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Student Work\Marium\"/>
    </mc:Choice>
  </mc:AlternateContent>
  <xr:revisionPtr revIDLastSave="0" documentId="13_ncr:1_{BD9B4FBD-C7CC-4FB7-8705-458A25A80EAE}" xr6:coauthVersionLast="47" xr6:coauthVersionMax="47" xr10:uidLastSave="{00000000-0000-0000-0000-000000000000}"/>
  <bookViews>
    <workbookView xWindow="-120" yWindow="-120" windowWidth="21840" windowHeight="13140" tabRatio="857" firstSheet="1" activeTab="2" xr2:uid="{4BCA0AA9-E960-45C7-946F-4E4464F43B59}"/>
  </bookViews>
  <sheets>
    <sheet name="raw_data" sheetId="16" r:id="rId1"/>
    <sheet name="sales_data" sheetId="1" r:id="rId2"/>
    <sheet name="dashboard" sheetId="15" r:id="rId3"/>
    <sheet name="city_sales" sheetId="3" r:id="rId4"/>
    <sheet name="region_sales" sheetId="4" r:id="rId5"/>
    <sheet name="Product_sale" sheetId="5" r:id="rId6"/>
    <sheet name="Category_sale" sheetId="6" r:id="rId7"/>
    <sheet name="discount" sheetId="7" r:id="rId8"/>
    <sheet name="highSales_lowProfit" sheetId="8" r:id="rId9"/>
    <sheet name="top10_customers" sheetId="9" r:id="rId10"/>
    <sheet name="customer_segment" sheetId="11" r:id="rId11"/>
    <sheet name="payment_mode" sheetId="12" r:id="rId12"/>
    <sheet name="order_status" sheetId="13" r:id="rId13"/>
    <sheet name="quaterly" sheetId="14" r:id="rId14"/>
  </sheets>
  <externalReferences>
    <externalReference r:id="rId15"/>
  </externalReferences>
  <definedNames>
    <definedName name="Slicer_Category">#N/A</definedName>
    <definedName name="Slicer_City">#N/A</definedName>
    <definedName name="Slicer_Order_Status">#N/A</definedName>
    <definedName name="Slicer_Payment_Mode">#N/A</definedName>
    <definedName name="Slicer_Region1">#N/A</definedName>
    <definedName name="Slicer_Year">#N/A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3002" i="1" l="1"/>
  <c r="O3007" i="1"/>
  <c r="C3004" i="1"/>
  <c r="C300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O3004" i="1"/>
  <c r="Q8" i="1"/>
  <c r="V8" i="1" s="1"/>
  <c r="Q3" i="1"/>
  <c r="V3" i="1" s="1"/>
  <c r="Q4" i="1"/>
  <c r="V4" i="1" s="1"/>
  <c r="Q5" i="1"/>
  <c r="V5" i="1" s="1"/>
  <c r="Q6" i="1"/>
  <c r="V6" i="1" s="1"/>
  <c r="Q7" i="1"/>
  <c r="V7" i="1" s="1"/>
  <c r="Q9" i="1"/>
  <c r="V9" i="1" s="1"/>
  <c r="Q10" i="1"/>
  <c r="V10" i="1" s="1"/>
  <c r="Q11" i="1"/>
  <c r="V11" i="1" s="1"/>
  <c r="Q12" i="1"/>
  <c r="V12" i="1" s="1"/>
  <c r="Q13" i="1"/>
  <c r="V13" i="1" s="1"/>
  <c r="Q14" i="1"/>
  <c r="V14" i="1" s="1"/>
  <c r="Q15" i="1"/>
  <c r="V15" i="1" s="1"/>
  <c r="Q16" i="1"/>
  <c r="V16" i="1" s="1"/>
  <c r="Q17" i="1"/>
  <c r="V17" i="1" s="1"/>
  <c r="Q18" i="1"/>
  <c r="V18" i="1" s="1"/>
  <c r="Q19" i="1"/>
  <c r="V19" i="1" s="1"/>
  <c r="Q20" i="1"/>
  <c r="V20" i="1" s="1"/>
  <c r="Q21" i="1"/>
  <c r="V21" i="1" s="1"/>
  <c r="Q22" i="1"/>
  <c r="V22" i="1" s="1"/>
  <c r="Q23" i="1"/>
  <c r="V23" i="1" s="1"/>
  <c r="Q24" i="1"/>
  <c r="V24" i="1" s="1"/>
  <c r="Q25" i="1"/>
  <c r="V25" i="1" s="1"/>
  <c r="Q26" i="1"/>
  <c r="V26" i="1" s="1"/>
  <c r="Q27" i="1"/>
  <c r="V27" i="1" s="1"/>
  <c r="Q28" i="1"/>
  <c r="V28" i="1" s="1"/>
  <c r="Q29" i="1"/>
  <c r="V29" i="1" s="1"/>
  <c r="Q30" i="1"/>
  <c r="V30" i="1" s="1"/>
  <c r="Q31" i="1"/>
  <c r="V31" i="1" s="1"/>
  <c r="Q32" i="1"/>
  <c r="V32" i="1" s="1"/>
  <c r="Q33" i="1"/>
  <c r="V33" i="1" s="1"/>
  <c r="Q34" i="1"/>
  <c r="V34" i="1" s="1"/>
  <c r="Q35" i="1"/>
  <c r="V35" i="1" s="1"/>
  <c r="Q36" i="1"/>
  <c r="V36" i="1" s="1"/>
  <c r="Q37" i="1"/>
  <c r="V37" i="1" s="1"/>
  <c r="Q38" i="1"/>
  <c r="V38" i="1" s="1"/>
  <c r="Q39" i="1"/>
  <c r="V39" i="1" s="1"/>
  <c r="Q40" i="1"/>
  <c r="V40" i="1" s="1"/>
  <c r="Q41" i="1"/>
  <c r="V41" i="1" s="1"/>
  <c r="Q42" i="1"/>
  <c r="V42" i="1" s="1"/>
  <c r="Q43" i="1"/>
  <c r="V43" i="1" s="1"/>
  <c r="Q44" i="1"/>
  <c r="V44" i="1" s="1"/>
  <c r="Q45" i="1"/>
  <c r="V45" i="1" s="1"/>
  <c r="Q46" i="1"/>
  <c r="V46" i="1" s="1"/>
  <c r="Q47" i="1"/>
  <c r="V47" i="1" s="1"/>
  <c r="Q48" i="1"/>
  <c r="V48" i="1" s="1"/>
  <c r="Q49" i="1"/>
  <c r="V49" i="1" s="1"/>
  <c r="Q50" i="1"/>
  <c r="V50" i="1" s="1"/>
  <c r="Q51" i="1"/>
  <c r="V51" i="1" s="1"/>
  <c r="Q52" i="1"/>
  <c r="V52" i="1" s="1"/>
  <c r="Q53" i="1"/>
  <c r="V53" i="1" s="1"/>
  <c r="Q54" i="1"/>
  <c r="V54" i="1" s="1"/>
  <c r="Q55" i="1"/>
  <c r="V55" i="1" s="1"/>
  <c r="Q56" i="1"/>
  <c r="V56" i="1" s="1"/>
  <c r="Q57" i="1"/>
  <c r="V57" i="1" s="1"/>
  <c r="Q58" i="1"/>
  <c r="V58" i="1" s="1"/>
  <c r="Q59" i="1"/>
  <c r="V59" i="1" s="1"/>
  <c r="Q60" i="1"/>
  <c r="V60" i="1" s="1"/>
  <c r="Q61" i="1"/>
  <c r="V61" i="1" s="1"/>
  <c r="Q62" i="1"/>
  <c r="V62" i="1" s="1"/>
  <c r="Q63" i="1"/>
  <c r="V63" i="1" s="1"/>
  <c r="Q64" i="1"/>
  <c r="V64" i="1" s="1"/>
  <c r="Q65" i="1"/>
  <c r="V65" i="1" s="1"/>
  <c r="Q66" i="1"/>
  <c r="V66" i="1" s="1"/>
  <c r="Q67" i="1"/>
  <c r="V67" i="1" s="1"/>
  <c r="Q68" i="1"/>
  <c r="V68" i="1" s="1"/>
  <c r="Q69" i="1"/>
  <c r="V69" i="1" s="1"/>
  <c r="Q70" i="1"/>
  <c r="V70" i="1" s="1"/>
  <c r="Q71" i="1"/>
  <c r="V71" i="1" s="1"/>
  <c r="Q72" i="1"/>
  <c r="V72" i="1" s="1"/>
  <c r="Q73" i="1"/>
  <c r="V73" i="1" s="1"/>
  <c r="Q74" i="1"/>
  <c r="V74" i="1" s="1"/>
  <c r="Q75" i="1"/>
  <c r="V75" i="1" s="1"/>
  <c r="Q76" i="1"/>
  <c r="V76" i="1" s="1"/>
  <c r="Q77" i="1"/>
  <c r="V77" i="1" s="1"/>
  <c r="Q78" i="1"/>
  <c r="V78" i="1" s="1"/>
  <c r="Q79" i="1"/>
  <c r="V79" i="1" s="1"/>
  <c r="Q80" i="1"/>
  <c r="V80" i="1" s="1"/>
  <c r="Q81" i="1"/>
  <c r="V81" i="1" s="1"/>
  <c r="Q82" i="1"/>
  <c r="V82" i="1" s="1"/>
  <c r="Q83" i="1"/>
  <c r="V83" i="1" s="1"/>
  <c r="Q84" i="1"/>
  <c r="V84" i="1" s="1"/>
  <c r="Q85" i="1"/>
  <c r="V85" i="1" s="1"/>
  <c r="Q86" i="1"/>
  <c r="V86" i="1" s="1"/>
  <c r="Q87" i="1"/>
  <c r="V87" i="1" s="1"/>
  <c r="Q88" i="1"/>
  <c r="V88" i="1" s="1"/>
  <c r="Q89" i="1"/>
  <c r="V89" i="1" s="1"/>
  <c r="Q90" i="1"/>
  <c r="V90" i="1" s="1"/>
  <c r="Q91" i="1"/>
  <c r="V91" i="1" s="1"/>
  <c r="Q92" i="1"/>
  <c r="V92" i="1" s="1"/>
  <c r="Q93" i="1"/>
  <c r="V93" i="1" s="1"/>
  <c r="Q94" i="1"/>
  <c r="V94" i="1" s="1"/>
  <c r="Q95" i="1"/>
  <c r="V95" i="1" s="1"/>
  <c r="Q96" i="1"/>
  <c r="V96" i="1" s="1"/>
  <c r="Q97" i="1"/>
  <c r="V97" i="1" s="1"/>
  <c r="Q98" i="1"/>
  <c r="V98" i="1" s="1"/>
  <c r="Q99" i="1"/>
  <c r="V99" i="1" s="1"/>
  <c r="Q100" i="1"/>
  <c r="V100" i="1" s="1"/>
  <c r="Q101" i="1"/>
  <c r="V101" i="1" s="1"/>
  <c r="Q102" i="1"/>
  <c r="V102" i="1" s="1"/>
  <c r="Q103" i="1"/>
  <c r="V103" i="1" s="1"/>
  <c r="Q104" i="1"/>
  <c r="V104" i="1" s="1"/>
  <c r="Q105" i="1"/>
  <c r="V105" i="1" s="1"/>
  <c r="Q106" i="1"/>
  <c r="V106" i="1" s="1"/>
  <c r="Q107" i="1"/>
  <c r="V107" i="1" s="1"/>
  <c r="Q108" i="1"/>
  <c r="V108" i="1" s="1"/>
  <c r="Q109" i="1"/>
  <c r="V109" i="1" s="1"/>
  <c r="Q110" i="1"/>
  <c r="V110" i="1" s="1"/>
  <c r="Q111" i="1"/>
  <c r="V111" i="1" s="1"/>
  <c r="Q112" i="1"/>
  <c r="V112" i="1" s="1"/>
  <c r="Q113" i="1"/>
  <c r="V113" i="1" s="1"/>
  <c r="Q114" i="1"/>
  <c r="V114" i="1" s="1"/>
  <c r="Q115" i="1"/>
  <c r="V115" i="1" s="1"/>
  <c r="Q116" i="1"/>
  <c r="V116" i="1" s="1"/>
  <c r="Q117" i="1"/>
  <c r="V117" i="1" s="1"/>
  <c r="Q118" i="1"/>
  <c r="V118" i="1" s="1"/>
  <c r="Q119" i="1"/>
  <c r="V119" i="1" s="1"/>
  <c r="Q120" i="1"/>
  <c r="V120" i="1" s="1"/>
  <c r="Q121" i="1"/>
  <c r="V121" i="1" s="1"/>
  <c r="Q122" i="1"/>
  <c r="V122" i="1" s="1"/>
  <c r="Q123" i="1"/>
  <c r="V123" i="1" s="1"/>
  <c r="Q124" i="1"/>
  <c r="V124" i="1" s="1"/>
  <c r="Q125" i="1"/>
  <c r="V125" i="1" s="1"/>
  <c r="Q126" i="1"/>
  <c r="V126" i="1" s="1"/>
  <c r="Q127" i="1"/>
  <c r="V127" i="1" s="1"/>
  <c r="Q128" i="1"/>
  <c r="V128" i="1" s="1"/>
  <c r="Q129" i="1"/>
  <c r="V129" i="1" s="1"/>
  <c r="Q130" i="1"/>
  <c r="V130" i="1" s="1"/>
  <c r="Q131" i="1"/>
  <c r="V131" i="1" s="1"/>
  <c r="Q132" i="1"/>
  <c r="V132" i="1" s="1"/>
  <c r="Q133" i="1"/>
  <c r="V133" i="1" s="1"/>
  <c r="Q134" i="1"/>
  <c r="V134" i="1" s="1"/>
  <c r="Q135" i="1"/>
  <c r="V135" i="1" s="1"/>
  <c r="Q136" i="1"/>
  <c r="V136" i="1" s="1"/>
  <c r="Q137" i="1"/>
  <c r="V137" i="1" s="1"/>
  <c r="Q138" i="1"/>
  <c r="V138" i="1" s="1"/>
  <c r="Q139" i="1"/>
  <c r="V139" i="1" s="1"/>
  <c r="Q140" i="1"/>
  <c r="V140" i="1" s="1"/>
  <c r="Q141" i="1"/>
  <c r="V141" i="1" s="1"/>
  <c r="Q142" i="1"/>
  <c r="V142" i="1" s="1"/>
  <c r="Q143" i="1"/>
  <c r="V143" i="1" s="1"/>
  <c r="Q144" i="1"/>
  <c r="V144" i="1" s="1"/>
  <c r="Q145" i="1"/>
  <c r="V145" i="1" s="1"/>
  <c r="Q146" i="1"/>
  <c r="V146" i="1" s="1"/>
  <c r="Q147" i="1"/>
  <c r="V147" i="1" s="1"/>
  <c r="Q148" i="1"/>
  <c r="V148" i="1" s="1"/>
  <c r="Q149" i="1"/>
  <c r="V149" i="1" s="1"/>
  <c r="Q150" i="1"/>
  <c r="V150" i="1" s="1"/>
  <c r="Q151" i="1"/>
  <c r="V151" i="1" s="1"/>
  <c r="Q152" i="1"/>
  <c r="V152" i="1" s="1"/>
  <c r="Q153" i="1"/>
  <c r="V153" i="1" s="1"/>
  <c r="Q154" i="1"/>
  <c r="V154" i="1" s="1"/>
  <c r="Q155" i="1"/>
  <c r="V155" i="1" s="1"/>
  <c r="Q156" i="1"/>
  <c r="V156" i="1" s="1"/>
  <c r="Q157" i="1"/>
  <c r="V157" i="1" s="1"/>
  <c r="Q158" i="1"/>
  <c r="V158" i="1" s="1"/>
  <c r="Q159" i="1"/>
  <c r="V159" i="1" s="1"/>
  <c r="Q160" i="1"/>
  <c r="V160" i="1" s="1"/>
  <c r="Q161" i="1"/>
  <c r="V161" i="1" s="1"/>
  <c r="Q162" i="1"/>
  <c r="V162" i="1" s="1"/>
  <c r="Q163" i="1"/>
  <c r="V163" i="1" s="1"/>
  <c r="Q164" i="1"/>
  <c r="V164" i="1" s="1"/>
  <c r="Q165" i="1"/>
  <c r="V165" i="1" s="1"/>
  <c r="Q166" i="1"/>
  <c r="V166" i="1" s="1"/>
  <c r="Q167" i="1"/>
  <c r="V167" i="1" s="1"/>
  <c r="Q168" i="1"/>
  <c r="V168" i="1" s="1"/>
  <c r="Q169" i="1"/>
  <c r="V169" i="1" s="1"/>
  <c r="Q170" i="1"/>
  <c r="V170" i="1" s="1"/>
  <c r="Q171" i="1"/>
  <c r="V171" i="1" s="1"/>
  <c r="Q172" i="1"/>
  <c r="V172" i="1" s="1"/>
  <c r="Q173" i="1"/>
  <c r="V173" i="1" s="1"/>
  <c r="Q174" i="1"/>
  <c r="V174" i="1" s="1"/>
  <c r="Q175" i="1"/>
  <c r="V175" i="1" s="1"/>
  <c r="Q176" i="1"/>
  <c r="V176" i="1" s="1"/>
  <c r="Q177" i="1"/>
  <c r="V177" i="1" s="1"/>
  <c r="Q178" i="1"/>
  <c r="V178" i="1" s="1"/>
  <c r="Q179" i="1"/>
  <c r="V179" i="1" s="1"/>
  <c r="Q180" i="1"/>
  <c r="V180" i="1" s="1"/>
  <c r="Q181" i="1"/>
  <c r="V181" i="1" s="1"/>
  <c r="Q182" i="1"/>
  <c r="V182" i="1" s="1"/>
  <c r="Q183" i="1"/>
  <c r="V183" i="1" s="1"/>
  <c r="Q184" i="1"/>
  <c r="V184" i="1" s="1"/>
  <c r="Q185" i="1"/>
  <c r="V185" i="1" s="1"/>
  <c r="Q186" i="1"/>
  <c r="V186" i="1" s="1"/>
  <c r="Q187" i="1"/>
  <c r="V187" i="1" s="1"/>
  <c r="Q188" i="1"/>
  <c r="V188" i="1" s="1"/>
  <c r="Q189" i="1"/>
  <c r="V189" i="1" s="1"/>
  <c r="Q190" i="1"/>
  <c r="V190" i="1" s="1"/>
  <c r="Q191" i="1"/>
  <c r="V191" i="1" s="1"/>
  <c r="Q192" i="1"/>
  <c r="V192" i="1" s="1"/>
  <c r="Q193" i="1"/>
  <c r="V193" i="1" s="1"/>
  <c r="Q194" i="1"/>
  <c r="V194" i="1" s="1"/>
  <c r="Q195" i="1"/>
  <c r="V195" i="1" s="1"/>
  <c r="Q196" i="1"/>
  <c r="V196" i="1" s="1"/>
  <c r="Q197" i="1"/>
  <c r="V197" i="1" s="1"/>
  <c r="Q198" i="1"/>
  <c r="V198" i="1" s="1"/>
  <c r="Q199" i="1"/>
  <c r="V199" i="1" s="1"/>
  <c r="Q200" i="1"/>
  <c r="V200" i="1" s="1"/>
  <c r="Q201" i="1"/>
  <c r="V201" i="1" s="1"/>
  <c r="Q202" i="1"/>
  <c r="V202" i="1" s="1"/>
  <c r="Q203" i="1"/>
  <c r="V203" i="1" s="1"/>
  <c r="Q204" i="1"/>
  <c r="V204" i="1" s="1"/>
  <c r="Q205" i="1"/>
  <c r="V205" i="1" s="1"/>
  <c r="Q206" i="1"/>
  <c r="V206" i="1" s="1"/>
  <c r="Q207" i="1"/>
  <c r="V207" i="1" s="1"/>
  <c r="Q208" i="1"/>
  <c r="V208" i="1" s="1"/>
  <c r="Q209" i="1"/>
  <c r="V209" i="1" s="1"/>
  <c r="Q210" i="1"/>
  <c r="V210" i="1" s="1"/>
  <c r="Q211" i="1"/>
  <c r="V211" i="1" s="1"/>
  <c r="Q212" i="1"/>
  <c r="V212" i="1" s="1"/>
  <c r="Q213" i="1"/>
  <c r="V213" i="1" s="1"/>
  <c r="Q214" i="1"/>
  <c r="V214" i="1" s="1"/>
  <c r="Q215" i="1"/>
  <c r="V215" i="1" s="1"/>
  <c r="Q216" i="1"/>
  <c r="V216" i="1" s="1"/>
  <c r="Q217" i="1"/>
  <c r="V217" i="1" s="1"/>
  <c r="Q218" i="1"/>
  <c r="V218" i="1" s="1"/>
  <c r="Q219" i="1"/>
  <c r="V219" i="1" s="1"/>
  <c r="Q220" i="1"/>
  <c r="V220" i="1" s="1"/>
  <c r="Q221" i="1"/>
  <c r="V221" i="1" s="1"/>
  <c r="Q222" i="1"/>
  <c r="V222" i="1" s="1"/>
  <c r="Q223" i="1"/>
  <c r="V223" i="1" s="1"/>
  <c r="Q224" i="1"/>
  <c r="V224" i="1" s="1"/>
  <c r="Q225" i="1"/>
  <c r="V225" i="1" s="1"/>
  <c r="Q226" i="1"/>
  <c r="V226" i="1" s="1"/>
  <c r="Q227" i="1"/>
  <c r="V227" i="1" s="1"/>
  <c r="Q228" i="1"/>
  <c r="V228" i="1" s="1"/>
  <c r="Q229" i="1"/>
  <c r="V229" i="1" s="1"/>
  <c r="Q230" i="1"/>
  <c r="V230" i="1" s="1"/>
  <c r="Q231" i="1"/>
  <c r="V231" i="1" s="1"/>
  <c r="Q232" i="1"/>
  <c r="V232" i="1" s="1"/>
  <c r="Q233" i="1"/>
  <c r="V233" i="1" s="1"/>
  <c r="Q234" i="1"/>
  <c r="V234" i="1" s="1"/>
  <c r="Q235" i="1"/>
  <c r="V235" i="1" s="1"/>
  <c r="Q236" i="1"/>
  <c r="V236" i="1" s="1"/>
  <c r="Q237" i="1"/>
  <c r="V237" i="1" s="1"/>
  <c r="Q238" i="1"/>
  <c r="V238" i="1" s="1"/>
  <c r="Q239" i="1"/>
  <c r="V239" i="1" s="1"/>
  <c r="Q240" i="1"/>
  <c r="V240" i="1" s="1"/>
  <c r="Q241" i="1"/>
  <c r="V241" i="1" s="1"/>
  <c r="Q242" i="1"/>
  <c r="V242" i="1" s="1"/>
  <c r="Q243" i="1"/>
  <c r="V243" i="1" s="1"/>
  <c r="Q244" i="1"/>
  <c r="V244" i="1" s="1"/>
  <c r="Q245" i="1"/>
  <c r="V245" i="1" s="1"/>
  <c r="Q246" i="1"/>
  <c r="V246" i="1" s="1"/>
  <c r="Q247" i="1"/>
  <c r="V247" i="1" s="1"/>
  <c r="Q248" i="1"/>
  <c r="V248" i="1" s="1"/>
  <c r="Q249" i="1"/>
  <c r="V249" i="1" s="1"/>
  <c r="Q250" i="1"/>
  <c r="V250" i="1" s="1"/>
  <c r="Q251" i="1"/>
  <c r="V251" i="1" s="1"/>
  <c r="Q252" i="1"/>
  <c r="V252" i="1" s="1"/>
  <c r="Q253" i="1"/>
  <c r="V253" i="1" s="1"/>
  <c r="Q254" i="1"/>
  <c r="V254" i="1" s="1"/>
  <c r="Q255" i="1"/>
  <c r="V255" i="1" s="1"/>
  <c r="Q256" i="1"/>
  <c r="V256" i="1" s="1"/>
  <c r="Q257" i="1"/>
  <c r="V257" i="1" s="1"/>
  <c r="Q258" i="1"/>
  <c r="V258" i="1" s="1"/>
  <c r="Q259" i="1"/>
  <c r="V259" i="1" s="1"/>
  <c r="Q260" i="1"/>
  <c r="V260" i="1" s="1"/>
  <c r="Q261" i="1"/>
  <c r="V261" i="1" s="1"/>
  <c r="Q262" i="1"/>
  <c r="V262" i="1" s="1"/>
  <c r="Q263" i="1"/>
  <c r="V263" i="1" s="1"/>
  <c r="Q264" i="1"/>
  <c r="V264" i="1" s="1"/>
  <c r="Q265" i="1"/>
  <c r="V265" i="1" s="1"/>
  <c r="Q266" i="1"/>
  <c r="V266" i="1" s="1"/>
  <c r="Q267" i="1"/>
  <c r="V267" i="1" s="1"/>
  <c r="Q268" i="1"/>
  <c r="V268" i="1" s="1"/>
  <c r="Q269" i="1"/>
  <c r="V269" i="1" s="1"/>
  <c r="Q270" i="1"/>
  <c r="V270" i="1" s="1"/>
  <c r="Q271" i="1"/>
  <c r="V271" i="1" s="1"/>
  <c r="Q272" i="1"/>
  <c r="V272" i="1" s="1"/>
  <c r="Q273" i="1"/>
  <c r="V273" i="1" s="1"/>
  <c r="Q274" i="1"/>
  <c r="V274" i="1" s="1"/>
  <c r="Q275" i="1"/>
  <c r="V275" i="1" s="1"/>
  <c r="Q276" i="1"/>
  <c r="V276" i="1" s="1"/>
  <c r="Q277" i="1"/>
  <c r="V277" i="1" s="1"/>
  <c r="Q278" i="1"/>
  <c r="V278" i="1" s="1"/>
  <c r="Q279" i="1"/>
  <c r="V279" i="1" s="1"/>
  <c r="Q280" i="1"/>
  <c r="V280" i="1" s="1"/>
  <c r="Q281" i="1"/>
  <c r="V281" i="1" s="1"/>
  <c r="Q282" i="1"/>
  <c r="V282" i="1" s="1"/>
  <c r="Q283" i="1"/>
  <c r="V283" i="1" s="1"/>
  <c r="Q284" i="1"/>
  <c r="V284" i="1" s="1"/>
  <c r="Q285" i="1"/>
  <c r="V285" i="1" s="1"/>
  <c r="Q286" i="1"/>
  <c r="V286" i="1" s="1"/>
  <c r="Q287" i="1"/>
  <c r="V287" i="1" s="1"/>
  <c r="Q288" i="1"/>
  <c r="V288" i="1" s="1"/>
  <c r="Q289" i="1"/>
  <c r="V289" i="1" s="1"/>
  <c r="Q290" i="1"/>
  <c r="V290" i="1" s="1"/>
  <c r="Q291" i="1"/>
  <c r="V291" i="1" s="1"/>
  <c r="Q292" i="1"/>
  <c r="V292" i="1" s="1"/>
  <c r="Q293" i="1"/>
  <c r="V293" i="1" s="1"/>
  <c r="Q294" i="1"/>
  <c r="V294" i="1" s="1"/>
  <c r="Q295" i="1"/>
  <c r="V295" i="1" s="1"/>
  <c r="Q296" i="1"/>
  <c r="V296" i="1" s="1"/>
  <c r="Q297" i="1"/>
  <c r="V297" i="1" s="1"/>
  <c r="Q298" i="1"/>
  <c r="V298" i="1" s="1"/>
  <c r="Q299" i="1"/>
  <c r="V299" i="1" s="1"/>
  <c r="Q300" i="1"/>
  <c r="V300" i="1" s="1"/>
  <c r="Q301" i="1"/>
  <c r="V301" i="1" s="1"/>
  <c r="Q302" i="1"/>
  <c r="V302" i="1" s="1"/>
  <c r="Q303" i="1"/>
  <c r="V303" i="1" s="1"/>
  <c r="Q304" i="1"/>
  <c r="V304" i="1" s="1"/>
  <c r="Q305" i="1"/>
  <c r="V305" i="1" s="1"/>
  <c r="Q306" i="1"/>
  <c r="V306" i="1" s="1"/>
  <c r="Q307" i="1"/>
  <c r="V307" i="1" s="1"/>
  <c r="Q308" i="1"/>
  <c r="V308" i="1" s="1"/>
  <c r="Q309" i="1"/>
  <c r="V309" i="1" s="1"/>
  <c r="Q310" i="1"/>
  <c r="V310" i="1" s="1"/>
  <c r="Q311" i="1"/>
  <c r="V311" i="1" s="1"/>
  <c r="Q312" i="1"/>
  <c r="V312" i="1" s="1"/>
  <c r="Q313" i="1"/>
  <c r="V313" i="1" s="1"/>
  <c r="Q314" i="1"/>
  <c r="V314" i="1" s="1"/>
  <c r="Q315" i="1"/>
  <c r="V315" i="1" s="1"/>
  <c r="Q316" i="1"/>
  <c r="V316" i="1" s="1"/>
  <c r="Q317" i="1"/>
  <c r="V317" i="1" s="1"/>
  <c r="Q318" i="1"/>
  <c r="V318" i="1" s="1"/>
  <c r="Q319" i="1"/>
  <c r="V319" i="1" s="1"/>
  <c r="Q320" i="1"/>
  <c r="V320" i="1" s="1"/>
  <c r="Q321" i="1"/>
  <c r="V321" i="1" s="1"/>
  <c r="Q322" i="1"/>
  <c r="V322" i="1" s="1"/>
  <c r="Q323" i="1"/>
  <c r="V323" i="1" s="1"/>
  <c r="Q324" i="1"/>
  <c r="V324" i="1" s="1"/>
  <c r="Q325" i="1"/>
  <c r="V325" i="1" s="1"/>
  <c r="Q326" i="1"/>
  <c r="V326" i="1" s="1"/>
  <c r="Q327" i="1"/>
  <c r="V327" i="1" s="1"/>
  <c r="Q328" i="1"/>
  <c r="V328" i="1" s="1"/>
  <c r="Q329" i="1"/>
  <c r="V329" i="1" s="1"/>
  <c r="Q330" i="1"/>
  <c r="V330" i="1" s="1"/>
  <c r="Q331" i="1"/>
  <c r="V331" i="1" s="1"/>
  <c r="Q332" i="1"/>
  <c r="V332" i="1" s="1"/>
  <c r="Q333" i="1"/>
  <c r="V333" i="1" s="1"/>
  <c r="Q334" i="1"/>
  <c r="V334" i="1" s="1"/>
  <c r="Q335" i="1"/>
  <c r="V335" i="1" s="1"/>
  <c r="Q336" i="1"/>
  <c r="V336" i="1" s="1"/>
  <c r="Q337" i="1"/>
  <c r="V337" i="1" s="1"/>
  <c r="Q338" i="1"/>
  <c r="V338" i="1" s="1"/>
  <c r="Q339" i="1"/>
  <c r="V339" i="1" s="1"/>
  <c r="Q340" i="1"/>
  <c r="V340" i="1" s="1"/>
  <c r="Q341" i="1"/>
  <c r="V341" i="1" s="1"/>
  <c r="Q342" i="1"/>
  <c r="V342" i="1" s="1"/>
  <c r="Q343" i="1"/>
  <c r="V343" i="1" s="1"/>
  <c r="Q344" i="1"/>
  <c r="V344" i="1" s="1"/>
  <c r="Q345" i="1"/>
  <c r="V345" i="1" s="1"/>
  <c r="Q346" i="1"/>
  <c r="V346" i="1" s="1"/>
  <c r="Q347" i="1"/>
  <c r="V347" i="1" s="1"/>
  <c r="Q348" i="1"/>
  <c r="V348" i="1" s="1"/>
  <c r="Q349" i="1"/>
  <c r="V349" i="1" s="1"/>
  <c r="Q350" i="1"/>
  <c r="V350" i="1" s="1"/>
  <c r="Q351" i="1"/>
  <c r="V351" i="1" s="1"/>
  <c r="Q352" i="1"/>
  <c r="V352" i="1" s="1"/>
  <c r="Q353" i="1"/>
  <c r="V353" i="1" s="1"/>
  <c r="Q354" i="1"/>
  <c r="V354" i="1" s="1"/>
  <c r="Q355" i="1"/>
  <c r="V355" i="1" s="1"/>
  <c r="Q356" i="1"/>
  <c r="V356" i="1" s="1"/>
  <c r="Q357" i="1"/>
  <c r="V357" i="1" s="1"/>
  <c r="Q358" i="1"/>
  <c r="V358" i="1" s="1"/>
  <c r="Q359" i="1"/>
  <c r="V359" i="1" s="1"/>
  <c r="Q360" i="1"/>
  <c r="V360" i="1" s="1"/>
  <c r="Q361" i="1"/>
  <c r="V361" i="1" s="1"/>
  <c r="Q362" i="1"/>
  <c r="V362" i="1" s="1"/>
  <c r="Q363" i="1"/>
  <c r="V363" i="1" s="1"/>
  <c r="Q364" i="1"/>
  <c r="V364" i="1" s="1"/>
  <c r="Q365" i="1"/>
  <c r="V365" i="1" s="1"/>
  <c r="Q366" i="1"/>
  <c r="V366" i="1" s="1"/>
  <c r="Q367" i="1"/>
  <c r="V367" i="1" s="1"/>
  <c r="Q368" i="1"/>
  <c r="V368" i="1" s="1"/>
  <c r="Q369" i="1"/>
  <c r="V369" i="1" s="1"/>
  <c r="Q370" i="1"/>
  <c r="V370" i="1" s="1"/>
  <c r="Q371" i="1"/>
  <c r="V371" i="1" s="1"/>
  <c r="Q372" i="1"/>
  <c r="V372" i="1" s="1"/>
  <c r="Q373" i="1"/>
  <c r="V373" i="1" s="1"/>
  <c r="Q374" i="1"/>
  <c r="V374" i="1" s="1"/>
  <c r="Q375" i="1"/>
  <c r="V375" i="1" s="1"/>
  <c r="Q376" i="1"/>
  <c r="V376" i="1" s="1"/>
  <c r="Q377" i="1"/>
  <c r="V377" i="1" s="1"/>
  <c r="Q378" i="1"/>
  <c r="V378" i="1" s="1"/>
  <c r="Q379" i="1"/>
  <c r="V379" i="1" s="1"/>
  <c r="Q380" i="1"/>
  <c r="V380" i="1" s="1"/>
  <c r="Q381" i="1"/>
  <c r="V381" i="1" s="1"/>
  <c r="Q382" i="1"/>
  <c r="V382" i="1" s="1"/>
  <c r="Q383" i="1"/>
  <c r="V383" i="1" s="1"/>
  <c r="Q384" i="1"/>
  <c r="V384" i="1" s="1"/>
  <c r="Q385" i="1"/>
  <c r="V385" i="1" s="1"/>
  <c r="Q386" i="1"/>
  <c r="V386" i="1" s="1"/>
  <c r="Q387" i="1"/>
  <c r="V387" i="1" s="1"/>
  <c r="Q388" i="1"/>
  <c r="V388" i="1" s="1"/>
  <c r="Q389" i="1"/>
  <c r="V389" i="1" s="1"/>
  <c r="Q390" i="1"/>
  <c r="V390" i="1" s="1"/>
  <c r="Q391" i="1"/>
  <c r="V391" i="1" s="1"/>
  <c r="Q392" i="1"/>
  <c r="V392" i="1" s="1"/>
  <c r="Q393" i="1"/>
  <c r="V393" i="1" s="1"/>
  <c r="Q394" i="1"/>
  <c r="V394" i="1" s="1"/>
  <c r="Q395" i="1"/>
  <c r="V395" i="1" s="1"/>
  <c r="Q396" i="1"/>
  <c r="V396" i="1" s="1"/>
  <c r="Q397" i="1"/>
  <c r="V397" i="1" s="1"/>
  <c r="Q398" i="1"/>
  <c r="V398" i="1" s="1"/>
  <c r="Q399" i="1"/>
  <c r="V399" i="1" s="1"/>
  <c r="Q400" i="1"/>
  <c r="V400" i="1" s="1"/>
  <c r="Q401" i="1"/>
  <c r="V401" i="1" s="1"/>
  <c r="Q402" i="1"/>
  <c r="V402" i="1" s="1"/>
  <c r="Q403" i="1"/>
  <c r="V403" i="1" s="1"/>
  <c r="Q404" i="1"/>
  <c r="V404" i="1" s="1"/>
  <c r="Q405" i="1"/>
  <c r="V405" i="1" s="1"/>
  <c r="Q406" i="1"/>
  <c r="V406" i="1" s="1"/>
  <c r="Q407" i="1"/>
  <c r="V407" i="1" s="1"/>
  <c r="Q408" i="1"/>
  <c r="V408" i="1" s="1"/>
  <c r="Q409" i="1"/>
  <c r="V409" i="1" s="1"/>
  <c r="Q410" i="1"/>
  <c r="V410" i="1" s="1"/>
  <c r="Q411" i="1"/>
  <c r="V411" i="1" s="1"/>
  <c r="Q412" i="1"/>
  <c r="V412" i="1" s="1"/>
  <c r="Q413" i="1"/>
  <c r="V413" i="1" s="1"/>
  <c r="Q414" i="1"/>
  <c r="V414" i="1" s="1"/>
  <c r="Q415" i="1"/>
  <c r="V415" i="1" s="1"/>
  <c r="Q416" i="1"/>
  <c r="V416" i="1" s="1"/>
  <c r="Q417" i="1"/>
  <c r="V417" i="1" s="1"/>
  <c r="Q418" i="1"/>
  <c r="V418" i="1" s="1"/>
  <c r="Q419" i="1"/>
  <c r="V419" i="1" s="1"/>
  <c r="Q420" i="1"/>
  <c r="V420" i="1" s="1"/>
  <c r="Q421" i="1"/>
  <c r="V421" i="1" s="1"/>
  <c r="Q422" i="1"/>
  <c r="V422" i="1" s="1"/>
  <c r="Q423" i="1"/>
  <c r="V423" i="1" s="1"/>
  <c r="Q424" i="1"/>
  <c r="V424" i="1" s="1"/>
  <c r="Q425" i="1"/>
  <c r="V425" i="1" s="1"/>
  <c r="Q426" i="1"/>
  <c r="V426" i="1" s="1"/>
  <c r="Q427" i="1"/>
  <c r="V427" i="1" s="1"/>
  <c r="Q428" i="1"/>
  <c r="V428" i="1" s="1"/>
  <c r="Q429" i="1"/>
  <c r="V429" i="1" s="1"/>
  <c r="Q430" i="1"/>
  <c r="V430" i="1" s="1"/>
  <c r="Q431" i="1"/>
  <c r="V431" i="1" s="1"/>
  <c r="Q432" i="1"/>
  <c r="V432" i="1" s="1"/>
  <c r="Q433" i="1"/>
  <c r="V433" i="1" s="1"/>
  <c r="Q434" i="1"/>
  <c r="V434" i="1" s="1"/>
  <c r="Q435" i="1"/>
  <c r="V435" i="1" s="1"/>
  <c r="Q436" i="1"/>
  <c r="V436" i="1" s="1"/>
  <c r="Q437" i="1"/>
  <c r="V437" i="1" s="1"/>
  <c r="Q438" i="1"/>
  <c r="V438" i="1" s="1"/>
  <c r="Q439" i="1"/>
  <c r="V439" i="1" s="1"/>
  <c r="Q440" i="1"/>
  <c r="V440" i="1" s="1"/>
  <c r="Q441" i="1"/>
  <c r="V441" i="1" s="1"/>
  <c r="Q442" i="1"/>
  <c r="V442" i="1" s="1"/>
  <c r="Q443" i="1"/>
  <c r="V443" i="1" s="1"/>
  <c r="Q444" i="1"/>
  <c r="V444" i="1" s="1"/>
  <c r="Q445" i="1"/>
  <c r="V445" i="1" s="1"/>
  <c r="Q446" i="1"/>
  <c r="V446" i="1" s="1"/>
  <c r="Q447" i="1"/>
  <c r="V447" i="1" s="1"/>
  <c r="Q448" i="1"/>
  <c r="V448" i="1" s="1"/>
  <c r="Q449" i="1"/>
  <c r="V449" i="1" s="1"/>
  <c r="Q450" i="1"/>
  <c r="V450" i="1" s="1"/>
  <c r="Q451" i="1"/>
  <c r="V451" i="1" s="1"/>
  <c r="Q452" i="1"/>
  <c r="V452" i="1" s="1"/>
  <c r="Q453" i="1"/>
  <c r="V453" i="1" s="1"/>
  <c r="Q454" i="1"/>
  <c r="V454" i="1" s="1"/>
  <c r="Q455" i="1"/>
  <c r="V455" i="1" s="1"/>
  <c r="Q456" i="1"/>
  <c r="V456" i="1" s="1"/>
  <c r="Q457" i="1"/>
  <c r="V457" i="1" s="1"/>
  <c r="Q458" i="1"/>
  <c r="V458" i="1" s="1"/>
  <c r="Q459" i="1"/>
  <c r="V459" i="1" s="1"/>
  <c r="Q460" i="1"/>
  <c r="V460" i="1" s="1"/>
  <c r="Q461" i="1"/>
  <c r="V461" i="1" s="1"/>
  <c r="Q462" i="1"/>
  <c r="V462" i="1" s="1"/>
  <c r="Q463" i="1"/>
  <c r="V463" i="1" s="1"/>
  <c r="Q464" i="1"/>
  <c r="V464" i="1" s="1"/>
  <c r="Q465" i="1"/>
  <c r="V465" i="1" s="1"/>
  <c r="Q466" i="1"/>
  <c r="V466" i="1" s="1"/>
  <c r="Q467" i="1"/>
  <c r="V467" i="1" s="1"/>
  <c r="Q468" i="1"/>
  <c r="V468" i="1" s="1"/>
  <c r="Q469" i="1"/>
  <c r="V469" i="1" s="1"/>
  <c r="Q470" i="1"/>
  <c r="V470" i="1" s="1"/>
  <c r="Q471" i="1"/>
  <c r="V471" i="1" s="1"/>
  <c r="Q472" i="1"/>
  <c r="V472" i="1" s="1"/>
  <c r="Q473" i="1"/>
  <c r="V473" i="1" s="1"/>
  <c r="Q474" i="1"/>
  <c r="V474" i="1" s="1"/>
  <c r="Q475" i="1"/>
  <c r="V475" i="1" s="1"/>
  <c r="Q476" i="1"/>
  <c r="V476" i="1" s="1"/>
  <c r="Q477" i="1"/>
  <c r="V477" i="1" s="1"/>
  <c r="Q478" i="1"/>
  <c r="V478" i="1" s="1"/>
  <c r="Q479" i="1"/>
  <c r="V479" i="1" s="1"/>
  <c r="Q480" i="1"/>
  <c r="V480" i="1" s="1"/>
  <c r="Q481" i="1"/>
  <c r="V481" i="1" s="1"/>
  <c r="Q482" i="1"/>
  <c r="V482" i="1" s="1"/>
  <c r="Q483" i="1"/>
  <c r="V483" i="1" s="1"/>
  <c r="Q484" i="1"/>
  <c r="V484" i="1" s="1"/>
  <c r="Q485" i="1"/>
  <c r="V485" i="1" s="1"/>
  <c r="Q486" i="1"/>
  <c r="V486" i="1" s="1"/>
  <c r="Q487" i="1"/>
  <c r="V487" i="1" s="1"/>
  <c r="Q488" i="1"/>
  <c r="V488" i="1" s="1"/>
  <c r="Q489" i="1"/>
  <c r="V489" i="1" s="1"/>
  <c r="Q490" i="1"/>
  <c r="V490" i="1" s="1"/>
  <c r="Q491" i="1"/>
  <c r="V491" i="1" s="1"/>
  <c r="Q492" i="1"/>
  <c r="V492" i="1" s="1"/>
  <c r="Q493" i="1"/>
  <c r="V493" i="1" s="1"/>
  <c r="Q494" i="1"/>
  <c r="V494" i="1" s="1"/>
  <c r="Q495" i="1"/>
  <c r="V495" i="1" s="1"/>
  <c r="Q496" i="1"/>
  <c r="V496" i="1" s="1"/>
  <c r="Q497" i="1"/>
  <c r="V497" i="1" s="1"/>
  <c r="Q498" i="1"/>
  <c r="V498" i="1" s="1"/>
  <c r="Q499" i="1"/>
  <c r="V499" i="1" s="1"/>
  <c r="Q500" i="1"/>
  <c r="V500" i="1" s="1"/>
  <c r="Q501" i="1"/>
  <c r="V501" i="1" s="1"/>
  <c r="Q502" i="1"/>
  <c r="V502" i="1" s="1"/>
  <c r="Q503" i="1"/>
  <c r="V503" i="1" s="1"/>
  <c r="Q504" i="1"/>
  <c r="V504" i="1" s="1"/>
  <c r="Q505" i="1"/>
  <c r="V505" i="1" s="1"/>
  <c r="Q506" i="1"/>
  <c r="V506" i="1" s="1"/>
  <c r="Q507" i="1"/>
  <c r="V507" i="1" s="1"/>
  <c r="Q508" i="1"/>
  <c r="V508" i="1" s="1"/>
  <c r="Q509" i="1"/>
  <c r="V509" i="1" s="1"/>
  <c r="Q510" i="1"/>
  <c r="V510" i="1" s="1"/>
  <c r="Q511" i="1"/>
  <c r="V511" i="1" s="1"/>
  <c r="Q512" i="1"/>
  <c r="V512" i="1" s="1"/>
  <c r="Q513" i="1"/>
  <c r="V513" i="1" s="1"/>
  <c r="Q514" i="1"/>
  <c r="V514" i="1" s="1"/>
  <c r="Q515" i="1"/>
  <c r="V515" i="1" s="1"/>
  <c r="Q516" i="1"/>
  <c r="V516" i="1" s="1"/>
  <c r="Q517" i="1"/>
  <c r="V517" i="1" s="1"/>
  <c r="Q518" i="1"/>
  <c r="V518" i="1" s="1"/>
  <c r="Q519" i="1"/>
  <c r="V519" i="1" s="1"/>
  <c r="Q520" i="1"/>
  <c r="V520" i="1" s="1"/>
  <c r="Q521" i="1"/>
  <c r="V521" i="1" s="1"/>
  <c r="Q522" i="1"/>
  <c r="V522" i="1" s="1"/>
  <c r="Q523" i="1"/>
  <c r="V523" i="1" s="1"/>
  <c r="Q524" i="1"/>
  <c r="V524" i="1" s="1"/>
  <c r="Q525" i="1"/>
  <c r="V525" i="1" s="1"/>
  <c r="Q526" i="1"/>
  <c r="V526" i="1" s="1"/>
  <c r="Q527" i="1"/>
  <c r="V527" i="1" s="1"/>
  <c r="Q528" i="1"/>
  <c r="V528" i="1" s="1"/>
  <c r="Q529" i="1"/>
  <c r="V529" i="1" s="1"/>
  <c r="Q530" i="1"/>
  <c r="V530" i="1" s="1"/>
  <c r="Q531" i="1"/>
  <c r="V531" i="1" s="1"/>
  <c r="Q532" i="1"/>
  <c r="V532" i="1" s="1"/>
  <c r="Q533" i="1"/>
  <c r="V533" i="1" s="1"/>
  <c r="Q534" i="1"/>
  <c r="V534" i="1" s="1"/>
  <c r="Q535" i="1"/>
  <c r="V535" i="1" s="1"/>
  <c r="Q536" i="1"/>
  <c r="V536" i="1" s="1"/>
  <c r="Q537" i="1"/>
  <c r="V537" i="1" s="1"/>
  <c r="Q538" i="1"/>
  <c r="V538" i="1" s="1"/>
  <c r="Q539" i="1"/>
  <c r="V539" i="1" s="1"/>
  <c r="Q540" i="1"/>
  <c r="V540" i="1" s="1"/>
  <c r="Q541" i="1"/>
  <c r="V541" i="1" s="1"/>
  <c r="Q542" i="1"/>
  <c r="V542" i="1" s="1"/>
  <c r="Q543" i="1"/>
  <c r="V543" i="1" s="1"/>
  <c r="Q544" i="1"/>
  <c r="V544" i="1" s="1"/>
  <c r="Q545" i="1"/>
  <c r="V545" i="1" s="1"/>
  <c r="Q546" i="1"/>
  <c r="V546" i="1" s="1"/>
  <c r="Q547" i="1"/>
  <c r="V547" i="1" s="1"/>
  <c r="Q548" i="1"/>
  <c r="V548" i="1" s="1"/>
  <c r="Q549" i="1"/>
  <c r="V549" i="1" s="1"/>
  <c r="Q550" i="1"/>
  <c r="V550" i="1" s="1"/>
  <c r="Q551" i="1"/>
  <c r="V551" i="1" s="1"/>
  <c r="Q552" i="1"/>
  <c r="V552" i="1" s="1"/>
  <c r="Q553" i="1"/>
  <c r="V553" i="1" s="1"/>
  <c r="Q554" i="1"/>
  <c r="V554" i="1" s="1"/>
  <c r="Q555" i="1"/>
  <c r="V555" i="1" s="1"/>
  <c r="Q556" i="1"/>
  <c r="V556" i="1" s="1"/>
  <c r="Q557" i="1"/>
  <c r="V557" i="1" s="1"/>
  <c r="Q558" i="1"/>
  <c r="V558" i="1" s="1"/>
  <c r="Q559" i="1"/>
  <c r="V559" i="1" s="1"/>
  <c r="Q560" i="1"/>
  <c r="V560" i="1" s="1"/>
  <c r="Q561" i="1"/>
  <c r="V561" i="1" s="1"/>
  <c r="Q562" i="1"/>
  <c r="V562" i="1" s="1"/>
  <c r="Q563" i="1"/>
  <c r="V563" i="1" s="1"/>
  <c r="Q564" i="1"/>
  <c r="V564" i="1" s="1"/>
  <c r="Q565" i="1"/>
  <c r="V565" i="1" s="1"/>
  <c r="Q566" i="1"/>
  <c r="V566" i="1" s="1"/>
  <c r="Q567" i="1"/>
  <c r="V567" i="1" s="1"/>
  <c r="Q568" i="1"/>
  <c r="V568" i="1" s="1"/>
  <c r="Q569" i="1"/>
  <c r="V569" i="1" s="1"/>
  <c r="Q570" i="1"/>
  <c r="V570" i="1" s="1"/>
  <c r="Q571" i="1"/>
  <c r="V571" i="1" s="1"/>
  <c r="Q572" i="1"/>
  <c r="V572" i="1" s="1"/>
  <c r="Q573" i="1"/>
  <c r="V573" i="1" s="1"/>
  <c r="Q574" i="1"/>
  <c r="V574" i="1" s="1"/>
  <c r="Q575" i="1"/>
  <c r="V575" i="1" s="1"/>
  <c r="Q576" i="1"/>
  <c r="V576" i="1" s="1"/>
  <c r="Q577" i="1"/>
  <c r="V577" i="1" s="1"/>
  <c r="Q578" i="1"/>
  <c r="V578" i="1" s="1"/>
  <c r="Q579" i="1"/>
  <c r="V579" i="1" s="1"/>
  <c r="Q580" i="1"/>
  <c r="V580" i="1" s="1"/>
  <c r="Q581" i="1"/>
  <c r="V581" i="1" s="1"/>
  <c r="Q582" i="1"/>
  <c r="V582" i="1" s="1"/>
  <c r="Q583" i="1"/>
  <c r="V583" i="1" s="1"/>
  <c r="Q584" i="1"/>
  <c r="V584" i="1" s="1"/>
  <c r="Q585" i="1"/>
  <c r="V585" i="1" s="1"/>
  <c r="Q586" i="1"/>
  <c r="V586" i="1" s="1"/>
  <c r="Q587" i="1"/>
  <c r="V587" i="1" s="1"/>
  <c r="Q588" i="1"/>
  <c r="V588" i="1" s="1"/>
  <c r="Q589" i="1"/>
  <c r="V589" i="1" s="1"/>
  <c r="Q590" i="1"/>
  <c r="V590" i="1" s="1"/>
  <c r="Q591" i="1"/>
  <c r="V591" i="1" s="1"/>
  <c r="Q592" i="1"/>
  <c r="V592" i="1" s="1"/>
  <c r="Q593" i="1"/>
  <c r="V593" i="1" s="1"/>
  <c r="Q594" i="1"/>
  <c r="V594" i="1" s="1"/>
  <c r="Q595" i="1"/>
  <c r="V595" i="1" s="1"/>
  <c r="Q596" i="1"/>
  <c r="V596" i="1" s="1"/>
  <c r="Q597" i="1"/>
  <c r="V597" i="1" s="1"/>
  <c r="Q598" i="1"/>
  <c r="V598" i="1" s="1"/>
  <c r="Q599" i="1"/>
  <c r="V599" i="1" s="1"/>
  <c r="Q600" i="1"/>
  <c r="V600" i="1" s="1"/>
  <c r="Q601" i="1"/>
  <c r="V601" i="1" s="1"/>
  <c r="Q602" i="1"/>
  <c r="V602" i="1" s="1"/>
  <c r="Q603" i="1"/>
  <c r="V603" i="1" s="1"/>
  <c r="Q604" i="1"/>
  <c r="V604" i="1" s="1"/>
  <c r="Q605" i="1"/>
  <c r="V605" i="1" s="1"/>
  <c r="Q606" i="1"/>
  <c r="V606" i="1" s="1"/>
  <c r="Q607" i="1"/>
  <c r="V607" i="1" s="1"/>
  <c r="Q608" i="1"/>
  <c r="V608" i="1" s="1"/>
  <c r="Q609" i="1"/>
  <c r="V609" i="1" s="1"/>
  <c r="Q610" i="1"/>
  <c r="V610" i="1" s="1"/>
  <c r="Q611" i="1"/>
  <c r="V611" i="1" s="1"/>
  <c r="Q612" i="1"/>
  <c r="V612" i="1" s="1"/>
  <c r="Q613" i="1"/>
  <c r="V613" i="1" s="1"/>
  <c r="Q614" i="1"/>
  <c r="V614" i="1" s="1"/>
  <c r="Q615" i="1"/>
  <c r="V615" i="1" s="1"/>
  <c r="Q616" i="1"/>
  <c r="V616" i="1" s="1"/>
  <c r="Q617" i="1"/>
  <c r="V617" i="1" s="1"/>
  <c r="Q618" i="1"/>
  <c r="V618" i="1" s="1"/>
  <c r="Q619" i="1"/>
  <c r="V619" i="1" s="1"/>
  <c r="Q620" i="1"/>
  <c r="V620" i="1" s="1"/>
  <c r="Q621" i="1"/>
  <c r="V621" i="1" s="1"/>
  <c r="Q622" i="1"/>
  <c r="V622" i="1" s="1"/>
  <c r="Q623" i="1"/>
  <c r="V623" i="1" s="1"/>
  <c r="Q624" i="1"/>
  <c r="V624" i="1" s="1"/>
  <c r="Q625" i="1"/>
  <c r="V625" i="1" s="1"/>
  <c r="Q626" i="1"/>
  <c r="V626" i="1" s="1"/>
  <c r="Q627" i="1"/>
  <c r="V627" i="1" s="1"/>
  <c r="Q628" i="1"/>
  <c r="V628" i="1" s="1"/>
  <c r="Q629" i="1"/>
  <c r="V629" i="1" s="1"/>
  <c r="Q630" i="1"/>
  <c r="V630" i="1" s="1"/>
  <c r="Q631" i="1"/>
  <c r="V631" i="1" s="1"/>
  <c r="Q632" i="1"/>
  <c r="V632" i="1" s="1"/>
  <c r="Q633" i="1"/>
  <c r="V633" i="1" s="1"/>
  <c r="Q634" i="1"/>
  <c r="V634" i="1" s="1"/>
  <c r="Q635" i="1"/>
  <c r="V635" i="1" s="1"/>
  <c r="Q636" i="1"/>
  <c r="V636" i="1" s="1"/>
  <c r="Q637" i="1"/>
  <c r="V637" i="1" s="1"/>
  <c r="Q638" i="1"/>
  <c r="V638" i="1" s="1"/>
  <c r="Q639" i="1"/>
  <c r="V639" i="1" s="1"/>
  <c r="Q640" i="1"/>
  <c r="V640" i="1" s="1"/>
  <c r="Q641" i="1"/>
  <c r="V641" i="1" s="1"/>
  <c r="Q642" i="1"/>
  <c r="V642" i="1" s="1"/>
  <c r="Q643" i="1"/>
  <c r="V643" i="1" s="1"/>
  <c r="Q644" i="1"/>
  <c r="V644" i="1" s="1"/>
  <c r="Q645" i="1"/>
  <c r="V645" i="1" s="1"/>
  <c r="Q646" i="1"/>
  <c r="V646" i="1" s="1"/>
  <c r="Q647" i="1"/>
  <c r="V647" i="1" s="1"/>
  <c r="Q648" i="1"/>
  <c r="V648" i="1" s="1"/>
  <c r="Q649" i="1"/>
  <c r="V649" i="1" s="1"/>
  <c r="Q650" i="1"/>
  <c r="V650" i="1" s="1"/>
  <c r="Q651" i="1"/>
  <c r="V651" i="1" s="1"/>
  <c r="Q652" i="1"/>
  <c r="V652" i="1" s="1"/>
  <c r="Q653" i="1"/>
  <c r="V653" i="1" s="1"/>
  <c r="Q654" i="1"/>
  <c r="V654" i="1" s="1"/>
  <c r="Q655" i="1"/>
  <c r="V655" i="1" s="1"/>
  <c r="Q656" i="1"/>
  <c r="V656" i="1" s="1"/>
  <c r="Q657" i="1"/>
  <c r="V657" i="1" s="1"/>
  <c r="Q658" i="1"/>
  <c r="V658" i="1" s="1"/>
  <c r="Q659" i="1"/>
  <c r="V659" i="1" s="1"/>
  <c r="Q660" i="1"/>
  <c r="V660" i="1" s="1"/>
  <c r="Q661" i="1"/>
  <c r="V661" i="1" s="1"/>
  <c r="Q662" i="1"/>
  <c r="V662" i="1" s="1"/>
  <c r="Q663" i="1"/>
  <c r="V663" i="1" s="1"/>
  <c r="Q664" i="1"/>
  <c r="V664" i="1" s="1"/>
  <c r="Q665" i="1"/>
  <c r="V665" i="1" s="1"/>
  <c r="Q666" i="1"/>
  <c r="V666" i="1" s="1"/>
  <c r="Q667" i="1"/>
  <c r="V667" i="1" s="1"/>
  <c r="Q668" i="1"/>
  <c r="V668" i="1" s="1"/>
  <c r="Q669" i="1"/>
  <c r="V669" i="1" s="1"/>
  <c r="Q670" i="1"/>
  <c r="V670" i="1" s="1"/>
  <c r="Q671" i="1"/>
  <c r="V671" i="1" s="1"/>
  <c r="Q672" i="1"/>
  <c r="V672" i="1" s="1"/>
  <c r="Q673" i="1"/>
  <c r="V673" i="1" s="1"/>
  <c r="Q674" i="1"/>
  <c r="V674" i="1" s="1"/>
  <c r="Q675" i="1"/>
  <c r="V675" i="1" s="1"/>
  <c r="Q676" i="1"/>
  <c r="V676" i="1" s="1"/>
  <c r="Q677" i="1"/>
  <c r="V677" i="1" s="1"/>
  <c r="Q678" i="1"/>
  <c r="V678" i="1" s="1"/>
  <c r="Q679" i="1"/>
  <c r="V679" i="1" s="1"/>
  <c r="Q680" i="1"/>
  <c r="V680" i="1" s="1"/>
  <c r="Q681" i="1"/>
  <c r="V681" i="1" s="1"/>
  <c r="Q682" i="1"/>
  <c r="V682" i="1" s="1"/>
  <c r="Q683" i="1"/>
  <c r="V683" i="1" s="1"/>
  <c r="Q684" i="1"/>
  <c r="V684" i="1" s="1"/>
  <c r="Q685" i="1"/>
  <c r="V685" i="1" s="1"/>
  <c r="Q686" i="1"/>
  <c r="V686" i="1" s="1"/>
  <c r="Q687" i="1"/>
  <c r="V687" i="1" s="1"/>
  <c r="Q688" i="1"/>
  <c r="V688" i="1" s="1"/>
  <c r="Q689" i="1"/>
  <c r="V689" i="1" s="1"/>
  <c r="Q690" i="1"/>
  <c r="V690" i="1" s="1"/>
  <c r="Q691" i="1"/>
  <c r="V691" i="1" s="1"/>
  <c r="Q692" i="1"/>
  <c r="V692" i="1" s="1"/>
  <c r="Q693" i="1"/>
  <c r="V693" i="1" s="1"/>
  <c r="Q694" i="1"/>
  <c r="V694" i="1" s="1"/>
  <c r="Q695" i="1"/>
  <c r="V695" i="1" s="1"/>
  <c r="Q696" i="1"/>
  <c r="V696" i="1" s="1"/>
  <c r="Q697" i="1"/>
  <c r="V697" i="1" s="1"/>
  <c r="Q698" i="1"/>
  <c r="V698" i="1" s="1"/>
  <c r="Q699" i="1"/>
  <c r="V699" i="1" s="1"/>
  <c r="Q700" i="1"/>
  <c r="V700" i="1" s="1"/>
  <c r="Q701" i="1"/>
  <c r="V701" i="1" s="1"/>
  <c r="Q702" i="1"/>
  <c r="V702" i="1" s="1"/>
  <c r="Q703" i="1"/>
  <c r="V703" i="1" s="1"/>
  <c r="Q704" i="1"/>
  <c r="V704" i="1" s="1"/>
  <c r="Q705" i="1"/>
  <c r="V705" i="1" s="1"/>
  <c r="Q706" i="1"/>
  <c r="V706" i="1" s="1"/>
  <c r="Q707" i="1"/>
  <c r="V707" i="1" s="1"/>
  <c r="Q708" i="1"/>
  <c r="V708" i="1" s="1"/>
  <c r="Q709" i="1"/>
  <c r="V709" i="1" s="1"/>
  <c r="Q710" i="1"/>
  <c r="V710" i="1" s="1"/>
  <c r="Q711" i="1"/>
  <c r="V711" i="1" s="1"/>
  <c r="Q712" i="1"/>
  <c r="V712" i="1" s="1"/>
  <c r="Q713" i="1"/>
  <c r="V713" i="1" s="1"/>
  <c r="Q714" i="1"/>
  <c r="V714" i="1" s="1"/>
  <c r="Q715" i="1"/>
  <c r="V715" i="1" s="1"/>
  <c r="Q716" i="1"/>
  <c r="V716" i="1" s="1"/>
  <c r="Q717" i="1"/>
  <c r="V717" i="1" s="1"/>
  <c r="Q718" i="1"/>
  <c r="V718" i="1" s="1"/>
  <c r="Q719" i="1"/>
  <c r="V719" i="1" s="1"/>
  <c r="Q720" i="1"/>
  <c r="V720" i="1" s="1"/>
  <c r="Q721" i="1"/>
  <c r="V721" i="1" s="1"/>
  <c r="Q722" i="1"/>
  <c r="V722" i="1" s="1"/>
  <c r="Q723" i="1"/>
  <c r="V723" i="1" s="1"/>
  <c r="Q724" i="1"/>
  <c r="V724" i="1" s="1"/>
  <c r="Q725" i="1"/>
  <c r="V725" i="1" s="1"/>
  <c r="Q726" i="1"/>
  <c r="V726" i="1" s="1"/>
  <c r="Q727" i="1"/>
  <c r="V727" i="1" s="1"/>
  <c r="Q728" i="1"/>
  <c r="V728" i="1" s="1"/>
  <c r="Q729" i="1"/>
  <c r="V729" i="1" s="1"/>
  <c r="Q730" i="1"/>
  <c r="V730" i="1" s="1"/>
  <c r="Q731" i="1"/>
  <c r="V731" i="1" s="1"/>
  <c r="Q732" i="1"/>
  <c r="V732" i="1" s="1"/>
  <c r="Q733" i="1"/>
  <c r="V733" i="1" s="1"/>
  <c r="Q734" i="1"/>
  <c r="V734" i="1" s="1"/>
  <c r="Q735" i="1"/>
  <c r="V735" i="1" s="1"/>
  <c r="Q736" i="1"/>
  <c r="V736" i="1" s="1"/>
  <c r="Q737" i="1"/>
  <c r="V737" i="1" s="1"/>
  <c r="Q738" i="1"/>
  <c r="V738" i="1" s="1"/>
  <c r="Q739" i="1"/>
  <c r="V739" i="1" s="1"/>
  <c r="Q740" i="1"/>
  <c r="V740" i="1" s="1"/>
  <c r="Q741" i="1"/>
  <c r="V741" i="1" s="1"/>
  <c r="Q742" i="1"/>
  <c r="V742" i="1" s="1"/>
  <c r="Q743" i="1"/>
  <c r="V743" i="1" s="1"/>
  <c r="Q744" i="1"/>
  <c r="V744" i="1" s="1"/>
  <c r="Q745" i="1"/>
  <c r="V745" i="1" s="1"/>
  <c r="Q746" i="1"/>
  <c r="V746" i="1" s="1"/>
  <c r="Q747" i="1"/>
  <c r="V747" i="1" s="1"/>
  <c r="Q748" i="1"/>
  <c r="V748" i="1" s="1"/>
  <c r="Q749" i="1"/>
  <c r="V749" i="1" s="1"/>
  <c r="Q750" i="1"/>
  <c r="V750" i="1" s="1"/>
  <c r="Q751" i="1"/>
  <c r="V751" i="1" s="1"/>
  <c r="Q752" i="1"/>
  <c r="V752" i="1" s="1"/>
  <c r="Q753" i="1"/>
  <c r="V753" i="1" s="1"/>
  <c r="Q754" i="1"/>
  <c r="V754" i="1" s="1"/>
  <c r="Q755" i="1"/>
  <c r="V755" i="1" s="1"/>
  <c r="Q756" i="1"/>
  <c r="V756" i="1" s="1"/>
  <c r="Q757" i="1"/>
  <c r="V757" i="1" s="1"/>
  <c r="Q758" i="1"/>
  <c r="V758" i="1" s="1"/>
  <c r="Q759" i="1"/>
  <c r="V759" i="1" s="1"/>
  <c r="Q760" i="1"/>
  <c r="V760" i="1" s="1"/>
  <c r="Q761" i="1"/>
  <c r="V761" i="1" s="1"/>
  <c r="Q762" i="1"/>
  <c r="V762" i="1" s="1"/>
  <c r="Q763" i="1"/>
  <c r="V763" i="1" s="1"/>
  <c r="Q764" i="1"/>
  <c r="V764" i="1" s="1"/>
  <c r="Q765" i="1"/>
  <c r="V765" i="1" s="1"/>
  <c r="Q766" i="1"/>
  <c r="V766" i="1" s="1"/>
  <c r="Q767" i="1"/>
  <c r="V767" i="1" s="1"/>
  <c r="Q768" i="1"/>
  <c r="V768" i="1" s="1"/>
  <c r="Q769" i="1"/>
  <c r="V769" i="1" s="1"/>
  <c r="Q770" i="1"/>
  <c r="V770" i="1" s="1"/>
  <c r="Q771" i="1"/>
  <c r="V771" i="1" s="1"/>
  <c r="Q772" i="1"/>
  <c r="V772" i="1" s="1"/>
  <c r="Q773" i="1"/>
  <c r="V773" i="1" s="1"/>
  <c r="Q774" i="1"/>
  <c r="V774" i="1" s="1"/>
  <c r="Q775" i="1"/>
  <c r="V775" i="1" s="1"/>
  <c r="Q776" i="1"/>
  <c r="V776" i="1" s="1"/>
  <c r="Q777" i="1"/>
  <c r="V777" i="1" s="1"/>
  <c r="Q778" i="1"/>
  <c r="V778" i="1" s="1"/>
  <c r="Q779" i="1"/>
  <c r="V779" i="1" s="1"/>
  <c r="Q780" i="1"/>
  <c r="V780" i="1" s="1"/>
  <c r="Q781" i="1"/>
  <c r="V781" i="1" s="1"/>
  <c r="Q782" i="1"/>
  <c r="V782" i="1" s="1"/>
  <c r="Q783" i="1"/>
  <c r="V783" i="1" s="1"/>
  <c r="Q784" i="1"/>
  <c r="V784" i="1" s="1"/>
  <c r="Q785" i="1"/>
  <c r="V785" i="1" s="1"/>
  <c r="Q786" i="1"/>
  <c r="V786" i="1" s="1"/>
  <c r="Q787" i="1"/>
  <c r="V787" i="1" s="1"/>
  <c r="Q788" i="1"/>
  <c r="V788" i="1" s="1"/>
  <c r="Q789" i="1"/>
  <c r="V789" i="1" s="1"/>
  <c r="Q790" i="1"/>
  <c r="V790" i="1" s="1"/>
  <c r="Q791" i="1"/>
  <c r="V791" i="1" s="1"/>
  <c r="Q792" i="1"/>
  <c r="V792" i="1" s="1"/>
  <c r="Q793" i="1"/>
  <c r="V793" i="1" s="1"/>
  <c r="Q794" i="1"/>
  <c r="V794" i="1" s="1"/>
  <c r="Q795" i="1"/>
  <c r="V795" i="1" s="1"/>
  <c r="Q796" i="1"/>
  <c r="V796" i="1" s="1"/>
  <c r="Q797" i="1"/>
  <c r="V797" i="1" s="1"/>
  <c r="Q798" i="1"/>
  <c r="V798" i="1" s="1"/>
  <c r="Q799" i="1"/>
  <c r="V799" i="1" s="1"/>
  <c r="Q800" i="1"/>
  <c r="V800" i="1" s="1"/>
  <c r="Q801" i="1"/>
  <c r="V801" i="1" s="1"/>
  <c r="Q802" i="1"/>
  <c r="V802" i="1" s="1"/>
  <c r="Q803" i="1"/>
  <c r="V803" i="1" s="1"/>
  <c r="Q804" i="1"/>
  <c r="V804" i="1" s="1"/>
  <c r="Q805" i="1"/>
  <c r="V805" i="1" s="1"/>
  <c r="Q806" i="1"/>
  <c r="V806" i="1" s="1"/>
  <c r="Q807" i="1"/>
  <c r="V807" i="1" s="1"/>
  <c r="Q808" i="1"/>
  <c r="V808" i="1" s="1"/>
  <c r="Q809" i="1"/>
  <c r="V809" i="1" s="1"/>
  <c r="Q810" i="1"/>
  <c r="V810" i="1" s="1"/>
  <c r="Q811" i="1"/>
  <c r="V811" i="1" s="1"/>
  <c r="Q812" i="1"/>
  <c r="V812" i="1" s="1"/>
  <c r="Q813" i="1"/>
  <c r="V813" i="1" s="1"/>
  <c r="Q814" i="1"/>
  <c r="V814" i="1" s="1"/>
  <c r="Q815" i="1"/>
  <c r="V815" i="1" s="1"/>
  <c r="Q816" i="1"/>
  <c r="V816" i="1" s="1"/>
  <c r="Q817" i="1"/>
  <c r="V817" i="1" s="1"/>
  <c r="Q818" i="1"/>
  <c r="V818" i="1" s="1"/>
  <c r="Q819" i="1"/>
  <c r="V819" i="1" s="1"/>
  <c r="Q820" i="1"/>
  <c r="V820" i="1" s="1"/>
  <c r="Q821" i="1"/>
  <c r="V821" i="1" s="1"/>
  <c r="Q822" i="1"/>
  <c r="V822" i="1" s="1"/>
  <c r="Q823" i="1"/>
  <c r="V823" i="1" s="1"/>
  <c r="Q824" i="1"/>
  <c r="V824" i="1" s="1"/>
  <c r="Q825" i="1"/>
  <c r="V825" i="1" s="1"/>
  <c r="Q826" i="1"/>
  <c r="V826" i="1" s="1"/>
  <c r="Q827" i="1"/>
  <c r="V827" i="1" s="1"/>
  <c r="Q828" i="1"/>
  <c r="V828" i="1" s="1"/>
  <c r="Q829" i="1"/>
  <c r="V829" i="1" s="1"/>
  <c r="Q830" i="1"/>
  <c r="V830" i="1" s="1"/>
  <c r="Q831" i="1"/>
  <c r="V831" i="1" s="1"/>
  <c r="Q832" i="1"/>
  <c r="V832" i="1" s="1"/>
  <c r="Q833" i="1"/>
  <c r="V833" i="1" s="1"/>
  <c r="Q834" i="1"/>
  <c r="V834" i="1" s="1"/>
  <c r="Q835" i="1"/>
  <c r="V835" i="1" s="1"/>
  <c r="Q836" i="1"/>
  <c r="V836" i="1" s="1"/>
  <c r="Q837" i="1"/>
  <c r="V837" i="1" s="1"/>
  <c r="Q838" i="1"/>
  <c r="V838" i="1" s="1"/>
  <c r="Q839" i="1"/>
  <c r="V839" i="1" s="1"/>
  <c r="Q840" i="1"/>
  <c r="V840" i="1" s="1"/>
  <c r="Q841" i="1"/>
  <c r="V841" i="1" s="1"/>
  <c r="Q842" i="1"/>
  <c r="V842" i="1" s="1"/>
  <c r="Q843" i="1"/>
  <c r="V843" i="1" s="1"/>
  <c r="Q844" i="1"/>
  <c r="V844" i="1" s="1"/>
  <c r="Q845" i="1"/>
  <c r="V845" i="1" s="1"/>
  <c r="Q846" i="1"/>
  <c r="V846" i="1" s="1"/>
  <c r="Q847" i="1"/>
  <c r="V847" i="1" s="1"/>
  <c r="Q848" i="1"/>
  <c r="V848" i="1" s="1"/>
  <c r="Q849" i="1"/>
  <c r="V849" i="1" s="1"/>
  <c r="Q850" i="1"/>
  <c r="V850" i="1" s="1"/>
  <c r="Q851" i="1"/>
  <c r="V851" i="1" s="1"/>
  <c r="Q852" i="1"/>
  <c r="V852" i="1" s="1"/>
  <c r="Q853" i="1"/>
  <c r="V853" i="1" s="1"/>
  <c r="Q854" i="1"/>
  <c r="V854" i="1" s="1"/>
  <c r="Q855" i="1"/>
  <c r="V855" i="1" s="1"/>
  <c r="Q856" i="1"/>
  <c r="V856" i="1" s="1"/>
  <c r="Q857" i="1"/>
  <c r="V857" i="1" s="1"/>
  <c r="Q858" i="1"/>
  <c r="V858" i="1" s="1"/>
  <c r="Q859" i="1"/>
  <c r="V859" i="1" s="1"/>
  <c r="Q860" i="1"/>
  <c r="V860" i="1" s="1"/>
  <c r="Q861" i="1"/>
  <c r="V861" i="1" s="1"/>
  <c r="Q862" i="1"/>
  <c r="V862" i="1" s="1"/>
  <c r="Q863" i="1"/>
  <c r="V863" i="1" s="1"/>
  <c r="Q864" i="1"/>
  <c r="V864" i="1" s="1"/>
  <c r="Q865" i="1"/>
  <c r="V865" i="1" s="1"/>
  <c r="Q866" i="1"/>
  <c r="V866" i="1" s="1"/>
  <c r="Q867" i="1"/>
  <c r="V867" i="1" s="1"/>
  <c r="Q868" i="1"/>
  <c r="V868" i="1" s="1"/>
  <c r="Q869" i="1"/>
  <c r="V869" i="1" s="1"/>
  <c r="Q870" i="1"/>
  <c r="V870" i="1" s="1"/>
  <c r="Q871" i="1"/>
  <c r="V871" i="1" s="1"/>
  <c r="Q872" i="1"/>
  <c r="V872" i="1" s="1"/>
  <c r="Q873" i="1"/>
  <c r="V873" i="1" s="1"/>
  <c r="Q874" i="1"/>
  <c r="V874" i="1" s="1"/>
  <c r="Q875" i="1"/>
  <c r="V875" i="1" s="1"/>
  <c r="Q876" i="1"/>
  <c r="V876" i="1" s="1"/>
  <c r="Q877" i="1"/>
  <c r="V877" i="1" s="1"/>
  <c r="Q878" i="1"/>
  <c r="V878" i="1" s="1"/>
  <c r="Q879" i="1"/>
  <c r="V879" i="1" s="1"/>
  <c r="Q880" i="1"/>
  <c r="V880" i="1" s="1"/>
  <c r="Q881" i="1"/>
  <c r="V881" i="1" s="1"/>
  <c r="Q882" i="1"/>
  <c r="V882" i="1" s="1"/>
  <c r="Q883" i="1"/>
  <c r="V883" i="1" s="1"/>
  <c r="Q884" i="1"/>
  <c r="V884" i="1" s="1"/>
  <c r="Q885" i="1"/>
  <c r="V885" i="1" s="1"/>
  <c r="Q886" i="1"/>
  <c r="V886" i="1" s="1"/>
  <c r="Q887" i="1"/>
  <c r="V887" i="1" s="1"/>
  <c r="Q888" i="1"/>
  <c r="V888" i="1" s="1"/>
  <c r="Q889" i="1"/>
  <c r="V889" i="1" s="1"/>
  <c r="Q890" i="1"/>
  <c r="V890" i="1" s="1"/>
  <c r="Q891" i="1"/>
  <c r="V891" i="1" s="1"/>
  <c r="Q892" i="1"/>
  <c r="V892" i="1" s="1"/>
  <c r="Q893" i="1"/>
  <c r="V893" i="1" s="1"/>
  <c r="Q894" i="1"/>
  <c r="V894" i="1" s="1"/>
  <c r="Q895" i="1"/>
  <c r="V895" i="1" s="1"/>
  <c r="Q896" i="1"/>
  <c r="V896" i="1" s="1"/>
  <c r="Q897" i="1"/>
  <c r="V897" i="1" s="1"/>
  <c r="Q898" i="1"/>
  <c r="V898" i="1" s="1"/>
  <c r="Q899" i="1"/>
  <c r="V899" i="1" s="1"/>
  <c r="Q900" i="1"/>
  <c r="V900" i="1" s="1"/>
  <c r="Q901" i="1"/>
  <c r="V901" i="1" s="1"/>
  <c r="Q902" i="1"/>
  <c r="V902" i="1" s="1"/>
  <c r="Q903" i="1"/>
  <c r="V903" i="1" s="1"/>
  <c r="Q904" i="1"/>
  <c r="V904" i="1" s="1"/>
  <c r="Q905" i="1"/>
  <c r="V905" i="1" s="1"/>
  <c r="Q906" i="1"/>
  <c r="V906" i="1" s="1"/>
  <c r="Q907" i="1"/>
  <c r="V907" i="1" s="1"/>
  <c r="Q908" i="1"/>
  <c r="V908" i="1" s="1"/>
  <c r="Q909" i="1"/>
  <c r="V909" i="1" s="1"/>
  <c r="Q910" i="1"/>
  <c r="V910" i="1" s="1"/>
  <c r="Q911" i="1"/>
  <c r="V911" i="1" s="1"/>
  <c r="Q912" i="1"/>
  <c r="V912" i="1" s="1"/>
  <c r="Q913" i="1"/>
  <c r="V913" i="1" s="1"/>
  <c r="Q914" i="1"/>
  <c r="V914" i="1" s="1"/>
  <c r="Q915" i="1"/>
  <c r="V915" i="1" s="1"/>
  <c r="Q916" i="1"/>
  <c r="V916" i="1" s="1"/>
  <c r="Q917" i="1"/>
  <c r="V917" i="1" s="1"/>
  <c r="Q918" i="1"/>
  <c r="V918" i="1" s="1"/>
  <c r="Q919" i="1"/>
  <c r="V919" i="1" s="1"/>
  <c r="Q920" i="1"/>
  <c r="V920" i="1" s="1"/>
  <c r="Q921" i="1"/>
  <c r="V921" i="1" s="1"/>
  <c r="Q922" i="1"/>
  <c r="V922" i="1" s="1"/>
  <c r="Q923" i="1"/>
  <c r="V923" i="1" s="1"/>
  <c r="Q924" i="1"/>
  <c r="V924" i="1" s="1"/>
  <c r="Q925" i="1"/>
  <c r="V925" i="1" s="1"/>
  <c r="Q926" i="1"/>
  <c r="V926" i="1" s="1"/>
  <c r="Q927" i="1"/>
  <c r="V927" i="1" s="1"/>
  <c r="Q928" i="1"/>
  <c r="V928" i="1" s="1"/>
  <c r="Q929" i="1"/>
  <c r="V929" i="1" s="1"/>
  <c r="Q930" i="1"/>
  <c r="V930" i="1" s="1"/>
  <c r="Q931" i="1"/>
  <c r="V931" i="1" s="1"/>
  <c r="Q932" i="1"/>
  <c r="V932" i="1" s="1"/>
  <c r="Q933" i="1"/>
  <c r="V933" i="1" s="1"/>
  <c r="Q934" i="1"/>
  <c r="V934" i="1" s="1"/>
  <c r="Q935" i="1"/>
  <c r="V935" i="1" s="1"/>
  <c r="Q936" i="1"/>
  <c r="V936" i="1" s="1"/>
  <c r="Q937" i="1"/>
  <c r="V937" i="1" s="1"/>
  <c r="Q938" i="1"/>
  <c r="V938" i="1" s="1"/>
  <c r="Q939" i="1"/>
  <c r="V939" i="1" s="1"/>
  <c r="Q940" i="1"/>
  <c r="V940" i="1" s="1"/>
  <c r="Q941" i="1"/>
  <c r="V941" i="1" s="1"/>
  <c r="Q942" i="1"/>
  <c r="V942" i="1" s="1"/>
  <c r="Q943" i="1"/>
  <c r="V943" i="1" s="1"/>
  <c r="Q944" i="1"/>
  <c r="V944" i="1" s="1"/>
  <c r="Q945" i="1"/>
  <c r="V945" i="1" s="1"/>
  <c r="Q946" i="1"/>
  <c r="V946" i="1" s="1"/>
  <c r="Q947" i="1"/>
  <c r="V947" i="1" s="1"/>
  <c r="Q948" i="1"/>
  <c r="V948" i="1" s="1"/>
  <c r="Q949" i="1"/>
  <c r="V949" i="1" s="1"/>
  <c r="Q950" i="1"/>
  <c r="V950" i="1" s="1"/>
  <c r="Q951" i="1"/>
  <c r="V951" i="1" s="1"/>
  <c r="Q952" i="1"/>
  <c r="V952" i="1" s="1"/>
  <c r="Q953" i="1"/>
  <c r="V953" i="1" s="1"/>
  <c r="Q954" i="1"/>
  <c r="V954" i="1" s="1"/>
  <c r="Q955" i="1"/>
  <c r="V955" i="1" s="1"/>
  <c r="Q956" i="1"/>
  <c r="V956" i="1" s="1"/>
  <c r="Q957" i="1"/>
  <c r="V957" i="1" s="1"/>
  <c r="Q958" i="1"/>
  <c r="V958" i="1" s="1"/>
  <c r="Q959" i="1"/>
  <c r="V959" i="1" s="1"/>
  <c r="Q960" i="1"/>
  <c r="V960" i="1" s="1"/>
  <c r="Q961" i="1"/>
  <c r="V961" i="1" s="1"/>
  <c r="Q962" i="1"/>
  <c r="V962" i="1" s="1"/>
  <c r="Q963" i="1"/>
  <c r="V963" i="1" s="1"/>
  <c r="Q964" i="1"/>
  <c r="V964" i="1" s="1"/>
  <c r="Q965" i="1"/>
  <c r="V965" i="1" s="1"/>
  <c r="Q966" i="1"/>
  <c r="V966" i="1" s="1"/>
  <c r="Q967" i="1"/>
  <c r="V967" i="1" s="1"/>
  <c r="Q968" i="1"/>
  <c r="V968" i="1" s="1"/>
  <c r="Q969" i="1"/>
  <c r="V969" i="1" s="1"/>
  <c r="Q970" i="1"/>
  <c r="V970" i="1" s="1"/>
  <c r="Q971" i="1"/>
  <c r="V971" i="1" s="1"/>
  <c r="Q972" i="1"/>
  <c r="V972" i="1" s="1"/>
  <c r="Q973" i="1"/>
  <c r="V973" i="1" s="1"/>
  <c r="Q974" i="1"/>
  <c r="V974" i="1" s="1"/>
  <c r="Q975" i="1"/>
  <c r="V975" i="1" s="1"/>
  <c r="Q976" i="1"/>
  <c r="V976" i="1" s="1"/>
  <c r="Q977" i="1"/>
  <c r="V977" i="1" s="1"/>
  <c r="Q978" i="1"/>
  <c r="V978" i="1" s="1"/>
  <c r="Q979" i="1"/>
  <c r="V979" i="1" s="1"/>
  <c r="Q980" i="1"/>
  <c r="V980" i="1" s="1"/>
  <c r="Q981" i="1"/>
  <c r="V981" i="1" s="1"/>
  <c r="Q982" i="1"/>
  <c r="V982" i="1" s="1"/>
  <c r="Q983" i="1"/>
  <c r="V983" i="1" s="1"/>
  <c r="Q984" i="1"/>
  <c r="V984" i="1" s="1"/>
  <c r="Q985" i="1"/>
  <c r="V985" i="1" s="1"/>
  <c r="Q986" i="1"/>
  <c r="V986" i="1" s="1"/>
  <c r="Q987" i="1"/>
  <c r="V987" i="1" s="1"/>
  <c r="Q988" i="1"/>
  <c r="V988" i="1" s="1"/>
  <c r="Q989" i="1"/>
  <c r="V989" i="1" s="1"/>
  <c r="Q990" i="1"/>
  <c r="V990" i="1" s="1"/>
  <c r="Q991" i="1"/>
  <c r="V991" i="1" s="1"/>
  <c r="Q992" i="1"/>
  <c r="V992" i="1" s="1"/>
  <c r="Q993" i="1"/>
  <c r="V993" i="1" s="1"/>
  <c r="Q994" i="1"/>
  <c r="V994" i="1" s="1"/>
  <c r="Q995" i="1"/>
  <c r="V995" i="1" s="1"/>
  <c r="Q996" i="1"/>
  <c r="V996" i="1" s="1"/>
  <c r="Q997" i="1"/>
  <c r="V997" i="1" s="1"/>
  <c r="Q998" i="1"/>
  <c r="V998" i="1" s="1"/>
  <c r="Q999" i="1"/>
  <c r="V999" i="1" s="1"/>
  <c r="Q1000" i="1"/>
  <c r="V1000" i="1" s="1"/>
  <c r="Q1001" i="1"/>
  <c r="V1001" i="1" s="1"/>
  <c r="Q1002" i="1"/>
  <c r="V1002" i="1" s="1"/>
  <c r="Q1003" i="1"/>
  <c r="V1003" i="1" s="1"/>
  <c r="Q1004" i="1"/>
  <c r="V1004" i="1" s="1"/>
  <c r="Q1005" i="1"/>
  <c r="V1005" i="1" s="1"/>
  <c r="Q1006" i="1"/>
  <c r="V1006" i="1" s="1"/>
  <c r="Q1007" i="1"/>
  <c r="V1007" i="1" s="1"/>
  <c r="Q1008" i="1"/>
  <c r="V1008" i="1" s="1"/>
  <c r="Q1009" i="1"/>
  <c r="V1009" i="1" s="1"/>
  <c r="Q1010" i="1"/>
  <c r="V1010" i="1" s="1"/>
  <c r="Q1011" i="1"/>
  <c r="V1011" i="1" s="1"/>
  <c r="Q1012" i="1"/>
  <c r="V1012" i="1" s="1"/>
  <c r="Q1013" i="1"/>
  <c r="V1013" i="1" s="1"/>
  <c r="Q1014" i="1"/>
  <c r="V1014" i="1" s="1"/>
  <c r="Q1015" i="1"/>
  <c r="V1015" i="1" s="1"/>
  <c r="Q1016" i="1"/>
  <c r="V1016" i="1" s="1"/>
  <c r="Q1017" i="1"/>
  <c r="V1017" i="1" s="1"/>
  <c r="Q1018" i="1"/>
  <c r="V1018" i="1" s="1"/>
  <c r="Q1019" i="1"/>
  <c r="V1019" i="1" s="1"/>
  <c r="Q1020" i="1"/>
  <c r="V1020" i="1" s="1"/>
  <c r="Q1021" i="1"/>
  <c r="V1021" i="1" s="1"/>
  <c r="Q1022" i="1"/>
  <c r="V1022" i="1" s="1"/>
  <c r="Q1023" i="1"/>
  <c r="V1023" i="1" s="1"/>
  <c r="Q1024" i="1"/>
  <c r="V1024" i="1" s="1"/>
  <c r="Q1025" i="1"/>
  <c r="V1025" i="1" s="1"/>
  <c r="Q1026" i="1"/>
  <c r="V1026" i="1" s="1"/>
  <c r="Q1027" i="1"/>
  <c r="V1027" i="1" s="1"/>
  <c r="Q1028" i="1"/>
  <c r="V1028" i="1" s="1"/>
  <c r="Q1029" i="1"/>
  <c r="V1029" i="1" s="1"/>
  <c r="Q1030" i="1"/>
  <c r="V1030" i="1" s="1"/>
  <c r="Q1031" i="1"/>
  <c r="V1031" i="1" s="1"/>
  <c r="Q1032" i="1"/>
  <c r="V1032" i="1" s="1"/>
  <c r="Q1033" i="1"/>
  <c r="V1033" i="1" s="1"/>
  <c r="Q1034" i="1"/>
  <c r="V1034" i="1" s="1"/>
  <c r="Q1035" i="1"/>
  <c r="V1035" i="1" s="1"/>
  <c r="Q1036" i="1"/>
  <c r="V1036" i="1" s="1"/>
  <c r="Q1037" i="1"/>
  <c r="V1037" i="1" s="1"/>
  <c r="Q1038" i="1"/>
  <c r="V1038" i="1" s="1"/>
  <c r="Q1039" i="1"/>
  <c r="V1039" i="1" s="1"/>
  <c r="Q1040" i="1"/>
  <c r="V1040" i="1" s="1"/>
  <c r="Q1041" i="1"/>
  <c r="V1041" i="1" s="1"/>
  <c r="Q1042" i="1"/>
  <c r="V1042" i="1" s="1"/>
  <c r="Q1043" i="1"/>
  <c r="V1043" i="1" s="1"/>
  <c r="Q1044" i="1"/>
  <c r="V1044" i="1" s="1"/>
  <c r="Q1045" i="1"/>
  <c r="V1045" i="1" s="1"/>
  <c r="Q1046" i="1"/>
  <c r="V1046" i="1" s="1"/>
  <c r="Q1047" i="1"/>
  <c r="V1047" i="1" s="1"/>
  <c r="Q1048" i="1"/>
  <c r="V1048" i="1" s="1"/>
  <c r="Q1049" i="1"/>
  <c r="V1049" i="1" s="1"/>
  <c r="Q1050" i="1"/>
  <c r="V1050" i="1" s="1"/>
  <c r="Q1051" i="1"/>
  <c r="V1051" i="1" s="1"/>
  <c r="Q1052" i="1"/>
  <c r="V1052" i="1" s="1"/>
  <c r="Q1053" i="1"/>
  <c r="V1053" i="1" s="1"/>
  <c r="Q1054" i="1"/>
  <c r="V1054" i="1" s="1"/>
  <c r="Q1055" i="1"/>
  <c r="V1055" i="1" s="1"/>
  <c r="Q1056" i="1"/>
  <c r="V1056" i="1" s="1"/>
  <c r="Q1057" i="1"/>
  <c r="V1057" i="1" s="1"/>
  <c r="Q1058" i="1"/>
  <c r="V1058" i="1" s="1"/>
  <c r="Q1059" i="1"/>
  <c r="V1059" i="1" s="1"/>
  <c r="Q1060" i="1"/>
  <c r="V1060" i="1" s="1"/>
  <c r="Q1061" i="1"/>
  <c r="V1061" i="1" s="1"/>
  <c r="Q1062" i="1"/>
  <c r="V1062" i="1" s="1"/>
  <c r="Q1063" i="1"/>
  <c r="V1063" i="1" s="1"/>
  <c r="Q1064" i="1"/>
  <c r="V1064" i="1" s="1"/>
  <c r="Q1065" i="1"/>
  <c r="V1065" i="1" s="1"/>
  <c r="Q1066" i="1"/>
  <c r="V1066" i="1" s="1"/>
  <c r="Q1067" i="1"/>
  <c r="V1067" i="1" s="1"/>
  <c r="Q1068" i="1"/>
  <c r="V1068" i="1" s="1"/>
  <c r="Q1069" i="1"/>
  <c r="V1069" i="1" s="1"/>
  <c r="Q1070" i="1"/>
  <c r="V1070" i="1" s="1"/>
  <c r="Q1071" i="1"/>
  <c r="V1071" i="1" s="1"/>
  <c r="Q1072" i="1"/>
  <c r="V1072" i="1" s="1"/>
  <c r="Q1073" i="1"/>
  <c r="V1073" i="1" s="1"/>
  <c r="Q1074" i="1"/>
  <c r="V1074" i="1" s="1"/>
  <c r="Q1075" i="1"/>
  <c r="V1075" i="1" s="1"/>
  <c r="Q1076" i="1"/>
  <c r="V1076" i="1" s="1"/>
  <c r="Q1077" i="1"/>
  <c r="V1077" i="1" s="1"/>
  <c r="Q1078" i="1"/>
  <c r="V1078" i="1" s="1"/>
  <c r="Q1079" i="1"/>
  <c r="V1079" i="1" s="1"/>
  <c r="Q1080" i="1"/>
  <c r="V1080" i="1" s="1"/>
  <c r="Q1081" i="1"/>
  <c r="V1081" i="1" s="1"/>
  <c r="Q1082" i="1"/>
  <c r="V1082" i="1" s="1"/>
  <c r="Q1083" i="1"/>
  <c r="V1083" i="1" s="1"/>
  <c r="Q1084" i="1"/>
  <c r="V1084" i="1" s="1"/>
  <c r="Q1085" i="1"/>
  <c r="V1085" i="1" s="1"/>
  <c r="Q1086" i="1"/>
  <c r="V1086" i="1" s="1"/>
  <c r="Q1087" i="1"/>
  <c r="V1087" i="1" s="1"/>
  <c r="Q1088" i="1"/>
  <c r="V1088" i="1" s="1"/>
  <c r="Q1089" i="1"/>
  <c r="V1089" i="1" s="1"/>
  <c r="Q1090" i="1"/>
  <c r="V1090" i="1" s="1"/>
  <c r="Q1091" i="1"/>
  <c r="V1091" i="1" s="1"/>
  <c r="Q1092" i="1"/>
  <c r="V1092" i="1" s="1"/>
  <c r="Q1093" i="1"/>
  <c r="V1093" i="1" s="1"/>
  <c r="Q1094" i="1"/>
  <c r="V1094" i="1" s="1"/>
  <c r="Q1095" i="1"/>
  <c r="V1095" i="1" s="1"/>
  <c r="Q1096" i="1"/>
  <c r="V1096" i="1" s="1"/>
  <c r="Q1097" i="1"/>
  <c r="V1097" i="1" s="1"/>
  <c r="Q1098" i="1"/>
  <c r="V1098" i="1" s="1"/>
  <c r="Q1099" i="1"/>
  <c r="V1099" i="1" s="1"/>
  <c r="Q1100" i="1"/>
  <c r="V1100" i="1" s="1"/>
  <c r="Q1101" i="1"/>
  <c r="V1101" i="1" s="1"/>
  <c r="Q1102" i="1"/>
  <c r="V1102" i="1" s="1"/>
  <c r="Q1103" i="1"/>
  <c r="V1103" i="1" s="1"/>
  <c r="Q1104" i="1"/>
  <c r="V1104" i="1" s="1"/>
  <c r="Q1105" i="1"/>
  <c r="V1105" i="1" s="1"/>
  <c r="Q1106" i="1"/>
  <c r="V1106" i="1" s="1"/>
  <c r="Q1107" i="1"/>
  <c r="V1107" i="1" s="1"/>
  <c r="Q1108" i="1"/>
  <c r="V1108" i="1" s="1"/>
  <c r="Q1109" i="1"/>
  <c r="V1109" i="1" s="1"/>
  <c r="Q1110" i="1"/>
  <c r="V1110" i="1" s="1"/>
  <c r="Q1111" i="1"/>
  <c r="V1111" i="1" s="1"/>
  <c r="Q1112" i="1"/>
  <c r="V1112" i="1" s="1"/>
  <c r="Q1113" i="1"/>
  <c r="V1113" i="1" s="1"/>
  <c r="Q1114" i="1"/>
  <c r="V1114" i="1" s="1"/>
  <c r="Q1115" i="1"/>
  <c r="V1115" i="1" s="1"/>
  <c r="Q1116" i="1"/>
  <c r="V1116" i="1" s="1"/>
  <c r="Q1117" i="1"/>
  <c r="V1117" i="1" s="1"/>
  <c r="Q1118" i="1"/>
  <c r="V1118" i="1" s="1"/>
  <c r="Q1119" i="1"/>
  <c r="V1119" i="1" s="1"/>
  <c r="Q1120" i="1"/>
  <c r="V1120" i="1" s="1"/>
  <c r="Q1121" i="1"/>
  <c r="V1121" i="1" s="1"/>
  <c r="Q1122" i="1"/>
  <c r="V1122" i="1" s="1"/>
  <c r="Q1123" i="1"/>
  <c r="V1123" i="1" s="1"/>
  <c r="Q1124" i="1"/>
  <c r="V1124" i="1" s="1"/>
  <c r="Q1125" i="1"/>
  <c r="V1125" i="1" s="1"/>
  <c r="Q1126" i="1"/>
  <c r="V1126" i="1" s="1"/>
  <c r="Q1127" i="1"/>
  <c r="V1127" i="1" s="1"/>
  <c r="Q1128" i="1"/>
  <c r="V1128" i="1" s="1"/>
  <c r="Q1129" i="1"/>
  <c r="V1129" i="1" s="1"/>
  <c r="Q1130" i="1"/>
  <c r="V1130" i="1" s="1"/>
  <c r="Q1131" i="1"/>
  <c r="V1131" i="1" s="1"/>
  <c r="Q1132" i="1"/>
  <c r="V1132" i="1" s="1"/>
  <c r="Q1133" i="1"/>
  <c r="V1133" i="1" s="1"/>
  <c r="Q1134" i="1"/>
  <c r="V1134" i="1" s="1"/>
  <c r="Q1135" i="1"/>
  <c r="V1135" i="1" s="1"/>
  <c r="Q1136" i="1"/>
  <c r="V1136" i="1" s="1"/>
  <c r="Q1137" i="1"/>
  <c r="V1137" i="1" s="1"/>
  <c r="Q1138" i="1"/>
  <c r="V1138" i="1" s="1"/>
  <c r="Q1139" i="1"/>
  <c r="V1139" i="1" s="1"/>
  <c r="Q1140" i="1"/>
  <c r="V1140" i="1" s="1"/>
  <c r="Q1141" i="1"/>
  <c r="V1141" i="1" s="1"/>
  <c r="Q1142" i="1"/>
  <c r="V1142" i="1" s="1"/>
  <c r="Q1143" i="1"/>
  <c r="V1143" i="1" s="1"/>
  <c r="Q1144" i="1"/>
  <c r="V1144" i="1" s="1"/>
  <c r="Q1145" i="1"/>
  <c r="V1145" i="1" s="1"/>
  <c r="Q1146" i="1"/>
  <c r="V1146" i="1" s="1"/>
  <c r="Q1147" i="1"/>
  <c r="V1147" i="1" s="1"/>
  <c r="Q1148" i="1"/>
  <c r="V1148" i="1" s="1"/>
  <c r="Q1149" i="1"/>
  <c r="V1149" i="1" s="1"/>
  <c r="Q1150" i="1"/>
  <c r="V1150" i="1" s="1"/>
  <c r="Q1151" i="1"/>
  <c r="V1151" i="1" s="1"/>
  <c r="Q1152" i="1"/>
  <c r="V1152" i="1" s="1"/>
  <c r="Q1153" i="1"/>
  <c r="V1153" i="1" s="1"/>
  <c r="Q1154" i="1"/>
  <c r="V1154" i="1" s="1"/>
  <c r="Q1155" i="1"/>
  <c r="V1155" i="1" s="1"/>
  <c r="Q1156" i="1"/>
  <c r="V1156" i="1" s="1"/>
  <c r="Q1157" i="1"/>
  <c r="V1157" i="1" s="1"/>
  <c r="Q1158" i="1"/>
  <c r="V1158" i="1" s="1"/>
  <c r="Q1159" i="1"/>
  <c r="V1159" i="1" s="1"/>
  <c r="Q1160" i="1"/>
  <c r="V1160" i="1" s="1"/>
  <c r="Q1161" i="1"/>
  <c r="V1161" i="1" s="1"/>
  <c r="Q1162" i="1"/>
  <c r="V1162" i="1" s="1"/>
  <c r="Q1163" i="1"/>
  <c r="V1163" i="1" s="1"/>
  <c r="Q1164" i="1"/>
  <c r="V1164" i="1" s="1"/>
  <c r="Q1165" i="1"/>
  <c r="V1165" i="1" s="1"/>
  <c r="Q1166" i="1"/>
  <c r="V1166" i="1" s="1"/>
  <c r="Q1167" i="1"/>
  <c r="V1167" i="1" s="1"/>
  <c r="Q1168" i="1"/>
  <c r="V1168" i="1" s="1"/>
  <c r="Q1169" i="1"/>
  <c r="V1169" i="1" s="1"/>
  <c r="Q1170" i="1"/>
  <c r="V1170" i="1" s="1"/>
  <c r="Q1171" i="1"/>
  <c r="V1171" i="1" s="1"/>
  <c r="Q1172" i="1"/>
  <c r="V1172" i="1" s="1"/>
  <c r="Q1173" i="1"/>
  <c r="V1173" i="1" s="1"/>
  <c r="Q1174" i="1"/>
  <c r="V1174" i="1" s="1"/>
  <c r="Q1175" i="1"/>
  <c r="V1175" i="1" s="1"/>
  <c r="Q1176" i="1"/>
  <c r="V1176" i="1" s="1"/>
  <c r="Q1177" i="1"/>
  <c r="V1177" i="1" s="1"/>
  <c r="Q1178" i="1"/>
  <c r="V1178" i="1" s="1"/>
  <c r="Q1179" i="1"/>
  <c r="V1179" i="1" s="1"/>
  <c r="Q1180" i="1"/>
  <c r="V1180" i="1" s="1"/>
  <c r="Q1181" i="1"/>
  <c r="V1181" i="1" s="1"/>
  <c r="Q1182" i="1"/>
  <c r="V1182" i="1" s="1"/>
  <c r="Q1183" i="1"/>
  <c r="V1183" i="1" s="1"/>
  <c r="Q1184" i="1"/>
  <c r="V1184" i="1" s="1"/>
  <c r="Q1185" i="1"/>
  <c r="V1185" i="1" s="1"/>
  <c r="Q1186" i="1"/>
  <c r="V1186" i="1" s="1"/>
  <c r="Q1187" i="1"/>
  <c r="V1187" i="1" s="1"/>
  <c r="Q1188" i="1"/>
  <c r="V1188" i="1" s="1"/>
  <c r="Q1189" i="1"/>
  <c r="V1189" i="1" s="1"/>
  <c r="Q1190" i="1"/>
  <c r="V1190" i="1" s="1"/>
  <c r="Q1191" i="1"/>
  <c r="V1191" i="1" s="1"/>
  <c r="Q1192" i="1"/>
  <c r="V1192" i="1" s="1"/>
  <c r="Q1193" i="1"/>
  <c r="V1193" i="1" s="1"/>
  <c r="Q1194" i="1"/>
  <c r="V1194" i="1" s="1"/>
  <c r="Q1195" i="1"/>
  <c r="V1195" i="1" s="1"/>
  <c r="Q1196" i="1"/>
  <c r="V1196" i="1" s="1"/>
  <c r="Q1197" i="1"/>
  <c r="V1197" i="1" s="1"/>
  <c r="Q1198" i="1"/>
  <c r="V1198" i="1" s="1"/>
  <c r="Q1199" i="1"/>
  <c r="V1199" i="1" s="1"/>
  <c r="Q1200" i="1"/>
  <c r="V1200" i="1" s="1"/>
  <c r="Q1201" i="1"/>
  <c r="V1201" i="1" s="1"/>
  <c r="Q1202" i="1"/>
  <c r="V1202" i="1" s="1"/>
  <c r="Q1203" i="1"/>
  <c r="V1203" i="1" s="1"/>
  <c r="Q1204" i="1"/>
  <c r="V1204" i="1" s="1"/>
  <c r="Q1205" i="1"/>
  <c r="V1205" i="1" s="1"/>
  <c r="Q1206" i="1"/>
  <c r="V1206" i="1" s="1"/>
  <c r="Q1207" i="1"/>
  <c r="V1207" i="1" s="1"/>
  <c r="Q1208" i="1"/>
  <c r="V1208" i="1" s="1"/>
  <c r="Q1209" i="1"/>
  <c r="V1209" i="1" s="1"/>
  <c r="Q1210" i="1"/>
  <c r="V1210" i="1" s="1"/>
  <c r="Q1211" i="1"/>
  <c r="V1211" i="1" s="1"/>
  <c r="Q1212" i="1"/>
  <c r="V1212" i="1" s="1"/>
  <c r="Q1213" i="1"/>
  <c r="V1213" i="1" s="1"/>
  <c r="Q1214" i="1"/>
  <c r="V1214" i="1" s="1"/>
  <c r="Q1215" i="1"/>
  <c r="V1215" i="1" s="1"/>
  <c r="Q1216" i="1"/>
  <c r="V1216" i="1" s="1"/>
  <c r="Q1217" i="1"/>
  <c r="V1217" i="1" s="1"/>
  <c r="Q1218" i="1"/>
  <c r="V1218" i="1" s="1"/>
  <c r="Q1219" i="1"/>
  <c r="V1219" i="1" s="1"/>
  <c r="Q1220" i="1"/>
  <c r="V1220" i="1" s="1"/>
  <c r="Q1221" i="1"/>
  <c r="V1221" i="1" s="1"/>
  <c r="Q1222" i="1"/>
  <c r="V1222" i="1" s="1"/>
  <c r="Q1223" i="1"/>
  <c r="V1223" i="1" s="1"/>
  <c r="Q1224" i="1"/>
  <c r="V1224" i="1" s="1"/>
  <c r="Q1225" i="1"/>
  <c r="V1225" i="1" s="1"/>
  <c r="Q1226" i="1"/>
  <c r="V1226" i="1" s="1"/>
  <c r="Q1227" i="1"/>
  <c r="V1227" i="1" s="1"/>
  <c r="Q1228" i="1"/>
  <c r="V1228" i="1" s="1"/>
  <c r="Q1229" i="1"/>
  <c r="V1229" i="1" s="1"/>
  <c r="Q1230" i="1"/>
  <c r="V1230" i="1" s="1"/>
  <c r="Q1231" i="1"/>
  <c r="V1231" i="1" s="1"/>
  <c r="Q1232" i="1"/>
  <c r="V1232" i="1" s="1"/>
  <c r="Q1233" i="1"/>
  <c r="V1233" i="1" s="1"/>
  <c r="Q1234" i="1"/>
  <c r="V1234" i="1" s="1"/>
  <c r="Q1235" i="1"/>
  <c r="V1235" i="1" s="1"/>
  <c r="Q1236" i="1"/>
  <c r="V1236" i="1" s="1"/>
  <c r="Q1237" i="1"/>
  <c r="V1237" i="1" s="1"/>
  <c r="Q1238" i="1"/>
  <c r="V1238" i="1" s="1"/>
  <c r="Q1239" i="1"/>
  <c r="V1239" i="1" s="1"/>
  <c r="Q1240" i="1"/>
  <c r="V1240" i="1" s="1"/>
  <c r="Q1241" i="1"/>
  <c r="V1241" i="1" s="1"/>
  <c r="Q1242" i="1"/>
  <c r="V1242" i="1" s="1"/>
  <c r="Q1243" i="1"/>
  <c r="V1243" i="1" s="1"/>
  <c r="Q1244" i="1"/>
  <c r="V1244" i="1" s="1"/>
  <c r="Q1245" i="1"/>
  <c r="V1245" i="1" s="1"/>
  <c r="Q1246" i="1"/>
  <c r="V1246" i="1" s="1"/>
  <c r="Q1247" i="1"/>
  <c r="V1247" i="1" s="1"/>
  <c r="Q1248" i="1"/>
  <c r="V1248" i="1" s="1"/>
  <c r="Q1249" i="1"/>
  <c r="V1249" i="1" s="1"/>
  <c r="Q1250" i="1"/>
  <c r="V1250" i="1" s="1"/>
  <c r="Q1251" i="1"/>
  <c r="V1251" i="1" s="1"/>
  <c r="Q1252" i="1"/>
  <c r="V1252" i="1" s="1"/>
  <c r="Q1253" i="1"/>
  <c r="V1253" i="1" s="1"/>
  <c r="Q1254" i="1"/>
  <c r="V1254" i="1" s="1"/>
  <c r="Q1255" i="1"/>
  <c r="V1255" i="1" s="1"/>
  <c r="Q1256" i="1"/>
  <c r="V1256" i="1" s="1"/>
  <c r="Q1257" i="1"/>
  <c r="V1257" i="1" s="1"/>
  <c r="Q1258" i="1"/>
  <c r="V1258" i="1" s="1"/>
  <c r="Q1259" i="1"/>
  <c r="V1259" i="1" s="1"/>
  <c r="Q1260" i="1"/>
  <c r="V1260" i="1" s="1"/>
  <c r="Q1261" i="1"/>
  <c r="V1261" i="1" s="1"/>
  <c r="Q1262" i="1"/>
  <c r="V1262" i="1" s="1"/>
  <c r="Q1263" i="1"/>
  <c r="V1263" i="1" s="1"/>
  <c r="Q1264" i="1"/>
  <c r="V1264" i="1" s="1"/>
  <c r="Q1265" i="1"/>
  <c r="V1265" i="1" s="1"/>
  <c r="Q1266" i="1"/>
  <c r="V1266" i="1" s="1"/>
  <c r="Q1267" i="1"/>
  <c r="V1267" i="1" s="1"/>
  <c r="Q1268" i="1"/>
  <c r="V1268" i="1" s="1"/>
  <c r="Q1269" i="1"/>
  <c r="V1269" i="1" s="1"/>
  <c r="Q1270" i="1"/>
  <c r="V1270" i="1" s="1"/>
  <c r="Q1271" i="1"/>
  <c r="V1271" i="1" s="1"/>
  <c r="Q1272" i="1"/>
  <c r="V1272" i="1" s="1"/>
  <c r="Q1273" i="1"/>
  <c r="V1273" i="1" s="1"/>
  <c r="Q1274" i="1"/>
  <c r="V1274" i="1" s="1"/>
  <c r="Q1275" i="1"/>
  <c r="V1275" i="1" s="1"/>
  <c r="Q1276" i="1"/>
  <c r="V1276" i="1" s="1"/>
  <c r="Q1277" i="1"/>
  <c r="V1277" i="1" s="1"/>
  <c r="Q1278" i="1"/>
  <c r="V1278" i="1" s="1"/>
  <c r="Q1279" i="1"/>
  <c r="V1279" i="1" s="1"/>
  <c r="Q1280" i="1"/>
  <c r="V1280" i="1" s="1"/>
  <c r="Q1281" i="1"/>
  <c r="V1281" i="1" s="1"/>
  <c r="Q1282" i="1"/>
  <c r="V1282" i="1" s="1"/>
  <c r="Q1283" i="1"/>
  <c r="V1283" i="1" s="1"/>
  <c r="Q1284" i="1"/>
  <c r="V1284" i="1" s="1"/>
  <c r="Q1285" i="1"/>
  <c r="V1285" i="1" s="1"/>
  <c r="Q1286" i="1"/>
  <c r="V1286" i="1" s="1"/>
  <c r="Q1287" i="1"/>
  <c r="V1287" i="1" s="1"/>
  <c r="Q1288" i="1"/>
  <c r="V1288" i="1" s="1"/>
  <c r="Q1289" i="1"/>
  <c r="V1289" i="1" s="1"/>
  <c r="Q1290" i="1"/>
  <c r="V1290" i="1" s="1"/>
  <c r="Q1291" i="1"/>
  <c r="V1291" i="1" s="1"/>
  <c r="Q1292" i="1"/>
  <c r="V1292" i="1" s="1"/>
  <c r="Q1293" i="1"/>
  <c r="V1293" i="1" s="1"/>
  <c r="Q1294" i="1"/>
  <c r="V1294" i="1" s="1"/>
  <c r="Q1295" i="1"/>
  <c r="V1295" i="1" s="1"/>
  <c r="Q1296" i="1"/>
  <c r="V1296" i="1" s="1"/>
  <c r="Q1297" i="1"/>
  <c r="V1297" i="1" s="1"/>
  <c r="Q1298" i="1"/>
  <c r="V1298" i="1" s="1"/>
  <c r="Q1299" i="1"/>
  <c r="V1299" i="1" s="1"/>
  <c r="Q1300" i="1"/>
  <c r="V1300" i="1" s="1"/>
  <c r="Q1301" i="1"/>
  <c r="V1301" i="1" s="1"/>
  <c r="Q1302" i="1"/>
  <c r="V1302" i="1" s="1"/>
  <c r="Q1303" i="1"/>
  <c r="V1303" i="1" s="1"/>
  <c r="Q1304" i="1"/>
  <c r="V1304" i="1" s="1"/>
  <c r="Q1305" i="1"/>
  <c r="V1305" i="1" s="1"/>
  <c r="Q1306" i="1"/>
  <c r="V1306" i="1" s="1"/>
  <c r="Q1307" i="1"/>
  <c r="V1307" i="1" s="1"/>
  <c r="Q1308" i="1"/>
  <c r="V1308" i="1" s="1"/>
  <c r="Q1309" i="1"/>
  <c r="V1309" i="1" s="1"/>
  <c r="Q1310" i="1"/>
  <c r="V1310" i="1" s="1"/>
  <c r="Q1311" i="1"/>
  <c r="V1311" i="1" s="1"/>
  <c r="Q1312" i="1"/>
  <c r="V1312" i="1" s="1"/>
  <c r="Q1313" i="1"/>
  <c r="V1313" i="1" s="1"/>
  <c r="Q1314" i="1"/>
  <c r="V1314" i="1" s="1"/>
  <c r="Q1315" i="1"/>
  <c r="V1315" i="1" s="1"/>
  <c r="Q1316" i="1"/>
  <c r="V1316" i="1" s="1"/>
  <c r="Q1317" i="1"/>
  <c r="V1317" i="1" s="1"/>
  <c r="Q1318" i="1"/>
  <c r="V1318" i="1" s="1"/>
  <c r="Q1319" i="1"/>
  <c r="V1319" i="1" s="1"/>
  <c r="Q1320" i="1"/>
  <c r="V1320" i="1" s="1"/>
  <c r="Q1321" i="1"/>
  <c r="V1321" i="1" s="1"/>
  <c r="Q1322" i="1"/>
  <c r="V1322" i="1" s="1"/>
  <c r="Q1323" i="1"/>
  <c r="V1323" i="1" s="1"/>
  <c r="Q1324" i="1"/>
  <c r="V1324" i="1" s="1"/>
  <c r="Q1325" i="1"/>
  <c r="V1325" i="1" s="1"/>
  <c r="Q1326" i="1"/>
  <c r="V1326" i="1" s="1"/>
  <c r="Q1327" i="1"/>
  <c r="V1327" i="1" s="1"/>
  <c r="Q1328" i="1"/>
  <c r="V1328" i="1" s="1"/>
  <c r="Q1329" i="1"/>
  <c r="V1329" i="1" s="1"/>
  <c r="Q1330" i="1"/>
  <c r="V1330" i="1" s="1"/>
  <c r="Q1331" i="1"/>
  <c r="V1331" i="1" s="1"/>
  <c r="Q1332" i="1"/>
  <c r="V1332" i="1" s="1"/>
  <c r="Q1333" i="1"/>
  <c r="V1333" i="1" s="1"/>
  <c r="Q1334" i="1"/>
  <c r="V1334" i="1" s="1"/>
  <c r="Q1335" i="1"/>
  <c r="V1335" i="1" s="1"/>
  <c r="Q1336" i="1"/>
  <c r="V1336" i="1" s="1"/>
  <c r="Q1337" i="1"/>
  <c r="V1337" i="1" s="1"/>
  <c r="Q1338" i="1"/>
  <c r="V1338" i="1" s="1"/>
  <c r="Q1339" i="1"/>
  <c r="V1339" i="1" s="1"/>
  <c r="Q1340" i="1"/>
  <c r="V1340" i="1" s="1"/>
  <c r="Q1341" i="1"/>
  <c r="V1341" i="1" s="1"/>
  <c r="Q1342" i="1"/>
  <c r="V1342" i="1" s="1"/>
  <c r="Q1343" i="1"/>
  <c r="V1343" i="1" s="1"/>
  <c r="Q1344" i="1"/>
  <c r="V1344" i="1" s="1"/>
  <c r="Q1345" i="1"/>
  <c r="V1345" i="1" s="1"/>
  <c r="Q1346" i="1"/>
  <c r="V1346" i="1" s="1"/>
  <c r="Q1347" i="1"/>
  <c r="V1347" i="1" s="1"/>
  <c r="Q1348" i="1"/>
  <c r="V1348" i="1" s="1"/>
  <c r="Q1349" i="1"/>
  <c r="V1349" i="1" s="1"/>
  <c r="Q1350" i="1"/>
  <c r="V1350" i="1" s="1"/>
  <c r="Q1351" i="1"/>
  <c r="V1351" i="1" s="1"/>
  <c r="Q1352" i="1"/>
  <c r="V1352" i="1" s="1"/>
  <c r="Q1353" i="1"/>
  <c r="V1353" i="1" s="1"/>
  <c r="Q1354" i="1"/>
  <c r="V1354" i="1" s="1"/>
  <c r="Q1355" i="1"/>
  <c r="V1355" i="1" s="1"/>
  <c r="Q1356" i="1"/>
  <c r="V1356" i="1" s="1"/>
  <c r="Q1357" i="1"/>
  <c r="V1357" i="1" s="1"/>
  <c r="Q1358" i="1"/>
  <c r="V1358" i="1" s="1"/>
  <c r="Q1359" i="1"/>
  <c r="V1359" i="1" s="1"/>
  <c r="Q1360" i="1"/>
  <c r="V1360" i="1" s="1"/>
  <c r="Q1361" i="1"/>
  <c r="V1361" i="1" s="1"/>
  <c r="Q1362" i="1"/>
  <c r="V1362" i="1" s="1"/>
  <c r="Q1363" i="1"/>
  <c r="V1363" i="1" s="1"/>
  <c r="Q1364" i="1"/>
  <c r="V1364" i="1" s="1"/>
  <c r="Q1365" i="1"/>
  <c r="V1365" i="1" s="1"/>
  <c r="Q1366" i="1"/>
  <c r="V1366" i="1" s="1"/>
  <c r="Q1367" i="1"/>
  <c r="V1367" i="1" s="1"/>
  <c r="Q1368" i="1"/>
  <c r="V1368" i="1" s="1"/>
  <c r="Q1369" i="1"/>
  <c r="V1369" i="1" s="1"/>
  <c r="Q1370" i="1"/>
  <c r="V1370" i="1" s="1"/>
  <c r="Q1371" i="1"/>
  <c r="V1371" i="1" s="1"/>
  <c r="Q1372" i="1"/>
  <c r="V1372" i="1" s="1"/>
  <c r="Q1373" i="1"/>
  <c r="V1373" i="1" s="1"/>
  <c r="Q1374" i="1"/>
  <c r="V1374" i="1" s="1"/>
  <c r="Q1375" i="1"/>
  <c r="V1375" i="1" s="1"/>
  <c r="Q1376" i="1"/>
  <c r="V1376" i="1" s="1"/>
  <c r="Q1377" i="1"/>
  <c r="V1377" i="1" s="1"/>
  <c r="Q1378" i="1"/>
  <c r="V1378" i="1" s="1"/>
  <c r="Q1379" i="1"/>
  <c r="V1379" i="1" s="1"/>
  <c r="Q1380" i="1"/>
  <c r="V1380" i="1" s="1"/>
  <c r="Q1381" i="1"/>
  <c r="V1381" i="1" s="1"/>
  <c r="Q1382" i="1"/>
  <c r="V1382" i="1" s="1"/>
  <c r="Q1383" i="1"/>
  <c r="V1383" i="1" s="1"/>
  <c r="Q1384" i="1"/>
  <c r="V1384" i="1" s="1"/>
  <c r="Q1385" i="1"/>
  <c r="V1385" i="1" s="1"/>
  <c r="Q1386" i="1"/>
  <c r="V1386" i="1" s="1"/>
  <c r="Q1387" i="1"/>
  <c r="V1387" i="1" s="1"/>
  <c r="Q1388" i="1"/>
  <c r="V1388" i="1" s="1"/>
  <c r="Q1389" i="1"/>
  <c r="V1389" i="1" s="1"/>
  <c r="Q1390" i="1"/>
  <c r="V1390" i="1" s="1"/>
  <c r="Q1391" i="1"/>
  <c r="V1391" i="1" s="1"/>
  <c r="Q1392" i="1"/>
  <c r="V1392" i="1" s="1"/>
  <c r="Q1393" i="1"/>
  <c r="V1393" i="1" s="1"/>
  <c r="Q1394" i="1"/>
  <c r="V1394" i="1" s="1"/>
  <c r="Q1395" i="1"/>
  <c r="V1395" i="1" s="1"/>
  <c r="Q1396" i="1"/>
  <c r="V1396" i="1" s="1"/>
  <c r="Q1397" i="1"/>
  <c r="V1397" i="1" s="1"/>
  <c r="Q1398" i="1"/>
  <c r="V1398" i="1" s="1"/>
  <c r="Q1399" i="1"/>
  <c r="V1399" i="1" s="1"/>
  <c r="Q1400" i="1"/>
  <c r="V1400" i="1" s="1"/>
  <c r="Q1401" i="1"/>
  <c r="V1401" i="1" s="1"/>
  <c r="Q1402" i="1"/>
  <c r="V1402" i="1" s="1"/>
  <c r="Q1403" i="1"/>
  <c r="V1403" i="1" s="1"/>
  <c r="Q1404" i="1"/>
  <c r="V1404" i="1" s="1"/>
  <c r="Q1405" i="1"/>
  <c r="V1405" i="1" s="1"/>
  <c r="Q1406" i="1"/>
  <c r="V1406" i="1" s="1"/>
  <c r="Q1407" i="1"/>
  <c r="V1407" i="1" s="1"/>
  <c r="Q1408" i="1"/>
  <c r="V1408" i="1" s="1"/>
  <c r="Q1409" i="1"/>
  <c r="V1409" i="1" s="1"/>
  <c r="Q1410" i="1"/>
  <c r="V1410" i="1" s="1"/>
  <c r="Q1411" i="1"/>
  <c r="V1411" i="1" s="1"/>
  <c r="Q1412" i="1"/>
  <c r="V1412" i="1" s="1"/>
  <c r="Q1413" i="1"/>
  <c r="V1413" i="1" s="1"/>
  <c r="Q1414" i="1"/>
  <c r="V1414" i="1" s="1"/>
  <c r="Q1415" i="1"/>
  <c r="V1415" i="1" s="1"/>
  <c r="Q1416" i="1"/>
  <c r="V1416" i="1" s="1"/>
  <c r="Q1417" i="1"/>
  <c r="V1417" i="1" s="1"/>
  <c r="Q1418" i="1"/>
  <c r="V1418" i="1" s="1"/>
  <c r="Q1419" i="1"/>
  <c r="V1419" i="1" s="1"/>
  <c r="Q1420" i="1"/>
  <c r="V1420" i="1" s="1"/>
  <c r="Q1421" i="1"/>
  <c r="V1421" i="1" s="1"/>
  <c r="Q1422" i="1"/>
  <c r="V1422" i="1" s="1"/>
  <c r="Q1423" i="1"/>
  <c r="V1423" i="1" s="1"/>
  <c r="Q1424" i="1"/>
  <c r="V1424" i="1" s="1"/>
  <c r="Q1425" i="1"/>
  <c r="V1425" i="1" s="1"/>
  <c r="Q1426" i="1"/>
  <c r="V1426" i="1" s="1"/>
  <c r="Q1427" i="1"/>
  <c r="V1427" i="1" s="1"/>
  <c r="Q1428" i="1"/>
  <c r="V1428" i="1" s="1"/>
  <c r="Q1429" i="1"/>
  <c r="V1429" i="1" s="1"/>
  <c r="Q1430" i="1"/>
  <c r="V1430" i="1" s="1"/>
  <c r="Q1431" i="1"/>
  <c r="V1431" i="1" s="1"/>
  <c r="Q1432" i="1"/>
  <c r="V1432" i="1" s="1"/>
  <c r="Q1433" i="1"/>
  <c r="V1433" i="1" s="1"/>
  <c r="Q1434" i="1"/>
  <c r="V1434" i="1" s="1"/>
  <c r="Q1435" i="1"/>
  <c r="V1435" i="1" s="1"/>
  <c r="Q1436" i="1"/>
  <c r="V1436" i="1" s="1"/>
  <c r="Q1437" i="1"/>
  <c r="V1437" i="1" s="1"/>
  <c r="Q1438" i="1"/>
  <c r="V1438" i="1" s="1"/>
  <c r="Q1439" i="1"/>
  <c r="V1439" i="1" s="1"/>
  <c r="Q1440" i="1"/>
  <c r="V1440" i="1" s="1"/>
  <c r="Q1441" i="1"/>
  <c r="V1441" i="1" s="1"/>
  <c r="Q1442" i="1"/>
  <c r="V1442" i="1" s="1"/>
  <c r="Q1443" i="1"/>
  <c r="V1443" i="1" s="1"/>
  <c r="Q1444" i="1"/>
  <c r="V1444" i="1" s="1"/>
  <c r="Q1445" i="1"/>
  <c r="V1445" i="1" s="1"/>
  <c r="Q1446" i="1"/>
  <c r="V1446" i="1" s="1"/>
  <c r="Q1447" i="1"/>
  <c r="V1447" i="1" s="1"/>
  <c r="Q1448" i="1"/>
  <c r="V1448" i="1" s="1"/>
  <c r="Q1449" i="1"/>
  <c r="V1449" i="1" s="1"/>
  <c r="Q1450" i="1"/>
  <c r="V1450" i="1" s="1"/>
  <c r="Q1451" i="1"/>
  <c r="V1451" i="1" s="1"/>
  <c r="Q1452" i="1"/>
  <c r="V1452" i="1" s="1"/>
  <c r="Q1453" i="1"/>
  <c r="V1453" i="1" s="1"/>
  <c r="Q1454" i="1"/>
  <c r="V1454" i="1" s="1"/>
  <c r="Q1455" i="1"/>
  <c r="V1455" i="1" s="1"/>
  <c r="Q1456" i="1"/>
  <c r="V1456" i="1" s="1"/>
  <c r="Q1457" i="1"/>
  <c r="V1457" i="1" s="1"/>
  <c r="Q1458" i="1"/>
  <c r="V1458" i="1" s="1"/>
  <c r="Q1459" i="1"/>
  <c r="V1459" i="1" s="1"/>
  <c r="Q1460" i="1"/>
  <c r="V1460" i="1" s="1"/>
  <c r="Q1461" i="1"/>
  <c r="V1461" i="1" s="1"/>
  <c r="Q1462" i="1"/>
  <c r="V1462" i="1" s="1"/>
  <c r="Q1463" i="1"/>
  <c r="V1463" i="1" s="1"/>
  <c r="Q1464" i="1"/>
  <c r="V1464" i="1" s="1"/>
  <c r="Q1465" i="1"/>
  <c r="V1465" i="1" s="1"/>
  <c r="Q1466" i="1"/>
  <c r="V1466" i="1" s="1"/>
  <c r="Q1467" i="1"/>
  <c r="V1467" i="1" s="1"/>
  <c r="Q1468" i="1"/>
  <c r="V1468" i="1" s="1"/>
  <c r="Q1469" i="1"/>
  <c r="V1469" i="1" s="1"/>
  <c r="Q1470" i="1"/>
  <c r="V1470" i="1" s="1"/>
  <c r="Q1471" i="1"/>
  <c r="V1471" i="1" s="1"/>
  <c r="Q1472" i="1"/>
  <c r="V1472" i="1" s="1"/>
  <c r="Q1473" i="1"/>
  <c r="V1473" i="1" s="1"/>
  <c r="Q1474" i="1"/>
  <c r="V1474" i="1" s="1"/>
  <c r="Q1475" i="1"/>
  <c r="V1475" i="1" s="1"/>
  <c r="Q1476" i="1"/>
  <c r="V1476" i="1" s="1"/>
  <c r="Q1477" i="1"/>
  <c r="V1477" i="1" s="1"/>
  <c r="Q1478" i="1"/>
  <c r="V1478" i="1" s="1"/>
  <c r="Q1479" i="1"/>
  <c r="V1479" i="1" s="1"/>
  <c r="Q1480" i="1"/>
  <c r="V1480" i="1" s="1"/>
  <c r="Q1481" i="1"/>
  <c r="V1481" i="1" s="1"/>
  <c r="Q1482" i="1"/>
  <c r="V1482" i="1" s="1"/>
  <c r="Q1483" i="1"/>
  <c r="V1483" i="1" s="1"/>
  <c r="Q1484" i="1"/>
  <c r="V1484" i="1" s="1"/>
  <c r="Q1485" i="1"/>
  <c r="V1485" i="1" s="1"/>
  <c r="Q1486" i="1"/>
  <c r="V1486" i="1" s="1"/>
  <c r="Q1487" i="1"/>
  <c r="V1487" i="1" s="1"/>
  <c r="Q1488" i="1"/>
  <c r="V1488" i="1" s="1"/>
  <c r="Q1489" i="1"/>
  <c r="V1489" i="1" s="1"/>
  <c r="Q1490" i="1"/>
  <c r="V1490" i="1" s="1"/>
  <c r="Q1491" i="1"/>
  <c r="V1491" i="1" s="1"/>
  <c r="Q1492" i="1"/>
  <c r="V1492" i="1" s="1"/>
  <c r="Q1493" i="1"/>
  <c r="V1493" i="1" s="1"/>
  <c r="Q1494" i="1"/>
  <c r="V1494" i="1" s="1"/>
  <c r="Q1495" i="1"/>
  <c r="V1495" i="1" s="1"/>
  <c r="Q1496" i="1"/>
  <c r="V1496" i="1" s="1"/>
  <c r="Q1497" i="1"/>
  <c r="V1497" i="1" s="1"/>
  <c r="Q1498" i="1"/>
  <c r="V1498" i="1" s="1"/>
  <c r="Q1499" i="1"/>
  <c r="V1499" i="1" s="1"/>
  <c r="Q1500" i="1"/>
  <c r="V1500" i="1" s="1"/>
  <c r="Q1501" i="1"/>
  <c r="V1501" i="1" s="1"/>
  <c r="Q1502" i="1"/>
  <c r="V1502" i="1" s="1"/>
  <c r="Q1503" i="1"/>
  <c r="V1503" i="1" s="1"/>
  <c r="Q1504" i="1"/>
  <c r="V1504" i="1" s="1"/>
  <c r="Q1505" i="1"/>
  <c r="V1505" i="1" s="1"/>
  <c r="Q1506" i="1"/>
  <c r="V1506" i="1" s="1"/>
  <c r="Q1507" i="1"/>
  <c r="V1507" i="1" s="1"/>
  <c r="Q1508" i="1"/>
  <c r="V1508" i="1" s="1"/>
  <c r="Q1509" i="1"/>
  <c r="V1509" i="1" s="1"/>
  <c r="Q1510" i="1"/>
  <c r="V1510" i="1" s="1"/>
  <c r="Q1511" i="1"/>
  <c r="V1511" i="1" s="1"/>
  <c r="Q1512" i="1"/>
  <c r="V1512" i="1" s="1"/>
  <c r="Q1513" i="1"/>
  <c r="V1513" i="1" s="1"/>
  <c r="Q1514" i="1"/>
  <c r="V1514" i="1" s="1"/>
  <c r="Q1515" i="1"/>
  <c r="V1515" i="1" s="1"/>
  <c r="Q1516" i="1"/>
  <c r="V1516" i="1" s="1"/>
  <c r="Q1517" i="1"/>
  <c r="V1517" i="1" s="1"/>
  <c r="Q1518" i="1"/>
  <c r="V1518" i="1" s="1"/>
  <c r="Q1519" i="1"/>
  <c r="V1519" i="1" s="1"/>
  <c r="Q1520" i="1"/>
  <c r="V1520" i="1" s="1"/>
  <c r="Q1521" i="1"/>
  <c r="V1521" i="1" s="1"/>
  <c r="Q1522" i="1"/>
  <c r="V1522" i="1" s="1"/>
  <c r="Q1523" i="1"/>
  <c r="V1523" i="1" s="1"/>
  <c r="Q1524" i="1"/>
  <c r="V1524" i="1" s="1"/>
  <c r="Q1525" i="1"/>
  <c r="V1525" i="1" s="1"/>
  <c r="Q1526" i="1"/>
  <c r="V1526" i="1" s="1"/>
  <c r="Q1527" i="1"/>
  <c r="V1527" i="1" s="1"/>
  <c r="Q1528" i="1"/>
  <c r="V1528" i="1" s="1"/>
  <c r="Q1529" i="1"/>
  <c r="V1529" i="1" s="1"/>
  <c r="Q1530" i="1"/>
  <c r="V1530" i="1" s="1"/>
  <c r="Q1531" i="1"/>
  <c r="V1531" i="1" s="1"/>
  <c r="Q1532" i="1"/>
  <c r="V1532" i="1" s="1"/>
  <c r="Q1533" i="1"/>
  <c r="V1533" i="1" s="1"/>
  <c r="Q1534" i="1"/>
  <c r="V1534" i="1" s="1"/>
  <c r="Q1535" i="1"/>
  <c r="V1535" i="1" s="1"/>
  <c r="Q1536" i="1"/>
  <c r="V1536" i="1" s="1"/>
  <c r="Q1537" i="1"/>
  <c r="V1537" i="1" s="1"/>
  <c r="Q1538" i="1"/>
  <c r="V1538" i="1" s="1"/>
  <c r="Q1539" i="1"/>
  <c r="V1539" i="1" s="1"/>
  <c r="Q1540" i="1"/>
  <c r="V1540" i="1" s="1"/>
  <c r="Q1541" i="1"/>
  <c r="V1541" i="1" s="1"/>
  <c r="Q1542" i="1"/>
  <c r="V1542" i="1" s="1"/>
  <c r="Q1543" i="1"/>
  <c r="V1543" i="1" s="1"/>
  <c r="Q1544" i="1"/>
  <c r="V1544" i="1" s="1"/>
  <c r="Q1545" i="1"/>
  <c r="V1545" i="1" s="1"/>
  <c r="Q1546" i="1"/>
  <c r="V1546" i="1" s="1"/>
  <c r="Q1547" i="1"/>
  <c r="V1547" i="1" s="1"/>
  <c r="Q1548" i="1"/>
  <c r="V1548" i="1" s="1"/>
  <c r="Q1549" i="1"/>
  <c r="V1549" i="1" s="1"/>
  <c r="Q1550" i="1"/>
  <c r="V1550" i="1" s="1"/>
  <c r="Q1551" i="1"/>
  <c r="V1551" i="1" s="1"/>
  <c r="Q1552" i="1"/>
  <c r="V1552" i="1" s="1"/>
  <c r="Q1553" i="1"/>
  <c r="V1553" i="1" s="1"/>
  <c r="Q1554" i="1"/>
  <c r="V1554" i="1" s="1"/>
  <c r="Q1555" i="1"/>
  <c r="V1555" i="1" s="1"/>
  <c r="Q1556" i="1"/>
  <c r="V1556" i="1" s="1"/>
  <c r="Q1557" i="1"/>
  <c r="V1557" i="1" s="1"/>
  <c r="Q1558" i="1"/>
  <c r="V1558" i="1" s="1"/>
  <c r="Q1559" i="1"/>
  <c r="V1559" i="1" s="1"/>
  <c r="Q1560" i="1"/>
  <c r="V1560" i="1" s="1"/>
  <c r="Q1561" i="1"/>
  <c r="V1561" i="1" s="1"/>
  <c r="Q1562" i="1"/>
  <c r="V1562" i="1" s="1"/>
  <c r="Q1563" i="1"/>
  <c r="V1563" i="1" s="1"/>
  <c r="Q1564" i="1"/>
  <c r="V1564" i="1" s="1"/>
  <c r="Q1565" i="1"/>
  <c r="V1565" i="1" s="1"/>
  <c r="Q1566" i="1"/>
  <c r="V1566" i="1" s="1"/>
  <c r="Q1567" i="1"/>
  <c r="V1567" i="1" s="1"/>
  <c r="Q1568" i="1"/>
  <c r="V1568" i="1" s="1"/>
  <c r="Q1569" i="1"/>
  <c r="V1569" i="1" s="1"/>
  <c r="Q1570" i="1"/>
  <c r="V1570" i="1" s="1"/>
  <c r="Q1571" i="1"/>
  <c r="V1571" i="1" s="1"/>
  <c r="Q1572" i="1"/>
  <c r="V1572" i="1" s="1"/>
  <c r="Q1573" i="1"/>
  <c r="V1573" i="1" s="1"/>
  <c r="Q1574" i="1"/>
  <c r="V1574" i="1" s="1"/>
  <c r="Q1575" i="1"/>
  <c r="V1575" i="1" s="1"/>
  <c r="Q1576" i="1"/>
  <c r="V1576" i="1" s="1"/>
  <c r="Q1577" i="1"/>
  <c r="V1577" i="1" s="1"/>
  <c r="Q1578" i="1"/>
  <c r="V1578" i="1" s="1"/>
  <c r="Q1579" i="1"/>
  <c r="V1579" i="1" s="1"/>
  <c r="Q1580" i="1"/>
  <c r="V1580" i="1" s="1"/>
  <c r="Q1581" i="1"/>
  <c r="V1581" i="1" s="1"/>
  <c r="Q1582" i="1"/>
  <c r="V1582" i="1" s="1"/>
  <c r="Q1583" i="1"/>
  <c r="V1583" i="1" s="1"/>
  <c r="Q1584" i="1"/>
  <c r="V1584" i="1" s="1"/>
  <c r="Q1585" i="1"/>
  <c r="V1585" i="1" s="1"/>
  <c r="Q1586" i="1"/>
  <c r="V1586" i="1" s="1"/>
  <c r="Q1587" i="1"/>
  <c r="V1587" i="1" s="1"/>
  <c r="Q1588" i="1"/>
  <c r="V1588" i="1" s="1"/>
  <c r="Q1589" i="1"/>
  <c r="V1589" i="1" s="1"/>
  <c r="Q1590" i="1"/>
  <c r="V1590" i="1" s="1"/>
  <c r="Q1591" i="1"/>
  <c r="V1591" i="1" s="1"/>
  <c r="Q1592" i="1"/>
  <c r="V1592" i="1" s="1"/>
  <c r="Q1593" i="1"/>
  <c r="V1593" i="1" s="1"/>
  <c r="Q1594" i="1"/>
  <c r="V1594" i="1" s="1"/>
  <c r="Q1595" i="1"/>
  <c r="V1595" i="1" s="1"/>
  <c r="Q1596" i="1"/>
  <c r="V1596" i="1" s="1"/>
  <c r="Q1597" i="1"/>
  <c r="V1597" i="1" s="1"/>
  <c r="Q1598" i="1"/>
  <c r="V1598" i="1" s="1"/>
  <c r="Q1599" i="1"/>
  <c r="V1599" i="1" s="1"/>
  <c r="Q1600" i="1"/>
  <c r="V1600" i="1" s="1"/>
  <c r="Q1601" i="1"/>
  <c r="V1601" i="1" s="1"/>
  <c r="Q1602" i="1"/>
  <c r="V1602" i="1" s="1"/>
  <c r="Q1603" i="1"/>
  <c r="V1603" i="1" s="1"/>
  <c r="Q1604" i="1"/>
  <c r="V1604" i="1" s="1"/>
  <c r="Q1605" i="1"/>
  <c r="V1605" i="1" s="1"/>
  <c r="Q1606" i="1"/>
  <c r="V1606" i="1" s="1"/>
  <c r="Q1607" i="1"/>
  <c r="V1607" i="1" s="1"/>
  <c r="Q1608" i="1"/>
  <c r="V1608" i="1" s="1"/>
  <c r="Q1609" i="1"/>
  <c r="V1609" i="1" s="1"/>
  <c r="Q1610" i="1"/>
  <c r="V1610" i="1" s="1"/>
  <c r="Q1611" i="1"/>
  <c r="V1611" i="1" s="1"/>
  <c r="Q1612" i="1"/>
  <c r="V1612" i="1" s="1"/>
  <c r="Q1613" i="1"/>
  <c r="V1613" i="1" s="1"/>
  <c r="Q1614" i="1"/>
  <c r="V1614" i="1" s="1"/>
  <c r="Q1615" i="1"/>
  <c r="V1615" i="1" s="1"/>
  <c r="Q1616" i="1"/>
  <c r="V1616" i="1" s="1"/>
  <c r="Q1617" i="1"/>
  <c r="V1617" i="1" s="1"/>
  <c r="Q1618" i="1"/>
  <c r="V1618" i="1" s="1"/>
  <c r="Q1619" i="1"/>
  <c r="V1619" i="1" s="1"/>
  <c r="Q1620" i="1"/>
  <c r="V1620" i="1" s="1"/>
  <c r="Q1621" i="1"/>
  <c r="V1621" i="1" s="1"/>
  <c r="Q1622" i="1"/>
  <c r="V1622" i="1" s="1"/>
  <c r="Q1623" i="1"/>
  <c r="V1623" i="1" s="1"/>
  <c r="Q1624" i="1"/>
  <c r="V1624" i="1" s="1"/>
  <c r="Q1625" i="1"/>
  <c r="V1625" i="1" s="1"/>
  <c r="Q1626" i="1"/>
  <c r="V1626" i="1" s="1"/>
  <c r="Q1627" i="1"/>
  <c r="V1627" i="1" s="1"/>
  <c r="Q1628" i="1"/>
  <c r="V1628" i="1" s="1"/>
  <c r="Q1629" i="1"/>
  <c r="V1629" i="1" s="1"/>
  <c r="Q1630" i="1"/>
  <c r="V1630" i="1" s="1"/>
  <c r="Q1631" i="1"/>
  <c r="V1631" i="1" s="1"/>
  <c r="Q1632" i="1"/>
  <c r="V1632" i="1" s="1"/>
  <c r="Q1633" i="1"/>
  <c r="V1633" i="1" s="1"/>
  <c r="Q1634" i="1"/>
  <c r="V1634" i="1" s="1"/>
  <c r="Q1635" i="1"/>
  <c r="V1635" i="1" s="1"/>
  <c r="Q1636" i="1"/>
  <c r="V1636" i="1" s="1"/>
  <c r="Q1637" i="1"/>
  <c r="V1637" i="1" s="1"/>
  <c r="Q1638" i="1"/>
  <c r="V1638" i="1" s="1"/>
  <c r="Q1639" i="1"/>
  <c r="V1639" i="1" s="1"/>
  <c r="Q1640" i="1"/>
  <c r="V1640" i="1" s="1"/>
  <c r="Q1641" i="1"/>
  <c r="V1641" i="1" s="1"/>
  <c r="Q1642" i="1"/>
  <c r="V1642" i="1" s="1"/>
  <c r="Q1643" i="1"/>
  <c r="V1643" i="1" s="1"/>
  <c r="Q1644" i="1"/>
  <c r="V1644" i="1" s="1"/>
  <c r="Q1645" i="1"/>
  <c r="V1645" i="1" s="1"/>
  <c r="Q1646" i="1"/>
  <c r="V1646" i="1" s="1"/>
  <c r="Q1647" i="1"/>
  <c r="V1647" i="1" s="1"/>
  <c r="Q1648" i="1"/>
  <c r="V1648" i="1" s="1"/>
  <c r="Q1649" i="1"/>
  <c r="V1649" i="1" s="1"/>
  <c r="Q1650" i="1"/>
  <c r="V1650" i="1" s="1"/>
  <c r="Q1651" i="1"/>
  <c r="V1651" i="1" s="1"/>
  <c r="Q1652" i="1"/>
  <c r="V1652" i="1" s="1"/>
  <c r="Q1653" i="1"/>
  <c r="V1653" i="1" s="1"/>
  <c r="Q1654" i="1"/>
  <c r="V1654" i="1" s="1"/>
  <c r="Q1655" i="1"/>
  <c r="V1655" i="1" s="1"/>
  <c r="Q1656" i="1"/>
  <c r="V1656" i="1" s="1"/>
  <c r="Q1657" i="1"/>
  <c r="V1657" i="1" s="1"/>
  <c r="Q1658" i="1"/>
  <c r="V1658" i="1" s="1"/>
  <c r="Q1659" i="1"/>
  <c r="V1659" i="1" s="1"/>
  <c r="Q1660" i="1"/>
  <c r="V1660" i="1" s="1"/>
  <c r="Q1661" i="1"/>
  <c r="V1661" i="1" s="1"/>
  <c r="Q1662" i="1"/>
  <c r="V1662" i="1" s="1"/>
  <c r="Q1663" i="1"/>
  <c r="V1663" i="1" s="1"/>
  <c r="Q1664" i="1"/>
  <c r="V1664" i="1" s="1"/>
  <c r="Q1665" i="1"/>
  <c r="V1665" i="1" s="1"/>
  <c r="Q1666" i="1"/>
  <c r="V1666" i="1" s="1"/>
  <c r="Q1667" i="1"/>
  <c r="V1667" i="1" s="1"/>
  <c r="Q1668" i="1"/>
  <c r="V1668" i="1" s="1"/>
  <c r="Q1669" i="1"/>
  <c r="V1669" i="1" s="1"/>
  <c r="Q1670" i="1"/>
  <c r="V1670" i="1" s="1"/>
  <c r="Q1671" i="1"/>
  <c r="V1671" i="1" s="1"/>
  <c r="Q1672" i="1"/>
  <c r="V1672" i="1" s="1"/>
  <c r="Q1673" i="1"/>
  <c r="V1673" i="1" s="1"/>
  <c r="Q1674" i="1"/>
  <c r="V1674" i="1" s="1"/>
  <c r="Q1675" i="1"/>
  <c r="V1675" i="1" s="1"/>
  <c r="Q1676" i="1"/>
  <c r="V1676" i="1" s="1"/>
  <c r="Q1677" i="1"/>
  <c r="V1677" i="1" s="1"/>
  <c r="Q1678" i="1"/>
  <c r="V1678" i="1" s="1"/>
  <c r="Q1679" i="1"/>
  <c r="V1679" i="1" s="1"/>
  <c r="Q1680" i="1"/>
  <c r="V1680" i="1" s="1"/>
  <c r="Q1681" i="1"/>
  <c r="V1681" i="1" s="1"/>
  <c r="Q1682" i="1"/>
  <c r="V1682" i="1" s="1"/>
  <c r="Q1683" i="1"/>
  <c r="V1683" i="1" s="1"/>
  <c r="Q1684" i="1"/>
  <c r="V1684" i="1" s="1"/>
  <c r="Q1685" i="1"/>
  <c r="V1685" i="1" s="1"/>
  <c r="Q1686" i="1"/>
  <c r="V1686" i="1" s="1"/>
  <c r="Q1687" i="1"/>
  <c r="V1687" i="1" s="1"/>
  <c r="Q1688" i="1"/>
  <c r="V1688" i="1" s="1"/>
  <c r="Q1689" i="1"/>
  <c r="V1689" i="1" s="1"/>
  <c r="Q1690" i="1"/>
  <c r="V1690" i="1" s="1"/>
  <c r="Q1691" i="1"/>
  <c r="V1691" i="1" s="1"/>
  <c r="Q1692" i="1"/>
  <c r="V1692" i="1" s="1"/>
  <c r="Q1693" i="1"/>
  <c r="V1693" i="1" s="1"/>
  <c r="Q1694" i="1"/>
  <c r="V1694" i="1" s="1"/>
  <c r="Q1695" i="1"/>
  <c r="V1695" i="1" s="1"/>
  <c r="Q1696" i="1"/>
  <c r="V1696" i="1" s="1"/>
  <c r="Q1697" i="1"/>
  <c r="V1697" i="1" s="1"/>
  <c r="Q1698" i="1"/>
  <c r="V1698" i="1" s="1"/>
  <c r="Q1699" i="1"/>
  <c r="V1699" i="1" s="1"/>
  <c r="Q1700" i="1"/>
  <c r="V1700" i="1" s="1"/>
  <c r="Q1701" i="1"/>
  <c r="V1701" i="1" s="1"/>
  <c r="Q1702" i="1"/>
  <c r="V1702" i="1" s="1"/>
  <c r="Q1703" i="1"/>
  <c r="V1703" i="1" s="1"/>
  <c r="Q1704" i="1"/>
  <c r="V1704" i="1" s="1"/>
  <c r="Q1705" i="1"/>
  <c r="V1705" i="1" s="1"/>
  <c r="Q1706" i="1"/>
  <c r="V1706" i="1" s="1"/>
  <c r="Q1707" i="1"/>
  <c r="V1707" i="1" s="1"/>
  <c r="Q1708" i="1"/>
  <c r="V1708" i="1" s="1"/>
  <c r="Q1709" i="1"/>
  <c r="V1709" i="1" s="1"/>
  <c r="Q1710" i="1"/>
  <c r="V1710" i="1" s="1"/>
  <c r="Q1711" i="1"/>
  <c r="V1711" i="1" s="1"/>
  <c r="Q1712" i="1"/>
  <c r="V1712" i="1" s="1"/>
  <c r="Q1713" i="1"/>
  <c r="V1713" i="1" s="1"/>
  <c r="Q1714" i="1"/>
  <c r="V1714" i="1" s="1"/>
  <c r="Q1715" i="1"/>
  <c r="V1715" i="1" s="1"/>
  <c r="Q1716" i="1"/>
  <c r="V1716" i="1" s="1"/>
  <c r="Q1717" i="1"/>
  <c r="V1717" i="1" s="1"/>
  <c r="Q1718" i="1"/>
  <c r="V1718" i="1" s="1"/>
  <c r="Q1719" i="1"/>
  <c r="V1719" i="1" s="1"/>
  <c r="Q1720" i="1"/>
  <c r="V1720" i="1" s="1"/>
  <c r="Q1721" i="1"/>
  <c r="V1721" i="1" s="1"/>
  <c r="Q1722" i="1"/>
  <c r="V1722" i="1" s="1"/>
  <c r="Q1723" i="1"/>
  <c r="V1723" i="1" s="1"/>
  <c r="Q1724" i="1"/>
  <c r="V1724" i="1" s="1"/>
  <c r="Q1725" i="1"/>
  <c r="V1725" i="1" s="1"/>
  <c r="Q1726" i="1"/>
  <c r="V1726" i="1" s="1"/>
  <c r="Q1727" i="1"/>
  <c r="V1727" i="1" s="1"/>
  <c r="Q1728" i="1"/>
  <c r="V1728" i="1" s="1"/>
  <c r="Q1729" i="1"/>
  <c r="V1729" i="1" s="1"/>
  <c r="Q1730" i="1"/>
  <c r="V1730" i="1" s="1"/>
  <c r="Q1731" i="1"/>
  <c r="V1731" i="1" s="1"/>
  <c r="Q1732" i="1"/>
  <c r="V1732" i="1" s="1"/>
  <c r="Q1733" i="1"/>
  <c r="V1733" i="1" s="1"/>
  <c r="Q1734" i="1"/>
  <c r="V1734" i="1" s="1"/>
  <c r="Q1735" i="1"/>
  <c r="V1735" i="1" s="1"/>
  <c r="Q1736" i="1"/>
  <c r="V1736" i="1" s="1"/>
  <c r="Q1737" i="1"/>
  <c r="V1737" i="1" s="1"/>
  <c r="Q1738" i="1"/>
  <c r="V1738" i="1" s="1"/>
  <c r="Q1739" i="1"/>
  <c r="V1739" i="1" s="1"/>
  <c r="Q1740" i="1"/>
  <c r="V1740" i="1" s="1"/>
  <c r="Q1741" i="1"/>
  <c r="V1741" i="1" s="1"/>
  <c r="Q1742" i="1"/>
  <c r="V1742" i="1" s="1"/>
  <c r="Q1743" i="1"/>
  <c r="V1743" i="1" s="1"/>
  <c r="Q1744" i="1"/>
  <c r="V1744" i="1" s="1"/>
  <c r="Q1745" i="1"/>
  <c r="V1745" i="1" s="1"/>
  <c r="Q1746" i="1"/>
  <c r="V1746" i="1" s="1"/>
  <c r="Q1747" i="1"/>
  <c r="V1747" i="1" s="1"/>
  <c r="Q1748" i="1"/>
  <c r="V1748" i="1" s="1"/>
  <c r="Q1749" i="1"/>
  <c r="V1749" i="1" s="1"/>
  <c r="Q1750" i="1"/>
  <c r="V1750" i="1" s="1"/>
  <c r="Q1751" i="1"/>
  <c r="V1751" i="1" s="1"/>
  <c r="Q1752" i="1"/>
  <c r="V1752" i="1" s="1"/>
  <c r="Q1753" i="1"/>
  <c r="V1753" i="1" s="1"/>
  <c r="Q1754" i="1"/>
  <c r="V1754" i="1" s="1"/>
  <c r="Q1755" i="1"/>
  <c r="V1755" i="1" s="1"/>
  <c r="Q1756" i="1"/>
  <c r="V1756" i="1" s="1"/>
  <c r="Q1757" i="1"/>
  <c r="V1757" i="1" s="1"/>
  <c r="Q1758" i="1"/>
  <c r="V1758" i="1" s="1"/>
  <c r="Q1759" i="1"/>
  <c r="V1759" i="1" s="1"/>
  <c r="Q1760" i="1"/>
  <c r="V1760" i="1" s="1"/>
  <c r="Q1761" i="1"/>
  <c r="V1761" i="1" s="1"/>
  <c r="Q1762" i="1"/>
  <c r="V1762" i="1" s="1"/>
  <c r="Q1763" i="1"/>
  <c r="V1763" i="1" s="1"/>
  <c r="Q1764" i="1"/>
  <c r="V1764" i="1" s="1"/>
  <c r="Q1765" i="1"/>
  <c r="V1765" i="1" s="1"/>
  <c r="Q1766" i="1"/>
  <c r="V1766" i="1" s="1"/>
  <c r="Q1767" i="1"/>
  <c r="V1767" i="1" s="1"/>
  <c r="Q1768" i="1"/>
  <c r="V1768" i="1" s="1"/>
  <c r="Q1769" i="1"/>
  <c r="V1769" i="1" s="1"/>
  <c r="Q1770" i="1"/>
  <c r="V1770" i="1" s="1"/>
  <c r="Q1771" i="1"/>
  <c r="V1771" i="1" s="1"/>
  <c r="Q1772" i="1"/>
  <c r="V1772" i="1" s="1"/>
  <c r="Q1773" i="1"/>
  <c r="V1773" i="1" s="1"/>
  <c r="Q1774" i="1"/>
  <c r="V1774" i="1" s="1"/>
  <c r="Q1775" i="1"/>
  <c r="V1775" i="1" s="1"/>
  <c r="Q1776" i="1"/>
  <c r="V1776" i="1" s="1"/>
  <c r="Q1777" i="1"/>
  <c r="V1777" i="1" s="1"/>
  <c r="Q1778" i="1"/>
  <c r="V1778" i="1" s="1"/>
  <c r="Q1779" i="1"/>
  <c r="V1779" i="1" s="1"/>
  <c r="Q1780" i="1"/>
  <c r="V1780" i="1" s="1"/>
  <c r="Q1781" i="1"/>
  <c r="V1781" i="1" s="1"/>
  <c r="Q1782" i="1"/>
  <c r="V1782" i="1" s="1"/>
  <c r="Q1783" i="1"/>
  <c r="V1783" i="1" s="1"/>
  <c r="Q1784" i="1"/>
  <c r="V1784" i="1" s="1"/>
  <c r="Q1785" i="1"/>
  <c r="V1785" i="1" s="1"/>
  <c r="Q1786" i="1"/>
  <c r="V1786" i="1" s="1"/>
  <c r="Q1787" i="1"/>
  <c r="V1787" i="1" s="1"/>
  <c r="Q1788" i="1"/>
  <c r="V1788" i="1" s="1"/>
  <c r="Q1789" i="1"/>
  <c r="V1789" i="1" s="1"/>
  <c r="Q1790" i="1"/>
  <c r="V1790" i="1" s="1"/>
  <c r="Q1791" i="1"/>
  <c r="V1791" i="1" s="1"/>
  <c r="Q1792" i="1"/>
  <c r="V1792" i="1" s="1"/>
  <c r="Q1793" i="1"/>
  <c r="V1793" i="1" s="1"/>
  <c r="Q1794" i="1"/>
  <c r="V1794" i="1" s="1"/>
  <c r="Q1795" i="1"/>
  <c r="V1795" i="1" s="1"/>
  <c r="Q1796" i="1"/>
  <c r="V1796" i="1" s="1"/>
  <c r="Q1797" i="1"/>
  <c r="V1797" i="1" s="1"/>
  <c r="Q1798" i="1"/>
  <c r="V1798" i="1" s="1"/>
  <c r="Q1799" i="1"/>
  <c r="V1799" i="1" s="1"/>
  <c r="Q1800" i="1"/>
  <c r="V1800" i="1" s="1"/>
  <c r="Q1801" i="1"/>
  <c r="V1801" i="1" s="1"/>
  <c r="Q1802" i="1"/>
  <c r="V1802" i="1" s="1"/>
  <c r="Q1803" i="1"/>
  <c r="V1803" i="1" s="1"/>
  <c r="Q1804" i="1"/>
  <c r="V1804" i="1" s="1"/>
  <c r="Q1805" i="1"/>
  <c r="V1805" i="1" s="1"/>
  <c r="Q1806" i="1"/>
  <c r="V1806" i="1" s="1"/>
  <c r="Q1807" i="1"/>
  <c r="V1807" i="1" s="1"/>
  <c r="Q1808" i="1"/>
  <c r="V1808" i="1" s="1"/>
  <c r="Q1809" i="1"/>
  <c r="V1809" i="1" s="1"/>
  <c r="Q1810" i="1"/>
  <c r="V1810" i="1" s="1"/>
  <c r="Q1811" i="1"/>
  <c r="V1811" i="1" s="1"/>
  <c r="Q1812" i="1"/>
  <c r="V1812" i="1" s="1"/>
  <c r="Q1813" i="1"/>
  <c r="V1813" i="1" s="1"/>
  <c r="Q1814" i="1"/>
  <c r="V1814" i="1" s="1"/>
  <c r="Q1815" i="1"/>
  <c r="V1815" i="1" s="1"/>
  <c r="Q1816" i="1"/>
  <c r="V1816" i="1" s="1"/>
  <c r="Q1817" i="1"/>
  <c r="V1817" i="1" s="1"/>
  <c r="Q1818" i="1"/>
  <c r="V1818" i="1" s="1"/>
  <c r="Q1819" i="1"/>
  <c r="V1819" i="1" s="1"/>
  <c r="Q1820" i="1"/>
  <c r="V1820" i="1" s="1"/>
  <c r="Q1821" i="1"/>
  <c r="V1821" i="1" s="1"/>
  <c r="Q1822" i="1"/>
  <c r="V1822" i="1" s="1"/>
  <c r="Q1823" i="1"/>
  <c r="V1823" i="1" s="1"/>
  <c r="Q1824" i="1"/>
  <c r="V1824" i="1" s="1"/>
  <c r="Q1825" i="1"/>
  <c r="V1825" i="1" s="1"/>
  <c r="Q1826" i="1"/>
  <c r="V1826" i="1" s="1"/>
  <c r="Q1827" i="1"/>
  <c r="V1827" i="1" s="1"/>
  <c r="Q1828" i="1"/>
  <c r="V1828" i="1" s="1"/>
  <c r="Q1829" i="1"/>
  <c r="V1829" i="1" s="1"/>
  <c r="Q1830" i="1"/>
  <c r="V1830" i="1" s="1"/>
  <c r="Q1831" i="1"/>
  <c r="V1831" i="1" s="1"/>
  <c r="Q1832" i="1"/>
  <c r="V1832" i="1" s="1"/>
  <c r="Q1833" i="1"/>
  <c r="V1833" i="1" s="1"/>
  <c r="Q1834" i="1"/>
  <c r="V1834" i="1" s="1"/>
  <c r="Q1835" i="1"/>
  <c r="V1835" i="1" s="1"/>
  <c r="Q1836" i="1"/>
  <c r="V1836" i="1" s="1"/>
  <c r="Q1837" i="1"/>
  <c r="V1837" i="1" s="1"/>
  <c r="Q1838" i="1"/>
  <c r="V1838" i="1" s="1"/>
  <c r="Q1839" i="1"/>
  <c r="V1839" i="1" s="1"/>
  <c r="Q1840" i="1"/>
  <c r="V1840" i="1" s="1"/>
  <c r="Q1841" i="1"/>
  <c r="V1841" i="1" s="1"/>
  <c r="Q1842" i="1"/>
  <c r="V1842" i="1" s="1"/>
  <c r="Q1843" i="1"/>
  <c r="V1843" i="1" s="1"/>
  <c r="Q1844" i="1"/>
  <c r="V1844" i="1" s="1"/>
  <c r="Q1845" i="1"/>
  <c r="V1845" i="1" s="1"/>
  <c r="Q1846" i="1"/>
  <c r="V1846" i="1" s="1"/>
  <c r="Q1847" i="1"/>
  <c r="V1847" i="1" s="1"/>
  <c r="Q1848" i="1"/>
  <c r="V1848" i="1" s="1"/>
  <c r="Q1849" i="1"/>
  <c r="V1849" i="1" s="1"/>
  <c r="Q1850" i="1"/>
  <c r="V1850" i="1" s="1"/>
  <c r="Q1851" i="1"/>
  <c r="V1851" i="1" s="1"/>
  <c r="Q1852" i="1"/>
  <c r="V1852" i="1" s="1"/>
  <c r="Q1853" i="1"/>
  <c r="V1853" i="1" s="1"/>
  <c r="Q1854" i="1"/>
  <c r="V1854" i="1" s="1"/>
  <c r="Q1855" i="1"/>
  <c r="V1855" i="1" s="1"/>
  <c r="Q1856" i="1"/>
  <c r="V1856" i="1" s="1"/>
  <c r="Q1857" i="1"/>
  <c r="V1857" i="1" s="1"/>
  <c r="Q1858" i="1"/>
  <c r="V1858" i="1" s="1"/>
  <c r="Q1859" i="1"/>
  <c r="V1859" i="1" s="1"/>
  <c r="Q1860" i="1"/>
  <c r="V1860" i="1" s="1"/>
  <c r="Q1861" i="1"/>
  <c r="V1861" i="1" s="1"/>
  <c r="Q1862" i="1"/>
  <c r="V1862" i="1" s="1"/>
  <c r="Q1863" i="1"/>
  <c r="V1863" i="1" s="1"/>
  <c r="Q1864" i="1"/>
  <c r="V1864" i="1" s="1"/>
  <c r="Q1865" i="1"/>
  <c r="V1865" i="1" s="1"/>
  <c r="Q1866" i="1"/>
  <c r="V1866" i="1" s="1"/>
  <c r="Q1867" i="1"/>
  <c r="V1867" i="1" s="1"/>
  <c r="Q1868" i="1"/>
  <c r="V1868" i="1" s="1"/>
  <c r="Q1869" i="1"/>
  <c r="V1869" i="1" s="1"/>
  <c r="Q1870" i="1"/>
  <c r="V1870" i="1" s="1"/>
  <c r="Q1871" i="1"/>
  <c r="V1871" i="1" s="1"/>
  <c r="Q1872" i="1"/>
  <c r="V1872" i="1" s="1"/>
  <c r="Q1873" i="1"/>
  <c r="V1873" i="1" s="1"/>
  <c r="Q1874" i="1"/>
  <c r="V1874" i="1" s="1"/>
  <c r="Q1875" i="1"/>
  <c r="V1875" i="1" s="1"/>
  <c r="Q1876" i="1"/>
  <c r="V1876" i="1" s="1"/>
  <c r="Q1877" i="1"/>
  <c r="V1877" i="1" s="1"/>
  <c r="Q1878" i="1"/>
  <c r="V1878" i="1" s="1"/>
  <c r="Q1879" i="1"/>
  <c r="V1879" i="1" s="1"/>
  <c r="Q1880" i="1"/>
  <c r="V1880" i="1" s="1"/>
  <c r="Q1881" i="1"/>
  <c r="V1881" i="1" s="1"/>
  <c r="Q1882" i="1"/>
  <c r="V1882" i="1" s="1"/>
  <c r="Q1883" i="1"/>
  <c r="V1883" i="1" s="1"/>
  <c r="Q1884" i="1"/>
  <c r="V1884" i="1" s="1"/>
  <c r="Q1885" i="1"/>
  <c r="V1885" i="1" s="1"/>
  <c r="Q1886" i="1"/>
  <c r="V1886" i="1" s="1"/>
  <c r="Q1887" i="1"/>
  <c r="V1887" i="1" s="1"/>
  <c r="Q1888" i="1"/>
  <c r="V1888" i="1" s="1"/>
  <c r="Q1889" i="1"/>
  <c r="V1889" i="1" s="1"/>
  <c r="Q1890" i="1"/>
  <c r="V1890" i="1" s="1"/>
  <c r="Q1891" i="1"/>
  <c r="V1891" i="1" s="1"/>
  <c r="Q1892" i="1"/>
  <c r="V1892" i="1" s="1"/>
  <c r="Q1893" i="1"/>
  <c r="V1893" i="1" s="1"/>
  <c r="Q1894" i="1"/>
  <c r="V1894" i="1" s="1"/>
  <c r="Q1895" i="1"/>
  <c r="V1895" i="1" s="1"/>
  <c r="Q1896" i="1"/>
  <c r="V1896" i="1" s="1"/>
  <c r="Q1897" i="1"/>
  <c r="V1897" i="1" s="1"/>
  <c r="Q1898" i="1"/>
  <c r="V1898" i="1" s="1"/>
  <c r="Q1899" i="1"/>
  <c r="V1899" i="1" s="1"/>
  <c r="Q1900" i="1"/>
  <c r="V1900" i="1" s="1"/>
  <c r="Q1901" i="1"/>
  <c r="V1901" i="1" s="1"/>
  <c r="Q1902" i="1"/>
  <c r="V1902" i="1" s="1"/>
  <c r="Q1903" i="1"/>
  <c r="V1903" i="1" s="1"/>
  <c r="Q1904" i="1"/>
  <c r="V1904" i="1" s="1"/>
  <c r="Q1905" i="1"/>
  <c r="V1905" i="1" s="1"/>
  <c r="Q1906" i="1"/>
  <c r="V1906" i="1" s="1"/>
  <c r="Q1907" i="1"/>
  <c r="V1907" i="1" s="1"/>
  <c r="Q1908" i="1"/>
  <c r="V1908" i="1" s="1"/>
  <c r="Q1909" i="1"/>
  <c r="V1909" i="1" s="1"/>
  <c r="Q1910" i="1"/>
  <c r="V1910" i="1" s="1"/>
  <c r="Q1911" i="1"/>
  <c r="V1911" i="1" s="1"/>
  <c r="Q1912" i="1"/>
  <c r="V1912" i="1" s="1"/>
  <c r="Q1913" i="1"/>
  <c r="V1913" i="1" s="1"/>
  <c r="Q1914" i="1"/>
  <c r="V1914" i="1" s="1"/>
  <c r="Q1915" i="1"/>
  <c r="V1915" i="1" s="1"/>
  <c r="Q1916" i="1"/>
  <c r="V1916" i="1" s="1"/>
  <c r="Q1917" i="1"/>
  <c r="V1917" i="1" s="1"/>
  <c r="Q1918" i="1"/>
  <c r="V1918" i="1" s="1"/>
  <c r="Q1919" i="1"/>
  <c r="V1919" i="1" s="1"/>
  <c r="Q1920" i="1"/>
  <c r="V1920" i="1" s="1"/>
  <c r="Q1921" i="1"/>
  <c r="V1921" i="1" s="1"/>
  <c r="Q1922" i="1"/>
  <c r="V1922" i="1" s="1"/>
  <c r="Q1923" i="1"/>
  <c r="V1923" i="1" s="1"/>
  <c r="Q1924" i="1"/>
  <c r="V1924" i="1" s="1"/>
  <c r="Q1925" i="1"/>
  <c r="V1925" i="1" s="1"/>
  <c r="Q1926" i="1"/>
  <c r="V1926" i="1" s="1"/>
  <c r="Q1927" i="1"/>
  <c r="V1927" i="1" s="1"/>
  <c r="Q1928" i="1"/>
  <c r="V1928" i="1" s="1"/>
  <c r="Q1929" i="1"/>
  <c r="V1929" i="1" s="1"/>
  <c r="Q1930" i="1"/>
  <c r="V1930" i="1" s="1"/>
  <c r="Q1931" i="1"/>
  <c r="V1931" i="1" s="1"/>
  <c r="Q1932" i="1"/>
  <c r="V1932" i="1" s="1"/>
  <c r="Q1933" i="1"/>
  <c r="V1933" i="1" s="1"/>
  <c r="Q1934" i="1"/>
  <c r="V1934" i="1" s="1"/>
  <c r="Q1935" i="1"/>
  <c r="V1935" i="1" s="1"/>
  <c r="Q1936" i="1"/>
  <c r="V1936" i="1" s="1"/>
  <c r="Q1937" i="1"/>
  <c r="V1937" i="1" s="1"/>
  <c r="Q1938" i="1"/>
  <c r="V1938" i="1" s="1"/>
  <c r="Q1939" i="1"/>
  <c r="V1939" i="1" s="1"/>
  <c r="Q1940" i="1"/>
  <c r="V1940" i="1" s="1"/>
  <c r="Q1941" i="1"/>
  <c r="V1941" i="1" s="1"/>
  <c r="Q1942" i="1"/>
  <c r="V1942" i="1" s="1"/>
  <c r="Q1943" i="1"/>
  <c r="V1943" i="1" s="1"/>
  <c r="Q1944" i="1"/>
  <c r="V1944" i="1" s="1"/>
  <c r="Q1945" i="1"/>
  <c r="V1945" i="1" s="1"/>
  <c r="Q1946" i="1"/>
  <c r="V1946" i="1" s="1"/>
  <c r="Q1947" i="1"/>
  <c r="V1947" i="1" s="1"/>
  <c r="Q1948" i="1"/>
  <c r="V1948" i="1" s="1"/>
  <c r="Q1949" i="1"/>
  <c r="V1949" i="1" s="1"/>
  <c r="Q1950" i="1"/>
  <c r="V1950" i="1" s="1"/>
  <c r="Q1951" i="1"/>
  <c r="V1951" i="1" s="1"/>
  <c r="Q1952" i="1"/>
  <c r="V1952" i="1" s="1"/>
  <c r="Q1953" i="1"/>
  <c r="V1953" i="1" s="1"/>
  <c r="Q1954" i="1"/>
  <c r="V1954" i="1" s="1"/>
  <c r="Q1955" i="1"/>
  <c r="V1955" i="1" s="1"/>
  <c r="Q1956" i="1"/>
  <c r="V1956" i="1" s="1"/>
  <c r="Q1957" i="1"/>
  <c r="V1957" i="1" s="1"/>
  <c r="Q1958" i="1"/>
  <c r="V1958" i="1" s="1"/>
  <c r="Q1959" i="1"/>
  <c r="V1959" i="1" s="1"/>
  <c r="Q1960" i="1"/>
  <c r="V1960" i="1" s="1"/>
  <c r="Q1961" i="1"/>
  <c r="V1961" i="1" s="1"/>
  <c r="Q1962" i="1"/>
  <c r="V1962" i="1" s="1"/>
  <c r="Q1963" i="1"/>
  <c r="V1963" i="1" s="1"/>
  <c r="Q1964" i="1"/>
  <c r="V1964" i="1" s="1"/>
  <c r="Q1965" i="1"/>
  <c r="V1965" i="1" s="1"/>
  <c r="Q1966" i="1"/>
  <c r="V1966" i="1" s="1"/>
  <c r="Q1967" i="1"/>
  <c r="V1967" i="1" s="1"/>
  <c r="Q1968" i="1"/>
  <c r="V1968" i="1" s="1"/>
  <c r="Q1969" i="1"/>
  <c r="V1969" i="1" s="1"/>
  <c r="Q1970" i="1"/>
  <c r="V1970" i="1" s="1"/>
  <c r="Q1971" i="1"/>
  <c r="V1971" i="1" s="1"/>
  <c r="Q1972" i="1"/>
  <c r="V1972" i="1" s="1"/>
  <c r="Q1973" i="1"/>
  <c r="V1973" i="1" s="1"/>
  <c r="Q1974" i="1"/>
  <c r="V1974" i="1" s="1"/>
  <c r="Q1975" i="1"/>
  <c r="V1975" i="1" s="1"/>
  <c r="Q1976" i="1"/>
  <c r="V1976" i="1" s="1"/>
  <c r="Q1977" i="1"/>
  <c r="V1977" i="1" s="1"/>
  <c r="Q1978" i="1"/>
  <c r="V1978" i="1" s="1"/>
  <c r="Q1979" i="1"/>
  <c r="V1979" i="1" s="1"/>
  <c r="Q1980" i="1"/>
  <c r="V1980" i="1" s="1"/>
  <c r="Q1981" i="1"/>
  <c r="V1981" i="1" s="1"/>
  <c r="Q1982" i="1"/>
  <c r="V1982" i="1" s="1"/>
  <c r="Q1983" i="1"/>
  <c r="V1983" i="1" s="1"/>
  <c r="Q1984" i="1"/>
  <c r="V1984" i="1" s="1"/>
  <c r="Q1985" i="1"/>
  <c r="V1985" i="1" s="1"/>
  <c r="Q1986" i="1"/>
  <c r="V1986" i="1" s="1"/>
  <c r="Q1987" i="1"/>
  <c r="V1987" i="1" s="1"/>
  <c r="Q1988" i="1"/>
  <c r="V1988" i="1" s="1"/>
  <c r="Q1989" i="1"/>
  <c r="V1989" i="1" s="1"/>
  <c r="Q1990" i="1"/>
  <c r="V1990" i="1" s="1"/>
  <c r="Q1991" i="1"/>
  <c r="V1991" i="1" s="1"/>
  <c r="Q1992" i="1"/>
  <c r="V1992" i="1" s="1"/>
  <c r="Q1993" i="1"/>
  <c r="V1993" i="1" s="1"/>
  <c r="Q1994" i="1"/>
  <c r="V1994" i="1" s="1"/>
  <c r="Q1995" i="1"/>
  <c r="V1995" i="1" s="1"/>
  <c r="Q1996" i="1"/>
  <c r="V1996" i="1" s="1"/>
  <c r="Q1997" i="1"/>
  <c r="V1997" i="1" s="1"/>
  <c r="Q1998" i="1"/>
  <c r="V1998" i="1" s="1"/>
  <c r="Q1999" i="1"/>
  <c r="V1999" i="1" s="1"/>
  <c r="Q2000" i="1"/>
  <c r="V2000" i="1" s="1"/>
  <c r="Q2001" i="1"/>
  <c r="V2001" i="1" s="1"/>
  <c r="Q2002" i="1"/>
  <c r="V2002" i="1" s="1"/>
  <c r="Q2003" i="1"/>
  <c r="V2003" i="1" s="1"/>
  <c r="Q2004" i="1"/>
  <c r="V2004" i="1" s="1"/>
  <c r="Q2005" i="1"/>
  <c r="V2005" i="1" s="1"/>
  <c r="Q2006" i="1"/>
  <c r="V2006" i="1" s="1"/>
  <c r="Q2007" i="1"/>
  <c r="V2007" i="1" s="1"/>
  <c r="Q2008" i="1"/>
  <c r="V2008" i="1" s="1"/>
  <c r="Q2009" i="1"/>
  <c r="V2009" i="1" s="1"/>
  <c r="Q2010" i="1"/>
  <c r="V2010" i="1" s="1"/>
  <c r="Q2011" i="1"/>
  <c r="V2011" i="1" s="1"/>
  <c r="Q2012" i="1"/>
  <c r="V2012" i="1" s="1"/>
  <c r="Q2013" i="1"/>
  <c r="V2013" i="1" s="1"/>
  <c r="Q2014" i="1"/>
  <c r="V2014" i="1" s="1"/>
  <c r="Q2015" i="1"/>
  <c r="V2015" i="1" s="1"/>
  <c r="Q2016" i="1"/>
  <c r="V2016" i="1" s="1"/>
  <c r="Q2017" i="1"/>
  <c r="V2017" i="1" s="1"/>
  <c r="Q2018" i="1"/>
  <c r="V2018" i="1" s="1"/>
  <c r="Q2019" i="1"/>
  <c r="V2019" i="1" s="1"/>
  <c r="Q2020" i="1"/>
  <c r="V2020" i="1" s="1"/>
  <c r="Q2021" i="1"/>
  <c r="V2021" i="1" s="1"/>
  <c r="Q2022" i="1"/>
  <c r="V2022" i="1" s="1"/>
  <c r="Q2023" i="1"/>
  <c r="V2023" i="1" s="1"/>
  <c r="Q2024" i="1"/>
  <c r="V2024" i="1" s="1"/>
  <c r="Q2025" i="1"/>
  <c r="V2025" i="1" s="1"/>
  <c r="Q2026" i="1"/>
  <c r="V2026" i="1" s="1"/>
  <c r="Q2027" i="1"/>
  <c r="V2027" i="1" s="1"/>
  <c r="Q2028" i="1"/>
  <c r="V2028" i="1" s="1"/>
  <c r="Q2029" i="1"/>
  <c r="V2029" i="1" s="1"/>
  <c r="Q2030" i="1"/>
  <c r="V2030" i="1" s="1"/>
  <c r="Q2031" i="1"/>
  <c r="V2031" i="1" s="1"/>
  <c r="Q2032" i="1"/>
  <c r="V2032" i="1" s="1"/>
  <c r="Q2033" i="1"/>
  <c r="V2033" i="1" s="1"/>
  <c r="Q2034" i="1"/>
  <c r="V2034" i="1" s="1"/>
  <c r="Q2035" i="1"/>
  <c r="V2035" i="1" s="1"/>
  <c r="Q2036" i="1"/>
  <c r="V2036" i="1" s="1"/>
  <c r="Q2037" i="1"/>
  <c r="V2037" i="1" s="1"/>
  <c r="Q2038" i="1"/>
  <c r="V2038" i="1" s="1"/>
  <c r="Q2039" i="1"/>
  <c r="V2039" i="1" s="1"/>
  <c r="Q2040" i="1"/>
  <c r="V2040" i="1" s="1"/>
  <c r="Q2041" i="1"/>
  <c r="V2041" i="1" s="1"/>
  <c r="Q2042" i="1"/>
  <c r="V2042" i="1" s="1"/>
  <c r="Q2043" i="1"/>
  <c r="V2043" i="1" s="1"/>
  <c r="Q2044" i="1"/>
  <c r="V2044" i="1" s="1"/>
  <c r="Q2045" i="1"/>
  <c r="V2045" i="1" s="1"/>
  <c r="Q2046" i="1"/>
  <c r="V2046" i="1" s="1"/>
  <c r="Q2047" i="1"/>
  <c r="V2047" i="1" s="1"/>
  <c r="Q2048" i="1"/>
  <c r="V2048" i="1" s="1"/>
  <c r="Q2049" i="1"/>
  <c r="V2049" i="1" s="1"/>
  <c r="Q2050" i="1"/>
  <c r="V2050" i="1" s="1"/>
  <c r="Q2051" i="1"/>
  <c r="V2051" i="1" s="1"/>
  <c r="Q2052" i="1"/>
  <c r="V2052" i="1" s="1"/>
  <c r="Q2053" i="1"/>
  <c r="V2053" i="1" s="1"/>
  <c r="Q2054" i="1"/>
  <c r="V2054" i="1" s="1"/>
  <c r="Q2055" i="1"/>
  <c r="V2055" i="1" s="1"/>
  <c r="Q2056" i="1"/>
  <c r="V2056" i="1" s="1"/>
  <c r="Q2057" i="1"/>
  <c r="V2057" i="1" s="1"/>
  <c r="Q2058" i="1"/>
  <c r="V2058" i="1" s="1"/>
  <c r="Q2059" i="1"/>
  <c r="V2059" i="1" s="1"/>
  <c r="Q2060" i="1"/>
  <c r="V2060" i="1" s="1"/>
  <c r="Q2061" i="1"/>
  <c r="V2061" i="1" s="1"/>
  <c r="Q2062" i="1"/>
  <c r="V2062" i="1" s="1"/>
  <c r="Q2063" i="1"/>
  <c r="V2063" i="1" s="1"/>
  <c r="Q2064" i="1"/>
  <c r="V2064" i="1" s="1"/>
  <c r="Q2065" i="1"/>
  <c r="V2065" i="1" s="1"/>
  <c r="Q2066" i="1"/>
  <c r="V2066" i="1" s="1"/>
  <c r="Q2067" i="1"/>
  <c r="V2067" i="1" s="1"/>
  <c r="Q2068" i="1"/>
  <c r="V2068" i="1" s="1"/>
  <c r="Q2069" i="1"/>
  <c r="V2069" i="1" s="1"/>
  <c r="Q2070" i="1"/>
  <c r="V2070" i="1" s="1"/>
  <c r="Q2071" i="1"/>
  <c r="V2071" i="1" s="1"/>
  <c r="Q2072" i="1"/>
  <c r="V2072" i="1" s="1"/>
  <c r="Q2073" i="1"/>
  <c r="V2073" i="1" s="1"/>
  <c r="Q2074" i="1"/>
  <c r="V2074" i="1" s="1"/>
  <c r="Q2075" i="1"/>
  <c r="V2075" i="1" s="1"/>
  <c r="Q2076" i="1"/>
  <c r="V2076" i="1" s="1"/>
  <c r="Q2077" i="1"/>
  <c r="V2077" i="1" s="1"/>
  <c r="Q2078" i="1"/>
  <c r="V2078" i="1" s="1"/>
  <c r="Q2079" i="1"/>
  <c r="V2079" i="1" s="1"/>
  <c r="Q2080" i="1"/>
  <c r="V2080" i="1" s="1"/>
  <c r="Q2081" i="1"/>
  <c r="V2081" i="1" s="1"/>
  <c r="Q2082" i="1"/>
  <c r="V2082" i="1" s="1"/>
  <c r="Q2083" i="1"/>
  <c r="V2083" i="1" s="1"/>
  <c r="Q2084" i="1"/>
  <c r="V2084" i="1" s="1"/>
  <c r="Q2085" i="1"/>
  <c r="V2085" i="1" s="1"/>
  <c r="Q2086" i="1"/>
  <c r="V2086" i="1" s="1"/>
  <c r="Q2087" i="1"/>
  <c r="V2087" i="1" s="1"/>
  <c r="Q2088" i="1"/>
  <c r="V2088" i="1" s="1"/>
  <c r="Q2089" i="1"/>
  <c r="V2089" i="1" s="1"/>
  <c r="Q2090" i="1"/>
  <c r="V2090" i="1" s="1"/>
  <c r="Q2091" i="1"/>
  <c r="V2091" i="1" s="1"/>
  <c r="Q2092" i="1"/>
  <c r="V2092" i="1" s="1"/>
  <c r="Q2093" i="1"/>
  <c r="V2093" i="1" s="1"/>
  <c r="Q2094" i="1"/>
  <c r="V2094" i="1" s="1"/>
  <c r="Q2095" i="1"/>
  <c r="V2095" i="1" s="1"/>
  <c r="Q2096" i="1"/>
  <c r="V2096" i="1" s="1"/>
  <c r="Q2097" i="1"/>
  <c r="V2097" i="1" s="1"/>
  <c r="Q2098" i="1"/>
  <c r="V2098" i="1" s="1"/>
  <c r="Q2099" i="1"/>
  <c r="V2099" i="1" s="1"/>
  <c r="Q2100" i="1"/>
  <c r="V2100" i="1" s="1"/>
  <c r="Q2101" i="1"/>
  <c r="V2101" i="1" s="1"/>
  <c r="Q2102" i="1"/>
  <c r="V2102" i="1" s="1"/>
  <c r="Q2103" i="1"/>
  <c r="V2103" i="1" s="1"/>
  <c r="Q2104" i="1"/>
  <c r="V2104" i="1" s="1"/>
  <c r="Q2105" i="1"/>
  <c r="V2105" i="1" s="1"/>
  <c r="Q2106" i="1"/>
  <c r="V2106" i="1" s="1"/>
  <c r="Q2107" i="1"/>
  <c r="V2107" i="1" s="1"/>
  <c r="Q2108" i="1"/>
  <c r="V2108" i="1" s="1"/>
  <c r="Q2109" i="1"/>
  <c r="V2109" i="1" s="1"/>
  <c r="Q2110" i="1"/>
  <c r="V2110" i="1" s="1"/>
  <c r="Q2111" i="1"/>
  <c r="V2111" i="1" s="1"/>
  <c r="Q2112" i="1"/>
  <c r="V2112" i="1" s="1"/>
  <c r="Q2113" i="1"/>
  <c r="V2113" i="1" s="1"/>
  <c r="Q2114" i="1"/>
  <c r="V2114" i="1" s="1"/>
  <c r="Q2115" i="1"/>
  <c r="V2115" i="1" s="1"/>
  <c r="Q2116" i="1"/>
  <c r="V2116" i="1" s="1"/>
  <c r="Q2117" i="1"/>
  <c r="V2117" i="1" s="1"/>
  <c r="Q2118" i="1"/>
  <c r="V2118" i="1" s="1"/>
  <c r="Q2119" i="1"/>
  <c r="V2119" i="1" s="1"/>
  <c r="Q2120" i="1"/>
  <c r="V2120" i="1" s="1"/>
  <c r="Q2121" i="1"/>
  <c r="V2121" i="1" s="1"/>
  <c r="Q2122" i="1"/>
  <c r="V2122" i="1" s="1"/>
  <c r="Q2123" i="1"/>
  <c r="V2123" i="1" s="1"/>
  <c r="Q2124" i="1"/>
  <c r="V2124" i="1" s="1"/>
  <c r="Q2125" i="1"/>
  <c r="V2125" i="1" s="1"/>
  <c r="Q2126" i="1"/>
  <c r="V2126" i="1" s="1"/>
  <c r="Q2127" i="1"/>
  <c r="V2127" i="1" s="1"/>
  <c r="Q2128" i="1"/>
  <c r="V2128" i="1" s="1"/>
  <c r="Q2129" i="1"/>
  <c r="V2129" i="1" s="1"/>
  <c r="Q2130" i="1"/>
  <c r="V2130" i="1" s="1"/>
  <c r="Q2131" i="1"/>
  <c r="V2131" i="1" s="1"/>
  <c r="Q2132" i="1"/>
  <c r="V2132" i="1" s="1"/>
  <c r="Q2133" i="1"/>
  <c r="V2133" i="1" s="1"/>
  <c r="Q2134" i="1"/>
  <c r="V2134" i="1" s="1"/>
  <c r="Q2135" i="1"/>
  <c r="V2135" i="1" s="1"/>
  <c r="Q2136" i="1"/>
  <c r="V2136" i="1" s="1"/>
  <c r="Q2137" i="1"/>
  <c r="V2137" i="1" s="1"/>
  <c r="Q2138" i="1"/>
  <c r="V2138" i="1" s="1"/>
  <c r="Q2139" i="1"/>
  <c r="V2139" i="1" s="1"/>
  <c r="Q2140" i="1"/>
  <c r="V2140" i="1" s="1"/>
  <c r="Q2141" i="1"/>
  <c r="V2141" i="1" s="1"/>
  <c r="Q2142" i="1"/>
  <c r="V2142" i="1" s="1"/>
  <c r="Q2143" i="1"/>
  <c r="V2143" i="1" s="1"/>
  <c r="Q2144" i="1"/>
  <c r="V2144" i="1" s="1"/>
  <c r="Q2145" i="1"/>
  <c r="V2145" i="1" s="1"/>
  <c r="Q2146" i="1"/>
  <c r="V2146" i="1" s="1"/>
  <c r="Q2147" i="1"/>
  <c r="V2147" i="1" s="1"/>
  <c r="Q2148" i="1"/>
  <c r="V2148" i="1" s="1"/>
  <c r="Q2149" i="1"/>
  <c r="V2149" i="1" s="1"/>
  <c r="Q2150" i="1"/>
  <c r="V2150" i="1" s="1"/>
  <c r="Q2151" i="1"/>
  <c r="V2151" i="1" s="1"/>
  <c r="Q2152" i="1"/>
  <c r="V2152" i="1" s="1"/>
  <c r="Q2153" i="1"/>
  <c r="V2153" i="1" s="1"/>
  <c r="Q2154" i="1"/>
  <c r="V2154" i="1" s="1"/>
  <c r="Q2155" i="1"/>
  <c r="V2155" i="1" s="1"/>
  <c r="Q2156" i="1"/>
  <c r="V2156" i="1" s="1"/>
  <c r="Q2157" i="1"/>
  <c r="V2157" i="1" s="1"/>
  <c r="Q2158" i="1"/>
  <c r="V2158" i="1" s="1"/>
  <c r="Q2159" i="1"/>
  <c r="V2159" i="1" s="1"/>
  <c r="Q2160" i="1"/>
  <c r="V2160" i="1" s="1"/>
  <c r="Q2161" i="1"/>
  <c r="V2161" i="1" s="1"/>
  <c r="Q2162" i="1"/>
  <c r="V2162" i="1" s="1"/>
  <c r="Q2163" i="1"/>
  <c r="V2163" i="1" s="1"/>
  <c r="Q2164" i="1"/>
  <c r="V2164" i="1" s="1"/>
  <c r="Q2165" i="1"/>
  <c r="V2165" i="1" s="1"/>
  <c r="Q2166" i="1"/>
  <c r="V2166" i="1" s="1"/>
  <c r="Q2167" i="1"/>
  <c r="V2167" i="1" s="1"/>
  <c r="Q2168" i="1"/>
  <c r="V2168" i="1" s="1"/>
  <c r="Q2169" i="1"/>
  <c r="V2169" i="1" s="1"/>
  <c r="Q2170" i="1"/>
  <c r="V2170" i="1" s="1"/>
  <c r="Q2171" i="1"/>
  <c r="V2171" i="1" s="1"/>
  <c r="Q2172" i="1"/>
  <c r="V2172" i="1" s="1"/>
  <c r="Q2173" i="1"/>
  <c r="V2173" i="1" s="1"/>
  <c r="Q2174" i="1"/>
  <c r="V2174" i="1" s="1"/>
  <c r="Q2175" i="1"/>
  <c r="V2175" i="1" s="1"/>
  <c r="Q2176" i="1"/>
  <c r="V2176" i="1" s="1"/>
  <c r="Q2177" i="1"/>
  <c r="V2177" i="1" s="1"/>
  <c r="Q2178" i="1"/>
  <c r="V2178" i="1" s="1"/>
  <c r="Q2179" i="1"/>
  <c r="V2179" i="1" s="1"/>
  <c r="Q2180" i="1"/>
  <c r="V2180" i="1" s="1"/>
  <c r="Q2181" i="1"/>
  <c r="V2181" i="1" s="1"/>
  <c r="Q2182" i="1"/>
  <c r="V2182" i="1" s="1"/>
  <c r="Q2183" i="1"/>
  <c r="V2183" i="1" s="1"/>
  <c r="Q2184" i="1"/>
  <c r="V2184" i="1" s="1"/>
  <c r="Q2185" i="1"/>
  <c r="V2185" i="1" s="1"/>
  <c r="Q2186" i="1"/>
  <c r="V2186" i="1" s="1"/>
  <c r="Q2187" i="1"/>
  <c r="V2187" i="1" s="1"/>
  <c r="Q2188" i="1"/>
  <c r="V2188" i="1" s="1"/>
  <c r="Q2189" i="1"/>
  <c r="V2189" i="1" s="1"/>
  <c r="Q2190" i="1"/>
  <c r="V2190" i="1" s="1"/>
  <c r="Q2191" i="1"/>
  <c r="V2191" i="1" s="1"/>
  <c r="Q2192" i="1"/>
  <c r="V2192" i="1" s="1"/>
  <c r="Q2193" i="1"/>
  <c r="V2193" i="1" s="1"/>
  <c r="Q2194" i="1"/>
  <c r="V2194" i="1" s="1"/>
  <c r="Q2195" i="1"/>
  <c r="V2195" i="1" s="1"/>
  <c r="Q2196" i="1"/>
  <c r="V2196" i="1" s="1"/>
  <c r="Q2197" i="1"/>
  <c r="V2197" i="1" s="1"/>
  <c r="Q2198" i="1"/>
  <c r="V2198" i="1" s="1"/>
  <c r="Q2199" i="1"/>
  <c r="V2199" i="1" s="1"/>
  <c r="Q2200" i="1"/>
  <c r="V2200" i="1" s="1"/>
  <c r="Q2201" i="1"/>
  <c r="V2201" i="1" s="1"/>
  <c r="Q2202" i="1"/>
  <c r="V2202" i="1" s="1"/>
  <c r="Q2203" i="1"/>
  <c r="V2203" i="1" s="1"/>
  <c r="Q2204" i="1"/>
  <c r="V2204" i="1" s="1"/>
  <c r="Q2205" i="1"/>
  <c r="V2205" i="1" s="1"/>
  <c r="Q2206" i="1"/>
  <c r="V2206" i="1" s="1"/>
  <c r="Q2207" i="1"/>
  <c r="V2207" i="1" s="1"/>
  <c r="Q2208" i="1"/>
  <c r="V2208" i="1" s="1"/>
  <c r="Q2209" i="1"/>
  <c r="V2209" i="1" s="1"/>
  <c r="Q2210" i="1"/>
  <c r="V2210" i="1" s="1"/>
  <c r="Q2211" i="1"/>
  <c r="V2211" i="1" s="1"/>
  <c r="Q2212" i="1"/>
  <c r="V2212" i="1" s="1"/>
  <c r="Q2213" i="1"/>
  <c r="V2213" i="1" s="1"/>
  <c r="Q2214" i="1"/>
  <c r="V2214" i="1" s="1"/>
  <c r="Q2215" i="1"/>
  <c r="V2215" i="1" s="1"/>
  <c r="Q2216" i="1"/>
  <c r="V2216" i="1" s="1"/>
  <c r="Q2217" i="1"/>
  <c r="V2217" i="1" s="1"/>
  <c r="Q2218" i="1"/>
  <c r="V2218" i="1" s="1"/>
  <c r="Q2219" i="1"/>
  <c r="V2219" i="1" s="1"/>
  <c r="Q2220" i="1"/>
  <c r="V2220" i="1" s="1"/>
  <c r="Q2221" i="1"/>
  <c r="V2221" i="1" s="1"/>
  <c r="Q2222" i="1"/>
  <c r="V2222" i="1" s="1"/>
  <c r="Q2223" i="1"/>
  <c r="V2223" i="1" s="1"/>
  <c r="Q2224" i="1"/>
  <c r="V2224" i="1" s="1"/>
  <c r="Q2225" i="1"/>
  <c r="V2225" i="1" s="1"/>
  <c r="Q2226" i="1"/>
  <c r="V2226" i="1" s="1"/>
  <c r="Q2227" i="1"/>
  <c r="V2227" i="1" s="1"/>
  <c r="Q2228" i="1"/>
  <c r="V2228" i="1" s="1"/>
  <c r="Q2229" i="1"/>
  <c r="V2229" i="1" s="1"/>
  <c r="Q2230" i="1"/>
  <c r="V2230" i="1" s="1"/>
  <c r="Q2231" i="1"/>
  <c r="V2231" i="1" s="1"/>
  <c r="Q2232" i="1"/>
  <c r="V2232" i="1" s="1"/>
  <c r="Q2233" i="1"/>
  <c r="V2233" i="1" s="1"/>
  <c r="Q2234" i="1"/>
  <c r="V2234" i="1" s="1"/>
  <c r="Q2235" i="1"/>
  <c r="V2235" i="1" s="1"/>
  <c r="Q2236" i="1"/>
  <c r="V2236" i="1" s="1"/>
  <c r="Q2237" i="1"/>
  <c r="V2237" i="1" s="1"/>
  <c r="Q2238" i="1"/>
  <c r="V2238" i="1" s="1"/>
  <c r="Q2239" i="1"/>
  <c r="V2239" i="1" s="1"/>
  <c r="Q2240" i="1"/>
  <c r="V2240" i="1" s="1"/>
  <c r="Q2241" i="1"/>
  <c r="V2241" i="1" s="1"/>
  <c r="Q2242" i="1"/>
  <c r="V2242" i="1" s="1"/>
  <c r="Q2243" i="1"/>
  <c r="V2243" i="1" s="1"/>
  <c r="Q2244" i="1"/>
  <c r="V2244" i="1" s="1"/>
  <c r="Q2245" i="1"/>
  <c r="V2245" i="1" s="1"/>
  <c r="Q2246" i="1"/>
  <c r="V2246" i="1" s="1"/>
  <c r="Q2247" i="1"/>
  <c r="V2247" i="1" s="1"/>
  <c r="Q2248" i="1"/>
  <c r="V2248" i="1" s="1"/>
  <c r="Q2249" i="1"/>
  <c r="V2249" i="1" s="1"/>
  <c r="Q2250" i="1"/>
  <c r="V2250" i="1" s="1"/>
  <c r="Q2251" i="1"/>
  <c r="V2251" i="1" s="1"/>
  <c r="Q2252" i="1"/>
  <c r="V2252" i="1" s="1"/>
  <c r="Q2253" i="1"/>
  <c r="V2253" i="1" s="1"/>
  <c r="Q2254" i="1"/>
  <c r="V2254" i="1" s="1"/>
  <c r="Q2255" i="1"/>
  <c r="V2255" i="1" s="1"/>
  <c r="Q2256" i="1"/>
  <c r="V2256" i="1" s="1"/>
  <c r="Q2257" i="1"/>
  <c r="V2257" i="1" s="1"/>
  <c r="Q2258" i="1"/>
  <c r="V2258" i="1" s="1"/>
  <c r="Q2259" i="1"/>
  <c r="V2259" i="1" s="1"/>
  <c r="Q2260" i="1"/>
  <c r="V2260" i="1" s="1"/>
  <c r="Q2261" i="1"/>
  <c r="V2261" i="1" s="1"/>
  <c r="Q2262" i="1"/>
  <c r="V2262" i="1" s="1"/>
  <c r="Q2263" i="1"/>
  <c r="V2263" i="1" s="1"/>
  <c r="Q2264" i="1"/>
  <c r="V2264" i="1" s="1"/>
  <c r="Q2265" i="1"/>
  <c r="V2265" i="1" s="1"/>
  <c r="Q2266" i="1"/>
  <c r="V2266" i="1" s="1"/>
  <c r="Q2267" i="1"/>
  <c r="V2267" i="1" s="1"/>
  <c r="Q2268" i="1"/>
  <c r="V2268" i="1" s="1"/>
  <c r="Q2269" i="1"/>
  <c r="V2269" i="1" s="1"/>
  <c r="Q2270" i="1"/>
  <c r="V2270" i="1" s="1"/>
  <c r="Q2271" i="1"/>
  <c r="V2271" i="1" s="1"/>
  <c r="Q2272" i="1"/>
  <c r="V2272" i="1" s="1"/>
  <c r="Q2273" i="1"/>
  <c r="V2273" i="1" s="1"/>
  <c r="Q2274" i="1"/>
  <c r="V2274" i="1" s="1"/>
  <c r="Q2275" i="1"/>
  <c r="V2275" i="1" s="1"/>
  <c r="Q2276" i="1"/>
  <c r="V2276" i="1" s="1"/>
  <c r="Q2277" i="1"/>
  <c r="V2277" i="1" s="1"/>
  <c r="Q2278" i="1"/>
  <c r="V2278" i="1" s="1"/>
  <c r="Q2279" i="1"/>
  <c r="V2279" i="1" s="1"/>
  <c r="Q2280" i="1"/>
  <c r="V2280" i="1" s="1"/>
  <c r="Q2281" i="1"/>
  <c r="V2281" i="1" s="1"/>
  <c r="Q2282" i="1"/>
  <c r="V2282" i="1" s="1"/>
  <c r="Q2283" i="1"/>
  <c r="V2283" i="1" s="1"/>
  <c r="Q2284" i="1"/>
  <c r="V2284" i="1" s="1"/>
  <c r="Q2285" i="1"/>
  <c r="V2285" i="1" s="1"/>
  <c r="Q2286" i="1"/>
  <c r="V2286" i="1" s="1"/>
  <c r="Q2287" i="1"/>
  <c r="V2287" i="1" s="1"/>
  <c r="Q2288" i="1"/>
  <c r="V2288" i="1" s="1"/>
  <c r="Q2289" i="1"/>
  <c r="V2289" i="1" s="1"/>
  <c r="Q2290" i="1"/>
  <c r="V2290" i="1" s="1"/>
  <c r="Q2291" i="1"/>
  <c r="V2291" i="1" s="1"/>
  <c r="Q2292" i="1"/>
  <c r="V2292" i="1" s="1"/>
  <c r="Q2293" i="1"/>
  <c r="V2293" i="1" s="1"/>
  <c r="Q2294" i="1"/>
  <c r="V2294" i="1" s="1"/>
  <c r="Q2295" i="1"/>
  <c r="V2295" i="1" s="1"/>
  <c r="Q2296" i="1"/>
  <c r="V2296" i="1" s="1"/>
  <c r="Q2297" i="1"/>
  <c r="V2297" i="1" s="1"/>
  <c r="Q2298" i="1"/>
  <c r="V2298" i="1" s="1"/>
  <c r="Q2299" i="1"/>
  <c r="V2299" i="1" s="1"/>
  <c r="Q2300" i="1"/>
  <c r="V2300" i="1" s="1"/>
  <c r="Q2301" i="1"/>
  <c r="V2301" i="1" s="1"/>
  <c r="Q2302" i="1"/>
  <c r="V2302" i="1" s="1"/>
  <c r="Q2303" i="1"/>
  <c r="V2303" i="1" s="1"/>
  <c r="Q2304" i="1"/>
  <c r="V2304" i="1" s="1"/>
  <c r="Q2305" i="1"/>
  <c r="V2305" i="1" s="1"/>
  <c r="Q2306" i="1"/>
  <c r="V2306" i="1" s="1"/>
  <c r="Q2307" i="1"/>
  <c r="V2307" i="1" s="1"/>
  <c r="Q2308" i="1"/>
  <c r="V2308" i="1" s="1"/>
  <c r="Q2309" i="1"/>
  <c r="V2309" i="1" s="1"/>
  <c r="Q2310" i="1"/>
  <c r="V2310" i="1" s="1"/>
  <c r="Q2311" i="1"/>
  <c r="V2311" i="1" s="1"/>
  <c r="Q2312" i="1"/>
  <c r="V2312" i="1" s="1"/>
  <c r="Q2313" i="1"/>
  <c r="V2313" i="1" s="1"/>
  <c r="Q2314" i="1"/>
  <c r="V2314" i="1" s="1"/>
  <c r="Q2315" i="1"/>
  <c r="V2315" i="1" s="1"/>
  <c r="Q2316" i="1"/>
  <c r="V2316" i="1" s="1"/>
  <c r="Q2317" i="1"/>
  <c r="V2317" i="1" s="1"/>
  <c r="Q2318" i="1"/>
  <c r="V2318" i="1" s="1"/>
  <c r="Q2319" i="1"/>
  <c r="V2319" i="1" s="1"/>
  <c r="Q2320" i="1"/>
  <c r="V2320" i="1" s="1"/>
  <c r="Q2321" i="1"/>
  <c r="V2321" i="1" s="1"/>
  <c r="Q2322" i="1"/>
  <c r="V2322" i="1" s="1"/>
  <c r="Q2323" i="1"/>
  <c r="V2323" i="1" s="1"/>
  <c r="Q2324" i="1"/>
  <c r="V2324" i="1" s="1"/>
  <c r="Q2325" i="1"/>
  <c r="V2325" i="1" s="1"/>
  <c r="Q2326" i="1"/>
  <c r="V2326" i="1" s="1"/>
  <c r="Q2327" i="1"/>
  <c r="V2327" i="1" s="1"/>
  <c r="Q2328" i="1"/>
  <c r="V2328" i="1" s="1"/>
  <c r="Q2329" i="1"/>
  <c r="V2329" i="1" s="1"/>
  <c r="Q2330" i="1"/>
  <c r="V2330" i="1" s="1"/>
  <c r="Q2331" i="1"/>
  <c r="V2331" i="1" s="1"/>
  <c r="Q2332" i="1"/>
  <c r="V2332" i="1" s="1"/>
  <c r="Q2333" i="1"/>
  <c r="V2333" i="1" s="1"/>
  <c r="Q2334" i="1"/>
  <c r="V2334" i="1" s="1"/>
  <c r="Q2335" i="1"/>
  <c r="V2335" i="1" s="1"/>
  <c r="Q2336" i="1"/>
  <c r="V2336" i="1" s="1"/>
  <c r="Q2337" i="1"/>
  <c r="V2337" i="1" s="1"/>
  <c r="Q2338" i="1"/>
  <c r="V2338" i="1" s="1"/>
  <c r="Q2339" i="1"/>
  <c r="V2339" i="1" s="1"/>
  <c r="Q2340" i="1"/>
  <c r="V2340" i="1" s="1"/>
  <c r="Q2341" i="1"/>
  <c r="V2341" i="1" s="1"/>
  <c r="Q2342" i="1"/>
  <c r="V2342" i="1" s="1"/>
  <c r="Q2343" i="1"/>
  <c r="V2343" i="1" s="1"/>
  <c r="Q2344" i="1"/>
  <c r="V2344" i="1" s="1"/>
  <c r="Q2345" i="1"/>
  <c r="V2345" i="1" s="1"/>
  <c r="Q2346" i="1"/>
  <c r="V2346" i="1" s="1"/>
  <c r="Q2347" i="1"/>
  <c r="V2347" i="1" s="1"/>
  <c r="Q2348" i="1"/>
  <c r="V2348" i="1" s="1"/>
  <c r="Q2349" i="1"/>
  <c r="V2349" i="1" s="1"/>
  <c r="Q2350" i="1"/>
  <c r="V2350" i="1" s="1"/>
  <c r="Q2351" i="1"/>
  <c r="V2351" i="1" s="1"/>
  <c r="Q2352" i="1"/>
  <c r="V2352" i="1" s="1"/>
  <c r="Q2353" i="1"/>
  <c r="V2353" i="1" s="1"/>
  <c r="Q2354" i="1"/>
  <c r="V2354" i="1" s="1"/>
  <c r="Q2355" i="1"/>
  <c r="V2355" i="1" s="1"/>
  <c r="Q2356" i="1"/>
  <c r="V2356" i="1" s="1"/>
  <c r="Q2357" i="1"/>
  <c r="V2357" i="1" s="1"/>
  <c r="Q2358" i="1"/>
  <c r="V2358" i="1" s="1"/>
  <c r="Q2359" i="1"/>
  <c r="V2359" i="1" s="1"/>
  <c r="Q2360" i="1"/>
  <c r="V2360" i="1" s="1"/>
  <c r="Q2361" i="1"/>
  <c r="V2361" i="1" s="1"/>
  <c r="Q2362" i="1"/>
  <c r="V2362" i="1" s="1"/>
  <c r="Q2363" i="1"/>
  <c r="V2363" i="1" s="1"/>
  <c r="Q2364" i="1"/>
  <c r="V2364" i="1" s="1"/>
  <c r="Q2365" i="1"/>
  <c r="V2365" i="1" s="1"/>
  <c r="Q2366" i="1"/>
  <c r="V2366" i="1" s="1"/>
  <c r="Q2367" i="1"/>
  <c r="V2367" i="1" s="1"/>
  <c r="Q2368" i="1"/>
  <c r="V2368" i="1" s="1"/>
  <c r="Q2369" i="1"/>
  <c r="V2369" i="1" s="1"/>
  <c r="Q2370" i="1"/>
  <c r="V2370" i="1" s="1"/>
  <c r="Q2371" i="1"/>
  <c r="V2371" i="1" s="1"/>
  <c r="Q2372" i="1"/>
  <c r="V2372" i="1" s="1"/>
  <c r="Q2373" i="1"/>
  <c r="V2373" i="1" s="1"/>
  <c r="Q2374" i="1"/>
  <c r="V2374" i="1" s="1"/>
  <c r="Q2375" i="1"/>
  <c r="V2375" i="1" s="1"/>
  <c r="Q2376" i="1"/>
  <c r="V2376" i="1" s="1"/>
  <c r="Q2377" i="1"/>
  <c r="V2377" i="1" s="1"/>
  <c r="Q2378" i="1"/>
  <c r="V2378" i="1" s="1"/>
  <c r="Q2379" i="1"/>
  <c r="V2379" i="1" s="1"/>
  <c r="Q2380" i="1"/>
  <c r="V2380" i="1" s="1"/>
  <c r="Q2381" i="1"/>
  <c r="V2381" i="1" s="1"/>
  <c r="Q2382" i="1"/>
  <c r="V2382" i="1" s="1"/>
  <c r="Q2383" i="1"/>
  <c r="V2383" i="1" s="1"/>
  <c r="Q2384" i="1"/>
  <c r="V2384" i="1" s="1"/>
  <c r="Q2385" i="1"/>
  <c r="V2385" i="1" s="1"/>
  <c r="Q2386" i="1"/>
  <c r="V2386" i="1" s="1"/>
  <c r="Q2387" i="1"/>
  <c r="V2387" i="1" s="1"/>
  <c r="Q2388" i="1"/>
  <c r="V2388" i="1" s="1"/>
  <c r="Q2389" i="1"/>
  <c r="V2389" i="1" s="1"/>
  <c r="Q2390" i="1"/>
  <c r="V2390" i="1" s="1"/>
  <c r="Q2391" i="1"/>
  <c r="V2391" i="1" s="1"/>
  <c r="Q2392" i="1"/>
  <c r="V2392" i="1" s="1"/>
  <c r="Q2393" i="1"/>
  <c r="V2393" i="1" s="1"/>
  <c r="Q2394" i="1"/>
  <c r="V2394" i="1" s="1"/>
  <c r="Q2395" i="1"/>
  <c r="V2395" i="1" s="1"/>
  <c r="Q2396" i="1"/>
  <c r="V2396" i="1" s="1"/>
  <c r="Q2397" i="1"/>
  <c r="V2397" i="1" s="1"/>
  <c r="Q2398" i="1"/>
  <c r="V2398" i="1" s="1"/>
  <c r="Q2399" i="1"/>
  <c r="V2399" i="1" s="1"/>
  <c r="Q2400" i="1"/>
  <c r="V2400" i="1" s="1"/>
  <c r="Q2401" i="1"/>
  <c r="V2401" i="1" s="1"/>
  <c r="Q2402" i="1"/>
  <c r="V2402" i="1" s="1"/>
  <c r="Q2403" i="1"/>
  <c r="V2403" i="1" s="1"/>
  <c r="Q2404" i="1"/>
  <c r="V2404" i="1" s="1"/>
  <c r="Q2405" i="1"/>
  <c r="V2405" i="1" s="1"/>
  <c r="Q2406" i="1"/>
  <c r="V2406" i="1" s="1"/>
  <c r="Q2407" i="1"/>
  <c r="V2407" i="1" s="1"/>
  <c r="Q2408" i="1"/>
  <c r="V2408" i="1" s="1"/>
  <c r="Q2409" i="1"/>
  <c r="V2409" i="1" s="1"/>
  <c r="Q2410" i="1"/>
  <c r="V2410" i="1" s="1"/>
  <c r="Q2411" i="1"/>
  <c r="V2411" i="1" s="1"/>
  <c r="Q2412" i="1"/>
  <c r="V2412" i="1" s="1"/>
  <c r="Q2413" i="1"/>
  <c r="V2413" i="1" s="1"/>
  <c r="Q2414" i="1"/>
  <c r="V2414" i="1" s="1"/>
  <c r="Q2415" i="1"/>
  <c r="V2415" i="1" s="1"/>
  <c r="Q2416" i="1"/>
  <c r="V2416" i="1" s="1"/>
  <c r="Q2417" i="1"/>
  <c r="V2417" i="1" s="1"/>
  <c r="Q2418" i="1"/>
  <c r="V2418" i="1" s="1"/>
  <c r="Q2419" i="1"/>
  <c r="V2419" i="1" s="1"/>
  <c r="Q2420" i="1"/>
  <c r="V2420" i="1" s="1"/>
  <c r="Q2421" i="1"/>
  <c r="V2421" i="1" s="1"/>
  <c r="Q2422" i="1"/>
  <c r="V2422" i="1" s="1"/>
  <c r="Q2423" i="1"/>
  <c r="V2423" i="1" s="1"/>
  <c r="Q2424" i="1"/>
  <c r="V2424" i="1" s="1"/>
  <c r="Q2425" i="1"/>
  <c r="V2425" i="1" s="1"/>
  <c r="Q2426" i="1"/>
  <c r="V2426" i="1" s="1"/>
  <c r="Q2427" i="1"/>
  <c r="V2427" i="1" s="1"/>
  <c r="Q2428" i="1"/>
  <c r="V2428" i="1" s="1"/>
  <c r="Q2429" i="1"/>
  <c r="V2429" i="1" s="1"/>
  <c r="Q2430" i="1"/>
  <c r="V2430" i="1" s="1"/>
  <c r="Q2431" i="1"/>
  <c r="V2431" i="1" s="1"/>
  <c r="Q2432" i="1"/>
  <c r="V2432" i="1" s="1"/>
  <c r="Q2433" i="1"/>
  <c r="V2433" i="1" s="1"/>
  <c r="Q2434" i="1"/>
  <c r="V2434" i="1" s="1"/>
  <c r="Q2435" i="1"/>
  <c r="V2435" i="1" s="1"/>
  <c r="Q2436" i="1"/>
  <c r="V2436" i="1" s="1"/>
  <c r="Q2437" i="1"/>
  <c r="V2437" i="1" s="1"/>
  <c r="Q2438" i="1"/>
  <c r="V2438" i="1" s="1"/>
  <c r="Q2439" i="1"/>
  <c r="V2439" i="1" s="1"/>
  <c r="Q2440" i="1"/>
  <c r="V2440" i="1" s="1"/>
  <c r="Q2441" i="1"/>
  <c r="V2441" i="1" s="1"/>
  <c r="Q2442" i="1"/>
  <c r="V2442" i="1" s="1"/>
  <c r="Q2443" i="1"/>
  <c r="V2443" i="1" s="1"/>
  <c r="Q2444" i="1"/>
  <c r="V2444" i="1" s="1"/>
  <c r="Q2445" i="1"/>
  <c r="V2445" i="1" s="1"/>
  <c r="Q2446" i="1"/>
  <c r="V2446" i="1" s="1"/>
  <c r="Q2447" i="1"/>
  <c r="V2447" i="1" s="1"/>
  <c r="Q2448" i="1"/>
  <c r="V2448" i="1" s="1"/>
  <c r="Q2449" i="1"/>
  <c r="V2449" i="1" s="1"/>
  <c r="Q2450" i="1"/>
  <c r="V2450" i="1" s="1"/>
  <c r="Q2451" i="1"/>
  <c r="V2451" i="1" s="1"/>
  <c r="Q2452" i="1"/>
  <c r="V2452" i="1" s="1"/>
  <c r="Q2453" i="1"/>
  <c r="V2453" i="1" s="1"/>
  <c r="Q2454" i="1"/>
  <c r="V2454" i="1" s="1"/>
  <c r="Q2455" i="1"/>
  <c r="V2455" i="1" s="1"/>
  <c r="Q2456" i="1"/>
  <c r="V2456" i="1" s="1"/>
  <c r="Q2457" i="1"/>
  <c r="V2457" i="1" s="1"/>
  <c r="Q2458" i="1"/>
  <c r="V2458" i="1" s="1"/>
  <c r="Q2459" i="1"/>
  <c r="V2459" i="1" s="1"/>
  <c r="Q2460" i="1"/>
  <c r="V2460" i="1" s="1"/>
  <c r="Q2461" i="1"/>
  <c r="V2461" i="1" s="1"/>
  <c r="Q2462" i="1"/>
  <c r="V2462" i="1" s="1"/>
  <c r="Q2463" i="1"/>
  <c r="V2463" i="1" s="1"/>
  <c r="Q2464" i="1"/>
  <c r="V2464" i="1" s="1"/>
  <c r="Q2465" i="1"/>
  <c r="V2465" i="1" s="1"/>
  <c r="Q2466" i="1"/>
  <c r="V2466" i="1" s="1"/>
  <c r="Q2467" i="1"/>
  <c r="V2467" i="1" s="1"/>
  <c r="Q2468" i="1"/>
  <c r="V2468" i="1" s="1"/>
  <c r="Q2469" i="1"/>
  <c r="V2469" i="1" s="1"/>
  <c r="Q2470" i="1"/>
  <c r="V2470" i="1" s="1"/>
  <c r="Q2471" i="1"/>
  <c r="V2471" i="1" s="1"/>
  <c r="Q2472" i="1"/>
  <c r="V2472" i="1" s="1"/>
  <c r="Q2473" i="1"/>
  <c r="V2473" i="1" s="1"/>
  <c r="Q2474" i="1"/>
  <c r="V2474" i="1" s="1"/>
  <c r="Q2475" i="1"/>
  <c r="V2475" i="1" s="1"/>
  <c r="Q2476" i="1"/>
  <c r="V2476" i="1" s="1"/>
  <c r="Q2477" i="1"/>
  <c r="V2477" i="1" s="1"/>
  <c r="Q2478" i="1"/>
  <c r="V2478" i="1" s="1"/>
  <c r="Q2479" i="1"/>
  <c r="V2479" i="1" s="1"/>
  <c r="Q2480" i="1"/>
  <c r="V2480" i="1" s="1"/>
  <c r="Q2481" i="1"/>
  <c r="V2481" i="1" s="1"/>
  <c r="Q2482" i="1"/>
  <c r="V2482" i="1" s="1"/>
  <c r="Q2483" i="1"/>
  <c r="V2483" i="1" s="1"/>
  <c r="Q2484" i="1"/>
  <c r="V2484" i="1" s="1"/>
  <c r="Q2485" i="1"/>
  <c r="V2485" i="1" s="1"/>
  <c r="Q2486" i="1"/>
  <c r="V2486" i="1" s="1"/>
  <c r="Q2487" i="1"/>
  <c r="V2487" i="1" s="1"/>
  <c r="Q2488" i="1"/>
  <c r="V2488" i="1" s="1"/>
  <c r="Q2489" i="1"/>
  <c r="V2489" i="1" s="1"/>
  <c r="Q2490" i="1"/>
  <c r="V2490" i="1" s="1"/>
  <c r="Q2491" i="1"/>
  <c r="V2491" i="1" s="1"/>
  <c r="Q2492" i="1"/>
  <c r="V2492" i="1" s="1"/>
  <c r="Q2493" i="1"/>
  <c r="V2493" i="1" s="1"/>
  <c r="Q2494" i="1"/>
  <c r="V2494" i="1" s="1"/>
  <c r="Q2495" i="1"/>
  <c r="V2495" i="1" s="1"/>
  <c r="Q2496" i="1"/>
  <c r="V2496" i="1" s="1"/>
  <c r="Q2497" i="1"/>
  <c r="V2497" i="1" s="1"/>
  <c r="Q2498" i="1"/>
  <c r="V2498" i="1" s="1"/>
  <c r="Q2499" i="1"/>
  <c r="V2499" i="1" s="1"/>
  <c r="Q2500" i="1"/>
  <c r="V2500" i="1" s="1"/>
  <c r="Q2501" i="1"/>
  <c r="V2501" i="1" s="1"/>
  <c r="Q2502" i="1"/>
  <c r="V2502" i="1" s="1"/>
  <c r="Q2503" i="1"/>
  <c r="V2503" i="1" s="1"/>
  <c r="Q2504" i="1"/>
  <c r="V2504" i="1" s="1"/>
  <c r="Q2505" i="1"/>
  <c r="V2505" i="1" s="1"/>
  <c r="Q2506" i="1"/>
  <c r="V2506" i="1" s="1"/>
  <c r="Q2507" i="1"/>
  <c r="V2507" i="1" s="1"/>
  <c r="Q2508" i="1"/>
  <c r="V2508" i="1" s="1"/>
  <c r="Q2509" i="1"/>
  <c r="V2509" i="1" s="1"/>
  <c r="Q2510" i="1"/>
  <c r="V2510" i="1" s="1"/>
  <c r="Q2511" i="1"/>
  <c r="V2511" i="1" s="1"/>
  <c r="Q2512" i="1"/>
  <c r="V2512" i="1" s="1"/>
  <c r="Q2513" i="1"/>
  <c r="V2513" i="1" s="1"/>
  <c r="Q2514" i="1"/>
  <c r="V2514" i="1" s="1"/>
  <c r="Q2515" i="1"/>
  <c r="V2515" i="1" s="1"/>
  <c r="Q2516" i="1"/>
  <c r="V2516" i="1" s="1"/>
  <c r="Q2517" i="1"/>
  <c r="V2517" i="1" s="1"/>
  <c r="Q2518" i="1"/>
  <c r="V2518" i="1" s="1"/>
  <c r="Q2519" i="1"/>
  <c r="V2519" i="1" s="1"/>
  <c r="Q2520" i="1"/>
  <c r="V2520" i="1" s="1"/>
  <c r="Q2521" i="1"/>
  <c r="V2521" i="1" s="1"/>
  <c r="Q2522" i="1"/>
  <c r="V2522" i="1" s="1"/>
  <c r="Q2523" i="1"/>
  <c r="V2523" i="1" s="1"/>
  <c r="Q2524" i="1"/>
  <c r="V2524" i="1" s="1"/>
  <c r="Q2525" i="1"/>
  <c r="V2525" i="1" s="1"/>
  <c r="Q2526" i="1"/>
  <c r="V2526" i="1" s="1"/>
  <c r="Q2527" i="1"/>
  <c r="V2527" i="1" s="1"/>
  <c r="Q2528" i="1"/>
  <c r="V2528" i="1" s="1"/>
  <c r="Q2529" i="1"/>
  <c r="V2529" i="1" s="1"/>
  <c r="Q2530" i="1"/>
  <c r="V2530" i="1" s="1"/>
  <c r="Q2531" i="1"/>
  <c r="V2531" i="1" s="1"/>
  <c r="Q2532" i="1"/>
  <c r="V2532" i="1" s="1"/>
  <c r="Q2533" i="1"/>
  <c r="V2533" i="1" s="1"/>
  <c r="Q2534" i="1"/>
  <c r="V2534" i="1" s="1"/>
  <c r="Q2535" i="1"/>
  <c r="V2535" i="1" s="1"/>
  <c r="Q2536" i="1"/>
  <c r="V2536" i="1" s="1"/>
  <c r="Q2537" i="1"/>
  <c r="V2537" i="1" s="1"/>
  <c r="Q2538" i="1"/>
  <c r="V2538" i="1" s="1"/>
  <c r="Q2539" i="1"/>
  <c r="V2539" i="1" s="1"/>
  <c r="Q2540" i="1"/>
  <c r="V2540" i="1" s="1"/>
  <c r="Q2541" i="1"/>
  <c r="V2541" i="1" s="1"/>
  <c r="Q2542" i="1"/>
  <c r="V2542" i="1" s="1"/>
  <c r="Q2543" i="1"/>
  <c r="V2543" i="1" s="1"/>
  <c r="Q2544" i="1"/>
  <c r="V2544" i="1" s="1"/>
  <c r="Q2545" i="1"/>
  <c r="V2545" i="1" s="1"/>
  <c r="Q2546" i="1"/>
  <c r="V2546" i="1" s="1"/>
  <c r="Q2547" i="1"/>
  <c r="V2547" i="1" s="1"/>
  <c r="Q2548" i="1"/>
  <c r="V2548" i="1" s="1"/>
  <c r="Q2549" i="1"/>
  <c r="V2549" i="1" s="1"/>
  <c r="Q2550" i="1"/>
  <c r="V2550" i="1" s="1"/>
  <c r="Q2551" i="1"/>
  <c r="V2551" i="1" s="1"/>
  <c r="Q2552" i="1"/>
  <c r="V2552" i="1" s="1"/>
  <c r="Q2553" i="1"/>
  <c r="V2553" i="1" s="1"/>
  <c r="Q2554" i="1"/>
  <c r="V2554" i="1" s="1"/>
  <c r="Q2555" i="1"/>
  <c r="V2555" i="1" s="1"/>
  <c r="Q2556" i="1"/>
  <c r="V2556" i="1" s="1"/>
  <c r="Q2557" i="1"/>
  <c r="V2557" i="1" s="1"/>
  <c r="Q2558" i="1"/>
  <c r="V2558" i="1" s="1"/>
  <c r="Q2559" i="1"/>
  <c r="V2559" i="1" s="1"/>
  <c r="Q2560" i="1"/>
  <c r="V2560" i="1" s="1"/>
  <c r="Q2561" i="1"/>
  <c r="V2561" i="1" s="1"/>
  <c r="Q2562" i="1"/>
  <c r="V2562" i="1" s="1"/>
  <c r="Q2563" i="1"/>
  <c r="V2563" i="1" s="1"/>
  <c r="Q2564" i="1"/>
  <c r="V2564" i="1" s="1"/>
  <c r="Q2565" i="1"/>
  <c r="V2565" i="1" s="1"/>
  <c r="Q2566" i="1"/>
  <c r="V2566" i="1" s="1"/>
  <c r="Q2567" i="1"/>
  <c r="V2567" i="1" s="1"/>
  <c r="Q2568" i="1"/>
  <c r="V2568" i="1" s="1"/>
  <c r="Q2569" i="1"/>
  <c r="V2569" i="1" s="1"/>
  <c r="Q2570" i="1"/>
  <c r="V2570" i="1" s="1"/>
  <c r="Q2571" i="1"/>
  <c r="V2571" i="1" s="1"/>
  <c r="Q2572" i="1"/>
  <c r="V2572" i="1" s="1"/>
  <c r="Q2573" i="1"/>
  <c r="V2573" i="1" s="1"/>
  <c r="Q2574" i="1"/>
  <c r="V2574" i="1" s="1"/>
  <c r="Q2575" i="1"/>
  <c r="V2575" i="1" s="1"/>
  <c r="Q2576" i="1"/>
  <c r="V2576" i="1" s="1"/>
  <c r="Q2577" i="1"/>
  <c r="V2577" i="1" s="1"/>
  <c r="Q2578" i="1"/>
  <c r="V2578" i="1" s="1"/>
  <c r="Q2579" i="1"/>
  <c r="V2579" i="1" s="1"/>
  <c r="Q2580" i="1"/>
  <c r="V2580" i="1" s="1"/>
  <c r="Q2581" i="1"/>
  <c r="V2581" i="1" s="1"/>
  <c r="Q2582" i="1"/>
  <c r="V2582" i="1" s="1"/>
  <c r="Q2583" i="1"/>
  <c r="V2583" i="1" s="1"/>
  <c r="Q2584" i="1"/>
  <c r="V2584" i="1" s="1"/>
  <c r="Q2585" i="1"/>
  <c r="V2585" i="1" s="1"/>
  <c r="Q2586" i="1"/>
  <c r="V2586" i="1" s="1"/>
  <c r="Q2587" i="1"/>
  <c r="V2587" i="1" s="1"/>
  <c r="Q2588" i="1"/>
  <c r="V2588" i="1" s="1"/>
  <c r="Q2589" i="1"/>
  <c r="V2589" i="1" s="1"/>
  <c r="Q2590" i="1"/>
  <c r="V2590" i="1" s="1"/>
  <c r="Q2591" i="1"/>
  <c r="V2591" i="1" s="1"/>
  <c r="Q2592" i="1"/>
  <c r="V2592" i="1" s="1"/>
  <c r="Q2593" i="1"/>
  <c r="V2593" i="1" s="1"/>
  <c r="Q2594" i="1"/>
  <c r="V2594" i="1" s="1"/>
  <c r="Q2595" i="1"/>
  <c r="V2595" i="1" s="1"/>
  <c r="Q2596" i="1"/>
  <c r="V2596" i="1" s="1"/>
  <c r="Q2597" i="1"/>
  <c r="V2597" i="1" s="1"/>
  <c r="Q2598" i="1"/>
  <c r="V2598" i="1" s="1"/>
  <c r="Q2599" i="1"/>
  <c r="V2599" i="1" s="1"/>
  <c r="Q2600" i="1"/>
  <c r="V2600" i="1" s="1"/>
  <c r="Q2601" i="1"/>
  <c r="V2601" i="1" s="1"/>
  <c r="Q2602" i="1"/>
  <c r="V2602" i="1" s="1"/>
  <c r="Q2603" i="1"/>
  <c r="V2603" i="1" s="1"/>
  <c r="Q2604" i="1"/>
  <c r="V2604" i="1" s="1"/>
  <c r="Q2605" i="1"/>
  <c r="V2605" i="1" s="1"/>
  <c r="Q2606" i="1"/>
  <c r="V2606" i="1" s="1"/>
  <c r="Q2607" i="1"/>
  <c r="V2607" i="1" s="1"/>
  <c r="Q2608" i="1"/>
  <c r="V2608" i="1" s="1"/>
  <c r="Q2609" i="1"/>
  <c r="V2609" i="1" s="1"/>
  <c r="Q2610" i="1"/>
  <c r="V2610" i="1" s="1"/>
  <c r="Q2611" i="1"/>
  <c r="V2611" i="1" s="1"/>
  <c r="Q2612" i="1"/>
  <c r="V2612" i="1" s="1"/>
  <c r="Q2613" i="1"/>
  <c r="V2613" i="1" s="1"/>
  <c r="Q2614" i="1"/>
  <c r="V2614" i="1" s="1"/>
  <c r="Q2615" i="1"/>
  <c r="V2615" i="1" s="1"/>
  <c r="Q2616" i="1"/>
  <c r="V2616" i="1" s="1"/>
  <c r="Q2617" i="1"/>
  <c r="V2617" i="1" s="1"/>
  <c r="Q2618" i="1"/>
  <c r="V2618" i="1" s="1"/>
  <c r="Q2619" i="1"/>
  <c r="V2619" i="1" s="1"/>
  <c r="Q2620" i="1"/>
  <c r="V2620" i="1" s="1"/>
  <c r="Q2621" i="1"/>
  <c r="V2621" i="1" s="1"/>
  <c r="Q2622" i="1"/>
  <c r="V2622" i="1" s="1"/>
  <c r="Q2623" i="1"/>
  <c r="V2623" i="1" s="1"/>
  <c r="Q2624" i="1"/>
  <c r="V2624" i="1" s="1"/>
  <c r="Q2625" i="1"/>
  <c r="V2625" i="1" s="1"/>
  <c r="Q2626" i="1"/>
  <c r="V2626" i="1" s="1"/>
  <c r="Q2627" i="1"/>
  <c r="V2627" i="1" s="1"/>
  <c r="Q2628" i="1"/>
  <c r="V2628" i="1" s="1"/>
  <c r="Q2629" i="1"/>
  <c r="V2629" i="1" s="1"/>
  <c r="Q2630" i="1"/>
  <c r="V2630" i="1" s="1"/>
  <c r="Q2631" i="1"/>
  <c r="V2631" i="1" s="1"/>
  <c r="Q2632" i="1"/>
  <c r="V2632" i="1" s="1"/>
  <c r="Q2633" i="1"/>
  <c r="V2633" i="1" s="1"/>
  <c r="Q2634" i="1"/>
  <c r="V2634" i="1" s="1"/>
  <c r="Q2635" i="1"/>
  <c r="V2635" i="1" s="1"/>
  <c r="Q2636" i="1"/>
  <c r="V2636" i="1" s="1"/>
  <c r="Q2637" i="1"/>
  <c r="V2637" i="1" s="1"/>
  <c r="Q2638" i="1"/>
  <c r="V2638" i="1" s="1"/>
  <c r="Q2639" i="1"/>
  <c r="V2639" i="1" s="1"/>
  <c r="Q2640" i="1"/>
  <c r="V2640" i="1" s="1"/>
  <c r="Q2641" i="1"/>
  <c r="V2641" i="1" s="1"/>
  <c r="Q2642" i="1"/>
  <c r="V2642" i="1" s="1"/>
  <c r="Q2643" i="1"/>
  <c r="V2643" i="1" s="1"/>
  <c r="Q2644" i="1"/>
  <c r="V2644" i="1" s="1"/>
  <c r="Q2645" i="1"/>
  <c r="V2645" i="1" s="1"/>
  <c r="Q2646" i="1"/>
  <c r="V2646" i="1" s="1"/>
  <c r="Q2647" i="1"/>
  <c r="V2647" i="1" s="1"/>
  <c r="Q2648" i="1"/>
  <c r="V2648" i="1" s="1"/>
  <c r="Q2649" i="1"/>
  <c r="V2649" i="1" s="1"/>
  <c r="Q2650" i="1"/>
  <c r="V2650" i="1" s="1"/>
  <c r="Q2651" i="1"/>
  <c r="V2651" i="1" s="1"/>
  <c r="Q2652" i="1"/>
  <c r="V2652" i="1" s="1"/>
  <c r="Q2653" i="1"/>
  <c r="V2653" i="1" s="1"/>
  <c r="Q2654" i="1"/>
  <c r="V2654" i="1" s="1"/>
  <c r="Q2655" i="1"/>
  <c r="V2655" i="1" s="1"/>
  <c r="Q2656" i="1"/>
  <c r="V2656" i="1" s="1"/>
  <c r="Q2657" i="1"/>
  <c r="V2657" i="1" s="1"/>
  <c r="Q2658" i="1"/>
  <c r="V2658" i="1" s="1"/>
  <c r="Q2659" i="1"/>
  <c r="V2659" i="1" s="1"/>
  <c r="Q2660" i="1"/>
  <c r="V2660" i="1" s="1"/>
  <c r="Q2661" i="1"/>
  <c r="V2661" i="1" s="1"/>
  <c r="Q2662" i="1"/>
  <c r="V2662" i="1" s="1"/>
  <c r="Q2663" i="1"/>
  <c r="V2663" i="1" s="1"/>
  <c r="Q2664" i="1"/>
  <c r="V2664" i="1" s="1"/>
  <c r="Q2665" i="1"/>
  <c r="V2665" i="1" s="1"/>
  <c r="Q2666" i="1"/>
  <c r="V2666" i="1" s="1"/>
  <c r="Q2667" i="1"/>
  <c r="V2667" i="1" s="1"/>
  <c r="Q2668" i="1"/>
  <c r="V2668" i="1" s="1"/>
  <c r="Q2669" i="1"/>
  <c r="V2669" i="1" s="1"/>
  <c r="Q2670" i="1"/>
  <c r="V2670" i="1" s="1"/>
  <c r="Q2671" i="1"/>
  <c r="V2671" i="1" s="1"/>
  <c r="Q2672" i="1"/>
  <c r="V2672" i="1" s="1"/>
  <c r="Q2673" i="1"/>
  <c r="V2673" i="1" s="1"/>
  <c r="Q2674" i="1"/>
  <c r="V2674" i="1" s="1"/>
  <c r="Q2675" i="1"/>
  <c r="V2675" i="1" s="1"/>
  <c r="Q2676" i="1"/>
  <c r="V2676" i="1" s="1"/>
  <c r="Q2677" i="1"/>
  <c r="V2677" i="1" s="1"/>
  <c r="Q2678" i="1"/>
  <c r="V2678" i="1" s="1"/>
  <c r="Q2679" i="1"/>
  <c r="V2679" i="1" s="1"/>
  <c r="Q2680" i="1"/>
  <c r="V2680" i="1" s="1"/>
  <c r="Q2681" i="1"/>
  <c r="V2681" i="1" s="1"/>
  <c r="Q2682" i="1"/>
  <c r="V2682" i="1" s="1"/>
  <c r="Q2683" i="1"/>
  <c r="V2683" i="1" s="1"/>
  <c r="Q2684" i="1"/>
  <c r="V2684" i="1" s="1"/>
  <c r="Q2685" i="1"/>
  <c r="V2685" i="1" s="1"/>
  <c r="Q2686" i="1"/>
  <c r="V2686" i="1" s="1"/>
  <c r="Q2687" i="1"/>
  <c r="V2687" i="1" s="1"/>
  <c r="Q2688" i="1"/>
  <c r="V2688" i="1" s="1"/>
  <c r="Q2689" i="1"/>
  <c r="V2689" i="1" s="1"/>
  <c r="Q2690" i="1"/>
  <c r="V2690" i="1" s="1"/>
  <c r="Q2691" i="1"/>
  <c r="V2691" i="1" s="1"/>
  <c r="Q2692" i="1"/>
  <c r="V2692" i="1" s="1"/>
  <c r="Q2693" i="1"/>
  <c r="V2693" i="1" s="1"/>
  <c r="Q2694" i="1"/>
  <c r="V2694" i="1" s="1"/>
  <c r="Q2695" i="1"/>
  <c r="V2695" i="1" s="1"/>
  <c r="Q2696" i="1"/>
  <c r="V2696" i="1" s="1"/>
  <c r="Q2697" i="1"/>
  <c r="V2697" i="1" s="1"/>
  <c r="Q2698" i="1"/>
  <c r="V2698" i="1" s="1"/>
  <c r="Q2699" i="1"/>
  <c r="V2699" i="1" s="1"/>
  <c r="Q2700" i="1"/>
  <c r="V2700" i="1" s="1"/>
  <c r="Q2701" i="1"/>
  <c r="V2701" i="1" s="1"/>
  <c r="Q2702" i="1"/>
  <c r="V2702" i="1" s="1"/>
  <c r="Q2703" i="1"/>
  <c r="V2703" i="1" s="1"/>
  <c r="Q2704" i="1"/>
  <c r="V2704" i="1" s="1"/>
  <c r="Q2705" i="1"/>
  <c r="V2705" i="1" s="1"/>
  <c r="Q2706" i="1"/>
  <c r="V2706" i="1" s="1"/>
  <c r="Q2707" i="1"/>
  <c r="V2707" i="1" s="1"/>
  <c r="Q2708" i="1"/>
  <c r="V2708" i="1" s="1"/>
  <c r="Q2709" i="1"/>
  <c r="V2709" i="1" s="1"/>
  <c r="Q2710" i="1"/>
  <c r="V2710" i="1" s="1"/>
  <c r="Q2711" i="1"/>
  <c r="V2711" i="1" s="1"/>
  <c r="Q2712" i="1"/>
  <c r="V2712" i="1" s="1"/>
  <c r="Q2713" i="1"/>
  <c r="V2713" i="1" s="1"/>
  <c r="Q2714" i="1"/>
  <c r="V2714" i="1" s="1"/>
  <c r="Q2715" i="1"/>
  <c r="V2715" i="1" s="1"/>
  <c r="Q2716" i="1"/>
  <c r="V2716" i="1" s="1"/>
  <c r="Q2717" i="1"/>
  <c r="V2717" i="1" s="1"/>
  <c r="Q2718" i="1"/>
  <c r="V2718" i="1" s="1"/>
  <c r="Q2719" i="1"/>
  <c r="V2719" i="1" s="1"/>
  <c r="Q2720" i="1"/>
  <c r="V2720" i="1" s="1"/>
  <c r="Q2721" i="1"/>
  <c r="V2721" i="1" s="1"/>
  <c r="Q2722" i="1"/>
  <c r="V2722" i="1" s="1"/>
  <c r="Q2723" i="1"/>
  <c r="V2723" i="1" s="1"/>
  <c r="Q2724" i="1"/>
  <c r="V2724" i="1" s="1"/>
  <c r="Q2725" i="1"/>
  <c r="V2725" i="1" s="1"/>
  <c r="Q2726" i="1"/>
  <c r="V2726" i="1" s="1"/>
  <c r="Q2727" i="1"/>
  <c r="V2727" i="1" s="1"/>
  <c r="Q2728" i="1"/>
  <c r="V2728" i="1" s="1"/>
  <c r="Q2729" i="1"/>
  <c r="V2729" i="1" s="1"/>
  <c r="Q2730" i="1"/>
  <c r="V2730" i="1" s="1"/>
  <c r="Q2731" i="1"/>
  <c r="V2731" i="1" s="1"/>
  <c r="Q2732" i="1"/>
  <c r="V2732" i="1" s="1"/>
  <c r="Q2733" i="1"/>
  <c r="V2733" i="1" s="1"/>
  <c r="Q2734" i="1"/>
  <c r="V2734" i="1" s="1"/>
  <c r="Q2735" i="1"/>
  <c r="V2735" i="1" s="1"/>
  <c r="Q2736" i="1"/>
  <c r="V2736" i="1" s="1"/>
  <c r="Q2737" i="1"/>
  <c r="V2737" i="1" s="1"/>
  <c r="Q2738" i="1"/>
  <c r="V2738" i="1" s="1"/>
  <c r="Q2739" i="1"/>
  <c r="V2739" i="1" s="1"/>
  <c r="Q2740" i="1"/>
  <c r="V2740" i="1" s="1"/>
  <c r="Q2741" i="1"/>
  <c r="V2741" i="1" s="1"/>
  <c r="Q2742" i="1"/>
  <c r="V2742" i="1" s="1"/>
  <c r="Q2743" i="1"/>
  <c r="V2743" i="1" s="1"/>
  <c r="Q2744" i="1"/>
  <c r="V2744" i="1" s="1"/>
  <c r="Q2745" i="1"/>
  <c r="V2745" i="1" s="1"/>
  <c r="Q2746" i="1"/>
  <c r="V2746" i="1" s="1"/>
  <c r="Q2747" i="1"/>
  <c r="V2747" i="1" s="1"/>
  <c r="Q2748" i="1"/>
  <c r="V2748" i="1" s="1"/>
  <c r="Q2749" i="1"/>
  <c r="V2749" i="1" s="1"/>
  <c r="Q2750" i="1"/>
  <c r="V2750" i="1" s="1"/>
  <c r="Q2751" i="1"/>
  <c r="V2751" i="1" s="1"/>
  <c r="Q2752" i="1"/>
  <c r="V2752" i="1" s="1"/>
  <c r="Q2753" i="1"/>
  <c r="V2753" i="1" s="1"/>
  <c r="Q2754" i="1"/>
  <c r="V2754" i="1" s="1"/>
  <c r="Q2755" i="1"/>
  <c r="V2755" i="1" s="1"/>
  <c r="Q2756" i="1"/>
  <c r="V2756" i="1" s="1"/>
  <c r="Q2757" i="1"/>
  <c r="V2757" i="1" s="1"/>
  <c r="Q2758" i="1"/>
  <c r="V2758" i="1" s="1"/>
  <c r="Q2759" i="1"/>
  <c r="V2759" i="1" s="1"/>
  <c r="Q2760" i="1"/>
  <c r="V2760" i="1" s="1"/>
  <c r="Q2761" i="1"/>
  <c r="V2761" i="1" s="1"/>
  <c r="Q2762" i="1"/>
  <c r="V2762" i="1" s="1"/>
  <c r="Q2763" i="1"/>
  <c r="V2763" i="1" s="1"/>
  <c r="Q2764" i="1"/>
  <c r="V2764" i="1" s="1"/>
  <c r="Q2765" i="1"/>
  <c r="V2765" i="1" s="1"/>
  <c r="Q2766" i="1"/>
  <c r="V2766" i="1" s="1"/>
  <c r="Q2767" i="1"/>
  <c r="V2767" i="1" s="1"/>
  <c r="Q2768" i="1"/>
  <c r="V2768" i="1" s="1"/>
  <c r="Q2769" i="1"/>
  <c r="V2769" i="1" s="1"/>
  <c r="Q2770" i="1"/>
  <c r="V2770" i="1" s="1"/>
  <c r="Q2771" i="1"/>
  <c r="V2771" i="1" s="1"/>
  <c r="Q2772" i="1"/>
  <c r="V2772" i="1" s="1"/>
  <c r="Q2773" i="1"/>
  <c r="V2773" i="1" s="1"/>
  <c r="Q2774" i="1"/>
  <c r="V2774" i="1" s="1"/>
  <c r="Q2775" i="1"/>
  <c r="V2775" i="1" s="1"/>
  <c r="Q2776" i="1"/>
  <c r="V2776" i="1" s="1"/>
  <c r="Q2777" i="1"/>
  <c r="V2777" i="1" s="1"/>
  <c r="Q2778" i="1"/>
  <c r="V2778" i="1" s="1"/>
  <c r="Q2779" i="1"/>
  <c r="V2779" i="1" s="1"/>
  <c r="Q2780" i="1"/>
  <c r="V2780" i="1" s="1"/>
  <c r="Q2781" i="1"/>
  <c r="V2781" i="1" s="1"/>
  <c r="Q2782" i="1"/>
  <c r="V2782" i="1" s="1"/>
  <c r="Q2783" i="1"/>
  <c r="V2783" i="1" s="1"/>
  <c r="Q2784" i="1"/>
  <c r="V2784" i="1" s="1"/>
  <c r="Q2785" i="1"/>
  <c r="V2785" i="1" s="1"/>
  <c r="Q2786" i="1"/>
  <c r="V2786" i="1" s="1"/>
  <c r="Q2787" i="1"/>
  <c r="V2787" i="1" s="1"/>
  <c r="Q2788" i="1"/>
  <c r="V2788" i="1" s="1"/>
  <c r="Q2789" i="1"/>
  <c r="V2789" i="1" s="1"/>
  <c r="Q2790" i="1"/>
  <c r="V2790" i="1" s="1"/>
  <c r="Q2791" i="1"/>
  <c r="V2791" i="1" s="1"/>
  <c r="Q2792" i="1"/>
  <c r="V2792" i="1" s="1"/>
  <c r="Q2793" i="1"/>
  <c r="V2793" i="1" s="1"/>
  <c r="Q2794" i="1"/>
  <c r="V2794" i="1" s="1"/>
  <c r="Q2795" i="1"/>
  <c r="V2795" i="1" s="1"/>
  <c r="Q2796" i="1"/>
  <c r="V2796" i="1" s="1"/>
  <c r="Q2797" i="1"/>
  <c r="V2797" i="1" s="1"/>
  <c r="Q2798" i="1"/>
  <c r="V2798" i="1" s="1"/>
  <c r="Q2799" i="1"/>
  <c r="V2799" i="1" s="1"/>
  <c r="Q2800" i="1"/>
  <c r="V2800" i="1" s="1"/>
  <c r="Q2801" i="1"/>
  <c r="V2801" i="1" s="1"/>
  <c r="Q2802" i="1"/>
  <c r="V2802" i="1" s="1"/>
  <c r="Q2803" i="1"/>
  <c r="V2803" i="1" s="1"/>
  <c r="Q2804" i="1"/>
  <c r="V2804" i="1" s="1"/>
  <c r="Q2805" i="1"/>
  <c r="V2805" i="1" s="1"/>
  <c r="Q2806" i="1"/>
  <c r="V2806" i="1" s="1"/>
  <c r="Q2807" i="1"/>
  <c r="V2807" i="1" s="1"/>
  <c r="Q2808" i="1"/>
  <c r="V2808" i="1" s="1"/>
  <c r="Q2809" i="1"/>
  <c r="V2809" i="1" s="1"/>
  <c r="Q2810" i="1"/>
  <c r="V2810" i="1" s="1"/>
  <c r="Q2811" i="1"/>
  <c r="V2811" i="1" s="1"/>
  <c r="Q2812" i="1"/>
  <c r="V2812" i="1" s="1"/>
  <c r="Q2813" i="1"/>
  <c r="V2813" i="1" s="1"/>
  <c r="Q2814" i="1"/>
  <c r="V2814" i="1" s="1"/>
  <c r="Q2815" i="1"/>
  <c r="V2815" i="1" s="1"/>
  <c r="Q2816" i="1"/>
  <c r="V2816" i="1" s="1"/>
  <c r="Q2817" i="1"/>
  <c r="V2817" i="1" s="1"/>
  <c r="Q2818" i="1"/>
  <c r="V2818" i="1" s="1"/>
  <c r="Q2819" i="1"/>
  <c r="V2819" i="1" s="1"/>
  <c r="Q2820" i="1"/>
  <c r="V2820" i="1" s="1"/>
  <c r="Q2821" i="1"/>
  <c r="V2821" i="1" s="1"/>
  <c r="Q2822" i="1"/>
  <c r="V2822" i="1" s="1"/>
  <c r="Q2823" i="1"/>
  <c r="V2823" i="1" s="1"/>
  <c r="Q2824" i="1"/>
  <c r="V2824" i="1" s="1"/>
  <c r="Q2825" i="1"/>
  <c r="V2825" i="1" s="1"/>
  <c r="Q2826" i="1"/>
  <c r="V2826" i="1" s="1"/>
  <c r="Q2827" i="1"/>
  <c r="V2827" i="1" s="1"/>
  <c r="Q2828" i="1"/>
  <c r="V2828" i="1" s="1"/>
  <c r="Q2829" i="1"/>
  <c r="V2829" i="1" s="1"/>
  <c r="Q2830" i="1"/>
  <c r="V2830" i="1" s="1"/>
  <c r="Q2831" i="1"/>
  <c r="V2831" i="1" s="1"/>
  <c r="Q2832" i="1"/>
  <c r="V2832" i="1" s="1"/>
  <c r="Q2833" i="1"/>
  <c r="V2833" i="1" s="1"/>
  <c r="Q2834" i="1"/>
  <c r="V2834" i="1" s="1"/>
  <c r="Q2835" i="1"/>
  <c r="V2835" i="1" s="1"/>
  <c r="Q2836" i="1"/>
  <c r="V2836" i="1" s="1"/>
  <c r="Q2837" i="1"/>
  <c r="V2837" i="1" s="1"/>
  <c r="Q2838" i="1"/>
  <c r="V2838" i="1" s="1"/>
  <c r="Q2839" i="1"/>
  <c r="V2839" i="1" s="1"/>
  <c r="Q2840" i="1"/>
  <c r="V2840" i="1" s="1"/>
  <c r="Q2841" i="1"/>
  <c r="V2841" i="1" s="1"/>
  <c r="Q2842" i="1"/>
  <c r="V2842" i="1" s="1"/>
  <c r="Q2843" i="1"/>
  <c r="V2843" i="1" s="1"/>
  <c r="Q2844" i="1"/>
  <c r="V2844" i="1" s="1"/>
  <c r="Q2845" i="1"/>
  <c r="V2845" i="1" s="1"/>
  <c r="Q2846" i="1"/>
  <c r="V2846" i="1" s="1"/>
  <c r="Q2847" i="1"/>
  <c r="V2847" i="1" s="1"/>
  <c r="Q2848" i="1"/>
  <c r="V2848" i="1" s="1"/>
  <c r="Q2849" i="1"/>
  <c r="V2849" i="1" s="1"/>
  <c r="Q2850" i="1"/>
  <c r="V2850" i="1" s="1"/>
  <c r="Q2851" i="1"/>
  <c r="V2851" i="1" s="1"/>
  <c r="Q2852" i="1"/>
  <c r="V2852" i="1" s="1"/>
  <c r="Q2853" i="1"/>
  <c r="V2853" i="1" s="1"/>
  <c r="Q2854" i="1"/>
  <c r="V2854" i="1" s="1"/>
  <c r="Q2855" i="1"/>
  <c r="V2855" i="1" s="1"/>
  <c r="Q2856" i="1"/>
  <c r="V2856" i="1" s="1"/>
  <c r="Q2857" i="1"/>
  <c r="V2857" i="1" s="1"/>
  <c r="Q2858" i="1"/>
  <c r="V2858" i="1" s="1"/>
  <c r="Q2859" i="1"/>
  <c r="V2859" i="1" s="1"/>
  <c r="Q2860" i="1"/>
  <c r="V2860" i="1" s="1"/>
  <c r="Q2861" i="1"/>
  <c r="V2861" i="1" s="1"/>
  <c r="Q2862" i="1"/>
  <c r="V2862" i="1" s="1"/>
  <c r="Q2863" i="1"/>
  <c r="V2863" i="1" s="1"/>
  <c r="Q2864" i="1"/>
  <c r="V2864" i="1" s="1"/>
  <c r="Q2865" i="1"/>
  <c r="V2865" i="1" s="1"/>
  <c r="Q2866" i="1"/>
  <c r="V2866" i="1" s="1"/>
  <c r="Q2867" i="1"/>
  <c r="V2867" i="1" s="1"/>
  <c r="Q2868" i="1"/>
  <c r="V2868" i="1" s="1"/>
  <c r="Q2869" i="1"/>
  <c r="V2869" i="1" s="1"/>
  <c r="Q2870" i="1"/>
  <c r="V2870" i="1" s="1"/>
  <c r="Q2871" i="1"/>
  <c r="V2871" i="1" s="1"/>
  <c r="Q2872" i="1"/>
  <c r="V2872" i="1" s="1"/>
  <c r="Q2873" i="1"/>
  <c r="V2873" i="1" s="1"/>
  <c r="Q2874" i="1"/>
  <c r="V2874" i="1" s="1"/>
  <c r="Q2875" i="1"/>
  <c r="V2875" i="1" s="1"/>
  <c r="Q2876" i="1"/>
  <c r="V2876" i="1" s="1"/>
  <c r="Q2877" i="1"/>
  <c r="V2877" i="1" s="1"/>
  <c r="Q2878" i="1"/>
  <c r="V2878" i="1" s="1"/>
  <c r="Q2879" i="1"/>
  <c r="V2879" i="1" s="1"/>
  <c r="Q2880" i="1"/>
  <c r="V2880" i="1" s="1"/>
  <c r="Q2881" i="1"/>
  <c r="V2881" i="1" s="1"/>
  <c r="Q2882" i="1"/>
  <c r="V2882" i="1" s="1"/>
  <c r="Q2883" i="1"/>
  <c r="V2883" i="1" s="1"/>
  <c r="Q2884" i="1"/>
  <c r="V2884" i="1" s="1"/>
  <c r="Q2885" i="1"/>
  <c r="V2885" i="1" s="1"/>
  <c r="Q2886" i="1"/>
  <c r="V2886" i="1" s="1"/>
  <c r="Q2887" i="1"/>
  <c r="V2887" i="1" s="1"/>
  <c r="Q2888" i="1"/>
  <c r="V2888" i="1" s="1"/>
  <c r="Q2889" i="1"/>
  <c r="V2889" i="1" s="1"/>
  <c r="Q2890" i="1"/>
  <c r="V2890" i="1" s="1"/>
  <c r="Q2891" i="1"/>
  <c r="V2891" i="1" s="1"/>
  <c r="Q2892" i="1"/>
  <c r="V2892" i="1" s="1"/>
  <c r="Q2893" i="1"/>
  <c r="V2893" i="1" s="1"/>
  <c r="Q2894" i="1"/>
  <c r="V2894" i="1" s="1"/>
  <c r="Q2895" i="1"/>
  <c r="V2895" i="1" s="1"/>
  <c r="Q2896" i="1"/>
  <c r="V2896" i="1" s="1"/>
  <c r="Q2897" i="1"/>
  <c r="V2897" i="1" s="1"/>
  <c r="Q2898" i="1"/>
  <c r="V2898" i="1" s="1"/>
  <c r="Q2899" i="1"/>
  <c r="V2899" i="1" s="1"/>
  <c r="Q2900" i="1"/>
  <c r="V2900" i="1" s="1"/>
  <c r="Q2901" i="1"/>
  <c r="V2901" i="1" s="1"/>
  <c r="Q2902" i="1"/>
  <c r="V2902" i="1" s="1"/>
  <c r="Q2903" i="1"/>
  <c r="V2903" i="1" s="1"/>
  <c r="Q2904" i="1"/>
  <c r="V2904" i="1" s="1"/>
  <c r="Q2905" i="1"/>
  <c r="V2905" i="1" s="1"/>
  <c r="Q2906" i="1"/>
  <c r="V2906" i="1" s="1"/>
  <c r="Q2907" i="1"/>
  <c r="V2907" i="1" s="1"/>
  <c r="Q2908" i="1"/>
  <c r="V2908" i="1" s="1"/>
  <c r="Q2909" i="1"/>
  <c r="V2909" i="1" s="1"/>
  <c r="Q2910" i="1"/>
  <c r="V2910" i="1" s="1"/>
  <c r="Q2911" i="1"/>
  <c r="V2911" i="1" s="1"/>
  <c r="Q2912" i="1"/>
  <c r="V2912" i="1" s="1"/>
  <c r="Q2913" i="1"/>
  <c r="V2913" i="1" s="1"/>
  <c r="Q2914" i="1"/>
  <c r="V2914" i="1" s="1"/>
  <c r="Q2915" i="1"/>
  <c r="V2915" i="1" s="1"/>
  <c r="Q2916" i="1"/>
  <c r="V2916" i="1" s="1"/>
  <c r="Q2917" i="1"/>
  <c r="V2917" i="1" s="1"/>
  <c r="Q2918" i="1"/>
  <c r="V2918" i="1" s="1"/>
  <c r="Q2919" i="1"/>
  <c r="V2919" i="1" s="1"/>
  <c r="Q2920" i="1"/>
  <c r="V2920" i="1" s="1"/>
  <c r="Q2921" i="1"/>
  <c r="V2921" i="1" s="1"/>
  <c r="Q2922" i="1"/>
  <c r="V2922" i="1" s="1"/>
  <c r="Q2923" i="1"/>
  <c r="V2923" i="1" s="1"/>
  <c r="Q2924" i="1"/>
  <c r="V2924" i="1" s="1"/>
  <c r="Q2925" i="1"/>
  <c r="V2925" i="1" s="1"/>
  <c r="Q2926" i="1"/>
  <c r="V2926" i="1" s="1"/>
  <c r="Q2927" i="1"/>
  <c r="V2927" i="1" s="1"/>
  <c r="Q2928" i="1"/>
  <c r="V2928" i="1" s="1"/>
  <c r="Q2929" i="1"/>
  <c r="V2929" i="1" s="1"/>
  <c r="Q2930" i="1"/>
  <c r="V2930" i="1" s="1"/>
  <c r="Q2931" i="1"/>
  <c r="V2931" i="1" s="1"/>
  <c r="Q2932" i="1"/>
  <c r="V2932" i="1" s="1"/>
  <c r="Q2933" i="1"/>
  <c r="V2933" i="1" s="1"/>
  <c r="Q2934" i="1"/>
  <c r="V2934" i="1" s="1"/>
  <c r="Q2935" i="1"/>
  <c r="V2935" i="1" s="1"/>
  <c r="Q2936" i="1"/>
  <c r="V2936" i="1" s="1"/>
  <c r="Q2937" i="1"/>
  <c r="V2937" i="1" s="1"/>
  <c r="Q2938" i="1"/>
  <c r="V2938" i="1" s="1"/>
  <c r="Q2939" i="1"/>
  <c r="V2939" i="1" s="1"/>
  <c r="Q2940" i="1"/>
  <c r="V2940" i="1" s="1"/>
  <c r="Q2941" i="1"/>
  <c r="V2941" i="1" s="1"/>
  <c r="Q2942" i="1"/>
  <c r="V2942" i="1" s="1"/>
  <c r="Q2943" i="1"/>
  <c r="V2943" i="1" s="1"/>
  <c r="Q2944" i="1"/>
  <c r="V2944" i="1" s="1"/>
  <c r="Q2945" i="1"/>
  <c r="V2945" i="1" s="1"/>
  <c r="Q2946" i="1"/>
  <c r="V2946" i="1" s="1"/>
  <c r="Q2947" i="1"/>
  <c r="V2947" i="1" s="1"/>
  <c r="Q2948" i="1"/>
  <c r="V2948" i="1" s="1"/>
  <c r="Q2949" i="1"/>
  <c r="V2949" i="1" s="1"/>
  <c r="Q2950" i="1"/>
  <c r="V2950" i="1" s="1"/>
  <c r="Q2951" i="1"/>
  <c r="V2951" i="1" s="1"/>
  <c r="Q2952" i="1"/>
  <c r="V2952" i="1" s="1"/>
  <c r="Q2953" i="1"/>
  <c r="V2953" i="1" s="1"/>
  <c r="Q2954" i="1"/>
  <c r="V2954" i="1" s="1"/>
  <c r="Q2955" i="1"/>
  <c r="V2955" i="1" s="1"/>
  <c r="Q2956" i="1"/>
  <c r="V2956" i="1" s="1"/>
  <c r="Q2957" i="1"/>
  <c r="V2957" i="1" s="1"/>
  <c r="Q2958" i="1"/>
  <c r="V2958" i="1" s="1"/>
  <c r="Q2959" i="1"/>
  <c r="V2959" i="1" s="1"/>
  <c r="Q2960" i="1"/>
  <c r="V2960" i="1" s="1"/>
  <c r="Q2961" i="1"/>
  <c r="V2961" i="1" s="1"/>
  <c r="Q2962" i="1"/>
  <c r="V2962" i="1" s="1"/>
  <c r="Q2963" i="1"/>
  <c r="V2963" i="1" s="1"/>
  <c r="Q2964" i="1"/>
  <c r="V2964" i="1" s="1"/>
  <c r="Q2965" i="1"/>
  <c r="V2965" i="1" s="1"/>
  <c r="Q2966" i="1"/>
  <c r="V2966" i="1" s="1"/>
  <c r="Q2967" i="1"/>
  <c r="V2967" i="1" s="1"/>
  <c r="Q2968" i="1"/>
  <c r="V2968" i="1" s="1"/>
  <c r="Q2969" i="1"/>
  <c r="V2969" i="1" s="1"/>
  <c r="Q2970" i="1"/>
  <c r="V2970" i="1" s="1"/>
  <c r="Q2971" i="1"/>
  <c r="V2971" i="1" s="1"/>
  <c r="Q2972" i="1"/>
  <c r="V2972" i="1" s="1"/>
  <c r="Q2973" i="1"/>
  <c r="V2973" i="1" s="1"/>
  <c r="Q2974" i="1"/>
  <c r="V2974" i="1" s="1"/>
  <c r="Q2975" i="1"/>
  <c r="V2975" i="1" s="1"/>
  <c r="Q2976" i="1"/>
  <c r="V2976" i="1" s="1"/>
  <c r="Q2977" i="1"/>
  <c r="V2977" i="1" s="1"/>
  <c r="Q2978" i="1"/>
  <c r="V2978" i="1" s="1"/>
  <c r="Q2979" i="1"/>
  <c r="V2979" i="1" s="1"/>
  <c r="Q2980" i="1"/>
  <c r="V2980" i="1" s="1"/>
  <c r="Q2981" i="1"/>
  <c r="V2981" i="1" s="1"/>
  <c r="Q2982" i="1"/>
  <c r="V2982" i="1" s="1"/>
  <c r="Q2983" i="1"/>
  <c r="V2983" i="1" s="1"/>
  <c r="Q2984" i="1"/>
  <c r="V2984" i="1" s="1"/>
  <c r="Q2985" i="1"/>
  <c r="V2985" i="1" s="1"/>
  <c r="Q2986" i="1"/>
  <c r="V2986" i="1" s="1"/>
  <c r="Q2987" i="1"/>
  <c r="V2987" i="1" s="1"/>
  <c r="Q2988" i="1"/>
  <c r="V2988" i="1" s="1"/>
  <c r="Q2989" i="1"/>
  <c r="V2989" i="1" s="1"/>
  <c r="Q2990" i="1"/>
  <c r="V2990" i="1" s="1"/>
  <c r="Q2991" i="1"/>
  <c r="V2991" i="1" s="1"/>
  <c r="Q2992" i="1"/>
  <c r="V2992" i="1" s="1"/>
  <c r="Q2993" i="1"/>
  <c r="V2993" i="1" s="1"/>
  <c r="Q2994" i="1"/>
  <c r="V2994" i="1" s="1"/>
  <c r="Q2995" i="1"/>
  <c r="V2995" i="1" s="1"/>
  <c r="Q2996" i="1"/>
  <c r="V2996" i="1" s="1"/>
  <c r="Q2997" i="1"/>
  <c r="V2997" i="1" s="1"/>
  <c r="Q2998" i="1"/>
  <c r="V2998" i="1" s="1"/>
  <c r="Q2999" i="1"/>
  <c r="V2999" i="1" s="1"/>
  <c r="Q3000" i="1"/>
  <c r="V3000" i="1" s="1"/>
  <c r="Q3001" i="1"/>
  <c r="V3001" i="1" s="1"/>
  <c r="Q2" i="1"/>
  <c r="V2" i="1" s="1"/>
  <c r="A3004" i="1"/>
  <c r="A3002" i="1"/>
  <c r="O3002" i="1"/>
  <c r="C15" i="13"/>
  <c r="D3007" i="1" l="1"/>
  <c r="V3004" i="1"/>
  <c r="Q3004" i="1"/>
  <c r="Q3002" i="1"/>
  <c r="AF3001" i="1"/>
  <c r="AE3001" i="1"/>
  <c r="AD3001" i="1"/>
  <c r="AC3001" i="1"/>
  <c r="AB3001" i="1"/>
  <c r="AA3001" i="1"/>
  <c r="Z3001" i="1"/>
  <c r="Y3001" i="1"/>
  <c r="X3001" i="1"/>
  <c r="W3001" i="1"/>
  <c r="AF3000" i="1"/>
  <c r="AE3000" i="1"/>
  <c r="AD3000" i="1"/>
  <c r="AC3000" i="1"/>
  <c r="AB3000" i="1"/>
  <c r="AA3000" i="1"/>
  <c r="Z3000" i="1"/>
  <c r="Y3000" i="1"/>
  <c r="X3000" i="1"/>
  <c r="W3000" i="1"/>
  <c r="AF2999" i="1"/>
  <c r="AE2999" i="1"/>
  <c r="AD2999" i="1"/>
  <c r="AC2999" i="1"/>
  <c r="AB2999" i="1"/>
  <c r="AA2999" i="1"/>
  <c r="Z2999" i="1"/>
  <c r="Y2999" i="1"/>
  <c r="X2999" i="1"/>
  <c r="W2999" i="1"/>
  <c r="AF2998" i="1"/>
  <c r="AE2998" i="1"/>
  <c r="AD2998" i="1"/>
  <c r="AC2998" i="1"/>
  <c r="AB2998" i="1"/>
  <c r="AA2998" i="1"/>
  <c r="Z2998" i="1"/>
  <c r="Y2998" i="1"/>
  <c r="X2998" i="1"/>
  <c r="W2998" i="1"/>
  <c r="AF2997" i="1"/>
  <c r="AE2997" i="1"/>
  <c r="AD2997" i="1"/>
  <c r="AC2997" i="1"/>
  <c r="AB2997" i="1"/>
  <c r="AA2997" i="1"/>
  <c r="Z2997" i="1"/>
  <c r="Y2997" i="1"/>
  <c r="X2997" i="1"/>
  <c r="W2997" i="1"/>
  <c r="AF2996" i="1"/>
  <c r="AE2996" i="1"/>
  <c r="AD2996" i="1"/>
  <c r="AC2996" i="1"/>
  <c r="AB2996" i="1"/>
  <c r="AA2996" i="1"/>
  <c r="Z2996" i="1"/>
  <c r="Y2996" i="1"/>
  <c r="X2996" i="1"/>
  <c r="W2996" i="1"/>
  <c r="AF2995" i="1"/>
  <c r="AE2995" i="1"/>
  <c r="AD2995" i="1"/>
  <c r="AC2995" i="1"/>
  <c r="AB2995" i="1"/>
  <c r="AA2995" i="1"/>
  <c r="Z2995" i="1"/>
  <c r="Y2995" i="1"/>
  <c r="X2995" i="1"/>
  <c r="W2995" i="1"/>
  <c r="AF2994" i="1"/>
  <c r="AE2994" i="1"/>
  <c r="AD2994" i="1"/>
  <c r="AC2994" i="1"/>
  <c r="AB2994" i="1"/>
  <c r="AA2994" i="1"/>
  <c r="Z2994" i="1"/>
  <c r="Y2994" i="1"/>
  <c r="X2994" i="1"/>
  <c r="W2994" i="1"/>
  <c r="AF2993" i="1"/>
  <c r="AE2993" i="1"/>
  <c r="AD2993" i="1"/>
  <c r="AC2993" i="1"/>
  <c r="AB2993" i="1"/>
  <c r="AA2993" i="1"/>
  <c r="Z2993" i="1"/>
  <c r="Y2993" i="1"/>
  <c r="X2993" i="1"/>
  <c r="W2993" i="1"/>
  <c r="AF2992" i="1"/>
  <c r="AE2992" i="1"/>
  <c r="AD2992" i="1"/>
  <c r="AC2992" i="1"/>
  <c r="AB2992" i="1"/>
  <c r="AA2992" i="1"/>
  <c r="Z2992" i="1"/>
  <c r="Y2992" i="1"/>
  <c r="X2992" i="1"/>
  <c r="W2992" i="1"/>
  <c r="AF2991" i="1"/>
  <c r="AE2991" i="1"/>
  <c r="AD2991" i="1"/>
  <c r="AC2991" i="1"/>
  <c r="AB2991" i="1"/>
  <c r="AA2991" i="1"/>
  <c r="Z2991" i="1"/>
  <c r="Y2991" i="1"/>
  <c r="X2991" i="1"/>
  <c r="W2991" i="1"/>
  <c r="AF2990" i="1"/>
  <c r="AE2990" i="1"/>
  <c r="AD2990" i="1"/>
  <c r="AC2990" i="1"/>
  <c r="AB2990" i="1"/>
  <c r="AA2990" i="1"/>
  <c r="Z2990" i="1"/>
  <c r="Y2990" i="1"/>
  <c r="X2990" i="1"/>
  <c r="W2990" i="1"/>
  <c r="AF2989" i="1"/>
  <c r="AE2989" i="1"/>
  <c r="AD2989" i="1"/>
  <c r="AC2989" i="1"/>
  <c r="AB2989" i="1"/>
  <c r="AA2989" i="1"/>
  <c r="Z2989" i="1"/>
  <c r="Y2989" i="1"/>
  <c r="X2989" i="1"/>
  <c r="W2989" i="1"/>
  <c r="AF2988" i="1"/>
  <c r="AE2988" i="1"/>
  <c r="AD2988" i="1"/>
  <c r="AC2988" i="1"/>
  <c r="AB2988" i="1"/>
  <c r="AA2988" i="1"/>
  <c r="Z2988" i="1"/>
  <c r="Y2988" i="1"/>
  <c r="X2988" i="1"/>
  <c r="W2988" i="1"/>
  <c r="AF2987" i="1"/>
  <c r="AE2987" i="1"/>
  <c r="AD2987" i="1"/>
  <c r="AC2987" i="1"/>
  <c r="AB2987" i="1"/>
  <c r="AA2987" i="1"/>
  <c r="Z2987" i="1"/>
  <c r="Y2987" i="1"/>
  <c r="X2987" i="1"/>
  <c r="W2987" i="1"/>
  <c r="AF2986" i="1"/>
  <c r="AE2986" i="1"/>
  <c r="AD2986" i="1"/>
  <c r="AC2986" i="1"/>
  <c r="AB2986" i="1"/>
  <c r="AA2986" i="1"/>
  <c r="Z2986" i="1"/>
  <c r="Y2986" i="1"/>
  <c r="X2986" i="1"/>
  <c r="W2986" i="1"/>
  <c r="AF2985" i="1"/>
  <c r="AE2985" i="1"/>
  <c r="AD2985" i="1"/>
  <c r="AC2985" i="1"/>
  <c r="AB2985" i="1"/>
  <c r="AA2985" i="1"/>
  <c r="Z2985" i="1"/>
  <c r="Y2985" i="1"/>
  <c r="X2985" i="1"/>
  <c r="W2985" i="1"/>
  <c r="AF2984" i="1"/>
  <c r="AE2984" i="1"/>
  <c r="AD2984" i="1"/>
  <c r="AC2984" i="1"/>
  <c r="AB2984" i="1"/>
  <c r="AA2984" i="1"/>
  <c r="Z2984" i="1"/>
  <c r="Y2984" i="1"/>
  <c r="X2984" i="1"/>
  <c r="W2984" i="1"/>
  <c r="AF2983" i="1"/>
  <c r="AE2983" i="1"/>
  <c r="AD2983" i="1"/>
  <c r="AC2983" i="1"/>
  <c r="AB2983" i="1"/>
  <c r="AA2983" i="1"/>
  <c r="Z2983" i="1"/>
  <c r="Y2983" i="1"/>
  <c r="X2983" i="1"/>
  <c r="W2983" i="1"/>
  <c r="AF2982" i="1"/>
  <c r="AE2982" i="1"/>
  <c r="AD2982" i="1"/>
  <c r="AC2982" i="1"/>
  <c r="AB2982" i="1"/>
  <c r="AA2982" i="1"/>
  <c r="Z2982" i="1"/>
  <c r="Y2982" i="1"/>
  <c r="X2982" i="1"/>
  <c r="W2982" i="1"/>
  <c r="AF2981" i="1"/>
  <c r="AE2981" i="1"/>
  <c r="AD2981" i="1"/>
  <c r="AC2981" i="1"/>
  <c r="AB2981" i="1"/>
  <c r="AA2981" i="1"/>
  <c r="Z2981" i="1"/>
  <c r="Y2981" i="1"/>
  <c r="X2981" i="1"/>
  <c r="W2981" i="1"/>
  <c r="AF2980" i="1"/>
  <c r="AE2980" i="1"/>
  <c r="AD2980" i="1"/>
  <c r="AC2980" i="1"/>
  <c r="AB2980" i="1"/>
  <c r="AA2980" i="1"/>
  <c r="Z2980" i="1"/>
  <c r="Y2980" i="1"/>
  <c r="X2980" i="1"/>
  <c r="W2980" i="1"/>
  <c r="AF2979" i="1"/>
  <c r="AE2979" i="1"/>
  <c r="AD2979" i="1"/>
  <c r="AC2979" i="1"/>
  <c r="AB2979" i="1"/>
  <c r="AA2979" i="1"/>
  <c r="Z2979" i="1"/>
  <c r="Y2979" i="1"/>
  <c r="X2979" i="1"/>
  <c r="W2979" i="1"/>
  <c r="AF2978" i="1"/>
  <c r="AE2978" i="1"/>
  <c r="AD2978" i="1"/>
  <c r="AC2978" i="1"/>
  <c r="AB2978" i="1"/>
  <c r="AA2978" i="1"/>
  <c r="Z2978" i="1"/>
  <c r="Y2978" i="1"/>
  <c r="X2978" i="1"/>
  <c r="W2978" i="1"/>
  <c r="AF2977" i="1"/>
  <c r="AE2977" i="1"/>
  <c r="AD2977" i="1"/>
  <c r="AC2977" i="1"/>
  <c r="AB2977" i="1"/>
  <c r="AA2977" i="1"/>
  <c r="Z2977" i="1"/>
  <c r="Y2977" i="1"/>
  <c r="X2977" i="1"/>
  <c r="W2977" i="1"/>
  <c r="AF2976" i="1"/>
  <c r="AE2976" i="1"/>
  <c r="AD2976" i="1"/>
  <c r="AC2976" i="1"/>
  <c r="AB2976" i="1"/>
  <c r="AA2976" i="1"/>
  <c r="Z2976" i="1"/>
  <c r="Y2976" i="1"/>
  <c r="X2976" i="1"/>
  <c r="W2976" i="1"/>
  <c r="AF2975" i="1"/>
  <c r="AE2975" i="1"/>
  <c r="AD2975" i="1"/>
  <c r="AC2975" i="1"/>
  <c r="AB2975" i="1"/>
  <c r="AA2975" i="1"/>
  <c r="Z2975" i="1"/>
  <c r="Y2975" i="1"/>
  <c r="X2975" i="1"/>
  <c r="W2975" i="1"/>
  <c r="AF2974" i="1"/>
  <c r="AE2974" i="1"/>
  <c r="AD2974" i="1"/>
  <c r="AC2974" i="1"/>
  <c r="AB2974" i="1"/>
  <c r="AA2974" i="1"/>
  <c r="Z2974" i="1"/>
  <c r="Y2974" i="1"/>
  <c r="X2974" i="1"/>
  <c r="W2974" i="1"/>
  <c r="AF2973" i="1"/>
  <c r="AE2973" i="1"/>
  <c r="AD2973" i="1"/>
  <c r="AC2973" i="1"/>
  <c r="AB2973" i="1"/>
  <c r="AA2973" i="1"/>
  <c r="Z2973" i="1"/>
  <c r="Y2973" i="1"/>
  <c r="X2973" i="1"/>
  <c r="W2973" i="1"/>
  <c r="AF2972" i="1"/>
  <c r="AE2972" i="1"/>
  <c r="AD2972" i="1"/>
  <c r="AC2972" i="1"/>
  <c r="AB2972" i="1"/>
  <c r="AA2972" i="1"/>
  <c r="Z2972" i="1"/>
  <c r="Y2972" i="1"/>
  <c r="X2972" i="1"/>
  <c r="W2972" i="1"/>
  <c r="AF2971" i="1"/>
  <c r="AE2971" i="1"/>
  <c r="AD2971" i="1"/>
  <c r="AC2971" i="1"/>
  <c r="AB2971" i="1"/>
  <c r="AA2971" i="1"/>
  <c r="Z2971" i="1"/>
  <c r="Y2971" i="1"/>
  <c r="X2971" i="1"/>
  <c r="W2971" i="1"/>
  <c r="AF2970" i="1"/>
  <c r="AE2970" i="1"/>
  <c r="AD2970" i="1"/>
  <c r="AC2970" i="1"/>
  <c r="AB2970" i="1"/>
  <c r="AA2970" i="1"/>
  <c r="Z2970" i="1"/>
  <c r="Y2970" i="1"/>
  <c r="X2970" i="1"/>
  <c r="W2970" i="1"/>
  <c r="AF2969" i="1"/>
  <c r="AE2969" i="1"/>
  <c r="AD2969" i="1"/>
  <c r="AC2969" i="1"/>
  <c r="AB2969" i="1"/>
  <c r="AA2969" i="1"/>
  <c r="Z2969" i="1"/>
  <c r="Y2969" i="1"/>
  <c r="X2969" i="1"/>
  <c r="W2969" i="1"/>
  <c r="AF2968" i="1"/>
  <c r="AE2968" i="1"/>
  <c r="AD2968" i="1"/>
  <c r="AC2968" i="1"/>
  <c r="AB2968" i="1"/>
  <c r="AA2968" i="1"/>
  <c r="Z2968" i="1"/>
  <c r="Y2968" i="1"/>
  <c r="X2968" i="1"/>
  <c r="W2968" i="1"/>
  <c r="AF2967" i="1"/>
  <c r="AE2967" i="1"/>
  <c r="AD2967" i="1"/>
  <c r="AC2967" i="1"/>
  <c r="AB2967" i="1"/>
  <c r="AA2967" i="1"/>
  <c r="Z2967" i="1"/>
  <c r="Y2967" i="1"/>
  <c r="X2967" i="1"/>
  <c r="W2967" i="1"/>
  <c r="AF2966" i="1"/>
  <c r="AE2966" i="1"/>
  <c r="AD2966" i="1"/>
  <c r="AC2966" i="1"/>
  <c r="AB2966" i="1"/>
  <c r="AA2966" i="1"/>
  <c r="Z2966" i="1"/>
  <c r="Y2966" i="1"/>
  <c r="X2966" i="1"/>
  <c r="W2966" i="1"/>
  <c r="AF2965" i="1"/>
  <c r="AE2965" i="1"/>
  <c r="AD2965" i="1"/>
  <c r="AC2965" i="1"/>
  <c r="AB2965" i="1"/>
  <c r="AA2965" i="1"/>
  <c r="Z2965" i="1"/>
  <c r="Y2965" i="1"/>
  <c r="X2965" i="1"/>
  <c r="W2965" i="1"/>
  <c r="AF2964" i="1"/>
  <c r="AE2964" i="1"/>
  <c r="AD2964" i="1"/>
  <c r="AC2964" i="1"/>
  <c r="AB2964" i="1"/>
  <c r="AA2964" i="1"/>
  <c r="Z2964" i="1"/>
  <c r="Y2964" i="1"/>
  <c r="X2964" i="1"/>
  <c r="W2964" i="1"/>
  <c r="AF2963" i="1"/>
  <c r="AE2963" i="1"/>
  <c r="AD2963" i="1"/>
  <c r="AC2963" i="1"/>
  <c r="AB2963" i="1"/>
  <c r="AA2963" i="1"/>
  <c r="Z2963" i="1"/>
  <c r="Y2963" i="1"/>
  <c r="X2963" i="1"/>
  <c r="W2963" i="1"/>
  <c r="AF2962" i="1"/>
  <c r="AE2962" i="1"/>
  <c r="AD2962" i="1"/>
  <c r="AC2962" i="1"/>
  <c r="AB2962" i="1"/>
  <c r="AA2962" i="1"/>
  <c r="Z2962" i="1"/>
  <c r="Y2962" i="1"/>
  <c r="X2962" i="1"/>
  <c r="W2962" i="1"/>
  <c r="AF2961" i="1"/>
  <c r="AE2961" i="1"/>
  <c r="AD2961" i="1"/>
  <c r="AC2961" i="1"/>
  <c r="AB2961" i="1"/>
  <c r="AA2961" i="1"/>
  <c r="Z2961" i="1"/>
  <c r="Y2961" i="1"/>
  <c r="X2961" i="1"/>
  <c r="W2961" i="1"/>
  <c r="AF2960" i="1"/>
  <c r="AE2960" i="1"/>
  <c r="AD2960" i="1"/>
  <c r="AC2960" i="1"/>
  <c r="AB2960" i="1"/>
  <c r="AA2960" i="1"/>
  <c r="Z2960" i="1"/>
  <c r="Y2960" i="1"/>
  <c r="X2960" i="1"/>
  <c r="W2960" i="1"/>
  <c r="AF2959" i="1"/>
  <c r="AE2959" i="1"/>
  <c r="AD2959" i="1"/>
  <c r="AC2959" i="1"/>
  <c r="AB2959" i="1"/>
  <c r="AA2959" i="1"/>
  <c r="Z2959" i="1"/>
  <c r="Y2959" i="1"/>
  <c r="X2959" i="1"/>
  <c r="W2959" i="1"/>
  <c r="AF2958" i="1"/>
  <c r="AE2958" i="1"/>
  <c r="AD2958" i="1"/>
  <c r="AC2958" i="1"/>
  <c r="AB2958" i="1"/>
  <c r="AA2958" i="1"/>
  <c r="Z2958" i="1"/>
  <c r="Y2958" i="1"/>
  <c r="X2958" i="1"/>
  <c r="W2958" i="1"/>
  <c r="AF2957" i="1"/>
  <c r="AE2957" i="1"/>
  <c r="AD2957" i="1"/>
  <c r="AC2957" i="1"/>
  <c r="AB2957" i="1"/>
  <c r="AA2957" i="1"/>
  <c r="Z2957" i="1"/>
  <c r="Y2957" i="1"/>
  <c r="X2957" i="1"/>
  <c r="W2957" i="1"/>
  <c r="AF2956" i="1"/>
  <c r="AE2956" i="1"/>
  <c r="AD2956" i="1"/>
  <c r="AC2956" i="1"/>
  <c r="AB2956" i="1"/>
  <c r="AA2956" i="1"/>
  <c r="Z2956" i="1"/>
  <c r="Y2956" i="1"/>
  <c r="X2956" i="1"/>
  <c r="W2956" i="1"/>
  <c r="AF2955" i="1"/>
  <c r="AE2955" i="1"/>
  <c r="AD2955" i="1"/>
  <c r="AC2955" i="1"/>
  <c r="AB2955" i="1"/>
  <c r="AA2955" i="1"/>
  <c r="Z2955" i="1"/>
  <c r="Y2955" i="1"/>
  <c r="X2955" i="1"/>
  <c r="W2955" i="1"/>
  <c r="AF2954" i="1"/>
  <c r="AE2954" i="1"/>
  <c r="AD2954" i="1"/>
  <c r="AC2954" i="1"/>
  <c r="AB2954" i="1"/>
  <c r="AA2954" i="1"/>
  <c r="Z2954" i="1"/>
  <c r="Y2954" i="1"/>
  <c r="X2954" i="1"/>
  <c r="W2954" i="1"/>
  <c r="AF2953" i="1"/>
  <c r="AE2953" i="1"/>
  <c r="AD2953" i="1"/>
  <c r="AC2953" i="1"/>
  <c r="AB2953" i="1"/>
  <c r="AA2953" i="1"/>
  <c r="Z2953" i="1"/>
  <c r="Y2953" i="1"/>
  <c r="X2953" i="1"/>
  <c r="W2953" i="1"/>
  <c r="AF2952" i="1"/>
  <c r="AE2952" i="1"/>
  <c r="AD2952" i="1"/>
  <c r="AC2952" i="1"/>
  <c r="AB2952" i="1"/>
  <c r="AA2952" i="1"/>
  <c r="Z2952" i="1"/>
  <c r="Y2952" i="1"/>
  <c r="X2952" i="1"/>
  <c r="W2952" i="1"/>
  <c r="AF2951" i="1"/>
  <c r="AE2951" i="1"/>
  <c r="AD2951" i="1"/>
  <c r="AC2951" i="1"/>
  <c r="AB2951" i="1"/>
  <c r="AA2951" i="1"/>
  <c r="Z2951" i="1"/>
  <c r="Y2951" i="1"/>
  <c r="X2951" i="1"/>
  <c r="W2951" i="1"/>
  <c r="AF2950" i="1"/>
  <c r="AE2950" i="1"/>
  <c r="AD2950" i="1"/>
  <c r="AC2950" i="1"/>
  <c r="AB2950" i="1"/>
  <c r="AA2950" i="1"/>
  <c r="Z2950" i="1"/>
  <c r="Y2950" i="1"/>
  <c r="X2950" i="1"/>
  <c r="W2950" i="1"/>
  <c r="AF2949" i="1"/>
  <c r="AE2949" i="1"/>
  <c r="AD2949" i="1"/>
  <c r="AC2949" i="1"/>
  <c r="AB2949" i="1"/>
  <c r="AA2949" i="1"/>
  <c r="Z2949" i="1"/>
  <c r="Y2949" i="1"/>
  <c r="X2949" i="1"/>
  <c r="W2949" i="1"/>
  <c r="AF2948" i="1"/>
  <c r="AE2948" i="1"/>
  <c r="AD2948" i="1"/>
  <c r="AC2948" i="1"/>
  <c r="AB2948" i="1"/>
  <c r="AA2948" i="1"/>
  <c r="Z2948" i="1"/>
  <c r="Y2948" i="1"/>
  <c r="X2948" i="1"/>
  <c r="W2948" i="1"/>
  <c r="AF2947" i="1"/>
  <c r="AE2947" i="1"/>
  <c r="AD2947" i="1"/>
  <c r="AC2947" i="1"/>
  <c r="AB2947" i="1"/>
  <c r="AA2947" i="1"/>
  <c r="Z2947" i="1"/>
  <c r="Y2947" i="1"/>
  <c r="X2947" i="1"/>
  <c r="W2947" i="1"/>
  <c r="AF2946" i="1"/>
  <c r="AE2946" i="1"/>
  <c r="AD2946" i="1"/>
  <c r="AC2946" i="1"/>
  <c r="AB2946" i="1"/>
  <c r="AA2946" i="1"/>
  <c r="Z2946" i="1"/>
  <c r="Y2946" i="1"/>
  <c r="X2946" i="1"/>
  <c r="W2946" i="1"/>
  <c r="AF2945" i="1"/>
  <c r="AE2945" i="1"/>
  <c r="AD2945" i="1"/>
  <c r="AC2945" i="1"/>
  <c r="AB2945" i="1"/>
  <c r="AA2945" i="1"/>
  <c r="Z2945" i="1"/>
  <c r="Y2945" i="1"/>
  <c r="X2945" i="1"/>
  <c r="W2945" i="1"/>
  <c r="AF2944" i="1"/>
  <c r="AE2944" i="1"/>
  <c r="AD2944" i="1"/>
  <c r="AC2944" i="1"/>
  <c r="AB2944" i="1"/>
  <c r="AA2944" i="1"/>
  <c r="Z2944" i="1"/>
  <c r="Y2944" i="1"/>
  <c r="X2944" i="1"/>
  <c r="W2944" i="1"/>
  <c r="AF2943" i="1"/>
  <c r="AE2943" i="1"/>
  <c r="AD2943" i="1"/>
  <c r="AC2943" i="1"/>
  <c r="AB2943" i="1"/>
  <c r="AA2943" i="1"/>
  <c r="Z2943" i="1"/>
  <c r="Y2943" i="1"/>
  <c r="X2943" i="1"/>
  <c r="W2943" i="1"/>
  <c r="AF2942" i="1"/>
  <c r="AE2942" i="1"/>
  <c r="AD2942" i="1"/>
  <c r="AC2942" i="1"/>
  <c r="AB2942" i="1"/>
  <c r="AA2942" i="1"/>
  <c r="Z2942" i="1"/>
  <c r="Y2942" i="1"/>
  <c r="X2942" i="1"/>
  <c r="W2942" i="1"/>
  <c r="AF2941" i="1"/>
  <c r="AE2941" i="1"/>
  <c r="AD2941" i="1"/>
  <c r="AC2941" i="1"/>
  <c r="AB2941" i="1"/>
  <c r="AA2941" i="1"/>
  <c r="Z2941" i="1"/>
  <c r="Y2941" i="1"/>
  <c r="X2941" i="1"/>
  <c r="W2941" i="1"/>
  <c r="AF2940" i="1"/>
  <c r="AE2940" i="1"/>
  <c r="AD2940" i="1"/>
  <c r="AC2940" i="1"/>
  <c r="AB2940" i="1"/>
  <c r="AA2940" i="1"/>
  <c r="Z2940" i="1"/>
  <c r="Y2940" i="1"/>
  <c r="X2940" i="1"/>
  <c r="W2940" i="1"/>
  <c r="AF2939" i="1"/>
  <c r="AE2939" i="1"/>
  <c r="AD2939" i="1"/>
  <c r="AC2939" i="1"/>
  <c r="AB2939" i="1"/>
  <c r="AA2939" i="1"/>
  <c r="Z2939" i="1"/>
  <c r="Y2939" i="1"/>
  <c r="X2939" i="1"/>
  <c r="W2939" i="1"/>
  <c r="AF2938" i="1"/>
  <c r="AE2938" i="1"/>
  <c r="AD2938" i="1"/>
  <c r="AC2938" i="1"/>
  <c r="AB2938" i="1"/>
  <c r="AA2938" i="1"/>
  <c r="Z2938" i="1"/>
  <c r="Y2938" i="1"/>
  <c r="X2938" i="1"/>
  <c r="W2938" i="1"/>
  <c r="AF2937" i="1"/>
  <c r="AE2937" i="1"/>
  <c r="AD2937" i="1"/>
  <c r="AC2937" i="1"/>
  <c r="AB2937" i="1"/>
  <c r="AA2937" i="1"/>
  <c r="Z2937" i="1"/>
  <c r="Y2937" i="1"/>
  <c r="X2937" i="1"/>
  <c r="W2937" i="1"/>
  <c r="AF2936" i="1"/>
  <c r="AE2936" i="1"/>
  <c r="AD2936" i="1"/>
  <c r="AC2936" i="1"/>
  <c r="AB2936" i="1"/>
  <c r="AA2936" i="1"/>
  <c r="Z2936" i="1"/>
  <c r="Y2936" i="1"/>
  <c r="X2936" i="1"/>
  <c r="W2936" i="1"/>
  <c r="AF2935" i="1"/>
  <c r="AE2935" i="1"/>
  <c r="AD2935" i="1"/>
  <c r="AC2935" i="1"/>
  <c r="AB2935" i="1"/>
  <c r="AA2935" i="1"/>
  <c r="Z2935" i="1"/>
  <c r="Y2935" i="1"/>
  <c r="X2935" i="1"/>
  <c r="W2935" i="1"/>
  <c r="AF2934" i="1"/>
  <c r="AE2934" i="1"/>
  <c r="AD2934" i="1"/>
  <c r="AC2934" i="1"/>
  <c r="AB2934" i="1"/>
  <c r="AA2934" i="1"/>
  <c r="Z2934" i="1"/>
  <c r="Y2934" i="1"/>
  <c r="X2934" i="1"/>
  <c r="W2934" i="1"/>
  <c r="AF2933" i="1"/>
  <c r="AE2933" i="1"/>
  <c r="AD2933" i="1"/>
  <c r="AC2933" i="1"/>
  <c r="AB2933" i="1"/>
  <c r="AA2933" i="1"/>
  <c r="Z2933" i="1"/>
  <c r="Y2933" i="1"/>
  <c r="X2933" i="1"/>
  <c r="W2933" i="1"/>
  <c r="AF2932" i="1"/>
  <c r="AE2932" i="1"/>
  <c r="AD2932" i="1"/>
  <c r="AC2932" i="1"/>
  <c r="AB2932" i="1"/>
  <c r="AA2932" i="1"/>
  <c r="Z2932" i="1"/>
  <c r="Y2932" i="1"/>
  <c r="X2932" i="1"/>
  <c r="W2932" i="1"/>
  <c r="AF2931" i="1"/>
  <c r="AE2931" i="1"/>
  <c r="AD2931" i="1"/>
  <c r="AC2931" i="1"/>
  <c r="AB2931" i="1"/>
  <c r="AA2931" i="1"/>
  <c r="Z2931" i="1"/>
  <c r="Y2931" i="1"/>
  <c r="X2931" i="1"/>
  <c r="W2931" i="1"/>
  <c r="AF2930" i="1"/>
  <c r="AE2930" i="1"/>
  <c r="AD2930" i="1"/>
  <c r="AC2930" i="1"/>
  <c r="AB2930" i="1"/>
  <c r="AA2930" i="1"/>
  <c r="Z2930" i="1"/>
  <c r="Y2930" i="1"/>
  <c r="X2930" i="1"/>
  <c r="W2930" i="1"/>
  <c r="AF2929" i="1"/>
  <c r="AE2929" i="1"/>
  <c r="AD2929" i="1"/>
  <c r="AC2929" i="1"/>
  <c r="AB2929" i="1"/>
  <c r="AA2929" i="1"/>
  <c r="Z2929" i="1"/>
  <c r="Y2929" i="1"/>
  <c r="X2929" i="1"/>
  <c r="W2929" i="1"/>
  <c r="AF2928" i="1"/>
  <c r="AE2928" i="1"/>
  <c r="AD2928" i="1"/>
  <c r="AC2928" i="1"/>
  <c r="AB2928" i="1"/>
  <c r="AA2928" i="1"/>
  <c r="Z2928" i="1"/>
  <c r="Y2928" i="1"/>
  <c r="X2928" i="1"/>
  <c r="W2928" i="1"/>
  <c r="AF2927" i="1"/>
  <c r="AE2927" i="1"/>
  <c r="AD2927" i="1"/>
  <c r="AC2927" i="1"/>
  <c r="AB2927" i="1"/>
  <c r="AA2927" i="1"/>
  <c r="Z2927" i="1"/>
  <c r="Y2927" i="1"/>
  <c r="X2927" i="1"/>
  <c r="W2927" i="1"/>
  <c r="AF2926" i="1"/>
  <c r="AE2926" i="1"/>
  <c r="AD2926" i="1"/>
  <c r="AC2926" i="1"/>
  <c r="AB2926" i="1"/>
  <c r="AA2926" i="1"/>
  <c r="Z2926" i="1"/>
  <c r="Y2926" i="1"/>
  <c r="X2926" i="1"/>
  <c r="W2926" i="1"/>
  <c r="AF2925" i="1"/>
  <c r="AE2925" i="1"/>
  <c r="AD2925" i="1"/>
  <c r="AC2925" i="1"/>
  <c r="AB2925" i="1"/>
  <c r="AA2925" i="1"/>
  <c r="Z2925" i="1"/>
  <c r="Y2925" i="1"/>
  <c r="X2925" i="1"/>
  <c r="W2925" i="1"/>
  <c r="AF2924" i="1"/>
  <c r="AE2924" i="1"/>
  <c r="AD2924" i="1"/>
  <c r="AC2924" i="1"/>
  <c r="AB2924" i="1"/>
  <c r="AA2924" i="1"/>
  <c r="Z2924" i="1"/>
  <c r="Y2924" i="1"/>
  <c r="X2924" i="1"/>
  <c r="W2924" i="1"/>
  <c r="AF2923" i="1"/>
  <c r="AE2923" i="1"/>
  <c r="AD2923" i="1"/>
  <c r="AC2923" i="1"/>
  <c r="AB2923" i="1"/>
  <c r="AA2923" i="1"/>
  <c r="Z2923" i="1"/>
  <c r="Y2923" i="1"/>
  <c r="X2923" i="1"/>
  <c r="W2923" i="1"/>
  <c r="AF2922" i="1"/>
  <c r="AE2922" i="1"/>
  <c r="AD2922" i="1"/>
  <c r="AC2922" i="1"/>
  <c r="AB2922" i="1"/>
  <c r="AA2922" i="1"/>
  <c r="Z2922" i="1"/>
  <c r="Y2922" i="1"/>
  <c r="X2922" i="1"/>
  <c r="W2922" i="1"/>
  <c r="AF2921" i="1"/>
  <c r="AE2921" i="1"/>
  <c r="AD2921" i="1"/>
  <c r="AC2921" i="1"/>
  <c r="AB2921" i="1"/>
  <c r="AA2921" i="1"/>
  <c r="Z2921" i="1"/>
  <c r="Y2921" i="1"/>
  <c r="X2921" i="1"/>
  <c r="W2921" i="1"/>
  <c r="AF2920" i="1"/>
  <c r="AE2920" i="1"/>
  <c r="AD2920" i="1"/>
  <c r="AC2920" i="1"/>
  <c r="AB2920" i="1"/>
  <c r="AA2920" i="1"/>
  <c r="Z2920" i="1"/>
  <c r="Y2920" i="1"/>
  <c r="X2920" i="1"/>
  <c r="W2920" i="1"/>
  <c r="AF2919" i="1"/>
  <c r="AE2919" i="1"/>
  <c r="AD2919" i="1"/>
  <c r="AC2919" i="1"/>
  <c r="AB2919" i="1"/>
  <c r="AA2919" i="1"/>
  <c r="Z2919" i="1"/>
  <c r="Y2919" i="1"/>
  <c r="X2919" i="1"/>
  <c r="W2919" i="1"/>
  <c r="AF2918" i="1"/>
  <c r="AE2918" i="1"/>
  <c r="AD2918" i="1"/>
  <c r="AC2918" i="1"/>
  <c r="AB2918" i="1"/>
  <c r="AA2918" i="1"/>
  <c r="Z2918" i="1"/>
  <c r="Y2918" i="1"/>
  <c r="X2918" i="1"/>
  <c r="W2918" i="1"/>
  <c r="AF2917" i="1"/>
  <c r="AE2917" i="1"/>
  <c r="AD2917" i="1"/>
  <c r="AC2917" i="1"/>
  <c r="AB2917" i="1"/>
  <c r="AA2917" i="1"/>
  <c r="Z2917" i="1"/>
  <c r="Y2917" i="1"/>
  <c r="X2917" i="1"/>
  <c r="W2917" i="1"/>
  <c r="AF2916" i="1"/>
  <c r="AE2916" i="1"/>
  <c r="AD2916" i="1"/>
  <c r="AC2916" i="1"/>
  <c r="AB2916" i="1"/>
  <c r="AA2916" i="1"/>
  <c r="Z2916" i="1"/>
  <c r="Y2916" i="1"/>
  <c r="X2916" i="1"/>
  <c r="W2916" i="1"/>
  <c r="AF2915" i="1"/>
  <c r="AE2915" i="1"/>
  <c r="AD2915" i="1"/>
  <c r="AC2915" i="1"/>
  <c r="AB2915" i="1"/>
  <c r="AA2915" i="1"/>
  <c r="Z2915" i="1"/>
  <c r="Y2915" i="1"/>
  <c r="X2915" i="1"/>
  <c r="W2915" i="1"/>
  <c r="AF2914" i="1"/>
  <c r="AE2914" i="1"/>
  <c r="AD2914" i="1"/>
  <c r="AC2914" i="1"/>
  <c r="AB2914" i="1"/>
  <c r="AA2914" i="1"/>
  <c r="Z2914" i="1"/>
  <c r="Y2914" i="1"/>
  <c r="X2914" i="1"/>
  <c r="W2914" i="1"/>
  <c r="AF2913" i="1"/>
  <c r="AE2913" i="1"/>
  <c r="AD2913" i="1"/>
  <c r="AC2913" i="1"/>
  <c r="AB2913" i="1"/>
  <c r="AA2913" i="1"/>
  <c r="Z2913" i="1"/>
  <c r="Y2913" i="1"/>
  <c r="X2913" i="1"/>
  <c r="W2913" i="1"/>
  <c r="AF2912" i="1"/>
  <c r="AE2912" i="1"/>
  <c r="AD2912" i="1"/>
  <c r="AC2912" i="1"/>
  <c r="AB2912" i="1"/>
  <c r="AA2912" i="1"/>
  <c r="Z2912" i="1"/>
  <c r="Y2912" i="1"/>
  <c r="X2912" i="1"/>
  <c r="W2912" i="1"/>
  <c r="AF2911" i="1"/>
  <c r="AE2911" i="1"/>
  <c r="AD2911" i="1"/>
  <c r="AC2911" i="1"/>
  <c r="AB2911" i="1"/>
  <c r="AA2911" i="1"/>
  <c r="Z2911" i="1"/>
  <c r="Y2911" i="1"/>
  <c r="X2911" i="1"/>
  <c r="W2911" i="1"/>
  <c r="AF2910" i="1"/>
  <c r="AE2910" i="1"/>
  <c r="AD2910" i="1"/>
  <c r="AC2910" i="1"/>
  <c r="AB2910" i="1"/>
  <c r="AA2910" i="1"/>
  <c r="Z2910" i="1"/>
  <c r="Y2910" i="1"/>
  <c r="X2910" i="1"/>
  <c r="W2910" i="1"/>
  <c r="AF2909" i="1"/>
  <c r="AE2909" i="1"/>
  <c r="AD2909" i="1"/>
  <c r="AC2909" i="1"/>
  <c r="AB2909" i="1"/>
  <c r="AA2909" i="1"/>
  <c r="Z2909" i="1"/>
  <c r="Y2909" i="1"/>
  <c r="X2909" i="1"/>
  <c r="W2909" i="1"/>
  <c r="AF2908" i="1"/>
  <c r="AE2908" i="1"/>
  <c r="AD2908" i="1"/>
  <c r="AC2908" i="1"/>
  <c r="AB2908" i="1"/>
  <c r="AA2908" i="1"/>
  <c r="Z2908" i="1"/>
  <c r="Y2908" i="1"/>
  <c r="X2908" i="1"/>
  <c r="W2908" i="1"/>
  <c r="AF2907" i="1"/>
  <c r="AE2907" i="1"/>
  <c r="AD2907" i="1"/>
  <c r="AC2907" i="1"/>
  <c r="AB2907" i="1"/>
  <c r="AA2907" i="1"/>
  <c r="Z2907" i="1"/>
  <c r="Y2907" i="1"/>
  <c r="X2907" i="1"/>
  <c r="W2907" i="1"/>
  <c r="AF2906" i="1"/>
  <c r="AE2906" i="1"/>
  <c r="AD2906" i="1"/>
  <c r="AC2906" i="1"/>
  <c r="AB2906" i="1"/>
  <c r="AA2906" i="1"/>
  <c r="Z2906" i="1"/>
  <c r="Y2906" i="1"/>
  <c r="X2906" i="1"/>
  <c r="W2906" i="1"/>
  <c r="AF2905" i="1"/>
  <c r="AE2905" i="1"/>
  <c r="AD2905" i="1"/>
  <c r="AC2905" i="1"/>
  <c r="AB2905" i="1"/>
  <c r="AA2905" i="1"/>
  <c r="Z2905" i="1"/>
  <c r="Y2905" i="1"/>
  <c r="X2905" i="1"/>
  <c r="W2905" i="1"/>
  <c r="AF2904" i="1"/>
  <c r="AE2904" i="1"/>
  <c r="AD2904" i="1"/>
  <c r="AC2904" i="1"/>
  <c r="AB2904" i="1"/>
  <c r="AA2904" i="1"/>
  <c r="Z2904" i="1"/>
  <c r="Y2904" i="1"/>
  <c r="X2904" i="1"/>
  <c r="W2904" i="1"/>
  <c r="AF2903" i="1"/>
  <c r="AE2903" i="1"/>
  <c r="AD2903" i="1"/>
  <c r="AC2903" i="1"/>
  <c r="AB2903" i="1"/>
  <c r="AA2903" i="1"/>
  <c r="Z2903" i="1"/>
  <c r="Y2903" i="1"/>
  <c r="X2903" i="1"/>
  <c r="W2903" i="1"/>
  <c r="AF2902" i="1"/>
  <c r="AE2902" i="1"/>
  <c r="AD2902" i="1"/>
  <c r="AC2902" i="1"/>
  <c r="AB2902" i="1"/>
  <c r="AA2902" i="1"/>
  <c r="Z2902" i="1"/>
  <c r="Y2902" i="1"/>
  <c r="X2902" i="1"/>
  <c r="W2902" i="1"/>
  <c r="AF2901" i="1"/>
  <c r="AE2901" i="1"/>
  <c r="AD2901" i="1"/>
  <c r="AC2901" i="1"/>
  <c r="AB2901" i="1"/>
  <c r="AA2901" i="1"/>
  <c r="Z2901" i="1"/>
  <c r="Y2901" i="1"/>
  <c r="X2901" i="1"/>
  <c r="W2901" i="1"/>
  <c r="AF2900" i="1"/>
  <c r="AE2900" i="1"/>
  <c r="AD2900" i="1"/>
  <c r="AC2900" i="1"/>
  <c r="AB2900" i="1"/>
  <c r="AA2900" i="1"/>
  <c r="Z2900" i="1"/>
  <c r="Y2900" i="1"/>
  <c r="X2900" i="1"/>
  <c r="W2900" i="1"/>
  <c r="AF2899" i="1"/>
  <c r="AE2899" i="1"/>
  <c r="AD2899" i="1"/>
  <c r="AC2899" i="1"/>
  <c r="AB2899" i="1"/>
  <c r="AA2899" i="1"/>
  <c r="Z2899" i="1"/>
  <c r="Y2899" i="1"/>
  <c r="X2899" i="1"/>
  <c r="W2899" i="1"/>
  <c r="AF2898" i="1"/>
  <c r="AE2898" i="1"/>
  <c r="AD2898" i="1"/>
  <c r="AC2898" i="1"/>
  <c r="AB2898" i="1"/>
  <c r="AA2898" i="1"/>
  <c r="Z2898" i="1"/>
  <c r="Y2898" i="1"/>
  <c r="X2898" i="1"/>
  <c r="W2898" i="1"/>
  <c r="AF2897" i="1"/>
  <c r="AE2897" i="1"/>
  <c r="AD2897" i="1"/>
  <c r="AC2897" i="1"/>
  <c r="AB2897" i="1"/>
  <c r="AA2897" i="1"/>
  <c r="Z2897" i="1"/>
  <c r="Y2897" i="1"/>
  <c r="X2897" i="1"/>
  <c r="W2897" i="1"/>
  <c r="AF2896" i="1"/>
  <c r="AE2896" i="1"/>
  <c r="AD2896" i="1"/>
  <c r="AC2896" i="1"/>
  <c r="AB2896" i="1"/>
  <c r="AA2896" i="1"/>
  <c r="Z2896" i="1"/>
  <c r="Y2896" i="1"/>
  <c r="X2896" i="1"/>
  <c r="W2896" i="1"/>
  <c r="AF2895" i="1"/>
  <c r="AE2895" i="1"/>
  <c r="AD2895" i="1"/>
  <c r="AC2895" i="1"/>
  <c r="AB2895" i="1"/>
  <c r="AA2895" i="1"/>
  <c r="Z2895" i="1"/>
  <c r="Y2895" i="1"/>
  <c r="X2895" i="1"/>
  <c r="W2895" i="1"/>
  <c r="AF2894" i="1"/>
  <c r="AE2894" i="1"/>
  <c r="AD2894" i="1"/>
  <c r="AC2894" i="1"/>
  <c r="AB2894" i="1"/>
  <c r="AA2894" i="1"/>
  <c r="Z2894" i="1"/>
  <c r="Y2894" i="1"/>
  <c r="X2894" i="1"/>
  <c r="W2894" i="1"/>
  <c r="AF2893" i="1"/>
  <c r="AE2893" i="1"/>
  <c r="AD2893" i="1"/>
  <c r="AC2893" i="1"/>
  <c r="AB2893" i="1"/>
  <c r="AA2893" i="1"/>
  <c r="Z2893" i="1"/>
  <c r="Y2893" i="1"/>
  <c r="X2893" i="1"/>
  <c r="W2893" i="1"/>
  <c r="AF2892" i="1"/>
  <c r="AE2892" i="1"/>
  <c r="AD2892" i="1"/>
  <c r="AC2892" i="1"/>
  <c r="AB2892" i="1"/>
  <c r="AA2892" i="1"/>
  <c r="Z2892" i="1"/>
  <c r="Y2892" i="1"/>
  <c r="X2892" i="1"/>
  <c r="W2892" i="1"/>
  <c r="AF2891" i="1"/>
  <c r="AE2891" i="1"/>
  <c r="AD2891" i="1"/>
  <c r="AC2891" i="1"/>
  <c r="AB2891" i="1"/>
  <c r="AA2891" i="1"/>
  <c r="Z2891" i="1"/>
  <c r="Y2891" i="1"/>
  <c r="X2891" i="1"/>
  <c r="W2891" i="1"/>
  <c r="AF2890" i="1"/>
  <c r="AE2890" i="1"/>
  <c r="AD2890" i="1"/>
  <c r="AC2890" i="1"/>
  <c r="AB2890" i="1"/>
  <c r="AA2890" i="1"/>
  <c r="Z2890" i="1"/>
  <c r="Y2890" i="1"/>
  <c r="X2890" i="1"/>
  <c r="W2890" i="1"/>
  <c r="AF2889" i="1"/>
  <c r="AE2889" i="1"/>
  <c r="AD2889" i="1"/>
  <c r="AC2889" i="1"/>
  <c r="AB2889" i="1"/>
  <c r="AA2889" i="1"/>
  <c r="Z2889" i="1"/>
  <c r="Y2889" i="1"/>
  <c r="X2889" i="1"/>
  <c r="W2889" i="1"/>
  <c r="AF2888" i="1"/>
  <c r="AE2888" i="1"/>
  <c r="AD2888" i="1"/>
  <c r="AC2888" i="1"/>
  <c r="AB2888" i="1"/>
  <c r="AA2888" i="1"/>
  <c r="Z2888" i="1"/>
  <c r="Y2888" i="1"/>
  <c r="X2888" i="1"/>
  <c r="W2888" i="1"/>
  <c r="AF2887" i="1"/>
  <c r="AE2887" i="1"/>
  <c r="AD2887" i="1"/>
  <c r="AC2887" i="1"/>
  <c r="AB2887" i="1"/>
  <c r="AA2887" i="1"/>
  <c r="Z2887" i="1"/>
  <c r="Y2887" i="1"/>
  <c r="X2887" i="1"/>
  <c r="W2887" i="1"/>
  <c r="AF2886" i="1"/>
  <c r="AE2886" i="1"/>
  <c r="AD2886" i="1"/>
  <c r="AC2886" i="1"/>
  <c r="AB2886" i="1"/>
  <c r="AA2886" i="1"/>
  <c r="Z2886" i="1"/>
  <c r="Y2886" i="1"/>
  <c r="X2886" i="1"/>
  <c r="W2886" i="1"/>
  <c r="AF2885" i="1"/>
  <c r="AE2885" i="1"/>
  <c r="AD2885" i="1"/>
  <c r="AC2885" i="1"/>
  <c r="AB2885" i="1"/>
  <c r="AA2885" i="1"/>
  <c r="Z2885" i="1"/>
  <c r="Y2885" i="1"/>
  <c r="X2885" i="1"/>
  <c r="W2885" i="1"/>
  <c r="AF2884" i="1"/>
  <c r="AE2884" i="1"/>
  <c r="AD2884" i="1"/>
  <c r="AC2884" i="1"/>
  <c r="AB2884" i="1"/>
  <c r="AA2884" i="1"/>
  <c r="Z2884" i="1"/>
  <c r="Y2884" i="1"/>
  <c r="X2884" i="1"/>
  <c r="W2884" i="1"/>
  <c r="AF2883" i="1"/>
  <c r="AE2883" i="1"/>
  <c r="AD2883" i="1"/>
  <c r="AC2883" i="1"/>
  <c r="AB2883" i="1"/>
  <c r="AA2883" i="1"/>
  <c r="Z2883" i="1"/>
  <c r="Y2883" i="1"/>
  <c r="X2883" i="1"/>
  <c r="W2883" i="1"/>
  <c r="AF2882" i="1"/>
  <c r="AE2882" i="1"/>
  <c r="AD2882" i="1"/>
  <c r="AC2882" i="1"/>
  <c r="AB2882" i="1"/>
  <c r="AA2882" i="1"/>
  <c r="Z2882" i="1"/>
  <c r="Y2882" i="1"/>
  <c r="X2882" i="1"/>
  <c r="W2882" i="1"/>
  <c r="AF2881" i="1"/>
  <c r="AE2881" i="1"/>
  <c r="AD2881" i="1"/>
  <c r="AC2881" i="1"/>
  <c r="AB2881" i="1"/>
  <c r="AA2881" i="1"/>
  <c r="Z2881" i="1"/>
  <c r="Y2881" i="1"/>
  <c r="X2881" i="1"/>
  <c r="W2881" i="1"/>
  <c r="AF2880" i="1"/>
  <c r="AE2880" i="1"/>
  <c r="AD2880" i="1"/>
  <c r="AC2880" i="1"/>
  <c r="AB2880" i="1"/>
  <c r="AA2880" i="1"/>
  <c r="Z2880" i="1"/>
  <c r="Y2880" i="1"/>
  <c r="X2880" i="1"/>
  <c r="W2880" i="1"/>
  <c r="AF2879" i="1"/>
  <c r="AE2879" i="1"/>
  <c r="AD2879" i="1"/>
  <c r="AC2879" i="1"/>
  <c r="AB2879" i="1"/>
  <c r="AA2879" i="1"/>
  <c r="Z2879" i="1"/>
  <c r="Y2879" i="1"/>
  <c r="X2879" i="1"/>
  <c r="W2879" i="1"/>
  <c r="AF2878" i="1"/>
  <c r="AE2878" i="1"/>
  <c r="AD2878" i="1"/>
  <c r="AC2878" i="1"/>
  <c r="AB2878" i="1"/>
  <c r="AA2878" i="1"/>
  <c r="Z2878" i="1"/>
  <c r="Y2878" i="1"/>
  <c r="X2878" i="1"/>
  <c r="W2878" i="1"/>
  <c r="AF2877" i="1"/>
  <c r="AE2877" i="1"/>
  <c r="AD2877" i="1"/>
  <c r="AC2877" i="1"/>
  <c r="AB2877" i="1"/>
  <c r="AA2877" i="1"/>
  <c r="Z2877" i="1"/>
  <c r="Y2877" i="1"/>
  <c r="X2877" i="1"/>
  <c r="W2877" i="1"/>
  <c r="AF2876" i="1"/>
  <c r="AE2876" i="1"/>
  <c r="AD2876" i="1"/>
  <c r="AC2876" i="1"/>
  <c r="AB2876" i="1"/>
  <c r="AA2876" i="1"/>
  <c r="Z2876" i="1"/>
  <c r="Y2876" i="1"/>
  <c r="X2876" i="1"/>
  <c r="W2876" i="1"/>
  <c r="AF2875" i="1"/>
  <c r="AE2875" i="1"/>
  <c r="AD2875" i="1"/>
  <c r="AC2875" i="1"/>
  <c r="AB2875" i="1"/>
  <c r="AA2875" i="1"/>
  <c r="Z2875" i="1"/>
  <c r="Y2875" i="1"/>
  <c r="X2875" i="1"/>
  <c r="W2875" i="1"/>
  <c r="AF2874" i="1"/>
  <c r="AE2874" i="1"/>
  <c r="AD2874" i="1"/>
  <c r="AC2874" i="1"/>
  <c r="AB2874" i="1"/>
  <c r="AA2874" i="1"/>
  <c r="Z2874" i="1"/>
  <c r="Y2874" i="1"/>
  <c r="X2874" i="1"/>
  <c r="W2874" i="1"/>
  <c r="AF2873" i="1"/>
  <c r="AE2873" i="1"/>
  <c r="AD2873" i="1"/>
  <c r="AC2873" i="1"/>
  <c r="AB2873" i="1"/>
  <c r="AA2873" i="1"/>
  <c r="Z2873" i="1"/>
  <c r="Y2873" i="1"/>
  <c r="X2873" i="1"/>
  <c r="W2873" i="1"/>
  <c r="AF2872" i="1"/>
  <c r="AE2872" i="1"/>
  <c r="AD2872" i="1"/>
  <c r="AC2872" i="1"/>
  <c r="AB2872" i="1"/>
  <c r="AA2872" i="1"/>
  <c r="Z2872" i="1"/>
  <c r="Y2872" i="1"/>
  <c r="X2872" i="1"/>
  <c r="W2872" i="1"/>
  <c r="AF2871" i="1"/>
  <c r="AE2871" i="1"/>
  <c r="AD2871" i="1"/>
  <c r="AC2871" i="1"/>
  <c r="AB2871" i="1"/>
  <c r="AA2871" i="1"/>
  <c r="Z2871" i="1"/>
  <c r="Y2871" i="1"/>
  <c r="X2871" i="1"/>
  <c r="W2871" i="1"/>
  <c r="AF2870" i="1"/>
  <c r="AE2870" i="1"/>
  <c r="AD2870" i="1"/>
  <c r="AC2870" i="1"/>
  <c r="AB2870" i="1"/>
  <c r="AA2870" i="1"/>
  <c r="Z2870" i="1"/>
  <c r="Y2870" i="1"/>
  <c r="X2870" i="1"/>
  <c r="W2870" i="1"/>
  <c r="AF2869" i="1"/>
  <c r="AE2869" i="1"/>
  <c r="AD2869" i="1"/>
  <c r="AC2869" i="1"/>
  <c r="AB2869" i="1"/>
  <c r="AA2869" i="1"/>
  <c r="Z2869" i="1"/>
  <c r="Y2869" i="1"/>
  <c r="X2869" i="1"/>
  <c r="W2869" i="1"/>
  <c r="AF2868" i="1"/>
  <c r="AE2868" i="1"/>
  <c r="AD2868" i="1"/>
  <c r="AC2868" i="1"/>
  <c r="AB2868" i="1"/>
  <c r="AA2868" i="1"/>
  <c r="Z2868" i="1"/>
  <c r="Y2868" i="1"/>
  <c r="X2868" i="1"/>
  <c r="W2868" i="1"/>
  <c r="AF2867" i="1"/>
  <c r="AE2867" i="1"/>
  <c r="AD2867" i="1"/>
  <c r="AC2867" i="1"/>
  <c r="AB2867" i="1"/>
  <c r="AA2867" i="1"/>
  <c r="Z2867" i="1"/>
  <c r="Y2867" i="1"/>
  <c r="X2867" i="1"/>
  <c r="W2867" i="1"/>
  <c r="AF2866" i="1"/>
  <c r="AE2866" i="1"/>
  <c r="AD2866" i="1"/>
  <c r="AC2866" i="1"/>
  <c r="AB2866" i="1"/>
  <c r="AA2866" i="1"/>
  <c r="Z2866" i="1"/>
  <c r="Y2866" i="1"/>
  <c r="X2866" i="1"/>
  <c r="W2866" i="1"/>
  <c r="AF2865" i="1"/>
  <c r="AE2865" i="1"/>
  <c r="AD2865" i="1"/>
  <c r="AC2865" i="1"/>
  <c r="AB2865" i="1"/>
  <c r="AA2865" i="1"/>
  <c r="Z2865" i="1"/>
  <c r="Y2865" i="1"/>
  <c r="X2865" i="1"/>
  <c r="W2865" i="1"/>
  <c r="AF2864" i="1"/>
  <c r="AE2864" i="1"/>
  <c r="AD2864" i="1"/>
  <c r="AC2864" i="1"/>
  <c r="AB2864" i="1"/>
  <c r="AA2864" i="1"/>
  <c r="Z2864" i="1"/>
  <c r="Y2864" i="1"/>
  <c r="X2864" i="1"/>
  <c r="W2864" i="1"/>
  <c r="AF2863" i="1"/>
  <c r="AE2863" i="1"/>
  <c r="AD2863" i="1"/>
  <c r="AC2863" i="1"/>
  <c r="AB2863" i="1"/>
  <c r="AA2863" i="1"/>
  <c r="Z2863" i="1"/>
  <c r="Y2863" i="1"/>
  <c r="X2863" i="1"/>
  <c r="W2863" i="1"/>
  <c r="AF2862" i="1"/>
  <c r="AE2862" i="1"/>
  <c r="AD2862" i="1"/>
  <c r="AC2862" i="1"/>
  <c r="AB2862" i="1"/>
  <c r="AA2862" i="1"/>
  <c r="Z2862" i="1"/>
  <c r="Y2862" i="1"/>
  <c r="X2862" i="1"/>
  <c r="W2862" i="1"/>
  <c r="AF2861" i="1"/>
  <c r="AE2861" i="1"/>
  <c r="AD2861" i="1"/>
  <c r="AC2861" i="1"/>
  <c r="AB2861" i="1"/>
  <c r="AA2861" i="1"/>
  <c r="Z2861" i="1"/>
  <c r="Y2861" i="1"/>
  <c r="X2861" i="1"/>
  <c r="W2861" i="1"/>
  <c r="AF2860" i="1"/>
  <c r="AE2860" i="1"/>
  <c r="AD2860" i="1"/>
  <c r="AC2860" i="1"/>
  <c r="AB2860" i="1"/>
  <c r="AA2860" i="1"/>
  <c r="Z2860" i="1"/>
  <c r="Y2860" i="1"/>
  <c r="X2860" i="1"/>
  <c r="W2860" i="1"/>
  <c r="AF2859" i="1"/>
  <c r="AE2859" i="1"/>
  <c r="AD2859" i="1"/>
  <c r="AC2859" i="1"/>
  <c r="AB2859" i="1"/>
  <c r="AA2859" i="1"/>
  <c r="Z2859" i="1"/>
  <c r="Y2859" i="1"/>
  <c r="X2859" i="1"/>
  <c r="W2859" i="1"/>
  <c r="AF2858" i="1"/>
  <c r="AE2858" i="1"/>
  <c r="AD2858" i="1"/>
  <c r="AC2858" i="1"/>
  <c r="AB2858" i="1"/>
  <c r="AA2858" i="1"/>
  <c r="Z2858" i="1"/>
  <c r="Y2858" i="1"/>
  <c r="X2858" i="1"/>
  <c r="W2858" i="1"/>
  <c r="AF2857" i="1"/>
  <c r="AE2857" i="1"/>
  <c r="AD2857" i="1"/>
  <c r="AC2857" i="1"/>
  <c r="AB2857" i="1"/>
  <c r="AA2857" i="1"/>
  <c r="Z2857" i="1"/>
  <c r="Y2857" i="1"/>
  <c r="X2857" i="1"/>
  <c r="W2857" i="1"/>
  <c r="AF2856" i="1"/>
  <c r="AE2856" i="1"/>
  <c r="AD2856" i="1"/>
  <c r="AC2856" i="1"/>
  <c r="AB2856" i="1"/>
  <c r="AA2856" i="1"/>
  <c r="Z2856" i="1"/>
  <c r="Y2856" i="1"/>
  <c r="X2856" i="1"/>
  <c r="W2856" i="1"/>
  <c r="AF2855" i="1"/>
  <c r="AE2855" i="1"/>
  <c r="AD2855" i="1"/>
  <c r="AC2855" i="1"/>
  <c r="AB2855" i="1"/>
  <c r="AA2855" i="1"/>
  <c r="Z2855" i="1"/>
  <c r="Y2855" i="1"/>
  <c r="X2855" i="1"/>
  <c r="W2855" i="1"/>
  <c r="AF2854" i="1"/>
  <c r="AE2854" i="1"/>
  <c r="AD2854" i="1"/>
  <c r="AC2854" i="1"/>
  <c r="AB2854" i="1"/>
  <c r="AA2854" i="1"/>
  <c r="Z2854" i="1"/>
  <c r="Y2854" i="1"/>
  <c r="X2854" i="1"/>
  <c r="W2854" i="1"/>
  <c r="AF2853" i="1"/>
  <c r="AE2853" i="1"/>
  <c r="AD2853" i="1"/>
  <c r="AC2853" i="1"/>
  <c r="AB2853" i="1"/>
  <c r="AA2853" i="1"/>
  <c r="Z2853" i="1"/>
  <c r="Y2853" i="1"/>
  <c r="X2853" i="1"/>
  <c r="W2853" i="1"/>
  <c r="AF2852" i="1"/>
  <c r="AE2852" i="1"/>
  <c r="AD2852" i="1"/>
  <c r="AC2852" i="1"/>
  <c r="AB2852" i="1"/>
  <c r="AA2852" i="1"/>
  <c r="Z2852" i="1"/>
  <c r="Y2852" i="1"/>
  <c r="X2852" i="1"/>
  <c r="W2852" i="1"/>
  <c r="AF2851" i="1"/>
  <c r="AE2851" i="1"/>
  <c r="AD2851" i="1"/>
  <c r="AC2851" i="1"/>
  <c r="AB2851" i="1"/>
  <c r="AA2851" i="1"/>
  <c r="Z2851" i="1"/>
  <c r="Y2851" i="1"/>
  <c r="X2851" i="1"/>
  <c r="W2851" i="1"/>
  <c r="AF2850" i="1"/>
  <c r="AE2850" i="1"/>
  <c r="AD2850" i="1"/>
  <c r="AC2850" i="1"/>
  <c r="AB2850" i="1"/>
  <c r="AA2850" i="1"/>
  <c r="Z2850" i="1"/>
  <c r="Y2850" i="1"/>
  <c r="X2850" i="1"/>
  <c r="W2850" i="1"/>
  <c r="AF2849" i="1"/>
  <c r="AE2849" i="1"/>
  <c r="AD2849" i="1"/>
  <c r="AC2849" i="1"/>
  <c r="AB2849" i="1"/>
  <c r="AA2849" i="1"/>
  <c r="Z2849" i="1"/>
  <c r="Y2849" i="1"/>
  <c r="X2849" i="1"/>
  <c r="W2849" i="1"/>
  <c r="AF2848" i="1"/>
  <c r="AE2848" i="1"/>
  <c r="AD2848" i="1"/>
  <c r="AC2848" i="1"/>
  <c r="AB2848" i="1"/>
  <c r="AA2848" i="1"/>
  <c r="Z2848" i="1"/>
  <c r="Y2848" i="1"/>
  <c r="X2848" i="1"/>
  <c r="W2848" i="1"/>
  <c r="AF2847" i="1"/>
  <c r="AE2847" i="1"/>
  <c r="AD2847" i="1"/>
  <c r="AC2847" i="1"/>
  <c r="AB2847" i="1"/>
  <c r="AA2847" i="1"/>
  <c r="Z2847" i="1"/>
  <c r="Y2847" i="1"/>
  <c r="X2847" i="1"/>
  <c r="W2847" i="1"/>
  <c r="AF2846" i="1"/>
  <c r="AE2846" i="1"/>
  <c r="AD2846" i="1"/>
  <c r="AC2846" i="1"/>
  <c r="AB2846" i="1"/>
  <c r="AA2846" i="1"/>
  <c r="Z2846" i="1"/>
  <c r="Y2846" i="1"/>
  <c r="X2846" i="1"/>
  <c r="W2846" i="1"/>
  <c r="AF2845" i="1"/>
  <c r="AE2845" i="1"/>
  <c r="AD2845" i="1"/>
  <c r="AC2845" i="1"/>
  <c r="AB2845" i="1"/>
  <c r="AA2845" i="1"/>
  <c r="Z2845" i="1"/>
  <c r="Y2845" i="1"/>
  <c r="X2845" i="1"/>
  <c r="W2845" i="1"/>
  <c r="AF2844" i="1"/>
  <c r="AE2844" i="1"/>
  <c r="AD2844" i="1"/>
  <c r="AC2844" i="1"/>
  <c r="AB2844" i="1"/>
  <c r="AA2844" i="1"/>
  <c r="Z2844" i="1"/>
  <c r="Y2844" i="1"/>
  <c r="X2844" i="1"/>
  <c r="W2844" i="1"/>
  <c r="AF2843" i="1"/>
  <c r="AE2843" i="1"/>
  <c r="AD2843" i="1"/>
  <c r="AC2843" i="1"/>
  <c r="AB2843" i="1"/>
  <c r="AA2843" i="1"/>
  <c r="Z2843" i="1"/>
  <c r="Y2843" i="1"/>
  <c r="X2843" i="1"/>
  <c r="W2843" i="1"/>
  <c r="AF2842" i="1"/>
  <c r="AE2842" i="1"/>
  <c r="AD2842" i="1"/>
  <c r="AC2842" i="1"/>
  <c r="AB2842" i="1"/>
  <c r="AA2842" i="1"/>
  <c r="Z2842" i="1"/>
  <c r="Y2842" i="1"/>
  <c r="X2842" i="1"/>
  <c r="W2842" i="1"/>
  <c r="AF2841" i="1"/>
  <c r="AE2841" i="1"/>
  <c r="AD2841" i="1"/>
  <c r="AC2841" i="1"/>
  <c r="AB2841" i="1"/>
  <c r="AA2841" i="1"/>
  <c r="Z2841" i="1"/>
  <c r="Y2841" i="1"/>
  <c r="X2841" i="1"/>
  <c r="W2841" i="1"/>
  <c r="AF2840" i="1"/>
  <c r="AE2840" i="1"/>
  <c r="AD2840" i="1"/>
  <c r="AC2840" i="1"/>
  <c r="AB2840" i="1"/>
  <c r="AA2840" i="1"/>
  <c r="Z2840" i="1"/>
  <c r="Y2840" i="1"/>
  <c r="X2840" i="1"/>
  <c r="W2840" i="1"/>
  <c r="AF2839" i="1"/>
  <c r="AE2839" i="1"/>
  <c r="AD2839" i="1"/>
  <c r="AC2839" i="1"/>
  <c r="AB2839" i="1"/>
  <c r="AA2839" i="1"/>
  <c r="Z2839" i="1"/>
  <c r="Y2839" i="1"/>
  <c r="X2839" i="1"/>
  <c r="W2839" i="1"/>
  <c r="AF2838" i="1"/>
  <c r="AE2838" i="1"/>
  <c r="AD2838" i="1"/>
  <c r="AC2838" i="1"/>
  <c r="AB2838" i="1"/>
  <c r="AA2838" i="1"/>
  <c r="Z2838" i="1"/>
  <c r="Y2838" i="1"/>
  <c r="X2838" i="1"/>
  <c r="W2838" i="1"/>
  <c r="AF2837" i="1"/>
  <c r="AE2837" i="1"/>
  <c r="AD2837" i="1"/>
  <c r="AC2837" i="1"/>
  <c r="AB2837" i="1"/>
  <c r="AA2837" i="1"/>
  <c r="Z2837" i="1"/>
  <c r="Y2837" i="1"/>
  <c r="X2837" i="1"/>
  <c r="W2837" i="1"/>
  <c r="AF2836" i="1"/>
  <c r="AE2836" i="1"/>
  <c r="AD2836" i="1"/>
  <c r="AC2836" i="1"/>
  <c r="AB2836" i="1"/>
  <c r="AA2836" i="1"/>
  <c r="Z2836" i="1"/>
  <c r="Y2836" i="1"/>
  <c r="X2836" i="1"/>
  <c r="W2836" i="1"/>
  <c r="AF2835" i="1"/>
  <c r="AE2835" i="1"/>
  <c r="AD2835" i="1"/>
  <c r="AC2835" i="1"/>
  <c r="AB2835" i="1"/>
  <c r="AA2835" i="1"/>
  <c r="Z2835" i="1"/>
  <c r="Y2835" i="1"/>
  <c r="X2835" i="1"/>
  <c r="W2835" i="1"/>
  <c r="AF2834" i="1"/>
  <c r="AE2834" i="1"/>
  <c r="AD2834" i="1"/>
  <c r="AC2834" i="1"/>
  <c r="AB2834" i="1"/>
  <c r="AA2834" i="1"/>
  <c r="Z2834" i="1"/>
  <c r="Y2834" i="1"/>
  <c r="X2834" i="1"/>
  <c r="W2834" i="1"/>
  <c r="AF2833" i="1"/>
  <c r="AE2833" i="1"/>
  <c r="AD2833" i="1"/>
  <c r="AC2833" i="1"/>
  <c r="AB2833" i="1"/>
  <c r="AA2833" i="1"/>
  <c r="Z2833" i="1"/>
  <c r="Y2833" i="1"/>
  <c r="X2833" i="1"/>
  <c r="W2833" i="1"/>
  <c r="AF2832" i="1"/>
  <c r="AE2832" i="1"/>
  <c r="AD2832" i="1"/>
  <c r="AC2832" i="1"/>
  <c r="AB2832" i="1"/>
  <c r="AA2832" i="1"/>
  <c r="Z2832" i="1"/>
  <c r="Y2832" i="1"/>
  <c r="X2832" i="1"/>
  <c r="W2832" i="1"/>
  <c r="AF2831" i="1"/>
  <c r="AE2831" i="1"/>
  <c r="AD2831" i="1"/>
  <c r="AC2831" i="1"/>
  <c r="AB2831" i="1"/>
  <c r="AA2831" i="1"/>
  <c r="Z2831" i="1"/>
  <c r="Y2831" i="1"/>
  <c r="X2831" i="1"/>
  <c r="W2831" i="1"/>
  <c r="AF2830" i="1"/>
  <c r="AE2830" i="1"/>
  <c r="AD2830" i="1"/>
  <c r="AC2830" i="1"/>
  <c r="AB2830" i="1"/>
  <c r="AA2830" i="1"/>
  <c r="Z2830" i="1"/>
  <c r="Y2830" i="1"/>
  <c r="X2830" i="1"/>
  <c r="W2830" i="1"/>
  <c r="AF2829" i="1"/>
  <c r="AE2829" i="1"/>
  <c r="AD2829" i="1"/>
  <c r="AC2829" i="1"/>
  <c r="AB2829" i="1"/>
  <c r="AA2829" i="1"/>
  <c r="Z2829" i="1"/>
  <c r="Y2829" i="1"/>
  <c r="X2829" i="1"/>
  <c r="W2829" i="1"/>
  <c r="AF2828" i="1"/>
  <c r="AE2828" i="1"/>
  <c r="AD2828" i="1"/>
  <c r="AC2828" i="1"/>
  <c r="AB2828" i="1"/>
  <c r="AA2828" i="1"/>
  <c r="Z2828" i="1"/>
  <c r="Y2828" i="1"/>
  <c r="X2828" i="1"/>
  <c r="W2828" i="1"/>
  <c r="AF2827" i="1"/>
  <c r="AE2827" i="1"/>
  <c r="AD2827" i="1"/>
  <c r="AC2827" i="1"/>
  <c r="AB2827" i="1"/>
  <c r="AA2827" i="1"/>
  <c r="Z2827" i="1"/>
  <c r="Y2827" i="1"/>
  <c r="X2827" i="1"/>
  <c r="W2827" i="1"/>
  <c r="AF2826" i="1"/>
  <c r="AE2826" i="1"/>
  <c r="AD2826" i="1"/>
  <c r="AC2826" i="1"/>
  <c r="AB2826" i="1"/>
  <c r="AA2826" i="1"/>
  <c r="Z2826" i="1"/>
  <c r="Y2826" i="1"/>
  <c r="X2826" i="1"/>
  <c r="W2826" i="1"/>
  <c r="AF2825" i="1"/>
  <c r="AE2825" i="1"/>
  <c r="AD2825" i="1"/>
  <c r="AC2825" i="1"/>
  <c r="AB2825" i="1"/>
  <c r="AA2825" i="1"/>
  <c r="Z2825" i="1"/>
  <c r="Y2825" i="1"/>
  <c r="X2825" i="1"/>
  <c r="W2825" i="1"/>
  <c r="AF2824" i="1"/>
  <c r="AE2824" i="1"/>
  <c r="AD2824" i="1"/>
  <c r="AC2824" i="1"/>
  <c r="AB2824" i="1"/>
  <c r="AA2824" i="1"/>
  <c r="Z2824" i="1"/>
  <c r="Y2824" i="1"/>
  <c r="X2824" i="1"/>
  <c r="W2824" i="1"/>
  <c r="AF2823" i="1"/>
  <c r="AE2823" i="1"/>
  <c r="AD2823" i="1"/>
  <c r="AC2823" i="1"/>
  <c r="AB2823" i="1"/>
  <c r="AA2823" i="1"/>
  <c r="Z2823" i="1"/>
  <c r="Y2823" i="1"/>
  <c r="X2823" i="1"/>
  <c r="W2823" i="1"/>
  <c r="AF2822" i="1"/>
  <c r="AE2822" i="1"/>
  <c r="AD2822" i="1"/>
  <c r="AC2822" i="1"/>
  <c r="AB2822" i="1"/>
  <c r="AA2822" i="1"/>
  <c r="Z2822" i="1"/>
  <c r="Y2822" i="1"/>
  <c r="X2822" i="1"/>
  <c r="W2822" i="1"/>
  <c r="AF2821" i="1"/>
  <c r="AE2821" i="1"/>
  <c r="AD2821" i="1"/>
  <c r="AC2821" i="1"/>
  <c r="AB2821" i="1"/>
  <c r="AA2821" i="1"/>
  <c r="Z2821" i="1"/>
  <c r="Y2821" i="1"/>
  <c r="X2821" i="1"/>
  <c r="W2821" i="1"/>
  <c r="AF2820" i="1"/>
  <c r="AE2820" i="1"/>
  <c r="AD2820" i="1"/>
  <c r="AC2820" i="1"/>
  <c r="AB2820" i="1"/>
  <c r="AA2820" i="1"/>
  <c r="Z2820" i="1"/>
  <c r="Y2820" i="1"/>
  <c r="X2820" i="1"/>
  <c r="W2820" i="1"/>
  <c r="AF2819" i="1"/>
  <c r="AE2819" i="1"/>
  <c r="AD2819" i="1"/>
  <c r="AC2819" i="1"/>
  <c r="AB2819" i="1"/>
  <c r="AA2819" i="1"/>
  <c r="Z2819" i="1"/>
  <c r="Y2819" i="1"/>
  <c r="X2819" i="1"/>
  <c r="W2819" i="1"/>
  <c r="AF2818" i="1"/>
  <c r="AE2818" i="1"/>
  <c r="AD2818" i="1"/>
  <c r="AC2818" i="1"/>
  <c r="AB2818" i="1"/>
  <c r="AA2818" i="1"/>
  <c r="Z2818" i="1"/>
  <c r="Y2818" i="1"/>
  <c r="X2818" i="1"/>
  <c r="W2818" i="1"/>
  <c r="AF2817" i="1"/>
  <c r="AE2817" i="1"/>
  <c r="AD2817" i="1"/>
  <c r="AC2817" i="1"/>
  <c r="AB2817" i="1"/>
  <c r="AA2817" i="1"/>
  <c r="Z2817" i="1"/>
  <c r="Y2817" i="1"/>
  <c r="X2817" i="1"/>
  <c r="W2817" i="1"/>
  <c r="AF2816" i="1"/>
  <c r="AE2816" i="1"/>
  <c r="AD2816" i="1"/>
  <c r="AC2816" i="1"/>
  <c r="AB2816" i="1"/>
  <c r="AA2816" i="1"/>
  <c r="Z2816" i="1"/>
  <c r="Y2816" i="1"/>
  <c r="X2816" i="1"/>
  <c r="W2816" i="1"/>
  <c r="AF2815" i="1"/>
  <c r="AE2815" i="1"/>
  <c r="AD2815" i="1"/>
  <c r="AC2815" i="1"/>
  <c r="AB2815" i="1"/>
  <c r="AA2815" i="1"/>
  <c r="Z2815" i="1"/>
  <c r="Y2815" i="1"/>
  <c r="X2815" i="1"/>
  <c r="W2815" i="1"/>
  <c r="AF2814" i="1"/>
  <c r="AE2814" i="1"/>
  <c r="AD2814" i="1"/>
  <c r="AC2814" i="1"/>
  <c r="AB2814" i="1"/>
  <c r="AA2814" i="1"/>
  <c r="Z2814" i="1"/>
  <c r="Y2814" i="1"/>
  <c r="X2814" i="1"/>
  <c r="W2814" i="1"/>
  <c r="AF2813" i="1"/>
  <c r="AE2813" i="1"/>
  <c r="AD2813" i="1"/>
  <c r="AC2813" i="1"/>
  <c r="AB2813" i="1"/>
  <c r="AA2813" i="1"/>
  <c r="Z2813" i="1"/>
  <c r="Y2813" i="1"/>
  <c r="X2813" i="1"/>
  <c r="W2813" i="1"/>
  <c r="AF2812" i="1"/>
  <c r="AE2812" i="1"/>
  <c r="AD2812" i="1"/>
  <c r="AC2812" i="1"/>
  <c r="AB2812" i="1"/>
  <c r="AA2812" i="1"/>
  <c r="Z2812" i="1"/>
  <c r="Y2812" i="1"/>
  <c r="X2812" i="1"/>
  <c r="W2812" i="1"/>
  <c r="AF2811" i="1"/>
  <c r="AE2811" i="1"/>
  <c r="AD2811" i="1"/>
  <c r="AC2811" i="1"/>
  <c r="AB2811" i="1"/>
  <c r="AA2811" i="1"/>
  <c r="Z2811" i="1"/>
  <c r="Y2811" i="1"/>
  <c r="X2811" i="1"/>
  <c r="W2811" i="1"/>
  <c r="AF2810" i="1"/>
  <c r="AE2810" i="1"/>
  <c r="AD2810" i="1"/>
  <c r="AC2810" i="1"/>
  <c r="AB2810" i="1"/>
  <c r="AA2810" i="1"/>
  <c r="Z2810" i="1"/>
  <c r="Y2810" i="1"/>
  <c r="X2810" i="1"/>
  <c r="W2810" i="1"/>
  <c r="AF2809" i="1"/>
  <c r="AE2809" i="1"/>
  <c r="AD2809" i="1"/>
  <c r="AC2809" i="1"/>
  <c r="AB2809" i="1"/>
  <c r="AA2809" i="1"/>
  <c r="Z2809" i="1"/>
  <c r="Y2809" i="1"/>
  <c r="X2809" i="1"/>
  <c r="W2809" i="1"/>
  <c r="AF2808" i="1"/>
  <c r="AE2808" i="1"/>
  <c r="AD2808" i="1"/>
  <c r="AC2808" i="1"/>
  <c r="AB2808" i="1"/>
  <c r="AA2808" i="1"/>
  <c r="Z2808" i="1"/>
  <c r="Y2808" i="1"/>
  <c r="X2808" i="1"/>
  <c r="W2808" i="1"/>
  <c r="AF2807" i="1"/>
  <c r="AE2807" i="1"/>
  <c r="AD2807" i="1"/>
  <c r="AC2807" i="1"/>
  <c r="AB2807" i="1"/>
  <c r="AA2807" i="1"/>
  <c r="Z2807" i="1"/>
  <c r="Y2807" i="1"/>
  <c r="X2807" i="1"/>
  <c r="W2807" i="1"/>
  <c r="AF2806" i="1"/>
  <c r="AE2806" i="1"/>
  <c r="AD2806" i="1"/>
  <c r="AC2806" i="1"/>
  <c r="AB2806" i="1"/>
  <c r="AA2806" i="1"/>
  <c r="Z2806" i="1"/>
  <c r="Y2806" i="1"/>
  <c r="X2806" i="1"/>
  <c r="W2806" i="1"/>
  <c r="AF2805" i="1"/>
  <c r="AE2805" i="1"/>
  <c r="AD2805" i="1"/>
  <c r="AC2805" i="1"/>
  <c r="AB2805" i="1"/>
  <c r="AA2805" i="1"/>
  <c r="Z2805" i="1"/>
  <c r="Y2805" i="1"/>
  <c r="X2805" i="1"/>
  <c r="W2805" i="1"/>
  <c r="AF2804" i="1"/>
  <c r="AE2804" i="1"/>
  <c r="AD2804" i="1"/>
  <c r="AC2804" i="1"/>
  <c r="AB2804" i="1"/>
  <c r="AA2804" i="1"/>
  <c r="Z2804" i="1"/>
  <c r="Y2804" i="1"/>
  <c r="X2804" i="1"/>
  <c r="W2804" i="1"/>
  <c r="AF2803" i="1"/>
  <c r="AE2803" i="1"/>
  <c r="AD2803" i="1"/>
  <c r="AC2803" i="1"/>
  <c r="AB2803" i="1"/>
  <c r="AA2803" i="1"/>
  <c r="Z2803" i="1"/>
  <c r="Y2803" i="1"/>
  <c r="X2803" i="1"/>
  <c r="W2803" i="1"/>
  <c r="AF2802" i="1"/>
  <c r="AE2802" i="1"/>
  <c r="AD2802" i="1"/>
  <c r="AC2802" i="1"/>
  <c r="AB2802" i="1"/>
  <c r="AA2802" i="1"/>
  <c r="Z2802" i="1"/>
  <c r="Y2802" i="1"/>
  <c r="X2802" i="1"/>
  <c r="W2802" i="1"/>
  <c r="AF2801" i="1"/>
  <c r="AE2801" i="1"/>
  <c r="AD2801" i="1"/>
  <c r="AC2801" i="1"/>
  <c r="AB2801" i="1"/>
  <c r="AA2801" i="1"/>
  <c r="Z2801" i="1"/>
  <c r="Y2801" i="1"/>
  <c r="X2801" i="1"/>
  <c r="W2801" i="1"/>
  <c r="AF2800" i="1"/>
  <c r="AE2800" i="1"/>
  <c r="AD2800" i="1"/>
  <c r="AC2800" i="1"/>
  <c r="AB2800" i="1"/>
  <c r="AA2800" i="1"/>
  <c r="Z2800" i="1"/>
  <c r="Y2800" i="1"/>
  <c r="X2800" i="1"/>
  <c r="W2800" i="1"/>
  <c r="AF2799" i="1"/>
  <c r="AE2799" i="1"/>
  <c r="AD2799" i="1"/>
  <c r="AC2799" i="1"/>
  <c r="AB2799" i="1"/>
  <c r="AA2799" i="1"/>
  <c r="Z2799" i="1"/>
  <c r="Y2799" i="1"/>
  <c r="X2799" i="1"/>
  <c r="W2799" i="1"/>
  <c r="AF2798" i="1"/>
  <c r="AE2798" i="1"/>
  <c r="AD2798" i="1"/>
  <c r="AC2798" i="1"/>
  <c r="AB2798" i="1"/>
  <c r="AA2798" i="1"/>
  <c r="Z2798" i="1"/>
  <c r="Y2798" i="1"/>
  <c r="X2798" i="1"/>
  <c r="W2798" i="1"/>
  <c r="AF2797" i="1"/>
  <c r="AE2797" i="1"/>
  <c r="AD2797" i="1"/>
  <c r="AC2797" i="1"/>
  <c r="AB2797" i="1"/>
  <c r="AA2797" i="1"/>
  <c r="Z2797" i="1"/>
  <c r="Y2797" i="1"/>
  <c r="X2797" i="1"/>
  <c r="W2797" i="1"/>
  <c r="AF2796" i="1"/>
  <c r="AE2796" i="1"/>
  <c r="AD2796" i="1"/>
  <c r="AC2796" i="1"/>
  <c r="AB2796" i="1"/>
  <c r="AA2796" i="1"/>
  <c r="Z2796" i="1"/>
  <c r="Y2796" i="1"/>
  <c r="X2796" i="1"/>
  <c r="W2796" i="1"/>
  <c r="AF2795" i="1"/>
  <c r="AE2795" i="1"/>
  <c r="AD2795" i="1"/>
  <c r="AC2795" i="1"/>
  <c r="AB2795" i="1"/>
  <c r="AA2795" i="1"/>
  <c r="Z2795" i="1"/>
  <c r="Y2795" i="1"/>
  <c r="X2795" i="1"/>
  <c r="W2795" i="1"/>
  <c r="AF2794" i="1"/>
  <c r="AE2794" i="1"/>
  <c r="AD2794" i="1"/>
  <c r="AC2794" i="1"/>
  <c r="AB2794" i="1"/>
  <c r="AA2794" i="1"/>
  <c r="Z2794" i="1"/>
  <c r="Y2794" i="1"/>
  <c r="X2794" i="1"/>
  <c r="W2794" i="1"/>
  <c r="AF2793" i="1"/>
  <c r="AE2793" i="1"/>
  <c r="AD2793" i="1"/>
  <c r="AC2793" i="1"/>
  <c r="AB2793" i="1"/>
  <c r="AA2793" i="1"/>
  <c r="Z2793" i="1"/>
  <c r="Y2793" i="1"/>
  <c r="X2793" i="1"/>
  <c r="W2793" i="1"/>
  <c r="AF2792" i="1"/>
  <c r="AE2792" i="1"/>
  <c r="AD2792" i="1"/>
  <c r="AC2792" i="1"/>
  <c r="AB2792" i="1"/>
  <c r="AA2792" i="1"/>
  <c r="Z2792" i="1"/>
  <c r="Y2792" i="1"/>
  <c r="X2792" i="1"/>
  <c r="W2792" i="1"/>
  <c r="AF2791" i="1"/>
  <c r="AE2791" i="1"/>
  <c r="AD2791" i="1"/>
  <c r="AC2791" i="1"/>
  <c r="AB2791" i="1"/>
  <c r="AA2791" i="1"/>
  <c r="Z2791" i="1"/>
  <c r="Y2791" i="1"/>
  <c r="X2791" i="1"/>
  <c r="W2791" i="1"/>
  <c r="AF2790" i="1"/>
  <c r="AE2790" i="1"/>
  <c r="AD2790" i="1"/>
  <c r="AC2790" i="1"/>
  <c r="AB2790" i="1"/>
  <c r="AA2790" i="1"/>
  <c r="Z2790" i="1"/>
  <c r="Y2790" i="1"/>
  <c r="X2790" i="1"/>
  <c r="W2790" i="1"/>
  <c r="AF2789" i="1"/>
  <c r="AE2789" i="1"/>
  <c r="AD2789" i="1"/>
  <c r="AC2789" i="1"/>
  <c r="AB2789" i="1"/>
  <c r="AA2789" i="1"/>
  <c r="Z2789" i="1"/>
  <c r="Y2789" i="1"/>
  <c r="X2789" i="1"/>
  <c r="W2789" i="1"/>
  <c r="AF2788" i="1"/>
  <c r="AE2788" i="1"/>
  <c r="AD2788" i="1"/>
  <c r="AC2788" i="1"/>
  <c r="AB2788" i="1"/>
  <c r="AA2788" i="1"/>
  <c r="Z2788" i="1"/>
  <c r="Y2788" i="1"/>
  <c r="X2788" i="1"/>
  <c r="W2788" i="1"/>
  <c r="AF2787" i="1"/>
  <c r="AE2787" i="1"/>
  <c r="AD2787" i="1"/>
  <c r="AC2787" i="1"/>
  <c r="AB2787" i="1"/>
  <c r="AA2787" i="1"/>
  <c r="Z2787" i="1"/>
  <c r="Y2787" i="1"/>
  <c r="X2787" i="1"/>
  <c r="W2787" i="1"/>
  <c r="AF2786" i="1"/>
  <c r="AE2786" i="1"/>
  <c r="AD2786" i="1"/>
  <c r="AC2786" i="1"/>
  <c r="AB2786" i="1"/>
  <c r="AA2786" i="1"/>
  <c r="Z2786" i="1"/>
  <c r="Y2786" i="1"/>
  <c r="X2786" i="1"/>
  <c r="W2786" i="1"/>
  <c r="AF2785" i="1"/>
  <c r="AE2785" i="1"/>
  <c r="AD2785" i="1"/>
  <c r="AC2785" i="1"/>
  <c r="AB2785" i="1"/>
  <c r="AA2785" i="1"/>
  <c r="Z2785" i="1"/>
  <c r="Y2785" i="1"/>
  <c r="X2785" i="1"/>
  <c r="W2785" i="1"/>
  <c r="AF2784" i="1"/>
  <c r="AE2784" i="1"/>
  <c r="AD2784" i="1"/>
  <c r="AC2784" i="1"/>
  <c r="AB2784" i="1"/>
  <c r="AA2784" i="1"/>
  <c r="Z2784" i="1"/>
  <c r="Y2784" i="1"/>
  <c r="X2784" i="1"/>
  <c r="W2784" i="1"/>
  <c r="AF2783" i="1"/>
  <c r="AE2783" i="1"/>
  <c r="AD2783" i="1"/>
  <c r="AC2783" i="1"/>
  <c r="AB2783" i="1"/>
  <c r="AA2783" i="1"/>
  <c r="Z2783" i="1"/>
  <c r="Y2783" i="1"/>
  <c r="X2783" i="1"/>
  <c r="W2783" i="1"/>
  <c r="AF2782" i="1"/>
  <c r="AE2782" i="1"/>
  <c r="AD2782" i="1"/>
  <c r="AC2782" i="1"/>
  <c r="AB2782" i="1"/>
  <c r="AA2782" i="1"/>
  <c r="Z2782" i="1"/>
  <c r="Y2782" i="1"/>
  <c r="X2782" i="1"/>
  <c r="W2782" i="1"/>
  <c r="AF2781" i="1"/>
  <c r="AE2781" i="1"/>
  <c r="AD2781" i="1"/>
  <c r="AC2781" i="1"/>
  <c r="AB2781" i="1"/>
  <c r="AA2781" i="1"/>
  <c r="Z2781" i="1"/>
  <c r="Y2781" i="1"/>
  <c r="X2781" i="1"/>
  <c r="W2781" i="1"/>
  <c r="AF2780" i="1"/>
  <c r="AE2780" i="1"/>
  <c r="AD2780" i="1"/>
  <c r="AC2780" i="1"/>
  <c r="AB2780" i="1"/>
  <c r="AA2780" i="1"/>
  <c r="Z2780" i="1"/>
  <c r="Y2780" i="1"/>
  <c r="X2780" i="1"/>
  <c r="W2780" i="1"/>
  <c r="AF2779" i="1"/>
  <c r="AE2779" i="1"/>
  <c r="AD2779" i="1"/>
  <c r="AC2779" i="1"/>
  <c r="AB2779" i="1"/>
  <c r="AA2779" i="1"/>
  <c r="Z2779" i="1"/>
  <c r="Y2779" i="1"/>
  <c r="X2779" i="1"/>
  <c r="W2779" i="1"/>
  <c r="AF2778" i="1"/>
  <c r="AE2778" i="1"/>
  <c r="AD2778" i="1"/>
  <c r="AC2778" i="1"/>
  <c r="AB2778" i="1"/>
  <c r="AA2778" i="1"/>
  <c r="Z2778" i="1"/>
  <c r="Y2778" i="1"/>
  <c r="X2778" i="1"/>
  <c r="W2778" i="1"/>
  <c r="AF2777" i="1"/>
  <c r="AE2777" i="1"/>
  <c r="AD2777" i="1"/>
  <c r="AC2777" i="1"/>
  <c r="AB2777" i="1"/>
  <c r="AA2777" i="1"/>
  <c r="Z2777" i="1"/>
  <c r="Y2777" i="1"/>
  <c r="X2777" i="1"/>
  <c r="W2777" i="1"/>
  <c r="AF2776" i="1"/>
  <c r="AE2776" i="1"/>
  <c r="AD2776" i="1"/>
  <c r="AC2776" i="1"/>
  <c r="AB2776" i="1"/>
  <c r="AA2776" i="1"/>
  <c r="Z2776" i="1"/>
  <c r="Y2776" i="1"/>
  <c r="X2776" i="1"/>
  <c r="W2776" i="1"/>
  <c r="AF2775" i="1"/>
  <c r="AE2775" i="1"/>
  <c r="AD2775" i="1"/>
  <c r="AC2775" i="1"/>
  <c r="AB2775" i="1"/>
  <c r="AA2775" i="1"/>
  <c r="Z2775" i="1"/>
  <c r="Y2775" i="1"/>
  <c r="X2775" i="1"/>
  <c r="W2775" i="1"/>
  <c r="AF2774" i="1"/>
  <c r="AE2774" i="1"/>
  <c r="AD2774" i="1"/>
  <c r="AC2774" i="1"/>
  <c r="AB2774" i="1"/>
  <c r="AA2774" i="1"/>
  <c r="Z2774" i="1"/>
  <c r="Y2774" i="1"/>
  <c r="X2774" i="1"/>
  <c r="W2774" i="1"/>
  <c r="AF2773" i="1"/>
  <c r="AE2773" i="1"/>
  <c r="AD2773" i="1"/>
  <c r="AC2773" i="1"/>
  <c r="AB2773" i="1"/>
  <c r="AA2773" i="1"/>
  <c r="Z2773" i="1"/>
  <c r="Y2773" i="1"/>
  <c r="X2773" i="1"/>
  <c r="W2773" i="1"/>
  <c r="AF2772" i="1"/>
  <c r="AE2772" i="1"/>
  <c r="AD2772" i="1"/>
  <c r="AC2772" i="1"/>
  <c r="AB2772" i="1"/>
  <c r="AA2772" i="1"/>
  <c r="Z2772" i="1"/>
  <c r="Y2772" i="1"/>
  <c r="X2772" i="1"/>
  <c r="W2772" i="1"/>
  <c r="AF2771" i="1"/>
  <c r="AE2771" i="1"/>
  <c r="AD2771" i="1"/>
  <c r="AC2771" i="1"/>
  <c r="AB2771" i="1"/>
  <c r="AA2771" i="1"/>
  <c r="Z2771" i="1"/>
  <c r="Y2771" i="1"/>
  <c r="X2771" i="1"/>
  <c r="W2771" i="1"/>
  <c r="AF2770" i="1"/>
  <c r="AE2770" i="1"/>
  <c r="AD2770" i="1"/>
  <c r="AC2770" i="1"/>
  <c r="AB2770" i="1"/>
  <c r="AA2770" i="1"/>
  <c r="Z2770" i="1"/>
  <c r="Y2770" i="1"/>
  <c r="X2770" i="1"/>
  <c r="W2770" i="1"/>
  <c r="AF2769" i="1"/>
  <c r="AE2769" i="1"/>
  <c r="AD2769" i="1"/>
  <c r="AC2769" i="1"/>
  <c r="AB2769" i="1"/>
  <c r="AA2769" i="1"/>
  <c r="Z2769" i="1"/>
  <c r="Y2769" i="1"/>
  <c r="X2769" i="1"/>
  <c r="W2769" i="1"/>
  <c r="AF2768" i="1"/>
  <c r="AE2768" i="1"/>
  <c r="AD2768" i="1"/>
  <c r="AC2768" i="1"/>
  <c r="AB2768" i="1"/>
  <c r="AA2768" i="1"/>
  <c r="Z2768" i="1"/>
  <c r="Y2768" i="1"/>
  <c r="X2768" i="1"/>
  <c r="W2768" i="1"/>
  <c r="AF2767" i="1"/>
  <c r="AE2767" i="1"/>
  <c r="AD2767" i="1"/>
  <c r="AC2767" i="1"/>
  <c r="AB2767" i="1"/>
  <c r="AA2767" i="1"/>
  <c r="Z2767" i="1"/>
  <c r="Y2767" i="1"/>
  <c r="X2767" i="1"/>
  <c r="W2767" i="1"/>
  <c r="AF2766" i="1"/>
  <c r="AE2766" i="1"/>
  <c r="AD2766" i="1"/>
  <c r="AC2766" i="1"/>
  <c r="AB2766" i="1"/>
  <c r="AA2766" i="1"/>
  <c r="Z2766" i="1"/>
  <c r="Y2766" i="1"/>
  <c r="X2766" i="1"/>
  <c r="W2766" i="1"/>
  <c r="AF2765" i="1"/>
  <c r="AE2765" i="1"/>
  <c r="AD2765" i="1"/>
  <c r="AC2765" i="1"/>
  <c r="AB2765" i="1"/>
  <c r="AA2765" i="1"/>
  <c r="Z2765" i="1"/>
  <c r="Y2765" i="1"/>
  <c r="X2765" i="1"/>
  <c r="W2765" i="1"/>
  <c r="AF2764" i="1"/>
  <c r="AE2764" i="1"/>
  <c r="AD2764" i="1"/>
  <c r="AC2764" i="1"/>
  <c r="AB2764" i="1"/>
  <c r="AA2764" i="1"/>
  <c r="Z2764" i="1"/>
  <c r="Y2764" i="1"/>
  <c r="X2764" i="1"/>
  <c r="W2764" i="1"/>
  <c r="AF2763" i="1"/>
  <c r="AE2763" i="1"/>
  <c r="AD2763" i="1"/>
  <c r="AC2763" i="1"/>
  <c r="AB2763" i="1"/>
  <c r="AA2763" i="1"/>
  <c r="Z2763" i="1"/>
  <c r="Y2763" i="1"/>
  <c r="X2763" i="1"/>
  <c r="W2763" i="1"/>
  <c r="AF2762" i="1"/>
  <c r="AE2762" i="1"/>
  <c r="AD2762" i="1"/>
  <c r="AC2762" i="1"/>
  <c r="AB2762" i="1"/>
  <c r="AA2762" i="1"/>
  <c r="Z2762" i="1"/>
  <c r="Y2762" i="1"/>
  <c r="X2762" i="1"/>
  <c r="W2762" i="1"/>
  <c r="AF2761" i="1"/>
  <c r="AE2761" i="1"/>
  <c r="AD2761" i="1"/>
  <c r="AC2761" i="1"/>
  <c r="AB2761" i="1"/>
  <c r="AA2761" i="1"/>
  <c r="Z2761" i="1"/>
  <c r="Y2761" i="1"/>
  <c r="X2761" i="1"/>
  <c r="W2761" i="1"/>
  <c r="AF2760" i="1"/>
  <c r="AE2760" i="1"/>
  <c r="AD2760" i="1"/>
  <c r="AC2760" i="1"/>
  <c r="AB2760" i="1"/>
  <c r="AA2760" i="1"/>
  <c r="Z2760" i="1"/>
  <c r="Y2760" i="1"/>
  <c r="X2760" i="1"/>
  <c r="W2760" i="1"/>
  <c r="AF2759" i="1"/>
  <c r="AE2759" i="1"/>
  <c r="AD2759" i="1"/>
  <c r="AC2759" i="1"/>
  <c r="AB2759" i="1"/>
  <c r="AA2759" i="1"/>
  <c r="Z2759" i="1"/>
  <c r="Y2759" i="1"/>
  <c r="X2759" i="1"/>
  <c r="W2759" i="1"/>
  <c r="AF2758" i="1"/>
  <c r="AE2758" i="1"/>
  <c r="AD2758" i="1"/>
  <c r="AC2758" i="1"/>
  <c r="AB2758" i="1"/>
  <c r="AA2758" i="1"/>
  <c r="Z2758" i="1"/>
  <c r="Y2758" i="1"/>
  <c r="X2758" i="1"/>
  <c r="W2758" i="1"/>
  <c r="AF2757" i="1"/>
  <c r="AE2757" i="1"/>
  <c r="AD2757" i="1"/>
  <c r="AC2757" i="1"/>
  <c r="AB2757" i="1"/>
  <c r="AA2757" i="1"/>
  <c r="Z2757" i="1"/>
  <c r="Y2757" i="1"/>
  <c r="X2757" i="1"/>
  <c r="W2757" i="1"/>
  <c r="AF2756" i="1"/>
  <c r="AE2756" i="1"/>
  <c r="AD2756" i="1"/>
  <c r="AC2756" i="1"/>
  <c r="AB2756" i="1"/>
  <c r="AA2756" i="1"/>
  <c r="Z2756" i="1"/>
  <c r="Y2756" i="1"/>
  <c r="X2756" i="1"/>
  <c r="W2756" i="1"/>
  <c r="AF2755" i="1"/>
  <c r="AE2755" i="1"/>
  <c r="AD2755" i="1"/>
  <c r="AC2755" i="1"/>
  <c r="AB2755" i="1"/>
  <c r="AA2755" i="1"/>
  <c r="Z2755" i="1"/>
  <c r="Y2755" i="1"/>
  <c r="X2755" i="1"/>
  <c r="W2755" i="1"/>
  <c r="AF2754" i="1"/>
  <c r="AE2754" i="1"/>
  <c r="AD2754" i="1"/>
  <c r="AC2754" i="1"/>
  <c r="AB2754" i="1"/>
  <c r="AA2754" i="1"/>
  <c r="Z2754" i="1"/>
  <c r="Y2754" i="1"/>
  <c r="X2754" i="1"/>
  <c r="W2754" i="1"/>
  <c r="AF2753" i="1"/>
  <c r="AE2753" i="1"/>
  <c r="AD2753" i="1"/>
  <c r="AC2753" i="1"/>
  <c r="AB2753" i="1"/>
  <c r="AA2753" i="1"/>
  <c r="Z2753" i="1"/>
  <c r="Y2753" i="1"/>
  <c r="X2753" i="1"/>
  <c r="W2753" i="1"/>
  <c r="AF2752" i="1"/>
  <c r="AE2752" i="1"/>
  <c r="AD2752" i="1"/>
  <c r="AC2752" i="1"/>
  <c r="AB2752" i="1"/>
  <c r="AA2752" i="1"/>
  <c r="Z2752" i="1"/>
  <c r="Y2752" i="1"/>
  <c r="X2752" i="1"/>
  <c r="W2752" i="1"/>
  <c r="AF2751" i="1"/>
  <c r="AE2751" i="1"/>
  <c r="AD2751" i="1"/>
  <c r="AC2751" i="1"/>
  <c r="AB2751" i="1"/>
  <c r="AA2751" i="1"/>
  <c r="Z2751" i="1"/>
  <c r="Y2751" i="1"/>
  <c r="X2751" i="1"/>
  <c r="W2751" i="1"/>
  <c r="AF2750" i="1"/>
  <c r="AE2750" i="1"/>
  <c r="AD2750" i="1"/>
  <c r="AC2750" i="1"/>
  <c r="AB2750" i="1"/>
  <c r="AA2750" i="1"/>
  <c r="Z2750" i="1"/>
  <c r="Y2750" i="1"/>
  <c r="X2750" i="1"/>
  <c r="W2750" i="1"/>
  <c r="AF2749" i="1"/>
  <c r="AE2749" i="1"/>
  <c r="AD2749" i="1"/>
  <c r="AC2749" i="1"/>
  <c r="AB2749" i="1"/>
  <c r="AA2749" i="1"/>
  <c r="Z2749" i="1"/>
  <c r="Y2749" i="1"/>
  <c r="X2749" i="1"/>
  <c r="W2749" i="1"/>
  <c r="AF2748" i="1"/>
  <c r="AE2748" i="1"/>
  <c r="AD2748" i="1"/>
  <c r="AC2748" i="1"/>
  <c r="AB2748" i="1"/>
  <c r="AA2748" i="1"/>
  <c r="Z2748" i="1"/>
  <c r="Y2748" i="1"/>
  <c r="X2748" i="1"/>
  <c r="W2748" i="1"/>
  <c r="AF2747" i="1"/>
  <c r="AE2747" i="1"/>
  <c r="AD2747" i="1"/>
  <c r="AC2747" i="1"/>
  <c r="AB2747" i="1"/>
  <c r="AA2747" i="1"/>
  <c r="Z2747" i="1"/>
  <c r="Y2747" i="1"/>
  <c r="X2747" i="1"/>
  <c r="W2747" i="1"/>
  <c r="AF2746" i="1"/>
  <c r="AE2746" i="1"/>
  <c r="AD2746" i="1"/>
  <c r="AC2746" i="1"/>
  <c r="AB2746" i="1"/>
  <c r="AA2746" i="1"/>
  <c r="Z2746" i="1"/>
  <c r="Y2746" i="1"/>
  <c r="X2746" i="1"/>
  <c r="W2746" i="1"/>
  <c r="AF2745" i="1"/>
  <c r="AE2745" i="1"/>
  <c r="AD2745" i="1"/>
  <c r="AC2745" i="1"/>
  <c r="AB2745" i="1"/>
  <c r="AA2745" i="1"/>
  <c r="Z2745" i="1"/>
  <c r="Y2745" i="1"/>
  <c r="X2745" i="1"/>
  <c r="W2745" i="1"/>
  <c r="AF2744" i="1"/>
  <c r="AE2744" i="1"/>
  <c r="AD2744" i="1"/>
  <c r="AC2744" i="1"/>
  <c r="AB2744" i="1"/>
  <c r="AA2744" i="1"/>
  <c r="Z2744" i="1"/>
  <c r="Y2744" i="1"/>
  <c r="X2744" i="1"/>
  <c r="W2744" i="1"/>
  <c r="AF2743" i="1"/>
  <c r="AE2743" i="1"/>
  <c r="AD2743" i="1"/>
  <c r="AC2743" i="1"/>
  <c r="AB2743" i="1"/>
  <c r="AA2743" i="1"/>
  <c r="Z2743" i="1"/>
  <c r="Y2743" i="1"/>
  <c r="X2743" i="1"/>
  <c r="W2743" i="1"/>
  <c r="AF2742" i="1"/>
  <c r="AE2742" i="1"/>
  <c r="AD2742" i="1"/>
  <c r="AC2742" i="1"/>
  <c r="AB2742" i="1"/>
  <c r="AA2742" i="1"/>
  <c r="Z2742" i="1"/>
  <c r="Y2742" i="1"/>
  <c r="X2742" i="1"/>
  <c r="W2742" i="1"/>
  <c r="AF2741" i="1"/>
  <c r="AE2741" i="1"/>
  <c r="AD2741" i="1"/>
  <c r="AC2741" i="1"/>
  <c r="AB2741" i="1"/>
  <c r="AA2741" i="1"/>
  <c r="Z2741" i="1"/>
  <c r="Y2741" i="1"/>
  <c r="X2741" i="1"/>
  <c r="W2741" i="1"/>
  <c r="AF2740" i="1"/>
  <c r="AE2740" i="1"/>
  <c r="AD2740" i="1"/>
  <c r="AC2740" i="1"/>
  <c r="AB2740" i="1"/>
  <c r="AA2740" i="1"/>
  <c r="Z2740" i="1"/>
  <c r="Y2740" i="1"/>
  <c r="X2740" i="1"/>
  <c r="W2740" i="1"/>
  <c r="AF2739" i="1"/>
  <c r="AE2739" i="1"/>
  <c r="AD2739" i="1"/>
  <c r="AC2739" i="1"/>
  <c r="AB2739" i="1"/>
  <c r="AA2739" i="1"/>
  <c r="Z2739" i="1"/>
  <c r="Y2739" i="1"/>
  <c r="X2739" i="1"/>
  <c r="W2739" i="1"/>
  <c r="AF2738" i="1"/>
  <c r="AE2738" i="1"/>
  <c r="AD2738" i="1"/>
  <c r="AC2738" i="1"/>
  <c r="AB2738" i="1"/>
  <c r="AA2738" i="1"/>
  <c r="Z2738" i="1"/>
  <c r="Y2738" i="1"/>
  <c r="X2738" i="1"/>
  <c r="W2738" i="1"/>
  <c r="AF2737" i="1"/>
  <c r="AE2737" i="1"/>
  <c r="AD2737" i="1"/>
  <c r="AC2737" i="1"/>
  <c r="AB2737" i="1"/>
  <c r="AA2737" i="1"/>
  <c r="Z2737" i="1"/>
  <c r="Y2737" i="1"/>
  <c r="X2737" i="1"/>
  <c r="W2737" i="1"/>
  <c r="AF2736" i="1"/>
  <c r="AE2736" i="1"/>
  <c r="AD2736" i="1"/>
  <c r="AC2736" i="1"/>
  <c r="AB2736" i="1"/>
  <c r="AA2736" i="1"/>
  <c r="Z2736" i="1"/>
  <c r="Y2736" i="1"/>
  <c r="X2736" i="1"/>
  <c r="W2736" i="1"/>
  <c r="AF2735" i="1"/>
  <c r="AE2735" i="1"/>
  <c r="AD2735" i="1"/>
  <c r="AC2735" i="1"/>
  <c r="AB2735" i="1"/>
  <c r="AA2735" i="1"/>
  <c r="Z2735" i="1"/>
  <c r="Y2735" i="1"/>
  <c r="X2735" i="1"/>
  <c r="W2735" i="1"/>
  <c r="AF2734" i="1"/>
  <c r="AE2734" i="1"/>
  <c r="AD2734" i="1"/>
  <c r="AC2734" i="1"/>
  <c r="AB2734" i="1"/>
  <c r="AA2734" i="1"/>
  <c r="Z2734" i="1"/>
  <c r="Y2734" i="1"/>
  <c r="X2734" i="1"/>
  <c r="W2734" i="1"/>
  <c r="AF2733" i="1"/>
  <c r="AE2733" i="1"/>
  <c r="AD2733" i="1"/>
  <c r="AC2733" i="1"/>
  <c r="AB2733" i="1"/>
  <c r="AA2733" i="1"/>
  <c r="Z2733" i="1"/>
  <c r="Y2733" i="1"/>
  <c r="X2733" i="1"/>
  <c r="W2733" i="1"/>
  <c r="AF2732" i="1"/>
  <c r="AE2732" i="1"/>
  <c r="AD2732" i="1"/>
  <c r="AC2732" i="1"/>
  <c r="AB2732" i="1"/>
  <c r="AA2732" i="1"/>
  <c r="Z2732" i="1"/>
  <c r="Y2732" i="1"/>
  <c r="X2732" i="1"/>
  <c r="W2732" i="1"/>
  <c r="AF2731" i="1"/>
  <c r="AE2731" i="1"/>
  <c r="AD2731" i="1"/>
  <c r="AC2731" i="1"/>
  <c r="AB2731" i="1"/>
  <c r="AA2731" i="1"/>
  <c r="Z2731" i="1"/>
  <c r="Y2731" i="1"/>
  <c r="X2731" i="1"/>
  <c r="W2731" i="1"/>
  <c r="AF2730" i="1"/>
  <c r="AE2730" i="1"/>
  <c r="AD2730" i="1"/>
  <c r="AC2730" i="1"/>
  <c r="AB2730" i="1"/>
  <c r="AA2730" i="1"/>
  <c r="Z2730" i="1"/>
  <c r="Y2730" i="1"/>
  <c r="X2730" i="1"/>
  <c r="W2730" i="1"/>
  <c r="AF2729" i="1"/>
  <c r="AE2729" i="1"/>
  <c r="AD2729" i="1"/>
  <c r="AC2729" i="1"/>
  <c r="AB2729" i="1"/>
  <c r="AA2729" i="1"/>
  <c r="Z2729" i="1"/>
  <c r="Y2729" i="1"/>
  <c r="X2729" i="1"/>
  <c r="W2729" i="1"/>
  <c r="AF2728" i="1"/>
  <c r="AE2728" i="1"/>
  <c r="AD2728" i="1"/>
  <c r="AC2728" i="1"/>
  <c r="AB2728" i="1"/>
  <c r="AA2728" i="1"/>
  <c r="Z2728" i="1"/>
  <c r="Y2728" i="1"/>
  <c r="X2728" i="1"/>
  <c r="W2728" i="1"/>
  <c r="AF2727" i="1"/>
  <c r="AE2727" i="1"/>
  <c r="AD2727" i="1"/>
  <c r="AC2727" i="1"/>
  <c r="AB2727" i="1"/>
  <c r="AA2727" i="1"/>
  <c r="Z2727" i="1"/>
  <c r="Y2727" i="1"/>
  <c r="X2727" i="1"/>
  <c r="W2727" i="1"/>
  <c r="AF2726" i="1"/>
  <c r="AE2726" i="1"/>
  <c r="AD2726" i="1"/>
  <c r="AC2726" i="1"/>
  <c r="AB2726" i="1"/>
  <c r="AA2726" i="1"/>
  <c r="Z2726" i="1"/>
  <c r="Y2726" i="1"/>
  <c r="X2726" i="1"/>
  <c r="W2726" i="1"/>
  <c r="AF2725" i="1"/>
  <c r="AE2725" i="1"/>
  <c r="AD2725" i="1"/>
  <c r="AC2725" i="1"/>
  <c r="AB2725" i="1"/>
  <c r="AA2725" i="1"/>
  <c r="Z2725" i="1"/>
  <c r="Y2725" i="1"/>
  <c r="X2725" i="1"/>
  <c r="W2725" i="1"/>
  <c r="AF2724" i="1"/>
  <c r="AE2724" i="1"/>
  <c r="AD2724" i="1"/>
  <c r="AC2724" i="1"/>
  <c r="AB2724" i="1"/>
  <c r="AA2724" i="1"/>
  <c r="Z2724" i="1"/>
  <c r="Y2724" i="1"/>
  <c r="X2724" i="1"/>
  <c r="W2724" i="1"/>
  <c r="AF2723" i="1"/>
  <c r="AE2723" i="1"/>
  <c r="AD2723" i="1"/>
  <c r="AC2723" i="1"/>
  <c r="AB2723" i="1"/>
  <c r="AA2723" i="1"/>
  <c r="Z2723" i="1"/>
  <c r="Y2723" i="1"/>
  <c r="X2723" i="1"/>
  <c r="W2723" i="1"/>
  <c r="AF2722" i="1"/>
  <c r="AE2722" i="1"/>
  <c r="AD2722" i="1"/>
  <c r="AC2722" i="1"/>
  <c r="AB2722" i="1"/>
  <c r="AA2722" i="1"/>
  <c r="Z2722" i="1"/>
  <c r="Y2722" i="1"/>
  <c r="X2722" i="1"/>
  <c r="W2722" i="1"/>
  <c r="AF2721" i="1"/>
  <c r="AE2721" i="1"/>
  <c r="AD2721" i="1"/>
  <c r="AC2721" i="1"/>
  <c r="AB2721" i="1"/>
  <c r="AA2721" i="1"/>
  <c r="Z2721" i="1"/>
  <c r="Y2721" i="1"/>
  <c r="X2721" i="1"/>
  <c r="W2721" i="1"/>
  <c r="AF2720" i="1"/>
  <c r="AE2720" i="1"/>
  <c r="AD2720" i="1"/>
  <c r="AC2720" i="1"/>
  <c r="AB2720" i="1"/>
  <c r="AA2720" i="1"/>
  <c r="Z2720" i="1"/>
  <c r="Y2720" i="1"/>
  <c r="X2720" i="1"/>
  <c r="W2720" i="1"/>
  <c r="AF2719" i="1"/>
  <c r="AE2719" i="1"/>
  <c r="AD2719" i="1"/>
  <c r="AC2719" i="1"/>
  <c r="AB2719" i="1"/>
  <c r="AA2719" i="1"/>
  <c r="Z2719" i="1"/>
  <c r="Y2719" i="1"/>
  <c r="X2719" i="1"/>
  <c r="W2719" i="1"/>
  <c r="AF2718" i="1"/>
  <c r="AE2718" i="1"/>
  <c r="AD2718" i="1"/>
  <c r="AC2718" i="1"/>
  <c r="AB2718" i="1"/>
  <c r="AA2718" i="1"/>
  <c r="Z2718" i="1"/>
  <c r="Y2718" i="1"/>
  <c r="X2718" i="1"/>
  <c r="W2718" i="1"/>
  <c r="AF2717" i="1"/>
  <c r="AE2717" i="1"/>
  <c r="AD2717" i="1"/>
  <c r="AC2717" i="1"/>
  <c r="AB2717" i="1"/>
  <c r="AA2717" i="1"/>
  <c r="Z2717" i="1"/>
  <c r="Y2717" i="1"/>
  <c r="X2717" i="1"/>
  <c r="W2717" i="1"/>
  <c r="AF2716" i="1"/>
  <c r="AE2716" i="1"/>
  <c r="AD2716" i="1"/>
  <c r="AC2716" i="1"/>
  <c r="AB2716" i="1"/>
  <c r="AA2716" i="1"/>
  <c r="Z2716" i="1"/>
  <c r="Y2716" i="1"/>
  <c r="X2716" i="1"/>
  <c r="W2716" i="1"/>
  <c r="AF2715" i="1"/>
  <c r="AE2715" i="1"/>
  <c r="AD2715" i="1"/>
  <c r="AC2715" i="1"/>
  <c r="AB2715" i="1"/>
  <c r="AA2715" i="1"/>
  <c r="Z2715" i="1"/>
  <c r="Y2715" i="1"/>
  <c r="X2715" i="1"/>
  <c r="W2715" i="1"/>
  <c r="AF2714" i="1"/>
  <c r="AE2714" i="1"/>
  <c r="AD2714" i="1"/>
  <c r="AC2714" i="1"/>
  <c r="AB2714" i="1"/>
  <c r="AA2714" i="1"/>
  <c r="Z2714" i="1"/>
  <c r="Y2714" i="1"/>
  <c r="X2714" i="1"/>
  <c r="W2714" i="1"/>
  <c r="AF2713" i="1"/>
  <c r="AE2713" i="1"/>
  <c r="AD2713" i="1"/>
  <c r="AC2713" i="1"/>
  <c r="AB2713" i="1"/>
  <c r="AA2713" i="1"/>
  <c r="Z2713" i="1"/>
  <c r="Y2713" i="1"/>
  <c r="X2713" i="1"/>
  <c r="W2713" i="1"/>
  <c r="AF2712" i="1"/>
  <c r="AE2712" i="1"/>
  <c r="AD2712" i="1"/>
  <c r="AC2712" i="1"/>
  <c r="AB2712" i="1"/>
  <c r="AA2712" i="1"/>
  <c r="Z2712" i="1"/>
  <c r="Y2712" i="1"/>
  <c r="X2712" i="1"/>
  <c r="W2712" i="1"/>
  <c r="AF2711" i="1"/>
  <c r="AE2711" i="1"/>
  <c r="AD2711" i="1"/>
  <c r="AC2711" i="1"/>
  <c r="AB2711" i="1"/>
  <c r="AA2711" i="1"/>
  <c r="Z2711" i="1"/>
  <c r="Y2711" i="1"/>
  <c r="X2711" i="1"/>
  <c r="W2711" i="1"/>
  <c r="AF2710" i="1"/>
  <c r="AE2710" i="1"/>
  <c r="AD2710" i="1"/>
  <c r="AC2710" i="1"/>
  <c r="AB2710" i="1"/>
  <c r="AA2710" i="1"/>
  <c r="Z2710" i="1"/>
  <c r="Y2710" i="1"/>
  <c r="X2710" i="1"/>
  <c r="W2710" i="1"/>
  <c r="AF2709" i="1"/>
  <c r="AE2709" i="1"/>
  <c r="AD2709" i="1"/>
  <c r="AC2709" i="1"/>
  <c r="AB2709" i="1"/>
  <c r="AA2709" i="1"/>
  <c r="Z2709" i="1"/>
  <c r="Y2709" i="1"/>
  <c r="X2709" i="1"/>
  <c r="W2709" i="1"/>
  <c r="AF2708" i="1"/>
  <c r="AE2708" i="1"/>
  <c r="AD2708" i="1"/>
  <c r="AC2708" i="1"/>
  <c r="AB2708" i="1"/>
  <c r="AA2708" i="1"/>
  <c r="Z2708" i="1"/>
  <c r="Y2708" i="1"/>
  <c r="X2708" i="1"/>
  <c r="W2708" i="1"/>
  <c r="AF2707" i="1"/>
  <c r="AE2707" i="1"/>
  <c r="AD2707" i="1"/>
  <c r="AC2707" i="1"/>
  <c r="AB2707" i="1"/>
  <c r="AA2707" i="1"/>
  <c r="Z2707" i="1"/>
  <c r="Y2707" i="1"/>
  <c r="X2707" i="1"/>
  <c r="W2707" i="1"/>
  <c r="AF2706" i="1"/>
  <c r="AE2706" i="1"/>
  <c r="AD2706" i="1"/>
  <c r="AC2706" i="1"/>
  <c r="AB2706" i="1"/>
  <c r="AA2706" i="1"/>
  <c r="Z2706" i="1"/>
  <c r="Y2706" i="1"/>
  <c r="X2706" i="1"/>
  <c r="W2706" i="1"/>
  <c r="AF2705" i="1"/>
  <c r="AE2705" i="1"/>
  <c r="AD2705" i="1"/>
  <c r="AC2705" i="1"/>
  <c r="AB2705" i="1"/>
  <c r="AA2705" i="1"/>
  <c r="Z2705" i="1"/>
  <c r="Y2705" i="1"/>
  <c r="X2705" i="1"/>
  <c r="W2705" i="1"/>
  <c r="AF2704" i="1"/>
  <c r="AE2704" i="1"/>
  <c r="AD2704" i="1"/>
  <c r="AC2704" i="1"/>
  <c r="AB2704" i="1"/>
  <c r="AA2704" i="1"/>
  <c r="Z2704" i="1"/>
  <c r="Y2704" i="1"/>
  <c r="X2704" i="1"/>
  <c r="W2704" i="1"/>
  <c r="AF2703" i="1"/>
  <c r="AE2703" i="1"/>
  <c r="AD2703" i="1"/>
  <c r="AC2703" i="1"/>
  <c r="AB2703" i="1"/>
  <c r="AA2703" i="1"/>
  <c r="Z2703" i="1"/>
  <c r="Y2703" i="1"/>
  <c r="X2703" i="1"/>
  <c r="W2703" i="1"/>
  <c r="AF2702" i="1"/>
  <c r="AE2702" i="1"/>
  <c r="AD2702" i="1"/>
  <c r="AC2702" i="1"/>
  <c r="AB2702" i="1"/>
  <c r="AA2702" i="1"/>
  <c r="Z2702" i="1"/>
  <c r="Y2702" i="1"/>
  <c r="X2702" i="1"/>
  <c r="W2702" i="1"/>
  <c r="AF2701" i="1"/>
  <c r="AE2701" i="1"/>
  <c r="AD2701" i="1"/>
  <c r="AC2701" i="1"/>
  <c r="AB2701" i="1"/>
  <c r="AA2701" i="1"/>
  <c r="Z2701" i="1"/>
  <c r="Y2701" i="1"/>
  <c r="X2701" i="1"/>
  <c r="W2701" i="1"/>
  <c r="AF2700" i="1"/>
  <c r="AE2700" i="1"/>
  <c r="AD2700" i="1"/>
  <c r="AC2700" i="1"/>
  <c r="AB2700" i="1"/>
  <c r="AA2700" i="1"/>
  <c r="Z2700" i="1"/>
  <c r="Y2700" i="1"/>
  <c r="X2700" i="1"/>
  <c r="W2700" i="1"/>
  <c r="AF2699" i="1"/>
  <c r="AE2699" i="1"/>
  <c r="AD2699" i="1"/>
  <c r="AC2699" i="1"/>
  <c r="AB2699" i="1"/>
  <c r="AA2699" i="1"/>
  <c r="Z2699" i="1"/>
  <c r="Y2699" i="1"/>
  <c r="X2699" i="1"/>
  <c r="W2699" i="1"/>
  <c r="AF2698" i="1"/>
  <c r="AE2698" i="1"/>
  <c r="AD2698" i="1"/>
  <c r="AC2698" i="1"/>
  <c r="AB2698" i="1"/>
  <c r="AA2698" i="1"/>
  <c r="Z2698" i="1"/>
  <c r="Y2698" i="1"/>
  <c r="X2698" i="1"/>
  <c r="W2698" i="1"/>
  <c r="AF2697" i="1"/>
  <c r="AE2697" i="1"/>
  <c r="AD2697" i="1"/>
  <c r="AC2697" i="1"/>
  <c r="AB2697" i="1"/>
  <c r="AA2697" i="1"/>
  <c r="Z2697" i="1"/>
  <c r="Y2697" i="1"/>
  <c r="X2697" i="1"/>
  <c r="W2697" i="1"/>
  <c r="AF2696" i="1"/>
  <c r="AE2696" i="1"/>
  <c r="AD2696" i="1"/>
  <c r="AC2696" i="1"/>
  <c r="AB2696" i="1"/>
  <c r="AA2696" i="1"/>
  <c r="Z2696" i="1"/>
  <c r="Y2696" i="1"/>
  <c r="X2696" i="1"/>
  <c r="W2696" i="1"/>
  <c r="AF2695" i="1"/>
  <c r="AE2695" i="1"/>
  <c r="AD2695" i="1"/>
  <c r="AC2695" i="1"/>
  <c r="AB2695" i="1"/>
  <c r="AA2695" i="1"/>
  <c r="Z2695" i="1"/>
  <c r="Y2695" i="1"/>
  <c r="X2695" i="1"/>
  <c r="W2695" i="1"/>
  <c r="AF2694" i="1"/>
  <c r="AE2694" i="1"/>
  <c r="AD2694" i="1"/>
  <c r="AC2694" i="1"/>
  <c r="AB2694" i="1"/>
  <c r="AA2694" i="1"/>
  <c r="Z2694" i="1"/>
  <c r="Y2694" i="1"/>
  <c r="X2694" i="1"/>
  <c r="W2694" i="1"/>
  <c r="AF2693" i="1"/>
  <c r="AE2693" i="1"/>
  <c r="AD2693" i="1"/>
  <c r="AC2693" i="1"/>
  <c r="AB2693" i="1"/>
  <c r="AA2693" i="1"/>
  <c r="Z2693" i="1"/>
  <c r="Y2693" i="1"/>
  <c r="X2693" i="1"/>
  <c r="W2693" i="1"/>
  <c r="AF2692" i="1"/>
  <c r="AE2692" i="1"/>
  <c r="AD2692" i="1"/>
  <c r="AC2692" i="1"/>
  <c r="AB2692" i="1"/>
  <c r="AA2692" i="1"/>
  <c r="Z2692" i="1"/>
  <c r="Y2692" i="1"/>
  <c r="X2692" i="1"/>
  <c r="W2692" i="1"/>
  <c r="AF2691" i="1"/>
  <c r="AE2691" i="1"/>
  <c r="AD2691" i="1"/>
  <c r="AC2691" i="1"/>
  <c r="AB2691" i="1"/>
  <c r="AA2691" i="1"/>
  <c r="Z2691" i="1"/>
  <c r="Y2691" i="1"/>
  <c r="X2691" i="1"/>
  <c r="W2691" i="1"/>
  <c r="AF2690" i="1"/>
  <c r="AE2690" i="1"/>
  <c r="AD2690" i="1"/>
  <c r="AC2690" i="1"/>
  <c r="AB2690" i="1"/>
  <c r="AA2690" i="1"/>
  <c r="Z2690" i="1"/>
  <c r="Y2690" i="1"/>
  <c r="X2690" i="1"/>
  <c r="W2690" i="1"/>
  <c r="AF2689" i="1"/>
  <c r="AE2689" i="1"/>
  <c r="AD2689" i="1"/>
  <c r="AC2689" i="1"/>
  <c r="AB2689" i="1"/>
  <c r="AA2689" i="1"/>
  <c r="Z2689" i="1"/>
  <c r="Y2689" i="1"/>
  <c r="X2689" i="1"/>
  <c r="W2689" i="1"/>
  <c r="AF2688" i="1"/>
  <c r="AE2688" i="1"/>
  <c r="AD2688" i="1"/>
  <c r="AC2688" i="1"/>
  <c r="AB2688" i="1"/>
  <c r="AA2688" i="1"/>
  <c r="Z2688" i="1"/>
  <c r="Y2688" i="1"/>
  <c r="X2688" i="1"/>
  <c r="W2688" i="1"/>
  <c r="AF2687" i="1"/>
  <c r="AE2687" i="1"/>
  <c r="AD2687" i="1"/>
  <c r="AC2687" i="1"/>
  <c r="AB2687" i="1"/>
  <c r="AA2687" i="1"/>
  <c r="Z2687" i="1"/>
  <c r="Y2687" i="1"/>
  <c r="X2687" i="1"/>
  <c r="W2687" i="1"/>
  <c r="AF2686" i="1"/>
  <c r="AE2686" i="1"/>
  <c r="AD2686" i="1"/>
  <c r="AC2686" i="1"/>
  <c r="AB2686" i="1"/>
  <c r="AA2686" i="1"/>
  <c r="Z2686" i="1"/>
  <c r="Y2686" i="1"/>
  <c r="X2686" i="1"/>
  <c r="W2686" i="1"/>
  <c r="AF2685" i="1"/>
  <c r="AE2685" i="1"/>
  <c r="AD2685" i="1"/>
  <c r="AC2685" i="1"/>
  <c r="AB2685" i="1"/>
  <c r="AA2685" i="1"/>
  <c r="Z2685" i="1"/>
  <c r="Y2685" i="1"/>
  <c r="X2685" i="1"/>
  <c r="W2685" i="1"/>
  <c r="AF2684" i="1"/>
  <c r="AE2684" i="1"/>
  <c r="AD2684" i="1"/>
  <c r="AC2684" i="1"/>
  <c r="AB2684" i="1"/>
  <c r="AA2684" i="1"/>
  <c r="Z2684" i="1"/>
  <c r="Y2684" i="1"/>
  <c r="X2684" i="1"/>
  <c r="W2684" i="1"/>
  <c r="AF2683" i="1"/>
  <c r="AE2683" i="1"/>
  <c r="AD2683" i="1"/>
  <c r="AC2683" i="1"/>
  <c r="AB2683" i="1"/>
  <c r="AA2683" i="1"/>
  <c r="Z2683" i="1"/>
  <c r="Y2683" i="1"/>
  <c r="X2683" i="1"/>
  <c r="W2683" i="1"/>
  <c r="AF2682" i="1"/>
  <c r="AE2682" i="1"/>
  <c r="AD2682" i="1"/>
  <c r="AC2682" i="1"/>
  <c r="AB2682" i="1"/>
  <c r="AA2682" i="1"/>
  <c r="Z2682" i="1"/>
  <c r="Y2682" i="1"/>
  <c r="X2682" i="1"/>
  <c r="W2682" i="1"/>
  <c r="AF2681" i="1"/>
  <c r="AE2681" i="1"/>
  <c r="AD2681" i="1"/>
  <c r="AC2681" i="1"/>
  <c r="AB2681" i="1"/>
  <c r="AA2681" i="1"/>
  <c r="Z2681" i="1"/>
  <c r="Y2681" i="1"/>
  <c r="X2681" i="1"/>
  <c r="W2681" i="1"/>
  <c r="AF2680" i="1"/>
  <c r="AE2680" i="1"/>
  <c r="AD2680" i="1"/>
  <c r="AC2680" i="1"/>
  <c r="AB2680" i="1"/>
  <c r="AA2680" i="1"/>
  <c r="Z2680" i="1"/>
  <c r="Y2680" i="1"/>
  <c r="X2680" i="1"/>
  <c r="W2680" i="1"/>
  <c r="AF2679" i="1"/>
  <c r="AE2679" i="1"/>
  <c r="AD2679" i="1"/>
  <c r="AC2679" i="1"/>
  <c r="AB2679" i="1"/>
  <c r="AA2679" i="1"/>
  <c r="Z2679" i="1"/>
  <c r="Y2679" i="1"/>
  <c r="X2679" i="1"/>
  <c r="W2679" i="1"/>
  <c r="AF2678" i="1"/>
  <c r="AE2678" i="1"/>
  <c r="AD2678" i="1"/>
  <c r="AC2678" i="1"/>
  <c r="AB2678" i="1"/>
  <c r="AA2678" i="1"/>
  <c r="Z2678" i="1"/>
  <c r="Y2678" i="1"/>
  <c r="X2678" i="1"/>
  <c r="W2678" i="1"/>
  <c r="AF2677" i="1"/>
  <c r="AE2677" i="1"/>
  <c r="AD2677" i="1"/>
  <c r="AC2677" i="1"/>
  <c r="AB2677" i="1"/>
  <c r="AA2677" i="1"/>
  <c r="Z2677" i="1"/>
  <c r="Y2677" i="1"/>
  <c r="X2677" i="1"/>
  <c r="W2677" i="1"/>
  <c r="AF2676" i="1"/>
  <c r="AE2676" i="1"/>
  <c r="AD2676" i="1"/>
  <c r="AC2676" i="1"/>
  <c r="AB2676" i="1"/>
  <c r="AA2676" i="1"/>
  <c r="Z2676" i="1"/>
  <c r="Y2676" i="1"/>
  <c r="X2676" i="1"/>
  <c r="W2676" i="1"/>
  <c r="AF2675" i="1"/>
  <c r="AE2675" i="1"/>
  <c r="AD2675" i="1"/>
  <c r="AC2675" i="1"/>
  <c r="AB2675" i="1"/>
  <c r="AA2675" i="1"/>
  <c r="Z2675" i="1"/>
  <c r="Y2675" i="1"/>
  <c r="X2675" i="1"/>
  <c r="W2675" i="1"/>
  <c r="AF2674" i="1"/>
  <c r="AE2674" i="1"/>
  <c r="AD2674" i="1"/>
  <c r="AC2674" i="1"/>
  <c r="AB2674" i="1"/>
  <c r="AA2674" i="1"/>
  <c r="Z2674" i="1"/>
  <c r="Y2674" i="1"/>
  <c r="X2674" i="1"/>
  <c r="W2674" i="1"/>
  <c r="AF2673" i="1"/>
  <c r="AE2673" i="1"/>
  <c r="AD2673" i="1"/>
  <c r="AC2673" i="1"/>
  <c r="AB2673" i="1"/>
  <c r="AA2673" i="1"/>
  <c r="Z2673" i="1"/>
  <c r="Y2673" i="1"/>
  <c r="X2673" i="1"/>
  <c r="W2673" i="1"/>
  <c r="AF2672" i="1"/>
  <c r="AE2672" i="1"/>
  <c r="AD2672" i="1"/>
  <c r="AC2672" i="1"/>
  <c r="AB2672" i="1"/>
  <c r="AA2672" i="1"/>
  <c r="Z2672" i="1"/>
  <c r="Y2672" i="1"/>
  <c r="X2672" i="1"/>
  <c r="W2672" i="1"/>
  <c r="AF2671" i="1"/>
  <c r="AE2671" i="1"/>
  <c r="AD2671" i="1"/>
  <c r="AC2671" i="1"/>
  <c r="AB2671" i="1"/>
  <c r="AA2671" i="1"/>
  <c r="Z2671" i="1"/>
  <c r="Y2671" i="1"/>
  <c r="X2671" i="1"/>
  <c r="W2671" i="1"/>
  <c r="AF2670" i="1"/>
  <c r="AE2670" i="1"/>
  <c r="AD2670" i="1"/>
  <c r="AC2670" i="1"/>
  <c r="AB2670" i="1"/>
  <c r="AA2670" i="1"/>
  <c r="Z2670" i="1"/>
  <c r="Y2670" i="1"/>
  <c r="X2670" i="1"/>
  <c r="W2670" i="1"/>
  <c r="AF2669" i="1"/>
  <c r="AE2669" i="1"/>
  <c r="AD2669" i="1"/>
  <c r="AC2669" i="1"/>
  <c r="AB2669" i="1"/>
  <c r="AA2669" i="1"/>
  <c r="Z2669" i="1"/>
  <c r="Y2669" i="1"/>
  <c r="X2669" i="1"/>
  <c r="W2669" i="1"/>
  <c r="AF2668" i="1"/>
  <c r="AE2668" i="1"/>
  <c r="AD2668" i="1"/>
  <c r="AC2668" i="1"/>
  <c r="AB2668" i="1"/>
  <c r="AA2668" i="1"/>
  <c r="Z2668" i="1"/>
  <c r="Y2668" i="1"/>
  <c r="X2668" i="1"/>
  <c r="W2668" i="1"/>
  <c r="AF2667" i="1"/>
  <c r="AE2667" i="1"/>
  <c r="AD2667" i="1"/>
  <c r="AC2667" i="1"/>
  <c r="AB2667" i="1"/>
  <c r="AA2667" i="1"/>
  <c r="Z2667" i="1"/>
  <c r="Y2667" i="1"/>
  <c r="X2667" i="1"/>
  <c r="W2667" i="1"/>
  <c r="AF2666" i="1"/>
  <c r="AE2666" i="1"/>
  <c r="AD2666" i="1"/>
  <c r="AC2666" i="1"/>
  <c r="AB2666" i="1"/>
  <c r="AA2666" i="1"/>
  <c r="Z2666" i="1"/>
  <c r="Y2666" i="1"/>
  <c r="X2666" i="1"/>
  <c r="W2666" i="1"/>
  <c r="AF2665" i="1"/>
  <c r="AE2665" i="1"/>
  <c r="AD2665" i="1"/>
  <c r="AC2665" i="1"/>
  <c r="AB2665" i="1"/>
  <c r="AA2665" i="1"/>
  <c r="Z2665" i="1"/>
  <c r="Y2665" i="1"/>
  <c r="X2665" i="1"/>
  <c r="W2665" i="1"/>
  <c r="AF2664" i="1"/>
  <c r="AE2664" i="1"/>
  <c r="AD2664" i="1"/>
  <c r="AC2664" i="1"/>
  <c r="AB2664" i="1"/>
  <c r="AA2664" i="1"/>
  <c r="Z2664" i="1"/>
  <c r="Y2664" i="1"/>
  <c r="X2664" i="1"/>
  <c r="W2664" i="1"/>
  <c r="AF2663" i="1"/>
  <c r="AE2663" i="1"/>
  <c r="AD2663" i="1"/>
  <c r="AC2663" i="1"/>
  <c r="AB2663" i="1"/>
  <c r="AA2663" i="1"/>
  <c r="Z2663" i="1"/>
  <c r="Y2663" i="1"/>
  <c r="X2663" i="1"/>
  <c r="W2663" i="1"/>
  <c r="AF2662" i="1"/>
  <c r="AE2662" i="1"/>
  <c r="AD2662" i="1"/>
  <c r="AC2662" i="1"/>
  <c r="AB2662" i="1"/>
  <c r="AA2662" i="1"/>
  <c r="Z2662" i="1"/>
  <c r="Y2662" i="1"/>
  <c r="X2662" i="1"/>
  <c r="W2662" i="1"/>
  <c r="AF2661" i="1"/>
  <c r="AE2661" i="1"/>
  <c r="AD2661" i="1"/>
  <c r="AC2661" i="1"/>
  <c r="AB2661" i="1"/>
  <c r="AA2661" i="1"/>
  <c r="Z2661" i="1"/>
  <c r="Y2661" i="1"/>
  <c r="X2661" i="1"/>
  <c r="W2661" i="1"/>
  <c r="AF2660" i="1"/>
  <c r="AE2660" i="1"/>
  <c r="AD2660" i="1"/>
  <c r="AC2660" i="1"/>
  <c r="AB2660" i="1"/>
  <c r="AA2660" i="1"/>
  <c r="Z2660" i="1"/>
  <c r="Y2660" i="1"/>
  <c r="X2660" i="1"/>
  <c r="W2660" i="1"/>
  <c r="AF2659" i="1"/>
  <c r="AE2659" i="1"/>
  <c r="AD2659" i="1"/>
  <c r="AC2659" i="1"/>
  <c r="AB2659" i="1"/>
  <c r="AA2659" i="1"/>
  <c r="Z2659" i="1"/>
  <c r="Y2659" i="1"/>
  <c r="X2659" i="1"/>
  <c r="W2659" i="1"/>
  <c r="AF2658" i="1"/>
  <c r="AE2658" i="1"/>
  <c r="AD2658" i="1"/>
  <c r="AC2658" i="1"/>
  <c r="AB2658" i="1"/>
  <c r="AA2658" i="1"/>
  <c r="Z2658" i="1"/>
  <c r="Y2658" i="1"/>
  <c r="X2658" i="1"/>
  <c r="W2658" i="1"/>
  <c r="AF2657" i="1"/>
  <c r="AE2657" i="1"/>
  <c r="AD2657" i="1"/>
  <c r="AC2657" i="1"/>
  <c r="AB2657" i="1"/>
  <c r="AA2657" i="1"/>
  <c r="Z2657" i="1"/>
  <c r="Y2657" i="1"/>
  <c r="X2657" i="1"/>
  <c r="W2657" i="1"/>
  <c r="AF2656" i="1"/>
  <c r="AE2656" i="1"/>
  <c r="AD2656" i="1"/>
  <c r="AC2656" i="1"/>
  <c r="AB2656" i="1"/>
  <c r="AA2656" i="1"/>
  <c r="Z2656" i="1"/>
  <c r="Y2656" i="1"/>
  <c r="X2656" i="1"/>
  <c r="W2656" i="1"/>
  <c r="AF2655" i="1"/>
  <c r="AE2655" i="1"/>
  <c r="AD2655" i="1"/>
  <c r="AC2655" i="1"/>
  <c r="AB2655" i="1"/>
  <c r="AA2655" i="1"/>
  <c r="Z2655" i="1"/>
  <c r="Y2655" i="1"/>
  <c r="X2655" i="1"/>
  <c r="W2655" i="1"/>
  <c r="AF2654" i="1"/>
  <c r="AE2654" i="1"/>
  <c r="AD2654" i="1"/>
  <c r="AC2654" i="1"/>
  <c r="AB2654" i="1"/>
  <c r="AA2654" i="1"/>
  <c r="Z2654" i="1"/>
  <c r="Y2654" i="1"/>
  <c r="X2654" i="1"/>
  <c r="W2654" i="1"/>
  <c r="AF2653" i="1"/>
  <c r="AE2653" i="1"/>
  <c r="AD2653" i="1"/>
  <c r="AC2653" i="1"/>
  <c r="AB2653" i="1"/>
  <c r="AA2653" i="1"/>
  <c r="Z2653" i="1"/>
  <c r="Y2653" i="1"/>
  <c r="X2653" i="1"/>
  <c r="W2653" i="1"/>
  <c r="AF2652" i="1"/>
  <c r="AE2652" i="1"/>
  <c r="AD2652" i="1"/>
  <c r="AC2652" i="1"/>
  <c r="AB2652" i="1"/>
  <c r="AA2652" i="1"/>
  <c r="Z2652" i="1"/>
  <c r="Y2652" i="1"/>
  <c r="X2652" i="1"/>
  <c r="W2652" i="1"/>
  <c r="AF2651" i="1"/>
  <c r="AE2651" i="1"/>
  <c r="AD2651" i="1"/>
  <c r="AC2651" i="1"/>
  <c r="AB2651" i="1"/>
  <c r="AA2651" i="1"/>
  <c r="Z2651" i="1"/>
  <c r="Y2651" i="1"/>
  <c r="X2651" i="1"/>
  <c r="W2651" i="1"/>
  <c r="AF2650" i="1"/>
  <c r="AE2650" i="1"/>
  <c r="AD2650" i="1"/>
  <c r="AC2650" i="1"/>
  <c r="AB2650" i="1"/>
  <c r="AA2650" i="1"/>
  <c r="Z2650" i="1"/>
  <c r="Y2650" i="1"/>
  <c r="X2650" i="1"/>
  <c r="W2650" i="1"/>
  <c r="AF2649" i="1"/>
  <c r="AE2649" i="1"/>
  <c r="AD2649" i="1"/>
  <c r="AC2649" i="1"/>
  <c r="AB2649" i="1"/>
  <c r="AA2649" i="1"/>
  <c r="Z2649" i="1"/>
  <c r="Y2649" i="1"/>
  <c r="X2649" i="1"/>
  <c r="W2649" i="1"/>
  <c r="AF2648" i="1"/>
  <c r="AE2648" i="1"/>
  <c r="AD2648" i="1"/>
  <c r="AC2648" i="1"/>
  <c r="AB2648" i="1"/>
  <c r="AA2648" i="1"/>
  <c r="Z2648" i="1"/>
  <c r="Y2648" i="1"/>
  <c r="X2648" i="1"/>
  <c r="W2648" i="1"/>
  <c r="AF2647" i="1"/>
  <c r="AE2647" i="1"/>
  <c r="AD2647" i="1"/>
  <c r="AC2647" i="1"/>
  <c r="AB2647" i="1"/>
  <c r="AA2647" i="1"/>
  <c r="Z2647" i="1"/>
  <c r="Y2647" i="1"/>
  <c r="X2647" i="1"/>
  <c r="W2647" i="1"/>
  <c r="AF2646" i="1"/>
  <c r="AE2646" i="1"/>
  <c r="AD2646" i="1"/>
  <c r="AC2646" i="1"/>
  <c r="AB2646" i="1"/>
  <c r="AA2646" i="1"/>
  <c r="Z2646" i="1"/>
  <c r="Y2646" i="1"/>
  <c r="X2646" i="1"/>
  <c r="W2646" i="1"/>
  <c r="AF2645" i="1"/>
  <c r="AE2645" i="1"/>
  <c r="AD2645" i="1"/>
  <c r="AC2645" i="1"/>
  <c r="AB2645" i="1"/>
  <c r="AA2645" i="1"/>
  <c r="Z2645" i="1"/>
  <c r="Y2645" i="1"/>
  <c r="X2645" i="1"/>
  <c r="W2645" i="1"/>
  <c r="AF2644" i="1"/>
  <c r="AE2644" i="1"/>
  <c r="AD2644" i="1"/>
  <c r="AC2644" i="1"/>
  <c r="AB2644" i="1"/>
  <c r="AA2644" i="1"/>
  <c r="Z2644" i="1"/>
  <c r="Y2644" i="1"/>
  <c r="X2644" i="1"/>
  <c r="W2644" i="1"/>
  <c r="AF2643" i="1"/>
  <c r="AE2643" i="1"/>
  <c r="AD2643" i="1"/>
  <c r="AC2643" i="1"/>
  <c r="AB2643" i="1"/>
  <c r="AA2643" i="1"/>
  <c r="Z2643" i="1"/>
  <c r="Y2643" i="1"/>
  <c r="X2643" i="1"/>
  <c r="W2643" i="1"/>
  <c r="AF2642" i="1"/>
  <c r="AE2642" i="1"/>
  <c r="AD2642" i="1"/>
  <c r="AC2642" i="1"/>
  <c r="AB2642" i="1"/>
  <c r="AA2642" i="1"/>
  <c r="Z2642" i="1"/>
  <c r="Y2642" i="1"/>
  <c r="X2642" i="1"/>
  <c r="W2642" i="1"/>
  <c r="AF2641" i="1"/>
  <c r="AE2641" i="1"/>
  <c r="AD2641" i="1"/>
  <c r="AC2641" i="1"/>
  <c r="AB2641" i="1"/>
  <c r="AA2641" i="1"/>
  <c r="Z2641" i="1"/>
  <c r="Y2641" i="1"/>
  <c r="X2641" i="1"/>
  <c r="W2641" i="1"/>
  <c r="AF2640" i="1"/>
  <c r="AE2640" i="1"/>
  <c r="AD2640" i="1"/>
  <c r="AC2640" i="1"/>
  <c r="AB2640" i="1"/>
  <c r="AA2640" i="1"/>
  <c r="Z2640" i="1"/>
  <c r="Y2640" i="1"/>
  <c r="X2640" i="1"/>
  <c r="W2640" i="1"/>
  <c r="AF2639" i="1"/>
  <c r="AE2639" i="1"/>
  <c r="AD2639" i="1"/>
  <c r="AC2639" i="1"/>
  <c r="AB2639" i="1"/>
  <c r="AA2639" i="1"/>
  <c r="Z2639" i="1"/>
  <c r="Y2639" i="1"/>
  <c r="X2639" i="1"/>
  <c r="W2639" i="1"/>
  <c r="AF2638" i="1"/>
  <c r="AE2638" i="1"/>
  <c r="AD2638" i="1"/>
  <c r="AC2638" i="1"/>
  <c r="AB2638" i="1"/>
  <c r="AA2638" i="1"/>
  <c r="Z2638" i="1"/>
  <c r="Y2638" i="1"/>
  <c r="X2638" i="1"/>
  <c r="W2638" i="1"/>
  <c r="AF2637" i="1"/>
  <c r="AE2637" i="1"/>
  <c r="AD2637" i="1"/>
  <c r="AC2637" i="1"/>
  <c r="AB2637" i="1"/>
  <c r="AA2637" i="1"/>
  <c r="Z2637" i="1"/>
  <c r="Y2637" i="1"/>
  <c r="X2637" i="1"/>
  <c r="W2637" i="1"/>
  <c r="AF2636" i="1"/>
  <c r="AE2636" i="1"/>
  <c r="AD2636" i="1"/>
  <c r="AC2636" i="1"/>
  <c r="AB2636" i="1"/>
  <c r="AA2636" i="1"/>
  <c r="Z2636" i="1"/>
  <c r="Y2636" i="1"/>
  <c r="X2636" i="1"/>
  <c r="W2636" i="1"/>
  <c r="AF2635" i="1"/>
  <c r="AE2635" i="1"/>
  <c r="AD2635" i="1"/>
  <c r="AC2635" i="1"/>
  <c r="AB2635" i="1"/>
  <c r="AA2635" i="1"/>
  <c r="Z2635" i="1"/>
  <c r="Y2635" i="1"/>
  <c r="X2635" i="1"/>
  <c r="W2635" i="1"/>
  <c r="AF2634" i="1"/>
  <c r="AE2634" i="1"/>
  <c r="AD2634" i="1"/>
  <c r="AC2634" i="1"/>
  <c r="AB2634" i="1"/>
  <c r="AA2634" i="1"/>
  <c r="Z2634" i="1"/>
  <c r="Y2634" i="1"/>
  <c r="X2634" i="1"/>
  <c r="W2634" i="1"/>
  <c r="AF2633" i="1"/>
  <c r="AE2633" i="1"/>
  <c r="AD2633" i="1"/>
  <c r="AC2633" i="1"/>
  <c r="AB2633" i="1"/>
  <c r="AA2633" i="1"/>
  <c r="Z2633" i="1"/>
  <c r="Y2633" i="1"/>
  <c r="X2633" i="1"/>
  <c r="W2633" i="1"/>
  <c r="AF2632" i="1"/>
  <c r="AE2632" i="1"/>
  <c r="AD2632" i="1"/>
  <c r="AC2632" i="1"/>
  <c r="AB2632" i="1"/>
  <c r="AA2632" i="1"/>
  <c r="Z2632" i="1"/>
  <c r="Y2632" i="1"/>
  <c r="X2632" i="1"/>
  <c r="W2632" i="1"/>
  <c r="AF2631" i="1"/>
  <c r="AE2631" i="1"/>
  <c r="AD2631" i="1"/>
  <c r="AC2631" i="1"/>
  <c r="AB2631" i="1"/>
  <c r="AA2631" i="1"/>
  <c r="Z2631" i="1"/>
  <c r="Y2631" i="1"/>
  <c r="X2631" i="1"/>
  <c r="W2631" i="1"/>
  <c r="AF2630" i="1"/>
  <c r="AE2630" i="1"/>
  <c r="AD2630" i="1"/>
  <c r="AC2630" i="1"/>
  <c r="AB2630" i="1"/>
  <c r="AA2630" i="1"/>
  <c r="Z2630" i="1"/>
  <c r="Y2630" i="1"/>
  <c r="X2630" i="1"/>
  <c r="W2630" i="1"/>
  <c r="AF2629" i="1"/>
  <c r="AE2629" i="1"/>
  <c r="AD2629" i="1"/>
  <c r="AC2629" i="1"/>
  <c r="AB2629" i="1"/>
  <c r="AA2629" i="1"/>
  <c r="Z2629" i="1"/>
  <c r="Y2629" i="1"/>
  <c r="X2629" i="1"/>
  <c r="W2629" i="1"/>
  <c r="AF2628" i="1"/>
  <c r="AE2628" i="1"/>
  <c r="AD2628" i="1"/>
  <c r="AC2628" i="1"/>
  <c r="AB2628" i="1"/>
  <c r="AA2628" i="1"/>
  <c r="Z2628" i="1"/>
  <c r="Y2628" i="1"/>
  <c r="X2628" i="1"/>
  <c r="W2628" i="1"/>
  <c r="AF2627" i="1"/>
  <c r="AE2627" i="1"/>
  <c r="AD2627" i="1"/>
  <c r="AC2627" i="1"/>
  <c r="AB2627" i="1"/>
  <c r="AA2627" i="1"/>
  <c r="Z2627" i="1"/>
  <c r="Y2627" i="1"/>
  <c r="X2627" i="1"/>
  <c r="W2627" i="1"/>
  <c r="AF2626" i="1"/>
  <c r="AE2626" i="1"/>
  <c r="AD2626" i="1"/>
  <c r="AC2626" i="1"/>
  <c r="AB2626" i="1"/>
  <c r="AA2626" i="1"/>
  <c r="Z2626" i="1"/>
  <c r="Y2626" i="1"/>
  <c r="X2626" i="1"/>
  <c r="W2626" i="1"/>
  <c r="AF2625" i="1"/>
  <c r="AE2625" i="1"/>
  <c r="AD2625" i="1"/>
  <c r="AC2625" i="1"/>
  <c r="AB2625" i="1"/>
  <c r="AA2625" i="1"/>
  <c r="Z2625" i="1"/>
  <c r="Y2625" i="1"/>
  <c r="X2625" i="1"/>
  <c r="W2625" i="1"/>
  <c r="AF2624" i="1"/>
  <c r="AE2624" i="1"/>
  <c r="AD2624" i="1"/>
  <c r="AC2624" i="1"/>
  <c r="AB2624" i="1"/>
  <c r="AA2624" i="1"/>
  <c r="Z2624" i="1"/>
  <c r="Y2624" i="1"/>
  <c r="X2624" i="1"/>
  <c r="W2624" i="1"/>
  <c r="AF2623" i="1"/>
  <c r="AE2623" i="1"/>
  <c r="AD2623" i="1"/>
  <c r="AC2623" i="1"/>
  <c r="AB2623" i="1"/>
  <c r="AA2623" i="1"/>
  <c r="Z2623" i="1"/>
  <c r="Y2623" i="1"/>
  <c r="X2623" i="1"/>
  <c r="W2623" i="1"/>
  <c r="AF2622" i="1"/>
  <c r="AE2622" i="1"/>
  <c r="AD2622" i="1"/>
  <c r="AC2622" i="1"/>
  <c r="AB2622" i="1"/>
  <c r="AA2622" i="1"/>
  <c r="Z2622" i="1"/>
  <c r="Y2622" i="1"/>
  <c r="X2622" i="1"/>
  <c r="W2622" i="1"/>
  <c r="AF2621" i="1"/>
  <c r="AE2621" i="1"/>
  <c r="AD2621" i="1"/>
  <c r="AC2621" i="1"/>
  <c r="AB2621" i="1"/>
  <c r="AA2621" i="1"/>
  <c r="Z2621" i="1"/>
  <c r="Y2621" i="1"/>
  <c r="X2621" i="1"/>
  <c r="W2621" i="1"/>
  <c r="AF2620" i="1"/>
  <c r="AE2620" i="1"/>
  <c r="AD2620" i="1"/>
  <c r="AC2620" i="1"/>
  <c r="AB2620" i="1"/>
  <c r="AA2620" i="1"/>
  <c r="Z2620" i="1"/>
  <c r="Y2620" i="1"/>
  <c r="X2620" i="1"/>
  <c r="W2620" i="1"/>
  <c r="AF2619" i="1"/>
  <c r="AE2619" i="1"/>
  <c r="AD2619" i="1"/>
  <c r="AC2619" i="1"/>
  <c r="AB2619" i="1"/>
  <c r="AA2619" i="1"/>
  <c r="Z2619" i="1"/>
  <c r="Y2619" i="1"/>
  <c r="X2619" i="1"/>
  <c r="W2619" i="1"/>
  <c r="AF2618" i="1"/>
  <c r="AE2618" i="1"/>
  <c r="AD2618" i="1"/>
  <c r="AC2618" i="1"/>
  <c r="AB2618" i="1"/>
  <c r="AA2618" i="1"/>
  <c r="Z2618" i="1"/>
  <c r="Y2618" i="1"/>
  <c r="X2618" i="1"/>
  <c r="W2618" i="1"/>
  <c r="AF2617" i="1"/>
  <c r="AE2617" i="1"/>
  <c r="AD2617" i="1"/>
  <c r="AC2617" i="1"/>
  <c r="AB2617" i="1"/>
  <c r="AA2617" i="1"/>
  <c r="Z2617" i="1"/>
  <c r="Y2617" i="1"/>
  <c r="X2617" i="1"/>
  <c r="W2617" i="1"/>
  <c r="AF2616" i="1"/>
  <c r="AE2616" i="1"/>
  <c r="AD2616" i="1"/>
  <c r="AC2616" i="1"/>
  <c r="AB2616" i="1"/>
  <c r="AA2616" i="1"/>
  <c r="Z2616" i="1"/>
  <c r="Y2616" i="1"/>
  <c r="X2616" i="1"/>
  <c r="W2616" i="1"/>
  <c r="AF2615" i="1"/>
  <c r="AE2615" i="1"/>
  <c r="AD2615" i="1"/>
  <c r="AC2615" i="1"/>
  <c r="AB2615" i="1"/>
  <c r="AA2615" i="1"/>
  <c r="Z2615" i="1"/>
  <c r="Y2615" i="1"/>
  <c r="X2615" i="1"/>
  <c r="W2615" i="1"/>
  <c r="AF2614" i="1"/>
  <c r="AE2614" i="1"/>
  <c r="AD2614" i="1"/>
  <c r="AC2614" i="1"/>
  <c r="AB2614" i="1"/>
  <c r="AA2614" i="1"/>
  <c r="Z2614" i="1"/>
  <c r="Y2614" i="1"/>
  <c r="X2614" i="1"/>
  <c r="W2614" i="1"/>
  <c r="AF2613" i="1"/>
  <c r="AE2613" i="1"/>
  <c r="AD2613" i="1"/>
  <c r="AC2613" i="1"/>
  <c r="AB2613" i="1"/>
  <c r="AA2613" i="1"/>
  <c r="Z2613" i="1"/>
  <c r="Y2613" i="1"/>
  <c r="X2613" i="1"/>
  <c r="W2613" i="1"/>
  <c r="AF2612" i="1"/>
  <c r="AE2612" i="1"/>
  <c r="AD2612" i="1"/>
  <c r="AC2612" i="1"/>
  <c r="AB2612" i="1"/>
  <c r="AA2612" i="1"/>
  <c r="Z2612" i="1"/>
  <c r="Y2612" i="1"/>
  <c r="X2612" i="1"/>
  <c r="W2612" i="1"/>
  <c r="AF2611" i="1"/>
  <c r="AE2611" i="1"/>
  <c r="AD2611" i="1"/>
  <c r="AC2611" i="1"/>
  <c r="AB2611" i="1"/>
  <c r="AA2611" i="1"/>
  <c r="Z2611" i="1"/>
  <c r="Y2611" i="1"/>
  <c r="X2611" i="1"/>
  <c r="W2611" i="1"/>
  <c r="AF2610" i="1"/>
  <c r="AE2610" i="1"/>
  <c r="AD2610" i="1"/>
  <c r="AC2610" i="1"/>
  <c r="AB2610" i="1"/>
  <c r="AA2610" i="1"/>
  <c r="Z2610" i="1"/>
  <c r="Y2610" i="1"/>
  <c r="X2610" i="1"/>
  <c r="W2610" i="1"/>
  <c r="AF2609" i="1"/>
  <c r="AE2609" i="1"/>
  <c r="AD2609" i="1"/>
  <c r="AC2609" i="1"/>
  <c r="AB2609" i="1"/>
  <c r="AA2609" i="1"/>
  <c r="Z2609" i="1"/>
  <c r="Y2609" i="1"/>
  <c r="X2609" i="1"/>
  <c r="W2609" i="1"/>
  <c r="AF2608" i="1"/>
  <c r="AE2608" i="1"/>
  <c r="AD2608" i="1"/>
  <c r="AC2608" i="1"/>
  <c r="AB2608" i="1"/>
  <c r="AA2608" i="1"/>
  <c r="Z2608" i="1"/>
  <c r="Y2608" i="1"/>
  <c r="X2608" i="1"/>
  <c r="W2608" i="1"/>
  <c r="AF2607" i="1"/>
  <c r="AE2607" i="1"/>
  <c r="AD2607" i="1"/>
  <c r="AC2607" i="1"/>
  <c r="AB2607" i="1"/>
  <c r="AA2607" i="1"/>
  <c r="Z2607" i="1"/>
  <c r="Y2607" i="1"/>
  <c r="X2607" i="1"/>
  <c r="W2607" i="1"/>
  <c r="AF2606" i="1"/>
  <c r="AE2606" i="1"/>
  <c r="AD2606" i="1"/>
  <c r="AC2606" i="1"/>
  <c r="AB2606" i="1"/>
  <c r="AA2606" i="1"/>
  <c r="Z2606" i="1"/>
  <c r="Y2606" i="1"/>
  <c r="X2606" i="1"/>
  <c r="W2606" i="1"/>
  <c r="AF2605" i="1"/>
  <c r="AE2605" i="1"/>
  <c r="AD2605" i="1"/>
  <c r="AC2605" i="1"/>
  <c r="AB2605" i="1"/>
  <c r="AA2605" i="1"/>
  <c r="Z2605" i="1"/>
  <c r="Y2605" i="1"/>
  <c r="X2605" i="1"/>
  <c r="W2605" i="1"/>
  <c r="AF2604" i="1"/>
  <c r="AE2604" i="1"/>
  <c r="AD2604" i="1"/>
  <c r="AC2604" i="1"/>
  <c r="AB2604" i="1"/>
  <c r="AA2604" i="1"/>
  <c r="Z2604" i="1"/>
  <c r="Y2604" i="1"/>
  <c r="X2604" i="1"/>
  <c r="W2604" i="1"/>
  <c r="AF2603" i="1"/>
  <c r="AE2603" i="1"/>
  <c r="AD2603" i="1"/>
  <c r="AC2603" i="1"/>
  <c r="AB2603" i="1"/>
  <c r="AA2603" i="1"/>
  <c r="Z2603" i="1"/>
  <c r="Y2603" i="1"/>
  <c r="X2603" i="1"/>
  <c r="W2603" i="1"/>
  <c r="AF2602" i="1"/>
  <c r="AE2602" i="1"/>
  <c r="AD2602" i="1"/>
  <c r="AC2602" i="1"/>
  <c r="AB2602" i="1"/>
  <c r="AA2602" i="1"/>
  <c r="Z2602" i="1"/>
  <c r="Y2602" i="1"/>
  <c r="X2602" i="1"/>
  <c r="W2602" i="1"/>
  <c r="AF2601" i="1"/>
  <c r="AE2601" i="1"/>
  <c r="AD2601" i="1"/>
  <c r="AC2601" i="1"/>
  <c r="AB2601" i="1"/>
  <c r="AA2601" i="1"/>
  <c r="Z2601" i="1"/>
  <c r="Y2601" i="1"/>
  <c r="X2601" i="1"/>
  <c r="W2601" i="1"/>
  <c r="AF2600" i="1"/>
  <c r="AE2600" i="1"/>
  <c r="AD2600" i="1"/>
  <c r="AC2600" i="1"/>
  <c r="AB2600" i="1"/>
  <c r="AA2600" i="1"/>
  <c r="Z2600" i="1"/>
  <c r="Y2600" i="1"/>
  <c r="X2600" i="1"/>
  <c r="W2600" i="1"/>
  <c r="AF2599" i="1"/>
  <c r="AE2599" i="1"/>
  <c r="AD2599" i="1"/>
  <c r="AC2599" i="1"/>
  <c r="AB2599" i="1"/>
  <c r="AA2599" i="1"/>
  <c r="Z2599" i="1"/>
  <c r="Y2599" i="1"/>
  <c r="X2599" i="1"/>
  <c r="W2599" i="1"/>
  <c r="AF2598" i="1"/>
  <c r="AE2598" i="1"/>
  <c r="AD2598" i="1"/>
  <c r="AC2598" i="1"/>
  <c r="AB2598" i="1"/>
  <c r="AA2598" i="1"/>
  <c r="Z2598" i="1"/>
  <c r="Y2598" i="1"/>
  <c r="X2598" i="1"/>
  <c r="W2598" i="1"/>
  <c r="AF2597" i="1"/>
  <c r="AE2597" i="1"/>
  <c r="AD2597" i="1"/>
  <c r="AC2597" i="1"/>
  <c r="AB2597" i="1"/>
  <c r="AA2597" i="1"/>
  <c r="Z2597" i="1"/>
  <c r="Y2597" i="1"/>
  <c r="X2597" i="1"/>
  <c r="W2597" i="1"/>
  <c r="AF2596" i="1"/>
  <c r="AE2596" i="1"/>
  <c r="AD2596" i="1"/>
  <c r="AC2596" i="1"/>
  <c r="AB2596" i="1"/>
  <c r="AA2596" i="1"/>
  <c r="Z2596" i="1"/>
  <c r="Y2596" i="1"/>
  <c r="X2596" i="1"/>
  <c r="W2596" i="1"/>
  <c r="AF2595" i="1"/>
  <c r="AE2595" i="1"/>
  <c r="AD2595" i="1"/>
  <c r="AC2595" i="1"/>
  <c r="AB2595" i="1"/>
  <c r="AA2595" i="1"/>
  <c r="Z2595" i="1"/>
  <c r="Y2595" i="1"/>
  <c r="X2595" i="1"/>
  <c r="W2595" i="1"/>
  <c r="AF2594" i="1"/>
  <c r="AE2594" i="1"/>
  <c r="AD2594" i="1"/>
  <c r="AC2594" i="1"/>
  <c r="AB2594" i="1"/>
  <c r="AA2594" i="1"/>
  <c r="Z2594" i="1"/>
  <c r="Y2594" i="1"/>
  <c r="X2594" i="1"/>
  <c r="W2594" i="1"/>
  <c r="AF2593" i="1"/>
  <c r="AE2593" i="1"/>
  <c r="AD2593" i="1"/>
  <c r="AC2593" i="1"/>
  <c r="AB2593" i="1"/>
  <c r="AA2593" i="1"/>
  <c r="Z2593" i="1"/>
  <c r="Y2593" i="1"/>
  <c r="X2593" i="1"/>
  <c r="W2593" i="1"/>
  <c r="AF2592" i="1"/>
  <c r="AE2592" i="1"/>
  <c r="AD2592" i="1"/>
  <c r="AC2592" i="1"/>
  <c r="AB2592" i="1"/>
  <c r="AA2592" i="1"/>
  <c r="Z2592" i="1"/>
  <c r="Y2592" i="1"/>
  <c r="X2592" i="1"/>
  <c r="W2592" i="1"/>
  <c r="AF2591" i="1"/>
  <c r="AE2591" i="1"/>
  <c r="AD2591" i="1"/>
  <c r="AC2591" i="1"/>
  <c r="AB2591" i="1"/>
  <c r="AA2591" i="1"/>
  <c r="Z2591" i="1"/>
  <c r="Y2591" i="1"/>
  <c r="X2591" i="1"/>
  <c r="W2591" i="1"/>
  <c r="AF2590" i="1"/>
  <c r="AE2590" i="1"/>
  <c r="AD2590" i="1"/>
  <c r="AC2590" i="1"/>
  <c r="AB2590" i="1"/>
  <c r="AA2590" i="1"/>
  <c r="Z2590" i="1"/>
  <c r="Y2590" i="1"/>
  <c r="X2590" i="1"/>
  <c r="W2590" i="1"/>
  <c r="AF2589" i="1"/>
  <c r="AE2589" i="1"/>
  <c r="AD2589" i="1"/>
  <c r="AC2589" i="1"/>
  <c r="AB2589" i="1"/>
  <c r="AA2589" i="1"/>
  <c r="Z2589" i="1"/>
  <c r="Y2589" i="1"/>
  <c r="X2589" i="1"/>
  <c r="W2589" i="1"/>
  <c r="AF2588" i="1"/>
  <c r="AE2588" i="1"/>
  <c r="AD2588" i="1"/>
  <c r="AC2588" i="1"/>
  <c r="AB2588" i="1"/>
  <c r="AA2588" i="1"/>
  <c r="Z2588" i="1"/>
  <c r="Y2588" i="1"/>
  <c r="X2588" i="1"/>
  <c r="W2588" i="1"/>
  <c r="AF2587" i="1"/>
  <c r="AE2587" i="1"/>
  <c r="AD2587" i="1"/>
  <c r="AC2587" i="1"/>
  <c r="AB2587" i="1"/>
  <c r="AA2587" i="1"/>
  <c r="Z2587" i="1"/>
  <c r="Y2587" i="1"/>
  <c r="X2587" i="1"/>
  <c r="W2587" i="1"/>
  <c r="AF2586" i="1"/>
  <c r="AE2586" i="1"/>
  <c r="AD2586" i="1"/>
  <c r="AC2586" i="1"/>
  <c r="AB2586" i="1"/>
  <c r="AA2586" i="1"/>
  <c r="Z2586" i="1"/>
  <c r="Y2586" i="1"/>
  <c r="X2586" i="1"/>
  <c r="W2586" i="1"/>
  <c r="AF2585" i="1"/>
  <c r="AE2585" i="1"/>
  <c r="AD2585" i="1"/>
  <c r="AC2585" i="1"/>
  <c r="AB2585" i="1"/>
  <c r="AA2585" i="1"/>
  <c r="Z2585" i="1"/>
  <c r="Y2585" i="1"/>
  <c r="X2585" i="1"/>
  <c r="W2585" i="1"/>
  <c r="AF2584" i="1"/>
  <c r="AE2584" i="1"/>
  <c r="AD2584" i="1"/>
  <c r="AC2584" i="1"/>
  <c r="AB2584" i="1"/>
  <c r="AA2584" i="1"/>
  <c r="Z2584" i="1"/>
  <c r="Y2584" i="1"/>
  <c r="X2584" i="1"/>
  <c r="W2584" i="1"/>
  <c r="AF2583" i="1"/>
  <c r="AE2583" i="1"/>
  <c r="AD2583" i="1"/>
  <c r="AC2583" i="1"/>
  <c r="AB2583" i="1"/>
  <c r="AA2583" i="1"/>
  <c r="Z2583" i="1"/>
  <c r="Y2583" i="1"/>
  <c r="X2583" i="1"/>
  <c r="W2583" i="1"/>
  <c r="AF2582" i="1"/>
  <c r="AE2582" i="1"/>
  <c r="AD2582" i="1"/>
  <c r="AC2582" i="1"/>
  <c r="AB2582" i="1"/>
  <c r="AA2582" i="1"/>
  <c r="Z2582" i="1"/>
  <c r="Y2582" i="1"/>
  <c r="X2582" i="1"/>
  <c r="W2582" i="1"/>
  <c r="AF2581" i="1"/>
  <c r="AE2581" i="1"/>
  <c r="AD2581" i="1"/>
  <c r="AC2581" i="1"/>
  <c r="AB2581" i="1"/>
  <c r="AA2581" i="1"/>
  <c r="Z2581" i="1"/>
  <c r="Y2581" i="1"/>
  <c r="X2581" i="1"/>
  <c r="W2581" i="1"/>
  <c r="AF2580" i="1"/>
  <c r="AE2580" i="1"/>
  <c r="AD2580" i="1"/>
  <c r="AC2580" i="1"/>
  <c r="AB2580" i="1"/>
  <c r="AA2580" i="1"/>
  <c r="Z2580" i="1"/>
  <c r="Y2580" i="1"/>
  <c r="X2580" i="1"/>
  <c r="W2580" i="1"/>
  <c r="AF2579" i="1"/>
  <c r="AE2579" i="1"/>
  <c r="AD2579" i="1"/>
  <c r="AC2579" i="1"/>
  <c r="AB2579" i="1"/>
  <c r="AA2579" i="1"/>
  <c r="Z2579" i="1"/>
  <c r="Y2579" i="1"/>
  <c r="X2579" i="1"/>
  <c r="W2579" i="1"/>
  <c r="AF2578" i="1"/>
  <c r="AE2578" i="1"/>
  <c r="AD2578" i="1"/>
  <c r="AC2578" i="1"/>
  <c r="AB2578" i="1"/>
  <c r="AA2578" i="1"/>
  <c r="Z2578" i="1"/>
  <c r="Y2578" i="1"/>
  <c r="X2578" i="1"/>
  <c r="W2578" i="1"/>
  <c r="AF2577" i="1"/>
  <c r="AE2577" i="1"/>
  <c r="AD2577" i="1"/>
  <c r="AC2577" i="1"/>
  <c r="AB2577" i="1"/>
  <c r="AA2577" i="1"/>
  <c r="Z2577" i="1"/>
  <c r="Y2577" i="1"/>
  <c r="X2577" i="1"/>
  <c r="W2577" i="1"/>
  <c r="AF2576" i="1"/>
  <c r="AE2576" i="1"/>
  <c r="AD2576" i="1"/>
  <c r="AC2576" i="1"/>
  <c r="AB2576" i="1"/>
  <c r="AA2576" i="1"/>
  <c r="Z2576" i="1"/>
  <c r="Y2576" i="1"/>
  <c r="X2576" i="1"/>
  <c r="W2576" i="1"/>
  <c r="AF2575" i="1"/>
  <c r="AE2575" i="1"/>
  <c r="AD2575" i="1"/>
  <c r="AC2575" i="1"/>
  <c r="AB2575" i="1"/>
  <c r="AA2575" i="1"/>
  <c r="Z2575" i="1"/>
  <c r="Y2575" i="1"/>
  <c r="X2575" i="1"/>
  <c r="W2575" i="1"/>
  <c r="AF2574" i="1"/>
  <c r="AE2574" i="1"/>
  <c r="AD2574" i="1"/>
  <c r="AC2574" i="1"/>
  <c r="AB2574" i="1"/>
  <c r="AA2574" i="1"/>
  <c r="Z2574" i="1"/>
  <c r="Y2574" i="1"/>
  <c r="X2574" i="1"/>
  <c r="W2574" i="1"/>
  <c r="AF2573" i="1"/>
  <c r="AE2573" i="1"/>
  <c r="AD2573" i="1"/>
  <c r="AC2573" i="1"/>
  <c r="AB2573" i="1"/>
  <c r="AA2573" i="1"/>
  <c r="Z2573" i="1"/>
  <c r="Y2573" i="1"/>
  <c r="X2573" i="1"/>
  <c r="W2573" i="1"/>
  <c r="AF2572" i="1"/>
  <c r="AE2572" i="1"/>
  <c r="AD2572" i="1"/>
  <c r="AC2572" i="1"/>
  <c r="AB2572" i="1"/>
  <c r="AA2572" i="1"/>
  <c r="Z2572" i="1"/>
  <c r="Y2572" i="1"/>
  <c r="X2572" i="1"/>
  <c r="W2572" i="1"/>
  <c r="AF2571" i="1"/>
  <c r="AE2571" i="1"/>
  <c r="AD2571" i="1"/>
  <c r="AC2571" i="1"/>
  <c r="AB2571" i="1"/>
  <c r="AA2571" i="1"/>
  <c r="Z2571" i="1"/>
  <c r="Y2571" i="1"/>
  <c r="X2571" i="1"/>
  <c r="W2571" i="1"/>
  <c r="AF2570" i="1"/>
  <c r="AE2570" i="1"/>
  <c r="AD2570" i="1"/>
  <c r="AC2570" i="1"/>
  <c r="AB2570" i="1"/>
  <c r="AA2570" i="1"/>
  <c r="Z2570" i="1"/>
  <c r="Y2570" i="1"/>
  <c r="X2570" i="1"/>
  <c r="W2570" i="1"/>
  <c r="AF2569" i="1"/>
  <c r="AE2569" i="1"/>
  <c r="AD2569" i="1"/>
  <c r="AC2569" i="1"/>
  <c r="AB2569" i="1"/>
  <c r="AA2569" i="1"/>
  <c r="Z2569" i="1"/>
  <c r="Y2569" i="1"/>
  <c r="X2569" i="1"/>
  <c r="W2569" i="1"/>
  <c r="AF2568" i="1"/>
  <c r="AE2568" i="1"/>
  <c r="AD2568" i="1"/>
  <c r="AC2568" i="1"/>
  <c r="AB2568" i="1"/>
  <c r="AA2568" i="1"/>
  <c r="Z2568" i="1"/>
  <c r="Y2568" i="1"/>
  <c r="X2568" i="1"/>
  <c r="W2568" i="1"/>
  <c r="AF2567" i="1"/>
  <c r="AE2567" i="1"/>
  <c r="AD2567" i="1"/>
  <c r="AC2567" i="1"/>
  <c r="AB2567" i="1"/>
  <c r="AA2567" i="1"/>
  <c r="Z2567" i="1"/>
  <c r="Y2567" i="1"/>
  <c r="X2567" i="1"/>
  <c r="W2567" i="1"/>
  <c r="AF2566" i="1"/>
  <c r="AE2566" i="1"/>
  <c r="AD2566" i="1"/>
  <c r="AC2566" i="1"/>
  <c r="AB2566" i="1"/>
  <c r="AA2566" i="1"/>
  <c r="Z2566" i="1"/>
  <c r="Y2566" i="1"/>
  <c r="X2566" i="1"/>
  <c r="W2566" i="1"/>
  <c r="AF2565" i="1"/>
  <c r="AE2565" i="1"/>
  <c r="AD2565" i="1"/>
  <c r="AC2565" i="1"/>
  <c r="AB2565" i="1"/>
  <c r="AA2565" i="1"/>
  <c r="Z2565" i="1"/>
  <c r="Y2565" i="1"/>
  <c r="X2565" i="1"/>
  <c r="W2565" i="1"/>
  <c r="AF2564" i="1"/>
  <c r="AE2564" i="1"/>
  <c r="AD2564" i="1"/>
  <c r="AC2564" i="1"/>
  <c r="AB2564" i="1"/>
  <c r="AA2564" i="1"/>
  <c r="Z2564" i="1"/>
  <c r="Y2564" i="1"/>
  <c r="X2564" i="1"/>
  <c r="W2564" i="1"/>
  <c r="AF2563" i="1"/>
  <c r="AE2563" i="1"/>
  <c r="AD2563" i="1"/>
  <c r="AC2563" i="1"/>
  <c r="AB2563" i="1"/>
  <c r="AA2563" i="1"/>
  <c r="Z2563" i="1"/>
  <c r="Y2563" i="1"/>
  <c r="X2563" i="1"/>
  <c r="W2563" i="1"/>
  <c r="AF2562" i="1"/>
  <c r="AE2562" i="1"/>
  <c r="AD2562" i="1"/>
  <c r="AC2562" i="1"/>
  <c r="AB2562" i="1"/>
  <c r="AA2562" i="1"/>
  <c r="Z2562" i="1"/>
  <c r="Y2562" i="1"/>
  <c r="X2562" i="1"/>
  <c r="W2562" i="1"/>
  <c r="AF2561" i="1"/>
  <c r="AE2561" i="1"/>
  <c r="AD2561" i="1"/>
  <c r="AC2561" i="1"/>
  <c r="AB2561" i="1"/>
  <c r="AA2561" i="1"/>
  <c r="Z2561" i="1"/>
  <c r="Y2561" i="1"/>
  <c r="X2561" i="1"/>
  <c r="W2561" i="1"/>
  <c r="AF2560" i="1"/>
  <c r="AE2560" i="1"/>
  <c r="AD2560" i="1"/>
  <c r="AC2560" i="1"/>
  <c r="AB2560" i="1"/>
  <c r="AA2560" i="1"/>
  <c r="Z2560" i="1"/>
  <c r="Y2560" i="1"/>
  <c r="X2560" i="1"/>
  <c r="W2560" i="1"/>
  <c r="AF2559" i="1"/>
  <c r="AE2559" i="1"/>
  <c r="AD2559" i="1"/>
  <c r="AC2559" i="1"/>
  <c r="AB2559" i="1"/>
  <c r="AA2559" i="1"/>
  <c r="Z2559" i="1"/>
  <c r="Y2559" i="1"/>
  <c r="X2559" i="1"/>
  <c r="W2559" i="1"/>
  <c r="AF2558" i="1"/>
  <c r="AE2558" i="1"/>
  <c r="AD2558" i="1"/>
  <c r="AC2558" i="1"/>
  <c r="AB2558" i="1"/>
  <c r="AA2558" i="1"/>
  <c r="Z2558" i="1"/>
  <c r="Y2558" i="1"/>
  <c r="X2558" i="1"/>
  <c r="W2558" i="1"/>
  <c r="AF2557" i="1"/>
  <c r="AE2557" i="1"/>
  <c r="AD2557" i="1"/>
  <c r="AC2557" i="1"/>
  <c r="AB2557" i="1"/>
  <c r="AA2557" i="1"/>
  <c r="Z2557" i="1"/>
  <c r="Y2557" i="1"/>
  <c r="X2557" i="1"/>
  <c r="W2557" i="1"/>
  <c r="AF2556" i="1"/>
  <c r="AE2556" i="1"/>
  <c r="AD2556" i="1"/>
  <c r="AC2556" i="1"/>
  <c r="AB2556" i="1"/>
  <c r="AA2556" i="1"/>
  <c r="Z2556" i="1"/>
  <c r="Y2556" i="1"/>
  <c r="X2556" i="1"/>
  <c r="W2556" i="1"/>
  <c r="AF2555" i="1"/>
  <c r="AE2555" i="1"/>
  <c r="AD2555" i="1"/>
  <c r="AC2555" i="1"/>
  <c r="AB2555" i="1"/>
  <c r="AA2555" i="1"/>
  <c r="Z2555" i="1"/>
  <c r="Y2555" i="1"/>
  <c r="X2555" i="1"/>
  <c r="W2555" i="1"/>
  <c r="AF2554" i="1"/>
  <c r="AE2554" i="1"/>
  <c r="AD2554" i="1"/>
  <c r="AC2554" i="1"/>
  <c r="AB2554" i="1"/>
  <c r="AA2554" i="1"/>
  <c r="Z2554" i="1"/>
  <c r="Y2554" i="1"/>
  <c r="X2554" i="1"/>
  <c r="W2554" i="1"/>
  <c r="AF2553" i="1"/>
  <c r="AE2553" i="1"/>
  <c r="AD2553" i="1"/>
  <c r="AC2553" i="1"/>
  <c r="AB2553" i="1"/>
  <c r="AA2553" i="1"/>
  <c r="Z2553" i="1"/>
  <c r="Y2553" i="1"/>
  <c r="X2553" i="1"/>
  <c r="W2553" i="1"/>
  <c r="AF2552" i="1"/>
  <c r="AE2552" i="1"/>
  <c r="AD2552" i="1"/>
  <c r="AC2552" i="1"/>
  <c r="AB2552" i="1"/>
  <c r="AA2552" i="1"/>
  <c r="Z2552" i="1"/>
  <c r="Y2552" i="1"/>
  <c r="X2552" i="1"/>
  <c r="W2552" i="1"/>
  <c r="AF2551" i="1"/>
  <c r="AE2551" i="1"/>
  <c r="AD2551" i="1"/>
  <c r="AC2551" i="1"/>
  <c r="AB2551" i="1"/>
  <c r="AA2551" i="1"/>
  <c r="Z2551" i="1"/>
  <c r="Y2551" i="1"/>
  <c r="X2551" i="1"/>
  <c r="W2551" i="1"/>
  <c r="AF2550" i="1"/>
  <c r="AE2550" i="1"/>
  <c r="AD2550" i="1"/>
  <c r="AC2550" i="1"/>
  <c r="AB2550" i="1"/>
  <c r="AA2550" i="1"/>
  <c r="Z2550" i="1"/>
  <c r="Y2550" i="1"/>
  <c r="X2550" i="1"/>
  <c r="W2550" i="1"/>
  <c r="AF2549" i="1"/>
  <c r="AE2549" i="1"/>
  <c r="AD2549" i="1"/>
  <c r="AC2549" i="1"/>
  <c r="AB2549" i="1"/>
  <c r="AA2549" i="1"/>
  <c r="Z2549" i="1"/>
  <c r="Y2549" i="1"/>
  <c r="X2549" i="1"/>
  <c r="W2549" i="1"/>
  <c r="AF2548" i="1"/>
  <c r="AE2548" i="1"/>
  <c r="AD2548" i="1"/>
  <c r="AC2548" i="1"/>
  <c r="AB2548" i="1"/>
  <c r="AA2548" i="1"/>
  <c r="Z2548" i="1"/>
  <c r="Y2548" i="1"/>
  <c r="X2548" i="1"/>
  <c r="W2548" i="1"/>
  <c r="AF2547" i="1"/>
  <c r="AE2547" i="1"/>
  <c r="AD2547" i="1"/>
  <c r="AC2547" i="1"/>
  <c r="AB2547" i="1"/>
  <c r="AA2547" i="1"/>
  <c r="Z2547" i="1"/>
  <c r="Y2547" i="1"/>
  <c r="X2547" i="1"/>
  <c r="W2547" i="1"/>
  <c r="AF2546" i="1"/>
  <c r="AE2546" i="1"/>
  <c r="AD2546" i="1"/>
  <c r="AC2546" i="1"/>
  <c r="AB2546" i="1"/>
  <c r="AA2546" i="1"/>
  <c r="Z2546" i="1"/>
  <c r="Y2546" i="1"/>
  <c r="X2546" i="1"/>
  <c r="W2546" i="1"/>
  <c r="AF2545" i="1"/>
  <c r="AE2545" i="1"/>
  <c r="AD2545" i="1"/>
  <c r="AC2545" i="1"/>
  <c r="AB2545" i="1"/>
  <c r="AA2545" i="1"/>
  <c r="Z2545" i="1"/>
  <c r="Y2545" i="1"/>
  <c r="X2545" i="1"/>
  <c r="W2545" i="1"/>
  <c r="AF2544" i="1"/>
  <c r="AE2544" i="1"/>
  <c r="AD2544" i="1"/>
  <c r="AC2544" i="1"/>
  <c r="AB2544" i="1"/>
  <c r="AA2544" i="1"/>
  <c r="Z2544" i="1"/>
  <c r="Y2544" i="1"/>
  <c r="X2544" i="1"/>
  <c r="W2544" i="1"/>
  <c r="AF2543" i="1"/>
  <c r="AE2543" i="1"/>
  <c r="AD2543" i="1"/>
  <c r="AC2543" i="1"/>
  <c r="AB2543" i="1"/>
  <c r="AA2543" i="1"/>
  <c r="Z2543" i="1"/>
  <c r="Y2543" i="1"/>
  <c r="X2543" i="1"/>
  <c r="W2543" i="1"/>
  <c r="AF2542" i="1"/>
  <c r="AE2542" i="1"/>
  <c r="AD2542" i="1"/>
  <c r="AC2542" i="1"/>
  <c r="AB2542" i="1"/>
  <c r="AA2542" i="1"/>
  <c r="Z2542" i="1"/>
  <c r="Y2542" i="1"/>
  <c r="X2542" i="1"/>
  <c r="W2542" i="1"/>
  <c r="AF2541" i="1"/>
  <c r="AE2541" i="1"/>
  <c r="AD2541" i="1"/>
  <c r="AC2541" i="1"/>
  <c r="AB2541" i="1"/>
  <c r="AA2541" i="1"/>
  <c r="Z2541" i="1"/>
  <c r="Y2541" i="1"/>
  <c r="X2541" i="1"/>
  <c r="W2541" i="1"/>
  <c r="AF2540" i="1"/>
  <c r="AE2540" i="1"/>
  <c r="AD2540" i="1"/>
  <c r="AC2540" i="1"/>
  <c r="AB2540" i="1"/>
  <c r="AA2540" i="1"/>
  <c r="Z2540" i="1"/>
  <c r="Y2540" i="1"/>
  <c r="X2540" i="1"/>
  <c r="W2540" i="1"/>
  <c r="AF2539" i="1"/>
  <c r="AE2539" i="1"/>
  <c r="AD2539" i="1"/>
  <c r="AC2539" i="1"/>
  <c r="AB2539" i="1"/>
  <c r="AA2539" i="1"/>
  <c r="Z2539" i="1"/>
  <c r="Y2539" i="1"/>
  <c r="X2539" i="1"/>
  <c r="W2539" i="1"/>
  <c r="AF2538" i="1"/>
  <c r="AE2538" i="1"/>
  <c r="AD2538" i="1"/>
  <c r="AC2538" i="1"/>
  <c r="AB2538" i="1"/>
  <c r="AA2538" i="1"/>
  <c r="Z2538" i="1"/>
  <c r="Y2538" i="1"/>
  <c r="X2538" i="1"/>
  <c r="W2538" i="1"/>
  <c r="AF2537" i="1"/>
  <c r="AE2537" i="1"/>
  <c r="AD2537" i="1"/>
  <c r="AC2537" i="1"/>
  <c r="AB2537" i="1"/>
  <c r="AA2537" i="1"/>
  <c r="Z2537" i="1"/>
  <c r="Y2537" i="1"/>
  <c r="X2537" i="1"/>
  <c r="W2537" i="1"/>
  <c r="AF2536" i="1"/>
  <c r="AE2536" i="1"/>
  <c r="AD2536" i="1"/>
  <c r="AC2536" i="1"/>
  <c r="AB2536" i="1"/>
  <c r="AA2536" i="1"/>
  <c r="Z2536" i="1"/>
  <c r="Y2536" i="1"/>
  <c r="X2536" i="1"/>
  <c r="W2536" i="1"/>
  <c r="AF2535" i="1"/>
  <c r="AE2535" i="1"/>
  <c r="AD2535" i="1"/>
  <c r="AC2535" i="1"/>
  <c r="AB2535" i="1"/>
  <c r="AA2535" i="1"/>
  <c r="Z2535" i="1"/>
  <c r="Y2535" i="1"/>
  <c r="X2535" i="1"/>
  <c r="W2535" i="1"/>
  <c r="AF2534" i="1"/>
  <c r="AE2534" i="1"/>
  <c r="AD2534" i="1"/>
  <c r="AC2534" i="1"/>
  <c r="AB2534" i="1"/>
  <c r="AA2534" i="1"/>
  <c r="Z2534" i="1"/>
  <c r="Y2534" i="1"/>
  <c r="X2534" i="1"/>
  <c r="W2534" i="1"/>
  <c r="AF2533" i="1"/>
  <c r="AE2533" i="1"/>
  <c r="AD2533" i="1"/>
  <c r="AC2533" i="1"/>
  <c r="AB2533" i="1"/>
  <c r="AA2533" i="1"/>
  <c r="Z2533" i="1"/>
  <c r="Y2533" i="1"/>
  <c r="X2533" i="1"/>
  <c r="W2533" i="1"/>
  <c r="AF2532" i="1"/>
  <c r="AE2532" i="1"/>
  <c r="AD2532" i="1"/>
  <c r="AC2532" i="1"/>
  <c r="AB2532" i="1"/>
  <c r="AA2532" i="1"/>
  <c r="Z2532" i="1"/>
  <c r="Y2532" i="1"/>
  <c r="X2532" i="1"/>
  <c r="W2532" i="1"/>
  <c r="AF2531" i="1"/>
  <c r="AE2531" i="1"/>
  <c r="AD2531" i="1"/>
  <c r="AC2531" i="1"/>
  <c r="AB2531" i="1"/>
  <c r="AA2531" i="1"/>
  <c r="Z2531" i="1"/>
  <c r="Y2531" i="1"/>
  <c r="X2531" i="1"/>
  <c r="W2531" i="1"/>
  <c r="AF2530" i="1"/>
  <c r="AE2530" i="1"/>
  <c r="AD2530" i="1"/>
  <c r="AC2530" i="1"/>
  <c r="AB2530" i="1"/>
  <c r="AA2530" i="1"/>
  <c r="Z2530" i="1"/>
  <c r="Y2530" i="1"/>
  <c r="X2530" i="1"/>
  <c r="W2530" i="1"/>
  <c r="AF2529" i="1"/>
  <c r="AE2529" i="1"/>
  <c r="AD2529" i="1"/>
  <c r="AC2529" i="1"/>
  <c r="AB2529" i="1"/>
  <c r="AA2529" i="1"/>
  <c r="Z2529" i="1"/>
  <c r="Y2529" i="1"/>
  <c r="X2529" i="1"/>
  <c r="W2529" i="1"/>
  <c r="AF2528" i="1"/>
  <c r="AE2528" i="1"/>
  <c r="AD2528" i="1"/>
  <c r="AC2528" i="1"/>
  <c r="AB2528" i="1"/>
  <c r="AA2528" i="1"/>
  <c r="Z2528" i="1"/>
  <c r="Y2528" i="1"/>
  <c r="X2528" i="1"/>
  <c r="W2528" i="1"/>
  <c r="AF2527" i="1"/>
  <c r="AE2527" i="1"/>
  <c r="AD2527" i="1"/>
  <c r="AC2527" i="1"/>
  <c r="AB2527" i="1"/>
  <c r="AA2527" i="1"/>
  <c r="Z2527" i="1"/>
  <c r="Y2527" i="1"/>
  <c r="X2527" i="1"/>
  <c r="W2527" i="1"/>
  <c r="AF2526" i="1"/>
  <c r="AE2526" i="1"/>
  <c r="AD2526" i="1"/>
  <c r="AC2526" i="1"/>
  <c r="AB2526" i="1"/>
  <c r="AA2526" i="1"/>
  <c r="Z2526" i="1"/>
  <c r="Y2526" i="1"/>
  <c r="X2526" i="1"/>
  <c r="W2526" i="1"/>
  <c r="AF2525" i="1"/>
  <c r="AE2525" i="1"/>
  <c r="AD2525" i="1"/>
  <c r="AC2525" i="1"/>
  <c r="AB2525" i="1"/>
  <c r="AA2525" i="1"/>
  <c r="Z2525" i="1"/>
  <c r="Y2525" i="1"/>
  <c r="X2525" i="1"/>
  <c r="W2525" i="1"/>
  <c r="AF2524" i="1"/>
  <c r="AE2524" i="1"/>
  <c r="AD2524" i="1"/>
  <c r="AC2524" i="1"/>
  <c r="AB2524" i="1"/>
  <c r="AA2524" i="1"/>
  <c r="Z2524" i="1"/>
  <c r="Y2524" i="1"/>
  <c r="X2524" i="1"/>
  <c r="W2524" i="1"/>
  <c r="AF2523" i="1"/>
  <c r="AE2523" i="1"/>
  <c r="AD2523" i="1"/>
  <c r="AC2523" i="1"/>
  <c r="AB2523" i="1"/>
  <c r="AA2523" i="1"/>
  <c r="Z2523" i="1"/>
  <c r="Y2523" i="1"/>
  <c r="X2523" i="1"/>
  <c r="W2523" i="1"/>
  <c r="AF2522" i="1"/>
  <c r="AE2522" i="1"/>
  <c r="AD2522" i="1"/>
  <c r="AC2522" i="1"/>
  <c r="AB2522" i="1"/>
  <c r="AA2522" i="1"/>
  <c r="Z2522" i="1"/>
  <c r="Y2522" i="1"/>
  <c r="X2522" i="1"/>
  <c r="W2522" i="1"/>
  <c r="AF2521" i="1"/>
  <c r="AE2521" i="1"/>
  <c r="AD2521" i="1"/>
  <c r="AC2521" i="1"/>
  <c r="AB2521" i="1"/>
  <c r="AA2521" i="1"/>
  <c r="Z2521" i="1"/>
  <c r="Y2521" i="1"/>
  <c r="X2521" i="1"/>
  <c r="W2521" i="1"/>
  <c r="AF2520" i="1"/>
  <c r="AE2520" i="1"/>
  <c r="AD2520" i="1"/>
  <c r="AC2520" i="1"/>
  <c r="AB2520" i="1"/>
  <c r="AA2520" i="1"/>
  <c r="Z2520" i="1"/>
  <c r="Y2520" i="1"/>
  <c r="X2520" i="1"/>
  <c r="W2520" i="1"/>
  <c r="AF2519" i="1"/>
  <c r="AE2519" i="1"/>
  <c r="AD2519" i="1"/>
  <c r="AC2519" i="1"/>
  <c r="AB2519" i="1"/>
  <c r="AA2519" i="1"/>
  <c r="Z2519" i="1"/>
  <c r="Y2519" i="1"/>
  <c r="X2519" i="1"/>
  <c r="W2519" i="1"/>
  <c r="AF2518" i="1"/>
  <c r="AE2518" i="1"/>
  <c r="AD2518" i="1"/>
  <c r="AC2518" i="1"/>
  <c r="AB2518" i="1"/>
  <c r="AA2518" i="1"/>
  <c r="Z2518" i="1"/>
  <c r="Y2518" i="1"/>
  <c r="X2518" i="1"/>
  <c r="W2518" i="1"/>
  <c r="AF2517" i="1"/>
  <c r="AE2517" i="1"/>
  <c r="AD2517" i="1"/>
  <c r="AC2517" i="1"/>
  <c r="AB2517" i="1"/>
  <c r="AA2517" i="1"/>
  <c r="Z2517" i="1"/>
  <c r="Y2517" i="1"/>
  <c r="X2517" i="1"/>
  <c r="W2517" i="1"/>
  <c r="AF2516" i="1"/>
  <c r="AE2516" i="1"/>
  <c r="AD2516" i="1"/>
  <c r="AC2516" i="1"/>
  <c r="AB2516" i="1"/>
  <c r="AA2516" i="1"/>
  <c r="Z2516" i="1"/>
  <c r="Y2516" i="1"/>
  <c r="X2516" i="1"/>
  <c r="W2516" i="1"/>
  <c r="AF2515" i="1"/>
  <c r="AE2515" i="1"/>
  <c r="AD2515" i="1"/>
  <c r="AC2515" i="1"/>
  <c r="AB2515" i="1"/>
  <c r="AA2515" i="1"/>
  <c r="Z2515" i="1"/>
  <c r="Y2515" i="1"/>
  <c r="X2515" i="1"/>
  <c r="W2515" i="1"/>
  <c r="AF2514" i="1"/>
  <c r="AE2514" i="1"/>
  <c r="AD2514" i="1"/>
  <c r="AC2514" i="1"/>
  <c r="AB2514" i="1"/>
  <c r="AA2514" i="1"/>
  <c r="Z2514" i="1"/>
  <c r="Y2514" i="1"/>
  <c r="X2514" i="1"/>
  <c r="W2514" i="1"/>
  <c r="AF2513" i="1"/>
  <c r="AE2513" i="1"/>
  <c r="AD2513" i="1"/>
  <c r="AC2513" i="1"/>
  <c r="AB2513" i="1"/>
  <c r="AA2513" i="1"/>
  <c r="Z2513" i="1"/>
  <c r="Y2513" i="1"/>
  <c r="X2513" i="1"/>
  <c r="W2513" i="1"/>
  <c r="AF2512" i="1"/>
  <c r="AE2512" i="1"/>
  <c r="AD2512" i="1"/>
  <c r="AC2512" i="1"/>
  <c r="AB2512" i="1"/>
  <c r="AA2512" i="1"/>
  <c r="Z2512" i="1"/>
  <c r="Y2512" i="1"/>
  <c r="X2512" i="1"/>
  <c r="W2512" i="1"/>
  <c r="AF2511" i="1"/>
  <c r="AE2511" i="1"/>
  <c r="AD2511" i="1"/>
  <c r="AC2511" i="1"/>
  <c r="AB2511" i="1"/>
  <c r="AA2511" i="1"/>
  <c r="Z2511" i="1"/>
  <c r="Y2511" i="1"/>
  <c r="X2511" i="1"/>
  <c r="W2511" i="1"/>
  <c r="AF2510" i="1"/>
  <c r="AE2510" i="1"/>
  <c r="AD2510" i="1"/>
  <c r="AC2510" i="1"/>
  <c r="AB2510" i="1"/>
  <c r="AA2510" i="1"/>
  <c r="Z2510" i="1"/>
  <c r="Y2510" i="1"/>
  <c r="X2510" i="1"/>
  <c r="W2510" i="1"/>
  <c r="AF2509" i="1"/>
  <c r="AE2509" i="1"/>
  <c r="AD2509" i="1"/>
  <c r="AC2509" i="1"/>
  <c r="AB2509" i="1"/>
  <c r="AA2509" i="1"/>
  <c r="Z2509" i="1"/>
  <c r="Y2509" i="1"/>
  <c r="X2509" i="1"/>
  <c r="W2509" i="1"/>
  <c r="AF2508" i="1"/>
  <c r="AE2508" i="1"/>
  <c r="AD2508" i="1"/>
  <c r="AC2508" i="1"/>
  <c r="AB2508" i="1"/>
  <c r="AA2508" i="1"/>
  <c r="Z2508" i="1"/>
  <c r="Y2508" i="1"/>
  <c r="X2508" i="1"/>
  <c r="W2508" i="1"/>
  <c r="AF2507" i="1"/>
  <c r="AE2507" i="1"/>
  <c r="AD2507" i="1"/>
  <c r="AC2507" i="1"/>
  <c r="AB2507" i="1"/>
  <c r="AA2507" i="1"/>
  <c r="Z2507" i="1"/>
  <c r="Y2507" i="1"/>
  <c r="X2507" i="1"/>
  <c r="W2507" i="1"/>
  <c r="AF2506" i="1"/>
  <c r="AE2506" i="1"/>
  <c r="AD2506" i="1"/>
  <c r="AC2506" i="1"/>
  <c r="AB2506" i="1"/>
  <c r="AA2506" i="1"/>
  <c r="Z2506" i="1"/>
  <c r="Y2506" i="1"/>
  <c r="X2506" i="1"/>
  <c r="W2506" i="1"/>
  <c r="AF2505" i="1"/>
  <c r="AE2505" i="1"/>
  <c r="AD2505" i="1"/>
  <c r="AC2505" i="1"/>
  <c r="AB2505" i="1"/>
  <c r="AA2505" i="1"/>
  <c r="Z2505" i="1"/>
  <c r="Y2505" i="1"/>
  <c r="X2505" i="1"/>
  <c r="W2505" i="1"/>
  <c r="AF2504" i="1"/>
  <c r="AE2504" i="1"/>
  <c r="AD2504" i="1"/>
  <c r="AC2504" i="1"/>
  <c r="AB2504" i="1"/>
  <c r="AA2504" i="1"/>
  <c r="Z2504" i="1"/>
  <c r="Y2504" i="1"/>
  <c r="X2504" i="1"/>
  <c r="W2504" i="1"/>
  <c r="AF2503" i="1"/>
  <c r="AE2503" i="1"/>
  <c r="AD2503" i="1"/>
  <c r="AC2503" i="1"/>
  <c r="AB2503" i="1"/>
  <c r="AA2503" i="1"/>
  <c r="Z2503" i="1"/>
  <c r="Y2503" i="1"/>
  <c r="X2503" i="1"/>
  <c r="W2503" i="1"/>
  <c r="AF2502" i="1"/>
  <c r="AE2502" i="1"/>
  <c r="AD2502" i="1"/>
  <c r="AC2502" i="1"/>
  <c r="AB2502" i="1"/>
  <c r="AA2502" i="1"/>
  <c r="Z2502" i="1"/>
  <c r="Y2502" i="1"/>
  <c r="X2502" i="1"/>
  <c r="W2502" i="1"/>
  <c r="AF2501" i="1"/>
  <c r="AE2501" i="1"/>
  <c r="AD2501" i="1"/>
  <c r="AC2501" i="1"/>
  <c r="AB2501" i="1"/>
  <c r="AA2501" i="1"/>
  <c r="Z2501" i="1"/>
  <c r="Y2501" i="1"/>
  <c r="X2501" i="1"/>
  <c r="W2501" i="1"/>
  <c r="AF2500" i="1"/>
  <c r="AE2500" i="1"/>
  <c r="AD2500" i="1"/>
  <c r="AC2500" i="1"/>
  <c r="AB2500" i="1"/>
  <c r="AA2500" i="1"/>
  <c r="Z2500" i="1"/>
  <c r="Y2500" i="1"/>
  <c r="X2500" i="1"/>
  <c r="W2500" i="1"/>
  <c r="AF2499" i="1"/>
  <c r="AE2499" i="1"/>
  <c r="AD2499" i="1"/>
  <c r="AC2499" i="1"/>
  <c r="AB2499" i="1"/>
  <c r="AA2499" i="1"/>
  <c r="Z2499" i="1"/>
  <c r="Y2499" i="1"/>
  <c r="X2499" i="1"/>
  <c r="W2499" i="1"/>
  <c r="AF2498" i="1"/>
  <c r="AE2498" i="1"/>
  <c r="AD2498" i="1"/>
  <c r="AC2498" i="1"/>
  <c r="AB2498" i="1"/>
  <c r="AA2498" i="1"/>
  <c r="Z2498" i="1"/>
  <c r="Y2498" i="1"/>
  <c r="X2498" i="1"/>
  <c r="W2498" i="1"/>
  <c r="AF2497" i="1"/>
  <c r="AE2497" i="1"/>
  <c r="AD2497" i="1"/>
  <c r="AC2497" i="1"/>
  <c r="AB2497" i="1"/>
  <c r="AA2497" i="1"/>
  <c r="Z2497" i="1"/>
  <c r="Y2497" i="1"/>
  <c r="X2497" i="1"/>
  <c r="W2497" i="1"/>
  <c r="AF2496" i="1"/>
  <c r="AE2496" i="1"/>
  <c r="AD2496" i="1"/>
  <c r="AC2496" i="1"/>
  <c r="AB2496" i="1"/>
  <c r="AA2496" i="1"/>
  <c r="Z2496" i="1"/>
  <c r="Y2496" i="1"/>
  <c r="X2496" i="1"/>
  <c r="W2496" i="1"/>
  <c r="AF2495" i="1"/>
  <c r="AE2495" i="1"/>
  <c r="AD2495" i="1"/>
  <c r="AC2495" i="1"/>
  <c r="AB2495" i="1"/>
  <c r="AA2495" i="1"/>
  <c r="Z2495" i="1"/>
  <c r="Y2495" i="1"/>
  <c r="X2495" i="1"/>
  <c r="W2495" i="1"/>
  <c r="AF2494" i="1"/>
  <c r="AE2494" i="1"/>
  <c r="AD2494" i="1"/>
  <c r="AC2494" i="1"/>
  <c r="AB2494" i="1"/>
  <c r="AA2494" i="1"/>
  <c r="Z2494" i="1"/>
  <c r="Y2494" i="1"/>
  <c r="X2494" i="1"/>
  <c r="W2494" i="1"/>
  <c r="AF2493" i="1"/>
  <c r="AE2493" i="1"/>
  <c r="AD2493" i="1"/>
  <c r="AC2493" i="1"/>
  <c r="AB2493" i="1"/>
  <c r="AA2493" i="1"/>
  <c r="Z2493" i="1"/>
  <c r="Y2493" i="1"/>
  <c r="X2493" i="1"/>
  <c r="W2493" i="1"/>
  <c r="AF2492" i="1"/>
  <c r="AE2492" i="1"/>
  <c r="AD2492" i="1"/>
  <c r="AC2492" i="1"/>
  <c r="AB2492" i="1"/>
  <c r="AA2492" i="1"/>
  <c r="Z2492" i="1"/>
  <c r="Y2492" i="1"/>
  <c r="X2492" i="1"/>
  <c r="W2492" i="1"/>
  <c r="AF2491" i="1"/>
  <c r="AE2491" i="1"/>
  <c r="AD2491" i="1"/>
  <c r="AC2491" i="1"/>
  <c r="AB2491" i="1"/>
  <c r="AA2491" i="1"/>
  <c r="Z2491" i="1"/>
  <c r="Y2491" i="1"/>
  <c r="X2491" i="1"/>
  <c r="W2491" i="1"/>
  <c r="AF2490" i="1"/>
  <c r="AE2490" i="1"/>
  <c r="AD2490" i="1"/>
  <c r="AC2490" i="1"/>
  <c r="AB2490" i="1"/>
  <c r="AA2490" i="1"/>
  <c r="Z2490" i="1"/>
  <c r="Y2490" i="1"/>
  <c r="X2490" i="1"/>
  <c r="W2490" i="1"/>
  <c r="AF2489" i="1"/>
  <c r="AE2489" i="1"/>
  <c r="AD2489" i="1"/>
  <c r="AC2489" i="1"/>
  <c r="AB2489" i="1"/>
  <c r="AA2489" i="1"/>
  <c r="Z2489" i="1"/>
  <c r="Y2489" i="1"/>
  <c r="X2489" i="1"/>
  <c r="W2489" i="1"/>
  <c r="AF2488" i="1"/>
  <c r="AE2488" i="1"/>
  <c r="AD2488" i="1"/>
  <c r="AC2488" i="1"/>
  <c r="AB2488" i="1"/>
  <c r="AA2488" i="1"/>
  <c r="Z2488" i="1"/>
  <c r="Y2488" i="1"/>
  <c r="X2488" i="1"/>
  <c r="W2488" i="1"/>
  <c r="AF2487" i="1"/>
  <c r="AE2487" i="1"/>
  <c r="AD2487" i="1"/>
  <c r="AC2487" i="1"/>
  <c r="AB2487" i="1"/>
  <c r="AA2487" i="1"/>
  <c r="Z2487" i="1"/>
  <c r="Y2487" i="1"/>
  <c r="X2487" i="1"/>
  <c r="W2487" i="1"/>
  <c r="AF2486" i="1"/>
  <c r="AE2486" i="1"/>
  <c r="AD2486" i="1"/>
  <c r="AC2486" i="1"/>
  <c r="AB2486" i="1"/>
  <c r="AA2486" i="1"/>
  <c r="Z2486" i="1"/>
  <c r="Y2486" i="1"/>
  <c r="X2486" i="1"/>
  <c r="W2486" i="1"/>
  <c r="AF2485" i="1"/>
  <c r="AE2485" i="1"/>
  <c r="AD2485" i="1"/>
  <c r="AC2485" i="1"/>
  <c r="AB2485" i="1"/>
  <c r="AA2485" i="1"/>
  <c r="Z2485" i="1"/>
  <c r="Y2485" i="1"/>
  <c r="X2485" i="1"/>
  <c r="W2485" i="1"/>
  <c r="AF2484" i="1"/>
  <c r="AE2484" i="1"/>
  <c r="AD2484" i="1"/>
  <c r="AC2484" i="1"/>
  <c r="AB2484" i="1"/>
  <c r="AA2484" i="1"/>
  <c r="Z2484" i="1"/>
  <c r="Y2484" i="1"/>
  <c r="X2484" i="1"/>
  <c r="W2484" i="1"/>
  <c r="AF2483" i="1"/>
  <c r="AE2483" i="1"/>
  <c r="AD2483" i="1"/>
  <c r="AC2483" i="1"/>
  <c r="AB2483" i="1"/>
  <c r="AA2483" i="1"/>
  <c r="Z2483" i="1"/>
  <c r="Y2483" i="1"/>
  <c r="X2483" i="1"/>
  <c r="W2483" i="1"/>
  <c r="AF2482" i="1"/>
  <c r="AE2482" i="1"/>
  <c r="AD2482" i="1"/>
  <c r="AC2482" i="1"/>
  <c r="AB2482" i="1"/>
  <c r="AA2482" i="1"/>
  <c r="Z2482" i="1"/>
  <c r="Y2482" i="1"/>
  <c r="X2482" i="1"/>
  <c r="W2482" i="1"/>
  <c r="AF2481" i="1"/>
  <c r="AE2481" i="1"/>
  <c r="AD2481" i="1"/>
  <c r="AC2481" i="1"/>
  <c r="AB2481" i="1"/>
  <c r="AA2481" i="1"/>
  <c r="Z2481" i="1"/>
  <c r="Y2481" i="1"/>
  <c r="X2481" i="1"/>
  <c r="W2481" i="1"/>
  <c r="AF2480" i="1"/>
  <c r="AE2480" i="1"/>
  <c r="AD2480" i="1"/>
  <c r="AC2480" i="1"/>
  <c r="AB2480" i="1"/>
  <c r="AA2480" i="1"/>
  <c r="Z2480" i="1"/>
  <c r="Y2480" i="1"/>
  <c r="X2480" i="1"/>
  <c r="W2480" i="1"/>
  <c r="AF2479" i="1"/>
  <c r="AE2479" i="1"/>
  <c r="AD2479" i="1"/>
  <c r="AC2479" i="1"/>
  <c r="AB2479" i="1"/>
  <c r="AA2479" i="1"/>
  <c r="Z2479" i="1"/>
  <c r="Y2479" i="1"/>
  <c r="X2479" i="1"/>
  <c r="W2479" i="1"/>
  <c r="AF2478" i="1"/>
  <c r="AE2478" i="1"/>
  <c r="AD2478" i="1"/>
  <c r="AC2478" i="1"/>
  <c r="AB2478" i="1"/>
  <c r="AA2478" i="1"/>
  <c r="Z2478" i="1"/>
  <c r="Y2478" i="1"/>
  <c r="X2478" i="1"/>
  <c r="W2478" i="1"/>
  <c r="AF2477" i="1"/>
  <c r="AE2477" i="1"/>
  <c r="AD2477" i="1"/>
  <c r="AC2477" i="1"/>
  <c r="AB2477" i="1"/>
  <c r="AA2477" i="1"/>
  <c r="Z2477" i="1"/>
  <c r="Y2477" i="1"/>
  <c r="X2477" i="1"/>
  <c r="W2477" i="1"/>
  <c r="AF2476" i="1"/>
  <c r="AE2476" i="1"/>
  <c r="AD2476" i="1"/>
  <c r="AC2476" i="1"/>
  <c r="AB2476" i="1"/>
  <c r="AA2476" i="1"/>
  <c r="Z2476" i="1"/>
  <c r="Y2476" i="1"/>
  <c r="X2476" i="1"/>
  <c r="W2476" i="1"/>
  <c r="AF2475" i="1"/>
  <c r="AE2475" i="1"/>
  <c r="AD2475" i="1"/>
  <c r="AC2475" i="1"/>
  <c r="AB2475" i="1"/>
  <c r="AA2475" i="1"/>
  <c r="Z2475" i="1"/>
  <c r="Y2475" i="1"/>
  <c r="X2475" i="1"/>
  <c r="W2475" i="1"/>
  <c r="AF2474" i="1"/>
  <c r="AE2474" i="1"/>
  <c r="AD2474" i="1"/>
  <c r="AC2474" i="1"/>
  <c r="AB2474" i="1"/>
  <c r="AA2474" i="1"/>
  <c r="Z2474" i="1"/>
  <c r="Y2474" i="1"/>
  <c r="X2474" i="1"/>
  <c r="W2474" i="1"/>
  <c r="AF2473" i="1"/>
  <c r="AE2473" i="1"/>
  <c r="AD2473" i="1"/>
  <c r="AC2473" i="1"/>
  <c r="AB2473" i="1"/>
  <c r="AA2473" i="1"/>
  <c r="Z2473" i="1"/>
  <c r="Y2473" i="1"/>
  <c r="X2473" i="1"/>
  <c r="W2473" i="1"/>
  <c r="AF2472" i="1"/>
  <c r="AE2472" i="1"/>
  <c r="AD2472" i="1"/>
  <c r="AC2472" i="1"/>
  <c r="AB2472" i="1"/>
  <c r="AA2472" i="1"/>
  <c r="Z2472" i="1"/>
  <c r="Y2472" i="1"/>
  <c r="X2472" i="1"/>
  <c r="W2472" i="1"/>
  <c r="AF2471" i="1"/>
  <c r="AE2471" i="1"/>
  <c r="AD2471" i="1"/>
  <c r="AC2471" i="1"/>
  <c r="AB2471" i="1"/>
  <c r="AA2471" i="1"/>
  <c r="Z2471" i="1"/>
  <c r="Y2471" i="1"/>
  <c r="X2471" i="1"/>
  <c r="W2471" i="1"/>
  <c r="AF2470" i="1"/>
  <c r="AE2470" i="1"/>
  <c r="AD2470" i="1"/>
  <c r="AC2470" i="1"/>
  <c r="AB2470" i="1"/>
  <c r="AA2470" i="1"/>
  <c r="Z2470" i="1"/>
  <c r="Y2470" i="1"/>
  <c r="X2470" i="1"/>
  <c r="W2470" i="1"/>
  <c r="AF2469" i="1"/>
  <c r="AE2469" i="1"/>
  <c r="AD2469" i="1"/>
  <c r="AC2469" i="1"/>
  <c r="AB2469" i="1"/>
  <c r="AA2469" i="1"/>
  <c r="Z2469" i="1"/>
  <c r="Y2469" i="1"/>
  <c r="X2469" i="1"/>
  <c r="W2469" i="1"/>
  <c r="AF2468" i="1"/>
  <c r="AE2468" i="1"/>
  <c r="AD2468" i="1"/>
  <c r="AC2468" i="1"/>
  <c r="AB2468" i="1"/>
  <c r="AA2468" i="1"/>
  <c r="Z2468" i="1"/>
  <c r="Y2468" i="1"/>
  <c r="X2468" i="1"/>
  <c r="W2468" i="1"/>
  <c r="AF2467" i="1"/>
  <c r="AE2467" i="1"/>
  <c r="AD2467" i="1"/>
  <c r="AC2467" i="1"/>
  <c r="AB2467" i="1"/>
  <c r="AA2467" i="1"/>
  <c r="Z2467" i="1"/>
  <c r="Y2467" i="1"/>
  <c r="X2467" i="1"/>
  <c r="W2467" i="1"/>
  <c r="AF2466" i="1"/>
  <c r="AE2466" i="1"/>
  <c r="AD2466" i="1"/>
  <c r="AC2466" i="1"/>
  <c r="AB2466" i="1"/>
  <c r="AA2466" i="1"/>
  <c r="Z2466" i="1"/>
  <c r="Y2466" i="1"/>
  <c r="X2466" i="1"/>
  <c r="W2466" i="1"/>
  <c r="AF2465" i="1"/>
  <c r="AE2465" i="1"/>
  <c r="AD2465" i="1"/>
  <c r="AC2465" i="1"/>
  <c r="AB2465" i="1"/>
  <c r="AA2465" i="1"/>
  <c r="Z2465" i="1"/>
  <c r="Y2465" i="1"/>
  <c r="X2465" i="1"/>
  <c r="W2465" i="1"/>
  <c r="AF2464" i="1"/>
  <c r="AE2464" i="1"/>
  <c r="AD2464" i="1"/>
  <c r="AC2464" i="1"/>
  <c r="AB2464" i="1"/>
  <c r="AA2464" i="1"/>
  <c r="Z2464" i="1"/>
  <c r="Y2464" i="1"/>
  <c r="X2464" i="1"/>
  <c r="W2464" i="1"/>
  <c r="AF2463" i="1"/>
  <c r="AE2463" i="1"/>
  <c r="AD2463" i="1"/>
  <c r="AC2463" i="1"/>
  <c r="AB2463" i="1"/>
  <c r="AA2463" i="1"/>
  <c r="Z2463" i="1"/>
  <c r="Y2463" i="1"/>
  <c r="X2463" i="1"/>
  <c r="W2463" i="1"/>
  <c r="AF2462" i="1"/>
  <c r="AE2462" i="1"/>
  <c r="AD2462" i="1"/>
  <c r="AC2462" i="1"/>
  <c r="AB2462" i="1"/>
  <c r="AA2462" i="1"/>
  <c r="Z2462" i="1"/>
  <c r="Y2462" i="1"/>
  <c r="X2462" i="1"/>
  <c r="W2462" i="1"/>
  <c r="AF2461" i="1"/>
  <c r="AE2461" i="1"/>
  <c r="AD2461" i="1"/>
  <c r="AC2461" i="1"/>
  <c r="AB2461" i="1"/>
  <c r="AA2461" i="1"/>
  <c r="Z2461" i="1"/>
  <c r="Y2461" i="1"/>
  <c r="X2461" i="1"/>
  <c r="W2461" i="1"/>
  <c r="AF2460" i="1"/>
  <c r="AE2460" i="1"/>
  <c r="AD2460" i="1"/>
  <c r="AC2460" i="1"/>
  <c r="AB2460" i="1"/>
  <c r="AA2460" i="1"/>
  <c r="Z2460" i="1"/>
  <c r="Y2460" i="1"/>
  <c r="X2460" i="1"/>
  <c r="W2460" i="1"/>
  <c r="AF2459" i="1"/>
  <c r="AE2459" i="1"/>
  <c r="AD2459" i="1"/>
  <c r="AC2459" i="1"/>
  <c r="AB2459" i="1"/>
  <c r="AA2459" i="1"/>
  <c r="Z2459" i="1"/>
  <c r="Y2459" i="1"/>
  <c r="X2459" i="1"/>
  <c r="W2459" i="1"/>
  <c r="AF2458" i="1"/>
  <c r="AE2458" i="1"/>
  <c r="AD2458" i="1"/>
  <c r="AC2458" i="1"/>
  <c r="AB2458" i="1"/>
  <c r="AA2458" i="1"/>
  <c r="Z2458" i="1"/>
  <c r="Y2458" i="1"/>
  <c r="X2458" i="1"/>
  <c r="W2458" i="1"/>
  <c r="AF2457" i="1"/>
  <c r="AE2457" i="1"/>
  <c r="AD2457" i="1"/>
  <c r="AC2457" i="1"/>
  <c r="AB2457" i="1"/>
  <c r="AA2457" i="1"/>
  <c r="Z2457" i="1"/>
  <c r="Y2457" i="1"/>
  <c r="X2457" i="1"/>
  <c r="W2457" i="1"/>
  <c r="AF2456" i="1"/>
  <c r="AE2456" i="1"/>
  <c r="AD2456" i="1"/>
  <c r="AC2456" i="1"/>
  <c r="AB2456" i="1"/>
  <c r="AA2456" i="1"/>
  <c r="Z2456" i="1"/>
  <c r="Y2456" i="1"/>
  <c r="X2456" i="1"/>
  <c r="W2456" i="1"/>
  <c r="AF2455" i="1"/>
  <c r="AE2455" i="1"/>
  <c r="AD2455" i="1"/>
  <c r="AC2455" i="1"/>
  <c r="AB2455" i="1"/>
  <c r="AA2455" i="1"/>
  <c r="Z2455" i="1"/>
  <c r="Y2455" i="1"/>
  <c r="X2455" i="1"/>
  <c r="W2455" i="1"/>
  <c r="AF2454" i="1"/>
  <c r="AE2454" i="1"/>
  <c r="AD2454" i="1"/>
  <c r="AC2454" i="1"/>
  <c r="AB2454" i="1"/>
  <c r="AA2454" i="1"/>
  <c r="Z2454" i="1"/>
  <c r="Y2454" i="1"/>
  <c r="X2454" i="1"/>
  <c r="W2454" i="1"/>
  <c r="AF2453" i="1"/>
  <c r="AE2453" i="1"/>
  <c r="AD2453" i="1"/>
  <c r="AC2453" i="1"/>
  <c r="AB2453" i="1"/>
  <c r="AA2453" i="1"/>
  <c r="Z2453" i="1"/>
  <c r="Y2453" i="1"/>
  <c r="X2453" i="1"/>
  <c r="W2453" i="1"/>
  <c r="AF2452" i="1"/>
  <c r="AE2452" i="1"/>
  <c r="AD2452" i="1"/>
  <c r="AC2452" i="1"/>
  <c r="AB2452" i="1"/>
  <c r="AA2452" i="1"/>
  <c r="Z2452" i="1"/>
  <c r="Y2452" i="1"/>
  <c r="X2452" i="1"/>
  <c r="W2452" i="1"/>
  <c r="AF2451" i="1"/>
  <c r="AE2451" i="1"/>
  <c r="AD2451" i="1"/>
  <c r="AC2451" i="1"/>
  <c r="AB2451" i="1"/>
  <c r="AA2451" i="1"/>
  <c r="Z2451" i="1"/>
  <c r="Y2451" i="1"/>
  <c r="X2451" i="1"/>
  <c r="W2451" i="1"/>
  <c r="AF2450" i="1"/>
  <c r="AE2450" i="1"/>
  <c r="AD2450" i="1"/>
  <c r="AC2450" i="1"/>
  <c r="AB2450" i="1"/>
  <c r="AA2450" i="1"/>
  <c r="Z2450" i="1"/>
  <c r="Y2450" i="1"/>
  <c r="X2450" i="1"/>
  <c r="W2450" i="1"/>
  <c r="AF2449" i="1"/>
  <c r="AE2449" i="1"/>
  <c r="AD2449" i="1"/>
  <c r="AC2449" i="1"/>
  <c r="AB2449" i="1"/>
  <c r="AA2449" i="1"/>
  <c r="Z2449" i="1"/>
  <c r="Y2449" i="1"/>
  <c r="X2449" i="1"/>
  <c r="W2449" i="1"/>
  <c r="AF2448" i="1"/>
  <c r="AE2448" i="1"/>
  <c r="AD2448" i="1"/>
  <c r="AC2448" i="1"/>
  <c r="AB2448" i="1"/>
  <c r="AA2448" i="1"/>
  <c r="Z2448" i="1"/>
  <c r="Y2448" i="1"/>
  <c r="X2448" i="1"/>
  <c r="W2448" i="1"/>
  <c r="AF2447" i="1"/>
  <c r="AE2447" i="1"/>
  <c r="AD2447" i="1"/>
  <c r="AC2447" i="1"/>
  <c r="AB2447" i="1"/>
  <c r="AA2447" i="1"/>
  <c r="Z2447" i="1"/>
  <c r="Y2447" i="1"/>
  <c r="X2447" i="1"/>
  <c r="W2447" i="1"/>
  <c r="AF2446" i="1"/>
  <c r="AE2446" i="1"/>
  <c r="AD2446" i="1"/>
  <c r="AC2446" i="1"/>
  <c r="AB2446" i="1"/>
  <c r="AA2446" i="1"/>
  <c r="Z2446" i="1"/>
  <c r="Y2446" i="1"/>
  <c r="X2446" i="1"/>
  <c r="W2446" i="1"/>
  <c r="AF2445" i="1"/>
  <c r="AE2445" i="1"/>
  <c r="AD2445" i="1"/>
  <c r="AC2445" i="1"/>
  <c r="AB2445" i="1"/>
  <c r="AA2445" i="1"/>
  <c r="Z2445" i="1"/>
  <c r="Y2445" i="1"/>
  <c r="X2445" i="1"/>
  <c r="W2445" i="1"/>
  <c r="AF2444" i="1"/>
  <c r="AE2444" i="1"/>
  <c r="AD2444" i="1"/>
  <c r="AC2444" i="1"/>
  <c r="AB2444" i="1"/>
  <c r="AA2444" i="1"/>
  <c r="Z2444" i="1"/>
  <c r="Y2444" i="1"/>
  <c r="X2444" i="1"/>
  <c r="W2444" i="1"/>
  <c r="AF2443" i="1"/>
  <c r="AE2443" i="1"/>
  <c r="AD2443" i="1"/>
  <c r="AC2443" i="1"/>
  <c r="AB2443" i="1"/>
  <c r="AA2443" i="1"/>
  <c r="Z2443" i="1"/>
  <c r="Y2443" i="1"/>
  <c r="X2443" i="1"/>
  <c r="W2443" i="1"/>
  <c r="AF2442" i="1"/>
  <c r="AE2442" i="1"/>
  <c r="AD2442" i="1"/>
  <c r="AC2442" i="1"/>
  <c r="AB2442" i="1"/>
  <c r="AA2442" i="1"/>
  <c r="Z2442" i="1"/>
  <c r="Y2442" i="1"/>
  <c r="X2442" i="1"/>
  <c r="W2442" i="1"/>
  <c r="AF2441" i="1"/>
  <c r="AE2441" i="1"/>
  <c r="AD2441" i="1"/>
  <c r="AC2441" i="1"/>
  <c r="AB2441" i="1"/>
  <c r="AA2441" i="1"/>
  <c r="Z2441" i="1"/>
  <c r="Y2441" i="1"/>
  <c r="X2441" i="1"/>
  <c r="W2441" i="1"/>
  <c r="AF2440" i="1"/>
  <c r="AE2440" i="1"/>
  <c r="AD2440" i="1"/>
  <c r="AC2440" i="1"/>
  <c r="AB2440" i="1"/>
  <c r="AA2440" i="1"/>
  <c r="Z2440" i="1"/>
  <c r="Y2440" i="1"/>
  <c r="X2440" i="1"/>
  <c r="W2440" i="1"/>
  <c r="AF2439" i="1"/>
  <c r="AE2439" i="1"/>
  <c r="AD2439" i="1"/>
  <c r="AC2439" i="1"/>
  <c r="AB2439" i="1"/>
  <c r="AA2439" i="1"/>
  <c r="Z2439" i="1"/>
  <c r="Y2439" i="1"/>
  <c r="X2439" i="1"/>
  <c r="W2439" i="1"/>
  <c r="AF2438" i="1"/>
  <c r="AE2438" i="1"/>
  <c r="AD2438" i="1"/>
  <c r="AC2438" i="1"/>
  <c r="AB2438" i="1"/>
  <c r="AA2438" i="1"/>
  <c r="Z2438" i="1"/>
  <c r="Y2438" i="1"/>
  <c r="X2438" i="1"/>
  <c r="W2438" i="1"/>
  <c r="AF2437" i="1"/>
  <c r="AE2437" i="1"/>
  <c r="AD2437" i="1"/>
  <c r="AC2437" i="1"/>
  <c r="AB2437" i="1"/>
  <c r="AA2437" i="1"/>
  <c r="Z2437" i="1"/>
  <c r="Y2437" i="1"/>
  <c r="X2437" i="1"/>
  <c r="W2437" i="1"/>
  <c r="AF2436" i="1"/>
  <c r="AE2436" i="1"/>
  <c r="AD2436" i="1"/>
  <c r="AC2436" i="1"/>
  <c r="AB2436" i="1"/>
  <c r="AA2436" i="1"/>
  <c r="Z2436" i="1"/>
  <c r="Y2436" i="1"/>
  <c r="X2436" i="1"/>
  <c r="W2436" i="1"/>
  <c r="AF2435" i="1"/>
  <c r="AE2435" i="1"/>
  <c r="AD2435" i="1"/>
  <c r="AC2435" i="1"/>
  <c r="AB2435" i="1"/>
  <c r="AA2435" i="1"/>
  <c r="Z2435" i="1"/>
  <c r="Y2435" i="1"/>
  <c r="X2435" i="1"/>
  <c r="W2435" i="1"/>
  <c r="AF2434" i="1"/>
  <c r="AE2434" i="1"/>
  <c r="AD2434" i="1"/>
  <c r="AC2434" i="1"/>
  <c r="AB2434" i="1"/>
  <c r="AA2434" i="1"/>
  <c r="Z2434" i="1"/>
  <c r="Y2434" i="1"/>
  <c r="X2434" i="1"/>
  <c r="W2434" i="1"/>
  <c r="AF2433" i="1"/>
  <c r="AE2433" i="1"/>
  <c r="AD2433" i="1"/>
  <c r="AC2433" i="1"/>
  <c r="AB2433" i="1"/>
  <c r="AA2433" i="1"/>
  <c r="Z2433" i="1"/>
  <c r="Y2433" i="1"/>
  <c r="X2433" i="1"/>
  <c r="W2433" i="1"/>
  <c r="AF2432" i="1"/>
  <c r="AE2432" i="1"/>
  <c r="AD2432" i="1"/>
  <c r="AC2432" i="1"/>
  <c r="AB2432" i="1"/>
  <c r="AA2432" i="1"/>
  <c r="Z2432" i="1"/>
  <c r="Y2432" i="1"/>
  <c r="X2432" i="1"/>
  <c r="W2432" i="1"/>
  <c r="AF2431" i="1"/>
  <c r="AE2431" i="1"/>
  <c r="AD2431" i="1"/>
  <c r="AC2431" i="1"/>
  <c r="AB2431" i="1"/>
  <c r="AA2431" i="1"/>
  <c r="Z2431" i="1"/>
  <c r="Y2431" i="1"/>
  <c r="X2431" i="1"/>
  <c r="W2431" i="1"/>
  <c r="AF2430" i="1"/>
  <c r="AE2430" i="1"/>
  <c r="AD2430" i="1"/>
  <c r="AC2430" i="1"/>
  <c r="AB2430" i="1"/>
  <c r="AA2430" i="1"/>
  <c r="Z2430" i="1"/>
  <c r="Y2430" i="1"/>
  <c r="X2430" i="1"/>
  <c r="W2430" i="1"/>
  <c r="AF2429" i="1"/>
  <c r="AE2429" i="1"/>
  <c r="AD2429" i="1"/>
  <c r="AC2429" i="1"/>
  <c r="AB2429" i="1"/>
  <c r="AA2429" i="1"/>
  <c r="Z2429" i="1"/>
  <c r="Y2429" i="1"/>
  <c r="X2429" i="1"/>
  <c r="W2429" i="1"/>
  <c r="AF2428" i="1"/>
  <c r="AE2428" i="1"/>
  <c r="AD2428" i="1"/>
  <c r="AC2428" i="1"/>
  <c r="AB2428" i="1"/>
  <c r="AA2428" i="1"/>
  <c r="Z2428" i="1"/>
  <c r="Y2428" i="1"/>
  <c r="X2428" i="1"/>
  <c r="W2428" i="1"/>
  <c r="AF2427" i="1"/>
  <c r="AE2427" i="1"/>
  <c r="AD2427" i="1"/>
  <c r="AC2427" i="1"/>
  <c r="AB2427" i="1"/>
  <c r="AA2427" i="1"/>
  <c r="Z2427" i="1"/>
  <c r="Y2427" i="1"/>
  <c r="X2427" i="1"/>
  <c r="W2427" i="1"/>
  <c r="AF2426" i="1"/>
  <c r="AE2426" i="1"/>
  <c r="AD2426" i="1"/>
  <c r="AC2426" i="1"/>
  <c r="AB2426" i="1"/>
  <c r="AA2426" i="1"/>
  <c r="Z2426" i="1"/>
  <c r="Y2426" i="1"/>
  <c r="X2426" i="1"/>
  <c r="W2426" i="1"/>
  <c r="AF2425" i="1"/>
  <c r="AE2425" i="1"/>
  <c r="AD2425" i="1"/>
  <c r="AC2425" i="1"/>
  <c r="AB2425" i="1"/>
  <c r="AA2425" i="1"/>
  <c r="Z2425" i="1"/>
  <c r="Y2425" i="1"/>
  <c r="X2425" i="1"/>
  <c r="W2425" i="1"/>
  <c r="AF2424" i="1"/>
  <c r="AE2424" i="1"/>
  <c r="AD2424" i="1"/>
  <c r="AC2424" i="1"/>
  <c r="AB2424" i="1"/>
  <c r="AA2424" i="1"/>
  <c r="Z2424" i="1"/>
  <c r="Y2424" i="1"/>
  <c r="X2424" i="1"/>
  <c r="W2424" i="1"/>
  <c r="AF2423" i="1"/>
  <c r="AE2423" i="1"/>
  <c r="AD2423" i="1"/>
  <c r="AC2423" i="1"/>
  <c r="AB2423" i="1"/>
  <c r="AA2423" i="1"/>
  <c r="Z2423" i="1"/>
  <c r="Y2423" i="1"/>
  <c r="X2423" i="1"/>
  <c r="W2423" i="1"/>
  <c r="AF2422" i="1"/>
  <c r="AE2422" i="1"/>
  <c r="AD2422" i="1"/>
  <c r="AC2422" i="1"/>
  <c r="AB2422" i="1"/>
  <c r="AA2422" i="1"/>
  <c r="Z2422" i="1"/>
  <c r="Y2422" i="1"/>
  <c r="X2422" i="1"/>
  <c r="W2422" i="1"/>
  <c r="AF2421" i="1"/>
  <c r="AE2421" i="1"/>
  <c r="AD2421" i="1"/>
  <c r="AC2421" i="1"/>
  <c r="AB2421" i="1"/>
  <c r="AA2421" i="1"/>
  <c r="Z2421" i="1"/>
  <c r="Y2421" i="1"/>
  <c r="X2421" i="1"/>
  <c r="W2421" i="1"/>
  <c r="AF2420" i="1"/>
  <c r="AE2420" i="1"/>
  <c r="AD2420" i="1"/>
  <c r="AC2420" i="1"/>
  <c r="AB2420" i="1"/>
  <c r="AA2420" i="1"/>
  <c r="Z2420" i="1"/>
  <c r="Y2420" i="1"/>
  <c r="X2420" i="1"/>
  <c r="W2420" i="1"/>
  <c r="AF2419" i="1"/>
  <c r="AE2419" i="1"/>
  <c r="AD2419" i="1"/>
  <c r="AC2419" i="1"/>
  <c r="AB2419" i="1"/>
  <c r="AA2419" i="1"/>
  <c r="Z2419" i="1"/>
  <c r="Y2419" i="1"/>
  <c r="X2419" i="1"/>
  <c r="W2419" i="1"/>
  <c r="AF2418" i="1"/>
  <c r="AE2418" i="1"/>
  <c r="AD2418" i="1"/>
  <c r="AC2418" i="1"/>
  <c r="AB2418" i="1"/>
  <c r="AA2418" i="1"/>
  <c r="Z2418" i="1"/>
  <c r="Y2418" i="1"/>
  <c r="X2418" i="1"/>
  <c r="W2418" i="1"/>
  <c r="AF2417" i="1"/>
  <c r="AE2417" i="1"/>
  <c r="AD2417" i="1"/>
  <c r="AC2417" i="1"/>
  <c r="AB2417" i="1"/>
  <c r="AA2417" i="1"/>
  <c r="Z2417" i="1"/>
  <c r="Y2417" i="1"/>
  <c r="X2417" i="1"/>
  <c r="W2417" i="1"/>
  <c r="AF2416" i="1"/>
  <c r="AE2416" i="1"/>
  <c r="AD2416" i="1"/>
  <c r="AC2416" i="1"/>
  <c r="AB2416" i="1"/>
  <c r="AA2416" i="1"/>
  <c r="Z2416" i="1"/>
  <c r="Y2416" i="1"/>
  <c r="X2416" i="1"/>
  <c r="W2416" i="1"/>
  <c r="AF2415" i="1"/>
  <c r="AE2415" i="1"/>
  <c r="AD2415" i="1"/>
  <c r="AC2415" i="1"/>
  <c r="AB2415" i="1"/>
  <c r="AA2415" i="1"/>
  <c r="Z2415" i="1"/>
  <c r="Y2415" i="1"/>
  <c r="X2415" i="1"/>
  <c r="W2415" i="1"/>
  <c r="AF2414" i="1"/>
  <c r="AE2414" i="1"/>
  <c r="AD2414" i="1"/>
  <c r="AC2414" i="1"/>
  <c r="AB2414" i="1"/>
  <c r="AA2414" i="1"/>
  <c r="Z2414" i="1"/>
  <c r="Y2414" i="1"/>
  <c r="X2414" i="1"/>
  <c r="W2414" i="1"/>
  <c r="AF2413" i="1"/>
  <c r="AE2413" i="1"/>
  <c r="AD2413" i="1"/>
  <c r="AC2413" i="1"/>
  <c r="AB2413" i="1"/>
  <c r="AA2413" i="1"/>
  <c r="Z2413" i="1"/>
  <c r="Y2413" i="1"/>
  <c r="X2413" i="1"/>
  <c r="W2413" i="1"/>
  <c r="AF2412" i="1"/>
  <c r="AE2412" i="1"/>
  <c r="AD2412" i="1"/>
  <c r="AC2412" i="1"/>
  <c r="AB2412" i="1"/>
  <c r="AA2412" i="1"/>
  <c r="Z2412" i="1"/>
  <c r="Y2412" i="1"/>
  <c r="X2412" i="1"/>
  <c r="W2412" i="1"/>
  <c r="AF2411" i="1"/>
  <c r="AE2411" i="1"/>
  <c r="AD2411" i="1"/>
  <c r="AC2411" i="1"/>
  <c r="AB2411" i="1"/>
  <c r="AA2411" i="1"/>
  <c r="Z2411" i="1"/>
  <c r="Y2411" i="1"/>
  <c r="X2411" i="1"/>
  <c r="W2411" i="1"/>
  <c r="AF2410" i="1"/>
  <c r="AE2410" i="1"/>
  <c r="AD2410" i="1"/>
  <c r="AC2410" i="1"/>
  <c r="AB2410" i="1"/>
  <c r="AA2410" i="1"/>
  <c r="Z2410" i="1"/>
  <c r="Y2410" i="1"/>
  <c r="X2410" i="1"/>
  <c r="W2410" i="1"/>
  <c r="AF2409" i="1"/>
  <c r="AE2409" i="1"/>
  <c r="AD2409" i="1"/>
  <c r="AC2409" i="1"/>
  <c r="AB2409" i="1"/>
  <c r="AA2409" i="1"/>
  <c r="Z2409" i="1"/>
  <c r="Y2409" i="1"/>
  <c r="X2409" i="1"/>
  <c r="W2409" i="1"/>
  <c r="AF2408" i="1"/>
  <c r="AE2408" i="1"/>
  <c r="AD2408" i="1"/>
  <c r="AC2408" i="1"/>
  <c r="AB2408" i="1"/>
  <c r="AA2408" i="1"/>
  <c r="Z2408" i="1"/>
  <c r="Y2408" i="1"/>
  <c r="X2408" i="1"/>
  <c r="W2408" i="1"/>
  <c r="AF2407" i="1"/>
  <c r="AE2407" i="1"/>
  <c r="AD2407" i="1"/>
  <c r="AC2407" i="1"/>
  <c r="AB2407" i="1"/>
  <c r="AA2407" i="1"/>
  <c r="Z2407" i="1"/>
  <c r="Y2407" i="1"/>
  <c r="X2407" i="1"/>
  <c r="W2407" i="1"/>
  <c r="AF2406" i="1"/>
  <c r="AE2406" i="1"/>
  <c r="AD2406" i="1"/>
  <c r="AC2406" i="1"/>
  <c r="AB2406" i="1"/>
  <c r="AA2406" i="1"/>
  <c r="Z2406" i="1"/>
  <c r="Y2406" i="1"/>
  <c r="X2406" i="1"/>
  <c r="W2406" i="1"/>
  <c r="AF2405" i="1"/>
  <c r="AE2405" i="1"/>
  <c r="AD2405" i="1"/>
  <c r="AC2405" i="1"/>
  <c r="AB2405" i="1"/>
  <c r="AA2405" i="1"/>
  <c r="Z2405" i="1"/>
  <c r="Y2405" i="1"/>
  <c r="X2405" i="1"/>
  <c r="W2405" i="1"/>
  <c r="AF2404" i="1"/>
  <c r="AE2404" i="1"/>
  <c r="AD2404" i="1"/>
  <c r="AC2404" i="1"/>
  <c r="AB2404" i="1"/>
  <c r="AA2404" i="1"/>
  <c r="Z2404" i="1"/>
  <c r="Y2404" i="1"/>
  <c r="X2404" i="1"/>
  <c r="W2404" i="1"/>
  <c r="AF2403" i="1"/>
  <c r="AE2403" i="1"/>
  <c r="AD2403" i="1"/>
  <c r="AC2403" i="1"/>
  <c r="AB2403" i="1"/>
  <c r="AA2403" i="1"/>
  <c r="Z2403" i="1"/>
  <c r="Y2403" i="1"/>
  <c r="X2403" i="1"/>
  <c r="W2403" i="1"/>
  <c r="AF2402" i="1"/>
  <c r="AE2402" i="1"/>
  <c r="AD2402" i="1"/>
  <c r="AC2402" i="1"/>
  <c r="AB2402" i="1"/>
  <c r="AA2402" i="1"/>
  <c r="Z2402" i="1"/>
  <c r="Y2402" i="1"/>
  <c r="X2402" i="1"/>
  <c r="W2402" i="1"/>
  <c r="AF2401" i="1"/>
  <c r="AE2401" i="1"/>
  <c r="AD2401" i="1"/>
  <c r="AC2401" i="1"/>
  <c r="AB2401" i="1"/>
  <c r="AA2401" i="1"/>
  <c r="Z2401" i="1"/>
  <c r="Y2401" i="1"/>
  <c r="X2401" i="1"/>
  <c r="W2401" i="1"/>
  <c r="AF2400" i="1"/>
  <c r="AE2400" i="1"/>
  <c r="AD2400" i="1"/>
  <c r="AC2400" i="1"/>
  <c r="AB2400" i="1"/>
  <c r="AA2400" i="1"/>
  <c r="Z2400" i="1"/>
  <c r="Y2400" i="1"/>
  <c r="X2400" i="1"/>
  <c r="W2400" i="1"/>
  <c r="AF2399" i="1"/>
  <c r="AE2399" i="1"/>
  <c r="AD2399" i="1"/>
  <c r="AC2399" i="1"/>
  <c r="AB2399" i="1"/>
  <c r="AA2399" i="1"/>
  <c r="Z2399" i="1"/>
  <c r="Y2399" i="1"/>
  <c r="X2399" i="1"/>
  <c r="W2399" i="1"/>
  <c r="AF2398" i="1"/>
  <c r="AE2398" i="1"/>
  <c r="AD2398" i="1"/>
  <c r="AC2398" i="1"/>
  <c r="AB2398" i="1"/>
  <c r="AA2398" i="1"/>
  <c r="Z2398" i="1"/>
  <c r="Y2398" i="1"/>
  <c r="X2398" i="1"/>
  <c r="W2398" i="1"/>
  <c r="AF2397" i="1"/>
  <c r="AE2397" i="1"/>
  <c r="AD2397" i="1"/>
  <c r="AC2397" i="1"/>
  <c r="AB2397" i="1"/>
  <c r="AA2397" i="1"/>
  <c r="Z2397" i="1"/>
  <c r="Y2397" i="1"/>
  <c r="X2397" i="1"/>
  <c r="W2397" i="1"/>
  <c r="AF2396" i="1"/>
  <c r="AE2396" i="1"/>
  <c r="AD2396" i="1"/>
  <c r="AC2396" i="1"/>
  <c r="AB2396" i="1"/>
  <c r="AA2396" i="1"/>
  <c r="Z2396" i="1"/>
  <c r="Y2396" i="1"/>
  <c r="X2396" i="1"/>
  <c r="W2396" i="1"/>
  <c r="AF2395" i="1"/>
  <c r="AE2395" i="1"/>
  <c r="AD2395" i="1"/>
  <c r="AC2395" i="1"/>
  <c r="AB2395" i="1"/>
  <c r="AA2395" i="1"/>
  <c r="Z2395" i="1"/>
  <c r="Y2395" i="1"/>
  <c r="X2395" i="1"/>
  <c r="W2395" i="1"/>
  <c r="AF2394" i="1"/>
  <c r="AE2394" i="1"/>
  <c r="AD2394" i="1"/>
  <c r="AC2394" i="1"/>
  <c r="AB2394" i="1"/>
  <c r="AA2394" i="1"/>
  <c r="Z2394" i="1"/>
  <c r="Y2394" i="1"/>
  <c r="X2394" i="1"/>
  <c r="W2394" i="1"/>
  <c r="AF2393" i="1"/>
  <c r="AE2393" i="1"/>
  <c r="AD2393" i="1"/>
  <c r="AC2393" i="1"/>
  <c r="AB2393" i="1"/>
  <c r="AA2393" i="1"/>
  <c r="Z2393" i="1"/>
  <c r="Y2393" i="1"/>
  <c r="X2393" i="1"/>
  <c r="W2393" i="1"/>
  <c r="AF2392" i="1"/>
  <c r="AE2392" i="1"/>
  <c r="AD2392" i="1"/>
  <c r="AC2392" i="1"/>
  <c r="AB2392" i="1"/>
  <c r="AA2392" i="1"/>
  <c r="Z2392" i="1"/>
  <c r="Y2392" i="1"/>
  <c r="X2392" i="1"/>
  <c r="W2392" i="1"/>
  <c r="AF2391" i="1"/>
  <c r="AE2391" i="1"/>
  <c r="AD2391" i="1"/>
  <c r="AC2391" i="1"/>
  <c r="AB2391" i="1"/>
  <c r="AA2391" i="1"/>
  <c r="Z2391" i="1"/>
  <c r="Y2391" i="1"/>
  <c r="X2391" i="1"/>
  <c r="W2391" i="1"/>
  <c r="AF2390" i="1"/>
  <c r="AE2390" i="1"/>
  <c r="AD2390" i="1"/>
  <c r="AC2390" i="1"/>
  <c r="AB2390" i="1"/>
  <c r="AA2390" i="1"/>
  <c r="Z2390" i="1"/>
  <c r="Y2390" i="1"/>
  <c r="X2390" i="1"/>
  <c r="W2390" i="1"/>
  <c r="AF2389" i="1"/>
  <c r="AE2389" i="1"/>
  <c r="AD2389" i="1"/>
  <c r="AC2389" i="1"/>
  <c r="AB2389" i="1"/>
  <c r="AA2389" i="1"/>
  <c r="Z2389" i="1"/>
  <c r="Y2389" i="1"/>
  <c r="X2389" i="1"/>
  <c r="W2389" i="1"/>
  <c r="AF2388" i="1"/>
  <c r="AE2388" i="1"/>
  <c r="AD2388" i="1"/>
  <c r="AC2388" i="1"/>
  <c r="AB2388" i="1"/>
  <c r="AA2388" i="1"/>
  <c r="Z2388" i="1"/>
  <c r="Y2388" i="1"/>
  <c r="X2388" i="1"/>
  <c r="W2388" i="1"/>
  <c r="AF2387" i="1"/>
  <c r="AE2387" i="1"/>
  <c r="AD2387" i="1"/>
  <c r="AC2387" i="1"/>
  <c r="AB2387" i="1"/>
  <c r="AA2387" i="1"/>
  <c r="Z2387" i="1"/>
  <c r="Y2387" i="1"/>
  <c r="X2387" i="1"/>
  <c r="W2387" i="1"/>
  <c r="AF2386" i="1"/>
  <c r="AE2386" i="1"/>
  <c r="AD2386" i="1"/>
  <c r="AC2386" i="1"/>
  <c r="AB2386" i="1"/>
  <c r="AA2386" i="1"/>
  <c r="Z2386" i="1"/>
  <c r="Y2386" i="1"/>
  <c r="X2386" i="1"/>
  <c r="W2386" i="1"/>
  <c r="AF2385" i="1"/>
  <c r="AE2385" i="1"/>
  <c r="AD2385" i="1"/>
  <c r="AC2385" i="1"/>
  <c r="AB2385" i="1"/>
  <c r="AA2385" i="1"/>
  <c r="Z2385" i="1"/>
  <c r="Y2385" i="1"/>
  <c r="X2385" i="1"/>
  <c r="W2385" i="1"/>
  <c r="AF2384" i="1"/>
  <c r="AE2384" i="1"/>
  <c r="AD2384" i="1"/>
  <c r="AC2384" i="1"/>
  <c r="AB2384" i="1"/>
  <c r="AA2384" i="1"/>
  <c r="Z2384" i="1"/>
  <c r="Y2384" i="1"/>
  <c r="X2384" i="1"/>
  <c r="W2384" i="1"/>
  <c r="AF2383" i="1"/>
  <c r="AE2383" i="1"/>
  <c r="AD2383" i="1"/>
  <c r="AC2383" i="1"/>
  <c r="AB2383" i="1"/>
  <c r="AA2383" i="1"/>
  <c r="Z2383" i="1"/>
  <c r="Y2383" i="1"/>
  <c r="X2383" i="1"/>
  <c r="W2383" i="1"/>
  <c r="AF2382" i="1"/>
  <c r="AE2382" i="1"/>
  <c r="AD2382" i="1"/>
  <c r="AC2382" i="1"/>
  <c r="AB2382" i="1"/>
  <c r="AA2382" i="1"/>
  <c r="Z2382" i="1"/>
  <c r="Y2382" i="1"/>
  <c r="X2382" i="1"/>
  <c r="W2382" i="1"/>
  <c r="AF2381" i="1"/>
  <c r="AE2381" i="1"/>
  <c r="AD2381" i="1"/>
  <c r="AC2381" i="1"/>
  <c r="AB2381" i="1"/>
  <c r="AA2381" i="1"/>
  <c r="Z2381" i="1"/>
  <c r="Y2381" i="1"/>
  <c r="X2381" i="1"/>
  <c r="W2381" i="1"/>
  <c r="AF2380" i="1"/>
  <c r="AE2380" i="1"/>
  <c r="AD2380" i="1"/>
  <c r="AC2380" i="1"/>
  <c r="AB2380" i="1"/>
  <c r="AA2380" i="1"/>
  <c r="Z2380" i="1"/>
  <c r="Y2380" i="1"/>
  <c r="X2380" i="1"/>
  <c r="W2380" i="1"/>
  <c r="AF2379" i="1"/>
  <c r="AE2379" i="1"/>
  <c r="AD2379" i="1"/>
  <c r="AC2379" i="1"/>
  <c r="AB2379" i="1"/>
  <c r="AA2379" i="1"/>
  <c r="Z2379" i="1"/>
  <c r="Y2379" i="1"/>
  <c r="X2379" i="1"/>
  <c r="W2379" i="1"/>
  <c r="AF2378" i="1"/>
  <c r="AE2378" i="1"/>
  <c r="AD2378" i="1"/>
  <c r="AC2378" i="1"/>
  <c r="AB2378" i="1"/>
  <c r="AA2378" i="1"/>
  <c r="Z2378" i="1"/>
  <c r="Y2378" i="1"/>
  <c r="X2378" i="1"/>
  <c r="W2378" i="1"/>
  <c r="AF2377" i="1"/>
  <c r="AE2377" i="1"/>
  <c r="AD2377" i="1"/>
  <c r="AC2377" i="1"/>
  <c r="AB2377" i="1"/>
  <c r="AA2377" i="1"/>
  <c r="Z2377" i="1"/>
  <c r="Y2377" i="1"/>
  <c r="X2377" i="1"/>
  <c r="W2377" i="1"/>
  <c r="AF2376" i="1"/>
  <c r="AE2376" i="1"/>
  <c r="AD2376" i="1"/>
  <c r="AC2376" i="1"/>
  <c r="AB2376" i="1"/>
  <c r="AA2376" i="1"/>
  <c r="Z2376" i="1"/>
  <c r="Y2376" i="1"/>
  <c r="X2376" i="1"/>
  <c r="W2376" i="1"/>
  <c r="AF2375" i="1"/>
  <c r="AE2375" i="1"/>
  <c r="AD2375" i="1"/>
  <c r="AC2375" i="1"/>
  <c r="AB2375" i="1"/>
  <c r="AA2375" i="1"/>
  <c r="Z2375" i="1"/>
  <c r="Y2375" i="1"/>
  <c r="X2375" i="1"/>
  <c r="W2375" i="1"/>
  <c r="AF2374" i="1"/>
  <c r="AE2374" i="1"/>
  <c r="AD2374" i="1"/>
  <c r="AC2374" i="1"/>
  <c r="AB2374" i="1"/>
  <c r="AA2374" i="1"/>
  <c r="Z2374" i="1"/>
  <c r="Y2374" i="1"/>
  <c r="X2374" i="1"/>
  <c r="W2374" i="1"/>
  <c r="AF2373" i="1"/>
  <c r="AE2373" i="1"/>
  <c r="AD2373" i="1"/>
  <c r="AC2373" i="1"/>
  <c r="AB2373" i="1"/>
  <c r="AA2373" i="1"/>
  <c r="Z2373" i="1"/>
  <c r="Y2373" i="1"/>
  <c r="X2373" i="1"/>
  <c r="W2373" i="1"/>
  <c r="AF2372" i="1"/>
  <c r="AE2372" i="1"/>
  <c r="AD2372" i="1"/>
  <c r="AC2372" i="1"/>
  <c r="AB2372" i="1"/>
  <c r="AA2372" i="1"/>
  <c r="Z2372" i="1"/>
  <c r="Y2372" i="1"/>
  <c r="X2372" i="1"/>
  <c r="W2372" i="1"/>
  <c r="AF2371" i="1"/>
  <c r="AE2371" i="1"/>
  <c r="AD2371" i="1"/>
  <c r="AC2371" i="1"/>
  <c r="AB2371" i="1"/>
  <c r="AA2371" i="1"/>
  <c r="Z2371" i="1"/>
  <c r="Y2371" i="1"/>
  <c r="X2371" i="1"/>
  <c r="W2371" i="1"/>
  <c r="AF2370" i="1"/>
  <c r="AE2370" i="1"/>
  <c r="AD2370" i="1"/>
  <c r="AC2370" i="1"/>
  <c r="AB2370" i="1"/>
  <c r="AA2370" i="1"/>
  <c r="Z2370" i="1"/>
  <c r="Y2370" i="1"/>
  <c r="X2370" i="1"/>
  <c r="W2370" i="1"/>
  <c r="AF2369" i="1"/>
  <c r="AE2369" i="1"/>
  <c r="AD2369" i="1"/>
  <c r="AC2369" i="1"/>
  <c r="AB2369" i="1"/>
  <c r="AA2369" i="1"/>
  <c r="Z2369" i="1"/>
  <c r="Y2369" i="1"/>
  <c r="X2369" i="1"/>
  <c r="W2369" i="1"/>
  <c r="AF2368" i="1"/>
  <c r="AE2368" i="1"/>
  <c r="AD2368" i="1"/>
  <c r="AC2368" i="1"/>
  <c r="AB2368" i="1"/>
  <c r="AA2368" i="1"/>
  <c r="Z2368" i="1"/>
  <c r="Y2368" i="1"/>
  <c r="X2368" i="1"/>
  <c r="W2368" i="1"/>
  <c r="AF2367" i="1"/>
  <c r="AE2367" i="1"/>
  <c r="AD2367" i="1"/>
  <c r="AC2367" i="1"/>
  <c r="AB2367" i="1"/>
  <c r="AA2367" i="1"/>
  <c r="Z2367" i="1"/>
  <c r="Y2367" i="1"/>
  <c r="X2367" i="1"/>
  <c r="W2367" i="1"/>
  <c r="AF2366" i="1"/>
  <c r="AE2366" i="1"/>
  <c r="AD2366" i="1"/>
  <c r="AC2366" i="1"/>
  <c r="AB2366" i="1"/>
  <c r="AA2366" i="1"/>
  <c r="Z2366" i="1"/>
  <c r="Y2366" i="1"/>
  <c r="X2366" i="1"/>
  <c r="W2366" i="1"/>
  <c r="AF2365" i="1"/>
  <c r="AE2365" i="1"/>
  <c r="AD2365" i="1"/>
  <c r="AC2365" i="1"/>
  <c r="AB2365" i="1"/>
  <c r="AA2365" i="1"/>
  <c r="Z2365" i="1"/>
  <c r="Y2365" i="1"/>
  <c r="X2365" i="1"/>
  <c r="W2365" i="1"/>
  <c r="AF2364" i="1"/>
  <c r="AE2364" i="1"/>
  <c r="AD2364" i="1"/>
  <c r="AC2364" i="1"/>
  <c r="AB2364" i="1"/>
  <c r="AA2364" i="1"/>
  <c r="Z2364" i="1"/>
  <c r="Y2364" i="1"/>
  <c r="X2364" i="1"/>
  <c r="W2364" i="1"/>
  <c r="AF2363" i="1"/>
  <c r="AE2363" i="1"/>
  <c r="AD2363" i="1"/>
  <c r="AC2363" i="1"/>
  <c r="AB2363" i="1"/>
  <c r="AA2363" i="1"/>
  <c r="Z2363" i="1"/>
  <c r="Y2363" i="1"/>
  <c r="X2363" i="1"/>
  <c r="W2363" i="1"/>
  <c r="AF2362" i="1"/>
  <c r="AE2362" i="1"/>
  <c r="AD2362" i="1"/>
  <c r="AC2362" i="1"/>
  <c r="AB2362" i="1"/>
  <c r="AA2362" i="1"/>
  <c r="Z2362" i="1"/>
  <c r="Y2362" i="1"/>
  <c r="X2362" i="1"/>
  <c r="W2362" i="1"/>
  <c r="AF2361" i="1"/>
  <c r="AE2361" i="1"/>
  <c r="AD2361" i="1"/>
  <c r="AC2361" i="1"/>
  <c r="AB2361" i="1"/>
  <c r="AA2361" i="1"/>
  <c r="Z2361" i="1"/>
  <c r="Y2361" i="1"/>
  <c r="X2361" i="1"/>
  <c r="W2361" i="1"/>
  <c r="AF2360" i="1"/>
  <c r="AE2360" i="1"/>
  <c r="AD2360" i="1"/>
  <c r="AC2360" i="1"/>
  <c r="AB2360" i="1"/>
  <c r="AA2360" i="1"/>
  <c r="Z2360" i="1"/>
  <c r="Y2360" i="1"/>
  <c r="X2360" i="1"/>
  <c r="W2360" i="1"/>
  <c r="AF2359" i="1"/>
  <c r="AE2359" i="1"/>
  <c r="AD2359" i="1"/>
  <c r="AC2359" i="1"/>
  <c r="AB2359" i="1"/>
  <c r="AA2359" i="1"/>
  <c r="Z2359" i="1"/>
  <c r="Y2359" i="1"/>
  <c r="X2359" i="1"/>
  <c r="W2359" i="1"/>
  <c r="AF2358" i="1"/>
  <c r="AE2358" i="1"/>
  <c r="AD2358" i="1"/>
  <c r="AC2358" i="1"/>
  <c r="AB2358" i="1"/>
  <c r="AA2358" i="1"/>
  <c r="Z2358" i="1"/>
  <c r="Y2358" i="1"/>
  <c r="X2358" i="1"/>
  <c r="W2358" i="1"/>
  <c r="AF2357" i="1"/>
  <c r="AE2357" i="1"/>
  <c r="AD2357" i="1"/>
  <c r="AC2357" i="1"/>
  <c r="AB2357" i="1"/>
  <c r="AA2357" i="1"/>
  <c r="Z2357" i="1"/>
  <c r="Y2357" i="1"/>
  <c r="X2357" i="1"/>
  <c r="W2357" i="1"/>
  <c r="AF2356" i="1"/>
  <c r="AE2356" i="1"/>
  <c r="AD2356" i="1"/>
  <c r="AC2356" i="1"/>
  <c r="AB2356" i="1"/>
  <c r="AA2356" i="1"/>
  <c r="Z2356" i="1"/>
  <c r="Y2356" i="1"/>
  <c r="X2356" i="1"/>
  <c r="W2356" i="1"/>
  <c r="AF2355" i="1"/>
  <c r="AE2355" i="1"/>
  <c r="AD2355" i="1"/>
  <c r="AC2355" i="1"/>
  <c r="AB2355" i="1"/>
  <c r="AA2355" i="1"/>
  <c r="Z2355" i="1"/>
  <c r="Y2355" i="1"/>
  <c r="X2355" i="1"/>
  <c r="W2355" i="1"/>
  <c r="AF2354" i="1"/>
  <c r="AE2354" i="1"/>
  <c r="AD2354" i="1"/>
  <c r="AC2354" i="1"/>
  <c r="AB2354" i="1"/>
  <c r="AA2354" i="1"/>
  <c r="Z2354" i="1"/>
  <c r="Y2354" i="1"/>
  <c r="X2354" i="1"/>
  <c r="W2354" i="1"/>
  <c r="AF2353" i="1"/>
  <c r="AE2353" i="1"/>
  <c r="AD2353" i="1"/>
  <c r="AC2353" i="1"/>
  <c r="AB2353" i="1"/>
  <c r="AA2353" i="1"/>
  <c r="Z2353" i="1"/>
  <c r="Y2353" i="1"/>
  <c r="X2353" i="1"/>
  <c r="W2353" i="1"/>
  <c r="AF2352" i="1"/>
  <c r="AE2352" i="1"/>
  <c r="AD2352" i="1"/>
  <c r="AC2352" i="1"/>
  <c r="AB2352" i="1"/>
  <c r="AA2352" i="1"/>
  <c r="Z2352" i="1"/>
  <c r="Y2352" i="1"/>
  <c r="X2352" i="1"/>
  <c r="W2352" i="1"/>
  <c r="AF2351" i="1"/>
  <c r="AE2351" i="1"/>
  <c r="AD2351" i="1"/>
  <c r="AC2351" i="1"/>
  <c r="AB2351" i="1"/>
  <c r="AA2351" i="1"/>
  <c r="Z2351" i="1"/>
  <c r="Y2351" i="1"/>
  <c r="X2351" i="1"/>
  <c r="W2351" i="1"/>
  <c r="AF2350" i="1"/>
  <c r="AE2350" i="1"/>
  <c r="AD2350" i="1"/>
  <c r="AC2350" i="1"/>
  <c r="AB2350" i="1"/>
  <c r="AA2350" i="1"/>
  <c r="Z2350" i="1"/>
  <c r="Y2350" i="1"/>
  <c r="X2350" i="1"/>
  <c r="W2350" i="1"/>
  <c r="AF2349" i="1"/>
  <c r="AE2349" i="1"/>
  <c r="AD2349" i="1"/>
  <c r="AC2349" i="1"/>
  <c r="AB2349" i="1"/>
  <c r="AA2349" i="1"/>
  <c r="Z2349" i="1"/>
  <c r="Y2349" i="1"/>
  <c r="X2349" i="1"/>
  <c r="W2349" i="1"/>
  <c r="AF2348" i="1"/>
  <c r="AE2348" i="1"/>
  <c r="AD2348" i="1"/>
  <c r="AC2348" i="1"/>
  <c r="AB2348" i="1"/>
  <c r="AA2348" i="1"/>
  <c r="Z2348" i="1"/>
  <c r="Y2348" i="1"/>
  <c r="X2348" i="1"/>
  <c r="W2348" i="1"/>
  <c r="AF2347" i="1"/>
  <c r="AE2347" i="1"/>
  <c r="AD2347" i="1"/>
  <c r="AC2347" i="1"/>
  <c r="AB2347" i="1"/>
  <c r="AA2347" i="1"/>
  <c r="Z2347" i="1"/>
  <c r="Y2347" i="1"/>
  <c r="X2347" i="1"/>
  <c r="W2347" i="1"/>
  <c r="AF2346" i="1"/>
  <c r="AE2346" i="1"/>
  <c r="AD2346" i="1"/>
  <c r="AC2346" i="1"/>
  <c r="AB2346" i="1"/>
  <c r="AA2346" i="1"/>
  <c r="Z2346" i="1"/>
  <c r="Y2346" i="1"/>
  <c r="X2346" i="1"/>
  <c r="W2346" i="1"/>
  <c r="AF2345" i="1"/>
  <c r="AE2345" i="1"/>
  <c r="AD2345" i="1"/>
  <c r="AC2345" i="1"/>
  <c r="AB2345" i="1"/>
  <c r="AA2345" i="1"/>
  <c r="Z2345" i="1"/>
  <c r="Y2345" i="1"/>
  <c r="X2345" i="1"/>
  <c r="W2345" i="1"/>
  <c r="AF2344" i="1"/>
  <c r="AE2344" i="1"/>
  <c r="AD2344" i="1"/>
  <c r="AC2344" i="1"/>
  <c r="AB2344" i="1"/>
  <c r="AA2344" i="1"/>
  <c r="Z2344" i="1"/>
  <c r="Y2344" i="1"/>
  <c r="X2344" i="1"/>
  <c r="W2344" i="1"/>
  <c r="AF2343" i="1"/>
  <c r="AE2343" i="1"/>
  <c r="AD2343" i="1"/>
  <c r="AC2343" i="1"/>
  <c r="AB2343" i="1"/>
  <c r="AA2343" i="1"/>
  <c r="Z2343" i="1"/>
  <c r="Y2343" i="1"/>
  <c r="X2343" i="1"/>
  <c r="W2343" i="1"/>
  <c r="AF2342" i="1"/>
  <c r="AE2342" i="1"/>
  <c r="AD2342" i="1"/>
  <c r="AC2342" i="1"/>
  <c r="AB2342" i="1"/>
  <c r="AA2342" i="1"/>
  <c r="Z2342" i="1"/>
  <c r="Y2342" i="1"/>
  <c r="X2342" i="1"/>
  <c r="W2342" i="1"/>
  <c r="AF2341" i="1"/>
  <c r="AE2341" i="1"/>
  <c r="AD2341" i="1"/>
  <c r="AC2341" i="1"/>
  <c r="AB2341" i="1"/>
  <c r="AA2341" i="1"/>
  <c r="Z2341" i="1"/>
  <c r="Y2341" i="1"/>
  <c r="X2341" i="1"/>
  <c r="W2341" i="1"/>
  <c r="AF2340" i="1"/>
  <c r="AE2340" i="1"/>
  <c r="AD2340" i="1"/>
  <c r="AC2340" i="1"/>
  <c r="AB2340" i="1"/>
  <c r="AA2340" i="1"/>
  <c r="Z2340" i="1"/>
  <c r="Y2340" i="1"/>
  <c r="X2340" i="1"/>
  <c r="W2340" i="1"/>
  <c r="AF2339" i="1"/>
  <c r="AE2339" i="1"/>
  <c r="AD2339" i="1"/>
  <c r="AC2339" i="1"/>
  <c r="AB2339" i="1"/>
  <c r="AA2339" i="1"/>
  <c r="Z2339" i="1"/>
  <c r="Y2339" i="1"/>
  <c r="X2339" i="1"/>
  <c r="W2339" i="1"/>
  <c r="AF2338" i="1"/>
  <c r="AE2338" i="1"/>
  <c r="AD2338" i="1"/>
  <c r="AC2338" i="1"/>
  <c r="AB2338" i="1"/>
  <c r="AA2338" i="1"/>
  <c r="Z2338" i="1"/>
  <c r="Y2338" i="1"/>
  <c r="X2338" i="1"/>
  <c r="W2338" i="1"/>
  <c r="AF2337" i="1"/>
  <c r="AE2337" i="1"/>
  <c r="AD2337" i="1"/>
  <c r="AC2337" i="1"/>
  <c r="AB2337" i="1"/>
  <c r="AA2337" i="1"/>
  <c r="Z2337" i="1"/>
  <c r="Y2337" i="1"/>
  <c r="X2337" i="1"/>
  <c r="W2337" i="1"/>
  <c r="AF2336" i="1"/>
  <c r="AE2336" i="1"/>
  <c r="AD2336" i="1"/>
  <c r="AC2336" i="1"/>
  <c r="AB2336" i="1"/>
  <c r="AA2336" i="1"/>
  <c r="Z2336" i="1"/>
  <c r="Y2336" i="1"/>
  <c r="X2336" i="1"/>
  <c r="W2336" i="1"/>
  <c r="AF2335" i="1"/>
  <c r="AE2335" i="1"/>
  <c r="AD2335" i="1"/>
  <c r="AC2335" i="1"/>
  <c r="AB2335" i="1"/>
  <c r="AA2335" i="1"/>
  <c r="Z2335" i="1"/>
  <c r="Y2335" i="1"/>
  <c r="X2335" i="1"/>
  <c r="W2335" i="1"/>
  <c r="AF2334" i="1"/>
  <c r="AE2334" i="1"/>
  <c r="AD2334" i="1"/>
  <c r="AC2334" i="1"/>
  <c r="AB2334" i="1"/>
  <c r="AA2334" i="1"/>
  <c r="Z2334" i="1"/>
  <c r="Y2334" i="1"/>
  <c r="X2334" i="1"/>
  <c r="W2334" i="1"/>
  <c r="AF2333" i="1"/>
  <c r="AE2333" i="1"/>
  <c r="AD2333" i="1"/>
  <c r="AC2333" i="1"/>
  <c r="AB2333" i="1"/>
  <c r="AA2333" i="1"/>
  <c r="Z2333" i="1"/>
  <c r="Y2333" i="1"/>
  <c r="X2333" i="1"/>
  <c r="W2333" i="1"/>
  <c r="AF2332" i="1"/>
  <c r="AE2332" i="1"/>
  <c r="AD2332" i="1"/>
  <c r="AC2332" i="1"/>
  <c r="AB2332" i="1"/>
  <c r="AA2332" i="1"/>
  <c r="Z2332" i="1"/>
  <c r="Y2332" i="1"/>
  <c r="X2332" i="1"/>
  <c r="W2332" i="1"/>
  <c r="AF2331" i="1"/>
  <c r="AE2331" i="1"/>
  <c r="AD2331" i="1"/>
  <c r="AC2331" i="1"/>
  <c r="AB2331" i="1"/>
  <c r="AA2331" i="1"/>
  <c r="Z2331" i="1"/>
  <c r="Y2331" i="1"/>
  <c r="X2331" i="1"/>
  <c r="W2331" i="1"/>
  <c r="AF2330" i="1"/>
  <c r="AE2330" i="1"/>
  <c r="AD2330" i="1"/>
  <c r="AC2330" i="1"/>
  <c r="AB2330" i="1"/>
  <c r="AA2330" i="1"/>
  <c r="Z2330" i="1"/>
  <c r="Y2330" i="1"/>
  <c r="X2330" i="1"/>
  <c r="W2330" i="1"/>
  <c r="AF2329" i="1"/>
  <c r="AE2329" i="1"/>
  <c r="AD2329" i="1"/>
  <c r="AC2329" i="1"/>
  <c r="AB2329" i="1"/>
  <c r="AA2329" i="1"/>
  <c r="Z2329" i="1"/>
  <c r="Y2329" i="1"/>
  <c r="X2329" i="1"/>
  <c r="W2329" i="1"/>
  <c r="AF2328" i="1"/>
  <c r="AE2328" i="1"/>
  <c r="AD2328" i="1"/>
  <c r="AC2328" i="1"/>
  <c r="AB2328" i="1"/>
  <c r="AA2328" i="1"/>
  <c r="Z2328" i="1"/>
  <c r="Y2328" i="1"/>
  <c r="X2328" i="1"/>
  <c r="W2328" i="1"/>
  <c r="AF2327" i="1"/>
  <c r="AE2327" i="1"/>
  <c r="AD2327" i="1"/>
  <c r="AC2327" i="1"/>
  <c r="AB2327" i="1"/>
  <c r="AA2327" i="1"/>
  <c r="Z2327" i="1"/>
  <c r="Y2327" i="1"/>
  <c r="X2327" i="1"/>
  <c r="W2327" i="1"/>
  <c r="AF2326" i="1"/>
  <c r="AE2326" i="1"/>
  <c r="AD2326" i="1"/>
  <c r="AC2326" i="1"/>
  <c r="AB2326" i="1"/>
  <c r="AA2326" i="1"/>
  <c r="Z2326" i="1"/>
  <c r="Y2326" i="1"/>
  <c r="X2326" i="1"/>
  <c r="W2326" i="1"/>
  <c r="AF2325" i="1"/>
  <c r="AE2325" i="1"/>
  <c r="AD2325" i="1"/>
  <c r="AC2325" i="1"/>
  <c r="AB2325" i="1"/>
  <c r="AA2325" i="1"/>
  <c r="Z2325" i="1"/>
  <c r="Y2325" i="1"/>
  <c r="X2325" i="1"/>
  <c r="W2325" i="1"/>
  <c r="AF2324" i="1"/>
  <c r="AE2324" i="1"/>
  <c r="AD2324" i="1"/>
  <c r="AC2324" i="1"/>
  <c r="AB2324" i="1"/>
  <c r="AA2324" i="1"/>
  <c r="Z2324" i="1"/>
  <c r="Y2324" i="1"/>
  <c r="X2324" i="1"/>
  <c r="W2324" i="1"/>
  <c r="AF2323" i="1"/>
  <c r="AE2323" i="1"/>
  <c r="AD2323" i="1"/>
  <c r="AC2323" i="1"/>
  <c r="AB2323" i="1"/>
  <c r="AA2323" i="1"/>
  <c r="Z2323" i="1"/>
  <c r="Y2323" i="1"/>
  <c r="X2323" i="1"/>
  <c r="W2323" i="1"/>
  <c r="AF2322" i="1"/>
  <c r="AE2322" i="1"/>
  <c r="AD2322" i="1"/>
  <c r="AC2322" i="1"/>
  <c r="AB2322" i="1"/>
  <c r="AA2322" i="1"/>
  <c r="Z2322" i="1"/>
  <c r="Y2322" i="1"/>
  <c r="X2322" i="1"/>
  <c r="W2322" i="1"/>
  <c r="AF2321" i="1"/>
  <c r="AE2321" i="1"/>
  <c r="AD2321" i="1"/>
  <c r="AC2321" i="1"/>
  <c r="AB2321" i="1"/>
  <c r="AA2321" i="1"/>
  <c r="Z2321" i="1"/>
  <c r="Y2321" i="1"/>
  <c r="X2321" i="1"/>
  <c r="W2321" i="1"/>
  <c r="AF2320" i="1"/>
  <c r="AE2320" i="1"/>
  <c r="AD2320" i="1"/>
  <c r="AC2320" i="1"/>
  <c r="AB2320" i="1"/>
  <c r="AA2320" i="1"/>
  <c r="Z2320" i="1"/>
  <c r="Y2320" i="1"/>
  <c r="X2320" i="1"/>
  <c r="W2320" i="1"/>
  <c r="AF2319" i="1"/>
  <c r="AE2319" i="1"/>
  <c r="AD2319" i="1"/>
  <c r="AC2319" i="1"/>
  <c r="AB2319" i="1"/>
  <c r="AA2319" i="1"/>
  <c r="Z2319" i="1"/>
  <c r="Y2319" i="1"/>
  <c r="X2319" i="1"/>
  <c r="W2319" i="1"/>
  <c r="AF2318" i="1"/>
  <c r="AE2318" i="1"/>
  <c r="AD2318" i="1"/>
  <c r="AC2318" i="1"/>
  <c r="AB2318" i="1"/>
  <c r="AA2318" i="1"/>
  <c r="Z2318" i="1"/>
  <c r="Y2318" i="1"/>
  <c r="X2318" i="1"/>
  <c r="W2318" i="1"/>
  <c r="AF2317" i="1"/>
  <c r="AE2317" i="1"/>
  <c r="AD2317" i="1"/>
  <c r="AC2317" i="1"/>
  <c r="AB2317" i="1"/>
  <c r="AA2317" i="1"/>
  <c r="Z2317" i="1"/>
  <c r="Y2317" i="1"/>
  <c r="X2317" i="1"/>
  <c r="W2317" i="1"/>
  <c r="AF2316" i="1"/>
  <c r="AE2316" i="1"/>
  <c r="AD2316" i="1"/>
  <c r="AC2316" i="1"/>
  <c r="AB2316" i="1"/>
  <c r="AA2316" i="1"/>
  <c r="Z2316" i="1"/>
  <c r="Y2316" i="1"/>
  <c r="X2316" i="1"/>
  <c r="W2316" i="1"/>
  <c r="AF2315" i="1"/>
  <c r="AE2315" i="1"/>
  <c r="AD2315" i="1"/>
  <c r="AC2315" i="1"/>
  <c r="AB2315" i="1"/>
  <c r="AA2315" i="1"/>
  <c r="Z2315" i="1"/>
  <c r="Y2315" i="1"/>
  <c r="X2315" i="1"/>
  <c r="W2315" i="1"/>
  <c r="AF2314" i="1"/>
  <c r="AE2314" i="1"/>
  <c r="AD2314" i="1"/>
  <c r="AC2314" i="1"/>
  <c r="AB2314" i="1"/>
  <c r="AA2314" i="1"/>
  <c r="Z2314" i="1"/>
  <c r="Y2314" i="1"/>
  <c r="X2314" i="1"/>
  <c r="W2314" i="1"/>
  <c r="AF2313" i="1"/>
  <c r="AE2313" i="1"/>
  <c r="AD2313" i="1"/>
  <c r="AC2313" i="1"/>
  <c r="AB2313" i="1"/>
  <c r="AA2313" i="1"/>
  <c r="Z2313" i="1"/>
  <c r="Y2313" i="1"/>
  <c r="X2313" i="1"/>
  <c r="W2313" i="1"/>
  <c r="AF2312" i="1"/>
  <c r="AE2312" i="1"/>
  <c r="AD2312" i="1"/>
  <c r="AC2312" i="1"/>
  <c r="AB2312" i="1"/>
  <c r="AA2312" i="1"/>
  <c r="Z2312" i="1"/>
  <c r="Y2312" i="1"/>
  <c r="X2312" i="1"/>
  <c r="W2312" i="1"/>
  <c r="AF2311" i="1"/>
  <c r="AE2311" i="1"/>
  <c r="AD2311" i="1"/>
  <c r="AC2311" i="1"/>
  <c r="AB2311" i="1"/>
  <c r="AA2311" i="1"/>
  <c r="Z2311" i="1"/>
  <c r="Y2311" i="1"/>
  <c r="X2311" i="1"/>
  <c r="W2311" i="1"/>
  <c r="AF2310" i="1"/>
  <c r="AE2310" i="1"/>
  <c r="AD2310" i="1"/>
  <c r="AC2310" i="1"/>
  <c r="AB2310" i="1"/>
  <c r="AA2310" i="1"/>
  <c r="Z2310" i="1"/>
  <c r="Y2310" i="1"/>
  <c r="X2310" i="1"/>
  <c r="W2310" i="1"/>
  <c r="AF2309" i="1"/>
  <c r="AE2309" i="1"/>
  <c r="AD2309" i="1"/>
  <c r="AC2309" i="1"/>
  <c r="AB2309" i="1"/>
  <c r="AA2309" i="1"/>
  <c r="Z2309" i="1"/>
  <c r="Y2309" i="1"/>
  <c r="X2309" i="1"/>
  <c r="W2309" i="1"/>
  <c r="AF2308" i="1"/>
  <c r="AE2308" i="1"/>
  <c r="AD2308" i="1"/>
  <c r="AC2308" i="1"/>
  <c r="AB2308" i="1"/>
  <c r="AA2308" i="1"/>
  <c r="Z2308" i="1"/>
  <c r="Y2308" i="1"/>
  <c r="X2308" i="1"/>
  <c r="W2308" i="1"/>
  <c r="AF2307" i="1"/>
  <c r="AE2307" i="1"/>
  <c r="AD2307" i="1"/>
  <c r="AC2307" i="1"/>
  <c r="AB2307" i="1"/>
  <c r="AA2307" i="1"/>
  <c r="Z2307" i="1"/>
  <c r="Y2307" i="1"/>
  <c r="X2307" i="1"/>
  <c r="W2307" i="1"/>
  <c r="AF2306" i="1"/>
  <c r="AE2306" i="1"/>
  <c r="AD2306" i="1"/>
  <c r="AC2306" i="1"/>
  <c r="AB2306" i="1"/>
  <c r="AA2306" i="1"/>
  <c r="Z2306" i="1"/>
  <c r="Y2306" i="1"/>
  <c r="X2306" i="1"/>
  <c r="W2306" i="1"/>
  <c r="AF2305" i="1"/>
  <c r="AE2305" i="1"/>
  <c r="AD2305" i="1"/>
  <c r="AC2305" i="1"/>
  <c r="AB2305" i="1"/>
  <c r="AA2305" i="1"/>
  <c r="Z2305" i="1"/>
  <c r="Y2305" i="1"/>
  <c r="X2305" i="1"/>
  <c r="W2305" i="1"/>
  <c r="AF2304" i="1"/>
  <c r="AE2304" i="1"/>
  <c r="AD2304" i="1"/>
  <c r="AC2304" i="1"/>
  <c r="AB2304" i="1"/>
  <c r="AA2304" i="1"/>
  <c r="Z2304" i="1"/>
  <c r="Y2304" i="1"/>
  <c r="X2304" i="1"/>
  <c r="W2304" i="1"/>
  <c r="AF2303" i="1"/>
  <c r="AE2303" i="1"/>
  <c r="AD2303" i="1"/>
  <c r="AC2303" i="1"/>
  <c r="AB2303" i="1"/>
  <c r="AA2303" i="1"/>
  <c r="Z2303" i="1"/>
  <c r="Y2303" i="1"/>
  <c r="X2303" i="1"/>
  <c r="W2303" i="1"/>
  <c r="AF2302" i="1"/>
  <c r="AE2302" i="1"/>
  <c r="AD2302" i="1"/>
  <c r="AC2302" i="1"/>
  <c r="AB2302" i="1"/>
  <c r="AA2302" i="1"/>
  <c r="Z2302" i="1"/>
  <c r="Y2302" i="1"/>
  <c r="X2302" i="1"/>
  <c r="W2302" i="1"/>
  <c r="AF2301" i="1"/>
  <c r="AE2301" i="1"/>
  <c r="AD2301" i="1"/>
  <c r="AC2301" i="1"/>
  <c r="AB2301" i="1"/>
  <c r="AA2301" i="1"/>
  <c r="Z2301" i="1"/>
  <c r="Y2301" i="1"/>
  <c r="X2301" i="1"/>
  <c r="W2301" i="1"/>
  <c r="AF2300" i="1"/>
  <c r="AE2300" i="1"/>
  <c r="AD2300" i="1"/>
  <c r="AC2300" i="1"/>
  <c r="AB2300" i="1"/>
  <c r="AA2300" i="1"/>
  <c r="Z2300" i="1"/>
  <c r="Y2300" i="1"/>
  <c r="X2300" i="1"/>
  <c r="W2300" i="1"/>
  <c r="AF2299" i="1"/>
  <c r="AE2299" i="1"/>
  <c r="AD2299" i="1"/>
  <c r="AC2299" i="1"/>
  <c r="AB2299" i="1"/>
  <c r="AA2299" i="1"/>
  <c r="Z2299" i="1"/>
  <c r="Y2299" i="1"/>
  <c r="X2299" i="1"/>
  <c r="W2299" i="1"/>
  <c r="AF2298" i="1"/>
  <c r="AE2298" i="1"/>
  <c r="AD2298" i="1"/>
  <c r="AC2298" i="1"/>
  <c r="AB2298" i="1"/>
  <c r="AA2298" i="1"/>
  <c r="Z2298" i="1"/>
  <c r="Y2298" i="1"/>
  <c r="X2298" i="1"/>
  <c r="W2298" i="1"/>
  <c r="AF2297" i="1"/>
  <c r="AE2297" i="1"/>
  <c r="AD2297" i="1"/>
  <c r="AC2297" i="1"/>
  <c r="AB2297" i="1"/>
  <c r="AA2297" i="1"/>
  <c r="Z2297" i="1"/>
  <c r="Y2297" i="1"/>
  <c r="X2297" i="1"/>
  <c r="W2297" i="1"/>
  <c r="AF2296" i="1"/>
  <c r="AE2296" i="1"/>
  <c r="AD2296" i="1"/>
  <c r="AC2296" i="1"/>
  <c r="AB2296" i="1"/>
  <c r="AA2296" i="1"/>
  <c r="Z2296" i="1"/>
  <c r="Y2296" i="1"/>
  <c r="X2296" i="1"/>
  <c r="W2296" i="1"/>
  <c r="AF2295" i="1"/>
  <c r="AE2295" i="1"/>
  <c r="AD2295" i="1"/>
  <c r="AC2295" i="1"/>
  <c r="AB2295" i="1"/>
  <c r="AA2295" i="1"/>
  <c r="Z2295" i="1"/>
  <c r="Y2295" i="1"/>
  <c r="X2295" i="1"/>
  <c r="W2295" i="1"/>
  <c r="AF2294" i="1"/>
  <c r="AE2294" i="1"/>
  <c r="AD2294" i="1"/>
  <c r="AC2294" i="1"/>
  <c r="AB2294" i="1"/>
  <c r="AA2294" i="1"/>
  <c r="Z2294" i="1"/>
  <c r="Y2294" i="1"/>
  <c r="X2294" i="1"/>
  <c r="W2294" i="1"/>
  <c r="AF2293" i="1"/>
  <c r="AE2293" i="1"/>
  <c r="AD2293" i="1"/>
  <c r="AC2293" i="1"/>
  <c r="AB2293" i="1"/>
  <c r="AA2293" i="1"/>
  <c r="Z2293" i="1"/>
  <c r="Y2293" i="1"/>
  <c r="X2293" i="1"/>
  <c r="W2293" i="1"/>
  <c r="AF2292" i="1"/>
  <c r="AE2292" i="1"/>
  <c r="AD2292" i="1"/>
  <c r="AC2292" i="1"/>
  <c r="AB2292" i="1"/>
  <c r="AA2292" i="1"/>
  <c r="Z2292" i="1"/>
  <c r="Y2292" i="1"/>
  <c r="X2292" i="1"/>
  <c r="W2292" i="1"/>
  <c r="AF2291" i="1"/>
  <c r="AE2291" i="1"/>
  <c r="AD2291" i="1"/>
  <c r="AC2291" i="1"/>
  <c r="AB2291" i="1"/>
  <c r="AA2291" i="1"/>
  <c r="Z2291" i="1"/>
  <c r="Y2291" i="1"/>
  <c r="X2291" i="1"/>
  <c r="W2291" i="1"/>
  <c r="AF2290" i="1"/>
  <c r="AE2290" i="1"/>
  <c r="AD2290" i="1"/>
  <c r="AC2290" i="1"/>
  <c r="AB2290" i="1"/>
  <c r="AA2290" i="1"/>
  <c r="Z2290" i="1"/>
  <c r="Y2290" i="1"/>
  <c r="X2290" i="1"/>
  <c r="W2290" i="1"/>
  <c r="AF2289" i="1"/>
  <c r="AE2289" i="1"/>
  <c r="AD2289" i="1"/>
  <c r="AC2289" i="1"/>
  <c r="AB2289" i="1"/>
  <c r="AA2289" i="1"/>
  <c r="Z2289" i="1"/>
  <c r="Y2289" i="1"/>
  <c r="X2289" i="1"/>
  <c r="W2289" i="1"/>
  <c r="AF2288" i="1"/>
  <c r="AE2288" i="1"/>
  <c r="AD2288" i="1"/>
  <c r="AC2288" i="1"/>
  <c r="AB2288" i="1"/>
  <c r="AA2288" i="1"/>
  <c r="Z2288" i="1"/>
  <c r="Y2288" i="1"/>
  <c r="X2288" i="1"/>
  <c r="W2288" i="1"/>
  <c r="AF2287" i="1"/>
  <c r="AE2287" i="1"/>
  <c r="AD2287" i="1"/>
  <c r="AC2287" i="1"/>
  <c r="AB2287" i="1"/>
  <c r="AA2287" i="1"/>
  <c r="Z2287" i="1"/>
  <c r="Y2287" i="1"/>
  <c r="X2287" i="1"/>
  <c r="W2287" i="1"/>
  <c r="AF2286" i="1"/>
  <c r="AE2286" i="1"/>
  <c r="AD2286" i="1"/>
  <c r="AC2286" i="1"/>
  <c r="AB2286" i="1"/>
  <c r="AA2286" i="1"/>
  <c r="Z2286" i="1"/>
  <c r="Y2286" i="1"/>
  <c r="X2286" i="1"/>
  <c r="W2286" i="1"/>
  <c r="AF2285" i="1"/>
  <c r="AE2285" i="1"/>
  <c r="AD2285" i="1"/>
  <c r="AC2285" i="1"/>
  <c r="AB2285" i="1"/>
  <c r="AA2285" i="1"/>
  <c r="Z2285" i="1"/>
  <c r="Y2285" i="1"/>
  <c r="X2285" i="1"/>
  <c r="W2285" i="1"/>
  <c r="AF2284" i="1"/>
  <c r="AE2284" i="1"/>
  <c r="AD2284" i="1"/>
  <c r="AC2284" i="1"/>
  <c r="AB2284" i="1"/>
  <c r="AA2284" i="1"/>
  <c r="Z2284" i="1"/>
  <c r="Y2284" i="1"/>
  <c r="X2284" i="1"/>
  <c r="W2284" i="1"/>
  <c r="AF2283" i="1"/>
  <c r="AE2283" i="1"/>
  <c r="AD2283" i="1"/>
  <c r="AC2283" i="1"/>
  <c r="AB2283" i="1"/>
  <c r="AA2283" i="1"/>
  <c r="Z2283" i="1"/>
  <c r="Y2283" i="1"/>
  <c r="X2283" i="1"/>
  <c r="W2283" i="1"/>
  <c r="AF2282" i="1"/>
  <c r="AE2282" i="1"/>
  <c r="AD2282" i="1"/>
  <c r="AC2282" i="1"/>
  <c r="AB2282" i="1"/>
  <c r="AA2282" i="1"/>
  <c r="Z2282" i="1"/>
  <c r="Y2282" i="1"/>
  <c r="X2282" i="1"/>
  <c r="W2282" i="1"/>
  <c r="AF2281" i="1"/>
  <c r="AE2281" i="1"/>
  <c r="AD2281" i="1"/>
  <c r="AC2281" i="1"/>
  <c r="AB2281" i="1"/>
  <c r="AA2281" i="1"/>
  <c r="Z2281" i="1"/>
  <c r="Y2281" i="1"/>
  <c r="X2281" i="1"/>
  <c r="W2281" i="1"/>
  <c r="AF2280" i="1"/>
  <c r="AE2280" i="1"/>
  <c r="AD2280" i="1"/>
  <c r="AC2280" i="1"/>
  <c r="AB2280" i="1"/>
  <c r="AA2280" i="1"/>
  <c r="Z2280" i="1"/>
  <c r="Y2280" i="1"/>
  <c r="X2280" i="1"/>
  <c r="W2280" i="1"/>
  <c r="AF2279" i="1"/>
  <c r="AE2279" i="1"/>
  <c r="AD2279" i="1"/>
  <c r="AC2279" i="1"/>
  <c r="AB2279" i="1"/>
  <c r="AA2279" i="1"/>
  <c r="Z2279" i="1"/>
  <c r="Y2279" i="1"/>
  <c r="X2279" i="1"/>
  <c r="W2279" i="1"/>
  <c r="AF2278" i="1"/>
  <c r="AE2278" i="1"/>
  <c r="AD2278" i="1"/>
  <c r="AC2278" i="1"/>
  <c r="AB2278" i="1"/>
  <c r="AA2278" i="1"/>
  <c r="Z2278" i="1"/>
  <c r="Y2278" i="1"/>
  <c r="X2278" i="1"/>
  <c r="W2278" i="1"/>
  <c r="AF2277" i="1"/>
  <c r="AE2277" i="1"/>
  <c r="AD2277" i="1"/>
  <c r="AC2277" i="1"/>
  <c r="AB2277" i="1"/>
  <c r="AA2277" i="1"/>
  <c r="Z2277" i="1"/>
  <c r="Y2277" i="1"/>
  <c r="X2277" i="1"/>
  <c r="W2277" i="1"/>
  <c r="AF2276" i="1"/>
  <c r="AE2276" i="1"/>
  <c r="AD2276" i="1"/>
  <c r="AC2276" i="1"/>
  <c r="AB2276" i="1"/>
  <c r="AA2276" i="1"/>
  <c r="Z2276" i="1"/>
  <c r="Y2276" i="1"/>
  <c r="X2276" i="1"/>
  <c r="W2276" i="1"/>
  <c r="AF2275" i="1"/>
  <c r="AE2275" i="1"/>
  <c r="AD2275" i="1"/>
  <c r="AC2275" i="1"/>
  <c r="AB2275" i="1"/>
  <c r="AA2275" i="1"/>
  <c r="Z2275" i="1"/>
  <c r="Y2275" i="1"/>
  <c r="X2275" i="1"/>
  <c r="W2275" i="1"/>
  <c r="AF2274" i="1"/>
  <c r="AE2274" i="1"/>
  <c r="AD2274" i="1"/>
  <c r="AC2274" i="1"/>
  <c r="AB2274" i="1"/>
  <c r="AA2274" i="1"/>
  <c r="Z2274" i="1"/>
  <c r="Y2274" i="1"/>
  <c r="X2274" i="1"/>
  <c r="W2274" i="1"/>
  <c r="AF2273" i="1"/>
  <c r="AE2273" i="1"/>
  <c r="AD2273" i="1"/>
  <c r="AC2273" i="1"/>
  <c r="AB2273" i="1"/>
  <c r="AA2273" i="1"/>
  <c r="Z2273" i="1"/>
  <c r="Y2273" i="1"/>
  <c r="X2273" i="1"/>
  <c r="W2273" i="1"/>
  <c r="AF2272" i="1"/>
  <c r="AE2272" i="1"/>
  <c r="AD2272" i="1"/>
  <c r="AC2272" i="1"/>
  <c r="AB2272" i="1"/>
  <c r="AA2272" i="1"/>
  <c r="Z2272" i="1"/>
  <c r="Y2272" i="1"/>
  <c r="X2272" i="1"/>
  <c r="W2272" i="1"/>
  <c r="AF2271" i="1"/>
  <c r="AE2271" i="1"/>
  <c r="AD2271" i="1"/>
  <c r="AC2271" i="1"/>
  <c r="AB2271" i="1"/>
  <c r="AA2271" i="1"/>
  <c r="Z2271" i="1"/>
  <c r="Y2271" i="1"/>
  <c r="X2271" i="1"/>
  <c r="W2271" i="1"/>
  <c r="AF2270" i="1"/>
  <c r="AE2270" i="1"/>
  <c r="AD2270" i="1"/>
  <c r="AC2270" i="1"/>
  <c r="AB2270" i="1"/>
  <c r="AA2270" i="1"/>
  <c r="Z2270" i="1"/>
  <c r="Y2270" i="1"/>
  <c r="X2270" i="1"/>
  <c r="W2270" i="1"/>
  <c r="AF2269" i="1"/>
  <c r="AE2269" i="1"/>
  <c r="AD2269" i="1"/>
  <c r="AC2269" i="1"/>
  <c r="AB2269" i="1"/>
  <c r="AA2269" i="1"/>
  <c r="Z2269" i="1"/>
  <c r="Y2269" i="1"/>
  <c r="X2269" i="1"/>
  <c r="W2269" i="1"/>
  <c r="AF2268" i="1"/>
  <c r="AE2268" i="1"/>
  <c r="AD2268" i="1"/>
  <c r="AC2268" i="1"/>
  <c r="AB2268" i="1"/>
  <c r="AA2268" i="1"/>
  <c r="Z2268" i="1"/>
  <c r="Y2268" i="1"/>
  <c r="X2268" i="1"/>
  <c r="W2268" i="1"/>
  <c r="AF2267" i="1"/>
  <c r="AE2267" i="1"/>
  <c r="AD2267" i="1"/>
  <c r="AC2267" i="1"/>
  <c r="AB2267" i="1"/>
  <c r="AA2267" i="1"/>
  <c r="Z2267" i="1"/>
  <c r="Y2267" i="1"/>
  <c r="X2267" i="1"/>
  <c r="W2267" i="1"/>
  <c r="AF2266" i="1"/>
  <c r="AE2266" i="1"/>
  <c r="AD2266" i="1"/>
  <c r="AC2266" i="1"/>
  <c r="AB2266" i="1"/>
  <c r="AA2266" i="1"/>
  <c r="Z2266" i="1"/>
  <c r="Y2266" i="1"/>
  <c r="X2266" i="1"/>
  <c r="W2266" i="1"/>
  <c r="AF2265" i="1"/>
  <c r="AE2265" i="1"/>
  <c r="AD2265" i="1"/>
  <c r="AC2265" i="1"/>
  <c r="AB2265" i="1"/>
  <c r="AA2265" i="1"/>
  <c r="Z2265" i="1"/>
  <c r="Y2265" i="1"/>
  <c r="X2265" i="1"/>
  <c r="W2265" i="1"/>
  <c r="AF2264" i="1"/>
  <c r="AE2264" i="1"/>
  <c r="AD2264" i="1"/>
  <c r="AC2264" i="1"/>
  <c r="AB2264" i="1"/>
  <c r="AA2264" i="1"/>
  <c r="Z2264" i="1"/>
  <c r="Y2264" i="1"/>
  <c r="X2264" i="1"/>
  <c r="W2264" i="1"/>
  <c r="AF2263" i="1"/>
  <c r="AE2263" i="1"/>
  <c r="AD2263" i="1"/>
  <c r="AC2263" i="1"/>
  <c r="AB2263" i="1"/>
  <c r="AA2263" i="1"/>
  <c r="Z2263" i="1"/>
  <c r="Y2263" i="1"/>
  <c r="X2263" i="1"/>
  <c r="W2263" i="1"/>
  <c r="AF2262" i="1"/>
  <c r="AE2262" i="1"/>
  <c r="AD2262" i="1"/>
  <c r="AC2262" i="1"/>
  <c r="AB2262" i="1"/>
  <c r="AA2262" i="1"/>
  <c r="Z2262" i="1"/>
  <c r="Y2262" i="1"/>
  <c r="X2262" i="1"/>
  <c r="W2262" i="1"/>
  <c r="AF2261" i="1"/>
  <c r="AE2261" i="1"/>
  <c r="AD2261" i="1"/>
  <c r="AC2261" i="1"/>
  <c r="AB2261" i="1"/>
  <c r="AA2261" i="1"/>
  <c r="Z2261" i="1"/>
  <c r="Y2261" i="1"/>
  <c r="X2261" i="1"/>
  <c r="W2261" i="1"/>
  <c r="AF2260" i="1"/>
  <c r="AE2260" i="1"/>
  <c r="AD2260" i="1"/>
  <c r="AC2260" i="1"/>
  <c r="AB2260" i="1"/>
  <c r="AA2260" i="1"/>
  <c r="Z2260" i="1"/>
  <c r="Y2260" i="1"/>
  <c r="X2260" i="1"/>
  <c r="W2260" i="1"/>
  <c r="AF2259" i="1"/>
  <c r="AE2259" i="1"/>
  <c r="AD2259" i="1"/>
  <c r="AC2259" i="1"/>
  <c r="AB2259" i="1"/>
  <c r="AA2259" i="1"/>
  <c r="Z2259" i="1"/>
  <c r="Y2259" i="1"/>
  <c r="X2259" i="1"/>
  <c r="W2259" i="1"/>
  <c r="AF2258" i="1"/>
  <c r="AE2258" i="1"/>
  <c r="AD2258" i="1"/>
  <c r="AC2258" i="1"/>
  <c r="AB2258" i="1"/>
  <c r="AA2258" i="1"/>
  <c r="Z2258" i="1"/>
  <c r="Y2258" i="1"/>
  <c r="X2258" i="1"/>
  <c r="W2258" i="1"/>
  <c r="AF2257" i="1"/>
  <c r="AE2257" i="1"/>
  <c r="AD2257" i="1"/>
  <c r="AC2257" i="1"/>
  <c r="AB2257" i="1"/>
  <c r="AA2257" i="1"/>
  <c r="Z2257" i="1"/>
  <c r="Y2257" i="1"/>
  <c r="X2257" i="1"/>
  <c r="W2257" i="1"/>
  <c r="AF2256" i="1"/>
  <c r="AE2256" i="1"/>
  <c r="AD2256" i="1"/>
  <c r="AC2256" i="1"/>
  <c r="AB2256" i="1"/>
  <c r="AA2256" i="1"/>
  <c r="Z2256" i="1"/>
  <c r="Y2256" i="1"/>
  <c r="X2256" i="1"/>
  <c r="W2256" i="1"/>
  <c r="AF2255" i="1"/>
  <c r="AE2255" i="1"/>
  <c r="AD2255" i="1"/>
  <c r="AC2255" i="1"/>
  <c r="AB2255" i="1"/>
  <c r="AA2255" i="1"/>
  <c r="Z2255" i="1"/>
  <c r="Y2255" i="1"/>
  <c r="X2255" i="1"/>
  <c r="W2255" i="1"/>
  <c r="AF2254" i="1"/>
  <c r="AE2254" i="1"/>
  <c r="AD2254" i="1"/>
  <c r="AC2254" i="1"/>
  <c r="AB2254" i="1"/>
  <c r="AA2254" i="1"/>
  <c r="Z2254" i="1"/>
  <c r="Y2254" i="1"/>
  <c r="X2254" i="1"/>
  <c r="W2254" i="1"/>
  <c r="AF2253" i="1"/>
  <c r="AE2253" i="1"/>
  <c r="AD2253" i="1"/>
  <c r="AC2253" i="1"/>
  <c r="AB2253" i="1"/>
  <c r="AA2253" i="1"/>
  <c r="Z2253" i="1"/>
  <c r="Y2253" i="1"/>
  <c r="X2253" i="1"/>
  <c r="W2253" i="1"/>
  <c r="AF2252" i="1"/>
  <c r="AE2252" i="1"/>
  <c r="AD2252" i="1"/>
  <c r="AC2252" i="1"/>
  <c r="AB2252" i="1"/>
  <c r="AA2252" i="1"/>
  <c r="Z2252" i="1"/>
  <c r="Y2252" i="1"/>
  <c r="X2252" i="1"/>
  <c r="W2252" i="1"/>
  <c r="AF2251" i="1"/>
  <c r="AE2251" i="1"/>
  <c r="AD2251" i="1"/>
  <c r="AC2251" i="1"/>
  <c r="AB2251" i="1"/>
  <c r="AA2251" i="1"/>
  <c r="Z2251" i="1"/>
  <c r="Y2251" i="1"/>
  <c r="X2251" i="1"/>
  <c r="W2251" i="1"/>
  <c r="AF2250" i="1"/>
  <c r="AE2250" i="1"/>
  <c r="AD2250" i="1"/>
  <c r="AC2250" i="1"/>
  <c r="AB2250" i="1"/>
  <c r="AA2250" i="1"/>
  <c r="Z2250" i="1"/>
  <c r="Y2250" i="1"/>
  <c r="X2250" i="1"/>
  <c r="W2250" i="1"/>
  <c r="AF2249" i="1"/>
  <c r="AE2249" i="1"/>
  <c r="AD2249" i="1"/>
  <c r="AC2249" i="1"/>
  <c r="AB2249" i="1"/>
  <c r="AA2249" i="1"/>
  <c r="Z2249" i="1"/>
  <c r="Y2249" i="1"/>
  <c r="X2249" i="1"/>
  <c r="W2249" i="1"/>
  <c r="AF2248" i="1"/>
  <c r="AE2248" i="1"/>
  <c r="AD2248" i="1"/>
  <c r="AC2248" i="1"/>
  <c r="AB2248" i="1"/>
  <c r="AA2248" i="1"/>
  <c r="Z2248" i="1"/>
  <c r="Y2248" i="1"/>
  <c r="X2248" i="1"/>
  <c r="W2248" i="1"/>
  <c r="AF2247" i="1"/>
  <c r="AE2247" i="1"/>
  <c r="AD2247" i="1"/>
  <c r="AC2247" i="1"/>
  <c r="AB2247" i="1"/>
  <c r="AA2247" i="1"/>
  <c r="Z2247" i="1"/>
  <c r="Y2247" i="1"/>
  <c r="X2247" i="1"/>
  <c r="W2247" i="1"/>
  <c r="AF2246" i="1"/>
  <c r="AE2246" i="1"/>
  <c r="AD2246" i="1"/>
  <c r="AC2246" i="1"/>
  <c r="AB2246" i="1"/>
  <c r="AA2246" i="1"/>
  <c r="Z2246" i="1"/>
  <c r="Y2246" i="1"/>
  <c r="X2246" i="1"/>
  <c r="W2246" i="1"/>
  <c r="AF2245" i="1"/>
  <c r="AE2245" i="1"/>
  <c r="AD2245" i="1"/>
  <c r="AC2245" i="1"/>
  <c r="AB2245" i="1"/>
  <c r="AA2245" i="1"/>
  <c r="Z2245" i="1"/>
  <c r="Y2245" i="1"/>
  <c r="X2245" i="1"/>
  <c r="W2245" i="1"/>
  <c r="AF2244" i="1"/>
  <c r="AE2244" i="1"/>
  <c r="AD2244" i="1"/>
  <c r="AC2244" i="1"/>
  <c r="AB2244" i="1"/>
  <c r="AA2244" i="1"/>
  <c r="Z2244" i="1"/>
  <c r="Y2244" i="1"/>
  <c r="X2244" i="1"/>
  <c r="W2244" i="1"/>
  <c r="AF2243" i="1"/>
  <c r="AE2243" i="1"/>
  <c r="AD2243" i="1"/>
  <c r="AC2243" i="1"/>
  <c r="AB2243" i="1"/>
  <c r="AA2243" i="1"/>
  <c r="Z2243" i="1"/>
  <c r="Y2243" i="1"/>
  <c r="X2243" i="1"/>
  <c r="W2243" i="1"/>
  <c r="AF2242" i="1"/>
  <c r="AE2242" i="1"/>
  <c r="AD2242" i="1"/>
  <c r="AC2242" i="1"/>
  <c r="AB2242" i="1"/>
  <c r="AA2242" i="1"/>
  <c r="Z2242" i="1"/>
  <c r="Y2242" i="1"/>
  <c r="X2242" i="1"/>
  <c r="W2242" i="1"/>
  <c r="AF2241" i="1"/>
  <c r="AE2241" i="1"/>
  <c r="AD2241" i="1"/>
  <c r="AC2241" i="1"/>
  <c r="AB2241" i="1"/>
  <c r="AA2241" i="1"/>
  <c r="Z2241" i="1"/>
  <c r="Y2241" i="1"/>
  <c r="X2241" i="1"/>
  <c r="W2241" i="1"/>
  <c r="AF2240" i="1"/>
  <c r="AE2240" i="1"/>
  <c r="AD2240" i="1"/>
  <c r="AC2240" i="1"/>
  <c r="AB2240" i="1"/>
  <c r="AA2240" i="1"/>
  <c r="Z2240" i="1"/>
  <c r="Y2240" i="1"/>
  <c r="X2240" i="1"/>
  <c r="W2240" i="1"/>
  <c r="AF2239" i="1"/>
  <c r="AE2239" i="1"/>
  <c r="AD2239" i="1"/>
  <c r="AC2239" i="1"/>
  <c r="AB2239" i="1"/>
  <c r="AA2239" i="1"/>
  <c r="Z2239" i="1"/>
  <c r="Y2239" i="1"/>
  <c r="X2239" i="1"/>
  <c r="W2239" i="1"/>
  <c r="AF2238" i="1"/>
  <c r="AE2238" i="1"/>
  <c r="AD2238" i="1"/>
  <c r="AC2238" i="1"/>
  <c r="AB2238" i="1"/>
  <c r="AA2238" i="1"/>
  <c r="Z2238" i="1"/>
  <c r="Y2238" i="1"/>
  <c r="X2238" i="1"/>
  <c r="W2238" i="1"/>
  <c r="AF2237" i="1"/>
  <c r="AE2237" i="1"/>
  <c r="AD2237" i="1"/>
  <c r="AC2237" i="1"/>
  <c r="AB2237" i="1"/>
  <c r="AA2237" i="1"/>
  <c r="Z2237" i="1"/>
  <c r="Y2237" i="1"/>
  <c r="X2237" i="1"/>
  <c r="W2237" i="1"/>
  <c r="AF2236" i="1"/>
  <c r="AE2236" i="1"/>
  <c r="AD2236" i="1"/>
  <c r="AC2236" i="1"/>
  <c r="AB2236" i="1"/>
  <c r="AA2236" i="1"/>
  <c r="Z2236" i="1"/>
  <c r="Y2236" i="1"/>
  <c r="X2236" i="1"/>
  <c r="W2236" i="1"/>
  <c r="AF2235" i="1"/>
  <c r="AE2235" i="1"/>
  <c r="AD2235" i="1"/>
  <c r="AC2235" i="1"/>
  <c r="AB2235" i="1"/>
  <c r="AA2235" i="1"/>
  <c r="Z2235" i="1"/>
  <c r="Y2235" i="1"/>
  <c r="X2235" i="1"/>
  <c r="W2235" i="1"/>
  <c r="AF2234" i="1"/>
  <c r="AE2234" i="1"/>
  <c r="AD2234" i="1"/>
  <c r="AC2234" i="1"/>
  <c r="AB2234" i="1"/>
  <c r="AA2234" i="1"/>
  <c r="Z2234" i="1"/>
  <c r="Y2234" i="1"/>
  <c r="X2234" i="1"/>
  <c r="W2234" i="1"/>
  <c r="AF2233" i="1"/>
  <c r="AE2233" i="1"/>
  <c r="AD2233" i="1"/>
  <c r="AC2233" i="1"/>
  <c r="AB2233" i="1"/>
  <c r="AA2233" i="1"/>
  <c r="Z2233" i="1"/>
  <c r="Y2233" i="1"/>
  <c r="X2233" i="1"/>
  <c r="W2233" i="1"/>
  <c r="AF2232" i="1"/>
  <c r="AE2232" i="1"/>
  <c r="AD2232" i="1"/>
  <c r="AC2232" i="1"/>
  <c r="AB2232" i="1"/>
  <c r="AA2232" i="1"/>
  <c r="Z2232" i="1"/>
  <c r="Y2232" i="1"/>
  <c r="X2232" i="1"/>
  <c r="W2232" i="1"/>
  <c r="AF2231" i="1"/>
  <c r="AE2231" i="1"/>
  <c r="AD2231" i="1"/>
  <c r="AC2231" i="1"/>
  <c r="AB2231" i="1"/>
  <c r="AA2231" i="1"/>
  <c r="Z2231" i="1"/>
  <c r="Y2231" i="1"/>
  <c r="X2231" i="1"/>
  <c r="W2231" i="1"/>
  <c r="AF2230" i="1"/>
  <c r="AE2230" i="1"/>
  <c r="AD2230" i="1"/>
  <c r="AC2230" i="1"/>
  <c r="AB2230" i="1"/>
  <c r="AA2230" i="1"/>
  <c r="Z2230" i="1"/>
  <c r="Y2230" i="1"/>
  <c r="X2230" i="1"/>
  <c r="W2230" i="1"/>
  <c r="AF2229" i="1"/>
  <c r="AE2229" i="1"/>
  <c r="AD2229" i="1"/>
  <c r="AC2229" i="1"/>
  <c r="AB2229" i="1"/>
  <c r="AA2229" i="1"/>
  <c r="Z2229" i="1"/>
  <c r="Y2229" i="1"/>
  <c r="X2229" i="1"/>
  <c r="W2229" i="1"/>
  <c r="AF2228" i="1"/>
  <c r="AE2228" i="1"/>
  <c r="AD2228" i="1"/>
  <c r="AC2228" i="1"/>
  <c r="AB2228" i="1"/>
  <c r="AA2228" i="1"/>
  <c r="Z2228" i="1"/>
  <c r="Y2228" i="1"/>
  <c r="X2228" i="1"/>
  <c r="W2228" i="1"/>
  <c r="AF2227" i="1"/>
  <c r="AE2227" i="1"/>
  <c r="AD2227" i="1"/>
  <c r="AC2227" i="1"/>
  <c r="AB2227" i="1"/>
  <c r="AA2227" i="1"/>
  <c r="Z2227" i="1"/>
  <c r="Y2227" i="1"/>
  <c r="X2227" i="1"/>
  <c r="W2227" i="1"/>
  <c r="AF2226" i="1"/>
  <c r="AE2226" i="1"/>
  <c r="AD2226" i="1"/>
  <c r="AC2226" i="1"/>
  <c r="AB2226" i="1"/>
  <c r="AA2226" i="1"/>
  <c r="Z2226" i="1"/>
  <c r="Y2226" i="1"/>
  <c r="X2226" i="1"/>
  <c r="W2226" i="1"/>
  <c r="AF2225" i="1"/>
  <c r="AE2225" i="1"/>
  <c r="AD2225" i="1"/>
  <c r="AC2225" i="1"/>
  <c r="AB2225" i="1"/>
  <c r="AA2225" i="1"/>
  <c r="Z2225" i="1"/>
  <c r="Y2225" i="1"/>
  <c r="X2225" i="1"/>
  <c r="W2225" i="1"/>
  <c r="AF2224" i="1"/>
  <c r="AE2224" i="1"/>
  <c r="AD2224" i="1"/>
  <c r="AC2224" i="1"/>
  <c r="AB2224" i="1"/>
  <c r="AA2224" i="1"/>
  <c r="Z2224" i="1"/>
  <c r="Y2224" i="1"/>
  <c r="X2224" i="1"/>
  <c r="W2224" i="1"/>
  <c r="AF2223" i="1"/>
  <c r="AE2223" i="1"/>
  <c r="AD2223" i="1"/>
  <c r="AC2223" i="1"/>
  <c r="AB2223" i="1"/>
  <c r="AA2223" i="1"/>
  <c r="Z2223" i="1"/>
  <c r="Y2223" i="1"/>
  <c r="X2223" i="1"/>
  <c r="W2223" i="1"/>
  <c r="AF2222" i="1"/>
  <c r="AE2222" i="1"/>
  <c r="AD2222" i="1"/>
  <c r="AC2222" i="1"/>
  <c r="AB2222" i="1"/>
  <c r="AA2222" i="1"/>
  <c r="Z2222" i="1"/>
  <c r="Y2222" i="1"/>
  <c r="X2222" i="1"/>
  <c r="W2222" i="1"/>
  <c r="AF2221" i="1"/>
  <c r="AE2221" i="1"/>
  <c r="AD2221" i="1"/>
  <c r="AC2221" i="1"/>
  <c r="AB2221" i="1"/>
  <c r="AA2221" i="1"/>
  <c r="Z2221" i="1"/>
  <c r="Y2221" i="1"/>
  <c r="X2221" i="1"/>
  <c r="W2221" i="1"/>
  <c r="AF2220" i="1"/>
  <c r="AE2220" i="1"/>
  <c r="AD2220" i="1"/>
  <c r="AC2220" i="1"/>
  <c r="AB2220" i="1"/>
  <c r="AA2220" i="1"/>
  <c r="Z2220" i="1"/>
  <c r="Y2220" i="1"/>
  <c r="X2220" i="1"/>
  <c r="W2220" i="1"/>
  <c r="AF2219" i="1"/>
  <c r="AE2219" i="1"/>
  <c r="AD2219" i="1"/>
  <c r="AC2219" i="1"/>
  <c r="AB2219" i="1"/>
  <c r="AA2219" i="1"/>
  <c r="Z2219" i="1"/>
  <c r="Y2219" i="1"/>
  <c r="X2219" i="1"/>
  <c r="W2219" i="1"/>
  <c r="AF2218" i="1"/>
  <c r="AE2218" i="1"/>
  <c r="AD2218" i="1"/>
  <c r="AC2218" i="1"/>
  <c r="AB2218" i="1"/>
  <c r="AA2218" i="1"/>
  <c r="Z2218" i="1"/>
  <c r="Y2218" i="1"/>
  <c r="X2218" i="1"/>
  <c r="W2218" i="1"/>
  <c r="AF2217" i="1"/>
  <c r="AE2217" i="1"/>
  <c r="AD2217" i="1"/>
  <c r="AC2217" i="1"/>
  <c r="AB2217" i="1"/>
  <c r="AA2217" i="1"/>
  <c r="Z2217" i="1"/>
  <c r="Y2217" i="1"/>
  <c r="X2217" i="1"/>
  <c r="W2217" i="1"/>
  <c r="AF2216" i="1"/>
  <c r="AE2216" i="1"/>
  <c r="AD2216" i="1"/>
  <c r="AC2216" i="1"/>
  <c r="AB2216" i="1"/>
  <c r="AA2216" i="1"/>
  <c r="Z2216" i="1"/>
  <c r="Y2216" i="1"/>
  <c r="X2216" i="1"/>
  <c r="W2216" i="1"/>
  <c r="AF2215" i="1"/>
  <c r="AE2215" i="1"/>
  <c r="AD2215" i="1"/>
  <c r="AC2215" i="1"/>
  <c r="AB2215" i="1"/>
  <c r="AA2215" i="1"/>
  <c r="Z2215" i="1"/>
  <c r="Y2215" i="1"/>
  <c r="X2215" i="1"/>
  <c r="W2215" i="1"/>
  <c r="AF2214" i="1"/>
  <c r="AE2214" i="1"/>
  <c r="AD2214" i="1"/>
  <c r="AC2214" i="1"/>
  <c r="AB2214" i="1"/>
  <c r="AA2214" i="1"/>
  <c r="Z2214" i="1"/>
  <c r="Y2214" i="1"/>
  <c r="X2214" i="1"/>
  <c r="W2214" i="1"/>
  <c r="AF2213" i="1"/>
  <c r="AE2213" i="1"/>
  <c r="AD2213" i="1"/>
  <c r="AC2213" i="1"/>
  <c r="AB2213" i="1"/>
  <c r="AA2213" i="1"/>
  <c r="Z2213" i="1"/>
  <c r="Y2213" i="1"/>
  <c r="X2213" i="1"/>
  <c r="W2213" i="1"/>
  <c r="AF2212" i="1"/>
  <c r="AE2212" i="1"/>
  <c r="AD2212" i="1"/>
  <c r="AC2212" i="1"/>
  <c r="AB2212" i="1"/>
  <c r="AA2212" i="1"/>
  <c r="Z2212" i="1"/>
  <c r="Y2212" i="1"/>
  <c r="X2212" i="1"/>
  <c r="W2212" i="1"/>
  <c r="AF2211" i="1"/>
  <c r="AE2211" i="1"/>
  <c r="AD2211" i="1"/>
  <c r="AC2211" i="1"/>
  <c r="AB2211" i="1"/>
  <c r="AA2211" i="1"/>
  <c r="Z2211" i="1"/>
  <c r="Y2211" i="1"/>
  <c r="X2211" i="1"/>
  <c r="W2211" i="1"/>
  <c r="AF2210" i="1"/>
  <c r="AE2210" i="1"/>
  <c r="AD2210" i="1"/>
  <c r="AC2210" i="1"/>
  <c r="AB2210" i="1"/>
  <c r="AA2210" i="1"/>
  <c r="Z2210" i="1"/>
  <c r="Y2210" i="1"/>
  <c r="X2210" i="1"/>
  <c r="W2210" i="1"/>
  <c r="AF2209" i="1"/>
  <c r="AE2209" i="1"/>
  <c r="AD2209" i="1"/>
  <c r="AC2209" i="1"/>
  <c r="AB2209" i="1"/>
  <c r="AA2209" i="1"/>
  <c r="Z2209" i="1"/>
  <c r="Y2209" i="1"/>
  <c r="X2209" i="1"/>
  <c r="W2209" i="1"/>
  <c r="AF2208" i="1"/>
  <c r="AE2208" i="1"/>
  <c r="AD2208" i="1"/>
  <c r="AC2208" i="1"/>
  <c r="AB2208" i="1"/>
  <c r="AA2208" i="1"/>
  <c r="Z2208" i="1"/>
  <c r="Y2208" i="1"/>
  <c r="X2208" i="1"/>
  <c r="W2208" i="1"/>
  <c r="AF2207" i="1"/>
  <c r="AE2207" i="1"/>
  <c r="AD2207" i="1"/>
  <c r="AC2207" i="1"/>
  <c r="AB2207" i="1"/>
  <c r="AA2207" i="1"/>
  <c r="Z2207" i="1"/>
  <c r="Y2207" i="1"/>
  <c r="X2207" i="1"/>
  <c r="W2207" i="1"/>
  <c r="AF2206" i="1"/>
  <c r="AE2206" i="1"/>
  <c r="AD2206" i="1"/>
  <c r="AC2206" i="1"/>
  <c r="AB2206" i="1"/>
  <c r="AA2206" i="1"/>
  <c r="Z2206" i="1"/>
  <c r="Y2206" i="1"/>
  <c r="X2206" i="1"/>
  <c r="W2206" i="1"/>
  <c r="AF2205" i="1"/>
  <c r="AE2205" i="1"/>
  <c r="AD2205" i="1"/>
  <c r="AC2205" i="1"/>
  <c r="AB2205" i="1"/>
  <c r="AA2205" i="1"/>
  <c r="Z2205" i="1"/>
  <c r="Y2205" i="1"/>
  <c r="X2205" i="1"/>
  <c r="W2205" i="1"/>
  <c r="AF2204" i="1"/>
  <c r="AE2204" i="1"/>
  <c r="AD2204" i="1"/>
  <c r="AC2204" i="1"/>
  <c r="AB2204" i="1"/>
  <c r="AA2204" i="1"/>
  <c r="Z2204" i="1"/>
  <c r="Y2204" i="1"/>
  <c r="X2204" i="1"/>
  <c r="W2204" i="1"/>
  <c r="AF2203" i="1"/>
  <c r="AE2203" i="1"/>
  <c r="AD2203" i="1"/>
  <c r="AC2203" i="1"/>
  <c r="AB2203" i="1"/>
  <c r="AA2203" i="1"/>
  <c r="Z2203" i="1"/>
  <c r="Y2203" i="1"/>
  <c r="X2203" i="1"/>
  <c r="W2203" i="1"/>
  <c r="AF2202" i="1"/>
  <c r="AE2202" i="1"/>
  <c r="AD2202" i="1"/>
  <c r="AC2202" i="1"/>
  <c r="AB2202" i="1"/>
  <c r="AA2202" i="1"/>
  <c r="Z2202" i="1"/>
  <c r="Y2202" i="1"/>
  <c r="X2202" i="1"/>
  <c r="W2202" i="1"/>
  <c r="AF2201" i="1"/>
  <c r="AE2201" i="1"/>
  <c r="AD2201" i="1"/>
  <c r="AC2201" i="1"/>
  <c r="AB2201" i="1"/>
  <c r="AA2201" i="1"/>
  <c r="Z2201" i="1"/>
  <c r="Y2201" i="1"/>
  <c r="X2201" i="1"/>
  <c r="W2201" i="1"/>
  <c r="AF2200" i="1"/>
  <c r="AE2200" i="1"/>
  <c r="AD2200" i="1"/>
  <c r="AC2200" i="1"/>
  <c r="AB2200" i="1"/>
  <c r="AA2200" i="1"/>
  <c r="Z2200" i="1"/>
  <c r="Y2200" i="1"/>
  <c r="X2200" i="1"/>
  <c r="W2200" i="1"/>
  <c r="AF2199" i="1"/>
  <c r="AE2199" i="1"/>
  <c r="AD2199" i="1"/>
  <c r="AC2199" i="1"/>
  <c r="AB2199" i="1"/>
  <c r="AA2199" i="1"/>
  <c r="Z2199" i="1"/>
  <c r="Y2199" i="1"/>
  <c r="X2199" i="1"/>
  <c r="W2199" i="1"/>
  <c r="AF2198" i="1"/>
  <c r="AE2198" i="1"/>
  <c r="AD2198" i="1"/>
  <c r="AC2198" i="1"/>
  <c r="AB2198" i="1"/>
  <c r="AA2198" i="1"/>
  <c r="Z2198" i="1"/>
  <c r="Y2198" i="1"/>
  <c r="X2198" i="1"/>
  <c r="W2198" i="1"/>
  <c r="AF2197" i="1"/>
  <c r="AE2197" i="1"/>
  <c r="AD2197" i="1"/>
  <c r="AC2197" i="1"/>
  <c r="AB2197" i="1"/>
  <c r="AA2197" i="1"/>
  <c r="Z2197" i="1"/>
  <c r="Y2197" i="1"/>
  <c r="X2197" i="1"/>
  <c r="W2197" i="1"/>
  <c r="AF2196" i="1"/>
  <c r="AE2196" i="1"/>
  <c r="AD2196" i="1"/>
  <c r="AC2196" i="1"/>
  <c r="AB2196" i="1"/>
  <c r="AA2196" i="1"/>
  <c r="Z2196" i="1"/>
  <c r="Y2196" i="1"/>
  <c r="X2196" i="1"/>
  <c r="W2196" i="1"/>
  <c r="AF2195" i="1"/>
  <c r="AE2195" i="1"/>
  <c r="AD2195" i="1"/>
  <c r="AC2195" i="1"/>
  <c r="AB2195" i="1"/>
  <c r="AA2195" i="1"/>
  <c r="Z2195" i="1"/>
  <c r="Y2195" i="1"/>
  <c r="X2195" i="1"/>
  <c r="W2195" i="1"/>
  <c r="AF2194" i="1"/>
  <c r="AE2194" i="1"/>
  <c r="AD2194" i="1"/>
  <c r="AC2194" i="1"/>
  <c r="AB2194" i="1"/>
  <c r="AA2194" i="1"/>
  <c r="Z2194" i="1"/>
  <c r="Y2194" i="1"/>
  <c r="X2194" i="1"/>
  <c r="W2194" i="1"/>
  <c r="AF2193" i="1"/>
  <c r="AE2193" i="1"/>
  <c r="AD2193" i="1"/>
  <c r="AC2193" i="1"/>
  <c r="AB2193" i="1"/>
  <c r="AA2193" i="1"/>
  <c r="Z2193" i="1"/>
  <c r="Y2193" i="1"/>
  <c r="X2193" i="1"/>
  <c r="W2193" i="1"/>
  <c r="AF2192" i="1"/>
  <c r="AE2192" i="1"/>
  <c r="AD2192" i="1"/>
  <c r="AC2192" i="1"/>
  <c r="AB2192" i="1"/>
  <c r="AA2192" i="1"/>
  <c r="Z2192" i="1"/>
  <c r="Y2192" i="1"/>
  <c r="X2192" i="1"/>
  <c r="W2192" i="1"/>
  <c r="AF2191" i="1"/>
  <c r="AE2191" i="1"/>
  <c r="AD2191" i="1"/>
  <c r="AC2191" i="1"/>
  <c r="AB2191" i="1"/>
  <c r="AA2191" i="1"/>
  <c r="Z2191" i="1"/>
  <c r="Y2191" i="1"/>
  <c r="X2191" i="1"/>
  <c r="W2191" i="1"/>
  <c r="AF2190" i="1"/>
  <c r="AE2190" i="1"/>
  <c r="AD2190" i="1"/>
  <c r="AC2190" i="1"/>
  <c r="AB2190" i="1"/>
  <c r="AA2190" i="1"/>
  <c r="Z2190" i="1"/>
  <c r="Y2190" i="1"/>
  <c r="X2190" i="1"/>
  <c r="W2190" i="1"/>
  <c r="AF2189" i="1"/>
  <c r="AE2189" i="1"/>
  <c r="AD2189" i="1"/>
  <c r="AC2189" i="1"/>
  <c r="AB2189" i="1"/>
  <c r="AA2189" i="1"/>
  <c r="Z2189" i="1"/>
  <c r="Y2189" i="1"/>
  <c r="X2189" i="1"/>
  <c r="W2189" i="1"/>
  <c r="AF2188" i="1"/>
  <c r="AE2188" i="1"/>
  <c r="AD2188" i="1"/>
  <c r="AC2188" i="1"/>
  <c r="AB2188" i="1"/>
  <c r="AA2188" i="1"/>
  <c r="Z2188" i="1"/>
  <c r="Y2188" i="1"/>
  <c r="X2188" i="1"/>
  <c r="W2188" i="1"/>
  <c r="AF2187" i="1"/>
  <c r="AE2187" i="1"/>
  <c r="AD2187" i="1"/>
  <c r="AC2187" i="1"/>
  <c r="AB2187" i="1"/>
  <c r="AA2187" i="1"/>
  <c r="Z2187" i="1"/>
  <c r="Y2187" i="1"/>
  <c r="X2187" i="1"/>
  <c r="W2187" i="1"/>
  <c r="AF2186" i="1"/>
  <c r="AE2186" i="1"/>
  <c r="AD2186" i="1"/>
  <c r="AC2186" i="1"/>
  <c r="AB2186" i="1"/>
  <c r="AA2186" i="1"/>
  <c r="Z2186" i="1"/>
  <c r="Y2186" i="1"/>
  <c r="X2186" i="1"/>
  <c r="W2186" i="1"/>
  <c r="AF2185" i="1"/>
  <c r="AE2185" i="1"/>
  <c r="AD2185" i="1"/>
  <c r="AC2185" i="1"/>
  <c r="AB2185" i="1"/>
  <c r="AA2185" i="1"/>
  <c r="Z2185" i="1"/>
  <c r="Y2185" i="1"/>
  <c r="X2185" i="1"/>
  <c r="W2185" i="1"/>
  <c r="AF2184" i="1"/>
  <c r="AE2184" i="1"/>
  <c r="AD2184" i="1"/>
  <c r="AC2184" i="1"/>
  <c r="AB2184" i="1"/>
  <c r="AA2184" i="1"/>
  <c r="Z2184" i="1"/>
  <c r="Y2184" i="1"/>
  <c r="X2184" i="1"/>
  <c r="W2184" i="1"/>
  <c r="AF2183" i="1"/>
  <c r="AE2183" i="1"/>
  <c r="AD2183" i="1"/>
  <c r="AC2183" i="1"/>
  <c r="AB2183" i="1"/>
  <c r="AA2183" i="1"/>
  <c r="Z2183" i="1"/>
  <c r="Y2183" i="1"/>
  <c r="X2183" i="1"/>
  <c r="W2183" i="1"/>
  <c r="AF2182" i="1"/>
  <c r="AE2182" i="1"/>
  <c r="AD2182" i="1"/>
  <c r="AC2182" i="1"/>
  <c r="AB2182" i="1"/>
  <c r="AA2182" i="1"/>
  <c r="Z2182" i="1"/>
  <c r="Y2182" i="1"/>
  <c r="X2182" i="1"/>
  <c r="W2182" i="1"/>
  <c r="AF2181" i="1"/>
  <c r="AE2181" i="1"/>
  <c r="AD2181" i="1"/>
  <c r="AC2181" i="1"/>
  <c r="AB2181" i="1"/>
  <c r="AA2181" i="1"/>
  <c r="Z2181" i="1"/>
  <c r="Y2181" i="1"/>
  <c r="X2181" i="1"/>
  <c r="W2181" i="1"/>
  <c r="AF2180" i="1"/>
  <c r="AE2180" i="1"/>
  <c r="AD2180" i="1"/>
  <c r="AC2180" i="1"/>
  <c r="AB2180" i="1"/>
  <c r="AA2180" i="1"/>
  <c r="Z2180" i="1"/>
  <c r="Y2180" i="1"/>
  <c r="X2180" i="1"/>
  <c r="W2180" i="1"/>
  <c r="AF2179" i="1"/>
  <c r="AE2179" i="1"/>
  <c r="AD2179" i="1"/>
  <c r="AC2179" i="1"/>
  <c r="AB2179" i="1"/>
  <c r="AA2179" i="1"/>
  <c r="Z2179" i="1"/>
  <c r="Y2179" i="1"/>
  <c r="X2179" i="1"/>
  <c r="W2179" i="1"/>
  <c r="AF2178" i="1"/>
  <c r="AE2178" i="1"/>
  <c r="AD2178" i="1"/>
  <c r="AC2178" i="1"/>
  <c r="AB2178" i="1"/>
  <c r="AA2178" i="1"/>
  <c r="Z2178" i="1"/>
  <c r="Y2178" i="1"/>
  <c r="X2178" i="1"/>
  <c r="W2178" i="1"/>
  <c r="AF2177" i="1"/>
  <c r="AE2177" i="1"/>
  <c r="AD2177" i="1"/>
  <c r="AC2177" i="1"/>
  <c r="AB2177" i="1"/>
  <c r="AA2177" i="1"/>
  <c r="Z2177" i="1"/>
  <c r="Y2177" i="1"/>
  <c r="X2177" i="1"/>
  <c r="W2177" i="1"/>
  <c r="AF2176" i="1"/>
  <c r="AE2176" i="1"/>
  <c r="AD2176" i="1"/>
  <c r="AC2176" i="1"/>
  <c r="AB2176" i="1"/>
  <c r="AA2176" i="1"/>
  <c r="Z2176" i="1"/>
  <c r="Y2176" i="1"/>
  <c r="X2176" i="1"/>
  <c r="W2176" i="1"/>
  <c r="AF2175" i="1"/>
  <c r="AE2175" i="1"/>
  <c r="AD2175" i="1"/>
  <c r="AC2175" i="1"/>
  <c r="AB2175" i="1"/>
  <c r="AA2175" i="1"/>
  <c r="Z2175" i="1"/>
  <c r="Y2175" i="1"/>
  <c r="X2175" i="1"/>
  <c r="W2175" i="1"/>
  <c r="AF2174" i="1"/>
  <c r="AE2174" i="1"/>
  <c r="AD2174" i="1"/>
  <c r="AC2174" i="1"/>
  <c r="AB2174" i="1"/>
  <c r="AA2174" i="1"/>
  <c r="Z2174" i="1"/>
  <c r="Y2174" i="1"/>
  <c r="X2174" i="1"/>
  <c r="W2174" i="1"/>
  <c r="AF2173" i="1"/>
  <c r="AE2173" i="1"/>
  <c r="AD2173" i="1"/>
  <c r="AC2173" i="1"/>
  <c r="AB2173" i="1"/>
  <c r="AA2173" i="1"/>
  <c r="Z2173" i="1"/>
  <c r="Y2173" i="1"/>
  <c r="X2173" i="1"/>
  <c r="W2173" i="1"/>
  <c r="AF2172" i="1"/>
  <c r="AE2172" i="1"/>
  <c r="AD2172" i="1"/>
  <c r="AC2172" i="1"/>
  <c r="AB2172" i="1"/>
  <c r="AA2172" i="1"/>
  <c r="Z2172" i="1"/>
  <c r="Y2172" i="1"/>
  <c r="X2172" i="1"/>
  <c r="W2172" i="1"/>
  <c r="AF2171" i="1"/>
  <c r="AE2171" i="1"/>
  <c r="AD2171" i="1"/>
  <c r="AC2171" i="1"/>
  <c r="AB2171" i="1"/>
  <c r="AA2171" i="1"/>
  <c r="Z2171" i="1"/>
  <c r="Y2171" i="1"/>
  <c r="X2171" i="1"/>
  <c r="W2171" i="1"/>
  <c r="AF2170" i="1"/>
  <c r="AE2170" i="1"/>
  <c r="AD2170" i="1"/>
  <c r="AC2170" i="1"/>
  <c r="AB2170" i="1"/>
  <c r="AA2170" i="1"/>
  <c r="Z2170" i="1"/>
  <c r="Y2170" i="1"/>
  <c r="X2170" i="1"/>
  <c r="W2170" i="1"/>
  <c r="AF2169" i="1"/>
  <c r="AE2169" i="1"/>
  <c r="AD2169" i="1"/>
  <c r="AC2169" i="1"/>
  <c r="AB2169" i="1"/>
  <c r="AA2169" i="1"/>
  <c r="Z2169" i="1"/>
  <c r="Y2169" i="1"/>
  <c r="X2169" i="1"/>
  <c r="W2169" i="1"/>
  <c r="AF2168" i="1"/>
  <c r="AE2168" i="1"/>
  <c r="AD2168" i="1"/>
  <c r="AC2168" i="1"/>
  <c r="AB2168" i="1"/>
  <c r="AA2168" i="1"/>
  <c r="Z2168" i="1"/>
  <c r="Y2168" i="1"/>
  <c r="X2168" i="1"/>
  <c r="W2168" i="1"/>
  <c r="AF2167" i="1"/>
  <c r="AE2167" i="1"/>
  <c r="AD2167" i="1"/>
  <c r="AC2167" i="1"/>
  <c r="AB2167" i="1"/>
  <c r="AA2167" i="1"/>
  <c r="Z2167" i="1"/>
  <c r="Y2167" i="1"/>
  <c r="X2167" i="1"/>
  <c r="W2167" i="1"/>
  <c r="AF2166" i="1"/>
  <c r="AE2166" i="1"/>
  <c r="AD2166" i="1"/>
  <c r="AC2166" i="1"/>
  <c r="AB2166" i="1"/>
  <c r="AA2166" i="1"/>
  <c r="Z2166" i="1"/>
  <c r="Y2166" i="1"/>
  <c r="X2166" i="1"/>
  <c r="W2166" i="1"/>
  <c r="AF2165" i="1"/>
  <c r="AE2165" i="1"/>
  <c r="AD2165" i="1"/>
  <c r="AC2165" i="1"/>
  <c r="AB2165" i="1"/>
  <c r="AA2165" i="1"/>
  <c r="Z2165" i="1"/>
  <c r="Y2165" i="1"/>
  <c r="X2165" i="1"/>
  <c r="W2165" i="1"/>
  <c r="AF2164" i="1"/>
  <c r="AE2164" i="1"/>
  <c r="AD2164" i="1"/>
  <c r="AC2164" i="1"/>
  <c r="AB2164" i="1"/>
  <c r="AA2164" i="1"/>
  <c r="Z2164" i="1"/>
  <c r="Y2164" i="1"/>
  <c r="X2164" i="1"/>
  <c r="W2164" i="1"/>
  <c r="AF2163" i="1"/>
  <c r="AE2163" i="1"/>
  <c r="AD2163" i="1"/>
  <c r="AC2163" i="1"/>
  <c r="AB2163" i="1"/>
  <c r="AA2163" i="1"/>
  <c r="Z2163" i="1"/>
  <c r="Y2163" i="1"/>
  <c r="X2163" i="1"/>
  <c r="W2163" i="1"/>
  <c r="AF2162" i="1"/>
  <c r="AE2162" i="1"/>
  <c r="AD2162" i="1"/>
  <c r="AC2162" i="1"/>
  <c r="AB2162" i="1"/>
  <c r="AA2162" i="1"/>
  <c r="Z2162" i="1"/>
  <c r="Y2162" i="1"/>
  <c r="X2162" i="1"/>
  <c r="W2162" i="1"/>
  <c r="AF2161" i="1"/>
  <c r="AE2161" i="1"/>
  <c r="AD2161" i="1"/>
  <c r="AC2161" i="1"/>
  <c r="AB2161" i="1"/>
  <c r="AA2161" i="1"/>
  <c r="Z2161" i="1"/>
  <c r="Y2161" i="1"/>
  <c r="X2161" i="1"/>
  <c r="W2161" i="1"/>
  <c r="AF2160" i="1"/>
  <c r="AE2160" i="1"/>
  <c r="AD2160" i="1"/>
  <c r="AC2160" i="1"/>
  <c r="AB2160" i="1"/>
  <c r="AA2160" i="1"/>
  <c r="Z2160" i="1"/>
  <c r="Y2160" i="1"/>
  <c r="X2160" i="1"/>
  <c r="W2160" i="1"/>
  <c r="AF2159" i="1"/>
  <c r="AE2159" i="1"/>
  <c r="AD2159" i="1"/>
  <c r="AC2159" i="1"/>
  <c r="AB2159" i="1"/>
  <c r="AA2159" i="1"/>
  <c r="Z2159" i="1"/>
  <c r="Y2159" i="1"/>
  <c r="X2159" i="1"/>
  <c r="W2159" i="1"/>
  <c r="AF2158" i="1"/>
  <c r="AE2158" i="1"/>
  <c r="AD2158" i="1"/>
  <c r="AC2158" i="1"/>
  <c r="AB2158" i="1"/>
  <c r="AA2158" i="1"/>
  <c r="Z2158" i="1"/>
  <c r="Y2158" i="1"/>
  <c r="X2158" i="1"/>
  <c r="W2158" i="1"/>
  <c r="AF2157" i="1"/>
  <c r="AE2157" i="1"/>
  <c r="AD2157" i="1"/>
  <c r="AC2157" i="1"/>
  <c r="AB2157" i="1"/>
  <c r="AA2157" i="1"/>
  <c r="Z2157" i="1"/>
  <c r="Y2157" i="1"/>
  <c r="X2157" i="1"/>
  <c r="W2157" i="1"/>
  <c r="AF2156" i="1"/>
  <c r="AE2156" i="1"/>
  <c r="AD2156" i="1"/>
  <c r="AC2156" i="1"/>
  <c r="AB2156" i="1"/>
  <c r="AA2156" i="1"/>
  <c r="Z2156" i="1"/>
  <c r="Y2156" i="1"/>
  <c r="X2156" i="1"/>
  <c r="W2156" i="1"/>
  <c r="AF2155" i="1"/>
  <c r="AE2155" i="1"/>
  <c r="AD2155" i="1"/>
  <c r="AC2155" i="1"/>
  <c r="AB2155" i="1"/>
  <c r="AA2155" i="1"/>
  <c r="Z2155" i="1"/>
  <c r="Y2155" i="1"/>
  <c r="X2155" i="1"/>
  <c r="W2155" i="1"/>
  <c r="AF2154" i="1"/>
  <c r="AE2154" i="1"/>
  <c r="AD2154" i="1"/>
  <c r="AC2154" i="1"/>
  <c r="AB2154" i="1"/>
  <c r="AA2154" i="1"/>
  <c r="Z2154" i="1"/>
  <c r="Y2154" i="1"/>
  <c r="X2154" i="1"/>
  <c r="W2154" i="1"/>
  <c r="AF2153" i="1"/>
  <c r="AE2153" i="1"/>
  <c r="AD2153" i="1"/>
  <c r="AC2153" i="1"/>
  <c r="AB2153" i="1"/>
  <c r="AA2153" i="1"/>
  <c r="Z2153" i="1"/>
  <c r="Y2153" i="1"/>
  <c r="X2153" i="1"/>
  <c r="W2153" i="1"/>
  <c r="AF2152" i="1"/>
  <c r="AE2152" i="1"/>
  <c r="AD2152" i="1"/>
  <c r="AC2152" i="1"/>
  <c r="AB2152" i="1"/>
  <c r="AA2152" i="1"/>
  <c r="Z2152" i="1"/>
  <c r="Y2152" i="1"/>
  <c r="X2152" i="1"/>
  <c r="W2152" i="1"/>
  <c r="AF2151" i="1"/>
  <c r="AE2151" i="1"/>
  <c r="AD2151" i="1"/>
  <c r="AC2151" i="1"/>
  <c r="AB2151" i="1"/>
  <c r="AA2151" i="1"/>
  <c r="Z2151" i="1"/>
  <c r="Y2151" i="1"/>
  <c r="X2151" i="1"/>
  <c r="W2151" i="1"/>
  <c r="AF2150" i="1"/>
  <c r="AE2150" i="1"/>
  <c r="AD2150" i="1"/>
  <c r="AC2150" i="1"/>
  <c r="AB2150" i="1"/>
  <c r="AA2150" i="1"/>
  <c r="Z2150" i="1"/>
  <c r="Y2150" i="1"/>
  <c r="X2150" i="1"/>
  <c r="W2150" i="1"/>
  <c r="AF2149" i="1"/>
  <c r="AE2149" i="1"/>
  <c r="AD2149" i="1"/>
  <c r="AC2149" i="1"/>
  <c r="AB2149" i="1"/>
  <c r="AA2149" i="1"/>
  <c r="Z2149" i="1"/>
  <c r="Y2149" i="1"/>
  <c r="X2149" i="1"/>
  <c r="W2149" i="1"/>
  <c r="AF2148" i="1"/>
  <c r="AE2148" i="1"/>
  <c r="AD2148" i="1"/>
  <c r="AC2148" i="1"/>
  <c r="AB2148" i="1"/>
  <c r="AA2148" i="1"/>
  <c r="Z2148" i="1"/>
  <c r="Y2148" i="1"/>
  <c r="X2148" i="1"/>
  <c r="W2148" i="1"/>
  <c r="AF2147" i="1"/>
  <c r="AE2147" i="1"/>
  <c r="AD2147" i="1"/>
  <c r="AC2147" i="1"/>
  <c r="AB2147" i="1"/>
  <c r="AA2147" i="1"/>
  <c r="Z2147" i="1"/>
  <c r="Y2147" i="1"/>
  <c r="X2147" i="1"/>
  <c r="W2147" i="1"/>
  <c r="AF2146" i="1"/>
  <c r="AE2146" i="1"/>
  <c r="AD2146" i="1"/>
  <c r="AC2146" i="1"/>
  <c r="AB2146" i="1"/>
  <c r="AA2146" i="1"/>
  <c r="Z2146" i="1"/>
  <c r="Y2146" i="1"/>
  <c r="X2146" i="1"/>
  <c r="W2146" i="1"/>
  <c r="AF2145" i="1"/>
  <c r="AE2145" i="1"/>
  <c r="AD2145" i="1"/>
  <c r="AC2145" i="1"/>
  <c r="AB2145" i="1"/>
  <c r="AA2145" i="1"/>
  <c r="Z2145" i="1"/>
  <c r="Y2145" i="1"/>
  <c r="X2145" i="1"/>
  <c r="W2145" i="1"/>
  <c r="AF2144" i="1"/>
  <c r="AE2144" i="1"/>
  <c r="AD2144" i="1"/>
  <c r="AC2144" i="1"/>
  <c r="AB2144" i="1"/>
  <c r="AA2144" i="1"/>
  <c r="Z2144" i="1"/>
  <c r="Y2144" i="1"/>
  <c r="X2144" i="1"/>
  <c r="W2144" i="1"/>
  <c r="AF2143" i="1"/>
  <c r="AE2143" i="1"/>
  <c r="AD2143" i="1"/>
  <c r="AC2143" i="1"/>
  <c r="AB2143" i="1"/>
  <c r="AA2143" i="1"/>
  <c r="Z2143" i="1"/>
  <c r="Y2143" i="1"/>
  <c r="X2143" i="1"/>
  <c r="W2143" i="1"/>
  <c r="AF2142" i="1"/>
  <c r="AE2142" i="1"/>
  <c r="AD2142" i="1"/>
  <c r="AC2142" i="1"/>
  <c r="AB2142" i="1"/>
  <c r="AA2142" i="1"/>
  <c r="Z2142" i="1"/>
  <c r="Y2142" i="1"/>
  <c r="X2142" i="1"/>
  <c r="W2142" i="1"/>
  <c r="AF2141" i="1"/>
  <c r="AE2141" i="1"/>
  <c r="AD2141" i="1"/>
  <c r="AC2141" i="1"/>
  <c r="AB2141" i="1"/>
  <c r="AA2141" i="1"/>
  <c r="Z2141" i="1"/>
  <c r="Y2141" i="1"/>
  <c r="X2141" i="1"/>
  <c r="W2141" i="1"/>
  <c r="AF2140" i="1"/>
  <c r="AE2140" i="1"/>
  <c r="AD2140" i="1"/>
  <c r="AC2140" i="1"/>
  <c r="AB2140" i="1"/>
  <c r="AA2140" i="1"/>
  <c r="Z2140" i="1"/>
  <c r="Y2140" i="1"/>
  <c r="X2140" i="1"/>
  <c r="W2140" i="1"/>
  <c r="AF2139" i="1"/>
  <c r="AE2139" i="1"/>
  <c r="AD2139" i="1"/>
  <c r="AC2139" i="1"/>
  <c r="AB2139" i="1"/>
  <c r="AA2139" i="1"/>
  <c r="Z2139" i="1"/>
  <c r="Y2139" i="1"/>
  <c r="X2139" i="1"/>
  <c r="W2139" i="1"/>
  <c r="AF2138" i="1"/>
  <c r="AE2138" i="1"/>
  <c r="AD2138" i="1"/>
  <c r="AC2138" i="1"/>
  <c r="AB2138" i="1"/>
  <c r="AA2138" i="1"/>
  <c r="Z2138" i="1"/>
  <c r="Y2138" i="1"/>
  <c r="X2138" i="1"/>
  <c r="W2138" i="1"/>
  <c r="AF2137" i="1"/>
  <c r="AE2137" i="1"/>
  <c r="AD2137" i="1"/>
  <c r="AC2137" i="1"/>
  <c r="AB2137" i="1"/>
  <c r="AA2137" i="1"/>
  <c r="Z2137" i="1"/>
  <c r="Y2137" i="1"/>
  <c r="X2137" i="1"/>
  <c r="W2137" i="1"/>
  <c r="AF2136" i="1"/>
  <c r="AE2136" i="1"/>
  <c r="AD2136" i="1"/>
  <c r="AC2136" i="1"/>
  <c r="AB2136" i="1"/>
  <c r="AA2136" i="1"/>
  <c r="Z2136" i="1"/>
  <c r="Y2136" i="1"/>
  <c r="X2136" i="1"/>
  <c r="W2136" i="1"/>
  <c r="AF2135" i="1"/>
  <c r="AE2135" i="1"/>
  <c r="AD2135" i="1"/>
  <c r="AC2135" i="1"/>
  <c r="AB2135" i="1"/>
  <c r="AA2135" i="1"/>
  <c r="Z2135" i="1"/>
  <c r="Y2135" i="1"/>
  <c r="X2135" i="1"/>
  <c r="W2135" i="1"/>
  <c r="AF2134" i="1"/>
  <c r="AE2134" i="1"/>
  <c r="AD2134" i="1"/>
  <c r="AC2134" i="1"/>
  <c r="AB2134" i="1"/>
  <c r="AA2134" i="1"/>
  <c r="Z2134" i="1"/>
  <c r="Y2134" i="1"/>
  <c r="X2134" i="1"/>
  <c r="W2134" i="1"/>
  <c r="AF2133" i="1"/>
  <c r="AE2133" i="1"/>
  <c r="AD2133" i="1"/>
  <c r="AC2133" i="1"/>
  <c r="AB2133" i="1"/>
  <c r="AA2133" i="1"/>
  <c r="Z2133" i="1"/>
  <c r="Y2133" i="1"/>
  <c r="X2133" i="1"/>
  <c r="W2133" i="1"/>
  <c r="AF2132" i="1"/>
  <c r="AE2132" i="1"/>
  <c r="AD2132" i="1"/>
  <c r="AC2132" i="1"/>
  <c r="AB2132" i="1"/>
  <c r="AA2132" i="1"/>
  <c r="Z2132" i="1"/>
  <c r="Y2132" i="1"/>
  <c r="X2132" i="1"/>
  <c r="W2132" i="1"/>
  <c r="AF2131" i="1"/>
  <c r="AE2131" i="1"/>
  <c r="AD2131" i="1"/>
  <c r="AC2131" i="1"/>
  <c r="AB2131" i="1"/>
  <c r="AA2131" i="1"/>
  <c r="Z2131" i="1"/>
  <c r="Y2131" i="1"/>
  <c r="X2131" i="1"/>
  <c r="W2131" i="1"/>
  <c r="AF2130" i="1"/>
  <c r="AE2130" i="1"/>
  <c r="AD2130" i="1"/>
  <c r="AC2130" i="1"/>
  <c r="AB2130" i="1"/>
  <c r="AA2130" i="1"/>
  <c r="Z2130" i="1"/>
  <c r="Y2130" i="1"/>
  <c r="X2130" i="1"/>
  <c r="W2130" i="1"/>
  <c r="AF2129" i="1"/>
  <c r="AE2129" i="1"/>
  <c r="AD2129" i="1"/>
  <c r="AC2129" i="1"/>
  <c r="AB2129" i="1"/>
  <c r="AA2129" i="1"/>
  <c r="Z2129" i="1"/>
  <c r="Y2129" i="1"/>
  <c r="X2129" i="1"/>
  <c r="W2129" i="1"/>
  <c r="AF2128" i="1"/>
  <c r="AE2128" i="1"/>
  <c r="AD2128" i="1"/>
  <c r="AC2128" i="1"/>
  <c r="AB2128" i="1"/>
  <c r="AA2128" i="1"/>
  <c r="Z2128" i="1"/>
  <c r="Y2128" i="1"/>
  <c r="X2128" i="1"/>
  <c r="W2128" i="1"/>
  <c r="AF2127" i="1"/>
  <c r="AE2127" i="1"/>
  <c r="AD2127" i="1"/>
  <c r="AC2127" i="1"/>
  <c r="AB2127" i="1"/>
  <c r="AA2127" i="1"/>
  <c r="Z2127" i="1"/>
  <c r="Y2127" i="1"/>
  <c r="X2127" i="1"/>
  <c r="W2127" i="1"/>
  <c r="AF2126" i="1"/>
  <c r="AE2126" i="1"/>
  <c r="AD2126" i="1"/>
  <c r="AC2126" i="1"/>
  <c r="AB2126" i="1"/>
  <c r="AA2126" i="1"/>
  <c r="Z2126" i="1"/>
  <c r="Y2126" i="1"/>
  <c r="X2126" i="1"/>
  <c r="W2126" i="1"/>
  <c r="AF2125" i="1"/>
  <c r="AE2125" i="1"/>
  <c r="AD2125" i="1"/>
  <c r="AC2125" i="1"/>
  <c r="AB2125" i="1"/>
  <c r="AA2125" i="1"/>
  <c r="Z2125" i="1"/>
  <c r="Y2125" i="1"/>
  <c r="X2125" i="1"/>
  <c r="W2125" i="1"/>
  <c r="AF2124" i="1"/>
  <c r="AE2124" i="1"/>
  <c r="AD2124" i="1"/>
  <c r="AC2124" i="1"/>
  <c r="AB2124" i="1"/>
  <c r="AA2124" i="1"/>
  <c r="Z2124" i="1"/>
  <c r="Y2124" i="1"/>
  <c r="X2124" i="1"/>
  <c r="W2124" i="1"/>
  <c r="AF2123" i="1"/>
  <c r="AE2123" i="1"/>
  <c r="AD2123" i="1"/>
  <c r="AC2123" i="1"/>
  <c r="AB2123" i="1"/>
  <c r="AA2123" i="1"/>
  <c r="Z2123" i="1"/>
  <c r="Y2123" i="1"/>
  <c r="X2123" i="1"/>
  <c r="W2123" i="1"/>
  <c r="AF2122" i="1"/>
  <c r="AE2122" i="1"/>
  <c r="AD2122" i="1"/>
  <c r="AC2122" i="1"/>
  <c r="AB2122" i="1"/>
  <c r="AA2122" i="1"/>
  <c r="Z2122" i="1"/>
  <c r="Y2122" i="1"/>
  <c r="X2122" i="1"/>
  <c r="W2122" i="1"/>
  <c r="AF2121" i="1"/>
  <c r="AE2121" i="1"/>
  <c r="AD2121" i="1"/>
  <c r="AC2121" i="1"/>
  <c r="AB2121" i="1"/>
  <c r="AA2121" i="1"/>
  <c r="Z2121" i="1"/>
  <c r="Y2121" i="1"/>
  <c r="X2121" i="1"/>
  <c r="W2121" i="1"/>
  <c r="AF2120" i="1"/>
  <c r="AE2120" i="1"/>
  <c r="AD2120" i="1"/>
  <c r="AC2120" i="1"/>
  <c r="AB2120" i="1"/>
  <c r="AA2120" i="1"/>
  <c r="Z2120" i="1"/>
  <c r="Y2120" i="1"/>
  <c r="X2120" i="1"/>
  <c r="W2120" i="1"/>
  <c r="AF2119" i="1"/>
  <c r="AE2119" i="1"/>
  <c r="AD2119" i="1"/>
  <c r="AC2119" i="1"/>
  <c r="AB2119" i="1"/>
  <c r="AA2119" i="1"/>
  <c r="Z2119" i="1"/>
  <c r="Y2119" i="1"/>
  <c r="X2119" i="1"/>
  <c r="W2119" i="1"/>
  <c r="AF2118" i="1"/>
  <c r="AE2118" i="1"/>
  <c r="AD2118" i="1"/>
  <c r="AC2118" i="1"/>
  <c r="AB2118" i="1"/>
  <c r="AA2118" i="1"/>
  <c r="Z2118" i="1"/>
  <c r="Y2118" i="1"/>
  <c r="X2118" i="1"/>
  <c r="W2118" i="1"/>
  <c r="AF2117" i="1"/>
  <c r="AE2117" i="1"/>
  <c r="AD2117" i="1"/>
  <c r="AC2117" i="1"/>
  <c r="AB2117" i="1"/>
  <c r="AA2117" i="1"/>
  <c r="Z2117" i="1"/>
  <c r="Y2117" i="1"/>
  <c r="X2117" i="1"/>
  <c r="W2117" i="1"/>
  <c r="AF2116" i="1"/>
  <c r="AE2116" i="1"/>
  <c r="AD2116" i="1"/>
  <c r="AC2116" i="1"/>
  <c r="AB2116" i="1"/>
  <c r="AA2116" i="1"/>
  <c r="Z2116" i="1"/>
  <c r="Y2116" i="1"/>
  <c r="X2116" i="1"/>
  <c r="W2116" i="1"/>
  <c r="AF2115" i="1"/>
  <c r="AE2115" i="1"/>
  <c r="AD2115" i="1"/>
  <c r="AC2115" i="1"/>
  <c r="AB2115" i="1"/>
  <c r="AA2115" i="1"/>
  <c r="Z2115" i="1"/>
  <c r="Y2115" i="1"/>
  <c r="X2115" i="1"/>
  <c r="W2115" i="1"/>
  <c r="AF2114" i="1"/>
  <c r="AE2114" i="1"/>
  <c r="AD2114" i="1"/>
  <c r="AC2114" i="1"/>
  <c r="AB2114" i="1"/>
  <c r="AA2114" i="1"/>
  <c r="Z2114" i="1"/>
  <c r="Y2114" i="1"/>
  <c r="X2114" i="1"/>
  <c r="W2114" i="1"/>
  <c r="AF2113" i="1"/>
  <c r="AE2113" i="1"/>
  <c r="AD2113" i="1"/>
  <c r="AC2113" i="1"/>
  <c r="AB2113" i="1"/>
  <c r="AA2113" i="1"/>
  <c r="Z2113" i="1"/>
  <c r="Y2113" i="1"/>
  <c r="X2113" i="1"/>
  <c r="W2113" i="1"/>
  <c r="AF2112" i="1"/>
  <c r="AE2112" i="1"/>
  <c r="AD2112" i="1"/>
  <c r="AC2112" i="1"/>
  <c r="AB2112" i="1"/>
  <c r="AA2112" i="1"/>
  <c r="Z2112" i="1"/>
  <c r="Y2112" i="1"/>
  <c r="X2112" i="1"/>
  <c r="W2112" i="1"/>
  <c r="AF2111" i="1"/>
  <c r="AE2111" i="1"/>
  <c r="AD2111" i="1"/>
  <c r="AC2111" i="1"/>
  <c r="AB2111" i="1"/>
  <c r="AA2111" i="1"/>
  <c r="Z2111" i="1"/>
  <c r="Y2111" i="1"/>
  <c r="X2111" i="1"/>
  <c r="W2111" i="1"/>
  <c r="AF2110" i="1"/>
  <c r="AE2110" i="1"/>
  <c r="AD2110" i="1"/>
  <c r="AC2110" i="1"/>
  <c r="AB2110" i="1"/>
  <c r="AA2110" i="1"/>
  <c r="Z2110" i="1"/>
  <c r="Y2110" i="1"/>
  <c r="X2110" i="1"/>
  <c r="W2110" i="1"/>
  <c r="AF2109" i="1"/>
  <c r="AE2109" i="1"/>
  <c r="AD2109" i="1"/>
  <c r="AC2109" i="1"/>
  <c r="AB2109" i="1"/>
  <c r="AA2109" i="1"/>
  <c r="Z2109" i="1"/>
  <c r="Y2109" i="1"/>
  <c r="X2109" i="1"/>
  <c r="W2109" i="1"/>
  <c r="AF2108" i="1"/>
  <c r="AE2108" i="1"/>
  <c r="AD2108" i="1"/>
  <c r="AC2108" i="1"/>
  <c r="AB2108" i="1"/>
  <c r="AA2108" i="1"/>
  <c r="Z2108" i="1"/>
  <c r="Y2108" i="1"/>
  <c r="X2108" i="1"/>
  <c r="W2108" i="1"/>
  <c r="AF2107" i="1"/>
  <c r="AE2107" i="1"/>
  <c r="AD2107" i="1"/>
  <c r="AC2107" i="1"/>
  <c r="AB2107" i="1"/>
  <c r="AA2107" i="1"/>
  <c r="Z2107" i="1"/>
  <c r="Y2107" i="1"/>
  <c r="X2107" i="1"/>
  <c r="W2107" i="1"/>
  <c r="AF2106" i="1"/>
  <c r="AE2106" i="1"/>
  <c r="AD2106" i="1"/>
  <c r="AC2106" i="1"/>
  <c r="AB2106" i="1"/>
  <c r="AA2106" i="1"/>
  <c r="Z2106" i="1"/>
  <c r="Y2106" i="1"/>
  <c r="X2106" i="1"/>
  <c r="W2106" i="1"/>
  <c r="AF2105" i="1"/>
  <c r="AE2105" i="1"/>
  <c r="AD2105" i="1"/>
  <c r="AC2105" i="1"/>
  <c r="AB2105" i="1"/>
  <c r="AA2105" i="1"/>
  <c r="Z2105" i="1"/>
  <c r="Y2105" i="1"/>
  <c r="X2105" i="1"/>
  <c r="W2105" i="1"/>
  <c r="AF2104" i="1"/>
  <c r="AE2104" i="1"/>
  <c r="AD2104" i="1"/>
  <c r="AC2104" i="1"/>
  <c r="AB2104" i="1"/>
  <c r="AA2104" i="1"/>
  <c r="Z2104" i="1"/>
  <c r="Y2104" i="1"/>
  <c r="X2104" i="1"/>
  <c r="W2104" i="1"/>
  <c r="AF2103" i="1"/>
  <c r="AE2103" i="1"/>
  <c r="AD2103" i="1"/>
  <c r="AC2103" i="1"/>
  <c r="AB2103" i="1"/>
  <c r="AA2103" i="1"/>
  <c r="Z2103" i="1"/>
  <c r="Y2103" i="1"/>
  <c r="X2103" i="1"/>
  <c r="W2103" i="1"/>
  <c r="AF2102" i="1"/>
  <c r="AE2102" i="1"/>
  <c r="AD2102" i="1"/>
  <c r="AC2102" i="1"/>
  <c r="AB2102" i="1"/>
  <c r="AA2102" i="1"/>
  <c r="Z2102" i="1"/>
  <c r="Y2102" i="1"/>
  <c r="X2102" i="1"/>
  <c r="W2102" i="1"/>
  <c r="AF2101" i="1"/>
  <c r="AE2101" i="1"/>
  <c r="AD2101" i="1"/>
  <c r="AC2101" i="1"/>
  <c r="AB2101" i="1"/>
  <c r="AA2101" i="1"/>
  <c r="Z2101" i="1"/>
  <c r="Y2101" i="1"/>
  <c r="X2101" i="1"/>
  <c r="W2101" i="1"/>
  <c r="AF2100" i="1"/>
  <c r="AE2100" i="1"/>
  <c r="AD2100" i="1"/>
  <c r="AC2100" i="1"/>
  <c r="AB2100" i="1"/>
  <c r="AA2100" i="1"/>
  <c r="Z2100" i="1"/>
  <c r="Y2100" i="1"/>
  <c r="X2100" i="1"/>
  <c r="W2100" i="1"/>
  <c r="AF2099" i="1"/>
  <c r="AE2099" i="1"/>
  <c r="AD2099" i="1"/>
  <c r="AC2099" i="1"/>
  <c r="AB2099" i="1"/>
  <c r="AA2099" i="1"/>
  <c r="Z2099" i="1"/>
  <c r="Y2099" i="1"/>
  <c r="X2099" i="1"/>
  <c r="W2099" i="1"/>
  <c r="AF2098" i="1"/>
  <c r="AE2098" i="1"/>
  <c r="AD2098" i="1"/>
  <c r="AC2098" i="1"/>
  <c r="AB2098" i="1"/>
  <c r="AA2098" i="1"/>
  <c r="Z2098" i="1"/>
  <c r="Y2098" i="1"/>
  <c r="X2098" i="1"/>
  <c r="W2098" i="1"/>
  <c r="AF2097" i="1"/>
  <c r="AE2097" i="1"/>
  <c r="AD2097" i="1"/>
  <c r="AC2097" i="1"/>
  <c r="AB2097" i="1"/>
  <c r="AA2097" i="1"/>
  <c r="Z2097" i="1"/>
  <c r="Y2097" i="1"/>
  <c r="X2097" i="1"/>
  <c r="W2097" i="1"/>
  <c r="AF2096" i="1"/>
  <c r="AE2096" i="1"/>
  <c r="AD2096" i="1"/>
  <c r="AC2096" i="1"/>
  <c r="AB2096" i="1"/>
  <c r="AA2096" i="1"/>
  <c r="Z2096" i="1"/>
  <c r="Y2096" i="1"/>
  <c r="X2096" i="1"/>
  <c r="W2096" i="1"/>
  <c r="AF2095" i="1"/>
  <c r="AE2095" i="1"/>
  <c r="AD2095" i="1"/>
  <c r="AC2095" i="1"/>
  <c r="AB2095" i="1"/>
  <c r="AA2095" i="1"/>
  <c r="Z2095" i="1"/>
  <c r="Y2095" i="1"/>
  <c r="X2095" i="1"/>
  <c r="W2095" i="1"/>
  <c r="AF2094" i="1"/>
  <c r="AE2094" i="1"/>
  <c r="AD2094" i="1"/>
  <c r="AC2094" i="1"/>
  <c r="AB2094" i="1"/>
  <c r="AA2094" i="1"/>
  <c r="Z2094" i="1"/>
  <c r="Y2094" i="1"/>
  <c r="X2094" i="1"/>
  <c r="W2094" i="1"/>
  <c r="AF2093" i="1"/>
  <c r="AE2093" i="1"/>
  <c r="AD2093" i="1"/>
  <c r="AC2093" i="1"/>
  <c r="AB2093" i="1"/>
  <c r="AA2093" i="1"/>
  <c r="Z2093" i="1"/>
  <c r="Y2093" i="1"/>
  <c r="X2093" i="1"/>
  <c r="W2093" i="1"/>
  <c r="AF2092" i="1"/>
  <c r="AE2092" i="1"/>
  <c r="AD2092" i="1"/>
  <c r="AC2092" i="1"/>
  <c r="AB2092" i="1"/>
  <c r="AA2092" i="1"/>
  <c r="Z2092" i="1"/>
  <c r="Y2092" i="1"/>
  <c r="X2092" i="1"/>
  <c r="W2092" i="1"/>
  <c r="AF2091" i="1"/>
  <c r="AE2091" i="1"/>
  <c r="AD2091" i="1"/>
  <c r="AC2091" i="1"/>
  <c r="AB2091" i="1"/>
  <c r="AA2091" i="1"/>
  <c r="Z2091" i="1"/>
  <c r="Y2091" i="1"/>
  <c r="X2091" i="1"/>
  <c r="W2091" i="1"/>
  <c r="AF2090" i="1"/>
  <c r="AE2090" i="1"/>
  <c r="AD2090" i="1"/>
  <c r="AC2090" i="1"/>
  <c r="AB2090" i="1"/>
  <c r="AA2090" i="1"/>
  <c r="Z2090" i="1"/>
  <c r="Y2090" i="1"/>
  <c r="X2090" i="1"/>
  <c r="W2090" i="1"/>
  <c r="AF2089" i="1"/>
  <c r="AE2089" i="1"/>
  <c r="AD2089" i="1"/>
  <c r="AC2089" i="1"/>
  <c r="AB2089" i="1"/>
  <c r="AA2089" i="1"/>
  <c r="Z2089" i="1"/>
  <c r="Y2089" i="1"/>
  <c r="X2089" i="1"/>
  <c r="W2089" i="1"/>
  <c r="AF2088" i="1"/>
  <c r="AE2088" i="1"/>
  <c r="AD2088" i="1"/>
  <c r="AC2088" i="1"/>
  <c r="AB2088" i="1"/>
  <c r="AA2088" i="1"/>
  <c r="Z2088" i="1"/>
  <c r="Y2088" i="1"/>
  <c r="X2088" i="1"/>
  <c r="W2088" i="1"/>
  <c r="AF2087" i="1"/>
  <c r="AE2087" i="1"/>
  <c r="AD2087" i="1"/>
  <c r="AC2087" i="1"/>
  <c r="AB2087" i="1"/>
  <c r="AA2087" i="1"/>
  <c r="Z2087" i="1"/>
  <c r="Y2087" i="1"/>
  <c r="X2087" i="1"/>
  <c r="W2087" i="1"/>
  <c r="AF2086" i="1"/>
  <c r="AE2086" i="1"/>
  <c r="AD2086" i="1"/>
  <c r="AC2086" i="1"/>
  <c r="AB2086" i="1"/>
  <c r="AA2086" i="1"/>
  <c r="Z2086" i="1"/>
  <c r="Y2086" i="1"/>
  <c r="X2086" i="1"/>
  <c r="W2086" i="1"/>
  <c r="AF2085" i="1"/>
  <c r="AE2085" i="1"/>
  <c r="AD2085" i="1"/>
  <c r="AC2085" i="1"/>
  <c r="AB2085" i="1"/>
  <c r="AA2085" i="1"/>
  <c r="Z2085" i="1"/>
  <c r="Y2085" i="1"/>
  <c r="X2085" i="1"/>
  <c r="W2085" i="1"/>
  <c r="AF2084" i="1"/>
  <c r="AE2084" i="1"/>
  <c r="AD2084" i="1"/>
  <c r="AC2084" i="1"/>
  <c r="AB2084" i="1"/>
  <c r="AA2084" i="1"/>
  <c r="Z2084" i="1"/>
  <c r="Y2084" i="1"/>
  <c r="X2084" i="1"/>
  <c r="W2084" i="1"/>
  <c r="AF2083" i="1"/>
  <c r="AE2083" i="1"/>
  <c r="AD2083" i="1"/>
  <c r="AC2083" i="1"/>
  <c r="AB2083" i="1"/>
  <c r="AA2083" i="1"/>
  <c r="Z2083" i="1"/>
  <c r="Y2083" i="1"/>
  <c r="X2083" i="1"/>
  <c r="W2083" i="1"/>
  <c r="AF2082" i="1"/>
  <c r="AE2082" i="1"/>
  <c r="AD2082" i="1"/>
  <c r="AC2082" i="1"/>
  <c r="AB2082" i="1"/>
  <c r="AA2082" i="1"/>
  <c r="Z2082" i="1"/>
  <c r="Y2082" i="1"/>
  <c r="X2082" i="1"/>
  <c r="W2082" i="1"/>
  <c r="AF2081" i="1"/>
  <c r="AE2081" i="1"/>
  <c r="AD2081" i="1"/>
  <c r="AC2081" i="1"/>
  <c r="AB2081" i="1"/>
  <c r="AA2081" i="1"/>
  <c r="Z2081" i="1"/>
  <c r="Y2081" i="1"/>
  <c r="X2081" i="1"/>
  <c r="W2081" i="1"/>
  <c r="AF2080" i="1"/>
  <c r="AE2080" i="1"/>
  <c r="AD2080" i="1"/>
  <c r="AC2080" i="1"/>
  <c r="AB2080" i="1"/>
  <c r="AA2080" i="1"/>
  <c r="Z2080" i="1"/>
  <c r="Y2080" i="1"/>
  <c r="X2080" i="1"/>
  <c r="W2080" i="1"/>
  <c r="AF2079" i="1"/>
  <c r="AE2079" i="1"/>
  <c r="AD2079" i="1"/>
  <c r="AC2079" i="1"/>
  <c r="AB2079" i="1"/>
  <c r="AA2079" i="1"/>
  <c r="Z2079" i="1"/>
  <c r="Y2079" i="1"/>
  <c r="X2079" i="1"/>
  <c r="W2079" i="1"/>
  <c r="AF2078" i="1"/>
  <c r="AE2078" i="1"/>
  <c r="AD2078" i="1"/>
  <c r="AC2078" i="1"/>
  <c r="AB2078" i="1"/>
  <c r="AA2078" i="1"/>
  <c r="Z2078" i="1"/>
  <c r="Y2078" i="1"/>
  <c r="X2078" i="1"/>
  <c r="W2078" i="1"/>
  <c r="AF2077" i="1"/>
  <c r="AE2077" i="1"/>
  <c r="AD2077" i="1"/>
  <c r="AC2077" i="1"/>
  <c r="AB2077" i="1"/>
  <c r="AA2077" i="1"/>
  <c r="Z2077" i="1"/>
  <c r="Y2077" i="1"/>
  <c r="X2077" i="1"/>
  <c r="W2077" i="1"/>
  <c r="AF2076" i="1"/>
  <c r="AE2076" i="1"/>
  <c r="AD2076" i="1"/>
  <c r="AC2076" i="1"/>
  <c r="AB2076" i="1"/>
  <c r="AA2076" i="1"/>
  <c r="Z2076" i="1"/>
  <c r="Y2076" i="1"/>
  <c r="X2076" i="1"/>
  <c r="W2076" i="1"/>
  <c r="AF2075" i="1"/>
  <c r="AE2075" i="1"/>
  <c r="AD2075" i="1"/>
  <c r="AC2075" i="1"/>
  <c r="AB2075" i="1"/>
  <c r="AA2075" i="1"/>
  <c r="Z2075" i="1"/>
  <c r="Y2075" i="1"/>
  <c r="X2075" i="1"/>
  <c r="W2075" i="1"/>
  <c r="AF2074" i="1"/>
  <c r="AE2074" i="1"/>
  <c r="AD2074" i="1"/>
  <c r="AC2074" i="1"/>
  <c r="AB2074" i="1"/>
  <c r="AA2074" i="1"/>
  <c r="Z2074" i="1"/>
  <c r="Y2074" i="1"/>
  <c r="X2074" i="1"/>
  <c r="W2074" i="1"/>
  <c r="AF2073" i="1"/>
  <c r="AE2073" i="1"/>
  <c r="AD2073" i="1"/>
  <c r="AC2073" i="1"/>
  <c r="AB2073" i="1"/>
  <c r="AA2073" i="1"/>
  <c r="Z2073" i="1"/>
  <c r="Y2073" i="1"/>
  <c r="X2073" i="1"/>
  <c r="W2073" i="1"/>
  <c r="AF2072" i="1"/>
  <c r="AE2072" i="1"/>
  <c r="AD2072" i="1"/>
  <c r="AC2072" i="1"/>
  <c r="AB2072" i="1"/>
  <c r="AA2072" i="1"/>
  <c r="Z2072" i="1"/>
  <c r="Y2072" i="1"/>
  <c r="X2072" i="1"/>
  <c r="W2072" i="1"/>
  <c r="AF2071" i="1"/>
  <c r="AE2071" i="1"/>
  <c r="AD2071" i="1"/>
  <c r="AC2071" i="1"/>
  <c r="AB2071" i="1"/>
  <c r="AA2071" i="1"/>
  <c r="Z2071" i="1"/>
  <c r="Y2071" i="1"/>
  <c r="X2071" i="1"/>
  <c r="W2071" i="1"/>
  <c r="AF2070" i="1"/>
  <c r="AE2070" i="1"/>
  <c r="AD2070" i="1"/>
  <c r="AC2070" i="1"/>
  <c r="AB2070" i="1"/>
  <c r="AA2070" i="1"/>
  <c r="Z2070" i="1"/>
  <c r="Y2070" i="1"/>
  <c r="X2070" i="1"/>
  <c r="W2070" i="1"/>
  <c r="AF2069" i="1"/>
  <c r="AE2069" i="1"/>
  <c r="AD2069" i="1"/>
  <c r="AC2069" i="1"/>
  <c r="AB2069" i="1"/>
  <c r="AA2069" i="1"/>
  <c r="Z2069" i="1"/>
  <c r="Y2069" i="1"/>
  <c r="X2069" i="1"/>
  <c r="W2069" i="1"/>
  <c r="AF2068" i="1"/>
  <c r="AE2068" i="1"/>
  <c r="AD2068" i="1"/>
  <c r="AC2068" i="1"/>
  <c r="AB2068" i="1"/>
  <c r="AA2068" i="1"/>
  <c r="Z2068" i="1"/>
  <c r="Y2068" i="1"/>
  <c r="X2068" i="1"/>
  <c r="W2068" i="1"/>
  <c r="AF2067" i="1"/>
  <c r="AE2067" i="1"/>
  <c r="AD2067" i="1"/>
  <c r="AC2067" i="1"/>
  <c r="AB2067" i="1"/>
  <c r="AA2067" i="1"/>
  <c r="Z2067" i="1"/>
  <c r="Y2067" i="1"/>
  <c r="X2067" i="1"/>
  <c r="W2067" i="1"/>
  <c r="AF2066" i="1"/>
  <c r="AE2066" i="1"/>
  <c r="AD2066" i="1"/>
  <c r="AC2066" i="1"/>
  <c r="AB2066" i="1"/>
  <c r="AA2066" i="1"/>
  <c r="Z2066" i="1"/>
  <c r="Y2066" i="1"/>
  <c r="X2066" i="1"/>
  <c r="W2066" i="1"/>
  <c r="AF2065" i="1"/>
  <c r="AE2065" i="1"/>
  <c r="AD2065" i="1"/>
  <c r="AC2065" i="1"/>
  <c r="AB2065" i="1"/>
  <c r="AA2065" i="1"/>
  <c r="Z2065" i="1"/>
  <c r="Y2065" i="1"/>
  <c r="X2065" i="1"/>
  <c r="W2065" i="1"/>
  <c r="AF2064" i="1"/>
  <c r="AE2064" i="1"/>
  <c r="AD2064" i="1"/>
  <c r="AC2064" i="1"/>
  <c r="AB2064" i="1"/>
  <c r="AA2064" i="1"/>
  <c r="Z2064" i="1"/>
  <c r="Y2064" i="1"/>
  <c r="X2064" i="1"/>
  <c r="W2064" i="1"/>
  <c r="AF2063" i="1"/>
  <c r="AE2063" i="1"/>
  <c r="AD2063" i="1"/>
  <c r="AC2063" i="1"/>
  <c r="AB2063" i="1"/>
  <c r="AA2063" i="1"/>
  <c r="Z2063" i="1"/>
  <c r="Y2063" i="1"/>
  <c r="X2063" i="1"/>
  <c r="W2063" i="1"/>
  <c r="AF2062" i="1"/>
  <c r="AE2062" i="1"/>
  <c r="AD2062" i="1"/>
  <c r="AC2062" i="1"/>
  <c r="AB2062" i="1"/>
  <c r="AA2062" i="1"/>
  <c r="Z2062" i="1"/>
  <c r="Y2062" i="1"/>
  <c r="X2062" i="1"/>
  <c r="W2062" i="1"/>
  <c r="AF2061" i="1"/>
  <c r="AE2061" i="1"/>
  <c r="AD2061" i="1"/>
  <c r="AC2061" i="1"/>
  <c r="AB2061" i="1"/>
  <c r="AA2061" i="1"/>
  <c r="Z2061" i="1"/>
  <c r="Y2061" i="1"/>
  <c r="X2061" i="1"/>
  <c r="W2061" i="1"/>
  <c r="AF2060" i="1"/>
  <c r="AE2060" i="1"/>
  <c r="AD2060" i="1"/>
  <c r="AC2060" i="1"/>
  <c r="AB2060" i="1"/>
  <c r="AA2060" i="1"/>
  <c r="Z2060" i="1"/>
  <c r="Y2060" i="1"/>
  <c r="X2060" i="1"/>
  <c r="W2060" i="1"/>
  <c r="AF2059" i="1"/>
  <c r="AE2059" i="1"/>
  <c r="AD2059" i="1"/>
  <c r="AC2059" i="1"/>
  <c r="AB2059" i="1"/>
  <c r="AA2059" i="1"/>
  <c r="Z2059" i="1"/>
  <c r="Y2059" i="1"/>
  <c r="X2059" i="1"/>
  <c r="W2059" i="1"/>
  <c r="AF2058" i="1"/>
  <c r="AE2058" i="1"/>
  <c r="AD2058" i="1"/>
  <c r="AC2058" i="1"/>
  <c r="AB2058" i="1"/>
  <c r="AA2058" i="1"/>
  <c r="Z2058" i="1"/>
  <c r="Y2058" i="1"/>
  <c r="X2058" i="1"/>
  <c r="W2058" i="1"/>
  <c r="AF2057" i="1"/>
  <c r="AE2057" i="1"/>
  <c r="AD2057" i="1"/>
  <c r="AC2057" i="1"/>
  <c r="AB2057" i="1"/>
  <c r="AA2057" i="1"/>
  <c r="Z2057" i="1"/>
  <c r="Y2057" i="1"/>
  <c r="X2057" i="1"/>
  <c r="W2057" i="1"/>
  <c r="AF2056" i="1"/>
  <c r="AE2056" i="1"/>
  <c r="AD2056" i="1"/>
  <c r="AC2056" i="1"/>
  <c r="AB2056" i="1"/>
  <c r="AA2056" i="1"/>
  <c r="Z2056" i="1"/>
  <c r="Y2056" i="1"/>
  <c r="X2056" i="1"/>
  <c r="W2056" i="1"/>
  <c r="AF2055" i="1"/>
  <c r="AE2055" i="1"/>
  <c r="AD2055" i="1"/>
  <c r="AC2055" i="1"/>
  <c r="AB2055" i="1"/>
  <c r="AA2055" i="1"/>
  <c r="Z2055" i="1"/>
  <c r="Y2055" i="1"/>
  <c r="X2055" i="1"/>
  <c r="W2055" i="1"/>
  <c r="AF2054" i="1"/>
  <c r="AE2054" i="1"/>
  <c r="AD2054" i="1"/>
  <c r="AC2054" i="1"/>
  <c r="AB2054" i="1"/>
  <c r="AA2054" i="1"/>
  <c r="Z2054" i="1"/>
  <c r="Y2054" i="1"/>
  <c r="X2054" i="1"/>
  <c r="W2054" i="1"/>
  <c r="AF2053" i="1"/>
  <c r="AE2053" i="1"/>
  <c r="AD2053" i="1"/>
  <c r="AC2053" i="1"/>
  <c r="AB2053" i="1"/>
  <c r="AA2053" i="1"/>
  <c r="Z2053" i="1"/>
  <c r="Y2053" i="1"/>
  <c r="X2053" i="1"/>
  <c r="W2053" i="1"/>
  <c r="AF2052" i="1"/>
  <c r="AE2052" i="1"/>
  <c r="AD2052" i="1"/>
  <c r="AC2052" i="1"/>
  <c r="AB2052" i="1"/>
  <c r="AA2052" i="1"/>
  <c r="Z2052" i="1"/>
  <c r="Y2052" i="1"/>
  <c r="X2052" i="1"/>
  <c r="W2052" i="1"/>
  <c r="AF2051" i="1"/>
  <c r="AE2051" i="1"/>
  <c r="AD2051" i="1"/>
  <c r="AC2051" i="1"/>
  <c r="AB2051" i="1"/>
  <c r="AA2051" i="1"/>
  <c r="Z2051" i="1"/>
  <c r="Y2051" i="1"/>
  <c r="X2051" i="1"/>
  <c r="W2051" i="1"/>
  <c r="AF2050" i="1"/>
  <c r="AE2050" i="1"/>
  <c r="AD2050" i="1"/>
  <c r="AC2050" i="1"/>
  <c r="AB2050" i="1"/>
  <c r="AA2050" i="1"/>
  <c r="Z2050" i="1"/>
  <c r="Y2050" i="1"/>
  <c r="X2050" i="1"/>
  <c r="W2050" i="1"/>
  <c r="AF2049" i="1"/>
  <c r="AE2049" i="1"/>
  <c r="AD2049" i="1"/>
  <c r="AC2049" i="1"/>
  <c r="AB2049" i="1"/>
  <c r="AA2049" i="1"/>
  <c r="Z2049" i="1"/>
  <c r="Y2049" i="1"/>
  <c r="X2049" i="1"/>
  <c r="W2049" i="1"/>
  <c r="AF2048" i="1"/>
  <c r="AE2048" i="1"/>
  <c r="AD2048" i="1"/>
  <c r="AC2048" i="1"/>
  <c r="AB2048" i="1"/>
  <c r="AA2048" i="1"/>
  <c r="Z2048" i="1"/>
  <c r="Y2048" i="1"/>
  <c r="X2048" i="1"/>
  <c r="W2048" i="1"/>
  <c r="AF2047" i="1"/>
  <c r="AE2047" i="1"/>
  <c r="AD2047" i="1"/>
  <c r="AC2047" i="1"/>
  <c r="AB2047" i="1"/>
  <c r="AA2047" i="1"/>
  <c r="Z2047" i="1"/>
  <c r="Y2047" i="1"/>
  <c r="X2047" i="1"/>
  <c r="W2047" i="1"/>
  <c r="AF2046" i="1"/>
  <c r="AE2046" i="1"/>
  <c r="AD2046" i="1"/>
  <c r="AC2046" i="1"/>
  <c r="AB2046" i="1"/>
  <c r="AA2046" i="1"/>
  <c r="Z2046" i="1"/>
  <c r="Y2046" i="1"/>
  <c r="X2046" i="1"/>
  <c r="W2046" i="1"/>
  <c r="AF2045" i="1"/>
  <c r="AE2045" i="1"/>
  <c r="AD2045" i="1"/>
  <c r="AC2045" i="1"/>
  <c r="AB2045" i="1"/>
  <c r="AA2045" i="1"/>
  <c r="Z2045" i="1"/>
  <c r="Y2045" i="1"/>
  <c r="X2045" i="1"/>
  <c r="W2045" i="1"/>
  <c r="AF2044" i="1"/>
  <c r="AE2044" i="1"/>
  <c r="AD2044" i="1"/>
  <c r="AC2044" i="1"/>
  <c r="AB2044" i="1"/>
  <c r="AA2044" i="1"/>
  <c r="Z2044" i="1"/>
  <c r="Y2044" i="1"/>
  <c r="X2044" i="1"/>
  <c r="W2044" i="1"/>
  <c r="AF2043" i="1"/>
  <c r="AE2043" i="1"/>
  <c r="AD2043" i="1"/>
  <c r="AC2043" i="1"/>
  <c r="AB2043" i="1"/>
  <c r="AA2043" i="1"/>
  <c r="Z2043" i="1"/>
  <c r="Y2043" i="1"/>
  <c r="X2043" i="1"/>
  <c r="W2043" i="1"/>
  <c r="AF2042" i="1"/>
  <c r="AE2042" i="1"/>
  <c r="AD2042" i="1"/>
  <c r="AC2042" i="1"/>
  <c r="AB2042" i="1"/>
  <c r="AA2042" i="1"/>
  <c r="Z2042" i="1"/>
  <c r="Y2042" i="1"/>
  <c r="X2042" i="1"/>
  <c r="W2042" i="1"/>
  <c r="AF2041" i="1"/>
  <c r="AE2041" i="1"/>
  <c r="AD2041" i="1"/>
  <c r="AC2041" i="1"/>
  <c r="AB2041" i="1"/>
  <c r="AA2041" i="1"/>
  <c r="Z2041" i="1"/>
  <c r="Y2041" i="1"/>
  <c r="X2041" i="1"/>
  <c r="W2041" i="1"/>
  <c r="AF2040" i="1"/>
  <c r="AE2040" i="1"/>
  <c r="AD2040" i="1"/>
  <c r="AC2040" i="1"/>
  <c r="AB2040" i="1"/>
  <c r="AA2040" i="1"/>
  <c r="Z2040" i="1"/>
  <c r="Y2040" i="1"/>
  <c r="X2040" i="1"/>
  <c r="W2040" i="1"/>
  <c r="AF2039" i="1"/>
  <c r="AE2039" i="1"/>
  <c r="AD2039" i="1"/>
  <c r="AC2039" i="1"/>
  <c r="AB2039" i="1"/>
  <c r="AA2039" i="1"/>
  <c r="Z2039" i="1"/>
  <c r="Y2039" i="1"/>
  <c r="X2039" i="1"/>
  <c r="W2039" i="1"/>
  <c r="AF2038" i="1"/>
  <c r="AE2038" i="1"/>
  <c r="AD2038" i="1"/>
  <c r="AC2038" i="1"/>
  <c r="AB2038" i="1"/>
  <c r="AA2038" i="1"/>
  <c r="Z2038" i="1"/>
  <c r="Y2038" i="1"/>
  <c r="X2038" i="1"/>
  <c r="W2038" i="1"/>
  <c r="AF2037" i="1"/>
  <c r="AE2037" i="1"/>
  <c r="AD2037" i="1"/>
  <c r="AC2037" i="1"/>
  <c r="AB2037" i="1"/>
  <c r="AA2037" i="1"/>
  <c r="Z2037" i="1"/>
  <c r="Y2037" i="1"/>
  <c r="X2037" i="1"/>
  <c r="W2037" i="1"/>
  <c r="AF2036" i="1"/>
  <c r="AE2036" i="1"/>
  <c r="AD2036" i="1"/>
  <c r="AC2036" i="1"/>
  <c r="AB2036" i="1"/>
  <c r="AA2036" i="1"/>
  <c r="Z2036" i="1"/>
  <c r="Y2036" i="1"/>
  <c r="X2036" i="1"/>
  <c r="W2036" i="1"/>
  <c r="AF2035" i="1"/>
  <c r="AE2035" i="1"/>
  <c r="AD2035" i="1"/>
  <c r="AC2035" i="1"/>
  <c r="AB2035" i="1"/>
  <c r="AA2035" i="1"/>
  <c r="Z2035" i="1"/>
  <c r="Y2035" i="1"/>
  <c r="X2035" i="1"/>
  <c r="W2035" i="1"/>
  <c r="AF2034" i="1"/>
  <c r="AE2034" i="1"/>
  <c r="AD2034" i="1"/>
  <c r="AC2034" i="1"/>
  <c r="AB2034" i="1"/>
  <c r="AA2034" i="1"/>
  <c r="Z2034" i="1"/>
  <c r="Y2034" i="1"/>
  <c r="X2034" i="1"/>
  <c r="W2034" i="1"/>
  <c r="AF2033" i="1"/>
  <c r="AE2033" i="1"/>
  <c r="AD2033" i="1"/>
  <c r="AC2033" i="1"/>
  <c r="AB2033" i="1"/>
  <c r="AA2033" i="1"/>
  <c r="Z2033" i="1"/>
  <c r="Y2033" i="1"/>
  <c r="X2033" i="1"/>
  <c r="W2033" i="1"/>
  <c r="AF2032" i="1"/>
  <c r="AE2032" i="1"/>
  <c r="AD2032" i="1"/>
  <c r="AC2032" i="1"/>
  <c r="AB2032" i="1"/>
  <c r="AA2032" i="1"/>
  <c r="Z2032" i="1"/>
  <c r="Y2032" i="1"/>
  <c r="X2032" i="1"/>
  <c r="W2032" i="1"/>
  <c r="AF2031" i="1"/>
  <c r="AE2031" i="1"/>
  <c r="AD2031" i="1"/>
  <c r="AC2031" i="1"/>
  <c r="AB2031" i="1"/>
  <c r="AA2031" i="1"/>
  <c r="Z2031" i="1"/>
  <c r="Y2031" i="1"/>
  <c r="X2031" i="1"/>
  <c r="W2031" i="1"/>
  <c r="AF2030" i="1"/>
  <c r="AE2030" i="1"/>
  <c r="AD2030" i="1"/>
  <c r="AC2030" i="1"/>
  <c r="AB2030" i="1"/>
  <c r="AA2030" i="1"/>
  <c r="Z2030" i="1"/>
  <c r="Y2030" i="1"/>
  <c r="X2030" i="1"/>
  <c r="W2030" i="1"/>
  <c r="AF2029" i="1"/>
  <c r="AE2029" i="1"/>
  <c r="AD2029" i="1"/>
  <c r="AC2029" i="1"/>
  <c r="AB2029" i="1"/>
  <c r="AA2029" i="1"/>
  <c r="Z2029" i="1"/>
  <c r="Y2029" i="1"/>
  <c r="X2029" i="1"/>
  <c r="W2029" i="1"/>
  <c r="AF2028" i="1"/>
  <c r="AE2028" i="1"/>
  <c r="AD2028" i="1"/>
  <c r="AC2028" i="1"/>
  <c r="AB2028" i="1"/>
  <c r="AA2028" i="1"/>
  <c r="Z2028" i="1"/>
  <c r="Y2028" i="1"/>
  <c r="X2028" i="1"/>
  <c r="W2028" i="1"/>
  <c r="AF2027" i="1"/>
  <c r="AE2027" i="1"/>
  <c r="AD2027" i="1"/>
  <c r="AC2027" i="1"/>
  <c r="AB2027" i="1"/>
  <c r="AA2027" i="1"/>
  <c r="Z2027" i="1"/>
  <c r="Y2027" i="1"/>
  <c r="X2027" i="1"/>
  <c r="W2027" i="1"/>
  <c r="AF2026" i="1"/>
  <c r="AE2026" i="1"/>
  <c r="AD2026" i="1"/>
  <c r="AC2026" i="1"/>
  <c r="AB2026" i="1"/>
  <c r="AA2026" i="1"/>
  <c r="Z2026" i="1"/>
  <c r="Y2026" i="1"/>
  <c r="X2026" i="1"/>
  <c r="W2026" i="1"/>
  <c r="AF2025" i="1"/>
  <c r="AE2025" i="1"/>
  <c r="AD2025" i="1"/>
  <c r="AC2025" i="1"/>
  <c r="AB2025" i="1"/>
  <c r="AA2025" i="1"/>
  <c r="Z2025" i="1"/>
  <c r="Y2025" i="1"/>
  <c r="X2025" i="1"/>
  <c r="W2025" i="1"/>
  <c r="AF2024" i="1"/>
  <c r="AE2024" i="1"/>
  <c r="AD2024" i="1"/>
  <c r="AC2024" i="1"/>
  <c r="AB2024" i="1"/>
  <c r="AA2024" i="1"/>
  <c r="Z2024" i="1"/>
  <c r="Y2024" i="1"/>
  <c r="X2024" i="1"/>
  <c r="W2024" i="1"/>
  <c r="AF2023" i="1"/>
  <c r="AE2023" i="1"/>
  <c r="AD2023" i="1"/>
  <c r="AC2023" i="1"/>
  <c r="AB2023" i="1"/>
  <c r="AA2023" i="1"/>
  <c r="Z2023" i="1"/>
  <c r="Y2023" i="1"/>
  <c r="X2023" i="1"/>
  <c r="W2023" i="1"/>
  <c r="AF2022" i="1"/>
  <c r="AE2022" i="1"/>
  <c r="AD2022" i="1"/>
  <c r="AC2022" i="1"/>
  <c r="AB2022" i="1"/>
  <c r="AA2022" i="1"/>
  <c r="Z2022" i="1"/>
  <c r="Y2022" i="1"/>
  <c r="X2022" i="1"/>
  <c r="W2022" i="1"/>
  <c r="AF2021" i="1"/>
  <c r="AE2021" i="1"/>
  <c r="AD2021" i="1"/>
  <c r="AC2021" i="1"/>
  <c r="AB2021" i="1"/>
  <c r="AA2021" i="1"/>
  <c r="Z2021" i="1"/>
  <c r="Y2021" i="1"/>
  <c r="X2021" i="1"/>
  <c r="W2021" i="1"/>
  <c r="AF2020" i="1"/>
  <c r="AE2020" i="1"/>
  <c r="AD2020" i="1"/>
  <c r="AC2020" i="1"/>
  <c r="AB2020" i="1"/>
  <c r="AA2020" i="1"/>
  <c r="Z2020" i="1"/>
  <c r="Y2020" i="1"/>
  <c r="X2020" i="1"/>
  <c r="W2020" i="1"/>
  <c r="AF2019" i="1"/>
  <c r="AE2019" i="1"/>
  <c r="AD2019" i="1"/>
  <c r="AC2019" i="1"/>
  <c r="AB2019" i="1"/>
  <c r="AA2019" i="1"/>
  <c r="Z2019" i="1"/>
  <c r="Y2019" i="1"/>
  <c r="X2019" i="1"/>
  <c r="W2019" i="1"/>
  <c r="AF2018" i="1"/>
  <c r="AE2018" i="1"/>
  <c r="AD2018" i="1"/>
  <c r="AC2018" i="1"/>
  <c r="AB2018" i="1"/>
  <c r="AA2018" i="1"/>
  <c r="Z2018" i="1"/>
  <c r="Y2018" i="1"/>
  <c r="X2018" i="1"/>
  <c r="W2018" i="1"/>
  <c r="AF2017" i="1"/>
  <c r="AE2017" i="1"/>
  <c r="AD2017" i="1"/>
  <c r="AC2017" i="1"/>
  <c r="AB2017" i="1"/>
  <c r="AA2017" i="1"/>
  <c r="Z2017" i="1"/>
  <c r="Y2017" i="1"/>
  <c r="X2017" i="1"/>
  <c r="W2017" i="1"/>
  <c r="AF2016" i="1"/>
  <c r="AE2016" i="1"/>
  <c r="AD2016" i="1"/>
  <c r="AC2016" i="1"/>
  <c r="AB2016" i="1"/>
  <c r="AA2016" i="1"/>
  <c r="Z2016" i="1"/>
  <c r="Y2016" i="1"/>
  <c r="X2016" i="1"/>
  <c r="W2016" i="1"/>
  <c r="AF2015" i="1"/>
  <c r="AE2015" i="1"/>
  <c r="AD2015" i="1"/>
  <c r="AC2015" i="1"/>
  <c r="AB2015" i="1"/>
  <c r="AA2015" i="1"/>
  <c r="Z2015" i="1"/>
  <c r="Y2015" i="1"/>
  <c r="X2015" i="1"/>
  <c r="W2015" i="1"/>
  <c r="AF2014" i="1"/>
  <c r="AE2014" i="1"/>
  <c r="AD2014" i="1"/>
  <c r="AC2014" i="1"/>
  <c r="AB2014" i="1"/>
  <c r="AA2014" i="1"/>
  <c r="Z2014" i="1"/>
  <c r="Y2014" i="1"/>
  <c r="X2014" i="1"/>
  <c r="W2014" i="1"/>
  <c r="AF2013" i="1"/>
  <c r="AE2013" i="1"/>
  <c r="AD2013" i="1"/>
  <c r="AC2013" i="1"/>
  <c r="AB2013" i="1"/>
  <c r="AA2013" i="1"/>
  <c r="Z2013" i="1"/>
  <c r="Y2013" i="1"/>
  <c r="X2013" i="1"/>
  <c r="W2013" i="1"/>
  <c r="AF2012" i="1"/>
  <c r="AE2012" i="1"/>
  <c r="AD2012" i="1"/>
  <c r="AC2012" i="1"/>
  <c r="AB2012" i="1"/>
  <c r="AA2012" i="1"/>
  <c r="Z2012" i="1"/>
  <c r="Y2012" i="1"/>
  <c r="X2012" i="1"/>
  <c r="W2012" i="1"/>
  <c r="AF2011" i="1"/>
  <c r="AE2011" i="1"/>
  <c r="AD2011" i="1"/>
  <c r="AC2011" i="1"/>
  <c r="AB2011" i="1"/>
  <c r="AA2011" i="1"/>
  <c r="Z2011" i="1"/>
  <c r="Y2011" i="1"/>
  <c r="X2011" i="1"/>
  <c r="W2011" i="1"/>
  <c r="AF2010" i="1"/>
  <c r="AE2010" i="1"/>
  <c r="AD2010" i="1"/>
  <c r="AC2010" i="1"/>
  <c r="AB2010" i="1"/>
  <c r="AA2010" i="1"/>
  <c r="Z2010" i="1"/>
  <c r="Y2010" i="1"/>
  <c r="X2010" i="1"/>
  <c r="W2010" i="1"/>
  <c r="AF2009" i="1"/>
  <c r="AE2009" i="1"/>
  <c r="AD2009" i="1"/>
  <c r="AC2009" i="1"/>
  <c r="AB2009" i="1"/>
  <c r="AA2009" i="1"/>
  <c r="Z2009" i="1"/>
  <c r="Y2009" i="1"/>
  <c r="X2009" i="1"/>
  <c r="W2009" i="1"/>
  <c r="AF2008" i="1"/>
  <c r="AE2008" i="1"/>
  <c r="AD2008" i="1"/>
  <c r="AC2008" i="1"/>
  <c r="AB2008" i="1"/>
  <c r="AA2008" i="1"/>
  <c r="Z2008" i="1"/>
  <c r="Y2008" i="1"/>
  <c r="X2008" i="1"/>
  <c r="W2008" i="1"/>
  <c r="AF2007" i="1"/>
  <c r="AE2007" i="1"/>
  <c r="AD2007" i="1"/>
  <c r="AC2007" i="1"/>
  <c r="AB2007" i="1"/>
  <c r="AA2007" i="1"/>
  <c r="Z2007" i="1"/>
  <c r="Y2007" i="1"/>
  <c r="X2007" i="1"/>
  <c r="W2007" i="1"/>
  <c r="AF2006" i="1"/>
  <c r="AE2006" i="1"/>
  <c r="AD2006" i="1"/>
  <c r="AC2006" i="1"/>
  <c r="AB2006" i="1"/>
  <c r="AA2006" i="1"/>
  <c r="Z2006" i="1"/>
  <c r="Y2006" i="1"/>
  <c r="X2006" i="1"/>
  <c r="W2006" i="1"/>
  <c r="AF2005" i="1"/>
  <c r="AE2005" i="1"/>
  <c r="AD2005" i="1"/>
  <c r="AC2005" i="1"/>
  <c r="AB2005" i="1"/>
  <c r="AA2005" i="1"/>
  <c r="Z2005" i="1"/>
  <c r="Y2005" i="1"/>
  <c r="X2005" i="1"/>
  <c r="W2005" i="1"/>
  <c r="AF2004" i="1"/>
  <c r="AE2004" i="1"/>
  <c r="AD2004" i="1"/>
  <c r="AC2004" i="1"/>
  <c r="AB2004" i="1"/>
  <c r="AA2004" i="1"/>
  <c r="Z2004" i="1"/>
  <c r="Y2004" i="1"/>
  <c r="X2004" i="1"/>
  <c r="W2004" i="1"/>
  <c r="AF2003" i="1"/>
  <c r="AE2003" i="1"/>
  <c r="AD2003" i="1"/>
  <c r="AC2003" i="1"/>
  <c r="AB2003" i="1"/>
  <c r="AA2003" i="1"/>
  <c r="Z2003" i="1"/>
  <c r="Y2003" i="1"/>
  <c r="X2003" i="1"/>
  <c r="W2003" i="1"/>
  <c r="AF2002" i="1"/>
  <c r="AE2002" i="1"/>
  <c r="AD2002" i="1"/>
  <c r="AC2002" i="1"/>
  <c r="AB2002" i="1"/>
  <c r="AA2002" i="1"/>
  <c r="Z2002" i="1"/>
  <c r="Y2002" i="1"/>
  <c r="X2002" i="1"/>
  <c r="W2002" i="1"/>
  <c r="AF2001" i="1"/>
  <c r="AE2001" i="1"/>
  <c r="AD2001" i="1"/>
  <c r="AC2001" i="1"/>
  <c r="AB2001" i="1"/>
  <c r="AA2001" i="1"/>
  <c r="Z2001" i="1"/>
  <c r="Y2001" i="1"/>
  <c r="X2001" i="1"/>
  <c r="W2001" i="1"/>
  <c r="AF2000" i="1"/>
  <c r="AE2000" i="1"/>
  <c r="AD2000" i="1"/>
  <c r="AC2000" i="1"/>
  <c r="AB2000" i="1"/>
  <c r="AA2000" i="1"/>
  <c r="Z2000" i="1"/>
  <c r="Y2000" i="1"/>
  <c r="X2000" i="1"/>
  <c r="W2000" i="1"/>
  <c r="AF1999" i="1"/>
  <c r="AE1999" i="1"/>
  <c r="AD1999" i="1"/>
  <c r="AC1999" i="1"/>
  <c r="AB1999" i="1"/>
  <c r="AA1999" i="1"/>
  <c r="Z1999" i="1"/>
  <c r="Y1999" i="1"/>
  <c r="X1999" i="1"/>
  <c r="W1999" i="1"/>
  <c r="AF1998" i="1"/>
  <c r="AE1998" i="1"/>
  <c r="AD1998" i="1"/>
  <c r="AC1998" i="1"/>
  <c r="AB1998" i="1"/>
  <c r="AA1998" i="1"/>
  <c r="Z1998" i="1"/>
  <c r="Y1998" i="1"/>
  <c r="X1998" i="1"/>
  <c r="W1998" i="1"/>
  <c r="AF1997" i="1"/>
  <c r="AE1997" i="1"/>
  <c r="AD1997" i="1"/>
  <c r="AC1997" i="1"/>
  <c r="AB1997" i="1"/>
  <c r="AA1997" i="1"/>
  <c r="Z1997" i="1"/>
  <c r="Y1997" i="1"/>
  <c r="X1997" i="1"/>
  <c r="W1997" i="1"/>
  <c r="AF1996" i="1"/>
  <c r="AE1996" i="1"/>
  <c r="AD1996" i="1"/>
  <c r="AC1996" i="1"/>
  <c r="AB1996" i="1"/>
  <c r="AA1996" i="1"/>
  <c r="Z1996" i="1"/>
  <c r="Y1996" i="1"/>
  <c r="X1996" i="1"/>
  <c r="W1996" i="1"/>
  <c r="AF1995" i="1"/>
  <c r="AE1995" i="1"/>
  <c r="AD1995" i="1"/>
  <c r="AC1995" i="1"/>
  <c r="AB1995" i="1"/>
  <c r="AA1995" i="1"/>
  <c r="Z1995" i="1"/>
  <c r="Y1995" i="1"/>
  <c r="X1995" i="1"/>
  <c r="W1995" i="1"/>
  <c r="AF1994" i="1"/>
  <c r="AE1994" i="1"/>
  <c r="AD1994" i="1"/>
  <c r="AC1994" i="1"/>
  <c r="AB1994" i="1"/>
  <c r="AA1994" i="1"/>
  <c r="Z1994" i="1"/>
  <c r="Y1994" i="1"/>
  <c r="X1994" i="1"/>
  <c r="W1994" i="1"/>
  <c r="AF1993" i="1"/>
  <c r="AE1993" i="1"/>
  <c r="AD1993" i="1"/>
  <c r="AC1993" i="1"/>
  <c r="AB1993" i="1"/>
  <c r="AA1993" i="1"/>
  <c r="Z1993" i="1"/>
  <c r="Y1993" i="1"/>
  <c r="X1993" i="1"/>
  <c r="W1993" i="1"/>
  <c r="AF1992" i="1"/>
  <c r="AE1992" i="1"/>
  <c r="AD1992" i="1"/>
  <c r="AC1992" i="1"/>
  <c r="AB1992" i="1"/>
  <c r="AA1992" i="1"/>
  <c r="Z1992" i="1"/>
  <c r="Y1992" i="1"/>
  <c r="X1992" i="1"/>
  <c r="W1992" i="1"/>
  <c r="AF1991" i="1"/>
  <c r="AE1991" i="1"/>
  <c r="AD1991" i="1"/>
  <c r="AC1991" i="1"/>
  <c r="AB1991" i="1"/>
  <c r="AA1991" i="1"/>
  <c r="Z1991" i="1"/>
  <c r="Y1991" i="1"/>
  <c r="X1991" i="1"/>
  <c r="W1991" i="1"/>
  <c r="AF1990" i="1"/>
  <c r="AE1990" i="1"/>
  <c r="AD1990" i="1"/>
  <c r="AC1990" i="1"/>
  <c r="AB1990" i="1"/>
  <c r="AA1990" i="1"/>
  <c r="Z1990" i="1"/>
  <c r="Y1990" i="1"/>
  <c r="X1990" i="1"/>
  <c r="W1990" i="1"/>
  <c r="AF1989" i="1"/>
  <c r="AE1989" i="1"/>
  <c r="AD1989" i="1"/>
  <c r="AC1989" i="1"/>
  <c r="AB1989" i="1"/>
  <c r="AA1989" i="1"/>
  <c r="Z1989" i="1"/>
  <c r="Y1989" i="1"/>
  <c r="X1989" i="1"/>
  <c r="W1989" i="1"/>
  <c r="AF1988" i="1"/>
  <c r="AE1988" i="1"/>
  <c r="AD1988" i="1"/>
  <c r="AC1988" i="1"/>
  <c r="AB1988" i="1"/>
  <c r="AA1988" i="1"/>
  <c r="Z1988" i="1"/>
  <c r="Y1988" i="1"/>
  <c r="X1988" i="1"/>
  <c r="W1988" i="1"/>
  <c r="AF1987" i="1"/>
  <c r="AE1987" i="1"/>
  <c r="AD1987" i="1"/>
  <c r="AC1987" i="1"/>
  <c r="AB1987" i="1"/>
  <c r="AA1987" i="1"/>
  <c r="Z1987" i="1"/>
  <c r="Y1987" i="1"/>
  <c r="X1987" i="1"/>
  <c r="W1987" i="1"/>
  <c r="AF1986" i="1"/>
  <c r="AE1986" i="1"/>
  <c r="AD1986" i="1"/>
  <c r="AC1986" i="1"/>
  <c r="AB1986" i="1"/>
  <c r="AA1986" i="1"/>
  <c r="Z1986" i="1"/>
  <c r="Y1986" i="1"/>
  <c r="X1986" i="1"/>
  <c r="W1986" i="1"/>
  <c r="AF1985" i="1"/>
  <c r="AE1985" i="1"/>
  <c r="AD1985" i="1"/>
  <c r="AC1985" i="1"/>
  <c r="AB1985" i="1"/>
  <c r="AA1985" i="1"/>
  <c r="Z1985" i="1"/>
  <c r="Y1985" i="1"/>
  <c r="X1985" i="1"/>
  <c r="W1985" i="1"/>
  <c r="AF1984" i="1"/>
  <c r="AE1984" i="1"/>
  <c r="AD1984" i="1"/>
  <c r="AC1984" i="1"/>
  <c r="AB1984" i="1"/>
  <c r="AA1984" i="1"/>
  <c r="Z1984" i="1"/>
  <c r="Y1984" i="1"/>
  <c r="X1984" i="1"/>
  <c r="W1984" i="1"/>
  <c r="AF1983" i="1"/>
  <c r="AE1983" i="1"/>
  <c r="AD1983" i="1"/>
  <c r="AC1983" i="1"/>
  <c r="AB1983" i="1"/>
  <c r="AA1983" i="1"/>
  <c r="Z1983" i="1"/>
  <c r="Y1983" i="1"/>
  <c r="X1983" i="1"/>
  <c r="W1983" i="1"/>
  <c r="AF1982" i="1"/>
  <c r="AE1982" i="1"/>
  <c r="AD1982" i="1"/>
  <c r="AC1982" i="1"/>
  <c r="AB1982" i="1"/>
  <c r="AA1982" i="1"/>
  <c r="Z1982" i="1"/>
  <c r="Y1982" i="1"/>
  <c r="X1982" i="1"/>
  <c r="W1982" i="1"/>
  <c r="AF1981" i="1"/>
  <c r="AE1981" i="1"/>
  <c r="AD1981" i="1"/>
  <c r="AC1981" i="1"/>
  <c r="AB1981" i="1"/>
  <c r="AA1981" i="1"/>
  <c r="Z1981" i="1"/>
  <c r="Y1981" i="1"/>
  <c r="X1981" i="1"/>
  <c r="W1981" i="1"/>
  <c r="AF1980" i="1"/>
  <c r="AE1980" i="1"/>
  <c r="AD1980" i="1"/>
  <c r="AC1980" i="1"/>
  <c r="AB1980" i="1"/>
  <c r="AA1980" i="1"/>
  <c r="Z1980" i="1"/>
  <c r="Y1980" i="1"/>
  <c r="X1980" i="1"/>
  <c r="W1980" i="1"/>
  <c r="AF1979" i="1"/>
  <c r="AE1979" i="1"/>
  <c r="AD1979" i="1"/>
  <c r="AC1979" i="1"/>
  <c r="AB1979" i="1"/>
  <c r="AA1979" i="1"/>
  <c r="Z1979" i="1"/>
  <c r="Y1979" i="1"/>
  <c r="X1979" i="1"/>
  <c r="W1979" i="1"/>
  <c r="AF1978" i="1"/>
  <c r="AE1978" i="1"/>
  <c r="AD1978" i="1"/>
  <c r="AC1978" i="1"/>
  <c r="AB1978" i="1"/>
  <c r="AA1978" i="1"/>
  <c r="Z1978" i="1"/>
  <c r="Y1978" i="1"/>
  <c r="X1978" i="1"/>
  <c r="W1978" i="1"/>
  <c r="AF1977" i="1"/>
  <c r="AE1977" i="1"/>
  <c r="AD1977" i="1"/>
  <c r="AC1977" i="1"/>
  <c r="AB1977" i="1"/>
  <c r="AA1977" i="1"/>
  <c r="Z1977" i="1"/>
  <c r="Y1977" i="1"/>
  <c r="X1977" i="1"/>
  <c r="W1977" i="1"/>
  <c r="AF1976" i="1"/>
  <c r="AE1976" i="1"/>
  <c r="AD1976" i="1"/>
  <c r="AC1976" i="1"/>
  <c r="AB1976" i="1"/>
  <c r="AA1976" i="1"/>
  <c r="Z1976" i="1"/>
  <c r="Y1976" i="1"/>
  <c r="X1976" i="1"/>
  <c r="W1976" i="1"/>
  <c r="AF1975" i="1"/>
  <c r="AE1975" i="1"/>
  <c r="AD1975" i="1"/>
  <c r="AC1975" i="1"/>
  <c r="AB1975" i="1"/>
  <c r="AA1975" i="1"/>
  <c r="Z1975" i="1"/>
  <c r="Y1975" i="1"/>
  <c r="X1975" i="1"/>
  <c r="W1975" i="1"/>
  <c r="AF1974" i="1"/>
  <c r="AE1974" i="1"/>
  <c r="AD1974" i="1"/>
  <c r="AC1974" i="1"/>
  <c r="AB1974" i="1"/>
  <c r="AA1974" i="1"/>
  <c r="Z1974" i="1"/>
  <c r="Y1974" i="1"/>
  <c r="X1974" i="1"/>
  <c r="W1974" i="1"/>
  <c r="AF1973" i="1"/>
  <c r="AE1973" i="1"/>
  <c r="AD1973" i="1"/>
  <c r="AC1973" i="1"/>
  <c r="AB1973" i="1"/>
  <c r="AA1973" i="1"/>
  <c r="Z1973" i="1"/>
  <c r="Y1973" i="1"/>
  <c r="X1973" i="1"/>
  <c r="W1973" i="1"/>
  <c r="AF1972" i="1"/>
  <c r="AE1972" i="1"/>
  <c r="AD1972" i="1"/>
  <c r="AC1972" i="1"/>
  <c r="AB1972" i="1"/>
  <c r="AA1972" i="1"/>
  <c r="Z1972" i="1"/>
  <c r="Y1972" i="1"/>
  <c r="X1972" i="1"/>
  <c r="W1972" i="1"/>
  <c r="AF1971" i="1"/>
  <c r="AE1971" i="1"/>
  <c r="AD1971" i="1"/>
  <c r="AC1971" i="1"/>
  <c r="AB1971" i="1"/>
  <c r="AA1971" i="1"/>
  <c r="Z1971" i="1"/>
  <c r="Y1971" i="1"/>
  <c r="X1971" i="1"/>
  <c r="W1971" i="1"/>
  <c r="AF1970" i="1"/>
  <c r="AE1970" i="1"/>
  <c r="AD1970" i="1"/>
  <c r="AC1970" i="1"/>
  <c r="AB1970" i="1"/>
  <c r="AA1970" i="1"/>
  <c r="Z1970" i="1"/>
  <c r="Y1970" i="1"/>
  <c r="X1970" i="1"/>
  <c r="W1970" i="1"/>
  <c r="AF1969" i="1"/>
  <c r="AE1969" i="1"/>
  <c r="AD1969" i="1"/>
  <c r="AC1969" i="1"/>
  <c r="AB1969" i="1"/>
  <c r="AA1969" i="1"/>
  <c r="Z1969" i="1"/>
  <c r="Y1969" i="1"/>
  <c r="X1969" i="1"/>
  <c r="W1969" i="1"/>
  <c r="AF1968" i="1"/>
  <c r="AE1968" i="1"/>
  <c r="AD1968" i="1"/>
  <c r="AC1968" i="1"/>
  <c r="AB1968" i="1"/>
  <c r="AA1968" i="1"/>
  <c r="Z1968" i="1"/>
  <c r="Y1968" i="1"/>
  <c r="X1968" i="1"/>
  <c r="W1968" i="1"/>
  <c r="AF1967" i="1"/>
  <c r="AE1967" i="1"/>
  <c r="AD1967" i="1"/>
  <c r="AC1967" i="1"/>
  <c r="AB1967" i="1"/>
  <c r="AA1967" i="1"/>
  <c r="Z1967" i="1"/>
  <c r="Y1967" i="1"/>
  <c r="X1967" i="1"/>
  <c r="W1967" i="1"/>
  <c r="AF1966" i="1"/>
  <c r="AE1966" i="1"/>
  <c r="AD1966" i="1"/>
  <c r="AC1966" i="1"/>
  <c r="AB1966" i="1"/>
  <c r="AA1966" i="1"/>
  <c r="Z1966" i="1"/>
  <c r="Y1966" i="1"/>
  <c r="X1966" i="1"/>
  <c r="W1966" i="1"/>
  <c r="AF1965" i="1"/>
  <c r="AE1965" i="1"/>
  <c r="AD1965" i="1"/>
  <c r="AC1965" i="1"/>
  <c r="AB1965" i="1"/>
  <c r="AA1965" i="1"/>
  <c r="Z1965" i="1"/>
  <c r="Y1965" i="1"/>
  <c r="X1965" i="1"/>
  <c r="W1965" i="1"/>
  <c r="AF1964" i="1"/>
  <c r="AE1964" i="1"/>
  <c r="AD1964" i="1"/>
  <c r="AC1964" i="1"/>
  <c r="AB1964" i="1"/>
  <c r="AA1964" i="1"/>
  <c r="Z1964" i="1"/>
  <c r="Y1964" i="1"/>
  <c r="X1964" i="1"/>
  <c r="W1964" i="1"/>
  <c r="AF1963" i="1"/>
  <c r="AE1963" i="1"/>
  <c r="AD1963" i="1"/>
  <c r="AC1963" i="1"/>
  <c r="AB1963" i="1"/>
  <c r="AA1963" i="1"/>
  <c r="Z1963" i="1"/>
  <c r="Y1963" i="1"/>
  <c r="X1963" i="1"/>
  <c r="W1963" i="1"/>
  <c r="AF1962" i="1"/>
  <c r="AE1962" i="1"/>
  <c r="AD1962" i="1"/>
  <c r="AC1962" i="1"/>
  <c r="AB1962" i="1"/>
  <c r="AA1962" i="1"/>
  <c r="Z1962" i="1"/>
  <c r="Y1962" i="1"/>
  <c r="X1962" i="1"/>
  <c r="W1962" i="1"/>
  <c r="AF1961" i="1"/>
  <c r="AE1961" i="1"/>
  <c r="AD1961" i="1"/>
  <c r="AC1961" i="1"/>
  <c r="AB1961" i="1"/>
  <c r="AA1961" i="1"/>
  <c r="Z1961" i="1"/>
  <c r="Y1961" i="1"/>
  <c r="X1961" i="1"/>
  <c r="W1961" i="1"/>
  <c r="AF1960" i="1"/>
  <c r="AE1960" i="1"/>
  <c r="AD1960" i="1"/>
  <c r="AC1960" i="1"/>
  <c r="AB1960" i="1"/>
  <c r="AA1960" i="1"/>
  <c r="Z1960" i="1"/>
  <c r="Y1960" i="1"/>
  <c r="X1960" i="1"/>
  <c r="W1960" i="1"/>
  <c r="AF1959" i="1"/>
  <c r="AE1959" i="1"/>
  <c r="AD1959" i="1"/>
  <c r="AC1959" i="1"/>
  <c r="AB1959" i="1"/>
  <c r="AA1959" i="1"/>
  <c r="Z1959" i="1"/>
  <c r="Y1959" i="1"/>
  <c r="X1959" i="1"/>
  <c r="W1959" i="1"/>
  <c r="AF1958" i="1"/>
  <c r="AE1958" i="1"/>
  <c r="AD1958" i="1"/>
  <c r="AC1958" i="1"/>
  <c r="AB1958" i="1"/>
  <c r="AA1958" i="1"/>
  <c r="Z1958" i="1"/>
  <c r="Y1958" i="1"/>
  <c r="X1958" i="1"/>
  <c r="W1958" i="1"/>
  <c r="AF1957" i="1"/>
  <c r="AE1957" i="1"/>
  <c r="AD1957" i="1"/>
  <c r="AC1957" i="1"/>
  <c r="AB1957" i="1"/>
  <c r="AA1957" i="1"/>
  <c r="Z1957" i="1"/>
  <c r="Y1957" i="1"/>
  <c r="X1957" i="1"/>
  <c r="W1957" i="1"/>
  <c r="AF1956" i="1"/>
  <c r="AE1956" i="1"/>
  <c r="AD1956" i="1"/>
  <c r="AC1956" i="1"/>
  <c r="AB1956" i="1"/>
  <c r="AA1956" i="1"/>
  <c r="Z1956" i="1"/>
  <c r="Y1956" i="1"/>
  <c r="X1956" i="1"/>
  <c r="W1956" i="1"/>
  <c r="AF1955" i="1"/>
  <c r="AE1955" i="1"/>
  <c r="AD1955" i="1"/>
  <c r="AC1955" i="1"/>
  <c r="AB1955" i="1"/>
  <c r="AA1955" i="1"/>
  <c r="Z1955" i="1"/>
  <c r="Y1955" i="1"/>
  <c r="X1955" i="1"/>
  <c r="W1955" i="1"/>
  <c r="AF1954" i="1"/>
  <c r="AE1954" i="1"/>
  <c r="AD1954" i="1"/>
  <c r="AC1954" i="1"/>
  <c r="AB1954" i="1"/>
  <c r="AA1954" i="1"/>
  <c r="Z1954" i="1"/>
  <c r="Y1954" i="1"/>
  <c r="X1954" i="1"/>
  <c r="W1954" i="1"/>
  <c r="AF1953" i="1"/>
  <c r="AE1953" i="1"/>
  <c r="AD1953" i="1"/>
  <c r="AC1953" i="1"/>
  <c r="AB1953" i="1"/>
  <c r="AA1953" i="1"/>
  <c r="Z1953" i="1"/>
  <c r="Y1953" i="1"/>
  <c r="X1953" i="1"/>
  <c r="W1953" i="1"/>
  <c r="AF1952" i="1"/>
  <c r="AE1952" i="1"/>
  <c r="AD1952" i="1"/>
  <c r="AC1952" i="1"/>
  <c r="AB1952" i="1"/>
  <c r="AA1952" i="1"/>
  <c r="Z1952" i="1"/>
  <c r="Y1952" i="1"/>
  <c r="X1952" i="1"/>
  <c r="W1952" i="1"/>
  <c r="AF1951" i="1"/>
  <c r="AE1951" i="1"/>
  <c r="AD1951" i="1"/>
  <c r="AC1951" i="1"/>
  <c r="AB1951" i="1"/>
  <c r="AA1951" i="1"/>
  <c r="Z1951" i="1"/>
  <c r="Y1951" i="1"/>
  <c r="X1951" i="1"/>
  <c r="W1951" i="1"/>
  <c r="AF1950" i="1"/>
  <c r="AE1950" i="1"/>
  <c r="AD1950" i="1"/>
  <c r="AC1950" i="1"/>
  <c r="AB1950" i="1"/>
  <c r="AA1950" i="1"/>
  <c r="Z1950" i="1"/>
  <c r="Y1950" i="1"/>
  <c r="X1950" i="1"/>
  <c r="W1950" i="1"/>
  <c r="AF1949" i="1"/>
  <c r="AE1949" i="1"/>
  <c r="AD1949" i="1"/>
  <c r="AC1949" i="1"/>
  <c r="AB1949" i="1"/>
  <c r="AA1949" i="1"/>
  <c r="Z1949" i="1"/>
  <c r="Y1949" i="1"/>
  <c r="X1949" i="1"/>
  <c r="W1949" i="1"/>
  <c r="AF1948" i="1"/>
  <c r="AE1948" i="1"/>
  <c r="AD1948" i="1"/>
  <c r="AC1948" i="1"/>
  <c r="AB1948" i="1"/>
  <c r="AA1948" i="1"/>
  <c r="Z1948" i="1"/>
  <c r="Y1948" i="1"/>
  <c r="X1948" i="1"/>
  <c r="W1948" i="1"/>
  <c r="AF1947" i="1"/>
  <c r="AE1947" i="1"/>
  <c r="AD1947" i="1"/>
  <c r="AC1947" i="1"/>
  <c r="AB1947" i="1"/>
  <c r="AA1947" i="1"/>
  <c r="Z1947" i="1"/>
  <c r="Y1947" i="1"/>
  <c r="X1947" i="1"/>
  <c r="W1947" i="1"/>
  <c r="AF1946" i="1"/>
  <c r="AE1946" i="1"/>
  <c r="AD1946" i="1"/>
  <c r="AC1946" i="1"/>
  <c r="AB1946" i="1"/>
  <c r="AA1946" i="1"/>
  <c r="Z1946" i="1"/>
  <c r="Y1946" i="1"/>
  <c r="X1946" i="1"/>
  <c r="W1946" i="1"/>
  <c r="AF1945" i="1"/>
  <c r="AE1945" i="1"/>
  <c r="AD1945" i="1"/>
  <c r="AC1945" i="1"/>
  <c r="AB1945" i="1"/>
  <c r="AA1945" i="1"/>
  <c r="Z1945" i="1"/>
  <c r="Y1945" i="1"/>
  <c r="X1945" i="1"/>
  <c r="W1945" i="1"/>
  <c r="AF1944" i="1"/>
  <c r="AE1944" i="1"/>
  <c r="AD1944" i="1"/>
  <c r="AC1944" i="1"/>
  <c r="AB1944" i="1"/>
  <c r="AA1944" i="1"/>
  <c r="Z1944" i="1"/>
  <c r="Y1944" i="1"/>
  <c r="X1944" i="1"/>
  <c r="W1944" i="1"/>
  <c r="AF1943" i="1"/>
  <c r="AE1943" i="1"/>
  <c r="AD1943" i="1"/>
  <c r="AC1943" i="1"/>
  <c r="AB1943" i="1"/>
  <c r="AA1943" i="1"/>
  <c r="Z1943" i="1"/>
  <c r="Y1943" i="1"/>
  <c r="X1943" i="1"/>
  <c r="W1943" i="1"/>
  <c r="AF1942" i="1"/>
  <c r="AE1942" i="1"/>
  <c r="AD1942" i="1"/>
  <c r="AC1942" i="1"/>
  <c r="AB1942" i="1"/>
  <c r="AA1942" i="1"/>
  <c r="Z1942" i="1"/>
  <c r="Y1942" i="1"/>
  <c r="X1942" i="1"/>
  <c r="W1942" i="1"/>
  <c r="AF1941" i="1"/>
  <c r="AE1941" i="1"/>
  <c r="AD1941" i="1"/>
  <c r="AC1941" i="1"/>
  <c r="AB1941" i="1"/>
  <c r="AA1941" i="1"/>
  <c r="Z1941" i="1"/>
  <c r="Y1941" i="1"/>
  <c r="X1941" i="1"/>
  <c r="W1941" i="1"/>
  <c r="AF1940" i="1"/>
  <c r="AE1940" i="1"/>
  <c r="AD1940" i="1"/>
  <c r="AC1940" i="1"/>
  <c r="AB1940" i="1"/>
  <c r="AA1940" i="1"/>
  <c r="Z1940" i="1"/>
  <c r="Y1940" i="1"/>
  <c r="X1940" i="1"/>
  <c r="W1940" i="1"/>
  <c r="AF1939" i="1"/>
  <c r="AE1939" i="1"/>
  <c r="AD1939" i="1"/>
  <c r="AC1939" i="1"/>
  <c r="AB1939" i="1"/>
  <c r="AA1939" i="1"/>
  <c r="Z1939" i="1"/>
  <c r="Y1939" i="1"/>
  <c r="X1939" i="1"/>
  <c r="W1939" i="1"/>
  <c r="AF1938" i="1"/>
  <c r="AE1938" i="1"/>
  <c r="AD1938" i="1"/>
  <c r="AC1938" i="1"/>
  <c r="AB1938" i="1"/>
  <c r="AA1938" i="1"/>
  <c r="Z1938" i="1"/>
  <c r="Y1938" i="1"/>
  <c r="X1938" i="1"/>
  <c r="W1938" i="1"/>
  <c r="AF1937" i="1"/>
  <c r="AE1937" i="1"/>
  <c r="AD1937" i="1"/>
  <c r="AC1937" i="1"/>
  <c r="AB1937" i="1"/>
  <c r="AA1937" i="1"/>
  <c r="Z1937" i="1"/>
  <c r="Y1937" i="1"/>
  <c r="X1937" i="1"/>
  <c r="W1937" i="1"/>
  <c r="AF1936" i="1"/>
  <c r="AE1936" i="1"/>
  <c r="AD1936" i="1"/>
  <c r="AC1936" i="1"/>
  <c r="AB1936" i="1"/>
  <c r="AA1936" i="1"/>
  <c r="Z1936" i="1"/>
  <c r="Y1936" i="1"/>
  <c r="X1936" i="1"/>
  <c r="W1936" i="1"/>
  <c r="AF1935" i="1"/>
  <c r="AE1935" i="1"/>
  <c r="AD1935" i="1"/>
  <c r="AC1935" i="1"/>
  <c r="AB1935" i="1"/>
  <c r="AA1935" i="1"/>
  <c r="Z1935" i="1"/>
  <c r="Y1935" i="1"/>
  <c r="X1935" i="1"/>
  <c r="W1935" i="1"/>
  <c r="AF1934" i="1"/>
  <c r="AE1934" i="1"/>
  <c r="AD1934" i="1"/>
  <c r="AC1934" i="1"/>
  <c r="AB1934" i="1"/>
  <c r="AA1934" i="1"/>
  <c r="Z1934" i="1"/>
  <c r="Y1934" i="1"/>
  <c r="X1934" i="1"/>
  <c r="W1934" i="1"/>
  <c r="AF1933" i="1"/>
  <c r="AE1933" i="1"/>
  <c r="AD1933" i="1"/>
  <c r="AC1933" i="1"/>
  <c r="AB1933" i="1"/>
  <c r="AA1933" i="1"/>
  <c r="Z1933" i="1"/>
  <c r="Y1933" i="1"/>
  <c r="X1933" i="1"/>
  <c r="W1933" i="1"/>
  <c r="AF1932" i="1"/>
  <c r="AE1932" i="1"/>
  <c r="AD1932" i="1"/>
  <c r="AC1932" i="1"/>
  <c r="AB1932" i="1"/>
  <c r="AA1932" i="1"/>
  <c r="Z1932" i="1"/>
  <c r="Y1932" i="1"/>
  <c r="X1932" i="1"/>
  <c r="W1932" i="1"/>
  <c r="AF1931" i="1"/>
  <c r="AE1931" i="1"/>
  <c r="AD1931" i="1"/>
  <c r="AC1931" i="1"/>
  <c r="AB1931" i="1"/>
  <c r="AA1931" i="1"/>
  <c r="Z1931" i="1"/>
  <c r="Y1931" i="1"/>
  <c r="X1931" i="1"/>
  <c r="W1931" i="1"/>
  <c r="AF1930" i="1"/>
  <c r="AE1930" i="1"/>
  <c r="AD1930" i="1"/>
  <c r="AC1930" i="1"/>
  <c r="AB1930" i="1"/>
  <c r="AA1930" i="1"/>
  <c r="Z1930" i="1"/>
  <c r="Y1930" i="1"/>
  <c r="X1930" i="1"/>
  <c r="W1930" i="1"/>
  <c r="AF1929" i="1"/>
  <c r="AE1929" i="1"/>
  <c r="AD1929" i="1"/>
  <c r="AC1929" i="1"/>
  <c r="AB1929" i="1"/>
  <c r="AA1929" i="1"/>
  <c r="Z1929" i="1"/>
  <c r="Y1929" i="1"/>
  <c r="X1929" i="1"/>
  <c r="W1929" i="1"/>
  <c r="AF1928" i="1"/>
  <c r="AE1928" i="1"/>
  <c r="AD1928" i="1"/>
  <c r="AC1928" i="1"/>
  <c r="AB1928" i="1"/>
  <c r="AA1928" i="1"/>
  <c r="Z1928" i="1"/>
  <c r="Y1928" i="1"/>
  <c r="X1928" i="1"/>
  <c r="W1928" i="1"/>
  <c r="AF1927" i="1"/>
  <c r="AE1927" i="1"/>
  <c r="AD1927" i="1"/>
  <c r="AC1927" i="1"/>
  <c r="AB1927" i="1"/>
  <c r="AA1927" i="1"/>
  <c r="Z1927" i="1"/>
  <c r="Y1927" i="1"/>
  <c r="X1927" i="1"/>
  <c r="W1927" i="1"/>
  <c r="AF1926" i="1"/>
  <c r="AE1926" i="1"/>
  <c r="AD1926" i="1"/>
  <c r="AC1926" i="1"/>
  <c r="AB1926" i="1"/>
  <c r="AA1926" i="1"/>
  <c r="Z1926" i="1"/>
  <c r="Y1926" i="1"/>
  <c r="X1926" i="1"/>
  <c r="W1926" i="1"/>
  <c r="AF1925" i="1"/>
  <c r="AE1925" i="1"/>
  <c r="AD1925" i="1"/>
  <c r="AC1925" i="1"/>
  <c r="AB1925" i="1"/>
  <c r="AA1925" i="1"/>
  <c r="Z1925" i="1"/>
  <c r="Y1925" i="1"/>
  <c r="X1925" i="1"/>
  <c r="W1925" i="1"/>
  <c r="AF1924" i="1"/>
  <c r="AE1924" i="1"/>
  <c r="AD1924" i="1"/>
  <c r="AC1924" i="1"/>
  <c r="AB1924" i="1"/>
  <c r="AA1924" i="1"/>
  <c r="Z1924" i="1"/>
  <c r="Y1924" i="1"/>
  <c r="X1924" i="1"/>
  <c r="W1924" i="1"/>
  <c r="AF1923" i="1"/>
  <c r="AE1923" i="1"/>
  <c r="AD1923" i="1"/>
  <c r="AC1923" i="1"/>
  <c r="AB1923" i="1"/>
  <c r="AA1923" i="1"/>
  <c r="Z1923" i="1"/>
  <c r="Y1923" i="1"/>
  <c r="X1923" i="1"/>
  <c r="W1923" i="1"/>
  <c r="AF1922" i="1"/>
  <c r="AE1922" i="1"/>
  <c r="AD1922" i="1"/>
  <c r="AC1922" i="1"/>
  <c r="AB1922" i="1"/>
  <c r="AA1922" i="1"/>
  <c r="Z1922" i="1"/>
  <c r="Y1922" i="1"/>
  <c r="X1922" i="1"/>
  <c r="W1922" i="1"/>
  <c r="AF1921" i="1"/>
  <c r="AE1921" i="1"/>
  <c r="AD1921" i="1"/>
  <c r="AC1921" i="1"/>
  <c r="AB1921" i="1"/>
  <c r="AA1921" i="1"/>
  <c r="Z1921" i="1"/>
  <c r="Y1921" i="1"/>
  <c r="X1921" i="1"/>
  <c r="W1921" i="1"/>
  <c r="AF1920" i="1"/>
  <c r="AE1920" i="1"/>
  <c r="AD1920" i="1"/>
  <c r="AC1920" i="1"/>
  <c r="AB1920" i="1"/>
  <c r="AA1920" i="1"/>
  <c r="Z1920" i="1"/>
  <c r="Y1920" i="1"/>
  <c r="X1920" i="1"/>
  <c r="W1920" i="1"/>
  <c r="AF1919" i="1"/>
  <c r="AE1919" i="1"/>
  <c r="AD1919" i="1"/>
  <c r="AC1919" i="1"/>
  <c r="AB1919" i="1"/>
  <c r="AA1919" i="1"/>
  <c r="Z1919" i="1"/>
  <c r="Y1919" i="1"/>
  <c r="X1919" i="1"/>
  <c r="W1919" i="1"/>
  <c r="AF1918" i="1"/>
  <c r="AE1918" i="1"/>
  <c r="AD1918" i="1"/>
  <c r="AC1918" i="1"/>
  <c r="AB1918" i="1"/>
  <c r="AA1918" i="1"/>
  <c r="Z1918" i="1"/>
  <c r="Y1918" i="1"/>
  <c r="X1918" i="1"/>
  <c r="W1918" i="1"/>
  <c r="AF1917" i="1"/>
  <c r="AE1917" i="1"/>
  <c r="AD1917" i="1"/>
  <c r="AC1917" i="1"/>
  <c r="AB1917" i="1"/>
  <c r="AA1917" i="1"/>
  <c r="Z1917" i="1"/>
  <c r="Y1917" i="1"/>
  <c r="X1917" i="1"/>
  <c r="W1917" i="1"/>
  <c r="AF1916" i="1"/>
  <c r="AE1916" i="1"/>
  <c r="AD1916" i="1"/>
  <c r="AC1916" i="1"/>
  <c r="AB1916" i="1"/>
  <c r="AA1916" i="1"/>
  <c r="Z1916" i="1"/>
  <c r="Y1916" i="1"/>
  <c r="X1916" i="1"/>
  <c r="W1916" i="1"/>
  <c r="AF1915" i="1"/>
  <c r="AE1915" i="1"/>
  <c r="AD1915" i="1"/>
  <c r="AC1915" i="1"/>
  <c r="AB1915" i="1"/>
  <c r="AA1915" i="1"/>
  <c r="Z1915" i="1"/>
  <c r="Y1915" i="1"/>
  <c r="X1915" i="1"/>
  <c r="W1915" i="1"/>
  <c r="AF1914" i="1"/>
  <c r="AE1914" i="1"/>
  <c r="AD1914" i="1"/>
  <c r="AC1914" i="1"/>
  <c r="AB1914" i="1"/>
  <c r="AA1914" i="1"/>
  <c r="Z1914" i="1"/>
  <c r="Y1914" i="1"/>
  <c r="X1914" i="1"/>
  <c r="W1914" i="1"/>
  <c r="AF1913" i="1"/>
  <c r="AE1913" i="1"/>
  <c r="AD1913" i="1"/>
  <c r="AC1913" i="1"/>
  <c r="AB1913" i="1"/>
  <c r="AA1913" i="1"/>
  <c r="Z1913" i="1"/>
  <c r="Y1913" i="1"/>
  <c r="X1913" i="1"/>
  <c r="W1913" i="1"/>
  <c r="AF1912" i="1"/>
  <c r="AE1912" i="1"/>
  <c r="AD1912" i="1"/>
  <c r="AC1912" i="1"/>
  <c r="AB1912" i="1"/>
  <c r="AA1912" i="1"/>
  <c r="Z1912" i="1"/>
  <c r="Y1912" i="1"/>
  <c r="X1912" i="1"/>
  <c r="W1912" i="1"/>
  <c r="AF1911" i="1"/>
  <c r="AE1911" i="1"/>
  <c r="AD1911" i="1"/>
  <c r="AC1911" i="1"/>
  <c r="AB1911" i="1"/>
  <c r="AA1911" i="1"/>
  <c r="Z1911" i="1"/>
  <c r="Y1911" i="1"/>
  <c r="X1911" i="1"/>
  <c r="W1911" i="1"/>
  <c r="AF1910" i="1"/>
  <c r="AE1910" i="1"/>
  <c r="AD1910" i="1"/>
  <c r="AC1910" i="1"/>
  <c r="AB1910" i="1"/>
  <c r="AA1910" i="1"/>
  <c r="Z1910" i="1"/>
  <c r="Y1910" i="1"/>
  <c r="X1910" i="1"/>
  <c r="W1910" i="1"/>
  <c r="AF1909" i="1"/>
  <c r="AE1909" i="1"/>
  <c r="AD1909" i="1"/>
  <c r="AC1909" i="1"/>
  <c r="AB1909" i="1"/>
  <c r="AA1909" i="1"/>
  <c r="Z1909" i="1"/>
  <c r="Y1909" i="1"/>
  <c r="X1909" i="1"/>
  <c r="W1909" i="1"/>
  <c r="AF1908" i="1"/>
  <c r="AE1908" i="1"/>
  <c r="AD1908" i="1"/>
  <c r="AC1908" i="1"/>
  <c r="AB1908" i="1"/>
  <c r="AA1908" i="1"/>
  <c r="Z1908" i="1"/>
  <c r="Y1908" i="1"/>
  <c r="X1908" i="1"/>
  <c r="W1908" i="1"/>
  <c r="AF1907" i="1"/>
  <c r="AE1907" i="1"/>
  <c r="AD1907" i="1"/>
  <c r="AC1907" i="1"/>
  <c r="AB1907" i="1"/>
  <c r="AA1907" i="1"/>
  <c r="Z1907" i="1"/>
  <c r="Y1907" i="1"/>
  <c r="X1907" i="1"/>
  <c r="W1907" i="1"/>
  <c r="AF1906" i="1"/>
  <c r="AE1906" i="1"/>
  <c r="AD1906" i="1"/>
  <c r="AC1906" i="1"/>
  <c r="AB1906" i="1"/>
  <c r="AA1906" i="1"/>
  <c r="Z1906" i="1"/>
  <c r="Y1906" i="1"/>
  <c r="X1906" i="1"/>
  <c r="W1906" i="1"/>
  <c r="AF1905" i="1"/>
  <c r="AE1905" i="1"/>
  <c r="AD1905" i="1"/>
  <c r="AC1905" i="1"/>
  <c r="AB1905" i="1"/>
  <c r="AA1905" i="1"/>
  <c r="Z1905" i="1"/>
  <c r="Y1905" i="1"/>
  <c r="X1905" i="1"/>
  <c r="W1905" i="1"/>
  <c r="AF1904" i="1"/>
  <c r="AE1904" i="1"/>
  <c r="AD1904" i="1"/>
  <c r="AC1904" i="1"/>
  <c r="AB1904" i="1"/>
  <c r="AA1904" i="1"/>
  <c r="Z1904" i="1"/>
  <c r="Y1904" i="1"/>
  <c r="X1904" i="1"/>
  <c r="W1904" i="1"/>
  <c r="AF1903" i="1"/>
  <c r="AE1903" i="1"/>
  <c r="AD1903" i="1"/>
  <c r="AC1903" i="1"/>
  <c r="AB1903" i="1"/>
  <c r="AA1903" i="1"/>
  <c r="Z1903" i="1"/>
  <c r="Y1903" i="1"/>
  <c r="X1903" i="1"/>
  <c r="W1903" i="1"/>
  <c r="AF1902" i="1"/>
  <c r="AE1902" i="1"/>
  <c r="AD1902" i="1"/>
  <c r="AC1902" i="1"/>
  <c r="AB1902" i="1"/>
  <c r="AA1902" i="1"/>
  <c r="Z1902" i="1"/>
  <c r="Y1902" i="1"/>
  <c r="X1902" i="1"/>
  <c r="W1902" i="1"/>
  <c r="AF1901" i="1"/>
  <c r="AE1901" i="1"/>
  <c r="AD1901" i="1"/>
  <c r="AC1901" i="1"/>
  <c r="AB1901" i="1"/>
  <c r="AA1901" i="1"/>
  <c r="Z1901" i="1"/>
  <c r="Y1901" i="1"/>
  <c r="X1901" i="1"/>
  <c r="W1901" i="1"/>
  <c r="AF1900" i="1"/>
  <c r="AE1900" i="1"/>
  <c r="AD1900" i="1"/>
  <c r="AC1900" i="1"/>
  <c r="AB1900" i="1"/>
  <c r="AA1900" i="1"/>
  <c r="Z1900" i="1"/>
  <c r="Y1900" i="1"/>
  <c r="X1900" i="1"/>
  <c r="W1900" i="1"/>
  <c r="AF1899" i="1"/>
  <c r="AE1899" i="1"/>
  <c r="AD1899" i="1"/>
  <c r="AC1899" i="1"/>
  <c r="AB1899" i="1"/>
  <c r="AA1899" i="1"/>
  <c r="Z1899" i="1"/>
  <c r="Y1899" i="1"/>
  <c r="X1899" i="1"/>
  <c r="W1899" i="1"/>
  <c r="AF1898" i="1"/>
  <c r="AE1898" i="1"/>
  <c r="AD1898" i="1"/>
  <c r="AC1898" i="1"/>
  <c r="AB1898" i="1"/>
  <c r="AA1898" i="1"/>
  <c r="Z1898" i="1"/>
  <c r="Y1898" i="1"/>
  <c r="X1898" i="1"/>
  <c r="W1898" i="1"/>
  <c r="AF1897" i="1"/>
  <c r="AE1897" i="1"/>
  <c r="AD1897" i="1"/>
  <c r="AC1897" i="1"/>
  <c r="AB1897" i="1"/>
  <c r="AA1897" i="1"/>
  <c r="Z1897" i="1"/>
  <c r="Y1897" i="1"/>
  <c r="X1897" i="1"/>
  <c r="W1897" i="1"/>
  <c r="AF1896" i="1"/>
  <c r="AE1896" i="1"/>
  <c r="AD1896" i="1"/>
  <c r="AC1896" i="1"/>
  <c r="AB1896" i="1"/>
  <c r="AA1896" i="1"/>
  <c r="Z1896" i="1"/>
  <c r="Y1896" i="1"/>
  <c r="X1896" i="1"/>
  <c r="W1896" i="1"/>
  <c r="AF1895" i="1"/>
  <c r="AE1895" i="1"/>
  <c r="AD1895" i="1"/>
  <c r="AC1895" i="1"/>
  <c r="AB1895" i="1"/>
  <c r="AA1895" i="1"/>
  <c r="Z1895" i="1"/>
  <c r="Y1895" i="1"/>
  <c r="X1895" i="1"/>
  <c r="W1895" i="1"/>
  <c r="AF1894" i="1"/>
  <c r="AE1894" i="1"/>
  <c r="AD1894" i="1"/>
  <c r="AC1894" i="1"/>
  <c r="AB1894" i="1"/>
  <c r="AA1894" i="1"/>
  <c r="Z1894" i="1"/>
  <c r="Y1894" i="1"/>
  <c r="X1894" i="1"/>
  <c r="W1894" i="1"/>
  <c r="AF1893" i="1"/>
  <c r="AE1893" i="1"/>
  <c r="AD1893" i="1"/>
  <c r="AC1893" i="1"/>
  <c r="AB1893" i="1"/>
  <c r="AA1893" i="1"/>
  <c r="Z1893" i="1"/>
  <c r="Y1893" i="1"/>
  <c r="X1893" i="1"/>
  <c r="W1893" i="1"/>
  <c r="AF1892" i="1"/>
  <c r="AE1892" i="1"/>
  <c r="AD1892" i="1"/>
  <c r="AC1892" i="1"/>
  <c r="AB1892" i="1"/>
  <c r="AA1892" i="1"/>
  <c r="Z1892" i="1"/>
  <c r="Y1892" i="1"/>
  <c r="X1892" i="1"/>
  <c r="W1892" i="1"/>
  <c r="AF1891" i="1"/>
  <c r="AE1891" i="1"/>
  <c r="AD1891" i="1"/>
  <c r="AC1891" i="1"/>
  <c r="AB1891" i="1"/>
  <c r="AA1891" i="1"/>
  <c r="Z1891" i="1"/>
  <c r="Y1891" i="1"/>
  <c r="X1891" i="1"/>
  <c r="W1891" i="1"/>
  <c r="AF1890" i="1"/>
  <c r="AE1890" i="1"/>
  <c r="AD1890" i="1"/>
  <c r="AC1890" i="1"/>
  <c r="AB1890" i="1"/>
  <c r="AA1890" i="1"/>
  <c r="Z1890" i="1"/>
  <c r="Y1890" i="1"/>
  <c r="X1890" i="1"/>
  <c r="W1890" i="1"/>
  <c r="AF1889" i="1"/>
  <c r="AE1889" i="1"/>
  <c r="AD1889" i="1"/>
  <c r="AC1889" i="1"/>
  <c r="AB1889" i="1"/>
  <c r="AA1889" i="1"/>
  <c r="Z1889" i="1"/>
  <c r="Y1889" i="1"/>
  <c r="X1889" i="1"/>
  <c r="W1889" i="1"/>
  <c r="AF1888" i="1"/>
  <c r="AE1888" i="1"/>
  <c r="AD1888" i="1"/>
  <c r="AC1888" i="1"/>
  <c r="AB1888" i="1"/>
  <c r="AA1888" i="1"/>
  <c r="Z1888" i="1"/>
  <c r="Y1888" i="1"/>
  <c r="X1888" i="1"/>
  <c r="W1888" i="1"/>
  <c r="AF1887" i="1"/>
  <c r="AE1887" i="1"/>
  <c r="AD1887" i="1"/>
  <c r="AC1887" i="1"/>
  <c r="AB1887" i="1"/>
  <c r="AA1887" i="1"/>
  <c r="Z1887" i="1"/>
  <c r="Y1887" i="1"/>
  <c r="X1887" i="1"/>
  <c r="W1887" i="1"/>
  <c r="AF1886" i="1"/>
  <c r="AE1886" i="1"/>
  <c r="AD1886" i="1"/>
  <c r="AC1886" i="1"/>
  <c r="AB1886" i="1"/>
  <c r="AA1886" i="1"/>
  <c r="Z1886" i="1"/>
  <c r="Y1886" i="1"/>
  <c r="X1886" i="1"/>
  <c r="W1886" i="1"/>
  <c r="AF1885" i="1"/>
  <c r="AE1885" i="1"/>
  <c r="AD1885" i="1"/>
  <c r="AC1885" i="1"/>
  <c r="AB1885" i="1"/>
  <c r="AA1885" i="1"/>
  <c r="Z1885" i="1"/>
  <c r="Y1885" i="1"/>
  <c r="X1885" i="1"/>
  <c r="W1885" i="1"/>
  <c r="AF1884" i="1"/>
  <c r="AE1884" i="1"/>
  <c r="AD1884" i="1"/>
  <c r="AC1884" i="1"/>
  <c r="AB1884" i="1"/>
  <c r="AA1884" i="1"/>
  <c r="Z1884" i="1"/>
  <c r="Y1884" i="1"/>
  <c r="X1884" i="1"/>
  <c r="W1884" i="1"/>
  <c r="AF1883" i="1"/>
  <c r="AE1883" i="1"/>
  <c r="AD1883" i="1"/>
  <c r="AC1883" i="1"/>
  <c r="AB1883" i="1"/>
  <c r="AA1883" i="1"/>
  <c r="Z1883" i="1"/>
  <c r="Y1883" i="1"/>
  <c r="X1883" i="1"/>
  <c r="W1883" i="1"/>
  <c r="AF1882" i="1"/>
  <c r="AE1882" i="1"/>
  <c r="AD1882" i="1"/>
  <c r="AC1882" i="1"/>
  <c r="AB1882" i="1"/>
  <c r="AA1882" i="1"/>
  <c r="Z1882" i="1"/>
  <c r="Y1882" i="1"/>
  <c r="X1882" i="1"/>
  <c r="W1882" i="1"/>
  <c r="AF1881" i="1"/>
  <c r="AE1881" i="1"/>
  <c r="AD1881" i="1"/>
  <c r="AC1881" i="1"/>
  <c r="AB1881" i="1"/>
  <c r="AA1881" i="1"/>
  <c r="Z1881" i="1"/>
  <c r="Y1881" i="1"/>
  <c r="X1881" i="1"/>
  <c r="W1881" i="1"/>
  <c r="AF1880" i="1"/>
  <c r="AE1880" i="1"/>
  <c r="AD1880" i="1"/>
  <c r="AC1880" i="1"/>
  <c r="AB1880" i="1"/>
  <c r="AA1880" i="1"/>
  <c r="Z1880" i="1"/>
  <c r="Y1880" i="1"/>
  <c r="X1880" i="1"/>
  <c r="W1880" i="1"/>
  <c r="AF1879" i="1"/>
  <c r="AE1879" i="1"/>
  <c r="AD1879" i="1"/>
  <c r="AC1879" i="1"/>
  <c r="AB1879" i="1"/>
  <c r="AA1879" i="1"/>
  <c r="Z1879" i="1"/>
  <c r="Y1879" i="1"/>
  <c r="X1879" i="1"/>
  <c r="W1879" i="1"/>
  <c r="AF1878" i="1"/>
  <c r="AE1878" i="1"/>
  <c r="AD1878" i="1"/>
  <c r="AC1878" i="1"/>
  <c r="AB1878" i="1"/>
  <c r="AA1878" i="1"/>
  <c r="Z1878" i="1"/>
  <c r="Y1878" i="1"/>
  <c r="X1878" i="1"/>
  <c r="W1878" i="1"/>
  <c r="AF1877" i="1"/>
  <c r="AE1877" i="1"/>
  <c r="AD1877" i="1"/>
  <c r="AC1877" i="1"/>
  <c r="AB1877" i="1"/>
  <c r="AA1877" i="1"/>
  <c r="Z1877" i="1"/>
  <c r="Y1877" i="1"/>
  <c r="X1877" i="1"/>
  <c r="W1877" i="1"/>
  <c r="AF1876" i="1"/>
  <c r="AE1876" i="1"/>
  <c r="AD1876" i="1"/>
  <c r="AC1876" i="1"/>
  <c r="AB1876" i="1"/>
  <c r="AA1876" i="1"/>
  <c r="Z1876" i="1"/>
  <c r="Y1876" i="1"/>
  <c r="X1876" i="1"/>
  <c r="W1876" i="1"/>
  <c r="AF1875" i="1"/>
  <c r="AE1875" i="1"/>
  <c r="AD1875" i="1"/>
  <c r="AC1875" i="1"/>
  <c r="AB1875" i="1"/>
  <c r="AA1875" i="1"/>
  <c r="Z1875" i="1"/>
  <c r="Y1875" i="1"/>
  <c r="X1875" i="1"/>
  <c r="W1875" i="1"/>
  <c r="AF1874" i="1"/>
  <c r="AE1874" i="1"/>
  <c r="AD1874" i="1"/>
  <c r="AC1874" i="1"/>
  <c r="AB1874" i="1"/>
  <c r="AA1874" i="1"/>
  <c r="Z1874" i="1"/>
  <c r="Y1874" i="1"/>
  <c r="X1874" i="1"/>
  <c r="W1874" i="1"/>
  <c r="AF1873" i="1"/>
  <c r="AE1873" i="1"/>
  <c r="AD1873" i="1"/>
  <c r="AC1873" i="1"/>
  <c r="AB1873" i="1"/>
  <c r="AA1873" i="1"/>
  <c r="Z1873" i="1"/>
  <c r="Y1873" i="1"/>
  <c r="X1873" i="1"/>
  <c r="W1873" i="1"/>
  <c r="AF1872" i="1"/>
  <c r="AE1872" i="1"/>
  <c r="AD1872" i="1"/>
  <c r="AC1872" i="1"/>
  <c r="AB1872" i="1"/>
  <c r="AA1872" i="1"/>
  <c r="Z1872" i="1"/>
  <c r="Y1872" i="1"/>
  <c r="X1872" i="1"/>
  <c r="W1872" i="1"/>
  <c r="AF1871" i="1"/>
  <c r="AE1871" i="1"/>
  <c r="AD1871" i="1"/>
  <c r="AC1871" i="1"/>
  <c r="AB1871" i="1"/>
  <c r="AA1871" i="1"/>
  <c r="Z1871" i="1"/>
  <c r="Y1871" i="1"/>
  <c r="X1871" i="1"/>
  <c r="W1871" i="1"/>
  <c r="AF1870" i="1"/>
  <c r="AE1870" i="1"/>
  <c r="AD1870" i="1"/>
  <c r="AC1870" i="1"/>
  <c r="AB1870" i="1"/>
  <c r="AA1870" i="1"/>
  <c r="Z1870" i="1"/>
  <c r="Y1870" i="1"/>
  <c r="X1870" i="1"/>
  <c r="W1870" i="1"/>
  <c r="AF1869" i="1"/>
  <c r="AE1869" i="1"/>
  <c r="AD1869" i="1"/>
  <c r="AC1869" i="1"/>
  <c r="AB1869" i="1"/>
  <c r="AA1869" i="1"/>
  <c r="Z1869" i="1"/>
  <c r="Y1869" i="1"/>
  <c r="X1869" i="1"/>
  <c r="W1869" i="1"/>
  <c r="AF1868" i="1"/>
  <c r="AE1868" i="1"/>
  <c r="AD1868" i="1"/>
  <c r="AC1868" i="1"/>
  <c r="AB1868" i="1"/>
  <c r="AA1868" i="1"/>
  <c r="Z1868" i="1"/>
  <c r="Y1868" i="1"/>
  <c r="X1868" i="1"/>
  <c r="W1868" i="1"/>
  <c r="AF1867" i="1"/>
  <c r="AE1867" i="1"/>
  <c r="AD1867" i="1"/>
  <c r="AC1867" i="1"/>
  <c r="AB1867" i="1"/>
  <c r="AA1867" i="1"/>
  <c r="Z1867" i="1"/>
  <c r="Y1867" i="1"/>
  <c r="X1867" i="1"/>
  <c r="W1867" i="1"/>
  <c r="AF1866" i="1"/>
  <c r="AE1866" i="1"/>
  <c r="AD1866" i="1"/>
  <c r="AC1866" i="1"/>
  <c r="AB1866" i="1"/>
  <c r="AA1866" i="1"/>
  <c r="Z1866" i="1"/>
  <c r="Y1866" i="1"/>
  <c r="X1866" i="1"/>
  <c r="W1866" i="1"/>
  <c r="AF1865" i="1"/>
  <c r="AE1865" i="1"/>
  <c r="AD1865" i="1"/>
  <c r="AC1865" i="1"/>
  <c r="AB1865" i="1"/>
  <c r="AA1865" i="1"/>
  <c r="Z1865" i="1"/>
  <c r="Y1865" i="1"/>
  <c r="X1865" i="1"/>
  <c r="W1865" i="1"/>
  <c r="AF1864" i="1"/>
  <c r="AE1864" i="1"/>
  <c r="AD1864" i="1"/>
  <c r="AC1864" i="1"/>
  <c r="AB1864" i="1"/>
  <c r="AA1864" i="1"/>
  <c r="Z1864" i="1"/>
  <c r="Y1864" i="1"/>
  <c r="X1864" i="1"/>
  <c r="W1864" i="1"/>
  <c r="AF1863" i="1"/>
  <c r="AE1863" i="1"/>
  <c r="AD1863" i="1"/>
  <c r="AC1863" i="1"/>
  <c r="AB1863" i="1"/>
  <c r="AA1863" i="1"/>
  <c r="Z1863" i="1"/>
  <c r="Y1863" i="1"/>
  <c r="X1863" i="1"/>
  <c r="W1863" i="1"/>
  <c r="AF1862" i="1"/>
  <c r="AE1862" i="1"/>
  <c r="AD1862" i="1"/>
  <c r="AC1862" i="1"/>
  <c r="AB1862" i="1"/>
  <c r="AA1862" i="1"/>
  <c r="Z1862" i="1"/>
  <c r="Y1862" i="1"/>
  <c r="X1862" i="1"/>
  <c r="W1862" i="1"/>
  <c r="AF1861" i="1"/>
  <c r="AE1861" i="1"/>
  <c r="AD1861" i="1"/>
  <c r="AC1861" i="1"/>
  <c r="AB1861" i="1"/>
  <c r="AA1861" i="1"/>
  <c r="Z1861" i="1"/>
  <c r="Y1861" i="1"/>
  <c r="X1861" i="1"/>
  <c r="W1861" i="1"/>
  <c r="AF1860" i="1"/>
  <c r="AE1860" i="1"/>
  <c r="AD1860" i="1"/>
  <c r="AC1860" i="1"/>
  <c r="AB1860" i="1"/>
  <c r="AA1860" i="1"/>
  <c r="Z1860" i="1"/>
  <c r="Y1860" i="1"/>
  <c r="X1860" i="1"/>
  <c r="W1860" i="1"/>
  <c r="AF1859" i="1"/>
  <c r="AE1859" i="1"/>
  <c r="AD1859" i="1"/>
  <c r="AC1859" i="1"/>
  <c r="AB1859" i="1"/>
  <c r="AA1859" i="1"/>
  <c r="Z1859" i="1"/>
  <c r="Y1859" i="1"/>
  <c r="X1859" i="1"/>
  <c r="W1859" i="1"/>
  <c r="AF1858" i="1"/>
  <c r="AE1858" i="1"/>
  <c r="AD1858" i="1"/>
  <c r="AC1858" i="1"/>
  <c r="AB1858" i="1"/>
  <c r="AA1858" i="1"/>
  <c r="Z1858" i="1"/>
  <c r="Y1858" i="1"/>
  <c r="X1858" i="1"/>
  <c r="W1858" i="1"/>
  <c r="AF1857" i="1"/>
  <c r="AE1857" i="1"/>
  <c r="AD1857" i="1"/>
  <c r="AC1857" i="1"/>
  <c r="AB1857" i="1"/>
  <c r="AA1857" i="1"/>
  <c r="Z1857" i="1"/>
  <c r="Y1857" i="1"/>
  <c r="X1857" i="1"/>
  <c r="W1857" i="1"/>
  <c r="AF1856" i="1"/>
  <c r="AE1856" i="1"/>
  <c r="AD1856" i="1"/>
  <c r="AC1856" i="1"/>
  <c r="AB1856" i="1"/>
  <c r="AA1856" i="1"/>
  <c r="Z1856" i="1"/>
  <c r="Y1856" i="1"/>
  <c r="X1856" i="1"/>
  <c r="W1856" i="1"/>
  <c r="AF1855" i="1"/>
  <c r="AE1855" i="1"/>
  <c r="AD1855" i="1"/>
  <c r="AC1855" i="1"/>
  <c r="AB1855" i="1"/>
  <c r="AA1855" i="1"/>
  <c r="Z1855" i="1"/>
  <c r="Y1855" i="1"/>
  <c r="X1855" i="1"/>
  <c r="W1855" i="1"/>
  <c r="AF1854" i="1"/>
  <c r="AE1854" i="1"/>
  <c r="AD1854" i="1"/>
  <c r="AC1854" i="1"/>
  <c r="AB1854" i="1"/>
  <c r="AA1854" i="1"/>
  <c r="Z1854" i="1"/>
  <c r="Y1854" i="1"/>
  <c r="X1854" i="1"/>
  <c r="W1854" i="1"/>
  <c r="AF1853" i="1"/>
  <c r="AE1853" i="1"/>
  <c r="AD1853" i="1"/>
  <c r="AC1853" i="1"/>
  <c r="AB1853" i="1"/>
  <c r="AA1853" i="1"/>
  <c r="Z1853" i="1"/>
  <c r="Y1853" i="1"/>
  <c r="X1853" i="1"/>
  <c r="W1853" i="1"/>
  <c r="AF1852" i="1"/>
  <c r="AE1852" i="1"/>
  <c r="AD1852" i="1"/>
  <c r="AC1852" i="1"/>
  <c r="AB1852" i="1"/>
  <c r="AA1852" i="1"/>
  <c r="Z1852" i="1"/>
  <c r="Y1852" i="1"/>
  <c r="X1852" i="1"/>
  <c r="W1852" i="1"/>
  <c r="AF1851" i="1"/>
  <c r="AE1851" i="1"/>
  <c r="AD1851" i="1"/>
  <c r="AC1851" i="1"/>
  <c r="AB1851" i="1"/>
  <c r="AA1851" i="1"/>
  <c r="Z1851" i="1"/>
  <c r="Y1851" i="1"/>
  <c r="X1851" i="1"/>
  <c r="W1851" i="1"/>
  <c r="AF1850" i="1"/>
  <c r="AE1850" i="1"/>
  <c r="AD1850" i="1"/>
  <c r="AC1850" i="1"/>
  <c r="AB1850" i="1"/>
  <c r="AA1850" i="1"/>
  <c r="Z1850" i="1"/>
  <c r="Y1850" i="1"/>
  <c r="X1850" i="1"/>
  <c r="W1850" i="1"/>
  <c r="AF1849" i="1"/>
  <c r="AE1849" i="1"/>
  <c r="AD1849" i="1"/>
  <c r="AC1849" i="1"/>
  <c r="AB1849" i="1"/>
  <c r="AA1849" i="1"/>
  <c r="Z1849" i="1"/>
  <c r="Y1849" i="1"/>
  <c r="X1849" i="1"/>
  <c r="W1849" i="1"/>
  <c r="AF1848" i="1"/>
  <c r="AE1848" i="1"/>
  <c r="AD1848" i="1"/>
  <c r="AC1848" i="1"/>
  <c r="AB1848" i="1"/>
  <c r="AA1848" i="1"/>
  <c r="Z1848" i="1"/>
  <c r="Y1848" i="1"/>
  <c r="X1848" i="1"/>
  <c r="W1848" i="1"/>
  <c r="AF1847" i="1"/>
  <c r="AE1847" i="1"/>
  <c r="AD1847" i="1"/>
  <c r="AC1847" i="1"/>
  <c r="AB1847" i="1"/>
  <c r="AA1847" i="1"/>
  <c r="Z1847" i="1"/>
  <c r="Y1847" i="1"/>
  <c r="X1847" i="1"/>
  <c r="W1847" i="1"/>
  <c r="AF1846" i="1"/>
  <c r="AE1846" i="1"/>
  <c r="AD1846" i="1"/>
  <c r="AC1846" i="1"/>
  <c r="AB1846" i="1"/>
  <c r="AA1846" i="1"/>
  <c r="Z1846" i="1"/>
  <c r="Y1846" i="1"/>
  <c r="X1846" i="1"/>
  <c r="W1846" i="1"/>
  <c r="AF1845" i="1"/>
  <c r="AE1845" i="1"/>
  <c r="AD1845" i="1"/>
  <c r="AC1845" i="1"/>
  <c r="AB1845" i="1"/>
  <c r="AA1845" i="1"/>
  <c r="Z1845" i="1"/>
  <c r="Y1845" i="1"/>
  <c r="X1845" i="1"/>
  <c r="W1845" i="1"/>
  <c r="AF1844" i="1"/>
  <c r="AE1844" i="1"/>
  <c r="AD1844" i="1"/>
  <c r="AC1844" i="1"/>
  <c r="AB1844" i="1"/>
  <c r="AA1844" i="1"/>
  <c r="Z1844" i="1"/>
  <c r="Y1844" i="1"/>
  <c r="X1844" i="1"/>
  <c r="W1844" i="1"/>
  <c r="AF1843" i="1"/>
  <c r="AE1843" i="1"/>
  <c r="AD1843" i="1"/>
  <c r="AC1843" i="1"/>
  <c r="AB1843" i="1"/>
  <c r="AA1843" i="1"/>
  <c r="Z1843" i="1"/>
  <c r="Y1843" i="1"/>
  <c r="X1843" i="1"/>
  <c r="W1843" i="1"/>
  <c r="AF1842" i="1"/>
  <c r="AE1842" i="1"/>
  <c r="AD1842" i="1"/>
  <c r="AC1842" i="1"/>
  <c r="AB1842" i="1"/>
  <c r="AA1842" i="1"/>
  <c r="Z1842" i="1"/>
  <c r="Y1842" i="1"/>
  <c r="X1842" i="1"/>
  <c r="W1842" i="1"/>
  <c r="AF1841" i="1"/>
  <c r="AE1841" i="1"/>
  <c r="AD1841" i="1"/>
  <c r="AC1841" i="1"/>
  <c r="AB1841" i="1"/>
  <c r="AA1841" i="1"/>
  <c r="Z1841" i="1"/>
  <c r="Y1841" i="1"/>
  <c r="X1841" i="1"/>
  <c r="W1841" i="1"/>
  <c r="AF1840" i="1"/>
  <c r="AE1840" i="1"/>
  <c r="AD1840" i="1"/>
  <c r="AC1840" i="1"/>
  <c r="AB1840" i="1"/>
  <c r="AA1840" i="1"/>
  <c r="Z1840" i="1"/>
  <c r="Y1840" i="1"/>
  <c r="X1840" i="1"/>
  <c r="W1840" i="1"/>
  <c r="AF1839" i="1"/>
  <c r="AE1839" i="1"/>
  <c r="AD1839" i="1"/>
  <c r="AC1839" i="1"/>
  <c r="AB1839" i="1"/>
  <c r="AA1839" i="1"/>
  <c r="Z1839" i="1"/>
  <c r="Y1839" i="1"/>
  <c r="X1839" i="1"/>
  <c r="W1839" i="1"/>
  <c r="AF1838" i="1"/>
  <c r="AE1838" i="1"/>
  <c r="AD1838" i="1"/>
  <c r="AC1838" i="1"/>
  <c r="AB1838" i="1"/>
  <c r="AA1838" i="1"/>
  <c r="Z1838" i="1"/>
  <c r="Y1838" i="1"/>
  <c r="X1838" i="1"/>
  <c r="W1838" i="1"/>
  <c r="AF1837" i="1"/>
  <c r="AE1837" i="1"/>
  <c r="AD1837" i="1"/>
  <c r="AC1837" i="1"/>
  <c r="AB1837" i="1"/>
  <c r="AA1837" i="1"/>
  <c r="Z1837" i="1"/>
  <c r="Y1837" i="1"/>
  <c r="X1837" i="1"/>
  <c r="W1837" i="1"/>
  <c r="AF1836" i="1"/>
  <c r="AE1836" i="1"/>
  <c r="AD1836" i="1"/>
  <c r="AC1836" i="1"/>
  <c r="AB1836" i="1"/>
  <c r="AA1836" i="1"/>
  <c r="Z1836" i="1"/>
  <c r="Y1836" i="1"/>
  <c r="X1836" i="1"/>
  <c r="W1836" i="1"/>
  <c r="AF1835" i="1"/>
  <c r="AE1835" i="1"/>
  <c r="AD1835" i="1"/>
  <c r="AC1835" i="1"/>
  <c r="AB1835" i="1"/>
  <c r="AA1835" i="1"/>
  <c r="Z1835" i="1"/>
  <c r="Y1835" i="1"/>
  <c r="X1835" i="1"/>
  <c r="W1835" i="1"/>
  <c r="AF1834" i="1"/>
  <c r="AE1834" i="1"/>
  <c r="AD1834" i="1"/>
  <c r="AC1834" i="1"/>
  <c r="AB1834" i="1"/>
  <c r="AA1834" i="1"/>
  <c r="Z1834" i="1"/>
  <c r="Y1834" i="1"/>
  <c r="X1834" i="1"/>
  <c r="W1834" i="1"/>
  <c r="AF1833" i="1"/>
  <c r="AE1833" i="1"/>
  <c r="AD1833" i="1"/>
  <c r="AC1833" i="1"/>
  <c r="AB1833" i="1"/>
  <c r="AA1833" i="1"/>
  <c r="Z1833" i="1"/>
  <c r="Y1833" i="1"/>
  <c r="X1833" i="1"/>
  <c r="W1833" i="1"/>
  <c r="AF1832" i="1"/>
  <c r="AE1832" i="1"/>
  <c r="AD1832" i="1"/>
  <c r="AC1832" i="1"/>
  <c r="AB1832" i="1"/>
  <c r="AA1832" i="1"/>
  <c r="Z1832" i="1"/>
  <c r="Y1832" i="1"/>
  <c r="X1832" i="1"/>
  <c r="W1832" i="1"/>
  <c r="AF1831" i="1"/>
  <c r="AE1831" i="1"/>
  <c r="AD1831" i="1"/>
  <c r="AC1831" i="1"/>
  <c r="AB1831" i="1"/>
  <c r="AA1831" i="1"/>
  <c r="Z1831" i="1"/>
  <c r="Y1831" i="1"/>
  <c r="X1831" i="1"/>
  <c r="W1831" i="1"/>
  <c r="AF1830" i="1"/>
  <c r="AE1830" i="1"/>
  <c r="AD1830" i="1"/>
  <c r="AC1830" i="1"/>
  <c r="AB1830" i="1"/>
  <c r="AA1830" i="1"/>
  <c r="Z1830" i="1"/>
  <c r="Y1830" i="1"/>
  <c r="X1830" i="1"/>
  <c r="W1830" i="1"/>
  <c r="AF1829" i="1"/>
  <c r="AE1829" i="1"/>
  <c r="AD1829" i="1"/>
  <c r="AC1829" i="1"/>
  <c r="AB1829" i="1"/>
  <c r="AA1829" i="1"/>
  <c r="Z1829" i="1"/>
  <c r="Y1829" i="1"/>
  <c r="X1829" i="1"/>
  <c r="W1829" i="1"/>
  <c r="AF1828" i="1"/>
  <c r="AE1828" i="1"/>
  <c r="AD1828" i="1"/>
  <c r="AC1828" i="1"/>
  <c r="AB1828" i="1"/>
  <c r="AA1828" i="1"/>
  <c r="Z1828" i="1"/>
  <c r="Y1828" i="1"/>
  <c r="X1828" i="1"/>
  <c r="W1828" i="1"/>
  <c r="AF1827" i="1"/>
  <c r="AE1827" i="1"/>
  <c r="AD1827" i="1"/>
  <c r="AC1827" i="1"/>
  <c r="AB1827" i="1"/>
  <c r="AA1827" i="1"/>
  <c r="Z1827" i="1"/>
  <c r="Y1827" i="1"/>
  <c r="X1827" i="1"/>
  <c r="W1827" i="1"/>
  <c r="AF1826" i="1"/>
  <c r="AE1826" i="1"/>
  <c r="AD1826" i="1"/>
  <c r="AC1826" i="1"/>
  <c r="AB1826" i="1"/>
  <c r="AA1826" i="1"/>
  <c r="Z1826" i="1"/>
  <c r="Y1826" i="1"/>
  <c r="X1826" i="1"/>
  <c r="W1826" i="1"/>
  <c r="AF1825" i="1"/>
  <c r="AE1825" i="1"/>
  <c r="AD1825" i="1"/>
  <c r="AC1825" i="1"/>
  <c r="AB1825" i="1"/>
  <c r="AA1825" i="1"/>
  <c r="Z1825" i="1"/>
  <c r="Y1825" i="1"/>
  <c r="X1825" i="1"/>
  <c r="W1825" i="1"/>
  <c r="AF1824" i="1"/>
  <c r="AE1824" i="1"/>
  <c r="AD1824" i="1"/>
  <c r="AC1824" i="1"/>
  <c r="AB1824" i="1"/>
  <c r="AA1824" i="1"/>
  <c r="Z1824" i="1"/>
  <c r="Y1824" i="1"/>
  <c r="X1824" i="1"/>
  <c r="W1824" i="1"/>
  <c r="AF1823" i="1"/>
  <c r="AE1823" i="1"/>
  <c r="AD1823" i="1"/>
  <c r="AC1823" i="1"/>
  <c r="AB1823" i="1"/>
  <c r="AA1823" i="1"/>
  <c r="Z1823" i="1"/>
  <c r="Y1823" i="1"/>
  <c r="X1823" i="1"/>
  <c r="W1823" i="1"/>
  <c r="AF1822" i="1"/>
  <c r="AE1822" i="1"/>
  <c r="AD1822" i="1"/>
  <c r="AC1822" i="1"/>
  <c r="AB1822" i="1"/>
  <c r="AA1822" i="1"/>
  <c r="Z1822" i="1"/>
  <c r="Y1822" i="1"/>
  <c r="X1822" i="1"/>
  <c r="W1822" i="1"/>
  <c r="AF1821" i="1"/>
  <c r="AE1821" i="1"/>
  <c r="AD1821" i="1"/>
  <c r="AC1821" i="1"/>
  <c r="AB1821" i="1"/>
  <c r="AA1821" i="1"/>
  <c r="Z1821" i="1"/>
  <c r="Y1821" i="1"/>
  <c r="X1821" i="1"/>
  <c r="W1821" i="1"/>
  <c r="AF1820" i="1"/>
  <c r="AE1820" i="1"/>
  <c r="AD1820" i="1"/>
  <c r="AC1820" i="1"/>
  <c r="AB1820" i="1"/>
  <c r="AA1820" i="1"/>
  <c r="Z1820" i="1"/>
  <c r="Y1820" i="1"/>
  <c r="X1820" i="1"/>
  <c r="W1820" i="1"/>
  <c r="AF1819" i="1"/>
  <c r="AE1819" i="1"/>
  <c r="AD1819" i="1"/>
  <c r="AC1819" i="1"/>
  <c r="AB1819" i="1"/>
  <c r="AA1819" i="1"/>
  <c r="Z1819" i="1"/>
  <c r="Y1819" i="1"/>
  <c r="X1819" i="1"/>
  <c r="W1819" i="1"/>
  <c r="AF1818" i="1"/>
  <c r="AE1818" i="1"/>
  <c r="AD1818" i="1"/>
  <c r="AC1818" i="1"/>
  <c r="AB1818" i="1"/>
  <c r="AA1818" i="1"/>
  <c r="Z1818" i="1"/>
  <c r="Y1818" i="1"/>
  <c r="X1818" i="1"/>
  <c r="W1818" i="1"/>
  <c r="AF1817" i="1"/>
  <c r="AE1817" i="1"/>
  <c r="AD1817" i="1"/>
  <c r="AC1817" i="1"/>
  <c r="AB1817" i="1"/>
  <c r="AA1817" i="1"/>
  <c r="Z1817" i="1"/>
  <c r="Y1817" i="1"/>
  <c r="X1817" i="1"/>
  <c r="W1817" i="1"/>
  <c r="AF1816" i="1"/>
  <c r="AE1816" i="1"/>
  <c r="AD1816" i="1"/>
  <c r="AC1816" i="1"/>
  <c r="AB1816" i="1"/>
  <c r="AA1816" i="1"/>
  <c r="Z1816" i="1"/>
  <c r="Y1816" i="1"/>
  <c r="X1816" i="1"/>
  <c r="W1816" i="1"/>
  <c r="AF1815" i="1"/>
  <c r="AE1815" i="1"/>
  <c r="AD1815" i="1"/>
  <c r="AC1815" i="1"/>
  <c r="AB1815" i="1"/>
  <c r="AA1815" i="1"/>
  <c r="Z1815" i="1"/>
  <c r="Y1815" i="1"/>
  <c r="X1815" i="1"/>
  <c r="W1815" i="1"/>
  <c r="AF1814" i="1"/>
  <c r="AE1814" i="1"/>
  <c r="AD1814" i="1"/>
  <c r="AC1814" i="1"/>
  <c r="AB1814" i="1"/>
  <c r="AA1814" i="1"/>
  <c r="Z1814" i="1"/>
  <c r="Y1814" i="1"/>
  <c r="X1814" i="1"/>
  <c r="W1814" i="1"/>
  <c r="AF1813" i="1"/>
  <c r="AE1813" i="1"/>
  <c r="AD1813" i="1"/>
  <c r="AC1813" i="1"/>
  <c r="AB1813" i="1"/>
  <c r="AA1813" i="1"/>
  <c r="Z1813" i="1"/>
  <c r="Y1813" i="1"/>
  <c r="X1813" i="1"/>
  <c r="W1813" i="1"/>
  <c r="AF1812" i="1"/>
  <c r="AE1812" i="1"/>
  <c r="AD1812" i="1"/>
  <c r="AC1812" i="1"/>
  <c r="AB1812" i="1"/>
  <c r="AA1812" i="1"/>
  <c r="Z1812" i="1"/>
  <c r="Y1812" i="1"/>
  <c r="X1812" i="1"/>
  <c r="W1812" i="1"/>
  <c r="AF1811" i="1"/>
  <c r="AE1811" i="1"/>
  <c r="AD1811" i="1"/>
  <c r="AC1811" i="1"/>
  <c r="AB1811" i="1"/>
  <c r="AA1811" i="1"/>
  <c r="Z1811" i="1"/>
  <c r="Y1811" i="1"/>
  <c r="X1811" i="1"/>
  <c r="W1811" i="1"/>
  <c r="AF1810" i="1"/>
  <c r="AE1810" i="1"/>
  <c r="AD1810" i="1"/>
  <c r="AC1810" i="1"/>
  <c r="AB1810" i="1"/>
  <c r="AA1810" i="1"/>
  <c r="Z1810" i="1"/>
  <c r="Y1810" i="1"/>
  <c r="X1810" i="1"/>
  <c r="W1810" i="1"/>
  <c r="AF1809" i="1"/>
  <c r="AE1809" i="1"/>
  <c r="AD1809" i="1"/>
  <c r="AC1809" i="1"/>
  <c r="AB1809" i="1"/>
  <c r="AA1809" i="1"/>
  <c r="Z1809" i="1"/>
  <c r="Y1809" i="1"/>
  <c r="X1809" i="1"/>
  <c r="W1809" i="1"/>
  <c r="AF1808" i="1"/>
  <c r="AE1808" i="1"/>
  <c r="AD1808" i="1"/>
  <c r="AC1808" i="1"/>
  <c r="AB1808" i="1"/>
  <c r="AA1808" i="1"/>
  <c r="Z1808" i="1"/>
  <c r="Y1808" i="1"/>
  <c r="X1808" i="1"/>
  <c r="W1808" i="1"/>
  <c r="AF1807" i="1"/>
  <c r="AE1807" i="1"/>
  <c r="AD1807" i="1"/>
  <c r="AC1807" i="1"/>
  <c r="AB1807" i="1"/>
  <c r="AA1807" i="1"/>
  <c r="Z1807" i="1"/>
  <c r="Y1807" i="1"/>
  <c r="X1807" i="1"/>
  <c r="W1807" i="1"/>
  <c r="AF1806" i="1"/>
  <c r="AE1806" i="1"/>
  <c r="AD1806" i="1"/>
  <c r="AC1806" i="1"/>
  <c r="AB1806" i="1"/>
  <c r="AA1806" i="1"/>
  <c r="Z1806" i="1"/>
  <c r="Y1806" i="1"/>
  <c r="X1806" i="1"/>
  <c r="W1806" i="1"/>
  <c r="AF1805" i="1"/>
  <c r="AE1805" i="1"/>
  <c r="AD1805" i="1"/>
  <c r="AC1805" i="1"/>
  <c r="AB1805" i="1"/>
  <c r="AA1805" i="1"/>
  <c r="Z1805" i="1"/>
  <c r="Y1805" i="1"/>
  <c r="X1805" i="1"/>
  <c r="W1805" i="1"/>
  <c r="AF1804" i="1"/>
  <c r="AE1804" i="1"/>
  <c r="AD1804" i="1"/>
  <c r="AC1804" i="1"/>
  <c r="AB1804" i="1"/>
  <c r="AA1804" i="1"/>
  <c r="Z1804" i="1"/>
  <c r="Y1804" i="1"/>
  <c r="X1804" i="1"/>
  <c r="W1804" i="1"/>
  <c r="AF1803" i="1"/>
  <c r="AE1803" i="1"/>
  <c r="AD1803" i="1"/>
  <c r="AC1803" i="1"/>
  <c r="AB1803" i="1"/>
  <c r="AA1803" i="1"/>
  <c r="Z1803" i="1"/>
  <c r="Y1803" i="1"/>
  <c r="X1803" i="1"/>
  <c r="W1803" i="1"/>
  <c r="AF1802" i="1"/>
  <c r="AE1802" i="1"/>
  <c r="AD1802" i="1"/>
  <c r="AC1802" i="1"/>
  <c r="AB1802" i="1"/>
  <c r="AA1802" i="1"/>
  <c r="Z1802" i="1"/>
  <c r="Y1802" i="1"/>
  <c r="X1802" i="1"/>
  <c r="W1802" i="1"/>
  <c r="AF1801" i="1"/>
  <c r="AE1801" i="1"/>
  <c r="AD1801" i="1"/>
  <c r="AC1801" i="1"/>
  <c r="AB1801" i="1"/>
  <c r="AA1801" i="1"/>
  <c r="Z1801" i="1"/>
  <c r="Y1801" i="1"/>
  <c r="X1801" i="1"/>
  <c r="W1801" i="1"/>
  <c r="AF1800" i="1"/>
  <c r="AE1800" i="1"/>
  <c r="AD1800" i="1"/>
  <c r="AC1800" i="1"/>
  <c r="AB1800" i="1"/>
  <c r="AA1800" i="1"/>
  <c r="Z1800" i="1"/>
  <c r="Y1800" i="1"/>
  <c r="X1800" i="1"/>
  <c r="W1800" i="1"/>
  <c r="AF1799" i="1"/>
  <c r="AE1799" i="1"/>
  <c r="AD1799" i="1"/>
  <c r="AC1799" i="1"/>
  <c r="AB1799" i="1"/>
  <c r="AA1799" i="1"/>
  <c r="Z1799" i="1"/>
  <c r="Y1799" i="1"/>
  <c r="X1799" i="1"/>
  <c r="W1799" i="1"/>
  <c r="AF1798" i="1"/>
  <c r="AE1798" i="1"/>
  <c r="AD1798" i="1"/>
  <c r="AC1798" i="1"/>
  <c r="AB1798" i="1"/>
  <c r="AA1798" i="1"/>
  <c r="Z1798" i="1"/>
  <c r="Y1798" i="1"/>
  <c r="X1798" i="1"/>
  <c r="W1798" i="1"/>
  <c r="AF1797" i="1"/>
  <c r="AE1797" i="1"/>
  <c r="AD1797" i="1"/>
  <c r="AC1797" i="1"/>
  <c r="AB1797" i="1"/>
  <c r="AA1797" i="1"/>
  <c r="Z1797" i="1"/>
  <c r="Y1797" i="1"/>
  <c r="X1797" i="1"/>
  <c r="W1797" i="1"/>
  <c r="AF1796" i="1"/>
  <c r="AE1796" i="1"/>
  <c r="AD1796" i="1"/>
  <c r="AC1796" i="1"/>
  <c r="AB1796" i="1"/>
  <c r="AA1796" i="1"/>
  <c r="Z1796" i="1"/>
  <c r="Y1796" i="1"/>
  <c r="X1796" i="1"/>
  <c r="W1796" i="1"/>
  <c r="AF1795" i="1"/>
  <c r="AE1795" i="1"/>
  <c r="AD1795" i="1"/>
  <c r="AC1795" i="1"/>
  <c r="AB1795" i="1"/>
  <c r="AA1795" i="1"/>
  <c r="Z1795" i="1"/>
  <c r="Y1795" i="1"/>
  <c r="X1795" i="1"/>
  <c r="W1795" i="1"/>
  <c r="AF1794" i="1"/>
  <c r="AE1794" i="1"/>
  <c r="AD1794" i="1"/>
  <c r="AC1794" i="1"/>
  <c r="AB1794" i="1"/>
  <c r="AA1794" i="1"/>
  <c r="Z1794" i="1"/>
  <c r="Y1794" i="1"/>
  <c r="X1794" i="1"/>
  <c r="W1794" i="1"/>
  <c r="AF1793" i="1"/>
  <c r="AE1793" i="1"/>
  <c r="AD1793" i="1"/>
  <c r="AC1793" i="1"/>
  <c r="AB1793" i="1"/>
  <c r="AA1793" i="1"/>
  <c r="Z1793" i="1"/>
  <c r="Y1793" i="1"/>
  <c r="X1793" i="1"/>
  <c r="W1793" i="1"/>
  <c r="AF1792" i="1"/>
  <c r="AE1792" i="1"/>
  <c r="AD1792" i="1"/>
  <c r="AC1792" i="1"/>
  <c r="AB1792" i="1"/>
  <c r="AA1792" i="1"/>
  <c r="Z1792" i="1"/>
  <c r="Y1792" i="1"/>
  <c r="X1792" i="1"/>
  <c r="W1792" i="1"/>
  <c r="AF1791" i="1"/>
  <c r="AE1791" i="1"/>
  <c r="AD1791" i="1"/>
  <c r="AC1791" i="1"/>
  <c r="AB1791" i="1"/>
  <c r="AA1791" i="1"/>
  <c r="Z1791" i="1"/>
  <c r="Y1791" i="1"/>
  <c r="X1791" i="1"/>
  <c r="W1791" i="1"/>
  <c r="AF1790" i="1"/>
  <c r="AE1790" i="1"/>
  <c r="AD1790" i="1"/>
  <c r="AC1790" i="1"/>
  <c r="AB1790" i="1"/>
  <c r="AA1790" i="1"/>
  <c r="Z1790" i="1"/>
  <c r="Y1790" i="1"/>
  <c r="X1790" i="1"/>
  <c r="W1790" i="1"/>
  <c r="AF1789" i="1"/>
  <c r="AE1789" i="1"/>
  <c r="AD1789" i="1"/>
  <c r="AC1789" i="1"/>
  <c r="AB1789" i="1"/>
  <c r="AA1789" i="1"/>
  <c r="Z1789" i="1"/>
  <c r="Y1789" i="1"/>
  <c r="X1789" i="1"/>
  <c r="W1789" i="1"/>
  <c r="AF1788" i="1"/>
  <c r="AE1788" i="1"/>
  <c r="AD1788" i="1"/>
  <c r="AC1788" i="1"/>
  <c r="AB1788" i="1"/>
  <c r="AA1788" i="1"/>
  <c r="Z1788" i="1"/>
  <c r="Y1788" i="1"/>
  <c r="X1788" i="1"/>
  <c r="W1788" i="1"/>
  <c r="AF1787" i="1"/>
  <c r="AE1787" i="1"/>
  <c r="AD1787" i="1"/>
  <c r="AC1787" i="1"/>
  <c r="AB1787" i="1"/>
  <c r="AA1787" i="1"/>
  <c r="Z1787" i="1"/>
  <c r="Y1787" i="1"/>
  <c r="X1787" i="1"/>
  <c r="W1787" i="1"/>
  <c r="AF1786" i="1"/>
  <c r="AE1786" i="1"/>
  <c r="AD1786" i="1"/>
  <c r="AC1786" i="1"/>
  <c r="AB1786" i="1"/>
  <c r="AA1786" i="1"/>
  <c r="Z1786" i="1"/>
  <c r="Y1786" i="1"/>
  <c r="X1786" i="1"/>
  <c r="W1786" i="1"/>
  <c r="AF1785" i="1"/>
  <c r="AE1785" i="1"/>
  <c r="AD1785" i="1"/>
  <c r="AC1785" i="1"/>
  <c r="AB1785" i="1"/>
  <c r="AA1785" i="1"/>
  <c r="Z1785" i="1"/>
  <c r="Y1785" i="1"/>
  <c r="X1785" i="1"/>
  <c r="W1785" i="1"/>
  <c r="AF1784" i="1"/>
  <c r="AE1784" i="1"/>
  <c r="AD1784" i="1"/>
  <c r="AC1784" i="1"/>
  <c r="AB1784" i="1"/>
  <c r="AA1784" i="1"/>
  <c r="Z1784" i="1"/>
  <c r="Y1784" i="1"/>
  <c r="X1784" i="1"/>
  <c r="W1784" i="1"/>
  <c r="AF1783" i="1"/>
  <c r="AE1783" i="1"/>
  <c r="AD1783" i="1"/>
  <c r="AC1783" i="1"/>
  <c r="AB1783" i="1"/>
  <c r="AA1783" i="1"/>
  <c r="Z1783" i="1"/>
  <c r="Y1783" i="1"/>
  <c r="X1783" i="1"/>
  <c r="W1783" i="1"/>
  <c r="AF1782" i="1"/>
  <c r="AE1782" i="1"/>
  <c r="AD1782" i="1"/>
  <c r="AC1782" i="1"/>
  <c r="AB1782" i="1"/>
  <c r="AA1782" i="1"/>
  <c r="Z1782" i="1"/>
  <c r="Y1782" i="1"/>
  <c r="X1782" i="1"/>
  <c r="W1782" i="1"/>
  <c r="AF1781" i="1"/>
  <c r="AE1781" i="1"/>
  <c r="AD1781" i="1"/>
  <c r="AC1781" i="1"/>
  <c r="AB1781" i="1"/>
  <c r="AA1781" i="1"/>
  <c r="Z1781" i="1"/>
  <c r="Y1781" i="1"/>
  <c r="X1781" i="1"/>
  <c r="W1781" i="1"/>
  <c r="AF1780" i="1"/>
  <c r="AE1780" i="1"/>
  <c r="AD1780" i="1"/>
  <c r="AC1780" i="1"/>
  <c r="AB1780" i="1"/>
  <c r="AA1780" i="1"/>
  <c r="Z1780" i="1"/>
  <c r="Y1780" i="1"/>
  <c r="X1780" i="1"/>
  <c r="W1780" i="1"/>
  <c r="AF1779" i="1"/>
  <c r="AE1779" i="1"/>
  <c r="AD1779" i="1"/>
  <c r="AC1779" i="1"/>
  <c r="AB1779" i="1"/>
  <c r="AA1779" i="1"/>
  <c r="Z1779" i="1"/>
  <c r="Y1779" i="1"/>
  <c r="X1779" i="1"/>
  <c r="W1779" i="1"/>
  <c r="AF1778" i="1"/>
  <c r="AE1778" i="1"/>
  <c r="AD1778" i="1"/>
  <c r="AC1778" i="1"/>
  <c r="AB1778" i="1"/>
  <c r="AA1778" i="1"/>
  <c r="Z1778" i="1"/>
  <c r="Y1778" i="1"/>
  <c r="X1778" i="1"/>
  <c r="W1778" i="1"/>
  <c r="AF1777" i="1"/>
  <c r="AE1777" i="1"/>
  <c r="AD1777" i="1"/>
  <c r="AC1777" i="1"/>
  <c r="AB1777" i="1"/>
  <c r="AA1777" i="1"/>
  <c r="Z1777" i="1"/>
  <c r="Y1777" i="1"/>
  <c r="X1777" i="1"/>
  <c r="W1777" i="1"/>
  <c r="AF1776" i="1"/>
  <c r="AE1776" i="1"/>
  <c r="AD1776" i="1"/>
  <c r="AC1776" i="1"/>
  <c r="AB1776" i="1"/>
  <c r="AA1776" i="1"/>
  <c r="Z1776" i="1"/>
  <c r="Y1776" i="1"/>
  <c r="X1776" i="1"/>
  <c r="W1776" i="1"/>
  <c r="AF1775" i="1"/>
  <c r="AE1775" i="1"/>
  <c r="AD1775" i="1"/>
  <c r="AC1775" i="1"/>
  <c r="AB1775" i="1"/>
  <c r="AA1775" i="1"/>
  <c r="Z1775" i="1"/>
  <c r="Y1775" i="1"/>
  <c r="X1775" i="1"/>
  <c r="W1775" i="1"/>
  <c r="AF1774" i="1"/>
  <c r="AE1774" i="1"/>
  <c r="AD1774" i="1"/>
  <c r="AC1774" i="1"/>
  <c r="AB1774" i="1"/>
  <c r="AA1774" i="1"/>
  <c r="Z1774" i="1"/>
  <c r="Y1774" i="1"/>
  <c r="X1774" i="1"/>
  <c r="W1774" i="1"/>
  <c r="AF1773" i="1"/>
  <c r="AE1773" i="1"/>
  <c r="AD1773" i="1"/>
  <c r="AC1773" i="1"/>
  <c r="AB1773" i="1"/>
  <c r="AA1773" i="1"/>
  <c r="Z1773" i="1"/>
  <c r="Y1773" i="1"/>
  <c r="X1773" i="1"/>
  <c r="W1773" i="1"/>
  <c r="AF1772" i="1"/>
  <c r="AE1772" i="1"/>
  <c r="AD1772" i="1"/>
  <c r="AC1772" i="1"/>
  <c r="AB1772" i="1"/>
  <c r="AA1772" i="1"/>
  <c r="Z1772" i="1"/>
  <c r="Y1772" i="1"/>
  <c r="X1772" i="1"/>
  <c r="W1772" i="1"/>
  <c r="AF1771" i="1"/>
  <c r="AE1771" i="1"/>
  <c r="AD1771" i="1"/>
  <c r="AC1771" i="1"/>
  <c r="AB1771" i="1"/>
  <c r="AA1771" i="1"/>
  <c r="Z1771" i="1"/>
  <c r="Y1771" i="1"/>
  <c r="X1771" i="1"/>
  <c r="W1771" i="1"/>
  <c r="AF1770" i="1"/>
  <c r="AE1770" i="1"/>
  <c r="AD1770" i="1"/>
  <c r="AC1770" i="1"/>
  <c r="AB1770" i="1"/>
  <c r="AA1770" i="1"/>
  <c r="Z1770" i="1"/>
  <c r="Y1770" i="1"/>
  <c r="X1770" i="1"/>
  <c r="W1770" i="1"/>
  <c r="AF1769" i="1"/>
  <c r="AE1769" i="1"/>
  <c r="AD1769" i="1"/>
  <c r="AC1769" i="1"/>
  <c r="AB1769" i="1"/>
  <c r="AA1769" i="1"/>
  <c r="Z1769" i="1"/>
  <c r="Y1769" i="1"/>
  <c r="X1769" i="1"/>
  <c r="W1769" i="1"/>
  <c r="AF1768" i="1"/>
  <c r="AE1768" i="1"/>
  <c r="AD1768" i="1"/>
  <c r="AC1768" i="1"/>
  <c r="AB1768" i="1"/>
  <c r="AA1768" i="1"/>
  <c r="Z1768" i="1"/>
  <c r="Y1768" i="1"/>
  <c r="X1768" i="1"/>
  <c r="W1768" i="1"/>
  <c r="AF1767" i="1"/>
  <c r="AE1767" i="1"/>
  <c r="AD1767" i="1"/>
  <c r="AC1767" i="1"/>
  <c r="AB1767" i="1"/>
  <c r="AA1767" i="1"/>
  <c r="Z1767" i="1"/>
  <c r="Y1767" i="1"/>
  <c r="X1767" i="1"/>
  <c r="W1767" i="1"/>
  <c r="AF1766" i="1"/>
  <c r="AE1766" i="1"/>
  <c r="AD1766" i="1"/>
  <c r="AC1766" i="1"/>
  <c r="AB1766" i="1"/>
  <c r="AA1766" i="1"/>
  <c r="Z1766" i="1"/>
  <c r="Y1766" i="1"/>
  <c r="X1766" i="1"/>
  <c r="W1766" i="1"/>
  <c r="AF1765" i="1"/>
  <c r="AE1765" i="1"/>
  <c r="AD1765" i="1"/>
  <c r="AC1765" i="1"/>
  <c r="AB1765" i="1"/>
  <c r="AA1765" i="1"/>
  <c r="Z1765" i="1"/>
  <c r="Y1765" i="1"/>
  <c r="X1765" i="1"/>
  <c r="W1765" i="1"/>
  <c r="AF1764" i="1"/>
  <c r="AE1764" i="1"/>
  <c r="AD1764" i="1"/>
  <c r="AC1764" i="1"/>
  <c r="AB1764" i="1"/>
  <c r="AA1764" i="1"/>
  <c r="Z1764" i="1"/>
  <c r="Y1764" i="1"/>
  <c r="X1764" i="1"/>
  <c r="W1764" i="1"/>
  <c r="AF1763" i="1"/>
  <c r="AE1763" i="1"/>
  <c r="AD1763" i="1"/>
  <c r="AC1763" i="1"/>
  <c r="AB1763" i="1"/>
  <c r="AA1763" i="1"/>
  <c r="Z1763" i="1"/>
  <c r="Y1763" i="1"/>
  <c r="X1763" i="1"/>
  <c r="W1763" i="1"/>
  <c r="AF1762" i="1"/>
  <c r="AE1762" i="1"/>
  <c r="AD1762" i="1"/>
  <c r="AC1762" i="1"/>
  <c r="AB1762" i="1"/>
  <c r="AA1762" i="1"/>
  <c r="Z1762" i="1"/>
  <c r="Y1762" i="1"/>
  <c r="X1762" i="1"/>
  <c r="W1762" i="1"/>
  <c r="AF1761" i="1"/>
  <c r="AE1761" i="1"/>
  <c r="AD1761" i="1"/>
  <c r="AC1761" i="1"/>
  <c r="AB1761" i="1"/>
  <c r="AA1761" i="1"/>
  <c r="Z1761" i="1"/>
  <c r="Y1761" i="1"/>
  <c r="X1761" i="1"/>
  <c r="W1761" i="1"/>
  <c r="AF1760" i="1"/>
  <c r="AE1760" i="1"/>
  <c r="AD1760" i="1"/>
  <c r="AC1760" i="1"/>
  <c r="AB1760" i="1"/>
  <c r="AA1760" i="1"/>
  <c r="Z1760" i="1"/>
  <c r="Y1760" i="1"/>
  <c r="X1760" i="1"/>
  <c r="W1760" i="1"/>
  <c r="AF1759" i="1"/>
  <c r="AE1759" i="1"/>
  <c r="AD1759" i="1"/>
  <c r="AC1759" i="1"/>
  <c r="AB1759" i="1"/>
  <c r="AA1759" i="1"/>
  <c r="Z1759" i="1"/>
  <c r="Y1759" i="1"/>
  <c r="X1759" i="1"/>
  <c r="W1759" i="1"/>
  <c r="AF1758" i="1"/>
  <c r="AE1758" i="1"/>
  <c r="AD1758" i="1"/>
  <c r="AC1758" i="1"/>
  <c r="AB1758" i="1"/>
  <c r="AA1758" i="1"/>
  <c r="Z1758" i="1"/>
  <c r="Y1758" i="1"/>
  <c r="X1758" i="1"/>
  <c r="W1758" i="1"/>
  <c r="AF1757" i="1"/>
  <c r="AE1757" i="1"/>
  <c r="AD1757" i="1"/>
  <c r="AC1757" i="1"/>
  <c r="AB1757" i="1"/>
  <c r="AA1757" i="1"/>
  <c r="Z1757" i="1"/>
  <c r="Y1757" i="1"/>
  <c r="X1757" i="1"/>
  <c r="W1757" i="1"/>
  <c r="AF1756" i="1"/>
  <c r="AE1756" i="1"/>
  <c r="AD1756" i="1"/>
  <c r="AC1756" i="1"/>
  <c r="AB1756" i="1"/>
  <c r="AA1756" i="1"/>
  <c r="Z1756" i="1"/>
  <c r="Y1756" i="1"/>
  <c r="X1756" i="1"/>
  <c r="W1756" i="1"/>
  <c r="AF1755" i="1"/>
  <c r="AE1755" i="1"/>
  <c r="AD1755" i="1"/>
  <c r="AC1755" i="1"/>
  <c r="AB1755" i="1"/>
  <c r="AA1755" i="1"/>
  <c r="Z1755" i="1"/>
  <c r="Y1755" i="1"/>
  <c r="X1755" i="1"/>
  <c r="W1755" i="1"/>
  <c r="AF1754" i="1"/>
  <c r="AE1754" i="1"/>
  <c r="AD1754" i="1"/>
  <c r="AC1754" i="1"/>
  <c r="AB1754" i="1"/>
  <c r="AA1754" i="1"/>
  <c r="Z1754" i="1"/>
  <c r="Y1754" i="1"/>
  <c r="X1754" i="1"/>
  <c r="W1754" i="1"/>
  <c r="AF1753" i="1"/>
  <c r="AE1753" i="1"/>
  <c r="AD1753" i="1"/>
  <c r="AC1753" i="1"/>
  <c r="AB1753" i="1"/>
  <c r="AA1753" i="1"/>
  <c r="Z1753" i="1"/>
  <c r="Y1753" i="1"/>
  <c r="X1753" i="1"/>
  <c r="W1753" i="1"/>
  <c r="AF1752" i="1"/>
  <c r="AE1752" i="1"/>
  <c r="AD1752" i="1"/>
  <c r="AC1752" i="1"/>
  <c r="AB1752" i="1"/>
  <c r="AA1752" i="1"/>
  <c r="Z1752" i="1"/>
  <c r="Y1752" i="1"/>
  <c r="X1752" i="1"/>
  <c r="W1752" i="1"/>
  <c r="AF1751" i="1"/>
  <c r="AE1751" i="1"/>
  <c r="AD1751" i="1"/>
  <c r="AC1751" i="1"/>
  <c r="AB1751" i="1"/>
  <c r="AA1751" i="1"/>
  <c r="Z1751" i="1"/>
  <c r="Y1751" i="1"/>
  <c r="X1751" i="1"/>
  <c r="W1751" i="1"/>
  <c r="AF1750" i="1"/>
  <c r="AE1750" i="1"/>
  <c r="AD1750" i="1"/>
  <c r="AC1750" i="1"/>
  <c r="AB1750" i="1"/>
  <c r="AA1750" i="1"/>
  <c r="Z1750" i="1"/>
  <c r="Y1750" i="1"/>
  <c r="X1750" i="1"/>
  <c r="W1750" i="1"/>
  <c r="AF1749" i="1"/>
  <c r="AE1749" i="1"/>
  <c r="AD1749" i="1"/>
  <c r="AC1749" i="1"/>
  <c r="AB1749" i="1"/>
  <c r="AA1749" i="1"/>
  <c r="Z1749" i="1"/>
  <c r="Y1749" i="1"/>
  <c r="X1749" i="1"/>
  <c r="W1749" i="1"/>
  <c r="AF1748" i="1"/>
  <c r="AE1748" i="1"/>
  <c r="AD1748" i="1"/>
  <c r="AC1748" i="1"/>
  <c r="AB1748" i="1"/>
  <c r="AA1748" i="1"/>
  <c r="Z1748" i="1"/>
  <c r="Y1748" i="1"/>
  <c r="X1748" i="1"/>
  <c r="W1748" i="1"/>
  <c r="AF1747" i="1"/>
  <c r="AE1747" i="1"/>
  <c r="AD1747" i="1"/>
  <c r="AC1747" i="1"/>
  <c r="AB1747" i="1"/>
  <c r="AA1747" i="1"/>
  <c r="Z1747" i="1"/>
  <c r="Y1747" i="1"/>
  <c r="X1747" i="1"/>
  <c r="W1747" i="1"/>
  <c r="AF1746" i="1"/>
  <c r="AE1746" i="1"/>
  <c r="AD1746" i="1"/>
  <c r="AC1746" i="1"/>
  <c r="AB1746" i="1"/>
  <c r="AA1746" i="1"/>
  <c r="Z1746" i="1"/>
  <c r="Y1746" i="1"/>
  <c r="X1746" i="1"/>
  <c r="W1746" i="1"/>
  <c r="AF1745" i="1"/>
  <c r="AE1745" i="1"/>
  <c r="AD1745" i="1"/>
  <c r="AC1745" i="1"/>
  <c r="AB1745" i="1"/>
  <c r="AA1745" i="1"/>
  <c r="Z1745" i="1"/>
  <c r="Y1745" i="1"/>
  <c r="X1745" i="1"/>
  <c r="W1745" i="1"/>
  <c r="AF1744" i="1"/>
  <c r="AE1744" i="1"/>
  <c r="AD1744" i="1"/>
  <c r="AC1744" i="1"/>
  <c r="AB1744" i="1"/>
  <c r="AA1744" i="1"/>
  <c r="Z1744" i="1"/>
  <c r="Y1744" i="1"/>
  <c r="X1744" i="1"/>
  <c r="W1744" i="1"/>
  <c r="AF1743" i="1"/>
  <c r="AE1743" i="1"/>
  <c r="AD1743" i="1"/>
  <c r="AC1743" i="1"/>
  <c r="AB1743" i="1"/>
  <c r="AA1743" i="1"/>
  <c r="Z1743" i="1"/>
  <c r="Y1743" i="1"/>
  <c r="X1743" i="1"/>
  <c r="W1743" i="1"/>
  <c r="AF1742" i="1"/>
  <c r="AE1742" i="1"/>
  <c r="AD1742" i="1"/>
  <c r="AC1742" i="1"/>
  <c r="AB1742" i="1"/>
  <c r="AA1742" i="1"/>
  <c r="Z1742" i="1"/>
  <c r="Y1742" i="1"/>
  <c r="X1742" i="1"/>
  <c r="W1742" i="1"/>
  <c r="AF1741" i="1"/>
  <c r="AE1741" i="1"/>
  <c r="AD1741" i="1"/>
  <c r="AC1741" i="1"/>
  <c r="AB1741" i="1"/>
  <c r="AA1741" i="1"/>
  <c r="Z1741" i="1"/>
  <c r="Y1741" i="1"/>
  <c r="X1741" i="1"/>
  <c r="W1741" i="1"/>
  <c r="AF1740" i="1"/>
  <c r="AE1740" i="1"/>
  <c r="AD1740" i="1"/>
  <c r="AC1740" i="1"/>
  <c r="AB1740" i="1"/>
  <c r="AA1740" i="1"/>
  <c r="Z1740" i="1"/>
  <c r="Y1740" i="1"/>
  <c r="X1740" i="1"/>
  <c r="W1740" i="1"/>
  <c r="AF1739" i="1"/>
  <c r="AE1739" i="1"/>
  <c r="AD1739" i="1"/>
  <c r="AC1739" i="1"/>
  <c r="AB1739" i="1"/>
  <c r="AA1739" i="1"/>
  <c r="Z1739" i="1"/>
  <c r="Y1739" i="1"/>
  <c r="X1739" i="1"/>
  <c r="W1739" i="1"/>
  <c r="AF1738" i="1"/>
  <c r="AE1738" i="1"/>
  <c r="AD1738" i="1"/>
  <c r="AC1738" i="1"/>
  <c r="AB1738" i="1"/>
  <c r="AA1738" i="1"/>
  <c r="Z1738" i="1"/>
  <c r="Y1738" i="1"/>
  <c r="X1738" i="1"/>
  <c r="W1738" i="1"/>
  <c r="AF1737" i="1"/>
  <c r="AE1737" i="1"/>
  <c r="AD1737" i="1"/>
  <c r="AC1737" i="1"/>
  <c r="AB1737" i="1"/>
  <c r="AA1737" i="1"/>
  <c r="Z1737" i="1"/>
  <c r="Y1737" i="1"/>
  <c r="X1737" i="1"/>
  <c r="W1737" i="1"/>
  <c r="AF1736" i="1"/>
  <c r="AE1736" i="1"/>
  <c r="AD1736" i="1"/>
  <c r="AC1736" i="1"/>
  <c r="AB1736" i="1"/>
  <c r="AA1736" i="1"/>
  <c r="Z1736" i="1"/>
  <c r="Y1736" i="1"/>
  <c r="X1736" i="1"/>
  <c r="W1736" i="1"/>
  <c r="AF1735" i="1"/>
  <c r="AE1735" i="1"/>
  <c r="AD1735" i="1"/>
  <c r="AC1735" i="1"/>
  <c r="AB1735" i="1"/>
  <c r="AA1735" i="1"/>
  <c r="Z1735" i="1"/>
  <c r="Y1735" i="1"/>
  <c r="X1735" i="1"/>
  <c r="W1735" i="1"/>
  <c r="AF1734" i="1"/>
  <c r="AE1734" i="1"/>
  <c r="AD1734" i="1"/>
  <c r="AC1734" i="1"/>
  <c r="AB1734" i="1"/>
  <c r="AA1734" i="1"/>
  <c r="Z1734" i="1"/>
  <c r="Y1734" i="1"/>
  <c r="X1734" i="1"/>
  <c r="W1734" i="1"/>
  <c r="AF1733" i="1"/>
  <c r="AE1733" i="1"/>
  <c r="AD1733" i="1"/>
  <c r="AC1733" i="1"/>
  <c r="AB1733" i="1"/>
  <c r="AA1733" i="1"/>
  <c r="Z1733" i="1"/>
  <c r="Y1733" i="1"/>
  <c r="X1733" i="1"/>
  <c r="W1733" i="1"/>
  <c r="AF1732" i="1"/>
  <c r="AE1732" i="1"/>
  <c r="AD1732" i="1"/>
  <c r="AC1732" i="1"/>
  <c r="AB1732" i="1"/>
  <c r="AA1732" i="1"/>
  <c r="Z1732" i="1"/>
  <c r="Y1732" i="1"/>
  <c r="X1732" i="1"/>
  <c r="W1732" i="1"/>
  <c r="AF1731" i="1"/>
  <c r="AE1731" i="1"/>
  <c r="AD1731" i="1"/>
  <c r="AC1731" i="1"/>
  <c r="AB1731" i="1"/>
  <c r="AA1731" i="1"/>
  <c r="Z1731" i="1"/>
  <c r="Y1731" i="1"/>
  <c r="X1731" i="1"/>
  <c r="W1731" i="1"/>
  <c r="AF1730" i="1"/>
  <c r="AE1730" i="1"/>
  <c r="AD1730" i="1"/>
  <c r="AC1730" i="1"/>
  <c r="AB1730" i="1"/>
  <c r="AA1730" i="1"/>
  <c r="Z1730" i="1"/>
  <c r="Y1730" i="1"/>
  <c r="X1730" i="1"/>
  <c r="W1730" i="1"/>
  <c r="AF1729" i="1"/>
  <c r="AE1729" i="1"/>
  <c r="AD1729" i="1"/>
  <c r="AC1729" i="1"/>
  <c r="AB1729" i="1"/>
  <c r="AA1729" i="1"/>
  <c r="Z1729" i="1"/>
  <c r="Y1729" i="1"/>
  <c r="X1729" i="1"/>
  <c r="W1729" i="1"/>
  <c r="AF1728" i="1"/>
  <c r="AE1728" i="1"/>
  <c r="AD1728" i="1"/>
  <c r="AC1728" i="1"/>
  <c r="AB1728" i="1"/>
  <c r="AA1728" i="1"/>
  <c r="Z1728" i="1"/>
  <c r="Y1728" i="1"/>
  <c r="X1728" i="1"/>
  <c r="W1728" i="1"/>
  <c r="AF1727" i="1"/>
  <c r="AE1727" i="1"/>
  <c r="AD1727" i="1"/>
  <c r="AC1727" i="1"/>
  <c r="AB1727" i="1"/>
  <c r="AA1727" i="1"/>
  <c r="Z1727" i="1"/>
  <c r="Y1727" i="1"/>
  <c r="X1727" i="1"/>
  <c r="W1727" i="1"/>
  <c r="AF1726" i="1"/>
  <c r="AE1726" i="1"/>
  <c r="AD1726" i="1"/>
  <c r="AC1726" i="1"/>
  <c r="AB1726" i="1"/>
  <c r="AA1726" i="1"/>
  <c r="Z1726" i="1"/>
  <c r="Y1726" i="1"/>
  <c r="X1726" i="1"/>
  <c r="W1726" i="1"/>
  <c r="AF1725" i="1"/>
  <c r="AE1725" i="1"/>
  <c r="AD1725" i="1"/>
  <c r="AC1725" i="1"/>
  <c r="AB1725" i="1"/>
  <c r="AA1725" i="1"/>
  <c r="Z1725" i="1"/>
  <c r="Y1725" i="1"/>
  <c r="X1725" i="1"/>
  <c r="W1725" i="1"/>
  <c r="AF1724" i="1"/>
  <c r="AE1724" i="1"/>
  <c r="AD1724" i="1"/>
  <c r="AC1724" i="1"/>
  <c r="AB1724" i="1"/>
  <c r="AA1724" i="1"/>
  <c r="Z1724" i="1"/>
  <c r="Y1724" i="1"/>
  <c r="X1724" i="1"/>
  <c r="W1724" i="1"/>
  <c r="AF1723" i="1"/>
  <c r="AE1723" i="1"/>
  <c r="AD1723" i="1"/>
  <c r="AC1723" i="1"/>
  <c r="AB1723" i="1"/>
  <c r="AA1723" i="1"/>
  <c r="Z1723" i="1"/>
  <c r="Y1723" i="1"/>
  <c r="X1723" i="1"/>
  <c r="W1723" i="1"/>
  <c r="AF1722" i="1"/>
  <c r="AE1722" i="1"/>
  <c r="AD1722" i="1"/>
  <c r="AC1722" i="1"/>
  <c r="AB1722" i="1"/>
  <c r="AA1722" i="1"/>
  <c r="Z1722" i="1"/>
  <c r="Y1722" i="1"/>
  <c r="X1722" i="1"/>
  <c r="W1722" i="1"/>
  <c r="AF1721" i="1"/>
  <c r="AE1721" i="1"/>
  <c r="AD1721" i="1"/>
  <c r="AC1721" i="1"/>
  <c r="AB1721" i="1"/>
  <c r="AA1721" i="1"/>
  <c r="Z1721" i="1"/>
  <c r="Y1721" i="1"/>
  <c r="X1721" i="1"/>
  <c r="W1721" i="1"/>
  <c r="AF1720" i="1"/>
  <c r="AE1720" i="1"/>
  <c r="AD1720" i="1"/>
  <c r="AC1720" i="1"/>
  <c r="AB1720" i="1"/>
  <c r="AA1720" i="1"/>
  <c r="Z1720" i="1"/>
  <c r="Y1720" i="1"/>
  <c r="X1720" i="1"/>
  <c r="W1720" i="1"/>
  <c r="AF1719" i="1"/>
  <c r="AE1719" i="1"/>
  <c r="AD1719" i="1"/>
  <c r="AC1719" i="1"/>
  <c r="AB1719" i="1"/>
  <c r="AA1719" i="1"/>
  <c r="Z1719" i="1"/>
  <c r="Y1719" i="1"/>
  <c r="X1719" i="1"/>
  <c r="W1719" i="1"/>
  <c r="AF1718" i="1"/>
  <c r="AE1718" i="1"/>
  <c r="AD1718" i="1"/>
  <c r="AC1718" i="1"/>
  <c r="AB1718" i="1"/>
  <c r="AA1718" i="1"/>
  <c r="Z1718" i="1"/>
  <c r="Y1718" i="1"/>
  <c r="X1718" i="1"/>
  <c r="W1718" i="1"/>
  <c r="AF1717" i="1"/>
  <c r="AE1717" i="1"/>
  <c r="AD1717" i="1"/>
  <c r="AC1717" i="1"/>
  <c r="AB1717" i="1"/>
  <c r="AA1717" i="1"/>
  <c r="Z1717" i="1"/>
  <c r="Y1717" i="1"/>
  <c r="X1717" i="1"/>
  <c r="W1717" i="1"/>
  <c r="AF1716" i="1"/>
  <c r="AE1716" i="1"/>
  <c r="AD1716" i="1"/>
  <c r="AC1716" i="1"/>
  <c r="AB1716" i="1"/>
  <c r="AA1716" i="1"/>
  <c r="Z1716" i="1"/>
  <c r="Y1716" i="1"/>
  <c r="X1716" i="1"/>
  <c r="W1716" i="1"/>
  <c r="AF1715" i="1"/>
  <c r="AE1715" i="1"/>
  <c r="AD1715" i="1"/>
  <c r="AC1715" i="1"/>
  <c r="AB1715" i="1"/>
  <c r="AA1715" i="1"/>
  <c r="Z1715" i="1"/>
  <c r="Y1715" i="1"/>
  <c r="X1715" i="1"/>
  <c r="W1715" i="1"/>
  <c r="AF1714" i="1"/>
  <c r="AE1714" i="1"/>
  <c r="AD1714" i="1"/>
  <c r="AC1714" i="1"/>
  <c r="AB1714" i="1"/>
  <c r="AA1714" i="1"/>
  <c r="Z1714" i="1"/>
  <c r="Y1714" i="1"/>
  <c r="X1714" i="1"/>
  <c r="W1714" i="1"/>
  <c r="AF1713" i="1"/>
  <c r="AE1713" i="1"/>
  <c r="AD1713" i="1"/>
  <c r="AC1713" i="1"/>
  <c r="AB1713" i="1"/>
  <c r="AA1713" i="1"/>
  <c r="Z1713" i="1"/>
  <c r="Y1713" i="1"/>
  <c r="X1713" i="1"/>
  <c r="W1713" i="1"/>
  <c r="AF1712" i="1"/>
  <c r="AE1712" i="1"/>
  <c r="AD1712" i="1"/>
  <c r="AC1712" i="1"/>
  <c r="AB1712" i="1"/>
  <c r="AA1712" i="1"/>
  <c r="Z1712" i="1"/>
  <c r="Y1712" i="1"/>
  <c r="X1712" i="1"/>
  <c r="W1712" i="1"/>
  <c r="AF1711" i="1"/>
  <c r="AE1711" i="1"/>
  <c r="AD1711" i="1"/>
  <c r="AC1711" i="1"/>
  <c r="AB1711" i="1"/>
  <c r="AA1711" i="1"/>
  <c r="Z1711" i="1"/>
  <c r="Y1711" i="1"/>
  <c r="X1711" i="1"/>
  <c r="W1711" i="1"/>
  <c r="AF1710" i="1"/>
  <c r="AE1710" i="1"/>
  <c r="AD1710" i="1"/>
  <c r="AC1710" i="1"/>
  <c r="AB1710" i="1"/>
  <c r="AA1710" i="1"/>
  <c r="Z1710" i="1"/>
  <c r="Y1710" i="1"/>
  <c r="X1710" i="1"/>
  <c r="W1710" i="1"/>
  <c r="AF1709" i="1"/>
  <c r="AE1709" i="1"/>
  <c r="AD1709" i="1"/>
  <c r="AC1709" i="1"/>
  <c r="AB1709" i="1"/>
  <c r="AA1709" i="1"/>
  <c r="Z1709" i="1"/>
  <c r="Y1709" i="1"/>
  <c r="X1709" i="1"/>
  <c r="W1709" i="1"/>
  <c r="AF1708" i="1"/>
  <c r="AE1708" i="1"/>
  <c r="AD1708" i="1"/>
  <c r="AC1708" i="1"/>
  <c r="AB1708" i="1"/>
  <c r="AA1708" i="1"/>
  <c r="Z1708" i="1"/>
  <c r="Y1708" i="1"/>
  <c r="X1708" i="1"/>
  <c r="W1708" i="1"/>
  <c r="AF1707" i="1"/>
  <c r="AE1707" i="1"/>
  <c r="AD1707" i="1"/>
  <c r="AC1707" i="1"/>
  <c r="AB1707" i="1"/>
  <c r="AA1707" i="1"/>
  <c r="Z1707" i="1"/>
  <c r="Y1707" i="1"/>
  <c r="X1707" i="1"/>
  <c r="W1707" i="1"/>
  <c r="AF1706" i="1"/>
  <c r="AE1706" i="1"/>
  <c r="AD1706" i="1"/>
  <c r="AC1706" i="1"/>
  <c r="AB1706" i="1"/>
  <c r="AA1706" i="1"/>
  <c r="Z1706" i="1"/>
  <c r="Y1706" i="1"/>
  <c r="X1706" i="1"/>
  <c r="W1706" i="1"/>
  <c r="AF1705" i="1"/>
  <c r="AE1705" i="1"/>
  <c r="AD1705" i="1"/>
  <c r="AC1705" i="1"/>
  <c r="AB1705" i="1"/>
  <c r="AA1705" i="1"/>
  <c r="Z1705" i="1"/>
  <c r="Y1705" i="1"/>
  <c r="X1705" i="1"/>
  <c r="W1705" i="1"/>
  <c r="AF1704" i="1"/>
  <c r="AE1704" i="1"/>
  <c r="AD1704" i="1"/>
  <c r="AC1704" i="1"/>
  <c r="AB1704" i="1"/>
  <c r="AA1704" i="1"/>
  <c r="Z1704" i="1"/>
  <c r="Y1704" i="1"/>
  <c r="X1704" i="1"/>
  <c r="W1704" i="1"/>
  <c r="AF1703" i="1"/>
  <c r="AE1703" i="1"/>
  <c r="AD1703" i="1"/>
  <c r="AC1703" i="1"/>
  <c r="AB1703" i="1"/>
  <c r="AA1703" i="1"/>
  <c r="Z1703" i="1"/>
  <c r="Y1703" i="1"/>
  <c r="X1703" i="1"/>
  <c r="W1703" i="1"/>
  <c r="AF1702" i="1"/>
  <c r="AE1702" i="1"/>
  <c r="AD1702" i="1"/>
  <c r="AC1702" i="1"/>
  <c r="AB1702" i="1"/>
  <c r="AA1702" i="1"/>
  <c r="Z1702" i="1"/>
  <c r="Y1702" i="1"/>
  <c r="X1702" i="1"/>
  <c r="W1702" i="1"/>
  <c r="AF1701" i="1"/>
  <c r="AE1701" i="1"/>
  <c r="AD1701" i="1"/>
  <c r="AC1701" i="1"/>
  <c r="AB1701" i="1"/>
  <c r="AA1701" i="1"/>
  <c r="Z1701" i="1"/>
  <c r="Y1701" i="1"/>
  <c r="X1701" i="1"/>
  <c r="W1701" i="1"/>
  <c r="AF1700" i="1"/>
  <c r="AE1700" i="1"/>
  <c r="AD1700" i="1"/>
  <c r="AC1700" i="1"/>
  <c r="AB1700" i="1"/>
  <c r="AA1700" i="1"/>
  <c r="Z1700" i="1"/>
  <c r="Y1700" i="1"/>
  <c r="X1700" i="1"/>
  <c r="W1700" i="1"/>
  <c r="AF1699" i="1"/>
  <c r="AE1699" i="1"/>
  <c r="AD1699" i="1"/>
  <c r="AC1699" i="1"/>
  <c r="AB1699" i="1"/>
  <c r="AA1699" i="1"/>
  <c r="Z1699" i="1"/>
  <c r="Y1699" i="1"/>
  <c r="X1699" i="1"/>
  <c r="W1699" i="1"/>
  <c r="AF1698" i="1"/>
  <c r="AE1698" i="1"/>
  <c r="AD1698" i="1"/>
  <c r="AC1698" i="1"/>
  <c r="AB1698" i="1"/>
  <c r="AA1698" i="1"/>
  <c r="Z1698" i="1"/>
  <c r="Y1698" i="1"/>
  <c r="X1698" i="1"/>
  <c r="W1698" i="1"/>
  <c r="AF1697" i="1"/>
  <c r="AE1697" i="1"/>
  <c r="AD1697" i="1"/>
  <c r="AC1697" i="1"/>
  <c r="AB1697" i="1"/>
  <c r="AA1697" i="1"/>
  <c r="Z1697" i="1"/>
  <c r="Y1697" i="1"/>
  <c r="X1697" i="1"/>
  <c r="W1697" i="1"/>
  <c r="AF1696" i="1"/>
  <c r="AE1696" i="1"/>
  <c r="AD1696" i="1"/>
  <c r="AC1696" i="1"/>
  <c r="AB1696" i="1"/>
  <c r="AA1696" i="1"/>
  <c r="Z1696" i="1"/>
  <c r="Y1696" i="1"/>
  <c r="X1696" i="1"/>
  <c r="W1696" i="1"/>
  <c r="AF1695" i="1"/>
  <c r="AE1695" i="1"/>
  <c r="AD1695" i="1"/>
  <c r="AC1695" i="1"/>
  <c r="AB1695" i="1"/>
  <c r="AA1695" i="1"/>
  <c r="Z1695" i="1"/>
  <c r="Y1695" i="1"/>
  <c r="X1695" i="1"/>
  <c r="W1695" i="1"/>
  <c r="AF1694" i="1"/>
  <c r="AE1694" i="1"/>
  <c r="AD1694" i="1"/>
  <c r="AC1694" i="1"/>
  <c r="AB1694" i="1"/>
  <c r="AA1694" i="1"/>
  <c r="Z1694" i="1"/>
  <c r="Y1694" i="1"/>
  <c r="X1694" i="1"/>
  <c r="W1694" i="1"/>
  <c r="AF1693" i="1"/>
  <c r="AE1693" i="1"/>
  <c r="AD1693" i="1"/>
  <c r="AC1693" i="1"/>
  <c r="AB1693" i="1"/>
  <c r="AA1693" i="1"/>
  <c r="Z1693" i="1"/>
  <c r="Y1693" i="1"/>
  <c r="X1693" i="1"/>
  <c r="W1693" i="1"/>
  <c r="AF1692" i="1"/>
  <c r="AE1692" i="1"/>
  <c r="AD1692" i="1"/>
  <c r="AC1692" i="1"/>
  <c r="AB1692" i="1"/>
  <c r="AA1692" i="1"/>
  <c r="Z1692" i="1"/>
  <c r="Y1692" i="1"/>
  <c r="X1692" i="1"/>
  <c r="W1692" i="1"/>
  <c r="AF1691" i="1"/>
  <c r="AE1691" i="1"/>
  <c r="AD1691" i="1"/>
  <c r="AC1691" i="1"/>
  <c r="AB1691" i="1"/>
  <c r="AA1691" i="1"/>
  <c r="Z1691" i="1"/>
  <c r="Y1691" i="1"/>
  <c r="X1691" i="1"/>
  <c r="W1691" i="1"/>
  <c r="AF1690" i="1"/>
  <c r="AE1690" i="1"/>
  <c r="AD1690" i="1"/>
  <c r="AC1690" i="1"/>
  <c r="AB1690" i="1"/>
  <c r="AA1690" i="1"/>
  <c r="Z1690" i="1"/>
  <c r="Y1690" i="1"/>
  <c r="X1690" i="1"/>
  <c r="W1690" i="1"/>
  <c r="AF1689" i="1"/>
  <c r="AE1689" i="1"/>
  <c r="AD1689" i="1"/>
  <c r="AC1689" i="1"/>
  <c r="AB1689" i="1"/>
  <c r="AA1689" i="1"/>
  <c r="Z1689" i="1"/>
  <c r="Y1689" i="1"/>
  <c r="X1689" i="1"/>
  <c r="W1689" i="1"/>
  <c r="AF1688" i="1"/>
  <c r="AE1688" i="1"/>
  <c r="AD1688" i="1"/>
  <c r="AC1688" i="1"/>
  <c r="AB1688" i="1"/>
  <c r="AA1688" i="1"/>
  <c r="Z1688" i="1"/>
  <c r="Y1688" i="1"/>
  <c r="X1688" i="1"/>
  <c r="W1688" i="1"/>
  <c r="AF1687" i="1"/>
  <c r="AE1687" i="1"/>
  <c r="AD1687" i="1"/>
  <c r="AC1687" i="1"/>
  <c r="AB1687" i="1"/>
  <c r="AA1687" i="1"/>
  <c r="Z1687" i="1"/>
  <c r="Y1687" i="1"/>
  <c r="X1687" i="1"/>
  <c r="W1687" i="1"/>
  <c r="AF1686" i="1"/>
  <c r="AE1686" i="1"/>
  <c r="AD1686" i="1"/>
  <c r="AC1686" i="1"/>
  <c r="AB1686" i="1"/>
  <c r="AA1686" i="1"/>
  <c r="Z1686" i="1"/>
  <c r="Y1686" i="1"/>
  <c r="X1686" i="1"/>
  <c r="W1686" i="1"/>
  <c r="AF1685" i="1"/>
  <c r="AE1685" i="1"/>
  <c r="AD1685" i="1"/>
  <c r="AC1685" i="1"/>
  <c r="AB1685" i="1"/>
  <c r="AA1685" i="1"/>
  <c r="Z1685" i="1"/>
  <c r="Y1685" i="1"/>
  <c r="X1685" i="1"/>
  <c r="W1685" i="1"/>
  <c r="AF1684" i="1"/>
  <c r="AE1684" i="1"/>
  <c r="AD1684" i="1"/>
  <c r="AC1684" i="1"/>
  <c r="AB1684" i="1"/>
  <c r="AA1684" i="1"/>
  <c r="Z1684" i="1"/>
  <c r="Y1684" i="1"/>
  <c r="X1684" i="1"/>
  <c r="W1684" i="1"/>
  <c r="AF1683" i="1"/>
  <c r="AE1683" i="1"/>
  <c r="AD1683" i="1"/>
  <c r="AC1683" i="1"/>
  <c r="AB1683" i="1"/>
  <c r="AA1683" i="1"/>
  <c r="Z1683" i="1"/>
  <c r="Y1683" i="1"/>
  <c r="X1683" i="1"/>
  <c r="W1683" i="1"/>
  <c r="AF1682" i="1"/>
  <c r="AE1682" i="1"/>
  <c r="AD1682" i="1"/>
  <c r="AC1682" i="1"/>
  <c r="AB1682" i="1"/>
  <c r="AA1682" i="1"/>
  <c r="Z1682" i="1"/>
  <c r="Y1682" i="1"/>
  <c r="X1682" i="1"/>
  <c r="W1682" i="1"/>
  <c r="AF1681" i="1"/>
  <c r="AE1681" i="1"/>
  <c r="AD1681" i="1"/>
  <c r="AC1681" i="1"/>
  <c r="AB1681" i="1"/>
  <c r="AA1681" i="1"/>
  <c r="Z1681" i="1"/>
  <c r="Y1681" i="1"/>
  <c r="X1681" i="1"/>
  <c r="W1681" i="1"/>
  <c r="AF1680" i="1"/>
  <c r="AE1680" i="1"/>
  <c r="AD1680" i="1"/>
  <c r="AC1680" i="1"/>
  <c r="AB1680" i="1"/>
  <c r="AA1680" i="1"/>
  <c r="Z1680" i="1"/>
  <c r="Y1680" i="1"/>
  <c r="X1680" i="1"/>
  <c r="W1680" i="1"/>
  <c r="AF1679" i="1"/>
  <c r="AE1679" i="1"/>
  <c r="AD1679" i="1"/>
  <c r="AC1679" i="1"/>
  <c r="AB1679" i="1"/>
  <c r="AA1679" i="1"/>
  <c r="Z1679" i="1"/>
  <c r="Y1679" i="1"/>
  <c r="X1679" i="1"/>
  <c r="W1679" i="1"/>
  <c r="AF1678" i="1"/>
  <c r="AE1678" i="1"/>
  <c r="AD1678" i="1"/>
  <c r="AC1678" i="1"/>
  <c r="AB1678" i="1"/>
  <c r="AA1678" i="1"/>
  <c r="Z1678" i="1"/>
  <c r="Y1678" i="1"/>
  <c r="X1678" i="1"/>
  <c r="W1678" i="1"/>
  <c r="AF1677" i="1"/>
  <c r="AE1677" i="1"/>
  <c r="AD1677" i="1"/>
  <c r="AC1677" i="1"/>
  <c r="AB1677" i="1"/>
  <c r="AA1677" i="1"/>
  <c r="Z1677" i="1"/>
  <c r="Y1677" i="1"/>
  <c r="X1677" i="1"/>
  <c r="W1677" i="1"/>
  <c r="AF1676" i="1"/>
  <c r="AE1676" i="1"/>
  <c r="AD1676" i="1"/>
  <c r="AC1676" i="1"/>
  <c r="AB1676" i="1"/>
  <c r="AA1676" i="1"/>
  <c r="Z1676" i="1"/>
  <c r="Y1676" i="1"/>
  <c r="X1676" i="1"/>
  <c r="W1676" i="1"/>
  <c r="AF1675" i="1"/>
  <c r="AE1675" i="1"/>
  <c r="AD1675" i="1"/>
  <c r="AC1675" i="1"/>
  <c r="AB1675" i="1"/>
  <c r="AA1675" i="1"/>
  <c r="Z1675" i="1"/>
  <c r="Y1675" i="1"/>
  <c r="X1675" i="1"/>
  <c r="W1675" i="1"/>
  <c r="AF1674" i="1"/>
  <c r="AE1674" i="1"/>
  <c r="AD1674" i="1"/>
  <c r="AC1674" i="1"/>
  <c r="AB1674" i="1"/>
  <c r="AA1674" i="1"/>
  <c r="Z1674" i="1"/>
  <c r="Y1674" i="1"/>
  <c r="X1674" i="1"/>
  <c r="W1674" i="1"/>
  <c r="AF1673" i="1"/>
  <c r="AE1673" i="1"/>
  <c r="AD1673" i="1"/>
  <c r="AC1673" i="1"/>
  <c r="AB1673" i="1"/>
  <c r="AA1673" i="1"/>
  <c r="Z1673" i="1"/>
  <c r="Y1673" i="1"/>
  <c r="X1673" i="1"/>
  <c r="W1673" i="1"/>
  <c r="AF1672" i="1"/>
  <c r="AE1672" i="1"/>
  <c r="AD1672" i="1"/>
  <c r="AC1672" i="1"/>
  <c r="AB1672" i="1"/>
  <c r="AA1672" i="1"/>
  <c r="Z1672" i="1"/>
  <c r="Y1672" i="1"/>
  <c r="X1672" i="1"/>
  <c r="W1672" i="1"/>
  <c r="AF1671" i="1"/>
  <c r="AE1671" i="1"/>
  <c r="AD1671" i="1"/>
  <c r="AC1671" i="1"/>
  <c r="AB1671" i="1"/>
  <c r="AA1671" i="1"/>
  <c r="Z1671" i="1"/>
  <c r="Y1671" i="1"/>
  <c r="X1671" i="1"/>
  <c r="W1671" i="1"/>
  <c r="AF1670" i="1"/>
  <c r="AE1670" i="1"/>
  <c r="AD1670" i="1"/>
  <c r="AC1670" i="1"/>
  <c r="AB1670" i="1"/>
  <c r="AA1670" i="1"/>
  <c r="Z1670" i="1"/>
  <c r="Y1670" i="1"/>
  <c r="X1670" i="1"/>
  <c r="W1670" i="1"/>
  <c r="AF1669" i="1"/>
  <c r="AE1669" i="1"/>
  <c r="AD1669" i="1"/>
  <c r="AC1669" i="1"/>
  <c r="AB1669" i="1"/>
  <c r="AA1669" i="1"/>
  <c r="Z1669" i="1"/>
  <c r="Y1669" i="1"/>
  <c r="X1669" i="1"/>
  <c r="W1669" i="1"/>
  <c r="AF1668" i="1"/>
  <c r="AE1668" i="1"/>
  <c r="AD1668" i="1"/>
  <c r="AC1668" i="1"/>
  <c r="AB1668" i="1"/>
  <c r="AA1668" i="1"/>
  <c r="Z1668" i="1"/>
  <c r="Y1668" i="1"/>
  <c r="X1668" i="1"/>
  <c r="W1668" i="1"/>
  <c r="AF1667" i="1"/>
  <c r="AE1667" i="1"/>
  <c r="AD1667" i="1"/>
  <c r="AC1667" i="1"/>
  <c r="AB1667" i="1"/>
  <c r="AA1667" i="1"/>
  <c r="Z1667" i="1"/>
  <c r="Y1667" i="1"/>
  <c r="X1667" i="1"/>
  <c r="W1667" i="1"/>
  <c r="AF1666" i="1"/>
  <c r="AE1666" i="1"/>
  <c r="AD1666" i="1"/>
  <c r="AC1666" i="1"/>
  <c r="AB1666" i="1"/>
  <c r="AA1666" i="1"/>
  <c r="Z1666" i="1"/>
  <c r="Y1666" i="1"/>
  <c r="X1666" i="1"/>
  <c r="W1666" i="1"/>
  <c r="AF1665" i="1"/>
  <c r="AE1665" i="1"/>
  <c r="AD1665" i="1"/>
  <c r="AC1665" i="1"/>
  <c r="AB1665" i="1"/>
  <c r="AA1665" i="1"/>
  <c r="Z1665" i="1"/>
  <c r="Y1665" i="1"/>
  <c r="X1665" i="1"/>
  <c r="W1665" i="1"/>
  <c r="AF1664" i="1"/>
  <c r="AE1664" i="1"/>
  <c r="AD1664" i="1"/>
  <c r="AC1664" i="1"/>
  <c r="AB1664" i="1"/>
  <c r="AA1664" i="1"/>
  <c r="Z1664" i="1"/>
  <c r="Y1664" i="1"/>
  <c r="X1664" i="1"/>
  <c r="W1664" i="1"/>
  <c r="AF1663" i="1"/>
  <c r="AE1663" i="1"/>
  <c r="AD1663" i="1"/>
  <c r="AC1663" i="1"/>
  <c r="AB1663" i="1"/>
  <c r="AA1663" i="1"/>
  <c r="Z1663" i="1"/>
  <c r="Y1663" i="1"/>
  <c r="X1663" i="1"/>
  <c r="W1663" i="1"/>
  <c r="AF1662" i="1"/>
  <c r="AE1662" i="1"/>
  <c r="AD1662" i="1"/>
  <c r="AC1662" i="1"/>
  <c r="AB1662" i="1"/>
  <c r="AA1662" i="1"/>
  <c r="Z1662" i="1"/>
  <c r="Y1662" i="1"/>
  <c r="X1662" i="1"/>
  <c r="W1662" i="1"/>
  <c r="AF1661" i="1"/>
  <c r="AE1661" i="1"/>
  <c r="AD1661" i="1"/>
  <c r="AC1661" i="1"/>
  <c r="AB1661" i="1"/>
  <c r="AA1661" i="1"/>
  <c r="Z1661" i="1"/>
  <c r="Y1661" i="1"/>
  <c r="X1661" i="1"/>
  <c r="W1661" i="1"/>
  <c r="AF1660" i="1"/>
  <c r="AE1660" i="1"/>
  <c r="AD1660" i="1"/>
  <c r="AC1660" i="1"/>
  <c r="AB1660" i="1"/>
  <c r="AA1660" i="1"/>
  <c r="Z1660" i="1"/>
  <c r="Y1660" i="1"/>
  <c r="X1660" i="1"/>
  <c r="W1660" i="1"/>
  <c r="AF1659" i="1"/>
  <c r="AE1659" i="1"/>
  <c r="AD1659" i="1"/>
  <c r="AC1659" i="1"/>
  <c r="AB1659" i="1"/>
  <c r="AA1659" i="1"/>
  <c r="Z1659" i="1"/>
  <c r="Y1659" i="1"/>
  <c r="X1659" i="1"/>
  <c r="W1659" i="1"/>
  <c r="AF1658" i="1"/>
  <c r="AE1658" i="1"/>
  <c r="AD1658" i="1"/>
  <c r="AC1658" i="1"/>
  <c r="AB1658" i="1"/>
  <c r="AA1658" i="1"/>
  <c r="Z1658" i="1"/>
  <c r="Y1658" i="1"/>
  <c r="X1658" i="1"/>
  <c r="W1658" i="1"/>
  <c r="AF1657" i="1"/>
  <c r="AE1657" i="1"/>
  <c r="AD1657" i="1"/>
  <c r="AC1657" i="1"/>
  <c r="AB1657" i="1"/>
  <c r="AA1657" i="1"/>
  <c r="Z1657" i="1"/>
  <c r="Y1657" i="1"/>
  <c r="X1657" i="1"/>
  <c r="W1657" i="1"/>
  <c r="AF1656" i="1"/>
  <c r="AE1656" i="1"/>
  <c r="AD1656" i="1"/>
  <c r="AC1656" i="1"/>
  <c r="AB1656" i="1"/>
  <c r="AA1656" i="1"/>
  <c r="Z1656" i="1"/>
  <c r="Y1656" i="1"/>
  <c r="X1656" i="1"/>
  <c r="W1656" i="1"/>
  <c r="AF1655" i="1"/>
  <c r="AE1655" i="1"/>
  <c r="AD1655" i="1"/>
  <c r="AC1655" i="1"/>
  <c r="AB1655" i="1"/>
  <c r="AA1655" i="1"/>
  <c r="Z1655" i="1"/>
  <c r="Y1655" i="1"/>
  <c r="X1655" i="1"/>
  <c r="W1655" i="1"/>
  <c r="AF1654" i="1"/>
  <c r="AE1654" i="1"/>
  <c r="AD1654" i="1"/>
  <c r="AC1654" i="1"/>
  <c r="AB1654" i="1"/>
  <c r="AA1654" i="1"/>
  <c r="Z1654" i="1"/>
  <c r="Y1654" i="1"/>
  <c r="X1654" i="1"/>
  <c r="W1654" i="1"/>
  <c r="AF1653" i="1"/>
  <c r="AE1653" i="1"/>
  <c r="AD1653" i="1"/>
  <c r="AC1653" i="1"/>
  <c r="AB1653" i="1"/>
  <c r="AA1653" i="1"/>
  <c r="Z1653" i="1"/>
  <c r="Y1653" i="1"/>
  <c r="X1653" i="1"/>
  <c r="W1653" i="1"/>
  <c r="AF1652" i="1"/>
  <c r="AE1652" i="1"/>
  <c r="AD1652" i="1"/>
  <c r="AC1652" i="1"/>
  <c r="AB1652" i="1"/>
  <c r="AA1652" i="1"/>
  <c r="Z1652" i="1"/>
  <c r="Y1652" i="1"/>
  <c r="X1652" i="1"/>
  <c r="W1652" i="1"/>
  <c r="AF1651" i="1"/>
  <c r="AE1651" i="1"/>
  <c r="AD1651" i="1"/>
  <c r="AC1651" i="1"/>
  <c r="AB1651" i="1"/>
  <c r="AA1651" i="1"/>
  <c r="Z1651" i="1"/>
  <c r="Y1651" i="1"/>
  <c r="X1651" i="1"/>
  <c r="W1651" i="1"/>
  <c r="AF1650" i="1"/>
  <c r="AE1650" i="1"/>
  <c r="AD1650" i="1"/>
  <c r="AC1650" i="1"/>
  <c r="AB1650" i="1"/>
  <c r="AA1650" i="1"/>
  <c r="Z1650" i="1"/>
  <c r="Y1650" i="1"/>
  <c r="X1650" i="1"/>
  <c r="W1650" i="1"/>
  <c r="AF1649" i="1"/>
  <c r="AE1649" i="1"/>
  <c r="AD1649" i="1"/>
  <c r="AC1649" i="1"/>
  <c r="AB1649" i="1"/>
  <c r="AA1649" i="1"/>
  <c r="Z1649" i="1"/>
  <c r="Y1649" i="1"/>
  <c r="X1649" i="1"/>
  <c r="W1649" i="1"/>
  <c r="AF1648" i="1"/>
  <c r="AE1648" i="1"/>
  <c r="AD1648" i="1"/>
  <c r="AC1648" i="1"/>
  <c r="AB1648" i="1"/>
  <c r="AA1648" i="1"/>
  <c r="Z1648" i="1"/>
  <c r="Y1648" i="1"/>
  <c r="X1648" i="1"/>
  <c r="W1648" i="1"/>
  <c r="AF1647" i="1"/>
  <c r="AE1647" i="1"/>
  <c r="AD1647" i="1"/>
  <c r="AC1647" i="1"/>
  <c r="AB1647" i="1"/>
  <c r="AA1647" i="1"/>
  <c r="Z1647" i="1"/>
  <c r="Y1647" i="1"/>
  <c r="X1647" i="1"/>
  <c r="W1647" i="1"/>
  <c r="AF1646" i="1"/>
  <c r="AE1646" i="1"/>
  <c r="AD1646" i="1"/>
  <c r="AC1646" i="1"/>
  <c r="AB1646" i="1"/>
  <c r="AA1646" i="1"/>
  <c r="Z1646" i="1"/>
  <c r="Y1646" i="1"/>
  <c r="X1646" i="1"/>
  <c r="W1646" i="1"/>
  <c r="AF1645" i="1"/>
  <c r="AE1645" i="1"/>
  <c r="AD1645" i="1"/>
  <c r="AC1645" i="1"/>
  <c r="AB1645" i="1"/>
  <c r="AA1645" i="1"/>
  <c r="Z1645" i="1"/>
  <c r="Y1645" i="1"/>
  <c r="X1645" i="1"/>
  <c r="W1645" i="1"/>
  <c r="AF1644" i="1"/>
  <c r="AE1644" i="1"/>
  <c r="AD1644" i="1"/>
  <c r="AC1644" i="1"/>
  <c r="AB1644" i="1"/>
  <c r="AA1644" i="1"/>
  <c r="Z1644" i="1"/>
  <c r="Y1644" i="1"/>
  <c r="X1644" i="1"/>
  <c r="W1644" i="1"/>
  <c r="AF1643" i="1"/>
  <c r="AE1643" i="1"/>
  <c r="AD1643" i="1"/>
  <c r="AC1643" i="1"/>
  <c r="AB1643" i="1"/>
  <c r="AA1643" i="1"/>
  <c r="Z1643" i="1"/>
  <c r="Y1643" i="1"/>
  <c r="X1643" i="1"/>
  <c r="W1643" i="1"/>
  <c r="AF1642" i="1"/>
  <c r="AE1642" i="1"/>
  <c r="AD1642" i="1"/>
  <c r="AC1642" i="1"/>
  <c r="AB1642" i="1"/>
  <c r="AA1642" i="1"/>
  <c r="Z1642" i="1"/>
  <c r="Y1642" i="1"/>
  <c r="X1642" i="1"/>
  <c r="W1642" i="1"/>
  <c r="AF1641" i="1"/>
  <c r="AE1641" i="1"/>
  <c r="AD1641" i="1"/>
  <c r="AC1641" i="1"/>
  <c r="AB1641" i="1"/>
  <c r="AA1641" i="1"/>
  <c r="Z1641" i="1"/>
  <c r="Y1641" i="1"/>
  <c r="X1641" i="1"/>
  <c r="W1641" i="1"/>
  <c r="AF1640" i="1"/>
  <c r="AE1640" i="1"/>
  <c r="AD1640" i="1"/>
  <c r="AC1640" i="1"/>
  <c r="AB1640" i="1"/>
  <c r="AA1640" i="1"/>
  <c r="Z1640" i="1"/>
  <c r="Y1640" i="1"/>
  <c r="X1640" i="1"/>
  <c r="W1640" i="1"/>
  <c r="AF1639" i="1"/>
  <c r="AE1639" i="1"/>
  <c r="AD1639" i="1"/>
  <c r="AC1639" i="1"/>
  <c r="AB1639" i="1"/>
  <c r="AA1639" i="1"/>
  <c r="Z1639" i="1"/>
  <c r="Y1639" i="1"/>
  <c r="X1639" i="1"/>
  <c r="W1639" i="1"/>
  <c r="AF1638" i="1"/>
  <c r="AE1638" i="1"/>
  <c r="AD1638" i="1"/>
  <c r="AC1638" i="1"/>
  <c r="AB1638" i="1"/>
  <c r="AA1638" i="1"/>
  <c r="Z1638" i="1"/>
  <c r="Y1638" i="1"/>
  <c r="X1638" i="1"/>
  <c r="W1638" i="1"/>
  <c r="AF1637" i="1"/>
  <c r="AE1637" i="1"/>
  <c r="AD1637" i="1"/>
  <c r="AC1637" i="1"/>
  <c r="AB1637" i="1"/>
  <c r="AA1637" i="1"/>
  <c r="Z1637" i="1"/>
  <c r="Y1637" i="1"/>
  <c r="X1637" i="1"/>
  <c r="W1637" i="1"/>
  <c r="AF1636" i="1"/>
  <c r="AE1636" i="1"/>
  <c r="AD1636" i="1"/>
  <c r="AC1636" i="1"/>
  <c r="AB1636" i="1"/>
  <c r="AA1636" i="1"/>
  <c r="Z1636" i="1"/>
  <c r="Y1636" i="1"/>
  <c r="X1636" i="1"/>
  <c r="W1636" i="1"/>
  <c r="AF1635" i="1"/>
  <c r="AE1635" i="1"/>
  <c r="AD1635" i="1"/>
  <c r="AC1635" i="1"/>
  <c r="AB1635" i="1"/>
  <c r="AA1635" i="1"/>
  <c r="Z1635" i="1"/>
  <c r="Y1635" i="1"/>
  <c r="X1635" i="1"/>
  <c r="W1635" i="1"/>
  <c r="AF1634" i="1"/>
  <c r="AE1634" i="1"/>
  <c r="AD1634" i="1"/>
  <c r="AC1634" i="1"/>
  <c r="AB1634" i="1"/>
  <c r="AA1634" i="1"/>
  <c r="Z1634" i="1"/>
  <c r="Y1634" i="1"/>
  <c r="X1634" i="1"/>
  <c r="W1634" i="1"/>
  <c r="AF1633" i="1"/>
  <c r="AE1633" i="1"/>
  <c r="AD1633" i="1"/>
  <c r="AC1633" i="1"/>
  <c r="AB1633" i="1"/>
  <c r="AA1633" i="1"/>
  <c r="Z1633" i="1"/>
  <c r="Y1633" i="1"/>
  <c r="X1633" i="1"/>
  <c r="W1633" i="1"/>
  <c r="AF1632" i="1"/>
  <c r="AE1632" i="1"/>
  <c r="AD1632" i="1"/>
  <c r="AC1632" i="1"/>
  <c r="AB1632" i="1"/>
  <c r="AA1632" i="1"/>
  <c r="Z1632" i="1"/>
  <c r="Y1632" i="1"/>
  <c r="X1632" i="1"/>
  <c r="W1632" i="1"/>
  <c r="AF1631" i="1"/>
  <c r="AE1631" i="1"/>
  <c r="AD1631" i="1"/>
  <c r="AC1631" i="1"/>
  <c r="AB1631" i="1"/>
  <c r="AA1631" i="1"/>
  <c r="Z1631" i="1"/>
  <c r="Y1631" i="1"/>
  <c r="X1631" i="1"/>
  <c r="W1631" i="1"/>
  <c r="AF1630" i="1"/>
  <c r="AE1630" i="1"/>
  <c r="AD1630" i="1"/>
  <c r="AC1630" i="1"/>
  <c r="AB1630" i="1"/>
  <c r="AA1630" i="1"/>
  <c r="Z1630" i="1"/>
  <c r="Y1630" i="1"/>
  <c r="X1630" i="1"/>
  <c r="W1630" i="1"/>
  <c r="AF1629" i="1"/>
  <c r="AE1629" i="1"/>
  <c r="AD1629" i="1"/>
  <c r="AC1629" i="1"/>
  <c r="AB1629" i="1"/>
  <c r="AA1629" i="1"/>
  <c r="Z1629" i="1"/>
  <c r="Y1629" i="1"/>
  <c r="X1629" i="1"/>
  <c r="W1629" i="1"/>
  <c r="AF1628" i="1"/>
  <c r="AE1628" i="1"/>
  <c r="AD1628" i="1"/>
  <c r="AC1628" i="1"/>
  <c r="AB1628" i="1"/>
  <c r="AA1628" i="1"/>
  <c r="Z1628" i="1"/>
  <c r="Y1628" i="1"/>
  <c r="X1628" i="1"/>
  <c r="W1628" i="1"/>
  <c r="AF1627" i="1"/>
  <c r="AE1627" i="1"/>
  <c r="AD1627" i="1"/>
  <c r="AC1627" i="1"/>
  <c r="AB1627" i="1"/>
  <c r="AA1627" i="1"/>
  <c r="Z1627" i="1"/>
  <c r="Y1627" i="1"/>
  <c r="X1627" i="1"/>
  <c r="W1627" i="1"/>
  <c r="AF1626" i="1"/>
  <c r="AE1626" i="1"/>
  <c r="AD1626" i="1"/>
  <c r="AC1626" i="1"/>
  <c r="AB1626" i="1"/>
  <c r="AA1626" i="1"/>
  <c r="Z1626" i="1"/>
  <c r="Y1626" i="1"/>
  <c r="X1626" i="1"/>
  <c r="W1626" i="1"/>
  <c r="AF1625" i="1"/>
  <c r="AE1625" i="1"/>
  <c r="AD1625" i="1"/>
  <c r="AC1625" i="1"/>
  <c r="AB1625" i="1"/>
  <c r="AA1625" i="1"/>
  <c r="Z1625" i="1"/>
  <c r="Y1625" i="1"/>
  <c r="X1625" i="1"/>
  <c r="W1625" i="1"/>
  <c r="AF1624" i="1"/>
  <c r="AE1624" i="1"/>
  <c r="AD1624" i="1"/>
  <c r="AC1624" i="1"/>
  <c r="AB1624" i="1"/>
  <c r="AA1624" i="1"/>
  <c r="Z1624" i="1"/>
  <c r="Y1624" i="1"/>
  <c r="X1624" i="1"/>
  <c r="W1624" i="1"/>
  <c r="AF1623" i="1"/>
  <c r="AE1623" i="1"/>
  <c r="AD1623" i="1"/>
  <c r="AC1623" i="1"/>
  <c r="AB1623" i="1"/>
  <c r="AA1623" i="1"/>
  <c r="Z1623" i="1"/>
  <c r="Y1623" i="1"/>
  <c r="X1623" i="1"/>
  <c r="W1623" i="1"/>
  <c r="AF1622" i="1"/>
  <c r="AE1622" i="1"/>
  <c r="AD1622" i="1"/>
  <c r="AC1622" i="1"/>
  <c r="AB1622" i="1"/>
  <c r="AA1622" i="1"/>
  <c r="Z1622" i="1"/>
  <c r="Y1622" i="1"/>
  <c r="X1622" i="1"/>
  <c r="W1622" i="1"/>
  <c r="AF1621" i="1"/>
  <c r="AE1621" i="1"/>
  <c r="AD1621" i="1"/>
  <c r="AC1621" i="1"/>
  <c r="AB1621" i="1"/>
  <c r="AA1621" i="1"/>
  <c r="Z1621" i="1"/>
  <c r="Y1621" i="1"/>
  <c r="X1621" i="1"/>
  <c r="W1621" i="1"/>
  <c r="AF1620" i="1"/>
  <c r="AE1620" i="1"/>
  <c r="AD1620" i="1"/>
  <c r="AC1620" i="1"/>
  <c r="AB1620" i="1"/>
  <c r="AA1620" i="1"/>
  <c r="Z1620" i="1"/>
  <c r="Y1620" i="1"/>
  <c r="X1620" i="1"/>
  <c r="W1620" i="1"/>
  <c r="AF1619" i="1"/>
  <c r="AE1619" i="1"/>
  <c r="AD1619" i="1"/>
  <c r="AC1619" i="1"/>
  <c r="AB1619" i="1"/>
  <c r="AA1619" i="1"/>
  <c r="Z1619" i="1"/>
  <c r="Y1619" i="1"/>
  <c r="X1619" i="1"/>
  <c r="W1619" i="1"/>
  <c r="AF1618" i="1"/>
  <c r="AE1618" i="1"/>
  <c r="AD1618" i="1"/>
  <c r="AC1618" i="1"/>
  <c r="AB1618" i="1"/>
  <c r="AA1618" i="1"/>
  <c r="Z1618" i="1"/>
  <c r="Y1618" i="1"/>
  <c r="X1618" i="1"/>
  <c r="W1618" i="1"/>
  <c r="AF1617" i="1"/>
  <c r="AE1617" i="1"/>
  <c r="AD1617" i="1"/>
  <c r="AC1617" i="1"/>
  <c r="AB1617" i="1"/>
  <c r="AA1617" i="1"/>
  <c r="Z1617" i="1"/>
  <c r="Y1617" i="1"/>
  <c r="X1617" i="1"/>
  <c r="W1617" i="1"/>
  <c r="AF1616" i="1"/>
  <c r="AE1616" i="1"/>
  <c r="AD1616" i="1"/>
  <c r="AC1616" i="1"/>
  <c r="AB1616" i="1"/>
  <c r="AA1616" i="1"/>
  <c r="Z1616" i="1"/>
  <c r="Y1616" i="1"/>
  <c r="X1616" i="1"/>
  <c r="W1616" i="1"/>
  <c r="AF1615" i="1"/>
  <c r="AE1615" i="1"/>
  <c r="AD1615" i="1"/>
  <c r="AC1615" i="1"/>
  <c r="AB1615" i="1"/>
  <c r="AA1615" i="1"/>
  <c r="Z1615" i="1"/>
  <c r="Y1615" i="1"/>
  <c r="X1615" i="1"/>
  <c r="W1615" i="1"/>
  <c r="AF1614" i="1"/>
  <c r="AE1614" i="1"/>
  <c r="AD1614" i="1"/>
  <c r="AC1614" i="1"/>
  <c r="AB1614" i="1"/>
  <c r="AA1614" i="1"/>
  <c r="Z1614" i="1"/>
  <c r="Y1614" i="1"/>
  <c r="X1614" i="1"/>
  <c r="W1614" i="1"/>
  <c r="AF1613" i="1"/>
  <c r="AE1613" i="1"/>
  <c r="AD1613" i="1"/>
  <c r="AC1613" i="1"/>
  <c r="AB1613" i="1"/>
  <c r="AA1613" i="1"/>
  <c r="Z1613" i="1"/>
  <c r="Y1613" i="1"/>
  <c r="X1613" i="1"/>
  <c r="W1613" i="1"/>
  <c r="AF1612" i="1"/>
  <c r="AE1612" i="1"/>
  <c r="AD1612" i="1"/>
  <c r="AC1612" i="1"/>
  <c r="AB1612" i="1"/>
  <c r="AA1612" i="1"/>
  <c r="Z1612" i="1"/>
  <c r="Y1612" i="1"/>
  <c r="X1612" i="1"/>
  <c r="W1612" i="1"/>
  <c r="AF1611" i="1"/>
  <c r="AE1611" i="1"/>
  <c r="AD1611" i="1"/>
  <c r="AC1611" i="1"/>
  <c r="AB1611" i="1"/>
  <c r="AA1611" i="1"/>
  <c r="Z1611" i="1"/>
  <c r="Y1611" i="1"/>
  <c r="X1611" i="1"/>
  <c r="W1611" i="1"/>
  <c r="AF1610" i="1"/>
  <c r="AE1610" i="1"/>
  <c r="AD1610" i="1"/>
  <c r="AC1610" i="1"/>
  <c r="AB1610" i="1"/>
  <c r="AA1610" i="1"/>
  <c r="Z1610" i="1"/>
  <c r="Y1610" i="1"/>
  <c r="X1610" i="1"/>
  <c r="W1610" i="1"/>
  <c r="AF1609" i="1"/>
  <c r="AE1609" i="1"/>
  <c r="AD1609" i="1"/>
  <c r="AC1609" i="1"/>
  <c r="AB1609" i="1"/>
  <c r="AA1609" i="1"/>
  <c r="Z1609" i="1"/>
  <c r="Y1609" i="1"/>
  <c r="X1609" i="1"/>
  <c r="W1609" i="1"/>
  <c r="AF1608" i="1"/>
  <c r="AE1608" i="1"/>
  <c r="AD1608" i="1"/>
  <c r="AC1608" i="1"/>
  <c r="AB1608" i="1"/>
  <c r="AA1608" i="1"/>
  <c r="Z1608" i="1"/>
  <c r="Y1608" i="1"/>
  <c r="X1608" i="1"/>
  <c r="W1608" i="1"/>
  <c r="AF1607" i="1"/>
  <c r="AE1607" i="1"/>
  <c r="AD1607" i="1"/>
  <c r="AC1607" i="1"/>
  <c r="AB1607" i="1"/>
  <c r="AA1607" i="1"/>
  <c r="Z1607" i="1"/>
  <c r="Y1607" i="1"/>
  <c r="X1607" i="1"/>
  <c r="W1607" i="1"/>
  <c r="AF1606" i="1"/>
  <c r="AE1606" i="1"/>
  <c r="AD1606" i="1"/>
  <c r="AC1606" i="1"/>
  <c r="AB1606" i="1"/>
  <c r="AA1606" i="1"/>
  <c r="Z1606" i="1"/>
  <c r="Y1606" i="1"/>
  <c r="X1606" i="1"/>
  <c r="W1606" i="1"/>
  <c r="AF1605" i="1"/>
  <c r="AE1605" i="1"/>
  <c r="AD1605" i="1"/>
  <c r="AC1605" i="1"/>
  <c r="AB1605" i="1"/>
  <c r="AA1605" i="1"/>
  <c r="Z1605" i="1"/>
  <c r="Y1605" i="1"/>
  <c r="X1605" i="1"/>
  <c r="W1605" i="1"/>
  <c r="AF1604" i="1"/>
  <c r="AE1604" i="1"/>
  <c r="AD1604" i="1"/>
  <c r="AC1604" i="1"/>
  <c r="AB1604" i="1"/>
  <c r="AA1604" i="1"/>
  <c r="Z1604" i="1"/>
  <c r="Y1604" i="1"/>
  <c r="X1604" i="1"/>
  <c r="W1604" i="1"/>
  <c r="AF1603" i="1"/>
  <c r="AE1603" i="1"/>
  <c r="AD1603" i="1"/>
  <c r="AC1603" i="1"/>
  <c r="AB1603" i="1"/>
  <c r="AA1603" i="1"/>
  <c r="Z1603" i="1"/>
  <c r="Y1603" i="1"/>
  <c r="X1603" i="1"/>
  <c r="W1603" i="1"/>
  <c r="AF1602" i="1"/>
  <c r="AE1602" i="1"/>
  <c r="AD1602" i="1"/>
  <c r="AC1602" i="1"/>
  <c r="AB1602" i="1"/>
  <c r="AA1602" i="1"/>
  <c r="Z1602" i="1"/>
  <c r="Y1602" i="1"/>
  <c r="X1602" i="1"/>
  <c r="W1602" i="1"/>
  <c r="AF1601" i="1"/>
  <c r="AE1601" i="1"/>
  <c r="AD1601" i="1"/>
  <c r="AC1601" i="1"/>
  <c r="AB1601" i="1"/>
  <c r="AA1601" i="1"/>
  <c r="Z1601" i="1"/>
  <c r="Y1601" i="1"/>
  <c r="X1601" i="1"/>
  <c r="W1601" i="1"/>
  <c r="AF1600" i="1"/>
  <c r="AE1600" i="1"/>
  <c r="AD1600" i="1"/>
  <c r="AC1600" i="1"/>
  <c r="AB1600" i="1"/>
  <c r="AA1600" i="1"/>
  <c r="Z1600" i="1"/>
  <c r="Y1600" i="1"/>
  <c r="X1600" i="1"/>
  <c r="W1600" i="1"/>
  <c r="AF1599" i="1"/>
  <c r="AE1599" i="1"/>
  <c r="AD1599" i="1"/>
  <c r="AC1599" i="1"/>
  <c r="AB1599" i="1"/>
  <c r="AA1599" i="1"/>
  <c r="Z1599" i="1"/>
  <c r="Y1599" i="1"/>
  <c r="X1599" i="1"/>
  <c r="W1599" i="1"/>
  <c r="AF1598" i="1"/>
  <c r="AE1598" i="1"/>
  <c r="AD1598" i="1"/>
  <c r="AC1598" i="1"/>
  <c r="AB1598" i="1"/>
  <c r="AA1598" i="1"/>
  <c r="Z1598" i="1"/>
  <c r="Y1598" i="1"/>
  <c r="X1598" i="1"/>
  <c r="W1598" i="1"/>
  <c r="AF1597" i="1"/>
  <c r="AE1597" i="1"/>
  <c r="AD1597" i="1"/>
  <c r="AC1597" i="1"/>
  <c r="AB1597" i="1"/>
  <c r="AA1597" i="1"/>
  <c r="Z1597" i="1"/>
  <c r="Y1597" i="1"/>
  <c r="X1597" i="1"/>
  <c r="W1597" i="1"/>
  <c r="AF1596" i="1"/>
  <c r="AE1596" i="1"/>
  <c r="AD1596" i="1"/>
  <c r="AC1596" i="1"/>
  <c r="AB1596" i="1"/>
  <c r="AA1596" i="1"/>
  <c r="Z1596" i="1"/>
  <c r="Y1596" i="1"/>
  <c r="X1596" i="1"/>
  <c r="W1596" i="1"/>
  <c r="AF1595" i="1"/>
  <c r="AE1595" i="1"/>
  <c r="AD1595" i="1"/>
  <c r="AC1595" i="1"/>
  <c r="AB1595" i="1"/>
  <c r="AA1595" i="1"/>
  <c r="Z1595" i="1"/>
  <c r="Y1595" i="1"/>
  <c r="X1595" i="1"/>
  <c r="W1595" i="1"/>
  <c r="AF1594" i="1"/>
  <c r="AE1594" i="1"/>
  <c r="AD1594" i="1"/>
  <c r="AC1594" i="1"/>
  <c r="AB1594" i="1"/>
  <c r="AA1594" i="1"/>
  <c r="Z1594" i="1"/>
  <c r="Y1594" i="1"/>
  <c r="X1594" i="1"/>
  <c r="W1594" i="1"/>
  <c r="AF1593" i="1"/>
  <c r="AE1593" i="1"/>
  <c r="AD1593" i="1"/>
  <c r="AC1593" i="1"/>
  <c r="AB1593" i="1"/>
  <c r="AA1593" i="1"/>
  <c r="Z1593" i="1"/>
  <c r="Y1593" i="1"/>
  <c r="X1593" i="1"/>
  <c r="W1593" i="1"/>
  <c r="AF1592" i="1"/>
  <c r="AE1592" i="1"/>
  <c r="AD1592" i="1"/>
  <c r="AC1592" i="1"/>
  <c r="AB1592" i="1"/>
  <c r="AA1592" i="1"/>
  <c r="Z1592" i="1"/>
  <c r="Y1592" i="1"/>
  <c r="X1592" i="1"/>
  <c r="W1592" i="1"/>
  <c r="AF1591" i="1"/>
  <c r="AE1591" i="1"/>
  <c r="AD1591" i="1"/>
  <c r="AC1591" i="1"/>
  <c r="AB1591" i="1"/>
  <c r="AA1591" i="1"/>
  <c r="Z1591" i="1"/>
  <c r="Y1591" i="1"/>
  <c r="X1591" i="1"/>
  <c r="W1591" i="1"/>
  <c r="AF1590" i="1"/>
  <c r="AE1590" i="1"/>
  <c r="AD1590" i="1"/>
  <c r="AC1590" i="1"/>
  <c r="AB1590" i="1"/>
  <c r="AA1590" i="1"/>
  <c r="Z1590" i="1"/>
  <c r="Y1590" i="1"/>
  <c r="X1590" i="1"/>
  <c r="W1590" i="1"/>
  <c r="AF1589" i="1"/>
  <c r="AE1589" i="1"/>
  <c r="AD1589" i="1"/>
  <c r="AC1589" i="1"/>
  <c r="AB1589" i="1"/>
  <c r="AA1589" i="1"/>
  <c r="Z1589" i="1"/>
  <c r="Y1589" i="1"/>
  <c r="X1589" i="1"/>
  <c r="W1589" i="1"/>
  <c r="AF1588" i="1"/>
  <c r="AE1588" i="1"/>
  <c r="AD1588" i="1"/>
  <c r="AC1588" i="1"/>
  <c r="AB1588" i="1"/>
  <c r="AA1588" i="1"/>
  <c r="Z1588" i="1"/>
  <c r="Y1588" i="1"/>
  <c r="X1588" i="1"/>
  <c r="W1588" i="1"/>
  <c r="AF1587" i="1"/>
  <c r="AE1587" i="1"/>
  <c r="AD1587" i="1"/>
  <c r="AC1587" i="1"/>
  <c r="AB1587" i="1"/>
  <c r="AA1587" i="1"/>
  <c r="Z1587" i="1"/>
  <c r="Y1587" i="1"/>
  <c r="X1587" i="1"/>
  <c r="W1587" i="1"/>
  <c r="AF1586" i="1"/>
  <c r="AE1586" i="1"/>
  <c r="AD1586" i="1"/>
  <c r="AC1586" i="1"/>
  <c r="AB1586" i="1"/>
  <c r="AA1586" i="1"/>
  <c r="Z1586" i="1"/>
  <c r="Y1586" i="1"/>
  <c r="X1586" i="1"/>
  <c r="W1586" i="1"/>
  <c r="AF1585" i="1"/>
  <c r="AE1585" i="1"/>
  <c r="AD1585" i="1"/>
  <c r="AC1585" i="1"/>
  <c r="AB1585" i="1"/>
  <c r="AA1585" i="1"/>
  <c r="Z1585" i="1"/>
  <c r="Y1585" i="1"/>
  <c r="X1585" i="1"/>
  <c r="W1585" i="1"/>
  <c r="AF1584" i="1"/>
  <c r="AE1584" i="1"/>
  <c r="AD1584" i="1"/>
  <c r="AC1584" i="1"/>
  <c r="AB1584" i="1"/>
  <c r="AA1584" i="1"/>
  <c r="Z1584" i="1"/>
  <c r="Y1584" i="1"/>
  <c r="X1584" i="1"/>
  <c r="W1584" i="1"/>
  <c r="AF1583" i="1"/>
  <c r="AE1583" i="1"/>
  <c r="AD1583" i="1"/>
  <c r="AC1583" i="1"/>
  <c r="AB1583" i="1"/>
  <c r="AA1583" i="1"/>
  <c r="Z1583" i="1"/>
  <c r="Y1583" i="1"/>
  <c r="X1583" i="1"/>
  <c r="W1583" i="1"/>
  <c r="AF1582" i="1"/>
  <c r="AE1582" i="1"/>
  <c r="AD1582" i="1"/>
  <c r="AC1582" i="1"/>
  <c r="AB1582" i="1"/>
  <c r="AA1582" i="1"/>
  <c r="Z1582" i="1"/>
  <c r="Y1582" i="1"/>
  <c r="X1582" i="1"/>
  <c r="W1582" i="1"/>
  <c r="AF1581" i="1"/>
  <c r="AE1581" i="1"/>
  <c r="AD1581" i="1"/>
  <c r="AC1581" i="1"/>
  <c r="AB1581" i="1"/>
  <c r="AA1581" i="1"/>
  <c r="Z1581" i="1"/>
  <c r="Y1581" i="1"/>
  <c r="X1581" i="1"/>
  <c r="W1581" i="1"/>
  <c r="AF1580" i="1"/>
  <c r="AE1580" i="1"/>
  <c r="AD1580" i="1"/>
  <c r="AC1580" i="1"/>
  <c r="AB1580" i="1"/>
  <c r="AA1580" i="1"/>
  <c r="Z1580" i="1"/>
  <c r="Y1580" i="1"/>
  <c r="X1580" i="1"/>
  <c r="W1580" i="1"/>
  <c r="AF1579" i="1"/>
  <c r="AE1579" i="1"/>
  <c r="AD1579" i="1"/>
  <c r="AC1579" i="1"/>
  <c r="AB1579" i="1"/>
  <c r="AA1579" i="1"/>
  <c r="Z1579" i="1"/>
  <c r="Y1579" i="1"/>
  <c r="X1579" i="1"/>
  <c r="W1579" i="1"/>
  <c r="AF1578" i="1"/>
  <c r="AE1578" i="1"/>
  <c r="AD1578" i="1"/>
  <c r="AC1578" i="1"/>
  <c r="AB1578" i="1"/>
  <c r="AA1578" i="1"/>
  <c r="Z1578" i="1"/>
  <c r="Y1578" i="1"/>
  <c r="X1578" i="1"/>
  <c r="W1578" i="1"/>
  <c r="AF1577" i="1"/>
  <c r="AE1577" i="1"/>
  <c r="AD1577" i="1"/>
  <c r="AC1577" i="1"/>
  <c r="AB1577" i="1"/>
  <c r="AA1577" i="1"/>
  <c r="Z1577" i="1"/>
  <c r="Y1577" i="1"/>
  <c r="X1577" i="1"/>
  <c r="W1577" i="1"/>
  <c r="AF1576" i="1"/>
  <c r="AE1576" i="1"/>
  <c r="AD1576" i="1"/>
  <c r="AC1576" i="1"/>
  <c r="AB1576" i="1"/>
  <c r="AA1576" i="1"/>
  <c r="Z1576" i="1"/>
  <c r="Y1576" i="1"/>
  <c r="X1576" i="1"/>
  <c r="W1576" i="1"/>
  <c r="AF1575" i="1"/>
  <c r="AE1575" i="1"/>
  <c r="AD1575" i="1"/>
  <c r="AC1575" i="1"/>
  <c r="AB1575" i="1"/>
  <c r="AA1575" i="1"/>
  <c r="Z1575" i="1"/>
  <c r="Y1575" i="1"/>
  <c r="X1575" i="1"/>
  <c r="W1575" i="1"/>
  <c r="AF1574" i="1"/>
  <c r="AE1574" i="1"/>
  <c r="AD1574" i="1"/>
  <c r="AC1574" i="1"/>
  <c r="AB1574" i="1"/>
  <c r="AA1574" i="1"/>
  <c r="Z1574" i="1"/>
  <c r="Y1574" i="1"/>
  <c r="X1574" i="1"/>
  <c r="W1574" i="1"/>
  <c r="AF1573" i="1"/>
  <c r="AE1573" i="1"/>
  <c r="AD1573" i="1"/>
  <c r="AC1573" i="1"/>
  <c r="AB1573" i="1"/>
  <c r="AA1573" i="1"/>
  <c r="Z1573" i="1"/>
  <c r="Y1573" i="1"/>
  <c r="X1573" i="1"/>
  <c r="W1573" i="1"/>
  <c r="AF1572" i="1"/>
  <c r="AE1572" i="1"/>
  <c r="AD1572" i="1"/>
  <c r="AC1572" i="1"/>
  <c r="AB1572" i="1"/>
  <c r="AA1572" i="1"/>
  <c r="Z1572" i="1"/>
  <c r="Y1572" i="1"/>
  <c r="X1572" i="1"/>
  <c r="W1572" i="1"/>
  <c r="AF1571" i="1"/>
  <c r="AE1571" i="1"/>
  <c r="AD1571" i="1"/>
  <c r="AC1571" i="1"/>
  <c r="AB1571" i="1"/>
  <c r="AA1571" i="1"/>
  <c r="Z1571" i="1"/>
  <c r="Y1571" i="1"/>
  <c r="X1571" i="1"/>
  <c r="W1571" i="1"/>
  <c r="AF1570" i="1"/>
  <c r="AE1570" i="1"/>
  <c r="AD1570" i="1"/>
  <c r="AC1570" i="1"/>
  <c r="AB1570" i="1"/>
  <c r="AA1570" i="1"/>
  <c r="Z1570" i="1"/>
  <c r="Y1570" i="1"/>
  <c r="X1570" i="1"/>
  <c r="W1570" i="1"/>
  <c r="AF1569" i="1"/>
  <c r="AE1569" i="1"/>
  <c r="AD1569" i="1"/>
  <c r="AC1569" i="1"/>
  <c r="AB1569" i="1"/>
  <c r="AA1569" i="1"/>
  <c r="Z1569" i="1"/>
  <c r="Y1569" i="1"/>
  <c r="X1569" i="1"/>
  <c r="W1569" i="1"/>
  <c r="AF1568" i="1"/>
  <c r="AE1568" i="1"/>
  <c r="AD1568" i="1"/>
  <c r="AC1568" i="1"/>
  <c r="AB1568" i="1"/>
  <c r="AA1568" i="1"/>
  <c r="Z1568" i="1"/>
  <c r="Y1568" i="1"/>
  <c r="X1568" i="1"/>
  <c r="W1568" i="1"/>
  <c r="AF1567" i="1"/>
  <c r="AE1567" i="1"/>
  <c r="AD1567" i="1"/>
  <c r="AC1567" i="1"/>
  <c r="AB1567" i="1"/>
  <c r="AA1567" i="1"/>
  <c r="Z1567" i="1"/>
  <c r="Y1567" i="1"/>
  <c r="X1567" i="1"/>
  <c r="W1567" i="1"/>
  <c r="AF1566" i="1"/>
  <c r="AE1566" i="1"/>
  <c r="AD1566" i="1"/>
  <c r="AC1566" i="1"/>
  <c r="AB1566" i="1"/>
  <c r="AA1566" i="1"/>
  <c r="Z1566" i="1"/>
  <c r="Y1566" i="1"/>
  <c r="X1566" i="1"/>
  <c r="W1566" i="1"/>
  <c r="AF1565" i="1"/>
  <c r="AE1565" i="1"/>
  <c r="AD1565" i="1"/>
  <c r="AC1565" i="1"/>
  <c r="AB1565" i="1"/>
  <c r="AA1565" i="1"/>
  <c r="Z1565" i="1"/>
  <c r="Y1565" i="1"/>
  <c r="X1565" i="1"/>
  <c r="W1565" i="1"/>
  <c r="AF1564" i="1"/>
  <c r="AE1564" i="1"/>
  <c r="AD1564" i="1"/>
  <c r="AC1564" i="1"/>
  <c r="AB1564" i="1"/>
  <c r="AA1564" i="1"/>
  <c r="Z1564" i="1"/>
  <c r="Y1564" i="1"/>
  <c r="X1564" i="1"/>
  <c r="W1564" i="1"/>
  <c r="AF1563" i="1"/>
  <c r="AE1563" i="1"/>
  <c r="AD1563" i="1"/>
  <c r="AC1563" i="1"/>
  <c r="AB1563" i="1"/>
  <c r="AA1563" i="1"/>
  <c r="Z1563" i="1"/>
  <c r="Y1563" i="1"/>
  <c r="X1563" i="1"/>
  <c r="W1563" i="1"/>
  <c r="AF1562" i="1"/>
  <c r="AE1562" i="1"/>
  <c r="AD1562" i="1"/>
  <c r="AC1562" i="1"/>
  <c r="AB1562" i="1"/>
  <c r="AA1562" i="1"/>
  <c r="Z1562" i="1"/>
  <c r="Y1562" i="1"/>
  <c r="X1562" i="1"/>
  <c r="W1562" i="1"/>
  <c r="AF1561" i="1"/>
  <c r="AE1561" i="1"/>
  <c r="AD1561" i="1"/>
  <c r="AC1561" i="1"/>
  <c r="AB1561" i="1"/>
  <c r="AA1561" i="1"/>
  <c r="Z1561" i="1"/>
  <c r="Y1561" i="1"/>
  <c r="X1561" i="1"/>
  <c r="W1561" i="1"/>
  <c r="AF1560" i="1"/>
  <c r="AE1560" i="1"/>
  <c r="AD1560" i="1"/>
  <c r="AC1560" i="1"/>
  <c r="AB1560" i="1"/>
  <c r="AA1560" i="1"/>
  <c r="Z1560" i="1"/>
  <c r="Y1560" i="1"/>
  <c r="X1560" i="1"/>
  <c r="W1560" i="1"/>
  <c r="AF1559" i="1"/>
  <c r="AE1559" i="1"/>
  <c r="AD1559" i="1"/>
  <c r="AC1559" i="1"/>
  <c r="AB1559" i="1"/>
  <c r="AA1559" i="1"/>
  <c r="Z1559" i="1"/>
  <c r="Y1559" i="1"/>
  <c r="X1559" i="1"/>
  <c r="W1559" i="1"/>
  <c r="AF1558" i="1"/>
  <c r="AE1558" i="1"/>
  <c r="AD1558" i="1"/>
  <c r="AC1558" i="1"/>
  <c r="AB1558" i="1"/>
  <c r="AA1558" i="1"/>
  <c r="Z1558" i="1"/>
  <c r="Y1558" i="1"/>
  <c r="X1558" i="1"/>
  <c r="W1558" i="1"/>
  <c r="AF1557" i="1"/>
  <c r="AE1557" i="1"/>
  <c r="AD1557" i="1"/>
  <c r="AC1557" i="1"/>
  <c r="AB1557" i="1"/>
  <c r="AA1557" i="1"/>
  <c r="Z1557" i="1"/>
  <c r="Y1557" i="1"/>
  <c r="X1557" i="1"/>
  <c r="W1557" i="1"/>
  <c r="AF1556" i="1"/>
  <c r="AE1556" i="1"/>
  <c r="AD1556" i="1"/>
  <c r="AC1556" i="1"/>
  <c r="AB1556" i="1"/>
  <c r="AA1556" i="1"/>
  <c r="Z1556" i="1"/>
  <c r="Y1556" i="1"/>
  <c r="X1556" i="1"/>
  <c r="W1556" i="1"/>
  <c r="AF1555" i="1"/>
  <c r="AE1555" i="1"/>
  <c r="AD1555" i="1"/>
  <c r="AC1555" i="1"/>
  <c r="AB1555" i="1"/>
  <c r="AA1555" i="1"/>
  <c r="Z1555" i="1"/>
  <c r="Y1555" i="1"/>
  <c r="X1555" i="1"/>
  <c r="W1555" i="1"/>
  <c r="AF1554" i="1"/>
  <c r="AE1554" i="1"/>
  <c r="AD1554" i="1"/>
  <c r="AC1554" i="1"/>
  <c r="AB1554" i="1"/>
  <c r="AA1554" i="1"/>
  <c r="Z1554" i="1"/>
  <c r="Y1554" i="1"/>
  <c r="X1554" i="1"/>
  <c r="W1554" i="1"/>
  <c r="AF1553" i="1"/>
  <c r="AE1553" i="1"/>
  <c r="AD1553" i="1"/>
  <c r="AC1553" i="1"/>
  <c r="AB1553" i="1"/>
  <c r="AA1553" i="1"/>
  <c r="Z1553" i="1"/>
  <c r="Y1553" i="1"/>
  <c r="X1553" i="1"/>
  <c r="W1553" i="1"/>
  <c r="AF1552" i="1"/>
  <c r="AE1552" i="1"/>
  <c r="AD1552" i="1"/>
  <c r="AC1552" i="1"/>
  <c r="AB1552" i="1"/>
  <c r="AA1552" i="1"/>
  <c r="Z1552" i="1"/>
  <c r="Y1552" i="1"/>
  <c r="X1552" i="1"/>
  <c r="W1552" i="1"/>
  <c r="AF1551" i="1"/>
  <c r="AE1551" i="1"/>
  <c r="AD1551" i="1"/>
  <c r="AC1551" i="1"/>
  <c r="AB1551" i="1"/>
  <c r="AA1551" i="1"/>
  <c r="Z1551" i="1"/>
  <c r="Y1551" i="1"/>
  <c r="X1551" i="1"/>
  <c r="W1551" i="1"/>
  <c r="AF1550" i="1"/>
  <c r="AE1550" i="1"/>
  <c r="AD1550" i="1"/>
  <c r="AC1550" i="1"/>
  <c r="AB1550" i="1"/>
  <c r="AA1550" i="1"/>
  <c r="Z1550" i="1"/>
  <c r="Y1550" i="1"/>
  <c r="X1550" i="1"/>
  <c r="W1550" i="1"/>
  <c r="AF1549" i="1"/>
  <c r="AE1549" i="1"/>
  <c r="AD1549" i="1"/>
  <c r="AC1549" i="1"/>
  <c r="AB1549" i="1"/>
  <c r="AA1549" i="1"/>
  <c r="Z1549" i="1"/>
  <c r="Y1549" i="1"/>
  <c r="X1549" i="1"/>
  <c r="W1549" i="1"/>
  <c r="AF1548" i="1"/>
  <c r="AE1548" i="1"/>
  <c r="AD1548" i="1"/>
  <c r="AC1548" i="1"/>
  <c r="AB1548" i="1"/>
  <c r="AA1548" i="1"/>
  <c r="Z1548" i="1"/>
  <c r="Y1548" i="1"/>
  <c r="X1548" i="1"/>
  <c r="W1548" i="1"/>
  <c r="AF1547" i="1"/>
  <c r="AE1547" i="1"/>
  <c r="AD1547" i="1"/>
  <c r="AC1547" i="1"/>
  <c r="AB1547" i="1"/>
  <c r="AA1547" i="1"/>
  <c r="Z1547" i="1"/>
  <c r="Y1547" i="1"/>
  <c r="X1547" i="1"/>
  <c r="W1547" i="1"/>
  <c r="AF1546" i="1"/>
  <c r="AE1546" i="1"/>
  <c r="AD1546" i="1"/>
  <c r="AC1546" i="1"/>
  <c r="AB1546" i="1"/>
  <c r="AA1546" i="1"/>
  <c r="Z1546" i="1"/>
  <c r="Y1546" i="1"/>
  <c r="X1546" i="1"/>
  <c r="W1546" i="1"/>
  <c r="AF1545" i="1"/>
  <c r="AE1545" i="1"/>
  <c r="AD1545" i="1"/>
  <c r="AC1545" i="1"/>
  <c r="AB1545" i="1"/>
  <c r="AA1545" i="1"/>
  <c r="Z1545" i="1"/>
  <c r="Y1545" i="1"/>
  <c r="X1545" i="1"/>
  <c r="W1545" i="1"/>
  <c r="AF1544" i="1"/>
  <c r="AE1544" i="1"/>
  <c r="AD1544" i="1"/>
  <c r="AC1544" i="1"/>
  <c r="AB1544" i="1"/>
  <c r="AA1544" i="1"/>
  <c r="Z1544" i="1"/>
  <c r="Y1544" i="1"/>
  <c r="X1544" i="1"/>
  <c r="W1544" i="1"/>
  <c r="AF1543" i="1"/>
  <c r="AE1543" i="1"/>
  <c r="AD1543" i="1"/>
  <c r="AC1543" i="1"/>
  <c r="AB1543" i="1"/>
  <c r="AA1543" i="1"/>
  <c r="Z1543" i="1"/>
  <c r="Y1543" i="1"/>
  <c r="X1543" i="1"/>
  <c r="W1543" i="1"/>
  <c r="AF1542" i="1"/>
  <c r="AE1542" i="1"/>
  <c r="AD1542" i="1"/>
  <c r="AC1542" i="1"/>
  <c r="AB1542" i="1"/>
  <c r="AA1542" i="1"/>
  <c r="Z1542" i="1"/>
  <c r="Y1542" i="1"/>
  <c r="X1542" i="1"/>
  <c r="W1542" i="1"/>
  <c r="AF1541" i="1"/>
  <c r="AE1541" i="1"/>
  <c r="AD1541" i="1"/>
  <c r="AC1541" i="1"/>
  <c r="AB1541" i="1"/>
  <c r="AA1541" i="1"/>
  <c r="Z1541" i="1"/>
  <c r="Y1541" i="1"/>
  <c r="X1541" i="1"/>
  <c r="W1541" i="1"/>
  <c r="AF1540" i="1"/>
  <c r="AE1540" i="1"/>
  <c r="AD1540" i="1"/>
  <c r="AC1540" i="1"/>
  <c r="AB1540" i="1"/>
  <c r="AA1540" i="1"/>
  <c r="Z1540" i="1"/>
  <c r="Y1540" i="1"/>
  <c r="X1540" i="1"/>
  <c r="W1540" i="1"/>
  <c r="AF1539" i="1"/>
  <c r="AE1539" i="1"/>
  <c r="AD1539" i="1"/>
  <c r="AC1539" i="1"/>
  <c r="AB1539" i="1"/>
  <c r="AA1539" i="1"/>
  <c r="Z1539" i="1"/>
  <c r="Y1539" i="1"/>
  <c r="X1539" i="1"/>
  <c r="W1539" i="1"/>
  <c r="AF1538" i="1"/>
  <c r="AE1538" i="1"/>
  <c r="AD1538" i="1"/>
  <c r="AC1538" i="1"/>
  <c r="AB1538" i="1"/>
  <c r="AA1538" i="1"/>
  <c r="Z1538" i="1"/>
  <c r="Y1538" i="1"/>
  <c r="X1538" i="1"/>
  <c r="W1538" i="1"/>
  <c r="AF1537" i="1"/>
  <c r="AE1537" i="1"/>
  <c r="AD1537" i="1"/>
  <c r="AC1537" i="1"/>
  <c r="AB1537" i="1"/>
  <c r="AA1537" i="1"/>
  <c r="Z1537" i="1"/>
  <c r="Y1537" i="1"/>
  <c r="X1537" i="1"/>
  <c r="W1537" i="1"/>
  <c r="AF1536" i="1"/>
  <c r="AE1536" i="1"/>
  <c r="AD1536" i="1"/>
  <c r="AC1536" i="1"/>
  <c r="AB1536" i="1"/>
  <c r="AA1536" i="1"/>
  <c r="Z1536" i="1"/>
  <c r="Y1536" i="1"/>
  <c r="X1536" i="1"/>
  <c r="W1536" i="1"/>
  <c r="AF1535" i="1"/>
  <c r="AE1535" i="1"/>
  <c r="AD1535" i="1"/>
  <c r="AC1535" i="1"/>
  <c r="AB1535" i="1"/>
  <c r="AA1535" i="1"/>
  <c r="Z1535" i="1"/>
  <c r="Y1535" i="1"/>
  <c r="X1535" i="1"/>
  <c r="W1535" i="1"/>
  <c r="AF1534" i="1"/>
  <c r="AE1534" i="1"/>
  <c r="AD1534" i="1"/>
  <c r="AC1534" i="1"/>
  <c r="AB1534" i="1"/>
  <c r="AA1534" i="1"/>
  <c r="Z1534" i="1"/>
  <c r="Y1534" i="1"/>
  <c r="X1534" i="1"/>
  <c r="W1534" i="1"/>
  <c r="AF1533" i="1"/>
  <c r="AE1533" i="1"/>
  <c r="AD1533" i="1"/>
  <c r="AC1533" i="1"/>
  <c r="AB1533" i="1"/>
  <c r="AA1533" i="1"/>
  <c r="Z1533" i="1"/>
  <c r="Y1533" i="1"/>
  <c r="X1533" i="1"/>
  <c r="W1533" i="1"/>
  <c r="AF1532" i="1"/>
  <c r="AE1532" i="1"/>
  <c r="AD1532" i="1"/>
  <c r="AC1532" i="1"/>
  <c r="AB1532" i="1"/>
  <c r="AA1532" i="1"/>
  <c r="Z1532" i="1"/>
  <c r="Y1532" i="1"/>
  <c r="X1532" i="1"/>
  <c r="W1532" i="1"/>
  <c r="AF1531" i="1"/>
  <c r="AE1531" i="1"/>
  <c r="AD1531" i="1"/>
  <c r="AC1531" i="1"/>
  <c r="AB1531" i="1"/>
  <c r="AA1531" i="1"/>
  <c r="Z1531" i="1"/>
  <c r="Y1531" i="1"/>
  <c r="X1531" i="1"/>
  <c r="W1531" i="1"/>
  <c r="AF1530" i="1"/>
  <c r="AE1530" i="1"/>
  <c r="AD1530" i="1"/>
  <c r="AC1530" i="1"/>
  <c r="AB1530" i="1"/>
  <c r="AA1530" i="1"/>
  <c r="Z1530" i="1"/>
  <c r="Y1530" i="1"/>
  <c r="X1530" i="1"/>
  <c r="W1530" i="1"/>
  <c r="AF1529" i="1"/>
  <c r="AE1529" i="1"/>
  <c r="AD1529" i="1"/>
  <c r="AC1529" i="1"/>
  <c r="AB1529" i="1"/>
  <c r="AA1529" i="1"/>
  <c r="Z1529" i="1"/>
  <c r="Y1529" i="1"/>
  <c r="X1529" i="1"/>
  <c r="W1529" i="1"/>
  <c r="AF1528" i="1"/>
  <c r="AE1528" i="1"/>
  <c r="AD1528" i="1"/>
  <c r="AC1528" i="1"/>
  <c r="AB1528" i="1"/>
  <c r="AA1528" i="1"/>
  <c r="Z1528" i="1"/>
  <c r="Y1528" i="1"/>
  <c r="X1528" i="1"/>
  <c r="W1528" i="1"/>
  <c r="AF1527" i="1"/>
  <c r="AE1527" i="1"/>
  <c r="AD1527" i="1"/>
  <c r="AC1527" i="1"/>
  <c r="AB1527" i="1"/>
  <c r="AA1527" i="1"/>
  <c r="Z1527" i="1"/>
  <c r="Y1527" i="1"/>
  <c r="X1527" i="1"/>
  <c r="W1527" i="1"/>
  <c r="AF1526" i="1"/>
  <c r="AE1526" i="1"/>
  <c r="AD1526" i="1"/>
  <c r="AC1526" i="1"/>
  <c r="AB1526" i="1"/>
  <c r="AA1526" i="1"/>
  <c r="Z1526" i="1"/>
  <c r="Y1526" i="1"/>
  <c r="X1526" i="1"/>
  <c r="W1526" i="1"/>
  <c r="AF1525" i="1"/>
  <c r="AE1525" i="1"/>
  <c r="AD1525" i="1"/>
  <c r="AC1525" i="1"/>
  <c r="AB1525" i="1"/>
  <c r="AA1525" i="1"/>
  <c r="Z1525" i="1"/>
  <c r="Y1525" i="1"/>
  <c r="X1525" i="1"/>
  <c r="W1525" i="1"/>
  <c r="AF1524" i="1"/>
  <c r="AE1524" i="1"/>
  <c r="AD1524" i="1"/>
  <c r="AC1524" i="1"/>
  <c r="AB1524" i="1"/>
  <c r="AA1524" i="1"/>
  <c r="Z1524" i="1"/>
  <c r="Y1524" i="1"/>
  <c r="X1524" i="1"/>
  <c r="W1524" i="1"/>
  <c r="AF1523" i="1"/>
  <c r="AE1523" i="1"/>
  <c r="AD1523" i="1"/>
  <c r="AC1523" i="1"/>
  <c r="AB1523" i="1"/>
  <c r="AA1523" i="1"/>
  <c r="Z1523" i="1"/>
  <c r="Y1523" i="1"/>
  <c r="X1523" i="1"/>
  <c r="W1523" i="1"/>
  <c r="AF1522" i="1"/>
  <c r="AE1522" i="1"/>
  <c r="AD1522" i="1"/>
  <c r="AC1522" i="1"/>
  <c r="AB1522" i="1"/>
  <c r="AA1522" i="1"/>
  <c r="Z1522" i="1"/>
  <c r="Y1522" i="1"/>
  <c r="X1522" i="1"/>
  <c r="W1522" i="1"/>
  <c r="AF1521" i="1"/>
  <c r="AE1521" i="1"/>
  <c r="AD1521" i="1"/>
  <c r="AC1521" i="1"/>
  <c r="AB1521" i="1"/>
  <c r="AA1521" i="1"/>
  <c r="Z1521" i="1"/>
  <c r="Y1521" i="1"/>
  <c r="X1521" i="1"/>
  <c r="W1521" i="1"/>
  <c r="AF1520" i="1"/>
  <c r="AE1520" i="1"/>
  <c r="AD1520" i="1"/>
  <c r="AC1520" i="1"/>
  <c r="AB1520" i="1"/>
  <c r="AA1520" i="1"/>
  <c r="Z1520" i="1"/>
  <c r="Y1520" i="1"/>
  <c r="X1520" i="1"/>
  <c r="W1520" i="1"/>
  <c r="AF1519" i="1"/>
  <c r="AE1519" i="1"/>
  <c r="AD1519" i="1"/>
  <c r="AC1519" i="1"/>
  <c r="AB1519" i="1"/>
  <c r="AA1519" i="1"/>
  <c r="Z1519" i="1"/>
  <c r="Y1519" i="1"/>
  <c r="X1519" i="1"/>
  <c r="W1519" i="1"/>
  <c r="AF1518" i="1"/>
  <c r="AE1518" i="1"/>
  <c r="AD1518" i="1"/>
  <c r="AC1518" i="1"/>
  <c r="AB1518" i="1"/>
  <c r="AA1518" i="1"/>
  <c r="Z1518" i="1"/>
  <c r="Y1518" i="1"/>
  <c r="X1518" i="1"/>
  <c r="W1518" i="1"/>
  <c r="AF1517" i="1"/>
  <c r="AE1517" i="1"/>
  <c r="AD1517" i="1"/>
  <c r="AC1517" i="1"/>
  <c r="AB1517" i="1"/>
  <c r="AA1517" i="1"/>
  <c r="Z1517" i="1"/>
  <c r="Y1517" i="1"/>
  <c r="X1517" i="1"/>
  <c r="W1517" i="1"/>
  <c r="AF1516" i="1"/>
  <c r="AE1516" i="1"/>
  <c r="AD1516" i="1"/>
  <c r="AC1516" i="1"/>
  <c r="AB1516" i="1"/>
  <c r="AA1516" i="1"/>
  <c r="Z1516" i="1"/>
  <c r="Y1516" i="1"/>
  <c r="X1516" i="1"/>
  <c r="W1516" i="1"/>
  <c r="AF1515" i="1"/>
  <c r="AE1515" i="1"/>
  <c r="AD1515" i="1"/>
  <c r="AC1515" i="1"/>
  <c r="AB1515" i="1"/>
  <c r="AA1515" i="1"/>
  <c r="Z1515" i="1"/>
  <c r="Y1515" i="1"/>
  <c r="X1515" i="1"/>
  <c r="W1515" i="1"/>
  <c r="AF1514" i="1"/>
  <c r="AE1514" i="1"/>
  <c r="AD1514" i="1"/>
  <c r="AC1514" i="1"/>
  <c r="AB1514" i="1"/>
  <c r="AA1514" i="1"/>
  <c r="Z1514" i="1"/>
  <c r="Y1514" i="1"/>
  <c r="X1514" i="1"/>
  <c r="W1514" i="1"/>
  <c r="AF1513" i="1"/>
  <c r="AE1513" i="1"/>
  <c r="AD1513" i="1"/>
  <c r="AC1513" i="1"/>
  <c r="AB1513" i="1"/>
  <c r="AA1513" i="1"/>
  <c r="Z1513" i="1"/>
  <c r="Y1513" i="1"/>
  <c r="X1513" i="1"/>
  <c r="W1513" i="1"/>
  <c r="AF1512" i="1"/>
  <c r="AE1512" i="1"/>
  <c r="AD1512" i="1"/>
  <c r="AC1512" i="1"/>
  <c r="AB1512" i="1"/>
  <c r="AA1512" i="1"/>
  <c r="Z1512" i="1"/>
  <c r="Y1512" i="1"/>
  <c r="X1512" i="1"/>
  <c r="W1512" i="1"/>
  <c r="AF1511" i="1"/>
  <c r="AE1511" i="1"/>
  <c r="AD1511" i="1"/>
  <c r="AC1511" i="1"/>
  <c r="AB1511" i="1"/>
  <c r="AA1511" i="1"/>
  <c r="Z1511" i="1"/>
  <c r="Y1511" i="1"/>
  <c r="X1511" i="1"/>
  <c r="W1511" i="1"/>
  <c r="AF1510" i="1"/>
  <c r="AE1510" i="1"/>
  <c r="AD1510" i="1"/>
  <c r="AC1510" i="1"/>
  <c r="AB1510" i="1"/>
  <c r="AA1510" i="1"/>
  <c r="Z1510" i="1"/>
  <c r="Y1510" i="1"/>
  <c r="X1510" i="1"/>
  <c r="W1510" i="1"/>
  <c r="AF1509" i="1"/>
  <c r="AE1509" i="1"/>
  <c r="AD1509" i="1"/>
  <c r="AC1509" i="1"/>
  <c r="AB1509" i="1"/>
  <c r="AA1509" i="1"/>
  <c r="Z1509" i="1"/>
  <c r="Y1509" i="1"/>
  <c r="X1509" i="1"/>
  <c r="W1509" i="1"/>
  <c r="AF1508" i="1"/>
  <c r="AE1508" i="1"/>
  <c r="AD1508" i="1"/>
  <c r="AC1508" i="1"/>
  <c r="AB1508" i="1"/>
  <c r="AA1508" i="1"/>
  <c r="Z1508" i="1"/>
  <c r="Y1508" i="1"/>
  <c r="X1508" i="1"/>
  <c r="W1508" i="1"/>
  <c r="AF1507" i="1"/>
  <c r="AE1507" i="1"/>
  <c r="AD1507" i="1"/>
  <c r="AC1507" i="1"/>
  <c r="AB1507" i="1"/>
  <c r="AA1507" i="1"/>
  <c r="Z1507" i="1"/>
  <c r="Y1507" i="1"/>
  <c r="X1507" i="1"/>
  <c r="W1507" i="1"/>
  <c r="AF1506" i="1"/>
  <c r="AE1506" i="1"/>
  <c r="AD1506" i="1"/>
  <c r="AC1506" i="1"/>
  <c r="AB1506" i="1"/>
  <c r="AA1506" i="1"/>
  <c r="Z1506" i="1"/>
  <c r="Y1506" i="1"/>
  <c r="X1506" i="1"/>
  <c r="W1506" i="1"/>
  <c r="AF1505" i="1"/>
  <c r="AE1505" i="1"/>
  <c r="AD1505" i="1"/>
  <c r="AC1505" i="1"/>
  <c r="AB1505" i="1"/>
  <c r="AA1505" i="1"/>
  <c r="Z1505" i="1"/>
  <c r="Y1505" i="1"/>
  <c r="X1505" i="1"/>
  <c r="W1505" i="1"/>
  <c r="AF1504" i="1"/>
  <c r="AE1504" i="1"/>
  <c r="AD1504" i="1"/>
  <c r="AC1504" i="1"/>
  <c r="AB1504" i="1"/>
  <c r="AA1504" i="1"/>
  <c r="Z1504" i="1"/>
  <c r="Y1504" i="1"/>
  <c r="X1504" i="1"/>
  <c r="W1504" i="1"/>
  <c r="AF1503" i="1"/>
  <c r="AE1503" i="1"/>
  <c r="AD1503" i="1"/>
  <c r="AC1503" i="1"/>
  <c r="AB1503" i="1"/>
  <c r="AA1503" i="1"/>
  <c r="Z1503" i="1"/>
  <c r="Y1503" i="1"/>
  <c r="X1503" i="1"/>
  <c r="W1503" i="1"/>
  <c r="AF1502" i="1"/>
  <c r="AE1502" i="1"/>
  <c r="AD1502" i="1"/>
  <c r="AC1502" i="1"/>
  <c r="AB1502" i="1"/>
  <c r="AA1502" i="1"/>
  <c r="Z1502" i="1"/>
  <c r="Y1502" i="1"/>
  <c r="X1502" i="1"/>
  <c r="W1502" i="1"/>
  <c r="AF1501" i="1"/>
  <c r="AE1501" i="1"/>
  <c r="AD1501" i="1"/>
  <c r="AC1501" i="1"/>
  <c r="AB1501" i="1"/>
  <c r="AA1501" i="1"/>
  <c r="Z1501" i="1"/>
  <c r="Y1501" i="1"/>
  <c r="X1501" i="1"/>
  <c r="W1501" i="1"/>
  <c r="AF1500" i="1"/>
  <c r="AE1500" i="1"/>
  <c r="AD1500" i="1"/>
  <c r="AC1500" i="1"/>
  <c r="AB1500" i="1"/>
  <c r="AA1500" i="1"/>
  <c r="Z1500" i="1"/>
  <c r="Y1500" i="1"/>
  <c r="X1500" i="1"/>
  <c r="W1500" i="1"/>
  <c r="AF1499" i="1"/>
  <c r="AE1499" i="1"/>
  <c r="AD1499" i="1"/>
  <c r="AC1499" i="1"/>
  <c r="AB1499" i="1"/>
  <c r="AA1499" i="1"/>
  <c r="Z1499" i="1"/>
  <c r="Y1499" i="1"/>
  <c r="X1499" i="1"/>
  <c r="W1499" i="1"/>
  <c r="AF1498" i="1"/>
  <c r="AE1498" i="1"/>
  <c r="AD1498" i="1"/>
  <c r="AC1498" i="1"/>
  <c r="AB1498" i="1"/>
  <c r="AA1498" i="1"/>
  <c r="Z1498" i="1"/>
  <c r="Y1498" i="1"/>
  <c r="X1498" i="1"/>
  <c r="W1498" i="1"/>
  <c r="AF1497" i="1"/>
  <c r="AE1497" i="1"/>
  <c r="AD1497" i="1"/>
  <c r="AC1497" i="1"/>
  <c r="AB1497" i="1"/>
  <c r="AA1497" i="1"/>
  <c r="Z1497" i="1"/>
  <c r="Y1497" i="1"/>
  <c r="X1497" i="1"/>
  <c r="W1497" i="1"/>
  <c r="AF1496" i="1"/>
  <c r="AE1496" i="1"/>
  <c r="AD1496" i="1"/>
  <c r="AC1496" i="1"/>
  <c r="AB1496" i="1"/>
  <c r="AA1496" i="1"/>
  <c r="Z1496" i="1"/>
  <c r="Y1496" i="1"/>
  <c r="X1496" i="1"/>
  <c r="W1496" i="1"/>
  <c r="AF1495" i="1"/>
  <c r="AE1495" i="1"/>
  <c r="AD1495" i="1"/>
  <c r="AC1495" i="1"/>
  <c r="AB1495" i="1"/>
  <c r="AA1495" i="1"/>
  <c r="Z1495" i="1"/>
  <c r="Y1495" i="1"/>
  <c r="X1495" i="1"/>
  <c r="W1495" i="1"/>
  <c r="AF1494" i="1"/>
  <c r="AE1494" i="1"/>
  <c r="AD1494" i="1"/>
  <c r="AC1494" i="1"/>
  <c r="AB1494" i="1"/>
  <c r="AA1494" i="1"/>
  <c r="Z1494" i="1"/>
  <c r="Y1494" i="1"/>
  <c r="X1494" i="1"/>
  <c r="W1494" i="1"/>
  <c r="AF1493" i="1"/>
  <c r="AE1493" i="1"/>
  <c r="AD1493" i="1"/>
  <c r="AC1493" i="1"/>
  <c r="AB1493" i="1"/>
  <c r="AA1493" i="1"/>
  <c r="Z1493" i="1"/>
  <c r="Y1493" i="1"/>
  <c r="X1493" i="1"/>
  <c r="W1493" i="1"/>
  <c r="AF1492" i="1"/>
  <c r="AE1492" i="1"/>
  <c r="AD1492" i="1"/>
  <c r="AC1492" i="1"/>
  <c r="AB1492" i="1"/>
  <c r="AA1492" i="1"/>
  <c r="Z1492" i="1"/>
  <c r="Y1492" i="1"/>
  <c r="X1492" i="1"/>
  <c r="W1492" i="1"/>
  <c r="AF1491" i="1"/>
  <c r="AE1491" i="1"/>
  <c r="AD1491" i="1"/>
  <c r="AC1491" i="1"/>
  <c r="AB1491" i="1"/>
  <c r="AA1491" i="1"/>
  <c r="Z1491" i="1"/>
  <c r="Y1491" i="1"/>
  <c r="X1491" i="1"/>
  <c r="W1491" i="1"/>
  <c r="AF1490" i="1"/>
  <c r="AE1490" i="1"/>
  <c r="AD1490" i="1"/>
  <c r="AC1490" i="1"/>
  <c r="AB1490" i="1"/>
  <c r="AA1490" i="1"/>
  <c r="Z1490" i="1"/>
  <c r="Y1490" i="1"/>
  <c r="X1490" i="1"/>
  <c r="W1490" i="1"/>
  <c r="AF1489" i="1"/>
  <c r="AE1489" i="1"/>
  <c r="AD1489" i="1"/>
  <c r="AC1489" i="1"/>
  <c r="AB1489" i="1"/>
  <c r="AA1489" i="1"/>
  <c r="Z1489" i="1"/>
  <c r="Y1489" i="1"/>
  <c r="X1489" i="1"/>
  <c r="W1489" i="1"/>
  <c r="AF1488" i="1"/>
  <c r="AE1488" i="1"/>
  <c r="AD1488" i="1"/>
  <c r="AC1488" i="1"/>
  <c r="AB1488" i="1"/>
  <c r="AA1488" i="1"/>
  <c r="Z1488" i="1"/>
  <c r="Y1488" i="1"/>
  <c r="X1488" i="1"/>
  <c r="W1488" i="1"/>
  <c r="AF1487" i="1"/>
  <c r="AE1487" i="1"/>
  <c r="AD1487" i="1"/>
  <c r="AC1487" i="1"/>
  <c r="AB1487" i="1"/>
  <c r="AA1487" i="1"/>
  <c r="Z1487" i="1"/>
  <c r="Y1487" i="1"/>
  <c r="X1487" i="1"/>
  <c r="W1487" i="1"/>
  <c r="AF1486" i="1"/>
  <c r="AE1486" i="1"/>
  <c r="AD1486" i="1"/>
  <c r="AC1486" i="1"/>
  <c r="AB1486" i="1"/>
  <c r="AA1486" i="1"/>
  <c r="Z1486" i="1"/>
  <c r="Y1486" i="1"/>
  <c r="X1486" i="1"/>
  <c r="W1486" i="1"/>
  <c r="AF1485" i="1"/>
  <c r="AE1485" i="1"/>
  <c r="AD1485" i="1"/>
  <c r="AC1485" i="1"/>
  <c r="AB1485" i="1"/>
  <c r="AA1485" i="1"/>
  <c r="Z1485" i="1"/>
  <c r="Y1485" i="1"/>
  <c r="X1485" i="1"/>
  <c r="W1485" i="1"/>
  <c r="AF1484" i="1"/>
  <c r="AE1484" i="1"/>
  <c r="AD1484" i="1"/>
  <c r="AC1484" i="1"/>
  <c r="AB1484" i="1"/>
  <c r="AA1484" i="1"/>
  <c r="Z1484" i="1"/>
  <c r="Y1484" i="1"/>
  <c r="X1484" i="1"/>
  <c r="W1484" i="1"/>
  <c r="AF1483" i="1"/>
  <c r="AE1483" i="1"/>
  <c r="AD1483" i="1"/>
  <c r="AC1483" i="1"/>
  <c r="AB1483" i="1"/>
  <c r="AA1483" i="1"/>
  <c r="Z1483" i="1"/>
  <c r="Y1483" i="1"/>
  <c r="X1483" i="1"/>
  <c r="W1483" i="1"/>
  <c r="AF1482" i="1"/>
  <c r="AE1482" i="1"/>
  <c r="AD1482" i="1"/>
  <c r="AC1482" i="1"/>
  <c r="AB1482" i="1"/>
  <c r="AA1482" i="1"/>
  <c r="Z1482" i="1"/>
  <c r="Y1482" i="1"/>
  <c r="X1482" i="1"/>
  <c r="W1482" i="1"/>
  <c r="AF1481" i="1"/>
  <c r="AE1481" i="1"/>
  <c r="AD1481" i="1"/>
  <c r="AC1481" i="1"/>
  <c r="AB1481" i="1"/>
  <c r="AA1481" i="1"/>
  <c r="Z1481" i="1"/>
  <c r="Y1481" i="1"/>
  <c r="X1481" i="1"/>
  <c r="W1481" i="1"/>
  <c r="AF1480" i="1"/>
  <c r="AE1480" i="1"/>
  <c r="AD1480" i="1"/>
  <c r="AC1480" i="1"/>
  <c r="AB1480" i="1"/>
  <c r="AA1480" i="1"/>
  <c r="Z1480" i="1"/>
  <c r="Y1480" i="1"/>
  <c r="X1480" i="1"/>
  <c r="W1480" i="1"/>
  <c r="AF1479" i="1"/>
  <c r="AE1479" i="1"/>
  <c r="AD1479" i="1"/>
  <c r="AC1479" i="1"/>
  <c r="AB1479" i="1"/>
  <c r="AA1479" i="1"/>
  <c r="Z1479" i="1"/>
  <c r="Y1479" i="1"/>
  <c r="X1479" i="1"/>
  <c r="W1479" i="1"/>
  <c r="AF1478" i="1"/>
  <c r="AE1478" i="1"/>
  <c r="AD1478" i="1"/>
  <c r="AC1478" i="1"/>
  <c r="AB1478" i="1"/>
  <c r="AA1478" i="1"/>
  <c r="Z1478" i="1"/>
  <c r="Y1478" i="1"/>
  <c r="X1478" i="1"/>
  <c r="W1478" i="1"/>
  <c r="AF1477" i="1"/>
  <c r="AE1477" i="1"/>
  <c r="AD1477" i="1"/>
  <c r="AC1477" i="1"/>
  <c r="AB1477" i="1"/>
  <c r="AA1477" i="1"/>
  <c r="Z1477" i="1"/>
  <c r="Y1477" i="1"/>
  <c r="X1477" i="1"/>
  <c r="W1477" i="1"/>
  <c r="AF1476" i="1"/>
  <c r="AE1476" i="1"/>
  <c r="AD1476" i="1"/>
  <c r="AC1476" i="1"/>
  <c r="AB1476" i="1"/>
  <c r="AA1476" i="1"/>
  <c r="Z1476" i="1"/>
  <c r="Y1476" i="1"/>
  <c r="X1476" i="1"/>
  <c r="W1476" i="1"/>
  <c r="AF1475" i="1"/>
  <c r="AE1475" i="1"/>
  <c r="AD1475" i="1"/>
  <c r="AC1475" i="1"/>
  <c r="AB1475" i="1"/>
  <c r="AA1475" i="1"/>
  <c r="Z1475" i="1"/>
  <c r="Y1475" i="1"/>
  <c r="X1475" i="1"/>
  <c r="W1475" i="1"/>
  <c r="AF1474" i="1"/>
  <c r="AE1474" i="1"/>
  <c r="AD1474" i="1"/>
  <c r="AC1474" i="1"/>
  <c r="AB1474" i="1"/>
  <c r="AA1474" i="1"/>
  <c r="Z1474" i="1"/>
  <c r="Y1474" i="1"/>
  <c r="X1474" i="1"/>
  <c r="W1474" i="1"/>
  <c r="AF1473" i="1"/>
  <c r="AE1473" i="1"/>
  <c r="AD1473" i="1"/>
  <c r="AC1473" i="1"/>
  <c r="AB1473" i="1"/>
  <c r="AA1473" i="1"/>
  <c r="Z1473" i="1"/>
  <c r="Y1473" i="1"/>
  <c r="X1473" i="1"/>
  <c r="W1473" i="1"/>
  <c r="AF1472" i="1"/>
  <c r="AE1472" i="1"/>
  <c r="AD1472" i="1"/>
  <c r="AC1472" i="1"/>
  <c r="AB1472" i="1"/>
  <c r="AA1472" i="1"/>
  <c r="Z1472" i="1"/>
  <c r="Y1472" i="1"/>
  <c r="X1472" i="1"/>
  <c r="W1472" i="1"/>
  <c r="AF1471" i="1"/>
  <c r="AE1471" i="1"/>
  <c r="AD1471" i="1"/>
  <c r="AC1471" i="1"/>
  <c r="AB1471" i="1"/>
  <c r="AA1471" i="1"/>
  <c r="Z1471" i="1"/>
  <c r="Y1471" i="1"/>
  <c r="X1471" i="1"/>
  <c r="W1471" i="1"/>
  <c r="AF1470" i="1"/>
  <c r="AE1470" i="1"/>
  <c r="AD1470" i="1"/>
  <c r="AC1470" i="1"/>
  <c r="AB1470" i="1"/>
  <c r="AA1470" i="1"/>
  <c r="Z1470" i="1"/>
  <c r="Y1470" i="1"/>
  <c r="X1470" i="1"/>
  <c r="W1470" i="1"/>
  <c r="AF1469" i="1"/>
  <c r="AE1469" i="1"/>
  <c r="AD1469" i="1"/>
  <c r="AC1469" i="1"/>
  <c r="AB1469" i="1"/>
  <c r="AA1469" i="1"/>
  <c r="Z1469" i="1"/>
  <c r="Y1469" i="1"/>
  <c r="X1469" i="1"/>
  <c r="W1469" i="1"/>
  <c r="AF1468" i="1"/>
  <c r="AE1468" i="1"/>
  <c r="AD1468" i="1"/>
  <c r="AC1468" i="1"/>
  <c r="AB1468" i="1"/>
  <c r="AA1468" i="1"/>
  <c r="Z1468" i="1"/>
  <c r="Y1468" i="1"/>
  <c r="X1468" i="1"/>
  <c r="W1468" i="1"/>
  <c r="AF1467" i="1"/>
  <c r="AE1467" i="1"/>
  <c r="AD1467" i="1"/>
  <c r="AC1467" i="1"/>
  <c r="AB1467" i="1"/>
  <c r="AA1467" i="1"/>
  <c r="Z1467" i="1"/>
  <c r="Y1467" i="1"/>
  <c r="X1467" i="1"/>
  <c r="W1467" i="1"/>
  <c r="AF1466" i="1"/>
  <c r="AE1466" i="1"/>
  <c r="AD1466" i="1"/>
  <c r="AC1466" i="1"/>
  <c r="AB1466" i="1"/>
  <c r="AA1466" i="1"/>
  <c r="Z1466" i="1"/>
  <c r="Y1466" i="1"/>
  <c r="X1466" i="1"/>
  <c r="W1466" i="1"/>
  <c r="AF1465" i="1"/>
  <c r="AE1465" i="1"/>
  <c r="AD1465" i="1"/>
  <c r="AC1465" i="1"/>
  <c r="AB1465" i="1"/>
  <c r="AA1465" i="1"/>
  <c r="Z1465" i="1"/>
  <c r="Y1465" i="1"/>
  <c r="X1465" i="1"/>
  <c r="W1465" i="1"/>
  <c r="AF1464" i="1"/>
  <c r="AE1464" i="1"/>
  <c r="AD1464" i="1"/>
  <c r="AC1464" i="1"/>
  <c r="AB1464" i="1"/>
  <c r="AA1464" i="1"/>
  <c r="Z1464" i="1"/>
  <c r="Y1464" i="1"/>
  <c r="X1464" i="1"/>
  <c r="W1464" i="1"/>
  <c r="AF1463" i="1"/>
  <c r="AE1463" i="1"/>
  <c r="AD1463" i="1"/>
  <c r="AC1463" i="1"/>
  <c r="AB1463" i="1"/>
  <c r="AA1463" i="1"/>
  <c r="Z1463" i="1"/>
  <c r="Y1463" i="1"/>
  <c r="X1463" i="1"/>
  <c r="W1463" i="1"/>
  <c r="AF1462" i="1"/>
  <c r="AE1462" i="1"/>
  <c r="AD1462" i="1"/>
  <c r="AC1462" i="1"/>
  <c r="AB1462" i="1"/>
  <c r="AA1462" i="1"/>
  <c r="Z1462" i="1"/>
  <c r="Y1462" i="1"/>
  <c r="X1462" i="1"/>
  <c r="W1462" i="1"/>
  <c r="AF1461" i="1"/>
  <c r="AE1461" i="1"/>
  <c r="AD1461" i="1"/>
  <c r="AC1461" i="1"/>
  <c r="AB1461" i="1"/>
  <c r="AA1461" i="1"/>
  <c r="Z1461" i="1"/>
  <c r="Y1461" i="1"/>
  <c r="X1461" i="1"/>
  <c r="W1461" i="1"/>
  <c r="AF1460" i="1"/>
  <c r="AE1460" i="1"/>
  <c r="AD1460" i="1"/>
  <c r="AC1460" i="1"/>
  <c r="AB1460" i="1"/>
  <c r="AA1460" i="1"/>
  <c r="Z1460" i="1"/>
  <c r="Y1460" i="1"/>
  <c r="X1460" i="1"/>
  <c r="W1460" i="1"/>
  <c r="AF1459" i="1"/>
  <c r="AE1459" i="1"/>
  <c r="AD1459" i="1"/>
  <c r="AC1459" i="1"/>
  <c r="AB1459" i="1"/>
  <c r="AA1459" i="1"/>
  <c r="Z1459" i="1"/>
  <c r="Y1459" i="1"/>
  <c r="X1459" i="1"/>
  <c r="W1459" i="1"/>
  <c r="AF1458" i="1"/>
  <c r="AE1458" i="1"/>
  <c r="AD1458" i="1"/>
  <c r="AC1458" i="1"/>
  <c r="AB1458" i="1"/>
  <c r="AA1458" i="1"/>
  <c r="Z1458" i="1"/>
  <c r="Y1458" i="1"/>
  <c r="X1458" i="1"/>
  <c r="W1458" i="1"/>
  <c r="AF1457" i="1"/>
  <c r="AE1457" i="1"/>
  <c r="AD1457" i="1"/>
  <c r="AC1457" i="1"/>
  <c r="AB1457" i="1"/>
  <c r="AA1457" i="1"/>
  <c r="Z1457" i="1"/>
  <c r="Y1457" i="1"/>
  <c r="X1457" i="1"/>
  <c r="W1457" i="1"/>
  <c r="AF1456" i="1"/>
  <c r="AE1456" i="1"/>
  <c r="AD1456" i="1"/>
  <c r="AC1456" i="1"/>
  <c r="AB1456" i="1"/>
  <c r="AA1456" i="1"/>
  <c r="Z1456" i="1"/>
  <c r="Y1456" i="1"/>
  <c r="X1456" i="1"/>
  <c r="W1456" i="1"/>
  <c r="AF1455" i="1"/>
  <c r="AE1455" i="1"/>
  <c r="AD1455" i="1"/>
  <c r="AC1455" i="1"/>
  <c r="AB1455" i="1"/>
  <c r="AA1455" i="1"/>
  <c r="Z1455" i="1"/>
  <c r="Y1455" i="1"/>
  <c r="X1455" i="1"/>
  <c r="W1455" i="1"/>
  <c r="AF1454" i="1"/>
  <c r="AE1454" i="1"/>
  <c r="AD1454" i="1"/>
  <c r="AC1454" i="1"/>
  <c r="AB1454" i="1"/>
  <c r="AA1454" i="1"/>
  <c r="Z1454" i="1"/>
  <c r="Y1454" i="1"/>
  <c r="X1454" i="1"/>
  <c r="W1454" i="1"/>
  <c r="AF1453" i="1"/>
  <c r="AE1453" i="1"/>
  <c r="AD1453" i="1"/>
  <c r="AC1453" i="1"/>
  <c r="AB1453" i="1"/>
  <c r="AA1453" i="1"/>
  <c r="Z1453" i="1"/>
  <c r="Y1453" i="1"/>
  <c r="X1453" i="1"/>
  <c r="W1453" i="1"/>
  <c r="AF1452" i="1"/>
  <c r="AE1452" i="1"/>
  <c r="AD1452" i="1"/>
  <c r="AC1452" i="1"/>
  <c r="AB1452" i="1"/>
  <c r="AA1452" i="1"/>
  <c r="Z1452" i="1"/>
  <c r="Y1452" i="1"/>
  <c r="X1452" i="1"/>
  <c r="W1452" i="1"/>
  <c r="AF1451" i="1"/>
  <c r="AE1451" i="1"/>
  <c r="AD1451" i="1"/>
  <c r="AC1451" i="1"/>
  <c r="AB1451" i="1"/>
  <c r="AA1451" i="1"/>
  <c r="Z1451" i="1"/>
  <c r="Y1451" i="1"/>
  <c r="X1451" i="1"/>
  <c r="W1451" i="1"/>
  <c r="AF1450" i="1"/>
  <c r="AE1450" i="1"/>
  <c r="AD1450" i="1"/>
  <c r="AC1450" i="1"/>
  <c r="AB1450" i="1"/>
  <c r="AA1450" i="1"/>
  <c r="Z1450" i="1"/>
  <c r="Y1450" i="1"/>
  <c r="X1450" i="1"/>
  <c r="W1450" i="1"/>
  <c r="AF1449" i="1"/>
  <c r="AE1449" i="1"/>
  <c r="AD1449" i="1"/>
  <c r="AC1449" i="1"/>
  <c r="AB1449" i="1"/>
  <c r="AA1449" i="1"/>
  <c r="Z1449" i="1"/>
  <c r="Y1449" i="1"/>
  <c r="X1449" i="1"/>
  <c r="W1449" i="1"/>
  <c r="AF1448" i="1"/>
  <c r="AE1448" i="1"/>
  <c r="AD1448" i="1"/>
  <c r="AC1448" i="1"/>
  <c r="AB1448" i="1"/>
  <c r="AA1448" i="1"/>
  <c r="Z1448" i="1"/>
  <c r="Y1448" i="1"/>
  <c r="X1448" i="1"/>
  <c r="W1448" i="1"/>
  <c r="AF1447" i="1"/>
  <c r="AE1447" i="1"/>
  <c r="AD1447" i="1"/>
  <c r="AC1447" i="1"/>
  <c r="AB1447" i="1"/>
  <c r="AA1447" i="1"/>
  <c r="Z1447" i="1"/>
  <c r="Y1447" i="1"/>
  <c r="X1447" i="1"/>
  <c r="W1447" i="1"/>
  <c r="AF1446" i="1"/>
  <c r="AE1446" i="1"/>
  <c r="AD1446" i="1"/>
  <c r="AC1446" i="1"/>
  <c r="AB1446" i="1"/>
  <c r="AA1446" i="1"/>
  <c r="Z1446" i="1"/>
  <c r="Y1446" i="1"/>
  <c r="X1446" i="1"/>
  <c r="W1446" i="1"/>
  <c r="AF1445" i="1"/>
  <c r="AE1445" i="1"/>
  <c r="AD1445" i="1"/>
  <c r="AC1445" i="1"/>
  <c r="AB1445" i="1"/>
  <c r="AA1445" i="1"/>
  <c r="Z1445" i="1"/>
  <c r="Y1445" i="1"/>
  <c r="X1445" i="1"/>
  <c r="W1445" i="1"/>
  <c r="AF1444" i="1"/>
  <c r="AE1444" i="1"/>
  <c r="AD1444" i="1"/>
  <c r="AC1444" i="1"/>
  <c r="AB1444" i="1"/>
  <c r="AA1444" i="1"/>
  <c r="Z1444" i="1"/>
  <c r="Y1444" i="1"/>
  <c r="X1444" i="1"/>
  <c r="W1444" i="1"/>
  <c r="AF1443" i="1"/>
  <c r="AE1443" i="1"/>
  <c r="AD1443" i="1"/>
  <c r="AC1443" i="1"/>
  <c r="AB1443" i="1"/>
  <c r="AA1443" i="1"/>
  <c r="Z1443" i="1"/>
  <c r="Y1443" i="1"/>
  <c r="X1443" i="1"/>
  <c r="W1443" i="1"/>
  <c r="AF1442" i="1"/>
  <c r="AE1442" i="1"/>
  <c r="AD1442" i="1"/>
  <c r="AC1442" i="1"/>
  <c r="AB1442" i="1"/>
  <c r="AA1442" i="1"/>
  <c r="Z1442" i="1"/>
  <c r="Y1442" i="1"/>
  <c r="X1442" i="1"/>
  <c r="W1442" i="1"/>
  <c r="AF1441" i="1"/>
  <c r="AE1441" i="1"/>
  <c r="AD1441" i="1"/>
  <c r="AC1441" i="1"/>
  <c r="AB1441" i="1"/>
  <c r="AA1441" i="1"/>
  <c r="Z1441" i="1"/>
  <c r="Y1441" i="1"/>
  <c r="X1441" i="1"/>
  <c r="W1441" i="1"/>
  <c r="AF1440" i="1"/>
  <c r="AE1440" i="1"/>
  <c r="AD1440" i="1"/>
  <c r="AC1440" i="1"/>
  <c r="AB1440" i="1"/>
  <c r="AA1440" i="1"/>
  <c r="Z1440" i="1"/>
  <c r="Y1440" i="1"/>
  <c r="X1440" i="1"/>
  <c r="W1440" i="1"/>
  <c r="AF1439" i="1"/>
  <c r="AE1439" i="1"/>
  <c r="AD1439" i="1"/>
  <c r="AC1439" i="1"/>
  <c r="AB1439" i="1"/>
  <c r="AA1439" i="1"/>
  <c r="Z1439" i="1"/>
  <c r="Y1439" i="1"/>
  <c r="X1439" i="1"/>
  <c r="W1439" i="1"/>
  <c r="AF1438" i="1"/>
  <c r="AE1438" i="1"/>
  <c r="AD1438" i="1"/>
  <c r="AC1438" i="1"/>
  <c r="AB1438" i="1"/>
  <c r="AA1438" i="1"/>
  <c r="Z1438" i="1"/>
  <c r="Y1438" i="1"/>
  <c r="X1438" i="1"/>
  <c r="W1438" i="1"/>
  <c r="AF1437" i="1"/>
  <c r="AE1437" i="1"/>
  <c r="AD1437" i="1"/>
  <c r="AC1437" i="1"/>
  <c r="AB1437" i="1"/>
  <c r="AA1437" i="1"/>
  <c r="Z1437" i="1"/>
  <c r="Y1437" i="1"/>
  <c r="X1437" i="1"/>
  <c r="W1437" i="1"/>
  <c r="AF1436" i="1"/>
  <c r="AE1436" i="1"/>
  <c r="AD1436" i="1"/>
  <c r="AC1436" i="1"/>
  <c r="AB1436" i="1"/>
  <c r="AA1436" i="1"/>
  <c r="Z1436" i="1"/>
  <c r="Y1436" i="1"/>
  <c r="X1436" i="1"/>
  <c r="W1436" i="1"/>
  <c r="AF1435" i="1"/>
  <c r="AE1435" i="1"/>
  <c r="AD1435" i="1"/>
  <c r="AC1435" i="1"/>
  <c r="AB1435" i="1"/>
  <c r="AA1435" i="1"/>
  <c r="Z1435" i="1"/>
  <c r="Y1435" i="1"/>
  <c r="X1435" i="1"/>
  <c r="W1435" i="1"/>
  <c r="AF1434" i="1"/>
  <c r="AE1434" i="1"/>
  <c r="AD1434" i="1"/>
  <c r="AC1434" i="1"/>
  <c r="AB1434" i="1"/>
  <c r="AA1434" i="1"/>
  <c r="Z1434" i="1"/>
  <c r="Y1434" i="1"/>
  <c r="X1434" i="1"/>
  <c r="W1434" i="1"/>
  <c r="AF1433" i="1"/>
  <c r="AE1433" i="1"/>
  <c r="AD1433" i="1"/>
  <c r="AC1433" i="1"/>
  <c r="AB1433" i="1"/>
  <c r="AA1433" i="1"/>
  <c r="Z1433" i="1"/>
  <c r="Y1433" i="1"/>
  <c r="X1433" i="1"/>
  <c r="W1433" i="1"/>
  <c r="AF1432" i="1"/>
  <c r="AE1432" i="1"/>
  <c r="AD1432" i="1"/>
  <c r="AC1432" i="1"/>
  <c r="AB1432" i="1"/>
  <c r="AA1432" i="1"/>
  <c r="Z1432" i="1"/>
  <c r="Y1432" i="1"/>
  <c r="X1432" i="1"/>
  <c r="W1432" i="1"/>
  <c r="AF1431" i="1"/>
  <c r="AE1431" i="1"/>
  <c r="AD1431" i="1"/>
  <c r="AC1431" i="1"/>
  <c r="AB1431" i="1"/>
  <c r="AA1431" i="1"/>
  <c r="Z1431" i="1"/>
  <c r="Y1431" i="1"/>
  <c r="X1431" i="1"/>
  <c r="W1431" i="1"/>
  <c r="AF1430" i="1"/>
  <c r="AE1430" i="1"/>
  <c r="AD1430" i="1"/>
  <c r="AC1430" i="1"/>
  <c r="AB1430" i="1"/>
  <c r="AA1430" i="1"/>
  <c r="Z1430" i="1"/>
  <c r="Y1430" i="1"/>
  <c r="X1430" i="1"/>
  <c r="W1430" i="1"/>
  <c r="AF1429" i="1"/>
  <c r="AE1429" i="1"/>
  <c r="AD1429" i="1"/>
  <c r="AC1429" i="1"/>
  <c r="AB1429" i="1"/>
  <c r="AA1429" i="1"/>
  <c r="Z1429" i="1"/>
  <c r="Y1429" i="1"/>
  <c r="X1429" i="1"/>
  <c r="W1429" i="1"/>
  <c r="AF1428" i="1"/>
  <c r="AE1428" i="1"/>
  <c r="AD1428" i="1"/>
  <c r="AC1428" i="1"/>
  <c r="AB1428" i="1"/>
  <c r="AA1428" i="1"/>
  <c r="Z1428" i="1"/>
  <c r="Y1428" i="1"/>
  <c r="X1428" i="1"/>
  <c r="W1428" i="1"/>
  <c r="AF1427" i="1"/>
  <c r="AE1427" i="1"/>
  <c r="AD1427" i="1"/>
  <c r="AC1427" i="1"/>
  <c r="AB1427" i="1"/>
  <c r="AA1427" i="1"/>
  <c r="Z1427" i="1"/>
  <c r="Y1427" i="1"/>
  <c r="X1427" i="1"/>
  <c r="W1427" i="1"/>
  <c r="AF1426" i="1"/>
  <c r="AE1426" i="1"/>
  <c r="AD1426" i="1"/>
  <c r="AC1426" i="1"/>
  <c r="AB1426" i="1"/>
  <c r="AA1426" i="1"/>
  <c r="Z1426" i="1"/>
  <c r="Y1426" i="1"/>
  <c r="X1426" i="1"/>
  <c r="W1426" i="1"/>
  <c r="AF1425" i="1"/>
  <c r="AE1425" i="1"/>
  <c r="AD1425" i="1"/>
  <c r="AC1425" i="1"/>
  <c r="AB1425" i="1"/>
  <c r="AA1425" i="1"/>
  <c r="Z1425" i="1"/>
  <c r="Y1425" i="1"/>
  <c r="X1425" i="1"/>
  <c r="W1425" i="1"/>
  <c r="AF1424" i="1"/>
  <c r="AE1424" i="1"/>
  <c r="AD1424" i="1"/>
  <c r="AC1424" i="1"/>
  <c r="AB1424" i="1"/>
  <c r="AA1424" i="1"/>
  <c r="Z1424" i="1"/>
  <c r="Y1424" i="1"/>
  <c r="X1424" i="1"/>
  <c r="W1424" i="1"/>
  <c r="AF1423" i="1"/>
  <c r="AE1423" i="1"/>
  <c r="AD1423" i="1"/>
  <c r="AC1423" i="1"/>
  <c r="AB1423" i="1"/>
  <c r="AA1423" i="1"/>
  <c r="Z1423" i="1"/>
  <c r="Y1423" i="1"/>
  <c r="X1423" i="1"/>
  <c r="W1423" i="1"/>
  <c r="AF1422" i="1"/>
  <c r="AE1422" i="1"/>
  <c r="AD1422" i="1"/>
  <c r="AC1422" i="1"/>
  <c r="AB1422" i="1"/>
  <c r="AA1422" i="1"/>
  <c r="Z1422" i="1"/>
  <c r="Y1422" i="1"/>
  <c r="X1422" i="1"/>
  <c r="W1422" i="1"/>
  <c r="AF1421" i="1"/>
  <c r="AE1421" i="1"/>
  <c r="AD1421" i="1"/>
  <c r="AC1421" i="1"/>
  <c r="AB1421" i="1"/>
  <c r="AA1421" i="1"/>
  <c r="Z1421" i="1"/>
  <c r="Y1421" i="1"/>
  <c r="X1421" i="1"/>
  <c r="W1421" i="1"/>
  <c r="AF1420" i="1"/>
  <c r="AE1420" i="1"/>
  <c r="AD1420" i="1"/>
  <c r="AC1420" i="1"/>
  <c r="AB1420" i="1"/>
  <c r="AA1420" i="1"/>
  <c r="Z1420" i="1"/>
  <c r="Y1420" i="1"/>
  <c r="X1420" i="1"/>
  <c r="W1420" i="1"/>
  <c r="AF1419" i="1"/>
  <c r="AE1419" i="1"/>
  <c r="AD1419" i="1"/>
  <c r="AC1419" i="1"/>
  <c r="AB1419" i="1"/>
  <c r="AA1419" i="1"/>
  <c r="Z1419" i="1"/>
  <c r="Y1419" i="1"/>
  <c r="X1419" i="1"/>
  <c r="W1419" i="1"/>
  <c r="AF1418" i="1"/>
  <c r="AE1418" i="1"/>
  <c r="AD1418" i="1"/>
  <c r="AC1418" i="1"/>
  <c r="AB1418" i="1"/>
  <c r="AA1418" i="1"/>
  <c r="Z1418" i="1"/>
  <c r="Y1418" i="1"/>
  <c r="X1418" i="1"/>
  <c r="W1418" i="1"/>
  <c r="AF1417" i="1"/>
  <c r="AE1417" i="1"/>
  <c r="AD1417" i="1"/>
  <c r="AC1417" i="1"/>
  <c r="AB1417" i="1"/>
  <c r="AA1417" i="1"/>
  <c r="Z1417" i="1"/>
  <c r="Y1417" i="1"/>
  <c r="X1417" i="1"/>
  <c r="W1417" i="1"/>
  <c r="AF1416" i="1"/>
  <c r="AE1416" i="1"/>
  <c r="AD1416" i="1"/>
  <c r="AC1416" i="1"/>
  <c r="AB1416" i="1"/>
  <c r="AA1416" i="1"/>
  <c r="Z1416" i="1"/>
  <c r="Y1416" i="1"/>
  <c r="X1416" i="1"/>
  <c r="W1416" i="1"/>
  <c r="AF1415" i="1"/>
  <c r="AE1415" i="1"/>
  <c r="AD1415" i="1"/>
  <c r="AC1415" i="1"/>
  <c r="AB1415" i="1"/>
  <c r="AA1415" i="1"/>
  <c r="Z1415" i="1"/>
  <c r="Y1415" i="1"/>
  <c r="X1415" i="1"/>
  <c r="W1415" i="1"/>
  <c r="AF1414" i="1"/>
  <c r="AE1414" i="1"/>
  <c r="AD1414" i="1"/>
  <c r="AC1414" i="1"/>
  <c r="AB1414" i="1"/>
  <c r="AA1414" i="1"/>
  <c r="Z1414" i="1"/>
  <c r="Y1414" i="1"/>
  <c r="X1414" i="1"/>
  <c r="W1414" i="1"/>
  <c r="AF1413" i="1"/>
  <c r="AE1413" i="1"/>
  <c r="AD1413" i="1"/>
  <c r="AC1413" i="1"/>
  <c r="AB1413" i="1"/>
  <c r="AA1413" i="1"/>
  <c r="Z1413" i="1"/>
  <c r="Y1413" i="1"/>
  <c r="X1413" i="1"/>
  <c r="W1413" i="1"/>
  <c r="AF1412" i="1"/>
  <c r="AE1412" i="1"/>
  <c r="AD1412" i="1"/>
  <c r="AC1412" i="1"/>
  <c r="AB1412" i="1"/>
  <c r="AA1412" i="1"/>
  <c r="Z1412" i="1"/>
  <c r="Y1412" i="1"/>
  <c r="X1412" i="1"/>
  <c r="W1412" i="1"/>
  <c r="AF1411" i="1"/>
  <c r="AE1411" i="1"/>
  <c r="AD1411" i="1"/>
  <c r="AC1411" i="1"/>
  <c r="AB1411" i="1"/>
  <c r="AA1411" i="1"/>
  <c r="Z1411" i="1"/>
  <c r="Y1411" i="1"/>
  <c r="X1411" i="1"/>
  <c r="W1411" i="1"/>
  <c r="AF1410" i="1"/>
  <c r="AE1410" i="1"/>
  <c r="AD1410" i="1"/>
  <c r="AC1410" i="1"/>
  <c r="AB1410" i="1"/>
  <c r="AA1410" i="1"/>
  <c r="Z1410" i="1"/>
  <c r="Y1410" i="1"/>
  <c r="X1410" i="1"/>
  <c r="W1410" i="1"/>
  <c r="AF1409" i="1"/>
  <c r="AE1409" i="1"/>
  <c r="AD1409" i="1"/>
  <c r="AC1409" i="1"/>
  <c r="AB1409" i="1"/>
  <c r="AA1409" i="1"/>
  <c r="Z1409" i="1"/>
  <c r="Y1409" i="1"/>
  <c r="X1409" i="1"/>
  <c r="W1409" i="1"/>
  <c r="AF1408" i="1"/>
  <c r="AE1408" i="1"/>
  <c r="AD1408" i="1"/>
  <c r="AC1408" i="1"/>
  <c r="AB1408" i="1"/>
  <c r="AA1408" i="1"/>
  <c r="Z1408" i="1"/>
  <c r="Y1408" i="1"/>
  <c r="X1408" i="1"/>
  <c r="W1408" i="1"/>
  <c r="AF1407" i="1"/>
  <c r="AE1407" i="1"/>
  <c r="AD1407" i="1"/>
  <c r="AC1407" i="1"/>
  <c r="AB1407" i="1"/>
  <c r="AA1407" i="1"/>
  <c r="Z1407" i="1"/>
  <c r="Y1407" i="1"/>
  <c r="X1407" i="1"/>
  <c r="W1407" i="1"/>
  <c r="AF1406" i="1"/>
  <c r="AE1406" i="1"/>
  <c r="AD1406" i="1"/>
  <c r="AC1406" i="1"/>
  <c r="AB1406" i="1"/>
  <c r="AA1406" i="1"/>
  <c r="Z1406" i="1"/>
  <c r="Y1406" i="1"/>
  <c r="X1406" i="1"/>
  <c r="W1406" i="1"/>
  <c r="AF1405" i="1"/>
  <c r="AE1405" i="1"/>
  <c r="AD1405" i="1"/>
  <c r="AC1405" i="1"/>
  <c r="AB1405" i="1"/>
  <c r="AA1405" i="1"/>
  <c r="Z1405" i="1"/>
  <c r="Y1405" i="1"/>
  <c r="X1405" i="1"/>
  <c r="W1405" i="1"/>
  <c r="AF1404" i="1"/>
  <c r="AE1404" i="1"/>
  <c r="AD1404" i="1"/>
  <c r="AC1404" i="1"/>
  <c r="AB1404" i="1"/>
  <c r="AA1404" i="1"/>
  <c r="Z1404" i="1"/>
  <c r="Y1404" i="1"/>
  <c r="X1404" i="1"/>
  <c r="W1404" i="1"/>
  <c r="AF1403" i="1"/>
  <c r="AE1403" i="1"/>
  <c r="AD1403" i="1"/>
  <c r="AC1403" i="1"/>
  <c r="AB1403" i="1"/>
  <c r="AA1403" i="1"/>
  <c r="Z1403" i="1"/>
  <c r="Y1403" i="1"/>
  <c r="X1403" i="1"/>
  <c r="W1403" i="1"/>
  <c r="AF1402" i="1"/>
  <c r="AE1402" i="1"/>
  <c r="AD1402" i="1"/>
  <c r="AC1402" i="1"/>
  <c r="AB1402" i="1"/>
  <c r="AA1402" i="1"/>
  <c r="Z1402" i="1"/>
  <c r="Y1402" i="1"/>
  <c r="X1402" i="1"/>
  <c r="W1402" i="1"/>
  <c r="AF1401" i="1"/>
  <c r="AE1401" i="1"/>
  <c r="AD1401" i="1"/>
  <c r="AC1401" i="1"/>
  <c r="AB1401" i="1"/>
  <c r="AA1401" i="1"/>
  <c r="Z1401" i="1"/>
  <c r="Y1401" i="1"/>
  <c r="X1401" i="1"/>
  <c r="W1401" i="1"/>
  <c r="AF1400" i="1"/>
  <c r="AE1400" i="1"/>
  <c r="AD1400" i="1"/>
  <c r="AC1400" i="1"/>
  <c r="AB1400" i="1"/>
  <c r="AA1400" i="1"/>
  <c r="Z1400" i="1"/>
  <c r="Y1400" i="1"/>
  <c r="X1400" i="1"/>
  <c r="W1400" i="1"/>
  <c r="AF1399" i="1"/>
  <c r="AE1399" i="1"/>
  <c r="AD1399" i="1"/>
  <c r="AC1399" i="1"/>
  <c r="AB1399" i="1"/>
  <c r="AA1399" i="1"/>
  <c r="Z1399" i="1"/>
  <c r="Y1399" i="1"/>
  <c r="X1399" i="1"/>
  <c r="W1399" i="1"/>
  <c r="AF1398" i="1"/>
  <c r="AE1398" i="1"/>
  <c r="AD1398" i="1"/>
  <c r="AC1398" i="1"/>
  <c r="AB1398" i="1"/>
  <c r="AA1398" i="1"/>
  <c r="Z1398" i="1"/>
  <c r="Y1398" i="1"/>
  <c r="X1398" i="1"/>
  <c r="W1398" i="1"/>
  <c r="AF1397" i="1"/>
  <c r="AE1397" i="1"/>
  <c r="AD1397" i="1"/>
  <c r="AC1397" i="1"/>
  <c r="AB1397" i="1"/>
  <c r="AA1397" i="1"/>
  <c r="Z1397" i="1"/>
  <c r="Y1397" i="1"/>
  <c r="X1397" i="1"/>
  <c r="W1397" i="1"/>
  <c r="AF1396" i="1"/>
  <c r="AE1396" i="1"/>
  <c r="AD1396" i="1"/>
  <c r="AC1396" i="1"/>
  <c r="AB1396" i="1"/>
  <c r="AA1396" i="1"/>
  <c r="Z1396" i="1"/>
  <c r="Y1396" i="1"/>
  <c r="X1396" i="1"/>
  <c r="W1396" i="1"/>
  <c r="AF1395" i="1"/>
  <c r="AE1395" i="1"/>
  <c r="AD1395" i="1"/>
  <c r="AC1395" i="1"/>
  <c r="AB1395" i="1"/>
  <c r="AA1395" i="1"/>
  <c r="Z1395" i="1"/>
  <c r="Y1395" i="1"/>
  <c r="X1395" i="1"/>
  <c r="W1395" i="1"/>
  <c r="AF1394" i="1"/>
  <c r="AE1394" i="1"/>
  <c r="AD1394" i="1"/>
  <c r="AC1394" i="1"/>
  <c r="AB1394" i="1"/>
  <c r="AA1394" i="1"/>
  <c r="Z1394" i="1"/>
  <c r="Y1394" i="1"/>
  <c r="X1394" i="1"/>
  <c r="W1394" i="1"/>
  <c r="AF1393" i="1"/>
  <c r="AE1393" i="1"/>
  <c r="AD1393" i="1"/>
  <c r="AC1393" i="1"/>
  <c r="AB1393" i="1"/>
  <c r="AA1393" i="1"/>
  <c r="Z1393" i="1"/>
  <c r="Y1393" i="1"/>
  <c r="X1393" i="1"/>
  <c r="W1393" i="1"/>
  <c r="AF1392" i="1"/>
  <c r="AE1392" i="1"/>
  <c r="AD1392" i="1"/>
  <c r="AC1392" i="1"/>
  <c r="AB1392" i="1"/>
  <c r="AA1392" i="1"/>
  <c r="Z1392" i="1"/>
  <c r="Y1392" i="1"/>
  <c r="X1392" i="1"/>
  <c r="W1392" i="1"/>
  <c r="AF1391" i="1"/>
  <c r="AE1391" i="1"/>
  <c r="AD1391" i="1"/>
  <c r="AC1391" i="1"/>
  <c r="AB1391" i="1"/>
  <c r="AA1391" i="1"/>
  <c r="Z1391" i="1"/>
  <c r="Y1391" i="1"/>
  <c r="X1391" i="1"/>
  <c r="W1391" i="1"/>
  <c r="AF1390" i="1"/>
  <c r="AE1390" i="1"/>
  <c r="AD1390" i="1"/>
  <c r="AC1390" i="1"/>
  <c r="AB1390" i="1"/>
  <c r="AA1390" i="1"/>
  <c r="Z1390" i="1"/>
  <c r="Y1390" i="1"/>
  <c r="X1390" i="1"/>
  <c r="W1390" i="1"/>
  <c r="AF1389" i="1"/>
  <c r="AE1389" i="1"/>
  <c r="AD1389" i="1"/>
  <c r="AC1389" i="1"/>
  <c r="AB1389" i="1"/>
  <c r="AA1389" i="1"/>
  <c r="Z1389" i="1"/>
  <c r="Y1389" i="1"/>
  <c r="X1389" i="1"/>
  <c r="W1389" i="1"/>
  <c r="AF1388" i="1"/>
  <c r="AE1388" i="1"/>
  <c r="AD1388" i="1"/>
  <c r="AC1388" i="1"/>
  <c r="AB1388" i="1"/>
  <c r="AA1388" i="1"/>
  <c r="Z1388" i="1"/>
  <c r="Y1388" i="1"/>
  <c r="X1388" i="1"/>
  <c r="W1388" i="1"/>
  <c r="AF1387" i="1"/>
  <c r="AE1387" i="1"/>
  <c r="AD1387" i="1"/>
  <c r="AC1387" i="1"/>
  <c r="AB1387" i="1"/>
  <c r="AA1387" i="1"/>
  <c r="Z1387" i="1"/>
  <c r="Y1387" i="1"/>
  <c r="X1387" i="1"/>
  <c r="W1387" i="1"/>
  <c r="AF1386" i="1"/>
  <c r="AE1386" i="1"/>
  <c r="AD1386" i="1"/>
  <c r="AC1386" i="1"/>
  <c r="AB1386" i="1"/>
  <c r="AA1386" i="1"/>
  <c r="Z1386" i="1"/>
  <c r="Y1386" i="1"/>
  <c r="X1386" i="1"/>
  <c r="W1386" i="1"/>
  <c r="AF1385" i="1"/>
  <c r="AE1385" i="1"/>
  <c r="AD1385" i="1"/>
  <c r="AC1385" i="1"/>
  <c r="AB1385" i="1"/>
  <c r="AA1385" i="1"/>
  <c r="Z1385" i="1"/>
  <c r="Y1385" i="1"/>
  <c r="X1385" i="1"/>
  <c r="W1385" i="1"/>
  <c r="AF1384" i="1"/>
  <c r="AE1384" i="1"/>
  <c r="AD1384" i="1"/>
  <c r="AC1384" i="1"/>
  <c r="AB1384" i="1"/>
  <c r="AA1384" i="1"/>
  <c r="Z1384" i="1"/>
  <c r="Y1384" i="1"/>
  <c r="X1384" i="1"/>
  <c r="W1384" i="1"/>
  <c r="AF1383" i="1"/>
  <c r="AE1383" i="1"/>
  <c r="AD1383" i="1"/>
  <c r="AC1383" i="1"/>
  <c r="AB1383" i="1"/>
  <c r="AA1383" i="1"/>
  <c r="Z1383" i="1"/>
  <c r="Y1383" i="1"/>
  <c r="X1383" i="1"/>
  <c r="W1383" i="1"/>
  <c r="AF1382" i="1"/>
  <c r="AE1382" i="1"/>
  <c r="AD1382" i="1"/>
  <c r="AC1382" i="1"/>
  <c r="AB1382" i="1"/>
  <c r="AA1382" i="1"/>
  <c r="Z1382" i="1"/>
  <c r="Y1382" i="1"/>
  <c r="X1382" i="1"/>
  <c r="W1382" i="1"/>
  <c r="AF1381" i="1"/>
  <c r="AE1381" i="1"/>
  <c r="AD1381" i="1"/>
  <c r="AC1381" i="1"/>
  <c r="AB1381" i="1"/>
  <c r="AA1381" i="1"/>
  <c r="Z1381" i="1"/>
  <c r="Y1381" i="1"/>
  <c r="X1381" i="1"/>
  <c r="W1381" i="1"/>
  <c r="AF1380" i="1"/>
  <c r="AE1380" i="1"/>
  <c r="AD1380" i="1"/>
  <c r="AC1380" i="1"/>
  <c r="AB1380" i="1"/>
  <c r="AA1380" i="1"/>
  <c r="Z1380" i="1"/>
  <c r="Y1380" i="1"/>
  <c r="X1380" i="1"/>
  <c r="W1380" i="1"/>
  <c r="AF1379" i="1"/>
  <c r="AE1379" i="1"/>
  <c r="AD1379" i="1"/>
  <c r="AC1379" i="1"/>
  <c r="AB1379" i="1"/>
  <c r="AA1379" i="1"/>
  <c r="Z1379" i="1"/>
  <c r="Y1379" i="1"/>
  <c r="X1379" i="1"/>
  <c r="W1379" i="1"/>
  <c r="AF1378" i="1"/>
  <c r="AE1378" i="1"/>
  <c r="AD1378" i="1"/>
  <c r="AC1378" i="1"/>
  <c r="AB1378" i="1"/>
  <c r="AA1378" i="1"/>
  <c r="Z1378" i="1"/>
  <c r="Y1378" i="1"/>
  <c r="X1378" i="1"/>
  <c r="W1378" i="1"/>
  <c r="AF1377" i="1"/>
  <c r="AE1377" i="1"/>
  <c r="AD1377" i="1"/>
  <c r="AC1377" i="1"/>
  <c r="AB1377" i="1"/>
  <c r="AA1377" i="1"/>
  <c r="Z1377" i="1"/>
  <c r="Y1377" i="1"/>
  <c r="X1377" i="1"/>
  <c r="W1377" i="1"/>
  <c r="AF1376" i="1"/>
  <c r="AE1376" i="1"/>
  <c r="AD1376" i="1"/>
  <c r="AC1376" i="1"/>
  <c r="AB1376" i="1"/>
  <c r="AA1376" i="1"/>
  <c r="Z1376" i="1"/>
  <c r="Y1376" i="1"/>
  <c r="X1376" i="1"/>
  <c r="W1376" i="1"/>
  <c r="AF1375" i="1"/>
  <c r="AE1375" i="1"/>
  <c r="AD1375" i="1"/>
  <c r="AC1375" i="1"/>
  <c r="AB1375" i="1"/>
  <c r="AA1375" i="1"/>
  <c r="Z1375" i="1"/>
  <c r="Y1375" i="1"/>
  <c r="X1375" i="1"/>
  <c r="W1375" i="1"/>
  <c r="AF1374" i="1"/>
  <c r="AE1374" i="1"/>
  <c r="AD1374" i="1"/>
  <c r="AC1374" i="1"/>
  <c r="AB1374" i="1"/>
  <c r="AA1374" i="1"/>
  <c r="Z1374" i="1"/>
  <c r="Y1374" i="1"/>
  <c r="X1374" i="1"/>
  <c r="W1374" i="1"/>
  <c r="AF1373" i="1"/>
  <c r="AE1373" i="1"/>
  <c r="AD1373" i="1"/>
  <c r="AC1373" i="1"/>
  <c r="AB1373" i="1"/>
  <c r="AA1373" i="1"/>
  <c r="Z1373" i="1"/>
  <c r="Y1373" i="1"/>
  <c r="X1373" i="1"/>
  <c r="W1373" i="1"/>
  <c r="AF1372" i="1"/>
  <c r="AE1372" i="1"/>
  <c r="AD1372" i="1"/>
  <c r="AC1372" i="1"/>
  <c r="AB1372" i="1"/>
  <c r="AA1372" i="1"/>
  <c r="Z1372" i="1"/>
  <c r="Y1372" i="1"/>
  <c r="X1372" i="1"/>
  <c r="W1372" i="1"/>
  <c r="AF1371" i="1"/>
  <c r="AE1371" i="1"/>
  <c r="AD1371" i="1"/>
  <c r="AC1371" i="1"/>
  <c r="AB1371" i="1"/>
  <c r="AA1371" i="1"/>
  <c r="Z1371" i="1"/>
  <c r="Y1371" i="1"/>
  <c r="X1371" i="1"/>
  <c r="W1371" i="1"/>
  <c r="AF1370" i="1"/>
  <c r="AE1370" i="1"/>
  <c r="AD1370" i="1"/>
  <c r="AC1370" i="1"/>
  <c r="AB1370" i="1"/>
  <c r="AA1370" i="1"/>
  <c r="Z1370" i="1"/>
  <c r="Y1370" i="1"/>
  <c r="X1370" i="1"/>
  <c r="W1370" i="1"/>
  <c r="AF1369" i="1"/>
  <c r="AE1369" i="1"/>
  <c r="AD1369" i="1"/>
  <c r="AC1369" i="1"/>
  <c r="AB1369" i="1"/>
  <c r="AA1369" i="1"/>
  <c r="Z1369" i="1"/>
  <c r="Y1369" i="1"/>
  <c r="X1369" i="1"/>
  <c r="W1369" i="1"/>
  <c r="AF1368" i="1"/>
  <c r="AE1368" i="1"/>
  <c r="AD1368" i="1"/>
  <c r="AC1368" i="1"/>
  <c r="AB1368" i="1"/>
  <c r="AA1368" i="1"/>
  <c r="Z1368" i="1"/>
  <c r="Y1368" i="1"/>
  <c r="X1368" i="1"/>
  <c r="W1368" i="1"/>
  <c r="AF1367" i="1"/>
  <c r="AE1367" i="1"/>
  <c r="AD1367" i="1"/>
  <c r="AC1367" i="1"/>
  <c r="AB1367" i="1"/>
  <c r="AA1367" i="1"/>
  <c r="Z1367" i="1"/>
  <c r="Y1367" i="1"/>
  <c r="X1367" i="1"/>
  <c r="W1367" i="1"/>
  <c r="AF1366" i="1"/>
  <c r="AE1366" i="1"/>
  <c r="AD1366" i="1"/>
  <c r="AC1366" i="1"/>
  <c r="AB1366" i="1"/>
  <c r="AA1366" i="1"/>
  <c r="Z1366" i="1"/>
  <c r="Y1366" i="1"/>
  <c r="X1366" i="1"/>
  <c r="W1366" i="1"/>
  <c r="AF1365" i="1"/>
  <c r="AE1365" i="1"/>
  <c r="AD1365" i="1"/>
  <c r="AC1365" i="1"/>
  <c r="AB1365" i="1"/>
  <c r="AA1365" i="1"/>
  <c r="Z1365" i="1"/>
  <c r="Y1365" i="1"/>
  <c r="X1365" i="1"/>
  <c r="W1365" i="1"/>
  <c r="AF1364" i="1"/>
  <c r="AE1364" i="1"/>
  <c r="AD1364" i="1"/>
  <c r="AC1364" i="1"/>
  <c r="AB1364" i="1"/>
  <c r="AA1364" i="1"/>
  <c r="Z1364" i="1"/>
  <c r="Y1364" i="1"/>
  <c r="X1364" i="1"/>
  <c r="W1364" i="1"/>
  <c r="AF1363" i="1"/>
  <c r="AE1363" i="1"/>
  <c r="AD1363" i="1"/>
  <c r="AC1363" i="1"/>
  <c r="AB1363" i="1"/>
  <c r="AA1363" i="1"/>
  <c r="Z1363" i="1"/>
  <c r="Y1363" i="1"/>
  <c r="X1363" i="1"/>
  <c r="W1363" i="1"/>
  <c r="AF1362" i="1"/>
  <c r="AE1362" i="1"/>
  <c r="AD1362" i="1"/>
  <c r="AC1362" i="1"/>
  <c r="AB1362" i="1"/>
  <c r="AA1362" i="1"/>
  <c r="Z1362" i="1"/>
  <c r="Y1362" i="1"/>
  <c r="X1362" i="1"/>
  <c r="W1362" i="1"/>
  <c r="AF1361" i="1"/>
  <c r="AE1361" i="1"/>
  <c r="AD1361" i="1"/>
  <c r="AC1361" i="1"/>
  <c r="AB1361" i="1"/>
  <c r="AA1361" i="1"/>
  <c r="Z1361" i="1"/>
  <c r="Y1361" i="1"/>
  <c r="X1361" i="1"/>
  <c r="W1361" i="1"/>
  <c r="AF1360" i="1"/>
  <c r="AE1360" i="1"/>
  <c r="AD1360" i="1"/>
  <c r="AC1360" i="1"/>
  <c r="AB1360" i="1"/>
  <c r="AA1360" i="1"/>
  <c r="Z1360" i="1"/>
  <c r="Y1360" i="1"/>
  <c r="X1360" i="1"/>
  <c r="W1360" i="1"/>
  <c r="AF1359" i="1"/>
  <c r="AE1359" i="1"/>
  <c r="AD1359" i="1"/>
  <c r="AC1359" i="1"/>
  <c r="AB1359" i="1"/>
  <c r="AA1359" i="1"/>
  <c r="Z1359" i="1"/>
  <c r="Y1359" i="1"/>
  <c r="X1359" i="1"/>
  <c r="W1359" i="1"/>
  <c r="AF1358" i="1"/>
  <c r="AE1358" i="1"/>
  <c r="AD1358" i="1"/>
  <c r="AC1358" i="1"/>
  <c r="AB1358" i="1"/>
  <c r="AA1358" i="1"/>
  <c r="Z1358" i="1"/>
  <c r="Y1358" i="1"/>
  <c r="X1358" i="1"/>
  <c r="W1358" i="1"/>
  <c r="AF1357" i="1"/>
  <c r="AE1357" i="1"/>
  <c r="AD1357" i="1"/>
  <c r="AC1357" i="1"/>
  <c r="AB1357" i="1"/>
  <c r="AA1357" i="1"/>
  <c r="Z1357" i="1"/>
  <c r="Y1357" i="1"/>
  <c r="X1357" i="1"/>
  <c r="W1357" i="1"/>
  <c r="AF1356" i="1"/>
  <c r="AE1356" i="1"/>
  <c r="AD1356" i="1"/>
  <c r="AC1356" i="1"/>
  <c r="AB1356" i="1"/>
  <c r="AA1356" i="1"/>
  <c r="Z1356" i="1"/>
  <c r="Y1356" i="1"/>
  <c r="X1356" i="1"/>
  <c r="W1356" i="1"/>
  <c r="AF1355" i="1"/>
  <c r="AE1355" i="1"/>
  <c r="AD1355" i="1"/>
  <c r="AC1355" i="1"/>
  <c r="AB1355" i="1"/>
  <c r="AA1355" i="1"/>
  <c r="Z1355" i="1"/>
  <c r="Y1355" i="1"/>
  <c r="X1355" i="1"/>
  <c r="W1355" i="1"/>
  <c r="AF1354" i="1"/>
  <c r="AE1354" i="1"/>
  <c r="AD1354" i="1"/>
  <c r="AC1354" i="1"/>
  <c r="AB1354" i="1"/>
  <c r="AA1354" i="1"/>
  <c r="Z1354" i="1"/>
  <c r="Y1354" i="1"/>
  <c r="X1354" i="1"/>
  <c r="W1354" i="1"/>
  <c r="AF1353" i="1"/>
  <c r="AE1353" i="1"/>
  <c r="AD1353" i="1"/>
  <c r="AC1353" i="1"/>
  <c r="AB1353" i="1"/>
  <c r="AA1353" i="1"/>
  <c r="Z1353" i="1"/>
  <c r="Y1353" i="1"/>
  <c r="X1353" i="1"/>
  <c r="W1353" i="1"/>
  <c r="AF1352" i="1"/>
  <c r="AE1352" i="1"/>
  <c r="AD1352" i="1"/>
  <c r="AC1352" i="1"/>
  <c r="AB1352" i="1"/>
  <c r="AA1352" i="1"/>
  <c r="Z1352" i="1"/>
  <c r="Y1352" i="1"/>
  <c r="X1352" i="1"/>
  <c r="W1352" i="1"/>
  <c r="AF1351" i="1"/>
  <c r="AE1351" i="1"/>
  <c r="AD1351" i="1"/>
  <c r="AC1351" i="1"/>
  <c r="AB1351" i="1"/>
  <c r="AA1351" i="1"/>
  <c r="Z1351" i="1"/>
  <c r="Y1351" i="1"/>
  <c r="X1351" i="1"/>
  <c r="W1351" i="1"/>
  <c r="AF1350" i="1"/>
  <c r="AE1350" i="1"/>
  <c r="AD1350" i="1"/>
  <c r="AC1350" i="1"/>
  <c r="AB1350" i="1"/>
  <c r="AA1350" i="1"/>
  <c r="Z1350" i="1"/>
  <c r="Y1350" i="1"/>
  <c r="X1350" i="1"/>
  <c r="W1350" i="1"/>
  <c r="AF1349" i="1"/>
  <c r="AE1349" i="1"/>
  <c r="AD1349" i="1"/>
  <c r="AC1349" i="1"/>
  <c r="AB1349" i="1"/>
  <c r="AA1349" i="1"/>
  <c r="Z1349" i="1"/>
  <c r="Y1349" i="1"/>
  <c r="X1349" i="1"/>
  <c r="W1349" i="1"/>
  <c r="AF1348" i="1"/>
  <c r="AE1348" i="1"/>
  <c r="AD1348" i="1"/>
  <c r="AC1348" i="1"/>
  <c r="AB1348" i="1"/>
  <c r="AA1348" i="1"/>
  <c r="Z1348" i="1"/>
  <c r="Y1348" i="1"/>
  <c r="X1348" i="1"/>
  <c r="W1348" i="1"/>
  <c r="AF1347" i="1"/>
  <c r="AE1347" i="1"/>
  <c r="AD1347" i="1"/>
  <c r="AC1347" i="1"/>
  <c r="AB1347" i="1"/>
  <c r="AA1347" i="1"/>
  <c r="Z1347" i="1"/>
  <c r="Y1347" i="1"/>
  <c r="X1347" i="1"/>
  <c r="W1347" i="1"/>
  <c r="AF1346" i="1"/>
  <c r="AE1346" i="1"/>
  <c r="AD1346" i="1"/>
  <c r="AC1346" i="1"/>
  <c r="AB1346" i="1"/>
  <c r="AA1346" i="1"/>
  <c r="Z1346" i="1"/>
  <c r="Y1346" i="1"/>
  <c r="X1346" i="1"/>
  <c r="W1346" i="1"/>
  <c r="AF1345" i="1"/>
  <c r="AE1345" i="1"/>
  <c r="AD1345" i="1"/>
  <c r="AC1345" i="1"/>
  <c r="AB1345" i="1"/>
  <c r="AA1345" i="1"/>
  <c r="Z1345" i="1"/>
  <c r="Y1345" i="1"/>
  <c r="X1345" i="1"/>
  <c r="W1345" i="1"/>
  <c r="AF1344" i="1"/>
  <c r="AE1344" i="1"/>
  <c r="AD1344" i="1"/>
  <c r="AC1344" i="1"/>
  <c r="AB1344" i="1"/>
  <c r="AA1344" i="1"/>
  <c r="Z1344" i="1"/>
  <c r="Y1344" i="1"/>
  <c r="X1344" i="1"/>
  <c r="W1344" i="1"/>
  <c r="AF1343" i="1"/>
  <c r="AE1343" i="1"/>
  <c r="AD1343" i="1"/>
  <c r="AC1343" i="1"/>
  <c r="AB1343" i="1"/>
  <c r="AA1343" i="1"/>
  <c r="Z1343" i="1"/>
  <c r="Y1343" i="1"/>
  <c r="X1343" i="1"/>
  <c r="W1343" i="1"/>
  <c r="AF1342" i="1"/>
  <c r="AE1342" i="1"/>
  <c r="AD1342" i="1"/>
  <c r="AC1342" i="1"/>
  <c r="AB1342" i="1"/>
  <c r="AA1342" i="1"/>
  <c r="Z1342" i="1"/>
  <c r="Y1342" i="1"/>
  <c r="X1342" i="1"/>
  <c r="W1342" i="1"/>
  <c r="AF1341" i="1"/>
  <c r="AE1341" i="1"/>
  <c r="AD1341" i="1"/>
  <c r="AC1341" i="1"/>
  <c r="AB1341" i="1"/>
  <c r="AA1341" i="1"/>
  <c r="Z1341" i="1"/>
  <c r="Y1341" i="1"/>
  <c r="X1341" i="1"/>
  <c r="W1341" i="1"/>
  <c r="AF1340" i="1"/>
  <c r="AE1340" i="1"/>
  <c r="AD1340" i="1"/>
  <c r="AC1340" i="1"/>
  <c r="AB1340" i="1"/>
  <c r="AA1340" i="1"/>
  <c r="Z1340" i="1"/>
  <c r="Y1340" i="1"/>
  <c r="X1340" i="1"/>
  <c r="W1340" i="1"/>
  <c r="AF1339" i="1"/>
  <c r="AE1339" i="1"/>
  <c r="AD1339" i="1"/>
  <c r="AC1339" i="1"/>
  <c r="AB1339" i="1"/>
  <c r="AA1339" i="1"/>
  <c r="Z1339" i="1"/>
  <c r="Y1339" i="1"/>
  <c r="X1339" i="1"/>
  <c r="W1339" i="1"/>
  <c r="AF1338" i="1"/>
  <c r="AE1338" i="1"/>
  <c r="AD1338" i="1"/>
  <c r="AC1338" i="1"/>
  <c r="AB1338" i="1"/>
  <c r="AA1338" i="1"/>
  <c r="Z1338" i="1"/>
  <c r="Y1338" i="1"/>
  <c r="X1338" i="1"/>
  <c r="W1338" i="1"/>
  <c r="AF1337" i="1"/>
  <c r="AE1337" i="1"/>
  <c r="AD1337" i="1"/>
  <c r="AC1337" i="1"/>
  <c r="AB1337" i="1"/>
  <c r="AA1337" i="1"/>
  <c r="Z1337" i="1"/>
  <c r="Y1337" i="1"/>
  <c r="X1337" i="1"/>
  <c r="W1337" i="1"/>
  <c r="AF1336" i="1"/>
  <c r="AE1336" i="1"/>
  <c r="AD1336" i="1"/>
  <c r="AC1336" i="1"/>
  <c r="AB1336" i="1"/>
  <c r="AA1336" i="1"/>
  <c r="Z1336" i="1"/>
  <c r="Y1336" i="1"/>
  <c r="X1336" i="1"/>
  <c r="W1336" i="1"/>
  <c r="AF1335" i="1"/>
  <c r="AE1335" i="1"/>
  <c r="AD1335" i="1"/>
  <c r="AC1335" i="1"/>
  <c r="AB1335" i="1"/>
  <c r="AA1335" i="1"/>
  <c r="Z1335" i="1"/>
  <c r="Y1335" i="1"/>
  <c r="X1335" i="1"/>
  <c r="W1335" i="1"/>
  <c r="AF1334" i="1"/>
  <c r="AE1334" i="1"/>
  <c r="AD1334" i="1"/>
  <c r="AC1334" i="1"/>
  <c r="AB1334" i="1"/>
  <c r="AA1334" i="1"/>
  <c r="Z1334" i="1"/>
  <c r="Y1334" i="1"/>
  <c r="X1334" i="1"/>
  <c r="W1334" i="1"/>
  <c r="AF1333" i="1"/>
  <c r="AE1333" i="1"/>
  <c r="AD1333" i="1"/>
  <c r="AC1333" i="1"/>
  <c r="AB1333" i="1"/>
  <c r="AA1333" i="1"/>
  <c r="Z1333" i="1"/>
  <c r="Y1333" i="1"/>
  <c r="X1333" i="1"/>
  <c r="W1333" i="1"/>
  <c r="AF1332" i="1"/>
  <c r="AE1332" i="1"/>
  <c r="AD1332" i="1"/>
  <c r="AC1332" i="1"/>
  <c r="AB1332" i="1"/>
  <c r="AA1332" i="1"/>
  <c r="Z1332" i="1"/>
  <c r="Y1332" i="1"/>
  <c r="X1332" i="1"/>
  <c r="W1332" i="1"/>
  <c r="AF1331" i="1"/>
  <c r="AE1331" i="1"/>
  <c r="AD1331" i="1"/>
  <c r="AC1331" i="1"/>
  <c r="AB1331" i="1"/>
  <c r="AA1331" i="1"/>
  <c r="Z1331" i="1"/>
  <c r="Y1331" i="1"/>
  <c r="X1331" i="1"/>
  <c r="W1331" i="1"/>
  <c r="AF1330" i="1"/>
  <c r="AE1330" i="1"/>
  <c r="AD1330" i="1"/>
  <c r="AC1330" i="1"/>
  <c r="AB1330" i="1"/>
  <c r="AA1330" i="1"/>
  <c r="Z1330" i="1"/>
  <c r="Y1330" i="1"/>
  <c r="X1330" i="1"/>
  <c r="W1330" i="1"/>
  <c r="AF1329" i="1"/>
  <c r="AE1329" i="1"/>
  <c r="AD1329" i="1"/>
  <c r="AC1329" i="1"/>
  <c r="AB1329" i="1"/>
  <c r="AA1329" i="1"/>
  <c r="Z1329" i="1"/>
  <c r="Y1329" i="1"/>
  <c r="X1329" i="1"/>
  <c r="W1329" i="1"/>
  <c r="AF1328" i="1"/>
  <c r="AE1328" i="1"/>
  <c r="AD1328" i="1"/>
  <c r="AC1328" i="1"/>
  <c r="AB1328" i="1"/>
  <c r="AA1328" i="1"/>
  <c r="Z1328" i="1"/>
  <c r="Y1328" i="1"/>
  <c r="X1328" i="1"/>
  <c r="W1328" i="1"/>
  <c r="AF1327" i="1"/>
  <c r="AE1327" i="1"/>
  <c r="AD1327" i="1"/>
  <c r="AC1327" i="1"/>
  <c r="AB1327" i="1"/>
  <c r="AA1327" i="1"/>
  <c r="Z1327" i="1"/>
  <c r="Y1327" i="1"/>
  <c r="X1327" i="1"/>
  <c r="W1327" i="1"/>
  <c r="AF1326" i="1"/>
  <c r="AE1326" i="1"/>
  <c r="AD1326" i="1"/>
  <c r="AC1326" i="1"/>
  <c r="AB1326" i="1"/>
  <c r="AA1326" i="1"/>
  <c r="Z1326" i="1"/>
  <c r="Y1326" i="1"/>
  <c r="X1326" i="1"/>
  <c r="W1326" i="1"/>
  <c r="AF1325" i="1"/>
  <c r="AE1325" i="1"/>
  <c r="AD1325" i="1"/>
  <c r="AC1325" i="1"/>
  <c r="AB1325" i="1"/>
  <c r="AA1325" i="1"/>
  <c r="Z1325" i="1"/>
  <c r="Y1325" i="1"/>
  <c r="X1325" i="1"/>
  <c r="W1325" i="1"/>
  <c r="AF1324" i="1"/>
  <c r="AE1324" i="1"/>
  <c r="AD1324" i="1"/>
  <c r="AC1324" i="1"/>
  <c r="AB1324" i="1"/>
  <c r="AA1324" i="1"/>
  <c r="Z1324" i="1"/>
  <c r="Y1324" i="1"/>
  <c r="X1324" i="1"/>
  <c r="W1324" i="1"/>
  <c r="AF1323" i="1"/>
  <c r="AE1323" i="1"/>
  <c r="AD1323" i="1"/>
  <c r="AC1323" i="1"/>
  <c r="AB1323" i="1"/>
  <c r="AA1323" i="1"/>
  <c r="Z1323" i="1"/>
  <c r="Y1323" i="1"/>
  <c r="X1323" i="1"/>
  <c r="W1323" i="1"/>
  <c r="AF1322" i="1"/>
  <c r="AE1322" i="1"/>
  <c r="AD1322" i="1"/>
  <c r="AC1322" i="1"/>
  <c r="AB1322" i="1"/>
  <c r="AA1322" i="1"/>
  <c r="Z1322" i="1"/>
  <c r="Y1322" i="1"/>
  <c r="X1322" i="1"/>
  <c r="W1322" i="1"/>
  <c r="AF1321" i="1"/>
  <c r="AE1321" i="1"/>
  <c r="AD1321" i="1"/>
  <c r="AC1321" i="1"/>
  <c r="AB1321" i="1"/>
  <c r="AA1321" i="1"/>
  <c r="Z1321" i="1"/>
  <c r="Y1321" i="1"/>
  <c r="X1321" i="1"/>
  <c r="W1321" i="1"/>
  <c r="AF1320" i="1"/>
  <c r="AE1320" i="1"/>
  <c r="AD1320" i="1"/>
  <c r="AC1320" i="1"/>
  <c r="AB1320" i="1"/>
  <c r="AA1320" i="1"/>
  <c r="Z1320" i="1"/>
  <c r="Y1320" i="1"/>
  <c r="X1320" i="1"/>
  <c r="W1320" i="1"/>
  <c r="AF1319" i="1"/>
  <c r="AE1319" i="1"/>
  <c r="AD1319" i="1"/>
  <c r="AC1319" i="1"/>
  <c r="AB1319" i="1"/>
  <c r="AA1319" i="1"/>
  <c r="Z1319" i="1"/>
  <c r="Y1319" i="1"/>
  <c r="X1319" i="1"/>
  <c r="W1319" i="1"/>
  <c r="AF1318" i="1"/>
  <c r="AE1318" i="1"/>
  <c r="AD1318" i="1"/>
  <c r="AC1318" i="1"/>
  <c r="AB1318" i="1"/>
  <c r="AA1318" i="1"/>
  <c r="Z1318" i="1"/>
  <c r="Y1318" i="1"/>
  <c r="X1318" i="1"/>
  <c r="W1318" i="1"/>
  <c r="AF1317" i="1"/>
  <c r="AE1317" i="1"/>
  <c r="AD1317" i="1"/>
  <c r="AC1317" i="1"/>
  <c r="AB1317" i="1"/>
  <c r="AA1317" i="1"/>
  <c r="Z1317" i="1"/>
  <c r="Y1317" i="1"/>
  <c r="X1317" i="1"/>
  <c r="W1317" i="1"/>
  <c r="AF1316" i="1"/>
  <c r="AE1316" i="1"/>
  <c r="AD1316" i="1"/>
  <c r="AC1316" i="1"/>
  <c r="AB1316" i="1"/>
  <c r="AA1316" i="1"/>
  <c r="Z1316" i="1"/>
  <c r="Y1316" i="1"/>
  <c r="X1316" i="1"/>
  <c r="W1316" i="1"/>
  <c r="AF1315" i="1"/>
  <c r="AE1315" i="1"/>
  <c r="AD1315" i="1"/>
  <c r="AC1315" i="1"/>
  <c r="AB1315" i="1"/>
  <c r="AA1315" i="1"/>
  <c r="Z1315" i="1"/>
  <c r="Y1315" i="1"/>
  <c r="X1315" i="1"/>
  <c r="W1315" i="1"/>
  <c r="AF1314" i="1"/>
  <c r="AE1314" i="1"/>
  <c r="AD1314" i="1"/>
  <c r="AC1314" i="1"/>
  <c r="AB1314" i="1"/>
  <c r="AA1314" i="1"/>
  <c r="Z1314" i="1"/>
  <c r="Y1314" i="1"/>
  <c r="X1314" i="1"/>
  <c r="W1314" i="1"/>
  <c r="AF1313" i="1"/>
  <c r="AE1313" i="1"/>
  <c r="AD1313" i="1"/>
  <c r="AC1313" i="1"/>
  <c r="AB1313" i="1"/>
  <c r="AA1313" i="1"/>
  <c r="Z1313" i="1"/>
  <c r="Y1313" i="1"/>
  <c r="X1313" i="1"/>
  <c r="W1313" i="1"/>
  <c r="AF1312" i="1"/>
  <c r="AE1312" i="1"/>
  <c r="AD1312" i="1"/>
  <c r="AC1312" i="1"/>
  <c r="AB1312" i="1"/>
  <c r="AA1312" i="1"/>
  <c r="Z1312" i="1"/>
  <c r="Y1312" i="1"/>
  <c r="X1312" i="1"/>
  <c r="W1312" i="1"/>
  <c r="AF1311" i="1"/>
  <c r="AE1311" i="1"/>
  <c r="AD1311" i="1"/>
  <c r="AC1311" i="1"/>
  <c r="AB1311" i="1"/>
  <c r="AA1311" i="1"/>
  <c r="Z1311" i="1"/>
  <c r="Y1311" i="1"/>
  <c r="X1311" i="1"/>
  <c r="W1311" i="1"/>
  <c r="AF1310" i="1"/>
  <c r="AE1310" i="1"/>
  <c r="AD1310" i="1"/>
  <c r="AC1310" i="1"/>
  <c r="AB1310" i="1"/>
  <c r="AA1310" i="1"/>
  <c r="Z1310" i="1"/>
  <c r="Y1310" i="1"/>
  <c r="X1310" i="1"/>
  <c r="W1310" i="1"/>
  <c r="AF1309" i="1"/>
  <c r="AE1309" i="1"/>
  <c r="AD1309" i="1"/>
  <c r="AC1309" i="1"/>
  <c r="AB1309" i="1"/>
  <c r="AA1309" i="1"/>
  <c r="Z1309" i="1"/>
  <c r="Y1309" i="1"/>
  <c r="X1309" i="1"/>
  <c r="W1309" i="1"/>
  <c r="AF1308" i="1"/>
  <c r="AE1308" i="1"/>
  <c r="AD1308" i="1"/>
  <c r="AC1308" i="1"/>
  <c r="AB1308" i="1"/>
  <c r="AA1308" i="1"/>
  <c r="Z1308" i="1"/>
  <c r="Y1308" i="1"/>
  <c r="X1308" i="1"/>
  <c r="W1308" i="1"/>
  <c r="AF1307" i="1"/>
  <c r="AE1307" i="1"/>
  <c r="AD1307" i="1"/>
  <c r="AC1307" i="1"/>
  <c r="AB1307" i="1"/>
  <c r="AA1307" i="1"/>
  <c r="Z1307" i="1"/>
  <c r="Y1307" i="1"/>
  <c r="X1307" i="1"/>
  <c r="W1307" i="1"/>
  <c r="AF1306" i="1"/>
  <c r="AE1306" i="1"/>
  <c r="AD1306" i="1"/>
  <c r="AC1306" i="1"/>
  <c r="AB1306" i="1"/>
  <c r="AA1306" i="1"/>
  <c r="Z1306" i="1"/>
  <c r="Y1306" i="1"/>
  <c r="X1306" i="1"/>
  <c r="W1306" i="1"/>
  <c r="AF1305" i="1"/>
  <c r="AE1305" i="1"/>
  <c r="AD1305" i="1"/>
  <c r="AC1305" i="1"/>
  <c r="AB1305" i="1"/>
  <c r="AA1305" i="1"/>
  <c r="Z1305" i="1"/>
  <c r="Y1305" i="1"/>
  <c r="X1305" i="1"/>
  <c r="W1305" i="1"/>
  <c r="AF1304" i="1"/>
  <c r="AE1304" i="1"/>
  <c r="AD1304" i="1"/>
  <c r="AC1304" i="1"/>
  <c r="AB1304" i="1"/>
  <c r="AA1304" i="1"/>
  <c r="Z1304" i="1"/>
  <c r="Y1304" i="1"/>
  <c r="X1304" i="1"/>
  <c r="W1304" i="1"/>
  <c r="AF1303" i="1"/>
  <c r="AE1303" i="1"/>
  <c r="AD1303" i="1"/>
  <c r="AC1303" i="1"/>
  <c r="AB1303" i="1"/>
  <c r="AA1303" i="1"/>
  <c r="Z1303" i="1"/>
  <c r="Y1303" i="1"/>
  <c r="X1303" i="1"/>
  <c r="W1303" i="1"/>
  <c r="AF1302" i="1"/>
  <c r="AE1302" i="1"/>
  <c r="AD1302" i="1"/>
  <c r="AC1302" i="1"/>
  <c r="AB1302" i="1"/>
  <c r="AA1302" i="1"/>
  <c r="Z1302" i="1"/>
  <c r="Y1302" i="1"/>
  <c r="X1302" i="1"/>
  <c r="W1302" i="1"/>
  <c r="AF1301" i="1"/>
  <c r="AE1301" i="1"/>
  <c r="AD1301" i="1"/>
  <c r="AC1301" i="1"/>
  <c r="AB1301" i="1"/>
  <c r="AA1301" i="1"/>
  <c r="Z1301" i="1"/>
  <c r="Y1301" i="1"/>
  <c r="X1301" i="1"/>
  <c r="W1301" i="1"/>
  <c r="AF1300" i="1"/>
  <c r="AE1300" i="1"/>
  <c r="AD1300" i="1"/>
  <c r="AC1300" i="1"/>
  <c r="AB1300" i="1"/>
  <c r="AA1300" i="1"/>
  <c r="Z1300" i="1"/>
  <c r="Y1300" i="1"/>
  <c r="X1300" i="1"/>
  <c r="W1300" i="1"/>
  <c r="AF1299" i="1"/>
  <c r="AE1299" i="1"/>
  <c r="AD1299" i="1"/>
  <c r="AC1299" i="1"/>
  <c r="AB1299" i="1"/>
  <c r="AA1299" i="1"/>
  <c r="Z1299" i="1"/>
  <c r="Y1299" i="1"/>
  <c r="X1299" i="1"/>
  <c r="W1299" i="1"/>
  <c r="AF1298" i="1"/>
  <c r="AE1298" i="1"/>
  <c r="AD1298" i="1"/>
  <c r="AC1298" i="1"/>
  <c r="AB1298" i="1"/>
  <c r="AA1298" i="1"/>
  <c r="Z1298" i="1"/>
  <c r="Y1298" i="1"/>
  <c r="X1298" i="1"/>
  <c r="W1298" i="1"/>
  <c r="AF1297" i="1"/>
  <c r="AE1297" i="1"/>
  <c r="AD1297" i="1"/>
  <c r="AC1297" i="1"/>
  <c r="AB1297" i="1"/>
  <c r="AA1297" i="1"/>
  <c r="Z1297" i="1"/>
  <c r="Y1297" i="1"/>
  <c r="X1297" i="1"/>
  <c r="W1297" i="1"/>
  <c r="AF1296" i="1"/>
  <c r="AE1296" i="1"/>
  <c r="AD1296" i="1"/>
  <c r="AC1296" i="1"/>
  <c r="AB1296" i="1"/>
  <c r="AA1296" i="1"/>
  <c r="Z1296" i="1"/>
  <c r="Y1296" i="1"/>
  <c r="X1296" i="1"/>
  <c r="W1296" i="1"/>
  <c r="AF1295" i="1"/>
  <c r="AE1295" i="1"/>
  <c r="AD1295" i="1"/>
  <c r="AC1295" i="1"/>
  <c r="AB1295" i="1"/>
  <c r="AA1295" i="1"/>
  <c r="Z1295" i="1"/>
  <c r="Y1295" i="1"/>
  <c r="X1295" i="1"/>
  <c r="W1295" i="1"/>
  <c r="AF1294" i="1"/>
  <c r="AE1294" i="1"/>
  <c r="AD1294" i="1"/>
  <c r="AC1294" i="1"/>
  <c r="AB1294" i="1"/>
  <c r="AA1294" i="1"/>
  <c r="Z1294" i="1"/>
  <c r="Y1294" i="1"/>
  <c r="X1294" i="1"/>
  <c r="W1294" i="1"/>
  <c r="AF1293" i="1"/>
  <c r="AE1293" i="1"/>
  <c r="AD1293" i="1"/>
  <c r="AC1293" i="1"/>
  <c r="AB1293" i="1"/>
  <c r="AA1293" i="1"/>
  <c r="Z1293" i="1"/>
  <c r="Y1293" i="1"/>
  <c r="X1293" i="1"/>
  <c r="W1293" i="1"/>
  <c r="AF1292" i="1"/>
  <c r="AE1292" i="1"/>
  <c r="AD1292" i="1"/>
  <c r="AC1292" i="1"/>
  <c r="AB1292" i="1"/>
  <c r="AA1292" i="1"/>
  <c r="Z1292" i="1"/>
  <c r="Y1292" i="1"/>
  <c r="X1292" i="1"/>
  <c r="W1292" i="1"/>
  <c r="AF1291" i="1"/>
  <c r="AE1291" i="1"/>
  <c r="AD1291" i="1"/>
  <c r="AC1291" i="1"/>
  <c r="AB1291" i="1"/>
  <c r="AA1291" i="1"/>
  <c r="Z1291" i="1"/>
  <c r="Y1291" i="1"/>
  <c r="X1291" i="1"/>
  <c r="W1291" i="1"/>
  <c r="AF1290" i="1"/>
  <c r="AE1290" i="1"/>
  <c r="AD1290" i="1"/>
  <c r="AC1290" i="1"/>
  <c r="AB1290" i="1"/>
  <c r="AA1290" i="1"/>
  <c r="Z1290" i="1"/>
  <c r="Y1290" i="1"/>
  <c r="X1290" i="1"/>
  <c r="W1290" i="1"/>
  <c r="AF1289" i="1"/>
  <c r="AE1289" i="1"/>
  <c r="AD1289" i="1"/>
  <c r="AC1289" i="1"/>
  <c r="AB1289" i="1"/>
  <c r="AA1289" i="1"/>
  <c r="Z1289" i="1"/>
  <c r="Y1289" i="1"/>
  <c r="X1289" i="1"/>
  <c r="W1289" i="1"/>
  <c r="AF1288" i="1"/>
  <c r="AE1288" i="1"/>
  <c r="AD1288" i="1"/>
  <c r="AC1288" i="1"/>
  <c r="AB1288" i="1"/>
  <c r="AA1288" i="1"/>
  <c r="Z1288" i="1"/>
  <c r="Y1288" i="1"/>
  <c r="X1288" i="1"/>
  <c r="W1288" i="1"/>
  <c r="AF1287" i="1"/>
  <c r="AE1287" i="1"/>
  <c r="AD1287" i="1"/>
  <c r="AC1287" i="1"/>
  <c r="AB1287" i="1"/>
  <c r="AA1287" i="1"/>
  <c r="Z1287" i="1"/>
  <c r="Y1287" i="1"/>
  <c r="X1287" i="1"/>
  <c r="W1287" i="1"/>
  <c r="AF1286" i="1"/>
  <c r="AE1286" i="1"/>
  <c r="AD1286" i="1"/>
  <c r="AC1286" i="1"/>
  <c r="AB1286" i="1"/>
  <c r="AA1286" i="1"/>
  <c r="Z1286" i="1"/>
  <c r="Y1286" i="1"/>
  <c r="X1286" i="1"/>
  <c r="W1286" i="1"/>
  <c r="AF1285" i="1"/>
  <c r="AE1285" i="1"/>
  <c r="AD1285" i="1"/>
  <c r="AC1285" i="1"/>
  <c r="AB1285" i="1"/>
  <c r="AA1285" i="1"/>
  <c r="Z1285" i="1"/>
  <c r="Y1285" i="1"/>
  <c r="X1285" i="1"/>
  <c r="W1285" i="1"/>
  <c r="AF1284" i="1"/>
  <c r="AE1284" i="1"/>
  <c r="AD1284" i="1"/>
  <c r="AC1284" i="1"/>
  <c r="AB1284" i="1"/>
  <c r="AA1284" i="1"/>
  <c r="Z1284" i="1"/>
  <c r="Y1284" i="1"/>
  <c r="X1284" i="1"/>
  <c r="W1284" i="1"/>
  <c r="AF1283" i="1"/>
  <c r="AE1283" i="1"/>
  <c r="AD1283" i="1"/>
  <c r="AC1283" i="1"/>
  <c r="AB1283" i="1"/>
  <c r="AA1283" i="1"/>
  <c r="Z1283" i="1"/>
  <c r="Y1283" i="1"/>
  <c r="X1283" i="1"/>
  <c r="W1283" i="1"/>
  <c r="AF1282" i="1"/>
  <c r="AE1282" i="1"/>
  <c r="AD1282" i="1"/>
  <c r="AC1282" i="1"/>
  <c r="AB1282" i="1"/>
  <c r="AA1282" i="1"/>
  <c r="Z1282" i="1"/>
  <c r="Y1282" i="1"/>
  <c r="X1282" i="1"/>
  <c r="W1282" i="1"/>
  <c r="AF1281" i="1"/>
  <c r="AE1281" i="1"/>
  <c r="AD1281" i="1"/>
  <c r="AC1281" i="1"/>
  <c r="AB1281" i="1"/>
  <c r="AA1281" i="1"/>
  <c r="Z1281" i="1"/>
  <c r="Y1281" i="1"/>
  <c r="X1281" i="1"/>
  <c r="W1281" i="1"/>
  <c r="AF1280" i="1"/>
  <c r="AE1280" i="1"/>
  <c r="AD1280" i="1"/>
  <c r="AC1280" i="1"/>
  <c r="AB1280" i="1"/>
  <c r="AA1280" i="1"/>
  <c r="Z1280" i="1"/>
  <c r="Y1280" i="1"/>
  <c r="X1280" i="1"/>
  <c r="W1280" i="1"/>
  <c r="AF1279" i="1"/>
  <c r="AE1279" i="1"/>
  <c r="AD1279" i="1"/>
  <c r="AC1279" i="1"/>
  <c r="AB1279" i="1"/>
  <c r="AA1279" i="1"/>
  <c r="Z1279" i="1"/>
  <c r="Y1279" i="1"/>
  <c r="X1279" i="1"/>
  <c r="W1279" i="1"/>
  <c r="AF1278" i="1"/>
  <c r="AE1278" i="1"/>
  <c r="AD1278" i="1"/>
  <c r="AC1278" i="1"/>
  <c r="AB1278" i="1"/>
  <c r="AA1278" i="1"/>
  <c r="Z1278" i="1"/>
  <c r="Y1278" i="1"/>
  <c r="X1278" i="1"/>
  <c r="W1278" i="1"/>
  <c r="AF1277" i="1"/>
  <c r="AE1277" i="1"/>
  <c r="AD1277" i="1"/>
  <c r="AC1277" i="1"/>
  <c r="AB1277" i="1"/>
  <c r="AA1277" i="1"/>
  <c r="Z1277" i="1"/>
  <c r="Y1277" i="1"/>
  <c r="X1277" i="1"/>
  <c r="W1277" i="1"/>
  <c r="AF1276" i="1"/>
  <c r="AE1276" i="1"/>
  <c r="AD1276" i="1"/>
  <c r="AC1276" i="1"/>
  <c r="AB1276" i="1"/>
  <c r="AA1276" i="1"/>
  <c r="Z1276" i="1"/>
  <c r="Y1276" i="1"/>
  <c r="X1276" i="1"/>
  <c r="W1276" i="1"/>
  <c r="AF1275" i="1"/>
  <c r="AE1275" i="1"/>
  <c r="AD1275" i="1"/>
  <c r="AC1275" i="1"/>
  <c r="AB1275" i="1"/>
  <c r="AA1275" i="1"/>
  <c r="Z1275" i="1"/>
  <c r="Y1275" i="1"/>
  <c r="X1275" i="1"/>
  <c r="W1275" i="1"/>
  <c r="AF1274" i="1"/>
  <c r="AE1274" i="1"/>
  <c r="AD1274" i="1"/>
  <c r="AC1274" i="1"/>
  <c r="AB1274" i="1"/>
  <c r="AA1274" i="1"/>
  <c r="Z1274" i="1"/>
  <c r="Y1274" i="1"/>
  <c r="X1274" i="1"/>
  <c r="W1274" i="1"/>
  <c r="AF1273" i="1"/>
  <c r="AE1273" i="1"/>
  <c r="AD1273" i="1"/>
  <c r="AC1273" i="1"/>
  <c r="AB1273" i="1"/>
  <c r="AA1273" i="1"/>
  <c r="Z1273" i="1"/>
  <c r="Y1273" i="1"/>
  <c r="X1273" i="1"/>
  <c r="W1273" i="1"/>
  <c r="AF1272" i="1"/>
  <c r="AE1272" i="1"/>
  <c r="AD1272" i="1"/>
  <c r="AC1272" i="1"/>
  <c r="AB1272" i="1"/>
  <c r="AA1272" i="1"/>
  <c r="Z1272" i="1"/>
  <c r="Y1272" i="1"/>
  <c r="X1272" i="1"/>
  <c r="W1272" i="1"/>
  <c r="AF1271" i="1"/>
  <c r="AE1271" i="1"/>
  <c r="AD1271" i="1"/>
  <c r="AC1271" i="1"/>
  <c r="AB1271" i="1"/>
  <c r="AA1271" i="1"/>
  <c r="Z1271" i="1"/>
  <c r="Y1271" i="1"/>
  <c r="X1271" i="1"/>
  <c r="W1271" i="1"/>
  <c r="AF1270" i="1"/>
  <c r="AE1270" i="1"/>
  <c r="AD1270" i="1"/>
  <c r="AC1270" i="1"/>
  <c r="AB1270" i="1"/>
  <c r="AA1270" i="1"/>
  <c r="Z1270" i="1"/>
  <c r="Y1270" i="1"/>
  <c r="X1270" i="1"/>
  <c r="W1270" i="1"/>
  <c r="AF1269" i="1"/>
  <c r="AE1269" i="1"/>
  <c r="AD1269" i="1"/>
  <c r="AC1269" i="1"/>
  <c r="AB1269" i="1"/>
  <c r="AA1269" i="1"/>
  <c r="Z1269" i="1"/>
  <c r="Y1269" i="1"/>
  <c r="X1269" i="1"/>
  <c r="W1269" i="1"/>
  <c r="AF1268" i="1"/>
  <c r="AE1268" i="1"/>
  <c r="AD1268" i="1"/>
  <c r="AC1268" i="1"/>
  <c r="AB1268" i="1"/>
  <c r="AA1268" i="1"/>
  <c r="Z1268" i="1"/>
  <c r="Y1268" i="1"/>
  <c r="X1268" i="1"/>
  <c r="W1268" i="1"/>
  <c r="AF1267" i="1"/>
  <c r="AE1267" i="1"/>
  <c r="AD1267" i="1"/>
  <c r="AC1267" i="1"/>
  <c r="AB1267" i="1"/>
  <c r="AA1267" i="1"/>
  <c r="Z1267" i="1"/>
  <c r="Y1267" i="1"/>
  <c r="X1267" i="1"/>
  <c r="W1267" i="1"/>
  <c r="AF1266" i="1"/>
  <c r="AE1266" i="1"/>
  <c r="AD1266" i="1"/>
  <c r="AC1266" i="1"/>
  <c r="AB1266" i="1"/>
  <c r="AA1266" i="1"/>
  <c r="Z1266" i="1"/>
  <c r="Y1266" i="1"/>
  <c r="X1266" i="1"/>
  <c r="W1266" i="1"/>
  <c r="AF1265" i="1"/>
  <c r="AE1265" i="1"/>
  <c r="AD1265" i="1"/>
  <c r="AC1265" i="1"/>
  <c r="AB1265" i="1"/>
  <c r="AA1265" i="1"/>
  <c r="Z1265" i="1"/>
  <c r="Y1265" i="1"/>
  <c r="X1265" i="1"/>
  <c r="W1265" i="1"/>
  <c r="AF1264" i="1"/>
  <c r="AE1264" i="1"/>
  <c r="AD1264" i="1"/>
  <c r="AC1264" i="1"/>
  <c r="AB1264" i="1"/>
  <c r="AA1264" i="1"/>
  <c r="Z1264" i="1"/>
  <c r="Y1264" i="1"/>
  <c r="X1264" i="1"/>
  <c r="W1264" i="1"/>
  <c r="AF1263" i="1"/>
  <c r="AE1263" i="1"/>
  <c r="AD1263" i="1"/>
  <c r="AC1263" i="1"/>
  <c r="AB1263" i="1"/>
  <c r="AA1263" i="1"/>
  <c r="Z1263" i="1"/>
  <c r="Y1263" i="1"/>
  <c r="X1263" i="1"/>
  <c r="W1263" i="1"/>
  <c r="AF1262" i="1"/>
  <c r="AE1262" i="1"/>
  <c r="AD1262" i="1"/>
  <c r="AC1262" i="1"/>
  <c r="AB1262" i="1"/>
  <c r="AA1262" i="1"/>
  <c r="Z1262" i="1"/>
  <c r="Y1262" i="1"/>
  <c r="X1262" i="1"/>
  <c r="W1262" i="1"/>
  <c r="AF1261" i="1"/>
  <c r="AE1261" i="1"/>
  <c r="AD1261" i="1"/>
  <c r="AC1261" i="1"/>
  <c r="AB1261" i="1"/>
  <c r="AA1261" i="1"/>
  <c r="Z1261" i="1"/>
  <c r="Y1261" i="1"/>
  <c r="X1261" i="1"/>
  <c r="W1261" i="1"/>
  <c r="AF1260" i="1"/>
  <c r="AE1260" i="1"/>
  <c r="AD1260" i="1"/>
  <c r="AC1260" i="1"/>
  <c r="AB1260" i="1"/>
  <c r="AA1260" i="1"/>
  <c r="Z1260" i="1"/>
  <c r="Y1260" i="1"/>
  <c r="X1260" i="1"/>
  <c r="W1260" i="1"/>
  <c r="AF1259" i="1"/>
  <c r="AE1259" i="1"/>
  <c r="AD1259" i="1"/>
  <c r="AC1259" i="1"/>
  <c r="AB1259" i="1"/>
  <c r="AA1259" i="1"/>
  <c r="Z1259" i="1"/>
  <c r="Y1259" i="1"/>
  <c r="X1259" i="1"/>
  <c r="W1259" i="1"/>
  <c r="AF1258" i="1"/>
  <c r="AE1258" i="1"/>
  <c r="AD1258" i="1"/>
  <c r="AC1258" i="1"/>
  <c r="AB1258" i="1"/>
  <c r="AA1258" i="1"/>
  <c r="Z1258" i="1"/>
  <c r="Y1258" i="1"/>
  <c r="X1258" i="1"/>
  <c r="W1258" i="1"/>
  <c r="AF1257" i="1"/>
  <c r="AE1257" i="1"/>
  <c r="AD1257" i="1"/>
  <c r="AC1257" i="1"/>
  <c r="AB1257" i="1"/>
  <c r="AA1257" i="1"/>
  <c r="Z1257" i="1"/>
  <c r="Y1257" i="1"/>
  <c r="X1257" i="1"/>
  <c r="W1257" i="1"/>
  <c r="AF1256" i="1"/>
  <c r="AE1256" i="1"/>
  <c r="AD1256" i="1"/>
  <c r="AC1256" i="1"/>
  <c r="AB1256" i="1"/>
  <c r="AA1256" i="1"/>
  <c r="Z1256" i="1"/>
  <c r="Y1256" i="1"/>
  <c r="X1256" i="1"/>
  <c r="W1256" i="1"/>
  <c r="AF1255" i="1"/>
  <c r="AE1255" i="1"/>
  <c r="AD1255" i="1"/>
  <c r="AC1255" i="1"/>
  <c r="AB1255" i="1"/>
  <c r="AA1255" i="1"/>
  <c r="Z1255" i="1"/>
  <c r="Y1255" i="1"/>
  <c r="X1255" i="1"/>
  <c r="W1255" i="1"/>
  <c r="AF1254" i="1"/>
  <c r="AE1254" i="1"/>
  <c r="AD1254" i="1"/>
  <c r="AC1254" i="1"/>
  <c r="AB1254" i="1"/>
  <c r="AA1254" i="1"/>
  <c r="Z1254" i="1"/>
  <c r="Y1254" i="1"/>
  <c r="X1254" i="1"/>
  <c r="W1254" i="1"/>
  <c r="AF1253" i="1"/>
  <c r="AE1253" i="1"/>
  <c r="AD1253" i="1"/>
  <c r="AC1253" i="1"/>
  <c r="AB1253" i="1"/>
  <c r="AA1253" i="1"/>
  <c r="Z1253" i="1"/>
  <c r="Y1253" i="1"/>
  <c r="X1253" i="1"/>
  <c r="W1253" i="1"/>
  <c r="AF1252" i="1"/>
  <c r="AE1252" i="1"/>
  <c r="AD1252" i="1"/>
  <c r="AC1252" i="1"/>
  <c r="AB1252" i="1"/>
  <c r="AA1252" i="1"/>
  <c r="Z1252" i="1"/>
  <c r="Y1252" i="1"/>
  <c r="X1252" i="1"/>
  <c r="W1252" i="1"/>
  <c r="AF1251" i="1"/>
  <c r="AE1251" i="1"/>
  <c r="AD1251" i="1"/>
  <c r="AC1251" i="1"/>
  <c r="AB1251" i="1"/>
  <c r="AA1251" i="1"/>
  <c r="Z1251" i="1"/>
  <c r="Y1251" i="1"/>
  <c r="X1251" i="1"/>
  <c r="W1251" i="1"/>
  <c r="AF1250" i="1"/>
  <c r="AE1250" i="1"/>
  <c r="AD1250" i="1"/>
  <c r="AC1250" i="1"/>
  <c r="AB1250" i="1"/>
  <c r="AA1250" i="1"/>
  <c r="Z1250" i="1"/>
  <c r="Y1250" i="1"/>
  <c r="X1250" i="1"/>
  <c r="W1250" i="1"/>
  <c r="AF1249" i="1"/>
  <c r="AE1249" i="1"/>
  <c r="AD1249" i="1"/>
  <c r="AC1249" i="1"/>
  <c r="AB1249" i="1"/>
  <c r="AA1249" i="1"/>
  <c r="Z1249" i="1"/>
  <c r="Y1249" i="1"/>
  <c r="X1249" i="1"/>
  <c r="W1249" i="1"/>
  <c r="AF1248" i="1"/>
  <c r="AE1248" i="1"/>
  <c r="AD1248" i="1"/>
  <c r="AC1248" i="1"/>
  <c r="AB1248" i="1"/>
  <c r="AA1248" i="1"/>
  <c r="Z1248" i="1"/>
  <c r="Y1248" i="1"/>
  <c r="X1248" i="1"/>
  <c r="W1248" i="1"/>
  <c r="AF1247" i="1"/>
  <c r="AE1247" i="1"/>
  <c r="AD1247" i="1"/>
  <c r="AC1247" i="1"/>
  <c r="AB1247" i="1"/>
  <c r="AA1247" i="1"/>
  <c r="Z1247" i="1"/>
  <c r="Y1247" i="1"/>
  <c r="X1247" i="1"/>
  <c r="W1247" i="1"/>
  <c r="AF1246" i="1"/>
  <c r="AE1246" i="1"/>
  <c r="AD1246" i="1"/>
  <c r="AC1246" i="1"/>
  <c r="AB1246" i="1"/>
  <c r="AA1246" i="1"/>
  <c r="Z1246" i="1"/>
  <c r="Y1246" i="1"/>
  <c r="X1246" i="1"/>
  <c r="W1246" i="1"/>
  <c r="AF1245" i="1"/>
  <c r="AE1245" i="1"/>
  <c r="AD1245" i="1"/>
  <c r="AC1245" i="1"/>
  <c r="AB1245" i="1"/>
  <c r="AA1245" i="1"/>
  <c r="Z1245" i="1"/>
  <c r="Y1245" i="1"/>
  <c r="X1245" i="1"/>
  <c r="W1245" i="1"/>
  <c r="AF1244" i="1"/>
  <c r="AE1244" i="1"/>
  <c r="AD1244" i="1"/>
  <c r="AC1244" i="1"/>
  <c r="AB1244" i="1"/>
  <c r="AA1244" i="1"/>
  <c r="Z1244" i="1"/>
  <c r="Y1244" i="1"/>
  <c r="X1244" i="1"/>
  <c r="W1244" i="1"/>
  <c r="AF1243" i="1"/>
  <c r="AE1243" i="1"/>
  <c r="AD1243" i="1"/>
  <c r="AC1243" i="1"/>
  <c r="AB1243" i="1"/>
  <c r="AA1243" i="1"/>
  <c r="Z1243" i="1"/>
  <c r="Y1243" i="1"/>
  <c r="X1243" i="1"/>
  <c r="W1243" i="1"/>
  <c r="AF1242" i="1"/>
  <c r="AE1242" i="1"/>
  <c r="AD1242" i="1"/>
  <c r="AC1242" i="1"/>
  <c r="AB1242" i="1"/>
  <c r="AA1242" i="1"/>
  <c r="Z1242" i="1"/>
  <c r="Y1242" i="1"/>
  <c r="X1242" i="1"/>
  <c r="W1242" i="1"/>
  <c r="AF1241" i="1"/>
  <c r="AE1241" i="1"/>
  <c r="AD1241" i="1"/>
  <c r="AC1241" i="1"/>
  <c r="AB1241" i="1"/>
  <c r="AA1241" i="1"/>
  <c r="Z1241" i="1"/>
  <c r="Y1241" i="1"/>
  <c r="X1241" i="1"/>
  <c r="W1241" i="1"/>
  <c r="AF1240" i="1"/>
  <c r="AE1240" i="1"/>
  <c r="AD1240" i="1"/>
  <c r="AC1240" i="1"/>
  <c r="AB1240" i="1"/>
  <c r="AA1240" i="1"/>
  <c r="Z1240" i="1"/>
  <c r="Y1240" i="1"/>
  <c r="X1240" i="1"/>
  <c r="W1240" i="1"/>
  <c r="AF1239" i="1"/>
  <c r="AE1239" i="1"/>
  <c r="AD1239" i="1"/>
  <c r="AC1239" i="1"/>
  <c r="AB1239" i="1"/>
  <c r="AA1239" i="1"/>
  <c r="Z1239" i="1"/>
  <c r="Y1239" i="1"/>
  <c r="X1239" i="1"/>
  <c r="W1239" i="1"/>
  <c r="AF1238" i="1"/>
  <c r="AE1238" i="1"/>
  <c r="AD1238" i="1"/>
  <c r="AC1238" i="1"/>
  <c r="AB1238" i="1"/>
  <c r="AA1238" i="1"/>
  <c r="Z1238" i="1"/>
  <c r="Y1238" i="1"/>
  <c r="X1238" i="1"/>
  <c r="W1238" i="1"/>
  <c r="AF1237" i="1"/>
  <c r="AE1237" i="1"/>
  <c r="AD1237" i="1"/>
  <c r="AC1237" i="1"/>
  <c r="AB1237" i="1"/>
  <c r="AA1237" i="1"/>
  <c r="Z1237" i="1"/>
  <c r="Y1237" i="1"/>
  <c r="X1237" i="1"/>
  <c r="W1237" i="1"/>
  <c r="AF1236" i="1"/>
  <c r="AE1236" i="1"/>
  <c r="AD1236" i="1"/>
  <c r="AC1236" i="1"/>
  <c r="AB1236" i="1"/>
  <c r="AA1236" i="1"/>
  <c r="Z1236" i="1"/>
  <c r="Y1236" i="1"/>
  <c r="X1236" i="1"/>
  <c r="W1236" i="1"/>
  <c r="AF1235" i="1"/>
  <c r="AE1235" i="1"/>
  <c r="AD1235" i="1"/>
  <c r="AC1235" i="1"/>
  <c r="AB1235" i="1"/>
  <c r="AA1235" i="1"/>
  <c r="Z1235" i="1"/>
  <c r="Y1235" i="1"/>
  <c r="X1235" i="1"/>
  <c r="W1235" i="1"/>
  <c r="AF1234" i="1"/>
  <c r="AE1234" i="1"/>
  <c r="AD1234" i="1"/>
  <c r="AC1234" i="1"/>
  <c r="AB1234" i="1"/>
  <c r="AA1234" i="1"/>
  <c r="Z1234" i="1"/>
  <c r="Y1234" i="1"/>
  <c r="X1234" i="1"/>
  <c r="W1234" i="1"/>
  <c r="AF1233" i="1"/>
  <c r="AE1233" i="1"/>
  <c r="AD1233" i="1"/>
  <c r="AC1233" i="1"/>
  <c r="AB1233" i="1"/>
  <c r="AA1233" i="1"/>
  <c r="Z1233" i="1"/>
  <c r="Y1233" i="1"/>
  <c r="X1233" i="1"/>
  <c r="W1233" i="1"/>
  <c r="AF1232" i="1"/>
  <c r="AE1232" i="1"/>
  <c r="AD1232" i="1"/>
  <c r="AC1232" i="1"/>
  <c r="AB1232" i="1"/>
  <c r="AA1232" i="1"/>
  <c r="Z1232" i="1"/>
  <c r="Y1232" i="1"/>
  <c r="X1232" i="1"/>
  <c r="W1232" i="1"/>
  <c r="AF1231" i="1"/>
  <c r="AE1231" i="1"/>
  <c r="AD1231" i="1"/>
  <c r="AC1231" i="1"/>
  <c r="AB1231" i="1"/>
  <c r="AA1231" i="1"/>
  <c r="Z1231" i="1"/>
  <c r="Y1231" i="1"/>
  <c r="X1231" i="1"/>
  <c r="W1231" i="1"/>
  <c r="AF1230" i="1"/>
  <c r="AE1230" i="1"/>
  <c r="AD1230" i="1"/>
  <c r="AC1230" i="1"/>
  <c r="AB1230" i="1"/>
  <c r="AA1230" i="1"/>
  <c r="Z1230" i="1"/>
  <c r="Y1230" i="1"/>
  <c r="X1230" i="1"/>
  <c r="W1230" i="1"/>
  <c r="AF1229" i="1"/>
  <c r="AE1229" i="1"/>
  <c r="AD1229" i="1"/>
  <c r="AC1229" i="1"/>
  <c r="AB1229" i="1"/>
  <c r="AA1229" i="1"/>
  <c r="Z1229" i="1"/>
  <c r="Y1229" i="1"/>
  <c r="X1229" i="1"/>
  <c r="W1229" i="1"/>
  <c r="AF1228" i="1"/>
  <c r="AE1228" i="1"/>
  <c r="AD1228" i="1"/>
  <c r="AC1228" i="1"/>
  <c r="AB1228" i="1"/>
  <c r="AA1228" i="1"/>
  <c r="Z1228" i="1"/>
  <c r="Y1228" i="1"/>
  <c r="X1228" i="1"/>
  <c r="W1228" i="1"/>
  <c r="AF1227" i="1"/>
  <c r="AE1227" i="1"/>
  <c r="AD1227" i="1"/>
  <c r="AC1227" i="1"/>
  <c r="AB1227" i="1"/>
  <c r="AA1227" i="1"/>
  <c r="Z1227" i="1"/>
  <c r="Y1227" i="1"/>
  <c r="X1227" i="1"/>
  <c r="W1227" i="1"/>
  <c r="AF1226" i="1"/>
  <c r="AE1226" i="1"/>
  <c r="AD1226" i="1"/>
  <c r="AC1226" i="1"/>
  <c r="AB1226" i="1"/>
  <c r="AA1226" i="1"/>
  <c r="Z1226" i="1"/>
  <c r="Y1226" i="1"/>
  <c r="X1226" i="1"/>
  <c r="W1226" i="1"/>
  <c r="AF1225" i="1"/>
  <c r="AE1225" i="1"/>
  <c r="AD1225" i="1"/>
  <c r="AC1225" i="1"/>
  <c r="AB1225" i="1"/>
  <c r="AA1225" i="1"/>
  <c r="Z1225" i="1"/>
  <c r="Y1225" i="1"/>
  <c r="X1225" i="1"/>
  <c r="W1225" i="1"/>
  <c r="AF1224" i="1"/>
  <c r="AE1224" i="1"/>
  <c r="AD1224" i="1"/>
  <c r="AC1224" i="1"/>
  <c r="AB1224" i="1"/>
  <c r="AA1224" i="1"/>
  <c r="Z1224" i="1"/>
  <c r="Y1224" i="1"/>
  <c r="X1224" i="1"/>
  <c r="W1224" i="1"/>
  <c r="AF1223" i="1"/>
  <c r="AE1223" i="1"/>
  <c r="AD1223" i="1"/>
  <c r="AC1223" i="1"/>
  <c r="AB1223" i="1"/>
  <c r="AA1223" i="1"/>
  <c r="Z1223" i="1"/>
  <c r="Y1223" i="1"/>
  <c r="X1223" i="1"/>
  <c r="W1223" i="1"/>
  <c r="AF1222" i="1"/>
  <c r="AE1222" i="1"/>
  <c r="AD1222" i="1"/>
  <c r="AC1222" i="1"/>
  <c r="AB1222" i="1"/>
  <c r="AA1222" i="1"/>
  <c r="Z1222" i="1"/>
  <c r="Y1222" i="1"/>
  <c r="X1222" i="1"/>
  <c r="W1222" i="1"/>
  <c r="AF1221" i="1"/>
  <c r="AE1221" i="1"/>
  <c r="AD1221" i="1"/>
  <c r="AC1221" i="1"/>
  <c r="AB1221" i="1"/>
  <c r="AA1221" i="1"/>
  <c r="Z1221" i="1"/>
  <c r="Y1221" i="1"/>
  <c r="X1221" i="1"/>
  <c r="W1221" i="1"/>
  <c r="AF1220" i="1"/>
  <c r="AE1220" i="1"/>
  <c r="AD1220" i="1"/>
  <c r="AC1220" i="1"/>
  <c r="AB1220" i="1"/>
  <c r="AA1220" i="1"/>
  <c r="Z1220" i="1"/>
  <c r="Y1220" i="1"/>
  <c r="X1220" i="1"/>
  <c r="W1220" i="1"/>
  <c r="AF1219" i="1"/>
  <c r="AE1219" i="1"/>
  <c r="AD1219" i="1"/>
  <c r="AC1219" i="1"/>
  <c r="AB1219" i="1"/>
  <c r="AA1219" i="1"/>
  <c r="Z1219" i="1"/>
  <c r="Y1219" i="1"/>
  <c r="X1219" i="1"/>
  <c r="W1219" i="1"/>
  <c r="AF1218" i="1"/>
  <c r="AE1218" i="1"/>
  <c r="AD1218" i="1"/>
  <c r="AC1218" i="1"/>
  <c r="AB1218" i="1"/>
  <c r="AA1218" i="1"/>
  <c r="Z1218" i="1"/>
  <c r="Y1218" i="1"/>
  <c r="X1218" i="1"/>
  <c r="W1218" i="1"/>
  <c r="AF1217" i="1"/>
  <c r="AE1217" i="1"/>
  <c r="AD1217" i="1"/>
  <c r="AC1217" i="1"/>
  <c r="AB1217" i="1"/>
  <c r="AA1217" i="1"/>
  <c r="Z1217" i="1"/>
  <c r="Y1217" i="1"/>
  <c r="X1217" i="1"/>
  <c r="W1217" i="1"/>
  <c r="AF1216" i="1"/>
  <c r="AE1216" i="1"/>
  <c r="AD1216" i="1"/>
  <c r="AC1216" i="1"/>
  <c r="AB1216" i="1"/>
  <c r="AA1216" i="1"/>
  <c r="Z1216" i="1"/>
  <c r="Y1216" i="1"/>
  <c r="X1216" i="1"/>
  <c r="W1216" i="1"/>
  <c r="AF1215" i="1"/>
  <c r="AE1215" i="1"/>
  <c r="AD1215" i="1"/>
  <c r="AC1215" i="1"/>
  <c r="AB1215" i="1"/>
  <c r="AA1215" i="1"/>
  <c r="Z1215" i="1"/>
  <c r="Y1215" i="1"/>
  <c r="X1215" i="1"/>
  <c r="W1215" i="1"/>
  <c r="AF1214" i="1"/>
  <c r="AE1214" i="1"/>
  <c r="AD1214" i="1"/>
  <c r="AC1214" i="1"/>
  <c r="AB1214" i="1"/>
  <c r="AA1214" i="1"/>
  <c r="Z1214" i="1"/>
  <c r="Y1214" i="1"/>
  <c r="X1214" i="1"/>
  <c r="W1214" i="1"/>
  <c r="AF1213" i="1"/>
  <c r="AE1213" i="1"/>
  <c r="AD1213" i="1"/>
  <c r="AC1213" i="1"/>
  <c r="AB1213" i="1"/>
  <c r="AA1213" i="1"/>
  <c r="Z1213" i="1"/>
  <c r="Y1213" i="1"/>
  <c r="X1213" i="1"/>
  <c r="W1213" i="1"/>
  <c r="AF1212" i="1"/>
  <c r="AE1212" i="1"/>
  <c r="AD1212" i="1"/>
  <c r="AC1212" i="1"/>
  <c r="AB1212" i="1"/>
  <c r="AA1212" i="1"/>
  <c r="Z1212" i="1"/>
  <c r="Y1212" i="1"/>
  <c r="X1212" i="1"/>
  <c r="W1212" i="1"/>
  <c r="AF1211" i="1"/>
  <c r="AE1211" i="1"/>
  <c r="AD1211" i="1"/>
  <c r="AC1211" i="1"/>
  <c r="AB1211" i="1"/>
  <c r="AA1211" i="1"/>
  <c r="Z1211" i="1"/>
  <c r="Y1211" i="1"/>
  <c r="X1211" i="1"/>
  <c r="W1211" i="1"/>
  <c r="AF1210" i="1"/>
  <c r="AE1210" i="1"/>
  <c r="AD1210" i="1"/>
  <c r="AC1210" i="1"/>
  <c r="AB1210" i="1"/>
  <c r="AA1210" i="1"/>
  <c r="Z1210" i="1"/>
  <c r="Y1210" i="1"/>
  <c r="X1210" i="1"/>
  <c r="W1210" i="1"/>
  <c r="AF1209" i="1"/>
  <c r="AE1209" i="1"/>
  <c r="AD1209" i="1"/>
  <c r="AC1209" i="1"/>
  <c r="AB1209" i="1"/>
  <c r="AA1209" i="1"/>
  <c r="Z1209" i="1"/>
  <c r="Y1209" i="1"/>
  <c r="X1209" i="1"/>
  <c r="W1209" i="1"/>
  <c r="AF1208" i="1"/>
  <c r="AE1208" i="1"/>
  <c r="AD1208" i="1"/>
  <c r="AC1208" i="1"/>
  <c r="AB1208" i="1"/>
  <c r="AA1208" i="1"/>
  <c r="Z1208" i="1"/>
  <c r="Y1208" i="1"/>
  <c r="X1208" i="1"/>
  <c r="W1208" i="1"/>
  <c r="AF1207" i="1"/>
  <c r="AE1207" i="1"/>
  <c r="AD1207" i="1"/>
  <c r="AC1207" i="1"/>
  <c r="AB1207" i="1"/>
  <c r="AA1207" i="1"/>
  <c r="Z1207" i="1"/>
  <c r="Y1207" i="1"/>
  <c r="X1207" i="1"/>
  <c r="W1207" i="1"/>
  <c r="AF1206" i="1"/>
  <c r="AE1206" i="1"/>
  <c r="AD1206" i="1"/>
  <c r="AC1206" i="1"/>
  <c r="AB1206" i="1"/>
  <c r="AA1206" i="1"/>
  <c r="Z1206" i="1"/>
  <c r="Y1206" i="1"/>
  <c r="X1206" i="1"/>
  <c r="W1206" i="1"/>
  <c r="AF1205" i="1"/>
  <c r="AE1205" i="1"/>
  <c r="AD1205" i="1"/>
  <c r="AC1205" i="1"/>
  <c r="AB1205" i="1"/>
  <c r="AA1205" i="1"/>
  <c r="Z1205" i="1"/>
  <c r="Y1205" i="1"/>
  <c r="X1205" i="1"/>
  <c r="W1205" i="1"/>
  <c r="AF1204" i="1"/>
  <c r="AE1204" i="1"/>
  <c r="AD1204" i="1"/>
  <c r="AC1204" i="1"/>
  <c r="AB1204" i="1"/>
  <c r="AA1204" i="1"/>
  <c r="Z1204" i="1"/>
  <c r="Y1204" i="1"/>
  <c r="X1204" i="1"/>
  <c r="W1204" i="1"/>
  <c r="AF1203" i="1"/>
  <c r="AE1203" i="1"/>
  <c r="AD1203" i="1"/>
  <c r="AC1203" i="1"/>
  <c r="AB1203" i="1"/>
  <c r="AA1203" i="1"/>
  <c r="Z1203" i="1"/>
  <c r="Y1203" i="1"/>
  <c r="X1203" i="1"/>
  <c r="W1203" i="1"/>
  <c r="AF1202" i="1"/>
  <c r="AE1202" i="1"/>
  <c r="AD1202" i="1"/>
  <c r="AC1202" i="1"/>
  <c r="AB1202" i="1"/>
  <c r="AA1202" i="1"/>
  <c r="Z1202" i="1"/>
  <c r="Y1202" i="1"/>
  <c r="X1202" i="1"/>
  <c r="W1202" i="1"/>
  <c r="AF1201" i="1"/>
  <c r="AE1201" i="1"/>
  <c r="AD1201" i="1"/>
  <c r="AC1201" i="1"/>
  <c r="AB1201" i="1"/>
  <c r="AA1201" i="1"/>
  <c r="Z1201" i="1"/>
  <c r="Y1201" i="1"/>
  <c r="X1201" i="1"/>
  <c r="W1201" i="1"/>
  <c r="AF1200" i="1"/>
  <c r="AE1200" i="1"/>
  <c r="AD1200" i="1"/>
  <c r="AC1200" i="1"/>
  <c r="AB1200" i="1"/>
  <c r="AA1200" i="1"/>
  <c r="Z1200" i="1"/>
  <c r="Y1200" i="1"/>
  <c r="X1200" i="1"/>
  <c r="W1200" i="1"/>
  <c r="AF1199" i="1"/>
  <c r="AE1199" i="1"/>
  <c r="AD1199" i="1"/>
  <c r="AC1199" i="1"/>
  <c r="AB1199" i="1"/>
  <c r="AA1199" i="1"/>
  <c r="Z1199" i="1"/>
  <c r="Y1199" i="1"/>
  <c r="X1199" i="1"/>
  <c r="W1199" i="1"/>
  <c r="AF1198" i="1"/>
  <c r="AE1198" i="1"/>
  <c r="AD1198" i="1"/>
  <c r="AC1198" i="1"/>
  <c r="AB1198" i="1"/>
  <c r="AA1198" i="1"/>
  <c r="Z1198" i="1"/>
  <c r="Y1198" i="1"/>
  <c r="X1198" i="1"/>
  <c r="W1198" i="1"/>
  <c r="AF1197" i="1"/>
  <c r="AE1197" i="1"/>
  <c r="AD1197" i="1"/>
  <c r="AC1197" i="1"/>
  <c r="AB1197" i="1"/>
  <c r="AA1197" i="1"/>
  <c r="Z1197" i="1"/>
  <c r="Y1197" i="1"/>
  <c r="X1197" i="1"/>
  <c r="W1197" i="1"/>
  <c r="AF1196" i="1"/>
  <c r="AE1196" i="1"/>
  <c r="AD1196" i="1"/>
  <c r="AC1196" i="1"/>
  <c r="AB1196" i="1"/>
  <c r="AA1196" i="1"/>
  <c r="Z1196" i="1"/>
  <c r="Y1196" i="1"/>
  <c r="X1196" i="1"/>
  <c r="W1196" i="1"/>
  <c r="AF1195" i="1"/>
  <c r="AE1195" i="1"/>
  <c r="AD1195" i="1"/>
  <c r="AC1195" i="1"/>
  <c r="AB1195" i="1"/>
  <c r="AA1195" i="1"/>
  <c r="Z1195" i="1"/>
  <c r="Y1195" i="1"/>
  <c r="X1195" i="1"/>
  <c r="W1195" i="1"/>
  <c r="AF1194" i="1"/>
  <c r="AE1194" i="1"/>
  <c r="AD1194" i="1"/>
  <c r="AC1194" i="1"/>
  <c r="AB1194" i="1"/>
  <c r="AA1194" i="1"/>
  <c r="Z1194" i="1"/>
  <c r="Y1194" i="1"/>
  <c r="X1194" i="1"/>
  <c r="W1194" i="1"/>
  <c r="AF1193" i="1"/>
  <c r="AE1193" i="1"/>
  <c r="AD1193" i="1"/>
  <c r="AC1193" i="1"/>
  <c r="AB1193" i="1"/>
  <c r="AA1193" i="1"/>
  <c r="Z1193" i="1"/>
  <c r="Y1193" i="1"/>
  <c r="X1193" i="1"/>
  <c r="W1193" i="1"/>
  <c r="AF1192" i="1"/>
  <c r="AE1192" i="1"/>
  <c r="AD1192" i="1"/>
  <c r="AC1192" i="1"/>
  <c r="AB1192" i="1"/>
  <c r="AA1192" i="1"/>
  <c r="Z1192" i="1"/>
  <c r="Y1192" i="1"/>
  <c r="X1192" i="1"/>
  <c r="W1192" i="1"/>
  <c r="AF1191" i="1"/>
  <c r="AE1191" i="1"/>
  <c r="AD1191" i="1"/>
  <c r="AC1191" i="1"/>
  <c r="AB1191" i="1"/>
  <c r="AA1191" i="1"/>
  <c r="Z1191" i="1"/>
  <c r="Y1191" i="1"/>
  <c r="X1191" i="1"/>
  <c r="W1191" i="1"/>
  <c r="AF1190" i="1"/>
  <c r="AE1190" i="1"/>
  <c r="AD1190" i="1"/>
  <c r="AC1190" i="1"/>
  <c r="AB1190" i="1"/>
  <c r="AA1190" i="1"/>
  <c r="Z1190" i="1"/>
  <c r="Y1190" i="1"/>
  <c r="X1190" i="1"/>
  <c r="W1190" i="1"/>
  <c r="AF1189" i="1"/>
  <c r="AE1189" i="1"/>
  <c r="AD1189" i="1"/>
  <c r="AC1189" i="1"/>
  <c r="AB1189" i="1"/>
  <c r="AA1189" i="1"/>
  <c r="Z1189" i="1"/>
  <c r="Y1189" i="1"/>
  <c r="X1189" i="1"/>
  <c r="W1189" i="1"/>
  <c r="AF1188" i="1"/>
  <c r="AE1188" i="1"/>
  <c r="AD1188" i="1"/>
  <c r="AC1188" i="1"/>
  <c r="AB1188" i="1"/>
  <c r="AA1188" i="1"/>
  <c r="Z1188" i="1"/>
  <c r="Y1188" i="1"/>
  <c r="X1188" i="1"/>
  <c r="W1188" i="1"/>
  <c r="AF1187" i="1"/>
  <c r="AE1187" i="1"/>
  <c r="AD1187" i="1"/>
  <c r="AC1187" i="1"/>
  <c r="AB1187" i="1"/>
  <c r="AA1187" i="1"/>
  <c r="Z1187" i="1"/>
  <c r="Y1187" i="1"/>
  <c r="X1187" i="1"/>
  <c r="W1187" i="1"/>
  <c r="AF1186" i="1"/>
  <c r="AE1186" i="1"/>
  <c r="AD1186" i="1"/>
  <c r="AC1186" i="1"/>
  <c r="AB1186" i="1"/>
  <c r="AA1186" i="1"/>
  <c r="Z1186" i="1"/>
  <c r="Y1186" i="1"/>
  <c r="X1186" i="1"/>
  <c r="W1186" i="1"/>
  <c r="AF1185" i="1"/>
  <c r="AE1185" i="1"/>
  <c r="AD1185" i="1"/>
  <c r="AC1185" i="1"/>
  <c r="AB1185" i="1"/>
  <c r="AA1185" i="1"/>
  <c r="Z1185" i="1"/>
  <c r="Y1185" i="1"/>
  <c r="X1185" i="1"/>
  <c r="W1185" i="1"/>
  <c r="AF1184" i="1"/>
  <c r="AE1184" i="1"/>
  <c r="AD1184" i="1"/>
  <c r="AC1184" i="1"/>
  <c r="AB1184" i="1"/>
  <c r="AA1184" i="1"/>
  <c r="Z1184" i="1"/>
  <c r="Y1184" i="1"/>
  <c r="X1184" i="1"/>
  <c r="W1184" i="1"/>
  <c r="AF1183" i="1"/>
  <c r="AE1183" i="1"/>
  <c r="AD1183" i="1"/>
  <c r="AC1183" i="1"/>
  <c r="AB1183" i="1"/>
  <c r="AA1183" i="1"/>
  <c r="Z1183" i="1"/>
  <c r="Y1183" i="1"/>
  <c r="X1183" i="1"/>
  <c r="W1183" i="1"/>
  <c r="AF1182" i="1"/>
  <c r="AE1182" i="1"/>
  <c r="AD1182" i="1"/>
  <c r="AC1182" i="1"/>
  <c r="AB1182" i="1"/>
  <c r="AA1182" i="1"/>
  <c r="Z1182" i="1"/>
  <c r="Y1182" i="1"/>
  <c r="X1182" i="1"/>
  <c r="W1182" i="1"/>
  <c r="AF1181" i="1"/>
  <c r="AE1181" i="1"/>
  <c r="AD1181" i="1"/>
  <c r="AC1181" i="1"/>
  <c r="AB1181" i="1"/>
  <c r="AA1181" i="1"/>
  <c r="Z1181" i="1"/>
  <c r="Y1181" i="1"/>
  <c r="X1181" i="1"/>
  <c r="W1181" i="1"/>
  <c r="AF1180" i="1"/>
  <c r="AE1180" i="1"/>
  <c r="AD1180" i="1"/>
  <c r="AC1180" i="1"/>
  <c r="AB1180" i="1"/>
  <c r="AA1180" i="1"/>
  <c r="Z1180" i="1"/>
  <c r="Y1180" i="1"/>
  <c r="X1180" i="1"/>
  <c r="W1180" i="1"/>
  <c r="AF1179" i="1"/>
  <c r="AE1179" i="1"/>
  <c r="AD1179" i="1"/>
  <c r="AC1179" i="1"/>
  <c r="AB1179" i="1"/>
  <c r="AA1179" i="1"/>
  <c r="Z1179" i="1"/>
  <c r="Y1179" i="1"/>
  <c r="X1179" i="1"/>
  <c r="W1179" i="1"/>
  <c r="AF1178" i="1"/>
  <c r="AE1178" i="1"/>
  <c r="AD1178" i="1"/>
  <c r="AC1178" i="1"/>
  <c r="AB1178" i="1"/>
  <c r="AA1178" i="1"/>
  <c r="Z1178" i="1"/>
  <c r="Y1178" i="1"/>
  <c r="X1178" i="1"/>
  <c r="W1178" i="1"/>
  <c r="AF1177" i="1"/>
  <c r="AE1177" i="1"/>
  <c r="AD1177" i="1"/>
  <c r="AC1177" i="1"/>
  <c r="AB1177" i="1"/>
  <c r="AA1177" i="1"/>
  <c r="Z1177" i="1"/>
  <c r="Y1177" i="1"/>
  <c r="X1177" i="1"/>
  <c r="W1177" i="1"/>
  <c r="AF1176" i="1"/>
  <c r="AE1176" i="1"/>
  <c r="AD1176" i="1"/>
  <c r="AC1176" i="1"/>
  <c r="AB1176" i="1"/>
  <c r="AA1176" i="1"/>
  <c r="Z1176" i="1"/>
  <c r="Y1176" i="1"/>
  <c r="X1176" i="1"/>
  <c r="W1176" i="1"/>
  <c r="AF1175" i="1"/>
  <c r="AE1175" i="1"/>
  <c r="AD1175" i="1"/>
  <c r="AC1175" i="1"/>
  <c r="AB1175" i="1"/>
  <c r="AA1175" i="1"/>
  <c r="Z1175" i="1"/>
  <c r="Y1175" i="1"/>
  <c r="X1175" i="1"/>
  <c r="W1175" i="1"/>
  <c r="AF1174" i="1"/>
  <c r="AE1174" i="1"/>
  <c r="AD1174" i="1"/>
  <c r="AC1174" i="1"/>
  <c r="AB1174" i="1"/>
  <c r="AA1174" i="1"/>
  <c r="Z1174" i="1"/>
  <c r="Y1174" i="1"/>
  <c r="X1174" i="1"/>
  <c r="W1174" i="1"/>
  <c r="AF1173" i="1"/>
  <c r="AE1173" i="1"/>
  <c r="AD1173" i="1"/>
  <c r="AC1173" i="1"/>
  <c r="AB1173" i="1"/>
  <c r="AA1173" i="1"/>
  <c r="Z1173" i="1"/>
  <c r="Y1173" i="1"/>
  <c r="X1173" i="1"/>
  <c r="W1173" i="1"/>
  <c r="AF1172" i="1"/>
  <c r="AE1172" i="1"/>
  <c r="AD1172" i="1"/>
  <c r="AC1172" i="1"/>
  <c r="AB1172" i="1"/>
  <c r="AA1172" i="1"/>
  <c r="Z1172" i="1"/>
  <c r="Y1172" i="1"/>
  <c r="X1172" i="1"/>
  <c r="W1172" i="1"/>
  <c r="AF1171" i="1"/>
  <c r="AE1171" i="1"/>
  <c r="AD1171" i="1"/>
  <c r="AC1171" i="1"/>
  <c r="AB1171" i="1"/>
  <c r="AA1171" i="1"/>
  <c r="Z1171" i="1"/>
  <c r="Y1171" i="1"/>
  <c r="X1171" i="1"/>
  <c r="W1171" i="1"/>
  <c r="AF1170" i="1"/>
  <c r="AE1170" i="1"/>
  <c r="AD1170" i="1"/>
  <c r="AC1170" i="1"/>
  <c r="AB1170" i="1"/>
  <c r="AA1170" i="1"/>
  <c r="Z1170" i="1"/>
  <c r="Y1170" i="1"/>
  <c r="X1170" i="1"/>
  <c r="W1170" i="1"/>
  <c r="AF1169" i="1"/>
  <c r="AE1169" i="1"/>
  <c r="AD1169" i="1"/>
  <c r="AC1169" i="1"/>
  <c r="AB1169" i="1"/>
  <c r="AA1169" i="1"/>
  <c r="Z1169" i="1"/>
  <c r="Y1169" i="1"/>
  <c r="X1169" i="1"/>
  <c r="W1169" i="1"/>
  <c r="AF1168" i="1"/>
  <c r="AE1168" i="1"/>
  <c r="AD1168" i="1"/>
  <c r="AC1168" i="1"/>
  <c r="AB1168" i="1"/>
  <c r="AA1168" i="1"/>
  <c r="Z1168" i="1"/>
  <c r="Y1168" i="1"/>
  <c r="X1168" i="1"/>
  <c r="W1168" i="1"/>
  <c r="AF1167" i="1"/>
  <c r="AE1167" i="1"/>
  <c r="AD1167" i="1"/>
  <c r="AC1167" i="1"/>
  <c r="AB1167" i="1"/>
  <c r="AA1167" i="1"/>
  <c r="Z1167" i="1"/>
  <c r="Y1167" i="1"/>
  <c r="X1167" i="1"/>
  <c r="W1167" i="1"/>
  <c r="AF1166" i="1"/>
  <c r="AE1166" i="1"/>
  <c r="AD1166" i="1"/>
  <c r="AC1166" i="1"/>
  <c r="AB1166" i="1"/>
  <c r="AA1166" i="1"/>
  <c r="Z1166" i="1"/>
  <c r="Y1166" i="1"/>
  <c r="X1166" i="1"/>
  <c r="W1166" i="1"/>
  <c r="AF1165" i="1"/>
  <c r="AE1165" i="1"/>
  <c r="AD1165" i="1"/>
  <c r="AC1165" i="1"/>
  <c r="AB1165" i="1"/>
  <c r="AA1165" i="1"/>
  <c r="Z1165" i="1"/>
  <c r="Y1165" i="1"/>
  <c r="X1165" i="1"/>
  <c r="W1165" i="1"/>
  <c r="AF1164" i="1"/>
  <c r="AE1164" i="1"/>
  <c r="AD1164" i="1"/>
  <c r="AC1164" i="1"/>
  <c r="AB1164" i="1"/>
  <c r="AA1164" i="1"/>
  <c r="Z1164" i="1"/>
  <c r="Y1164" i="1"/>
  <c r="X1164" i="1"/>
  <c r="W1164" i="1"/>
  <c r="AF1163" i="1"/>
  <c r="AE1163" i="1"/>
  <c r="AD1163" i="1"/>
  <c r="AC1163" i="1"/>
  <c r="AB1163" i="1"/>
  <c r="AA1163" i="1"/>
  <c r="Z1163" i="1"/>
  <c r="Y1163" i="1"/>
  <c r="X1163" i="1"/>
  <c r="W1163" i="1"/>
  <c r="AF1162" i="1"/>
  <c r="AE1162" i="1"/>
  <c r="AD1162" i="1"/>
  <c r="AC1162" i="1"/>
  <c r="AB1162" i="1"/>
  <c r="AA1162" i="1"/>
  <c r="Z1162" i="1"/>
  <c r="Y1162" i="1"/>
  <c r="X1162" i="1"/>
  <c r="W1162" i="1"/>
  <c r="AF1161" i="1"/>
  <c r="AE1161" i="1"/>
  <c r="AD1161" i="1"/>
  <c r="AC1161" i="1"/>
  <c r="AB1161" i="1"/>
  <c r="AA1161" i="1"/>
  <c r="Z1161" i="1"/>
  <c r="Y1161" i="1"/>
  <c r="X1161" i="1"/>
  <c r="W1161" i="1"/>
  <c r="AF1160" i="1"/>
  <c r="AE1160" i="1"/>
  <c r="AD1160" i="1"/>
  <c r="AC1160" i="1"/>
  <c r="AB1160" i="1"/>
  <c r="AA1160" i="1"/>
  <c r="Z1160" i="1"/>
  <c r="Y1160" i="1"/>
  <c r="X1160" i="1"/>
  <c r="W1160" i="1"/>
  <c r="AF1159" i="1"/>
  <c r="AE1159" i="1"/>
  <c r="AD1159" i="1"/>
  <c r="AC1159" i="1"/>
  <c r="AB1159" i="1"/>
  <c r="AA1159" i="1"/>
  <c r="Z1159" i="1"/>
  <c r="Y1159" i="1"/>
  <c r="X1159" i="1"/>
  <c r="W1159" i="1"/>
  <c r="AF1158" i="1"/>
  <c r="AE1158" i="1"/>
  <c r="AD1158" i="1"/>
  <c r="AC1158" i="1"/>
  <c r="AB1158" i="1"/>
  <c r="AA1158" i="1"/>
  <c r="Z1158" i="1"/>
  <c r="Y1158" i="1"/>
  <c r="X1158" i="1"/>
  <c r="W1158" i="1"/>
  <c r="AF1157" i="1"/>
  <c r="AE1157" i="1"/>
  <c r="AD1157" i="1"/>
  <c r="AC1157" i="1"/>
  <c r="AB1157" i="1"/>
  <c r="AA1157" i="1"/>
  <c r="Z1157" i="1"/>
  <c r="Y1157" i="1"/>
  <c r="X1157" i="1"/>
  <c r="W1157" i="1"/>
  <c r="AF1156" i="1"/>
  <c r="AE1156" i="1"/>
  <c r="AD1156" i="1"/>
  <c r="AC1156" i="1"/>
  <c r="AB1156" i="1"/>
  <c r="AA1156" i="1"/>
  <c r="Z1156" i="1"/>
  <c r="Y1156" i="1"/>
  <c r="X1156" i="1"/>
  <c r="W1156" i="1"/>
  <c r="AF1155" i="1"/>
  <c r="AE1155" i="1"/>
  <c r="AD1155" i="1"/>
  <c r="AC1155" i="1"/>
  <c r="AB1155" i="1"/>
  <c r="AA1155" i="1"/>
  <c r="Z1155" i="1"/>
  <c r="Y1155" i="1"/>
  <c r="X1155" i="1"/>
  <c r="W1155" i="1"/>
  <c r="AF1154" i="1"/>
  <c r="AE1154" i="1"/>
  <c r="AD1154" i="1"/>
  <c r="AC1154" i="1"/>
  <c r="AB1154" i="1"/>
  <c r="AA1154" i="1"/>
  <c r="Z1154" i="1"/>
  <c r="Y1154" i="1"/>
  <c r="X1154" i="1"/>
  <c r="W1154" i="1"/>
  <c r="AF1153" i="1"/>
  <c r="AE1153" i="1"/>
  <c r="AD1153" i="1"/>
  <c r="AC1153" i="1"/>
  <c r="AB1153" i="1"/>
  <c r="AA1153" i="1"/>
  <c r="Z1153" i="1"/>
  <c r="Y1153" i="1"/>
  <c r="X1153" i="1"/>
  <c r="W1153" i="1"/>
  <c r="AF1152" i="1"/>
  <c r="AE1152" i="1"/>
  <c r="AD1152" i="1"/>
  <c r="AC1152" i="1"/>
  <c r="AB1152" i="1"/>
  <c r="AA1152" i="1"/>
  <c r="Z1152" i="1"/>
  <c r="Y1152" i="1"/>
  <c r="X1152" i="1"/>
  <c r="W1152" i="1"/>
  <c r="AF1151" i="1"/>
  <c r="AE1151" i="1"/>
  <c r="AD1151" i="1"/>
  <c r="AC1151" i="1"/>
  <c r="AB1151" i="1"/>
  <c r="AA1151" i="1"/>
  <c r="Z1151" i="1"/>
  <c r="Y1151" i="1"/>
  <c r="X1151" i="1"/>
  <c r="W1151" i="1"/>
  <c r="AF1150" i="1"/>
  <c r="AE1150" i="1"/>
  <c r="AD1150" i="1"/>
  <c r="AC1150" i="1"/>
  <c r="AB1150" i="1"/>
  <c r="AA1150" i="1"/>
  <c r="Z1150" i="1"/>
  <c r="Y1150" i="1"/>
  <c r="X1150" i="1"/>
  <c r="W1150" i="1"/>
  <c r="AF1149" i="1"/>
  <c r="AE1149" i="1"/>
  <c r="AD1149" i="1"/>
  <c r="AC1149" i="1"/>
  <c r="AB1149" i="1"/>
  <c r="AA1149" i="1"/>
  <c r="Z1149" i="1"/>
  <c r="Y1149" i="1"/>
  <c r="X1149" i="1"/>
  <c r="W1149" i="1"/>
  <c r="AF1148" i="1"/>
  <c r="AE1148" i="1"/>
  <c r="AD1148" i="1"/>
  <c r="AC1148" i="1"/>
  <c r="AB1148" i="1"/>
  <c r="AA1148" i="1"/>
  <c r="Z1148" i="1"/>
  <c r="Y1148" i="1"/>
  <c r="X1148" i="1"/>
  <c r="W1148" i="1"/>
  <c r="AF1147" i="1"/>
  <c r="AE1147" i="1"/>
  <c r="AD1147" i="1"/>
  <c r="AC1147" i="1"/>
  <c r="AB1147" i="1"/>
  <c r="AA1147" i="1"/>
  <c r="Z1147" i="1"/>
  <c r="Y1147" i="1"/>
  <c r="X1147" i="1"/>
  <c r="W1147" i="1"/>
  <c r="AF1146" i="1"/>
  <c r="AE1146" i="1"/>
  <c r="AD1146" i="1"/>
  <c r="AC1146" i="1"/>
  <c r="AB1146" i="1"/>
  <c r="AA1146" i="1"/>
  <c r="Z1146" i="1"/>
  <c r="Y1146" i="1"/>
  <c r="X1146" i="1"/>
  <c r="W1146" i="1"/>
  <c r="AF1145" i="1"/>
  <c r="AE1145" i="1"/>
  <c r="AD1145" i="1"/>
  <c r="AC1145" i="1"/>
  <c r="AB1145" i="1"/>
  <c r="AA1145" i="1"/>
  <c r="Z1145" i="1"/>
  <c r="Y1145" i="1"/>
  <c r="X1145" i="1"/>
  <c r="W1145" i="1"/>
  <c r="AF1144" i="1"/>
  <c r="AE1144" i="1"/>
  <c r="AD1144" i="1"/>
  <c r="AC1144" i="1"/>
  <c r="AB1144" i="1"/>
  <c r="AA1144" i="1"/>
  <c r="Z1144" i="1"/>
  <c r="Y1144" i="1"/>
  <c r="X1144" i="1"/>
  <c r="W1144" i="1"/>
  <c r="AF1143" i="1"/>
  <c r="AE1143" i="1"/>
  <c r="AD1143" i="1"/>
  <c r="AC1143" i="1"/>
  <c r="AB1143" i="1"/>
  <c r="AA1143" i="1"/>
  <c r="Z1143" i="1"/>
  <c r="Y1143" i="1"/>
  <c r="X1143" i="1"/>
  <c r="W1143" i="1"/>
  <c r="AF1142" i="1"/>
  <c r="AE1142" i="1"/>
  <c r="AD1142" i="1"/>
  <c r="AC1142" i="1"/>
  <c r="AB1142" i="1"/>
  <c r="AA1142" i="1"/>
  <c r="Z1142" i="1"/>
  <c r="Y1142" i="1"/>
  <c r="X1142" i="1"/>
  <c r="W1142" i="1"/>
  <c r="AF1141" i="1"/>
  <c r="AE1141" i="1"/>
  <c r="AD1141" i="1"/>
  <c r="AC1141" i="1"/>
  <c r="AB1141" i="1"/>
  <c r="AA1141" i="1"/>
  <c r="Z1141" i="1"/>
  <c r="Y1141" i="1"/>
  <c r="X1141" i="1"/>
  <c r="W1141" i="1"/>
  <c r="AF1140" i="1"/>
  <c r="AE1140" i="1"/>
  <c r="AD1140" i="1"/>
  <c r="AC1140" i="1"/>
  <c r="AB1140" i="1"/>
  <c r="AA1140" i="1"/>
  <c r="Z1140" i="1"/>
  <c r="Y1140" i="1"/>
  <c r="X1140" i="1"/>
  <c r="W1140" i="1"/>
  <c r="AF1139" i="1"/>
  <c r="AE1139" i="1"/>
  <c r="AD1139" i="1"/>
  <c r="AC1139" i="1"/>
  <c r="AB1139" i="1"/>
  <c r="AA1139" i="1"/>
  <c r="Z1139" i="1"/>
  <c r="Y1139" i="1"/>
  <c r="X1139" i="1"/>
  <c r="W1139" i="1"/>
  <c r="AF1138" i="1"/>
  <c r="AE1138" i="1"/>
  <c r="AD1138" i="1"/>
  <c r="AC1138" i="1"/>
  <c r="AB1138" i="1"/>
  <c r="AA1138" i="1"/>
  <c r="Z1138" i="1"/>
  <c r="Y1138" i="1"/>
  <c r="X1138" i="1"/>
  <c r="W1138" i="1"/>
  <c r="AF1137" i="1"/>
  <c r="AE1137" i="1"/>
  <c r="AD1137" i="1"/>
  <c r="AC1137" i="1"/>
  <c r="AB1137" i="1"/>
  <c r="AA1137" i="1"/>
  <c r="Z1137" i="1"/>
  <c r="Y1137" i="1"/>
  <c r="X1137" i="1"/>
  <c r="W1137" i="1"/>
  <c r="AF1136" i="1"/>
  <c r="AE1136" i="1"/>
  <c r="AD1136" i="1"/>
  <c r="AC1136" i="1"/>
  <c r="AB1136" i="1"/>
  <c r="AA1136" i="1"/>
  <c r="Z1136" i="1"/>
  <c r="Y1136" i="1"/>
  <c r="X1136" i="1"/>
  <c r="W1136" i="1"/>
  <c r="AF1135" i="1"/>
  <c r="AE1135" i="1"/>
  <c r="AD1135" i="1"/>
  <c r="AC1135" i="1"/>
  <c r="AB1135" i="1"/>
  <c r="AA1135" i="1"/>
  <c r="Z1135" i="1"/>
  <c r="Y1135" i="1"/>
  <c r="X1135" i="1"/>
  <c r="W1135" i="1"/>
  <c r="AF1134" i="1"/>
  <c r="AE1134" i="1"/>
  <c r="AD1134" i="1"/>
  <c r="AC1134" i="1"/>
  <c r="AB1134" i="1"/>
  <c r="AA1134" i="1"/>
  <c r="Z1134" i="1"/>
  <c r="Y1134" i="1"/>
  <c r="X1134" i="1"/>
  <c r="W1134" i="1"/>
  <c r="AF1133" i="1"/>
  <c r="AE1133" i="1"/>
  <c r="AD1133" i="1"/>
  <c r="AC1133" i="1"/>
  <c r="AB1133" i="1"/>
  <c r="AA1133" i="1"/>
  <c r="Z1133" i="1"/>
  <c r="Y1133" i="1"/>
  <c r="X1133" i="1"/>
  <c r="W1133" i="1"/>
  <c r="AF1132" i="1"/>
  <c r="AE1132" i="1"/>
  <c r="AD1132" i="1"/>
  <c r="AC1132" i="1"/>
  <c r="AB1132" i="1"/>
  <c r="AA1132" i="1"/>
  <c r="Z1132" i="1"/>
  <c r="Y1132" i="1"/>
  <c r="X1132" i="1"/>
  <c r="W1132" i="1"/>
  <c r="AF1131" i="1"/>
  <c r="AE1131" i="1"/>
  <c r="AD1131" i="1"/>
  <c r="AC1131" i="1"/>
  <c r="AB1131" i="1"/>
  <c r="AA1131" i="1"/>
  <c r="Z1131" i="1"/>
  <c r="Y1131" i="1"/>
  <c r="X1131" i="1"/>
  <c r="W1131" i="1"/>
  <c r="AF1130" i="1"/>
  <c r="AE1130" i="1"/>
  <c r="AD1130" i="1"/>
  <c r="AC1130" i="1"/>
  <c r="AB1130" i="1"/>
  <c r="AA1130" i="1"/>
  <c r="Z1130" i="1"/>
  <c r="Y1130" i="1"/>
  <c r="X1130" i="1"/>
  <c r="W1130" i="1"/>
  <c r="AF1129" i="1"/>
  <c r="AE1129" i="1"/>
  <c r="AD1129" i="1"/>
  <c r="AC1129" i="1"/>
  <c r="AB1129" i="1"/>
  <c r="AA1129" i="1"/>
  <c r="Z1129" i="1"/>
  <c r="Y1129" i="1"/>
  <c r="X1129" i="1"/>
  <c r="W1129" i="1"/>
  <c r="AF1128" i="1"/>
  <c r="AE1128" i="1"/>
  <c r="AD1128" i="1"/>
  <c r="AC1128" i="1"/>
  <c r="AB1128" i="1"/>
  <c r="AA1128" i="1"/>
  <c r="Z1128" i="1"/>
  <c r="Y1128" i="1"/>
  <c r="X1128" i="1"/>
  <c r="W1128" i="1"/>
  <c r="AF1127" i="1"/>
  <c r="AE1127" i="1"/>
  <c r="AD1127" i="1"/>
  <c r="AC1127" i="1"/>
  <c r="AB1127" i="1"/>
  <c r="AA1127" i="1"/>
  <c r="Z1127" i="1"/>
  <c r="Y1127" i="1"/>
  <c r="X1127" i="1"/>
  <c r="W1127" i="1"/>
  <c r="AF1126" i="1"/>
  <c r="AE1126" i="1"/>
  <c r="AD1126" i="1"/>
  <c r="AC1126" i="1"/>
  <c r="AB1126" i="1"/>
  <c r="AA1126" i="1"/>
  <c r="Z1126" i="1"/>
  <c r="Y1126" i="1"/>
  <c r="X1126" i="1"/>
  <c r="W1126" i="1"/>
  <c r="AF1125" i="1"/>
  <c r="AE1125" i="1"/>
  <c r="AD1125" i="1"/>
  <c r="AC1125" i="1"/>
  <c r="AB1125" i="1"/>
  <c r="AA1125" i="1"/>
  <c r="Z1125" i="1"/>
  <c r="Y1125" i="1"/>
  <c r="X1125" i="1"/>
  <c r="W1125" i="1"/>
  <c r="AF1124" i="1"/>
  <c r="AE1124" i="1"/>
  <c r="AD1124" i="1"/>
  <c r="AC1124" i="1"/>
  <c r="AB1124" i="1"/>
  <c r="AA1124" i="1"/>
  <c r="Z1124" i="1"/>
  <c r="Y1124" i="1"/>
  <c r="X1124" i="1"/>
  <c r="W1124" i="1"/>
  <c r="AF1123" i="1"/>
  <c r="AE1123" i="1"/>
  <c r="AD1123" i="1"/>
  <c r="AC1123" i="1"/>
  <c r="AB1123" i="1"/>
  <c r="AA1123" i="1"/>
  <c r="Z1123" i="1"/>
  <c r="Y1123" i="1"/>
  <c r="X1123" i="1"/>
  <c r="W1123" i="1"/>
  <c r="AF1122" i="1"/>
  <c r="AE1122" i="1"/>
  <c r="AD1122" i="1"/>
  <c r="AC1122" i="1"/>
  <c r="AB1122" i="1"/>
  <c r="AA1122" i="1"/>
  <c r="Z1122" i="1"/>
  <c r="Y1122" i="1"/>
  <c r="X1122" i="1"/>
  <c r="W1122" i="1"/>
  <c r="AF1121" i="1"/>
  <c r="AE1121" i="1"/>
  <c r="AD1121" i="1"/>
  <c r="AC1121" i="1"/>
  <c r="AB1121" i="1"/>
  <c r="AA1121" i="1"/>
  <c r="Z1121" i="1"/>
  <c r="Y1121" i="1"/>
  <c r="X1121" i="1"/>
  <c r="W1121" i="1"/>
  <c r="AF1120" i="1"/>
  <c r="AE1120" i="1"/>
  <c r="AD1120" i="1"/>
  <c r="AC1120" i="1"/>
  <c r="AB1120" i="1"/>
  <c r="AA1120" i="1"/>
  <c r="Z1120" i="1"/>
  <c r="Y1120" i="1"/>
  <c r="X1120" i="1"/>
  <c r="W1120" i="1"/>
  <c r="AF1119" i="1"/>
  <c r="AE1119" i="1"/>
  <c r="AD1119" i="1"/>
  <c r="AC1119" i="1"/>
  <c r="AB1119" i="1"/>
  <c r="AA1119" i="1"/>
  <c r="Z1119" i="1"/>
  <c r="Y1119" i="1"/>
  <c r="X1119" i="1"/>
  <c r="W1119" i="1"/>
  <c r="AF1118" i="1"/>
  <c r="AE1118" i="1"/>
  <c r="AD1118" i="1"/>
  <c r="AC1118" i="1"/>
  <c r="AB1118" i="1"/>
  <c r="AA1118" i="1"/>
  <c r="Z1118" i="1"/>
  <c r="Y1118" i="1"/>
  <c r="X1118" i="1"/>
  <c r="W1118" i="1"/>
  <c r="AF1117" i="1"/>
  <c r="AE1117" i="1"/>
  <c r="AD1117" i="1"/>
  <c r="AC1117" i="1"/>
  <c r="AB1117" i="1"/>
  <c r="AA1117" i="1"/>
  <c r="Z1117" i="1"/>
  <c r="Y1117" i="1"/>
  <c r="X1117" i="1"/>
  <c r="W1117" i="1"/>
  <c r="AF1116" i="1"/>
  <c r="AE1116" i="1"/>
  <c r="AD1116" i="1"/>
  <c r="AC1116" i="1"/>
  <c r="AB1116" i="1"/>
  <c r="AA1116" i="1"/>
  <c r="Z1116" i="1"/>
  <c r="Y1116" i="1"/>
  <c r="X1116" i="1"/>
  <c r="W1116" i="1"/>
  <c r="AF1115" i="1"/>
  <c r="AE1115" i="1"/>
  <c r="AD1115" i="1"/>
  <c r="AC1115" i="1"/>
  <c r="AB1115" i="1"/>
  <c r="AA1115" i="1"/>
  <c r="Z1115" i="1"/>
  <c r="Y1115" i="1"/>
  <c r="X1115" i="1"/>
  <c r="W1115" i="1"/>
  <c r="AF1114" i="1"/>
  <c r="AE1114" i="1"/>
  <c r="AD1114" i="1"/>
  <c r="AC1114" i="1"/>
  <c r="AB1114" i="1"/>
  <c r="AA1114" i="1"/>
  <c r="Z1114" i="1"/>
  <c r="Y1114" i="1"/>
  <c r="X1114" i="1"/>
  <c r="W1114" i="1"/>
  <c r="AF1113" i="1"/>
  <c r="AE1113" i="1"/>
  <c r="AD1113" i="1"/>
  <c r="AC1113" i="1"/>
  <c r="AB1113" i="1"/>
  <c r="AA1113" i="1"/>
  <c r="Z1113" i="1"/>
  <c r="Y1113" i="1"/>
  <c r="X1113" i="1"/>
  <c r="W1113" i="1"/>
  <c r="AF1112" i="1"/>
  <c r="AE1112" i="1"/>
  <c r="AD1112" i="1"/>
  <c r="AC1112" i="1"/>
  <c r="AB1112" i="1"/>
  <c r="AA1112" i="1"/>
  <c r="Z1112" i="1"/>
  <c r="Y1112" i="1"/>
  <c r="X1112" i="1"/>
  <c r="W1112" i="1"/>
  <c r="AF1111" i="1"/>
  <c r="AE1111" i="1"/>
  <c r="AD1111" i="1"/>
  <c r="AC1111" i="1"/>
  <c r="AB1111" i="1"/>
  <c r="AA1111" i="1"/>
  <c r="Z1111" i="1"/>
  <c r="Y1111" i="1"/>
  <c r="X1111" i="1"/>
  <c r="W1111" i="1"/>
  <c r="AF1110" i="1"/>
  <c r="AE1110" i="1"/>
  <c r="AD1110" i="1"/>
  <c r="AC1110" i="1"/>
  <c r="AB1110" i="1"/>
  <c r="AA1110" i="1"/>
  <c r="Z1110" i="1"/>
  <c r="Y1110" i="1"/>
  <c r="X1110" i="1"/>
  <c r="W1110" i="1"/>
  <c r="AF1109" i="1"/>
  <c r="AE1109" i="1"/>
  <c r="AD1109" i="1"/>
  <c r="AC1109" i="1"/>
  <c r="AB1109" i="1"/>
  <c r="AA1109" i="1"/>
  <c r="Z1109" i="1"/>
  <c r="Y1109" i="1"/>
  <c r="X1109" i="1"/>
  <c r="W1109" i="1"/>
  <c r="AF1108" i="1"/>
  <c r="AE1108" i="1"/>
  <c r="AD1108" i="1"/>
  <c r="AC1108" i="1"/>
  <c r="AB1108" i="1"/>
  <c r="AA1108" i="1"/>
  <c r="Z1108" i="1"/>
  <c r="Y1108" i="1"/>
  <c r="X1108" i="1"/>
  <c r="W1108" i="1"/>
  <c r="AF1107" i="1"/>
  <c r="AE1107" i="1"/>
  <c r="AD1107" i="1"/>
  <c r="AC1107" i="1"/>
  <c r="AB1107" i="1"/>
  <c r="AA1107" i="1"/>
  <c r="Z1107" i="1"/>
  <c r="Y1107" i="1"/>
  <c r="X1107" i="1"/>
  <c r="W1107" i="1"/>
  <c r="AF1106" i="1"/>
  <c r="AE1106" i="1"/>
  <c r="AD1106" i="1"/>
  <c r="AC1106" i="1"/>
  <c r="AB1106" i="1"/>
  <c r="AA1106" i="1"/>
  <c r="Z1106" i="1"/>
  <c r="Y1106" i="1"/>
  <c r="X1106" i="1"/>
  <c r="W1106" i="1"/>
  <c r="AF1105" i="1"/>
  <c r="AE1105" i="1"/>
  <c r="AD1105" i="1"/>
  <c r="AC1105" i="1"/>
  <c r="AB1105" i="1"/>
  <c r="AA1105" i="1"/>
  <c r="Z1105" i="1"/>
  <c r="Y1105" i="1"/>
  <c r="X1105" i="1"/>
  <c r="W1105" i="1"/>
  <c r="AF1104" i="1"/>
  <c r="AE1104" i="1"/>
  <c r="AD1104" i="1"/>
  <c r="AC1104" i="1"/>
  <c r="AB1104" i="1"/>
  <c r="AA1104" i="1"/>
  <c r="Z1104" i="1"/>
  <c r="Y1104" i="1"/>
  <c r="X1104" i="1"/>
  <c r="W1104" i="1"/>
  <c r="AF1103" i="1"/>
  <c r="AE1103" i="1"/>
  <c r="AD1103" i="1"/>
  <c r="AC1103" i="1"/>
  <c r="AB1103" i="1"/>
  <c r="AA1103" i="1"/>
  <c r="Z1103" i="1"/>
  <c r="Y1103" i="1"/>
  <c r="X1103" i="1"/>
  <c r="W1103" i="1"/>
  <c r="AF1102" i="1"/>
  <c r="AE1102" i="1"/>
  <c r="AD1102" i="1"/>
  <c r="AC1102" i="1"/>
  <c r="AB1102" i="1"/>
  <c r="AA1102" i="1"/>
  <c r="Z1102" i="1"/>
  <c r="Y1102" i="1"/>
  <c r="X1102" i="1"/>
  <c r="W1102" i="1"/>
  <c r="AF1101" i="1"/>
  <c r="AE1101" i="1"/>
  <c r="AD1101" i="1"/>
  <c r="AC1101" i="1"/>
  <c r="AB1101" i="1"/>
  <c r="AA1101" i="1"/>
  <c r="Z1101" i="1"/>
  <c r="Y1101" i="1"/>
  <c r="X1101" i="1"/>
  <c r="W1101" i="1"/>
  <c r="AF1100" i="1"/>
  <c r="AE1100" i="1"/>
  <c r="AD1100" i="1"/>
  <c r="AC1100" i="1"/>
  <c r="AB1100" i="1"/>
  <c r="AA1100" i="1"/>
  <c r="Z1100" i="1"/>
  <c r="Y1100" i="1"/>
  <c r="X1100" i="1"/>
  <c r="W1100" i="1"/>
  <c r="AF1099" i="1"/>
  <c r="AE1099" i="1"/>
  <c r="AD1099" i="1"/>
  <c r="AC1099" i="1"/>
  <c r="AB1099" i="1"/>
  <c r="AA1099" i="1"/>
  <c r="Z1099" i="1"/>
  <c r="Y1099" i="1"/>
  <c r="X1099" i="1"/>
  <c r="W1099" i="1"/>
  <c r="AF1098" i="1"/>
  <c r="AE1098" i="1"/>
  <c r="AD1098" i="1"/>
  <c r="AC1098" i="1"/>
  <c r="AB1098" i="1"/>
  <c r="AA1098" i="1"/>
  <c r="Z1098" i="1"/>
  <c r="Y1098" i="1"/>
  <c r="X1098" i="1"/>
  <c r="W1098" i="1"/>
  <c r="AF1097" i="1"/>
  <c r="AE1097" i="1"/>
  <c r="AD1097" i="1"/>
  <c r="AC1097" i="1"/>
  <c r="AB1097" i="1"/>
  <c r="AA1097" i="1"/>
  <c r="Z1097" i="1"/>
  <c r="Y1097" i="1"/>
  <c r="X1097" i="1"/>
  <c r="W1097" i="1"/>
  <c r="AF1096" i="1"/>
  <c r="AE1096" i="1"/>
  <c r="AD1096" i="1"/>
  <c r="AC1096" i="1"/>
  <c r="AB1096" i="1"/>
  <c r="AA1096" i="1"/>
  <c r="Z1096" i="1"/>
  <c r="Y1096" i="1"/>
  <c r="X1096" i="1"/>
  <c r="W1096" i="1"/>
  <c r="AF1095" i="1"/>
  <c r="AE1095" i="1"/>
  <c r="AD1095" i="1"/>
  <c r="AC1095" i="1"/>
  <c r="AB1095" i="1"/>
  <c r="AA1095" i="1"/>
  <c r="Z1095" i="1"/>
  <c r="Y1095" i="1"/>
  <c r="X1095" i="1"/>
  <c r="W1095" i="1"/>
  <c r="AF1094" i="1"/>
  <c r="AE1094" i="1"/>
  <c r="AD1094" i="1"/>
  <c r="AC1094" i="1"/>
  <c r="AB1094" i="1"/>
  <c r="AA1094" i="1"/>
  <c r="Z1094" i="1"/>
  <c r="Y1094" i="1"/>
  <c r="X1094" i="1"/>
  <c r="W1094" i="1"/>
  <c r="AF1093" i="1"/>
  <c r="AE1093" i="1"/>
  <c r="AD1093" i="1"/>
  <c r="AC1093" i="1"/>
  <c r="AB1093" i="1"/>
  <c r="AA1093" i="1"/>
  <c r="Z1093" i="1"/>
  <c r="Y1093" i="1"/>
  <c r="X1093" i="1"/>
  <c r="W1093" i="1"/>
  <c r="AF1092" i="1"/>
  <c r="AE1092" i="1"/>
  <c r="AD1092" i="1"/>
  <c r="AC1092" i="1"/>
  <c r="AB1092" i="1"/>
  <c r="AA1092" i="1"/>
  <c r="Z1092" i="1"/>
  <c r="Y1092" i="1"/>
  <c r="X1092" i="1"/>
  <c r="W1092" i="1"/>
  <c r="AF1091" i="1"/>
  <c r="AE1091" i="1"/>
  <c r="AD1091" i="1"/>
  <c r="AC1091" i="1"/>
  <c r="AB1091" i="1"/>
  <c r="AA1091" i="1"/>
  <c r="Z1091" i="1"/>
  <c r="Y1091" i="1"/>
  <c r="X1091" i="1"/>
  <c r="W1091" i="1"/>
  <c r="AF1090" i="1"/>
  <c r="AE1090" i="1"/>
  <c r="AD1090" i="1"/>
  <c r="AC1090" i="1"/>
  <c r="AB1090" i="1"/>
  <c r="AA1090" i="1"/>
  <c r="Z1090" i="1"/>
  <c r="Y1090" i="1"/>
  <c r="X1090" i="1"/>
  <c r="W1090" i="1"/>
  <c r="AF1089" i="1"/>
  <c r="AE1089" i="1"/>
  <c r="AD1089" i="1"/>
  <c r="AC1089" i="1"/>
  <c r="AB1089" i="1"/>
  <c r="AA1089" i="1"/>
  <c r="Z1089" i="1"/>
  <c r="Y1089" i="1"/>
  <c r="X1089" i="1"/>
  <c r="W1089" i="1"/>
  <c r="AF1088" i="1"/>
  <c r="AE1088" i="1"/>
  <c r="AD1088" i="1"/>
  <c r="AC1088" i="1"/>
  <c r="AB1088" i="1"/>
  <c r="AA1088" i="1"/>
  <c r="Z1088" i="1"/>
  <c r="Y1088" i="1"/>
  <c r="X1088" i="1"/>
  <c r="W1088" i="1"/>
  <c r="AF1087" i="1"/>
  <c r="AE1087" i="1"/>
  <c r="AD1087" i="1"/>
  <c r="AC1087" i="1"/>
  <c r="AB1087" i="1"/>
  <c r="AA1087" i="1"/>
  <c r="Z1087" i="1"/>
  <c r="Y1087" i="1"/>
  <c r="X1087" i="1"/>
  <c r="W1087" i="1"/>
  <c r="AF1086" i="1"/>
  <c r="AE1086" i="1"/>
  <c r="AD1086" i="1"/>
  <c r="AC1086" i="1"/>
  <c r="AB1086" i="1"/>
  <c r="AA1086" i="1"/>
  <c r="Z1086" i="1"/>
  <c r="Y1086" i="1"/>
  <c r="X1086" i="1"/>
  <c r="W1086" i="1"/>
  <c r="AF1085" i="1"/>
  <c r="AE1085" i="1"/>
  <c r="AD1085" i="1"/>
  <c r="AC1085" i="1"/>
  <c r="AB1085" i="1"/>
  <c r="AA1085" i="1"/>
  <c r="Z1085" i="1"/>
  <c r="Y1085" i="1"/>
  <c r="X1085" i="1"/>
  <c r="W1085" i="1"/>
  <c r="AF1084" i="1"/>
  <c r="AE1084" i="1"/>
  <c r="AD1084" i="1"/>
  <c r="AC1084" i="1"/>
  <c r="AB1084" i="1"/>
  <c r="AA1084" i="1"/>
  <c r="Z1084" i="1"/>
  <c r="Y1084" i="1"/>
  <c r="X1084" i="1"/>
  <c r="W1084" i="1"/>
  <c r="AF1083" i="1"/>
  <c r="AE1083" i="1"/>
  <c r="AD1083" i="1"/>
  <c r="AC1083" i="1"/>
  <c r="AB1083" i="1"/>
  <c r="AA1083" i="1"/>
  <c r="Z1083" i="1"/>
  <c r="Y1083" i="1"/>
  <c r="X1083" i="1"/>
  <c r="W1083" i="1"/>
  <c r="AF1082" i="1"/>
  <c r="AE1082" i="1"/>
  <c r="AD1082" i="1"/>
  <c r="AC1082" i="1"/>
  <c r="AB1082" i="1"/>
  <c r="AA1082" i="1"/>
  <c r="Z1082" i="1"/>
  <c r="Y1082" i="1"/>
  <c r="X1082" i="1"/>
  <c r="W1082" i="1"/>
  <c r="AF1081" i="1"/>
  <c r="AE1081" i="1"/>
  <c r="AD1081" i="1"/>
  <c r="AC1081" i="1"/>
  <c r="AB1081" i="1"/>
  <c r="AA1081" i="1"/>
  <c r="Z1081" i="1"/>
  <c r="Y1081" i="1"/>
  <c r="X1081" i="1"/>
  <c r="W1081" i="1"/>
  <c r="AF1080" i="1"/>
  <c r="AE1080" i="1"/>
  <c r="AD1080" i="1"/>
  <c r="AC1080" i="1"/>
  <c r="AB1080" i="1"/>
  <c r="AA1080" i="1"/>
  <c r="Z1080" i="1"/>
  <c r="Y1080" i="1"/>
  <c r="X1080" i="1"/>
  <c r="W1080" i="1"/>
  <c r="AF1079" i="1"/>
  <c r="AE1079" i="1"/>
  <c r="AD1079" i="1"/>
  <c r="AC1079" i="1"/>
  <c r="AB1079" i="1"/>
  <c r="AA1079" i="1"/>
  <c r="Z1079" i="1"/>
  <c r="Y1079" i="1"/>
  <c r="X1079" i="1"/>
  <c r="W1079" i="1"/>
  <c r="AF1078" i="1"/>
  <c r="AE1078" i="1"/>
  <c r="AD1078" i="1"/>
  <c r="AC1078" i="1"/>
  <c r="AB1078" i="1"/>
  <c r="AA1078" i="1"/>
  <c r="Z1078" i="1"/>
  <c r="Y1078" i="1"/>
  <c r="X1078" i="1"/>
  <c r="W1078" i="1"/>
  <c r="AF1077" i="1"/>
  <c r="AE1077" i="1"/>
  <c r="AD1077" i="1"/>
  <c r="AC1077" i="1"/>
  <c r="AB1077" i="1"/>
  <c r="AA1077" i="1"/>
  <c r="Z1077" i="1"/>
  <c r="Y1077" i="1"/>
  <c r="X1077" i="1"/>
  <c r="W1077" i="1"/>
  <c r="AF1076" i="1"/>
  <c r="AE1076" i="1"/>
  <c r="AD1076" i="1"/>
  <c r="AC1076" i="1"/>
  <c r="AB1076" i="1"/>
  <c r="AA1076" i="1"/>
  <c r="Z1076" i="1"/>
  <c r="Y1076" i="1"/>
  <c r="X1076" i="1"/>
  <c r="W1076" i="1"/>
  <c r="AF1075" i="1"/>
  <c r="AE1075" i="1"/>
  <c r="AD1075" i="1"/>
  <c r="AC1075" i="1"/>
  <c r="AB1075" i="1"/>
  <c r="AA1075" i="1"/>
  <c r="Z1075" i="1"/>
  <c r="Y1075" i="1"/>
  <c r="X1075" i="1"/>
  <c r="W1075" i="1"/>
  <c r="AF1074" i="1"/>
  <c r="AE1074" i="1"/>
  <c r="AD1074" i="1"/>
  <c r="AC1074" i="1"/>
  <c r="AB1074" i="1"/>
  <c r="AA1074" i="1"/>
  <c r="Z1074" i="1"/>
  <c r="Y1074" i="1"/>
  <c r="X1074" i="1"/>
  <c r="W1074" i="1"/>
  <c r="AF1073" i="1"/>
  <c r="AE1073" i="1"/>
  <c r="AD1073" i="1"/>
  <c r="AC1073" i="1"/>
  <c r="AB1073" i="1"/>
  <c r="AA1073" i="1"/>
  <c r="Z1073" i="1"/>
  <c r="Y1073" i="1"/>
  <c r="X1073" i="1"/>
  <c r="W1073" i="1"/>
  <c r="AF1072" i="1"/>
  <c r="AE1072" i="1"/>
  <c r="AD1072" i="1"/>
  <c r="AC1072" i="1"/>
  <c r="AB1072" i="1"/>
  <c r="AA1072" i="1"/>
  <c r="Z1072" i="1"/>
  <c r="Y1072" i="1"/>
  <c r="X1072" i="1"/>
  <c r="W1072" i="1"/>
  <c r="AF1071" i="1"/>
  <c r="AE1071" i="1"/>
  <c r="AD1071" i="1"/>
  <c r="AC1071" i="1"/>
  <c r="AB1071" i="1"/>
  <c r="AA1071" i="1"/>
  <c r="Z1071" i="1"/>
  <c r="Y1071" i="1"/>
  <c r="X1071" i="1"/>
  <c r="W1071" i="1"/>
  <c r="AF1070" i="1"/>
  <c r="AE1070" i="1"/>
  <c r="AD1070" i="1"/>
  <c r="AC1070" i="1"/>
  <c r="AB1070" i="1"/>
  <c r="AA1070" i="1"/>
  <c r="Z1070" i="1"/>
  <c r="Y1070" i="1"/>
  <c r="X1070" i="1"/>
  <c r="W1070" i="1"/>
  <c r="AF1069" i="1"/>
  <c r="AE1069" i="1"/>
  <c r="AD1069" i="1"/>
  <c r="AC1069" i="1"/>
  <c r="AB1069" i="1"/>
  <c r="AA1069" i="1"/>
  <c r="Z1069" i="1"/>
  <c r="Y1069" i="1"/>
  <c r="X1069" i="1"/>
  <c r="W1069" i="1"/>
  <c r="AF1068" i="1"/>
  <c r="AE1068" i="1"/>
  <c r="AD1068" i="1"/>
  <c r="AC1068" i="1"/>
  <c r="AB1068" i="1"/>
  <c r="AA1068" i="1"/>
  <c r="Z1068" i="1"/>
  <c r="Y1068" i="1"/>
  <c r="X1068" i="1"/>
  <c r="W1068" i="1"/>
  <c r="AF1067" i="1"/>
  <c r="AE1067" i="1"/>
  <c r="AD1067" i="1"/>
  <c r="AC1067" i="1"/>
  <c r="AB1067" i="1"/>
  <c r="AA1067" i="1"/>
  <c r="Z1067" i="1"/>
  <c r="Y1067" i="1"/>
  <c r="X1067" i="1"/>
  <c r="W1067" i="1"/>
  <c r="AF1066" i="1"/>
  <c r="AE1066" i="1"/>
  <c r="AD1066" i="1"/>
  <c r="AC1066" i="1"/>
  <c r="AB1066" i="1"/>
  <c r="AA1066" i="1"/>
  <c r="Z1066" i="1"/>
  <c r="Y1066" i="1"/>
  <c r="X1066" i="1"/>
  <c r="W1066" i="1"/>
  <c r="AF1065" i="1"/>
  <c r="AE1065" i="1"/>
  <c r="AD1065" i="1"/>
  <c r="AC1065" i="1"/>
  <c r="AB1065" i="1"/>
  <c r="AA1065" i="1"/>
  <c r="Z1065" i="1"/>
  <c r="Y1065" i="1"/>
  <c r="X1065" i="1"/>
  <c r="W1065" i="1"/>
  <c r="AF1064" i="1"/>
  <c r="AE1064" i="1"/>
  <c r="AD1064" i="1"/>
  <c r="AC1064" i="1"/>
  <c r="AB1064" i="1"/>
  <c r="AA1064" i="1"/>
  <c r="Z1064" i="1"/>
  <c r="Y1064" i="1"/>
  <c r="X1064" i="1"/>
  <c r="W1064" i="1"/>
  <c r="AF1063" i="1"/>
  <c r="AE1063" i="1"/>
  <c r="AD1063" i="1"/>
  <c r="AC1063" i="1"/>
  <c r="AB1063" i="1"/>
  <c r="AA1063" i="1"/>
  <c r="Z1063" i="1"/>
  <c r="Y1063" i="1"/>
  <c r="X1063" i="1"/>
  <c r="W1063" i="1"/>
  <c r="AF1062" i="1"/>
  <c r="AE1062" i="1"/>
  <c r="AD1062" i="1"/>
  <c r="AC1062" i="1"/>
  <c r="AB1062" i="1"/>
  <c r="AA1062" i="1"/>
  <c r="Z1062" i="1"/>
  <c r="Y1062" i="1"/>
  <c r="X1062" i="1"/>
  <c r="W1062" i="1"/>
  <c r="AF1061" i="1"/>
  <c r="AE1061" i="1"/>
  <c r="AD1061" i="1"/>
  <c r="AC1061" i="1"/>
  <c r="AB1061" i="1"/>
  <c r="AA1061" i="1"/>
  <c r="Z1061" i="1"/>
  <c r="Y1061" i="1"/>
  <c r="X1061" i="1"/>
  <c r="W1061" i="1"/>
  <c r="AF1060" i="1"/>
  <c r="AE1060" i="1"/>
  <c r="AD1060" i="1"/>
  <c r="AC1060" i="1"/>
  <c r="AB1060" i="1"/>
  <c r="AA1060" i="1"/>
  <c r="Z1060" i="1"/>
  <c r="Y1060" i="1"/>
  <c r="X1060" i="1"/>
  <c r="W1060" i="1"/>
  <c r="AF1059" i="1"/>
  <c r="AE1059" i="1"/>
  <c r="AD1059" i="1"/>
  <c r="AC1059" i="1"/>
  <c r="AB1059" i="1"/>
  <c r="AA1059" i="1"/>
  <c r="Z1059" i="1"/>
  <c r="Y1059" i="1"/>
  <c r="X1059" i="1"/>
  <c r="W1059" i="1"/>
  <c r="AF1058" i="1"/>
  <c r="AE1058" i="1"/>
  <c r="AD1058" i="1"/>
  <c r="AC1058" i="1"/>
  <c r="AB1058" i="1"/>
  <c r="AA1058" i="1"/>
  <c r="Z1058" i="1"/>
  <c r="Y1058" i="1"/>
  <c r="X1058" i="1"/>
  <c r="W1058" i="1"/>
  <c r="AF1057" i="1"/>
  <c r="AE1057" i="1"/>
  <c r="AD1057" i="1"/>
  <c r="AC1057" i="1"/>
  <c r="AB1057" i="1"/>
  <c r="AA1057" i="1"/>
  <c r="Z1057" i="1"/>
  <c r="Y1057" i="1"/>
  <c r="X1057" i="1"/>
  <c r="W1057" i="1"/>
  <c r="AF1056" i="1"/>
  <c r="AE1056" i="1"/>
  <c r="AD1056" i="1"/>
  <c r="AC1056" i="1"/>
  <c r="AB1056" i="1"/>
  <c r="AA1056" i="1"/>
  <c r="Z1056" i="1"/>
  <c r="Y1056" i="1"/>
  <c r="X1056" i="1"/>
  <c r="W1056" i="1"/>
  <c r="AF1055" i="1"/>
  <c r="AE1055" i="1"/>
  <c r="AD1055" i="1"/>
  <c r="AC1055" i="1"/>
  <c r="AB1055" i="1"/>
  <c r="AA1055" i="1"/>
  <c r="Z1055" i="1"/>
  <c r="Y1055" i="1"/>
  <c r="X1055" i="1"/>
  <c r="W1055" i="1"/>
  <c r="AF1054" i="1"/>
  <c r="AE1054" i="1"/>
  <c r="AD1054" i="1"/>
  <c r="AC1054" i="1"/>
  <c r="AB1054" i="1"/>
  <c r="AA1054" i="1"/>
  <c r="Z1054" i="1"/>
  <c r="Y1054" i="1"/>
  <c r="X1054" i="1"/>
  <c r="W1054" i="1"/>
  <c r="AF1053" i="1"/>
  <c r="AE1053" i="1"/>
  <c r="AD1053" i="1"/>
  <c r="AC1053" i="1"/>
  <c r="AB1053" i="1"/>
  <c r="AA1053" i="1"/>
  <c r="Z1053" i="1"/>
  <c r="Y1053" i="1"/>
  <c r="X1053" i="1"/>
  <c r="W1053" i="1"/>
  <c r="AF1052" i="1"/>
  <c r="AE1052" i="1"/>
  <c r="AD1052" i="1"/>
  <c r="AC1052" i="1"/>
  <c r="AB1052" i="1"/>
  <c r="AA1052" i="1"/>
  <c r="Z1052" i="1"/>
  <c r="Y1052" i="1"/>
  <c r="X1052" i="1"/>
  <c r="W1052" i="1"/>
  <c r="AF1051" i="1"/>
  <c r="AE1051" i="1"/>
  <c r="AD1051" i="1"/>
  <c r="AC1051" i="1"/>
  <c r="AB1051" i="1"/>
  <c r="AA1051" i="1"/>
  <c r="Z1051" i="1"/>
  <c r="Y1051" i="1"/>
  <c r="X1051" i="1"/>
  <c r="W1051" i="1"/>
  <c r="AF1050" i="1"/>
  <c r="AE1050" i="1"/>
  <c r="AD1050" i="1"/>
  <c r="AC1050" i="1"/>
  <c r="AB1050" i="1"/>
  <c r="AA1050" i="1"/>
  <c r="Z1050" i="1"/>
  <c r="Y1050" i="1"/>
  <c r="X1050" i="1"/>
  <c r="W1050" i="1"/>
  <c r="AF1049" i="1"/>
  <c r="AE1049" i="1"/>
  <c r="AD1049" i="1"/>
  <c r="AC1049" i="1"/>
  <c r="AB1049" i="1"/>
  <c r="AA1049" i="1"/>
  <c r="Z1049" i="1"/>
  <c r="Y1049" i="1"/>
  <c r="X1049" i="1"/>
  <c r="W1049" i="1"/>
  <c r="AF1048" i="1"/>
  <c r="AE1048" i="1"/>
  <c r="AD1048" i="1"/>
  <c r="AC1048" i="1"/>
  <c r="AB1048" i="1"/>
  <c r="AA1048" i="1"/>
  <c r="Z1048" i="1"/>
  <c r="Y1048" i="1"/>
  <c r="X1048" i="1"/>
  <c r="W1048" i="1"/>
  <c r="AF1047" i="1"/>
  <c r="AE1047" i="1"/>
  <c r="AD1047" i="1"/>
  <c r="AC1047" i="1"/>
  <c r="AB1047" i="1"/>
  <c r="AA1047" i="1"/>
  <c r="Z1047" i="1"/>
  <c r="Y1047" i="1"/>
  <c r="X1047" i="1"/>
  <c r="W1047" i="1"/>
  <c r="AF1046" i="1"/>
  <c r="AE1046" i="1"/>
  <c r="AD1046" i="1"/>
  <c r="AC1046" i="1"/>
  <c r="AB1046" i="1"/>
  <c r="AA1046" i="1"/>
  <c r="Z1046" i="1"/>
  <c r="Y1046" i="1"/>
  <c r="X1046" i="1"/>
  <c r="W1046" i="1"/>
  <c r="AF1045" i="1"/>
  <c r="AE1045" i="1"/>
  <c r="AD1045" i="1"/>
  <c r="AC1045" i="1"/>
  <c r="AB1045" i="1"/>
  <c r="AA1045" i="1"/>
  <c r="Z1045" i="1"/>
  <c r="Y1045" i="1"/>
  <c r="X1045" i="1"/>
  <c r="W1045" i="1"/>
  <c r="AF1044" i="1"/>
  <c r="AE1044" i="1"/>
  <c r="AD1044" i="1"/>
  <c r="AC1044" i="1"/>
  <c r="AB1044" i="1"/>
  <c r="AA1044" i="1"/>
  <c r="Z1044" i="1"/>
  <c r="Y1044" i="1"/>
  <c r="X1044" i="1"/>
  <c r="W1044" i="1"/>
  <c r="AF1043" i="1"/>
  <c r="AE1043" i="1"/>
  <c r="AD1043" i="1"/>
  <c r="AC1043" i="1"/>
  <c r="AB1043" i="1"/>
  <c r="AA1043" i="1"/>
  <c r="Z1043" i="1"/>
  <c r="Y1043" i="1"/>
  <c r="X1043" i="1"/>
  <c r="W1043" i="1"/>
  <c r="AF1042" i="1"/>
  <c r="AE1042" i="1"/>
  <c r="AD1042" i="1"/>
  <c r="AC1042" i="1"/>
  <c r="AB1042" i="1"/>
  <c r="AA1042" i="1"/>
  <c r="Z1042" i="1"/>
  <c r="Y1042" i="1"/>
  <c r="X1042" i="1"/>
  <c r="W1042" i="1"/>
  <c r="AF1041" i="1"/>
  <c r="AE1041" i="1"/>
  <c r="AD1041" i="1"/>
  <c r="AC1041" i="1"/>
  <c r="AB1041" i="1"/>
  <c r="AA1041" i="1"/>
  <c r="Z1041" i="1"/>
  <c r="Y1041" i="1"/>
  <c r="X1041" i="1"/>
  <c r="W1041" i="1"/>
  <c r="AF1040" i="1"/>
  <c r="AE1040" i="1"/>
  <c r="AD1040" i="1"/>
  <c r="AC1040" i="1"/>
  <c r="AB1040" i="1"/>
  <c r="AA1040" i="1"/>
  <c r="Z1040" i="1"/>
  <c r="Y1040" i="1"/>
  <c r="X1040" i="1"/>
  <c r="W1040" i="1"/>
  <c r="AF1039" i="1"/>
  <c r="AE1039" i="1"/>
  <c r="AD1039" i="1"/>
  <c r="AC1039" i="1"/>
  <c r="AB1039" i="1"/>
  <c r="AA1039" i="1"/>
  <c r="Z1039" i="1"/>
  <c r="Y1039" i="1"/>
  <c r="X1039" i="1"/>
  <c r="W1039" i="1"/>
  <c r="AF1038" i="1"/>
  <c r="AE1038" i="1"/>
  <c r="AD1038" i="1"/>
  <c r="AC1038" i="1"/>
  <c r="AB1038" i="1"/>
  <c r="AA1038" i="1"/>
  <c r="Z1038" i="1"/>
  <c r="Y1038" i="1"/>
  <c r="X1038" i="1"/>
  <c r="W1038" i="1"/>
  <c r="AF1037" i="1"/>
  <c r="AE1037" i="1"/>
  <c r="AD1037" i="1"/>
  <c r="AC1037" i="1"/>
  <c r="AB1037" i="1"/>
  <c r="AA1037" i="1"/>
  <c r="Z1037" i="1"/>
  <c r="Y1037" i="1"/>
  <c r="X1037" i="1"/>
  <c r="W1037" i="1"/>
  <c r="AF1036" i="1"/>
  <c r="AE1036" i="1"/>
  <c r="AD1036" i="1"/>
  <c r="AC1036" i="1"/>
  <c r="AB1036" i="1"/>
  <c r="AA1036" i="1"/>
  <c r="Z1036" i="1"/>
  <c r="Y1036" i="1"/>
  <c r="X1036" i="1"/>
  <c r="W1036" i="1"/>
  <c r="AF1035" i="1"/>
  <c r="AE1035" i="1"/>
  <c r="AD1035" i="1"/>
  <c r="AC1035" i="1"/>
  <c r="AB1035" i="1"/>
  <c r="AA1035" i="1"/>
  <c r="Z1035" i="1"/>
  <c r="Y1035" i="1"/>
  <c r="X1035" i="1"/>
  <c r="W1035" i="1"/>
  <c r="AF1034" i="1"/>
  <c r="AE1034" i="1"/>
  <c r="AD1034" i="1"/>
  <c r="AC1034" i="1"/>
  <c r="AB1034" i="1"/>
  <c r="AA1034" i="1"/>
  <c r="Z1034" i="1"/>
  <c r="Y1034" i="1"/>
  <c r="X1034" i="1"/>
  <c r="W1034" i="1"/>
  <c r="AF1033" i="1"/>
  <c r="AE1033" i="1"/>
  <c r="AD1033" i="1"/>
  <c r="AC1033" i="1"/>
  <c r="AB1033" i="1"/>
  <c r="AA1033" i="1"/>
  <c r="Z1033" i="1"/>
  <c r="Y1033" i="1"/>
  <c r="X1033" i="1"/>
  <c r="W1033" i="1"/>
  <c r="AF1032" i="1"/>
  <c r="AE1032" i="1"/>
  <c r="AD1032" i="1"/>
  <c r="AC1032" i="1"/>
  <c r="AB1032" i="1"/>
  <c r="AA1032" i="1"/>
  <c r="Z1032" i="1"/>
  <c r="Y1032" i="1"/>
  <c r="X1032" i="1"/>
  <c r="W1032" i="1"/>
  <c r="AF1031" i="1"/>
  <c r="AE1031" i="1"/>
  <c r="AD1031" i="1"/>
  <c r="AC1031" i="1"/>
  <c r="AB1031" i="1"/>
  <c r="AA1031" i="1"/>
  <c r="Z1031" i="1"/>
  <c r="Y1031" i="1"/>
  <c r="X1031" i="1"/>
  <c r="W1031" i="1"/>
  <c r="AF1030" i="1"/>
  <c r="AE1030" i="1"/>
  <c r="AD1030" i="1"/>
  <c r="AC1030" i="1"/>
  <c r="AB1030" i="1"/>
  <c r="AA1030" i="1"/>
  <c r="Z1030" i="1"/>
  <c r="Y1030" i="1"/>
  <c r="X1030" i="1"/>
  <c r="W1030" i="1"/>
  <c r="AF1029" i="1"/>
  <c r="AE1029" i="1"/>
  <c r="AD1029" i="1"/>
  <c r="AC1029" i="1"/>
  <c r="AB1029" i="1"/>
  <c r="AA1029" i="1"/>
  <c r="Z1029" i="1"/>
  <c r="Y1029" i="1"/>
  <c r="X1029" i="1"/>
  <c r="W1029" i="1"/>
  <c r="AF1028" i="1"/>
  <c r="AE1028" i="1"/>
  <c r="AD1028" i="1"/>
  <c r="AC1028" i="1"/>
  <c r="AB1028" i="1"/>
  <c r="AA1028" i="1"/>
  <c r="Z1028" i="1"/>
  <c r="Y1028" i="1"/>
  <c r="X1028" i="1"/>
  <c r="W1028" i="1"/>
  <c r="AF1027" i="1"/>
  <c r="AE1027" i="1"/>
  <c r="AD1027" i="1"/>
  <c r="AC1027" i="1"/>
  <c r="AB1027" i="1"/>
  <c r="AA1027" i="1"/>
  <c r="Z1027" i="1"/>
  <c r="Y1027" i="1"/>
  <c r="X1027" i="1"/>
  <c r="W1027" i="1"/>
  <c r="AF1026" i="1"/>
  <c r="AE1026" i="1"/>
  <c r="AD1026" i="1"/>
  <c r="AC1026" i="1"/>
  <c r="AB1026" i="1"/>
  <c r="AA1026" i="1"/>
  <c r="Z1026" i="1"/>
  <c r="Y1026" i="1"/>
  <c r="X1026" i="1"/>
  <c r="W1026" i="1"/>
  <c r="AF1025" i="1"/>
  <c r="AE1025" i="1"/>
  <c r="AD1025" i="1"/>
  <c r="AC1025" i="1"/>
  <c r="AB1025" i="1"/>
  <c r="AA1025" i="1"/>
  <c r="Z1025" i="1"/>
  <c r="Y1025" i="1"/>
  <c r="X1025" i="1"/>
  <c r="W1025" i="1"/>
  <c r="AF1024" i="1"/>
  <c r="AE1024" i="1"/>
  <c r="AD1024" i="1"/>
  <c r="AC1024" i="1"/>
  <c r="AB1024" i="1"/>
  <c r="AA1024" i="1"/>
  <c r="Z1024" i="1"/>
  <c r="Y1024" i="1"/>
  <c r="X1024" i="1"/>
  <c r="W1024" i="1"/>
  <c r="AF1023" i="1"/>
  <c r="AE1023" i="1"/>
  <c r="AD1023" i="1"/>
  <c r="AC1023" i="1"/>
  <c r="AB1023" i="1"/>
  <c r="AA1023" i="1"/>
  <c r="Z1023" i="1"/>
  <c r="Y1023" i="1"/>
  <c r="X1023" i="1"/>
  <c r="W1023" i="1"/>
  <c r="AF1022" i="1"/>
  <c r="AE1022" i="1"/>
  <c r="AD1022" i="1"/>
  <c r="AC1022" i="1"/>
  <c r="AB1022" i="1"/>
  <c r="AA1022" i="1"/>
  <c r="Z1022" i="1"/>
  <c r="Y1022" i="1"/>
  <c r="X1022" i="1"/>
  <c r="W1022" i="1"/>
  <c r="AF1021" i="1"/>
  <c r="AE1021" i="1"/>
  <c r="AD1021" i="1"/>
  <c r="AC1021" i="1"/>
  <c r="AB1021" i="1"/>
  <c r="AA1021" i="1"/>
  <c r="Z1021" i="1"/>
  <c r="Y1021" i="1"/>
  <c r="X1021" i="1"/>
  <c r="W1021" i="1"/>
  <c r="AF1020" i="1"/>
  <c r="AE1020" i="1"/>
  <c r="AD1020" i="1"/>
  <c r="AC1020" i="1"/>
  <c r="AB1020" i="1"/>
  <c r="AA1020" i="1"/>
  <c r="Z1020" i="1"/>
  <c r="Y1020" i="1"/>
  <c r="X1020" i="1"/>
  <c r="W1020" i="1"/>
  <c r="AF1019" i="1"/>
  <c r="AE1019" i="1"/>
  <c r="AD1019" i="1"/>
  <c r="AC1019" i="1"/>
  <c r="AB1019" i="1"/>
  <c r="AA1019" i="1"/>
  <c r="Z1019" i="1"/>
  <c r="Y1019" i="1"/>
  <c r="X1019" i="1"/>
  <c r="W1019" i="1"/>
  <c r="AF1018" i="1"/>
  <c r="AE1018" i="1"/>
  <c r="AD1018" i="1"/>
  <c r="AC1018" i="1"/>
  <c r="AB1018" i="1"/>
  <c r="AA1018" i="1"/>
  <c r="Z1018" i="1"/>
  <c r="Y1018" i="1"/>
  <c r="X1018" i="1"/>
  <c r="W1018" i="1"/>
  <c r="AF1017" i="1"/>
  <c r="AE1017" i="1"/>
  <c r="AD1017" i="1"/>
  <c r="AC1017" i="1"/>
  <c r="AB1017" i="1"/>
  <c r="AA1017" i="1"/>
  <c r="Z1017" i="1"/>
  <c r="Y1017" i="1"/>
  <c r="X1017" i="1"/>
  <c r="W1017" i="1"/>
  <c r="AF1016" i="1"/>
  <c r="AE1016" i="1"/>
  <c r="AD1016" i="1"/>
  <c r="AC1016" i="1"/>
  <c r="AB1016" i="1"/>
  <c r="AA1016" i="1"/>
  <c r="Z1016" i="1"/>
  <c r="Y1016" i="1"/>
  <c r="X1016" i="1"/>
  <c r="W1016" i="1"/>
  <c r="AF1015" i="1"/>
  <c r="AE1015" i="1"/>
  <c r="AD1015" i="1"/>
  <c r="AC1015" i="1"/>
  <c r="AB1015" i="1"/>
  <c r="AA1015" i="1"/>
  <c r="Z1015" i="1"/>
  <c r="Y1015" i="1"/>
  <c r="X1015" i="1"/>
  <c r="W1015" i="1"/>
  <c r="AF1014" i="1"/>
  <c r="AE1014" i="1"/>
  <c r="AD1014" i="1"/>
  <c r="AC1014" i="1"/>
  <c r="AB1014" i="1"/>
  <c r="AA1014" i="1"/>
  <c r="Z1014" i="1"/>
  <c r="Y1014" i="1"/>
  <c r="X1014" i="1"/>
  <c r="W1014" i="1"/>
  <c r="AF1013" i="1"/>
  <c r="AE1013" i="1"/>
  <c r="AD1013" i="1"/>
  <c r="AC1013" i="1"/>
  <c r="AB1013" i="1"/>
  <c r="AA1013" i="1"/>
  <c r="Z1013" i="1"/>
  <c r="Y1013" i="1"/>
  <c r="X1013" i="1"/>
  <c r="W1013" i="1"/>
  <c r="AF1012" i="1"/>
  <c r="AE1012" i="1"/>
  <c r="AD1012" i="1"/>
  <c r="AC1012" i="1"/>
  <c r="AB1012" i="1"/>
  <c r="AA1012" i="1"/>
  <c r="Z1012" i="1"/>
  <c r="Y1012" i="1"/>
  <c r="X1012" i="1"/>
  <c r="W1012" i="1"/>
  <c r="AF1011" i="1"/>
  <c r="AE1011" i="1"/>
  <c r="AD1011" i="1"/>
  <c r="AC1011" i="1"/>
  <c r="AB1011" i="1"/>
  <c r="AA1011" i="1"/>
  <c r="Z1011" i="1"/>
  <c r="Y1011" i="1"/>
  <c r="X1011" i="1"/>
  <c r="W1011" i="1"/>
  <c r="AF1010" i="1"/>
  <c r="AE1010" i="1"/>
  <c r="AD1010" i="1"/>
  <c r="AC1010" i="1"/>
  <c r="AB1010" i="1"/>
  <c r="AA1010" i="1"/>
  <c r="Z1010" i="1"/>
  <c r="Y1010" i="1"/>
  <c r="X1010" i="1"/>
  <c r="W1010" i="1"/>
  <c r="AF1009" i="1"/>
  <c r="AE1009" i="1"/>
  <c r="AD1009" i="1"/>
  <c r="AC1009" i="1"/>
  <c r="AB1009" i="1"/>
  <c r="AA1009" i="1"/>
  <c r="Z1009" i="1"/>
  <c r="Y1009" i="1"/>
  <c r="X1009" i="1"/>
  <c r="W1009" i="1"/>
  <c r="AF1008" i="1"/>
  <c r="AE1008" i="1"/>
  <c r="AD1008" i="1"/>
  <c r="AC1008" i="1"/>
  <c r="AB1008" i="1"/>
  <c r="AA1008" i="1"/>
  <c r="Z1008" i="1"/>
  <c r="Y1008" i="1"/>
  <c r="X1008" i="1"/>
  <c r="W1008" i="1"/>
  <c r="AF1007" i="1"/>
  <c r="AE1007" i="1"/>
  <c r="AD1007" i="1"/>
  <c r="AC1007" i="1"/>
  <c r="AB1007" i="1"/>
  <c r="AA1007" i="1"/>
  <c r="Z1007" i="1"/>
  <c r="Y1007" i="1"/>
  <c r="X1007" i="1"/>
  <c r="W1007" i="1"/>
  <c r="AF1006" i="1"/>
  <c r="AE1006" i="1"/>
  <c r="AD1006" i="1"/>
  <c r="AC1006" i="1"/>
  <c r="AB1006" i="1"/>
  <c r="AA1006" i="1"/>
  <c r="Z1006" i="1"/>
  <c r="Y1006" i="1"/>
  <c r="X1006" i="1"/>
  <c r="W1006" i="1"/>
  <c r="AF1005" i="1"/>
  <c r="AE1005" i="1"/>
  <c r="AD1005" i="1"/>
  <c r="AC1005" i="1"/>
  <c r="AB1005" i="1"/>
  <c r="AA1005" i="1"/>
  <c r="Z1005" i="1"/>
  <c r="Y1005" i="1"/>
  <c r="X1005" i="1"/>
  <c r="W1005" i="1"/>
  <c r="AF1004" i="1"/>
  <c r="AE1004" i="1"/>
  <c r="AD1004" i="1"/>
  <c r="AC1004" i="1"/>
  <c r="AB1004" i="1"/>
  <c r="AA1004" i="1"/>
  <c r="Z1004" i="1"/>
  <c r="Y1004" i="1"/>
  <c r="X1004" i="1"/>
  <c r="W1004" i="1"/>
  <c r="AF1003" i="1"/>
  <c r="AE1003" i="1"/>
  <c r="AD1003" i="1"/>
  <c r="AC1003" i="1"/>
  <c r="AB1003" i="1"/>
  <c r="AA1003" i="1"/>
  <c r="Z1003" i="1"/>
  <c r="Y1003" i="1"/>
  <c r="X1003" i="1"/>
  <c r="W1003" i="1"/>
  <c r="AF1002" i="1"/>
  <c r="AE1002" i="1"/>
  <c r="AD1002" i="1"/>
  <c r="AC1002" i="1"/>
  <c r="AB1002" i="1"/>
  <c r="AA1002" i="1"/>
  <c r="Z1002" i="1"/>
  <c r="Y1002" i="1"/>
  <c r="X1002" i="1"/>
  <c r="W1002" i="1"/>
  <c r="AF1001" i="1"/>
  <c r="AE1001" i="1"/>
  <c r="AD1001" i="1"/>
  <c r="AC1001" i="1"/>
  <c r="AB1001" i="1"/>
  <c r="AA1001" i="1"/>
  <c r="Z1001" i="1"/>
  <c r="Y1001" i="1"/>
  <c r="X1001" i="1"/>
  <c r="W1001" i="1"/>
  <c r="AF1000" i="1"/>
  <c r="AE1000" i="1"/>
  <c r="AD1000" i="1"/>
  <c r="AC1000" i="1"/>
  <c r="AB1000" i="1"/>
  <c r="AA1000" i="1"/>
  <c r="Z1000" i="1"/>
  <c r="Y1000" i="1"/>
  <c r="X1000" i="1"/>
  <c r="W1000" i="1"/>
  <c r="AF999" i="1"/>
  <c r="AE999" i="1"/>
  <c r="AD999" i="1"/>
  <c r="AC999" i="1"/>
  <c r="AB999" i="1"/>
  <c r="AA999" i="1"/>
  <c r="Z999" i="1"/>
  <c r="Y999" i="1"/>
  <c r="X999" i="1"/>
  <c r="W999" i="1"/>
  <c r="AF998" i="1"/>
  <c r="AE998" i="1"/>
  <c r="AD998" i="1"/>
  <c r="AC998" i="1"/>
  <c r="AB998" i="1"/>
  <c r="AA998" i="1"/>
  <c r="Z998" i="1"/>
  <c r="Y998" i="1"/>
  <c r="X998" i="1"/>
  <c r="W998" i="1"/>
  <c r="AF997" i="1"/>
  <c r="AE997" i="1"/>
  <c r="AD997" i="1"/>
  <c r="AC997" i="1"/>
  <c r="AB997" i="1"/>
  <c r="AA997" i="1"/>
  <c r="Z997" i="1"/>
  <c r="Y997" i="1"/>
  <c r="X997" i="1"/>
  <c r="W997" i="1"/>
  <c r="AF996" i="1"/>
  <c r="AE996" i="1"/>
  <c r="AD996" i="1"/>
  <c r="AC996" i="1"/>
  <c r="AB996" i="1"/>
  <c r="AA996" i="1"/>
  <c r="Z996" i="1"/>
  <c r="Y996" i="1"/>
  <c r="X996" i="1"/>
  <c r="W996" i="1"/>
  <c r="AF995" i="1"/>
  <c r="AE995" i="1"/>
  <c r="AD995" i="1"/>
  <c r="AC995" i="1"/>
  <c r="AB995" i="1"/>
  <c r="AA995" i="1"/>
  <c r="Z995" i="1"/>
  <c r="Y995" i="1"/>
  <c r="X995" i="1"/>
  <c r="W995" i="1"/>
  <c r="AF994" i="1"/>
  <c r="AE994" i="1"/>
  <c r="AD994" i="1"/>
  <c r="AC994" i="1"/>
  <c r="AB994" i="1"/>
  <c r="AA994" i="1"/>
  <c r="Z994" i="1"/>
  <c r="Y994" i="1"/>
  <c r="X994" i="1"/>
  <c r="W994" i="1"/>
  <c r="AF993" i="1"/>
  <c r="AE993" i="1"/>
  <c r="AD993" i="1"/>
  <c r="AC993" i="1"/>
  <c r="AB993" i="1"/>
  <c r="AA993" i="1"/>
  <c r="Z993" i="1"/>
  <c r="Y993" i="1"/>
  <c r="X993" i="1"/>
  <c r="W993" i="1"/>
  <c r="AF992" i="1"/>
  <c r="AE992" i="1"/>
  <c r="AD992" i="1"/>
  <c r="AC992" i="1"/>
  <c r="AB992" i="1"/>
  <c r="AA992" i="1"/>
  <c r="Z992" i="1"/>
  <c r="Y992" i="1"/>
  <c r="X992" i="1"/>
  <c r="W992" i="1"/>
  <c r="AF991" i="1"/>
  <c r="AE991" i="1"/>
  <c r="AD991" i="1"/>
  <c r="AC991" i="1"/>
  <c r="AB991" i="1"/>
  <c r="AA991" i="1"/>
  <c r="Z991" i="1"/>
  <c r="Y991" i="1"/>
  <c r="X991" i="1"/>
  <c r="W991" i="1"/>
  <c r="AF990" i="1"/>
  <c r="AE990" i="1"/>
  <c r="AD990" i="1"/>
  <c r="AC990" i="1"/>
  <c r="AB990" i="1"/>
  <c r="AA990" i="1"/>
  <c r="Z990" i="1"/>
  <c r="Y990" i="1"/>
  <c r="X990" i="1"/>
  <c r="W990" i="1"/>
  <c r="AF989" i="1"/>
  <c r="AE989" i="1"/>
  <c r="AD989" i="1"/>
  <c r="AC989" i="1"/>
  <c r="AB989" i="1"/>
  <c r="AA989" i="1"/>
  <c r="Z989" i="1"/>
  <c r="Y989" i="1"/>
  <c r="X989" i="1"/>
  <c r="W989" i="1"/>
  <c r="AF988" i="1"/>
  <c r="AE988" i="1"/>
  <c r="AD988" i="1"/>
  <c r="AC988" i="1"/>
  <c r="AB988" i="1"/>
  <c r="AA988" i="1"/>
  <c r="Z988" i="1"/>
  <c r="Y988" i="1"/>
  <c r="X988" i="1"/>
  <c r="W988" i="1"/>
  <c r="AF987" i="1"/>
  <c r="AE987" i="1"/>
  <c r="AD987" i="1"/>
  <c r="AC987" i="1"/>
  <c r="AB987" i="1"/>
  <c r="AA987" i="1"/>
  <c r="Z987" i="1"/>
  <c r="Y987" i="1"/>
  <c r="X987" i="1"/>
  <c r="W987" i="1"/>
  <c r="AF986" i="1"/>
  <c r="AE986" i="1"/>
  <c r="AD986" i="1"/>
  <c r="AC986" i="1"/>
  <c r="AB986" i="1"/>
  <c r="AA986" i="1"/>
  <c r="Z986" i="1"/>
  <c r="Y986" i="1"/>
  <c r="X986" i="1"/>
  <c r="W986" i="1"/>
  <c r="AF985" i="1"/>
  <c r="AE985" i="1"/>
  <c r="AD985" i="1"/>
  <c r="AC985" i="1"/>
  <c r="AB985" i="1"/>
  <c r="AA985" i="1"/>
  <c r="Z985" i="1"/>
  <c r="Y985" i="1"/>
  <c r="X985" i="1"/>
  <c r="W985" i="1"/>
  <c r="AF984" i="1"/>
  <c r="AE984" i="1"/>
  <c r="AD984" i="1"/>
  <c r="AC984" i="1"/>
  <c r="AB984" i="1"/>
  <c r="AA984" i="1"/>
  <c r="Z984" i="1"/>
  <c r="Y984" i="1"/>
  <c r="X984" i="1"/>
  <c r="W984" i="1"/>
  <c r="AF983" i="1"/>
  <c r="AE983" i="1"/>
  <c r="AD983" i="1"/>
  <c r="AC983" i="1"/>
  <c r="AB983" i="1"/>
  <c r="AA983" i="1"/>
  <c r="Z983" i="1"/>
  <c r="Y983" i="1"/>
  <c r="X983" i="1"/>
  <c r="W983" i="1"/>
  <c r="AF982" i="1"/>
  <c r="AE982" i="1"/>
  <c r="AD982" i="1"/>
  <c r="AC982" i="1"/>
  <c r="AB982" i="1"/>
  <c r="AA982" i="1"/>
  <c r="Z982" i="1"/>
  <c r="Y982" i="1"/>
  <c r="X982" i="1"/>
  <c r="W982" i="1"/>
  <c r="AF981" i="1"/>
  <c r="AE981" i="1"/>
  <c r="AD981" i="1"/>
  <c r="AC981" i="1"/>
  <c r="AB981" i="1"/>
  <c r="AA981" i="1"/>
  <c r="Z981" i="1"/>
  <c r="Y981" i="1"/>
  <c r="X981" i="1"/>
  <c r="W981" i="1"/>
  <c r="AF980" i="1"/>
  <c r="AE980" i="1"/>
  <c r="AD980" i="1"/>
  <c r="AC980" i="1"/>
  <c r="AB980" i="1"/>
  <c r="AA980" i="1"/>
  <c r="Z980" i="1"/>
  <c r="Y980" i="1"/>
  <c r="X980" i="1"/>
  <c r="W980" i="1"/>
  <c r="AF979" i="1"/>
  <c r="AE979" i="1"/>
  <c r="AD979" i="1"/>
  <c r="AC979" i="1"/>
  <c r="AB979" i="1"/>
  <c r="AA979" i="1"/>
  <c r="Z979" i="1"/>
  <c r="Y979" i="1"/>
  <c r="X979" i="1"/>
  <c r="W979" i="1"/>
  <c r="AF978" i="1"/>
  <c r="AE978" i="1"/>
  <c r="AD978" i="1"/>
  <c r="AC978" i="1"/>
  <c r="AB978" i="1"/>
  <c r="AA978" i="1"/>
  <c r="Z978" i="1"/>
  <c r="Y978" i="1"/>
  <c r="X978" i="1"/>
  <c r="W978" i="1"/>
  <c r="AF977" i="1"/>
  <c r="AE977" i="1"/>
  <c r="AD977" i="1"/>
  <c r="AC977" i="1"/>
  <c r="AB977" i="1"/>
  <c r="AA977" i="1"/>
  <c r="Z977" i="1"/>
  <c r="Y977" i="1"/>
  <c r="X977" i="1"/>
  <c r="W977" i="1"/>
  <c r="AF976" i="1"/>
  <c r="AE976" i="1"/>
  <c r="AD976" i="1"/>
  <c r="AC976" i="1"/>
  <c r="AB976" i="1"/>
  <c r="AA976" i="1"/>
  <c r="Z976" i="1"/>
  <c r="Y976" i="1"/>
  <c r="X976" i="1"/>
  <c r="W976" i="1"/>
  <c r="AF975" i="1"/>
  <c r="AE975" i="1"/>
  <c r="AD975" i="1"/>
  <c r="AC975" i="1"/>
  <c r="AB975" i="1"/>
  <c r="AA975" i="1"/>
  <c r="Z975" i="1"/>
  <c r="Y975" i="1"/>
  <c r="X975" i="1"/>
  <c r="W975" i="1"/>
  <c r="AF974" i="1"/>
  <c r="AE974" i="1"/>
  <c r="AD974" i="1"/>
  <c r="AC974" i="1"/>
  <c r="AB974" i="1"/>
  <c r="AA974" i="1"/>
  <c r="Z974" i="1"/>
  <c r="Y974" i="1"/>
  <c r="X974" i="1"/>
  <c r="W974" i="1"/>
  <c r="AF973" i="1"/>
  <c r="AE973" i="1"/>
  <c r="AD973" i="1"/>
  <c r="AC973" i="1"/>
  <c r="AB973" i="1"/>
  <c r="AA973" i="1"/>
  <c r="Z973" i="1"/>
  <c r="Y973" i="1"/>
  <c r="X973" i="1"/>
  <c r="W973" i="1"/>
  <c r="AF972" i="1"/>
  <c r="AE972" i="1"/>
  <c r="AD972" i="1"/>
  <c r="AC972" i="1"/>
  <c r="AB972" i="1"/>
  <c r="AA972" i="1"/>
  <c r="Z972" i="1"/>
  <c r="Y972" i="1"/>
  <c r="X972" i="1"/>
  <c r="W972" i="1"/>
  <c r="AF971" i="1"/>
  <c r="AE971" i="1"/>
  <c r="AD971" i="1"/>
  <c r="AC971" i="1"/>
  <c r="AB971" i="1"/>
  <c r="AA971" i="1"/>
  <c r="Z971" i="1"/>
  <c r="Y971" i="1"/>
  <c r="X971" i="1"/>
  <c r="W971" i="1"/>
  <c r="AF970" i="1"/>
  <c r="AE970" i="1"/>
  <c r="AD970" i="1"/>
  <c r="AC970" i="1"/>
  <c r="AB970" i="1"/>
  <c r="AA970" i="1"/>
  <c r="Z970" i="1"/>
  <c r="Y970" i="1"/>
  <c r="X970" i="1"/>
  <c r="W970" i="1"/>
  <c r="AF969" i="1"/>
  <c r="AE969" i="1"/>
  <c r="AD969" i="1"/>
  <c r="AC969" i="1"/>
  <c r="AB969" i="1"/>
  <c r="AA969" i="1"/>
  <c r="Z969" i="1"/>
  <c r="Y969" i="1"/>
  <c r="X969" i="1"/>
  <c r="W969" i="1"/>
  <c r="AF968" i="1"/>
  <c r="AE968" i="1"/>
  <c r="AD968" i="1"/>
  <c r="AC968" i="1"/>
  <c r="AB968" i="1"/>
  <c r="AA968" i="1"/>
  <c r="Z968" i="1"/>
  <c r="Y968" i="1"/>
  <c r="X968" i="1"/>
  <c r="W968" i="1"/>
  <c r="AF967" i="1"/>
  <c r="AE967" i="1"/>
  <c r="AD967" i="1"/>
  <c r="AC967" i="1"/>
  <c r="AB967" i="1"/>
  <c r="AA967" i="1"/>
  <c r="Z967" i="1"/>
  <c r="Y967" i="1"/>
  <c r="X967" i="1"/>
  <c r="W967" i="1"/>
  <c r="AF966" i="1"/>
  <c r="AE966" i="1"/>
  <c r="AD966" i="1"/>
  <c r="AC966" i="1"/>
  <c r="AB966" i="1"/>
  <c r="AA966" i="1"/>
  <c r="Z966" i="1"/>
  <c r="Y966" i="1"/>
  <c r="X966" i="1"/>
  <c r="W966" i="1"/>
  <c r="AF965" i="1"/>
  <c r="AE965" i="1"/>
  <c r="AD965" i="1"/>
  <c r="AC965" i="1"/>
  <c r="AB965" i="1"/>
  <c r="AA965" i="1"/>
  <c r="Z965" i="1"/>
  <c r="Y965" i="1"/>
  <c r="X965" i="1"/>
  <c r="W965" i="1"/>
  <c r="AF964" i="1"/>
  <c r="AE964" i="1"/>
  <c r="AD964" i="1"/>
  <c r="AC964" i="1"/>
  <c r="AB964" i="1"/>
  <c r="AA964" i="1"/>
  <c r="Z964" i="1"/>
  <c r="Y964" i="1"/>
  <c r="X964" i="1"/>
  <c r="W964" i="1"/>
  <c r="AF963" i="1"/>
  <c r="AE963" i="1"/>
  <c r="AD963" i="1"/>
  <c r="AC963" i="1"/>
  <c r="AB963" i="1"/>
  <c r="AA963" i="1"/>
  <c r="Z963" i="1"/>
  <c r="Y963" i="1"/>
  <c r="X963" i="1"/>
  <c r="W963" i="1"/>
  <c r="AF962" i="1"/>
  <c r="AE962" i="1"/>
  <c r="AD962" i="1"/>
  <c r="AC962" i="1"/>
  <c r="AB962" i="1"/>
  <c r="AA962" i="1"/>
  <c r="Z962" i="1"/>
  <c r="Y962" i="1"/>
  <c r="X962" i="1"/>
  <c r="W962" i="1"/>
  <c r="AF961" i="1"/>
  <c r="AE961" i="1"/>
  <c r="AD961" i="1"/>
  <c r="AC961" i="1"/>
  <c r="AB961" i="1"/>
  <c r="AA961" i="1"/>
  <c r="Z961" i="1"/>
  <c r="Y961" i="1"/>
  <c r="X961" i="1"/>
  <c r="W961" i="1"/>
  <c r="AF960" i="1"/>
  <c r="AE960" i="1"/>
  <c r="AD960" i="1"/>
  <c r="AC960" i="1"/>
  <c r="AB960" i="1"/>
  <c r="AA960" i="1"/>
  <c r="Z960" i="1"/>
  <c r="Y960" i="1"/>
  <c r="X960" i="1"/>
  <c r="W960" i="1"/>
  <c r="AF959" i="1"/>
  <c r="AE959" i="1"/>
  <c r="AD959" i="1"/>
  <c r="AC959" i="1"/>
  <c r="AB959" i="1"/>
  <c r="AA959" i="1"/>
  <c r="Z959" i="1"/>
  <c r="Y959" i="1"/>
  <c r="X959" i="1"/>
  <c r="W959" i="1"/>
  <c r="AF958" i="1"/>
  <c r="AE958" i="1"/>
  <c r="AD958" i="1"/>
  <c r="AC958" i="1"/>
  <c r="AB958" i="1"/>
  <c r="AA958" i="1"/>
  <c r="Z958" i="1"/>
  <c r="Y958" i="1"/>
  <c r="X958" i="1"/>
  <c r="W958" i="1"/>
  <c r="AF957" i="1"/>
  <c r="AE957" i="1"/>
  <c r="AD957" i="1"/>
  <c r="AC957" i="1"/>
  <c r="AB957" i="1"/>
  <c r="AA957" i="1"/>
  <c r="Z957" i="1"/>
  <c r="Y957" i="1"/>
  <c r="X957" i="1"/>
  <c r="W957" i="1"/>
  <c r="AF956" i="1"/>
  <c r="AE956" i="1"/>
  <c r="AD956" i="1"/>
  <c r="AC956" i="1"/>
  <c r="AB956" i="1"/>
  <c r="AA956" i="1"/>
  <c r="Z956" i="1"/>
  <c r="Y956" i="1"/>
  <c r="X956" i="1"/>
  <c r="W956" i="1"/>
  <c r="AF955" i="1"/>
  <c r="AE955" i="1"/>
  <c r="AD955" i="1"/>
  <c r="AC955" i="1"/>
  <c r="AB955" i="1"/>
  <c r="AA955" i="1"/>
  <c r="Z955" i="1"/>
  <c r="Y955" i="1"/>
  <c r="X955" i="1"/>
  <c r="W955" i="1"/>
  <c r="AF954" i="1"/>
  <c r="AE954" i="1"/>
  <c r="AD954" i="1"/>
  <c r="AC954" i="1"/>
  <c r="AB954" i="1"/>
  <c r="AA954" i="1"/>
  <c r="Z954" i="1"/>
  <c r="Y954" i="1"/>
  <c r="X954" i="1"/>
  <c r="W954" i="1"/>
  <c r="AF953" i="1"/>
  <c r="AE953" i="1"/>
  <c r="AD953" i="1"/>
  <c r="AC953" i="1"/>
  <c r="AB953" i="1"/>
  <c r="AA953" i="1"/>
  <c r="Z953" i="1"/>
  <c r="Y953" i="1"/>
  <c r="X953" i="1"/>
  <c r="W953" i="1"/>
  <c r="AF952" i="1"/>
  <c r="AE952" i="1"/>
  <c r="AD952" i="1"/>
  <c r="AC952" i="1"/>
  <c r="AB952" i="1"/>
  <c r="AA952" i="1"/>
  <c r="Z952" i="1"/>
  <c r="Y952" i="1"/>
  <c r="X952" i="1"/>
  <c r="W952" i="1"/>
  <c r="AF951" i="1"/>
  <c r="AE951" i="1"/>
  <c r="AD951" i="1"/>
  <c r="AC951" i="1"/>
  <c r="AB951" i="1"/>
  <c r="AA951" i="1"/>
  <c r="Z951" i="1"/>
  <c r="Y951" i="1"/>
  <c r="X951" i="1"/>
  <c r="W951" i="1"/>
  <c r="AF950" i="1"/>
  <c r="AE950" i="1"/>
  <c r="AD950" i="1"/>
  <c r="AC950" i="1"/>
  <c r="AB950" i="1"/>
  <c r="AA950" i="1"/>
  <c r="Z950" i="1"/>
  <c r="Y950" i="1"/>
  <c r="X950" i="1"/>
  <c r="W950" i="1"/>
  <c r="AF949" i="1"/>
  <c r="AE949" i="1"/>
  <c r="AD949" i="1"/>
  <c r="AC949" i="1"/>
  <c r="AB949" i="1"/>
  <c r="AA949" i="1"/>
  <c r="Z949" i="1"/>
  <c r="Y949" i="1"/>
  <c r="X949" i="1"/>
  <c r="W949" i="1"/>
  <c r="AF948" i="1"/>
  <c r="AE948" i="1"/>
  <c r="AD948" i="1"/>
  <c r="AC948" i="1"/>
  <c r="AB948" i="1"/>
  <c r="AA948" i="1"/>
  <c r="Z948" i="1"/>
  <c r="Y948" i="1"/>
  <c r="X948" i="1"/>
  <c r="W948" i="1"/>
  <c r="AF947" i="1"/>
  <c r="AE947" i="1"/>
  <c r="AD947" i="1"/>
  <c r="AC947" i="1"/>
  <c r="AB947" i="1"/>
  <c r="AA947" i="1"/>
  <c r="Z947" i="1"/>
  <c r="Y947" i="1"/>
  <c r="X947" i="1"/>
  <c r="W947" i="1"/>
  <c r="AF946" i="1"/>
  <c r="AE946" i="1"/>
  <c r="AD946" i="1"/>
  <c r="AC946" i="1"/>
  <c r="AB946" i="1"/>
  <c r="AA946" i="1"/>
  <c r="Z946" i="1"/>
  <c r="Y946" i="1"/>
  <c r="X946" i="1"/>
  <c r="W946" i="1"/>
  <c r="AF945" i="1"/>
  <c r="AE945" i="1"/>
  <c r="AD945" i="1"/>
  <c r="AC945" i="1"/>
  <c r="AB945" i="1"/>
  <c r="AA945" i="1"/>
  <c r="Z945" i="1"/>
  <c r="Y945" i="1"/>
  <c r="X945" i="1"/>
  <c r="W945" i="1"/>
  <c r="AF944" i="1"/>
  <c r="AE944" i="1"/>
  <c r="AD944" i="1"/>
  <c r="AC944" i="1"/>
  <c r="AB944" i="1"/>
  <c r="AA944" i="1"/>
  <c r="Z944" i="1"/>
  <c r="Y944" i="1"/>
  <c r="X944" i="1"/>
  <c r="W944" i="1"/>
  <c r="AF943" i="1"/>
  <c r="AE943" i="1"/>
  <c r="AD943" i="1"/>
  <c r="AC943" i="1"/>
  <c r="AB943" i="1"/>
  <c r="AA943" i="1"/>
  <c r="Z943" i="1"/>
  <c r="Y943" i="1"/>
  <c r="X943" i="1"/>
  <c r="W943" i="1"/>
  <c r="AF942" i="1"/>
  <c r="AE942" i="1"/>
  <c r="AD942" i="1"/>
  <c r="AC942" i="1"/>
  <c r="AB942" i="1"/>
  <c r="AA942" i="1"/>
  <c r="Z942" i="1"/>
  <c r="Y942" i="1"/>
  <c r="X942" i="1"/>
  <c r="W942" i="1"/>
  <c r="AF941" i="1"/>
  <c r="AE941" i="1"/>
  <c r="AD941" i="1"/>
  <c r="AC941" i="1"/>
  <c r="AB941" i="1"/>
  <c r="AA941" i="1"/>
  <c r="Z941" i="1"/>
  <c r="Y941" i="1"/>
  <c r="X941" i="1"/>
  <c r="W941" i="1"/>
  <c r="AF940" i="1"/>
  <c r="AE940" i="1"/>
  <c r="AD940" i="1"/>
  <c r="AC940" i="1"/>
  <c r="AB940" i="1"/>
  <c r="AA940" i="1"/>
  <c r="Z940" i="1"/>
  <c r="Y940" i="1"/>
  <c r="X940" i="1"/>
  <c r="W940" i="1"/>
  <c r="AF939" i="1"/>
  <c r="AE939" i="1"/>
  <c r="AD939" i="1"/>
  <c r="AC939" i="1"/>
  <c r="AB939" i="1"/>
  <c r="AA939" i="1"/>
  <c r="Z939" i="1"/>
  <c r="Y939" i="1"/>
  <c r="X939" i="1"/>
  <c r="W939" i="1"/>
  <c r="AF938" i="1"/>
  <c r="AE938" i="1"/>
  <c r="AD938" i="1"/>
  <c r="AC938" i="1"/>
  <c r="AB938" i="1"/>
  <c r="AA938" i="1"/>
  <c r="Z938" i="1"/>
  <c r="Y938" i="1"/>
  <c r="X938" i="1"/>
  <c r="W938" i="1"/>
  <c r="AF937" i="1"/>
  <c r="AE937" i="1"/>
  <c r="AD937" i="1"/>
  <c r="AC937" i="1"/>
  <c r="AB937" i="1"/>
  <c r="AA937" i="1"/>
  <c r="Z937" i="1"/>
  <c r="Y937" i="1"/>
  <c r="X937" i="1"/>
  <c r="W937" i="1"/>
  <c r="AF936" i="1"/>
  <c r="AE936" i="1"/>
  <c r="AD936" i="1"/>
  <c r="AC936" i="1"/>
  <c r="AB936" i="1"/>
  <c r="AA936" i="1"/>
  <c r="Z936" i="1"/>
  <c r="Y936" i="1"/>
  <c r="X936" i="1"/>
  <c r="W936" i="1"/>
  <c r="AF935" i="1"/>
  <c r="AE935" i="1"/>
  <c r="AD935" i="1"/>
  <c r="AC935" i="1"/>
  <c r="AB935" i="1"/>
  <c r="AA935" i="1"/>
  <c r="Z935" i="1"/>
  <c r="Y935" i="1"/>
  <c r="X935" i="1"/>
  <c r="W935" i="1"/>
  <c r="AF934" i="1"/>
  <c r="AE934" i="1"/>
  <c r="AD934" i="1"/>
  <c r="AC934" i="1"/>
  <c r="AB934" i="1"/>
  <c r="AA934" i="1"/>
  <c r="Z934" i="1"/>
  <c r="Y934" i="1"/>
  <c r="X934" i="1"/>
  <c r="W934" i="1"/>
  <c r="AF933" i="1"/>
  <c r="AE933" i="1"/>
  <c r="AD933" i="1"/>
  <c r="AC933" i="1"/>
  <c r="AB933" i="1"/>
  <c r="AA933" i="1"/>
  <c r="Z933" i="1"/>
  <c r="Y933" i="1"/>
  <c r="X933" i="1"/>
  <c r="W933" i="1"/>
  <c r="AF932" i="1"/>
  <c r="AE932" i="1"/>
  <c r="AD932" i="1"/>
  <c r="AC932" i="1"/>
  <c r="AB932" i="1"/>
  <c r="AA932" i="1"/>
  <c r="Z932" i="1"/>
  <c r="Y932" i="1"/>
  <c r="X932" i="1"/>
  <c r="W932" i="1"/>
  <c r="AF931" i="1"/>
  <c r="AE931" i="1"/>
  <c r="AD931" i="1"/>
  <c r="AC931" i="1"/>
  <c r="AB931" i="1"/>
  <c r="AA931" i="1"/>
  <c r="Z931" i="1"/>
  <c r="Y931" i="1"/>
  <c r="X931" i="1"/>
  <c r="W931" i="1"/>
  <c r="AF930" i="1"/>
  <c r="AE930" i="1"/>
  <c r="AD930" i="1"/>
  <c r="AC930" i="1"/>
  <c r="AB930" i="1"/>
  <c r="AA930" i="1"/>
  <c r="Z930" i="1"/>
  <c r="Y930" i="1"/>
  <c r="X930" i="1"/>
  <c r="W930" i="1"/>
  <c r="AF929" i="1"/>
  <c r="AE929" i="1"/>
  <c r="AD929" i="1"/>
  <c r="AC929" i="1"/>
  <c r="AB929" i="1"/>
  <c r="AA929" i="1"/>
  <c r="Z929" i="1"/>
  <c r="Y929" i="1"/>
  <c r="X929" i="1"/>
  <c r="W929" i="1"/>
  <c r="AF928" i="1"/>
  <c r="AE928" i="1"/>
  <c r="AD928" i="1"/>
  <c r="AC928" i="1"/>
  <c r="AB928" i="1"/>
  <c r="AA928" i="1"/>
  <c r="Z928" i="1"/>
  <c r="Y928" i="1"/>
  <c r="X928" i="1"/>
  <c r="W928" i="1"/>
  <c r="AF927" i="1"/>
  <c r="AE927" i="1"/>
  <c r="AD927" i="1"/>
  <c r="AC927" i="1"/>
  <c r="AB927" i="1"/>
  <c r="AA927" i="1"/>
  <c r="Z927" i="1"/>
  <c r="Y927" i="1"/>
  <c r="X927" i="1"/>
  <c r="W927" i="1"/>
  <c r="AF926" i="1"/>
  <c r="AE926" i="1"/>
  <c r="AD926" i="1"/>
  <c r="AC926" i="1"/>
  <c r="AB926" i="1"/>
  <c r="AA926" i="1"/>
  <c r="Z926" i="1"/>
  <c r="Y926" i="1"/>
  <c r="X926" i="1"/>
  <c r="W926" i="1"/>
  <c r="AF925" i="1"/>
  <c r="AE925" i="1"/>
  <c r="AD925" i="1"/>
  <c r="AC925" i="1"/>
  <c r="AB925" i="1"/>
  <c r="AA925" i="1"/>
  <c r="Z925" i="1"/>
  <c r="Y925" i="1"/>
  <c r="X925" i="1"/>
  <c r="W925" i="1"/>
  <c r="AF924" i="1"/>
  <c r="AE924" i="1"/>
  <c r="AD924" i="1"/>
  <c r="AC924" i="1"/>
  <c r="AB924" i="1"/>
  <c r="AA924" i="1"/>
  <c r="Z924" i="1"/>
  <c r="Y924" i="1"/>
  <c r="X924" i="1"/>
  <c r="W924" i="1"/>
  <c r="AF923" i="1"/>
  <c r="AE923" i="1"/>
  <c r="AD923" i="1"/>
  <c r="AC923" i="1"/>
  <c r="AB923" i="1"/>
  <c r="AA923" i="1"/>
  <c r="Z923" i="1"/>
  <c r="Y923" i="1"/>
  <c r="X923" i="1"/>
  <c r="W923" i="1"/>
  <c r="AF922" i="1"/>
  <c r="AE922" i="1"/>
  <c r="AD922" i="1"/>
  <c r="AC922" i="1"/>
  <c r="AB922" i="1"/>
  <c r="AA922" i="1"/>
  <c r="Z922" i="1"/>
  <c r="Y922" i="1"/>
  <c r="X922" i="1"/>
  <c r="W922" i="1"/>
  <c r="AF921" i="1"/>
  <c r="AE921" i="1"/>
  <c r="AD921" i="1"/>
  <c r="AC921" i="1"/>
  <c r="AB921" i="1"/>
  <c r="AA921" i="1"/>
  <c r="Z921" i="1"/>
  <c r="Y921" i="1"/>
  <c r="X921" i="1"/>
  <c r="W921" i="1"/>
  <c r="AF920" i="1"/>
  <c r="AE920" i="1"/>
  <c r="AD920" i="1"/>
  <c r="AC920" i="1"/>
  <c r="AB920" i="1"/>
  <c r="AA920" i="1"/>
  <c r="Z920" i="1"/>
  <c r="Y920" i="1"/>
  <c r="X920" i="1"/>
  <c r="W920" i="1"/>
  <c r="AF919" i="1"/>
  <c r="AE919" i="1"/>
  <c r="AD919" i="1"/>
  <c r="AC919" i="1"/>
  <c r="AB919" i="1"/>
  <c r="AA919" i="1"/>
  <c r="Z919" i="1"/>
  <c r="Y919" i="1"/>
  <c r="X919" i="1"/>
  <c r="W919" i="1"/>
  <c r="AF918" i="1"/>
  <c r="AE918" i="1"/>
  <c r="AD918" i="1"/>
  <c r="AC918" i="1"/>
  <c r="AB918" i="1"/>
  <c r="AA918" i="1"/>
  <c r="Z918" i="1"/>
  <c r="Y918" i="1"/>
  <c r="X918" i="1"/>
  <c r="W918" i="1"/>
  <c r="AF917" i="1"/>
  <c r="AE917" i="1"/>
  <c r="AD917" i="1"/>
  <c r="AC917" i="1"/>
  <c r="AB917" i="1"/>
  <c r="AA917" i="1"/>
  <c r="Z917" i="1"/>
  <c r="Y917" i="1"/>
  <c r="X917" i="1"/>
  <c r="W917" i="1"/>
  <c r="AF916" i="1"/>
  <c r="AE916" i="1"/>
  <c r="AD916" i="1"/>
  <c r="AC916" i="1"/>
  <c r="AB916" i="1"/>
  <c r="AA916" i="1"/>
  <c r="Z916" i="1"/>
  <c r="Y916" i="1"/>
  <c r="X916" i="1"/>
  <c r="W916" i="1"/>
  <c r="AF915" i="1"/>
  <c r="AE915" i="1"/>
  <c r="AD915" i="1"/>
  <c r="AC915" i="1"/>
  <c r="AB915" i="1"/>
  <c r="AA915" i="1"/>
  <c r="Z915" i="1"/>
  <c r="Y915" i="1"/>
  <c r="X915" i="1"/>
  <c r="W915" i="1"/>
  <c r="AF914" i="1"/>
  <c r="AE914" i="1"/>
  <c r="AD914" i="1"/>
  <c r="AC914" i="1"/>
  <c r="AB914" i="1"/>
  <c r="AA914" i="1"/>
  <c r="Z914" i="1"/>
  <c r="Y914" i="1"/>
  <c r="X914" i="1"/>
  <c r="W914" i="1"/>
  <c r="AF913" i="1"/>
  <c r="AE913" i="1"/>
  <c r="AD913" i="1"/>
  <c r="AC913" i="1"/>
  <c r="AB913" i="1"/>
  <c r="AA913" i="1"/>
  <c r="Z913" i="1"/>
  <c r="Y913" i="1"/>
  <c r="X913" i="1"/>
  <c r="W913" i="1"/>
  <c r="AF912" i="1"/>
  <c r="AE912" i="1"/>
  <c r="AD912" i="1"/>
  <c r="AC912" i="1"/>
  <c r="AB912" i="1"/>
  <c r="AA912" i="1"/>
  <c r="Z912" i="1"/>
  <c r="Y912" i="1"/>
  <c r="X912" i="1"/>
  <c r="W912" i="1"/>
  <c r="AF911" i="1"/>
  <c r="AE911" i="1"/>
  <c r="AD911" i="1"/>
  <c r="AC911" i="1"/>
  <c r="AB911" i="1"/>
  <c r="AA911" i="1"/>
  <c r="Z911" i="1"/>
  <c r="Y911" i="1"/>
  <c r="X911" i="1"/>
  <c r="W911" i="1"/>
  <c r="AF910" i="1"/>
  <c r="AE910" i="1"/>
  <c r="AD910" i="1"/>
  <c r="AC910" i="1"/>
  <c r="AB910" i="1"/>
  <c r="AA910" i="1"/>
  <c r="Z910" i="1"/>
  <c r="Y910" i="1"/>
  <c r="X910" i="1"/>
  <c r="W910" i="1"/>
  <c r="AF909" i="1"/>
  <c r="AE909" i="1"/>
  <c r="AD909" i="1"/>
  <c r="AC909" i="1"/>
  <c r="AB909" i="1"/>
  <c r="AA909" i="1"/>
  <c r="Z909" i="1"/>
  <c r="Y909" i="1"/>
  <c r="X909" i="1"/>
  <c r="W909" i="1"/>
  <c r="AF908" i="1"/>
  <c r="AE908" i="1"/>
  <c r="AD908" i="1"/>
  <c r="AC908" i="1"/>
  <c r="AB908" i="1"/>
  <c r="AA908" i="1"/>
  <c r="Z908" i="1"/>
  <c r="Y908" i="1"/>
  <c r="X908" i="1"/>
  <c r="W908" i="1"/>
  <c r="AF907" i="1"/>
  <c r="AE907" i="1"/>
  <c r="AD907" i="1"/>
  <c r="AC907" i="1"/>
  <c r="AB907" i="1"/>
  <c r="AA907" i="1"/>
  <c r="Z907" i="1"/>
  <c r="Y907" i="1"/>
  <c r="X907" i="1"/>
  <c r="W907" i="1"/>
  <c r="AF906" i="1"/>
  <c r="AE906" i="1"/>
  <c r="AD906" i="1"/>
  <c r="AC906" i="1"/>
  <c r="AB906" i="1"/>
  <c r="AA906" i="1"/>
  <c r="Z906" i="1"/>
  <c r="Y906" i="1"/>
  <c r="X906" i="1"/>
  <c r="W906" i="1"/>
  <c r="AF905" i="1"/>
  <c r="AE905" i="1"/>
  <c r="AD905" i="1"/>
  <c r="AC905" i="1"/>
  <c r="AB905" i="1"/>
  <c r="AA905" i="1"/>
  <c r="Z905" i="1"/>
  <c r="Y905" i="1"/>
  <c r="X905" i="1"/>
  <c r="W905" i="1"/>
  <c r="AF904" i="1"/>
  <c r="AE904" i="1"/>
  <c r="AD904" i="1"/>
  <c r="AC904" i="1"/>
  <c r="AB904" i="1"/>
  <c r="AA904" i="1"/>
  <c r="Z904" i="1"/>
  <c r="Y904" i="1"/>
  <c r="X904" i="1"/>
  <c r="W904" i="1"/>
  <c r="AF903" i="1"/>
  <c r="AE903" i="1"/>
  <c r="AD903" i="1"/>
  <c r="AC903" i="1"/>
  <c r="AB903" i="1"/>
  <c r="AA903" i="1"/>
  <c r="Z903" i="1"/>
  <c r="Y903" i="1"/>
  <c r="X903" i="1"/>
  <c r="W903" i="1"/>
  <c r="AF902" i="1"/>
  <c r="AE902" i="1"/>
  <c r="AD902" i="1"/>
  <c r="AC902" i="1"/>
  <c r="AB902" i="1"/>
  <c r="AA902" i="1"/>
  <c r="Z902" i="1"/>
  <c r="Y902" i="1"/>
  <c r="X902" i="1"/>
  <c r="W902" i="1"/>
  <c r="AF901" i="1"/>
  <c r="AE901" i="1"/>
  <c r="AD901" i="1"/>
  <c r="AC901" i="1"/>
  <c r="AB901" i="1"/>
  <c r="AA901" i="1"/>
  <c r="Z901" i="1"/>
  <c r="Y901" i="1"/>
  <c r="X901" i="1"/>
  <c r="W901" i="1"/>
  <c r="AF900" i="1"/>
  <c r="AE900" i="1"/>
  <c r="AD900" i="1"/>
  <c r="AC900" i="1"/>
  <c r="AB900" i="1"/>
  <c r="AA900" i="1"/>
  <c r="Z900" i="1"/>
  <c r="Y900" i="1"/>
  <c r="X900" i="1"/>
  <c r="W900" i="1"/>
  <c r="AF899" i="1"/>
  <c r="AE899" i="1"/>
  <c r="AD899" i="1"/>
  <c r="AC899" i="1"/>
  <c r="AB899" i="1"/>
  <c r="AA899" i="1"/>
  <c r="Z899" i="1"/>
  <c r="Y899" i="1"/>
  <c r="X899" i="1"/>
  <c r="W899" i="1"/>
  <c r="AF898" i="1"/>
  <c r="AE898" i="1"/>
  <c r="AD898" i="1"/>
  <c r="AC898" i="1"/>
  <c r="AB898" i="1"/>
  <c r="AA898" i="1"/>
  <c r="Z898" i="1"/>
  <c r="Y898" i="1"/>
  <c r="X898" i="1"/>
  <c r="W898" i="1"/>
  <c r="AF897" i="1"/>
  <c r="AE897" i="1"/>
  <c r="AD897" i="1"/>
  <c r="AC897" i="1"/>
  <c r="AB897" i="1"/>
  <c r="AA897" i="1"/>
  <c r="Z897" i="1"/>
  <c r="Y897" i="1"/>
  <c r="X897" i="1"/>
  <c r="W897" i="1"/>
  <c r="AF896" i="1"/>
  <c r="AE896" i="1"/>
  <c r="AD896" i="1"/>
  <c r="AC896" i="1"/>
  <c r="AB896" i="1"/>
  <c r="AA896" i="1"/>
  <c r="Z896" i="1"/>
  <c r="Y896" i="1"/>
  <c r="X896" i="1"/>
  <c r="W896" i="1"/>
  <c r="AF895" i="1"/>
  <c r="AE895" i="1"/>
  <c r="AD895" i="1"/>
  <c r="AC895" i="1"/>
  <c r="AB895" i="1"/>
  <c r="AA895" i="1"/>
  <c r="Z895" i="1"/>
  <c r="Y895" i="1"/>
  <c r="X895" i="1"/>
  <c r="W895" i="1"/>
  <c r="AF894" i="1"/>
  <c r="AE894" i="1"/>
  <c r="AD894" i="1"/>
  <c r="AC894" i="1"/>
  <c r="AB894" i="1"/>
  <c r="AA894" i="1"/>
  <c r="Z894" i="1"/>
  <c r="Y894" i="1"/>
  <c r="X894" i="1"/>
  <c r="W894" i="1"/>
  <c r="AF893" i="1"/>
  <c r="AE893" i="1"/>
  <c r="AD893" i="1"/>
  <c r="AC893" i="1"/>
  <c r="AB893" i="1"/>
  <c r="AA893" i="1"/>
  <c r="Z893" i="1"/>
  <c r="Y893" i="1"/>
  <c r="X893" i="1"/>
  <c r="W893" i="1"/>
  <c r="AF892" i="1"/>
  <c r="AE892" i="1"/>
  <c r="AD892" i="1"/>
  <c r="AC892" i="1"/>
  <c r="AB892" i="1"/>
  <c r="AA892" i="1"/>
  <c r="Z892" i="1"/>
  <c r="Y892" i="1"/>
  <c r="X892" i="1"/>
  <c r="W892" i="1"/>
  <c r="AF891" i="1"/>
  <c r="AE891" i="1"/>
  <c r="AD891" i="1"/>
  <c r="AC891" i="1"/>
  <c r="AB891" i="1"/>
  <c r="AA891" i="1"/>
  <c r="Z891" i="1"/>
  <c r="Y891" i="1"/>
  <c r="X891" i="1"/>
  <c r="W891" i="1"/>
  <c r="AF890" i="1"/>
  <c r="AE890" i="1"/>
  <c r="AD890" i="1"/>
  <c r="AC890" i="1"/>
  <c r="AB890" i="1"/>
  <c r="AA890" i="1"/>
  <c r="Z890" i="1"/>
  <c r="Y890" i="1"/>
  <c r="X890" i="1"/>
  <c r="W890" i="1"/>
  <c r="AF889" i="1"/>
  <c r="AE889" i="1"/>
  <c r="AD889" i="1"/>
  <c r="AC889" i="1"/>
  <c r="AB889" i="1"/>
  <c r="AA889" i="1"/>
  <c r="Z889" i="1"/>
  <c r="Y889" i="1"/>
  <c r="X889" i="1"/>
  <c r="W889" i="1"/>
  <c r="AF888" i="1"/>
  <c r="AE888" i="1"/>
  <c r="AD888" i="1"/>
  <c r="AC888" i="1"/>
  <c r="AB888" i="1"/>
  <c r="AA888" i="1"/>
  <c r="Z888" i="1"/>
  <c r="Y888" i="1"/>
  <c r="X888" i="1"/>
  <c r="W888" i="1"/>
  <c r="AF887" i="1"/>
  <c r="AE887" i="1"/>
  <c r="AD887" i="1"/>
  <c r="AC887" i="1"/>
  <c r="AB887" i="1"/>
  <c r="AA887" i="1"/>
  <c r="Z887" i="1"/>
  <c r="Y887" i="1"/>
  <c r="X887" i="1"/>
  <c r="W887" i="1"/>
  <c r="AF886" i="1"/>
  <c r="AE886" i="1"/>
  <c r="AD886" i="1"/>
  <c r="AC886" i="1"/>
  <c r="AB886" i="1"/>
  <c r="AA886" i="1"/>
  <c r="Z886" i="1"/>
  <c r="Y886" i="1"/>
  <c r="X886" i="1"/>
  <c r="W886" i="1"/>
  <c r="AF885" i="1"/>
  <c r="AE885" i="1"/>
  <c r="AD885" i="1"/>
  <c r="AC885" i="1"/>
  <c r="AB885" i="1"/>
  <c r="AA885" i="1"/>
  <c r="Z885" i="1"/>
  <c r="Y885" i="1"/>
  <c r="X885" i="1"/>
  <c r="W885" i="1"/>
  <c r="AF884" i="1"/>
  <c r="AE884" i="1"/>
  <c r="AD884" i="1"/>
  <c r="AC884" i="1"/>
  <c r="AB884" i="1"/>
  <c r="AA884" i="1"/>
  <c r="Z884" i="1"/>
  <c r="Y884" i="1"/>
  <c r="X884" i="1"/>
  <c r="W884" i="1"/>
  <c r="AF883" i="1"/>
  <c r="AE883" i="1"/>
  <c r="AD883" i="1"/>
  <c r="AC883" i="1"/>
  <c r="AB883" i="1"/>
  <c r="AA883" i="1"/>
  <c r="Z883" i="1"/>
  <c r="Y883" i="1"/>
  <c r="X883" i="1"/>
  <c r="W883" i="1"/>
  <c r="AF882" i="1"/>
  <c r="AE882" i="1"/>
  <c r="AD882" i="1"/>
  <c r="AC882" i="1"/>
  <c r="AB882" i="1"/>
  <c r="AA882" i="1"/>
  <c r="Z882" i="1"/>
  <c r="Y882" i="1"/>
  <c r="X882" i="1"/>
  <c r="W882" i="1"/>
  <c r="AF881" i="1"/>
  <c r="AE881" i="1"/>
  <c r="AD881" i="1"/>
  <c r="AC881" i="1"/>
  <c r="AB881" i="1"/>
  <c r="AA881" i="1"/>
  <c r="Z881" i="1"/>
  <c r="Y881" i="1"/>
  <c r="X881" i="1"/>
  <c r="W881" i="1"/>
  <c r="AF880" i="1"/>
  <c r="AE880" i="1"/>
  <c r="AD880" i="1"/>
  <c r="AC880" i="1"/>
  <c r="AB880" i="1"/>
  <c r="AA880" i="1"/>
  <c r="Z880" i="1"/>
  <c r="Y880" i="1"/>
  <c r="X880" i="1"/>
  <c r="W880" i="1"/>
  <c r="AF879" i="1"/>
  <c r="AE879" i="1"/>
  <c r="AD879" i="1"/>
  <c r="AC879" i="1"/>
  <c r="AB879" i="1"/>
  <c r="AA879" i="1"/>
  <c r="Z879" i="1"/>
  <c r="Y879" i="1"/>
  <c r="X879" i="1"/>
  <c r="W879" i="1"/>
  <c r="AF878" i="1"/>
  <c r="AE878" i="1"/>
  <c r="AD878" i="1"/>
  <c r="AC878" i="1"/>
  <c r="AB878" i="1"/>
  <c r="AA878" i="1"/>
  <c r="Z878" i="1"/>
  <c r="Y878" i="1"/>
  <c r="X878" i="1"/>
  <c r="W878" i="1"/>
  <c r="AF877" i="1"/>
  <c r="AE877" i="1"/>
  <c r="AD877" i="1"/>
  <c r="AC877" i="1"/>
  <c r="AB877" i="1"/>
  <c r="AA877" i="1"/>
  <c r="Z877" i="1"/>
  <c r="Y877" i="1"/>
  <c r="X877" i="1"/>
  <c r="W877" i="1"/>
  <c r="AF876" i="1"/>
  <c r="AE876" i="1"/>
  <c r="AD876" i="1"/>
  <c r="AC876" i="1"/>
  <c r="AB876" i="1"/>
  <c r="AA876" i="1"/>
  <c r="Z876" i="1"/>
  <c r="Y876" i="1"/>
  <c r="X876" i="1"/>
  <c r="W876" i="1"/>
  <c r="AF875" i="1"/>
  <c r="AE875" i="1"/>
  <c r="AD875" i="1"/>
  <c r="AC875" i="1"/>
  <c r="AB875" i="1"/>
  <c r="AA875" i="1"/>
  <c r="Z875" i="1"/>
  <c r="Y875" i="1"/>
  <c r="X875" i="1"/>
  <c r="W875" i="1"/>
  <c r="AF874" i="1"/>
  <c r="AE874" i="1"/>
  <c r="AD874" i="1"/>
  <c r="AC874" i="1"/>
  <c r="AB874" i="1"/>
  <c r="AA874" i="1"/>
  <c r="Z874" i="1"/>
  <c r="Y874" i="1"/>
  <c r="X874" i="1"/>
  <c r="W874" i="1"/>
  <c r="AF873" i="1"/>
  <c r="AE873" i="1"/>
  <c r="AD873" i="1"/>
  <c r="AC873" i="1"/>
  <c r="AB873" i="1"/>
  <c r="AA873" i="1"/>
  <c r="Z873" i="1"/>
  <c r="Y873" i="1"/>
  <c r="X873" i="1"/>
  <c r="W873" i="1"/>
  <c r="AF872" i="1"/>
  <c r="AE872" i="1"/>
  <c r="AD872" i="1"/>
  <c r="AC872" i="1"/>
  <c r="AB872" i="1"/>
  <c r="AA872" i="1"/>
  <c r="Z872" i="1"/>
  <c r="Y872" i="1"/>
  <c r="X872" i="1"/>
  <c r="W872" i="1"/>
  <c r="AF871" i="1"/>
  <c r="AE871" i="1"/>
  <c r="AD871" i="1"/>
  <c r="AC871" i="1"/>
  <c r="AB871" i="1"/>
  <c r="AA871" i="1"/>
  <c r="Z871" i="1"/>
  <c r="Y871" i="1"/>
  <c r="X871" i="1"/>
  <c r="W871" i="1"/>
  <c r="AF870" i="1"/>
  <c r="AE870" i="1"/>
  <c r="AD870" i="1"/>
  <c r="AC870" i="1"/>
  <c r="AB870" i="1"/>
  <c r="AA870" i="1"/>
  <c r="Z870" i="1"/>
  <c r="Y870" i="1"/>
  <c r="X870" i="1"/>
  <c r="W870" i="1"/>
  <c r="AF869" i="1"/>
  <c r="AE869" i="1"/>
  <c r="AD869" i="1"/>
  <c r="AC869" i="1"/>
  <c r="AB869" i="1"/>
  <c r="AA869" i="1"/>
  <c r="Z869" i="1"/>
  <c r="Y869" i="1"/>
  <c r="X869" i="1"/>
  <c r="W869" i="1"/>
  <c r="AF868" i="1"/>
  <c r="AE868" i="1"/>
  <c r="AD868" i="1"/>
  <c r="AC868" i="1"/>
  <c r="AB868" i="1"/>
  <c r="AA868" i="1"/>
  <c r="Z868" i="1"/>
  <c r="Y868" i="1"/>
  <c r="X868" i="1"/>
  <c r="W868" i="1"/>
  <c r="AF867" i="1"/>
  <c r="AE867" i="1"/>
  <c r="AD867" i="1"/>
  <c r="AC867" i="1"/>
  <c r="AB867" i="1"/>
  <c r="AA867" i="1"/>
  <c r="Z867" i="1"/>
  <c r="Y867" i="1"/>
  <c r="X867" i="1"/>
  <c r="W867" i="1"/>
  <c r="AF866" i="1"/>
  <c r="AE866" i="1"/>
  <c r="AD866" i="1"/>
  <c r="AC866" i="1"/>
  <c r="AB866" i="1"/>
  <c r="AA866" i="1"/>
  <c r="Z866" i="1"/>
  <c r="Y866" i="1"/>
  <c r="X866" i="1"/>
  <c r="W866" i="1"/>
  <c r="AF865" i="1"/>
  <c r="AE865" i="1"/>
  <c r="AD865" i="1"/>
  <c r="AC865" i="1"/>
  <c r="AB865" i="1"/>
  <c r="AA865" i="1"/>
  <c r="Z865" i="1"/>
  <c r="Y865" i="1"/>
  <c r="X865" i="1"/>
  <c r="W865" i="1"/>
  <c r="AF864" i="1"/>
  <c r="AE864" i="1"/>
  <c r="AD864" i="1"/>
  <c r="AC864" i="1"/>
  <c r="AB864" i="1"/>
  <c r="AA864" i="1"/>
  <c r="Z864" i="1"/>
  <c r="Y864" i="1"/>
  <c r="X864" i="1"/>
  <c r="W864" i="1"/>
  <c r="AF863" i="1"/>
  <c r="AE863" i="1"/>
  <c r="AD863" i="1"/>
  <c r="AC863" i="1"/>
  <c r="AB863" i="1"/>
  <c r="AA863" i="1"/>
  <c r="Z863" i="1"/>
  <c r="Y863" i="1"/>
  <c r="X863" i="1"/>
  <c r="W863" i="1"/>
  <c r="AF862" i="1"/>
  <c r="AE862" i="1"/>
  <c r="AD862" i="1"/>
  <c r="AC862" i="1"/>
  <c r="AB862" i="1"/>
  <c r="AA862" i="1"/>
  <c r="Z862" i="1"/>
  <c r="Y862" i="1"/>
  <c r="X862" i="1"/>
  <c r="W862" i="1"/>
  <c r="AF861" i="1"/>
  <c r="AE861" i="1"/>
  <c r="AD861" i="1"/>
  <c r="AC861" i="1"/>
  <c r="AB861" i="1"/>
  <c r="AA861" i="1"/>
  <c r="Z861" i="1"/>
  <c r="Y861" i="1"/>
  <c r="X861" i="1"/>
  <c r="W861" i="1"/>
  <c r="AF860" i="1"/>
  <c r="AE860" i="1"/>
  <c r="AD860" i="1"/>
  <c r="AC860" i="1"/>
  <c r="AB860" i="1"/>
  <c r="AA860" i="1"/>
  <c r="Z860" i="1"/>
  <c r="Y860" i="1"/>
  <c r="X860" i="1"/>
  <c r="W860" i="1"/>
  <c r="AF859" i="1"/>
  <c r="AE859" i="1"/>
  <c r="AD859" i="1"/>
  <c r="AC859" i="1"/>
  <c r="AB859" i="1"/>
  <c r="AA859" i="1"/>
  <c r="Z859" i="1"/>
  <c r="Y859" i="1"/>
  <c r="X859" i="1"/>
  <c r="W859" i="1"/>
  <c r="AF858" i="1"/>
  <c r="AE858" i="1"/>
  <c r="AD858" i="1"/>
  <c r="AC858" i="1"/>
  <c r="AB858" i="1"/>
  <c r="AA858" i="1"/>
  <c r="Z858" i="1"/>
  <c r="Y858" i="1"/>
  <c r="X858" i="1"/>
  <c r="W858" i="1"/>
  <c r="AF857" i="1"/>
  <c r="AE857" i="1"/>
  <c r="AD857" i="1"/>
  <c r="AC857" i="1"/>
  <c r="AB857" i="1"/>
  <c r="AA857" i="1"/>
  <c r="Z857" i="1"/>
  <c r="Y857" i="1"/>
  <c r="X857" i="1"/>
  <c r="W857" i="1"/>
  <c r="AF856" i="1"/>
  <c r="AE856" i="1"/>
  <c r="AD856" i="1"/>
  <c r="AC856" i="1"/>
  <c r="AB856" i="1"/>
  <c r="AA856" i="1"/>
  <c r="Z856" i="1"/>
  <c r="Y856" i="1"/>
  <c r="X856" i="1"/>
  <c r="W856" i="1"/>
  <c r="AF855" i="1"/>
  <c r="AE855" i="1"/>
  <c r="AD855" i="1"/>
  <c r="AC855" i="1"/>
  <c r="AB855" i="1"/>
  <c r="AA855" i="1"/>
  <c r="Z855" i="1"/>
  <c r="Y855" i="1"/>
  <c r="X855" i="1"/>
  <c r="W855" i="1"/>
  <c r="AF854" i="1"/>
  <c r="AE854" i="1"/>
  <c r="AD854" i="1"/>
  <c r="AC854" i="1"/>
  <c r="AB854" i="1"/>
  <c r="AA854" i="1"/>
  <c r="Z854" i="1"/>
  <c r="Y854" i="1"/>
  <c r="X854" i="1"/>
  <c r="W854" i="1"/>
  <c r="AF853" i="1"/>
  <c r="AE853" i="1"/>
  <c r="AD853" i="1"/>
  <c r="AC853" i="1"/>
  <c r="AB853" i="1"/>
  <c r="AA853" i="1"/>
  <c r="Z853" i="1"/>
  <c r="Y853" i="1"/>
  <c r="X853" i="1"/>
  <c r="W853" i="1"/>
  <c r="AF852" i="1"/>
  <c r="AE852" i="1"/>
  <c r="AD852" i="1"/>
  <c r="AC852" i="1"/>
  <c r="AB852" i="1"/>
  <c r="AA852" i="1"/>
  <c r="Z852" i="1"/>
  <c r="Y852" i="1"/>
  <c r="X852" i="1"/>
  <c r="W852" i="1"/>
  <c r="AF851" i="1"/>
  <c r="AE851" i="1"/>
  <c r="AD851" i="1"/>
  <c r="AC851" i="1"/>
  <c r="AB851" i="1"/>
  <c r="AA851" i="1"/>
  <c r="Z851" i="1"/>
  <c r="Y851" i="1"/>
  <c r="X851" i="1"/>
  <c r="W851" i="1"/>
  <c r="AF850" i="1"/>
  <c r="AE850" i="1"/>
  <c r="AD850" i="1"/>
  <c r="AC850" i="1"/>
  <c r="AB850" i="1"/>
  <c r="AA850" i="1"/>
  <c r="Z850" i="1"/>
  <c r="Y850" i="1"/>
  <c r="X850" i="1"/>
  <c r="W850" i="1"/>
  <c r="AF849" i="1"/>
  <c r="AE849" i="1"/>
  <c r="AD849" i="1"/>
  <c r="AC849" i="1"/>
  <c r="AB849" i="1"/>
  <c r="AA849" i="1"/>
  <c r="Z849" i="1"/>
  <c r="Y849" i="1"/>
  <c r="X849" i="1"/>
  <c r="W849" i="1"/>
  <c r="AF848" i="1"/>
  <c r="AE848" i="1"/>
  <c r="AD848" i="1"/>
  <c r="AC848" i="1"/>
  <c r="AB848" i="1"/>
  <c r="AA848" i="1"/>
  <c r="Z848" i="1"/>
  <c r="Y848" i="1"/>
  <c r="X848" i="1"/>
  <c r="W848" i="1"/>
  <c r="AF847" i="1"/>
  <c r="AE847" i="1"/>
  <c r="AD847" i="1"/>
  <c r="AC847" i="1"/>
  <c r="AB847" i="1"/>
  <c r="AA847" i="1"/>
  <c r="Z847" i="1"/>
  <c r="Y847" i="1"/>
  <c r="X847" i="1"/>
  <c r="W847" i="1"/>
  <c r="AF846" i="1"/>
  <c r="AE846" i="1"/>
  <c r="AD846" i="1"/>
  <c r="AC846" i="1"/>
  <c r="AB846" i="1"/>
  <c r="AA846" i="1"/>
  <c r="Z846" i="1"/>
  <c r="Y846" i="1"/>
  <c r="X846" i="1"/>
  <c r="W846" i="1"/>
  <c r="AF845" i="1"/>
  <c r="AE845" i="1"/>
  <c r="AD845" i="1"/>
  <c r="AC845" i="1"/>
  <c r="AB845" i="1"/>
  <c r="AA845" i="1"/>
  <c r="Z845" i="1"/>
  <c r="Y845" i="1"/>
  <c r="X845" i="1"/>
  <c r="W845" i="1"/>
  <c r="AF844" i="1"/>
  <c r="AE844" i="1"/>
  <c r="AD844" i="1"/>
  <c r="AC844" i="1"/>
  <c r="AB844" i="1"/>
  <c r="AA844" i="1"/>
  <c r="Z844" i="1"/>
  <c r="Y844" i="1"/>
  <c r="X844" i="1"/>
  <c r="W844" i="1"/>
  <c r="AF843" i="1"/>
  <c r="AE843" i="1"/>
  <c r="AD843" i="1"/>
  <c r="AC843" i="1"/>
  <c r="AB843" i="1"/>
  <c r="AA843" i="1"/>
  <c r="Z843" i="1"/>
  <c r="Y843" i="1"/>
  <c r="X843" i="1"/>
  <c r="W843" i="1"/>
  <c r="AF842" i="1"/>
  <c r="AE842" i="1"/>
  <c r="AD842" i="1"/>
  <c r="AC842" i="1"/>
  <c r="AB842" i="1"/>
  <c r="AA842" i="1"/>
  <c r="Z842" i="1"/>
  <c r="Y842" i="1"/>
  <c r="X842" i="1"/>
  <c r="W842" i="1"/>
  <c r="AF841" i="1"/>
  <c r="AE841" i="1"/>
  <c r="AD841" i="1"/>
  <c r="AC841" i="1"/>
  <c r="AB841" i="1"/>
  <c r="AA841" i="1"/>
  <c r="Z841" i="1"/>
  <c r="Y841" i="1"/>
  <c r="X841" i="1"/>
  <c r="W841" i="1"/>
  <c r="AF840" i="1"/>
  <c r="AE840" i="1"/>
  <c r="AD840" i="1"/>
  <c r="AC840" i="1"/>
  <c r="AB840" i="1"/>
  <c r="AA840" i="1"/>
  <c r="Z840" i="1"/>
  <c r="Y840" i="1"/>
  <c r="X840" i="1"/>
  <c r="W840" i="1"/>
  <c r="AF839" i="1"/>
  <c r="AE839" i="1"/>
  <c r="AD839" i="1"/>
  <c r="AC839" i="1"/>
  <c r="AB839" i="1"/>
  <c r="AA839" i="1"/>
  <c r="Z839" i="1"/>
  <c r="Y839" i="1"/>
  <c r="X839" i="1"/>
  <c r="W839" i="1"/>
  <c r="AF838" i="1"/>
  <c r="AE838" i="1"/>
  <c r="AD838" i="1"/>
  <c r="AC838" i="1"/>
  <c r="AB838" i="1"/>
  <c r="AA838" i="1"/>
  <c r="Z838" i="1"/>
  <c r="Y838" i="1"/>
  <c r="X838" i="1"/>
  <c r="W838" i="1"/>
  <c r="AF837" i="1"/>
  <c r="AE837" i="1"/>
  <c r="AD837" i="1"/>
  <c r="AC837" i="1"/>
  <c r="AB837" i="1"/>
  <c r="AA837" i="1"/>
  <c r="Z837" i="1"/>
  <c r="Y837" i="1"/>
  <c r="X837" i="1"/>
  <c r="W837" i="1"/>
  <c r="AF836" i="1"/>
  <c r="AE836" i="1"/>
  <c r="AD836" i="1"/>
  <c r="AC836" i="1"/>
  <c r="AB836" i="1"/>
  <c r="AA836" i="1"/>
  <c r="Z836" i="1"/>
  <c r="Y836" i="1"/>
  <c r="X836" i="1"/>
  <c r="W836" i="1"/>
  <c r="AF835" i="1"/>
  <c r="AE835" i="1"/>
  <c r="AD835" i="1"/>
  <c r="AC835" i="1"/>
  <c r="AB835" i="1"/>
  <c r="AA835" i="1"/>
  <c r="Z835" i="1"/>
  <c r="Y835" i="1"/>
  <c r="X835" i="1"/>
  <c r="W835" i="1"/>
  <c r="AF834" i="1"/>
  <c r="AE834" i="1"/>
  <c r="AD834" i="1"/>
  <c r="AC834" i="1"/>
  <c r="AB834" i="1"/>
  <c r="AA834" i="1"/>
  <c r="Z834" i="1"/>
  <c r="Y834" i="1"/>
  <c r="X834" i="1"/>
  <c r="W834" i="1"/>
  <c r="AF833" i="1"/>
  <c r="AE833" i="1"/>
  <c r="AD833" i="1"/>
  <c r="AC833" i="1"/>
  <c r="AB833" i="1"/>
  <c r="AA833" i="1"/>
  <c r="Z833" i="1"/>
  <c r="Y833" i="1"/>
  <c r="X833" i="1"/>
  <c r="W833" i="1"/>
  <c r="AF832" i="1"/>
  <c r="AE832" i="1"/>
  <c r="AD832" i="1"/>
  <c r="AC832" i="1"/>
  <c r="AB832" i="1"/>
  <c r="AA832" i="1"/>
  <c r="Z832" i="1"/>
  <c r="Y832" i="1"/>
  <c r="X832" i="1"/>
  <c r="W832" i="1"/>
  <c r="AF831" i="1"/>
  <c r="AE831" i="1"/>
  <c r="AD831" i="1"/>
  <c r="AC831" i="1"/>
  <c r="AB831" i="1"/>
  <c r="AA831" i="1"/>
  <c r="Z831" i="1"/>
  <c r="Y831" i="1"/>
  <c r="X831" i="1"/>
  <c r="W831" i="1"/>
  <c r="AF830" i="1"/>
  <c r="AE830" i="1"/>
  <c r="AD830" i="1"/>
  <c r="AC830" i="1"/>
  <c r="AB830" i="1"/>
  <c r="AA830" i="1"/>
  <c r="Z830" i="1"/>
  <c r="Y830" i="1"/>
  <c r="X830" i="1"/>
  <c r="W830" i="1"/>
  <c r="AF829" i="1"/>
  <c r="AE829" i="1"/>
  <c r="AD829" i="1"/>
  <c r="AC829" i="1"/>
  <c r="AB829" i="1"/>
  <c r="AA829" i="1"/>
  <c r="Z829" i="1"/>
  <c r="Y829" i="1"/>
  <c r="X829" i="1"/>
  <c r="W829" i="1"/>
  <c r="AF828" i="1"/>
  <c r="AE828" i="1"/>
  <c r="AD828" i="1"/>
  <c r="AC828" i="1"/>
  <c r="AB828" i="1"/>
  <c r="AA828" i="1"/>
  <c r="Z828" i="1"/>
  <c r="Y828" i="1"/>
  <c r="X828" i="1"/>
  <c r="W828" i="1"/>
  <c r="AF827" i="1"/>
  <c r="AE827" i="1"/>
  <c r="AD827" i="1"/>
  <c r="AC827" i="1"/>
  <c r="AB827" i="1"/>
  <c r="AA827" i="1"/>
  <c r="Z827" i="1"/>
  <c r="Y827" i="1"/>
  <c r="X827" i="1"/>
  <c r="W827" i="1"/>
  <c r="AF826" i="1"/>
  <c r="AE826" i="1"/>
  <c r="AD826" i="1"/>
  <c r="AC826" i="1"/>
  <c r="AB826" i="1"/>
  <c r="AA826" i="1"/>
  <c r="Z826" i="1"/>
  <c r="Y826" i="1"/>
  <c r="X826" i="1"/>
  <c r="W826" i="1"/>
  <c r="AF825" i="1"/>
  <c r="AE825" i="1"/>
  <c r="AD825" i="1"/>
  <c r="AC825" i="1"/>
  <c r="AB825" i="1"/>
  <c r="AA825" i="1"/>
  <c r="Z825" i="1"/>
  <c r="Y825" i="1"/>
  <c r="X825" i="1"/>
  <c r="W825" i="1"/>
  <c r="AF824" i="1"/>
  <c r="AE824" i="1"/>
  <c r="AD824" i="1"/>
  <c r="AC824" i="1"/>
  <c r="AB824" i="1"/>
  <c r="AA824" i="1"/>
  <c r="Z824" i="1"/>
  <c r="Y824" i="1"/>
  <c r="X824" i="1"/>
  <c r="W824" i="1"/>
  <c r="AF823" i="1"/>
  <c r="AE823" i="1"/>
  <c r="AD823" i="1"/>
  <c r="AC823" i="1"/>
  <c r="AB823" i="1"/>
  <c r="AA823" i="1"/>
  <c r="Z823" i="1"/>
  <c r="Y823" i="1"/>
  <c r="X823" i="1"/>
  <c r="W823" i="1"/>
  <c r="AF822" i="1"/>
  <c r="AE822" i="1"/>
  <c r="AD822" i="1"/>
  <c r="AC822" i="1"/>
  <c r="AB822" i="1"/>
  <c r="AA822" i="1"/>
  <c r="Z822" i="1"/>
  <c r="Y822" i="1"/>
  <c r="X822" i="1"/>
  <c r="W822" i="1"/>
  <c r="AF821" i="1"/>
  <c r="AE821" i="1"/>
  <c r="AD821" i="1"/>
  <c r="AC821" i="1"/>
  <c r="AB821" i="1"/>
  <c r="AA821" i="1"/>
  <c r="Z821" i="1"/>
  <c r="Y821" i="1"/>
  <c r="X821" i="1"/>
  <c r="W821" i="1"/>
  <c r="AF820" i="1"/>
  <c r="AE820" i="1"/>
  <c r="AD820" i="1"/>
  <c r="AC820" i="1"/>
  <c r="AB820" i="1"/>
  <c r="AA820" i="1"/>
  <c r="Z820" i="1"/>
  <c r="Y820" i="1"/>
  <c r="X820" i="1"/>
  <c r="W820" i="1"/>
  <c r="AF819" i="1"/>
  <c r="AE819" i="1"/>
  <c r="AD819" i="1"/>
  <c r="AC819" i="1"/>
  <c r="AB819" i="1"/>
  <c r="AA819" i="1"/>
  <c r="Z819" i="1"/>
  <c r="Y819" i="1"/>
  <c r="X819" i="1"/>
  <c r="W819" i="1"/>
  <c r="AF818" i="1"/>
  <c r="AE818" i="1"/>
  <c r="AD818" i="1"/>
  <c r="AC818" i="1"/>
  <c r="AB818" i="1"/>
  <c r="AA818" i="1"/>
  <c r="Z818" i="1"/>
  <c r="Y818" i="1"/>
  <c r="X818" i="1"/>
  <c r="W818" i="1"/>
  <c r="AF817" i="1"/>
  <c r="AE817" i="1"/>
  <c r="AD817" i="1"/>
  <c r="AC817" i="1"/>
  <c r="AB817" i="1"/>
  <c r="AA817" i="1"/>
  <c r="Z817" i="1"/>
  <c r="Y817" i="1"/>
  <c r="X817" i="1"/>
  <c r="W817" i="1"/>
  <c r="AF816" i="1"/>
  <c r="AE816" i="1"/>
  <c r="AD816" i="1"/>
  <c r="AC816" i="1"/>
  <c r="AB816" i="1"/>
  <c r="AA816" i="1"/>
  <c r="Z816" i="1"/>
  <c r="Y816" i="1"/>
  <c r="X816" i="1"/>
  <c r="W816" i="1"/>
  <c r="AF815" i="1"/>
  <c r="AE815" i="1"/>
  <c r="AD815" i="1"/>
  <c r="AC815" i="1"/>
  <c r="AB815" i="1"/>
  <c r="AA815" i="1"/>
  <c r="Z815" i="1"/>
  <c r="Y815" i="1"/>
  <c r="X815" i="1"/>
  <c r="W815" i="1"/>
  <c r="AF814" i="1"/>
  <c r="AE814" i="1"/>
  <c r="AD814" i="1"/>
  <c r="AC814" i="1"/>
  <c r="AB814" i="1"/>
  <c r="AA814" i="1"/>
  <c r="Z814" i="1"/>
  <c r="Y814" i="1"/>
  <c r="X814" i="1"/>
  <c r="W814" i="1"/>
  <c r="AF813" i="1"/>
  <c r="AE813" i="1"/>
  <c r="AD813" i="1"/>
  <c r="AC813" i="1"/>
  <c r="AB813" i="1"/>
  <c r="AA813" i="1"/>
  <c r="Z813" i="1"/>
  <c r="Y813" i="1"/>
  <c r="X813" i="1"/>
  <c r="W813" i="1"/>
  <c r="AF812" i="1"/>
  <c r="AE812" i="1"/>
  <c r="AD812" i="1"/>
  <c r="AC812" i="1"/>
  <c r="AB812" i="1"/>
  <c r="AA812" i="1"/>
  <c r="Z812" i="1"/>
  <c r="Y812" i="1"/>
  <c r="X812" i="1"/>
  <c r="W812" i="1"/>
  <c r="AF811" i="1"/>
  <c r="AE811" i="1"/>
  <c r="AD811" i="1"/>
  <c r="AC811" i="1"/>
  <c r="AB811" i="1"/>
  <c r="AA811" i="1"/>
  <c r="Z811" i="1"/>
  <c r="Y811" i="1"/>
  <c r="X811" i="1"/>
  <c r="W811" i="1"/>
  <c r="AF810" i="1"/>
  <c r="AE810" i="1"/>
  <c r="AD810" i="1"/>
  <c r="AC810" i="1"/>
  <c r="AB810" i="1"/>
  <c r="AA810" i="1"/>
  <c r="Z810" i="1"/>
  <c r="Y810" i="1"/>
  <c r="X810" i="1"/>
  <c r="W810" i="1"/>
  <c r="AF809" i="1"/>
  <c r="AE809" i="1"/>
  <c r="AD809" i="1"/>
  <c r="AC809" i="1"/>
  <c r="AB809" i="1"/>
  <c r="AA809" i="1"/>
  <c r="Z809" i="1"/>
  <c r="Y809" i="1"/>
  <c r="X809" i="1"/>
  <c r="W809" i="1"/>
  <c r="AF808" i="1"/>
  <c r="AE808" i="1"/>
  <c r="AD808" i="1"/>
  <c r="AC808" i="1"/>
  <c r="AB808" i="1"/>
  <c r="AA808" i="1"/>
  <c r="Z808" i="1"/>
  <c r="Y808" i="1"/>
  <c r="X808" i="1"/>
  <c r="W808" i="1"/>
  <c r="AF807" i="1"/>
  <c r="AE807" i="1"/>
  <c r="AD807" i="1"/>
  <c r="AC807" i="1"/>
  <c r="AB807" i="1"/>
  <c r="AA807" i="1"/>
  <c r="Z807" i="1"/>
  <c r="Y807" i="1"/>
  <c r="X807" i="1"/>
  <c r="W807" i="1"/>
  <c r="AF806" i="1"/>
  <c r="AE806" i="1"/>
  <c r="AD806" i="1"/>
  <c r="AC806" i="1"/>
  <c r="AB806" i="1"/>
  <c r="AA806" i="1"/>
  <c r="Z806" i="1"/>
  <c r="Y806" i="1"/>
  <c r="X806" i="1"/>
  <c r="W806" i="1"/>
  <c r="AF805" i="1"/>
  <c r="AE805" i="1"/>
  <c r="AD805" i="1"/>
  <c r="AC805" i="1"/>
  <c r="AB805" i="1"/>
  <c r="AA805" i="1"/>
  <c r="Z805" i="1"/>
  <c r="Y805" i="1"/>
  <c r="X805" i="1"/>
  <c r="W805" i="1"/>
  <c r="AF804" i="1"/>
  <c r="AE804" i="1"/>
  <c r="AD804" i="1"/>
  <c r="AC804" i="1"/>
  <c r="AB804" i="1"/>
  <c r="AA804" i="1"/>
  <c r="Z804" i="1"/>
  <c r="Y804" i="1"/>
  <c r="X804" i="1"/>
  <c r="W804" i="1"/>
  <c r="AF803" i="1"/>
  <c r="AE803" i="1"/>
  <c r="AD803" i="1"/>
  <c r="AC803" i="1"/>
  <c r="AB803" i="1"/>
  <c r="AA803" i="1"/>
  <c r="Z803" i="1"/>
  <c r="Y803" i="1"/>
  <c r="X803" i="1"/>
  <c r="W803" i="1"/>
  <c r="AF802" i="1"/>
  <c r="AE802" i="1"/>
  <c r="AD802" i="1"/>
  <c r="AC802" i="1"/>
  <c r="AB802" i="1"/>
  <c r="AA802" i="1"/>
  <c r="Z802" i="1"/>
  <c r="Y802" i="1"/>
  <c r="X802" i="1"/>
  <c r="W802" i="1"/>
  <c r="AF801" i="1"/>
  <c r="AE801" i="1"/>
  <c r="AD801" i="1"/>
  <c r="AC801" i="1"/>
  <c r="AB801" i="1"/>
  <c r="AA801" i="1"/>
  <c r="Z801" i="1"/>
  <c r="Y801" i="1"/>
  <c r="X801" i="1"/>
  <c r="W801" i="1"/>
  <c r="AF800" i="1"/>
  <c r="AE800" i="1"/>
  <c r="AD800" i="1"/>
  <c r="AC800" i="1"/>
  <c r="AB800" i="1"/>
  <c r="AA800" i="1"/>
  <c r="Z800" i="1"/>
  <c r="Y800" i="1"/>
  <c r="X800" i="1"/>
  <c r="W800" i="1"/>
  <c r="AF799" i="1"/>
  <c r="AE799" i="1"/>
  <c r="AD799" i="1"/>
  <c r="AC799" i="1"/>
  <c r="AB799" i="1"/>
  <c r="AA799" i="1"/>
  <c r="Z799" i="1"/>
  <c r="Y799" i="1"/>
  <c r="X799" i="1"/>
  <c r="W799" i="1"/>
  <c r="AF798" i="1"/>
  <c r="AE798" i="1"/>
  <c r="AD798" i="1"/>
  <c r="AC798" i="1"/>
  <c r="AB798" i="1"/>
  <c r="AA798" i="1"/>
  <c r="Z798" i="1"/>
  <c r="Y798" i="1"/>
  <c r="X798" i="1"/>
  <c r="W798" i="1"/>
  <c r="AF797" i="1"/>
  <c r="AE797" i="1"/>
  <c r="AD797" i="1"/>
  <c r="AC797" i="1"/>
  <c r="AB797" i="1"/>
  <c r="AA797" i="1"/>
  <c r="Z797" i="1"/>
  <c r="Y797" i="1"/>
  <c r="X797" i="1"/>
  <c r="W797" i="1"/>
  <c r="AF796" i="1"/>
  <c r="AE796" i="1"/>
  <c r="AD796" i="1"/>
  <c r="AC796" i="1"/>
  <c r="AB796" i="1"/>
  <c r="AA796" i="1"/>
  <c r="Z796" i="1"/>
  <c r="Y796" i="1"/>
  <c r="X796" i="1"/>
  <c r="W796" i="1"/>
  <c r="AF795" i="1"/>
  <c r="AE795" i="1"/>
  <c r="AD795" i="1"/>
  <c r="AC795" i="1"/>
  <c r="AB795" i="1"/>
  <c r="AA795" i="1"/>
  <c r="Z795" i="1"/>
  <c r="Y795" i="1"/>
  <c r="X795" i="1"/>
  <c r="W795" i="1"/>
  <c r="AF794" i="1"/>
  <c r="AE794" i="1"/>
  <c r="AD794" i="1"/>
  <c r="AC794" i="1"/>
  <c r="AB794" i="1"/>
  <c r="AA794" i="1"/>
  <c r="Z794" i="1"/>
  <c r="Y794" i="1"/>
  <c r="X794" i="1"/>
  <c r="W794" i="1"/>
  <c r="AF793" i="1"/>
  <c r="AE793" i="1"/>
  <c r="AD793" i="1"/>
  <c r="AC793" i="1"/>
  <c r="AB793" i="1"/>
  <c r="AA793" i="1"/>
  <c r="Z793" i="1"/>
  <c r="Y793" i="1"/>
  <c r="X793" i="1"/>
  <c r="W793" i="1"/>
  <c r="AF792" i="1"/>
  <c r="AE792" i="1"/>
  <c r="AD792" i="1"/>
  <c r="AC792" i="1"/>
  <c r="AB792" i="1"/>
  <c r="AA792" i="1"/>
  <c r="Z792" i="1"/>
  <c r="Y792" i="1"/>
  <c r="X792" i="1"/>
  <c r="W792" i="1"/>
  <c r="AF791" i="1"/>
  <c r="AE791" i="1"/>
  <c r="AD791" i="1"/>
  <c r="AC791" i="1"/>
  <c r="AB791" i="1"/>
  <c r="AA791" i="1"/>
  <c r="Z791" i="1"/>
  <c r="Y791" i="1"/>
  <c r="X791" i="1"/>
  <c r="W791" i="1"/>
  <c r="AF790" i="1"/>
  <c r="AE790" i="1"/>
  <c r="AD790" i="1"/>
  <c r="AC790" i="1"/>
  <c r="AB790" i="1"/>
  <c r="AA790" i="1"/>
  <c r="Z790" i="1"/>
  <c r="Y790" i="1"/>
  <c r="X790" i="1"/>
  <c r="W790" i="1"/>
  <c r="AF789" i="1"/>
  <c r="AE789" i="1"/>
  <c r="AD789" i="1"/>
  <c r="AC789" i="1"/>
  <c r="AB789" i="1"/>
  <c r="AA789" i="1"/>
  <c r="Z789" i="1"/>
  <c r="Y789" i="1"/>
  <c r="X789" i="1"/>
  <c r="W789" i="1"/>
  <c r="AF788" i="1"/>
  <c r="AE788" i="1"/>
  <c r="AD788" i="1"/>
  <c r="AC788" i="1"/>
  <c r="AB788" i="1"/>
  <c r="AA788" i="1"/>
  <c r="Z788" i="1"/>
  <c r="Y788" i="1"/>
  <c r="X788" i="1"/>
  <c r="W788" i="1"/>
  <c r="AF787" i="1"/>
  <c r="AE787" i="1"/>
  <c r="AD787" i="1"/>
  <c r="AC787" i="1"/>
  <c r="AB787" i="1"/>
  <c r="AA787" i="1"/>
  <c r="Z787" i="1"/>
  <c r="Y787" i="1"/>
  <c r="X787" i="1"/>
  <c r="W787" i="1"/>
  <c r="AF786" i="1"/>
  <c r="AE786" i="1"/>
  <c r="AD786" i="1"/>
  <c r="AC786" i="1"/>
  <c r="AB786" i="1"/>
  <c r="AA786" i="1"/>
  <c r="Z786" i="1"/>
  <c r="Y786" i="1"/>
  <c r="X786" i="1"/>
  <c r="W786" i="1"/>
  <c r="AF785" i="1"/>
  <c r="AE785" i="1"/>
  <c r="AD785" i="1"/>
  <c r="AC785" i="1"/>
  <c r="AB785" i="1"/>
  <c r="AA785" i="1"/>
  <c r="Z785" i="1"/>
  <c r="Y785" i="1"/>
  <c r="X785" i="1"/>
  <c r="W785" i="1"/>
  <c r="AF784" i="1"/>
  <c r="AE784" i="1"/>
  <c r="AD784" i="1"/>
  <c r="AC784" i="1"/>
  <c r="AB784" i="1"/>
  <c r="AA784" i="1"/>
  <c r="Z784" i="1"/>
  <c r="Y784" i="1"/>
  <c r="X784" i="1"/>
  <c r="W784" i="1"/>
  <c r="AF783" i="1"/>
  <c r="AE783" i="1"/>
  <c r="AD783" i="1"/>
  <c r="AC783" i="1"/>
  <c r="AB783" i="1"/>
  <c r="AA783" i="1"/>
  <c r="Z783" i="1"/>
  <c r="Y783" i="1"/>
  <c r="X783" i="1"/>
  <c r="W783" i="1"/>
  <c r="AF782" i="1"/>
  <c r="AE782" i="1"/>
  <c r="AD782" i="1"/>
  <c r="AC782" i="1"/>
  <c r="AB782" i="1"/>
  <c r="AA782" i="1"/>
  <c r="Z782" i="1"/>
  <c r="Y782" i="1"/>
  <c r="X782" i="1"/>
  <c r="W782" i="1"/>
  <c r="AF781" i="1"/>
  <c r="AE781" i="1"/>
  <c r="AD781" i="1"/>
  <c r="AC781" i="1"/>
  <c r="AB781" i="1"/>
  <c r="AA781" i="1"/>
  <c r="Z781" i="1"/>
  <c r="Y781" i="1"/>
  <c r="X781" i="1"/>
  <c r="W781" i="1"/>
  <c r="AF780" i="1"/>
  <c r="AE780" i="1"/>
  <c r="AD780" i="1"/>
  <c r="AC780" i="1"/>
  <c r="AB780" i="1"/>
  <c r="AA780" i="1"/>
  <c r="Z780" i="1"/>
  <c r="Y780" i="1"/>
  <c r="X780" i="1"/>
  <c r="W780" i="1"/>
  <c r="AF779" i="1"/>
  <c r="AE779" i="1"/>
  <c r="AD779" i="1"/>
  <c r="AC779" i="1"/>
  <c r="AB779" i="1"/>
  <c r="AA779" i="1"/>
  <c r="Z779" i="1"/>
  <c r="Y779" i="1"/>
  <c r="X779" i="1"/>
  <c r="W779" i="1"/>
  <c r="AF778" i="1"/>
  <c r="AE778" i="1"/>
  <c r="AD778" i="1"/>
  <c r="AC778" i="1"/>
  <c r="AB778" i="1"/>
  <c r="AA778" i="1"/>
  <c r="Z778" i="1"/>
  <c r="Y778" i="1"/>
  <c r="X778" i="1"/>
  <c r="W778" i="1"/>
  <c r="AF777" i="1"/>
  <c r="AE777" i="1"/>
  <c r="AD777" i="1"/>
  <c r="AC777" i="1"/>
  <c r="AB777" i="1"/>
  <c r="AA777" i="1"/>
  <c r="Z777" i="1"/>
  <c r="Y777" i="1"/>
  <c r="X777" i="1"/>
  <c r="W777" i="1"/>
  <c r="AF776" i="1"/>
  <c r="AE776" i="1"/>
  <c r="AD776" i="1"/>
  <c r="AC776" i="1"/>
  <c r="AB776" i="1"/>
  <c r="AA776" i="1"/>
  <c r="Z776" i="1"/>
  <c r="Y776" i="1"/>
  <c r="X776" i="1"/>
  <c r="W776" i="1"/>
  <c r="AF775" i="1"/>
  <c r="AE775" i="1"/>
  <c r="AD775" i="1"/>
  <c r="AC775" i="1"/>
  <c r="AB775" i="1"/>
  <c r="AA775" i="1"/>
  <c r="Z775" i="1"/>
  <c r="Y775" i="1"/>
  <c r="X775" i="1"/>
  <c r="W775" i="1"/>
  <c r="AF774" i="1"/>
  <c r="AE774" i="1"/>
  <c r="AD774" i="1"/>
  <c r="AC774" i="1"/>
  <c r="AB774" i="1"/>
  <c r="AA774" i="1"/>
  <c r="Z774" i="1"/>
  <c r="Y774" i="1"/>
  <c r="X774" i="1"/>
  <c r="W774" i="1"/>
  <c r="AF773" i="1"/>
  <c r="AE773" i="1"/>
  <c r="AD773" i="1"/>
  <c r="AC773" i="1"/>
  <c r="AB773" i="1"/>
  <c r="AA773" i="1"/>
  <c r="Z773" i="1"/>
  <c r="Y773" i="1"/>
  <c r="X773" i="1"/>
  <c r="W773" i="1"/>
  <c r="AF772" i="1"/>
  <c r="AE772" i="1"/>
  <c r="AD772" i="1"/>
  <c r="AC772" i="1"/>
  <c r="AB772" i="1"/>
  <c r="AA772" i="1"/>
  <c r="Z772" i="1"/>
  <c r="Y772" i="1"/>
  <c r="X772" i="1"/>
  <c r="W772" i="1"/>
  <c r="AF771" i="1"/>
  <c r="AE771" i="1"/>
  <c r="AD771" i="1"/>
  <c r="AC771" i="1"/>
  <c r="AB771" i="1"/>
  <c r="AA771" i="1"/>
  <c r="Z771" i="1"/>
  <c r="Y771" i="1"/>
  <c r="X771" i="1"/>
  <c r="W771" i="1"/>
  <c r="AF770" i="1"/>
  <c r="AE770" i="1"/>
  <c r="AD770" i="1"/>
  <c r="AC770" i="1"/>
  <c r="AB770" i="1"/>
  <c r="AA770" i="1"/>
  <c r="Z770" i="1"/>
  <c r="Y770" i="1"/>
  <c r="X770" i="1"/>
  <c r="W770" i="1"/>
  <c r="AF769" i="1"/>
  <c r="AE769" i="1"/>
  <c r="AD769" i="1"/>
  <c r="AC769" i="1"/>
  <c r="AB769" i="1"/>
  <c r="AA769" i="1"/>
  <c r="Z769" i="1"/>
  <c r="Y769" i="1"/>
  <c r="X769" i="1"/>
  <c r="W769" i="1"/>
  <c r="AF768" i="1"/>
  <c r="AE768" i="1"/>
  <c r="AD768" i="1"/>
  <c r="AC768" i="1"/>
  <c r="AB768" i="1"/>
  <c r="AA768" i="1"/>
  <c r="Z768" i="1"/>
  <c r="Y768" i="1"/>
  <c r="X768" i="1"/>
  <c r="W768" i="1"/>
  <c r="AF767" i="1"/>
  <c r="AE767" i="1"/>
  <c r="AD767" i="1"/>
  <c r="AC767" i="1"/>
  <c r="AB767" i="1"/>
  <c r="AA767" i="1"/>
  <c r="Z767" i="1"/>
  <c r="Y767" i="1"/>
  <c r="X767" i="1"/>
  <c r="W767" i="1"/>
  <c r="AF766" i="1"/>
  <c r="AE766" i="1"/>
  <c r="AD766" i="1"/>
  <c r="AC766" i="1"/>
  <c r="AB766" i="1"/>
  <c r="AA766" i="1"/>
  <c r="Z766" i="1"/>
  <c r="Y766" i="1"/>
  <c r="X766" i="1"/>
  <c r="W766" i="1"/>
  <c r="AF765" i="1"/>
  <c r="AE765" i="1"/>
  <c r="AD765" i="1"/>
  <c r="AC765" i="1"/>
  <c r="AB765" i="1"/>
  <c r="AA765" i="1"/>
  <c r="Z765" i="1"/>
  <c r="Y765" i="1"/>
  <c r="X765" i="1"/>
  <c r="W765" i="1"/>
  <c r="AF764" i="1"/>
  <c r="AE764" i="1"/>
  <c r="AD764" i="1"/>
  <c r="AC764" i="1"/>
  <c r="AB764" i="1"/>
  <c r="AA764" i="1"/>
  <c r="Z764" i="1"/>
  <c r="Y764" i="1"/>
  <c r="X764" i="1"/>
  <c r="W764" i="1"/>
  <c r="AF763" i="1"/>
  <c r="AE763" i="1"/>
  <c r="AD763" i="1"/>
  <c r="AC763" i="1"/>
  <c r="AB763" i="1"/>
  <c r="AA763" i="1"/>
  <c r="Z763" i="1"/>
  <c r="Y763" i="1"/>
  <c r="X763" i="1"/>
  <c r="W763" i="1"/>
  <c r="AF762" i="1"/>
  <c r="AE762" i="1"/>
  <c r="AD762" i="1"/>
  <c r="AC762" i="1"/>
  <c r="AB762" i="1"/>
  <c r="AA762" i="1"/>
  <c r="Z762" i="1"/>
  <c r="Y762" i="1"/>
  <c r="X762" i="1"/>
  <c r="W762" i="1"/>
  <c r="AF761" i="1"/>
  <c r="AE761" i="1"/>
  <c r="AD761" i="1"/>
  <c r="AC761" i="1"/>
  <c r="AB761" i="1"/>
  <c r="AA761" i="1"/>
  <c r="Z761" i="1"/>
  <c r="Y761" i="1"/>
  <c r="X761" i="1"/>
  <c r="W761" i="1"/>
  <c r="AF760" i="1"/>
  <c r="AE760" i="1"/>
  <c r="AD760" i="1"/>
  <c r="AC760" i="1"/>
  <c r="AB760" i="1"/>
  <c r="AA760" i="1"/>
  <c r="Z760" i="1"/>
  <c r="Y760" i="1"/>
  <c r="X760" i="1"/>
  <c r="W760" i="1"/>
  <c r="AF759" i="1"/>
  <c r="AE759" i="1"/>
  <c r="AD759" i="1"/>
  <c r="AC759" i="1"/>
  <c r="AB759" i="1"/>
  <c r="AA759" i="1"/>
  <c r="Z759" i="1"/>
  <c r="Y759" i="1"/>
  <c r="X759" i="1"/>
  <c r="W759" i="1"/>
  <c r="AF758" i="1"/>
  <c r="AE758" i="1"/>
  <c r="AD758" i="1"/>
  <c r="AC758" i="1"/>
  <c r="AB758" i="1"/>
  <c r="AA758" i="1"/>
  <c r="Z758" i="1"/>
  <c r="Y758" i="1"/>
  <c r="X758" i="1"/>
  <c r="W758" i="1"/>
  <c r="AF757" i="1"/>
  <c r="AE757" i="1"/>
  <c r="AD757" i="1"/>
  <c r="AC757" i="1"/>
  <c r="AB757" i="1"/>
  <c r="AA757" i="1"/>
  <c r="Z757" i="1"/>
  <c r="Y757" i="1"/>
  <c r="X757" i="1"/>
  <c r="W757" i="1"/>
  <c r="AF756" i="1"/>
  <c r="AE756" i="1"/>
  <c r="AD756" i="1"/>
  <c r="AC756" i="1"/>
  <c r="AB756" i="1"/>
  <c r="AA756" i="1"/>
  <c r="Z756" i="1"/>
  <c r="Y756" i="1"/>
  <c r="X756" i="1"/>
  <c r="W756" i="1"/>
  <c r="AF755" i="1"/>
  <c r="AE755" i="1"/>
  <c r="AD755" i="1"/>
  <c r="AC755" i="1"/>
  <c r="AB755" i="1"/>
  <c r="AA755" i="1"/>
  <c r="Z755" i="1"/>
  <c r="Y755" i="1"/>
  <c r="X755" i="1"/>
  <c r="W755" i="1"/>
  <c r="AF754" i="1"/>
  <c r="AE754" i="1"/>
  <c r="AD754" i="1"/>
  <c r="AC754" i="1"/>
  <c r="AB754" i="1"/>
  <c r="AA754" i="1"/>
  <c r="Z754" i="1"/>
  <c r="Y754" i="1"/>
  <c r="X754" i="1"/>
  <c r="W754" i="1"/>
  <c r="AF753" i="1"/>
  <c r="AE753" i="1"/>
  <c r="AD753" i="1"/>
  <c r="AC753" i="1"/>
  <c r="AB753" i="1"/>
  <c r="AA753" i="1"/>
  <c r="Z753" i="1"/>
  <c r="Y753" i="1"/>
  <c r="X753" i="1"/>
  <c r="W753" i="1"/>
  <c r="AF752" i="1"/>
  <c r="AE752" i="1"/>
  <c r="AD752" i="1"/>
  <c r="AC752" i="1"/>
  <c r="AB752" i="1"/>
  <c r="AA752" i="1"/>
  <c r="Z752" i="1"/>
  <c r="Y752" i="1"/>
  <c r="X752" i="1"/>
  <c r="W752" i="1"/>
  <c r="AF751" i="1"/>
  <c r="AE751" i="1"/>
  <c r="AD751" i="1"/>
  <c r="AC751" i="1"/>
  <c r="AB751" i="1"/>
  <c r="AA751" i="1"/>
  <c r="Z751" i="1"/>
  <c r="Y751" i="1"/>
  <c r="X751" i="1"/>
  <c r="W751" i="1"/>
  <c r="AF750" i="1"/>
  <c r="AE750" i="1"/>
  <c r="AD750" i="1"/>
  <c r="AC750" i="1"/>
  <c r="AB750" i="1"/>
  <c r="AA750" i="1"/>
  <c r="Z750" i="1"/>
  <c r="Y750" i="1"/>
  <c r="X750" i="1"/>
  <c r="W750" i="1"/>
  <c r="AF749" i="1"/>
  <c r="AE749" i="1"/>
  <c r="AD749" i="1"/>
  <c r="AC749" i="1"/>
  <c r="AB749" i="1"/>
  <c r="AA749" i="1"/>
  <c r="Z749" i="1"/>
  <c r="Y749" i="1"/>
  <c r="X749" i="1"/>
  <c r="W749" i="1"/>
  <c r="AF748" i="1"/>
  <c r="AE748" i="1"/>
  <c r="AD748" i="1"/>
  <c r="AC748" i="1"/>
  <c r="AB748" i="1"/>
  <c r="AA748" i="1"/>
  <c r="Z748" i="1"/>
  <c r="Y748" i="1"/>
  <c r="X748" i="1"/>
  <c r="W748" i="1"/>
  <c r="AF747" i="1"/>
  <c r="AE747" i="1"/>
  <c r="AD747" i="1"/>
  <c r="AC747" i="1"/>
  <c r="AB747" i="1"/>
  <c r="AA747" i="1"/>
  <c r="Z747" i="1"/>
  <c r="Y747" i="1"/>
  <c r="X747" i="1"/>
  <c r="W747" i="1"/>
  <c r="AF746" i="1"/>
  <c r="AE746" i="1"/>
  <c r="AD746" i="1"/>
  <c r="AC746" i="1"/>
  <c r="AB746" i="1"/>
  <c r="AA746" i="1"/>
  <c r="Z746" i="1"/>
  <c r="Y746" i="1"/>
  <c r="X746" i="1"/>
  <c r="W746" i="1"/>
  <c r="AF745" i="1"/>
  <c r="AE745" i="1"/>
  <c r="AD745" i="1"/>
  <c r="AC745" i="1"/>
  <c r="AB745" i="1"/>
  <c r="AA745" i="1"/>
  <c r="Z745" i="1"/>
  <c r="Y745" i="1"/>
  <c r="X745" i="1"/>
  <c r="W745" i="1"/>
  <c r="AF744" i="1"/>
  <c r="AE744" i="1"/>
  <c r="AD744" i="1"/>
  <c r="AC744" i="1"/>
  <c r="AB744" i="1"/>
  <c r="AA744" i="1"/>
  <c r="Z744" i="1"/>
  <c r="Y744" i="1"/>
  <c r="X744" i="1"/>
  <c r="W744" i="1"/>
  <c r="AF743" i="1"/>
  <c r="AE743" i="1"/>
  <c r="AD743" i="1"/>
  <c r="AC743" i="1"/>
  <c r="AB743" i="1"/>
  <c r="AA743" i="1"/>
  <c r="Z743" i="1"/>
  <c r="Y743" i="1"/>
  <c r="X743" i="1"/>
  <c r="W743" i="1"/>
  <c r="AF742" i="1"/>
  <c r="AE742" i="1"/>
  <c r="AD742" i="1"/>
  <c r="AC742" i="1"/>
  <c r="AB742" i="1"/>
  <c r="AA742" i="1"/>
  <c r="Z742" i="1"/>
  <c r="Y742" i="1"/>
  <c r="X742" i="1"/>
  <c r="W742" i="1"/>
  <c r="AF741" i="1"/>
  <c r="AE741" i="1"/>
  <c r="AD741" i="1"/>
  <c r="AC741" i="1"/>
  <c r="AB741" i="1"/>
  <c r="AA741" i="1"/>
  <c r="Z741" i="1"/>
  <c r="Y741" i="1"/>
  <c r="X741" i="1"/>
  <c r="W741" i="1"/>
  <c r="AF740" i="1"/>
  <c r="AE740" i="1"/>
  <c r="AD740" i="1"/>
  <c r="AC740" i="1"/>
  <c r="AB740" i="1"/>
  <c r="AA740" i="1"/>
  <c r="Z740" i="1"/>
  <c r="Y740" i="1"/>
  <c r="X740" i="1"/>
  <c r="W740" i="1"/>
  <c r="AF739" i="1"/>
  <c r="AE739" i="1"/>
  <c r="AD739" i="1"/>
  <c r="AC739" i="1"/>
  <c r="AB739" i="1"/>
  <c r="AA739" i="1"/>
  <c r="Z739" i="1"/>
  <c r="Y739" i="1"/>
  <c r="X739" i="1"/>
  <c r="W739" i="1"/>
  <c r="AF738" i="1"/>
  <c r="AE738" i="1"/>
  <c r="AD738" i="1"/>
  <c r="AC738" i="1"/>
  <c r="AB738" i="1"/>
  <c r="AA738" i="1"/>
  <c r="Z738" i="1"/>
  <c r="Y738" i="1"/>
  <c r="X738" i="1"/>
  <c r="W738" i="1"/>
  <c r="AF737" i="1"/>
  <c r="AE737" i="1"/>
  <c r="AD737" i="1"/>
  <c r="AC737" i="1"/>
  <c r="AB737" i="1"/>
  <c r="AA737" i="1"/>
  <c r="Z737" i="1"/>
  <c r="Y737" i="1"/>
  <c r="X737" i="1"/>
  <c r="W737" i="1"/>
  <c r="AF736" i="1"/>
  <c r="AE736" i="1"/>
  <c r="AD736" i="1"/>
  <c r="AC736" i="1"/>
  <c r="AB736" i="1"/>
  <c r="AA736" i="1"/>
  <c r="Z736" i="1"/>
  <c r="Y736" i="1"/>
  <c r="X736" i="1"/>
  <c r="W736" i="1"/>
  <c r="AF735" i="1"/>
  <c r="AE735" i="1"/>
  <c r="AD735" i="1"/>
  <c r="AC735" i="1"/>
  <c r="AB735" i="1"/>
  <c r="AA735" i="1"/>
  <c r="Z735" i="1"/>
  <c r="Y735" i="1"/>
  <c r="X735" i="1"/>
  <c r="W735" i="1"/>
  <c r="AF734" i="1"/>
  <c r="AE734" i="1"/>
  <c r="AD734" i="1"/>
  <c r="AC734" i="1"/>
  <c r="AB734" i="1"/>
  <c r="AA734" i="1"/>
  <c r="Z734" i="1"/>
  <c r="Y734" i="1"/>
  <c r="X734" i="1"/>
  <c r="W734" i="1"/>
  <c r="AF733" i="1"/>
  <c r="AE733" i="1"/>
  <c r="AD733" i="1"/>
  <c r="AC733" i="1"/>
  <c r="AB733" i="1"/>
  <c r="AA733" i="1"/>
  <c r="Z733" i="1"/>
  <c r="Y733" i="1"/>
  <c r="X733" i="1"/>
  <c r="W733" i="1"/>
  <c r="AF732" i="1"/>
  <c r="AE732" i="1"/>
  <c r="AD732" i="1"/>
  <c r="AC732" i="1"/>
  <c r="AB732" i="1"/>
  <c r="AA732" i="1"/>
  <c r="Z732" i="1"/>
  <c r="Y732" i="1"/>
  <c r="X732" i="1"/>
  <c r="W732" i="1"/>
  <c r="AF731" i="1"/>
  <c r="AE731" i="1"/>
  <c r="AD731" i="1"/>
  <c r="AC731" i="1"/>
  <c r="AB731" i="1"/>
  <c r="AA731" i="1"/>
  <c r="Z731" i="1"/>
  <c r="Y731" i="1"/>
  <c r="X731" i="1"/>
  <c r="W731" i="1"/>
  <c r="AF730" i="1"/>
  <c r="AE730" i="1"/>
  <c r="AD730" i="1"/>
  <c r="AC730" i="1"/>
  <c r="AB730" i="1"/>
  <c r="AA730" i="1"/>
  <c r="Z730" i="1"/>
  <c r="Y730" i="1"/>
  <c r="X730" i="1"/>
  <c r="W730" i="1"/>
  <c r="AF729" i="1"/>
  <c r="AE729" i="1"/>
  <c r="AD729" i="1"/>
  <c r="AC729" i="1"/>
  <c r="AB729" i="1"/>
  <c r="AA729" i="1"/>
  <c r="Z729" i="1"/>
  <c r="Y729" i="1"/>
  <c r="X729" i="1"/>
  <c r="W729" i="1"/>
  <c r="AF728" i="1"/>
  <c r="AE728" i="1"/>
  <c r="AD728" i="1"/>
  <c r="AC728" i="1"/>
  <c r="AB728" i="1"/>
  <c r="AA728" i="1"/>
  <c r="Z728" i="1"/>
  <c r="Y728" i="1"/>
  <c r="X728" i="1"/>
  <c r="W728" i="1"/>
  <c r="AF727" i="1"/>
  <c r="AE727" i="1"/>
  <c r="AD727" i="1"/>
  <c r="AC727" i="1"/>
  <c r="AB727" i="1"/>
  <c r="AA727" i="1"/>
  <c r="Z727" i="1"/>
  <c r="Y727" i="1"/>
  <c r="X727" i="1"/>
  <c r="W727" i="1"/>
  <c r="AF726" i="1"/>
  <c r="AE726" i="1"/>
  <c r="AD726" i="1"/>
  <c r="AC726" i="1"/>
  <c r="AB726" i="1"/>
  <c r="AA726" i="1"/>
  <c r="Z726" i="1"/>
  <c r="Y726" i="1"/>
  <c r="X726" i="1"/>
  <c r="W726" i="1"/>
  <c r="AF725" i="1"/>
  <c r="AE725" i="1"/>
  <c r="AD725" i="1"/>
  <c r="AC725" i="1"/>
  <c r="AB725" i="1"/>
  <c r="AA725" i="1"/>
  <c r="Z725" i="1"/>
  <c r="Y725" i="1"/>
  <c r="X725" i="1"/>
  <c r="W725" i="1"/>
  <c r="AF724" i="1"/>
  <c r="AE724" i="1"/>
  <c r="AD724" i="1"/>
  <c r="AC724" i="1"/>
  <c r="AB724" i="1"/>
  <c r="AA724" i="1"/>
  <c r="Z724" i="1"/>
  <c r="Y724" i="1"/>
  <c r="X724" i="1"/>
  <c r="W724" i="1"/>
  <c r="AF723" i="1"/>
  <c r="AE723" i="1"/>
  <c r="AD723" i="1"/>
  <c r="AC723" i="1"/>
  <c r="AB723" i="1"/>
  <c r="AA723" i="1"/>
  <c r="Z723" i="1"/>
  <c r="Y723" i="1"/>
  <c r="X723" i="1"/>
  <c r="W723" i="1"/>
  <c r="AF722" i="1"/>
  <c r="AE722" i="1"/>
  <c r="AD722" i="1"/>
  <c r="AC722" i="1"/>
  <c r="AB722" i="1"/>
  <c r="AA722" i="1"/>
  <c r="Z722" i="1"/>
  <c r="Y722" i="1"/>
  <c r="X722" i="1"/>
  <c r="W722" i="1"/>
  <c r="AF721" i="1"/>
  <c r="AE721" i="1"/>
  <c r="AD721" i="1"/>
  <c r="AC721" i="1"/>
  <c r="AB721" i="1"/>
  <c r="AA721" i="1"/>
  <c r="Z721" i="1"/>
  <c r="Y721" i="1"/>
  <c r="X721" i="1"/>
  <c r="W721" i="1"/>
  <c r="AF720" i="1"/>
  <c r="AE720" i="1"/>
  <c r="AD720" i="1"/>
  <c r="AC720" i="1"/>
  <c r="AB720" i="1"/>
  <c r="AA720" i="1"/>
  <c r="Z720" i="1"/>
  <c r="Y720" i="1"/>
  <c r="X720" i="1"/>
  <c r="W720" i="1"/>
  <c r="AF719" i="1"/>
  <c r="AE719" i="1"/>
  <c r="AD719" i="1"/>
  <c r="AC719" i="1"/>
  <c r="AB719" i="1"/>
  <c r="AA719" i="1"/>
  <c r="Z719" i="1"/>
  <c r="Y719" i="1"/>
  <c r="X719" i="1"/>
  <c r="W719" i="1"/>
  <c r="AF718" i="1"/>
  <c r="AE718" i="1"/>
  <c r="AD718" i="1"/>
  <c r="AC718" i="1"/>
  <c r="AB718" i="1"/>
  <c r="AA718" i="1"/>
  <c r="Z718" i="1"/>
  <c r="Y718" i="1"/>
  <c r="X718" i="1"/>
  <c r="W718" i="1"/>
  <c r="AF717" i="1"/>
  <c r="AE717" i="1"/>
  <c r="AD717" i="1"/>
  <c r="AC717" i="1"/>
  <c r="AB717" i="1"/>
  <c r="AA717" i="1"/>
  <c r="Z717" i="1"/>
  <c r="Y717" i="1"/>
  <c r="X717" i="1"/>
  <c r="W717" i="1"/>
  <c r="AF716" i="1"/>
  <c r="AE716" i="1"/>
  <c r="AD716" i="1"/>
  <c r="AC716" i="1"/>
  <c r="AB716" i="1"/>
  <c r="AA716" i="1"/>
  <c r="Z716" i="1"/>
  <c r="Y716" i="1"/>
  <c r="X716" i="1"/>
  <c r="W716" i="1"/>
  <c r="AF715" i="1"/>
  <c r="AE715" i="1"/>
  <c r="AD715" i="1"/>
  <c r="AC715" i="1"/>
  <c r="AB715" i="1"/>
  <c r="AA715" i="1"/>
  <c r="Z715" i="1"/>
  <c r="Y715" i="1"/>
  <c r="X715" i="1"/>
  <c r="W715" i="1"/>
  <c r="AF714" i="1"/>
  <c r="AE714" i="1"/>
  <c r="AD714" i="1"/>
  <c r="AC714" i="1"/>
  <c r="AB714" i="1"/>
  <c r="AA714" i="1"/>
  <c r="Z714" i="1"/>
  <c r="Y714" i="1"/>
  <c r="X714" i="1"/>
  <c r="W714" i="1"/>
  <c r="AF713" i="1"/>
  <c r="AE713" i="1"/>
  <c r="AD713" i="1"/>
  <c r="AC713" i="1"/>
  <c r="AB713" i="1"/>
  <c r="AA713" i="1"/>
  <c r="Z713" i="1"/>
  <c r="Y713" i="1"/>
  <c r="X713" i="1"/>
  <c r="W713" i="1"/>
  <c r="AF712" i="1"/>
  <c r="AE712" i="1"/>
  <c r="AD712" i="1"/>
  <c r="AC712" i="1"/>
  <c r="AB712" i="1"/>
  <c r="AA712" i="1"/>
  <c r="Z712" i="1"/>
  <c r="Y712" i="1"/>
  <c r="X712" i="1"/>
  <c r="W712" i="1"/>
  <c r="AF711" i="1"/>
  <c r="AE711" i="1"/>
  <c r="AD711" i="1"/>
  <c r="AC711" i="1"/>
  <c r="AB711" i="1"/>
  <c r="AA711" i="1"/>
  <c r="Z711" i="1"/>
  <c r="Y711" i="1"/>
  <c r="X711" i="1"/>
  <c r="W711" i="1"/>
  <c r="AF710" i="1"/>
  <c r="AE710" i="1"/>
  <c r="AD710" i="1"/>
  <c r="AC710" i="1"/>
  <c r="AB710" i="1"/>
  <c r="AA710" i="1"/>
  <c r="Z710" i="1"/>
  <c r="Y710" i="1"/>
  <c r="X710" i="1"/>
  <c r="W710" i="1"/>
  <c r="AF709" i="1"/>
  <c r="AE709" i="1"/>
  <c r="AD709" i="1"/>
  <c r="AC709" i="1"/>
  <c r="AB709" i="1"/>
  <c r="AA709" i="1"/>
  <c r="Z709" i="1"/>
  <c r="Y709" i="1"/>
  <c r="X709" i="1"/>
  <c r="W709" i="1"/>
  <c r="AF708" i="1"/>
  <c r="AE708" i="1"/>
  <c r="AD708" i="1"/>
  <c r="AC708" i="1"/>
  <c r="AB708" i="1"/>
  <c r="AA708" i="1"/>
  <c r="Z708" i="1"/>
  <c r="Y708" i="1"/>
  <c r="X708" i="1"/>
  <c r="W708" i="1"/>
  <c r="AF707" i="1"/>
  <c r="AE707" i="1"/>
  <c r="AD707" i="1"/>
  <c r="AC707" i="1"/>
  <c r="AB707" i="1"/>
  <c r="AA707" i="1"/>
  <c r="Z707" i="1"/>
  <c r="Y707" i="1"/>
  <c r="X707" i="1"/>
  <c r="W707" i="1"/>
  <c r="AF706" i="1"/>
  <c r="AE706" i="1"/>
  <c r="AD706" i="1"/>
  <c r="AC706" i="1"/>
  <c r="AB706" i="1"/>
  <c r="AA706" i="1"/>
  <c r="Z706" i="1"/>
  <c r="Y706" i="1"/>
  <c r="X706" i="1"/>
  <c r="W706" i="1"/>
  <c r="AF705" i="1"/>
  <c r="AE705" i="1"/>
  <c r="AD705" i="1"/>
  <c r="AC705" i="1"/>
  <c r="AB705" i="1"/>
  <c r="AA705" i="1"/>
  <c r="Z705" i="1"/>
  <c r="Y705" i="1"/>
  <c r="X705" i="1"/>
  <c r="W705" i="1"/>
  <c r="AF704" i="1"/>
  <c r="AE704" i="1"/>
  <c r="AD704" i="1"/>
  <c r="AC704" i="1"/>
  <c r="AB704" i="1"/>
  <c r="AA704" i="1"/>
  <c r="Z704" i="1"/>
  <c r="Y704" i="1"/>
  <c r="X704" i="1"/>
  <c r="W704" i="1"/>
  <c r="AF703" i="1"/>
  <c r="AE703" i="1"/>
  <c r="AD703" i="1"/>
  <c r="AC703" i="1"/>
  <c r="AB703" i="1"/>
  <c r="AA703" i="1"/>
  <c r="Z703" i="1"/>
  <c r="Y703" i="1"/>
  <c r="X703" i="1"/>
  <c r="W703" i="1"/>
  <c r="AF702" i="1"/>
  <c r="AE702" i="1"/>
  <c r="AD702" i="1"/>
  <c r="AC702" i="1"/>
  <c r="AB702" i="1"/>
  <c r="AA702" i="1"/>
  <c r="Z702" i="1"/>
  <c r="Y702" i="1"/>
  <c r="X702" i="1"/>
  <c r="W702" i="1"/>
  <c r="AF701" i="1"/>
  <c r="AE701" i="1"/>
  <c r="AD701" i="1"/>
  <c r="AC701" i="1"/>
  <c r="AB701" i="1"/>
  <c r="AA701" i="1"/>
  <c r="Z701" i="1"/>
  <c r="Y701" i="1"/>
  <c r="X701" i="1"/>
  <c r="W701" i="1"/>
  <c r="AF700" i="1"/>
  <c r="AE700" i="1"/>
  <c r="AD700" i="1"/>
  <c r="AC700" i="1"/>
  <c r="AB700" i="1"/>
  <c r="AA700" i="1"/>
  <c r="Z700" i="1"/>
  <c r="Y700" i="1"/>
  <c r="X700" i="1"/>
  <c r="W700" i="1"/>
  <c r="AF699" i="1"/>
  <c r="AE699" i="1"/>
  <c r="AD699" i="1"/>
  <c r="AC699" i="1"/>
  <c r="AB699" i="1"/>
  <c r="AA699" i="1"/>
  <c r="Z699" i="1"/>
  <c r="Y699" i="1"/>
  <c r="X699" i="1"/>
  <c r="W699" i="1"/>
  <c r="AF698" i="1"/>
  <c r="AE698" i="1"/>
  <c r="AD698" i="1"/>
  <c r="AC698" i="1"/>
  <c r="AB698" i="1"/>
  <c r="AA698" i="1"/>
  <c r="Z698" i="1"/>
  <c r="Y698" i="1"/>
  <c r="X698" i="1"/>
  <c r="W698" i="1"/>
  <c r="AF697" i="1"/>
  <c r="AE697" i="1"/>
  <c r="AD697" i="1"/>
  <c r="AC697" i="1"/>
  <c r="AB697" i="1"/>
  <c r="AA697" i="1"/>
  <c r="Z697" i="1"/>
  <c r="Y697" i="1"/>
  <c r="X697" i="1"/>
  <c r="W697" i="1"/>
  <c r="AF696" i="1"/>
  <c r="AE696" i="1"/>
  <c r="AD696" i="1"/>
  <c r="AC696" i="1"/>
  <c r="AB696" i="1"/>
  <c r="AA696" i="1"/>
  <c r="Z696" i="1"/>
  <c r="Y696" i="1"/>
  <c r="X696" i="1"/>
  <c r="W696" i="1"/>
  <c r="AF695" i="1"/>
  <c r="AE695" i="1"/>
  <c r="AD695" i="1"/>
  <c r="AC695" i="1"/>
  <c r="AB695" i="1"/>
  <c r="AA695" i="1"/>
  <c r="Z695" i="1"/>
  <c r="Y695" i="1"/>
  <c r="X695" i="1"/>
  <c r="W695" i="1"/>
  <c r="AF694" i="1"/>
  <c r="AE694" i="1"/>
  <c r="AD694" i="1"/>
  <c r="AC694" i="1"/>
  <c r="AB694" i="1"/>
  <c r="AA694" i="1"/>
  <c r="Z694" i="1"/>
  <c r="Y694" i="1"/>
  <c r="X694" i="1"/>
  <c r="W694" i="1"/>
  <c r="AF693" i="1"/>
  <c r="AE693" i="1"/>
  <c r="AD693" i="1"/>
  <c r="AC693" i="1"/>
  <c r="AB693" i="1"/>
  <c r="AA693" i="1"/>
  <c r="Z693" i="1"/>
  <c r="Y693" i="1"/>
  <c r="X693" i="1"/>
  <c r="W693" i="1"/>
  <c r="AF692" i="1"/>
  <c r="AE692" i="1"/>
  <c r="AD692" i="1"/>
  <c r="AC692" i="1"/>
  <c r="AB692" i="1"/>
  <c r="AA692" i="1"/>
  <c r="Z692" i="1"/>
  <c r="Y692" i="1"/>
  <c r="X692" i="1"/>
  <c r="W692" i="1"/>
  <c r="AF691" i="1"/>
  <c r="AE691" i="1"/>
  <c r="AD691" i="1"/>
  <c r="AC691" i="1"/>
  <c r="AB691" i="1"/>
  <c r="AA691" i="1"/>
  <c r="Z691" i="1"/>
  <c r="Y691" i="1"/>
  <c r="X691" i="1"/>
  <c r="W691" i="1"/>
  <c r="AF690" i="1"/>
  <c r="AE690" i="1"/>
  <c r="AD690" i="1"/>
  <c r="AC690" i="1"/>
  <c r="AB690" i="1"/>
  <c r="AA690" i="1"/>
  <c r="Z690" i="1"/>
  <c r="Y690" i="1"/>
  <c r="X690" i="1"/>
  <c r="W690" i="1"/>
  <c r="AF689" i="1"/>
  <c r="AE689" i="1"/>
  <c r="AD689" i="1"/>
  <c r="AC689" i="1"/>
  <c r="AB689" i="1"/>
  <c r="AA689" i="1"/>
  <c r="Z689" i="1"/>
  <c r="Y689" i="1"/>
  <c r="X689" i="1"/>
  <c r="W689" i="1"/>
  <c r="AF688" i="1"/>
  <c r="AE688" i="1"/>
  <c r="AD688" i="1"/>
  <c r="AC688" i="1"/>
  <c r="AB688" i="1"/>
  <c r="AA688" i="1"/>
  <c r="Z688" i="1"/>
  <c r="Y688" i="1"/>
  <c r="X688" i="1"/>
  <c r="W688" i="1"/>
  <c r="AF687" i="1"/>
  <c r="AE687" i="1"/>
  <c r="AD687" i="1"/>
  <c r="AC687" i="1"/>
  <c r="AB687" i="1"/>
  <c r="AA687" i="1"/>
  <c r="Z687" i="1"/>
  <c r="Y687" i="1"/>
  <c r="X687" i="1"/>
  <c r="W687" i="1"/>
  <c r="AF686" i="1"/>
  <c r="AE686" i="1"/>
  <c r="AD686" i="1"/>
  <c r="AC686" i="1"/>
  <c r="AB686" i="1"/>
  <c r="AA686" i="1"/>
  <c r="Z686" i="1"/>
  <c r="Y686" i="1"/>
  <c r="X686" i="1"/>
  <c r="W686" i="1"/>
  <c r="AF685" i="1"/>
  <c r="AE685" i="1"/>
  <c r="AD685" i="1"/>
  <c r="AC685" i="1"/>
  <c r="AB685" i="1"/>
  <c r="AA685" i="1"/>
  <c r="Z685" i="1"/>
  <c r="Y685" i="1"/>
  <c r="X685" i="1"/>
  <c r="W685" i="1"/>
  <c r="AF684" i="1"/>
  <c r="AE684" i="1"/>
  <c r="AD684" i="1"/>
  <c r="AC684" i="1"/>
  <c r="AB684" i="1"/>
  <c r="AA684" i="1"/>
  <c r="Z684" i="1"/>
  <c r="Y684" i="1"/>
  <c r="X684" i="1"/>
  <c r="W684" i="1"/>
  <c r="AF683" i="1"/>
  <c r="AE683" i="1"/>
  <c r="AD683" i="1"/>
  <c r="AC683" i="1"/>
  <c r="AB683" i="1"/>
  <c r="AA683" i="1"/>
  <c r="Z683" i="1"/>
  <c r="Y683" i="1"/>
  <c r="X683" i="1"/>
  <c r="W683" i="1"/>
  <c r="AF682" i="1"/>
  <c r="AE682" i="1"/>
  <c r="AD682" i="1"/>
  <c r="AC682" i="1"/>
  <c r="AB682" i="1"/>
  <c r="AA682" i="1"/>
  <c r="Z682" i="1"/>
  <c r="Y682" i="1"/>
  <c r="X682" i="1"/>
  <c r="W682" i="1"/>
  <c r="AF681" i="1"/>
  <c r="AE681" i="1"/>
  <c r="AD681" i="1"/>
  <c r="AC681" i="1"/>
  <c r="AB681" i="1"/>
  <c r="AA681" i="1"/>
  <c r="Z681" i="1"/>
  <c r="Y681" i="1"/>
  <c r="X681" i="1"/>
  <c r="W681" i="1"/>
  <c r="AF680" i="1"/>
  <c r="AE680" i="1"/>
  <c r="AD680" i="1"/>
  <c r="AC680" i="1"/>
  <c r="AB680" i="1"/>
  <c r="AA680" i="1"/>
  <c r="Z680" i="1"/>
  <c r="Y680" i="1"/>
  <c r="X680" i="1"/>
  <c r="W680" i="1"/>
  <c r="AF679" i="1"/>
  <c r="AE679" i="1"/>
  <c r="AD679" i="1"/>
  <c r="AC679" i="1"/>
  <c r="AB679" i="1"/>
  <c r="AA679" i="1"/>
  <c r="Z679" i="1"/>
  <c r="Y679" i="1"/>
  <c r="X679" i="1"/>
  <c r="W679" i="1"/>
  <c r="AF678" i="1"/>
  <c r="AE678" i="1"/>
  <c r="AD678" i="1"/>
  <c r="AC678" i="1"/>
  <c r="AB678" i="1"/>
  <c r="AA678" i="1"/>
  <c r="Z678" i="1"/>
  <c r="Y678" i="1"/>
  <c r="X678" i="1"/>
  <c r="W678" i="1"/>
  <c r="AF677" i="1"/>
  <c r="AE677" i="1"/>
  <c r="AD677" i="1"/>
  <c r="AC677" i="1"/>
  <c r="AB677" i="1"/>
  <c r="AA677" i="1"/>
  <c r="Z677" i="1"/>
  <c r="Y677" i="1"/>
  <c r="X677" i="1"/>
  <c r="W677" i="1"/>
  <c r="AF676" i="1"/>
  <c r="AE676" i="1"/>
  <c r="AD676" i="1"/>
  <c r="AC676" i="1"/>
  <c r="AB676" i="1"/>
  <c r="AA676" i="1"/>
  <c r="Z676" i="1"/>
  <c r="Y676" i="1"/>
  <c r="X676" i="1"/>
  <c r="W676" i="1"/>
  <c r="AF675" i="1"/>
  <c r="AE675" i="1"/>
  <c r="AD675" i="1"/>
  <c r="AC675" i="1"/>
  <c r="AB675" i="1"/>
  <c r="AA675" i="1"/>
  <c r="Z675" i="1"/>
  <c r="Y675" i="1"/>
  <c r="X675" i="1"/>
  <c r="W675" i="1"/>
  <c r="AF674" i="1"/>
  <c r="AE674" i="1"/>
  <c r="AD674" i="1"/>
  <c r="AC674" i="1"/>
  <c r="AB674" i="1"/>
  <c r="AA674" i="1"/>
  <c r="Z674" i="1"/>
  <c r="Y674" i="1"/>
  <c r="X674" i="1"/>
  <c r="W674" i="1"/>
  <c r="AF673" i="1"/>
  <c r="AE673" i="1"/>
  <c r="AD673" i="1"/>
  <c r="AC673" i="1"/>
  <c r="AB673" i="1"/>
  <c r="AA673" i="1"/>
  <c r="Z673" i="1"/>
  <c r="Y673" i="1"/>
  <c r="X673" i="1"/>
  <c r="W673" i="1"/>
  <c r="AF672" i="1"/>
  <c r="AE672" i="1"/>
  <c r="AD672" i="1"/>
  <c r="AC672" i="1"/>
  <c r="AB672" i="1"/>
  <c r="AA672" i="1"/>
  <c r="Z672" i="1"/>
  <c r="Y672" i="1"/>
  <c r="X672" i="1"/>
  <c r="W672" i="1"/>
  <c r="AF671" i="1"/>
  <c r="AE671" i="1"/>
  <c r="AD671" i="1"/>
  <c r="AC671" i="1"/>
  <c r="AB671" i="1"/>
  <c r="AA671" i="1"/>
  <c r="Z671" i="1"/>
  <c r="Y671" i="1"/>
  <c r="X671" i="1"/>
  <c r="W671" i="1"/>
  <c r="AF670" i="1"/>
  <c r="AE670" i="1"/>
  <c r="AD670" i="1"/>
  <c r="AC670" i="1"/>
  <c r="AB670" i="1"/>
  <c r="AA670" i="1"/>
  <c r="Z670" i="1"/>
  <c r="Y670" i="1"/>
  <c r="X670" i="1"/>
  <c r="W670" i="1"/>
  <c r="AF669" i="1"/>
  <c r="AE669" i="1"/>
  <c r="AD669" i="1"/>
  <c r="AC669" i="1"/>
  <c r="AB669" i="1"/>
  <c r="AA669" i="1"/>
  <c r="Z669" i="1"/>
  <c r="Y669" i="1"/>
  <c r="X669" i="1"/>
  <c r="W669" i="1"/>
  <c r="AF668" i="1"/>
  <c r="AE668" i="1"/>
  <c r="AD668" i="1"/>
  <c r="AC668" i="1"/>
  <c r="AB668" i="1"/>
  <c r="AA668" i="1"/>
  <c r="Z668" i="1"/>
  <c r="Y668" i="1"/>
  <c r="X668" i="1"/>
  <c r="W668" i="1"/>
  <c r="AF667" i="1"/>
  <c r="AE667" i="1"/>
  <c r="AD667" i="1"/>
  <c r="AC667" i="1"/>
  <c r="AB667" i="1"/>
  <c r="AA667" i="1"/>
  <c r="Z667" i="1"/>
  <c r="Y667" i="1"/>
  <c r="X667" i="1"/>
  <c r="W667" i="1"/>
  <c r="AF666" i="1"/>
  <c r="AE666" i="1"/>
  <c r="AD666" i="1"/>
  <c r="AC666" i="1"/>
  <c r="AB666" i="1"/>
  <c r="AA666" i="1"/>
  <c r="Z666" i="1"/>
  <c r="Y666" i="1"/>
  <c r="X666" i="1"/>
  <c r="W666" i="1"/>
  <c r="AF665" i="1"/>
  <c r="AE665" i="1"/>
  <c r="AD665" i="1"/>
  <c r="AC665" i="1"/>
  <c r="AB665" i="1"/>
  <c r="AA665" i="1"/>
  <c r="Z665" i="1"/>
  <c r="Y665" i="1"/>
  <c r="X665" i="1"/>
  <c r="W665" i="1"/>
  <c r="AF664" i="1"/>
  <c r="AE664" i="1"/>
  <c r="AD664" i="1"/>
  <c r="AC664" i="1"/>
  <c r="AB664" i="1"/>
  <c r="AA664" i="1"/>
  <c r="Z664" i="1"/>
  <c r="Y664" i="1"/>
  <c r="X664" i="1"/>
  <c r="W664" i="1"/>
  <c r="AF663" i="1"/>
  <c r="AE663" i="1"/>
  <c r="AD663" i="1"/>
  <c r="AC663" i="1"/>
  <c r="AB663" i="1"/>
  <c r="AA663" i="1"/>
  <c r="Z663" i="1"/>
  <c r="Y663" i="1"/>
  <c r="X663" i="1"/>
  <c r="W663" i="1"/>
  <c r="AF662" i="1"/>
  <c r="AE662" i="1"/>
  <c r="AD662" i="1"/>
  <c r="AC662" i="1"/>
  <c r="AB662" i="1"/>
  <c r="AA662" i="1"/>
  <c r="Z662" i="1"/>
  <c r="Y662" i="1"/>
  <c r="X662" i="1"/>
  <c r="W662" i="1"/>
  <c r="AF661" i="1"/>
  <c r="AE661" i="1"/>
  <c r="AD661" i="1"/>
  <c r="AC661" i="1"/>
  <c r="AB661" i="1"/>
  <c r="AA661" i="1"/>
  <c r="Z661" i="1"/>
  <c r="Y661" i="1"/>
  <c r="X661" i="1"/>
  <c r="W661" i="1"/>
  <c r="AF660" i="1"/>
  <c r="AE660" i="1"/>
  <c r="AD660" i="1"/>
  <c r="AC660" i="1"/>
  <c r="AB660" i="1"/>
  <c r="AA660" i="1"/>
  <c r="Z660" i="1"/>
  <c r="Y660" i="1"/>
  <c r="X660" i="1"/>
  <c r="W660" i="1"/>
  <c r="AF659" i="1"/>
  <c r="AE659" i="1"/>
  <c r="AD659" i="1"/>
  <c r="AC659" i="1"/>
  <c r="AB659" i="1"/>
  <c r="AA659" i="1"/>
  <c r="Z659" i="1"/>
  <c r="Y659" i="1"/>
  <c r="X659" i="1"/>
  <c r="W659" i="1"/>
  <c r="AF658" i="1"/>
  <c r="AE658" i="1"/>
  <c r="AD658" i="1"/>
  <c r="AC658" i="1"/>
  <c r="AB658" i="1"/>
  <c r="AA658" i="1"/>
  <c r="Z658" i="1"/>
  <c r="Y658" i="1"/>
  <c r="X658" i="1"/>
  <c r="W658" i="1"/>
  <c r="AF657" i="1"/>
  <c r="AE657" i="1"/>
  <c r="AD657" i="1"/>
  <c r="AC657" i="1"/>
  <c r="AB657" i="1"/>
  <c r="AA657" i="1"/>
  <c r="Z657" i="1"/>
  <c r="Y657" i="1"/>
  <c r="X657" i="1"/>
  <c r="W657" i="1"/>
  <c r="AF656" i="1"/>
  <c r="AE656" i="1"/>
  <c r="AD656" i="1"/>
  <c r="AC656" i="1"/>
  <c r="AB656" i="1"/>
  <c r="AA656" i="1"/>
  <c r="Z656" i="1"/>
  <c r="Y656" i="1"/>
  <c r="X656" i="1"/>
  <c r="W656" i="1"/>
  <c r="AF655" i="1"/>
  <c r="AE655" i="1"/>
  <c r="AD655" i="1"/>
  <c r="AC655" i="1"/>
  <c r="AB655" i="1"/>
  <c r="AA655" i="1"/>
  <c r="Z655" i="1"/>
  <c r="Y655" i="1"/>
  <c r="X655" i="1"/>
  <c r="W655" i="1"/>
  <c r="AF654" i="1"/>
  <c r="AE654" i="1"/>
  <c r="AD654" i="1"/>
  <c r="AC654" i="1"/>
  <c r="AB654" i="1"/>
  <c r="AA654" i="1"/>
  <c r="Z654" i="1"/>
  <c r="Y654" i="1"/>
  <c r="X654" i="1"/>
  <c r="W654" i="1"/>
  <c r="AF653" i="1"/>
  <c r="AE653" i="1"/>
  <c r="AD653" i="1"/>
  <c r="AC653" i="1"/>
  <c r="AB653" i="1"/>
  <c r="AA653" i="1"/>
  <c r="Z653" i="1"/>
  <c r="Y653" i="1"/>
  <c r="X653" i="1"/>
  <c r="W653" i="1"/>
  <c r="AF652" i="1"/>
  <c r="AE652" i="1"/>
  <c r="AD652" i="1"/>
  <c r="AC652" i="1"/>
  <c r="AB652" i="1"/>
  <c r="AA652" i="1"/>
  <c r="Z652" i="1"/>
  <c r="Y652" i="1"/>
  <c r="X652" i="1"/>
  <c r="W652" i="1"/>
  <c r="AF651" i="1"/>
  <c r="AE651" i="1"/>
  <c r="AD651" i="1"/>
  <c r="AC651" i="1"/>
  <c r="AB651" i="1"/>
  <c r="AA651" i="1"/>
  <c r="Z651" i="1"/>
  <c r="Y651" i="1"/>
  <c r="X651" i="1"/>
  <c r="W651" i="1"/>
  <c r="AF650" i="1"/>
  <c r="AE650" i="1"/>
  <c r="AD650" i="1"/>
  <c r="AC650" i="1"/>
  <c r="AB650" i="1"/>
  <c r="AA650" i="1"/>
  <c r="Z650" i="1"/>
  <c r="Y650" i="1"/>
  <c r="X650" i="1"/>
  <c r="W650" i="1"/>
  <c r="AF649" i="1"/>
  <c r="AE649" i="1"/>
  <c r="AD649" i="1"/>
  <c r="AC649" i="1"/>
  <c r="AB649" i="1"/>
  <c r="AA649" i="1"/>
  <c r="Z649" i="1"/>
  <c r="Y649" i="1"/>
  <c r="X649" i="1"/>
  <c r="W649" i="1"/>
  <c r="AF648" i="1"/>
  <c r="AE648" i="1"/>
  <c r="AD648" i="1"/>
  <c r="AC648" i="1"/>
  <c r="AB648" i="1"/>
  <c r="AA648" i="1"/>
  <c r="Z648" i="1"/>
  <c r="Y648" i="1"/>
  <c r="X648" i="1"/>
  <c r="W648" i="1"/>
  <c r="AF647" i="1"/>
  <c r="AE647" i="1"/>
  <c r="AD647" i="1"/>
  <c r="AC647" i="1"/>
  <c r="AB647" i="1"/>
  <c r="AA647" i="1"/>
  <c r="Z647" i="1"/>
  <c r="Y647" i="1"/>
  <c r="X647" i="1"/>
  <c r="W647" i="1"/>
  <c r="AF646" i="1"/>
  <c r="AE646" i="1"/>
  <c r="AD646" i="1"/>
  <c r="AC646" i="1"/>
  <c r="AB646" i="1"/>
  <c r="AA646" i="1"/>
  <c r="Z646" i="1"/>
  <c r="Y646" i="1"/>
  <c r="X646" i="1"/>
  <c r="W646" i="1"/>
  <c r="AF645" i="1"/>
  <c r="AE645" i="1"/>
  <c r="AD645" i="1"/>
  <c r="AC645" i="1"/>
  <c r="AB645" i="1"/>
  <c r="AA645" i="1"/>
  <c r="Z645" i="1"/>
  <c r="Y645" i="1"/>
  <c r="X645" i="1"/>
  <c r="W645" i="1"/>
  <c r="AF644" i="1"/>
  <c r="AE644" i="1"/>
  <c r="AD644" i="1"/>
  <c r="AC644" i="1"/>
  <c r="AB644" i="1"/>
  <c r="AA644" i="1"/>
  <c r="Z644" i="1"/>
  <c r="Y644" i="1"/>
  <c r="X644" i="1"/>
  <c r="W644" i="1"/>
  <c r="AF643" i="1"/>
  <c r="AE643" i="1"/>
  <c r="AD643" i="1"/>
  <c r="AC643" i="1"/>
  <c r="AB643" i="1"/>
  <c r="AA643" i="1"/>
  <c r="Z643" i="1"/>
  <c r="Y643" i="1"/>
  <c r="X643" i="1"/>
  <c r="W643" i="1"/>
  <c r="AF642" i="1"/>
  <c r="AE642" i="1"/>
  <c r="AD642" i="1"/>
  <c r="AC642" i="1"/>
  <c r="AB642" i="1"/>
  <c r="AA642" i="1"/>
  <c r="Z642" i="1"/>
  <c r="Y642" i="1"/>
  <c r="X642" i="1"/>
  <c r="W642" i="1"/>
  <c r="AF641" i="1"/>
  <c r="AE641" i="1"/>
  <c r="AD641" i="1"/>
  <c r="AC641" i="1"/>
  <c r="AB641" i="1"/>
  <c r="AA641" i="1"/>
  <c r="Z641" i="1"/>
  <c r="Y641" i="1"/>
  <c r="X641" i="1"/>
  <c r="W641" i="1"/>
  <c r="AF640" i="1"/>
  <c r="AE640" i="1"/>
  <c r="AD640" i="1"/>
  <c r="AC640" i="1"/>
  <c r="AB640" i="1"/>
  <c r="AA640" i="1"/>
  <c r="Z640" i="1"/>
  <c r="Y640" i="1"/>
  <c r="X640" i="1"/>
  <c r="W640" i="1"/>
  <c r="AF639" i="1"/>
  <c r="AE639" i="1"/>
  <c r="AD639" i="1"/>
  <c r="AC639" i="1"/>
  <c r="AB639" i="1"/>
  <c r="AA639" i="1"/>
  <c r="Z639" i="1"/>
  <c r="Y639" i="1"/>
  <c r="X639" i="1"/>
  <c r="W639" i="1"/>
  <c r="AF638" i="1"/>
  <c r="AE638" i="1"/>
  <c r="AD638" i="1"/>
  <c r="AC638" i="1"/>
  <c r="AB638" i="1"/>
  <c r="AA638" i="1"/>
  <c r="Z638" i="1"/>
  <c r="Y638" i="1"/>
  <c r="X638" i="1"/>
  <c r="W638" i="1"/>
  <c r="AF637" i="1"/>
  <c r="AE637" i="1"/>
  <c r="AD637" i="1"/>
  <c r="AC637" i="1"/>
  <c r="AB637" i="1"/>
  <c r="AA637" i="1"/>
  <c r="Z637" i="1"/>
  <c r="Y637" i="1"/>
  <c r="X637" i="1"/>
  <c r="W637" i="1"/>
  <c r="AF636" i="1"/>
  <c r="AE636" i="1"/>
  <c r="AD636" i="1"/>
  <c r="AC636" i="1"/>
  <c r="AB636" i="1"/>
  <c r="AA636" i="1"/>
  <c r="Z636" i="1"/>
  <c r="Y636" i="1"/>
  <c r="X636" i="1"/>
  <c r="W636" i="1"/>
  <c r="AF635" i="1"/>
  <c r="AE635" i="1"/>
  <c r="AD635" i="1"/>
  <c r="AC635" i="1"/>
  <c r="AB635" i="1"/>
  <c r="AA635" i="1"/>
  <c r="Z635" i="1"/>
  <c r="Y635" i="1"/>
  <c r="X635" i="1"/>
  <c r="W635" i="1"/>
  <c r="AF634" i="1"/>
  <c r="AE634" i="1"/>
  <c r="AD634" i="1"/>
  <c r="AC634" i="1"/>
  <c r="AB634" i="1"/>
  <c r="AA634" i="1"/>
  <c r="Z634" i="1"/>
  <c r="Y634" i="1"/>
  <c r="X634" i="1"/>
  <c r="W634" i="1"/>
  <c r="AF633" i="1"/>
  <c r="AE633" i="1"/>
  <c r="AD633" i="1"/>
  <c r="AC633" i="1"/>
  <c r="AB633" i="1"/>
  <c r="AA633" i="1"/>
  <c r="Z633" i="1"/>
  <c r="Y633" i="1"/>
  <c r="X633" i="1"/>
  <c r="W633" i="1"/>
  <c r="AF632" i="1"/>
  <c r="AE632" i="1"/>
  <c r="AD632" i="1"/>
  <c r="AC632" i="1"/>
  <c r="AB632" i="1"/>
  <c r="AA632" i="1"/>
  <c r="Z632" i="1"/>
  <c r="Y632" i="1"/>
  <c r="X632" i="1"/>
  <c r="W632" i="1"/>
  <c r="AF631" i="1"/>
  <c r="AE631" i="1"/>
  <c r="AD631" i="1"/>
  <c r="AC631" i="1"/>
  <c r="AB631" i="1"/>
  <c r="AA631" i="1"/>
  <c r="Z631" i="1"/>
  <c r="Y631" i="1"/>
  <c r="X631" i="1"/>
  <c r="W631" i="1"/>
  <c r="AF630" i="1"/>
  <c r="AE630" i="1"/>
  <c r="AD630" i="1"/>
  <c r="AC630" i="1"/>
  <c r="AB630" i="1"/>
  <c r="AA630" i="1"/>
  <c r="Z630" i="1"/>
  <c r="Y630" i="1"/>
  <c r="X630" i="1"/>
  <c r="W630" i="1"/>
  <c r="AF629" i="1"/>
  <c r="AE629" i="1"/>
  <c r="AD629" i="1"/>
  <c r="AC629" i="1"/>
  <c r="AB629" i="1"/>
  <c r="AA629" i="1"/>
  <c r="Z629" i="1"/>
  <c r="Y629" i="1"/>
  <c r="X629" i="1"/>
  <c r="W629" i="1"/>
  <c r="AF628" i="1"/>
  <c r="AE628" i="1"/>
  <c r="AD628" i="1"/>
  <c r="AC628" i="1"/>
  <c r="AB628" i="1"/>
  <c r="AA628" i="1"/>
  <c r="Z628" i="1"/>
  <c r="Y628" i="1"/>
  <c r="X628" i="1"/>
  <c r="W628" i="1"/>
  <c r="AF627" i="1"/>
  <c r="AE627" i="1"/>
  <c r="AD627" i="1"/>
  <c r="AC627" i="1"/>
  <c r="AB627" i="1"/>
  <c r="AA627" i="1"/>
  <c r="Z627" i="1"/>
  <c r="Y627" i="1"/>
  <c r="X627" i="1"/>
  <c r="W627" i="1"/>
  <c r="AF626" i="1"/>
  <c r="AE626" i="1"/>
  <c r="AD626" i="1"/>
  <c r="AC626" i="1"/>
  <c r="AB626" i="1"/>
  <c r="AA626" i="1"/>
  <c r="Z626" i="1"/>
  <c r="Y626" i="1"/>
  <c r="X626" i="1"/>
  <c r="W626" i="1"/>
  <c r="AF625" i="1"/>
  <c r="AE625" i="1"/>
  <c r="AD625" i="1"/>
  <c r="AC625" i="1"/>
  <c r="AB625" i="1"/>
  <c r="AA625" i="1"/>
  <c r="Z625" i="1"/>
  <c r="Y625" i="1"/>
  <c r="X625" i="1"/>
  <c r="W625" i="1"/>
  <c r="AF624" i="1"/>
  <c r="AE624" i="1"/>
  <c r="AD624" i="1"/>
  <c r="AC624" i="1"/>
  <c r="AB624" i="1"/>
  <c r="AA624" i="1"/>
  <c r="Z624" i="1"/>
  <c r="Y624" i="1"/>
  <c r="X624" i="1"/>
  <c r="W624" i="1"/>
  <c r="AF623" i="1"/>
  <c r="AE623" i="1"/>
  <c r="AD623" i="1"/>
  <c r="AC623" i="1"/>
  <c r="AB623" i="1"/>
  <c r="AA623" i="1"/>
  <c r="Z623" i="1"/>
  <c r="Y623" i="1"/>
  <c r="X623" i="1"/>
  <c r="W623" i="1"/>
  <c r="AF622" i="1"/>
  <c r="AE622" i="1"/>
  <c r="AD622" i="1"/>
  <c r="AC622" i="1"/>
  <c r="AB622" i="1"/>
  <c r="AA622" i="1"/>
  <c r="Z622" i="1"/>
  <c r="Y622" i="1"/>
  <c r="X622" i="1"/>
  <c r="W622" i="1"/>
  <c r="AF621" i="1"/>
  <c r="AE621" i="1"/>
  <c r="AD621" i="1"/>
  <c r="AC621" i="1"/>
  <c r="AB621" i="1"/>
  <c r="AA621" i="1"/>
  <c r="Z621" i="1"/>
  <c r="Y621" i="1"/>
  <c r="X621" i="1"/>
  <c r="W621" i="1"/>
  <c r="AF620" i="1"/>
  <c r="AE620" i="1"/>
  <c r="AD620" i="1"/>
  <c r="AC620" i="1"/>
  <c r="AB620" i="1"/>
  <c r="AA620" i="1"/>
  <c r="Z620" i="1"/>
  <c r="Y620" i="1"/>
  <c r="X620" i="1"/>
  <c r="W620" i="1"/>
  <c r="AF619" i="1"/>
  <c r="AE619" i="1"/>
  <c r="AD619" i="1"/>
  <c r="AC619" i="1"/>
  <c r="AB619" i="1"/>
  <c r="AA619" i="1"/>
  <c r="Z619" i="1"/>
  <c r="Y619" i="1"/>
  <c r="X619" i="1"/>
  <c r="W619" i="1"/>
  <c r="AF618" i="1"/>
  <c r="AE618" i="1"/>
  <c r="AD618" i="1"/>
  <c r="AC618" i="1"/>
  <c r="AB618" i="1"/>
  <c r="AA618" i="1"/>
  <c r="Z618" i="1"/>
  <c r="Y618" i="1"/>
  <c r="X618" i="1"/>
  <c r="W618" i="1"/>
  <c r="AF617" i="1"/>
  <c r="AE617" i="1"/>
  <c r="AD617" i="1"/>
  <c r="AC617" i="1"/>
  <c r="AB617" i="1"/>
  <c r="AA617" i="1"/>
  <c r="Z617" i="1"/>
  <c r="Y617" i="1"/>
  <c r="X617" i="1"/>
  <c r="W617" i="1"/>
  <c r="AF616" i="1"/>
  <c r="AE616" i="1"/>
  <c r="AD616" i="1"/>
  <c r="AC616" i="1"/>
  <c r="AB616" i="1"/>
  <c r="AA616" i="1"/>
  <c r="Z616" i="1"/>
  <c r="Y616" i="1"/>
  <c r="X616" i="1"/>
  <c r="W616" i="1"/>
  <c r="AF615" i="1"/>
  <c r="AE615" i="1"/>
  <c r="AD615" i="1"/>
  <c r="AC615" i="1"/>
  <c r="AB615" i="1"/>
  <c r="AA615" i="1"/>
  <c r="Z615" i="1"/>
  <c r="Y615" i="1"/>
  <c r="X615" i="1"/>
  <c r="W615" i="1"/>
  <c r="AF614" i="1"/>
  <c r="AE614" i="1"/>
  <c r="AD614" i="1"/>
  <c r="AC614" i="1"/>
  <c r="AB614" i="1"/>
  <c r="AA614" i="1"/>
  <c r="Z614" i="1"/>
  <c r="Y614" i="1"/>
  <c r="X614" i="1"/>
  <c r="W614" i="1"/>
  <c r="AF613" i="1"/>
  <c r="AE613" i="1"/>
  <c r="AD613" i="1"/>
  <c r="AC613" i="1"/>
  <c r="AB613" i="1"/>
  <c r="AA613" i="1"/>
  <c r="Z613" i="1"/>
  <c r="Y613" i="1"/>
  <c r="X613" i="1"/>
  <c r="W613" i="1"/>
  <c r="AF612" i="1"/>
  <c r="AE612" i="1"/>
  <c r="AD612" i="1"/>
  <c r="AC612" i="1"/>
  <c r="AB612" i="1"/>
  <c r="AA612" i="1"/>
  <c r="Z612" i="1"/>
  <c r="Y612" i="1"/>
  <c r="X612" i="1"/>
  <c r="W612" i="1"/>
  <c r="AF611" i="1"/>
  <c r="AE611" i="1"/>
  <c r="AD611" i="1"/>
  <c r="AC611" i="1"/>
  <c r="AB611" i="1"/>
  <c r="AA611" i="1"/>
  <c r="Z611" i="1"/>
  <c r="Y611" i="1"/>
  <c r="X611" i="1"/>
  <c r="W611" i="1"/>
  <c r="AF610" i="1"/>
  <c r="AE610" i="1"/>
  <c r="AD610" i="1"/>
  <c r="AC610" i="1"/>
  <c r="AB610" i="1"/>
  <c r="AA610" i="1"/>
  <c r="Z610" i="1"/>
  <c r="Y610" i="1"/>
  <c r="X610" i="1"/>
  <c r="W610" i="1"/>
  <c r="AF609" i="1"/>
  <c r="AE609" i="1"/>
  <c r="AD609" i="1"/>
  <c r="AC609" i="1"/>
  <c r="AB609" i="1"/>
  <c r="AA609" i="1"/>
  <c r="Z609" i="1"/>
  <c r="Y609" i="1"/>
  <c r="X609" i="1"/>
  <c r="W609" i="1"/>
  <c r="AF608" i="1"/>
  <c r="AE608" i="1"/>
  <c r="AD608" i="1"/>
  <c r="AC608" i="1"/>
  <c r="AB608" i="1"/>
  <c r="AA608" i="1"/>
  <c r="Z608" i="1"/>
  <c r="Y608" i="1"/>
  <c r="X608" i="1"/>
  <c r="W608" i="1"/>
  <c r="AF607" i="1"/>
  <c r="AE607" i="1"/>
  <c r="AD607" i="1"/>
  <c r="AC607" i="1"/>
  <c r="AB607" i="1"/>
  <c r="AA607" i="1"/>
  <c r="Z607" i="1"/>
  <c r="Y607" i="1"/>
  <c r="X607" i="1"/>
  <c r="W607" i="1"/>
  <c r="AF606" i="1"/>
  <c r="AE606" i="1"/>
  <c r="AD606" i="1"/>
  <c r="AC606" i="1"/>
  <c r="AB606" i="1"/>
  <c r="AA606" i="1"/>
  <c r="Z606" i="1"/>
  <c r="Y606" i="1"/>
  <c r="X606" i="1"/>
  <c r="W606" i="1"/>
  <c r="AF605" i="1"/>
  <c r="AE605" i="1"/>
  <c r="AD605" i="1"/>
  <c r="AC605" i="1"/>
  <c r="AB605" i="1"/>
  <c r="AA605" i="1"/>
  <c r="Z605" i="1"/>
  <c r="Y605" i="1"/>
  <c r="X605" i="1"/>
  <c r="W605" i="1"/>
  <c r="AF604" i="1"/>
  <c r="AE604" i="1"/>
  <c r="AD604" i="1"/>
  <c r="AC604" i="1"/>
  <c r="AB604" i="1"/>
  <c r="AA604" i="1"/>
  <c r="Z604" i="1"/>
  <c r="Y604" i="1"/>
  <c r="X604" i="1"/>
  <c r="W604" i="1"/>
  <c r="AF603" i="1"/>
  <c r="AE603" i="1"/>
  <c r="AD603" i="1"/>
  <c r="AC603" i="1"/>
  <c r="AB603" i="1"/>
  <c r="AA603" i="1"/>
  <c r="Z603" i="1"/>
  <c r="Y603" i="1"/>
  <c r="X603" i="1"/>
  <c r="W603" i="1"/>
  <c r="AF602" i="1"/>
  <c r="AE602" i="1"/>
  <c r="AD602" i="1"/>
  <c r="AC602" i="1"/>
  <c r="AB602" i="1"/>
  <c r="AA602" i="1"/>
  <c r="Z602" i="1"/>
  <c r="Y602" i="1"/>
  <c r="X602" i="1"/>
  <c r="W602" i="1"/>
  <c r="AF601" i="1"/>
  <c r="AE601" i="1"/>
  <c r="AD601" i="1"/>
  <c r="AC601" i="1"/>
  <c r="AB601" i="1"/>
  <c r="AA601" i="1"/>
  <c r="Z601" i="1"/>
  <c r="Y601" i="1"/>
  <c r="X601" i="1"/>
  <c r="W601" i="1"/>
  <c r="AF600" i="1"/>
  <c r="AE600" i="1"/>
  <c r="AD600" i="1"/>
  <c r="AC600" i="1"/>
  <c r="AB600" i="1"/>
  <c r="AA600" i="1"/>
  <c r="Z600" i="1"/>
  <c r="Y600" i="1"/>
  <c r="X600" i="1"/>
  <c r="W600" i="1"/>
  <c r="AF599" i="1"/>
  <c r="AE599" i="1"/>
  <c r="AD599" i="1"/>
  <c r="AC599" i="1"/>
  <c r="AB599" i="1"/>
  <c r="AA599" i="1"/>
  <c r="Z599" i="1"/>
  <c r="Y599" i="1"/>
  <c r="X599" i="1"/>
  <c r="W599" i="1"/>
  <c r="AF598" i="1"/>
  <c r="AE598" i="1"/>
  <c r="AD598" i="1"/>
  <c r="AC598" i="1"/>
  <c r="AB598" i="1"/>
  <c r="AA598" i="1"/>
  <c r="Z598" i="1"/>
  <c r="Y598" i="1"/>
  <c r="X598" i="1"/>
  <c r="W598" i="1"/>
  <c r="AF597" i="1"/>
  <c r="AE597" i="1"/>
  <c r="AD597" i="1"/>
  <c r="AC597" i="1"/>
  <c r="AB597" i="1"/>
  <c r="AA597" i="1"/>
  <c r="Z597" i="1"/>
  <c r="Y597" i="1"/>
  <c r="X597" i="1"/>
  <c r="W597" i="1"/>
  <c r="AF596" i="1"/>
  <c r="AE596" i="1"/>
  <c r="AD596" i="1"/>
  <c r="AC596" i="1"/>
  <c r="AB596" i="1"/>
  <c r="AA596" i="1"/>
  <c r="Z596" i="1"/>
  <c r="Y596" i="1"/>
  <c r="X596" i="1"/>
  <c r="W596" i="1"/>
  <c r="AF595" i="1"/>
  <c r="AE595" i="1"/>
  <c r="AD595" i="1"/>
  <c r="AC595" i="1"/>
  <c r="AB595" i="1"/>
  <c r="AA595" i="1"/>
  <c r="Z595" i="1"/>
  <c r="Y595" i="1"/>
  <c r="X595" i="1"/>
  <c r="W595" i="1"/>
  <c r="AF594" i="1"/>
  <c r="AE594" i="1"/>
  <c r="AD594" i="1"/>
  <c r="AC594" i="1"/>
  <c r="AB594" i="1"/>
  <c r="AA594" i="1"/>
  <c r="Z594" i="1"/>
  <c r="Y594" i="1"/>
  <c r="X594" i="1"/>
  <c r="W594" i="1"/>
  <c r="AF593" i="1"/>
  <c r="AE593" i="1"/>
  <c r="AD593" i="1"/>
  <c r="AC593" i="1"/>
  <c r="AB593" i="1"/>
  <c r="AA593" i="1"/>
  <c r="Z593" i="1"/>
  <c r="Y593" i="1"/>
  <c r="X593" i="1"/>
  <c r="W593" i="1"/>
  <c r="AF592" i="1"/>
  <c r="AE592" i="1"/>
  <c r="AD592" i="1"/>
  <c r="AC592" i="1"/>
  <c r="AB592" i="1"/>
  <c r="AA592" i="1"/>
  <c r="Z592" i="1"/>
  <c r="Y592" i="1"/>
  <c r="X592" i="1"/>
  <c r="W592" i="1"/>
  <c r="AF591" i="1"/>
  <c r="AE591" i="1"/>
  <c r="AD591" i="1"/>
  <c r="AC591" i="1"/>
  <c r="AB591" i="1"/>
  <c r="AA591" i="1"/>
  <c r="Z591" i="1"/>
  <c r="Y591" i="1"/>
  <c r="X591" i="1"/>
  <c r="W591" i="1"/>
  <c r="AF590" i="1"/>
  <c r="AE590" i="1"/>
  <c r="AD590" i="1"/>
  <c r="AC590" i="1"/>
  <c r="AB590" i="1"/>
  <c r="AA590" i="1"/>
  <c r="Z590" i="1"/>
  <c r="Y590" i="1"/>
  <c r="X590" i="1"/>
  <c r="W590" i="1"/>
  <c r="AF589" i="1"/>
  <c r="AE589" i="1"/>
  <c r="AD589" i="1"/>
  <c r="AC589" i="1"/>
  <c r="AB589" i="1"/>
  <c r="AA589" i="1"/>
  <c r="Z589" i="1"/>
  <c r="Y589" i="1"/>
  <c r="X589" i="1"/>
  <c r="W589" i="1"/>
  <c r="AF588" i="1"/>
  <c r="AE588" i="1"/>
  <c r="AD588" i="1"/>
  <c r="AC588" i="1"/>
  <c r="AB588" i="1"/>
  <c r="AA588" i="1"/>
  <c r="Z588" i="1"/>
  <c r="Y588" i="1"/>
  <c r="X588" i="1"/>
  <c r="W588" i="1"/>
  <c r="AF587" i="1"/>
  <c r="AE587" i="1"/>
  <c r="AD587" i="1"/>
  <c r="AC587" i="1"/>
  <c r="AB587" i="1"/>
  <c r="AA587" i="1"/>
  <c r="Z587" i="1"/>
  <c r="Y587" i="1"/>
  <c r="X587" i="1"/>
  <c r="W587" i="1"/>
  <c r="AF586" i="1"/>
  <c r="AE586" i="1"/>
  <c r="AD586" i="1"/>
  <c r="AC586" i="1"/>
  <c r="AB586" i="1"/>
  <c r="AA586" i="1"/>
  <c r="Z586" i="1"/>
  <c r="Y586" i="1"/>
  <c r="X586" i="1"/>
  <c r="W586" i="1"/>
  <c r="AF585" i="1"/>
  <c r="AE585" i="1"/>
  <c r="AD585" i="1"/>
  <c r="AC585" i="1"/>
  <c r="AB585" i="1"/>
  <c r="AA585" i="1"/>
  <c r="Z585" i="1"/>
  <c r="Y585" i="1"/>
  <c r="X585" i="1"/>
  <c r="W585" i="1"/>
  <c r="AF584" i="1"/>
  <c r="AE584" i="1"/>
  <c r="AD584" i="1"/>
  <c r="AC584" i="1"/>
  <c r="AB584" i="1"/>
  <c r="AA584" i="1"/>
  <c r="Z584" i="1"/>
  <c r="Y584" i="1"/>
  <c r="X584" i="1"/>
  <c r="W584" i="1"/>
  <c r="AF583" i="1"/>
  <c r="AE583" i="1"/>
  <c r="AD583" i="1"/>
  <c r="AC583" i="1"/>
  <c r="AB583" i="1"/>
  <c r="AA583" i="1"/>
  <c r="Z583" i="1"/>
  <c r="Y583" i="1"/>
  <c r="X583" i="1"/>
  <c r="W583" i="1"/>
  <c r="AF582" i="1"/>
  <c r="AE582" i="1"/>
  <c r="AD582" i="1"/>
  <c r="AC582" i="1"/>
  <c r="AB582" i="1"/>
  <c r="AA582" i="1"/>
  <c r="Z582" i="1"/>
  <c r="Y582" i="1"/>
  <c r="X582" i="1"/>
  <c r="W582" i="1"/>
  <c r="AF581" i="1"/>
  <c r="AE581" i="1"/>
  <c r="AD581" i="1"/>
  <c r="AC581" i="1"/>
  <c r="AB581" i="1"/>
  <c r="AA581" i="1"/>
  <c r="Z581" i="1"/>
  <c r="Y581" i="1"/>
  <c r="X581" i="1"/>
  <c r="W581" i="1"/>
  <c r="AF580" i="1"/>
  <c r="AE580" i="1"/>
  <c r="AD580" i="1"/>
  <c r="AC580" i="1"/>
  <c r="AB580" i="1"/>
  <c r="AA580" i="1"/>
  <c r="Z580" i="1"/>
  <c r="Y580" i="1"/>
  <c r="X580" i="1"/>
  <c r="W580" i="1"/>
  <c r="AF579" i="1"/>
  <c r="AE579" i="1"/>
  <c r="AD579" i="1"/>
  <c r="AC579" i="1"/>
  <c r="AB579" i="1"/>
  <c r="AA579" i="1"/>
  <c r="Z579" i="1"/>
  <c r="Y579" i="1"/>
  <c r="X579" i="1"/>
  <c r="W579" i="1"/>
  <c r="AF578" i="1"/>
  <c r="AE578" i="1"/>
  <c r="AD578" i="1"/>
  <c r="AC578" i="1"/>
  <c r="AB578" i="1"/>
  <c r="AA578" i="1"/>
  <c r="Z578" i="1"/>
  <c r="Y578" i="1"/>
  <c r="X578" i="1"/>
  <c r="W578" i="1"/>
  <c r="AF577" i="1"/>
  <c r="AE577" i="1"/>
  <c r="AD577" i="1"/>
  <c r="AC577" i="1"/>
  <c r="AB577" i="1"/>
  <c r="AA577" i="1"/>
  <c r="Z577" i="1"/>
  <c r="Y577" i="1"/>
  <c r="X577" i="1"/>
  <c r="W577" i="1"/>
  <c r="AF576" i="1"/>
  <c r="AE576" i="1"/>
  <c r="AD576" i="1"/>
  <c r="AC576" i="1"/>
  <c r="AB576" i="1"/>
  <c r="AA576" i="1"/>
  <c r="Z576" i="1"/>
  <c r="Y576" i="1"/>
  <c r="X576" i="1"/>
  <c r="W576" i="1"/>
  <c r="AF575" i="1"/>
  <c r="AE575" i="1"/>
  <c r="AD575" i="1"/>
  <c r="AC575" i="1"/>
  <c r="AB575" i="1"/>
  <c r="AA575" i="1"/>
  <c r="Z575" i="1"/>
  <c r="Y575" i="1"/>
  <c r="X575" i="1"/>
  <c r="W575" i="1"/>
  <c r="AF574" i="1"/>
  <c r="AE574" i="1"/>
  <c r="AD574" i="1"/>
  <c r="AC574" i="1"/>
  <c r="AB574" i="1"/>
  <c r="AA574" i="1"/>
  <c r="Z574" i="1"/>
  <c r="Y574" i="1"/>
  <c r="X574" i="1"/>
  <c r="W574" i="1"/>
  <c r="AF573" i="1"/>
  <c r="AE573" i="1"/>
  <c r="AD573" i="1"/>
  <c r="AC573" i="1"/>
  <c r="AB573" i="1"/>
  <c r="AA573" i="1"/>
  <c r="Z573" i="1"/>
  <c r="Y573" i="1"/>
  <c r="X573" i="1"/>
  <c r="W573" i="1"/>
  <c r="AF572" i="1"/>
  <c r="AE572" i="1"/>
  <c r="AD572" i="1"/>
  <c r="AC572" i="1"/>
  <c r="AB572" i="1"/>
  <c r="AA572" i="1"/>
  <c r="Z572" i="1"/>
  <c r="Y572" i="1"/>
  <c r="X572" i="1"/>
  <c r="W572" i="1"/>
  <c r="AF571" i="1"/>
  <c r="AE571" i="1"/>
  <c r="AD571" i="1"/>
  <c r="AC571" i="1"/>
  <c r="AB571" i="1"/>
  <c r="AA571" i="1"/>
  <c r="Z571" i="1"/>
  <c r="Y571" i="1"/>
  <c r="X571" i="1"/>
  <c r="W571" i="1"/>
  <c r="AF570" i="1"/>
  <c r="AE570" i="1"/>
  <c r="AD570" i="1"/>
  <c r="AC570" i="1"/>
  <c r="AB570" i="1"/>
  <c r="AA570" i="1"/>
  <c r="Z570" i="1"/>
  <c r="Y570" i="1"/>
  <c r="X570" i="1"/>
  <c r="W570" i="1"/>
  <c r="AF569" i="1"/>
  <c r="AE569" i="1"/>
  <c r="AD569" i="1"/>
  <c r="AC569" i="1"/>
  <c r="AB569" i="1"/>
  <c r="AA569" i="1"/>
  <c r="Z569" i="1"/>
  <c r="Y569" i="1"/>
  <c r="X569" i="1"/>
  <c r="W569" i="1"/>
  <c r="AF568" i="1"/>
  <c r="AE568" i="1"/>
  <c r="AD568" i="1"/>
  <c r="AC568" i="1"/>
  <c r="AB568" i="1"/>
  <c r="AA568" i="1"/>
  <c r="Z568" i="1"/>
  <c r="Y568" i="1"/>
  <c r="X568" i="1"/>
  <c r="W568" i="1"/>
  <c r="AF567" i="1"/>
  <c r="AE567" i="1"/>
  <c r="AD567" i="1"/>
  <c r="AC567" i="1"/>
  <c r="AB567" i="1"/>
  <c r="AA567" i="1"/>
  <c r="Z567" i="1"/>
  <c r="Y567" i="1"/>
  <c r="X567" i="1"/>
  <c r="W567" i="1"/>
  <c r="AF566" i="1"/>
  <c r="AE566" i="1"/>
  <c r="AD566" i="1"/>
  <c r="AC566" i="1"/>
  <c r="AB566" i="1"/>
  <c r="AA566" i="1"/>
  <c r="Z566" i="1"/>
  <c r="Y566" i="1"/>
  <c r="X566" i="1"/>
  <c r="W566" i="1"/>
  <c r="AF565" i="1"/>
  <c r="AE565" i="1"/>
  <c r="AD565" i="1"/>
  <c r="AC565" i="1"/>
  <c r="AB565" i="1"/>
  <c r="AA565" i="1"/>
  <c r="Z565" i="1"/>
  <c r="Y565" i="1"/>
  <c r="X565" i="1"/>
  <c r="W565" i="1"/>
  <c r="AF564" i="1"/>
  <c r="AE564" i="1"/>
  <c r="AD564" i="1"/>
  <c r="AC564" i="1"/>
  <c r="AB564" i="1"/>
  <c r="AA564" i="1"/>
  <c r="Z564" i="1"/>
  <c r="Y564" i="1"/>
  <c r="X564" i="1"/>
  <c r="W564" i="1"/>
  <c r="AF563" i="1"/>
  <c r="AE563" i="1"/>
  <c r="AD563" i="1"/>
  <c r="AC563" i="1"/>
  <c r="AB563" i="1"/>
  <c r="AA563" i="1"/>
  <c r="Z563" i="1"/>
  <c r="Y563" i="1"/>
  <c r="X563" i="1"/>
  <c r="W563" i="1"/>
  <c r="AF562" i="1"/>
  <c r="AE562" i="1"/>
  <c r="AD562" i="1"/>
  <c r="AC562" i="1"/>
  <c r="AB562" i="1"/>
  <c r="AA562" i="1"/>
  <c r="Z562" i="1"/>
  <c r="Y562" i="1"/>
  <c r="X562" i="1"/>
  <c r="W562" i="1"/>
  <c r="AF561" i="1"/>
  <c r="AE561" i="1"/>
  <c r="AD561" i="1"/>
  <c r="AC561" i="1"/>
  <c r="AB561" i="1"/>
  <c r="AA561" i="1"/>
  <c r="Z561" i="1"/>
  <c r="Y561" i="1"/>
  <c r="X561" i="1"/>
  <c r="W561" i="1"/>
  <c r="AF560" i="1"/>
  <c r="AE560" i="1"/>
  <c r="AD560" i="1"/>
  <c r="AC560" i="1"/>
  <c r="AB560" i="1"/>
  <c r="AA560" i="1"/>
  <c r="Z560" i="1"/>
  <c r="Y560" i="1"/>
  <c r="X560" i="1"/>
  <c r="W560" i="1"/>
  <c r="AF559" i="1"/>
  <c r="AE559" i="1"/>
  <c r="AD559" i="1"/>
  <c r="AC559" i="1"/>
  <c r="AB559" i="1"/>
  <c r="AA559" i="1"/>
  <c r="Z559" i="1"/>
  <c r="Y559" i="1"/>
  <c r="X559" i="1"/>
  <c r="W559" i="1"/>
  <c r="AF558" i="1"/>
  <c r="AE558" i="1"/>
  <c r="AD558" i="1"/>
  <c r="AC558" i="1"/>
  <c r="AB558" i="1"/>
  <c r="AA558" i="1"/>
  <c r="Z558" i="1"/>
  <c r="Y558" i="1"/>
  <c r="X558" i="1"/>
  <c r="W558" i="1"/>
  <c r="AF557" i="1"/>
  <c r="AE557" i="1"/>
  <c r="AD557" i="1"/>
  <c r="AC557" i="1"/>
  <c r="AB557" i="1"/>
  <c r="AA557" i="1"/>
  <c r="Z557" i="1"/>
  <c r="Y557" i="1"/>
  <c r="X557" i="1"/>
  <c r="W557" i="1"/>
  <c r="AF556" i="1"/>
  <c r="AE556" i="1"/>
  <c r="AD556" i="1"/>
  <c r="AC556" i="1"/>
  <c r="AB556" i="1"/>
  <c r="AA556" i="1"/>
  <c r="Z556" i="1"/>
  <c r="Y556" i="1"/>
  <c r="X556" i="1"/>
  <c r="W556" i="1"/>
  <c r="AF555" i="1"/>
  <c r="AE555" i="1"/>
  <c r="AD555" i="1"/>
  <c r="AC555" i="1"/>
  <c r="AB555" i="1"/>
  <c r="AA555" i="1"/>
  <c r="Z555" i="1"/>
  <c r="Y555" i="1"/>
  <c r="X555" i="1"/>
  <c r="W555" i="1"/>
  <c r="AF554" i="1"/>
  <c r="AE554" i="1"/>
  <c r="AD554" i="1"/>
  <c r="AC554" i="1"/>
  <c r="AB554" i="1"/>
  <c r="AA554" i="1"/>
  <c r="Z554" i="1"/>
  <c r="Y554" i="1"/>
  <c r="X554" i="1"/>
  <c r="W554" i="1"/>
  <c r="AF553" i="1"/>
  <c r="AE553" i="1"/>
  <c r="AD553" i="1"/>
  <c r="AC553" i="1"/>
  <c r="AB553" i="1"/>
  <c r="AA553" i="1"/>
  <c r="Z553" i="1"/>
  <c r="Y553" i="1"/>
  <c r="X553" i="1"/>
  <c r="W553" i="1"/>
  <c r="AF552" i="1"/>
  <c r="AE552" i="1"/>
  <c r="AD552" i="1"/>
  <c r="AC552" i="1"/>
  <c r="AB552" i="1"/>
  <c r="AA552" i="1"/>
  <c r="Z552" i="1"/>
  <c r="Y552" i="1"/>
  <c r="X552" i="1"/>
  <c r="W552" i="1"/>
  <c r="AF551" i="1"/>
  <c r="AE551" i="1"/>
  <c r="AD551" i="1"/>
  <c r="AC551" i="1"/>
  <c r="AB551" i="1"/>
  <c r="AA551" i="1"/>
  <c r="Z551" i="1"/>
  <c r="Y551" i="1"/>
  <c r="X551" i="1"/>
  <c r="W551" i="1"/>
  <c r="AF550" i="1"/>
  <c r="AE550" i="1"/>
  <c r="AD550" i="1"/>
  <c r="AC550" i="1"/>
  <c r="AB550" i="1"/>
  <c r="AA550" i="1"/>
  <c r="Z550" i="1"/>
  <c r="Y550" i="1"/>
  <c r="X550" i="1"/>
  <c r="W550" i="1"/>
  <c r="AF549" i="1"/>
  <c r="AE549" i="1"/>
  <c r="AD549" i="1"/>
  <c r="AC549" i="1"/>
  <c r="AB549" i="1"/>
  <c r="AA549" i="1"/>
  <c r="Z549" i="1"/>
  <c r="Y549" i="1"/>
  <c r="X549" i="1"/>
  <c r="W549" i="1"/>
  <c r="AF548" i="1"/>
  <c r="AE548" i="1"/>
  <c r="AD548" i="1"/>
  <c r="AC548" i="1"/>
  <c r="AB548" i="1"/>
  <c r="AA548" i="1"/>
  <c r="Z548" i="1"/>
  <c r="Y548" i="1"/>
  <c r="X548" i="1"/>
  <c r="W548" i="1"/>
  <c r="AF547" i="1"/>
  <c r="AE547" i="1"/>
  <c r="AD547" i="1"/>
  <c r="AC547" i="1"/>
  <c r="AB547" i="1"/>
  <c r="AA547" i="1"/>
  <c r="Z547" i="1"/>
  <c r="Y547" i="1"/>
  <c r="X547" i="1"/>
  <c r="W547" i="1"/>
  <c r="AF546" i="1"/>
  <c r="AE546" i="1"/>
  <c r="AD546" i="1"/>
  <c r="AC546" i="1"/>
  <c r="AB546" i="1"/>
  <c r="AA546" i="1"/>
  <c r="Z546" i="1"/>
  <c r="Y546" i="1"/>
  <c r="X546" i="1"/>
  <c r="W546" i="1"/>
  <c r="AF545" i="1"/>
  <c r="AE545" i="1"/>
  <c r="AD545" i="1"/>
  <c r="AC545" i="1"/>
  <c r="AB545" i="1"/>
  <c r="AA545" i="1"/>
  <c r="Z545" i="1"/>
  <c r="Y545" i="1"/>
  <c r="X545" i="1"/>
  <c r="W545" i="1"/>
  <c r="AF544" i="1"/>
  <c r="AE544" i="1"/>
  <c r="AD544" i="1"/>
  <c r="AC544" i="1"/>
  <c r="AB544" i="1"/>
  <c r="AA544" i="1"/>
  <c r="Z544" i="1"/>
  <c r="Y544" i="1"/>
  <c r="X544" i="1"/>
  <c r="W544" i="1"/>
  <c r="AF543" i="1"/>
  <c r="AE543" i="1"/>
  <c r="AD543" i="1"/>
  <c r="AC543" i="1"/>
  <c r="AB543" i="1"/>
  <c r="AA543" i="1"/>
  <c r="Z543" i="1"/>
  <c r="Y543" i="1"/>
  <c r="X543" i="1"/>
  <c r="W543" i="1"/>
  <c r="AF542" i="1"/>
  <c r="AE542" i="1"/>
  <c r="AD542" i="1"/>
  <c r="AC542" i="1"/>
  <c r="AB542" i="1"/>
  <c r="AA542" i="1"/>
  <c r="Z542" i="1"/>
  <c r="Y542" i="1"/>
  <c r="X542" i="1"/>
  <c r="W542" i="1"/>
  <c r="AF541" i="1"/>
  <c r="AE541" i="1"/>
  <c r="AD541" i="1"/>
  <c r="AC541" i="1"/>
  <c r="AB541" i="1"/>
  <c r="AA541" i="1"/>
  <c r="Z541" i="1"/>
  <c r="Y541" i="1"/>
  <c r="X541" i="1"/>
  <c r="W541" i="1"/>
  <c r="AF540" i="1"/>
  <c r="AE540" i="1"/>
  <c r="AD540" i="1"/>
  <c r="AC540" i="1"/>
  <c r="AB540" i="1"/>
  <c r="AA540" i="1"/>
  <c r="Z540" i="1"/>
  <c r="Y540" i="1"/>
  <c r="X540" i="1"/>
  <c r="W540" i="1"/>
  <c r="AF539" i="1"/>
  <c r="AE539" i="1"/>
  <c r="AD539" i="1"/>
  <c r="AC539" i="1"/>
  <c r="AB539" i="1"/>
  <c r="AA539" i="1"/>
  <c r="Z539" i="1"/>
  <c r="Y539" i="1"/>
  <c r="X539" i="1"/>
  <c r="W539" i="1"/>
  <c r="AF538" i="1"/>
  <c r="AE538" i="1"/>
  <c r="AD538" i="1"/>
  <c r="AC538" i="1"/>
  <c r="AB538" i="1"/>
  <c r="AA538" i="1"/>
  <c r="Z538" i="1"/>
  <c r="Y538" i="1"/>
  <c r="X538" i="1"/>
  <c r="W538" i="1"/>
  <c r="AF537" i="1"/>
  <c r="AE537" i="1"/>
  <c r="AD537" i="1"/>
  <c r="AC537" i="1"/>
  <c r="AB537" i="1"/>
  <c r="AA537" i="1"/>
  <c r="Z537" i="1"/>
  <c r="Y537" i="1"/>
  <c r="X537" i="1"/>
  <c r="W537" i="1"/>
  <c r="AF536" i="1"/>
  <c r="AE536" i="1"/>
  <c r="AD536" i="1"/>
  <c r="AC536" i="1"/>
  <c r="AB536" i="1"/>
  <c r="AA536" i="1"/>
  <c r="Z536" i="1"/>
  <c r="Y536" i="1"/>
  <c r="X536" i="1"/>
  <c r="W536" i="1"/>
  <c r="AF535" i="1"/>
  <c r="AE535" i="1"/>
  <c r="AD535" i="1"/>
  <c r="AC535" i="1"/>
  <c r="AB535" i="1"/>
  <c r="AA535" i="1"/>
  <c r="Z535" i="1"/>
  <c r="Y535" i="1"/>
  <c r="X535" i="1"/>
  <c r="W535" i="1"/>
  <c r="AF534" i="1"/>
  <c r="AE534" i="1"/>
  <c r="AD534" i="1"/>
  <c r="AC534" i="1"/>
  <c r="AB534" i="1"/>
  <c r="AA534" i="1"/>
  <c r="Z534" i="1"/>
  <c r="Y534" i="1"/>
  <c r="X534" i="1"/>
  <c r="W534" i="1"/>
  <c r="AF533" i="1"/>
  <c r="AE533" i="1"/>
  <c r="AD533" i="1"/>
  <c r="AC533" i="1"/>
  <c r="AB533" i="1"/>
  <c r="AA533" i="1"/>
  <c r="Z533" i="1"/>
  <c r="Y533" i="1"/>
  <c r="X533" i="1"/>
  <c r="W533" i="1"/>
  <c r="AF532" i="1"/>
  <c r="AE532" i="1"/>
  <c r="AD532" i="1"/>
  <c r="AC532" i="1"/>
  <c r="AB532" i="1"/>
  <c r="AA532" i="1"/>
  <c r="Z532" i="1"/>
  <c r="Y532" i="1"/>
  <c r="X532" i="1"/>
  <c r="W532" i="1"/>
  <c r="AF531" i="1"/>
  <c r="AE531" i="1"/>
  <c r="AD531" i="1"/>
  <c r="AC531" i="1"/>
  <c r="AB531" i="1"/>
  <c r="AA531" i="1"/>
  <c r="Z531" i="1"/>
  <c r="Y531" i="1"/>
  <c r="X531" i="1"/>
  <c r="W531" i="1"/>
  <c r="AF530" i="1"/>
  <c r="AE530" i="1"/>
  <c r="AD530" i="1"/>
  <c r="AC530" i="1"/>
  <c r="AB530" i="1"/>
  <c r="AA530" i="1"/>
  <c r="Z530" i="1"/>
  <c r="Y530" i="1"/>
  <c r="X530" i="1"/>
  <c r="W530" i="1"/>
  <c r="AF529" i="1"/>
  <c r="AE529" i="1"/>
  <c r="AD529" i="1"/>
  <c r="AC529" i="1"/>
  <c r="AB529" i="1"/>
  <c r="AA529" i="1"/>
  <c r="Z529" i="1"/>
  <c r="Y529" i="1"/>
  <c r="X529" i="1"/>
  <c r="W529" i="1"/>
  <c r="AF528" i="1"/>
  <c r="AE528" i="1"/>
  <c r="AD528" i="1"/>
  <c r="AC528" i="1"/>
  <c r="AB528" i="1"/>
  <c r="AA528" i="1"/>
  <c r="Z528" i="1"/>
  <c r="Y528" i="1"/>
  <c r="X528" i="1"/>
  <c r="W528" i="1"/>
  <c r="AF527" i="1"/>
  <c r="AE527" i="1"/>
  <c r="AD527" i="1"/>
  <c r="AC527" i="1"/>
  <c r="AB527" i="1"/>
  <c r="AA527" i="1"/>
  <c r="Z527" i="1"/>
  <c r="Y527" i="1"/>
  <c r="X527" i="1"/>
  <c r="W527" i="1"/>
  <c r="AF526" i="1"/>
  <c r="AE526" i="1"/>
  <c r="AD526" i="1"/>
  <c r="AC526" i="1"/>
  <c r="AB526" i="1"/>
  <c r="AA526" i="1"/>
  <c r="Z526" i="1"/>
  <c r="Y526" i="1"/>
  <c r="X526" i="1"/>
  <c r="W526" i="1"/>
  <c r="AF525" i="1"/>
  <c r="AE525" i="1"/>
  <c r="AD525" i="1"/>
  <c r="AC525" i="1"/>
  <c r="AB525" i="1"/>
  <c r="AA525" i="1"/>
  <c r="Z525" i="1"/>
  <c r="Y525" i="1"/>
  <c r="X525" i="1"/>
  <c r="W525" i="1"/>
  <c r="AF524" i="1"/>
  <c r="AE524" i="1"/>
  <c r="AD524" i="1"/>
  <c r="AC524" i="1"/>
  <c r="AB524" i="1"/>
  <c r="AA524" i="1"/>
  <c r="Z524" i="1"/>
  <c r="Y524" i="1"/>
  <c r="X524" i="1"/>
  <c r="W524" i="1"/>
  <c r="AF523" i="1"/>
  <c r="AE523" i="1"/>
  <c r="AD523" i="1"/>
  <c r="AC523" i="1"/>
  <c r="AB523" i="1"/>
  <c r="AA523" i="1"/>
  <c r="Z523" i="1"/>
  <c r="Y523" i="1"/>
  <c r="X523" i="1"/>
  <c r="W523" i="1"/>
  <c r="AF522" i="1"/>
  <c r="AE522" i="1"/>
  <c r="AD522" i="1"/>
  <c r="AC522" i="1"/>
  <c r="AB522" i="1"/>
  <c r="AA522" i="1"/>
  <c r="Z522" i="1"/>
  <c r="Y522" i="1"/>
  <c r="X522" i="1"/>
  <c r="W522" i="1"/>
  <c r="AF521" i="1"/>
  <c r="AE521" i="1"/>
  <c r="AD521" i="1"/>
  <c r="AC521" i="1"/>
  <c r="AB521" i="1"/>
  <c r="AA521" i="1"/>
  <c r="Z521" i="1"/>
  <c r="Y521" i="1"/>
  <c r="X521" i="1"/>
  <c r="W521" i="1"/>
  <c r="AF520" i="1"/>
  <c r="AE520" i="1"/>
  <c r="AD520" i="1"/>
  <c r="AC520" i="1"/>
  <c r="AB520" i="1"/>
  <c r="AA520" i="1"/>
  <c r="Z520" i="1"/>
  <c r="Y520" i="1"/>
  <c r="X520" i="1"/>
  <c r="W520" i="1"/>
  <c r="AF519" i="1"/>
  <c r="AE519" i="1"/>
  <c r="AD519" i="1"/>
  <c r="AC519" i="1"/>
  <c r="AB519" i="1"/>
  <c r="AA519" i="1"/>
  <c r="Z519" i="1"/>
  <c r="Y519" i="1"/>
  <c r="X519" i="1"/>
  <c r="W519" i="1"/>
  <c r="AF518" i="1"/>
  <c r="AE518" i="1"/>
  <c r="AD518" i="1"/>
  <c r="AC518" i="1"/>
  <c r="AB518" i="1"/>
  <c r="AA518" i="1"/>
  <c r="Z518" i="1"/>
  <c r="Y518" i="1"/>
  <c r="X518" i="1"/>
  <c r="W518" i="1"/>
  <c r="AF517" i="1"/>
  <c r="AE517" i="1"/>
  <c r="AD517" i="1"/>
  <c r="AC517" i="1"/>
  <c r="AB517" i="1"/>
  <c r="AA517" i="1"/>
  <c r="Z517" i="1"/>
  <c r="Y517" i="1"/>
  <c r="X517" i="1"/>
  <c r="W517" i="1"/>
  <c r="AF516" i="1"/>
  <c r="AE516" i="1"/>
  <c r="AD516" i="1"/>
  <c r="AC516" i="1"/>
  <c r="AB516" i="1"/>
  <c r="AA516" i="1"/>
  <c r="Z516" i="1"/>
  <c r="Y516" i="1"/>
  <c r="X516" i="1"/>
  <c r="W516" i="1"/>
  <c r="AF515" i="1"/>
  <c r="AE515" i="1"/>
  <c r="AD515" i="1"/>
  <c r="AC515" i="1"/>
  <c r="AB515" i="1"/>
  <c r="AA515" i="1"/>
  <c r="Z515" i="1"/>
  <c r="Y515" i="1"/>
  <c r="X515" i="1"/>
  <c r="W515" i="1"/>
  <c r="AF514" i="1"/>
  <c r="AE514" i="1"/>
  <c r="AD514" i="1"/>
  <c r="AC514" i="1"/>
  <c r="AB514" i="1"/>
  <c r="AA514" i="1"/>
  <c r="Z514" i="1"/>
  <c r="Y514" i="1"/>
  <c r="X514" i="1"/>
  <c r="W514" i="1"/>
  <c r="AF513" i="1"/>
  <c r="AE513" i="1"/>
  <c r="AD513" i="1"/>
  <c r="AC513" i="1"/>
  <c r="AB513" i="1"/>
  <c r="AA513" i="1"/>
  <c r="Z513" i="1"/>
  <c r="Y513" i="1"/>
  <c r="X513" i="1"/>
  <c r="W513" i="1"/>
  <c r="AF512" i="1"/>
  <c r="AE512" i="1"/>
  <c r="AD512" i="1"/>
  <c r="AC512" i="1"/>
  <c r="AB512" i="1"/>
  <c r="AA512" i="1"/>
  <c r="Z512" i="1"/>
  <c r="Y512" i="1"/>
  <c r="X512" i="1"/>
  <c r="W512" i="1"/>
  <c r="AF511" i="1"/>
  <c r="AE511" i="1"/>
  <c r="AD511" i="1"/>
  <c r="AC511" i="1"/>
  <c r="AB511" i="1"/>
  <c r="AA511" i="1"/>
  <c r="Z511" i="1"/>
  <c r="Y511" i="1"/>
  <c r="X511" i="1"/>
  <c r="W511" i="1"/>
  <c r="AF510" i="1"/>
  <c r="AE510" i="1"/>
  <c r="AD510" i="1"/>
  <c r="AC510" i="1"/>
  <c r="AB510" i="1"/>
  <c r="AA510" i="1"/>
  <c r="Z510" i="1"/>
  <c r="Y510" i="1"/>
  <c r="X510" i="1"/>
  <c r="W510" i="1"/>
  <c r="AF509" i="1"/>
  <c r="AE509" i="1"/>
  <c r="AD509" i="1"/>
  <c r="AC509" i="1"/>
  <c r="AB509" i="1"/>
  <c r="AA509" i="1"/>
  <c r="Z509" i="1"/>
  <c r="Y509" i="1"/>
  <c r="X509" i="1"/>
  <c r="W509" i="1"/>
  <c r="AF508" i="1"/>
  <c r="AE508" i="1"/>
  <c r="AD508" i="1"/>
  <c r="AC508" i="1"/>
  <c r="AB508" i="1"/>
  <c r="AA508" i="1"/>
  <c r="Z508" i="1"/>
  <c r="Y508" i="1"/>
  <c r="X508" i="1"/>
  <c r="W508" i="1"/>
  <c r="AF507" i="1"/>
  <c r="AE507" i="1"/>
  <c r="AD507" i="1"/>
  <c r="AC507" i="1"/>
  <c r="AB507" i="1"/>
  <c r="AA507" i="1"/>
  <c r="Z507" i="1"/>
  <c r="Y507" i="1"/>
  <c r="X507" i="1"/>
  <c r="W507" i="1"/>
  <c r="AF506" i="1"/>
  <c r="AE506" i="1"/>
  <c r="AD506" i="1"/>
  <c r="AC506" i="1"/>
  <c r="AB506" i="1"/>
  <c r="AA506" i="1"/>
  <c r="Z506" i="1"/>
  <c r="Y506" i="1"/>
  <c r="X506" i="1"/>
  <c r="W506" i="1"/>
  <c r="AF505" i="1"/>
  <c r="AE505" i="1"/>
  <c r="AD505" i="1"/>
  <c r="AC505" i="1"/>
  <c r="AB505" i="1"/>
  <c r="AA505" i="1"/>
  <c r="Z505" i="1"/>
  <c r="Y505" i="1"/>
  <c r="X505" i="1"/>
  <c r="W505" i="1"/>
  <c r="AF504" i="1"/>
  <c r="AE504" i="1"/>
  <c r="AD504" i="1"/>
  <c r="AC504" i="1"/>
  <c r="AB504" i="1"/>
  <c r="AA504" i="1"/>
  <c r="Z504" i="1"/>
  <c r="Y504" i="1"/>
  <c r="X504" i="1"/>
  <c r="W504" i="1"/>
  <c r="AF503" i="1"/>
  <c r="AE503" i="1"/>
  <c r="AD503" i="1"/>
  <c r="AC503" i="1"/>
  <c r="AB503" i="1"/>
  <c r="AA503" i="1"/>
  <c r="Z503" i="1"/>
  <c r="Y503" i="1"/>
  <c r="X503" i="1"/>
  <c r="W503" i="1"/>
  <c r="AF502" i="1"/>
  <c r="AE502" i="1"/>
  <c r="AD502" i="1"/>
  <c r="AC502" i="1"/>
  <c r="AB502" i="1"/>
  <c r="AA502" i="1"/>
  <c r="Z502" i="1"/>
  <c r="Y502" i="1"/>
  <c r="X502" i="1"/>
  <c r="W502" i="1"/>
  <c r="AF501" i="1"/>
  <c r="AE501" i="1"/>
  <c r="AD501" i="1"/>
  <c r="AC501" i="1"/>
  <c r="AB501" i="1"/>
  <c r="AA501" i="1"/>
  <c r="Z501" i="1"/>
  <c r="Y501" i="1"/>
  <c r="X501" i="1"/>
  <c r="W501" i="1"/>
  <c r="AF500" i="1"/>
  <c r="AE500" i="1"/>
  <c r="AD500" i="1"/>
  <c r="AC500" i="1"/>
  <c r="AB500" i="1"/>
  <c r="AA500" i="1"/>
  <c r="Z500" i="1"/>
  <c r="Y500" i="1"/>
  <c r="X500" i="1"/>
  <c r="W500" i="1"/>
  <c r="AF499" i="1"/>
  <c r="AE499" i="1"/>
  <c r="AD499" i="1"/>
  <c r="AC499" i="1"/>
  <c r="AB499" i="1"/>
  <c r="AA499" i="1"/>
  <c r="Z499" i="1"/>
  <c r="Y499" i="1"/>
  <c r="X499" i="1"/>
  <c r="W499" i="1"/>
  <c r="AF498" i="1"/>
  <c r="AE498" i="1"/>
  <c r="AD498" i="1"/>
  <c r="AC498" i="1"/>
  <c r="AB498" i="1"/>
  <c r="AA498" i="1"/>
  <c r="Z498" i="1"/>
  <c r="Y498" i="1"/>
  <c r="X498" i="1"/>
  <c r="W498" i="1"/>
  <c r="AF497" i="1"/>
  <c r="AE497" i="1"/>
  <c r="AD497" i="1"/>
  <c r="AC497" i="1"/>
  <c r="AB497" i="1"/>
  <c r="AA497" i="1"/>
  <c r="Z497" i="1"/>
  <c r="Y497" i="1"/>
  <c r="X497" i="1"/>
  <c r="W497" i="1"/>
  <c r="AF496" i="1"/>
  <c r="AE496" i="1"/>
  <c r="AD496" i="1"/>
  <c r="AC496" i="1"/>
  <c r="AB496" i="1"/>
  <c r="AA496" i="1"/>
  <c r="Z496" i="1"/>
  <c r="Y496" i="1"/>
  <c r="X496" i="1"/>
  <c r="W496" i="1"/>
  <c r="AF495" i="1"/>
  <c r="AE495" i="1"/>
  <c r="AD495" i="1"/>
  <c r="AC495" i="1"/>
  <c r="AB495" i="1"/>
  <c r="AA495" i="1"/>
  <c r="Z495" i="1"/>
  <c r="Y495" i="1"/>
  <c r="X495" i="1"/>
  <c r="W495" i="1"/>
  <c r="AF494" i="1"/>
  <c r="AE494" i="1"/>
  <c r="AD494" i="1"/>
  <c r="AC494" i="1"/>
  <c r="AB494" i="1"/>
  <c r="AA494" i="1"/>
  <c r="Z494" i="1"/>
  <c r="Y494" i="1"/>
  <c r="X494" i="1"/>
  <c r="W494" i="1"/>
  <c r="AF493" i="1"/>
  <c r="AE493" i="1"/>
  <c r="AD493" i="1"/>
  <c r="AC493" i="1"/>
  <c r="AB493" i="1"/>
  <c r="AA493" i="1"/>
  <c r="Z493" i="1"/>
  <c r="Y493" i="1"/>
  <c r="X493" i="1"/>
  <c r="W493" i="1"/>
  <c r="AF492" i="1"/>
  <c r="AE492" i="1"/>
  <c r="AD492" i="1"/>
  <c r="AC492" i="1"/>
  <c r="AB492" i="1"/>
  <c r="AA492" i="1"/>
  <c r="Z492" i="1"/>
  <c r="Y492" i="1"/>
  <c r="X492" i="1"/>
  <c r="W492" i="1"/>
  <c r="AF491" i="1"/>
  <c r="AE491" i="1"/>
  <c r="AD491" i="1"/>
  <c r="AC491" i="1"/>
  <c r="AB491" i="1"/>
  <c r="AA491" i="1"/>
  <c r="Z491" i="1"/>
  <c r="Y491" i="1"/>
  <c r="X491" i="1"/>
  <c r="W491" i="1"/>
  <c r="AF490" i="1"/>
  <c r="AE490" i="1"/>
  <c r="AD490" i="1"/>
  <c r="AC490" i="1"/>
  <c r="AB490" i="1"/>
  <c r="AA490" i="1"/>
  <c r="Z490" i="1"/>
  <c r="Y490" i="1"/>
  <c r="X490" i="1"/>
  <c r="W490" i="1"/>
  <c r="AF489" i="1"/>
  <c r="AE489" i="1"/>
  <c r="AD489" i="1"/>
  <c r="AC489" i="1"/>
  <c r="AB489" i="1"/>
  <c r="AA489" i="1"/>
  <c r="Z489" i="1"/>
  <c r="Y489" i="1"/>
  <c r="X489" i="1"/>
  <c r="W489" i="1"/>
  <c r="AF488" i="1"/>
  <c r="AE488" i="1"/>
  <c r="AD488" i="1"/>
  <c r="AC488" i="1"/>
  <c r="AB488" i="1"/>
  <c r="AA488" i="1"/>
  <c r="Z488" i="1"/>
  <c r="Y488" i="1"/>
  <c r="X488" i="1"/>
  <c r="W488" i="1"/>
  <c r="AF487" i="1"/>
  <c r="AE487" i="1"/>
  <c r="AD487" i="1"/>
  <c r="AC487" i="1"/>
  <c r="AB487" i="1"/>
  <c r="AA487" i="1"/>
  <c r="Z487" i="1"/>
  <c r="Y487" i="1"/>
  <c r="X487" i="1"/>
  <c r="W487" i="1"/>
  <c r="AF486" i="1"/>
  <c r="AE486" i="1"/>
  <c r="AD486" i="1"/>
  <c r="AC486" i="1"/>
  <c r="AB486" i="1"/>
  <c r="AA486" i="1"/>
  <c r="Z486" i="1"/>
  <c r="Y486" i="1"/>
  <c r="X486" i="1"/>
  <c r="W486" i="1"/>
  <c r="AF485" i="1"/>
  <c r="AE485" i="1"/>
  <c r="AD485" i="1"/>
  <c r="AC485" i="1"/>
  <c r="AB485" i="1"/>
  <c r="AA485" i="1"/>
  <c r="Z485" i="1"/>
  <c r="Y485" i="1"/>
  <c r="X485" i="1"/>
  <c r="W485" i="1"/>
  <c r="AF484" i="1"/>
  <c r="AE484" i="1"/>
  <c r="AD484" i="1"/>
  <c r="AC484" i="1"/>
  <c r="AB484" i="1"/>
  <c r="AA484" i="1"/>
  <c r="Z484" i="1"/>
  <c r="Y484" i="1"/>
  <c r="X484" i="1"/>
  <c r="W484" i="1"/>
  <c r="AF483" i="1"/>
  <c r="AE483" i="1"/>
  <c r="AD483" i="1"/>
  <c r="AC483" i="1"/>
  <c r="AB483" i="1"/>
  <c r="AA483" i="1"/>
  <c r="Z483" i="1"/>
  <c r="Y483" i="1"/>
  <c r="X483" i="1"/>
  <c r="W483" i="1"/>
  <c r="AF482" i="1"/>
  <c r="AE482" i="1"/>
  <c r="AD482" i="1"/>
  <c r="AC482" i="1"/>
  <c r="AB482" i="1"/>
  <c r="AA482" i="1"/>
  <c r="Z482" i="1"/>
  <c r="Y482" i="1"/>
  <c r="X482" i="1"/>
  <c r="W482" i="1"/>
  <c r="AF481" i="1"/>
  <c r="AE481" i="1"/>
  <c r="AD481" i="1"/>
  <c r="AC481" i="1"/>
  <c r="AB481" i="1"/>
  <c r="AA481" i="1"/>
  <c r="Z481" i="1"/>
  <c r="Y481" i="1"/>
  <c r="X481" i="1"/>
  <c r="W481" i="1"/>
  <c r="AF480" i="1"/>
  <c r="AE480" i="1"/>
  <c r="AD480" i="1"/>
  <c r="AC480" i="1"/>
  <c r="AB480" i="1"/>
  <c r="AA480" i="1"/>
  <c r="Z480" i="1"/>
  <c r="Y480" i="1"/>
  <c r="X480" i="1"/>
  <c r="W480" i="1"/>
  <c r="AF479" i="1"/>
  <c r="AE479" i="1"/>
  <c r="AD479" i="1"/>
  <c r="AC479" i="1"/>
  <c r="AB479" i="1"/>
  <c r="AA479" i="1"/>
  <c r="Z479" i="1"/>
  <c r="Y479" i="1"/>
  <c r="X479" i="1"/>
  <c r="W479" i="1"/>
  <c r="AF478" i="1"/>
  <c r="AE478" i="1"/>
  <c r="AD478" i="1"/>
  <c r="AC478" i="1"/>
  <c r="AB478" i="1"/>
  <c r="AA478" i="1"/>
  <c r="Z478" i="1"/>
  <c r="Y478" i="1"/>
  <c r="X478" i="1"/>
  <c r="W478" i="1"/>
  <c r="AF477" i="1"/>
  <c r="AE477" i="1"/>
  <c r="AD477" i="1"/>
  <c r="AC477" i="1"/>
  <c r="AB477" i="1"/>
  <c r="AA477" i="1"/>
  <c r="Z477" i="1"/>
  <c r="Y477" i="1"/>
  <c r="X477" i="1"/>
  <c r="W477" i="1"/>
  <c r="AF476" i="1"/>
  <c r="AE476" i="1"/>
  <c r="AD476" i="1"/>
  <c r="AC476" i="1"/>
  <c r="AB476" i="1"/>
  <c r="AA476" i="1"/>
  <c r="Z476" i="1"/>
  <c r="Y476" i="1"/>
  <c r="X476" i="1"/>
  <c r="W476" i="1"/>
  <c r="AF475" i="1"/>
  <c r="AE475" i="1"/>
  <c r="AD475" i="1"/>
  <c r="AC475" i="1"/>
  <c r="AB475" i="1"/>
  <c r="AA475" i="1"/>
  <c r="Z475" i="1"/>
  <c r="Y475" i="1"/>
  <c r="X475" i="1"/>
  <c r="W475" i="1"/>
  <c r="AF474" i="1"/>
  <c r="AE474" i="1"/>
  <c r="AD474" i="1"/>
  <c r="AC474" i="1"/>
  <c r="AB474" i="1"/>
  <c r="AA474" i="1"/>
  <c r="Z474" i="1"/>
  <c r="Y474" i="1"/>
  <c r="X474" i="1"/>
  <c r="W474" i="1"/>
  <c r="AF473" i="1"/>
  <c r="AE473" i="1"/>
  <c r="AD473" i="1"/>
  <c r="AC473" i="1"/>
  <c r="AB473" i="1"/>
  <c r="AA473" i="1"/>
  <c r="Z473" i="1"/>
  <c r="Y473" i="1"/>
  <c r="X473" i="1"/>
  <c r="W473" i="1"/>
  <c r="AF472" i="1"/>
  <c r="AE472" i="1"/>
  <c r="AD472" i="1"/>
  <c r="AC472" i="1"/>
  <c r="AB472" i="1"/>
  <c r="AA472" i="1"/>
  <c r="Z472" i="1"/>
  <c r="Y472" i="1"/>
  <c r="X472" i="1"/>
  <c r="W472" i="1"/>
  <c r="AF471" i="1"/>
  <c r="AE471" i="1"/>
  <c r="AD471" i="1"/>
  <c r="AC471" i="1"/>
  <c r="AB471" i="1"/>
  <c r="AA471" i="1"/>
  <c r="Z471" i="1"/>
  <c r="Y471" i="1"/>
  <c r="X471" i="1"/>
  <c r="W471" i="1"/>
  <c r="AF470" i="1"/>
  <c r="AE470" i="1"/>
  <c r="AD470" i="1"/>
  <c r="AC470" i="1"/>
  <c r="AB470" i="1"/>
  <c r="AA470" i="1"/>
  <c r="Z470" i="1"/>
  <c r="Y470" i="1"/>
  <c r="X470" i="1"/>
  <c r="W470" i="1"/>
  <c r="AF469" i="1"/>
  <c r="AE469" i="1"/>
  <c r="AD469" i="1"/>
  <c r="AC469" i="1"/>
  <c r="AB469" i="1"/>
  <c r="AA469" i="1"/>
  <c r="Z469" i="1"/>
  <c r="Y469" i="1"/>
  <c r="X469" i="1"/>
  <c r="W469" i="1"/>
  <c r="AF468" i="1"/>
  <c r="AE468" i="1"/>
  <c r="AD468" i="1"/>
  <c r="AC468" i="1"/>
  <c r="AB468" i="1"/>
  <c r="AA468" i="1"/>
  <c r="Z468" i="1"/>
  <c r="Y468" i="1"/>
  <c r="X468" i="1"/>
  <c r="W468" i="1"/>
  <c r="AF467" i="1"/>
  <c r="AE467" i="1"/>
  <c r="AD467" i="1"/>
  <c r="AC467" i="1"/>
  <c r="AB467" i="1"/>
  <c r="AA467" i="1"/>
  <c r="Z467" i="1"/>
  <c r="Y467" i="1"/>
  <c r="X467" i="1"/>
  <c r="W467" i="1"/>
  <c r="AF466" i="1"/>
  <c r="AE466" i="1"/>
  <c r="AD466" i="1"/>
  <c r="AC466" i="1"/>
  <c r="AB466" i="1"/>
  <c r="AA466" i="1"/>
  <c r="Z466" i="1"/>
  <c r="Y466" i="1"/>
  <c r="X466" i="1"/>
  <c r="W466" i="1"/>
  <c r="AF465" i="1"/>
  <c r="AE465" i="1"/>
  <c r="AD465" i="1"/>
  <c r="AC465" i="1"/>
  <c r="AB465" i="1"/>
  <c r="AA465" i="1"/>
  <c r="Z465" i="1"/>
  <c r="Y465" i="1"/>
  <c r="X465" i="1"/>
  <c r="W465" i="1"/>
  <c r="AF464" i="1"/>
  <c r="AE464" i="1"/>
  <c r="AD464" i="1"/>
  <c r="AC464" i="1"/>
  <c r="AB464" i="1"/>
  <c r="AA464" i="1"/>
  <c r="Z464" i="1"/>
  <c r="Y464" i="1"/>
  <c r="X464" i="1"/>
  <c r="W464" i="1"/>
  <c r="AF463" i="1"/>
  <c r="AE463" i="1"/>
  <c r="AD463" i="1"/>
  <c r="AC463" i="1"/>
  <c r="AB463" i="1"/>
  <c r="AA463" i="1"/>
  <c r="Z463" i="1"/>
  <c r="Y463" i="1"/>
  <c r="X463" i="1"/>
  <c r="W463" i="1"/>
  <c r="AF462" i="1"/>
  <c r="AE462" i="1"/>
  <c r="AD462" i="1"/>
  <c r="AC462" i="1"/>
  <c r="AB462" i="1"/>
  <c r="AA462" i="1"/>
  <c r="Z462" i="1"/>
  <c r="Y462" i="1"/>
  <c r="X462" i="1"/>
  <c r="W462" i="1"/>
  <c r="AF461" i="1"/>
  <c r="AE461" i="1"/>
  <c r="AD461" i="1"/>
  <c r="AC461" i="1"/>
  <c r="AB461" i="1"/>
  <c r="AA461" i="1"/>
  <c r="Z461" i="1"/>
  <c r="Y461" i="1"/>
  <c r="X461" i="1"/>
  <c r="W461" i="1"/>
  <c r="AF460" i="1"/>
  <c r="AE460" i="1"/>
  <c r="AD460" i="1"/>
  <c r="AC460" i="1"/>
  <c r="AB460" i="1"/>
  <c r="AA460" i="1"/>
  <c r="Z460" i="1"/>
  <c r="Y460" i="1"/>
  <c r="X460" i="1"/>
  <c r="W460" i="1"/>
  <c r="AF459" i="1"/>
  <c r="AE459" i="1"/>
  <c r="AD459" i="1"/>
  <c r="AC459" i="1"/>
  <c r="AB459" i="1"/>
  <c r="AA459" i="1"/>
  <c r="Z459" i="1"/>
  <c r="Y459" i="1"/>
  <c r="X459" i="1"/>
  <c r="W459" i="1"/>
  <c r="AF458" i="1"/>
  <c r="AE458" i="1"/>
  <c r="AD458" i="1"/>
  <c r="AC458" i="1"/>
  <c r="AB458" i="1"/>
  <c r="AA458" i="1"/>
  <c r="Z458" i="1"/>
  <c r="Y458" i="1"/>
  <c r="X458" i="1"/>
  <c r="W458" i="1"/>
  <c r="AF457" i="1"/>
  <c r="AE457" i="1"/>
  <c r="AD457" i="1"/>
  <c r="AC457" i="1"/>
  <c r="AB457" i="1"/>
  <c r="AA457" i="1"/>
  <c r="Z457" i="1"/>
  <c r="Y457" i="1"/>
  <c r="X457" i="1"/>
  <c r="W457" i="1"/>
  <c r="AF456" i="1"/>
  <c r="AE456" i="1"/>
  <c r="AD456" i="1"/>
  <c r="AC456" i="1"/>
  <c r="AB456" i="1"/>
  <c r="AA456" i="1"/>
  <c r="Z456" i="1"/>
  <c r="Y456" i="1"/>
  <c r="X456" i="1"/>
  <c r="W456" i="1"/>
  <c r="AF455" i="1"/>
  <c r="AE455" i="1"/>
  <c r="AD455" i="1"/>
  <c r="AC455" i="1"/>
  <c r="AB455" i="1"/>
  <c r="AA455" i="1"/>
  <c r="Z455" i="1"/>
  <c r="Y455" i="1"/>
  <c r="X455" i="1"/>
  <c r="W455" i="1"/>
  <c r="AF454" i="1"/>
  <c r="AE454" i="1"/>
  <c r="AD454" i="1"/>
  <c r="AC454" i="1"/>
  <c r="AB454" i="1"/>
  <c r="AA454" i="1"/>
  <c r="Z454" i="1"/>
  <c r="Y454" i="1"/>
  <c r="X454" i="1"/>
  <c r="W454" i="1"/>
  <c r="AF453" i="1"/>
  <c r="AE453" i="1"/>
  <c r="AD453" i="1"/>
  <c r="AC453" i="1"/>
  <c r="AB453" i="1"/>
  <c r="AA453" i="1"/>
  <c r="Z453" i="1"/>
  <c r="Y453" i="1"/>
  <c r="X453" i="1"/>
  <c r="W453" i="1"/>
  <c r="AF452" i="1"/>
  <c r="AE452" i="1"/>
  <c r="AD452" i="1"/>
  <c r="AC452" i="1"/>
  <c r="AB452" i="1"/>
  <c r="AA452" i="1"/>
  <c r="Z452" i="1"/>
  <c r="Y452" i="1"/>
  <c r="X452" i="1"/>
  <c r="W452" i="1"/>
  <c r="AF451" i="1"/>
  <c r="AE451" i="1"/>
  <c r="AD451" i="1"/>
  <c r="AC451" i="1"/>
  <c r="AB451" i="1"/>
  <c r="AA451" i="1"/>
  <c r="Z451" i="1"/>
  <c r="Y451" i="1"/>
  <c r="X451" i="1"/>
  <c r="W451" i="1"/>
  <c r="AF450" i="1"/>
  <c r="AE450" i="1"/>
  <c r="AD450" i="1"/>
  <c r="AC450" i="1"/>
  <c r="AB450" i="1"/>
  <c r="AA450" i="1"/>
  <c r="Z450" i="1"/>
  <c r="Y450" i="1"/>
  <c r="X450" i="1"/>
  <c r="W450" i="1"/>
  <c r="AF449" i="1"/>
  <c r="AE449" i="1"/>
  <c r="AD449" i="1"/>
  <c r="AC449" i="1"/>
  <c r="AB449" i="1"/>
  <c r="AA449" i="1"/>
  <c r="Z449" i="1"/>
  <c r="Y449" i="1"/>
  <c r="X449" i="1"/>
  <c r="W449" i="1"/>
  <c r="AF448" i="1"/>
  <c r="AE448" i="1"/>
  <c r="AD448" i="1"/>
  <c r="AC448" i="1"/>
  <c r="AB448" i="1"/>
  <c r="AA448" i="1"/>
  <c r="Z448" i="1"/>
  <c r="Y448" i="1"/>
  <c r="X448" i="1"/>
  <c r="W448" i="1"/>
  <c r="AF447" i="1"/>
  <c r="AE447" i="1"/>
  <c r="AD447" i="1"/>
  <c r="AC447" i="1"/>
  <c r="AB447" i="1"/>
  <c r="AA447" i="1"/>
  <c r="Z447" i="1"/>
  <c r="Y447" i="1"/>
  <c r="X447" i="1"/>
  <c r="W447" i="1"/>
  <c r="AF446" i="1"/>
  <c r="AE446" i="1"/>
  <c r="AD446" i="1"/>
  <c r="AC446" i="1"/>
  <c r="AB446" i="1"/>
  <c r="AA446" i="1"/>
  <c r="Z446" i="1"/>
  <c r="Y446" i="1"/>
  <c r="X446" i="1"/>
  <c r="W446" i="1"/>
  <c r="AF445" i="1"/>
  <c r="AE445" i="1"/>
  <c r="AD445" i="1"/>
  <c r="AC445" i="1"/>
  <c r="AB445" i="1"/>
  <c r="AA445" i="1"/>
  <c r="Z445" i="1"/>
  <c r="Y445" i="1"/>
  <c r="X445" i="1"/>
  <c r="W445" i="1"/>
  <c r="AF444" i="1"/>
  <c r="AE444" i="1"/>
  <c r="AD444" i="1"/>
  <c r="AC444" i="1"/>
  <c r="AB444" i="1"/>
  <c r="AA444" i="1"/>
  <c r="Z444" i="1"/>
  <c r="Y444" i="1"/>
  <c r="X444" i="1"/>
  <c r="W444" i="1"/>
  <c r="AF443" i="1"/>
  <c r="AE443" i="1"/>
  <c r="AD443" i="1"/>
  <c r="AC443" i="1"/>
  <c r="AB443" i="1"/>
  <c r="AA443" i="1"/>
  <c r="Z443" i="1"/>
  <c r="Y443" i="1"/>
  <c r="X443" i="1"/>
  <c r="W443" i="1"/>
  <c r="AF442" i="1"/>
  <c r="AE442" i="1"/>
  <c r="AD442" i="1"/>
  <c r="AC442" i="1"/>
  <c r="AB442" i="1"/>
  <c r="AA442" i="1"/>
  <c r="Z442" i="1"/>
  <c r="Y442" i="1"/>
  <c r="X442" i="1"/>
  <c r="W442" i="1"/>
  <c r="AF441" i="1"/>
  <c r="AE441" i="1"/>
  <c r="AD441" i="1"/>
  <c r="AC441" i="1"/>
  <c r="AB441" i="1"/>
  <c r="AA441" i="1"/>
  <c r="Z441" i="1"/>
  <c r="Y441" i="1"/>
  <c r="X441" i="1"/>
  <c r="W441" i="1"/>
  <c r="AF440" i="1"/>
  <c r="AE440" i="1"/>
  <c r="AD440" i="1"/>
  <c r="AC440" i="1"/>
  <c r="AB440" i="1"/>
  <c r="AA440" i="1"/>
  <c r="Z440" i="1"/>
  <c r="Y440" i="1"/>
  <c r="X440" i="1"/>
  <c r="W440" i="1"/>
  <c r="AF439" i="1"/>
  <c r="AE439" i="1"/>
  <c r="AD439" i="1"/>
  <c r="AC439" i="1"/>
  <c r="AB439" i="1"/>
  <c r="AA439" i="1"/>
  <c r="Z439" i="1"/>
  <c r="Y439" i="1"/>
  <c r="X439" i="1"/>
  <c r="W439" i="1"/>
  <c r="AF438" i="1"/>
  <c r="AE438" i="1"/>
  <c r="AD438" i="1"/>
  <c r="AC438" i="1"/>
  <c r="AB438" i="1"/>
  <c r="AA438" i="1"/>
  <c r="Z438" i="1"/>
  <c r="Y438" i="1"/>
  <c r="X438" i="1"/>
  <c r="W438" i="1"/>
  <c r="AF437" i="1"/>
  <c r="AE437" i="1"/>
  <c r="AD437" i="1"/>
  <c r="AC437" i="1"/>
  <c r="AB437" i="1"/>
  <c r="AA437" i="1"/>
  <c r="Z437" i="1"/>
  <c r="Y437" i="1"/>
  <c r="X437" i="1"/>
  <c r="W437" i="1"/>
  <c r="AF436" i="1"/>
  <c r="AE436" i="1"/>
  <c r="AD436" i="1"/>
  <c r="AC436" i="1"/>
  <c r="AB436" i="1"/>
  <c r="AA436" i="1"/>
  <c r="Z436" i="1"/>
  <c r="Y436" i="1"/>
  <c r="X436" i="1"/>
  <c r="W436" i="1"/>
  <c r="AF435" i="1"/>
  <c r="AE435" i="1"/>
  <c r="AD435" i="1"/>
  <c r="AC435" i="1"/>
  <c r="AB435" i="1"/>
  <c r="AA435" i="1"/>
  <c r="Z435" i="1"/>
  <c r="Y435" i="1"/>
  <c r="X435" i="1"/>
  <c r="W435" i="1"/>
  <c r="AF434" i="1"/>
  <c r="AE434" i="1"/>
  <c r="AD434" i="1"/>
  <c r="AC434" i="1"/>
  <c r="AB434" i="1"/>
  <c r="AA434" i="1"/>
  <c r="Z434" i="1"/>
  <c r="Y434" i="1"/>
  <c r="X434" i="1"/>
  <c r="W434" i="1"/>
  <c r="AF433" i="1"/>
  <c r="AE433" i="1"/>
  <c r="AD433" i="1"/>
  <c r="AC433" i="1"/>
  <c r="AB433" i="1"/>
  <c r="AA433" i="1"/>
  <c r="Z433" i="1"/>
  <c r="Y433" i="1"/>
  <c r="X433" i="1"/>
  <c r="W433" i="1"/>
  <c r="AF432" i="1"/>
  <c r="AE432" i="1"/>
  <c r="AD432" i="1"/>
  <c r="AC432" i="1"/>
  <c r="AB432" i="1"/>
  <c r="AA432" i="1"/>
  <c r="Z432" i="1"/>
  <c r="Y432" i="1"/>
  <c r="X432" i="1"/>
  <c r="W432" i="1"/>
  <c r="AF431" i="1"/>
  <c r="AE431" i="1"/>
  <c r="AD431" i="1"/>
  <c r="AC431" i="1"/>
  <c r="AB431" i="1"/>
  <c r="AA431" i="1"/>
  <c r="Z431" i="1"/>
  <c r="Y431" i="1"/>
  <c r="X431" i="1"/>
  <c r="W431" i="1"/>
  <c r="AF430" i="1"/>
  <c r="AE430" i="1"/>
  <c r="AD430" i="1"/>
  <c r="AC430" i="1"/>
  <c r="AB430" i="1"/>
  <c r="AA430" i="1"/>
  <c r="Z430" i="1"/>
  <c r="Y430" i="1"/>
  <c r="X430" i="1"/>
  <c r="W430" i="1"/>
  <c r="AF429" i="1"/>
  <c r="AE429" i="1"/>
  <c r="AD429" i="1"/>
  <c r="AC429" i="1"/>
  <c r="AB429" i="1"/>
  <c r="AA429" i="1"/>
  <c r="Z429" i="1"/>
  <c r="Y429" i="1"/>
  <c r="X429" i="1"/>
  <c r="W429" i="1"/>
  <c r="AF428" i="1"/>
  <c r="AE428" i="1"/>
  <c r="AD428" i="1"/>
  <c r="AC428" i="1"/>
  <c r="AB428" i="1"/>
  <c r="AA428" i="1"/>
  <c r="Z428" i="1"/>
  <c r="Y428" i="1"/>
  <c r="X428" i="1"/>
  <c r="W428" i="1"/>
  <c r="AF427" i="1"/>
  <c r="AE427" i="1"/>
  <c r="AD427" i="1"/>
  <c r="AC427" i="1"/>
  <c r="AB427" i="1"/>
  <c r="AA427" i="1"/>
  <c r="Z427" i="1"/>
  <c r="Y427" i="1"/>
  <c r="X427" i="1"/>
  <c r="W427" i="1"/>
  <c r="AF426" i="1"/>
  <c r="AE426" i="1"/>
  <c r="AD426" i="1"/>
  <c r="AC426" i="1"/>
  <c r="AB426" i="1"/>
  <c r="AA426" i="1"/>
  <c r="Z426" i="1"/>
  <c r="Y426" i="1"/>
  <c r="X426" i="1"/>
  <c r="W426" i="1"/>
  <c r="AF425" i="1"/>
  <c r="AE425" i="1"/>
  <c r="AD425" i="1"/>
  <c r="AC425" i="1"/>
  <c r="AB425" i="1"/>
  <c r="AA425" i="1"/>
  <c r="Z425" i="1"/>
  <c r="Y425" i="1"/>
  <c r="X425" i="1"/>
  <c r="W425" i="1"/>
  <c r="AF424" i="1"/>
  <c r="AE424" i="1"/>
  <c r="AD424" i="1"/>
  <c r="AC424" i="1"/>
  <c r="AB424" i="1"/>
  <c r="AA424" i="1"/>
  <c r="Z424" i="1"/>
  <c r="Y424" i="1"/>
  <c r="X424" i="1"/>
  <c r="W424" i="1"/>
  <c r="AF423" i="1"/>
  <c r="AE423" i="1"/>
  <c r="AD423" i="1"/>
  <c r="AC423" i="1"/>
  <c r="AB423" i="1"/>
  <c r="AA423" i="1"/>
  <c r="Z423" i="1"/>
  <c r="Y423" i="1"/>
  <c r="X423" i="1"/>
  <c r="W423" i="1"/>
  <c r="AF422" i="1"/>
  <c r="AE422" i="1"/>
  <c r="AD422" i="1"/>
  <c r="AC422" i="1"/>
  <c r="AB422" i="1"/>
  <c r="AA422" i="1"/>
  <c r="Z422" i="1"/>
  <c r="Y422" i="1"/>
  <c r="X422" i="1"/>
  <c r="W422" i="1"/>
  <c r="AF421" i="1"/>
  <c r="AE421" i="1"/>
  <c r="AD421" i="1"/>
  <c r="AC421" i="1"/>
  <c r="AB421" i="1"/>
  <c r="AA421" i="1"/>
  <c r="Z421" i="1"/>
  <c r="Y421" i="1"/>
  <c r="X421" i="1"/>
  <c r="W421" i="1"/>
  <c r="AF420" i="1"/>
  <c r="AE420" i="1"/>
  <c r="AD420" i="1"/>
  <c r="AC420" i="1"/>
  <c r="AB420" i="1"/>
  <c r="AA420" i="1"/>
  <c r="Z420" i="1"/>
  <c r="Y420" i="1"/>
  <c r="X420" i="1"/>
  <c r="W420" i="1"/>
  <c r="AF419" i="1"/>
  <c r="AE419" i="1"/>
  <c r="AD419" i="1"/>
  <c r="AC419" i="1"/>
  <c r="AB419" i="1"/>
  <c r="AA419" i="1"/>
  <c r="Z419" i="1"/>
  <c r="Y419" i="1"/>
  <c r="X419" i="1"/>
  <c r="W419" i="1"/>
  <c r="AF418" i="1"/>
  <c r="AE418" i="1"/>
  <c r="AD418" i="1"/>
  <c r="AC418" i="1"/>
  <c r="AB418" i="1"/>
  <c r="AA418" i="1"/>
  <c r="Z418" i="1"/>
  <c r="Y418" i="1"/>
  <c r="X418" i="1"/>
  <c r="W418" i="1"/>
  <c r="AF417" i="1"/>
  <c r="AE417" i="1"/>
  <c r="AD417" i="1"/>
  <c r="AC417" i="1"/>
  <c r="AB417" i="1"/>
  <c r="AA417" i="1"/>
  <c r="Z417" i="1"/>
  <c r="Y417" i="1"/>
  <c r="X417" i="1"/>
  <c r="W417" i="1"/>
  <c r="AF416" i="1"/>
  <c r="AE416" i="1"/>
  <c r="AD416" i="1"/>
  <c r="AC416" i="1"/>
  <c r="AB416" i="1"/>
  <c r="AA416" i="1"/>
  <c r="Z416" i="1"/>
  <c r="Y416" i="1"/>
  <c r="X416" i="1"/>
  <c r="W416" i="1"/>
  <c r="AF415" i="1"/>
  <c r="AE415" i="1"/>
  <c r="AD415" i="1"/>
  <c r="AC415" i="1"/>
  <c r="AB415" i="1"/>
  <c r="AA415" i="1"/>
  <c r="Z415" i="1"/>
  <c r="Y415" i="1"/>
  <c r="X415" i="1"/>
  <c r="W415" i="1"/>
  <c r="AF414" i="1"/>
  <c r="AE414" i="1"/>
  <c r="AD414" i="1"/>
  <c r="AC414" i="1"/>
  <c r="AB414" i="1"/>
  <c r="AA414" i="1"/>
  <c r="Z414" i="1"/>
  <c r="Y414" i="1"/>
  <c r="X414" i="1"/>
  <c r="W414" i="1"/>
  <c r="AF413" i="1"/>
  <c r="AE413" i="1"/>
  <c r="AD413" i="1"/>
  <c r="AC413" i="1"/>
  <c r="AB413" i="1"/>
  <c r="AA413" i="1"/>
  <c r="Z413" i="1"/>
  <c r="Y413" i="1"/>
  <c r="X413" i="1"/>
  <c r="W413" i="1"/>
  <c r="AF412" i="1"/>
  <c r="AE412" i="1"/>
  <c r="AD412" i="1"/>
  <c r="AC412" i="1"/>
  <c r="AB412" i="1"/>
  <c r="AA412" i="1"/>
  <c r="Z412" i="1"/>
  <c r="Y412" i="1"/>
  <c r="X412" i="1"/>
  <c r="W412" i="1"/>
  <c r="AF411" i="1"/>
  <c r="AE411" i="1"/>
  <c r="AD411" i="1"/>
  <c r="AC411" i="1"/>
  <c r="AB411" i="1"/>
  <c r="AA411" i="1"/>
  <c r="Z411" i="1"/>
  <c r="Y411" i="1"/>
  <c r="X411" i="1"/>
  <c r="W411" i="1"/>
  <c r="AF410" i="1"/>
  <c r="AE410" i="1"/>
  <c r="AD410" i="1"/>
  <c r="AC410" i="1"/>
  <c r="AB410" i="1"/>
  <c r="AA410" i="1"/>
  <c r="Z410" i="1"/>
  <c r="Y410" i="1"/>
  <c r="X410" i="1"/>
  <c r="W410" i="1"/>
  <c r="AF409" i="1"/>
  <c r="AE409" i="1"/>
  <c r="AD409" i="1"/>
  <c r="AC409" i="1"/>
  <c r="AB409" i="1"/>
  <c r="AA409" i="1"/>
  <c r="Z409" i="1"/>
  <c r="Y409" i="1"/>
  <c r="X409" i="1"/>
  <c r="W409" i="1"/>
  <c r="AF408" i="1"/>
  <c r="AE408" i="1"/>
  <c r="AD408" i="1"/>
  <c r="AC408" i="1"/>
  <c r="AB408" i="1"/>
  <c r="AA408" i="1"/>
  <c r="Z408" i="1"/>
  <c r="Y408" i="1"/>
  <c r="X408" i="1"/>
  <c r="W408" i="1"/>
  <c r="AF407" i="1"/>
  <c r="AE407" i="1"/>
  <c r="AD407" i="1"/>
  <c r="AC407" i="1"/>
  <c r="AB407" i="1"/>
  <c r="AA407" i="1"/>
  <c r="Z407" i="1"/>
  <c r="Y407" i="1"/>
  <c r="X407" i="1"/>
  <c r="W407" i="1"/>
  <c r="AF406" i="1"/>
  <c r="AE406" i="1"/>
  <c r="AD406" i="1"/>
  <c r="AC406" i="1"/>
  <c r="AB406" i="1"/>
  <c r="AA406" i="1"/>
  <c r="Z406" i="1"/>
  <c r="Y406" i="1"/>
  <c r="X406" i="1"/>
  <c r="W406" i="1"/>
  <c r="AF405" i="1"/>
  <c r="AE405" i="1"/>
  <c r="AD405" i="1"/>
  <c r="AC405" i="1"/>
  <c r="AB405" i="1"/>
  <c r="AA405" i="1"/>
  <c r="Z405" i="1"/>
  <c r="Y405" i="1"/>
  <c r="X405" i="1"/>
  <c r="W405" i="1"/>
  <c r="AF404" i="1"/>
  <c r="AE404" i="1"/>
  <c r="AD404" i="1"/>
  <c r="AC404" i="1"/>
  <c r="AB404" i="1"/>
  <c r="AA404" i="1"/>
  <c r="Z404" i="1"/>
  <c r="Y404" i="1"/>
  <c r="X404" i="1"/>
  <c r="W404" i="1"/>
  <c r="AF403" i="1"/>
  <c r="AE403" i="1"/>
  <c r="AD403" i="1"/>
  <c r="AC403" i="1"/>
  <c r="AB403" i="1"/>
  <c r="AA403" i="1"/>
  <c r="Z403" i="1"/>
  <c r="Y403" i="1"/>
  <c r="X403" i="1"/>
  <c r="W403" i="1"/>
  <c r="AF402" i="1"/>
  <c r="AE402" i="1"/>
  <c r="AD402" i="1"/>
  <c r="AC402" i="1"/>
  <c r="AB402" i="1"/>
  <c r="AA402" i="1"/>
  <c r="Z402" i="1"/>
  <c r="Y402" i="1"/>
  <c r="X402" i="1"/>
  <c r="W402" i="1"/>
  <c r="AF401" i="1"/>
  <c r="AE401" i="1"/>
  <c r="AD401" i="1"/>
  <c r="AC401" i="1"/>
  <c r="AB401" i="1"/>
  <c r="AA401" i="1"/>
  <c r="Z401" i="1"/>
  <c r="Y401" i="1"/>
  <c r="X401" i="1"/>
  <c r="W401" i="1"/>
  <c r="AF400" i="1"/>
  <c r="AE400" i="1"/>
  <c r="AD400" i="1"/>
  <c r="AC400" i="1"/>
  <c r="AB400" i="1"/>
  <c r="AA400" i="1"/>
  <c r="Z400" i="1"/>
  <c r="Y400" i="1"/>
  <c r="X400" i="1"/>
  <c r="W400" i="1"/>
  <c r="AF399" i="1"/>
  <c r="AE399" i="1"/>
  <c r="AD399" i="1"/>
  <c r="AC399" i="1"/>
  <c r="AB399" i="1"/>
  <c r="AA399" i="1"/>
  <c r="Z399" i="1"/>
  <c r="Y399" i="1"/>
  <c r="X399" i="1"/>
  <c r="W399" i="1"/>
  <c r="AF398" i="1"/>
  <c r="AE398" i="1"/>
  <c r="AD398" i="1"/>
  <c r="AC398" i="1"/>
  <c r="AB398" i="1"/>
  <c r="AA398" i="1"/>
  <c r="Z398" i="1"/>
  <c r="Y398" i="1"/>
  <c r="X398" i="1"/>
  <c r="W398" i="1"/>
  <c r="AF397" i="1"/>
  <c r="AE397" i="1"/>
  <c r="AD397" i="1"/>
  <c r="AC397" i="1"/>
  <c r="AB397" i="1"/>
  <c r="AA397" i="1"/>
  <c r="Z397" i="1"/>
  <c r="Y397" i="1"/>
  <c r="X397" i="1"/>
  <c r="W397" i="1"/>
  <c r="AF396" i="1"/>
  <c r="AE396" i="1"/>
  <c r="AD396" i="1"/>
  <c r="AC396" i="1"/>
  <c r="AB396" i="1"/>
  <c r="AA396" i="1"/>
  <c r="Z396" i="1"/>
  <c r="Y396" i="1"/>
  <c r="X396" i="1"/>
  <c r="W396" i="1"/>
  <c r="AF395" i="1"/>
  <c r="AE395" i="1"/>
  <c r="AD395" i="1"/>
  <c r="AC395" i="1"/>
  <c r="AB395" i="1"/>
  <c r="AA395" i="1"/>
  <c r="Z395" i="1"/>
  <c r="Y395" i="1"/>
  <c r="X395" i="1"/>
  <c r="W395" i="1"/>
  <c r="AF394" i="1"/>
  <c r="AE394" i="1"/>
  <c r="AD394" i="1"/>
  <c r="AC394" i="1"/>
  <c r="AB394" i="1"/>
  <c r="AA394" i="1"/>
  <c r="Z394" i="1"/>
  <c r="Y394" i="1"/>
  <c r="X394" i="1"/>
  <c r="W394" i="1"/>
  <c r="AF393" i="1"/>
  <c r="AE393" i="1"/>
  <c r="AD393" i="1"/>
  <c r="AC393" i="1"/>
  <c r="AB393" i="1"/>
  <c r="AA393" i="1"/>
  <c r="Z393" i="1"/>
  <c r="Y393" i="1"/>
  <c r="X393" i="1"/>
  <c r="W393" i="1"/>
  <c r="AF392" i="1"/>
  <c r="AE392" i="1"/>
  <c r="AD392" i="1"/>
  <c r="AC392" i="1"/>
  <c r="AB392" i="1"/>
  <c r="AA392" i="1"/>
  <c r="Z392" i="1"/>
  <c r="Y392" i="1"/>
  <c r="X392" i="1"/>
  <c r="W392" i="1"/>
  <c r="AF391" i="1"/>
  <c r="AE391" i="1"/>
  <c r="AD391" i="1"/>
  <c r="AC391" i="1"/>
  <c r="AB391" i="1"/>
  <c r="AA391" i="1"/>
  <c r="Z391" i="1"/>
  <c r="Y391" i="1"/>
  <c r="X391" i="1"/>
  <c r="W391" i="1"/>
  <c r="AF390" i="1"/>
  <c r="AE390" i="1"/>
  <c r="AD390" i="1"/>
  <c r="AC390" i="1"/>
  <c r="AB390" i="1"/>
  <c r="AA390" i="1"/>
  <c r="Z390" i="1"/>
  <c r="Y390" i="1"/>
  <c r="X390" i="1"/>
  <c r="W390" i="1"/>
  <c r="AF389" i="1"/>
  <c r="AE389" i="1"/>
  <c r="AD389" i="1"/>
  <c r="AC389" i="1"/>
  <c r="AB389" i="1"/>
  <c r="AA389" i="1"/>
  <c r="Z389" i="1"/>
  <c r="Y389" i="1"/>
  <c r="X389" i="1"/>
  <c r="W389" i="1"/>
  <c r="AF388" i="1"/>
  <c r="AE388" i="1"/>
  <c r="AD388" i="1"/>
  <c r="AC388" i="1"/>
  <c r="AB388" i="1"/>
  <c r="AA388" i="1"/>
  <c r="Z388" i="1"/>
  <c r="Y388" i="1"/>
  <c r="X388" i="1"/>
  <c r="W388" i="1"/>
  <c r="AF387" i="1"/>
  <c r="AE387" i="1"/>
  <c r="AD387" i="1"/>
  <c r="AC387" i="1"/>
  <c r="AB387" i="1"/>
  <c r="AA387" i="1"/>
  <c r="Z387" i="1"/>
  <c r="Y387" i="1"/>
  <c r="X387" i="1"/>
  <c r="W387" i="1"/>
  <c r="AF386" i="1"/>
  <c r="AE386" i="1"/>
  <c r="AD386" i="1"/>
  <c r="AC386" i="1"/>
  <c r="AB386" i="1"/>
  <c r="AA386" i="1"/>
  <c r="Z386" i="1"/>
  <c r="Y386" i="1"/>
  <c r="X386" i="1"/>
  <c r="W386" i="1"/>
  <c r="AF385" i="1"/>
  <c r="AE385" i="1"/>
  <c r="AD385" i="1"/>
  <c r="AC385" i="1"/>
  <c r="AB385" i="1"/>
  <c r="AA385" i="1"/>
  <c r="Z385" i="1"/>
  <c r="Y385" i="1"/>
  <c r="X385" i="1"/>
  <c r="W385" i="1"/>
  <c r="AF384" i="1"/>
  <c r="AE384" i="1"/>
  <c r="AD384" i="1"/>
  <c r="AC384" i="1"/>
  <c r="AB384" i="1"/>
  <c r="AA384" i="1"/>
  <c r="Z384" i="1"/>
  <c r="Y384" i="1"/>
  <c r="X384" i="1"/>
  <c r="W384" i="1"/>
  <c r="AF383" i="1"/>
  <c r="AE383" i="1"/>
  <c r="AD383" i="1"/>
  <c r="AC383" i="1"/>
  <c r="AB383" i="1"/>
  <c r="AA383" i="1"/>
  <c r="Z383" i="1"/>
  <c r="Y383" i="1"/>
  <c r="X383" i="1"/>
  <c r="W383" i="1"/>
  <c r="AF382" i="1"/>
  <c r="AE382" i="1"/>
  <c r="AD382" i="1"/>
  <c r="AC382" i="1"/>
  <c r="AB382" i="1"/>
  <c r="AA382" i="1"/>
  <c r="Z382" i="1"/>
  <c r="Y382" i="1"/>
  <c r="X382" i="1"/>
  <c r="W382" i="1"/>
  <c r="AF381" i="1"/>
  <c r="AE381" i="1"/>
  <c r="AD381" i="1"/>
  <c r="AC381" i="1"/>
  <c r="AB381" i="1"/>
  <c r="AA381" i="1"/>
  <c r="Z381" i="1"/>
  <c r="Y381" i="1"/>
  <c r="X381" i="1"/>
  <c r="W381" i="1"/>
  <c r="AF380" i="1"/>
  <c r="AE380" i="1"/>
  <c r="AD380" i="1"/>
  <c r="AC380" i="1"/>
  <c r="AB380" i="1"/>
  <c r="AA380" i="1"/>
  <c r="Z380" i="1"/>
  <c r="Y380" i="1"/>
  <c r="X380" i="1"/>
  <c r="W380" i="1"/>
  <c r="AF379" i="1"/>
  <c r="AE379" i="1"/>
  <c r="AD379" i="1"/>
  <c r="AC379" i="1"/>
  <c r="AB379" i="1"/>
  <c r="AA379" i="1"/>
  <c r="Z379" i="1"/>
  <c r="Y379" i="1"/>
  <c r="X379" i="1"/>
  <c r="W379" i="1"/>
  <c r="AF378" i="1"/>
  <c r="AE378" i="1"/>
  <c r="AD378" i="1"/>
  <c r="AC378" i="1"/>
  <c r="AB378" i="1"/>
  <c r="AA378" i="1"/>
  <c r="Z378" i="1"/>
  <c r="Y378" i="1"/>
  <c r="X378" i="1"/>
  <c r="W378" i="1"/>
  <c r="AF377" i="1"/>
  <c r="AE377" i="1"/>
  <c r="AD377" i="1"/>
  <c r="AC377" i="1"/>
  <c r="AB377" i="1"/>
  <c r="AA377" i="1"/>
  <c r="Z377" i="1"/>
  <c r="Y377" i="1"/>
  <c r="X377" i="1"/>
  <c r="W377" i="1"/>
  <c r="AF376" i="1"/>
  <c r="AE376" i="1"/>
  <c r="AD376" i="1"/>
  <c r="AC376" i="1"/>
  <c r="AB376" i="1"/>
  <c r="AA376" i="1"/>
  <c r="Z376" i="1"/>
  <c r="Y376" i="1"/>
  <c r="X376" i="1"/>
  <c r="W376" i="1"/>
  <c r="AF375" i="1"/>
  <c r="AE375" i="1"/>
  <c r="AD375" i="1"/>
  <c r="AC375" i="1"/>
  <c r="AB375" i="1"/>
  <c r="AA375" i="1"/>
  <c r="Z375" i="1"/>
  <c r="Y375" i="1"/>
  <c r="X375" i="1"/>
  <c r="W375" i="1"/>
  <c r="AF374" i="1"/>
  <c r="AE374" i="1"/>
  <c r="AD374" i="1"/>
  <c r="AC374" i="1"/>
  <c r="AB374" i="1"/>
  <c r="AA374" i="1"/>
  <c r="Z374" i="1"/>
  <c r="Y374" i="1"/>
  <c r="X374" i="1"/>
  <c r="W374" i="1"/>
  <c r="AF373" i="1"/>
  <c r="AE373" i="1"/>
  <c r="AD373" i="1"/>
  <c r="AC373" i="1"/>
  <c r="AB373" i="1"/>
  <c r="AA373" i="1"/>
  <c r="Z373" i="1"/>
  <c r="Y373" i="1"/>
  <c r="X373" i="1"/>
  <c r="W373" i="1"/>
  <c r="AF372" i="1"/>
  <c r="AE372" i="1"/>
  <c r="AD372" i="1"/>
  <c r="AC372" i="1"/>
  <c r="AB372" i="1"/>
  <c r="AA372" i="1"/>
  <c r="Z372" i="1"/>
  <c r="Y372" i="1"/>
  <c r="X372" i="1"/>
  <c r="W372" i="1"/>
  <c r="AF371" i="1"/>
  <c r="AE371" i="1"/>
  <c r="AD371" i="1"/>
  <c r="AC371" i="1"/>
  <c r="AB371" i="1"/>
  <c r="AA371" i="1"/>
  <c r="Z371" i="1"/>
  <c r="Y371" i="1"/>
  <c r="X371" i="1"/>
  <c r="W371" i="1"/>
  <c r="AF370" i="1"/>
  <c r="AE370" i="1"/>
  <c r="AD370" i="1"/>
  <c r="AC370" i="1"/>
  <c r="AB370" i="1"/>
  <c r="AA370" i="1"/>
  <c r="Z370" i="1"/>
  <c r="Y370" i="1"/>
  <c r="X370" i="1"/>
  <c r="W370" i="1"/>
  <c r="AF369" i="1"/>
  <c r="AE369" i="1"/>
  <c r="AD369" i="1"/>
  <c r="AC369" i="1"/>
  <c r="AB369" i="1"/>
  <c r="AA369" i="1"/>
  <c r="Z369" i="1"/>
  <c r="Y369" i="1"/>
  <c r="X369" i="1"/>
  <c r="W369" i="1"/>
  <c r="AF368" i="1"/>
  <c r="AE368" i="1"/>
  <c r="AD368" i="1"/>
  <c r="AC368" i="1"/>
  <c r="AB368" i="1"/>
  <c r="AA368" i="1"/>
  <c r="Z368" i="1"/>
  <c r="Y368" i="1"/>
  <c r="X368" i="1"/>
  <c r="W368" i="1"/>
  <c r="AF367" i="1"/>
  <c r="AE367" i="1"/>
  <c r="AD367" i="1"/>
  <c r="AC367" i="1"/>
  <c r="AB367" i="1"/>
  <c r="AA367" i="1"/>
  <c r="Z367" i="1"/>
  <c r="Y367" i="1"/>
  <c r="X367" i="1"/>
  <c r="W367" i="1"/>
  <c r="AF366" i="1"/>
  <c r="AE366" i="1"/>
  <c r="AD366" i="1"/>
  <c r="AC366" i="1"/>
  <c r="AB366" i="1"/>
  <c r="AA366" i="1"/>
  <c r="Z366" i="1"/>
  <c r="Y366" i="1"/>
  <c r="X366" i="1"/>
  <c r="W366" i="1"/>
  <c r="AF365" i="1"/>
  <c r="AE365" i="1"/>
  <c r="AD365" i="1"/>
  <c r="AC365" i="1"/>
  <c r="AB365" i="1"/>
  <c r="AA365" i="1"/>
  <c r="Z365" i="1"/>
  <c r="Y365" i="1"/>
  <c r="X365" i="1"/>
  <c r="W365" i="1"/>
  <c r="AF364" i="1"/>
  <c r="AE364" i="1"/>
  <c r="AD364" i="1"/>
  <c r="AC364" i="1"/>
  <c r="AB364" i="1"/>
  <c r="AA364" i="1"/>
  <c r="Z364" i="1"/>
  <c r="Y364" i="1"/>
  <c r="X364" i="1"/>
  <c r="W364" i="1"/>
  <c r="AF363" i="1"/>
  <c r="AE363" i="1"/>
  <c r="AD363" i="1"/>
  <c r="AC363" i="1"/>
  <c r="AB363" i="1"/>
  <c r="AA363" i="1"/>
  <c r="Z363" i="1"/>
  <c r="Y363" i="1"/>
  <c r="X363" i="1"/>
  <c r="W363" i="1"/>
  <c r="AF362" i="1"/>
  <c r="AE362" i="1"/>
  <c r="AD362" i="1"/>
  <c r="AC362" i="1"/>
  <c r="AB362" i="1"/>
  <c r="AA362" i="1"/>
  <c r="Z362" i="1"/>
  <c r="Y362" i="1"/>
  <c r="X362" i="1"/>
  <c r="W362" i="1"/>
  <c r="AF361" i="1"/>
  <c r="AE361" i="1"/>
  <c r="AD361" i="1"/>
  <c r="AC361" i="1"/>
  <c r="AB361" i="1"/>
  <c r="AA361" i="1"/>
  <c r="Z361" i="1"/>
  <c r="Y361" i="1"/>
  <c r="X361" i="1"/>
  <c r="W361" i="1"/>
  <c r="AF360" i="1"/>
  <c r="AE360" i="1"/>
  <c r="AD360" i="1"/>
  <c r="AC360" i="1"/>
  <c r="AB360" i="1"/>
  <c r="AA360" i="1"/>
  <c r="Z360" i="1"/>
  <c r="Y360" i="1"/>
  <c r="X360" i="1"/>
  <c r="W360" i="1"/>
  <c r="AF359" i="1"/>
  <c r="AE359" i="1"/>
  <c r="AD359" i="1"/>
  <c r="AC359" i="1"/>
  <c r="AB359" i="1"/>
  <c r="AA359" i="1"/>
  <c r="Z359" i="1"/>
  <c r="Y359" i="1"/>
  <c r="X359" i="1"/>
  <c r="W359" i="1"/>
  <c r="AF358" i="1"/>
  <c r="AE358" i="1"/>
  <c r="AD358" i="1"/>
  <c r="AC358" i="1"/>
  <c r="AB358" i="1"/>
  <c r="AA358" i="1"/>
  <c r="Z358" i="1"/>
  <c r="Y358" i="1"/>
  <c r="X358" i="1"/>
  <c r="W358" i="1"/>
  <c r="AF357" i="1"/>
  <c r="AE357" i="1"/>
  <c r="AD357" i="1"/>
  <c r="AC357" i="1"/>
  <c r="AB357" i="1"/>
  <c r="AA357" i="1"/>
  <c r="Z357" i="1"/>
  <c r="Y357" i="1"/>
  <c r="X357" i="1"/>
  <c r="W357" i="1"/>
  <c r="AF356" i="1"/>
  <c r="AE356" i="1"/>
  <c r="AD356" i="1"/>
  <c r="AC356" i="1"/>
  <c r="AB356" i="1"/>
  <c r="AA356" i="1"/>
  <c r="Z356" i="1"/>
  <c r="Y356" i="1"/>
  <c r="X356" i="1"/>
  <c r="W356" i="1"/>
  <c r="AF355" i="1"/>
  <c r="AE355" i="1"/>
  <c r="AD355" i="1"/>
  <c r="AC355" i="1"/>
  <c r="AB355" i="1"/>
  <c r="AA355" i="1"/>
  <c r="Z355" i="1"/>
  <c r="Y355" i="1"/>
  <c r="X355" i="1"/>
  <c r="W355" i="1"/>
  <c r="AF354" i="1"/>
  <c r="AE354" i="1"/>
  <c r="AD354" i="1"/>
  <c r="AC354" i="1"/>
  <c r="AB354" i="1"/>
  <c r="AA354" i="1"/>
  <c r="Z354" i="1"/>
  <c r="Y354" i="1"/>
  <c r="X354" i="1"/>
  <c r="W354" i="1"/>
  <c r="AF353" i="1"/>
  <c r="AE353" i="1"/>
  <c r="AD353" i="1"/>
  <c r="AC353" i="1"/>
  <c r="AB353" i="1"/>
  <c r="AA353" i="1"/>
  <c r="Z353" i="1"/>
  <c r="Y353" i="1"/>
  <c r="X353" i="1"/>
  <c r="W353" i="1"/>
  <c r="AF352" i="1"/>
  <c r="AE352" i="1"/>
  <c r="AD352" i="1"/>
  <c r="AC352" i="1"/>
  <c r="AB352" i="1"/>
  <c r="AA352" i="1"/>
  <c r="Z352" i="1"/>
  <c r="Y352" i="1"/>
  <c r="X352" i="1"/>
  <c r="W352" i="1"/>
  <c r="AF351" i="1"/>
  <c r="AE351" i="1"/>
  <c r="AD351" i="1"/>
  <c r="AC351" i="1"/>
  <c r="AB351" i="1"/>
  <c r="AA351" i="1"/>
  <c r="Z351" i="1"/>
  <c r="Y351" i="1"/>
  <c r="X351" i="1"/>
  <c r="W351" i="1"/>
  <c r="AF350" i="1"/>
  <c r="AE350" i="1"/>
  <c r="AD350" i="1"/>
  <c r="AC350" i="1"/>
  <c r="AB350" i="1"/>
  <c r="AA350" i="1"/>
  <c r="Z350" i="1"/>
  <c r="Y350" i="1"/>
  <c r="X350" i="1"/>
  <c r="W350" i="1"/>
  <c r="AF349" i="1"/>
  <c r="AE349" i="1"/>
  <c r="AD349" i="1"/>
  <c r="AC349" i="1"/>
  <c r="AB349" i="1"/>
  <c r="AA349" i="1"/>
  <c r="Z349" i="1"/>
  <c r="Y349" i="1"/>
  <c r="X349" i="1"/>
  <c r="W349" i="1"/>
  <c r="AF348" i="1"/>
  <c r="AE348" i="1"/>
  <c r="AD348" i="1"/>
  <c r="AC348" i="1"/>
  <c r="AB348" i="1"/>
  <c r="AA348" i="1"/>
  <c r="Z348" i="1"/>
  <c r="Y348" i="1"/>
  <c r="X348" i="1"/>
  <c r="W348" i="1"/>
  <c r="AF347" i="1"/>
  <c r="AE347" i="1"/>
  <c r="AD347" i="1"/>
  <c r="AC347" i="1"/>
  <c r="AB347" i="1"/>
  <c r="AA347" i="1"/>
  <c r="Z347" i="1"/>
  <c r="Y347" i="1"/>
  <c r="X347" i="1"/>
  <c r="W347" i="1"/>
  <c r="AF346" i="1"/>
  <c r="AE346" i="1"/>
  <c r="AD346" i="1"/>
  <c r="AC346" i="1"/>
  <c r="AB346" i="1"/>
  <c r="AA346" i="1"/>
  <c r="Z346" i="1"/>
  <c r="Y346" i="1"/>
  <c r="X346" i="1"/>
  <c r="W346" i="1"/>
  <c r="AF345" i="1"/>
  <c r="AE345" i="1"/>
  <c r="AD345" i="1"/>
  <c r="AC345" i="1"/>
  <c r="AB345" i="1"/>
  <c r="AA345" i="1"/>
  <c r="Z345" i="1"/>
  <c r="Y345" i="1"/>
  <c r="X345" i="1"/>
  <c r="W345" i="1"/>
  <c r="AF344" i="1"/>
  <c r="AE344" i="1"/>
  <c r="AD344" i="1"/>
  <c r="AC344" i="1"/>
  <c r="AB344" i="1"/>
  <c r="AA344" i="1"/>
  <c r="Z344" i="1"/>
  <c r="Y344" i="1"/>
  <c r="X344" i="1"/>
  <c r="W344" i="1"/>
  <c r="AF343" i="1"/>
  <c r="AE343" i="1"/>
  <c r="AD343" i="1"/>
  <c r="AC343" i="1"/>
  <c r="AB343" i="1"/>
  <c r="AA343" i="1"/>
  <c r="Z343" i="1"/>
  <c r="Y343" i="1"/>
  <c r="X343" i="1"/>
  <c r="W343" i="1"/>
  <c r="AF342" i="1"/>
  <c r="AE342" i="1"/>
  <c r="AD342" i="1"/>
  <c r="AC342" i="1"/>
  <c r="AB342" i="1"/>
  <c r="AA342" i="1"/>
  <c r="Z342" i="1"/>
  <c r="Y342" i="1"/>
  <c r="X342" i="1"/>
  <c r="W342" i="1"/>
  <c r="AF341" i="1"/>
  <c r="AE341" i="1"/>
  <c r="AD341" i="1"/>
  <c r="AC341" i="1"/>
  <c r="AB341" i="1"/>
  <c r="AA341" i="1"/>
  <c r="Z341" i="1"/>
  <c r="Y341" i="1"/>
  <c r="X341" i="1"/>
  <c r="W341" i="1"/>
  <c r="AF340" i="1"/>
  <c r="AE340" i="1"/>
  <c r="AD340" i="1"/>
  <c r="AC340" i="1"/>
  <c r="AB340" i="1"/>
  <c r="AA340" i="1"/>
  <c r="Z340" i="1"/>
  <c r="Y340" i="1"/>
  <c r="X340" i="1"/>
  <c r="W340" i="1"/>
  <c r="AF339" i="1"/>
  <c r="AE339" i="1"/>
  <c r="AD339" i="1"/>
  <c r="AC339" i="1"/>
  <c r="AB339" i="1"/>
  <c r="AA339" i="1"/>
  <c r="Z339" i="1"/>
  <c r="Y339" i="1"/>
  <c r="X339" i="1"/>
  <c r="W339" i="1"/>
  <c r="AF338" i="1"/>
  <c r="AE338" i="1"/>
  <c r="AD338" i="1"/>
  <c r="AC338" i="1"/>
  <c r="AB338" i="1"/>
  <c r="AA338" i="1"/>
  <c r="Z338" i="1"/>
  <c r="Y338" i="1"/>
  <c r="X338" i="1"/>
  <c r="W338" i="1"/>
  <c r="AF337" i="1"/>
  <c r="AE337" i="1"/>
  <c r="AD337" i="1"/>
  <c r="AC337" i="1"/>
  <c r="AB337" i="1"/>
  <c r="AA337" i="1"/>
  <c r="Z337" i="1"/>
  <c r="Y337" i="1"/>
  <c r="X337" i="1"/>
  <c r="W337" i="1"/>
  <c r="AF336" i="1"/>
  <c r="AE336" i="1"/>
  <c r="AD336" i="1"/>
  <c r="AC336" i="1"/>
  <c r="AB336" i="1"/>
  <c r="AA336" i="1"/>
  <c r="Z336" i="1"/>
  <c r="Y336" i="1"/>
  <c r="X336" i="1"/>
  <c r="W336" i="1"/>
  <c r="AF335" i="1"/>
  <c r="AE335" i="1"/>
  <c r="AD335" i="1"/>
  <c r="AC335" i="1"/>
  <c r="AB335" i="1"/>
  <c r="AA335" i="1"/>
  <c r="Z335" i="1"/>
  <c r="Y335" i="1"/>
  <c r="X335" i="1"/>
  <c r="W335" i="1"/>
  <c r="AF334" i="1"/>
  <c r="AE334" i="1"/>
  <c r="AD334" i="1"/>
  <c r="AC334" i="1"/>
  <c r="AB334" i="1"/>
  <c r="AA334" i="1"/>
  <c r="Z334" i="1"/>
  <c r="Y334" i="1"/>
  <c r="X334" i="1"/>
  <c r="W334" i="1"/>
  <c r="AF333" i="1"/>
  <c r="AE333" i="1"/>
  <c r="AD333" i="1"/>
  <c r="AC333" i="1"/>
  <c r="AB333" i="1"/>
  <c r="AA333" i="1"/>
  <c r="Z333" i="1"/>
  <c r="Y333" i="1"/>
  <c r="X333" i="1"/>
  <c r="W333" i="1"/>
  <c r="AF332" i="1"/>
  <c r="AE332" i="1"/>
  <c r="AD332" i="1"/>
  <c r="AC332" i="1"/>
  <c r="AB332" i="1"/>
  <c r="AA332" i="1"/>
  <c r="Z332" i="1"/>
  <c r="Y332" i="1"/>
  <c r="X332" i="1"/>
  <c r="W332" i="1"/>
  <c r="AF331" i="1"/>
  <c r="AE331" i="1"/>
  <c r="AD331" i="1"/>
  <c r="AC331" i="1"/>
  <c r="AB331" i="1"/>
  <c r="AA331" i="1"/>
  <c r="Z331" i="1"/>
  <c r="Y331" i="1"/>
  <c r="X331" i="1"/>
  <c r="W331" i="1"/>
  <c r="AF330" i="1"/>
  <c r="AE330" i="1"/>
  <c r="AD330" i="1"/>
  <c r="AC330" i="1"/>
  <c r="AB330" i="1"/>
  <c r="AA330" i="1"/>
  <c r="Z330" i="1"/>
  <c r="Y330" i="1"/>
  <c r="X330" i="1"/>
  <c r="W330" i="1"/>
  <c r="AF329" i="1"/>
  <c r="AE329" i="1"/>
  <c r="AD329" i="1"/>
  <c r="AC329" i="1"/>
  <c r="AB329" i="1"/>
  <c r="AA329" i="1"/>
  <c r="Z329" i="1"/>
  <c r="Y329" i="1"/>
  <c r="X329" i="1"/>
  <c r="W329" i="1"/>
  <c r="AF328" i="1"/>
  <c r="AE328" i="1"/>
  <c r="AD328" i="1"/>
  <c r="AC328" i="1"/>
  <c r="AB328" i="1"/>
  <c r="AA328" i="1"/>
  <c r="Z328" i="1"/>
  <c r="Y328" i="1"/>
  <c r="X328" i="1"/>
  <c r="W328" i="1"/>
  <c r="AF327" i="1"/>
  <c r="AE327" i="1"/>
  <c r="AD327" i="1"/>
  <c r="AC327" i="1"/>
  <c r="AB327" i="1"/>
  <c r="AA327" i="1"/>
  <c r="Z327" i="1"/>
  <c r="Y327" i="1"/>
  <c r="X327" i="1"/>
  <c r="W327" i="1"/>
  <c r="AF326" i="1"/>
  <c r="AE326" i="1"/>
  <c r="AD326" i="1"/>
  <c r="AC326" i="1"/>
  <c r="AB326" i="1"/>
  <c r="AA326" i="1"/>
  <c r="Z326" i="1"/>
  <c r="Y326" i="1"/>
  <c r="X326" i="1"/>
  <c r="W326" i="1"/>
  <c r="AF325" i="1"/>
  <c r="AE325" i="1"/>
  <c r="AD325" i="1"/>
  <c r="AC325" i="1"/>
  <c r="AB325" i="1"/>
  <c r="AA325" i="1"/>
  <c r="Z325" i="1"/>
  <c r="Y325" i="1"/>
  <c r="X325" i="1"/>
  <c r="W325" i="1"/>
  <c r="AF324" i="1"/>
  <c r="AE324" i="1"/>
  <c r="AD324" i="1"/>
  <c r="AC324" i="1"/>
  <c r="AB324" i="1"/>
  <c r="AA324" i="1"/>
  <c r="Z324" i="1"/>
  <c r="Y324" i="1"/>
  <c r="X324" i="1"/>
  <c r="W324" i="1"/>
  <c r="AF323" i="1"/>
  <c r="AE323" i="1"/>
  <c r="AD323" i="1"/>
  <c r="AC323" i="1"/>
  <c r="AB323" i="1"/>
  <c r="AA323" i="1"/>
  <c r="Z323" i="1"/>
  <c r="Y323" i="1"/>
  <c r="X323" i="1"/>
  <c r="W323" i="1"/>
  <c r="AF322" i="1"/>
  <c r="AE322" i="1"/>
  <c r="AD322" i="1"/>
  <c r="AC322" i="1"/>
  <c r="AB322" i="1"/>
  <c r="AA322" i="1"/>
  <c r="Z322" i="1"/>
  <c r="Y322" i="1"/>
  <c r="X322" i="1"/>
  <c r="W322" i="1"/>
  <c r="AF321" i="1"/>
  <c r="AE321" i="1"/>
  <c r="AD321" i="1"/>
  <c r="AC321" i="1"/>
  <c r="AB321" i="1"/>
  <c r="AA321" i="1"/>
  <c r="Z321" i="1"/>
  <c r="Y321" i="1"/>
  <c r="X321" i="1"/>
  <c r="W321" i="1"/>
  <c r="AF320" i="1"/>
  <c r="AE320" i="1"/>
  <c r="AD320" i="1"/>
  <c r="AC320" i="1"/>
  <c r="AB320" i="1"/>
  <c r="AA320" i="1"/>
  <c r="Z320" i="1"/>
  <c r="Y320" i="1"/>
  <c r="X320" i="1"/>
  <c r="W320" i="1"/>
  <c r="AF319" i="1"/>
  <c r="AE319" i="1"/>
  <c r="AD319" i="1"/>
  <c r="AC319" i="1"/>
  <c r="AB319" i="1"/>
  <c r="AA319" i="1"/>
  <c r="Z319" i="1"/>
  <c r="Y319" i="1"/>
  <c r="X319" i="1"/>
  <c r="W319" i="1"/>
  <c r="AF318" i="1"/>
  <c r="AE318" i="1"/>
  <c r="AD318" i="1"/>
  <c r="AC318" i="1"/>
  <c r="AB318" i="1"/>
  <c r="AA318" i="1"/>
  <c r="Z318" i="1"/>
  <c r="Y318" i="1"/>
  <c r="X318" i="1"/>
  <c r="W318" i="1"/>
  <c r="AF317" i="1"/>
  <c r="AE317" i="1"/>
  <c r="AD317" i="1"/>
  <c r="AC317" i="1"/>
  <c r="AB317" i="1"/>
  <c r="AA317" i="1"/>
  <c r="Z317" i="1"/>
  <c r="Y317" i="1"/>
  <c r="X317" i="1"/>
  <c r="W317" i="1"/>
  <c r="AF316" i="1"/>
  <c r="AE316" i="1"/>
  <c r="AD316" i="1"/>
  <c r="AC316" i="1"/>
  <c r="AB316" i="1"/>
  <c r="AA316" i="1"/>
  <c r="Z316" i="1"/>
  <c r="Y316" i="1"/>
  <c r="X316" i="1"/>
  <c r="W316" i="1"/>
  <c r="AF315" i="1"/>
  <c r="AE315" i="1"/>
  <c r="AD315" i="1"/>
  <c r="AC315" i="1"/>
  <c r="AB315" i="1"/>
  <c r="AA315" i="1"/>
  <c r="Z315" i="1"/>
  <c r="Y315" i="1"/>
  <c r="X315" i="1"/>
  <c r="W315" i="1"/>
  <c r="AF314" i="1"/>
  <c r="AE314" i="1"/>
  <c r="AD314" i="1"/>
  <c r="AC314" i="1"/>
  <c r="AB314" i="1"/>
  <c r="AA314" i="1"/>
  <c r="Z314" i="1"/>
  <c r="Y314" i="1"/>
  <c r="X314" i="1"/>
  <c r="W314" i="1"/>
  <c r="AF313" i="1"/>
  <c r="AE313" i="1"/>
  <c r="AD313" i="1"/>
  <c r="AC313" i="1"/>
  <c r="AB313" i="1"/>
  <c r="AA313" i="1"/>
  <c r="Z313" i="1"/>
  <c r="Y313" i="1"/>
  <c r="X313" i="1"/>
  <c r="W313" i="1"/>
  <c r="AF312" i="1"/>
  <c r="AE312" i="1"/>
  <c r="AD312" i="1"/>
  <c r="AC312" i="1"/>
  <c r="AB312" i="1"/>
  <c r="AA312" i="1"/>
  <c r="Z312" i="1"/>
  <c r="Y312" i="1"/>
  <c r="X312" i="1"/>
  <c r="W312" i="1"/>
  <c r="AF311" i="1"/>
  <c r="AE311" i="1"/>
  <c r="AD311" i="1"/>
  <c r="AC311" i="1"/>
  <c r="AB311" i="1"/>
  <c r="AA311" i="1"/>
  <c r="Z311" i="1"/>
  <c r="Y311" i="1"/>
  <c r="X311" i="1"/>
  <c r="W311" i="1"/>
  <c r="AF310" i="1"/>
  <c r="AE310" i="1"/>
  <c r="AD310" i="1"/>
  <c r="AC310" i="1"/>
  <c r="AB310" i="1"/>
  <c r="AA310" i="1"/>
  <c r="Z310" i="1"/>
  <c r="Y310" i="1"/>
  <c r="X310" i="1"/>
  <c r="W310" i="1"/>
  <c r="AF309" i="1"/>
  <c r="AE309" i="1"/>
  <c r="AD309" i="1"/>
  <c r="AC309" i="1"/>
  <c r="AB309" i="1"/>
  <c r="AA309" i="1"/>
  <c r="Z309" i="1"/>
  <c r="Y309" i="1"/>
  <c r="X309" i="1"/>
  <c r="W309" i="1"/>
  <c r="AF308" i="1"/>
  <c r="AE308" i="1"/>
  <c r="AD308" i="1"/>
  <c r="AC308" i="1"/>
  <c r="AB308" i="1"/>
  <c r="AA308" i="1"/>
  <c r="Z308" i="1"/>
  <c r="Y308" i="1"/>
  <c r="X308" i="1"/>
  <c r="W308" i="1"/>
  <c r="AF307" i="1"/>
  <c r="AE307" i="1"/>
  <c r="AD307" i="1"/>
  <c r="AC307" i="1"/>
  <c r="AB307" i="1"/>
  <c r="AA307" i="1"/>
  <c r="Z307" i="1"/>
  <c r="Y307" i="1"/>
  <c r="X307" i="1"/>
  <c r="W307" i="1"/>
  <c r="AF306" i="1"/>
  <c r="AE306" i="1"/>
  <c r="AD306" i="1"/>
  <c r="AC306" i="1"/>
  <c r="AB306" i="1"/>
  <c r="AA306" i="1"/>
  <c r="Z306" i="1"/>
  <c r="Y306" i="1"/>
  <c r="X306" i="1"/>
  <c r="W306" i="1"/>
  <c r="AF305" i="1"/>
  <c r="AE305" i="1"/>
  <c r="AD305" i="1"/>
  <c r="AC305" i="1"/>
  <c r="AB305" i="1"/>
  <c r="AA305" i="1"/>
  <c r="Z305" i="1"/>
  <c r="Y305" i="1"/>
  <c r="X305" i="1"/>
  <c r="W305" i="1"/>
  <c r="AF304" i="1"/>
  <c r="AE304" i="1"/>
  <c r="AD304" i="1"/>
  <c r="AC304" i="1"/>
  <c r="AB304" i="1"/>
  <c r="AA304" i="1"/>
  <c r="Z304" i="1"/>
  <c r="Y304" i="1"/>
  <c r="X304" i="1"/>
  <c r="W304" i="1"/>
  <c r="AF303" i="1"/>
  <c r="AE303" i="1"/>
  <c r="AD303" i="1"/>
  <c r="AC303" i="1"/>
  <c r="AB303" i="1"/>
  <c r="AA303" i="1"/>
  <c r="Z303" i="1"/>
  <c r="Y303" i="1"/>
  <c r="X303" i="1"/>
  <c r="W303" i="1"/>
  <c r="AF302" i="1"/>
  <c r="AE302" i="1"/>
  <c r="AD302" i="1"/>
  <c r="AC302" i="1"/>
  <c r="AB302" i="1"/>
  <c r="AA302" i="1"/>
  <c r="Z302" i="1"/>
  <c r="Y302" i="1"/>
  <c r="X302" i="1"/>
  <c r="W302" i="1"/>
  <c r="AF301" i="1"/>
  <c r="AE301" i="1"/>
  <c r="AD301" i="1"/>
  <c r="AC301" i="1"/>
  <c r="AB301" i="1"/>
  <c r="AA301" i="1"/>
  <c r="Z301" i="1"/>
  <c r="Y301" i="1"/>
  <c r="X301" i="1"/>
  <c r="W301" i="1"/>
  <c r="AF300" i="1"/>
  <c r="AE300" i="1"/>
  <c r="AD300" i="1"/>
  <c r="AC300" i="1"/>
  <c r="AB300" i="1"/>
  <c r="AA300" i="1"/>
  <c r="Z300" i="1"/>
  <c r="Y300" i="1"/>
  <c r="X300" i="1"/>
  <c r="W300" i="1"/>
  <c r="AF299" i="1"/>
  <c r="AE299" i="1"/>
  <c r="AD299" i="1"/>
  <c r="AC299" i="1"/>
  <c r="AB299" i="1"/>
  <c r="AA299" i="1"/>
  <c r="Z299" i="1"/>
  <c r="Y299" i="1"/>
  <c r="X299" i="1"/>
  <c r="W299" i="1"/>
  <c r="AF298" i="1"/>
  <c r="AE298" i="1"/>
  <c r="AD298" i="1"/>
  <c r="AC298" i="1"/>
  <c r="AB298" i="1"/>
  <c r="AA298" i="1"/>
  <c r="Z298" i="1"/>
  <c r="Y298" i="1"/>
  <c r="X298" i="1"/>
  <c r="W298" i="1"/>
  <c r="AF297" i="1"/>
  <c r="AE297" i="1"/>
  <c r="AD297" i="1"/>
  <c r="AC297" i="1"/>
  <c r="AB297" i="1"/>
  <c r="AA297" i="1"/>
  <c r="Z297" i="1"/>
  <c r="Y297" i="1"/>
  <c r="X297" i="1"/>
  <c r="W297" i="1"/>
  <c r="AF296" i="1"/>
  <c r="AE296" i="1"/>
  <c r="AD296" i="1"/>
  <c r="AC296" i="1"/>
  <c r="AB296" i="1"/>
  <c r="AA296" i="1"/>
  <c r="Z296" i="1"/>
  <c r="Y296" i="1"/>
  <c r="X296" i="1"/>
  <c r="W296" i="1"/>
  <c r="AF295" i="1"/>
  <c r="AE295" i="1"/>
  <c r="AD295" i="1"/>
  <c r="AC295" i="1"/>
  <c r="AB295" i="1"/>
  <c r="AA295" i="1"/>
  <c r="Z295" i="1"/>
  <c r="Y295" i="1"/>
  <c r="X295" i="1"/>
  <c r="W295" i="1"/>
  <c r="AF294" i="1"/>
  <c r="AE294" i="1"/>
  <c r="AD294" i="1"/>
  <c r="AC294" i="1"/>
  <c r="AB294" i="1"/>
  <c r="AA294" i="1"/>
  <c r="Z294" i="1"/>
  <c r="Y294" i="1"/>
  <c r="X294" i="1"/>
  <c r="W294" i="1"/>
  <c r="AF293" i="1"/>
  <c r="AE293" i="1"/>
  <c r="AD293" i="1"/>
  <c r="AC293" i="1"/>
  <c r="AB293" i="1"/>
  <c r="AA293" i="1"/>
  <c r="Z293" i="1"/>
  <c r="Y293" i="1"/>
  <c r="X293" i="1"/>
  <c r="W293" i="1"/>
  <c r="AF292" i="1"/>
  <c r="AE292" i="1"/>
  <c r="AD292" i="1"/>
  <c r="AC292" i="1"/>
  <c r="AB292" i="1"/>
  <c r="AA292" i="1"/>
  <c r="Z292" i="1"/>
  <c r="Y292" i="1"/>
  <c r="X292" i="1"/>
  <c r="W292" i="1"/>
  <c r="AF291" i="1"/>
  <c r="AE291" i="1"/>
  <c r="AD291" i="1"/>
  <c r="AC291" i="1"/>
  <c r="AB291" i="1"/>
  <c r="AA291" i="1"/>
  <c r="Z291" i="1"/>
  <c r="Y291" i="1"/>
  <c r="X291" i="1"/>
  <c r="W291" i="1"/>
  <c r="AF290" i="1"/>
  <c r="AE290" i="1"/>
  <c r="AD290" i="1"/>
  <c r="AC290" i="1"/>
  <c r="AB290" i="1"/>
  <c r="AA290" i="1"/>
  <c r="Z290" i="1"/>
  <c r="Y290" i="1"/>
  <c r="X290" i="1"/>
  <c r="W290" i="1"/>
  <c r="AF289" i="1"/>
  <c r="AE289" i="1"/>
  <c r="AD289" i="1"/>
  <c r="AC289" i="1"/>
  <c r="AB289" i="1"/>
  <c r="AA289" i="1"/>
  <c r="Z289" i="1"/>
  <c r="Y289" i="1"/>
  <c r="X289" i="1"/>
  <c r="W289" i="1"/>
  <c r="AF288" i="1"/>
  <c r="AE288" i="1"/>
  <c r="AD288" i="1"/>
  <c r="AC288" i="1"/>
  <c r="AB288" i="1"/>
  <c r="AA288" i="1"/>
  <c r="Z288" i="1"/>
  <c r="Y288" i="1"/>
  <c r="X288" i="1"/>
  <c r="W288" i="1"/>
  <c r="AF287" i="1"/>
  <c r="AE287" i="1"/>
  <c r="AD287" i="1"/>
  <c r="AC287" i="1"/>
  <c r="AB287" i="1"/>
  <c r="AA287" i="1"/>
  <c r="Z287" i="1"/>
  <c r="Y287" i="1"/>
  <c r="X287" i="1"/>
  <c r="W287" i="1"/>
  <c r="AF286" i="1"/>
  <c r="AE286" i="1"/>
  <c r="AD286" i="1"/>
  <c r="AC286" i="1"/>
  <c r="AB286" i="1"/>
  <c r="AA286" i="1"/>
  <c r="Z286" i="1"/>
  <c r="Y286" i="1"/>
  <c r="X286" i="1"/>
  <c r="W286" i="1"/>
  <c r="AF285" i="1"/>
  <c r="AE285" i="1"/>
  <c r="AD285" i="1"/>
  <c r="AC285" i="1"/>
  <c r="AB285" i="1"/>
  <c r="AA285" i="1"/>
  <c r="Z285" i="1"/>
  <c r="Y285" i="1"/>
  <c r="X285" i="1"/>
  <c r="W285" i="1"/>
  <c r="AF284" i="1"/>
  <c r="AE284" i="1"/>
  <c r="AD284" i="1"/>
  <c r="AC284" i="1"/>
  <c r="AB284" i="1"/>
  <c r="AA284" i="1"/>
  <c r="Z284" i="1"/>
  <c r="Y284" i="1"/>
  <c r="X284" i="1"/>
  <c r="W284" i="1"/>
  <c r="AF283" i="1"/>
  <c r="AE283" i="1"/>
  <c r="AD283" i="1"/>
  <c r="AC283" i="1"/>
  <c r="AB283" i="1"/>
  <c r="AA283" i="1"/>
  <c r="Z283" i="1"/>
  <c r="Y283" i="1"/>
  <c r="X283" i="1"/>
  <c r="W283" i="1"/>
  <c r="AF282" i="1"/>
  <c r="AE282" i="1"/>
  <c r="AD282" i="1"/>
  <c r="AC282" i="1"/>
  <c r="AB282" i="1"/>
  <c r="AA282" i="1"/>
  <c r="Z282" i="1"/>
  <c r="Y282" i="1"/>
  <c r="X282" i="1"/>
  <c r="W282" i="1"/>
  <c r="AF281" i="1"/>
  <c r="AE281" i="1"/>
  <c r="AD281" i="1"/>
  <c r="AC281" i="1"/>
  <c r="AB281" i="1"/>
  <c r="AA281" i="1"/>
  <c r="Z281" i="1"/>
  <c r="Y281" i="1"/>
  <c r="X281" i="1"/>
  <c r="W281" i="1"/>
  <c r="AF280" i="1"/>
  <c r="AE280" i="1"/>
  <c r="AD280" i="1"/>
  <c r="AC280" i="1"/>
  <c r="AB280" i="1"/>
  <c r="AA280" i="1"/>
  <c r="Z280" i="1"/>
  <c r="Y280" i="1"/>
  <c r="X280" i="1"/>
  <c r="W280" i="1"/>
  <c r="AF279" i="1"/>
  <c r="AE279" i="1"/>
  <c r="AD279" i="1"/>
  <c r="AC279" i="1"/>
  <c r="AB279" i="1"/>
  <c r="AA279" i="1"/>
  <c r="Z279" i="1"/>
  <c r="Y279" i="1"/>
  <c r="X279" i="1"/>
  <c r="W279" i="1"/>
  <c r="AF278" i="1"/>
  <c r="AE278" i="1"/>
  <c r="AD278" i="1"/>
  <c r="AC278" i="1"/>
  <c r="AB278" i="1"/>
  <c r="AA278" i="1"/>
  <c r="Z278" i="1"/>
  <c r="Y278" i="1"/>
  <c r="X278" i="1"/>
  <c r="W278" i="1"/>
  <c r="AF277" i="1"/>
  <c r="AE277" i="1"/>
  <c r="AD277" i="1"/>
  <c r="AC277" i="1"/>
  <c r="AB277" i="1"/>
  <c r="AA277" i="1"/>
  <c r="Z277" i="1"/>
  <c r="Y277" i="1"/>
  <c r="X277" i="1"/>
  <c r="W277" i="1"/>
  <c r="AF276" i="1"/>
  <c r="AE276" i="1"/>
  <c r="AD276" i="1"/>
  <c r="AC276" i="1"/>
  <c r="AB276" i="1"/>
  <c r="AA276" i="1"/>
  <c r="Z276" i="1"/>
  <c r="Y276" i="1"/>
  <c r="X276" i="1"/>
  <c r="W276" i="1"/>
  <c r="AF275" i="1"/>
  <c r="AE275" i="1"/>
  <c r="AD275" i="1"/>
  <c r="AC275" i="1"/>
  <c r="AB275" i="1"/>
  <c r="AA275" i="1"/>
  <c r="Z275" i="1"/>
  <c r="Y275" i="1"/>
  <c r="X275" i="1"/>
  <c r="W275" i="1"/>
  <c r="AF274" i="1"/>
  <c r="AE274" i="1"/>
  <c r="AD274" i="1"/>
  <c r="AC274" i="1"/>
  <c r="AB274" i="1"/>
  <c r="AA274" i="1"/>
  <c r="Z274" i="1"/>
  <c r="Y274" i="1"/>
  <c r="X274" i="1"/>
  <c r="W274" i="1"/>
  <c r="AF273" i="1"/>
  <c r="AE273" i="1"/>
  <c r="AD273" i="1"/>
  <c r="AC273" i="1"/>
  <c r="AB273" i="1"/>
  <c r="AA273" i="1"/>
  <c r="Z273" i="1"/>
  <c r="Y273" i="1"/>
  <c r="X273" i="1"/>
  <c r="W273" i="1"/>
  <c r="AF272" i="1"/>
  <c r="AE272" i="1"/>
  <c r="AD272" i="1"/>
  <c r="AC272" i="1"/>
  <c r="AB272" i="1"/>
  <c r="AA272" i="1"/>
  <c r="Z272" i="1"/>
  <c r="Y272" i="1"/>
  <c r="X272" i="1"/>
  <c r="W272" i="1"/>
  <c r="AF271" i="1"/>
  <c r="AE271" i="1"/>
  <c r="AD271" i="1"/>
  <c r="AC271" i="1"/>
  <c r="AB271" i="1"/>
  <c r="AA271" i="1"/>
  <c r="Z271" i="1"/>
  <c r="Y271" i="1"/>
  <c r="X271" i="1"/>
  <c r="W271" i="1"/>
  <c r="AF270" i="1"/>
  <c r="AE270" i="1"/>
  <c r="AD270" i="1"/>
  <c r="AC270" i="1"/>
  <c r="AB270" i="1"/>
  <c r="AA270" i="1"/>
  <c r="Z270" i="1"/>
  <c r="Y270" i="1"/>
  <c r="X270" i="1"/>
  <c r="W270" i="1"/>
  <c r="AF269" i="1"/>
  <c r="AE269" i="1"/>
  <c r="AD269" i="1"/>
  <c r="AC269" i="1"/>
  <c r="AB269" i="1"/>
  <c r="AA269" i="1"/>
  <c r="Z269" i="1"/>
  <c r="Y269" i="1"/>
  <c r="X269" i="1"/>
  <c r="W269" i="1"/>
  <c r="AF268" i="1"/>
  <c r="AE268" i="1"/>
  <c r="AD268" i="1"/>
  <c r="AC268" i="1"/>
  <c r="AB268" i="1"/>
  <c r="AA268" i="1"/>
  <c r="Z268" i="1"/>
  <c r="Y268" i="1"/>
  <c r="X268" i="1"/>
  <c r="W268" i="1"/>
  <c r="AF267" i="1"/>
  <c r="AE267" i="1"/>
  <c r="AD267" i="1"/>
  <c r="AC267" i="1"/>
  <c r="AB267" i="1"/>
  <c r="AA267" i="1"/>
  <c r="Z267" i="1"/>
  <c r="Y267" i="1"/>
  <c r="X267" i="1"/>
  <c r="W267" i="1"/>
  <c r="AF266" i="1"/>
  <c r="AE266" i="1"/>
  <c r="AD266" i="1"/>
  <c r="AC266" i="1"/>
  <c r="AB266" i="1"/>
  <c r="AA266" i="1"/>
  <c r="Z266" i="1"/>
  <c r="Y266" i="1"/>
  <c r="X266" i="1"/>
  <c r="W266" i="1"/>
  <c r="AF265" i="1"/>
  <c r="AE265" i="1"/>
  <c r="AD265" i="1"/>
  <c r="AC265" i="1"/>
  <c r="AB265" i="1"/>
  <c r="AA265" i="1"/>
  <c r="Z265" i="1"/>
  <c r="Y265" i="1"/>
  <c r="X265" i="1"/>
  <c r="W265" i="1"/>
  <c r="AF264" i="1"/>
  <c r="AE264" i="1"/>
  <c r="AD264" i="1"/>
  <c r="AC264" i="1"/>
  <c r="AB264" i="1"/>
  <c r="AA264" i="1"/>
  <c r="Z264" i="1"/>
  <c r="Y264" i="1"/>
  <c r="X264" i="1"/>
  <c r="W264" i="1"/>
  <c r="AF263" i="1"/>
  <c r="AE263" i="1"/>
  <c r="AD263" i="1"/>
  <c r="AC263" i="1"/>
  <c r="AB263" i="1"/>
  <c r="AA263" i="1"/>
  <c r="Z263" i="1"/>
  <c r="Y263" i="1"/>
  <c r="X263" i="1"/>
  <c r="W263" i="1"/>
  <c r="AF262" i="1"/>
  <c r="AE262" i="1"/>
  <c r="AD262" i="1"/>
  <c r="AC262" i="1"/>
  <c r="AB262" i="1"/>
  <c r="AA262" i="1"/>
  <c r="Z262" i="1"/>
  <c r="Y262" i="1"/>
  <c r="X262" i="1"/>
  <c r="W262" i="1"/>
  <c r="AF261" i="1"/>
  <c r="AE261" i="1"/>
  <c r="AD261" i="1"/>
  <c r="AC261" i="1"/>
  <c r="AB261" i="1"/>
  <c r="AA261" i="1"/>
  <c r="Z261" i="1"/>
  <c r="Y261" i="1"/>
  <c r="X261" i="1"/>
  <c r="W261" i="1"/>
  <c r="AF260" i="1"/>
  <c r="AE260" i="1"/>
  <c r="AD260" i="1"/>
  <c r="AC260" i="1"/>
  <c r="AB260" i="1"/>
  <c r="AA260" i="1"/>
  <c r="Z260" i="1"/>
  <c r="Y260" i="1"/>
  <c r="X260" i="1"/>
  <c r="W260" i="1"/>
  <c r="AF259" i="1"/>
  <c r="AE259" i="1"/>
  <c r="AD259" i="1"/>
  <c r="AC259" i="1"/>
  <c r="AB259" i="1"/>
  <c r="AA259" i="1"/>
  <c r="Z259" i="1"/>
  <c r="Y259" i="1"/>
  <c r="X259" i="1"/>
  <c r="W259" i="1"/>
  <c r="AF258" i="1"/>
  <c r="AE258" i="1"/>
  <c r="AD258" i="1"/>
  <c r="AC258" i="1"/>
  <c r="AB258" i="1"/>
  <c r="AA258" i="1"/>
  <c r="Z258" i="1"/>
  <c r="Y258" i="1"/>
  <c r="X258" i="1"/>
  <c r="W258" i="1"/>
  <c r="AF257" i="1"/>
  <c r="AE257" i="1"/>
  <c r="AD257" i="1"/>
  <c r="AC257" i="1"/>
  <c r="AB257" i="1"/>
  <c r="AA257" i="1"/>
  <c r="Z257" i="1"/>
  <c r="Y257" i="1"/>
  <c r="X257" i="1"/>
  <c r="W257" i="1"/>
  <c r="AF256" i="1"/>
  <c r="AE256" i="1"/>
  <c r="AD256" i="1"/>
  <c r="AC256" i="1"/>
  <c r="AB256" i="1"/>
  <c r="AA256" i="1"/>
  <c r="Z256" i="1"/>
  <c r="Y256" i="1"/>
  <c r="X256" i="1"/>
  <c r="W256" i="1"/>
  <c r="AF255" i="1"/>
  <c r="AE255" i="1"/>
  <c r="AD255" i="1"/>
  <c r="AC255" i="1"/>
  <c r="AB255" i="1"/>
  <c r="AA255" i="1"/>
  <c r="Z255" i="1"/>
  <c r="Y255" i="1"/>
  <c r="X255" i="1"/>
  <c r="W255" i="1"/>
  <c r="AF254" i="1"/>
  <c r="AE254" i="1"/>
  <c r="AD254" i="1"/>
  <c r="AC254" i="1"/>
  <c r="AB254" i="1"/>
  <c r="AA254" i="1"/>
  <c r="Z254" i="1"/>
  <c r="Y254" i="1"/>
  <c r="X254" i="1"/>
  <c r="W254" i="1"/>
  <c r="AF253" i="1"/>
  <c r="AE253" i="1"/>
  <c r="AD253" i="1"/>
  <c r="AC253" i="1"/>
  <c r="AB253" i="1"/>
  <c r="AA253" i="1"/>
  <c r="Z253" i="1"/>
  <c r="Y253" i="1"/>
  <c r="X253" i="1"/>
  <c r="W253" i="1"/>
  <c r="AF252" i="1"/>
  <c r="AE252" i="1"/>
  <c r="AD252" i="1"/>
  <c r="AC252" i="1"/>
  <c r="AB252" i="1"/>
  <c r="AA252" i="1"/>
  <c r="Z252" i="1"/>
  <c r="Y252" i="1"/>
  <c r="X252" i="1"/>
  <c r="W252" i="1"/>
  <c r="AF251" i="1"/>
  <c r="AE251" i="1"/>
  <c r="AD251" i="1"/>
  <c r="AC251" i="1"/>
  <c r="AB251" i="1"/>
  <c r="AA251" i="1"/>
  <c r="Z251" i="1"/>
  <c r="Y251" i="1"/>
  <c r="X251" i="1"/>
  <c r="W251" i="1"/>
  <c r="AF250" i="1"/>
  <c r="AE250" i="1"/>
  <c r="AD250" i="1"/>
  <c r="AC250" i="1"/>
  <c r="AB250" i="1"/>
  <c r="AA250" i="1"/>
  <c r="Z250" i="1"/>
  <c r="Y250" i="1"/>
  <c r="X250" i="1"/>
  <c r="W250" i="1"/>
  <c r="AF249" i="1"/>
  <c r="AE249" i="1"/>
  <c r="AD249" i="1"/>
  <c r="AC249" i="1"/>
  <c r="AB249" i="1"/>
  <c r="AA249" i="1"/>
  <c r="Z249" i="1"/>
  <c r="Y249" i="1"/>
  <c r="X249" i="1"/>
  <c r="W249" i="1"/>
  <c r="AF248" i="1"/>
  <c r="AE248" i="1"/>
  <c r="AD248" i="1"/>
  <c r="AC248" i="1"/>
  <c r="AB248" i="1"/>
  <c r="AA248" i="1"/>
  <c r="Z248" i="1"/>
  <c r="Y248" i="1"/>
  <c r="X248" i="1"/>
  <c r="W248" i="1"/>
  <c r="AF247" i="1"/>
  <c r="AE247" i="1"/>
  <c r="AD247" i="1"/>
  <c r="AC247" i="1"/>
  <c r="AB247" i="1"/>
  <c r="AA247" i="1"/>
  <c r="Z247" i="1"/>
  <c r="Y247" i="1"/>
  <c r="X247" i="1"/>
  <c r="W247" i="1"/>
  <c r="AF246" i="1"/>
  <c r="AE246" i="1"/>
  <c r="AD246" i="1"/>
  <c r="AC246" i="1"/>
  <c r="AB246" i="1"/>
  <c r="AA246" i="1"/>
  <c r="Z246" i="1"/>
  <c r="Y246" i="1"/>
  <c r="X246" i="1"/>
  <c r="W246" i="1"/>
  <c r="AF245" i="1"/>
  <c r="AE245" i="1"/>
  <c r="AD245" i="1"/>
  <c r="AC245" i="1"/>
  <c r="AB245" i="1"/>
  <c r="AA245" i="1"/>
  <c r="Z245" i="1"/>
  <c r="Y245" i="1"/>
  <c r="X245" i="1"/>
  <c r="W245" i="1"/>
  <c r="AF244" i="1"/>
  <c r="AE244" i="1"/>
  <c r="AD244" i="1"/>
  <c r="AC244" i="1"/>
  <c r="AB244" i="1"/>
  <c r="AA244" i="1"/>
  <c r="Z244" i="1"/>
  <c r="Y244" i="1"/>
  <c r="X244" i="1"/>
  <c r="W244" i="1"/>
  <c r="AF243" i="1"/>
  <c r="AE243" i="1"/>
  <c r="AD243" i="1"/>
  <c r="AC243" i="1"/>
  <c r="AB243" i="1"/>
  <c r="AA243" i="1"/>
  <c r="Z243" i="1"/>
  <c r="Y243" i="1"/>
  <c r="X243" i="1"/>
  <c r="W243" i="1"/>
  <c r="AF242" i="1"/>
  <c r="AE242" i="1"/>
  <c r="AD242" i="1"/>
  <c r="AC242" i="1"/>
  <c r="AB242" i="1"/>
  <c r="AA242" i="1"/>
  <c r="Z242" i="1"/>
  <c r="Y242" i="1"/>
  <c r="X242" i="1"/>
  <c r="W242" i="1"/>
  <c r="AF241" i="1"/>
  <c r="AE241" i="1"/>
  <c r="AD241" i="1"/>
  <c r="AC241" i="1"/>
  <c r="AB241" i="1"/>
  <c r="AA241" i="1"/>
  <c r="Z241" i="1"/>
  <c r="Y241" i="1"/>
  <c r="X241" i="1"/>
  <c r="W241" i="1"/>
  <c r="AF240" i="1"/>
  <c r="AE240" i="1"/>
  <c r="AD240" i="1"/>
  <c r="AC240" i="1"/>
  <c r="AB240" i="1"/>
  <c r="AA240" i="1"/>
  <c r="Z240" i="1"/>
  <c r="Y240" i="1"/>
  <c r="X240" i="1"/>
  <c r="W240" i="1"/>
  <c r="AF239" i="1"/>
  <c r="AE239" i="1"/>
  <c r="AD239" i="1"/>
  <c r="AC239" i="1"/>
  <c r="AB239" i="1"/>
  <c r="AA239" i="1"/>
  <c r="Z239" i="1"/>
  <c r="Y239" i="1"/>
  <c r="X239" i="1"/>
  <c r="W239" i="1"/>
  <c r="AF238" i="1"/>
  <c r="AE238" i="1"/>
  <c r="AD238" i="1"/>
  <c r="AC238" i="1"/>
  <c r="AB238" i="1"/>
  <c r="AA238" i="1"/>
  <c r="Z238" i="1"/>
  <c r="Y238" i="1"/>
  <c r="X238" i="1"/>
  <c r="W238" i="1"/>
  <c r="AF237" i="1"/>
  <c r="AE237" i="1"/>
  <c r="AD237" i="1"/>
  <c r="AC237" i="1"/>
  <c r="AB237" i="1"/>
  <c r="AA237" i="1"/>
  <c r="Z237" i="1"/>
  <c r="Y237" i="1"/>
  <c r="X237" i="1"/>
  <c r="W237" i="1"/>
  <c r="AF236" i="1"/>
  <c r="AE236" i="1"/>
  <c r="AD236" i="1"/>
  <c r="AC236" i="1"/>
  <c r="AB236" i="1"/>
  <c r="AA236" i="1"/>
  <c r="Z236" i="1"/>
  <c r="Y236" i="1"/>
  <c r="X236" i="1"/>
  <c r="W236" i="1"/>
  <c r="AF235" i="1"/>
  <c r="AE235" i="1"/>
  <c r="AD235" i="1"/>
  <c r="AC235" i="1"/>
  <c r="AB235" i="1"/>
  <c r="AA235" i="1"/>
  <c r="Z235" i="1"/>
  <c r="Y235" i="1"/>
  <c r="X235" i="1"/>
  <c r="W235" i="1"/>
  <c r="AF234" i="1"/>
  <c r="AE234" i="1"/>
  <c r="AD234" i="1"/>
  <c r="AC234" i="1"/>
  <c r="AB234" i="1"/>
  <c r="AA234" i="1"/>
  <c r="Z234" i="1"/>
  <c r="Y234" i="1"/>
  <c r="X234" i="1"/>
  <c r="W234" i="1"/>
  <c r="AF233" i="1"/>
  <c r="AE233" i="1"/>
  <c r="AD233" i="1"/>
  <c r="AC233" i="1"/>
  <c r="AB233" i="1"/>
  <c r="AA233" i="1"/>
  <c r="Z233" i="1"/>
  <c r="Y233" i="1"/>
  <c r="X233" i="1"/>
  <c r="W233" i="1"/>
  <c r="AF232" i="1"/>
  <c r="AE232" i="1"/>
  <c r="AD232" i="1"/>
  <c r="AC232" i="1"/>
  <c r="AB232" i="1"/>
  <c r="AA232" i="1"/>
  <c r="Z232" i="1"/>
  <c r="Y232" i="1"/>
  <c r="X232" i="1"/>
  <c r="W232" i="1"/>
  <c r="AF231" i="1"/>
  <c r="AE231" i="1"/>
  <c r="AD231" i="1"/>
  <c r="AC231" i="1"/>
  <c r="AB231" i="1"/>
  <c r="AA231" i="1"/>
  <c r="Z231" i="1"/>
  <c r="Y231" i="1"/>
  <c r="X231" i="1"/>
  <c r="W231" i="1"/>
  <c r="AF230" i="1"/>
  <c r="AE230" i="1"/>
  <c r="AD230" i="1"/>
  <c r="AC230" i="1"/>
  <c r="AB230" i="1"/>
  <c r="AA230" i="1"/>
  <c r="Z230" i="1"/>
  <c r="Y230" i="1"/>
  <c r="X230" i="1"/>
  <c r="W230" i="1"/>
  <c r="AF229" i="1"/>
  <c r="AE229" i="1"/>
  <c r="AD229" i="1"/>
  <c r="AC229" i="1"/>
  <c r="AB229" i="1"/>
  <c r="AA229" i="1"/>
  <c r="Z229" i="1"/>
  <c r="Y229" i="1"/>
  <c r="X229" i="1"/>
  <c r="W229" i="1"/>
  <c r="AF228" i="1"/>
  <c r="AE228" i="1"/>
  <c r="AD228" i="1"/>
  <c r="AC228" i="1"/>
  <c r="AB228" i="1"/>
  <c r="AA228" i="1"/>
  <c r="Z228" i="1"/>
  <c r="Y228" i="1"/>
  <c r="X228" i="1"/>
  <c r="W228" i="1"/>
  <c r="AF227" i="1"/>
  <c r="AE227" i="1"/>
  <c r="AD227" i="1"/>
  <c r="AC227" i="1"/>
  <c r="AB227" i="1"/>
  <c r="AA227" i="1"/>
  <c r="Z227" i="1"/>
  <c r="Y227" i="1"/>
  <c r="X227" i="1"/>
  <c r="W227" i="1"/>
  <c r="AF226" i="1"/>
  <c r="AE226" i="1"/>
  <c r="AD226" i="1"/>
  <c r="AC226" i="1"/>
  <c r="AB226" i="1"/>
  <c r="AA226" i="1"/>
  <c r="Z226" i="1"/>
  <c r="Y226" i="1"/>
  <c r="X226" i="1"/>
  <c r="W226" i="1"/>
  <c r="AF225" i="1"/>
  <c r="AE225" i="1"/>
  <c r="AD225" i="1"/>
  <c r="AC225" i="1"/>
  <c r="AB225" i="1"/>
  <c r="AA225" i="1"/>
  <c r="Z225" i="1"/>
  <c r="Y225" i="1"/>
  <c r="X225" i="1"/>
  <c r="W225" i="1"/>
  <c r="AF224" i="1"/>
  <c r="AE224" i="1"/>
  <c r="AD224" i="1"/>
  <c r="AC224" i="1"/>
  <c r="AB224" i="1"/>
  <c r="AA224" i="1"/>
  <c r="Z224" i="1"/>
  <c r="Y224" i="1"/>
  <c r="X224" i="1"/>
  <c r="W224" i="1"/>
  <c r="AF223" i="1"/>
  <c r="AE223" i="1"/>
  <c r="AD223" i="1"/>
  <c r="AC223" i="1"/>
  <c r="AB223" i="1"/>
  <c r="AA223" i="1"/>
  <c r="Z223" i="1"/>
  <c r="Y223" i="1"/>
  <c r="X223" i="1"/>
  <c r="W223" i="1"/>
  <c r="AF222" i="1"/>
  <c r="AE222" i="1"/>
  <c r="AD222" i="1"/>
  <c r="AC222" i="1"/>
  <c r="AB222" i="1"/>
  <c r="AA222" i="1"/>
  <c r="Z222" i="1"/>
  <c r="Y222" i="1"/>
  <c r="X222" i="1"/>
  <c r="W222" i="1"/>
  <c r="AF221" i="1"/>
  <c r="AE221" i="1"/>
  <c r="AD221" i="1"/>
  <c r="AC221" i="1"/>
  <c r="AB221" i="1"/>
  <c r="AA221" i="1"/>
  <c r="Z221" i="1"/>
  <c r="Y221" i="1"/>
  <c r="X221" i="1"/>
  <c r="W221" i="1"/>
  <c r="AF220" i="1"/>
  <c r="AE220" i="1"/>
  <c r="AD220" i="1"/>
  <c r="AC220" i="1"/>
  <c r="AB220" i="1"/>
  <c r="AA220" i="1"/>
  <c r="Z220" i="1"/>
  <c r="Y220" i="1"/>
  <c r="X220" i="1"/>
  <c r="W220" i="1"/>
  <c r="AF219" i="1"/>
  <c r="AE219" i="1"/>
  <c r="AD219" i="1"/>
  <c r="AC219" i="1"/>
  <c r="AB219" i="1"/>
  <c r="AA219" i="1"/>
  <c r="Z219" i="1"/>
  <c r="Y219" i="1"/>
  <c r="X219" i="1"/>
  <c r="W219" i="1"/>
  <c r="AF218" i="1"/>
  <c r="AE218" i="1"/>
  <c r="AD218" i="1"/>
  <c r="AC218" i="1"/>
  <c r="AB218" i="1"/>
  <c r="AA218" i="1"/>
  <c r="Z218" i="1"/>
  <c r="Y218" i="1"/>
  <c r="X218" i="1"/>
  <c r="W218" i="1"/>
  <c r="AF217" i="1"/>
  <c r="AE217" i="1"/>
  <c r="AD217" i="1"/>
  <c r="AC217" i="1"/>
  <c r="AB217" i="1"/>
  <c r="AA217" i="1"/>
  <c r="Z217" i="1"/>
  <c r="Y217" i="1"/>
  <c r="X217" i="1"/>
  <c r="W217" i="1"/>
  <c r="AF216" i="1"/>
  <c r="AE216" i="1"/>
  <c r="AD216" i="1"/>
  <c r="AC216" i="1"/>
  <c r="AB216" i="1"/>
  <c r="AA216" i="1"/>
  <c r="Z216" i="1"/>
  <c r="Y216" i="1"/>
  <c r="X216" i="1"/>
  <c r="W216" i="1"/>
  <c r="AF215" i="1"/>
  <c r="AE215" i="1"/>
  <c r="AD215" i="1"/>
  <c r="AC215" i="1"/>
  <c r="AB215" i="1"/>
  <c r="AA215" i="1"/>
  <c r="Z215" i="1"/>
  <c r="Y215" i="1"/>
  <c r="X215" i="1"/>
  <c r="W215" i="1"/>
  <c r="AF214" i="1"/>
  <c r="AE214" i="1"/>
  <c r="AD214" i="1"/>
  <c r="AC214" i="1"/>
  <c r="AB214" i="1"/>
  <c r="AA214" i="1"/>
  <c r="Z214" i="1"/>
  <c r="Y214" i="1"/>
  <c r="X214" i="1"/>
  <c r="W214" i="1"/>
  <c r="AF213" i="1"/>
  <c r="AE213" i="1"/>
  <c r="AD213" i="1"/>
  <c r="AC213" i="1"/>
  <c r="AB213" i="1"/>
  <c r="AA213" i="1"/>
  <c r="Z213" i="1"/>
  <c r="Y213" i="1"/>
  <c r="X213" i="1"/>
  <c r="W213" i="1"/>
  <c r="AF212" i="1"/>
  <c r="AE212" i="1"/>
  <c r="AD212" i="1"/>
  <c r="AC212" i="1"/>
  <c r="AB212" i="1"/>
  <c r="AA212" i="1"/>
  <c r="Z212" i="1"/>
  <c r="Y212" i="1"/>
  <c r="X212" i="1"/>
  <c r="W212" i="1"/>
  <c r="AF211" i="1"/>
  <c r="AE211" i="1"/>
  <c r="AD211" i="1"/>
  <c r="AC211" i="1"/>
  <c r="AB211" i="1"/>
  <c r="AA211" i="1"/>
  <c r="Z211" i="1"/>
  <c r="Y211" i="1"/>
  <c r="X211" i="1"/>
  <c r="W211" i="1"/>
  <c r="AF210" i="1"/>
  <c r="AE210" i="1"/>
  <c r="AD210" i="1"/>
  <c r="AC210" i="1"/>
  <c r="AB210" i="1"/>
  <c r="AA210" i="1"/>
  <c r="Z210" i="1"/>
  <c r="Y210" i="1"/>
  <c r="X210" i="1"/>
  <c r="W210" i="1"/>
  <c r="AF209" i="1"/>
  <c r="AE209" i="1"/>
  <c r="AD209" i="1"/>
  <c r="AC209" i="1"/>
  <c r="AB209" i="1"/>
  <c r="AA209" i="1"/>
  <c r="Z209" i="1"/>
  <c r="Y209" i="1"/>
  <c r="X209" i="1"/>
  <c r="W209" i="1"/>
  <c r="AF208" i="1"/>
  <c r="AE208" i="1"/>
  <c r="AD208" i="1"/>
  <c r="AC208" i="1"/>
  <c r="AB208" i="1"/>
  <c r="AA208" i="1"/>
  <c r="Z208" i="1"/>
  <c r="Y208" i="1"/>
  <c r="X208" i="1"/>
  <c r="W208" i="1"/>
  <c r="AF207" i="1"/>
  <c r="AE207" i="1"/>
  <c r="AD207" i="1"/>
  <c r="AC207" i="1"/>
  <c r="AB207" i="1"/>
  <c r="AA207" i="1"/>
  <c r="Z207" i="1"/>
  <c r="Y207" i="1"/>
  <c r="X207" i="1"/>
  <c r="W207" i="1"/>
  <c r="AF206" i="1"/>
  <c r="AE206" i="1"/>
  <c r="AD206" i="1"/>
  <c r="AC206" i="1"/>
  <c r="AB206" i="1"/>
  <c r="AA206" i="1"/>
  <c r="Z206" i="1"/>
  <c r="Y206" i="1"/>
  <c r="X206" i="1"/>
  <c r="W206" i="1"/>
  <c r="AF205" i="1"/>
  <c r="AE205" i="1"/>
  <c r="AD205" i="1"/>
  <c r="AC205" i="1"/>
  <c r="AB205" i="1"/>
  <c r="AA205" i="1"/>
  <c r="Z205" i="1"/>
  <c r="Y205" i="1"/>
  <c r="X205" i="1"/>
  <c r="W205" i="1"/>
  <c r="AF204" i="1"/>
  <c r="AE204" i="1"/>
  <c r="AD204" i="1"/>
  <c r="AC204" i="1"/>
  <c r="AB204" i="1"/>
  <c r="AA204" i="1"/>
  <c r="Z204" i="1"/>
  <c r="Y204" i="1"/>
  <c r="X204" i="1"/>
  <c r="W204" i="1"/>
  <c r="AF203" i="1"/>
  <c r="AE203" i="1"/>
  <c r="AD203" i="1"/>
  <c r="AC203" i="1"/>
  <c r="AB203" i="1"/>
  <c r="AA203" i="1"/>
  <c r="Z203" i="1"/>
  <c r="Y203" i="1"/>
  <c r="X203" i="1"/>
  <c r="W203" i="1"/>
  <c r="AF202" i="1"/>
  <c r="AE202" i="1"/>
  <c r="AD202" i="1"/>
  <c r="AC202" i="1"/>
  <c r="AB202" i="1"/>
  <c r="AA202" i="1"/>
  <c r="Z202" i="1"/>
  <c r="Y202" i="1"/>
  <c r="X202" i="1"/>
  <c r="W202" i="1"/>
  <c r="AF201" i="1"/>
  <c r="AE201" i="1"/>
  <c r="AD201" i="1"/>
  <c r="AC201" i="1"/>
  <c r="AB201" i="1"/>
  <c r="AA201" i="1"/>
  <c r="Z201" i="1"/>
  <c r="Y201" i="1"/>
  <c r="X201" i="1"/>
  <c r="W201" i="1"/>
  <c r="AF200" i="1"/>
  <c r="AE200" i="1"/>
  <c r="AD200" i="1"/>
  <c r="AC200" i="1"/>
  <c r="AB200" i="1"/>
  <c r="AA200" i="1"/>
  <c r="Z200" i="1"/>
  <c r="Y200" i="1"/>
  <c r="X200" i="1"/>
  <c r="W200" i="1"/>
  <c r="AF199" i="1"/>
  <c r="AE199" i="1"/>
  <c r="AD199" i="1"/>
  <c r="AC199" i="1"/>
  <c r="AB199" i="1"/>
  <c r="AA199" i="1"/>
  <c r="Z199" i="1"/>
  <c r="Y199" i="1"/>
  <c r="X199" i="1"/>
  <c r="W199" i="1"/>
  <c r="AF198" i="1"/>
  <c r="AE198" i="1"/>
  <c r="AD198" i="1"/>
  <c r="AC198" i="1"/>
  <c r="AB198" i="1"/>
  <c r="AA198" i="1"/>
  <c r="Z198" i="1"/>
  <c r="Y198" i="1"/>
  <c r="X198" i="1"/>
  <c r="W198" i="1"/>
  <c r="AF197" i="1"/>
  <c r="AE197" i="1"/>
  <c r="AD197" i="1"/>
  <c r="AC197" i="1"/>
  <c r="AB197" i="1"/>
  <c r="AA197" i="1"/>
  <c r="Z197" i="1"/>
  <c r="Y197" i="1"/>
  <c r="X197" i="1"/>
  <c r="W197" i="1"/>
  <c r="AF196" i="1"/>
  <c r="AE196" i="1"/>
  <c r="AD196" i="1"/>
  <c r="AC196" i="1"/>
  <c r="AB196" i="1"/>
  <c r="AA196" i="1"/>
  <c r="Z196" i="1"/>
  <c r="Y196" i="1"/>
  <c r="X196" i="1"/>
  <c r="W196" i="1"/>
  <c r="AF195" i="1"/>
  <c r="AE195" i="1"/>
  <c r="AD195" i="1"/>
  <c r="AC195" i="1"/>
  <c r="AB195" i="1"/>
  <c r="AA195" i="1"/>
  <c r="Z195" i="1"/>
  <c r="Y195" i="1"/>
  <c r="X195" i="1"/>
  <c r="W195" i="1"/>
  <c r="AF194" i="1"/>
  <c r="AE194" i="1"/>
  <c r="AD194" i="1"/>
  <c r="AC194" i="1"/>
  <c r="AB194" i="1"/>
  <c r="AA194" i="1"/>
  <c r="Z194" i="1"/>
  <c r="Y194" i="1"/>
  <c r="X194" i="1"/>
  <c r="W194" i="1"/>
  <c r="AF193" i="1"/>
  <c r="AE193" i="1"/>
  <c r="AD193" i="1"/>
  <c r="AC193" i="1"/>
  <c r="AB193" i="1"/>
  <c r="AA193" i="1"/>
  <c r="Z193" i="1"/>
  <c r="Y193" i="1"/>
  <c r="X193" i="1"/>
  <c r="W193" i="1"/>
  <c r="AF192" i="1"/>
  <c r="AE192" i="1"/>
  <c r="AD192" i="1"/>
  <c r="AC192" i="1"/>
  <c r="AB192" i="1"/>
  <c r="AA192" i="1"/>
  <c r="Z192" i="1"/>
  <c r="Y192" i="1"/>
  <c r="X192" i="1"/>
  <c r="W192" i="1"/>
  <c r="AF191" i="1"/>
  <c r="AE191" i="1"/>
  <c r="AD191" i="1"/>
  <c r="AC191" i="1"/>
  <c r="AB191" i="1"/>
  <c r="AA191" i="1"/>
  <c r="Z191" i="1"/>
  <c r="Y191" i="1"/>
  <c r="X191" i="1"/>
  <c r="W191" i="1"/>
  <c r="AF190" i="1"/>
  <c r="AE190" i="1"/>
  <c r="AD190" i="1"/>
  <c r="AC190" i="1"/>
  <c r="AB190" i="1"/>
  <c r="AA190" i="1"/>
  <c r="Z190" i="1"/>
  <c r="Y190" i="1"/>
  <c r="X190" i="1"/>
  <c r="W190" i="1"/>
  <c r="AF189" i="1"/>
  <c r="AE189" i="1"/>
  <c r="AD189" i="1"/>
  <c r="AC189" i="1"/>
  <c r="AB189" i="1"/>
  <c r="AA189" i="1"/>
  <c r="Z189" i="1"/>
  <c r="Y189" i="1"/>
  <c r="X189" i="1"/>
  <c r="W189" i="1"/>
  <c r="AF188" i="1"/>
  <c r="AE188" i="1"/>
  <c r="AD188" i="1"/>
  <c r="AC188" i="1"/>
  <c r="AB188" i="1"/>
  <c r="AA188" i="1"/>
  <c r="Z188" i="1"/>
  <c r="Y188" i="1"/>
  <c r="X188" i="1"/>
  <c r="W188" i="1"/>
  <c r="AF187" i="1"/>
  <c r="AE187" i="1"/>
  <c r="AD187" i="1"/>
  <c r="AC187" i="1"/>
  <c r="AB187" i="1"/>
  <c r="AA187" i="1"/>
  <c r="Z187" i="1"/>
  <c r="Y187" i="1"/>
  <c r="X187" i="1"/>
  <c r="W187" i="1"/>
  <c r="AF186" i="1"/>
  <c r="AE186" i="1"/>
  <c r="AD186" i="1"/>
  <c r="AC186" i="1"/>
  <c r="AB186" i="1"/>
  <c r="AA186" i="1"/>
  <c r="Z186" i="1"/>
  <c r="Y186" i="1"/>
  <c r="X186" i="1"/>
  <c r="W186" i="1"/>
  <c r="AF185" i="1"/>
  <c r="AE185" i="1"/>
  <c r="AD185" i="1"/>
  <c r="AC185" i="1"/>
  <c r="AB185" i="1"/>
  <c r="AA185" i="1"/>
  <c r="Z185" i="1"/>
  <c r="Y185" i="1"/>
  <c r="X185" i="1"/>
  <c r="W185" i="1"/>
  <c r="AF184" i="1"/>
  <c r="AE184" i="1"/>
  <c r="AD184" i="1"/>
  <c r="AC184" i="1"/>
  <c r="AB184" i="1"/>
  <c r="AA184" i="1"/>
  <c r="Z184" i="1"/>
  <c r="Y184" i="1"/>
  <c r="X184" i="1"/>
  <c r="W184" i="1"/>
  <c r="AF183" i="1"/>
  <c r="AE183" i="1"/>
  <c r="AD183" i="1"/>
  <c r="AC183" i="1"/>
  <c r="AB183" i="1"/>
  <c r="AA183" i="1"/>
  <c r="Z183" i="1"/>
  <c r="Y183" i="1"/>
  <c r="X183" i="1"/>
  <c r="W183" i="1"/>
  <c r="AF182" i="1"/>
  <c r="AE182" i="1"/>
  <c r="AD182" i="1"/>
  <c r="AC182" i="1"/>
  <c r="AB182" i="1"/>
  <c r="AA182" i="1"/>
  <c r="Z182" i="1"/>
  <c r="Y182" i="1"/>
  <c r="X182" i="1"/>
  <c r="W182" i="1"/>
  <c r="AF181" i="1"/>
  <c r="AE181" i="1"/>
  <c r="AD181" i="1"/>
  <c r="AC181" i="1"/>
  <c r="AB181" i="1"/>
  <c r="AA181" i="1"/>
  <c r="Z181" i="1"/>
  <c r="Y181" i="1"/>
  <c r="X181" i="1"/>
  <c r="W181" i="1"/>
  <c r="AF180" i="1"/>
  <c r="AE180" i="1"/>
  <c r="AD180" i="1"/>
  <c r="AC180" i="1"/>
  <c r="AB180" i="1"/>
  <c r="AA180" i="1"/>
  <c r="Z180" i="1"/>
  <c r="Y180" i="1"/>
  <c r="X180" i="1"/>
  <c r="W180" i="1"/>
  <c r="AF179" i="1"/>
  <c r="AE179" i="1"/>
  <c r="AD179" i="1"/>
  <c r="AC179" i="1"/>
  <c r="AB179" i="1"/>
  <c r="AA179" i="1"/>
  <c r="Z179" i="1"/>
  <c r="Y179" i="1"/>
  <c r="X179" i="1"/>
  <c r="W179" i="1"/>
  <c r="AF178" i="1"/>
  <c r="AE178" i="1"/>
  <c r="AD178" i="1"/>
  <c r="AC178" i="1"/>
  <c r="AB178" i="1"/>
  <c r="AA178" i="1"/>
  <c r="Z178" i="1"/>
  <c r="Y178" i="1"/>
  <c r="X178" i="1"/>
  <c r="W178" i="1"/>
  <c r="AF177" i="1"/>
  <c r="AE177" i="1"/>
  <c r="AD177" i="1"/>
  <c r="AC177" i="1"/>
  <c r="AB177" i="1"/>
  <c r="AA177" i="1"/>
  <c r="Z177" i="1"/>
  <c r="Y177" i="1"/>
  <c r="X177" i="1"/>
  <c r="W177" i="1"/>
  <c r="AF176" i="1"/>
  <c r="AE176" i="1"/>
  <c r="AD176" i="1"/>
  <c r="AC176" i="1"/>
  <c r="AB176" i="1"/>
  <c r="AA176" i="1"/>
  <c r="Z176" i="1"/>
  <c r="Y176" i="1"/>
  <c r="X176" i="1"/>
  <c r="W176" i="1"/>
  <c r="AF175" i="1"/>
  <c r="AE175" i="1"/>
  <c r="AD175" i="1"/>
  <c r="AC175" i="1"/>
  <c r="AB175" i="1"/>
  <c r="AA175" i="1"/>
  <c r="Z175" i="1"/>
  <c r="Y175" i="1"/>
  <c r="X175" i="1"/>
  <c r="W175" i="1"/>
  <c r="AF174" i="1"/>
  <c r="AE174" i="1"/>
  <c r="AD174" i="1"/>
  <c r="AC174" i="1"/>
  <c r="AB174" i="1"/>
  <c r="AA174" i="1"/>
  <c r="Z174" i="1"/>
  <c r="Y174" i="1"/>
  <c r="X174" i="1"/>
  <c r="W174" i="1"/>
  <c r="AF173" i="1"/>
  <c r="AE173" i="1"/>
  <c r="AD173" i="1"/>
  <c r="AC173" i="1"/>
  <c r="AB173" i="1"/>
  <c r="AA173" i="1"/>
  <c r="Z173" i="1"/>
  <c r="Y173" i="1"/>
  <c r="X173" i="1"/>
  <c r="W173" i="1"/>
  <c r="AF172" i="1"/>
  <c r="AE172" i="1"/>
  <c r="AD172" i="1"/>
  <c r="AC172" i="1"/>
  <c r="AB172" i="1"/>
  <c r="AA172" i="1"/>
  <c r="Z172" i="1"/>
  <c r="Y172" i="1"/>
  <c r="X172" i="1"/>
  <c r="W172" i="1"/>
  <c r="AF171" i="1"/>
  <c r="AE171" i="1"/>
  <c r="AD171" i="1"/>
  <c r="AC171" i="1"/>
  <c r="AB171" i="1"/>
  <c r="AA171" i="1"/>
  <c r="Z171" i="1"/>
  <c r="Y171" i="1"/>
  <c r="X171" i="1"/>
  <c r="W171" i="1"/>
  <c r="AF170" i="1"/>
  <c r="AE170" i="1"/>
  <c r="AD170" i="1"/>
  <c r="AC170" i="1"/>
  <c r="AB170" i="1"/>
  <c r="AA170" i="1"/>
  <c r="Z170" i="1"/>
  <c r="Y170" i="1"/>
  <c r="X170" i="1"/>
  <c r="W170" i="1"/>
  <c r="AF169" i="1"/>
  <c r="AE169" i="1"/>
  <c r="AD169" i="1"/>
  <c r="AC169" i="1"/>
  <c r="AB169" i="1"/>
  <c r="AA169" i="1"/>
  <c r="Z169" i="1"/>
  <c r="Y169" i="1"/>
  <c r="X169" i="1"/>
  <c r="W169" i="1"/>
  <c r="AF168" i="1"/>
  <c r="AE168" i="1"/>
  <c r="AD168" i="1"/>
  <c r="AC168" i="1"/>
  <c r="AB168" i="1"/>
  <c r="AA168" i="1"/>
  <c r="Z168" i="1"/>
  <c r="Y168" i="1"/>
  <c r="X168" i="1"/>
  <c r="W168" i="1"/>
  <c r="AF167" i="1"/>
  <c r="AE167" i="1"/>
  <c r="AD167" i="1"/>
  <c r="AC167" i="1"/>
  <c r="AB167" i="1"/>
  <c r="AA167" i="1"/>
  <c r="Z167" i="1"/>
  <c r="Y167" i="1"/>
  <c r="X167" i="1"/>
  <c r="W167" i="1"/>
  <c r="AF166" i="1"/>
  <c r="AE166" i="1"/>
  <c r="AD166" i="1"/>
  <c r="AC166" i="1"/>
  <c r="AB166" i="1"/>
  <c r="AA166" i="1"/>
  <c r="Z166" i="1"/>
  <c r="Y166" i="1"/>
  <c r="X166" i="1"/>
  <c r="W166" i="1"/>
  <c r="AF165" i="1"/>
  <c r="AE165" i="1"/>
  <c r="AD165" i="1"/>
  <c r="AC165" i="1"/>
  <c r="AB165" i="1"/>
  <c r="AA165" i="1"/>
  <c r="Z165" i="1"/>
  <c r="Y165" i="1"/>
  <c r="X165" i="1"/>
  <c r="W165" i="1"/>
  <c r="AF164" i="1"/>
  <c r="AE164" i="1"/>
  <c r="AD164" i="1"/>
  <c r="AC164" i="1"/>
  <c r="AB164" i="1"/>
  <c r="AA164" i="1"/>
  <c r="Z164" i="1"/>
  <c r="Y164" i="1"/>
  <c r="X164" i="1"/>
  <c r="W164" i="1"/>
  <c r="AF163" i="1"/>
  <c r="AE163" i="1"/>
  <c r="AD163" i="1"/>
  <c r="AC163" i="1"/>
  <c r="AB163" i="1"/>
  <c r="AA163" i="1"/>
  <c r="Z163" i="1"/>
  <c r="Y163" i="1"/>
  <c r="X163" i="1"/>
  <c r="W163" i="1"/>
  <c r="AF162" i="1"/>
  <c r="AE162" i="1"/>
  <c r="AD162" i="1"/>
  <c r="AC162" i="1"/>
  <c r="AB162" i="1"/>
  <c r="AA162" i="1"/>
  <c r="Z162" i="1"/>
  <c r="Y162" i="1"/>
  <c r="X162" i="1"/>
  <c r="W162" i="1"/>
  <c r="AF161" i="1"/>
  <c r="AE161" i="1"/>
  <c r="AD161" i="1"/>
  <c r="AC161" i="1"/>
  <c r="AB161" i="1"/>
  <c r="AA161" i="1"/>
  <c r="Z161" i="1"/>
  <c r="Y161" i="1"/>
  <c r="X161" i="1"/>
  <c r="W161" i="1"/>
  <c r="AF160" i="1"/>
  <c r="AE160" i="1"/>
  <c r="AD160" i="1"/>
  <c r="AC160" i="1"/>
  <c r="AB160" i="1"/>
  <c r="AA160" i="1"/>
  <c r="Z160" i="1"/>
  <c r="Y160" i="1"/>
  <c r="X160" i="1"/>
  <c r="W160" i="1"/>
  <c r="AF159" i="1"/>
  <c r="AE159" i="1"/>
  <c r="AD159" i="1"/>
  <c r="AC159" i="1"/>
  <c r="AB159" i="1"/>
  <c r="AA159" i="1"/>
  <c r="Z159" i="1"/>
  <c r="Y159" i="1"/>
  <c r="X159" i="1"/>
  <c r="W159" i="1"/>
  <c r="AF158" i="1"/>
  <c r="AE158" i="1"/>
  <c r="AD158" i="1"/>
  <c r="AC158" i="1"/>
  <c r="AB158" i="1"/>
  <c r="AA158" i="1"/>
  <c r="Z158" i="1"/>
  <c r="Y158" i="1"/>
  <c r="X158" i="1"/>
  <c r="W158" i="1"/>
  <c r="AF157" i="1"/>
  <c r="AE157" i="1"/>
  <c r="AD157" i="1"/>
  <c r="AC157" i="1"/>
  <c r="AB157" i="1"/>
  <c r="AA157" i="1"/>
  <c r="Z157" i="1"/>
  <c r="Y157" i="1"/>
  <c r="X157" i="1"/>
  <c r="W157" i="1"/>
  <c r="AF156" i="1"/>
  <c r="AE156" i="1"/>
  <c r="AD156" i="1"/>
  <c r="AC156" i="1"/>
  <c r="AB156" i="1"/>
  <c r="AA156" i="1"/>
  <c r="Z156" i="1"/>
  <c r="Y156" i="1"/>
  <c r="X156" i="1"/>
  <c r="W156" i="1"/>
  <c r="AF155" i="1"/>
  <c r="AE155" i="1"/>
  <c r="AD155" i="1"/>
  <c r="AC155" i="1"/>
  <c r="AB155" i="1"/>
  <c r="AA155" i="1"/>
  <c r="Z155" i="1"/>
  <c r="Y155" i="1"/>
  <c r="X155" i="1"/>
  <c r="W155" i="1"/>
  <c r="AF154" i="1"/>
  <c r="AE154" i="1"/>
  <c r="AD154" i="1"/>
  <c r="AC154" i="1"/>
  <c r="AB154" i="1"/>
  <c r="AA154" i="1"/>
  <c r="Z154" i="1"/>
  <c r="Y154" i="1"/>
  <c r="X154" i="1"/>
  <c r="W154" i="1"/>
  <c r="AF153" i="1"/>
  <c r="AE153" i="1"/>
  <c r="AD153" i="1"/>
  <c r="AC153" i="1"/>
  <c r="AB153" i="1"/>
  <c r="AA153" i="1"/>
  <c r="Z153" i="1"/>
  <c r="Y153" i="1"/>
  <c r="X153" i="1"/>
  <c r="W153" i="1"/>
  <c r="AF152" i="1"/>
  <c r="AE152" i="1"/>
  <c r="AD152" i="1"/>
  <c r="AC152" i="1"/>
  <c r="AB152" i="1"/>
  <c r="AA152" i="1"/>
  <c r="Z152" i="1"/>
  <c r="Y152" i="1"/>
  <c r="X152" i="1"/>
  <c r="W152" i="1"/>
  <c r="AF151" i="1"/>
  <c r="AE151" i="1"/>
  <c r="AD151" i="1"/>
  <c r="AC151" i="1"/>
  <c r="AB151" i="1"/>
  <c r="AA151" i="1"/>
  <c r="Z151" i="1"/>
  <c r="Y151" i="1"/>
  <c r="X151" i="1"/>
  <c r="W151" i="1"/>
  <c r="AF150" i="1"/>
  <c r="AE150" i="1"/>
  <c r="AD150" i="1"/>
  <c r="AC150" i="1"/>
  <c r="AB150" i="1"/>
  <c r="AA150" i="1"/>
  <c r="Z150" i="1"/>
  <c r="Y150" i="1"/>
  <c r="X150" i="1"/>
  <c r="W150" i="1"/>
  <c r="AF149" i="1"/>
  <c r="AE149" i="1"/>
  <c r="AD149" i="1"/>
  <c r="AC149" i="1"/>
  <c r="AB149" i="1"/>
  <c r="AA149" i="1"/>
  <c r="Z149" i="1"/>
  <c r="Y149" i="1"/>
  <c r="X149" i="1"/>
  <c r="W149" i="1"/>
  <c r="AF148" i="1"/>
  <c r="AE148" i="1"/>
  <c r="AD148" i="1"/>
  <c r="AC148" i="1"/>
  <c r="AB148" i="1"/>
  <c r="AA148" i="1"/>
  <c r="Z148" i="1"/>
  <c r="Y148" i="1"/>
  <c r="X148" i="1"/>
  <c r="W148" i="1"/>
  <c r="AF147" i="1"/>
  <c r="AE147" i="1"/>
  <c r="AD147" i="1"/>
  <c r="AC147" i="1"/>
  <c r="AB147" i="1"/>
  <c r="AA147" i="1"/>
  <c r="Z147" i="1"/>
  <c r="Y147" i="1"/>
  <c r="X147" i="1"/>
  <c r="W147" i="1"/>
  <c r="AF146" i="1"/>
  <c r="AE146" i="1"/>
  <c r="AD146" i="1"/>
  <c r="AC146" i="1"/>
  <c r="AB146" i="1"/>
  <c r="AA146" i="1"/>
  <c r="Z146" i="1"/>
  <c r="Y146" i="1"/>
  <c r="X146" i="1"/>
  <c r="W146" i="1"/>
  <c r="AF145" i="1"/>
  <c r="AE145" i="1"/>
  <c r="AD145" i="1"/>
  <c r="AC145" i="1"/>
  <c r="AB145" i="1"/>
  <c r="AA145" i="1"/>
  <c r="Z145" i="1"/>
  <c r="Y145" i="1"/>
  <c r="X145" i="1"/>
  <c r="W145" i="1"/>
  <c r="AF144" i="1"/>
  <c r="AE144" i="1"/>
  <c r="AD144" i="1"/>
  <c r="AC144" i="1"/>
  <c r="AB144" i="1"/>
  <c r="AA144" i="1"/>
  <c r="Z144" i="1"/>
  <c r="Y144" i="1"/>
  <c r="X144" i="1"/>
  <c r="W144" i="1"/>
  <c r="AF143" i="1"/>
  <c r="AE143" i="1"/>
  <c r="AD143" i="1"/>
  <c r="AC143" i="1"/>
  <c r="AB143" i="1"/>
  <c r="AA143" i="1"/>
  <c r="Z143" i="1"/>
  <c r="Y143" i="1"/>
  <c r="X143" i="1"/>
  <c r="W143" i="1"/>
  <c r="AF142" i="1"/>
  <c r="AE142" i="1"/>
  <c r="AD142" i="1"/>
  <c r="AC142" i="1"/>
  <c r="AB142" i="1"/>
  <c r="AA142" i="1"/>
  <c r="Z142" i="1"/>
  <c r="Y142" i="1"/>
  <c r="X142" i="1"/>
  <c r="W142" i="1"/>
  <c r="AF141" i="1"/>
  <c r="AE141" i="1"/>
  <c r="AD141" i="1"/>
  <c r="AC141" i="1"/>
  <c r="AB141" i="1"/>
  <c r="AA141" i="1"/>
  <c r="Z141" i="1"/>
  <c r="Y141" i="1"/>
  <c r="X141" i="1"/>
  <c r="W141" i="1"/>
  <c r="AF140" i="1"/>
  <c r="AE140" i="1"/>
  <c r="AD140" i="1"/>
  <c r="AC140" i="1"/>
  <c r="AB140" i="1"/>
  <c r="AA140" i="1"/>
  <c r="Z140" i="1"/>
  <c r="Y140" i="1"/>
  <c r="X140" i="1"/>
  <c r="W140" i="1"/>
  <c r="AF139" i="1"/>
  <c r="AE139" i="1"/>
  <c r="AD139" i="1"/>
  <c r="AC139" i="1"/>
  <c r="AB139" i="1"/>
  <c r="AA139" i="1"/>
  <c r="Z139" i="1"/>
  <c r="Y139" i="1"/>
  <c r="X139" i="1"/>
  <c r="W139" i="1"/>
  <c r="AF138" i="1"/>
  <c r="AE138" i="1"/>
  <c r="AD138" i="1"/>
  <c r="AC138" i="1"/>
  <c r="AB138" i="1"/>
  <c r="AA138" i="1"/>
  <c r="Z138" i="1"/>
  <c r="Y138" i="1"/>
  <c r="X138" i="1"/>
  <c r="W138" i="1"/>
  <c r="AF137" i="1"/>
  <c r="AE137" i="1"/>
  <c r="AD137" i="1"/>
  <c r="AC137" i="1"/>
  <c r="AB137" i="1"/>
  <c r="AA137" i="1"/>
  <c r="Z137" i="1"/>
  <c r="Y137" i="1"/>
  <c r="X137" i="1"/>
  <c r="W137" i="1"/>
  <c r="AF136" i="1"/>
  <c r="AE136" i="1"/>
  <c r="AD136" i="1"/>
  <c r="AC136" i="1"/>
  <c r="AB136" i="1"/>
  <c r="AA136" i="1"/>
  <c r="Z136" i="1"/>
  <c r="Y136" i="1"/>
  <c r="X136" i="1"/>
  <c r="W136" i="1"/>
  <c r="AF135" i="1"/>
  <c r="AE135" i="1"/>
  <c r="AD135" i="1"/>
  <c r="AC135" i="1"/>
  <c r="AB135" i="1"/>
  <c r="AA135" i="1"/>
  <c r="Z135" i="1"/>
  <c r="Y135" i="1"/>
  <c r="X135" i="1"/>
  <c r="W135" i="1"/>
  <c r="AF134" i="1"/>
  <c r="AE134" i="1"/>
  <c r="AD134" i="1"/>
  <c r="AC134" i="1"/>
  <c r="AB134" i="1"/>
  <c r="AA134" i="1"/>
  <c r="Z134" i="1"/>
  <c r="Y134" i="1"/>
  <c r="X134" i="1"/>
  <c r="W134" i="1"/>
  <c r="AF133" i="1"/>
  <c r="AE133" i="1"/>
  <c r="AD133" i="1"/>
  <c r="AC133" i="1"/>
  <c r="AB133" i="1"/>
  <c r="AA133" i="1"/>
  <c r="Z133" i="1"/>
  <c r="Y133" i="1"/>
  <c r="X133" i="1"/>
  <c r="W133" i="1"/>
  <c r="AF132" i="1"/>
  <c r="AE132" i="1"/>
  <c r="AD132" i="1"/>
  <c r="AC132" i="1"/>
  <c r="AB132" i="1"/>
  <c r="AA132" i="1"/>
  <c r="Z132" i="1"/>
  <c r="Y132" i="1"/>
  <c r="X132" i="1"/>
  <c r="W132" i="1"/>
  <c r="AF131" i="1"/>
  <c r="AE131" i="1"/>
  <c r="AD131" i="1"/>
  <c r="AC131" i="1"/>
  <c r="AB131" i="1"/>
  <c r="AA131" i="1"/>
  <c r="Z131" i="1"/>
  <c r="Y131" i="1"/>
  <c r="X131" i="1"/>
  <c r="W131" i="1"/>
  <c r="AF130" i="1"/>
  <c r="AE130" i="1"/>
  <c r="AD130" i="1"/>
  <c r="AC130" i="1"/>
  <c r="AB130" i="1"/>
  <c r="AA130" i="1"/>
  <c r="Z130" i="1"/>
  <c r="Y130" i="1"/>
  <c r="X130" i="1"/>
  <c r="W130" i="1"/>
  <c r="AF129" i="1"/>
  <c r="AE129" i="1"/>
  <c r="AD129" i="1"/>
  <c r="AC129" i="1"/>
  <c r="AB129" i="1"/>
  <c r="AA129" i="1"/>
  <c r="Z129" i="1"/>
  <c r="Y129" i="1"/>
  <c r="X129" i="1"/>
  <c r="W129" i="1"/>
  <c r="AF128" i="1"/>
  <c r="AE128" i="1"/>
  <c r="AD128" i="1"/>
  <c r="AC128" i="1"/>
  <c r="AB128" i="1"/>
  <c r="AA128" i="1"/>
  <c r="Z128" i="1"/>
  <c r="Y128" i="1"/>
  <c r="X128" i="1"/>
  <c r="W128" i="1"/>
  <c r="AF127" i="1"/>
  <c r="AE127" i="1"/>
  <c r="AD127" i="1"/>
  <c r="AC127" i="1"/>
  <c r="AB127" i="1"/>
  <c r="AA127" i="1"/>
  <c r="Z127" i="1"/>
  <c r="Y127" i="1"/>
  <c r="X127" i="1"/>
  <c r="W127" i="1"/>
  <c r="AF126" i="1"/>
  <c r="AE126" i="1"/>
  <c r="AD126" i="1"/>
  <c r="AC126" i="1"/>
  <c r="AB126" i="1"/>
  <c r="AA126" i="1"/>
  <c r="Z126" i="1"/>
  <c r="Y126" i="1"/>
  <c r="X126" i="1"/>
  <c r="W126" i="1"/>
  <c r="AF125" i="1"/>
  <c r="AE125" i="1"/>
  <c r="AD125" i="1"/>
  <c r="AC125" i="1"/>
  <c r="AB125" i="1"/>
  <c r="AA125" i="1"/>
  <c r="Z125" i="1"/>
  <c r="Y125" i="1"/>
  <c r="X125" i="1"/>
  <c r="W125" i="1"/>
  <c r="AF124" i="1"/>
  <c r="AE124" i="1"/>
  <c r="AD124" i="1"/>
  <c r="AC124" i="1"/>
  <c r="AB124" i="1"/>
  <c r="AA124" i="1"/>
  <c r="Z124" i="1"/>
  <c r="Y124" i="1"/>
  <c r="X124" i="1"/>
  <c r="W124" i="1"/>
  <c r="AF123" i="1"/>
  <c r="AE123" i="1"/>
  <c r="AD123" i="1"/>
  <c r="AC123" i="1"/>
  <c r="AB123" i="1"/>
  <c r="AA123" i="1"/>
  <c r="Z123" i="1"/>
  <c r="Y123" i="1"/>
  <c r="X123" i="1"/>
  <c r="W123" i="1"/>
  <c r="AF122" i="1"/>
  <c r="AE122" i="1"/>
  <c r="AD122" i="1"/>
  <c r="AC122" i="1"/>
  <c r="AB122" i="1"/>
  <c r="AA122" i="1"/>
  <c r="Z122" i="1"/>
  <c r="Y122" i="1"/>
  <c r="X122" i="1"/>
  <c r="W122" i="1"/>
  <c r="AF121" i="1"/>
  <c r="AE121" i="1"/>
  <c r="AD121" i="1"/>
  <c r="AC121" i="1"/>
  <c r="AB121" i="1"/>
  <c r="AA121" i="1"/>
  <c r="Z121" i="1"/>
  <c r="Y121" i="1"/>
  <c r="X121" i="1"/>
  <c r="W121" i="1"/>
  <c r="AF120" i="1"/>
  <c r="AE120" i="1"/>
  <c r="AD120" i="1"/>
  <c r="AC120" i="1"/>
  <c r="AB120" i="1"/>
  <c r="AA120" i="1"/>
  <c r="Z120" i="1"/>
  <c r="Y120" i="1"/>
  <c r="X120" i="1"/>
  <c r="W120" i="1"/>
  <c r="AF119" i="1"/>
  <c r="AE119" i="1"/>
  <c r="AD119" i="1"/>
  <c r="AC119" i="1"/>
  <c r="AB119" i="1"/>
  <c r="AA119" i="1"/>
  <c r="Z119" i="1"/>
  <c r="Y119" i="1"/>
  <c r="X119" i="1"/>
  <c r="W119" i="1"/>
  <c r="AF118" i="1"/>
  <c r="AE118" i="1"/>
  <c r="AD118" i="1"/>
  <c r="AC118" i="1"/>
  <c r="AB118" i="1"/>
  <c r="AA118" i="1"/>
  <c r="Z118" i="1"/>
  <c r="Y118" i="1"/>
  <c r="X118" i="1"/>
  <c r="W118" i="1"/>
  <c r="AF117" i="1"/>
  <c r="AE117" i="1"/>
  <c r="AD117" i="1"/>
  <c r="AC117" i="1"/>
  <c r="AB117" i="1"/>
  <c r="AA117" i="1"/>
  <c r="Z117" i="1"/>
  <c r="Y117" i="1"/>
  <c r="X117" i="1"/>
  <c r="W117" i="1"/>
  <c r="AF116" i="1"/>
  <c r="AE116" i="1"/>
  <c r="AD116" i="1"/>
  <c r="AC116" i="1"/>
  <c r="AB116" i="1"/>
  <c r="AA116" i="1"/>
  <c r="Z116" i="1"/>
  <c r="Y116" i="1"/>
  <c r="X116" i="1"/>
  <c r="W116" i="1"/>
  <c r="AF115" i="1"/>
  <c r="AE115" i="1"/>
  <c r="AD115" i="1"/>
  <c r="AC115" i="1"/>
  <c r="AB115" i="1"/>
  <c r="AA115" i="1"/>
  <c r="Z115" i="1"/>
  <c r="Y115" i="1"/>
  <c r="X115" i="1"/>
  <c r="W115" i="1"/>
  <c r="AF114" i="1"/>
  <c r="AE114" i="1"/>
  <c r="AD114" i="1"/>
  <c r="AC114" i="1"/>
  <c r="AB114" i="1"/>
  <c r="AA114" i="1"/>
  <c r="Z114" i="1"/>
  <c r="Y114" i="1"/>
  <c r="X114" i="1"/>
  <c r="W114" i="1"/>
  <c r="AF113" i="1"/>
  <c r="AE113" i="1"/>
  <c r="AD113" i="1"/>
  <c r="AC113" i="1"/>
  <c r="AB113" i="1"/>
  <c r="AA113" i="1"/>
  <c r="Z113" i="1"/>
  <c r="Y113" i="1"/>
  <c r="X113" i="1"/>
  <c r="W113" i="1"/>
  <c r="AF112" i="1"/>
  <c r="AE112" i="1"/>
  <c r="AD112" i="1"/>
  <c r="AC112" i="1"/>
  <c r="AB112" i="1"/>
  <c r="AA112" i="1"/>
  <c r="Z112" i="1"/>
  <c r="Y112" i="1"/>
  <c r="X112" i="1"/>
  <c r="W112" i="1"/>
  <c r="AF111" i="1"/>
  <c r="AE111" i="1"/>
  <c r="AD111" i="1"/>
  <c r="AC111" i="1"/>
  <c r="AB111" i="1"/>
  <c r="AA111" i="1"/>
  <c r="Z111" i="1"/>
  <c r="Y111" i="1"/>
  <c r="X111" i="1"/>
  <c r="W111" i="1"/>
  <c r="AF110" i="1"/>
  <c r="AE110" i="1"/>
  <c r="AD110" i="1"/>
  <c r="AC110" i="1"/>
  <c r="AB110" i="1"/>
  <c r="AA110" i="1"/>
  <c r="Z110" i="1"/>
  <c r="Y110" i="1"/>
  <c r="X110" i="1"/>
  <c r="W110" i="1"/>
  <c r="AF109" i="1"/>
  <c r="AE109" i="1"/>
  <c r="AD109" i="1"/>
  <c r="AC109" i="1"/>
  <c r="AB109" i="1"/>
  <c r="AA109" i="1"/>
  <c r="Z109" i="1"/>
  <c r="Y109" i="1"/>
  <c r="X109" i="1"/>
  <c r="W109" i="1"/>
  <c r="AF108" i="1"/>
  <c r="AE108" i="1"/>
  <c r="AD108" i="1"/>
  <c r="AC108" i="1"/>
  <c r="AB108" i="1"/>
  <c r="AA108" i="1"/>
  <c r="Z108" i="1"/>
  <c r="Y108" i="1"/>
  <c r="X108" i="1"/>
  <c r="W108" i="1"/>
  <c r="AF107" i="1"/>
  <c r="AE107" i="1"/>
  <c r="AD107" i="1"/>
  <c r="AC107" i="1"/>
  <c r="AB107" i="1"/>
  <c r="AA107" i="1"/>
  <c r="Z107" i="1"/>
  <c r="Y107" i="1"/>
  <c r="X107" i="1"/>
  <c r="W107" i="1"/>
  <c r="AF106" i="1"/>
  <c r="AE106" i="1"/>
  <c r="AD106" i="1"/>
  <c r="AC106" i="1"/>
  <c r="AB106" i="1"/>
  <c r="AA106" i="1"/>
  <c r="Z106" i="1"/>
  <c r="Y106" i="1"/>
  <c r="X106" i="1"/>
  <c r="W106" i="1"/>
  <c r="AF105" i="1"/>
  <c r="AE105" i="1"/>
  <c r="AD105" i="1"/>
  <c r="AC105" i="1"/>
  <c r="AB105" i="1"/>
  <c r="AA105" i="1"/>
  <c r="Z105" i="1"/>
  <c r="Y105" i="1"/>
  <c r="X105" i="1"/>
  <c r="W105" i="1"/>
  <c r="AF104" i="1"/>
  <c r="AE104" i="1"/>
  <c r="AD104" i="1"/>
  <c r="AC104" i="1"/>
  <c r="AB104" i="1"/>
  <c r="AA104" i="1"/>
  <c r="Z104" i="1"/>
  <c r="Y104" i="1"/>
  <c r="X104" i="1"/>
  <c r="W104" i="1"/>
  <c r="AF103" i="1"/>
  <c r="AE103" i="1"/>
  <c r="AD103" i="1"/>
  <c r="AC103" i="1"/>
  <c r="AB103" i="1"/>
  <c r="AA103" i="1"/>
  <c r="Z103" i="1"/>
  <c r="Y103" i="1"/>
  <c r="X103" i="1"/>
  <c r="W103" i="1"/>
  <c r="AF102" i="1"/>
  <c r="AE102" i="1"/>
  <c r="AD102" i="1"/>
  <c r="AC102" i="1"/>
  <c r="AB102" i="1"/>
  <c r="AA102" i="1"/>
  <c r="Z102" i="1"/>
  <c r="Y102" i="1"/>
  <c r="X102" i="1"/>
  <c r="W102" i="1"/>
  <c r="AF101" i="1"/>
  <c r="AE101" i="1"/>
  <c r="AD101" i="1"/>
  <c r="AC101" i="1"/>
  <c r="AB101" i="1"/>
  <c r="AA101" i="1"/>
  <c r="Z101" i="1"/>
  <c r="Y101" i="1"/>
  <c r="X101" i="1"/>
  <c r="W101" i="1"/>
  <c r="AF100" i="1"/>
  <c r="AE100" i="1"/>
  <c r="AD100" i="1"/>
  <c r="AC100" i="1"/>
  <c r="AB100" i="1"/>
  <c r="AA100" i="1"/>
  <c r="Z100" i="1"/>
  <c r="Y100" i="1"/>
  <c r="X100" i="1"/>
  <c r="W100" i="1"/>
  <c r="AF99" i="1"/>
  <c r="AE99" i="1"/>
  <c r="AD99" i="1"/>
  <c r="AC99" i="1"/>
  <c r="AB99" i="1"/>
  <c r="AA99" i="1"/>
  <c r="Z99" i="1"/>
  <c r="Y99" i="1"/>
  <c r="X99" i="1"/>
  <c r="W99" i="1"/>
  <c r="AF98" i="1"/>
  <c r="AE98" i="1"/>
  <c r="AD98" i="1"/>
  <c r="AC98" i="1"/>
  <c r="AB98" i="1"/>
  <c r="AA98" i="1"/>
  <c r="Z98" i="1"/>
  <c r="Y98" i="1"/>
  <c r="X98" i="1"/>
  <c r="W98" i="1"/>
  <c r="AF97" i="1"/>
  <c r="AE97" i="1"/>
  <c r="AD97" i="1"/>
  <c r="AC97" i="1"/>
  <c r="AB97" i="1"/>
  <c r="AA97" i="1"/>
  <c r="Z97" i="1"/>
  <c r="Y97" i="1"/>
  <c r="X97" i="1"/>
  <c r="W97" i="1"/>
  <c r="AF96" i="1"/>
  <c r="AE96" i="1"/>
  <c r="AD96" i="1"/>
  <c r="AC96" i="1"/>
  <c r="AB96" i="1"/>
  <c r="AA96" i="1"/>
  <c r="Z96" i="1"/>
  <c r="Y96" i="1"/>
  <c r="X96" i="1"/>
  <c r="W96" i="1"/>
  <c r="AF95" i="1"/>
  <c r="AE95" i="1"/>
  <c r="AD95" i="1"/>
  <c r="AC95" i="1"/>
  <c r="AB95" i="1"/>
  <c r="AA95" i="1"/>
  <c r="Z95" i="1"/>
  <c r="Y95" i="1"/>
  <c r="X95" i="1"/>
  <c r="W95" i="1"/>
  <c r="AF94" i="1"/>
  <c r="AE94" i="1"/>
  <c r="AD94" i="1"/>
  <c r="AC94" i="1"/>
  <c r="AB94" i="1"/>
  <c r="AA94" i="1"/>
  <c r="Z94" i="1"/>
  <c r="Y94" i="1"/>
  <c r="X94" i="1"/>
  <c r="W94" i="1"/>
  <c r="AF93" i="1"/>
  <c r="AE93" i="1"/>
  <c r="AD93" i="1"/>
  <c r="AC93" i="1"/>
  <c r="AB93" i="1"/>
  <c r="AA93" i="1"/>
  <c r="Z93" i="1"/>
  <c r="Y93" i="1"/>
  <c r="X93" i="1"/>
  <c r="W93" i="1"/>
  <c r="AF92" i="1"/>
  <c r="AE92" i="1"/>
  <c r="AD92" i="1"/>
  <c r="AC92" i="1"/>
  <c r="AB92" i="1"/>
  <c r="AA92" i="1"/>
  <c r="Z92" i="1"/>
  <c r="Y92" i="1"/>
  <c r="X92" i="1"/>
  <c r="W92" i="1"/>
  <c r="AF91" i="1"/>
  <c r="AE91" i="1"/>
  <c r="AD91" i="1"/>
  <c r="AC91" i="1"/>
  <c r="AB91" i="1"/>
  <c r="AA91" i="1"/>
  <c r="Z91" i="1"/>
  <c r="Y91" i="1"/>
  <c r="X91" i="1"/>
  <c r="W91" i="1"/>
  <c r="AF90" i="1"/>
  <c r="AE90" i="1"/>
  <c r="AD90" i="1"/>
  <c r="AC90" i="1"/>
  <c r="AB90" i="1"/>
  <c r="AA90" i="1"/>
  <c r="Z90" i="1"/>
  <c r="Y90" i="1"/>
  <c r="X90" i="1"/>
  <c r="W90" i="1"/>
  <c r="AF89" i="1"/>
  <c r="AE89" i="1"/>
  <c r="AD89" i="1"/>
  <c r="AC89" i="1"/>
  <c r="AB89" i="1"/>
  <c r="AA89" i="1"/>
  <c r="Z89" i="1"/>
  <c r="Y89" i="1"/>
  <c r="X89" i="1"/>
  <c r="W89" i="1"/>
  <c r="AF88" i="1"/>
  <c r="AE88" i="1"/>
  <c r="AD88" i="1"/>
  <c r="AC88" i="1"/>
  <c r="AB88" i="1"/>
  <c r="AA88" i="1"/>
  <c r="Z88" i="1"/>
  <c r="Y88" i="1"/>
  <c r="X88" i="1"/>
  <c r="W88" i="1"/>
  <c r="AF87" i="1"/>
  <c r="AE87" i="1"/>
  <c r="AD87" i="1"/>
  <c r="AC87" i="1"/>
  <c r="AB87" i="1"/>
  <c r="AA87" i="1"/>
  <c r="Z87" i="1"/>
  <c r="Y87" i="1"/>
  <c r="X87" i="1"/>
  <c r="W87" i="1"/>
  <c r="AF86" i="1"/>
  <c r="AE86" i="1"/>
  <c r="AD86" i="1"/>
  <c r="AC86" i="1"/>
  <c r="AB86" i="1"/>
  <c r="AA86" i="1"/>
  <c r="Z86" i="1"/>
  <c r="Y86" i="1"/>
  <c r="X86" i="1"/>
  <c r="W86" i="1"/>
  <c r="AF85" i="1"/>
  <c r="AE85" i="1"/>
  <c r="AD85" i="1"/>
  <c r="AC85" i="1"/>
  <c r="AB85" i="1"/>
  <c r="AA85" i="1"/>
  <c r="Z85" i="1"/>
  <c r="Y85" i="1"/>
  <c r="X85" i="1"/>
  <c r="W85" i="1"/>
  <c r="AF84" i="1"/>
  <c r="AE84" i="1"/>
  <c r="AD84" i="1"/>
  <c r="AC84" i="1"/>
  <c r="AB84" i="1"/>
  <c r="AA84" i="1"/>
  <c r="Z84" i="1"/>
  <c r="Y84" i="1"/>
  <c r="X84" i="1"/>
  <c r="W84" i="1"/>
  <c r="AF83" i="1"/>
  <c r="AE83" i="1"/>
  <c r="AD83" i="1"/>
  <c r="AC83" i="1"/>
  <c r="AB83" i="1"/>
  <c r="AA83" i="1"/>
  <c r="Z83" i="1"/>
  <c r="Y83" i="1"/>
  <c r="X83" i="1"/>
  <c r="W83" i="1"/>
  <c r="AF82" i="1"/>
  <c r="AE82" i="1"/>
  <c r="AD82" i="1"/>
  <c r="AC82" i="1"/>
  <c r="AB82" i="1"/>
  <c r="AA82" i="1"/>
  <c r="Z82" i="1"/>
  <c r="Y82" i="1"/>
  <c r="X82" i="1"/>
  <c r="W82" i="1"/>
  <c r="AF81" i="1"/>
  <c r="AE81" i="1"/>
  <c r="AD81" i="1"/>
  <c r="AC81" i="1"/>
  <c r="AB81" i="1"/>
  <c r="AA81" i="1"/>
  <c r="Z81" i="1"/>
  <c r="Y81" i="1"/>
  <c r="X81" i="1"/>
  <c r="W81" i="1"/>
  <c r="AF80" i="1"/>
  <c r="AE80" i="1"/>
  <c r="AD80" i="1"/>
  <c r="AC80" i="1"/>
  <c r="AB80" i="1"/>
  <c r="AA80" i="1"/>
  <c r="Z80" i="1"/>
  <c r="Y80" i="1"/>
  <c r="X80" i="1"/>
  <c r="W80" i="1"/>
  <c r="AF79" i="1"/>
  <c r="AE79" i="1"/>
  <c r="AD79" i="1"/>
  <c r="AC79" i="1"/>
  <c r="AB79" i="1"/>
  <c r="AA79" i="1"/>
  <c r="Z79" i="1"/>
  <c r="Y79" i="1"/>
  <c r="X79" i="1"/>
  <c r="W79" i="1"/>
  <c r="AF78" i="1"/>
  <c r="AE78" i="1"/>
  <c r="AD78" i="1"/>
  <c r="AC78" i="1"/>
  <c r="AB78" i="1"/>
  <c r="AA78" i="1"/>
  <c r="Z78" i="1"/>
  <c r="Y78" i="1"/>
  <c r="X78" i="1"/>
  <c r="W78" i="1"/>
  <c r="AF77" i="1"/>
  <c r="AE77" i="1"/>
  <c r="AD77" i="1"/>
  <c r="AC77" i="1"/>
  <c r="AB77" i="1"/>
  <c r="AA77" i="1"/>
  <c r="Z77" i="1"/>
  <c r="Y77" i="1"/>
  <c r="X77" i="1"/>
  <c r="W77" i="1"/>
  <c r="AF76" i="1"/>
  <c r="AE76" i="1"/>
  <c r="AD76" i="1"/>
  <c r="AC76" i="1"/>
  <c r="AB76" i="1"/>
  <c r="AA76" i="1"/>
  <c r="Z76" i="1"/>
  <c r="Y76" i="1"/>
  <c r="X76" i="1"/>
  <c r="W76" i="1"/>
  <c r="AF75" i="1"/>
  <c r="AE75" i="1"/>
  <c r="AD75" i="1"/>
  <c r="AC75" i="1"/>
  <c r="AB75" i="1"/>
  <c r="AA75" i="1"/>
  <c r="Z75" i="1"/>
  <c r="Y75" i="1"/>
  <c r="X75" i="1"/>
  <c r="W75" i="1"/>
  <c r="AF74" i="1"/>
  <c r="AE74" i="1"/>
  <c r="AD74" i="1"/>
  <c r="AC74" i="1"/>
  <c r="AB74" i="1"/>
  <c r="AA74" i="1"/>
  <c r="Z74" i="1"/>
  <c r="Y74" i="1"/>
  <c r="X74" i="1"/>
  <c r="W74" i="1"/>
  <c r="AF73" i="1"/>
  <c r="AE73" i="1"/>
  <c r="AD73" i="1"/>
  <c r="AC73" i="1"/>
  <c r="AB73" i="1"/>
  <c r="AA73" i="1"/>
  <c r="Z73" i="1"/>
  <c r="Y73" i="1"/>
  <c r="X73" i="1"/>
  <c r="W73" i="1"/>
  <c r="AF72" i="1"/>
  <c r="AE72" i="1"/>
  <c r="AD72" i="1"/>
  <c r="AC72" i="1"/>
  <c r="AB72" i="1"/>
  <c r="AA72" i="1"/>
  <c r="Z72" i="1"/>
  <c r="Y72" i="1"/>
  <c r="X72" i="1"/>
  <c r="W72" i="1"/>
  <c r="AF71" i="1"/>
  <c r="AE71" i="1"/>
  <c r="AD71" i="1"/>
  <c r="AC71" i="1"/>
  <c r="AB71" i="1"/>
  <c r="AA71" i="1"/>
  <c r="Z71" i="1"/>
  <c r="Y71" i="1"/>
  <c r="X71" i="1"/>
  <c r="W71" i="1"/>
  <c r="AF70" i="1"/>
  <c r="AE70" i="1"/>
  <c r="AD70" i="1"/>
  <c r="AC70" i="1"/>
  <c r="AB70" i="1"/>
  <c r="AA70" i="1"/>
  <c r="Z70" i="1"/>
  <c r="Y70" i="1"/>
  <c r="X70" i="1"/>
  <c r="W70" i="1"/>
  <c r="AF69" i="1"/>
  <c r="AE69" i="1"/>
  <c r="AD69" i="1"/>
  <c r="AC69" i="1"/>
  <c r="AB69" i="1"/>
  <c r="AA69" i="1"/>
  <c r="Z69" i="1"/>
  <c r="Y69" i="1"/>
  <c r="X69" i="1"/>
  <c r="W69" i="1"/>
  <c r="AF68" i="1"/>
  <c r="AE68" i="1"/>
  <c r="AD68" i="1"/>
  <c r="AC68" i="1"/>
  <c r="AB68" i="1"/>
  <c r="AA68" i="1"/>
  <c r="Z68" i="1"/>
  <c r="Y68" i="1"/>
  <c r="X68" i="1"/>
  <c r="W68" i="1"/>
  <c r="AF67" i="1"/>
  <c r="AE67" i="1"/>
  <c r="AD67" i="1"/>
  <c r="AC67" i="1"/>
  <c r="AB67" i="1"/>
  <c r="AA67" i="1"/>
  <c r="Z67" i="1"/>
  <c r="Y67" i="1"/>
  <c r="X67" i="1"/>
  <c r="W67" i="1"/>
  <c r="AF66" i="1"/>
  <c r="AE66" i="1"/>
  <c r="AD66" i="1"/>
  <c r="AC66" i="1"/>
  <c r="AB66" i="1"/>
  <c r="AA66" i="1"/>
  <c r="Z66" i="1"/>
  <c r="Y66" i="1"/>
  <c r="X66" i="1"/>
  <c r="W66" i="1"/>
  <c r="AF65" i="1"/>
  <c r="AE65" i="1"/>
  <c r="AD65" i="1"/>
  <c r="AC65" i="1"/>
  <c r="AB65" i="1"/>
  <c r="AA65" i="1"/>
  <c r="Z65" i="1"/>
  <c r="Y65" i="1"/>
  <c r="X65" i="1"/>
  <c r="W65" i="1"/>
  <c r="AF64" i="1"/>
  <c r="AE64" i="1"/>
  <c r="AD64" i="1"/>
  <c r="AC64" i="1"/>
  <c r="AB64" i="1"/>
  <c r="AA64" i="1"/>
  <c r="Z64" i="1"/>
  <c r="Y64" i="1"/>
  <c r="X64" i="1"/>
  <c r="W64" i="1"/>
  <c r="AF63" i="1"/>
  <c r="AE63" i="1"/>
  <c r="AD63" i="1"/>
  <c r="AC63" i="1"/>
  <c r="AB63" i="1"/>
  <c r="AA63" i="1"/>
  <c r="Z63" i="1"/>
  <c r="Y63" i="1"/>
  <c r="X63" i="1"/>
  <c r="W63" i="1"/>
  <c r="AF62" i="1"/>
  <c r="AE62" i="1"/>
  <c r="AD62" i="1"/>
  <c r="AC62" i="1"/>
  <c r="AB62" i="1"/>
  <c r="AA62" i="1"/>
  <c r="Z62" i="1"/>
  <c r="Y62" i="1"/>
  <c r="X62" i="1"/>
  <c r="W62" i="1"/>
  <c r="AF61" i="1"/>
  <c r="AE61" i="1"/>
  <c r="AD61" i="1"/>
  <c r="AC61" i="1"/>
  <c r="AB61" i="1"/>
  <c r="AA61" i="1"/>
  <c r="Z61" i="1"/>
  <c r="Y61" i="1"/>
  <c r="X61" i="1"/>
  <c r="W61" i="1"/>
  <c r="AF60" i="1"/>
  <c r="AE60" i="1"/>
  <c r="AD60" i="1"/>
  <c r="AC60" i="1"/>
  <c r="AB60" i="1"/>
  <c r="AA60" i="1"/>
  <c r="Z60" i="1"/>
  <c r="Y60" i="1"/>
  <c r="X60" i="1"/>
  <c r="W60" i="1"/>
  <c r="AF59" i="1"/>
  <c r="AE59" i="1"/>
  <c r="AD59" i="1"/>
  <c r="AC59" i="1"/>
  <c r="AB59" i="1"/>
  <c r="AA59" i="1"/>
  <c r="Z59" i="1"/>
  <c r="Y59" i="1"/>
  <c r="X59" i="1"/>
  <c r="W59" i="1"/>
  <c r="AF58" i="1"/>
  <c r="AE58" i="1"/>
  <c r="AD58" i="1"/>
  <c r="AC58" i="1"/>
  <c r="AB58" i="1"/>
  <c r="AA58" i="1"/>
  <c r="Z58" i="1"/>
  <c r="Y58" i="1"/>
  <c r="X58" i="1"/>
  <c r="W58" i="1"/>
  <c r="AF57" i="1"/>
  <c r="AE57" i="1"/>
  <c r="AD57" i="1"/>
  <c r="AC57" i="1"/>
  <c r="AB57" i="1"/>
  <c r="AA57" i="1"/>
  <c r="Z57" i="1"/>
  <c r="Y57" i="1"/>
  <c r="X57" i="1"/>
  <c r="W57" i="1"/>
  <c r="AF56" i="1"/>
  <c r="AE56" i="1"/>
  <c r="AD56" i="1"/>
  <c r="AC56" i="1"/>
  <c r="AB56" i="1"/>
  <c r="AA56" i="1"/>
  <c r="Z56" i="1"/>
  <c r="Y56" i="1"/>
  <c r="X56" i="1"/>
  <c r="W56" i="1"/>
  <c r="AF55" i="1"/>
  <c r="AE55" i="1"/>
  <c r="AD55" i="1"/>
  <c r="AC55" i="1"/>
  <c r="AB55" i="1"/>
  <c r="AA55" i="1"/>
  <c r="Z55" i="1"/>
  <c r="Y55" i="1"/>
  <c r="X55" i="1"/>
  <c r="W55" i="1"/>
  <c r="AF54" i="1"/>
  <c r="AE54" i="1"/>
  <c r="AD54" i="1"/>
  <c r="AC54" i="1"/>
  <c r="AB54" i="1"/>
  <c r="AA54" i="1"/>
  <c r="Z54" i="1"/>
  <c r="Y54" i="1"/>
  <c r="X54" i="1"/>
  <c r="W54" i="1"/>
  <c r="AF53" i="1"/>
  <c r="AE53" i="1"/>
  <c r="AD53" i="1"/>
  <c r="AC53" i="1"/>
  <c r="AB53" i="1"/>
  <c r="AA53" i="1"/>
  <c r="Z53" i="1"/>
  <c r="Y53" i="1"/>
  <c r="X53" i="1"/>
  <c r="W53" i="1"/>
  <c r="AF52" i="1"/>
  <c r="AE52" i="1"/>
  <c r="AD52" i="1"/>
  <c r="AC52" i="1"/>
  <c r="AB52" i="1"/>
  <c r="AA52" i="1"/>
  <c r="Z52" i="1"/>
  <c r="Y52" i="1"/>
  <c r="X52" i="1"/>
  <c r="W52" i="1"/>
  <c r="AF51" i="1"/>
  <c r="AE51" i="1"/>
  <c r="AD51" i="1"/>
  <c r="AC51" i="1"/>
  <c r="AB51" i="1"/>
  <c r="AA51" i="1"/>
  <c r="Z51" i="1"/>
  <c r="Y51" i="1"/>
  <c r="X51" i="1"/>
  <c r="W51" i="1"/>
  <c r="AF50" i="1"/>
  <c r="AE50" i="1"/>
  <c r="AD50" i="1"/>
  <c r="AC50" i="1"/>
  <c r="AB50" i="1"/>
  <c r="AA50" i="1"/>
  <c r="Z50" i="1"/>
  <c r="Y50" i="1"/>
  <c r="X50" i="1"/>
  <c r="W50" i="1"/>
  <c r="AF49" i="1"/>
  <c r="AE49" i="1"/>
  <c r="AD49" i="1"/>
  <c r="AC49" i="1"/>
  <c r="AB49" i="1"/>
  <c r="AA49" i="1"/>
  <c r="Z49" i="1"/>
  <c r="Y49" i="1"/>
  <c r="X49" i="1"/>
  <c r="W49" i="1"/>
  <c r="AF48" i="1"/>
  <c r="AE48" i="1"/>
  <c r="AD48" i="1"/>
  <c r="AC48" i="1"/>
  <c r="AB48" i="1"/>
  <c r="AA48" i="1"/>
  <c r="Z48" i="1"/>
  <c r="Y48" i="1"/>
  <c r="X48" i="1"/>
  <c r="W48" i="1"/>
  <c r="AF47" i="1"/>
  <c r="AE47" i="1"/>
  <c r="AD47" i="1"/>
  <c r="AC47" i="1"/>
  <c r="AB47" i="1"/>
  <c r="AA47" i="1"/>
  <c r="Z47" i="1"/>
  <c r="Y47" i="1"/>
  <c r="X47" i="1"/>
  <c r="W47" i="1"/>
  <c r="AF46" i="1"/>
  <c r="AE46" i="1"/>
  <c r="AD46" i="1"/>
  <c r="AC46" i="1"/>
  <c r="AB46" i="1"/>
  <c r="AA46" i="1"/>
  <c r="Z46" i="1"/>
  <c r="Y46" i="1"/>
  <c r="X46" i="1"/>
  <c r="W46" i="1"/>
  <c r="AF45" i="1"/>
  <c r="AE45" i="1"/>
  <c r="AD45" i="1"/>
  <c r="AC45" i="1"/>
  <c r="AB45" i="1"/>
  <c r="AA45" i="1"/>
  <c r="Z45" i="1"/>
  <c r="Y45" i="1"/>
  <c r="X45" i="1"/>
  <c r="W45" i="1"/>
  <c r="AF44" i="1"/>
  <c r="AE44" i="1"/>
  <c r="AD44" i="1"/>
  <c r="AC44" i="1"/>
  <c r="AB44" i="1"/>
  <c r="AA44" i="1"/>
  <c r="Z44" i="1"/>
  <c r="Y44" i="1"/>
  <c r="X44" i="1"/>
  <c r="W44" i="1"/>
  <c r="AF43" i="1"/>
  <c r="AE43" i="1"/>
  <c r="AD43" i="1"/>
  <c r="AC43" i="1"/>
  <c r="AB43" i="1"/>
  <c r="AA43" i="1"/>
  <c r="Z43" i="1"/>
  <c r="Y43" i="1"/>
  <c r="X43" i="1"/>
  <c r="W43" i="1"/>
  <c r="AF42" i="1"/>
  <c r="AE42" i="1"/>
  <c r="AD42" i="1"/>
  <c r="AC42" i="1"/>
  <c r="AB42" i="1"/>
  <c r="AA42" i="1"/>
  <c r="Z42" i="1"/>
  <c r="Y42" i="1"/>
  <c r="X42" i="1"/>
  <c r="W42" i="1"/>
  <c r="AF41" i="1"/>
  <c r="AE41" i="1"/>
  <c r="AD41" i="1"/>
  <c r="AC41" i="1"/>
  <c r="AB41" i="1"/>
  <c r="AA41" i="1"/>
  <c r="Z41" i="1"/>
  <c r="Y41" i="1"/>
  <c r="X41" i="1"/>
  <c r="W41" i="1"/>
  <c r="AF40" i="1"/>
  <c r="AE40" i="1"/>
  <c r="AD40" i="1"/>
  <c r="AC40" i="1"/>
  <c r="AB40" i="1"/>
  <c r="AA40" i="1"/>
  <c r="Z40" i="1"/>
  <c r="Y40" i="1"/>
  <c r="X40" i="1"/>
  <c r="W40" i="1"/>
  <c r="AF39" i="1"/>
  <c r="AE39" i="1"/>
  <c r="AD39" i="1"/>
  <c r="AC39" i="1"/>
  <c r="AB39" i="1"/>
  <c r="AA39" i="1"/>
  <c r="Z39" i="1"/>
  <c r="Y39" i="1"/>
  <c r="X39" i="1"/>
  <c r="W39" i="1"/>
  <c r="AF38" i="1"/>
  <c r="AE38" i="1"/>
  <c r="AD38" i="1"/>
  <c r="AC38" i="1"/>
  <c r="AB38" i="1"/>
  <c r="AA38" i="1"/>
  <c r="Z38" i="1"/>
  <c r="Y38" i="1"/>
  <c r="X38" i="1"/>
  <c r="W38" i="1"/>
  <c r="AF37" i="1"/>
  <c r="AE37" i="1"/>
  <c r="AD37" i="1"/>
  <c r="AC37" i="1"/>
  <c r="AB37" i="1"/>
  <c r="AA37" i="1"/>
  <c r="Z37" i="1"/>
  <c r="Y37" i="1"/>
  <c r="X37" i="1"/>
  <c r="W37" i="1"/>
  <c r="AF36" i="1"/>
  <c r="AE36" i="1"/>
  <c r="AD36" i="1"/>
  <c r="AC36" i="1"/>
  <c r="AB36" i="1"/>
  <c r="AA36" i="1"/>
  <c r="Z36" i="1"/>
  <c r="Y36" i="1"/>
  <c r="X36" i="1"/>
  <c r="W36" i="1"/>
  <c r="AF35" i="1"/>
  <c r="AE35" i="1"/>
  <c r="AD35" i="1"/>
  <c r="AC35" i="1"/>
  <c r="AB35" i="1"/>
  <c r="AA35" i="1"/>
  <c r="Z35" i="1"/>
  <c r="Y35" i="1"/>
  <c r="X35" i="1"/>
  <c r="W35" i="1"/>
  <c r="AF34" i="1"/>
  <c r="AE34" i="1"/>
  <c r="AD34" i="1"/>
  <c r="AC34" i="1"/>
  <c r="AB34" i="1"/>
  <c r="AA34" i="1"/>
  <c r="Z34" i="1"/>
  <c r="Y34" i="1"/>
  <c r="X34" i="1"/>
  <c r="W34" i="1"/>
  <c r="AF33" i="1"/>
  <c r="AE33" i="1"/>
  <c r="AD33" i="1"/>
  <c r="AC33" i="1"/>
  <c r="AB33" i="1"/>
  <c r="AA33" i="1"/>
  <c r="Z33" i="1"/>
  <c r="Y33" i="1"/>
  <c r="X33" i="1"/>
  <c r="W33" i="1"/>
  <c r="AF32" i="1"/>
  <c r="AE32" i="1"/>
  <c r="AD32" i="1"/>
  <c r="AC32" i="1"/>
  <c r="AB32" i="1"/>
  <c r="AA32" i="1"/>
  <c r="Z32" i="1"/>
  <c r="Y32" i="1"/>
  <c r="X32" i="1"/>
  <c r="W32" i="1"/>
  <c r="AF31" i="1"/>
  <c r="AE31" i="1"/>
  <c r="AD31" i="1"/>
  <c r="AC31" i="1"/>
  <c r="AB31" i="1"/>
  <c r="AA31" i="1"/>
  <c r="Z31" i="1"/>
  <c r="Y31" i="1"/>
  <c r="X31" i="1"/>
  <c r="W31" i="1"/>
  <c r="AF30" i="1"/>
  <c r="AE30" i="1"/>
  <c r="AD30" i="1"/>
  <c r="AC30" i="1"/>
  <c r="AB30" i="1"/>
  <c r="AA30" i="1"/>
  <c r="Z30" i="1"/>
  <c r="Y30" i="1"/>
  <c r="X30" i="1"/>
  <c r="W30" i="1"/>
  <c r="AF29" i="1"/>
  <c r="AE29" i="1"/>
  <c r="AD29" i="1"/>
  <c r="AC29" i="1"/>
  <c r="AB29" i="1"/>
  <c r="AA29" i="1"/>
  <c r="Z29" i="1"/>
  <c r="Y29" i="1"/>
  <c r="X29" i="1"/>
  <c r="W29" i="1"/>
  <c r="AF28" i="1"/>
  <c r="AE28" i="1"/>
  <c r="AD28" i="1"/>
  <c r="AC28" i="1"/>
  <c r="AB28" i="1"/>
  <c r="AA28" i="1"/>
  <c r="Z28" i="1"/>
  <c r="Y28" i="1"/>
  <c r="X28" i="1"/>
  <c r="W28" i="1"/>
  <c r="AF27" i="1"/>
  <c r="AE27" i="1"/>
  <c r="AD27" i="1"/>
  <c r="AC27" i="1"/>
  <c r="AB27" i="1"/>
  <c r="AA27" i="1"/>
  <c r="Z27" i="1"/>
  <c r="Y27" i="1"/>
  <c r="X27" i="1"/>
  <c r="W27" i="1"/>
  <c r="AF26" i="1"/>
  <c r="AE26" i="1"/>
  <c r="AD26" i="1"/>
  <c r="AC26" i="1"/>
  <c r="AB26" i="1"/>
  <c r="AA26" i="1"/>
  <c r="Z26" i="1"/>
  <c r="Y26" i="1"/>
  <c r="X26" i="1"/>
  <c r="W26" i="1"/>
  <c r="AF25" i="1"/>
  <c r="AE25" i="1"/>
  <c r="AD25" i="1"/>
  <c r="AC25" i="1"/>
  <c r="AB25" i="1"/>
  <c r="AA25" i="1"/>
  <c r="Z25" i="1"/>
  <c r="Y25" i="1"/>
  <c r="X25" i="1"/>
  <c r="W25" i="1"/>
  <c r="AF24" i="1"/>
  <c r="AE24" i="1"/>
  <c r="AD24" i="1"/>
  <c r="AC24" i="1"/>
  <c r="AB24" i="1"/>
  <c r="AA24" i="1"/>
  <c r="Z24" i="1"/>
  <c r="Y24" i="1"/>
  <c r="X24" i="1"/>
  <c r="W24" i="1"/>
  <c r="AF23" i="1"/>
  <c r="AE23" i="1"/>
  <c r="AD23" i="1"/>
  <c r="AC23" i="1"/>
  <c r="AB23" i="1"/>
  <c r="AA23" i="1"/>
  <c r="Z23" i="1"/>
  <c r="Y23" i="1"/>
  <c r="X23" i="1"/>
  <c r="W23" i="1"/>
  <c r="AF22" i="1"/>
  <c r="AE22" i="1"/>
  <c r="AD22" i="1"/>
  <c r="AC22" i="1"/>
  <c r="AB22" i="1"/>
  <c r="AA22" i="1"/>
  <c r="Z22" i="1"/>
  <c r="Y22" i="1"/>
  <c r="X22" i="1"/>
  <c r="W22" i="1"/>
  <c r="AF21" i="1"/>
  <c r="AE21" i="1"/>
  <c r="AD21" i="1"/>
  <c r="AC21" i="1"/>
  <c r="AB21" i="1"/>
  <c r="AA21" i="1"/>
  <c r="Z21" i="1"/>
  <c r="Y21" i="1"/>
  <c r="X21" i="1"/>
  <c r="W21" i="1"/>
  <c r="AF20" i="1"/>
  <c r="AE20" i="1"/>
  <c r="AD20" i="1"/>
  <c r="AC20" i="1"/>
  <c r="AB20" i="1"/>
  <c r="AA20" i="1"/>
  <c r="Z20" i="1"/>
  <c r="Y20" i="1"/>
  <c r="X20" i="1"/>
  <c r="W20" i="1"/>
  <c r="AF19" i="1"/>
  <c r="AE19" i="1"/>
  <c r="AD19" i="1"/>
  <c r="AC19" i="1"/>
  <c r="AB19" i="1"/>
  <c r="AA19" i="1"/>
  <c r="Z19" i="1"/>
  <c r="Y19" i="1"/>
  <c r="X19" i="1"/>
  <c r="W19" i="1"/>
  <c r="AF18" i="1"/>
  <c r="AE18" i="1"/>
  <c r="AD18" i="1"/>
  <c r="AC18" i="1"/>
  <c r="AB18" i="1"/>
  <c r="AA18" i="1"/>
  <c r="Z18" i="1"/>
  <c r="Y18" i="1"/>
  <c r="X18" i="1"/>
  <c r="W18" i="1"/>
  <c r="AF17" i="1"/>
  <c r="AE17" i="1"/>
  <c r="AD17" i="1"/>
  <c r="AC17" i="1"/>
  <c r="AB17" i="1"/>
  <c r="AA17" i="1"/>
  <c r="Z17" i="1"/>
  <c r="Y17" i="1"/>
  <c r="X17" i="1"/>
  <c r="W17" i="1"/>
  <c r="AF16" i="1"/>
  <c r="AE16" i="1"/>
  <c r="AD16" i="1"/>
  <c r="AC16" i="1"/>
  <c r="AB16" i="1"/>
  <c r="AA16" i="1"/>
  <c r="Z16" i="1"/>
  <c r="Y16" i="1"/>
  <c r="X16" i="1"/>
  <c r="W16" i="1"/>
  <c r="AF15" i="1"/>
  <c r="AE15" i="1"/>
  <c r="AD15" i="1"/>
  <c r="AC15" i="1"/>
  <c r="AB15" i="1"/>
  <c r="AA15" i="1"/>
  <c r="Z15" i="1"/>
  <c r="Y15" i="1"/>
  <c r="X15" i="1"/>
  <c r="W15" i="1"/>
  <c r="AF14" i="1"/>
  <c r="AE14" i="1"/>
  <c r="AD14" i="1"/>
  <c r="AC14" i="1"/>
  <c r="AB14" i="1"/>
  <c r="AA14" i="1"/>
  <c r="Z14" i="1"/>
  <c r="Y14" i="1"/>
  <c r="X14" i="1"/>
  <c r="W14" i="1"/>
  <c r="AF13" i="1"/>
  <c r="AE13" i="1"/>
  <c r="AD13" i="1"/>
  <c r="AC13" i="1"/>
  <c r="AB13" i="1"/>
  <c r="AA13" i="1"/>
  <c r="Z13" i="1"/>
  <c r="Y13" i="1"/>
  <c r="X13" i="1"/>
  <c r="W13" i="1"/>
  <c r="AF12" i="1"/>
  <c r="AE12" i="1"/>
  <c r="AD12" i="1"/>
  <c r="AC12" i="1"/>
  <c r="AB12" i="1"/>
  <c r="AA12" i="1"/>
  <c r="Z12" i="1"/>
  <c r="Y12" i="1"/>
  <c r="X12" i="1"/>
  <c r="W12" i="1"/>
  <c r="AF11" i="1"/>
  <c r="AE11" i="1"/>
  <c r="AD11" i="1"/>
  <c r="AC11" i="1"/>
  <c r="AB11" i="1"/>
  <c r="AA11" i="1"/>
  <c r="Z11" i="1"/>
  <c r="Y11" i="1"/>
  <c r="X11" i="1"/>
  <c r="W11" i="1"/>
  <c r="AF10" i="1"/>
  <c r="AE10" i="1"/>
  <c r="AD10" i="1"/>
  <c r="AC10" i="1"/>
  <c r="AB10" i="1"/>
  <c r="AA10" i="1"/>
  <c r="Z10" i="1"/>
  <c r="Y10" i="1"/>
  <c r="X10" i="1"/>
  <c r="W10" i="1"/>
  <c r="AF9" i="1"/>
  <c r="AE9" i="1"/>
  <c r="AD9" i="1"/>
  <c r="AC9" i="1"/>
  <c r="AB9" i="1"/>
  <c r="AA9" i="1"/>
  <c r="Z9" i="1"/>
  <c r="Y9" i="1"/>
  <c r="X9" i="1"/>
  <c r="W9" i="1"/>
  <c r="AF8" i="1"/>
  <c r="AE8" i="1"/>
  <c r="AD8" i="1"/>
  <c r="AC8" i="1"/>
  <c r="AB8" i="1"/>
  <c r="AA8" i="1"/>
  <c r="Z8" i="1"/>
  <c r="Y8" i="1"/>
  <c r="X8" i="1"/>
  <c r="W8" i="1"/>
  <c r="AF7" i="1"/>
  <c r="AE7" i="1"/>
  <c r="AD7" i="1"/>
  <c r="AC7" i="1"/>
  <c r="AB7" i="1"/>
  <c r="AA7" i="1"/>
  <c r="Z7" i="1"/>
  <c r="Y7" i="1"/>
  <c r="X7" i="1"/>
  <c r="W7" i="1"/>
  <c r="AF6" i="1"/>
  <c r="AE6" i="1"/>
  <c r="AD6" i="1"/>
  <c r="AC6" i="1"/>
  <c r="AB6" i="1"/>
  <c r="AA6" i="1"/>
  <c r="Z6" i="1"/>
  <c r="Y6" i="1"/>
  <c r="X6" i="1"/>
  <c r="W6" i="1"/>
  <c r="AF5" i="1"/>
  <c r="AE5" i="1"/>
  <c r="AD5" i="1"/>
  <c r="AC5" i="1"/>
  <c r="AB5" i="1"/>
  <c r="AA5" i="1"/>
  <c r="Z5" i="1"/>
  <c r="Y5" i="1"/>
  <c r="X5" i="1"/>
  <c r="W5" i="1"/>
  <c r="AF4" i="1"/>
  <c r="AE4" i="1"/>
  <c r="AD4" i="1"/>
  <c r="AC4" i="1"/>
  <c r="AB4" i="1"/>
  <c r="AA4" i="1"/>
  <c r="Z4" i="1"/>
  <c r="Y4" i="1"/>
  <c r="X4" i="1"/>
  <c r="W4" i="1"/>
  <c r="AF3" i="1"/>
  <c r="AE3" i="1"/>
  <c r="AD3" i="1"/>
  <c r="AC3" i="1"/>
  <c r="AB3" i="1"/>
  <c r="AA3" i="1"/>
  <c r="Z3" i="1"/>
  <c r="Y3" i="1"/>
  <c r="X3" i="1"/>
  <c r="W3" i="1"/>
  <c r="AF2" i="1"/>
  <c r="AE2" i="1"/>
  <c r="AD2" i="1"/>
  <c r="AC2" i="1"/>
  <c r="AB2" i="1"/>
  <c r="AA2" i="1"/>
  <c r="Z2" i="1"/>
  <c r="Y2" i="1"/>
  <c r="X2" i="1"/>
  <c r="W2" i="1"/>
  <c r="AG2594" i="1"/>
  <c r="AG2576" i="1"/>
  <c r="AG685" i="1"/>
  <c r="AG2692" i="1"/>
  <c r="AG1662" i="1"/>
  <c r="AG373" i="1"/>
  <c r="AG690" i="1"/>
  <c r="AG748" i="1"/>
  <c r="AG460" i="1"/>
  <c r="AG224" i="1"/>
  <c r="AG503" i="1"/>
  <c r="AG711" i="1"/>
  <c r="AG2989" i="1"/>
  <c r="AG2763" i="1"/>
  <c r="AG1673" i="1"/>
  <c r="AG1653" i="1"/>
  <c r="AG1605" i="1"/>
  <c r="AG234" i="1"/>
  <c r="AG1013" i="1"/>
  <c r="AG837" i="1"/>
  <c r="AG1727" i="1"/>
  <c r="AG945" i="1"/>
  <c r="AG1297" i="1"/>
  <c r="AG721" i="1"/>
  <c r="AG675" i="1"/>
  <c r="AG1325" i="1"/>
  <c r="AG2440" i="1"/>
  <c r="AG449" i="1"/>
  <c r="AG654" i="1"/>
  <c r="AG246" i="1"/>
  <c r="AG866" i="1"/>
  <c r="AG933" i="1"/>
  <c r="AG1571" i="1"/>
  <c r="AG937" i="1"/>
  <c r="AG2060" i="1"/>
  <c r="AG1353" i="1"/>
  <c r="AG1162" i="1"/>
  <c r="AG797" i="1"/>
  <c r="AG954" i="1"/>
  <c r="AG2380" i="1"/>
  <c r="AG1094" i="1"/>
  <c r="AG1065" i="1"/>
  <c r="AG2803" i="1"/>
  <c r="AG1886" i="1"/>
  <c r="AG2466" i="1"/>
  <c r="AG2892" i="1"/>
  <c r="AG906" i="1"/>
  <c r="AG628" i="1"/>
  <c r="AG923" i="1"/>
  <c r="AG456" i="1"/>
  <c r="AG1602" i="1"/>
  <c r="AG1509" i="1"/>
  <c r="AG1638" i="1"/>
  <c r="AG1029" i="1"/>
  <c r="AG2977" i="1"/>
  <c r="AG1198" i="1"/>
  <c r="AG540" i="1"/>
  <c r="AG840" i="1"/>
  <c r="AG2924" i="1"/>
  <c r="AG1202" i="1"/>
  <c r="AG1482" i="1"/>
  <c r="AG1461" i="1"/>
  <c r="AG815" i="1"/>
  <c r="AG631" i="1"/>
  <c r="AG424" i="1"/>
  <c r="AG2359" i="1"/>
  <c r="AG360" i="1"/>
  <c r="AG2682" i="1"/>
  <c r="AG595" i="1"/>
  <c r="AG2994" i="1"/>
  <c r="AG100" i="1"/>
  <c r="AG1190" i="1"/>
  <c r="AG697" i="1"/>
  <c r="AG1508" i="1"/>
  <c r="AG1535" i="1"/>
  <c r="AG1307" i="1"/>
  <c r="AG1136" i="1"/>
  <c r="AG1697" i="1"/>
  <c r="AG522" i="1"/>
  <c r="AG1517" i="1"/>
  <c r="AG1000" i="1"/>
  <c r="AG1550" i="1"/>
  <c r="AG1337" i="1"/>
  <c r="AG1091" i="1"/>
  <c r="AG230" i="1"/>
  <c r="AG1381" i="1"/>
  <c r="AG392" i="1"/>
  <c r="AG1401" i="1"/>
  <c r="AG284" i="1"/>
  <c r="AG471" i="1"/>
  <c r="AG366" i="1"/>
  <c r="AG1155" i="1"/>
  <c r="AG968" i="1"/>
  <c r="AG944" i="1"/>
  <c r="AG536" i="1"/>
  <c r="AG1313" i="1"/>
  <c r="AG754" i="1"/>
  <c r="AG972" i="1"/>
  <c r="AG817" i="1"/>
  <c r="AG818" i="1"/>
  <c r="AG1001" i="1"/>
  <c r="AG1432" i="1"/>
  <c r="AG252" i="1"/>
  <c r="AG1075" i="1"/>
  <c r="AG1398" i="1"/>
  <c r="AG725" i="1"/>
  <c r="AG1396" i="1"/>
  <c r="AG1354" i="1"/>
  <c r="AG1257" i="1"/>
  <c r="AG1715" i="1"/>
  <c r="AG1555" i="1"/>
  <c r="AG606" i="1"/>
  <c r="AG1589" i="1"/>
  <c r="AG668" i="1"/>
  <c r="AG1185" i="1"/>
  <c r="AG1681" i="1"/>
  <c r="AG1095" i="1"/>
  <c r="AG1069" i="1"/>
  <c r="AG342" i="1"/>
  <c r="AG1710" i="1"/>
  <c r="AG1518" i="1"/>
  <c r="AG302" i="1"/>
  <c r="AG683" i="1"/>
  <c r="AG1581" i="1"/>
  <c r="AG1201" i="1"/>
  <c r="AG1486" i="1"/>
  <c r="AG910" i="1"/>
  <c r="AG2743" i="1"/>
  <c r="AG1469" i="1"/>
  <c r="AG1330" i="1"/>
  <c r="AG1538" i="1"/>
  <c r="AG531" i="1"/>
  <c r="AG1254" i="1"/>
  <c r="AG991" i="1"/>
  <c r="AG659" i="1"/>
  <c r="AG504" i="1"/>
  <c r="AG1321" i="1"/>
  <c r="AG734" i="1"/>
  <c r="AG999" i="1"/>
  <c r="AG1274" i="1"/>
  <c r="AG1318" i="1"/>
  <c r="AG883" i="1"/>
  <c r="AG1283" i="1"/>
  <c r="AG1618" i="1"/>
  <c r="AG1558" i="1"/>
  <c r="AG948" i="1"/>
  <c r="AG428" i="1"/>
  <c r="AG1046" i="1"/>
  <c r="AG1871" i="1"/>
  <c r="AG1492" i="1"/>
  <c r="AG709" i="1"/>
  <c r="AG1003" i="1"/>
  <c r="AG1708" i="1"/>
  <c r="AG1047" i="1"/>
  <c r="AG755" i="1"/>
  <c r="AG1694" i="1"/>
  <c r="AG1967" i="1"/>
  <c r="AG437" i="1"/>
  <c r="AG2995" i="1"/>
  <c r="AG1126" i="1"/>
  <c r="AG1362" i="1"/>
  <c r="AG478" i="1"/>
  <c r="AG1390" i="1"/>
  <c r="AG348" i="1"/>
  <c r="AG376" i="1"/>
  <c r="AG2844" i="1"/>
  <c r="AG2720" i="1"/>
  <c r="AG775" i="1"/>
  <c r="AG1746" i="1"/>
  <c r="AG1004" i="1"/>
  <c r="AG1725" i="1"/>
  <c r="AG1042" i="1"/>
  <c r="AG956" i="1"/>
  <c r="AG2634" i="1"/>
  <c r="AG1032" i="1"/>
  <c r="AG2480" i="1"/>
  <c r="AG870" i="1"/>
  <c r="AG764" i="1"/>
  <c r="AG1534" i="1"/>
  <c r="AG458" i="1"/>
  <c r="AG174" i="1"/>
  <c r="AG1520" i="1"/>
  <c r="AG569" i="1"/>
  <c r="AG1239" i="1"/>
  <c r="AG584" i="1"/>
  <c r="AG1557" i="1"/>
  <c r="AG567" i="1"/>
  <c r="AG1132" i="1"/>
  <c r="AG1578" i="1"/>
  <c r="AG1488" i="1"/>
  <c r="AG699" i="1"/>
  <c r="AG1472" i="1"/>
  <c r="AG946" i="1"/>
  <c r="AG2279" i="1"/>
  <c r="AG295" i="1"/>
  <c r="AG2508" i="1"/>
  <c r="AG2504" i="1"/>
  <c r="AG400" i="1"/>
  <c r="AG315" i="1"/>
  <c r="AG1194" i="1"/>
  <c r="AG1323" i="1"/>
  <c r="AG1899" i="1"/>
  <c r="AG453" i="1"/>
  <c r="AG1366" i="1"/>
  <c r="AG770" i="1"/>
  <c r="AG1152" i="1"/>
  <c r="AG1142" i="1"/>
  <c r="AG545" i="1"/>
  <c r="AG798" i="1"/>
  <c r="AG1146" i="1"/>
  <c r="AG1326" i="1"/>
  <c r="AG435" i="1"/>
  <c r="AG2919" i="1"/>
  <c r="AG211" i="1"/>
  <c r="AG116" i="1"/>
  <c r="AG2432" i="1"/>
  <c r="AG2901" i="1"/>
  <c r="AG1300" i="1"/>
  <c r="AG930" i="1"/>
  <c r="AG1011" i="1"/>
  <c r="AG970" i="1"/>
  <c r="AG994" i="1"/>
  <c r="AG875" i="1"/>
  <c r="AG2023" i="1"/>
  <c r="AG1730" i="1"/>
  <c r="AG2916" i="1"/>
  <c r="AG896" i="1"/>
  <c r="AG1252" i="1"/>
  <c r="AG1975" i="1"/>
  <c r="AG1072" i="1"/>
  <c r="AG1352" i="1"/>
  <c r="AG899" i="1"/>
  <c r="AG2467" i="1"/>
  <c r="AG676" i="1"/>
  <c r="AG2992" i="1"/>
  <c r="AG2825" i="1"/>
  <c r="AG2944" i="1"/>
  <c r="AG554" i="1"/>
  <c r="AG1019" i="1"/>
  <c r="AG936" i="1"/>
  <c r="AG1282" i="1"/>
  <c r="AG20" i="1"/>
  <c r="AG385" i="1"/>
  <c r="AG862" i="1"/>
  <c r="AG1210" i="1"/>
  <c r="AG2863" i="1"/>
  <c r="AG1573" i="1"/>
  <c r="AG1613" i="1"/>
  <c r="AG1064" i="1"/>
  <c r="AG466" i="1"/>
  <c r="AG1324" i="1"/>
  <c r="AG656" i="1"/>
  <c r="AG693" i="1"/>
  <c r="AG1371" i="1"/>
  <c r="AG848" i="1"/>
  <c r="AG996" i="1"/>
  <c r="AG1847" i="1"/>
  <c r="AG1018" i="1"/>
  <c r="AG1016" i="1"/>
  <c r="AG1609" i="1"/>
  <c r="AG1465" i="1"/>
  <c r="AG1331" i="1"/>
  <c r="AG170" i="1"/>
  <c r="AG1491" i="1"/>
  <c r="AG1389" i="1"/>
  <c r="AG417" i="1"/>
  <c r="AG1045" i="1"/>
  <c r="AG1386" i="1"/>
  <c r="AG1717" i="1"/>
  <c r="AG2945" i="1"/>
  <c r="AG1264" i="1"/>
  <c r="AG949" i="1"/>
  <c r="AG1021" i="1"/>
  <c r="AG1150" i="1"/>
  <c r="AG649" i="1"/>
  <c r="AG2520" i="1"/>
  <c r="AG1119" i="1"/>
  <c r="AG1024" i="1"/>
  <c r="AG1058" i="1"/>
  <c r="AG1227" i="1"/>
  <c r="AG637" i="1"/>
  <c r="AG1480" i="1"/>
  <c r="AG629" i="1"/>
  <c r="AG745" i="1"/>
  <c r="AG670" i="1"/>
  <c r="AG2548" i="1"/>
  <c r="AG1213" i="1"/>
  <c r="AG1214" i="1"/>
  <c r="AG1392" i="1"/>
  <c r="AG1265" i="1"/>
  <c r="AG1165" i="1"/>
  <c r="AG1033" i="1"/>
  <c r="AG357" i="1"/>
  <c r="AG834" i="1"/>
  <c r="AG1216" i="1"/>
  <c r="AG1594" i="1"/>
  <c r="AG619" i="1"/>
  <c r="AG1378" i="1"/>
  <c r="AG856" i="1"/>
  <c r="AG1702" i="1"/>
  <c r="AG2464" i="1"/>
  <c r="AG1533" i="1"/>
  <c r="AG2552" i="1"/>
  <c r="AG705" i="1"/>
  <c r="AG1706" i="1"/>
  <c r="AG1218" i="1"/>
  <c r="AG1294" i="1"/>
  <c r="AG1539" i="1"/>
  <c r="AG1410" i="1"/>
  <c r="AG403" i="1"/>
  <c r="AG1020" i="1"/>
  <c r="AG1053" i="1"/>
  <c r="AG362" i="1"/>
  <c r="AG1088" i="1"/>
  <c r="AG1188" i="1"/>
  <c r="AG1083" i="1"/>
  <c r="AG1473" i="1"/>
  <c r="AG1115" i="1"/>
  <c r="AG1143" i="1"/>
  <c r="AG1776" i="1"/>
  <c r="AG1915" i="1"/>
  <c r="AG1411" i="1"/>
  <c r="AG256" i="1"/>
  <c r="AG1856" i="1"/>
  <c r="AG1135" i="1"/>
  <c r="AG280" i="1"/>
  <c r="AG359" i="1"/>
  <c r="AG1344" i="1"/>
  <c r="AG2755" i="1"/>
  <c r="AG796" i="1"/>
  <c r="AG782" i="1"/>
  <c r="AG1328" i="1"/>
  <c r="AG1393" i="1"/>
  <c r="AG2902" i="1"/>
  <c r="AG2679" i="1"/>
  <c r="AG742" i="1"/>
  <c r="AG303" i="1"/>
  <c r="AG2706" i="1"/>
  <c r="AG819" i="1"/>
  <c r="AG2996" i="1"/>
  <c r="AG2752" i="1"/>
  <c r="AG1357" i="1"/>
  <c r="AG1082" i="1"/>
  <c r="AG1080" i="1"/>
  <c r="AG1038" i="1"/>
  <c r="AG1299" i="1"/>
  <c r="AG1217" i="1"/>
  <c r="AG1587" i="1"/>
  <c r="AG1266" i="1"/>
  <c r="AG299" i="1"/>
  <c r="AG986" i="1"/>
  <c r="AG1895" i="1"/>
  <c r="AG1413" i="1"/>
  <c r="AG987" i="1"/>
  <c r="AG990" i="1"/>
  <c r="AG891" i="1"/>
  <c r="AG1073" i="1"/>
  <c r="AG846" i="1"/>
  <c r="AG772" i="1"/>
  <c r="AG2873" i="1"/>
  <c r="AG639" i="1"/>
  <c r="AG2372" i="1"/>
  <c r="AG2664" i="1"/>
  <c r="AG1368" i="1"/>
  <c r="AG951" i="1"/>
  <c r="AG1107" i="1"/>
  <c r="AG1835" i="1"/>
  <c r="AG1669" i="1"/>
  <c r="AG1141" i="1"/>
  <c r="AG1682" i="1"/>
  <c r="AG1278" i="1"/>
  <c r="AG1056" i="1"/>
  <c r="AG1419" i="1"/>
  <c r="AG829" i="1"/>
  <c r="AG1130" i="1"/>
  <c r="AG2848" i="1"/>
  <c r="AG2503" i="1"/>
  <c r="AG2985" i="1"/>
  <c r="AG2206" i="1"/>
  <c r="AG2631" i="1"/>
  <c r="AG766" i="1"/>
  <c r="AG1758" i="1"/>
  <c r="AG1100" i="1"/>
  <c r="AG663" i="1"/>
  <c r="AG1402" i="1"/>
  <c r="AG1582" i="1"/>
  <c r="AG1657" i="1"/>
  <c r="AG206" i="1"/>
  <c r="AG1089" i="1"/>
  <c r="AG611" i="1"/>
  <c r="AG1661" i="1"/>
  <c r="AG262" i="1"/>
  <c r="AG529" i="1"/>
  <c r="AG1637" i="1"/>
  <c r="AG353" i="1"/>
  <c r="AG1249" i="1"/>
  <c r="AG2953" i="1"/>
  <c r="AG1418" i="1"/>
  <c r="AG480" i="1"/>
  <c r="AG2895" i="1"/>
  <c r="AG2722" i="1"/>
  <c r="AG616" i="1"/>
  <c r="AG1782" i="1"/>
  <c r="AG1160" i="1"/>
  <c r="AG2869" i="1"/>
  <c r="AG1521" i="1"/>
  <c r="AG975" i="1"/>
  <c r="AG1483" i="1"/>
  <c r="AG1062" i="1"/>
  <c r="AG442" i="1"/>
  <c r="AG1426" i="1"/>
  <c r="AG890" i="1"/>
  <c r="AG1140" i="1"/>
  <c r="AG1269" i="1"/>
  <c r="AG156" i="1"/>
  <c r="AG318" i="1"/>
  <c r="AG1181" i="1"/>
  <c r="AG534" i="1"/>
  <c r="AG795" i="1"/>
  <c r="AG1577" i="1"/>
  <c r="AG599" i="1"/>
  <c r="AG1646" i="1"/>
  <c r="AG2640" i="1"/>
  <c r="AG1316" i="1"/>
  <c r="AG1060" i="1"/>
  <c r="AG406" i="1"/>
  <c r="AG603" i="1"/>
  <c r="AG1010" i="1"/>
  <c r="AG92" i="1"/>
  <c r="AG1595" i="1"/>
  <c r="AG801" i="1"/>
  <c r="AG2761" i="1"/>
  <c r="AG997" i="1"/>
  <c r="AG1699" i="1"/>
  <c r="AG160" i="1"/>
  <c r="AG2820" i="1"/>
  <c r="AG1199" i="1"/>
  <c r="AG1015" i="1"/>
  <c r="AG1153" i="1"/>
  <c r="AG1495" i="1"/>
  <c r="AG339" i="1"/>
  <c r="AG1154" i="1"/>
  <c r="AG1116" i="1"/>
  <c r="AG1460" i="1"/>
  <c r="AG1499" i="1"/>
  <c r="AG1259" i="1"/>
  <c r="AG1385" i="1"/>
  <c r="AG1122" i="1"/>
  <c r="AG1291" i="1"/>
  <c r="AG440" i="1"/>
  <c r="AG288" i="1"/>
  <c r="AG1635" i="1"/>
  <c r="AG636" i="1"/>
  <c r="AG877" i="1"/>
  <c r="AG1405" i="1"/>
  <c r="AG966" i="1"/>
  <c r="AG1096" i="1"/>
  <c r="AG1205" i="1"/>
  <c r="AG974" i="1"/>
  <c r="AG1296" i="1"/>
  <c r="AG1645" i="1"/>
  <c r="AG387" i="1"/>
  <c r="AG1714" i="1"/>
  <c r="AG56" i="1"/>
  <c r="AG1718" i="1"/>
  <c r="AG571" i="1"/>
  <c r="AG378" i="1"/>
  <c r="AG1061" i="1"/>
  <c r="AG375" i="1"/>
  <c r="AG1290" i="1"/>
  <c r="AG642" i="1"/>
  <c r="AG2965" i="1"/>
  <c r="AG327" i="1"/>
  <c r="AG1367" i="1"/>
  <c r="AG980" i="1"/>
  <c r="AG955" i="1"/>
  <c r="AG926" i="1"/>
  <c r="AG1158" i="1"/>
  <c r="AG998" i="1"/>
  <c r="AG1175" i="1"/>
  <c r="AG1233" i="1"/>
  <c r="AG1770" i="1"/>
  <c r="AG1444" i="1"/>
  <c r="AG741" i="1"/>
  <c r="AG1268" i="1"/>
  <c r="AG1204" i="1"/>
  <c r="AG1235" i="1"/>
  <c r="AG1189" i="1"/>
  <c r="AG1569" i="1"/>
  <c r="AG2967" i="1"/>
  <c r="AG464" i="1"/>
  <c r="AG371" i="1"/>
  <c r="AG1099" i="1"/>
  <c r="AG960" i="1"/>
  <c r="AG978" i="1"/>
  <c r="AG492" i="1"/>
  <c r="AG1395" i="1"/>
  <c r="AG1127" i="1"/>
  <c r="AG1273" i="1"/>
  <c r="AG1441" i="1"/>
  <c r="AG717" i="1"/>
  <c r="AG1322" i="1"/>
  <c r="AG2585" i="1"/>
  <c r="AG737" i="1"/>
  <c r="AG934" i="1"/>
  <c r="AG562" i="1"/>
  <c r="AG1224" i="1"/>
  <c r="AG1110" i="1"/>
  <c r="AG2339" i="1"/>
  <c r="AG921" i="1"/>
  <c r="AG1996" i="1"/>
  <c r="AG731" i="1"/>
  <c r="AG1008" i="1"/>
  <c r="AG843" i="1"/>
  <c r="AG1428" i="1"/>
  <c r="AG1076" i="1"/>
  <c r="AG1176" i="1"/>
  <c r="AG661" i="1"/>
  <c r="AG539" i="1"/>
  <c r="AG2832" i="1"/>
  <c r="AG610" i="1"/>
  <c r="AG2317" i="1"/>
  <c r="AG2343" i="1"/>
  <c r="AG1541" i="1"/>
  <c r="AG785" i="1"/>
  <c r="AG2859" i="1"/>
  <c r="AG227" i="1"/>
  <c r="AG1458" i="1"/>
  <c r="AG2800" i="1"/>
  <c r="AG1317" i="1"/>
  <c r="AG1649" i="1"/>
  <c r="AG1286" i="1"/>
  <c r="AG867" i="1"/>
  <c r="AG971" i="1"/>
  <c r="AG918" i="1"/>
  <c r="AG1203" i="1"/>
  <c r="AG364" i="1"/>
  <c r="AG1684" i="1"/>
  <c r="AG12" i="1"/>
  <c r="AG677" i="1"/>
  <c r="AG1027" i="1"/>
  <c r="AG836" i="1"/>
  <c r="AG1806" i="1"/>
  <c r="AG1474" i="1"/>
  <c r="AG2155" i="1"/>
  <c r="AG845" i="1"/>
  <c r="AG1515" i="1"/>
  <c r="AG1641" i="1"/>
  <c r="AG1063" i="1"/>
  <c r="AG1289" i="1"/>
  <c r="AG1193" i="1"/>
  <c r="AG1709" i="1"/>
  <c r="AG1335" i="1"/>
  <c r="AG1161" i="1"/>
  <c r="AG500" i="1"/>
  <c r="AG1258" i="1"/>
  <c r="AG216" i="1"/>
  <c r="AG1383" i="1"/>
  <c r="AG1120" i="1"/>
  <c r="AG1384" i="1"/>
  <c r="AG1430" i="1"/>
  <c r="AG2978" i="1"/>
  <c r="AG626" i="1"/>
  <c r="AG1303" i="1"/>
  <c r="AG863" i="1"/>
  <c r="AG1722" i="1"/>
  <c r="AG868" i="1"/>
  <c r="AG1044" i="1"/>
  <c r="AG887" i="1"/>
  <c r="AG911" i="1"/>
  <c r="AG1025" i="1"/>
  <c r="AG467" i="1"/>
  <c r="AG983" i="1"/>
  <c r="AG1253" i="1"/>
  <c r="AG1342" i="1"/>
  <c r="AG1686" i="1"/>
  <c r="AG1445" i="1"/>
  <c r="AG555" i="1"/>
  <c r="AG407" i="1"/>
  <c r="AG1139" i="1"/>
  <c r="AG412" i="1"/>
  <c r="AG1071" i="1"/>
  <c r="AG927" i="1"/>
  <c r="AG476" i="1"/>
  <c r="AG864" i="1"/>
  <c r="AG1206" i="1"/>
  <c r="AG665" i="1"/>
  <c r="AG1360" i="1"/>
  <c r="AG1219" i="1"/>
  <c r="AG635" i="1"/>
  <c r="AG963" i="1"/>
  <c r="AG1129" i="1"/>
  <c r="AG1489" i="1"/>
  <c r="AG1005" i="1"/>
  <c r="AG212" i="1"/>
  <c r="AG1546" i="1"/>
  <c r="AG1549" i="1"/>
  <c r="AG985" i="1"/>
  <c r="AG1059" i="1"/>
  <c r="AG1585" i="1"/>
  <c r="AG729" i="1"/>
  <c r="AG647" i="1"/>
  <c r="AG1804" i="1"/>
  <c r="AG1320" i="1"/>
  <c r="AG553" i="1"/>
  <c r="AG860" i="1"/>
  <c r="AG1438" i="1"/>
  <c r="AG1134" i="1"/>
  <c r="AG2939" i="1"/>
  <c r="AG2780" i="1"/>
  <c r="AG1272" i="1"/>
  <c r="AG2738" i="1"/>
  <c r="AG1124" i="1"/>
  <c r="AG243" i="1"/>
  <c r="AG2103" i="1"/>
  <c r="AG1666" i="1"/>
  <c r="AG1288" i="1"/>
  <c r="AG1280" i="1"/>
  <c r="AG1238" i="1"/>
  <c r="AG1780" i="1"/>
  <c r="AG1764" i="1"/>
  <c r="AG1883" i="1"/>
  <c r="AG1689" i="1"/>
  <c r="AG2142" i="1"/>
  <c r="AG1947" i="1"/>
  <c r="AG1312" i="1"/>
  <c r="AG1726" i="1"/>
  <c r="AG1041" i="1"/>
  <c r="AG1786" i="1"/>
  <c r="AG1442" i="1"/>
  <c r="AG2039" i="1"/>
  <c r="AG1891" i="1"/>
  <c r="AG1932" i="1"/>
  <c r="AG2765" i="1"/>
  <c r="AG1678" i="1"/>
  <c r="AG1504" i="1"/>
  <c r="AG2079" i="1"/>
  <c r="AG1527" i="1"/>
  <c r="AG2144" i="1"/>
  <c r="AG1246" i="1"/>
  <c r="AG2017" i="1"/>
  <c r="AG2389" i="1"/>
  <c r="AG1512" i="1"/>
  <c r="AG809" i="1"/>
  <c r="AG1878" i="1"/>
  <c r="AG1890" i="1"/>
  <c r="AG1854" i="1"/>
  <c r="AG1665" i="1"/>
  <c r="AG1551" i="1"/>
  <c r="AG1251" i="1"/>
  <c r="AG2219" i="1"/>
  <c r="AG2558" i="1"/>
  <c r="AG2112" i="1"/>
  <c r="AG2055" i="1"/>
  <c r="AG2020" i="1"/>
  <c r="AG1909" i="1"/>
  <c r="AG1054" i="1"/>
  <c r="AG1580" i="1"/>
  <c r="AG2015" i="1"/>
  <c r="AG1463" i="1"/>
  <c r="AG1859" i="1"/>
  <c r="AG1943" i="1"/>
  <c r="AG958" i="1"/>
  <c r="AG2115" i="1"/>
  <c r="AG1404" i="1"/>
  <c r="AG1447" i="1"/>
  <c r="AG1232" i="1"/>
  <c r="AG1826" i="1"/>
  <c r="AG1655" i="1"/>
  <c r="AG1409" i="1"/>
  <c r="AG1809" i="1"/>
  <c r="AG1765" i="1"/>
  <c r="AG1693" i="1"/>
  <c r="AG1873" i="1"/>
  <c r="AG2685" i="1"/>
  <c r="AG2493" i="1"/>
  <c r="AG961" i="1"/>
  <c r="AG1226" i="1"/>
  <c r="AG1659" i="1"/>
  <c r="AG1241" i="1"/>
  <c r="AG1057" i="1"/>
  <c r="AG1536" i="1"/>
  <c r="AG1955" i="1"/>
  <c r="AG2541" i="1"/>
  <c r="AG1391" i="1"/>
  <c r="AG1822" i="1"/>
  <c r="AG884" i="1"/>
  <c r="AG1380" i="1"/>
  <c r="AG1802" i="1"/>
  <c r="AG1284" i="1"/>
  <c r="AG853" i="1"/>
  <c r="AG1795" i="1"/>
  <c r="AG1938" i="1"/>
  <c r="AG1797" i="1"/>
  <c r="AG1771" i="1"/>
  <c r="AG1261" i="1"/>
  <c r="AG1497" i="1"/>
  <c r="AG2065" i="1"/>
  <c r="AG1423" i="1"/>
  <c r="AG1151" i="1"/>
  <c r="AG1292" i="1"/>
  <c r="AG1647" i="1"/>
  <c r="AG940" i="1"/>
  <c r="AG2087" i="1"/>
  <c r="AG2159" i="1"/>
  <c r="AG1552" i="1"/>
  <c r="AG1311" i="1"/>
  <c r="AG2124" i="1"/>
  <c r="AG1830" i="1"/>
  <c r="AG597" i="1"/>
  <c r="AG1147" i="1"/>
  <c r="AG1467" i="1"/>
  <c r="AG2183" i="1"/>
  <c r="AG1506" i="1"/>
  <c r="AG2172" i="1"/>
  <c r="AG2268" i="1"/>
  <c r="AG1825" i="1"/>
  <c r="AG2008" i="1"/>
  <c r="AG1949" i="1"/>
  <c r="AG2809" i="1"/>
  <c r="AG1925" i="1"/>
  <c r="AG1950" i="1"/>
  <c r="AG2119" i="1"/>
  <c r="AG2391" i="1"/>
  <c r="AG2837" i="1"/>
  <c r="AG2179" i="1"/>
  <c r="AG1781" i="1"/>
  <c r="AG1937" i="1"/>
  <c r="AG894" i="1"/>
  <c r="AG1377" i="1"/>
  <c r="AG1920" i="1"/>
  <c r="AG1962" i="1"/>
  <c r="AG1560" i="1"/>
  <c r="AG2097" i="1"/>
  <c r="AG2443" i="1"/>
  <c r="AG1138" i="1"/>
  <c r="AG2080" i="1"/>
  <c r="AG2143" i="1"/>
  <c r="AG2465" i="1"/>
  <c r="AG2507" i="1"/>
  <c r="AG1999" i="1"/>
  <c r="AG1968" i="1"/>
  <c r="AG1262" i="1"/>
  <c r="AG1683" i="1"/>
  <c r="AG128" i="1"/>
  <c r="AG1267" i="1"/>
  <c r="AG1498" i="1"/>
  <c r="AG1137" i="1"/>
  <c r="AG844" i="1"/>
  <c r="AG481" i="1"/>
  <c r="AG1397" i="1"/>
  <c r="AG2059" i="1"/>
  <c r="AG1111" i="1"/>
  <c r="AG1597" i="1"/>
  <c r="AG1922" i="1"/>
  <c r="AG2401" i="1"/>
  <c r="AG2300" i="1"/>
  <c r="AG1503" i="1"/>
  <c r="AG861" i="1"/>
  <c r="AG1545" i="1"/>
  <c r="AG2955" i="1"/>
  <c r="AG1333" i="1"/>
  <c r="AG1121" i="1"/>
  <c r="AG1200" i="1"/>
  <c r="AG1425" i="1"/>
  <c r="AG1102" i="1"/>
  <c r="AG1171" i="1"/>
  <c r="AG2139" i="1"/>
  <c r="AG1766" i="1"/>
  <c r="AG1475" i="1"/>
  <c r="AG1939" i="1"/>
  <c r="AG2917" i="1"/>
  <c r="AG423" i="1"/>
  <c r="AG706" i="1"/>
  <c r="AG952" i="1"/>
  <c r="AG810" i="1"/>
  <c r="AG1070" i="1"/>
  <c r="AG112" i="1"/>
  <c r="AG924" i="1"/>
  <c r="AG773" i="1"/>
  <c r="AG1630" i="1"/>
  <c r="AG1471" i="1"/>
  <c r="AG1309" i="1"/>
  <c r="AG1208" i="1"/>
  <c r="AG2269" i="1"/>
  <c r="AG2041" i="1"/>
  <c r="AG2210" i="1"/>
  <c r="AG1424" i="1"/>
  <c r="AG1575" i="1"/>
  <c r="AG1850" i="1"/>
  <c r="AG865" i="1"/>
  <c r="AG1186" i="1"/>
  <c r="AG1823" i="1"/>
  <c r="AG1468" i="1"/>
  <c r="AG1983" i="1"/>
  <c r="AG2513" i="1"/>
  <c r="AG1408" i="1"/>
  <c r="AG1798" i="1"/>
  <c r="AG1192" i="1"/>
  <c r="AG1754" i="1"/>
  <c r="AG1247" i="1"/>
  <c r="AG2266" i="1"/>
  <c r="AG2135" i="1"/>
  <c r="AG1774" i="1"/>
  <c r="AG2273" i="1"/>
  <c r="AG2734" i="1"/>
  <c r="AG1245" i="1"/>
  <c r="AG1148" i="1"/>
  <c r="AG1868" i="1"/>
  <c r="AG1763" i="1"/>
  <c r="AG1183" i="1"/>
  <c r="AG2100" i="1"/>
  <c r="AG1628" i="1"/>
  <c r="AG1457" i="1"/>
  <c r="AG2518" i="1"/>
  <c r="AG1086" i="1"/>
  <c r="AG1904" i="1"/>
  <c r="AG2147" i="1"/>
  <c r="AG1295" i="1"/>
  <c r="AG1039" i="1"/>
  <c r="AG1753" i="1"/>
  <c r="AG1505" i="1"/>
  <c r="AG2036" i="1"/>
  <c r="AG1079" i="1"/>
  <c r="AG1989" i="1"/>
  <c r="AG2102" i="1"/>
  <c r="AG1370" i="1"/>
  <c r="AG1981" i="1"/>
  <c r="AG915" i="1"/>
  <c r="AG1343" i="1"/>
  <c r="AG1911" i="1"/>
  <c r="AG1348" i="1"/>
  <c r="AG1103" i="1"/>
  <c r="AG1009" i="1"/>
  <c r="AG1930" i="1"/>
  <c r="AG2769" i="1"/>
  <c r="AG1355" i="1"/>
  <c r="AG1615" i="1"/>
  <c r="AG1640" i="1"/>
  <c r="AG1382" i="1"/>
  <c r="AG2384" i="1"/>
  <c r="AG1903" i="1"/>
  <c r="AG2048" i="1"/>
  <c r="AG1501" i="1"/>
  <c r="AG1612" i="1"/>
  <c r="AG1800" i="1"/>
  <c r="AG1105" i="1"/>
  <c r="AG1737" i="1"/>
  <c r="AG1838" i="1"/>
  <c r="AG1399" i="1"/>
  <c r="AG1327" i="1"/>
  <c r="AG1588" i="1"/>
  <c r="AG2095" i="1"/>
  <c r="AG1052" i="1"/>
  <c r="AG2232" i="1"/>
  <c r="AG1785" i="1"/>
  <c r="AG1642" i="1"/>
  <c r="AG2296" i="1"/>
  <c r="AG633" i="1"/>
  <c r="AG1229" i="1"/>
  <c r="AG1743" i="1"/>
  <c r="AG733" i="1"/>
  <c r="AG1675" i="1"/>
  <c r="AG1570" i="1"/>
  <c r="AG1692" i="1"/>
  <c r="AG779" i="1"/>
  <c r="AG1248" i="1"/>
  <c r="AG1631" i="1"/>
  <c r="AG2310" i="1"/>
  <c r="AG2982" i="1"/>
  <c r="AG1562" i="1"/>
  <c r="AG1720" i="1"/>
  <c r="AG1603" i="1"/>
  <c r="AG1037" i="1"/>
  <c r="AG2385" i="1"/>
  <c r="AG1068" i="1"/>
  <c r="AG1887" i="1"/>
  <c r="AG1820" i="1"/>
  <c r="AG2151" i="1"/>
  <c r="AG1144" i="1"/>
  <c r="AG2149" i="1"/>
  <c r="AG2381" i="1"/>
  <c r="AG2410" i="1"/>
  <c r="AG1719" i="1"/>
  <c r="AG1880" i="1"/>
  <c r="AG1772" i="1"/>
  <c r="AG2163" i="1"/>
  <c r="AG2374" i="1"/>
  <c r="AG1921" i="1"/>
  <c r="AG2120" i="1"/>
  <c r="AG1556" i="1"/>
  <c r="AG1172" i="1"/>
  <c r="AG1561" i="1"/>
  <c r="AG1610" i="1"/>
  <c r="AG1779" i="1"/>
  <c r="AG2320" i="1"/>
  <c r="AG1197" i="1"/>
  <c r="AG1656" i="1"/>
  <c r="AG2012" i="1"/>
  <c r="AG1125" i="1"/>
  <c r="AG1502" i="1"/>
  <c r="AG2259" i="1"/>
  <c r="AG2129" i="1"/>
  <c r="AG2272" i="1"/>
  <c r="AG982" i="1"/>
  <c r="AG781" i="1"/>
  <c r="AG744" i="1"/>
  <c r="AG1446" i="1"/>
  <c r="AG517" i="1"/>
  <c r="AG1464" i="1"/>
  <c r="AG1363" i="1"/>
  <c r="AG1459" i="1"/>
  <c r="AG494" i="1"/>
  <c r="AG1074" i="1"/>
  <c r="AG621" i="1"/>
  <c r="AG1431" i="1"/>
  <c r="AG1087" i="1"/>
  <c r="AG1590" i="1"/>
  <c r="AG753" i="1"/>
  <c r="AG1340" i="1"/>
  <c r="AG1051" i="1"/>
  <c r="AG2063" i="1"/>
  <c r="AG1858" i="1"/>
  <c r="AG1022" i="1"/>
  <c r="AG2053" i="1"/>
  <c r="AG2111" i="1"/>
  <c r="AG1310" i="1"/>
  <c r="AG2742" i="1"/>
  <c r="AG873" i="1"/>
  <c r="AG1277" i="1"/>
  <c r="AG1650" i="1"/>
  <c r="AG1243" i="1"/>
  <c r="AG1529" i="1"/>
  <c r="AG1350" i="1"/>
  <c r="AG880" i="1"/>
  <c r="AG1752" i="1"/>
  <c r="AG939" i="1"/>
  <c r="AG1671" i="1"/>
  <c r="AG1530" i="1"/>
  <c r="AG1374" i="1"/>
  <c r="AG2429" i="1"/>
  <c r="AG178" i="1"/>
  <c r="AG1523" i="1"/>
  <c r="AG941" i="1"/>
  <c r="AG1128" i="1"/>
  <c r="AG872" i="1"/>
  <c r="AG2926" i="1"/>
  <c r="AG907" i="1"/>
  <c r="AG1783" i="1"/>
  <c r="AG2091" i="1"/>
  <c r="AG1980" i="1"/>
  <c r="AG1729" i="1"/>
  <c r="AG2032" i="1"/>
  <c r="AG1934" i="1"/>
  <c r="AG1564" i="1"/>
  <c r="AG1306" i="1"/>
  <c r="AG2061" i="1"/>
  <c r="AG2093" i="1"/>
  <c r="AG1271" i="1"/>
  <c r="AG2671" i="1"/>
  <c r="AG1593" i="1"/>
  <c r="AG1862" i="1"/>
  <c r="AG1187" i="1"/>
  <c r="AG1412" i="1"/>
  <c r="AG1733" i="1"/>
  <c r="AG2393" i="1"/>
  <c r="AG1651" i="1"/>
  <c r="AG1599" i="1"/>
  <c r="AG1222" i="1"/>
  <c r="AG1422" i="1"/>
  <c r="AG1356" i="1"/>
  <c r="AG1315" i="1"/>
  <c r="AG1511" i="1"/>
  <c r="AG1691" i="1"/>
  <c r="AG1351" i="1"/>
  <c r="AG1346" i="1"/>
  <c r="AG1606" i="1"/>
  <c r="AG1479" i="1"/>
  <c r="AG1927" i="1"/>
  <c r="AG1427" i="1"/>
  <c r="AG1876" i="1"/>
  <c r="AG1339" i="1"/>
  <c r="AG1174" i="1"/>
  <c r="AG1940" i="1"/>
  <c r="AG1345" i="1"/>
  <c r="AG1799" i="1"/>
  <c r="AG1629" i="1"/>
  <c r="AG1923" i="1"/>
  <c r="AG2194" i="1"/>
  <c r="AG1109" i="1"/>
  <c r="AG1769" i="1"/>
  <c r="AG1375" i="1"/>
  <c r="AG1565" i="1"/>
  <c r="AG1212" i="1"/>
  <c r="AG1531" i="1"/>
  <c r="AG1751" i="1"/>
  <c r="AG2573" i="1"/>
  <c r="AG1131" i="1"/>
  <c r="AG350" i="1"/>
  <c r="AG1388" i="1"/>
  <c r="AG1716" i="1"/>
  <c r="AG2175" i="1"/>
  <c r="AG977" i="1"/>
  <c r="AG1840" i="1"/>
  <c r="AG1519" i="1"/>
  <c r="AG1672" i="1"/>
  <c r="AG1803" i="1"/>
  <c r="AG2058" i="1"/>
  <c r="AG1270" i="1"/>
  <c r="AG1757" i="1"/>
  <c r="AG1435" i="1"/>
  <c r="AG1792" i="1"/>
  <c r="AG1749" i="1"/>
  <c r="AG1231" i="1"/>
  <c r="AG1625" i="1"/>
  <c r="AG1496" i="1"/>
  <c r="AG2453" i="1"/>
  <c r="AG2045" i="1"/>
  <c r="AG2003" i="1"/>
  <c r="AG1522" i="1"/>
  <c r="AG1452" i="1"/>
  <c r="AG1621" i="1"/>
  <c r="AG1851" i="1"/>
  <c r="AG1711" i="1"/>
  <c r="AG1622" i="1"/>
  <c r="AG1207" i="1"/>
  <c r="AG1892" i="1"/>
  <c r="AG1951" i="1"/>
  <c r="AG1514" i="1"/>
  <c r="AG1790" i="1"/>
  <c r="AG1211" i="1"/>
  <c r="AG1133" i="1"/>
  <c r="AG1976" i="1"/>
  <c r="AG1568" i="1"/>
  <c r="AG1884" i="1"/>
  <c r="AG320" i="1"/>
  <c r="AG1440" i="1"/>
  <c r="AG1256" i="1"/>
  <c r="AG1794" i="1"/>
  <c r="AG1301" i="1"/>
  <c r="AG2292" i="1"/>
  <c r="AG1688" i="1"/>
  <c r="AG1755" i="1"/>
  <c r="AG2044" i="1"/>
  <c r="AG1118" i="1"/>
  <c r="AG1815" i="1"/>
  <c r="AG2326" i="1"/>
  <c r="AG1308" i="1"/>
  <c r="AG1936" i="1"/>
  <c r="AG1877" i="1"/>
  <c r="AG1732" i="1"/>
  <c r="AG909" i="1"/>
  <c r="AG1591" i="1"/>
  <c r="AG2417" i="1"/>
  <c r="AG1735" i="1"/>
  <c r="AG1528" i="1"/>
  <c r="AG2561" i="1"/>
  <c r="AG2181" i="1"/>
  <c r="AG1945" i="1"/>
  <c r="AG793" i="1"/>
  <c r="AG2164" i="1"/>
  <c r="AG1043" i="1"/>
  <c r="AG1490" i="1"/>
  <c r="AG657" i="1"/>
  <c r="AG2019" i="1"/>
  <c r="AG1918" i="1"/>
  <c r="AG2549" i="1"/>
  <c r="AG2033" i="1"/>
  <c r="AG2316" i="1"/>
  <c r="AG2107" i="1"/>
  <c r="AG1853" i="1"/>
  <c r="AG2669" i="1"/>
  <c r="AG2829" i="1"/>
  <c r="AG2609" i="1"/>
  <c r="AG306" i="1"/>
  <c r="AG1526" i="1"/>
  <c r="AG439" i="1"/>
  <c r="AG882" i="1"/>
  <c r="AG1633" i="1"/>
  <c r="AG1191" i="1"/>
  <c r="AG1281" i="1"/>
  <c r="AG1055" i="1"/>
  <c r="AG1049" i="1"/>
  <c r="AG487" i="1"/>
  <c r="AG1574" i="1"/>
  <c r="AG1731" i="1"/>
  <c r="AG601" i="1"/>
  <c r="AG1598" i="1"/>
  <c r="AG1338" i="1"/>
  <c r="AG1406" i="1"/>
  <c r="AG1358" i="1"/>
  <c r="AG2127" i="1"/>
  <c r="AG852" i="1"/>
  <c r="AG1347" i="1"/>
  <c r="AG1230" i="1"/>
  <c r="AG2984" i="1"/>
  <c r="AG2972" i="1"/>
  <c r="AG1416" i="1"/>
  <c r="AG1031" i="1"/>
  <c r="AG879" i="1"/>
  <c r="AG1234" i="1"/>
  <c r="AG1807" i="1"/>
  <c r="AG1084" i="1"/>
  <c r="AG1167" i="1"/>
  <c r="AG1724" i="1"/>
  <c r="AG1685" i="1"/>
  <c r="AG2088" i="1"/>
  <c r="AG1744" i="1"/>
  <c r="AG869" i="1"/>
  <c r="AG1293" i="1"/>
  <c r="AG578" i="1"/>
  <c r="AG394" i="1"/>
  <c r="AG1450" i="1"/>
  <c r="AG1166" i="1"/>
  <c r="AG1364" i="1"/>
  <c r="AG1113" i="1"/>
  <c r="AG1654" i="1"/>
  <c r="AG1995" i="1"/>
  <c r="AG1494" i="1"/>
  <c r="AG1844" i="1"/>
  <c r="AG1695" i="1"/>
  <c r="AG1156" i="1"/>
  <c r="AG1721" i="1"/>
  <c r="AG501" i="1"/>
  <c r="AG925" i="1"/>
  <c r="AG669" i="1"/>
  <c r="AG681" i="1"/>
  <c r="AG1170" i="1"/>
  <c r="AG641" i="1"/>
  <c r="AG518" i="1"/>
  <c r="AG1085" i="1"/>
  <c r="AG1532" i="1"/>
  <c r="AG1149" i="1"/>
  <c r="AG1705" i="1"/>
  <c r="AG1910" i="1"/>
  <c r="AG2329" i="1"/>
  <c r="AG2280" i="1"/>
  <c r="AG1507" i="1"/>
  <c r="AG2074" i="1"/>
  <c r="AG2049" i="1"/>
  <c r="AG1553" i="1"/>
  <c r="AG1524" i="1"/>
  <c r="AG1896" i="1"/>
  <c r="AG1846" i="1"/>
  <c r="AG2167" i="1"/>
  <c r="AG2477" i="1"/>
  <c r="AG1583" i="1"/>
  <c r="AG1453" i="1"/>
  <c r="AG1810" i="1"/>
  <c r="AG1698" i="1"/>
  <c r="AG1870" i="1"/>
  <c r="AG1462" i="1"/>
  <c r="AG2614" i="1"/>
  <c r="AG2200" i="1"/>
  <c r="AG1451" i="1"/>
  <c r="AG1668" i="1"/>
  <c r="AG324" i="1"/>
  <c r="AG1223" i="1"/>
  <c r="AG1839" i="1"/>
  <c r="AG1242" i="1"/>
  <c r="AG1948" i="1"/>
  <c r="AG1168" i="1"/>
  <c r="AG1805" i="1"/>
  <c r="AG1623" i="1"/>
  <c r="AG1660" i="1"/>
  <c r="AG1034" i="1"/>
  <c r="AG2754" i="1"/>
  <c r="AG2133" i="1"/>
  <c r="AG2749" i="1"/>
  <c r="AG430" i="1"/>
  <c r="AG2075" i="1"/>
  <c r="AG1634" i="1"/>
  <c r="AG1674" i="1"/>
  <c r="AG1487" i="1"/>
  <c r="AG2125" i="1"/>
  <c r="AG1917" i="1"/>
  <c r="AG2076" i="1"/>
  <c r="AG2013" i="1"/>
  <c r="AG1845" i="1"/>
  <c r="AG1723" i="1"/>
  <c r="AG1768" i="1"/>
  <c r="AG1178" i="1"/>
  <c r="AG888" i="1"/>
  <c r="AG2052" i="1"/>
  <c r="AG2081" i="1"/>
  <c r="AG1700" i="1"/>
  <c r="AG2171" i="1"/>
  <c r="AG1687" i="1"/>
  <c r="AG1831" i="1"/>
  <c r="AG1926" i="1"/>
  <c r="AG617" i="1"/>
  <c r="AG1184" i="1"/>
  <c r="AG2216" i="1"/>
  <c r="AG979" i="1"/>
  <c r="AG1443" i="1"/>
  <c r="AG1879" i="1"/>
  <c r="AG1484" i="1"/>
  <c r="AG1750" i="1"/>
  <c r="AG1572" i="1"/>
  <c r="AG1863" i="1"/>
  <c r="AG913" i="1"/>
  <c r="AG1365" i="1"/>
  <c r="AG1960" i="1"/>
  <c r="AG1098" i="1"/>
  <c r="AG1690" i="1"/>
  <c r="AG1547" i="1"/>
  <c r="AG1908" i="1"/>
  <c r="AG920" i="1"/>
  <c r="AG1439" i="1"/>
  <c r="AG1012" i="1"/>
  <c r="AG1542" i="1"/>
  <c r="AG2305" i="1"/>
  <c r="AG1919" i="1"/>
  <c r="AG2090" i="1"/>
  <c r="AG1250" i="1"/>
  <c r="AG2145" i="1"/>
  <c r="AG1319" i="1"/>
  <c r="AG1195" i="1"/>
  <c r="AG1379" i="1"/>
  <c r="AG1712" i="1"/>
  <c r="AG1500" i="1"/>
  <c r="AG1828" i="1"/>
  <c r="AG2910" i="1"/>
  <c r="AG1305" i="1"/>
  <c r="AG1773" i="1"/>
  <c r="AG1963" i="1"/>
  <c r="AG2733" i="1"/>
  <c r="AG2349" i="1"/>
  <c r="AG1093" i="1"/>
  <c r="AG789" i="1"/>
  <c r="AG2469" i="1"/>
  <c r="AG2861" i="1"/>
  <c r="AG2064" i="1"/>
  <c r="AG2805" i="1"/>
  <c r="AG2270" i="1"/>
  <c r="AG1734" i="1"/>
  <c r="AG2205" i="1"/>
  <c r="AG2077" i="1"/>
  <c r="AG2220" i="1"/>
  <c r="AG2293" i="1"/>
  <c r="AG2435" i="1"/>
  <c r="AG2637" i="1"/>
  <c r="AG1566" i="1"/>
  <c r="AG1177" i="1"/>
  <c r="AG1972" i="1"/>
  <c r="AG2353" i="1"/>
  <c r="AG2209" i="1"/>
  <c r="AG2222" i="1"/>
  <c r="AG1906" i="1"/>
  <c r="AG1048" i="1"/>
  <c r="AG1956" i="1"/>
  <c r="AG2421" i="1"/>
  <c r="AG2126" i="1"/>
  <c r="AG2264" i="1"/>
  <c r="AG1848" i="1"/>
  <c r="AG1888" i="1"/>
  <c r="AG2433" i="1"/>
  <c r="AG1600" i="1"/>
  <c r="AG1617" i="1"/>
  <c r="AG1994" i="1"/>
  <c r="AG2422" i="1"/>
  <c r="AG2256" i="1"/>
  <c r="AG2203" i="1"/>
  <c r="AG2148" i="1"/>
  <c r="AG1867" i="1"/>
  <c r="AG1608" i="1"/>
  <c r="AG2140" i="1"/>
  <c r="AG2522" i="1"/>
  <c r="AG2233" i="1"/>
  <c r="AG1957" i="1"/>
  <c r="AG2494" i="1"/>
  <c r="AG2379" i="1"/>
  <c r="AG2105" i="1"/>
  <c r="AG2398" i="1"/>
  <c r="AG1476" i="1"/>
  <c r="AG1624" i="1"/>
  <c r="AG1866" i="1"/>
  <c r="AG2067" i="1"/>
  <c r="AG1894" i="1"/>
  <c r="AG1819" i="1"/>
  <c r="AG2104" i="1"/>
  <c r="AG1543" i="1"/>
  <c r="AG1373" i="1"/>
  <c r="AG1701" i="1"/>
  <c r="AG1824" i="1"/>
  <c r="AG2007" i="1"/>
  <c r="AG1434" i="1"/>
  <c r="AG2180" i="1"/>
  <c r="AG2283" i="1"/>
  <c r="AG1679" i="1"/>
  <c r="AG1667" i="1"/>
  <c r="AG2490" i="1"/>
  <c r="AG2001" i="1"/>
  <c r="AG1433" i="1"/>
  <c r="AG2358" i="1"/>
  <c r="AG2177" i="1"/>
  <c r="AG2425" i="1"/>
  <c r="AG2195" i="1"/>
  <c r="AG1567" i="1"/>
  <c r="AG2014" i="1"/>
  <c r="AG2798" i="1"/>
  <c r="AG1971" i="1"/>
  <c r="AG2141" i="1"/>
  <c r="AG2042" i="1"/>
  <c r="AG2323" i="1"/>
  <c r="AG1843" i="1"/>
  <c r="AG1652" i="1"/>
  <c r="AG1680" i="1"/>
  <c r="AG1420" i="1"/>
  <c r="AG2096" i="1"/>
  <c r="AG1466" i="1"/>
  <c r="AG1964" i="1"/>
  <c r="AG1240" i="1"/>
  <c r="AG1563" i="1"/>
  <c r="AG1864" i="1"/>
  <c r="AG1928" i="1"/>
  <c r="AG2224" i="1"/>
  <c r="AG2123" i="1"/>
  <c r="AG2131" i="1"/>
  <c r="AG1885" i="1"/>
  <c r="AG1762" i="1"/>
  <c r="AG2274" i="1"/>
  <c r="AG2018" i="1"/>
  <c r="AG2757" i="1"/>
  <c r="AG1604" i="1"/>
  <c r="AG1791" i="1"/>
  <c r="AG1959" i="1"/>
  <c r="AG2085" i="1"/>
  <c r="AG2037" i="1"/>
  <c r="AG2168" i="1"/>
  <c r="AG2249" i="1"/>
  <c r="AG2025" i="1"/>
  <c r="AG1861" i="1"/>
  <c r="AG2523" i="1"/>
  <c r="AG1220" i="1"/>
  <c r="AG2239" i="1"/>
  <c r="AG2411" i="1"/>
  <c r="AG1703" i="1"/>
  <c r="AG2833" i="1"/>
  <c r="AG2327" i="1"/>
  <c r="AG2377" i="1"/>
  <c r="AG2378" i="1"/>
  <c r="AG1173" i="1"/>
  <c r="AG1454" i="1"/>
  <c r="AG1329" i="1"/>
  <c r="AG1260" i="1"/>
  <c r="AG1263" i="1"/>
  <c r="AG1627" i="1"/>
  <c r="AG1276" i="1"/>
  <c r="AG1607" i="1"/>
  <c r="AG1789" i="1"/>
  <c r="AG1117" i="1"/>
  <c r="AG2242" i="1"/>
  <c r="AG2235" i="1"/>
  <c r="AG2099" i="1"/>
  <c r="AG2257" i="1"/>
  <c r="AG2193" i="1"/>
  <c r="AG2545" i="1"/>
  <c r="AG1855" i="1"/>
  <c r="AG1958" i="1"/>
  <c r="AG1369" i="1"/>
  <c r="AG2814" i="1"/>
  <c r="AG2229" i="1"/>
  <c r="AG908" i="1"/>
  <c r="AG2035" i="1"/>
  <c r="AG1097" i="1"/>
  <c r="AG2801" i="1"/>
  <c r="AG2750" i="1"/>
  <c r="AG1601" i="1"/>
  <c r="AG2094" i="1"/>
  <c r="AG2303" i="1"/>
  <c r="AG2062" i="1"/>
  <c r="AG2365" i="1"/>
  <c r="AG1244" i="1"/>
  <c r="AG1997" i="1"/>
  <c r="AG2693" i="1"/>
  <c r="AG2635" i="1"/>
  <c r="AG2526" i="1"/>
  <c r="AG2459" i="1"/>
  <c r="AG2753" i="1"/>
  <c r="AG1777" i="1"/>
  <c r="AG874" i="1"/>
  <c r="AG892" i="1"/>
  <c r="AG2223" i="1"/>
  <c r="AG792" i="1"/>
  <c r="AG108" i="1"/>
  <c r="AG811" i="1"/>
  <c r="AG2790" i="1"/>
  <c r="AG620" i="1"/>
  <c r="AG1677" i="1"/>
  <c r="AG2937" i="1"/>
  <c r="AG2537" i="1"/>
  <c r="AG2054" i="1"/>
  <c r="AG296" i="1"/>
  <c r="AG2546" i="1"/>
  <c r="AG702" i="1"/>
  <c r="AG2776" i="1"/>
  <c r="AG2448" i="1"/>
  <c r="AG2990" i="1"/>
  <c r="AG330" i="1"/>
  <c r="AG502" i="1"/>
  <c r="AG687" i="1"/>
  <c r="AG903" i="1"/>
  <c r="AG2822" i="1"/>
  <c r="AG331" i="1"/>
  <c r="AG2026" i="1"/>
  <c r="AG2276" i="1"/>
  <c r="AG2089" i="1"/>
  <c r="AG2004" i="1"/>
  <c r="AG2607" i="1"/>
  <c r="AG1898" i="1"/>
  <c r="AG2207" i="1"/>
  <c r="AG489" i="1"/>
  <c r="AG402" i="1"/>
  <c r="AG841" i="1"/>
  <c r="AG513" i="1"/>
  <c r="AG2768" i="1"/>
  <c r="AG689" i="1"/>
  <c r="AG2188" i="1"/>
  <c r="AG2121" i="1"/>
  <c r="AG2725" i="1"/>
  <c r="AG1215" i="1"/>
  <c r="AG1827" i="1"/>
  <c r="AG2198" i="1"/>
  <c r="AG2072" i="1"/>
  <c r="AG2134" i="1"/>
  <c r="AG2661" i="1"/>
  <c r="AG1614" i="1"/>
  <c r="AG2331" i="1"/>
  <c r="AG1832" i="1"/>
  <c r="AG2217" i="1"/>
  <c r="AG2314" i="1"/>
  <c r="AG1544" i="1"/>
  <c r="AG2533" i="1"/>
  <c r="AG2230" i="1"/>
  <c r="AG2002" i="1"/>
  <c r="AG1852" i="1"/>
  <c r="AG2605" i="1"/>
  <c r="AG1639" i="1"/>
  <c r="AG2345" i="1"/>
  <c r="AG2478" i="1"/>
  <c r="AG2745" i="1"/>
  <c r="AG1275" i="1"/>
  <c r="AG2069" i="1"/>
  <c r="AG1991" i="1"/>
  <c r="AG2078" i="1"/>
  <c r="AG1449" i="1"/>
  <c r="AG2016" i="1"/>
  <c r="AG1228" i="1"/>
  <c r="AG2109" i="1"/>
  <c r="AG1619" i="1"/>
  <c r="AG1448" i="1"/>
  <c r="AG2226" i="1"/>
  <c r="AG1145" i="1"/>
  <c r="AG2542" i="1"/>
  <c r="AG1801" i="1"/>
  <c r="AG1620" i="1"/>
  <c r="AG1808" i="1"/>
  <c r="AG2565" i="1"/>
  <c r="AG1882" i="1"/>
  <c r="AG2838" i="1"/>
  <c r="AG1944" i="1"/>
  <c r="AG2011" i="1"/>
  <c r="AG2534" i="1"/>
  <c r="AG2502" i="1"/>
  <c r="AG2084" i="1"/>
  <c r="AG2730" i="1"/>
  <c r="AG1946" i="1"/>
  <c r="AG1893" i="1"/>
  <c r="AG2051" i="1"/>
  <c r="AG1784" i="1"/>
  <c r="AG1586" i="1"/>
  <c r="AG993" i="1"/>
  <c r="AG1341" i="1"/>
  <c r="AG2156" i="1"/>
  <c r="AG1842" i="1"/>
  <c r="AG1812" i="1"/>
  <c r="AG2027" i="1"/>
  <c r="AG1036" i="1"/>
  <c r="AG1559" i="1"/>
  <c r="AG2031" i="1"/>
  <c r="AG2301" i="1"/>
  <c r="AG2315" i="1"/>
  <c r="AG1611" i="1"/>
  <c r="AG2553" i="1"/>
  <c r="AG2741" i="1"/>
  <c r="AG2204" i="1"/>
  <c r="AG1255" i="1"/>
  <c r="AG2645" i="1"/>
  <c r="AG2047" i="1"/>
  <c r="AG2766" i="1"/>
  <c r="AG2138" i="1"/>
  <c r="AG1992" i="1"/>
  <c r="AG2543" i="1"/>
  <c r="AG2581" i="1"/>
  <c r="AG2489" i="1"/>
  <c r="AG2369" i="1"/>
  <c r="AG1596" i="1"/>
  <c r="AG2169" i="1"/>
  <c r="AG2284" i="1"/>
  <c r="AG2202" i="1"/>
  <c r="AG2654" i="1"/>
  <c r="AG2029" i="1"/>
  <c r="AG1897" i="1"/>
  <c r="AG2225" i="1"/>
  <c r="AG2258" i="1"/>
  <c r="AG973" i="1"/>
  <c r="AG1455" i="1"/>
  <c r="AG2157" i="1"/>
  <c r="AG1334" i="1"/>
  <c r="AG1407" i="1"/>
  <c r="AG1236" i="1"/>
  <c r="AG1663" i="1"/>
  <c r="AG2346" i="1"/>
  <c r="AG2176" i="1"/>
  <c r="AG1336" i="1"/>
  <c r="AG2173" i="1"/>
  <c r="AG1400" i="1"/>
  <c r="AG1881" i="1"/>
  <c r="AG2717" i="1"/>
  <c r="AG1993" i="1"/>
  <c r="AG2666" i="1"/>
  <c r="AG2021" i="1"/>
  <c r="AG1644" i="1"/>
  <c r="AG2309" i="1"/>
  <c r="AG1592" i="1"/>
  <c r="AG1540" i="1"/>
  <c r="AG2290" i="1"/>
  <c r="AG2516" i="1"/>
  <c r="AG1969" i="1"/>
  <c r="AG2227" i="1"/>
  <c r="AG2116" i="1"/>
  <c r="AG2218" i="1"/>
  <c r="AG2199" i="1"/>
  <c r="AG2245" i="1"/>
  <c r="AG2009" i="1"/>
  <c r="AG1778" i="1"/>
  <c r="AG1516" i="1"/>
  <c r="AG1736" i="1"/>
  <c r="AG2554" i="1"/>
  <c r="AG2670" i="1"/>
  <c r="AG2574" i="1"/>
  <c r="AG1576" i="1"/>
  <c r="AG1759" i="1"/>
  <c r="AG438" i="1"/>
  <c r="AG2451" i="1"/>
  <c r="AG416" i="1"/>
  <c r="AG220" i="1"/>
  <c r="AG2887" i="1"/>
  <c r="AG270" i="1"/>
  <c r="AG2404" i="1"/>
  <c r="AG743" i="1"/>
  <c r="AG2711" i="1"/>
  <c r="AG2883" i="1"/>
  <c r="AG552" i="1"/>
  <c r="AG425" i="1"/>
  <c r="AG2674" i="1"/>
  <c r="AG2046" i="1"/>
  <c r="AG2858" i="1"/>
  <c r="AG2672" i="1"/>
  <c r="AG1106" i="1"/>
  <c r="AG2663" i="1"/>
  <c r="AG881" i="1"/>
  <c r="AG2914" i="1"/>
  <c r="AG710" i="1"/>
  <c r="AG859" i="1"/>
  <c r="AG2806" i="1"/>
  <c r="AG226" i="1"/>
  <c r="AG1814" i="1"/>
  <c r="AG2289" i="1"/>
  <c r="AG1912" i="1"/>
  <c r="AG2781" i="1"/>
  <c r="AG1966" i="1"/>
  <c r="AG1849" i="1"/>
  <c r="AG398" i="1"/>
  <c r="AG794" i="1"/>
  <c r="AG314" i="1"/>
  <c r="AG168" i="1"/>
  <c r="AG820" i="1"/>
  <c r="AG520" i="1"/>
  <c r="AG2694" i="1"/>
  <c r="AG2189" i="1"/>
  <c r="AG2525" i="1"/>
  <c r="AG2196" i="1"/>
  <c r="AG1984" i="1"/>
  <c r="AG1841" i="1"/>
  <c r="AG1924" i="1"/>
  <c r="AG2737" i="1"/>
  <c r="AG1761" i="1"/>
  <c r="AG1954" i="1"/>
  <c r="AG2458" i="1"/>
  <c r="AG2005" i="1"/>
  <c r="AG1738" i="1"/>
  <c r="AG1860" i="1"/>
  <c r="AG2128" i="1"/>
  <c r="AG1437" i="1"/>
  <c r="AG1742" i="1"/>
  <c r="AG1112" i="1"/>
  <c r="AG1403" i="1"/>
  <c r="AG1658" i="1"/>
  <c r="AG1872" i="1"/>
  <c r="AG2208" i="1"/>
  <c r="AG1510" i="1"/>
  <c r="AG2785" i="1"/>
  <c r="AG2849" i="1"/>
  <c r="AG2000" i="1"/>
  <c r="AG2603" i="1"/>
  <c r="AG2083" i="1"/>
  <c r="AG2165" i="1"/>
  <c r="AG2395" i="1"/>
  <c r="AG2710" i="1"/>
  <c r="AG1643" i="1"/>
  <c r="AG2646" i="1"/>
  <c r="AG2161" i="1"/>
  <c r="AG2187" i="1"/>
  <c r="AG2212" i="1"/>
  <c r="AG2361" i="1"/>
  <c r="AG2201" i="1"/>
  <c r="AG2510" i="1"/>
  <c r="AG2234" i="1"/>
  <c r="AG1636" i="1"/>
  <c r="AG2298" i="1"/>
  <c r="AG1865" i="1"/>
  <c r="AG1821" i="1"/>
  <c r="AG2101" i="1"/>
  <c r="AG2449" i="1"/>
  <c r="AG2390" i="1"/>
  <c r="AG2178" i="1"/>
  <c r="AG2709" i="1"/>
  <c r="AG2486" i="1"/>
  <c r="AG2153" i="1"/>
  <c r="AG2288" i="1"/>
  <c r="AG2676" i="1"/>
  <c r="AG2511" i="1"/>
  <c r="AG1874" i="1"/>
  <c r="AG904" i="1"/>
  <c r="AG2911" i="1"/>
  <c r="AG916" i="1"/>
  <c r="AG2726" i="1"/>
  <c r="AG2715" i="1"/>
  <c r="AG917" i="1"/>
  <c r="AG2611" i="1"/>
  <c r="AG1030" i="1"/>
  <c r="AG354" i="1"/>
  <c r="AG2354" i="1"/>
  <c r="AG2538" i="1"/>
  <c r="AG747" i="1"/>
  <c r="AG2980" i="1"/>
  <c r="AG1285" i="1"/>
  <c r="AG2182" i="1"/>
  <c r="AG336" i="1"/>
  <c r="AG2812" i="1"/>
  <c r="AG37" i="1"/>
  <c r="AG959" i="1"/>
  <c r="AG550" i="1"/>
  <c r="AG2228" i="1"/>
  <c r="AG1704" i="1"/>
  <c r="AG2241" i="1"/>
  <c r="AG2160" i="1"/>
  <c r="AG1180" i="1"/>
  <c r="AG1982" i="1"/>
  <c r="AG2350" i="1"/>
  <c r="AG612" i="1"/>
  <c r="AG2699" i="1"/>
  <c r="AG897" i="1"/>
  <c r="AG2412" i="1"/>
  <c r="AG565" i="1"/>
  <c r="AG2434" i="1"/>
  <c r="AG474" i="1"/>
  <c r="AG2445" i="1"/>
  <c r="AG1616" i="1"/>
  <c r="AG2092" i="1"/>
  <c r="AG2617" i="1"/>
  <c r="AG2555" i="1"/>
  <c r="AG1632" i="1"/>
  <c r="AG1741" i="1"/>
  <c r="AG2248" i="1"/>
  <c r="AG1579" i="1"/>
  <c r="AG2394" i="1"/>
  <c r="AG2830" i="1"/>
  <c r="AG2501" i="1"/>
  <c r="AG2213" i="1"/>
  <c r="AG2701" i="1"/>
  <c r="AG2442" i="1"/>
  <c r="AG1914" i="1"/>
  <c r="AG2622" i="1"/>
  <c r="AG2185" i="1"/>
  <c r="AG2621" i="1"/>
  <c r="AG2641" i="1"/>
  <c r="AG2186" i="1"/>
  <c r="AG2409" i="1"/>
  <c r="AG2262" i="1"/>
  <c r="AG2166" i="1"/>
  <c r="AG2267" i="1"/>
  <c r="AG1869" i="1"/>
  <c r="AG1818" i="1"/>
  <c r="AG2461" i="1"/>
  <c r="AG1902" i="1"/>
  <c r="AG2606" i="1"/>
  <c r="AG1478" i="1"/>
  <c r="AG2566" i="1"/>
  <c r="AG1988" i="1"/>
  <c r="AG1414" i="1"/>
  <c r="AG929" i="1"/>
  <c r="AG1900" i="1"/>
  <c r="AG1237" i="1"/>
  <c r="AG1470" i="1"/>
  <c r="AG1696" i="1"/>
  <c r="AG1332" i="1"/>
  <c r="AG1913" i="1"/>
  <c r="AG871" i="1"/>
  <c r="AG2529" i="1"/>
  <c r="AG1931" i="1"/>
  <c r="AG2613" i="1"/>
  <c r="AG2481" i="1"/>
  <c r="AG2260" i="1"/>
  <c r="AG2479" i="1"/>
  <c r="AG2024" i="1"/>
  <c r="AG1813" i="1"/>
  <c r="AG2590" i="1"/>
  <c r="AG2098" i="1"/>
  <c r="AG1359" i="1"/>
  <c r="AG2261" i="1"/>
  <c r="AG2184" i="1"/>
  <c r="AG2426" i="1"/>
  <c r="AG2618" i="1"/>
  <c r="AG1169" i="1"/>
  <c r="AG1123" i="1"/>
  <c r="AG1287" i="1"/>
  <c r="AG1747" i="1"/>
  <c r="AG1525" i="1"/>
  <c r="AG1626" i="1"/>
  <c r="AG1101" i="1"/>
  <c r="AG1304" i="1"/>
  <c r="AG1788" i="1"/>
  <c r="AG1225" i="1"/>
  <c r="AG2582" i="1"/>
  <c r="AG2277" i="1"/>
  <c r="AG1707" i="1"/>
  <c r="AG1916" i="1"/>
  <c r="AG1998" i="1"/>
  <c r="AG1164" i="1"/>
  <c r="AG2818" i="1"/>
  <c r="AG2718" i="1"/>
  <c r="AG2589" i="1"/>
  <c r="AG2113" i="1"/>
  <c r="AG2197" i="1"/>
  <c r="AG1728" i="1"/>
  <c r="AG2438" i="1"/>
  <c r="AG2146" i="1"/>
  <c r="AG1973" i="1"/>
  <c r="AG2597" i="1"/>
  <c r="AG2334" i="1"/>
  <c r="AG2625" i="1"/>
  <c r="AG1935" i="1"/>
  <c r="AG2519" i="1"/>
  <c r="AG2557" i="1"/>
  <c r="AG1376" i="1"/>
  <c r="AG2386" i="1"/>
  <c r="AG2593" i="1"/>
  <c r="AG2497" i="1"/>
  <c r="AG2619" i="1"/>
  <c r="AG1796" i="1"/>
  <c r="AG1429" i="1"/>
  <c r="AG1787" i="1"/>
  <c r="AG2154" i="1"/>
  <c r="AG712" i="1"/>
  <c r="AG2071" i="1"/>
  <c r="AG1182" i="1"/>
  <c r="AG2043" i="1"/>
  <c r="AG1387" i="1"/>
  <c r="AG1756" i="1"/>
  <c r="AG2337" i="1"/>
  <c r="AG2192" i="1"/>
  <c r="AG1905" i="1"/>
  <c r="AG1676" i="1"/>
  <c r="AG1952" i="1"/>
  <c r="AG2132" i="1"/>
  <c r="AG2690" i="1"/>
  <c r="AG2152" i="1"/>
  <c r="AG2797" i="1"/>
  <c r="AG2040" i="1"/>
  <c r="AG1436" i="1"/>
  <c r="AG1965" i="1"/>
  <c r="AG2057" i="1"/>
  <c r="AG2491" i="1"/>
  <c r="AG1745" i="1"/>
  <c r="AG1953" i="1"/>
  <c r="AG2252" i="1"/>
  <c r="AG1196" i="1"/>
  <c r="AG2294" i="1"/>
  <c r="AG2677" i="1"/>
  <c r="AG2853" i="1"/>
  <c r="AG2509" i="1"/>
  <c r="AG2312" i="1"/>
  <c r="AG2577" i="1"/>
  <c r="AG2437" i="1"/>
  <c r="AG2686" i="1"/>
  <c r="AG2580" i="1"/>
  <c r="AG2311" i="1"/>
  <c r="AG2319" i="1"/>
  <c r="AG919" i="1"/>
  <c r="AG2921" i="1"/>
  <c r="AG2746" i="1"/>
  <c r="AG2740" i="1"/>
  <c r="AG2683" i="1"/>
  <c r="AG80" i="1"/>
  <c r="AG821" i="1"/>
  <c r="AG2567" i="1"/>
  <c r="AG2719" i="1"/>
  <c r="AG451" i="1"/>
  <c r="AG2356" i="1"/>
  <c r="AG547" i="1"/>
  <c r="AG2367" i="1"/>
  <c r="AG2441" i="1"/>
  <c r="AG2620" i="1"/>
  <c r="AG2687" i="1"/>
  <c r="AG2857" i="1"/>
  <c r="AG291" i="1"/>
  <c r="AG528" i="1"/>
  <c r="AG2313" i="1"/>
  <c r="AG2900" i="1"/>
  <c r="AG707" i="1"/>
  <c r="AG2340" i="1"/>
  <c r="AG2973" i="1"/>
  <c r="AG2236" i="1"/>
  <c r="AG2253" i="1"/>
  <c r="AG2357" i="1"/>
  <c r="AG2117" i="1"/>
  <c r="AG2454" i="1"/>
  <c r="AG2362" i="1"/>
  <c r="AG2397" i="1"/>
  <c r="AG560" i="1"/>
  <c r="AG723" i="1"/>
  <c r="AG2396" i="1"/>
  <c r="AG784" i="1"/>
  <c r="AG2962" i="1"/>
  <c r="AG1513" i="1"/>
  <c r="AG2721" i="1"/>
  <c r="AG1933" i="1"/>
  <c r="AG1974" i="1"/>
  <c r="AG1740" i="1"/>
  <c r="AG2689" i="1"/>
  <c r="AG2794" i="1"/>
  <c r="AG2773" i="1"/>
  <c r="AG2251" i="1"/>
  <c r="AG984" i="1"/>
  <c r="AG2158" i="1"/>
  <c r="AG2414" i="1"/>
  <c r="AG2485" i="1"/>
  <c r="AG2240" i="1"/>
  <c r="AG2371" i="1"/>
  <c r="AG2782" i="1"/>
  <c r="AG2405" i="1"/>
  <c r="AG830" i="1"/>
  <c r="AG2456" i="1"/>
  <c r="AG260" i="1"/>
  <c r="AG768" i="1"/>
  <c r="AG530" i="1"/>
  <c r="AG2882" i="1"/>
  <c r="AG2392" i="1"/>
  <c r="AG2535" i="1"/>
  <c r="AG2816" i="1"/>
  <c r="AG2659" i="1"/>
  <c r="AG393" i="1"/>
  <c r="AG928" i="1"/>
  <c r="AG2784" i="1"/>
  <c r="AG16" i="1"/>
  <c r="AG769" i="1"/>
  <c r="AG2162" i="1"/>
  <c r="AG2596" i="1"/>
  <c r="AG2416" i="1"/>
  <c r="AG858" i="1"/>
  <c r="AG607" i="1"/>
  <c r="AG2352" i="1"/>
  <c r="AG101" i="1"/>
  <c r="AG638" i="1"/>
  <c r="AG703" i="1"/>
  <c r="AG326" i="1"/>
  <c r="AG2265" i="1"/>
  <c r="AG2563" i="1"/>
  <c r="AG1314" i="1"/>
  <c r="AG1816" i="1"/>
  <c r="AG2774" i="1"/>
  <c r="AG2705" i="1"/>
  <c r="AG2475" i="1"/>
  <c r="AG1159" i="1"/>
  <c r="AG1837" i="1"/>
  <c r="AG2325" i="1"/>
  <c r="AG1664" i="1"/>
  <c r="AG1179" i="1"/>
  <c r="AG2010" i="1"/>
  <c r="AG1834" i="1"/>
  <c r="AG2038" i="1"/>
  <c r="AG2517" i="1"/>
  <c r="AG1833" i="1"/>
  <c r="AG2630" i="1"/>
  <c r="AG2136" i="1"/>
  <c r="AG2941" i="1"/>
  <c r="AG732" i="1"/>
  <c r="AG2070" i="1"/>
  <c r="AG36" i="1"/>
  <c r="AG2299" i="1"/>
  <c r="AG969" i="1"/>
  <c r="AG505" i="1"/>
  <c r="AG2275" i="1"/>
  <c r="AG914" i="1"/>
  <c r="AG1417" i="1"/>
  <c r="AG812" i="1"/>
  <c r="AG645" i="1"/>
  <c r="AG802" i="1"/>
  <c r="AG2492" i="1"/>
  <c r="AG1023" i="1"/>
  <c r="AG671" i="1"/>
  <c r="AG414" i="1"/>
  <c r="AG2698" i="1"/>
  <c r="AG905" i="1"/>
  <c r="AG2890" i="1"/>
  <c r="AG847" i="1"/>
  <c r="AG281" i="1"/>
  <c r="AG2500" i="1"/>
  <c r="AG2610" i="1"/>
  <c r="AG2723" i="1"/>
  <c r="AG2483" i="1"/>
  <c r="AG2650" i="1"/>
  <c r="AG2108" i="1"/>
  <c r="AG2342" i="1"/>
  <c r="AG2330" i="1"/>
  <c r="AG2627" i="1"/>
  <c r="AG2281" i="1"/>
  <c r="AG2028" i="1"/>
  <c r="AG2287" i="1"/>
  <c r="AG2430" i="1"/>
  <c r="AG2366" i="1"/>
  <c r="AG2244" i="1"/>
  <c r="AG2333" i="1"/>
  <c r="AG2282" i="1"/>
  <c r="AG2030" i="1"/>
  <c r="AG537" i="1"/>
  <c r="AG2295" i="1"/>
  <c r="AG2936" i="1"/>
  <c r="AG777" i="1"/>
  <c r="AG2847" i="1"/>
  <c r="AG653" i="1"/>
  <c r="AG2957" i="1"/>
  <c r="AG2928" i="1"/>
  <c r="AG947" i="1"/>
  <c r="AG763" i="1"/>
  <c r="AG935" i="1"/>
  <c r="AG2969" i="1"/>
  <c r="AG559" i="1"/>
  <c r="AG2431" i="1"/>
  <c r="AG1209" i="1"/>
  <c r="AG2783" i="1"/>
  <c r="AG609" i="1"/>
  <c r="AG2922" i="1"/>
  <c r="AG2862" i="1"/>
  <c r="AG2889" i="1"/>
  <c r="AG446" i="1"/>
  <c r="AG2524" i="1"/>
  <c r="AG2970" i="1"/>
  <c r="AG541" i="1"/>
  <c r="AG614" i="1"/>
  <c r="AG2586" i="1"/>
  <c r="AG2423" i="1"/>
  <c r="AG15" i="1"/>
  <c r="AG2636" i="1"/>
  <c r="AG2891" i="1"/>
  <c r="AG2974" i="1"/>
  <c r="AG2570" i="1"/>
  <c r="AG2211" i="1"/>
  <c r="AG2304" i="1"/>
  <c r="AG1760" i="1"/>
  <c r="AG1767" i="1"/>
  <c r="AG1829" i="1"/>
  <c r="AG2388" i="1"/>
  <c r="AG2550" i="1"/>
  <c r="AG2587" i="1"/>
  <c r="AG2598" i="1"/>
  <c r="AG1889" i="1"/>
  <c r="AG2082" i="1"/>
  <c r="AG2351" i="1"/>
  <c r="AG2122" i="1"/>
  <c r="AG1648" i="1"/>
  <c r="AG2130" i="1"/>
  <c r="AG2888" i="1"/>
  <c r="AG389" i="1"/>
  <c r="AG546" i="1"/>
  <c r="AG2840" i="1"/>
  <c r="AG343" i="1"/>
  <c r="AG2588" i="1"/>
  <c r="AG2086" i="1"/>
  <c r="AG771" i="1"/>
  <c r="AG2938" i="1"/>
  <c r="AG2881" i="1"/>
  <c r="AG2006" i="1"/>
  <c r="AG2335" i="1"/>
  <c r="AG1394" i="1"/>
  <c r="AG825" i="1"/>
  <c r="AG1990" i="1"/>
  <c r="AG808" i="1"/>
  <c r="AG1163" i="1"/>
  <c r="AG938" i="1"/>
  <c r="AG2615" i="1"/>
  <c r="AG2871" i="1"/>
  <c r="AG2034" i="1"/>
  <c r="AG2791" i="1"/>
  <c r="AG2954" i="1"/>
  <c r="AG760" i="1"/>
  <c r="AG1361" i="1"/>
  <c r="AG1811" i="1"/>
  <c r="AG1901" i="1"/>
  <c r="AG2137" i="1"/>
  <c r="AG2817" i="1"/>
  <c r="AG1929" i="1"/>
  <c r="AG1748" i="1"/>
  <c r="AG2250" i="1"/>
  <c r="AG1907" i="1"/>
  <c r="AG2073" i="1"/>
  <c r="AG1961" i="1"/>
  <c r="AG2450" i="1"/>
  <c r="AG1836" i="1"/>
  <c r="AG1415" i="1"/>
  <c r="AG2462" i="1"/>
  <c r="AG1985" i="1"/>
  <c r="AG2821" i="1"/>
  <c r="AG2470" i="1"/>
  <c r="AG2638" i="1"/>
  <c r="AG2668" i="1"/>
  <c r="AG2886" i="1"/>
  <c r="AG2215" i="1"/>
  <c r="AG581" i="1"/>
  <c r="AG532" i="1"/>
  <c r="AG202" i="1"/>
  <c r="AG2846" i="1"/>
  <c r="AG2758" i="1"/>
  <c r="AG831" i="1"/>
  <c r="AG791" i="1"/>
  <c r="AG2724" i="1"/>
  <c r="AG2355" i="1"/>
  <c r="AG2364" i="1"/>
  <c r="AG2665" i="1"/>
  <c r="AG2999" i="1"/>
  <c r="AG716" i="1"/>
  <c r="AG2866" i="1"/>
  <c r="AG2474" i="1"/>
  <c r="AG727" i="1"/>
  <c r="AG2843" i="1"/>
  <c r="AG29" i="1"/>
  <c r="AG981" i="1"/>
  <c r="AG2708" i="1"/>
  <c r="AG602" i="1"/>
  <c r="AG2951" i="1"/>
  <c r="AG2789" i="1"/>
  <c r="AG746" i="1"/>
  <c r="AG824" i="1"/>
  <c r="AG855" i="1"/>
  <c r="AG465" i="1"/>
  <c r="AG304" i="1"/>
  <c r="AG1537" i="1"/>
  <c r="AG1477" i="1"/>
  <c r="AG2963" i="1"/>
  <c r="AG1456" i="1"/>
  <c r="AG1108" i="1"/>
  <c r="AG2419" i="1"/>
  <c r="AG992" i="1"/>
  <c r="AG718" i="1"/>
  <c r="AG2471" i="1"/>
  <c r="AG2880" i="1"/>
  <c r="AG2799" i="1"/>
  <c r="AG2950" i="1"/>
  <c r="AG242" i="1"/>
  <c r="AG2915" i="1"/>
  <c r="AG592" i="1"/>
  <c r="AG2828" i="1"/>
  <c r="AG110" i="1"/>
  <c r="AG942" i="1"/>
  <c r="AG655" i="1"/>
  <c r="AG823" i="1"/>
  <c r="AG2413" i="1"/>
  <c r="AG1979" i="1"/>
  <c r="AG2406" i="1"/>
  <c r="AG2845" i="1"/>
  <c r="AG2446" i="1"/>
  <c r="AG2347" i="1"/>
  <c r="AG2571" i="1"/>
  <c r="AG2657" i="1"/>
  <c r="AG1279" i="1"/>
  <c r="AG2341" i="1"/>
  <c r="AG2629" i="1"/>
  <c r="AG2452" i="1"/>
  <c r="AG1875" i="1"/>
  <c r="AG1977" i="1"/>
  <c r="AG2237" i="1"/>
  <c r="AG2170" i="1"/>
  <c r="AG2373" i="1"/>
  <c r="AG1372" i="1"/>
  <c r="AG2702" i="1"/>
  <c r="AG1548" i="1"/>
  <c r="AG2767" i="1"/>
  <c r="AG719" i="1"/>
  <c r="AG2949" i="1"/>
  <c r="AG2498" i="1"/>
  <c r="AG564" i="1"/>
  <c r="AG2946" i="1"/>
  <c r="AG2868" i="1"/>
  <c r="AG684" i="1"/>
  <c r="AG2680" i="1"/>
  <c r="AG2568" i="1"/>
  <c r="AG660" i="1"/>
  <c r="AG2428" i="1"/>
  <c r="AG182" i="1"/>
  <c r="AG396" i="1"/>
  <c r="AG893" i="1"/>
  <c r="AG2920" i="1"/>
  <c r="AG2531" i="1"/>
  <c r="AG765" i="1"/>
  <c r="AG535" i="1"/>
  <c r="AG2807" i="1"/>
  <c r="AG21" i="1"/>
  <c r="AG682" i="1"/>
  <c r="AG2348" i="1"/>
  <c r="AG579" i="1"/>
  <c r="AG1067" i="1"/>
  <c r="AG2499" i="1"/>
  <c r="AG180" i="1"/>
  <c r="AG2506" i="1"/>
  <c r="AG488" i="1"/>
  <c r="AG2562" i="1"/>
  <c r="AG3001" i="1"/>
  <c r="AG2729" i="1"/>
  <c r="AG218" i="1"/>
  <c r="AG2841" i="1"/>
  <c r="AG696" i="1"/>
  <c r="AG140" i="1"/>
  <c r="AG2595" i="1"/>
  <c r="AG2322" i="1"/>
  <c r="AG2306" i="1"/>
  <c r="AG2512" i="1"/>
  <c r="AG726" i="1"/>
  <c r="AG355" i="1"/>
  <c r="AG46" i="1"/>
  <c r="AG2678" i="1"/>
  <c r="AG2751" i="1"/>
  <c r="AG127" i="1"/>
  <c r="AG482" i="1"/>
  <c r="AG123" i="1"/>
  <c r="AG158" i="1"/>
  <c r="AG99" i="1"/>
  <c r="AG6" i="1"/>
  <c r="AG119" i="1"/>
  <c r="AG454" i="1"/>
  <c r="AG652" i="1"/>
  <c r="AG507" i="1"/>
  <c r="AG648" i="1"/>
  <c r="AG194" i="1"/>
  <c r="AG851" i="1"/>
  <c r="AG104" i="1"/>
  <c r="AG71" i="1"/>
  <c r="AG2988" i="1"/>
  <c r="AG419" i="1"/>
  <c r="AG475" i="1"/>
  <c r="AG434" i="1"/>
  <c r="AG210" i="1"/>
  <c r="AG2302" i="1"/>
  <c r="AG759" i="1"/>
  <c r="AG381" i="1"/>
  <c r="AG410" i="1"/>
  <c r="AG761" i="1"/>
  <c r="AG391" i="1"/>
  <c r="AG278" i="1"/>
  <c r="AG898" i="1"/>
  <c r="AG308" i="1"/>
  <c r="AG605" i="1"/>
  <c r="AG1987" i="1"/>
  <c r="AG1584" i="1"/>
  <c r="AG2747" i="1"/>
  <c r="AG2626" i="1"/>
  <c r="AG2528" i="1"/>
  <c r="AG2802" i="1"/>
  <c r="AG2600" i="1"/>
  <c r="AG573" i="1"/>
  <c r="AG236" i="1"/>
  <c r="AG2707" i="1"/>
  <c r="AG2399" i="1"/>
  <c r="AG322" i="1"/>
  <c r="AG2959" i="1"/>
  <c r="AG386" i="1"/>
  <c r="AG587" i="1"/>
  <c r="AG876" i="1"/>
  <c r="AG814" i="1"/>
  <c r="AG2808" i="1"/>
  <c r="AG625" i="1"/>
  <c r="AG508" i="1"/>
  <c r="AG2933" i="1"/>
  <c r="AG593" i="1"/>
  <c r="AG2907" i="1"/>
  <c r="AG2056" i="1"/>
  <c r="AG2971" i="1"/>
  <c r="AG624" i="1"/>
  <c r="AG2932" i="1"/>
  <c r="AG738" i="1"/>
  <c r="AG1298" i="1"/>
  <c r="AG704" i="1"/>
  <c r="AG103" i="1"/>
  <c r="AG2793" i="1"/>
  <c r="AG2958" i="1"/>
  <c r="AG2243" i="1"/>
  <c r="AG2703" i="1"/>
  <c r="AG1857" i="1"/>
  <c r="AG2455" i="1"/>
  <c r="AG1066" i="1"/>
  <c r="AG2601" i="1"/>
  <c r="AG450" i="1"/>
  <c r="AG803" i="1"/>
  <c r="AG2191" i="1"/>
  <c r="AG2457" i="1"/>
  <c r="AG780" i="1"/>
  <c r="AG2713" i="1"/>
  <c r="AG2851" i="1"/>
  <c r="AG2544" i="1"/>
  <c r="AG184" i="1"/>
  <c r="AG2476" i="1"/>
  <c r="AG957" i="1"/>
  <c r="AG2700" i="1"/>
  <c r="AG2695" i="1"/>
  <c r="AG395" i="1"/>
  <c r="AG497" i="1"/>
  <c r="AG509" i="1"/>
  <c r="AG2778" i="1"/>
  <c r="AG13" i="1"/>
  <c r="AG432" i="1"/>
  <c r="AG2931" i="1"/>
  <c r="AG411" i="1"/>
  <c r="AG266" i="1"/>
  <c r="AG2779" i="1"/>
  <c r="AG193" i="1"/>
  <c r="AG756" i="1"/>
  <c r="AG405" i="1"/>
  <c r="AG2291" i="1"/>
  <c r="AG495" i="1"/>
  <c r="AG2297" i="1"/>
  <c r="AG244" i="1"/>
  <c r="AG634" i="1"/>
  <c r="AG383" i="1"/>
  <c r="AG514" i="1"/>
  <c r="AG701" i="1"/>
  <c r="AG321" i="1"/>
  <c r="AG316" i="1"/>
  <c r="AG118" i="1"/>
  <c r="AG70" i="1"/>
  <c r="AG30" i="1"/>
  <c r="AG658" i="1"/>
  <c r="AG409" i="1"/>
  <c r="AG258" i="1"/>
  <c r="AG2608" i="1"/>
  <c r="AG570" i="1"/>
  <c r="AG538" i="1"/>
  <c r="AG2918" i="1"/>
  <c r="AG2787" i="1"/>
  <c r="AG347" i="1"/>
  <c r="AG358" i="1"/>
  <c r="AG901" i="1"/>
  <c r="AG51" i="1"/>
  <c r="AG1713" i="1"/>
  <c r="AG2681" i="1"/>
  <c r="AG736" i="1"/>
  <c r="AG48" i="1"/>
  <c r="AG144" i="1"/>
  <c r="AG854" i="1"/>
  <c r="AG2819" i="1"/>
  <c r="AG2488" i="1"/>
  <c r="AG2864" i="1"/>
  <c r="AG2547" i="1"/>
  <c r="AG2231" i="1"/>
  <c r="AG833" i="1"/>
  <c r="AG164" i="1"/>
  <c r="AG2652" i="1"/>
  <c r="AG2624" i="1"/>
  <c r="AG2983" i="1"/>
  <c r="AG524" i="1"/>
  <c r="AG292" i="1"/>
  <c r="AG2655" i="1"/>
  <c r="AG807" i="1"/>
  <c r="AG2370" i="1"/>
  <c r="AG115" i="1"/>
  <c r="AG32" i="1"/>
  <c r="AG2368" i="1"/>
  <c r="AG2704" i="1"/>
  <c r="AG895" i="1"/>
  <c r="AG598" i="1"/>
  <c r="AG604" i="1"/>
  <c r="AG1050" i="1"/>
  <c r="AG1670" i="1"/>
  <c r="AG2324" i="1"/>
  <c r="AG2956" i="1"/>
  <c r="AG2823" i="1"/>
  <c r="AG1349" i="1"/>
  <c r="AG1006" i="1"/>
  <c r="AG988" i="1"/>
  <c r="AG2658" i="1"/>
  <c r="AG2899" i="1"/>
  <c r="AG2118" i="1"/>
  <c r="AG2408" i="1"/>
  <c r="AG2810" i="1"/>
  <c r="AG878" i="1"/>
  <c r="AG2811" i="1"/>
  <c r="AG2150" i="1"/>
  <c r="AG401" i="1"/>
  <c r="AG804" i="1"/>
  <c r="AG2762" i="1"/>
  <c r="AG142" i="1"/>
  <c r="AG60" i="1"/>
  <c r="AG730" i="1"/>
  <c r="AG137" i="1"/>
  <c r="AG19" i="1"/>
  <c r="AG181" i="1"/>
  <c r="AG167" i="1"/>
  <c r="AG443" i="1"/>
  <c r="AG572" i="1"/>
  <c r="AG549" i="1"/>
  <c r="AG199" i="1"/>
  <c r="AG2463" i="1"/>
  <c r="AG154" i="1"/>
  <c r="AG88" i="1"/>
  <c r="AG365" i="1"/>
  <c r="AG2966" i="1"/>
  <c r="AG2482" i="1"/>
  <c r="AG1040" i="1"/>
  <c r="AG384" i="1"/>
  <c r="AG157" i="1"/>
  <c r="AG388" i="1"/>
  <c r="AG124" i="1"/>
  <c r="AG2578" i="1"/>
  <c r="AG254" i="1"/>
  <c r="AG544" i="1"/>
  <c r="AG519" i="1"/>
  <c r="AG257" i="1"/>
  <c r="AG622" i="1"/>
  <c r="AG196" i="1"/>
  <c r="AG461" i="1"/>
  <c r="AG87" i="1"/>
  <c r="AG558" i="1"/>
  <c r="AG97" i="1"/>
  <c r="AG2560" i="1"/>
  <c r="AG34" i="1"/>
  <c r="AG408" i="1"/>
  <c r="AG77" i="1"/>
  <c r="AG543" i="1"/>
  <c r="AG1493" i="1"/>
  <c r="AG2813" i="1"/>
  <c r="AG2472" i="1"/>
  <c r="AG2407" i="1"/>
  <c r="AG1302" i="1"/>
  <c r="AG2860" i="1"/>
  <c r="AG2688" i="1"/>
  <c r="AG2387" i="1"/>
  <c r="AG2732" i="1"/>
  <c r="AG618" i="1"/>
  <c r="AG2981" i="1"/>
  <c r="AG2934" i="1"/>
  <c r="AG674" i="1"/>
  <c r="AG2569" i="1"/>
  <c r="AG678" i="1"/>
  <c r="AG2632" i="1"/>
  <c r="AG2403" i="1"/>
  <c r="AG2559" i="1"/>
  <c r="AG588" i="1"/>
  <c r="AG31" i="1"/>
  <c r="AG2684" i="1"/>
  <c r="AG90" i="1"/>
  <c r="AG300" i="1"/>
  <c r="AG2826" i="1"/>
  <c r="AG932" i="1"/>
  <c r="AG2760" i="1"/>
  <c r="AG1485" i="1"/>
  <c r="AG1077" i="1"/>
  <c r="AG2521" i="1"/>
  <c r="AG813" i="1"/>
  <c r="AG2110" i="1"/>
  <c r="AG2308" i="1"/>
  <c r="AG1978" i="1"/>
  <c r="AG902" i="1"/>
  <c r="AG2952" i="1"/>
  <c r="AG28" i="1"/>
  <c r="AG758" i="1"/>
  <c r="AG2796" i="1"/>
  <c r="AG272" i="1"/>
  <c r="AG523" i="1"/>
  <c r="AG2804" i="1"/>
  <c r="AG2278" i="1"/>
  <c r="AG662" i="1"/>
  <c r="AG222" i="1"/>
  <c r="AG2968" i="1"/>
  <c r="AG2214" i="1"/>
  <c r="AG2930" i="1"/>
  <c r="AG688" i="1"/>
  <c r="AG171" i="1"/>
  <c r="AG2402" i="1"/>
  <c r="AG472" i="1"/>
  <c r="AG2906" i="1"/>
  <c r="AG93" i="1"/>
  <c r="AG27" i="1"/>
  <c r="AG790" i="1"/>
  <c r="AG2834" i="1"/>
  <c r="AG533" i="1"/>
  <c r="AG2893" i="1"/>
  <c r="AG273" i="1"/>
  <c r="AG105" i="1"/>
  <c r="AG608" i="1"/>
  <c r="AG2332" i="1"/>
  <c r="AG172" i="1"/>
  <c r="AG65" i="1"/>
  <c r="AG2444" i="1"/>
  <c r="AG672" i="1"/>
  <c r="AG290" i="1"/>
  <c r="AG561" i="1"/>
  <c r="AG340" i="1"/>
  <c r="AG2923" i="1"/>
  <c r="AG186" i="1"/>
  <c r="AG2909" i="1"/>
  <c r="AG788" i="1"/>
  <c r="AG2874" i="1"/>
  <c r="AG1017" i="1"/>
  <c r="AG204" i="1"/>
  <c r="AG2748" i="1"/>
  <c r="AG249" i="1"/>
  <c r="AG728" i="1"/>
  <c r="AG351" i="1"/>
  <c r="AG245" i="1"/>
  <c r="AG14" i="1"/>
  <c r="AG379" i="1"/>
  <c r="AG96" i="1"/>
  <c r="AG714" i="1"/>
  <c r="AG526" i="1"/>
  <c r="AG2714" i="1"/>
  <c r="AG2653" i="1"/>
  <c r="AG2415" i="1"/>
  <c r="AG515" i="1"/>
  <c r="AG2418" i="1"/>
  <c r="AG967" i="1"/>
  <c r="AG2727" i="1"/>
  <c r="AG2898" i="1"/>
  <c r="AG2254" i="1"/>
  <c r="AG2271" i="1"/>
  <c r="AG2836" i="1"/>
  <c r="AG2870" i="1"/>
  <c r="AG1986" i="1"/>
  <c r="AG583" i="1"/>
  <c r="AG83" i="1"/>
  <c r="AG931" i="1"/>
  <c r="AG751" i="1"/>
  <c r="AG630" i="1"/>
  <c r="AG159" i="1"/>
  <c r="AG95" i="1"/>
  <c r="AG827" i="1"/>
  <c r="AG215" i="1"/>
  <c r="AG459" i="1"/>
  <c r="AG2068" i="1"/>
  <c r="AG2527" i="1"/>
  <c r="AG470" i="1"/>
  <c r="AG261" i="1"/>
  <c r="AG2691" i="1"/>
  <c r="AG2728" i="1"/>
  <c r="AG209" i="1"/>
  <c r="AG477" i="1"/>
  <c r="AG2375" i="1"/>
  <c r="AG335" i="1"/>
  <c r="AG912" i="1"/>
  <c r="AG2263" i="1"/>
  <c r="AG511" i="1"/>
  <c r="AG259" i="1"/>
  <c r="AG2328" i="1"/>
  <c r="AG591" i="1"/>
  <c r="AG757" i="1"/>
  <c r="AG293" i="1"/>
  <c r="AG2564" i="1"/>
  <c r="AG783" i="1"/>
  <c r="AG282" i="1"/>
  <c r="AG644" i="1"/>
  <c r="AG525" i="1"/>
  <c r="AG418" i="1"/>
  <c r="AG26" i="1"/>
  <c r="AG857" i="1"/>
  <c r="AG1817" i="1"/>
  <c r="AG457" i="1"/>
  <c r="AG2786" i="1"/>
  <c r="AG542" i="1"/>
  <c r="AG680" i="1"/>
  <c r="AG574" i="1"/>
  <c r="AG1007" i="1"/>
  <c r="AG849" i="1"/>
  <c r="AG832" i="1"/>
  <c r="AG632" i="1"/>
  <c r="AG2697" i="1"/>
  <c r="AG2696" i="1"/>
  <c r="AG1002" i="1"/>
  <c r="AG2998" i="1"/>
  <c r="AG85" i="1"/>
  <c r="AG229" i="1"/>
  <c r="AG294" i="1"/>
  <c r="AG151" i="1"/>
  <c r="AG1970" i="1"/>
  <c r="AG54" i="1"/>
  <c r="AG39" i="1"/>
  <c r="AG195" i="1"/>
  <c r="AG53" i="1"/>
  <c r="AG310" i="1"/>
  <c r="AG740" i="1"/>
  <c r="AG41" i="1"/>
  <c r="AG173" i="1"/>
  <c r="AG2986" i="1"/>
  <c r="AG2420" i="1"/>
  <c r="AG5" i="1"/>
  <c r="AG345" i="1"/>
  <c r="AG285" i="1"/>
  <c r="AG334" i="1"/>
  <c r="AG2579" i="1"/>
  <c r="AG828" i="1"/>
  <c r="AG89" i="1"/>
  <c r="AG2940" i="1"/>
  <c r="AG107" i="1"/>
  <c r="AG613" i="1"/>
  <c r="AG2961" i="1"/>
  <c r="AG1775" i="1"/>
  <c r="AG2539" i="1"/>
  <c r="AG2993" i="1"/>
  <c r="AG2633" i="1"/>
  <c r="AG2532" i="1"/>
  <c r="AG2744" i="1"/>
  <c r="AG1554" i="1"/>
  <c r="AG2835" i="1"/>
  <c r="AG2852" i="1"/>
  <c r="AG989" i="1"/>
  <c r="AG2604" i="1"/>
  <c r="AG2827" i="1"/>
  <c r="AG126" i="1"/>
  <c r="AG2318" i="1"/>
  <c r="AG2114" i="1"/>
  <c r="AG2484" i="1"/>
  <c r="AG2495" i="1"/>
  <c r="AG138" i="1"/>
  <c r="AG2602" i="1"/>
  <c r="AG673" i="1"/>
  <c r="AG187" i="1"/>
  <c r="AG551" i="1"/>
  <c r="AG265" i="1"/>
  <c r="AG2662" i="1"/>
  <c r="AG200" i="1"/>
  <c r="AG1078" i="1"/>
  <c r="AG239" i="1"/>
  <c r="AG309" i="1"/>
  <c r="AG301" i="1"/>
  <c r="AG468" i="1"/>
  <c r="AG10" i="1"/>
  <c r="AG267" i="1"/>
  <c r="AG153" i="1"/>
  <c r="AG2894" i="1"/>
  <c r="AG155" i="1"/>
  <c r="AG397" i="1"/>
  <c r="AG248" i="1"/>
  <c r="AG510" i="1"/>
  <c r="AG1793" i="1"/>
  <c r="AG2592" i="1"/>
  <c r="AG2878" i="1"/>
  <c r="AG2344" i="1"/>
  <c r="AG2628" i="1"/>
  <c r="AG2867" i="1"/>
  <c r="AG2788" i="1"/>
  <c r="AG816" i="1"/>
  <c r="AG2174" i="1"/>
  <c r="AG136" i="1"/>
  <c r="AG2022" i="1"/>
  <c r="AG346" i="1"/>
  <c r="AG131" i="1"/>
  <c r="AG556" i="1"/>
  <c r="AG826" i="1"/>
  <c r="AG311" i="1"/>
  <c r="AG1081" i="1"/>
  <c r="AG2623" i="1"/>
  <c r="AG506" i="1"/>
  <c r="AG2338" i="1"/>
  <c r="AG35" i="1"/>
  <c r="AG943" i="1"/>
  <c r="AG250" i="1"/>
  <c r="AG2927" i="1"/>
  <c r="AG3000" i="1"/>
  <c r="AG337" i="1"/>
  <c r="AG1941" i="1"/>
  <c r="AG2427" i="1"/>
  <c r="AG2436" i="1"/>
  <c r="AG44" i="1"/>
  <c r="AG724" i="1"/>
  <c r="AG473" i="1"/>
  <c r="AG806" i="1"/>
  <c r="AG580" i="1"/>
  <c r="AG2987" i="1"/>
  <c r="AG1481" i="1"/>
  <c r="AG352" i="1"/>
  <c r="AG752" i="1"/>
  <c r="AG332" i="1"/>
  <c r="AG839" i="1"/>
  <c r="AG275" i="1"/>
  <c r="AG2771" i="1"/>
  <c r="AG338" i="1"/>
  <c r="AG3" i="1"/>
  <c r="AG106" i="1"/>
  <c r="AG183" i="1"/>
  <c r="AG2473" i="1"/>
  <c r="AG964" i="1"/>
  <c r="AG214" i="1"/>
  <c r="AG2675" i="1"/>
  <c r="AG78" i="1"/>
  <c r="AG349" i="1"/>
  <c r="AG325" i="1"/>
  <c r="AG73" i="1"/>
  <c r="AG447" i="1"/>
  <c r="AG2885" i="1"/>
  <c r="AG313" i="1"/>
  <c r="AG33" i="1"/>
  <c r="AG4" i="1"/>
  <c r="AG2896" i="1"/>
  <c r="AG47" i="1"/>
  <c r="AG2979" i="1"/>
  <c r="AG420" i="1"/>
  <c r="AG2764" i="1"/>
  <c r="AG2382" i="1"/>
  <c r="AG1035" i="1"/>
  <c r="AG2997" i="1"/>
  <c r="AG568" i="1"/>
  <c r="AG2815" i="1"/>
  <c r="AG2877" i="1"/>
  <c r="AG2777" i="1"/>
  <c r="AG667" i="1"/>
  <c r="AG312" i="1"/>
  <c r="AG130" i="1"/>
  <c r="AG133" i="1"/>
  <c r="AG1114" i="1"/>
  <c r="AG2948" i="1"/>
  <c r="AG640" i="1"/>
  <c r="AG2238" i="1"/>
  <c r="AG2572" i="1"/>
  <c r="AG651" i="1"/>
  <c r="AG1942" i="1"/>
  <c r="AG499" i="1"/>
  <c r="AG2286" i="1"/>
  <c r="AG838" i="1"/>
  <c r="AG94" i="1"/>
  <c r="AG2530" i="1"/>
  <c r="AG445" i="1"/>
  <c r="AG279" i="1"/>
  <c r="AG45" i="1"/>
  <c r="AG132" i="1"/>
  <c r="AG739" i="1"/>
  <c r="AG2905" i="1"/>
  <c r="AG2656" i="1"/>
  <c r="AG287" i="1"/>
  <c r="AG225" i="1"/>
  <c r="AG76" i="1"/>
  <c r="AG341" i="1"/>
  <c r="AG176" i="1"/>
  <c r="AG527" i="1"/>
  <c r="AG715" i="1"/>
  <c r="AG2904" i="1"/>
  <c r="AG277" i="1"/>
  <c r="AG72" i="1"/>
  <c r="AG399" i="1"/>
  <c r="AG177" i="1"/>
  <c r="AG141" i="1"/>
  <c r="AG24" i="1"/>
  <c r="AG2872" i="1"/>
  <c r="AG575" i="1"/>
  <c r="AG1739" i="1"/>
  <c r="AG2363" i="1"/>
  <c r="AG694" i="1"/>
  <c r="AG2360" i="1"/>
  <c r="AG498" i="1"/>
  <c r="AG566" i="1"/>
  <c r="AG922" i="1"/>
  <c r="AG2424" i="1"/>
  <c r="AG319" i="1"/>
  <c r="AG576" i="1"/>
  <c r="AG735" i="1"/>
  <c r="AG2247" i="1"/>
  <c r="AG134" i="1"/>
  <c r="AG2935" i="1"/>
  <c r="AG441" i="1"/>
  <c r="AG485" i="1"/>
  <c r="AG228" i="1"/>
  <c r="AG86" i="1"/>
  <c r="AG2551" i="1"/>
  <c r="AG135" i="1"/>
  <c r="AG850" i="1"/>
  <c r="AG2647" i="1"/>
  <c r="AG374" i="1"/>
  <c r="AG113" i="1"/>
  <c r="AG448" i="1"/>
  <c r="AG286" i="1"/>
  <c r="AG1026" i="1"/>
  <c r="AG2842" i="1"/>
  <c r="AG433" i="1"/>
  <c r="AG516" i="1"/>
  <c r="AG950" i="1"/>
  <c r="AG2515" i="1"/>
  <c r="AG192" i="1"/>
  <c r="AG2439" i="1"/>
  <c r="AG323" i="1"/>
  <c r="AG74" i="1"/>
  <c r="AG67" i="1"/>
  <c r="AG129" i="1"/>
  <c r="AG2770" i="1"/>
  <c r="AG2321" i="1"/>
  <c r="AG2929" i="1"/>
  <c r="AG2884" i="1"/>
  <c r="AG2255" i="1"/>
  <c r="AG148" i="1"/>
  <c r="AG2460" i="1"/>
  <c r="AG557" i="1"/>
  <c r="AG2584" i="1"/>
  <c r="AG64" i="1"/>
  <c r="AG426" i="1"/>
  <c r="AG125" i="1"/>
  <c r="AG436" i="1"/>
  <c r="AG84" i="1"/>
  <c r="AG264" i="1"/>
  <c r="AG305" i="1"/>
  <c r="AG643" i="1"/>
  <c r="AG117" i="1"/>
  <c r="AG149" i="1"/>
  <c r="AG2772" i="1"/>
  <c r="AG586" i="1"/>
  <c r="AG2759" i="1"/>
  <c r="AG2792" i="1"/>
  <c r="AG885" i="1"/>
  <c r="AG965" i="1"/>
  <c r="AG2190" i="1"/>
  <c r="AG521" i="1"/>
  <c r="AG2947" i="1"/>
  <c r="AG333" i="1"/>
  <c r="AG749" i="1"/>
  <c r="AG185" i="1"/>
  <c r="AG2975" i="1"/>
  <c r="AG213" i="1"/>
  <c r="AG650" i="1"/>
  <c r="AG201" i="1"/>
  <c r="AG251" i="1"/>
  <c r="AG2875" i="1"/>
  <c r="AG2739" i="1"/>
  <c r="AG50" i="1"/>
  <c r="AG91" i="1"/>
  <c r="AG835" i="1"/>
  <c r="AG2756" i="1"/>
  <c r="AG2050" i="1"/>
  <c r="AG2536" i="1"/>
  <c r="AG42" i="1"/>
  <c r="AG2908" i="1"/>
  <c r="AG2285" i="1"/>
  <c r="AG750" i="1"/>
  <c r="AG900" i="1"/>
  <c r="AG2639" i="1"/>
  <c r="AG786" i="1"/>
  <c r="AG708" i="1"/>
  <c r="AG63" i="1"/>
  <c r="AG1104" i="1"/>
  <c r="AG2612" i="1"/>
  <c r="AG328" i="1"/>
  <c r="AG692" i="1"/>
  <c r="AG109" i="1"/>
  <c r="AG161" i="1"/>
  <c r="AG23" i="1"/>
  <c r="AG2991" i="1"/>
  <c r="AG778" i="1"/>
  <c r="AG268" i="1"/>
  <c r="AG263" i="1"/>
  <c r="AG2667" i="1"/>
  <c r="AG9" i="1"/>
  <c r="AG238" i="1"/>
  <c r="AG452" i="1"/>
  <c r="AG175" i="1"/>
  <c r="AG52" i="1"/>
  <c r="AG197" i="1"/>
  <c r="AG2221" i="1"/>
  <c r="AG2876" i="1"/>
  <c r="AG2865" i="1"/>
  <c r="AG1157" i="1"/>
  <c r="AG2383" i="1"/>
  <c r="AG198" i="1"/>
  <c r="AG390" i="1"/>
  <c r="AG799" i="1"/>
  <c r="AG2648" i="1"/>
  <c r="AG276" i="1"/>
  <c r="AG2943" i="1"/>
  <c r="AG25" i="1"/>
  <c r="AG720" i="1"/>
  <c r="AG2712" i="1"/>
  <c r="AG664" i="1"/>
  <c r="AG886" i="1"/>
  <c r="AG2925" i="1"/>
  <c r="AG2855" i="1"/>
  <c r="AG427" i="1"/>
  <c r="AG247" i="1"/>
  <c r="AG2735" i="1"/>
  <c r="AG805" i="1"/>
  <c r="AG2376" i="1"/>
  <c r="AG2583" i="1"/>
  <c r="AG307" i="1"/>
  <c r="AG271" i="1"/>
  <c r="AG2540" i="1"/>
  <c r="AG995" i="1"/>
  <c r="AG2903" i="1"/>
  <c r="AG232" i="1"/>
  <c r="AG2736" i="1"/>
  <c r="AG429" i="1"/>
  <c r="AG66" i="1"/>
  <c r="AG368" i="1"/>
  <c r="AG2850" i="1"/>
  <c r="AG2642" i="1"/>
  <c r="AG165" i="1"/>
  <c r="AG356" i="1"/>
  <c r="AG976" i="1"/>
  <c r="AG317" i="1"/>
  <c r="AG822" i="1"/>
  <c r="AG18" i="1"/>
  <c r="AG444" i="1"/>
  <c r="AG776" i="1"/>
  <c r="AG2575" i="1"/>
  <c r="AG2897" i="1"/>
  <c r="AG298" i="1"/>
  <c r="AG2839" i="1"/>
  <c r="AG369" i="1"/>
  <c r="AG2066" i="1"/>
  <c r="AG589" i="1"/>
  <c r="AG1014" i="1"/>
  <c r="AG297" i="1"/>
  <c r="AG463" i="1"/>
  <c r="AG842" i="1"/>
  <c r="AG231" i="1"/>
  <c r="AG496" i="1"/>
  <c r="AG219" i="1"/>
  <c r="AG491" i="1"/>
  <c r="AG585" i="1"/>
  <c r="AG221" i="1"/>
  <c r="AG490" i="1"/>
  <c r="AG111" i="1"/>
  <c r="AG146" i="1"/>
  <c r="AG415" i="1"/>
  <c r="AG2976" i="1"/>
  <c r="AG615" i="1"/>
  <c r="AG363" i="1"/>
  <c r="AG2912" i="1"/>
  <c r="AG62" i="1"/>
  <c r="AG69" i="1"/>
  <c r="AG190" i="1"/>
  <c r="AG22" i="1"/>
  <c r="AG205" i="1"/>
  <c r="AG188" i="1"/>
  <c r="AG217" i="1"/>
  <c r="AG493" i="1"/>
  <c r="AG122" i="1"/>
  <c r="AG253" i="1"/>
  <c r="AG2879" i="1"/>
  <c r="AG207" i="1"/>
  <c r="AG40" i="1"/>
  <c r="AG2651" i="1"/>
  <c r="AG577" i="1"/>
  <c r="AG98" i="1"/>
  <c r="AG2487" i="1"/>
  <c r="AG179" i="1"/>
  <c r="AG208" i="1"/>
  <c r="AG404" i="1"/>
  <c r="AG2496" i="1"/>
  <c r="AG223" i="1"/>
  <c r="AG59" i="1"/>
  <c r="AG774" i="1"/>
  <c r="AG698" i="1"/>
  <c r="AG367" i="1"/>
  <c r="AG646" i="1"/>
  <c r="AG58" i="1"/>
  <c r="AG114" i="1"/>
  <c r="AG344" i="1"/>
  <c r="AG79" i="1"/>
  <c r="AG372" i="1"/>
  <c r="AG283" i="1"/>
  <c r="AG233" i="1"/>
  <c r="AG120" i="1"/>
  <c r="AG548" i="1"/>
  <c r="AG596" i="1"/>
  <c r="AG2716" i="1"/>
  <c r="AG713" i="1"/>
  <c r="AG666" i="1"/>
  <c r="AG121" i="1"/>
  <c r="AG2960" i="1"/>
  <c r="AG484" i="1"/>
  <c r="AG38" i="1"/>
  <c r="AG82" i="1"/>
  <c r="AG953" i="1"/>
  <c r="AG2591" i="1"/>
  <c r="AG486" i="1"/>
  <c r="AG81" i="1"/>
  <c r="AG189" i="1"/>
  <c r="AG889" i="1"/>
  <c r="AG2246" i="1"/>
  <c r="AG462" i="1"/>
  <c r="AG479" i="1"/>
  <c r="AG377" i="1"/>
  <c r="AG147" i="1"/>
  <c r="AG2468" i="1"/>
  <c r="AG469" i="1"/>
  <c r="AG329" i="1"/>
  <c r="AG2400" i="1"/>
  <c r="AG169" i="1"/>
  <c r="AG55" i="1"/>
  <c r="AG235" i="1"/>
  <c r="AG7" i="1"/>
  <c r="AG289" i="1"/>
  <c r="AG2854" i="1"/>
  <c r="AG11" i="1"/>
  <c r="AG150" i="1"/>
  <c r="AG600" i="1"/>
  <c r="AG382" i="1"/>
  <c r="AG361" i="1"/>
  <c r="AG2913" i="1"/>
  <c r="AG2106" i="1"/>
  <c r="AG2673" i="1"/>
  <c r="AG1221" i="1"/>
  <c r="AG2964" i="1"/>
  <c r="AG1421" i="1"/>
  <c r="AG695" i="1"/>
  <c r="AG421" i="1"/>
  <c r="AG2856" i="1"/>
  <c r="AG370" i="1"/>
  <c r="AG274" i="1"/>
  <c r="AG2307" i="1"/>
  <c r="AG2795" i="1"/>
  <c r="AG2644" i="1"/>
  <c r="AG2447" i="1"/>
  <c r="AG590" i="1"/>
  <c r="AG2599" i="1"/>
  <c r="AG422" i="1"/>
  <c r="AG162" i="1"/>
  <c r="AG57" i="1"/>
  <c r="AG455" i="1"/>
  <c r="AG2731" i="1"/>
  <c r="AG255" i="1"/>
  <c r="AG269" i="1"/>
  <c r="AG582" i="1"/>
  <c r="AG17" i="1"/>
  <c r="AG191" i="1"/>
  <c r="AG2824" i="1"/>
  <c r="AG68" i="1"/>
  <c r="AG2505" i="1"/>
  <c r="AG163" i="1"/>
  <c r="AG2660" i="1"/>
  <c r="AG483" i="1"/>
  <c r="AG2649" i="1"/>
  <c r="AG152" i="1"/>
  <c r="AG203" i="1"/>
  <c r="AG380" i="1"/>
  <c r="AG2556" i="1"/>
  <c r="AG767" i="1"/>
  <c r="AG240" i="1"/>
  <c r="AG691" i="1"/>
  <c r="AG623" i="1"/>
  <c r="AG2831" i="1"/>
  <c r="AG512" i="1"/>
  <c r="AG75" i="1"/>
  <c r="AG431" i="1"/>
  <c r="AG787" i="1"/>
  <c r="AG166" i="1"/>
  <c r="AG139" i="1"/>
  <c r="AG679" i="1"/>
  <c r="AG2336" i="1"/>
  <c r="AG2514" i="1"/>
  <c r="AG2775" i="1"/>
  <c r="AG962" i="1"/>
  <c r="AG627" i="1"/>
  <c r="AG594" i="1"/>
  <c r="AG563" i="1"/>
  <c r="AG43" i="1"/>
  <c r="AG102" i="1"/>
  <c r="AG762" i="1"/>
  <c r="AG722" i="1"/>
  <c r="AG2942" i="1"/>
  <c r="AG241" i="1"/>
  <c r="AG2643" i="1"/>
  <c r="AG700" i="1"/>
  <c r="AG1090" i="1"/>
  <c r="AG145" i="1"/>
  <c r="AG143" i="1"/>
  <c r="AG686" i="1"/>
  <c r="AG800" i="1"/>
  <c r="AG61" i="1"/>
  <c r="AG2616" i="1"/>
  <c r="AG237" i="1"/>
  <c r="AG49" i="1"/>
  <c r="AG413" i="1"/>
  <c r="AG1092" i="1"/>
  <c r="AG8" i="1"/>
  <c r="AG1028" i="1"/>
  <c r="AG2" i="1"/>
  <c r="AH2"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<sst xmlns="http://schemas.openxmlformats.org/spreadsheetml/2006/main" count="81207" uniqueCount="3878">
  <si>
    <t>ORD10051</t>
  </si>
  <si>
    <t>CUST1088</t>
  </si>
  <si>
    <t>Vikram Malhotra</t>
  </si>
  <si>
    <t>Female</t>
  </si>
  <si>
    <t>Lucknow</t>
  </si>
  <si>
    <t>North</t>
  </si>
  <si>
    <t>P702</t>
  </si>
  <si>
    <t>Air Fryer</t>
  </si>
  <si>
    <t>Home &amp; Kitchen</t>
  </si>
  <si>
    <t>Debit Card</t>
  </si>
  <si>
    <t>Delivered</t>
  </si>
  <si>
    <t>Q2</t>
  </si>
  <si>
    <t>Medium Value</t>
  </si>
  <si>
    <t>ORD10150</t>
  </si>
  <si>
    <t>CUST1085</t>
  </si>
  <si>
    <t>Pooja Joshi</t>
  </si>
  <si>
    <t>Male</t>
  </si>
  <si>
    <t>Credit Card</t>
  </si>
  <si>
    <t>Q1</t>
  </si>
  <si>
    <t>Low Value</t>
  </si>
  <si>
    <t>ORD10312</t>
  </si>
  <si>
    <t>CUST1569</t>
  </si>
  <si>
    <t>Karan Shah</t>
  </si>
  <si>
    <t>P101</t>
  </si>
  <si>
    <t>Laptop</t>
  </si>
  <si>
    <t>Electronics</t>
  </si>
  <si>
    <t>UPI</t>
  </si>
  <si>
    <t>High Value</t>
  </si>
  <si>
    <t>ORD10339</t>
  </si>
  <si>
    <t>CUST1430</t>
  </si>
  <si>
    <t>Nikhil Das</t>
  </si>
  <si>
    <t>P104</t>
  </si>
  <si>
    <t>Smart Watch</t>
  </si>
  <si>
    <t>Q3</t>
  </si>
  <si>
    <t>ORD10372</t>
  </si>
  <si>
    <t>CUST1252</t>
  </si>
  <si>
    <t>Meera Patel</t>
  </si>
  <si>
    <t>P301</t>
  </si>
  <si>
    <t>T-Shirt</t>
  </si>
  <si>
    <t>Clothing</t>
  </si>
  <si>
    <t>Q4</t>
  </si>
  <si>
    <t>ORD10385</t>
  </si>
  <si>
    <t>CUST1018</t>
  </si>
  <si>
    <t>Priya Gupta</t>
  </si>
  <si>
    <t>P403</t>
  </si>
  <si>
    <t>Perfume</t>
  </si>
  <si>
    <t>Beauty</t>
  </si>
  <si>
    <t>ORD10418</t>
  </si>
  <si>
    <t>CUST1463</t>
  </si>
  <si>
    <t>Ananya Sharma</t>
  </si>
  <si>
    <t>ORD10425</t>
  </si>
  <si>
    <t>P701</t>
  </si>
  <si>
    <t>Mixer Grinder</t>
  </si>
  <si>
    <t>ORD10459</t>
  </si>
  <si>
    <t>CUST1334</t>
  </si>
  <si>
    <t>Ananya Mishra</t>
  </si>
  <si>
    <t>P603</t>
  </si>
  <si>
    <t>Football</t>
  </si>
  <si>
    <t>Sports</t>
  </si>
  <si>
    <t>ORD10467</t>
  </si>
  <si>
    <t>CUST1532</t>
  </si>
  <si>
    <t>Priya Verma</t>
  </si>
  <si>
    <t>ORD10480</t>
  </si>
  <si>
    <t>CUST1099</t>
  </si>
  <si>
    <t>Amit Sharma</t>
  </si>
  <si>
    <t>P103</t>
  </si>
  <si>
    <t>Headphones</t>
  </si>
  <si>
    <t>ORD10484</t>
  </si>
  <si>
    <t>P303</t>
  </si>
  <si>
    <t>Jacket</t>
  </si>
  <si>
    <t>ORD10621</t>
  </si>
  <si>
    <t>ORD10627</t>
  </si>
  <si>
    <t>CUST1329</t>
  </si>
  <si>
    <t>Sahil Joshi</t>
  </si>
  <si>
    <t>P501</t>
  </si>
  <si>
    <t>Rice 5kg</t>
  </si>
  <si>
    <t>Grocery</t>
  </si>
  <si>
    <t>Cash on Delivery</t>
  </si>
  <si>
    <t>ORD10630</t>
  </si>
  <si>
    <t>CUST1522</t>
  </si>
  <si>
    <t>Kavya Sharma</t>
  </si>
  <si>
    <t>P602</t>
  </si>
  <si>
    <t>Running Shoes</t>
  </si>
  <si>
    <t>ORD10639</t>
  </si>
  <si>
    <t>CUST1370</t>
  </si>
  <si>
    <t>Arjun Mehta</t>
  </si>
  <si>
    <t>ORD10660</t>
  </si>
  <si>
    <t>CUST1011</t>
  </si>
  <si>
    <t>Arjun Gupta</t>
  </si>
  <si>
    <t>P203</t>
  </si>
  <si>
    <t>Sofa</t>
  </si>
  <si>
    <t>Furniture</t>
  </si>
  <si>
    <t>ORD10662</t>
  </si>
  <si>
    <t>CUST1189</t>
  </si>
  <si>
    <t>ORD10667</t>
  </si>
  <si>
    <t>P402</t>
  </si>
  <si>
    <t>Shampoo</t>
  </si>
  <si>
    <t>ORD10669</t>
  </si>
  <si>
    <t>Net Banking</t>
  </si>
  <si>
    <t>ORD10679</t>
  </si>
  <si>
    <t>CUST1273</t>
  </si>
  <si>
    <t>Meera Malhotra</t>
  </si>
  <si>
    <t>P102</t>
  </si>
  <si>
    <t>Smartphone</t>
  </si>
  <si>
    <t>ORD10681</t>
  </si>
  <si>
    <t>P503</t>
  </si>
  <si>
    <t>Coffee</t>
  </si>
  <si>
    <t>ORD10690</t>
  </si>
  <si>
    <t>ORD10719</t>
  </si>
  <si>
    <t>P703</t>
  </si>
  <si>
    <t>Cookware Set</t>
  </si>
  <si>
    <t>ORD10753</t>
  </si>
  <si>
    <t>CUST1439</t>
  </si>
  <si>
    <t>Nikhil Shah</t>
  </si>
  <si>
    <t>ORD10780</t>
  </si>
  <si>
    <t>ORD10785</t>
  </si>
  <si>
    <t>CUST1314</t>
  </si>
  <si>
    <t>Varun Malhotra</t>
  </si>
  <si>
    <t>ORD10796</t>
  </si>
  <si>
    <t>ORD10803</t>
  </si>
  <si>
    <t>ORD10818</t>
  </si>
  <si>
    <t>ORD10821</t>
  </si>
  <si>
    <t>ORD10827</t>
  </si>
  <si>
    <t>CUST1406</t>
  </si>
  <si>
    <t>Karan Singh</t>
  </si>
  <si>
    <t>ORD10859</t>
  </si>
  <si>
    <t>ORD10875</t>
  </si>
  <si>
    <t>P601</t>
  </si>
  <si>
    <t>Cricket Bat</t>
  </si>
  <si>
    <t>ORD10884</t>
  </si>
  <si>
    <t>ORD10905</t>
  </si>
  <si>
    <t>ORD10988</t>
  </si>
  <si>
    <t>ORD11093</t>
  </si>
  <si>
    <t>ORD11097</t>
  </si>
  <si>
    <t>ORD11110</t>
  </si>
  <si>
    <t>CUST1249</t>
  </si>
  <si>
    <t>Nikhil Gupta</t>
  </si>
  <si>
    <t>ORD11124</t>
  </si>
  <si>
    <t>ORD11185</t>
  </si>
  <si>
    <t>ORD11198</t>
  </si>
  <si>
    <t>CUST1154</t>
  </si>
  <si>
    <t>Ananya Kumar</t>
  </si>
  <si>
    <t>ORD11299</t>
  </si>
  <si>
    <t>P502</t>
  </si>
  <si>
    <t>Cooking Oil</t>
  </si>
  <si>
    <t>ORD11313</t>
  </si>
  <si>
    <t>ORD11435</t>
  </si>
  <si>
    <t>ORD11450</t>
  </si>
  <si>
    <t>ORD11479</t>
  </si>
  <si>
    <t>ORD11493</t>
  </si>
  <si>
    <t>CUST1014</t>
  </si>
  <si>
    <t>Simran Malhotra</t>
  </si>
  <si>
    <t>ORD11517</t>
  </si>
  <si>
    <t>ORD11545</t>
  </si>
  <si>
    <t>ORD11551</t>
  </si>
  <si>
    <t>ORD11596</t>
  </si>
  <si>
    <t>ORD11624</t>
  </si>
  <si>
    <t>CUST1476</t>
  </si>
  <si>
    <t>Rohan Shah</t>
  </si>
  <si>
    <t>ORD11625</t>
  </si>
  <si>
    <t>CUST1572</t>
  </si>
  <si>
    <t>Vikram Nair</t>
  </si>
  <si>
    <t>ORD11663</t>
  </si>
  <si>
    <t>ORD11733</t>
  </si>
  <si>
    <t>ORD11743</t>
  </si>
  <si>
    <t>ORD11747</t>
  </si>
  <si>
    <t>CUST1243</t>
  </si>
  <si>
    <t>Nikhil Nair</t>
  </si>
  <si>
    <t>ORD11757</t>
  </si>
  <si>
    <t>ORD11787</t>
  </si>
  <si>
    <t>CUST1291</t>
  </si>
  <si>
    <t>Pooja Gupta</t>
  </si>
  <si>
    <t>ORD11822</t>
  </si>
  <si>
    <t>CUST1347</t>
  </si>
  <si>
    <t>Ananya Iyer</t>
  </si>
  <si>
    <t>ORD11828</t>
  </si>
  <si>
    <t>P105</t>
  </si>
  <si>
    <t>Tablet</t>
  </si>
  <si>
    <t>ORD11831</t>
  </si>
  <si>
    <t>ORD12027</t>
  </si>
  <si>
    <t>ORD12044</t>
  </si>
  <si>
    <t>ORD12075</t>
  </si>
  <si>
    <t>ORD12117</t>
  </si>
  <si>
    <t>CUST1122</t>
  </si>
  <si>
    <t>Aditya Nair</t>
  </si>
  <si>
    <t>ORD12181</t>
  </si>
  <si>
    <t>P202</t>
  </si>
  <si>
    <t>Study Table</t>
  </si>
  <si>
    <t>ORD12193</t>
  </si>
  <si>
    <t>CUST1161</t>
  </si>
  <si>
    <t>ORD12214</t>
  </si>
  <si>
    <t>ORD12262</t>
  </si>
  <si>
    <t>ORD12308</t>
  </si>
  <si>
    <t>ORD12341</t>
  </si>
  <si>
    <t>ORD12367</t>
  </si>
  <si>
    <t>ORD12372</t>
  </si>
  <si>
    <t>ORD12379</t>
  </si>
  <si>
    <t>CUST1546</t>
  </si>
  <si>
    <t>Meera Singh</t>
  </si>
  <si>
    <t>ORD12401</t>
  </si>
  <si>
    <t>CUST1307</t>
  </si>
  <si>
    <t>ORD12449</t>
  </si>
  <si>
    <t>ORD12469</t>
  </si>
  <si>
    <t>ORD12569</t>
  </si>
  <si>
    <t>ORD12615</t>
  </si>
  <si>
    <t>ORD12637</t>
  </si>
  <si>
    <t>CUST1590</t>
  </si>
  <si>
    <t>Riya Mehta</t>
  </si>
  <si>
    <t>ORD12651</t>
  </si>
  <si>
    <t>ORD12662</t>
  </si>
  <si>
    <t>ORD12680</t>
  </si>
  <si>
    <t>ORD12702</t>
  </si>
  <si>
    <t>ORD12706</t>
  </si>
  <si>
    <t>ORD12753</t>
  </si>
  <si>
    <t>CUST1599</t>
  </si>
  <si>
    <t>Sahil Mishra</t>
  </si>
  <si>
    <t>ORD12812</t>
  </si>
  <si>
    <t>ORD12815</t>
  </si>
  <si>
    <t>ORD12865</t>
  </si>
  <si>
    <t>ORD12897</t>
  </si>
  <si>
    <t>ORD12943</t>
  </si>
  <si>
    <t>ORD12944</t>
  </si>
  <si>
    <t>ORD12958</t>
  </si>
  <si>
    <t>CUST1350</t>
  </si>
  <si>
    <t>Kavya Joshi</t>
  </si>
  <si>
    <t>ORD12970</t>
  </si>
  <si>
    <t>ORD12984</t>
  </si>
  <si>
    <t>Order_ID</t>
  </si>
  <si>
    <t>Order_Date</t>
  </si>
  <si>
    <t>Customer_ID</t>
  </si>
  <si>
    <t>Customer_Name</t>
  </si>
  <si>
    <t>Gender</t>
  </si>
  <si>
    <t>Age</t>
  </si>
  <si>
    <t>City</t>
  </si>
  <si>
    <t>Region</t>
  </si>
  <si>
    <t>Product_ID</t>
  </si>
  <si>
    <t>Product</t>
  </si>
  <si>
    <t>Category</t>
  </si>
  <si>
    <t>Quantity</t>
  </si>
  <si>
    <t>Unit_Price</t>
  </si>
  <si>
    <t>Discount</t>
  </si>
  <si>
    <t>Sales</t>
  </si>
  <si>
    <t>Cost</t>
  </si>
  <si>
    <t>Profit</t>
  </si>
  <si>
    <t>Payment_Mode</t>
  </si>
  <si>
    <t>Order_Status</t>
  </si>
  <si>
    <t>Quarter</t>
  </si>
  <si>
    <t>Customer_Segment</t>
  </si>
  <si>
    <t>Profit_Margin</t>
  </si>
  <si>
    <t>Check profit</t>
  </si>
  <si>
    <t>Gross_Sales</t>
  </si>
  <si>
    <t>Discount_amount</t>
  </si>
  <si>
    <t>Calculated_sales</t>
  </si>
  <si>
    <t>Profit_margin2</t>
  </si>
  <si>
    <t>Year</t>
  </si>
  <si>
    <t>Month</t>
  </si>
  <si>
    <t>Month_name</t>
  </si>
  <si>
    <t>Quarter2</t>
  </si>
  <si>
    <t>year_month</t>
  </si>
  <si>
    <t>Customer_order_count</t>
  </si>
  <si>
    <t>Customer_order</t>
  </si>
  <si>
    <t>ORD10000</t>
  </si>
  <si>
    <t>CUST1362</t>
  </si>
  <si>
    <t>Delhi</t>
  </si>
  <si>
    <t>P401</t>
  </si>
  <si>
    <t>Face Cream</t>
  </si>
  <si>
    <t>ORD10001</t>
  </si>
  <si>
    <t>CUST1126</t>
  </si>
  <si>
    <t>Aditya Mehta</t>
  </si>
  <si>
    <t>Pune</t>
  </si>
  <si>
    <t>West</t>
  </si>
  <si>
    <t>ORD10002</t>
  </si>
  <si>
    <t>ORD10003</t>
  </si>
  <si>
    <t>CUST1083</t>
  </si>
  <si>
    <t>Neha Singh</t>
  </si>
  <si>
    <t>Bhubaneswar</t>
  </si>
  <si>
    <t>East</t>
  </si>
  <si>
    <t>ORD10004</t>
  </si>
  <si>
    <t>CUST1485</t>
  </si>
  <si>
    <t>Kavya Reddy</t>
  </si>
  <si>
    <t>Ahmedabad</t>
  </si>
  <si>
    <t>ORD10005</t>
  </si>
  <si>
    <t>CUST1585</t>
  </si>
  <si>
    <t>Sneha Sharma</t>
  </si>
  <si>
    <t>Chennai</t>
  </si>
  <si>
    <t>South</t>
  </si>
  <si>
    <t>ORD10006</t>
  </si>
  <si>
    <t>Returned</t>
  </si>
  <si>
    <t>ORD10007</t>
  </si>
  <si>
    <t>CUST1466</t>
  </si>
  <si>
    <t>Kolkata</t>
  </si>
  <si>
    <t>Cancelled</t>
  </si>
  <si>
    <t>ORD10008</t>
  </si>
  <si>
    <t>CUST1511</t>
  </si>
  <si>
    <t>Ananya Patel</t>
  </si>
  <si>
    <t>Mumbai</t>
  </si>
  <si>
    <t>ORD10009</t>
  </si>
  <si>
    <t>CUST1321</t>
  </si>
  <si>
    <t>Akash Mehta</t>
  </si>
  <si>
    <t>ORD10010</t>
  </si>
  <si>
    <t>CUST1042</t>
  </si>
  <si>
    <t>Simran Gupta</t>
  </si>
  <si>
    <t>ORD10011</t>
  </si>
  <si>
    <t>CUST1050</t>
  </si>
  <si>
    <t>Pooja Mehta</t>
  </si>
  <si>
    <t>P201</t>
  </si>
  <si>
    <t>Office Chair</t>
  </si>
  <si>
    <t>ORD10012</t>
  </si>
  <si>
    <t>CUST1531</t>
  </si>
  <si>
    <t>Arjun Shah</t>
  </si>
  <si>
    <t>ORD10013</t>
  </si>
  <si>
    <t>CUST1325</t>
  </si>
  <si>
    <t>Patna</t>
  </si>
  <si>
    <t>ORD10014</t>
  </si>
  <si>
    <t>CUST1225</t>
  </si>
  <si>
    <t>ORD10015</t>
  </si>
  <si>
    <t>CUST1300</t>
  </si>
  <si>
    <t>Jaipur</t>
  </si>
  <si>
    <t>ORD10016</t>
  </si>
  <si>
    <t>CUST1420</t>
  </si>
  <si>
    <t>Pooja Patel</t>
  </si>
  <si>
    <t>ORD10017</t>
  </si>
  <si>
    <t>CUST1299</t>
  </si>
  <si>
    <t>Rohan Joshi</t>
  </si>
  <si>
    <t>ORD10018</t>
  </si>
  <si>
    <t>CUST1516</t>
  </si>
  <si>
    <t>Meera Verma</t>
  </si>
  <si>
    <t>ORD10019</t>
  </si>
  <si>
    <t>CUST1330</t>
  </si>
  <si>
    <t>Akash Nair</t>
  </si>
  <si>
    <t>ORD10020</t>
  </si>
  <si>
    <t>CUST1499</t>
  </si>
  <si>
    <t>Priya Nair</t>
  </si>
  <si>
    <t>ORD10021</t>
  </si>
  <si>
    <t>CUST1533</t>
  </si>
  <si>
    <t>Aditya Shah</t>
  </si>
  <si>
    <t>ORD10022</t>
  </si>
  <si>
    <t>CUST1432</t>
  </si>
  <si>
    <t>Varun Reddy</t>
  </si>
  <si>
    <t>Bengaluru</t>
  </si>
  <si>
    <t>ORD10023</t>
  </si>
  <si>
    <t>ORD10024</t>
  </si>
  <si>
    <t>CUST1537</t>
  </si>
  <si>
    <t>Priya Reddy</t>
  </si>
  <si>
    <t>P302</t>
  </si>
  <si>
    <t>Jeans</t>
  </si>
  <si>
    <t>ORD10025</t>
  </si>
  <si>
    <t>ORD10026</t>
  </si>
  <si>
    <t>CUST1069</t>
  </si>
  <si>
    <t>Rohan Malhotra</t>
  </si>
  <si>
    <t>ORD10027</t>
  </si>
  <si>
    <t>CUST1304</t>
  </si>
  <si>
    <t>Rahul Mishra</t>
  </si>
  <si>
    <t>ORD10028</t>
  </si>
  <si>
    <t>CUST1364</t>
  </si>
  <si>
    <t>ORD10029</t>
  </si>
  <si>
    <t>CUST1145</t>
  </si>
  <si>
    <t>Arjun Das</t>
  </si>
  <si>
    <t>ORD10030</t>
  </si>
  <si>
    <t>ORD10031</t>
  </si>
  <si>
    <t>ORD10032</t>
  </si>
  <si>
    <t>CUST1378</t>
  </si>
  <si>
    <t>Rahul Verma</t>
  </si>
  <si>
    <t>ORD10033</t>
  </si>
  <si>
    <t>ORD10034</t>
  </si>
  <si>
    <t>CUST1176</t>
  </si>
  <si>
    <t>Sneha Mishra</t>
  </si>
  <si>
    <t>ORD10035</t>
  </si>
  <si>
    <t>CUST1343</t>
  </si>
  <si>
    <t>Vikram Das</t>
  </si>
  <si>
    <t>ORD10036</t>
  </si>
  <si>
    <t>CUST1022</t>
  </si>
  <si>
    <t>Varun Singh</t>
  </si>
  <si>
    <t>ORD10037</t>
  </si>
  <si>
    <t>CUST1584</t>
  </si>
  <si>
    <t>Amit Iyer</t>
  </si>
  <si>
    <t>ORD10038</t>
  </si>
  <si>
    <t>ORD10039</t>
  </si>
  <si>
    <t>CUST1193</t>
  </si>
  <si>
    <t>Karan Mishra</t>
  </si>
  <si>
    <t>ORD10040</t>
  </si>
  <si>
    <t>ORD10041</t>
  </si>
  <si>
    <t>ORD10042</t>
  </si>
  <si>
    <t>CUST1070</t>
  </si>
  <si>
    <t>Nikhil Joshi</t>
  </si>
  <si>
    <t>ORD10043</t>
  </si>
  <si>
    <t>CUST1110</t>
  </si>
  <si>
    <t>ORD10044</t>
  </si>
  <si>
    <t>CUST1396</t>
  </si>
  <si>
    <t>Nikhil Verma</t>
  </si>
  <si>
    <t>ORD10045</t>
  </si>
  <si>
    <t>CUST1064</t>
  </si>
  <si>
    <t>Arjun Singh</t>
  </si>
  <si>
    <t>ORD10046</t>
  </si>
  <si>
    <t>CUST1251</t>
  </si>
  <si>
    <t>Pooja Reddy</t>
  </si>
  <si>
    <t>ORD10047</t>
  </si>
  <si>
    <t>CUST1160</t>
  </si>
  <si>
    <t>ORD10048</t>
  </si>
  <si>
    <t>CUST1544</t>
  </si>
  <si>
    <t>ORD10049</t>
  </si>
  <si>
    <t>CUST1015</t>
  </si>
  <si>
    <t>Rohan Sharma</t>
  </si>
  <si>
    <t>ORD10050</t>
  </si>
  <si>
    <t>ORD10052</t>
  </si>
  <si>
    <t>CUST1477</t>
  </si>
  <si>
    <t>Riya Shah</t>
  </si>
  <si>
    <t>Hyderabad</t>
  </si>
  <si>
    <t>ORD10053</t>
  </si>
  <si>
    <t>CUST1373</t>
  </si>
  <si>
    <t>Vikram Reddy</t>
  </si>
  <si>
    <t>ORD10054</t>
  </si>
  <si>
    <t>CUST1565</t>
  </si>
  <si>
    <t>ORD10055</t>
  </si>
  <si>
    <t>CUST1289</t>
  </si>
  <si>
    <t>ORD10056</t>
  </si>
  <si>
    <t>CUST1421</t>
  </si>
  <si>
    <t>Simran Iyer</t>
  </si>
  <si>
    <t>ORD10057</t>
  </si>
  <si>
    <t>CUST1295</t>
  </si>
  <si>
    <t>Simran Reddy</t>
  </si>
  <si>
    <t>ORD10058</t>
  </si>
  <si>
    <t>CUST1152</t>
  </si>
  <si>
    <t>Riya Joshi</t>
  </si>
  <si>
    <t>ORD10059</t>
  </si>
  <si>
    <t>CUST1272</t>
  </si>
  <si>
    <t>Aditya Gupta</t>
  </si>
  <si>
    <t>ORD10060</t>
  </si>
  <si>
    <t>CUST1234</t>
  </si>
  <si>
    <t>ORD10061</t>
  </si>
  <si>
    <t>CUST1173</t>
  </si>
  <si>
    <t>Rahul Nair</t>
  </si>
  <si>
    <t>ORD10062</t>
  </si>
  <si>
    <t>ORD10063</t>
  </si>
  <si>
    <t>CUST1046</t>
  </si>
  <si>
    <t>Varun Das</t>
  </si>
  <si>
    <t>ORD10064</t>
  </si>
  <si>
    <t>CUST1058</t>
  </si>
  <si>
    <t>Varun Verma</t>
  </si>
  <si>
    <t>ORD10065</t>
  </si>
  <si>
    <t>CUST1433</t>
  </si>
  <si>
    <t>Neha Nair</t>
  </si>
  <si>
    <t>ORD10066</t>
  </si>
  <si>
    <t>ORD10067</t>
  </si>
  <si>
    <t>CUST1210</t>
  </si>
  <si>
    <t>Sneha Singh</t>
  </si>
  <si>
    <t>ORD10068</t>
  </si>
  <si>
    <t>CUST1235</t>
  </si>
  <si>
    <t>Neha Das</t>
  </si>
  <si>
    <t>ORD10069</t>
  </si>
  <si>
    <t>CUST1424</t>
  </si>
  <si>
    <t>Karan Iyer</t>
  </si>
  <si>
    <t>ORD10070</t>
  </si>
  <si>
    <t>CUST1074</t>
  </si>
  <si>
    <t>Vikram Singh</t>
  </si>
  <si>
    <t>ORD10071</t>
  </si>
  <si>
    <t>CUST1435</t>
  </si>
  <si>
    <t>Aditya Kumar</t>
  </si>
  <si>
    <t>ORD10072</t>
  </si>
  <si>
    <t>CUST1024</t>
  </si>
  <si>
    <t>Sahil Kumar</t>
  </si>
  <si>
    <t>ORD10073</t>
  </si>
  <si>
    <t>ORD10074</t>
  </si>
  <si>
    <t>CUST1199</t>
  </si>
  <si>
    <t>Varun Sharma</t>
  </si>
  <si>
    <t>ORD10075</t>
  </si>
  <si>
    <t>ORD10076</t>
  </si>
  <si>
    <t>CUST1270</t>
  </si>
  <si>
    <t>Pooja Mishra</t>
  </si>
  <si>
    <t>ORD10077</t>
  </si>
  <si>
    <t>CUST1448</t>
  </si>
  <si>
    <t>Ananya Joshi</t>
  </si>
  <si>
    <t>ORD10078</t>
  </si>
  <si>
    <t>CUST1134</t>
  </si>
  <si>
    <t>Pooja Singh</t>
  </si>
  <si>
    <t>ORD10079</t>
  </si>
  <si>
    <t>CUST1109</t>
  </si>
  <si>
    <t>Priya Das</t>
  </si>
  <si>
    <t>ORD10080</t>
  </si>
  <si>
    <t>CUST1086</t>
  </si>
  <si>
    <t>Rahul Joshi</t>
  </si>
  <si>
    <t>ORD10081</t>
  </si>
  <si>
    <t>ORD10082</t>
  </si>
  <si>
    <t>CUST1123</t>
  </si>
  <si>
    <t>Simran Shah</t>
  </si>
  <si>
    <t>ORD10083</t>
  </si>
  <si>
    <t>CUST1391</t>
  </si>
  <si>
    <t>Akash Joshi</t>
  </si>
  <si>
    <t>ORD10084</t>
  </si>
  <si>
    <t>CUST1033</t>
  </si>
  <si>
    <t>Simran Patel</t>
  </si>
  <si>
    <t>ORD10085</t>
  </si>
  <si>
    <t>CUST1276</t>
  </si>
  <si>
    <t>Sahil Mehta</t>
  </si>
  <si>
    <t>ORD10086</t>
  </si>
  <si>
    <t>CUST1457</t>
  </si>
  <si>
    <t>ORD10087</t>
  </si>
  <si>
    <t>CUST1224</t>
  </si>
  <si>
    <t>ORD10088</t>
  </si>
  <si>
    <t>ORD10089</t>
  </si>
  <si>
    <t>CUST1447</t>
  </si>
  <si>
    <t>Meera Sharma</t>
  </si>
  <si>
    <t>ORD10090</t>
  </si>
  <si>
    <t>CUST1550</t>
  </si>
  <si>
    <t>ORD10091</t>
  </si>
  <si>
    <t>CUST1352</t>
  </si>
  <si>
    <t>Riya Kumar</t>
  </si>
  <si>
    <t>ORD10092</t>
  </si>
  <si>
    <t>CUST1368</t>
  </si>
  <si>
    <t>Nikhil Patel</t>
  </si>
  <si>
    <t>ORD10093</t>
  </si>
  <si>
    <t>CUST1051</t>
  </si>
  <si>
    <t>ORD10094</t>
  </si>
  <si>
    <t>CUST1084</t>
  </si>
  <si>
    <t>ORD10095</t>
  </si>
  <si>
    <t>ORD10096</t>
  </si>
  <si>
    <t>ORD10097</t>
  </si>
  <si>
    <t>CUST1310</t>
  </si>
  <si>
    <t>Pooja Das</t>
  </si>
  <si>
    <t>ORD10098</t>
  </si>
  <si>
    <t>ORD10099</t>
  </si>
  <si>
    <t>ORD10100</t>
  </si>
  <si>
    <t>CUST1481</t>
  </si>
  <si>
    <t>Ananya Nair</t>
  </si>
  <si>
    <t>ORD10101</t>
  </si>
  <si>
    <t>CUST1271</t>
  </si>
  <si>
    <t>Vikram Joshi</t>
  </si>
  <si>
    <t>ORD10102</t>
  </si>
  <si>
    <t>CUST1075</t>
  </si>
  <si>
    <t>ORD10103</t>
  </si>
  <si>
    <t>CUST1517</t>
  </si>
  <si>
    <t>Rohan Das</t>
  </si>
  <si>
    <t>ORD10104</t>
  </si>
  <si>
    <t>ORD10105</t>
  </si>
  <si>
    <t>ORD10106</t>
  </si>
  <si>
    <t>CUST1405</t>
  </si>
  <si>
    <t>Riya Patel</t>
  </si>
  <si>
    <t>ORD10107</t>
  </si>
  <si>
    <t>CUST1504</t>
  </si>
  <si>
    <t>ORD10108</t>
  </si>
  <si>
    <t>CUST1096</t>
  </si>
  <si>
    <t>Sneha Reddy</t>
  </si>
  <si>
    <t>ORD10109</t>
  </si>
  <si>
    <t>CUST1027</t>
  </si>
  <si>
    <t>ORD10110</t>
  </si>
  <si>
    <t>CUST1021</t>
  </si>
  <si>
    <t>Priya Joshi</t>
  </si>
  <si>
    <t>ORD10111</t>
  </si>
  <si>
    <t>ORD10112</t>
  </si>
  <si>
    <t>ORD10113</t>
  </si>
  <si>
    <t>CUST1580</t>
  </si>
  <si>
    <t>Simran Joshi</t>
  </si>
  <si>
    <t>ORD10114</t>
  </si>
  <si>
    <t>CUST1383</t>
  </si>
  <si>
    <t>ORD10115</t>
  </si>
  <si>
    <t>ORD10116</t>
  </si>
  <si>
    <t>CUST1055</t>
  </si>
  <si>
    <t>Amit Singh</t>
  </si>
  <si>
    <t>ORD10117</t>
  </si>
  <si>
    <t>ORD10118</t>
  </si>
  <si>
    <t>CUST1586</t>
  </si>
  <si>
    <t>ORD10119</t>
  </si>
  <si>
    <t>CUST1266</t>
  </si>
  <si>
    <t>ORD10120</t>
  </si>
  <si>
    <t>CUST1427</t>
  </si>
  <si>
    <t>ORD10121</t>
  </si>
  <si>
    <t>ORD10122</t>
  </si>
  <si>
    <t>CUST1535</t>
  </si>
  <si>
    <t>ORD10123</t>
  </si>
  <si>
    <t>CUST1568</t>
  </si>
  <si>
    <t>Vikram Patel</t>
  </si>
  <si>
    <t>ORD10124</t>
  </si>
  <si>
    <t>CUST1107</t>
  </si>
  <si>
    <t>Aditya Das</t>
  </si>
  <si>
    <t>ORD10125</t>
  </si>
  <si>
    <t>CUST1392</t>
  </si>
  <si>
    <t>ORD10126</t>
  </si>
  <si>
    <t>CUST1600</t>
  </si>
  <si>
    <t>Pooja Sharma</t>
  </si>
  <si>
    <t>ORD10127</t>
  </si>
  <si>
    <t>CUST1242</t>
  </si>
  <si>
    <t>ORD10128</t>
  </si>
  <si>
    <t>CUST1331</t>
  </si>
  <si>
    <t>Nikhil Reddy</t>
  </si>
  <si>
    <t>ORD10129</t>
  </si>
  <si>
    <t>CUST1240</t>
  </si>
  <si>
    <t>ORD10130</t>
  </si>
  <si>
    <t>CUST1505</t>
  </si>
  <si>
    <t>Amit Verma</t>
  </si>
  <si>
    <t>ORD10131</t>
  </si>
  <si>
    <t>CUST1262</t>
  </si>
  <si>
    <t>Arjun Joshi</t>
  </si>
  <si>
    <t>ORD10132</t>
  </si>
  <si>
    <t>CUST1322</t>
  </si>
  <si>
    <t>Arjun Reddy</t>
  </si>
  <si>
    <t>ORD10133</t>
  </si>
  <si>
    <t>CUST1222</t>
  </si>
  <si>
    <t>Vikram Verma</t>
  </si>
  <si>
    <t>ORD10134</t>
  </si>
  <si>
    <t>CUST1232</t>
  </si>
  <si>
    <t>ORD10135</t>
  </si>
  <si>
    <t>ORD10136</t>
  </si>
  <si>
    <t>CUST1358</t>
  </si>
  <si>
    <t>Sahil Iyer</t>
  </si>
  <si>
    <t>ORD10137</t>
  </si>
  <si>
    <t>CUST1278</t>
  </si>
  <si>
    <t>Arjun Mishra</t>
  </si>
  <si>
    <t>ORD10138</t>
  </si>
  <si>
    <t>CUST1311</t>
  </si>
  <si>
    <t>Akash Gupta</t>
  </si>
  <si>
    <t>ORD10139</t>
  </si>
  <si>
    <t>CUST1200</t>
  </si>
  <si>
    <t>Rohan Singh</t>
  </si>
  <si>
    <t>ORD10140</t>
  </si>
  <si>
    <t>CUST1342</t>
  </si>
  <si>
    <t>Akash Singh</t>
  </si>
  <si>
    <t>ORD10141</t>
  </si>
  <si>
    <t>CUST1470</t>
  </si>
  <si>
    <t>ORD10142</t>
  </si>
  <si>
    <t>CUST1576</t>
  </si>
  <si>
    <t>ORD10143</t>
  </si>
  <si>
    <t>CUST1004</t>
  </si>
  <si>
    <t>ORD10144</t>
  </si>
  <si>
    <t>CUST1132</t>
  </si>
  <si>
    <t>ORD10145</t>
  </si>
  <si>
    <t>ORD10146</t>
  </si>
  <si>
    <t>CUST1292</t>
  </si>
  <si>
    <t>ORD10147</t>
  </si>
  <si>
    <t>CUST1186</t>
  </si>
  <si>
    <t>Varun Mehta</t>
  </si>
  <si>
    <t>ORD10148</t>
  </si>
  <si>
    <t>CUST1188</t>
  </si>
  <si>
    <t>ORD10149</t>
  </si>
  <si>
    <t>CUST1159</t>
  </si>
  <si>
    <t>ORD10151</t>
  </si>
  <si>
    <t>ORD10152</t>
  </si>
  <si>
    <t>ORD10153</t>
  </si>
  <si>
    <t>ORD10154</t>
  </si>
  <si>
    <t>ORD10155</t>
  </si>
  <si>
    <t>ORD10156</t>
  </si>
  <si>
    <t>ORD10157</t>
  </si>
  <si>
    <t>CUST1246</t>
  </si>
  <si>
    <t>Kavya Shah</t>
  </si>
  <si>
    <t>ORD10158</t>
  </si>
  <si>
    <t>CUST1212</t>
  </si>
  <si>
    <t>ORD10159</t>
  </si>
  <si>
    <t>ORD10160</t>
  </si>
  <si>
    <t>CUST1407</t>
  </si>
  <si>
    <t>ORD10161</t>
  </si>
  <si>
    <t>ORD10162</t>
  </si>
  <si>
    <t>CUST1452</t>
  </si>
  <si>
    <t>Meera Das</t>
  </si>
  <si>
    <t>ORD10163</t>
  </si>
  <si>
    <t>CUST1045</t>
  </si>
  <si>
    <t>Rohan Nair</t>
  </si>
  <si>
    <t>ORD10164</t>
  </si>
  <si>
    <t>ORD10165</t>
  </si>
  <si>
    <t>ORD10166</t>
  </si>
  <si>
    <t>CUST1595</t>
  </si>
  <si>
    <t>ORD10167</t>
  </si>
  <si>
    <t>ORD10168</t>
  </si>
  <si>
    <t>ORD10169</t>
  </si>
  <si>
    <t>ORD10170</t>
  </si>
  <si>
    <t>ORD10171</t>
  </si>
  <si>
    <t>ORD10172</t>
  </si>
  <si>
    <t>CUST1121</t>
  </si>
  <si>
    <t>Amit Patel</t>
  </si>
  <si>
    <t>ORD10173</t>
  </si>
  <si>
    <t>ORD10174</t>
  </si>
  <si>
    <t>ORD10175</t>
  </si>
  <si>
    <t>ORD10176</t>
  </si>
  <si>
    <t>CUST1195</t>
  </si>
  <si>
    <t>Meera Iyer</t>
  </si>
  <si>
    <t>ORD10177</t>
  </si>
  <si>
    <t>CUST1404</t>
  </si>
  <si>
    <t>Ananya Mehta</t>
  </si>
  <si>
    <t>ORD10178</t>
  </si>
  <si>
    <t>ORD10179</t>
  </si>
  <si>
    <t>ORD10180</t>
  </si>
  <si>
    <t>CUST1094</t>
  </si>
  <si>
    <t>ORD10181</t>
  </si>
  <si>
    <t>ORD10182</t>
  </si>
  <si>
    <t>ORD10183</t>
  </si>
  <si>
    <t>CUST1127</t>
  </si>
  <si>
    <t>ORD10184</t>
  </si>
  <si>
    <t>CUST1598</t>
  </si>
  <si>
    <t>ORD10185</t>
  </si>
  <si>
    <t>CUST1524</t>
  </si>
  <si>
    <t>ORD10186</t>
  </si>
  <si>
    <t>CUST1039</t>
  </si>
  <si>
    <t>Riya Das</t>
  </si>
  <si>
    <t>ORD10187</t>
  </si>
  <si>
    <t>ORD10188</t>
  </si>
  <si>
    <t>ORD10189</t>
  </si>
  <si>
    <t>CUST1220</t>
  </si>
  <si>
    <t>Rohan Mehta</t>
  </si>
  <si>
    <t>ORD10190</t>
  </si>
  <si>
    <t>ORD10191</t>
  </si>
  <si>
    <t>ORD10192</t>
  </si>
  <si>
    <t>CUST1563</t>
  </si>
  <si>
    <t>Sahil Gupta</t>
  </si>
  <si>
    <t>ORD10193</t>
  </si>
  <si>
    <t>CUST1527</t>
  </si>
  <si>
    <t>Vikram Gupta</t>
  </si>
  <si>
    <t>ORD10194</t>
  </si>
  <si>
    <t>CUST1047</t>
  </si>
  <si>
    <t>ORD10195</t>
  </si>
  <si>
    <t>CUST1538</t>
  </si>
  <si>
    <t>Akash Sharma</t>
  </si>
  <si>
    <t>ORD10196</t>
  </si>
  <si>
    <t>CUST1493</t>
  </si>
  <si>
    <t>ORD10197</t>
  </si>
  <si>
    <t>ORD10198</t>
  </si>
  <si>
    <t>CUST1203</t>
  </si>
  <si>
    <t>ORD10199</t>
  </si>
  <si>
    <t>CUST1513</t>
  </si>
  <si>
    <t>ORD10200</t>
  </si>
  <si>
    <t>ORD10201</t>
  </si>
  <si>
    <t>ORD10202</t>
  </si>
  <si>
    <t>CUST1238</t>
  </si>
  <si>
    <t>ORD10203</t>
  </si>
  <si>
    <t>ORD10204</t>
  </si>
  <si>
    <t>CUST1578</t>
  </si>
  <si>
    <t>ORD10205</t>
  </si>
  <si>
    <t>CUST1260</t>
  </si>
  <si>
    <t>Priya Kumar</t>
  </si>
  <si>
    <t>ORD10206</t>
  </si>
  <si>
    <t>CUST1263</t>
  </si>
  <si>
    <t>Kavya Malhotra</t>
  </si>
  <si>
    <t>ORD10207</t>
  </si>
  <si>
    <t>CUST1108</t>
  </si>
  <si>
    <t>Simran Nair</t>
  </si>
  <si>
    <t>ORD10208</t>
  </si>
  <si>
    <t>ORD10209</t>
  </si>
  <si>
    <t>CUST1274</t>
  </si>
  <si>
    <t>ORD10210</t>
  </si>
  <si>
    <t>ORD10211</t>
  </si>
  <si>
    <t>CUST1130</t>
  </si>
  <si>
    <t>ORD10212</t>
  </si>
  <si>
    <t>CUST1177</t>
  </si>
  <si>
    <t>Ananya Verma</t>
  </si>
  <si>
    <t>ORD10213</t>
  </si>
  <si>
    <t>CUST1028</t>
  </si>
  <si>
    <t>ORD10214</t>
  </si>
  <si>
    <t>ORD10215</t>
  </si>
  <si>
    <t>ORD10216</t>
  </si>
  <si>
    <t>ORD10217</t>
  </si>
  <si>
    <t>CUST1090</t>
  </si>
  <si>
    <t>Meera Mishra</t>
  </si>
  <si>
    <t>ORD10218</t>
  </si>
  <si>
    <t>ORD10219</t>
  </si>
  <si>
    <t>CUST1006</t>
  </si>
  <si>
    <t>ORD10220</t>
  </si>
  <si>
    <t>CUST1013</t>
  </si>
  <si>
    <t>Sahil Patel</t>
  </si>
  <si>
    <t>ORD10221</t>
  </si>
  <si>
    <t>ORD10222</t>
  </si>
  <si>
    <t>CUST1007</t>
  </si>
  <si>
    <t>ORD10223</t>
  </si>
  <si>
    <t>CUST1502</t>
  </si>
  <si>
    <t>Rohan Reddy</t>
  </si>
  <si>
    <t>ORD10224</t>
  </si>
  <si>
    <t>ORD10225</t>
  </si>
  <si>
    <t>CUST1526</t>
  </si>
  <si>
    <t>ORD10226</t>
  </si>
  <si>
    <t>CUST1063</t>
  </si>
  <si>
    <t>Amit Mehta</t>
  </si>
  <si>
    <t>ORD10227</t>
  </si>
  <si>
    <t>CUST1284</t>
  </si>
  <si>
    <t>Karan Reddy</t>
  </si>
  <si>
    <t>ORD10228</t>
  </si>
  <si>
    <t>ORD10229</t>
  </si>
  <si>
    <t>ORD10230</t>
  </si>
  <si>
    <t>CUST1422</t>
  </si>
  <si>
    <t>ORD10231</t>
  </si>
  <si>
    <t>ORD10232</t>
  </si>
  <si>
    <t>ORD10233</t>
  </si>
  <si>
    <t>ORD10234</t>
  </si>
  <si>
    <t>CUST1032</t>
  </si>
  <si>
    <t>ORD10235</t>
  </si>
  <si>
    <t>ORD10236</t>
  </si>
  <si>
    <t>ORD10237</t>
  </si>
  <si>
    <t>ORD10238</t>
  </si>
  <si>
    <t>ORD10239</t>
  </si>
  <si>
    <t>ORD10240</t>
  </si>
  <si>
    <t>CUST1403</t>
  </si>
  <si>
    <t>Aditya Patel</t>
  </si>
  <si>
    <t>ORD10241</t>
  </si>
  <si>
    <t>ORD10242</t>
  </si>
  <si>
    <t>CUST1147</t>
  </si>
  <si>
    <t>Amit Shah</t>
  </si>
  <si>
    <t>ORD10243</t>
  </si>
  <si>
    <t>CUST1583</t>
  </si>
  <si>
    <t>Vikram Mishra</t>
  </si>
  <si>
    <t>ORD10244</t>
  </si>
  <si>
    <t>CUST1369</t>
  </si>
  <si>
    <t>Vikram Shah</t>
  </si>
  <si>
    <t>ORD10245</t>
  </si>
  <si>
    <t>ORD10246</t>
  </si>
  <si>
    <t>CUST1384</t>
  </si>
  <si>
    <t>ORD10247</t>
  </si>
  <si>
    <t>ORD10248</t>
  </si>
  <si>
    <t>CUST1592</t>
  </si>
  <si>
    <t>Varun Gupta</t>
  </si>
  <si>
    <t>ORD10249</t>
  </si>
  <si>
    <t>CUST1462</t>
  </si>
  <si>
    <t>ORD10250</t>
  </si>
  <si>
    <t>ORD10251</t>
  </si>
  <si>
    <t>CUST1116</t>
  </si>
  <si>
    <t>Rahul Reddy</t>
  </si>
  <si>
    <t>ORD10252</t>
  </si>
  <si>
    <t>ORD10253</t>
  </si>
  <si>
    <t>ORD10254</t>
  </si>
  <si>
    <t>CUST1541</t>
  </si>
  <si>
    <t>ORD10255</t>
  </si>
  <si>
    <t>ORD10256</t>
  </si>
  <si>
    <t>ORD10257</t>
  </si>
  <si>
    <t>ORD10258</t>
  </si>
  <si>
    <t>CUST1483</t>
  </si>
  <si>
    <t>Amit Gupta</t>
  </si>
  <si>
    <t>ORD10259</t>
  </si>
  <si>
    <t>ORD10260</t>
  </si>
  <si>
    <t>ORD10261</t>
  </si>
  <si>
    <t>ORD10262</t>
  </si>
  <si>
    <t>ORD10263</t>
  </si>
  <si>
    <t>ORD10264</t>
  </si>
  <si>
    <t>ORD10265</t>
  </si>
  <si>
    <t>ORD10266</t>
  </si>
  <si>
    <t>ORD10267</t>
  </si>
  <si>
    <t>CUST1133</t>
  </si>
  <si>
    <t>Varun Mishra</t>
  </si>
  <si>
    <t>ORD10268</t>
  </si>
  <si>
    <t>ORD10269</t>
  </si>
  <si>
    <t>ORD10270</t>
  </si>
  <si>
    <t>CUST1363</t>
  </si>
  <si>
    <t>ORD10271</t>
  </si>
  <si>
    <t>CUST1486</t>
  </si>
  <si>
    <t>ORD10272</t>
  </si>
  <si>
    <t>CUST1468</t>
  </si>
  <si>
    <t>ORD10273</t>
  </si>
  <si>
    <t>ORD10274</t>
  </si>
  <si>
    <t>ORD10275</t>
  </si>
  <si>
    <t>ORD10276</t>
  </si>
  <si>
    <t>CUST1267</t>
  </si>
  <si>
    <t>ORD10277</t>
  </si>
  <si>
    <t>CUST1353</t>
  </si>
  <si>
    <t>Amit Joshi</t>
  </si>
  <si>
    <t>ORD10278</t>
  </si>
  <si>
    <t>CUST1429</t>
  </si>
  <si>
    <t>ORD10279</t>
  </si>
  <si>
    <t>CUST1215</t>
  </si>
  <si>
    <t>Neha Sharma</t>
  </si>
  <si>
    <t>ORD10280</t>
  </si>
  <si>
    <t>CUST1351</t>
  </si>
  <si>
    <t>Meera Shah</t>
  </si>
  <si>
    <t>ORD10281</t>
  </si>
  <si>
    <t>ORD10282</t>
  </si>
  <si>
    <t>CUST1328</t>
  </si>
  <si>
    <t>ORD10283</t>
  </si>
  <si>
    <t>ORD10284</t>
  </si>
  <si>
    <t>ORD10285</t>
  </si>
  <si>
    <t>CUST1198</t>
  </si>
  <si>
    <t>Neha Gupta</t>
  </si>
  <si>
    <t>ORD10286</t>
  </si>
  <si>
    <t>CUST1491</t>
  </si>
  <si>
    <t>Karan Kumar</t>
  </si>
  <si>
    <t>ORD10287</t>
  </si>
  <si>
    <t>CUST1062</t>
  </si>
  <si>
    <t>Amit Reddy</t>
  </si>
  <si>
    <t>ORD10288</t>
  </si>
  <si>
    <t>ORD10289</t>
  </si>
  <si>
    <t>ORD10290</t>
  </si>
  <si>
    <t>ORD10291</t>
  </si>
  <si>
    <t>CUST1487</t>
  </si>
  <si>
    <t>ORD10292</t>
  </si>
  <si>
    <t>ORD10293</t>
  </si>
  <si>
    <t>ORD10294</t>
  </si>
  <si>
    <t>ORD10295</t>
  </si>
  <si>
    <t>CUST1519</t>
  </si>
  <si>
    <t>ORD10296</t>
  </si>
  <si>
    <t>ORD10297</t>
  </si>
  <si>
    <t>CUST1258</t>
  </si>
  <si>
    <t>ORD10298</t>
  </si>
  <si>
    <t>ORD10299</t>
  </si>
  <si>
    <t>ORD10300</t>
  </si>
  <si>
    <t>ORD10301</t>
  </si>
  <si>
    <t>ORD10302</t>
  </si>
  <si>
    <t>ORD10303</t>
  </si>
  <si>
    <t>CUST1399</t>
  </si>
  <si>
    <t>Nikhil Sharma</t>
  </si>
  <si>
    <t>ORD10304</t>
  </si>
  <si>
    <t>ORD10305</t>
  </si>
  <si>
    <t>ORD10306</t>
  </si>
  <si>
    <t>CUST1158</t>
  </si>
  <si>
    <t>ORD10307</t>
  </si>
  <si>
    <t>ORD10308</t>
  </si>
  <si>
    <t>CUST1017</t>
  </si>
  <si>
    <t>ORD10309</t>
  </si>
  <si>
    <t>ORD10310</t>
  </si>
  <si>
    <t>CUST1206</t>
  </si>
  <si>
    <t>ORD10311</t>
  </si>
  <si>
    <t>ORD10313</t>
  </si>
  <si>
    <t>ORD10314</t>
  </si>
  <si>
    <t>CUST1142</t>
  </si>
  <si>
    <t>Nikhil Malhotra</t>
  </si>
  <si>
    <t>ORD10315</t>
  </si>
  <si>
    <t>ORD10316</t>
  </si>
  <si>
    <t>ORD10317</t>
  </si>
  <si>
    <t>ORD10318</t>
  </si>
  <si>
    <t>ORD10319</t>
  </si>
  <si>
    <t>ORD10320</t>
  </si>
  <si>
    <t>ORD10321</t>
  </si>
  <si>
    <t>CUST1037</t>
  </si>
  <si>
    <t>Arjun Kumar</t>
  </si>
  <si>
    <t>ORD10322</t>
  </si>
  <si>
    <t>CUST1073</t>
  </si>
  <si>
    <t>Meera Kumar</t>
  </si>
  <si>
    <t>ORD10323</t>
  </si>
  <si>
    <t>ORD10324</t>
  </si>
  <si>
    <t>ORD10325</t>
  </si>
  <si>
    <t>ORD10326</t>
  </si>
  <si>
    <t>ORD10327</t>
  </si>
  <si>
    <t>ORD10328</t>
  </si>
  <si>
    <t>CUST1465</t>
  </si>
  <si>
    <t>Amit Kumar</t>
  </si>
  <si>
    <t>ORD10329</t>
  </si>
  <si>
    <t>ORD10330</t>
  </si>
  <si>
    <t>CUST1129</t>
  </si>
  <si>
    <t>Karan Mehta</t>
  </si>
  <si>
    <t>ORD10331</t>
  </si>
  <si>
    <t>CUST1478</t>
  </si>
  <si>
    <t>ORD10332</t>
  </si>
  <si>
    <t>ORD10333</t>
  </si>
  <si>
    <t>ORD10334</t>
  </si>
  <si>
    <t>ORD10335</t>
  </si>
  <si>
    <t>CUST1579</t>
  </si>
  <si>
    <t>Nikhil Iyer</t>
  </si>
  <si>
    <t>ORD10336</t>
  </si>
  <si>
    <t>CUST1168</t>
  </si>
  <si>
    <t>ORD10337</t>
  </si>
  <si>
    <t>CUST1380</t>
  </si>
  <si>
    <t>Vikram Iyer</t>
  </si>
  <si>
    <t>ORD10338</t>
  </si>
  <si>
    <t>CUST1560</t>
  </si>
  <si>
    <t>ORD10340</t>
  </si>
  <si>
    <t>CUST1529</t>
  </si>
  <si>
    <t>ORD10341</t>
  </si>
  <si>
    <t>CUST1594</t>
  </si>
  <si>
    <t>Neha Shah</t>
  </si>
  <si>
    <t>ORD10342</t>
  </si>
  <si>
    <t>CUST1087</t>
  </si>
  <si>
    <t>ORD10343</t>
  </si>
  <si>
    <t>ORD10344</t>
  </si>
  <si>
    <t>CUST1038</t>
  </si>
  <si>
    <t>ORD10345</t>
  </si>
  <si>
    <t>ORD10346</t>
  </si>
  <si>
    <t>ORD10347</t>
  </si>
  <si>
    <t>ORD10348</t>
  </si>
  <si>
    <t>ORD10349</t>
  </si>
  <si>
    <t>ORD10350</t>
  </si>
  <si>
    <t>ORD10351</t>
  </si>
  <si>
    <t>CUST1530</t>
  </si>
  <si>
    <t>Vikram Mehta</t>
  </si>
  <si>
    <t>ORD10352</t>
  </si>
  <si>
    <t>CUST1437</t>
  </si>
  <si>
    <t>Pooja Shah</t>
  </si>
  <si>
    <t>ORD10353</t>
  </si>
  <si>
    <t>ORD10354</t>
  </si>
  <si>
    <t>CUST1297</t>
  </si>
  <si>
    <t>Neha Joshi</t>
  </si>
  <si>
    <t>ORD10355</t>
  </si>
  <si>
    <t>CUST1081</t>
  </si>
  <si>
    <t>Akash Iyer</t>
  </si>
  <si>
    <t>ORD10356</t>
  </si>
  <si>
    <t>ORD10357</t>
  </si>
  <si>
    <t>ORD10358</t>
  </si>
  <si>
    <t>ORD10359</t>
  </si>
  <si>
    <t>CUST1523</t>
  </si>
  <si>
    <t>ORD10360</t>
  </si>
  <si>
    <t>CUST1379</t>
  </si>
  <si>
    <t>Karan Gupta</t>
  </si>
  <si>
    <t>ORD10361</t>
  </si>
  <si>
    <t>ORD10362</t>
  </si>
  <si>
    <t>CUST1082</t>
  </si>
  <si>
    <t>ORD10363</t>
  </si>
  <si>
    <t>CUST1521</t>
  </si>
  <si>
    <t>Sneha Das</t>
  </si>
  <si>
    <t>ORD10364</t>
  </si>
  <si>
    <t>CUST1428</t>
  </si>
  <si>
    <t>ORD10365</t>
  </si>
  <si>
    <t>CUST1101</t>
  </si>
  <si>
    <t>Varun Nair</t>
  </si>
  <si>
    <t>ORD10366</t>
  </si>
  <si>
    <t>CUST1394</t>
  </si>
  <si>
    <t>ORD10367</t>
  </si>
  <si>
    <t>CUST1471</t>
  </si>
  <si>
    <t>ORD10368</t>
  </si>
  <si>
    <t>CUST1146</t>
  </si>
  <si>
    <t>ORD10369</t>
  </si>
  <si>
    <t>ORD10370</t>
  </si>
  <si>
    <t>ORD10371</t>
  </si>
  <si>
    <t>CUST1230</t>
  </si>
  <si>
    <t>Priya Singh</t>
  </si>
  <si>
    <t>ORD10373</t>
  </si>
  <si>
    <t>ORD10374</t>
  </si>
  <si>
    <t>ORD10375</t>
  </si>
  <si>
    <t>ORD10376</t>
  </si>
  <si>
    <t>ORD10377</t>
  </si>
  <si>
    <t>CUST1163</t>
  </si>
  <si>
    <t>Kavya Singh</t>
  </si>
  <si>
    <t>ORD10378</t>
  </si>
  <si>
    <t>ORD10379</t>
  </si>
  <si>
    <t>ORD10380</t>
  </si>
  <si>
    <t>ORD10381</t>
  </si>
  <si>
    <t>ORD10382</t>
  </si>
  <si>
    <t>CUST1552</t>
  </si>
  <si>
    <t>ORD10383</t>
  </si>
  <si>
    <t>ORD10384</t>
  </si>
  <si>
    <t>ORD10386</t>
  </si>
  <si>
    <t>ORD10387</t>
  </si>
  <si>
    <t>CUST1518</t>
  </si>
  <si>
    <t>ORD10388</t>
  </si>
  <si>
    <t>CUST1044</t>
  </si>
  <si>
    <t>ORD10389</t>
  </si>
  <si>
    <t>ORD10390</t>
  </si>
  <si>
    <t>ORD10391</t>
  </si>
  <si>
    <t>CUST1261</t>
  </si>
  <si>
    <t>ORD10392</t>
  </si>
  <si>
    <t>CUST1542</t>
  </si>
  <si>
    <t>Varun Kumar</t>
  </si>
  <si>
    <t>ORD10393</t>
  </si>
  <si>
    <t>CUST1377</t>
  </si>
  <si>
    <t>ORD10394</t>
  </si>
  <si>
    <t>ORD10395</t>
  </si>
  <si>
    <t>CUST1231</t>
  </si>
  <si>
    <t>Priya Sharma</t>
  </si>
  <si>
    <t>ORD10396</t>
  </si>
  <si>
    <t>CUST1575</t>
  </si>
  <si>
    <t>Priya Mehta</t>
  </si>
  <si>
    <t>ORD10397</t>
  </si>
  <si>
    <t>ORD10398</t>
  </si>
  <si>
    <t>CUST1141</t>
  </si>
  <si>
    <t>Simran Mishra</t>
  </si>
  <si>
    <t>ORD10399</t>
  </si>
  <si>
    <t>ORD10400</t>
  </si>
  <si>
    <t>CUST1589</t>
  </si>
  <si>
    <t>ORD10401</t>
  </si>
  <si>
    <t>CUST1092</t>
  </si>
  <si>
    <t>ORD10402</t>
  </si>
  <si>
    <t>ORD10403</t>
  </si>
  <si>
    <t>ORD10404</t>
  </si>
  <si>
    <t>ORD10405</t>
  </si>
  <si>
    <t>CUST1335</t>
  </si>
  <si>
    <t>ORD10406</t>
  </si>
  <si>
    <t>ORD10407</t>
  </si>
  <si>
    <t>ORD10408</t>
  </si>
  <si>
    <t>ORD10409</t>
  </si>
  <si>
    <t>ORD10410</t>
  </si>
  <si>
    <t>ORD10411</t>
  </si>
  <si>
    <t>ORD10412</t>
  </si>
  <si>
    <t>ORD10413</t>
  </si>
  <si>
    <t>ORD10414</t>
  </si>
  <si>
    <t>ORD10415</t>
  </si>
  <si>
    <t>ORD10416</t>
  </si>
  <si>
    <t>ORD10417</t>
  </si>
  <si>
    <t>CUST1223</t>
  </si>
  <si>
    <t>ORD10419</t>
  </si>
  <si>
    <t>CUST1214</t>
  </si>
  <si>
    <t>ORD10420</t>
  </si>
  <si>
    <t>CUST1417</t>
  </si>
  <si>
    <t>Neha Iyer</t>
  </si>
  <si>
    <t>ORD10421</t>
  </si>
  <si>
    <t>CUST1005</t>
  </si>
  <si>
    <t>Ananya Shah</t>
  </si>
  <si>
    <t>ORD10422</t>
  </si>
  <si>
    <t>ORD10423</t>
  </si>
  <si>
    <t>ORD10424</t>
  </si>
  <si>
    <t>CUST1319</t>
  </si>
  <si>
    <t>Rahul Kumar</t>
  </si>
  <si>
    <t>ORD10426</t>
  </si>
  <si>
    <t>CUST1340</t>
  </si>
  <si>
    <t>ORD10427</t>
  </si>
  <si>
    <t>ORD10428</t>
  </si>
  <si>
    <t>ORD10429</t>
  </si>
  <si>
    <t>ORD10430</t>
  </si>
  <si>
    <t>CUST1184</t>
  </si>
  <si>
    <t>Arjun Nair</t>
  </si>
  <si>
    <t>ORD10431</t>
  </si>
  <si>
    <t>CUST1500</t>
  </si>
  <si>
    <t>ORD10432</t>
  </si>
  <si>
    <t>CUST1561</t>
  </si>
  <si>
    <t>ORD10433</t>
  </si>
  <si>
    <t>ORD10434</t>
  </si>
  <si>
    <t>ORD10435</t>
  </si>
  <si>
    <t>ORD10436</t>
  </si>
  <si>
    <t>ORD10437</t>
  </si>
  <si>
    <t>ORD10438</t>
  </si>
  <si>
    <t>ORD10439</t>
  </si>
  <si>
    <t>ORD10440</t>
  </si>
  <si>
    <t>ORD10441</t>
  </si>
  <si>
    <t>ORD10442</t>
  </si>
  <si>
    <t>ORD10443</t>
  </si>
  <si>
    <t>ORD10444</t>
  </si>
  <si>
    <t>ORD10445</t>
  </si>
  <si>
    <t>ORD10446</t>
  </si>
  <si>
    <t>CUST1169</t>
  </si>
  <si>
    <t>ORD10447</t>
  </si>
  <si>
    <t>ORD10448</t>
  </si>
  <si>
    <t>ORD10449</t>
  </si>
  <si>
    <t>ORD10450</t>
  </si>
  <si>
    <t>ORD10451</t>
  </si>
  <si>
    <t>CUST1066</t>
  </si>
  <si>
    <t>ORD10452</t>
  </si>
  <si>
    <t>ORD10453</t>
  </si>
  <si>
    <t>ORD10454</t>
  </si>
  <si>
    <t>ORD10455</t>
  </si>
  <si>
    <t>ORD10456</t>
  </si>
  <si>
    <t>ORD10457</t>
  </si>
  <si>
    <t>ORD10458</t>
  </si>
  <si>
    <t>ORD10460</t>
  </si>
  <si>
    <t>ORD10461</t>
  </si>
  <si>
    <t>ORD10462</t>
  </si>
  <si>
    <t>CUST1557</t>
  </si>
  <si>
    <t>Rahul Patel</t>
  </si>
  <si>
    <t>ORD10463</t>
  </si>
  <si>
    <t>ORD10464</t>
  </si>
  <si>
    <t>CUST1049</t>
  </si>
  <si>
    <t>Sneha Malhotra</t>
  </si>
  <si>
    <t>ORD10465</t>
  </si>
  <si>
    <t>ORD10466</t>
  </si>
  <si>
    <t>ORD10468</t>
  </si>
  <si>
    <t>CUST1167</t>
  </si>
  <si>
    <t>ORD10469</t>
  </si>
  <si>
    <t>ORD10470</t>
  </si>
  <si>
    <t>ORD10471</t>
  </si>
  <si>
    <t>ORD10472</t>
  </si>
  <si>
    <t>CUST1338</t>
  </si>
  <si>
    <t>ORD10473</t>
  </si>
  <si>
    <t>ORD10474</t>
  </si>
  <si>
    <t>ORD10475</t>
  </si>
  <si>
    <t>CUST1539</t>
  </si>
  <si>
    <t>ORD10476</t>
  </si>
  <si>
    <t>ORD10477</t>
  </si>
  <si>
    <t>CUST1285</t>
  </si>
  <si>
    <t>ORD10478</t>
  </si>
  <si>
    <t>ORD10479</t>
  </si>
  <si>
    <t>ORD10481</t>
  </si>
  <si>
    <t>ORD10482</t>
  </si>
  <si>
    <t>CUST1174</t>
  </si>
  <si>
    <t>Aditya Singh</t>
  </si>
  <si>
    <t>ORD10483</t>
  </si>
  <si>
    <t>ORD10485</t>
  </si>
  <si>
    <t>ORD10486</t>
  </si>
  <si>
    <t>ORD10487</t>
  </si>
  <si>
    <t>ORD10488</t>
  </si>
  <si>
    <t>CUST1207</t>
  </si>
  <si>
    <t>ORD10489</t>
  </si>
  <si>
    <t>CUST1573</t>
  </si>
  <si>
    <t>ORD10490</t>
  </si>
  <si>
    <t>CUST1313</t>
  </si>
  <si>
    <t>ORD10491</t>
  </si>
  <si>
    <t>CUST1301</t>
  </si>
  <si>
    <t>ORD10492</t>
  </si>
  <si>
    <t>CUST1023</t>
  </si>
  <si>
    <t>ORD10493</t>
  </si>
  <si>
    <t>CUST1175</t>
  </si>
  <si>
    <t>Amit Das</t>
  </si>
  <si>
    <t>ORD10494</t>
  </si>
  <si>
    <t>ORD10495</t>
  </si>
  <si>
    <t>CUST1555</t>
  </si>
  <si>
    <t>ORD10496</t>
  </si>
  <si>
    <t>CUST1120</t>
  </si>
  <si>
    <t>Neha Verma</t>
  </si>
  <si>
    <t>ORD10497</t>
  </si>
  <si>
    <t>ORD10498</t>
  </si>
  <si>
    <t>CUST1048</t>
  </si>
  <si>
    <t>Riya Mishra</t>
  </si>
  <si>
    <t>ORD10499</t>
  </si>
  <si>
    <t>CUST1268</t>
  </si>
  <si>
    <t>Rohan Kumar</t>
  </si>
  <si>
    <t>ORD10500</t>
  </si>
  <si>
    <t>ORD10501</t>
  </si>
  <si>
    <t>CUST1438</t>
  </si>
  <si>
    <t>ORD10502</t>
  </si>
  <si>
    <t>ORD10503</t>
  </si>
  <si>
    <t>ORD10504</t>
  </si>
  <si>
    <t>CUST1166</t>
  </si>
  <si>
    <t>ORD10505</t>
  </si>
  <si>
    <t>CUST1025</t>
  </si>
  <si>
    <t>Akash Malhotra</t>
  </si>
  <si>
    <t>ORD10506</t>
  </si>
  <si>
    <t>CUST1002</t>
  </si>
  <si>
    <t>ORD10507</t>
  </si>
  <si>
    <t>ORD10508</t>
  </si>
  <si>
    <t>ORD10509</t>
  </si>
  <si>
    <t>CUST1456</t>
  </si>
  <si>
    <t>ORD10510</t>
  </si>
  <si>
    <t>ORD10511</t>
  </si>
  <si>
    <t>CUST1190</t>
  </si>
  <si>
    <t>ORD10512</t>
  </si>
  <si>
    <t>ORD10513</t>
  </si>
  <si>
    <t>ORD10514</t>
  </si>
  <si>
    <t>CUST1296</t>
  </si>
  <si>
    <t>Akash Verma</t>
  </si>
  <si>
    <t>ORD10515</t>
  </si>
  <si>
    <t>ORD10516</t>
  </si>
  <si>
    <t>ORD10517</t>
  </si>
  <si>
    <t>ORD10518</t>
  </si>
  <si>
    <t>ORD10519</t>
  </si>
  <si>
    <t>ORD10520</t>
  </si>
  <si>
    <t>ORD10521</t>
  </si>
  <si>
    <t>ORD10522</t>
  </si>
  <si>
    <t>ORD10523</t>
  </si>
  <si>
    <t>CUST1250</t>
  </si>
  <si>
    <t>ORD10524</t>
  </si>
  <si>
    <t>ORD10525</t>
  </si>
  <si>
    <t>ORD10526</t>
  </si>
  <si>
    <t>ORD10527</t>
  </si>
  <si>
    <t>ORD10528</t>
  </si>
  <si>
    <t>CUST1385</t>
  </si>
  <si>
    <t>ORD10529</t>
  </si>
  <si>
    <t>ORD10530</t>
  </si>
  <si>
    <t>ORD10531</t>
  </si>
  <si>
    <t>ORD10532</t>
  </si>
  <si>
    <t>CUST1010</t>
  </si>
  <si>
    <t>Karan Patel</t>
  </si>
  <si>
    <t>ORD10533</t>
  </si>
  <si>
    <t>ORD10534</t>
  </si>
  <si>
    <t>ORD10535</t>
  </si>
  <si>
    <t>CUST1354</t>
  </si>
  <si>
    <t>ORD10536</t>
  </si>
  <si>
    <t>ORD10537</t>
  </si>
  <si>
    <t>ORD10538</t>
  </si>
  <si>
    <t>CUST1312</t>
  </si>
  <si>
    <t>ORD10539</t>
  </si>
  <si>
    <t>ORD10540</t>
  </si>
  <si>
    <t>ORD10541</t>
  </si>
  <si>
    <t>ORD10542</t>
  </si>
  <si>
    <t>ORD10543</t>
  </si>
  <si>
    <t>ORD10544</t>
  </si>
  <si>
    <t>ORD10545</t>
  </si>
  <si>
    <t>ORD10546</t>
  </si>
  <si>
    <t>ORD10547</t>
  </si>
  <si>
    <t>ORD10548</t>
  </si>
  <si>
    <t>ORD10549</t>
  </si>
  <si>
    <t>ORD10550</t>
  </si>
  <si>
    <t>ORD10551</t>
  </si>
  <si>
    <t>CUST1035</t>
  </si>
  <si>
    <t>ORD10552</t>
  </si>
  <si>
    <t>ORD10553</t>
  </si>
  <si>
    <t>ORD10554</t>
  </si>
  <si>
    <t>CUST1508</t>
  </si>
  <si>
    <t>ORD10555</t>
  </si>
  <si>
    <t>CUST1412</t>
  </si>
  <si>
    <t>Rohan Verma</t>
  </si>
  <si>
    <t>ORD10556</t>
  </si>
  <si>
    <t>ORD10557</t>
  </si>
  <si>
    <t>ORD10558</t>
  </si>
  <si>
    <t>ORD10559</t>
  </si>
  <si>
    <t>ORD10560</t>
  </si>
  <si>
    <t>CUST1315</t>
  </si>
  <si>
    <t>ORD10561</t>
  </si>
  <si>
    <t>CUST1418</t>
  </si>
  <si>
    <t>ORD10562</t>
  </si>
  <si>
    <t>ORD10563</t>
  </si>
  <si>
    <t>ORD10564</t>
  </si>
  <si>
    <t>ORD10565</t>
  </si>
  <si>
    <t>ORD10566</t>
  </si>
  <si>
    <t>ORD10567</t>
  </si>
  <si>
    <t>ORD10568</t>
  </si>
  <si>
    <t>ORD10569</t>
  </si>
  <si>
    <t>ORD10570</t>
  </si>
  <si>
    <t>ORD10571</t>
  </si>
  <si>
    <t>ORD10572</t>
  </si>
  <si>
    <t>CUST1570</t>
  </si>
  <si>
    <t>Sneha Iyer</t>
  </si>
  <si>
    <t>ORD10573</t>
  </si>
  <si>
    <t>ORD10574</t>
  </si>
  <si>
    <t>CUST1286</t>
  </si>
  <si>
    <t>Ananya Reddy</t>
  </si>
  <si>
    <t>ORD10575</t>
  </si>
  <si>
    <t>ORD10576</t>
  </si>
  <si>
    <t>ORD10577</t>
  </si>
  <si>
    <t>ORD10578</t>
  </si>
  <si>
    <t>CUST1567</t>
  </si>
  <si>
    <t>ORD10579</t>
  </si>
  <si>
    <t>CUST1111</t>
  </si>
  <si>
    <t>ORD10580</t>
  </si>
  <si>
    <t>ORD10581</t>
  </si>
  <si>
    <t>ORD10582</t>
  </si>
  <si>
    <t>ORD10583</t>
  </si>
  <si>
    <t>ORD10584</t>
  </si>
  <si>
    <t>ORD10585</t>
  </si>
  <si>
    <t>CUST1464</t>
  </si>
  <si>
    <t>Karan Das</t>
  </si>
  <si>
    <t>ORD10586</t>
  </si>
  <si>
    <t>ORD10587</t>
  </si>
  <si>
    <t>CUST1138</t>
  </si>
  <si>
    <t>Rohan Mishra</t>
  </si>
  <si>
    <t>ORD10588</t>
  </si>
  <si>
    <t>ORD10589</t>
  </si>
  <si>
    <t>ORD10590</t>
  </si>
  <si>
    <t>ORD10591</t>
  </si>
  <si>
    <t>ORD10592</t>
  </si>
  <si>
    <t>ORD10593</t>
  </si>
  <si>
    <t>ORD10594</t>
  </si>
  <si>
    <t>ORD10595</t>
  </si>
  <si>
    <t>ORD10596</t>
  </si>
  <si>
    <t>ORD10597</t>
  </si>
  <si>
    <t>ORD10598</t>
  </si>
  <si>
    <t>ORD10599</t>
  </si>
  <si>
    <t>ORD10600</t>
  </si>
  <si>
    <t>ORD10601</t>
  </si>
  <si>
    <t>CUST1520</t>
  </si>
  <si>
    <t>ORD10602</t>
  </si>
  <si>
    <t>ORD10603</t>
  </si>
  <si>
    <t>ORD10604</t>
  </si>
  <si>
    <t>CUST1255</t>
  </si>
  <si>
    <t>Sneha Shah</t>
  </si>
  <si>
    <t>ORD10605</t>
  </si>
  <si>
    <t>ORD10606</t>
  </si>
  <si>
    <t>ORD10607</t>
  </si>
  <si>
    <t>ORD10608</t>
  </si>
  <si>
    <t>CUST1124</t>
  </si>
  <si>
    <t>ORD10609</t>
  </si>
  <si>
    <t>ORD10610</t>
  </si>
  <si>
    <t>ORD10611</t>
  </si>
  <si>
    <t>ORD10612</t>
  </si>
  <si>
    <t>ORD10613</t>
  </si>
  <si>
    <t>CUST1551</t>
  </si>
  <si>
    <t>ORD10614</t>
  </si>
  <si>
    <t>ORD10615</t>
  </si>
  <si>
    <t>CUST1402</t>
  </si>
  <si>
    <t>Rahul Gupta</t>
  </si>
  <si>
    <t>ORD10616</t>
  </si>
  <si>
    <t>CUST1436</t>
  </si>
  <si>
    <t>ORD10617</t>
  </si>
  <si>
    <t>CUST1344</t>
  </si>
  <si>
    <t>Neha Mishra</t>
  </si>
  <si>
    <t>ORD10618</t>
  </si>
  <si>
    <t>CUST1148</t>
  </si>
  <si>
    <t>ORD10619</t>
  </si>
  <si>
    <t>ORD10620</t>
  </si>
  <si>
    <t>ORD10622</t>
  </si>
  <si>
    <t>ORD10623</t>
  </si>
  <si>
    <t>ORD10624</t>
  </si>
  <si>
    <t>ORD10625</t>
  </si>
  <si>
    <t>ORD10626</t>
  </si>
  <si>
    <t>ORD10628</t>
  </si>
  <si>
    <t>ORD10629</t>
  </si>
  <si>
    <t>ORD10631</t>
  </si>
  <si>
    <t>ORD10632</t>
  </si>
  <si>
    <t>CUST1434</t>
  </si>
  <si>
    <t>ORD10633</t>
  </si>
  <si>
    <t>ORD10634</t>
  </si>
  <si>
    <t>CUST1442</t>
  </si>
  <si>
    <t>ORD10635</t>
  </si>
  <si>
    <t>CUST1501</t>
  </si>
  <si>
    <t>Simran Mehta</t>
  </si>
  <si>
    <t>ORD10636</t>
  </si>
  <si>
    <t>ORD10637</t>
  </si>
  <si>
    <t>ORD10638</t>
  </si>
  <si>
    <t>CUST1409</t>
  </si>
  <si>
    <t>ORD10640</t>
  </si>
  <si>
    <t>ORD10641</t>
  </si>
  <si>
    <t>ORD10642</t>
  </si>
  <si>
    <t>ORD10643</t>
  </si>
  <si>
    <t>CUST1197</t>
  </si>
  <si>
    <t>ORD10644</t>
  </si>
  <si>
    <t>ORD10645</t>
  </si>
  <si>
    <t>ORD10646</t>
  </si>
  <si>
    <t>ORD10647</t>
  </si>
  <si>
    <t>ORD10648</t>
  </si>
  <si>
    <t>ORD10649</t>
  </si>
  <si>
    <t>ORD10650</t>
  </si>
  <si>
    <t>ORD10651</t>
  </si>
  <si>
    <t>ORD10652</t>
  </si>
  <si>
    <t>ORD10653</t>
  </si>
  <si>
    <t>ORD10654</t>
  </si>
  <si>
    <t>ORD10655</t>
  </si>
  <si>
    <t>ORD10656</t>
  </si>
  <si>
    <t>ORD10657</t>
  </si>
  <si>
    <t>CUST1036</t>
  </si>
  <si>
    <t>ORD10658</t>
  </si>
  <si>
    <t>ORD10659</t>
  </si>
  <si>
    <t>ORD10661</t>
  </si>
  <si>
    <t>ORD10663</t>
  </si>
  <si>
    <t>ORD10664</t>
  </si>
  <si>
    <t>ORD10665</t>
  </si>
  <si>
    <t>ORD10666</t>
  </si>
  <si>
    <t>ORD10668</t>
  </si>
  <si>
    <t>ORD10670</t>
  </si>
  <si>
    <t>ORD10671</t>
  </si>
  <si>
    <t>ORD10672</t>
  </si>
  <si>
    <t>CUST1559</t>
  </si>
  <si>
    <t>ORD10673</t>
  </si>
  <si>
    <t>ORD10674</t>
  </si>
  <si>
    <t>ORD10675</t>
  </si>
  <si>
    <t>ORD10676</t>
  </si>
  <si>
    <t>ORD10677</t>
  </si>
  <si>
    <t>CUST1009</t>
  </si>
  <si>
    <t>ORD10678</t>
  </si>
  <si>
    <t>CUST1156</t>
  </si>
  <si>
    <t>ORD10680</t>
  </si>
  <si>
    <t>ORD10682</t>
  </si>
  <si>
    <t>ORD10683</t>
  </si>
  <si>
    <t>ORD10684</t>
  </si>
  <si>
    <t>ORD10685</t>
  </si>
  <si>
    <t>ORD10686</t>
  </si>
  <si>
    <t>CUST1151</t>
  </si>
  <si>
    <t>ORD10687</t>
  </si>
  <si>
    <t>ORD10688</t>
  </si>
  <si>
    <t>CUST1375</t>
  </si>
  <si>
    <t>ORD10689</t>
  </si>
  <si>
    <t>CUST1257</t>
  </si>
  <si>
    <t>ORD10691</t>
  </si>
  <si>
    <t>ORD10692</t>
  </si>
  <si>
    <t>ORD10693</t>
  </si>
  <si>
    <t>ORD10694</t>
  </si>
  <si>
    <t>ORD10695</t>
  </si>
  <si>
    <t>ORD10696</t>
  </si>
  <si>
    <t>ORD10697</t>
  </si>
  <si>
    <t>ORD10698</t>
  </si>
  <si>
    <t>ORD10699</t>
  </si>
  <si>
    <t>CUST1137</t>
  </si>
  <si>
    <t>ORD10700</t>
  </si>
  <si>
    <t>CUST1217</t>
  </si>
  <si>
    <t>Rahul Iyer</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</si>
  <si>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</si>
  <si>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</si>
  <si>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</si>
  <si>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</si>
  <si>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</si>
  <si>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</si>
  <si>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</si>
  <si>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</si>
  <si>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</si>
  <si>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</si>
  <si>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</si>
  <si>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</si>
  <si>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</si>
  <si>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</si>
  <si>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</si>
  <si>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</si>
  <si>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CUST1233</t>
  </si>
  <si>
    <t>ORD10717</t>
  </si>
  <si>
    <t>ORD10718</t>
  </si>
  <si>
    <t>ORD10720</t>
  </si>
  <si>
    <t>ORD10721</t>
  </si>
  <si>
    <t>ORD10722</t>
  </si>
  <si>
    <t>ORD10723</t>
  </si>
  <si>
    <t>ORD10724</t>
  </si>
  <si>
    <t>ORD10725</t>
  </si>
  <si>
    <t>ORD10726</t>
  </si>
  <si>
    <t>CUST1495</t>
  </si>
  <si>
    <t>ORD10727</t>
  </si>
  <si>
    <t>ORD10728</t>
  </si>
  <si>
    <t>CUST1139</t>
  </si>
  <si>
    <t>Ananya Das</t>
  </si>
  <si>
    <t>ORD10729</t>
  </si>
  <si>
    <t>CUST1320</t>
  </si>
  <si>
    <t>Meera Gupta</t>
  </si>
  <si>
    <t>ORD10730</t>
  </si>
  <si>
    <t>ORD10731</t>
  </si>
  <si>
    <t>CUST1494</t>
  </si>
  <si>
    <t>Kavya Gupta</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</si>
  <si>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</si>
  <si>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</si>
  <si>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</si>
  <si>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</si>
  <si>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</si>
  <si>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</si>
  <si>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</si>
  <si>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</si>
  <si>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</si>
  <si>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</si>
  <si>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</si>
  <si>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</si>
  <si>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</si>
  <si>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</si>
  <si>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</si>
  <si>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</si>
  <si>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</si>
  <si>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</si>
  <si>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</si>
  <si>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CUST1556</t>
  </si>
  <si>
    <t>ORD10751</t>
  </si>
  <si>
    <t>ORD10752</t>
  </si>
  <si>
    <t>ORD10754</t>
  </si>
  <si>
    <t>ORD10755</t>
  </si>
  <si>
    <t>CUST1254</t>
  </si>
  <si>
    <t>Varun Joshi</t>
  </si>
  <si>
    <t>ORD10756</t>
  </si>
  <si>
    <t>CUST1089</t>
  </si>
  <si>
    <t>Ananya Gupta</t>
  </si>
  <si>
    <t>ORD10757</t>
  </si>
  <si>
    <t>ORD10758</t>
  </si>
  <si>
    <t>ORD10759</t>
  </si>
  <si>
    <t>ORD10760</t>
  </si>
  <si>
    <t>ORD10761</t>
  </si>
  <si>
    <t>ORD10762</t>
  </si>
  <si>
    <t>ORD10763</t>
  </si>
  <si>
    <t>CUST1484</t>
  </si>
  <si>
    <t>Priya Mishra</t>
  </si>
  <si>
    <t>ORD10764</t>
  </si>
  <si>
    <t>ORD10765</t>
  </si>
  <si>
    <t>ORD10766</t>
  </si>
  <si>
    <t>ORD10767</t>
  </si>
  <si>
    <t>ORD10768</t>
  </si>
  <si>
    <t>ORD10769</t>
  </si>
  <si>
    <t>ORD10770</t>
  </si>
  <si>
    <t>ORD10771</t>
  </si>
  <si>
    <t>ORD10772</t>
  </si>
  <si>
    <t>ORD10773</t>
  </si>
  <si>
    <t>ORD10774</t>
  </si>
  <si>
    <t>ORD10775</t>
  </si>
  <si>
    <t>ORD10776</t>
  </si>
  <si>
    <t>ORD10777</t>
  </si>
  <si>
    <t>ORD10778</t>
  </si>
  <si>
    <t>CUST1469</t>
  </si>
  <si>
    <t>ORD10779</t>
  </si>
  <si>
    <t>ORD10781</t>
  </si>
  <si>
    <t>CUST1349</t>
  </si>
  <si>
    <t>ORD10782</t>
  </si>
  <si>
    <t>ORD10783</t>
  </si>
  <si>
    <t>ORD10784</t>
  </si>
  <si>
    <t>ORD10786</t>
  </si>
  <si>
    <t>ORD10787</t>
  </si>
  <si>
    <t>ORD10788</t>
  </si>
  <si>
    <t>ORD10789</t>
  </si>
  <si>
    <t>ORD10790</t>
  </si>
  <si>
    <t>ORD10791</t>
  </si>
  <si>
    <t>CUST1389</t>
  </si>
  <si>
    <t>ORD10792</t>
  </si>
  <si>
    <t>CUST1381</t>
  </si>
  <si>
    <t>ORD10793</t>
  </si>
  <si>
    <t>ORD10794</t>
  </si>
  <si>
    <t>ORD10795</t>
  </si>
  <si>
    <t>ORD10797</t>
  </si>
  <si>
    <t>ORD10798</t>
  </si>
  <si>
    <t>CUST1065</t>
  </si>
  <si>
    <t>ORD10799</t>
  </si>
  <si>
    <t>ORD10800</t>
  </si>
  <si>
    <t>ORD10801</t>
  </si>
  <si>
    <t>CUST1253</t>
  </si>
  <si>
    <t>ORD10802</t>
  </si>
  <si>
    <t>ORD10804</t>
  </si>
  <si>
    <t>ORD10805</t>
  </si>
  <si>
    <t>CUST1503</t>
  </si>
  <si>
    <t>ORD10806</t>
  </si>
  <si>
    <t>ORD10807</t>
  </si>
  <si>
    <t>ORD10808</t>
  </si>
  <si>
    <t>ORD10809</t>
  </si>
  <si>
    <t>ORD10810</t>
  </si>
  <si>
    <t>ORD10811</t>
  </si>
  <si>
    <t>ORD10812</t>
  </si>
  <si>
    <t>ORD10813</t>
  </si>
  <si>
    <t>ORD10814</t>
  </si>
  <si>
    <t>ORD10815</t>
  </si>
  <si>
    <t>ORD10816</t>
  </si>
  <si>
    <t>ORD10817</t>
  </si>
  <si>
    <t>ORD10819</t>
  </si>
  <si>
    <t>CUST1201</t>
  </si>
  <si>
    <t>ORD10820</t>
  </si>
  <si>
    <t>ORD10822</t>
  </si>
  <si>
    <t>ORD10823</t>
  </si>
  <si>
    <t>ORD10824</t>
  </si>
  <si>
    <t>ORD10825</t>
  </si>
  <si>
    <t>ORD10826</t>
  </si>
  <si>
    <t>ORD10828</t>
  </si>
  <si>
    <t>ORD10829</t>
  </si>
  <si>
    <t>CUST1596</t>
  </si>
  <si>
    <t>ORD10830</t>
  </si>
  <si>
    <t>ORD10831</t>
  </si>
  <si>
    <t>ORD10832</t>
  </si>
  <si>
    <t>ORD10833</t>
  </si>
  <si>
    <t>CUST1194</t>
  </si>
  <si>
    <t>Neha Malhotra</t>
  </si>
  <si>
    <t>ORD10834</t>
  </si>
  <si>
    <t>ORD10835</t>
  </si>
  <si>
    <t>ORD10836</t>
  </si>
  <si>
    <t>CUST1294</t>
  </si>
  <si>
    <t>Priya Patel</t>
  </si>
  <si>
    <t>ORD10837</t>
  </si>
  <si>
    <t>ORD10838</t>
  </si>
  <si>
    <t>CUST1056</t>
  </si>
  <si>
    <t>ORD10839</t>
  </si>
  <si>
    <t>CUST1162</t>
  </si>
  <si>
    <t>ORD10840</t>
  </si>
  <si>
    <t>ORD10841</t>
  </si>
  <si>
    <t>ORD10842</t>
  </si>
  <si>
    <t>CUST1226</t>
  </si>
  <si>
    <t>ORD10843</t>
  </si>
  <si>
    <t>ORD10844</t>
  </si>
  <si>
    <t>CUST1497</t>
  </si>
  <si>
    <t>ORD10845</t>
  </si>
  <si>
    <t>ORD10846</t>
  </si>
  <si>
    <t>CUST1136</t>
  </si>
  <si>
    <t>ORD10847</t>
  </si>
  <si>
    <t>ORD10848</t>
  </si>
  <si>
    <t>ORD10849</t>
  </si>
  <si>
    <t>ORD10850</t>
  </si>
  <si>
    <t>ORD10851</t>
  </si>
  <si>
    <t>ORD10852</t>
  </si>
  <si>
    <t>CUST1281</t>
  </si>
  <si>
    <t>ORD10853</t>
  </si>
  <si>
    <t>ORD10854</t>
  </si>
  <si>
    <t>CUST1356</t>
  </si>
  <si>
    <t>Simran Verma</t>
  </si>
  <si>
    <t>ORD10855</t>
  </si>
  <si>
    <t>ORD10856</t>
  </si>
  <si>
    <t>ORD10857</t>
  </si>
  <si>
    <t>ORD10858</t>
  </si>
  <si>
    <t>ORD10860</t>
  </si>
  <si>
    <t>ORD10861</t>
  </si>
  <si>
    <t>ORD10862</t>
  </si>
  <si>
    <t>ORD10863</t>
  </si>
  <si>
    <t>ORD10864</t>
  </si>
  <si>
    <t>ORD10865</t>
  </si>
  <si>
    <t>ORD10866</t>
  </si>
  <si>
    <t>ORD10867</t>
  </si>
  <si>
    <t>ORD10868</t>
  </si>
  <si>
    <t>ORD10869</t>
  </si>
  <si>
    <t>ORD10870</t>
  </si>
  <si>
    <t>CUST1577</t>
  </si>
  <si>
    <t>Akash Kumar</t>
  </si>
  <si>
    <t>ORD10871</t>
  </si>
  <si>
    <t>ORD10872</t>
  </si>
  <si>
    <t>ORD10873</t>
  </si>
  <si>
    <t>ORD10874</t>
  </si>
  <si>
    <t>ORD10876</t>
  </si>
  <si>
    <t>CUST1597</t>
  </si>
  <si>
    <t>ORD10877</t>
  </si>
  <si>
    <t>ORD10878</t>
  </si>
  <si>
    <t>CUST1202</t>
  </si>
  <si>
    <t>ORD10879</t>
  </si>
  <si>
    <t>ORD10880</t>
  </si>
  <si>
    <t>ORD10881</t>
  </si>
  <si>
    <t>ORD10882</t>
  </si>
  <si>
    <t>ORD10883</t>
  </si>
  <si>
    <t>CUST1282</t>
  </si>
  <si>
    <t>ORD10885</t>
  </si>
  <si>
    <t>ORD10886</t>
  </si>
  <si>
    <t>ORD10887</t>
  </si>
  <si>
    <t>ORD10888</t>
  </si>
  <si>
    <t>ORD10889</t>
  </si>
  <si>
    <t>CUST1425</t>
  </si>
  <si>
    <t>ORD10890</t>
  </si>
  <si>
    <t>ORD10891</t>
  </si>
  <si>
    <t>ORD10892</t>
  </si>
  <si>
    <t>CUST1317</t>
  </si>
  <si>
    <t>ORD10893</t>
  </si>
  <si>
    <t>ORD10894</t>
  </si>
  <si>
    <t>CUST1071</t>
  </si>
  <si>
    <t>Sahil Malhotra</t>
  </si>
  <si>
    <t>ORD10895</t>
  </si>
  <si>
    <t>ORD10896</t>
  </si>
  <si>
    <t>CUST1400</t>
  </si>
  <si>
    <t>ORD10897</t>
  </si>
  <si>
    <t>ORD10898</t>
  </si>
  <si>
    <t>ORD10899</t>
  </si>
  <si>
    <t>ORD10900</t>
  </si>
  <si>
    <t>ORD10901</t>
  </si>
  <si>
    <t>ORD10902</t>
  </si>
  <si>
    <t>ORD10903</t>
  </si>
  <si>
    <t>ORD10904</t>
  </si>
  <si>
    <t>CUST1080</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</si>
  <si>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</si>
  <si>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</si>
  <si>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</si>
  <si>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</si>
  <si>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</si>
  <si>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</si>
  <si>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</si>
  <si>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</si>
  <si>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</si>
  <si>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</si>
  <si>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</si>
  <si>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</si>
  <si>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</si>
  <si>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</si>
  <si>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</si>
  <si>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</si>
  <si>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</si>
  <si>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</si>
  <si>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</si>
  <si>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</si>
  <si>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</si>
  <si>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</si>
  <si>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</si>
  <si>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</si>
  <si>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</si>
  <si>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</si>
  <si>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</si>
  <si>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</si>
  <si>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</si>
  <si>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</si>
  <si>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</si>
  <si>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</si>
  <si>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</si>
  <si>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</si>
  <si>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</si>
  <si>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</si>
  <si>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</si>
  <si>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</si>
  <si>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</si>
  <si>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CUST1408</t>
  </si>
  <si>
    <t>ORD10945</t>
  </si>
  <si>
    <t>ORD10946</t>
  </si>
  <si>
    <t>ORD10947</t>
  </si>
  <si>
    <t>CUST1401</t>
  </si>
  <si>
    <t>Nikhil Kumar</t>
  </si>
  <si>
    <t>ORD10948</t>
  </si>
  <si>
    <t>ORD10949</t>
  </si>
  <si>
    <t>ORD10950</t>
  </si>
  <si>
    <t>ORD10951</t>
  </si>
  <si>
    <t>ORD10952</t>
  </si>
  <si>
    <t>ORD10953</t>
  </si>
  <si>
    <t>ORD10954</t>
  </si>
  <si>
    <t>ORD10955</t>
  </si>
  <si>
    <t>ORD10956</t>
  </si>
  <si>
    <t>ORD10957</t>
  </si>
  <si>
    <t>ORD10958</t>
  </si>
  <si>
    <t>CUST1339</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</si>
  <si>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</si>
  <si>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</si>
  <si>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</si>
  <si>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</si>
  <si>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</si>
  <si>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</si>
  <si>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</si>
  <si>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</si>
  <si>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</si>
  <si>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</si>
  <si>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</si>
  <si>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</si>
  <si>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</si>
  <si>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</si>
  <si>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</si>
  <si>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</si>
  <si>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</si>
  <si>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</si>
  <si>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</si>
  <si>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</si>
  <si>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</si>
  <si>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</si>
  <si>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</si>
  <si>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</si>
  <si>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</si>
  <si>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</si>
  <si>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</si>
  <si>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</si>
  <si>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</si>
  <si>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ORD10989</t>
  </si>
  <si>
    <t>CUST1326</t>
  </si>
  <si>
    <t>ORD10990</t>
  </si>
  <si>
    <t>ORD10991</t>
  </si>
  <si>
    <t>ORD10992</t>
  </si>
  <si>
    <t>ORD10993</t>
  </si>
  <si>
    <t>ORD10994</t>
  </si>
  <si>
    <t>CUST1411</t>
  </si>
  <si>
    <t>Sneha Verma</t>
  </si>
  <si>
    <t>ORD10995</t>
  </si>
  <si>
    <t>ORD10996</t>
  </si>
  <si>
    <t>ORD10997</t>
  </si>
  <si>
    <t>ORD10998</t>
  </si>
  <si>
    <t>ORD10999</t>
  </si>
  <si>
    <t>ORD11000</t>
  </si>
  <si>
    <t>ORD11001</t>
  </si>
  <si>
    <t>ORD11002</t>
  </si>
  <si>
    <t>ORD11003</t>
  </si>
  <si>
    <t>ORD11004</t>
  </si>
  <si>
    <t>ORD11005</t>
  </si>
  <si>
    <t>CUST1256</t>
  </si>
  <si>
    <t>ORD11006</t>
  </si>
  <si>
    <t>ORD11007</t>
  </si>
  <si>
    <t>ORD11008</t>
  </si>
  <si>
    <t>ORD11009</t>
  </si>
  <si>
    <t>CUST1040</t>
  </si>
  <si>
    <t>ORD11010</t>
  </si>
  <si>
    <t>ORD11011</t>
  </si>
  <si>
    <t>ORD11012</t>
  </si>
  <si>
    <t>ORD11013</t>
  </si>
  <si>
    <t>ORD11014</t>
  </si>
  <si>
    <t>ORD11015</t>
  </si>
  <si>
    <t>ORD11016</t>
  </si>
  <si>
    <t>ORD11017</t>
  </si>
  <si>
    <t>ORD11018</t>
  </si>
  <si>
    <t>ORD11019</t>
  </si>
  <si>
    <t>ORD11020</t>
  </si>
  <si>
    <t>ORD11021</t>
  </si>
  <si>
    <t>ORD11022</t>
  </si>
  <si>
    <t>ORD11023</t>
  </si>
  <si>
    <t>CUST1008</t>
  </si>
  <si>
    <t>Rahul Das</t>
  </si>
  <si>
    <t>ORD11024</t>
  </si>
  <si>
    <t>ORD11025</t>
  </si>
  <si>
    <t>ORD11026</t>
  </si>
  <si>
    <t>ORD11027</t>
  </si>
  <si>
    <t>ORD11028</t>
  </si>
  <si>
    <t>ORD11029</t>
  </si>
  <si>
    <t>ORD11030</t>
  </si>
  <si>
    <t>ORD11031</t>
  </si>
  <si>
    <t>CUST1182</t>
  </si>
  <si>
    <t>Sahil Nair</t>
  </si>
  <si>
    <t>ORD11032</t>
  </si>
  <si>
    <t>ORD11033</t>
  </si>
  <si>
    <t>ORD11034</t>
  </si>
  <si>
    <t>ORD11035</t>
  </si>
  <si>
    <t>ORD11036</t>
  </si>
  <si>
    <t>CUST1366</t>
  </si>
  <si>
    <t>Aditya Verma</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</si>
  <si>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</si>
  <si>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</si>
  <si>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</si>
  <si>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</si>
  <si>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</si>
  <si>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</si>
  <si>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</si>
  <si>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</si>
  <si>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</si>
  <si>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</si>
  <si>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</si>
  <si>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</si>
  <si>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</si>
  <si>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</si>
  <si>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</si>
  <si>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</si>
  <si>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</si>
  <si>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</si>
  <si>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CUST1346</t>
  </si>
  <si>
    <t>ORD11055</t>
  </si>
  <si>
    <t>ORD11056</t>
  </si>
  <si>
    <t>ORD11057</t>
  </si>
  <si>
    <t>ORD11058</t>
  </si>
  <si>
    <t>ORD11059</t>
  </si>
  <si>
    <t>ORD11060</t>
  </si>
  <si>
    <t>CUST1388</t>
  </si>
  <si>
    <t>Kavya Iyer</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</si>
  <si>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</si>
  <si>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</si>
  <si>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</si>
  <si>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</si>
  <si>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</si>
  <si>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</si>
  <si>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</si>
  <si>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</si>
  <si>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</si>
  <si>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</si>
  <si>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</si>
  <si>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</si>
  <si>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</si>
  <si>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</si>
  <si>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</si>
  <si>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</si>
  <si>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</si>
  <si>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</si>
  <si>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</si>
  <si>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</si>
  <si>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</si>
  <si>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</si>
  <si>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</si>
  <si>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</si>
  <si>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</si>
  <si>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</si>
  <si>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</si>
  <si>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</si>
  <si>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</si>
  <si>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</si>
  <si>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</si>
  <si>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</si>
  <si>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ORD11094</t>
  </si>
  <si>
    <t>ORD11095</t>
  </si>
  <si>
    <t>ORD11096</t>
  </si>
  <si>
    <t>CUST1308</t>
  </si>
  <si>
    <t>ORD11098</t>
  </si>
  <si>
    <t>ORD11099</t>
  </si>
  <si>
    <t>ORD11100</t>
  </si>
  <si>
    <t>ORD11101</t>
  </si>
  <si>
    <t>ORD11102</t>
  </si>
  <si>
    <t>CUST1386</t>
  </si>
  <si>
    <t>ORD11103</t>
  </si>
  <si>
    <t>ORD11104</t>
  </si>
  <si>
    <t>ORD11105</t>
  </si>
  <si>
    <t>ORD11106</t>
  </si>
  <si>
    <t>ORD11107</t>
  </si>
  <si>
    <t>ORD11108</t>
  </si>
  <si>
    <t>ORD11109</t>
  </si>
  <si>
    <t>ORD11111</t>
  </si>
  <si>
    <t>ORD11112</t>
  </si>
  <si>
    <t>ORD11113</t>
  </si>
  <si>
    <t>ORD11114</t>
  </si>
  <si>
    <t>ORD11115</t>
  </si>
  <si>
    <t>ORD11116</t>
  </si>
  <si>
    <t>ORD11117</t>
  </si>
  <si>
    <t>ORD11118</t>
  </si>
  <si>
    <t>ORD11119</t>
  </si>
  <si>
    <t>ORD11120</t>
  </si>
  <si>
    <t>ORD11121</t>
  </si>
  <si>
    <t>ORD11122</t>
  </si>
  <si>
    <t>ORD11123</t>
  </si>
  <si>
    <t>ORD11125</t>
  </si>
  <si>
    <t>ORD11126</t>
  </si>
  <si>
    <t>ORD11127</t>
  </si>
  <si>
    <t>CUST1068</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</si>
  <si>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</si>
  <si>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</si>
  <si>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</si>
  <si>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</si>
  <si>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</si>
  <si>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</si>
  <si>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</si>
  <si>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</si>
  <si>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</si>
  <si>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</si>
  <si>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</si>
  <si>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</si>
  <si>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</si>
  <si>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</si>
  <si>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</si>
  <si>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</si>
  <si>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</si>
  <si>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</si>
  <si>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</si>
  <si>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CUST1506</t>
  </si>
  <si>
    <t>ORD11147</t>
  </si>
  <si>
    <t>ORD11148</t>
  </si>
  <si>
    <t>ORD11149</t>
  </si>
  <si>
    <t>ORD11150</t>
  </si>
  <si>
    <t>ORD11151</t>
  </si>
  <si>
    <t>ORD11152</t>
  </si>
  <si>
    <t>CUST1106</t>
  </si>
  <si>
    <t>ORD11153</t>
  </si>
  <si>
    <t>ORD11154</t>
  </si>
  <si>
    <t>ORD11155</t>
  </si>
  <si>
    <t>ORD11156</t>
  </si>
  <si>
    <t>ORD11157</t>
  </si>
  <si>
    <t>ORD11158</t>
  </si>
  <si>
    <t>CUST1443</t>
  </si>
  <si>
    <t>ORD11159</t>
  </si>
  <si>
    <t>ORD11160</t>
  </si>
  <si>
    <t>ORD11161</t>
  </si>
  <si>
    <t>ORD11162</t>
  </si>
  <si>
    <t>ORD11163</t>
  </si>
  <si>
    <t>ORD11164</t>
  </si>
  <si>
    <t>ORD11165</t>
  </si>
  <si>
    <t>ORD11166</t>
  </si>
  <si>
    <t>CUST1426</t>
  </si>
  <si>
    <t>ORD11167</t>
  </si>
  <si>
    <t>ORD11168</t>
  </si>
  <si>
    <t>ORD11169</t>
  </si>
  <si>
    <t>ORD11170</t>
  </si>
  <si>
    <t>CUST1458</t>
  </si>
  <si>
    <t>ORD11171</t>
  </si>
  <si>
    <t>ORD11172</t>
  </si>
  <si>
    <t>ORD11173</t>
  </si>
  <si>
    <t>ORD11174</t>
  </si>
  <si>
    <t>ORD11175</t>
  </si>
  <si>
    <t>ORD11176</t>
  </si>
  <si>
    <t>ORD11177</t>
  </si>
  <si>
    <t>ORD11178</t>
  </si>
  <si>
    <t>ORD11179</t>
  </si>
  <si>
    <t>ORD11180</t>
  </si>
  <si>
    <t>ORD11181</t>
  </si>
  <si>
    <t>ORD11182</t>
  </si>
  <si>
    <t>ORD11183</t>
  </si>
  <si>
    <t>ORD11184</t>
  </si>
  <si>
    <t>ORD11186</t>
  </si>
  <si>
    <t>ORD11187</t>
  </si>
  <si>
    <t>ORD11188</t>
  </si>
  <si>
    <t>ORD11189</t>
  </si>
  <si>
    <t>ORD11190</t>
  </si>
  <si>
    <t>ORD11191</t>
  </si>
  <si>
    <t>ORD11192</t>
  </si>
  <si>
    <t>ORD11193</t>
  </si>
  <si>
    <t>ORD11194</t>
  </si>
  <si>
    <t>ORD11195</t>
  </si>
  <si>
    <t>ORD11196</t>
  </si>
  <si>
    <t>ORD11197</t>
  </si>
  <si>
    <t>ORD11199</t>
  </si>
  <si>
    <t>ORD11200</t>
  </si>
  <si>
    <t>ORD11201</t>
  </si>
  <si>
    <t>ORD11202</t>
  </si>
  <si>
    <t>ORD11203</t>
  </si>
  <si>
    <t>ORD11204</t>
  </si>
  <si>
    <t>ORD11205</t>
  </si>
  <si>
    <t>ORD11206</t>
  </si>
  <si>
    <t>CUST1248</t>
  </si>
  <si>
    <t>Kavya Patel</t>
  </si>
  <si>
    <t>ORD11207</t>
  </si>
  <si>
    <t>ORD11208</t>
  </si>
  <si>
    <t>ORD11209</t>
  </si>
  <si>
    <t>ORD11210</t>
  </si>
  <si>
    <t>ORD11211</t>
  </si>
  <si>
    <t>ORD11212</t>
  </si>
  <si>
    <t>ORD11213</t>
  </si>
  <si>
    <t>ORD11214</t>
  </si>
  <si>
    <t>ORD11215</t>
  </si>
  <si>
    <t>ORD11216</t>
  </si>
  <si>
    <t>CUST1259</t>
  </si>
  <si>
    <t>Arjun Sharma</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</si>
  <si>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</si>
  <si>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</si>
  <si>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</si>
  <si>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</si>
  <si>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</si>
  <si>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</si>
  <si>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</si>
  <si>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</si>
  <si>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</si>
  <si>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</si>
  <si>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</si>
  <si>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</si>
  <si>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</si>
  <si>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</si>
  <si>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</si>
  <si>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</si>
  <si>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</si>
  <si>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CUST1228</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</si>
  <si>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</si>
  <si>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</si>
  <si>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</si>
  <si>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</si>
  <si>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</si>
  <si>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</si>
  <si>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</si>
  <si>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</si>
  <si>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</si>
  <si>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</si>
  <si>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</si>
  <si>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</si>
  <si>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</si>
  <si>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</si>
  <si>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</si>
  <si>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</si>
  <si>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</si>
  <si>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CUST1229</t>
  </si>
  <si>
    <t>Sneha Kumar</t>
  </si>
  <si>
    <t>ORD11251</t>
  </si>
  <si>
    <t>ORD11252</t>
  </si>
  <si>
    <t>ORD11253</t>
  </si>
  <si>
    <t>ORD11254</t>
  </si>
  <si>
    <t>ORD11255</t>
  </si>
  <si>
    <t>ORD11256</t>
  </si>
  <si>
    <t>CUST1374</t>
  </si>
  <si>
    <t>ORD11257</t>
  </si>
  <si>
    <t>ORD11258</t>
  </si>
  <si>
    <t>CUST1372</t>
  </si>
  <si>
    <t>ORD11259</t>
  </si>
  <si>
    <t>ORD11260</t>
  </si>
  <si>
    <t>ORD11261</t>
  </si>
  <si>
    <t>ORD11262</t>
  </si>
  <si>
    <t>ORD11263</t>
  </si>
  <si>
    <t>ORD11264</t>
  </si>
  <si>
    <t>ORD11265</t>
  </si>
  <si>
    <t>ORD11266</t>
  </si>
  <si>
    <t>ORD11267</t>
  </si>
  <si>
    <t>ORD11268</t>
  </si>
  <si>
    <t>ORD11269</t>
  </si>
  <si>
    <t>ORD11270</t>
  </si>
  <si>
    <t>ORD11271</t>
  </si>
  <si>
    <t>CUST1558</t>
  </si>
  <si>
    <t>Ananya Singh</t>
  </si>
  <si>
    <t>ORD11272</t>
  </si>
  <si>
    <t>ORD11273</t>
  </si>
  <si>
    <t>ORD11274</t>
  </si>
  <si>
    <t>ORD11275</t>
  </si>
  <si>
    <t>ORD11276</t>
  </si>
  <si>
    <t>ORD11277</t>
  </si>
  <si>
    <t>ORD11278</t>
  </si>
  <si>
    <t>ORD11279</t>
  </si>
  <si>
    <t>ORD11280</t>
  </si>
  <si>
    <t>ORD11281</t>
  </si>
  <si>
    <t>ORD11282</t>
  </si>
  <si>
    <t>ORD11283</t>
  </si>
  <si>
    <t>ORD11284</t>
  </si>
  <si>
    <t>ORD11285</t>
  </si>
  <si>
    <t>ORD11286</t>
  </si>
  <si>
    <t>CUST1496</t>
  </si>
  <si>
    <t>ORD11287</t>
  </si>
  <si>
    <t>ORD11288</t>
  </si>
  <si>
    <t>ORD11289</t>
  </si>
  <si>
    <t>ORD11290</t>
  </si>
  <si>
    <t>ORD11291</t>
  </si>
  <si>
    <t>ORD11292</t>
  </si>
  <si>
    <t>ORD11293</t>
  </si>
  <si>
    <t>ORD11294</t>
  </si>
  <si>
    <t>ORD11295</t>
  </si>
  <si>
    <t>ORD11296</t>
  </si>
  <si>
    <t>ORD11297</t>
  </si>
  <si>
    <t>ORD11298</t>
  </si>
  <si>
    <t>ORD11300</t>
  </si>
  <si>
    <t>ORD11301</t>
  </si>
  <si>
    <t>ORD11302</t>
  </si>
  <si>
    <t>ORD11303</t>
  </si>
  <si>
    <t>ORD11304</t>
  </si>
  <si>
    <t>ORD11305</t>
  </si>
  <si>
    <t>CUST1283</t>
  </si>
  <si>
    <t>ORD11306</t>
  </si>
  <si>
    <t>ORD11307</t>
  </si>
  <si>
    <t>ORD11308</t>
  </si>
  <si>
    <t>ORD11309</t>
  </si>
  <si>
    <t>ORD11310</t>
  </si>
  <si>
    <t>ORD11311</t>
  </si>
  <si>
    <t>ORD11312</t>
  </si>
  <si>
    <t>ORD11314</t>
  </si>
  <si>
    <t>ORD11315</t>
  </si>
  <si>
    <t>CUST1318</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</si>
  <si>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</si>
  <si>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</si>
  <si>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</si>
  <si>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</si>
  <si>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</si>
  <si>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</si>
  <si>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</si>
  <si>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</si>
  <si>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</si>
  <si>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</si>
  <si>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</si>
  <si>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</si>
  <si>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</si>
  <si>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</si>
  <si>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</si>
  <si>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</si>
  <si>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</si>
  <si>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</si>
  <si>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</si>
  <si>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</si>
  <si>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</si>
  <si>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</si>
  <si>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</si>
  <si>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</si>
  <si>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</si>
  <si>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</si>
  <si>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</si>
  <si>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</si>
  <si>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CUST1376</t>
  </si>
  <si>
    <t>Nikhil Mishra</t>
  </si>
  <si>
    <t>ORD11344</t>
  </si>
  <si>
    <t>ORD11345</t>
  </si>
  <si>
    <t>CUST1566</t>
  </si>
  <si>
    <t>Sahil Shah</t>
  </si>
  <si>
    <t>ORD11346</t>
  </si>
  <si>
    <t>ORD11347</t>
  </si>
  <si>
    <t>ORD11348</t>
  </si>
  <si>
    <t>ORD11349</t>
  </si>
  <si>
    <t>ORD11350</t>
  </si>
  <si>
    <t>ORD11351</t>
  </si>
  <si>
    <t>ORD11352</t>
  </si>
  <si>
    <t>ORD11353</t>
  </si>
  <si>
    <t>ORD11354</t>
  </si>
  <si>
    <t>ORD11355</t>
  </si>
  <si>
    <t>CUST1095</t>
  </si>
  <si>
    <t>Simran Singh</t>
  </si>
  <si>
    <t>ORD11356</t>
  </si>
  <si>
    <t>ORD11357</t>
  </si>
  <si>
    <t>ORD11358</t>
  </si>
  <si>
    <t>ORD11359</t>
  </si>
  <si>
    <t>ORD11360</t>
  </si>
  <si>
    <t>CUST1097</t>
  </si>
  <si>
    <t>ORD11361</t>
  </si>
  <si>
    <t>CUST1474</t>
  </si>
  <si>
    <t>ORD11362</t>
  </si>
  <si>
    <t>ORD11363</t>
  </si>
  <si>
    <t>ORD11364</t>
  </si>
  <si>
    <t>ORD11365</t>
  </si>
  <si>
    <t>ORD11366</t>
  </si>
  <si>
    <t>ORD11367</t>
  </si>
  <si>
    <t>ORD11368</t>
  </si>
  <si>
    <t>ORD11369</t>
  </si>
  <si>
    <t>ORD11370</t>
  </si>
  <si>
    <t>CUST1454</t>
  </si>
  <si>
    <t>ORD11371</t>
  </si>
  <si>
    <t>CUST1164</t>
  </si>
  <si>
    <t>ORD11372</t>
  </si>
  <si>
    <t>ORD11373</t>
  </si>
  <si>
    <t>ORD11374</t>
  </si>
  <si>
    <t>ORD11375</t>
  </si>
  <si>
    <t>ORD11376</t>
  </si>
  <si>
    <t>ORD11377</t>
  </si>
  <si>
    <t>ORD11378</t>
  </si>
  <si>
    <t>ORD11379</t>
  </si>
  <si>
    <t>ORD11380</t>
  </si>
  <si>
    <t>ORD11381</t>
  </si>
  <si>
    <t>ORD11382</t>
  </si>
  <si>
    <t>ORD11383</t>
  </si>
  <si>
    <t>ORD11384</t>
  </si>
  <si>
    <t>CUST1019</t>
  </si>
  <si>
    <t>ORD11385</t>
  </si>
  <si>
    <t>ORD11386</t>
  </si>
  <si>
    <t>CUST1441</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</si>
  <si>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</si>
  <si>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</si>
  <si>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</si>
  <si>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</si>
  <si>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</si>
  <si>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</si>
  <si>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</si>
  <si>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</si>
  <si>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</si>
  <si>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</si>
  <si>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</si>
  <si>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</si>
  <si>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</si>
  <si>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</si>
  <si>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</si>
  <si>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</si>
  <si>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</si>
  <si>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CUST1053</t>
  </si>
  <si>
    <t>Karan Sharma</t>
  </si>
  <si>
    <t>ORD11404</t>
  </si>
  <si>
    <t>ORD11405</t>
  </si>
  <si>
    <t>ORD11406</t>
  </si>
  <si>
    <t>ORD11407</t>
  </si>
  <si>
    <t>ORD11408</t>
  </si>
  <si>
    <t>ORD11409</t>
  </si>
  <si>
    <t>ORD11410</t>
  </si>
  <si>
    <t>ORD11411</t>
  </si>
  <si>
    <t>CUST1341</t>
  </si>
  <si>
    <t>ORD11412</t>
  </si>
  <si>
    <t>ORD11413</t>
  </si>
  <si>
    <t>ORD11414</t>
  </si>
  <si>
    <t>ORD11415</t>
  </si>
  <si>
    <t>ORD11416</t>
  </si>
  <si>
    <t>ORD11417</t>
  </si>
  <si>
    <t>ORD11418</t>
  </si>
  <si>
    <t>CUST1507</t>
  </si>
  <si>
    <t>ORD11419</t>
  </si>
  <si>
    <t>ORD11420</t>
  </si>
  <si>
    <t>ORD11421</t>
  </si>
  <si>
    <t>ORD11422</t>
  </si>
  <si>
    <t>ORD11423</t>
  </si>
  <si>
    <t>CUST1241</t>
  </si>
  <si>
    <t>ORD11424</t>
  </si>
  <si>
    <t>ORD11425</t>
  </si>
  <si>
    <t>ORD11426</t>
  </si>
  <si>
    <t>ORD11427</t>
  </si>
  <si>
    <t>ORD11428</t>
  </si>
  <si>
    <t>ORD11429</t>
  </si>
  <si>
    <t>ORD11430</t>
  </si>
  <si>
    <t>ORD11431</t>
  </si>
  <si>
    <t>ORD11432</t>
  </si>
  <si>
    <t>ORD11433</t>
  </si>
  <si>
    <t>ORD11434</t>
  </si>
  <si>
    <t>ORD11436</t>
  </si>
  <si>
    <t>ORD11437</t>
  </si>
  <si>
    <t>ORD11438</t>
  </si>
  <si>
    <t>ORD11439</t>
  </si>
  <si>
    <t>ORD11440</t>
  </si>
  <si>
    <t>ORD11441</t>
  </si>
  <si>
    <t>ORD11442</t>
  </si>
  <si>
    <t>ORD11443</t>
  </si>
  <si>
    <t>ORD11444</t>
  </si>
  <si>
    <t>ORD11445</t>
  </si>
  <si>
    <t>ORD11446</t>
  </si>
  <si>
    <t>ORD11447</t>
  </si>
  <si>
    <t>ORD11448</t>
  </si>
  <si>
    <t>ORD11449</t>
  </si>
  <si>
    <t>CUST1031</t>
  </si>
  <si>
    <t>ORD11451</t>
  </si>
  <si>
    <t>ORD11452</t>
  </si>
  <si>
    <t>CUST1052</t>
  </si>
  <si>
    <t>ORD11453</t>
  </si>
  <si>
    <t>ORD11454</t>
  </si>
  <si>
    <t>ORD11455</t>
  </si>
  <si>
    <t>ORD11456</t>
  </si>
  <si>
    <t>ORD11457</t>
  </si>
  <si>
    <t>ORD11458</t>
  </si>
  <si>
    <t>ORD11459</t>
  </si>
  <si>
    <t>ORD11460</t>
  </si>
  <si>
    <t>ORD11461</t>
  </si>
  <si>
    <t>ORD11462</t>
  </si>
  <si>
    <t>ORD11463</t>
  </si>
  <si>
    <t>CUST1245</t>
  </si>
  <si>
    <t>ORD11464</t>
  </si>
  <si>
    <t>ORD11465</t>
  </si>
  <si>
    <t>ORD11466</t>
  </si>
  <si>
    <t>ORD11467</t>
  </si>
  <si>
    <t>ORD11468</t>
  </si>
  <si>
    <t>ORD11469</t>
  </si>
  <si>
    <t>ORD11470</t>
  </si>
  <si>
    <t>ORD11471</t>
  </si>
  <si>
    <t>ORD11472</t>
  </si>
  <si>
    <t>ORD11473</t>
  </si>
  <si>
    <t>ORD11474</t>
  </si>
  <si>
    <t>ORD11475</t>
  </si>
  <si>
    <t>ORD11476</t>
  </si>
  <si>
    <t>ORD11477</t>
  </si>
  <si>
    <t>ORD11478</t>
  </si>
  <si>
    <t>ORD11480</t>
  </si>
  <si>
    <t>ORD11481</t>
  </si>
  <si>
    <t>ORD11482</t>
  </si>
  <si>
    <t>ORD11483</t>
  </si>
  <si>
    <t>ORD11484</t>
  </si>
  <si>
    <t>ORD11485</t>
  </si>
  <si>
    <t>ORD11486</t>
  </si>
  <si>
    <t>ORD11487</t>
  </si>
  <si>
    <t>ORD11488</t>
  </si>
  <si>
    <t>ORD11489</t>
  </si>
  <si>
    <t>ORD11490</t>
  </si>
  <si>
    <t>ORD11491</t>
  </si>
  <si>
    <t>ORD11492</t>
  </si>
  <si>
    <t>ORD11494</t>
  </si>
  <si>
    <t>ORD11495</t>
  </si>
  <si>
    <t>ORD11496</t>
  </si>
  <si>
    <t>CUST1387</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</si>
  <si>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</si>
  <si>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</si>
  <si>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</si>
  <si>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</si>
  <si>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</si>
  <si>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</si>
  <si>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</si>
  <si>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</si>
  <si>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</si>
  <si>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</si>
  <si>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</si>
  <si>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</si>
  <si>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</si>
  <si>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</si>
  <si>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</si>
  <si>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</si>
  <si>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</si>
  <si>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</si>
  <si>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CUST1323</t>
  </si>
  <si>
    <t>ORD11515</t>
  </si>
  <si>
    <t>ORD11516</t>
  </si>
  <si>
    <t>ORD11518</t>
  </si>
  <si>
    <t>CUST1337</t>
  </si>
  <si>
    <t>ORD11519</t>
  </si>
  <si>
    <t>CUST1208</t>
  </si>
  <si>
    <t>Pooja Kumar</t>
  </si>
  <si>
    <t>ORD11520</t>
  </si>
  <si>
    <t>ORD11521</t>
  </si>
  <si>
    <t>ORD11522</t>
  </si>
  <si>
    <t>ORD11523</t>
  </si>
  <si>
    <t>ORD11524</t>
  </si>
  <si>
    <t>ORD11525</t>
  </si>
  <si>
    <t>ORD11526</t>
  </si>
  <si>
    <t>ORD11527</t>
  </si>
  <si>
    <t>ORD11528</t>
  </si>
  <si>
    <t>ORD11529</t>
  </si>
  <si>
    <t>ORD11530</t>
  </si>
  <si>
    <t>ORD11531</t>
  </si>
  <si>
    <t>ORD11532</t>
  </si>
  <si>
    <t>ORD11533</t>
  </si>
  <si>
    <t>ORD11534</t>
  </si>
  <si>
    <t>CUST1060</t>
  </si>
  <si>
    <t>Sneha Patel</t>
  </si>
  <si>
    <t>ORD11535</t>
  </si>
  <si>
    <t>ORD11536</t>
  </si>
  <si>
    <t>ORD11537</t>
  </si>
  <si>
    <t>ORD11538</t>
  </si>
  <si>
    <t>ORD11539</t>
  </si>
  <si>
    <t>ORD11540</t>
  </si>
  <si>
    <t>ORD11541</t>
  </si>
  <si>
    <t>ORD11542</t>
  </si>
  <si>
    <t>ORD11543</t>
  </si>
  <si>
    <t>ORD11544</t>
  </si>
  <si>
    <t>ORD11546</t>
  </si>
  <si>
    <t>ORD11547</t>
  </si>
  <si>
    <t>ORD11548</t>
  </si>
  <si>
    <t>ORD11549</t>
  </si>
  <si>
    <t>ORD11550</t>
  </si>
  <si>
    <t>ORD11552</t>
  </si>
  <si>
    <t>ORD11553</t>
  </si>
  <si>
    <t>ORD11554</t>
  </si>
  <si>
    <t>ORD11555</t>
  </si>
  <si>
    <t>ORD11556</t>
  </si>
  <si>
    <t>ORD11557</t>
  </si>
  <si>
    <t>ORD11558</t>
  </si>
  <si>
    <t>ORD11559</t>
  </si>
  <si>
    <t>ORD11560</t>
  </si>
  <si>
    <t>ORD11561</t>
  </si>
  <si>
    <t>ORD11562</t>
  </si>
  <si>
    <t>ORD11563</t>
  </si>
  <si>
    <t>CUST1227</t>
  </si>
  <si>
    <t>Pooja Iyer</t>
  </si>
  <si>
    <t>ORD11564</t>
  </si>
  <si>
    <t>ORD11565</t>
  </si>
  <si>
    <t>ORD11566</t>
  </si>
  <si>
    <t>ORD11567</t>
  </si>
  <si>
    <t>ORD11568</t>
  </si>
  <si>
    <t>ORD11569</t>
  </si>
  <si>
    <t>ORD11570</t>
  </si>
  <si>
    <t>ORD11571</t>
  </si>
  <si>
    <t>ORD11572</t>
  </si>
  <si>
    <t>CUST1157</t>
  </si>
  <si>
    <t>ORD11573</t>
  </si>
  <si>
    <t>ORD11574</t>
  </si>
  <si>
    <t>ORD11575</t>
  </si>
  <si>
    <t>ORD11576</t>
  </si>
  <si>
    <t>ORD11577</t>
  </si>
  <si>
    <t>ORD11578</t>
  </si>
  <si>
    <t>CUST1525</t>
  </si>
  <si>
    <t>ORD11579</t>
  </si>
  <si>
    <t>ORD11580</t>
  </si>
  <si>
    <t>ORD11581</t>
  </si>
  <si>
    <t>ORD11582</t>
  </si>
  <si>
    <t>ORD11583</t>
  </si>
  <si>
    <t>ORD11584</t>
  </si>
  <si>
    <t>CUST1360</t>
  </si>
  <si>
    <t>ORD11585</t>
  </si>
  <si>
    <t>ORD11586</t>
  </si>
  <si>
    <t>ORD11587</t>
  </si>
  <si>
    <t>ORD11588</t>
  </si>
  <si>
    <t>ORD11589</t>
  </si>
  <si>
    <t>ORD11590</t>
  </si>
  <si>
    <t>ORD11591</t>
  </si>
  <si>
    <t>ORD11592</t>
  </si>
  <si>
    <t>ORD11593</t>
  </si>
  <si>
    <t>ORD11594</t>
  </si>
  <si>
    <t>CUST1509</t>
  </si>
  <si>
    <t>ORD11595</t>
  </si>
  <si>
    <t>ORD11597</t>
  </si>
  <si>
    <t>ORD11598</t>
  </si>
  <si>
    <t>ORD11599</t>
  </si>
  <si>
    <t>ORD11600</t>
  </si>
  <si>
    <t>ORD11601</t>
  </si>
  <si>
    <t>ORD11602</t>
  </si>
  <si>
    <t>ORD11603</t>
  </si>
  <si>
    <t>ORD11604</t>
  </si>
  <si>
    <t>ORD11605</t>
  </si>
  <si>
    <t>ORD11606</t>
  </si>
  <si>
    <t>ORD11607</t>
  </si>
  <si>
    <t>ORD11608</t>
  </si>
  <si>
    <t>ORD11609</t>
  </si>
  <si>
    <t>ORD11610</t>
  </si>
  <si>
    <t>ORD11611</t>
  </si>
  <si>
    <t>CUST1348</t>
  </si>
  <si>
    <t>ORD11612</t>
  </si>
  <si>
    <t>ORD11613</t>
  </si>
  <si>
    <t>ORD11614</t>
  </si>
  <si>
    <t>ORD11615</t>
  </si>
  <si>
    <t>ORD11616</t>
  </si>
  <si>
    <t>ORD11617</t>
  </si>
  <si>
    <t>ORD11618</t>
  </si>
  <si>
    <t>ORD11619</t>
  </si>
  <si>
    <t>ORD11620</t>
  </si>
  <si>
    <t>ORD11621</t>
  </si>
  <si>
    <t>ORD11622</t>
  </si>
  <si>
    <t>ORD11623</t>
  </si>
  <si>
    <t>ORD11626</t>
  </si>
  <si>
    <t>CUST1290</t>
  </si>
  <si>
    <t>Rahul Sharma</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</si>
  <si>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</si>
  <si>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</si>
  <si>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</si>
  <si>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</si>
  <si>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</si>
  <si>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</si>
  <si>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</si>
  <si>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</si>
  <si>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</si>
  <si>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</si>
  <si>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</si>
  <si>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</si>
  <si>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</si>
  <si>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</si>
  <si>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</si>
  <si>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</si>
  <si>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CUST1591</t>
  </si>
  <si>
    <t>ORD11643</t>
  </si>
  <si>
    <t>ORD11644</t>
  </si>
  <si>
    <t>ORD11645</t>
  </si>
  <si>
    <t>ORD11646</t>
  </si>
  <si>
    <t>CUST1041</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</si>
  <si>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</si>
  <si>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</si>
  <si>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</si>
  <si>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</si>
  <si>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</si>
  <si>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</si>
  <si>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</si>
  <si>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</si>
  <si>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</si>
  <si>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</si>
  <si>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</si>
  <si>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</si>
  <si>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</si>
  <si>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</si>
  <si>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</si>
  <si>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</si>
  <si>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ORD11664</t>
  </si>
  <si>
    <t>ORD11665</t>
  </si>
  <si>
    <t>ORD11666</t>
  </si>
  <si>
    <t>ORD11667</t>
  </si>
  <si>
    <t>ORD11668</t>
  </si>
  <si>
    <t>ORD11669</t>
  </si>
  <si>
    <t>ORD11670</t>
  </si>
  <si>
    <t>ORD11671</t>
  </si>
  <si>
    <t>ORD11672</t>
  </si>
  <si>
    <t>ORD11673</t>
  </si>
  <si>
    <t>ORD11674</t>
  </si>
  <si>
    <t>ORD11675</t>
  </si>
  <si>
    <t>ORD11676</t>
  </si>
  <si>
    <t>CUST1153</t>
  </si>
  <si>
    <t>ORD11677</t>
  </si>
  <si>
    <t>ORD11678</t>
  </si>
  <si>
    <t>ORD11679</t>
  </si>
  <si>
    <t>ORD11680</t>
  </si>
  <si>
    <t>ORD11681</t>
  </si>
  <si>
    <t>ORD11682</t>
  </si>
  <si>
    <t>ORD11683</t>
  </si>
  <si>
    <t>ORD11684</t>
  </si>
  <si>
    <t>ORD11685</t>
  </si>
  <si>
    <t>ORD11686</t>
  </si>
  <si>
    <t>ORD11687</t>
  </si>
  <si>
    <t>CUST1293</t>
  </si>
  <si>
    <t>Akash Reddy</t>
  </si>
  <si>
    <t>ORD11688</t>
  </si>
  <si>
    <t>ORD11689</t>
  </si>
  <si>
    <t>ORD11690</t>
  </si>
  <si>
    <t>ORD11691</t>
  </si>
  <si>
    <t>ORD11692</t>
  </si>
  <si>
    <t>ORD11693</t>
  </si>
  <si>
    <t>ORD11694</t>
  </si>
  <si>
    <t>ORD11695</t>
  </si>
  <si>
    <t>ORD11696</t>
  </si>
  <si>
    <t>ORD11697</t>
  </si>
  <si>
    <t>CUST1076</t>
  </si>
  <si>
    <t>ORD11698</t>
  </si>
  <si>
    <t>ORD11699</t>
  </si>
  <si>
    <t>CUST1587</t>
  </si>
  <si>
    <t>ORD11700</t>
  </si>
  <si>
    <t>CUST1490</t>
  </si>
  <si>
    <t>ORD11701</t>
  </si>
  <si>
    <t>CUST1059</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</si>
  <si>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</si>
  <si>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</si>
  <si>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</si>
  <si>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</si>
  <si>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</si>
  <si>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</si>
  <si>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</si>
  <si>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</si>
  <si>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</si>
  <si>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</si>
  <si>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</si>
  <si>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</si>
  <si>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</si>
  <si>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</si>
  <si>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</si>
  <si>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</si>
  <si>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</si>
  <si>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</si>
  <si>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</si>
  <si>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</si>
  <si>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</si>
  <si>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</si>
  <si>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</si>
  <si>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</si>
  <si>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</si>
  <si>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</si>
  <si>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</si>
  <si>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CUST1209</t>
  </si>
  <si>
    <t>Sneha Gupta</t>
  </si>
  <si>
    <t>ORD11729</t>
  </si>
  <si>
    <t>ORD11730</t>
  </si>
  <si>
    <t>ORD11731</t>
  </si>
  <si>
    <t>ORD11732</t>
  </si>
  <si>
    <t>ORD11734</t>
  </si>
  <si>
    <t>ORD11735</t>
  </si>
  <si>
    <t>ORD11736</t>
  </si>
  <si>
    <t>ORD11737</t>
  </si>
  <si>
    <t>ORD11738</t>
  </si>
  <si>
    <t>ORD11739</t>
  </si>
  <si>
    <t>ORD11740</t>
  </si>
  <si>
    <t>ORD11741</t>
  </si>
  <si>
    <t>ORD11742</t>
  </si>
  <si>
    <t>ORD11744</t>
  </si>
  <si>
    <t>ORD11745</t>
  </si>
  <si>
    <t>CUST1306</t>
  </si>
  <si>
    <t>ORD11746</t>
  </si>
  <si>
    <t>ORD11748</t>
  </si>
  <si>
    <t>ORD11749</t>
  </si>
  <si>
    <t>ORD11750</t>
  </si>
  <si>
    <t>ORD11751</t>
  </si>
  <si>
    <t>ORD11752</t>
  </si>
  <si>
    <t>ORD11753</t>
  </si>
  <si>
    <t>ORD11754</t>
  </si>
  <si>
    <t>ORD11755</t>
  </si>
  <si>
    <t>ORD11756</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</si>
  <si>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</si>
  <si>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</si>
  <si>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</si>
  <si>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</si>
  <si>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</si>
  <si>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</si>
  <si>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</si>
  <si>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</si>
  <si>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</si>
  <si>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</si>
  <si>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</si>
  <si>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</si>
  <si>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</si>
  <si>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</si>
  <si>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</si>
  <si>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</si>
  <si>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</si>
  <si>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</si>
  <si>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CUST1211</t>
  </si>
  <si>
    <t>ORD11776</t>
  </si>
  <si>
    <t>ORD11777</t>
  </si>
  <si>
    <t>ORD11778</t>
  </si>
  <si>
    <t>ORD11779</t>
  </si>
  <si>
    <t>ORD11780</t>
  </si>
  <si>
    <t>ORD11781</t>
  </si>
  <si>
    <t>ORD11782</t>
  </si>
  <si>
    <t>ORD11783</t>
  </si>
  <si>
    <t>ORD11784</t>
  </si>
  <si>
    <t>ORD11785</t>
  </si>
  <si>
    <t>ORD11786</t>
  </si>
  <si>
    <t>ORD11788</t>
  </si>
  <si>
    <t>ORD11789</t>
  </si>
  <si>
    <t>CUST1192</t>
  </si>
  <si>
    <t>Meera Mehta</t>
  </si>
  <si>
    <t>ORD11790</t>
  </si>
  <si>
    <t>ORD11791</t>
  </si>
  <si>
    <t>CUST1205</t>
  </si>
  <si>
    <t>ORD11792</t>
  </si>
  <si>
    <t>CUST1574</t>
  </si>
  <si>
    <t>Karan Malhotra</t>
  </si>
  <si>
    <t>ORD11793</t>
  </si>
  <si>
    <t>CUST1026</t>
  </si>
  <si>
    <t>ORD11794</t>
  </si>
  <si>
    <t>ORD11795</t>
  </si>
  <si>
    <t>CUST1514</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</si>
  <si>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</si>
  <si>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</si>
  <si>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</si>
  <si>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</si>
  <si>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</si>
  <si>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</si>
  <si>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</si>
  <si>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</si>
  <si>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</si>
  <si>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</si>
  <si>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</si>
  <si>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</si>
  <si>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</si>
  <si>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</si>
  <si>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</si>
  <si>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</si>
  <si>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</si>
  <si>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</si>
  <si>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</si>
  <si>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CUST1221</t>
  </si>
  <si>
    <t>ORD11815</t>
  </si>
  <si>
    <t>ORD11816</t>
  </si>
  <si>
    <t>ORD11817</t>
  </si>
  <si>
    <t>ORD11818</t>
  </si>
  <si>
    <t>ORD11819</t>
  </si>
  <si>
    <t>ORD11820</t>
  </si>
  <si>
    <t>ORD11821</t>
  </si>
  <si>
    <t>CUST1264</t>
  </si>
  <si>
    <t>Riya Nair</t>
  </si>
  <si>
    <t>ORD11823</t>
  </si>
  <si>
    <t>ORD11824</t>
  </si>
  <si>
    <t>ORD11825</t>
  </si>
  <si>
    <t>ORD11826</t>
  </si>
  <si>
    <t>ORD11827</t>
  </si>
  <si>
    <t>ORD11829</t>
  </si>
  <si>
    <t>ORD11830</t>
  </si>
  <si>
    <t>ORD11832</t>
  </si>
  <si>
    <t>CUST1455</t>
  </si>
  <si>
    <t>ORD11833</t>
  </si>
  <si>
    <t>ORD11834</t>
  </si>
  <si>
    <t>ORD11835</t>
  </si>
  <si>
    <t>ORD11836</t>
  </si>
  <si>
    <t>ORD11837</t>
  </si>
  <si>
    <t>ORD11838</t>
  </si>
  <si>
    <t>ORD11839</t>
  </si>
  <si>
    <t>ORD11840</t>
  </si>
  <si>
    <t>ORD11841</t>
  </si>
  <si>
    <t>ORD11842</t>
  </si>
  <si>
    <t>ORD11843</t>
  </si>
  <si>
    <t>ORD11844</t>
  </si>
  <si>
    <t>CUST1302</t>
  </si>
  <si>
    <t>ORD11845</t>
  </si>
  <si>
    <t>ORD11846</t>
  </si>
  <si>
    <t>ORD11847</t>
  </si>
  <si>
    <t>ORD11848</t>
  </si>
  <si>
    <t>ORD11849</t>
  </si>
  <si>
    <t>ORD11850</t>
  </si>
  <si>
    <t>ORD11851</t>
  </si>
  <si>
    <t>CUST1269</t>
  </si>
  <si>
    <t>ORD11852</t>
  </si>
  <si>
    <t>CUST1298</t>
  </si>
  <si>
    <t>ORD11853</t>
  </si>
  <si>
    <t>ORD11854</t>
  </si>
  <si>
    <t>ORD11855</t>
  </si>
  <si>
    <t>ORD11856</t>
  </si>
  <si>
    <t>ORD11857</t>
  </si>
  <si>
    <t>ORD11858</t>
  </si>
  <si>
    <t>ORD11859</t>
  </si>
  <si>
    <t>CUST1461</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</si>
  <si>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</si>
  <si>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</si>
  <si>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</si>
  <si>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</si>
  <si>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</si>
  <si>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</si>
  <si>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</si>
  <si>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</si>
  <si>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</si>
  <si>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</si>
  <si>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</si>
  <si>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</si>
  <si>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</si>
  <si>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</si>
  <si>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</si>
  <si>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</si>
  <si>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</si>
  <si>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</si>
  <si>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</si>
  <si>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CUST1479</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</si>
  <si>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</si>
  <si>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</si>
  <si>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</si>
  <si>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</si>
  <si>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</si>
  <si>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</si>
  <si>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</si>
  <si>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</si>
  <si>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</si>
  <si>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</si>
  <si>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</si>
  <si>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</si>
  <si>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</si>
  <si>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</si>
  <si>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</si>
  <si>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</si>
  <si>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</si>
  <si>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CUST1536</t>
  </si>
  <si>
    <t>Riya Reddy</t>
  </si>
  <si>
    <t>ORD11896</t>
  </si>
  <si>
    <t>ORD11897</t>
  </si>
  <si>
    <t>ORD11898</t>
  </si>
  <si>
    <t>ORD11899</t>
  </si>
  <si>
    <t>ORD11900</t>
  </si>
  <si>
    <t>ORD11901</t>
  </si>
  <si>
    <t>ORD11902</t>
  </si>
  <si>
    <t>CUST1237</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</si>
  <si>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</si>
  <si>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</si>
  <si>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</si>
  <si>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</si>
  <si>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</si>
  <si>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</si>
  <si>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</si>
  <si>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</si>
  <si>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</si>
  <si>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</si>
  <si>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</si>
  <si>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</si>
  <si>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</si>
  <si>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</si>
  <si>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</si>
  <si>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</si>
  <si>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</si>
  <si>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</si>
  <si>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</si>
  <si>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</si>
  <si>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</si>
  <si>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</si>
  <si>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</si>
  <si>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</si>
  <si>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</si>
  <si>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</si>
  <si>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</si>
  <si>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</si>
  <si>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</si>
  <si>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</si>
  <si>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</si>
  <si>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</si>
  <si>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</si>
  <si>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</si>
  <si>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</si>
  <si>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CUST1003</t>
  </si>
  <si>
    <t>Varun Patel</t>
  </si>
  <si>
    <t>ORD11938</t>
  </si>
  <si>
    <t>ORD11939</t>
  </si>
  <si>
    <t>ORD11940</t>
  </si>
  <si>
    <t>CUST1125</t>
  </si>
  <si>
    <t>ORD11941</t>
  </si>
  <si>
    <t>ORD11942</t>
  </si>
  <si>
    <t>ORD11943</t>
  </si>
  <si>
    <t>ORD11944</t>
  </si>
  <si>
    <t>ORD11945</t>
  </si>
  <si>
    <t>ORD11946</t>
  </si>
  <si>
    <t>ORD11947</t>
  </si>
  <si>
    <t>ORD11948</t>
  </si>
  <si>
    <t>ORD11949</t>
  </si>
  <si>
    <t>ORD11950</t>
  </si>
  <si>
    <t>ORD11951</t>
  </si>
  <si>
    <t>ORD11952</t>
  </si>
  <si>
    <t>CUST1410</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</si>
  <si>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</si>
  <si>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</si>
  <si>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</si>
  <si>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</si>
  <si>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</si>
  <si>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</si>
  <si>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</si>
  <si>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</si>
  <si>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</si>
  <si>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</si>
  <si>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</si>
  <si>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</si>
  <si>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</si>
  <si>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</si>
  <si>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</si>
  <si>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</si>
  <si>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</si>
  <si>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</si>
  <si>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</si>
  <si>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</si>
  <si>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</si>
  <si>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</si>
  <si>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</si>
  <si>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</si>
  <si>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</si>
  <si>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</si>
  <si>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</si>
  <si>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</si>
  <si>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</si>
  <si>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</si>
  <si>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</si>
  <si>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</si>
  <si>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</si>
  <si>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</si>
  <si>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</si>
  <si>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</si>
  <si>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</si>
  <si>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</si>
  <si>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</si>
  <si>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</si>
  <si>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</si>
  <si>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</si>
  <si>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</si>
  <si>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</si>
  <si>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</si>
  <si>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</si>
  <si>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</si>
  <si>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</si>
  <si>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</si>
  <si>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</si>
  <si>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</si>
  <si>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</si>
  <si>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</si>
  <si>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</si>
  <si>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</si>
  <si>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</si>
  <si>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</si>
  <si>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</si>
  <si>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</si>
  <si>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</si>
  <si>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</si>
  <si>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</si>
  <si>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</si>
  <si>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</si>
  <si>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</si>
  <si>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</si>
  <si>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CUST1571</t>
  </si>
  <si>
    <t>Riya Sharma</t>
  </si>
  <si>
    <t>ORD12019</t>
  </si>
  <si>
    <t>ORD12020</t>
  </si>
  <si>
    <t>ORD12021</t>
  </si>
  <si>
    <t>ORD12022</t>
  </si>
  <si>
    <t>ORD12023</t>
  </si>
  <si>
    <t>ORD12024</t>
  </si>
  <si>
    <t>ORD12025</t>
  </si>
  <si>
    <t>ORD12026</t>
  </si>
  <si>
    <t>ORD12028</t>
  </si>
  <si>
    <t>ORD12029</t>
  </si>
  <si>
    <t>ORD12030</t>
  </si>
  <si>
    <t>ORD12031</t>
  </si>
  <si>
    <t>ORD12032</t>
  </si>
  <si>
    <t>ORD12033</t>
  </si>
  <si>
    <t>ORD12034</t>
  </si>
  <si>
    <t>CUST1303</t>
  </si>
  <si>
    <t>ORD12035</t>
  </si>
  <si>
    <t>ORD12036</t>
  </si>
  <si>
    <t>ORD12037</t>
  </si>
  <si>
    <t>ORD12038</t>
  </si>
  <si>
    <t>ORD12039</t>
  </si>
  <si>
    <t>ORD12040</t>
  </si>
  <si>
    <t>ORD12041</t>
  </si>
  <si>
    <t>ORD12042</t>
  </si>
  <si>
    <t>CUST1150</t>
  </si>
  <si>
    <t>ORD12043</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</si>
  <si>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</si>
  <si>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</si>
  <si>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</si>
  <si>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</si>
  <si>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</si>
  <si>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</si>
  <si>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</si>
  <si>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</si>
  <si>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</si>
  <si>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</si>
  <si>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</si>
  <si>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</si>
  <si>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</si>
  <si>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</si>
  <si>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</si>
  <si>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</si>
  <si>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</si>
  <si>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</si>
  <si>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</si>
  <si>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</si>
  <si>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</si>
  <si>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</si>
  <si>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</si>
  <si>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</si>
  <si>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CUST1446</t>
  </si>
  <si>
    <t>ORD12069</t>
  </si>
  <si>
    <t>ORD12070</t>
  </si>
  <si>
    <t>ORD12071</t>
  </si>
  <si>
    <t>ORD12072</t>
  </si>
  <si>
    <t>ORD12073</t>
  </si>
  <si>
    <t>ORD12074</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</si>
  <si>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</si>
  <si>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</si>
  <si>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</si>
  <si>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</si>
  <si>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</si>
  <si>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</si>
  <si>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</si>
  <si>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</si>
  <si>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</si>
  <si>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</si>
  <si>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</si>
  <si>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</si>
  <si>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</si>
  <si>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</si>
  <si>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</si>
  <si>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</si>
  <si>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</si>
  <si>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</si>
  <si>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</si>
  <si>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</si>
  <si>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</si>
  <si>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</si>
  <si>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</si>
  <si>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</si>
  <si>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</si>
  <si>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</si>
  <si>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</si>
  <si>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</si>
  <si>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</si>
  <si>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</si>
  <si>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</si>
  <si>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</si>
  <si>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</si>
  <si>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</si>
  <si>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</si>
  <si>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CUST1179</t>
  </si>
  <si>
    <t>ORD12111</t>
  </si>
  <si>
    <t>ORD12112</t>
  </si>
  <si>
    <t>ORD12113</t>
  </si>
  <si>
    <t>ORD12114</t>
  </si>
  <si>
    <t>ORD12115</t>
  </si>
  <si>
    <t>ORD12116</t>
  </si>
  <si>
    <t>ORD12118</t>
  </si>
  <si>
    <t>ORD12119</t>
  </si>
  <si>
    <t>ORD12120</t>
  </si>
  <si>
    <t>ORD12121</t>
  </si>
  <si>
    <t>ORD12122</t>
  </si>
  <si>
    <t>ORD12123</t>
  </si>
  <si>
    <t>ORD12124</t>
  </si>
  <si>
    <t>CUST1117</t>
  </si>
  <si>
    <t>ORD12125</t>
  </si>
  <si>
    <t>ORD12126</t>
  </si>
  <si>
    <t>ORD12127</t>
  </si>
  <si>
    <t>ORD12128</t>
  </si>
  <si>
    <t>CUST1512</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</si>
  <si>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</si>
  <si>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</si>
  <si>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</si>
  <si>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</si>
  <si>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</si>
  <si>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</si>
  <si>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</si>
  <si>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</si>
  <si>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</si>
  <si>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</si>
  <si>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</si>
  <si>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</si>
  <si>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</si>
  <si>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</si>
  <si>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</si>
  <si>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</si>
  <si>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</si>
  <si>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</si>
  <si>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</si>
  <si>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</si>
  <si>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</si>
  <si>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</si>
  <si>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</si>
  <si>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</si>
  <si>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</si>
  <si>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</si>
  <si>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</si>
  <si>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CUST1244</t>
  </si>
  <si>
    <t>ORD12156</t>
  </si>
  <si>
    <t>ORD12157</t>
  </si>
  <si>
    <t>CUST1305</t>
  </si>
  <si>
    <t>ORD12158</t>
  </si>
  <si>
    <t>ORD12159</t>
  </si>
  <si>
    <t>CUST1444</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</si>
  <si>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</si>
  <si>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</si>
  <si>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</si>
  <si>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</si>
  <si>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</si>
  <si>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</si>
  <si>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</si>
  <si>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</si>
  <si>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</si>
  <si>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</si>
  <si>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</si>
  <si>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</si>
  <si>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</si>
  <si>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</si>
  <si>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</si>
  <si>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</si>
  <si>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</si>
  <si>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</si>
  <si>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</si>
  <si>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</si>
  <si>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</si>
  <si>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ORD12182</t>
  </si>
  <si>
    <t>ORD12183</t>
  </si>
  <si>
    <t>ORD12184</t>
  </si>
  <si>
    <t>ORD12185</t>
  </si>
  <si>
    <t>ORD12186</t>
  </si>
  <si>
    <t>ORD12187</t>
  </si>
  <si>
    <t>CUST1093</t>
  </si>
  <si>
    <t>Vikram Kumar</t>
  </si>
  <si>
    <t>ORD12188</t>
  </si>
  <si>
    <t>ORD12189</t>
  </si>
  <si>
    <t>ORD12190</t>
  </si>
  <si>
    <t>ORD12191</t>
  </si>
  <si>
    <t>ORD12192</t>
  </si>
  <si>
    <t>ORD12194</t>
  </si>
  <si>
    <t>ORD12195</t>
  </si>
  <si>
    <t>ORD12196</t>
  </si>
  <si>
    <t>ORD12197</t>
  </si>
  <si>
    <t>ORD12198</t>
  </si>
  <si>
    <t>ORD12199</t>
  </si>
  <si>
    <t>ORD12200</t>
  </si>
  <si>
    <t>ORD12201</t>
  </si>
  <si>
    <t>ORD12202</t>
  </si>
  <si>
    <t>ORD12203</t>
  </si>
  <si>
    <t>CUST1415</t>
  </si>
  <si>
    <t>Karan Verma</t>
  </si>
  <si>
    <t>ORD12204</t>
  </si>
  <si>
    <t>ORD12205</t>
  </si>
  <si>
    <t>ORD12206</t>
  </si>
  <si>
    <t>ORD12207</t>
  </si>
  <si>
    <t>ORD12208</t>
  </si>
  <si>
    <t>ORD12209</t>
  </si>
  <si>
    <t>ORD12210</t>
  </si>
  <si>
    <t>ORD12211</t>
  </si>
  <si>
    <t>ORD12212</t>
  </si>
  <si>
    <t>ORD12213</t>
  </si>
  <si>
    <t>ORD12215</t>
  </si>
  <si>
    <t>ORD12216</t>
  </si>
  <si>
    <t>ORD12217</t>
  </si>
  <si>
    <t>ORD12218</t>
  </si>
  <si>
    <t>ORD12219</t>
  </si>
  <si>
    <t>ORD12220</t>
  </si>
  <si>
    <t>CUST1079</t>
  </si>
  <si>
    <t>Rohan Iyer</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</si>
  <si>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</si>
  <si>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</si>
  <si>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</si>
  <si>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</si>
  <si>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</si>
  <si>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</si>
  <si>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</si>
  <si>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</si>
  <si>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</si>
  <si>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</si>
  <si>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</si>
  <si>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</si>
  <si>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</si>
  <si>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</si>
  <si>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</si>
  <si>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</si>
  <si>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</si>
  <si>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</si>
  <si>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</si>
  <si>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</si>
  <si>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</si>
  <si>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</si>
  <si>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</si>
  <si>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</si>
  <si>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</si>
  <si>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</si>
  <si>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</si>
  <si>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</si>
  <si>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</si>
  <si>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</si>
  <si>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</si>
  <si>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</si>
  <si>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</si>
  <si>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</si>
  <si>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</si>
  <si>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</si>
  <si>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</si>
  <si>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</si>
  <si>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</si>
  <si>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</si>
  <si>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</si>
  <si>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ORD12263</t>
  </si>
  <si>
    <t>ORD12264</t>
  </si>
  <si>
    <t>ORD12265</t>
  </si>
  <si>
    <t>ORD12266</t>
  </si>
  <si>
    <t>ORD12267</t>
  </si>
  <si>
    <t>ORD12268</t>
  </si>
  <si>
    <t>ORD12269</t>
  </si>
  <si>
    <t>ORD12270</t>
  </si>
  <si>
    <t>ORD12271</t>
  </si>
  <si>
    <t>ORD12272</t>
  </si>
  <si>
    <t>ORD12273</t>
  </si>
  <si>
    <t>ORD12274</t>
  </si>
  <si>
    <t>ORD12275</t>
  </si>
  <si>
    <t>CUST1247</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</si>
  <si>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</si>
  <si>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</si>
  <si>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</si>
  <si>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</si>
  <si>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</si>
  <si>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</si>
  <si>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</si>
  <si>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</si>
  <si>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</si>
  <si>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</si>
  <si>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</si>
  <si>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</si>
  <si>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</si>
  <si>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</si>
  <si>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</si>
  <si>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</si>
  <si>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CUST1020</t>
  </si>
  <si>
    <t>ORD12292</t>
  </si>
  <si>
    <t>ORD12293</t>
  </si>
  <si>
    <t>ORD12294</t>
  </si>
  <si>
    <t>ORD12295</t>
  </si>
  <si>
    <t>ORD12296</t>
  </si>
  <si>
    <t>ORD12297</t>
  </si>
  <si>
    <t>ORD12298</t>
  </si>
  <si>
    <t>ORD12299</t>
  </si>
  <si>
    <t>ORD12300</t>
  </si>
  <si>
    <t>ORD12301</t>
  </si>
  <si>
    <t>ORD12302</t>
  </si>
  <si>
    <t>ORD12303</t>
  </si>
  <si>
    <t>ORD12304</t>
  </si>
  <si>
    <t>ORD12305</t>
  </si>
  <si>
    <t>ORD12306</t>
  </si>
  <si>
    <t>CUST1332</t>
  </si>
  <si>
    <t>ORD12307</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</si>
  <si>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</si>
  <si>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</si>
  <si>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</si>
  <si>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</si>
  <si>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</si>
  <si>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</si>
  <si>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</si>
  <si>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</si>
  <si>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</si>
  <si>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</si>
  <si>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</si>
  <si>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</si>
  <si>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</si>
  <si>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</si>
  <si>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</si>
  <si>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</si>
  <si>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CUST1288</t>
  </si>
  <si>
    <t>ORD12325</t>
  </si>
  <si>
    <t>ORD12326</t>
  </si>
  <si>
    <t>ORD12327</t>
  </si>
  <si>
    <t>CUST1196</t>
  </si>
  <si>
    <t>ORD12328</t>
  </si>
  <si>
    <t>ORD12329</t>
  </si>
  <si>
    <t>ORD12330</t>
  </si>
  <si>
    <t>ORD12331</t>
  </si>
  <si>
    <t>ORD12332</t>
  </si>
  <si>
    <t>ORD12333</t>
  </si>
  <si>
    <t>ORD12334</t>
  </si>
  <si>
    <t>ORD12335</t>
  </si>
  <si>
    <t>ORD12336</t>
  </si>
  <si>
    <t>ORD12337</t>
  </si>
  <si>
    <t>ORD12338</t>
  </si>
  <si>
    <t>ORD12339</t>
  </si>
  <si>
    <t>ORD12340</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</si>
  <si>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</si>
  <si>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</si>
  <si>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</si>
  <si>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</si>
  <si>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</si>
  <si>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</si>
  <si>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</si>
  <si>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</si>
  <si>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</si>
  <si>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</si>
  <si>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</si>
  <si>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</si>
  <si>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</si>
  <si>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</si>
  <si>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</si>
  <si>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</si>
  <si>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</si>
  <si>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</si>
  <si>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</si>
  <si>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</si>
  <si>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CUST1091</t>
  </si>
  <si>
    <t>Simran Das</t>
  </si>
  <si>
    <t>ORD12362</t>
  </si>
  <si>
    <t>ORD12363</t>
  </si>
  <si>
    <t>ORD12364</t>
  </si>
  <si>
    <t>ORD12365</t>
  </si>
  <si>
    <t>ORD12366</t>
  </si>
  <si>
    <t>ORD12368</t>
  </si>
  <si>
    <t>ORD12369</t>
  </si>
  <si>
    <t>ORD12370</t>
  </si>
  <si>
    <t>ORD12371</t>
  </si>
  <si>
    <t>ORD12373</t>
  </si>
  <si>
    <t>ORD12374</t>
  </si>
  <si>
    <t>CUST1181</t>
  </si>
  <si>
    <t>ORD12375</t>
  </si>
  <si>
    <t>ORD12376</t>
  </si>
  <si>
    <t>ORD12377</t>
  </si>
  <si>
    <t>ORD12378</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</si>
  <si>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</si>
  <si>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</si>
  <si>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</si>
  <si>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</si>
  <si>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</si>
  <si>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</si>
  <si>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</si>
  <si>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</si>
  <si>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</si>
  <si>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</si>
  <si>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</si>
  <si>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</si>
  <si>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</si>
  <si>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</si>
  <si>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</si>
  <si>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</si>
  <si>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</si>
  <si>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</si>
  <si>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</si>
  <si>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</si>
  <si>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</si>
  <si>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ORD12402</t>
  </si>
  <si>
    <t>ORD12403</t>
  </si>
  <si>
    <t>ORD12404</t>
  </si>
  <si>
    <t>ORD12405</t>
  </si>
  <si>
    <t>ORD12406</t>
  </si>
  <si>
    <t>ORD12407</t>
  </si>
  <si>
    <t>ORD12408</t>
  </si>
  <si>
    <t>ORD12409</t>
  </si>
  <si>
    <t>CUST1361</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</si>
  <si>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</si>
  <si>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</si>
  <si>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</si>
  <si>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</si>
  <si>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</si>
  <si>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</si>
  <si>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</si>
  <si>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</si>
  <si>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</si>
  <si>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</si>
  <si>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</si>
  <si>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</si>
  <si>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</si>
  <si>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</si>
  <si>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</si>
  <si>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</si>
  <si>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</si>
  <si>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</si>
  <si>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</si>
  <si>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</si>
  <si>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</si>
  <si>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</si>
  <si>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</si>
  <si>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</si>
  <si>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</si>
  <si>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</si>
  <si>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</si>
  <si>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</si>
  <si>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</si>
  <si>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</si>
  <si>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</si>
  <si>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</si>
  <si>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</si>
  <si>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</si>
  <si>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</si>
  <si>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</si>
  <si>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CUST1140</t>
  </si>
  <si>
    <t>ORD12446</t>
  </si>
  <si>
    <t>ORD12447</t>
  </si>
  <si>
    <t>ORD12448</t>
  </si>
  <si>
    <t>ORD12450</t>
  </si>
  <si>
    <t>ORD12451</t>
  </si>
  <si>
    <t>ORD12452</t>
  </si>
  <si>
    <t>ORD12453</t>
  </si>
  <si>
    <t>ORD12454</t>
  </si>
  <si>
    <t>ORD12455</t>
  </si>
  <si>
    <t>ORD12456</t>
  </si>
  <si>
    <t>ORD12457</t>
  </si>
  <si>
    <t>ORD12458</t>
  </si>
  <si>
    <t>ORD12459</t>
  </si>
  <si>
    <t>ORD12460</t>
  </si>
  <si>
    <t>ORD12461</t>
  </si>
  <si>
    <t>ORD12462</t>
  </si>
  <si>
    <t>ORD12463</t>
  </si>
  <si>
    <t>ORD12464</t>
  </si>
  <si>
    <t>CUST1395</t>
  </si>
  <si>
    <t>ORD12465</t>
  </si>
  <si>
    <t>ORD12466</t>
  </si>
  <si>
    <t>ORD12467</t>
  </si>
  <si>
    <t>ORD12468</t>
  </si>
  <si>
    <t>ORD12470</t>
  </si>
  <si>
    <t>ORD12471</t>
  </si>
  <si>
    <t>ORD12472</t>
  </si>
  <si>
    <t>ORD12473</t>
  </si>
  <si>
    <t>CUST1450</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</si>
  <si>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</si>
  <si>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</si>
  <si>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</si>
  <si>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</si>
  <si>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</si>
  <si>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</si>
  <si>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</si>
  <si>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</si>
  <si>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</si>
  <si>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</si>
  <si>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</si>
  <si>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</si>
  <si>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</si>
  <si>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</si>
  <si>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</si>
  <si>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</si>
  <si>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</si>
  <si>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</si>
  <si>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</si>
  <si>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</si>
  <si>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</si>
  <si>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</si>
  <si>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</si>
  <si>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</si>
  <si>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</si>
  <si>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</si>
  <si>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</si>
  <si>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</si>
  <si>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</si>
  <si>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</si>
  <si>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</si>
  <si>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</si>
  <si>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</si>
  <si>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</si>
  <si>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</si>
  <si>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</si>
  <si>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</si>
  <si>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</si>
  <si>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</si>
  <si>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</si>
  <si>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</si>
  <si>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</si>
  <si>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</si>
  <si>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</si>
  <si>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</si>
  <si>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</si>
  <si>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</si>
  <si>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</si>
  <si>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</si>
  <si>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</si>
  <si>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</si>
  <si>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</si>
  <si>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</si>
  <si>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</si>
  <si>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</si>
  <si>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</si>
  <si>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</si>
  <si>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</si>
  <si>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</si>
  <si>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</si>
  <si>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</si>
  <si>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</si>
  <si>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</si>
  <si>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</si>
  <si>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</si>
  <si>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</si>
  <si>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</si>
  <si>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</si>
  <si>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</si>
  <si>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</si>
  <si>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</si>
  <si>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</si>
  <si>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</si>
  <si>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</si>
  <si>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</si>
  <si>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</si>
  <si>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</si>
  <si>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</si>
  <si>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</si>
  <si>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</si>
  <si>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</si>
  <si>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</si>
  <si>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</si>
  <si>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</si>
  <si>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</si>
  <si>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</si>
  <si>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CUST1547</t>
  </si>
  <si>
    <t>ORD12560</t>
  </si>
  <si>
    <t>ORD12561</t>
  </si>
  <si>
    <t>ORD12562</t>
  </si>
  <si>
    <t>ORD12563</t>
  </si>
  <si>
    <t>ORD12564</t>
  </si>
  <si>
    <t>CUST1480</t>
  </si>
  <si>
    <t>ORD12565</t>
  </si>
  <si>
    <t>ORD12566</t>
  </si>
  <si>
    <t>ORD12567</t>
  </si>
  <si>
    <t>ORD12568</t>
  </si>
  <si>
    <t>ORD12570</t>
  </si>
  <si>
    <t>ORD12571</t>
  </si>
  <si>
    <t>ORD12572</t>
  </si>
  <si>
    <t>ORD12573</t>
  </si>
  <si>
    <t>ORD12574</t>
  </si>
  <si>
    <t>ORD12575</t>
  </si>
  <si>
    <t>CUST1239</t>
  </si>
  <si>
    <t>ORD12576</t>
  </si>
  <si>
    <t>ORD12577</t>
  </si>
  <si>
    <t>CUST1218</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</si>
  <si>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</si>
  <si>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</si>
  <si>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</si>
  <si>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</si>
  <si>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</si>
  <si>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</si>
  <si>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</si>
  <si>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</si>
  <si>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</si>
  <si>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</si>
  <si>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</si>
  <si>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</si>
  <si>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</si>
  <si>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</si>
  <si>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</si>
  <si>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</si>
  <si>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</si>
  <si>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</si>
  <si>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</si>
  <si>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</si>
  <si>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</si>
  <si>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</si>
  <si>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</si>
  <si>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</si>
  <si>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</si>
  <si>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</si>
  <si>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</si>
  <si>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</si>
  <si>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</si>
  <si>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</si>
  <si>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</si>
  <si>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</si>
  <si>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</si>
  <si>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</si>
  <si>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</si>
  <si>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</si>
  <si>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</si>
  <si>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ORD12616</t>
  </si>
  <si>
    <t>ORD12617</t>
  </si>
  <si>
    <t>CUST1543</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</si>
  <si>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</si>
  <si>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</si>
  <si>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</si>
  <si>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</si>
  <si>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</si>
  <si>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</si>
  <si>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</si>
  <si>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</si>
  <si>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</si>
  <si>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</si>
  <si>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</si>
  <si>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</si>
  <si>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</si>
  <si>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</si>
  <si>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</si>
  <si>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</si>
  <si>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</si>
  <si>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</si>
  <si>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</si>
  <si>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ORD12638</t>
  </si>
  <si>
    <t>ORD12639</t>
  </si>
  <si>
    <t>ORD12640</t>
  </si>
  <si>
    <t>ORD12641</t>
  </si>
  <si>
    <t>ORD12642</t>
  </si>
  <si>
    <t>ORD12643</t>
  </si>
  <si>
    <t>ORD12644</t>
  </si>
  <si>
    <t>ORD12645</t>
  </si>
  <si>
    <t>ORD12646</t>
  </si>
  <si>
    <t>ORD12647</t>
  </si>
  <si>
    <t>ORD12648</t>
  </si>
  <si>
    <t>ORD12649</t>
  </si>
  <si>
    <t>ORD12650</t>
  </si>
  <si>
    <t>ORD12652</t>
  </si>
  <si>
    <t>ORD12653</t>
  </si>
  <si>
    <t>ORD12654</t>
  </si>
  <si>
    <t>ORD12655</t>
  </si>
  <si>
    <t>ORD12656</t>
  </si>
  <si>
    <t>ORD12657</t>
  </si>
  <si>
    <t>ORD12658</t>
  </si>
  <si>
    <t>ORD12659</t>
  </si>
  <si>
    <t>ORD12660</t>
  </si>
  <si>
    <t>ORD12661</t>
  </si>
  <si>
    <t>ORD12663</t>
  </si>
  <si>
    <t>ORD12664</t>
  </si>
  <si>
    <t>ORD12665</t>
  </si>
  <si>
    <t>ORD12666</t>
  </si>
  <si>
    <t>ORD12667</t>
  </si>
  <si>
    <t>ORD12668</t>
  </si>
  <si>
    <t>ORD12669</t>
  </si>
  <si>
    <t>ORD12670</t>
  </si>
  <si>
    <t>ORD12671</t>
  </si>
  <si>
    <t>ORD12672</t>
  </si>
  <si>
    <t>ORD12673</t>
  </si>
  <si>
    <t>CUST1172</t>
  </si>
  <si>
    <t>ORD12674</t>
  </si>
  <si>
    <t>ORD12675</t>
  </si>
  <si>
    <t>ORD12676</t>
  </si>
  <si>
    <t>ORD12677</t>
  </si>
  <si>
    <t>ORD12678</t>
  </si>
  <si>
    <t>ORD12679</t>
  </si>
  <si>
    <t>ORD12681</t>
  </si>
  <si>
    <t>ORD12682</t>
  </si>
  <si>
    <t>ORD12683</t>
  </si>
  <si>
    <t>ORD12684</t>
  </si>
  <si>
    <t>ORD12685</t>
  </si>
  <si>
    <t>ORD12686</t>
  </si>
  <si>
    <t>ORD12687</t>
  </si>
  <si>
    <t>ORD12688</t>
  </si>
  <si>
    <t>ORD12689</t>
  </si>
  <si>
    <t>ORD12690</t>
  </si>
  <si>
    <t>ORD12691</t>
  </si>
  <si>
    <t>ORD12692</t>
  </si>
  <si>
    <t>CUST1475</t>
  </si>
  <si>
    <t>ORD12693</t>
  </si>
  <si>
    <t>ORD12694</t>
  </si>
  <si>
    <t>ORD12695</t>
  </si>
  <si>
    <t>ORD12696</t>
  </si>
  <si>
    <t>ORD12697</t>
  </si>
  <si>
    <t>ORD12698</t>
  </si>
  <si>
    <t>ORD12699</t>
  </si>
  <si>
    <t>ORD12700</t>
  </si>
  <si>
    <t>ORD12701</t>
  </si>
  <si>
    <t>ORD12703</t>
  </si>
  <si>
    <t>ORD12704</t>
  </si>
  <si>
    <t>ORD12705</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</si>
  <si>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</si>
  <si>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</si>
  <si>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</si>
  <si>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</si>
  <si>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</si>
  <si>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</si>
  <si>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</si>
  <si>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</si>
  <si>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</si>
  <si>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</si>
  <si>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</si>
  <si>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</si>
  <si>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</si>
  <si>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</si>
  <si>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</si>
  <si>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</si>
  <si>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</si>
  <si>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</si>
  <si>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</si>
  <si>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</si>
  <si>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</si>
  <si>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</si>
  <si>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</si>
  <si>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</si>
  <si>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CUST1171</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</si>
  <si>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</si>
  <si>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</si>
  <si>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</si>
  <si>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</si>
  <si>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</si>
  <si>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</si>
  <si>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</si>
  <si>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</si>
  <si>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</si>
  <si>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</si>
  <si>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</si>
  <si>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</si>
  <si>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</si>
  <si>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</si>
  <si>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</si>
  <si>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</si>
  <si>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</si>
  <si>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</si>
  <si>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</si>
  <si>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</si>
  <si>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</si>
  <si>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</si>
  <si>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</si>
  <si>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</si>
  <si>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</si>
  <si>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</si>
  <si>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</si>
  <si>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</si>
  <si>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</si>
  <si>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</si>
  <si>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</si>
  <si>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</si>
  <si>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</si>
  <si>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</si>
  <si>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</si>
  <si>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</si>
  <si>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</si>
  <si>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</si>
  <si>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</si>
  <si>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</si>
  <si>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</si>
  <si>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</si>
  <si>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</si>
  <si>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</si>
  <si>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</si>
  <si>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</si>
  <si>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</si>
  <si>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</si>
  <si>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</si>
  <si>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</si>
  <si>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</si>
  <si>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</si>
  <si>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</si>
  <si>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</si>
  <si>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</si>
  <si>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</si>
  <si>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</si>
  <si>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</si>
  <si>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</si>
  <si>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</si>
  <si>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</si>
  <si>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</si>
  <si>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</si>
  <si>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</si>
  <si>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</si>
  <si>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</si>
  <si>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</si>
  <si>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</si>
  <si>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</si>
  <si>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</si>
  <si>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</si>
  <si>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</si>
  <si>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</si>
  <si>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</si>
  <si>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</si>
  <si>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</si>
  <si>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</si>
  <si>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</si>
  <si>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</si>
  <si>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</si>
  <si>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ORD12813</t>
  </si>
  <si>
    <t>ORD12814</t>
  </si>
  <si>
    <t>ORD12816</t>
  </si>
  <si>
    <t>ORD12817</t>
  </si>
  <si>
    <t>ORD12818</t>
  </si>
  <si>
    <t>ORD12819</t>
  </si>
  <si>
    <t>ORD12820</t>
  </si>
  <si>
    <t>ORD12821</t>
  </si>
  <si>
    <t>ORD12822</t>
  </si>
  <si>
    <t>ORD12823</t>
  </si>
  <si>
    <t>ORD12824</t>
  </si>
  <si>
    <t>CUST1431</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</si>
  <si>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</si>
  <si>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</si>
  <si>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</si>
  <si>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</si>
  <si>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</si>
  <si>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</si>
  <si>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</si>
  <si>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</si>
  <si>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</si>
  <si>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</si>
  <si>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</si>
  <si>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</si>
  <si>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</si>
  <si>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</si>
  <si>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</si>
  <si>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</si>
  <si>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</si>
  <si>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</si>
  <si>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</si>
  <si>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</si>
  <si>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</si>
  <si>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</si>
  <si>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</si>
  <si>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</si>
  <si>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CUST1067</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</si>
  <si>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</si>
  <si>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</si>
  <si>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</si>
  <si>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</si>
  <si>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</si>
  <si>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</si>
  <si>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</si>
  <si>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</si>
  <si>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</si>
  <si>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</si>
  <si>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</si>
  <si>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</si>
  <si>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</si>
  <si>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</si>
  <si>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</si>
  <si>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</si>
  <si>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ORD12866</t>
  </si>
  <si>
    <t>ORD12867</t>
  </si>
  <si>
    <t>ORD12868</t>
  </si>
  <si>
    <t>CUST1581</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</si>
  <si>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</si>
  <si>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</si>
  <si>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</si>
  <si>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</si>
  <si>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</si>
  <si>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</si>
  <si>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</si>
  <si>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</si>
  <si>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</si>
  <si>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</si>
  <si>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</si>
  <si>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</si>
  <si>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</si>
  <si>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</si>
  <si>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</si>
  <si>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</si>
  <si>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</si>
  <si>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CUST1016</t>
  </si>
  <si>
    <t>ORD12886</t>
  </si>
  <si>
    <t>ORD12887</t>
  </si>
  <si>
    <t>ORD12888</t>
  </si>
  <si>
    <t>ORD12889</t>
  </si>
  <si>
    <t>ORD12890</t>
  </si>
  <si>
    <t>ORD12891</t>
  </si>
  <si>
    <t>ORD12892</t>
  </si>
  <si>
    <t>ORD12893</t>
  </si>
  <si>
    <t>ORD12894</t>
  </si>
  <si>
    <t>ORD12895</t>
  </si>
  <si>
    <t>ORD12896</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</si>
  <si>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</si>
  <si>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</si>
  <si>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</si>
  <si>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</si>
  <si>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</si>
  <si>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</si>
  <si>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</si>
  <si>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</si>
  <si>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</si>
  <si>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</si>
  <si>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</si>
  <si>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</si>
  <si>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</si>
  <si>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</si>
  <si>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</si>
  <si>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</si>
  <si>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</si>
  <si>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</si>
  <si>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</si>
  <si>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</si>
  <si>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</si>
  <si>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</si>
  <si>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</si>
  <si>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</si>
  <si>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</si>
  <si>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</si>
  <si>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</si>
  <si>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</si>
  <si>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</si>
  <si>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</si>
  <si>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</si>
  <si>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</si>
  <si>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CUST1098</t>
  </si>
  <si>
    <t>ORD12930</t>
  </si>
  <si>
    <t>ORD12931</t>
  </si>
  <si>
    <t>ORD12932</t>
  </si>
  <si>
    <t>ORD12933</t>
  </si>
  <si>
    <t>ORD12934</t>
  </si>
  <si>
    <t>ORD12935</t>
  </si>
  <si>
    <t>ORD12936</t>
  </si>
  <si>
    <t>ORD12937</t>
  </si>
  <si>
    <t>ORD12938</t>
  </si>
  <si>
    <t>ORD12939</t>
  </si>
  <si>
    <t>ORD12940</t>
  </si>
  <si>
    <t>ORD12941</t>
  </si>
  <si>
    <t>ORD12942</t>
  </si>
  <si>
    <t>ORD12945</t>
  </si>
  <si>
    <t>ORD12946</t>
  </si>
  <si>
    <t>ORD12947</t>
  </si>
  <si>
    <t>ORD12948</t>
  </si>
  <si>
    <t>ORD12949</t>
  </si>
  <si>
    <t>ORD12950</t>
  </si>
  <si>
    <t>ORD12951</t>
  </si>
  <si>
    <t>ORD12952</t>
  </si>
  <si>
    <t>ORD12953</t>
  </si>
  <si>
    <t>ORD12954</t>
  </si>
  <si>
    <t>ORD12955</t>
  </si>
  <si>
    <t>ORD12956</t>
  </si>
  <si>
    <t>ORD12957</t>
  </si>
  <si>
    <t>ORD12959</t>
  </si>
  <si>
    <t>ORD12960</t>
  </si>
  <si>
    <t>ORD12961</t>
  </si>
  <si>
    <t>ORD12962</t>
  </si>
  <si>
    <t>ORD12963</t>
  </si>
  <si>
    <t>ORD12964</t>
  </si>
  <si>
    <t>ORD12965</t>
  </si>
  <si>
    <t>ORD12966</t>
  </si>
  <si>
    <t>ORD12967</t>
  </si>
  <si>
    <t>ORD12968</t>
  </si>
  <si>
    <t>ORD12969</t>
  </si>
  <si>
    <t>ORD12971</t>
  </si>
  <si>
    <t>ORD12972</t>
  </si>
  <si>
    <t>ORD12973</t>
  </si>
  <si>
    <t>ORD12974</t>
  </si>
  <si>
    <t>ORD12975</t>
  </si>
  <si>
    <t>ORD12976</t>
  </si>
  <si>
    <t>ORD12977</t>
  </si>
  <si>
    <t>ORD12978</t>
  </si>
  <si>
    <t>ORD12979</t>
  </si>
  <si>
    <t>ORD12980</t>
  </si>
  <si>
    <t>ORD12981</t>
  </si>
  <si>
    <t>ORD12982</t>
  </si>
  <si>
    <t>ORD12983</t>
  </si>
  <si>
    <t>ORD12985</t>
  </si>
  <si>
    <t>ORD12986</t>
  </si>
  <si>
    <t>ORD12987</t>
  </si>
  <si>
    <t>ORD12988</t>
  </si>
  <si>
    <t>ORD12989</t>
  </si>
  <si>
    <t>ORD12990</t>
  </si>
  <si>
    <t>ORD12991</t>
  </si>
  <si>
    <t>ORD12992</t>
  </si>
  <si>
    <t>ORD12993</t>
  </si>
  <si>
    <t>ORD12994</t>
  </si>
  <si>
    <t>ORD12995</t>
  </si>
  <si>
    <t>ORD12996</t>
  </si>
  <si>
    <t>ORD12997</t>
  </si>
  <si>
    <t>ORD12998</t>
  </si>
  <si>
    <t>ORD12999</t>
  </si>
  <si>
    <t>Row Labels</t>
  </si>
  <si>
    <t>Grand Total</t>
  </si>
  <si>
    <t>Sum of Sales</t>
  </si>
  <si>
    <t>Sum of Profit</t>
  </si>
  <si>
    <t>Sum of Profit_Margin</t>
  </si>
  <si>
    <t>Sum of Profit_margin2</t>
  </si>
  <si>
    <t>Sofa has higher sales but low profit</t>
  </si>
  <si>
    <t>Count of Order_ID</t>
  </si>
  <si>
    <t xml:space="preserve">% of parcels returned </t>
  </si>
  <si>
    <t xml:space="preserve">average order value </t>
  </si>
  <si>
    <t>Month_Name</t>
  </si>
  <si>
    <t>March</t>
  </si>
  <si>
    <t>May</t>
  </si>
  <si>
    <t>July</t>
  </si>
  <si>
    <t>August</t>
  </si>
  <si>
    <t>June</t>
  </si>
  <si>
    <t>February</t>
  </si>
  <si>
    <t>October</t>
  </si>
  <si>
    <t>April</t>
  </si>
  <si>
    <t>December</t>
  </si>
  <si>
    <t>September</t>
  </si>
  <si>
    <t>November</t>
  </si>
  <si>
    <t>January</t>
  </si>
  <si>
    <t>Sum of Profit2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</si>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</sst>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quot;M&quot;"/>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0"/>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0" fillId="2" borderId="1" xfId="0" applyFill="1" applyBorder="1"/>
    <xf numFmtId="14" fontId="0" fillId="2" borderId="2" xfId="0" applyNumberFormat="1" applyFill="1" applyBorder="1"/>
    <xf numFmtId="0" fontId="0" fillId="2" borderId="2" xfId="0" applyFill="1" applyBorder="1"/>
    <xf numFmtId="49" fontId="0" fillId="2" borderId="2" xfId="0" applyNumberFormat="1" applyFill="1" applyBorder="1"/>
    <xf numFmtId="1" fontId="0" fillId="2" borderId="2" xfId="0" applyNumberFormat="1" applyFill="1" applyBorder="1"/>
    <xf numFmtId="9" fontId="0" fillId="2" borderId="2" xfId="1" applyFont="1" applyFill="1" applyBorder="1"/>
    <xf numFmtId="0" fontId="0" fillId="2" borderId="2" xfId="1" applyNumberFormat="1" applyFont="1" applyFill="1" applyBorder="1"/>
    <xf numFmtId="2" fontId="0" fillId="2" borderId="2" xfId="0" applyNumberFormat="1" applyFill="1" applyBorder="1"/>
    <xf numFmtId="0" fontId="0" fillId="2" borderId="3" xfId="0" applyFill="1" applyBorder="1"/>
    <xf numFmtId="0" fontId="0" fillId="0" borderId="1" xfId="0" applyBorder="1"/>
    <xf numFmtId="14" fontId="0" fillId="0" borderId="2" xfId="0" applyNumberFormat="1" applyBorder="1"/>
    <xf numFmtId="0" fontId="0" fillId="0" borderId="2" xfId="0" applyBorder="1"/>
    <xf numFmtId="49" fontId="0" fillId="0" borderId="2" xfId="0" applyNumberFormat="1" applyBorder="1"/>
    <xf numFmtId="1" fontId="0" fillId="0" borderId="2" xfId="0" applyNumberFormat="1" applyBorder="1"/>
    <xf numFmtId="9" fontId="0" fillId="0" borderId="2" xfId="1" applyFont="1" applyBorder="1"/>
    <xf numFmtId="0" fontId="0" fillId="0" borderId="2" xfId="1" applyNumberFormat="1" applyFont="1" applyBorder="1"/>
    <xf numFmtId="2" fontId="0" fillId="0" borderId="2" xfId="0" applyNumberFormat="1" applyBorder="1"/>
    <xf numFmtId="0" fontId="0" fillId="0" borderId="3" xfId="0" applyBorder="1"/>
    <xf numFmtId="14" fontId="0" fillId="0" borderId="0" xfId="0" applyNumberFormat="1"/>
    <xf numFmtId="49" fontId="0" fillId="0" borderId="0" xfId="0" applyNumberFormat="1"/>
    <xf numFmtId="1" fontId="0" fillId="0" borderId="0" xfId="0" applyNumberFormat="1"/>
    <xf numFmtId="9" fontId="0" fillId="0" borderId="0" xfId="1" applyFont="1"/>
    <xf numFmtId="0" fontId="0" fillId="0" borderId="0" xfId="1" applyNumberFormat="1" applyFont="1"/>
    <xf numFmtId="2" fontId="0" fillId="0" borderId="0" xfId="0" applyNumberFormat="1"/>
    <xf numFmtId="0" fontId="0" fillId="0" borderId="4" xfId="0" applyBorder="1"/>
    <xf numFmtId="14" fontId="0" fillId="0" borderId="5" xfId="0" applyNumberFormat="1" applyBorder="1"/>
    <xf numFmtId="0" fontId="0" fillId="0" borderId="5" xfId="0" applyBorder="1"/>
    <xf numFmtId="49" fontId="0" fillId="0" borderId="5" xfId="0" applyNumberFormat="1" applyBorder="1"/>
    <xf numFmtId="1" fontId="0" fillId="0" borderId="5" xfId="0" applyNumberFormat="1" applyBorder="1"/>
    <xf numFmtId="9" fontId="0" fillId="0" borderId="5" xfId="1" applyFont="1" applyBorder="1"/>
    <xf numFmtId="0" fontId="0" fillId="0" borderId="5" xfId="1" applyNumberFormat="1" applyFont="1" applyBorder="1"/>
    <xf numFmtId="2" fontId="0" fillId="0" borderId="5" xfId="0" applyNumberFormat="1" applyBorder="1"/>
    <xf numFmtId="0" fontId="0" fillId="0" borderId="6" xfId="0" applyBorder="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xf>
    <xf numFmtId="0" fontId="2" fillId="0" borderId="0" xfId="0" applyFont="1"/>
    <xf numFmtId="0" fontId="2" fillId="0" borderId="1" xfId="0" applyFont="1" applyBorder="1"/>
    <xf numFmtId="0" fontId="2" fillId="0" borderId="2" xfId="0" applyFont="1" applyBorder="1"/>
    <xf numFmtId="0" fontId="0" fillId="3" borderId="0" xfId="0" applyFill="1"/>
    <xf numFmtId="0" fontId="0" fillId="4" borderId="0" xfId="0" applyFill="1"/>
    <xf numFmtId="9" fontId="0" fillId="0" borderId="5" xfId="0" applyNumberFormat="1" applyBorder="1"/>
    <xf numFmtId="9" fontId="2" fillId="0" borderId="2" xfId="1" applyFont="1" applyBorder="1"/>
    <xf numFmtId="164" fontId="2" fillId="0" borderId="2" xfId="0" applyNumberFormat="1" applyFont="1" applyBorder="1"/>
    <xf numFmtId="10" fontId="0" fillId="0" borderId="0" xfId="0" applyNumberFormat="1"/>
    <xf numFmtId="9" fontId="1" fillId="0" borderId="0" xfId="0" applyNumberFormat="1" applyFont="1"/>
  </cellXfs>
  <cellStyles count="2">
    <cellStyle name="Normal" xfId="0" builtinId="0"/>
    <cellStyle name="Percent" xfId="1" builtinId="5"/>
  </cellStyles>
  <dxfs count="7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3" formatCode="0%"/>
    </dxf>
    <dxf>
      <border diagonalUp="0" diagonalDown="0" outline="0">
        <left/>
        <right style="thin">
          <color theme="4" tint="0.39997558519241921"/>
        </right>
        <top style="thin">
          <color theme="4" tint="0.39997558519241921"/>
        </top>
        <bottom/>
      </border>
    </dxf>
    <dxf>
      <numFmt numFmtId="0" formatCode="General"/>
      <border diagonalUp="0" diagonalDown="0">
        <left/>
        <right style="thin">
          <color theme="4" tint="0.39997558519241921"/>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numFmt numFmtId="0" formatCode="General"/>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numFmt numFmtId="13"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numFmt numFmtId="2" formatCode="0.00"/>
      <border diagonalUp="0" diagonalDown="0" outline="0">
        <left/>
        <right/>
        <top style="thin">
          <color theme="4" tint="0.39997558519241921"/>
        </top>
        <bottom/>
      </border>
    </dxf>
    <dxf>
      <numFmt numFmtId="2" formatCode="0.00"/>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3" formatCode="0%"/>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numFmt numFmtId="13"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numFmt numFmtId="1" formatCode="0"/>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numFmt numFmtId="30" formatCode="@"/>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border diagonalUp="0" diagonalDown="0">
        <left/>
        <right/>
        <top style="thin">
          <color theme="4" tint="0.39997558519241921"/>
        </top>
        <bottom style="thin">
          <color theme="4" tint="0.39997558519241921"/>
        </bottom>
        <vertical/>
        <horizontal/>
      </border>
    </dxf>
    <dxf>
      <numFmt numFmtId="19" formatCode="dd/mm/yyyy"/>
      <border diagonalUp="0" diagonalDown="0" outline="0">
        <left/>
        <right/>
        <top style="thin">
          <color theme="4" tint="0.39997558519241921"/>
        </top>
        <bottom/>
      </border>
    </dxf>
    <dxf>
      <numFmt numFmtId="19" formatCode="dd/mm/yyyy"/>
      <border diagonalUp="0" diagonalDown="0">
        <left/>
        <right/>
        <top style="thin">
          <color theme="4" tint="0.39997558519241921"/>
        </top>
        <bottom style="thin">
          <color theme="4" tint="0.39997558519241921"/>
        </bottom>
        <vertical/>
        <horizontal/>
      </border>
    </dxf>
    <dxf>
      <border diagonalUp="0" diagonalDown="0" outline="0">
        <left style="thin">
          <color theme="4" tint="0.39997558519241921"/>
        </left>
        <right/>
        <top style="thin">
          <color theme="4" tint="0.39997558519241921"/>
        </top>
        <bottom/>
      </border>
    </dxf>
    <dxf>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s>
  <tableStyles count="0" defaultTableStyle="TableStyleMedium2" defaultPivotStyle="PivotStyleLight16"/>
  <colors>
    <mruColors>
      <color rgb="FF66CCFF"/>
      <color rgb="FFE6FD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5.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22/10/relationships/richValueRel" Target="richData/richValueRel.xml"/><Relationship Id="rId30" Type="http://schemas.microsoft.com/office/2017/06/relationships/rdRichValueTypes" Target="richData/rdRichValueTyp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[sales_3000.xlsx]city_sales!PivotTable1</c:name>
    <c:fmtId val="7"/>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City</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53535353535352E-2"/>
          <c:y val="0.20042179749557734"/>
          <c:w val="0.93611286089238843"/>
          <c:h val="0.77411634118422423"/>
        </c:manualLayout>
      </c:layout>
      <c:barChart>
        <c:barDir val="bar"/>
        <c:grouping val="clustered"/>
        <c:varyColors val="0"/>
        <c:ser>
          <c:idx val="0"/>
          <c:order val="0"/>
          <c:tx>
            <c:strRef>
              <c:f>city_sales!$B$3</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city_sales!$B$4:$B$16</c:f>
              <c:numCache>
                <c:formatCode>0.00%</c:formatCode>
                <c:ptCount val="12"/>
                <c:pt idx="0">
                  <c:v>0.13166666666666665</c:v>
                </c:pt>
                <c:pt idx="1">
                  <c:v>9.8666666666666666E-2</c:v>
                </c:pt>
                <c:pt idx="2">
                  <c:v>0.10199999999999999</c:v>
                </c:pt>
                <c:pt idx="3">
                  <c:v>8.7333333333333332E-2</c:v>
                </c:pt>
                <c:pt idx="4">
                  <c:v>8.9666666666666672E-2</c:v>
                </c:pt>
                <c:pt idx="5">
                  <c:v>0.08</c:v>
                </c:pt>
                <c:pt idx="6">
                  <c:v>7.566666666666666E-2</c:v>
                </c:pt>
                <c:pt idx="7">
                  <c:v>7.1999999999999995E-2</c:v>
                </c:pt>
                <c:pt idx="8">
                  <c:v>7.7666666666666662E-2</c:v>
                </c:pt>
                <c:pt idx="9">
                  <c:v>6.9000000000000006E-2</c:v>
                </c:pt>
                <c:pt idx="10">
                  <c:v>5.6666666666666664E-2</c:v>
                </c:pt>
                <c:pt idx="11">
                  <c:v>5.9666666666666666E-2</c:v>
                </c:pt>
              </c:numCache>
            </c:numRef>
          </c:val>
          <c:extLst>
            <c:ext xmlns:c16="http://schemas.microsoft.com/office/drawing/2014/chart" uri="{C3380CC4-5D6E-409C-BE32-E72D297353CC}">
              <c16:uniqueId val="{00000005-CDD3-4230-9C70-40F584B3E1E4}"/>
            </c:ext>
          </c:extLst>
        </c:ser>
        <c:ser>
          <c:idx val="1"/>
          <c:order val="1"/>
          <c:tx>
            <c:strRef>
              <c:f>city_sales!$C$3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city_sales!$C$4:$C$16</c:f>
              <c:numCache>
                <c:formatCode>0.00%</c:formatCode>
                <c:ptCount val="12"/>
                <c:pt idx="0">
                  <c:v>0.13562307697057804</c:v>
                </c:pt>
                <c:pt idx="1">
                  <c:v>0.11636410082906191</c:v>
                </c:pt>
                <c:pt idx="2">
                  <c:v>0.11287920669541684</c:v>
                </c:pt>
                <c:pt idx="3">
                  <c:v>9.29811030823397E-2</c:v>
                </c:pt>
                <c:pt idx="4">
                  <c:v>8.8866669201726048E-2</c:v>
                </c:pt>
                <c:pt idx="5">
                  <c:v>7.2834043637472201E-2</c:v>
                </c:pt>
                <c:pt idx="6">
                  <c:v>7.1119465973490434E-2</c:v>
                </c:pt>
                <c:pt idx="7">
                  <c:v>7.0964112334331433E-2</c:v>
                </c:pt>
                <c:pt idx="8">
                  <c:v>7.0519258163622478E-2</c:v>
                </c:pt>
                <c:pt idx="9">
                  <c:v>6.1395563191067752E-2</c:v>
                </c:pt>
                <c:pt idx="10">
                  <c:v>5.7456877177347876E-2</c:v>
                </c:pt>
                <c:pt idx="11">
                  <c:v>4.8996522743545268E-2</c:v>
                </c:pt>
              </c:numCache>
            </c:numRef>
          </c:val>
          <c:extLst>
            <c:ext xmlns:c16="http://schemas.microsoft.com/office/drawing/2014/chart" uri="{C3380CC4-5D6E-409C-BE32-E72D297353CC}">
              <c16:uniqueId val="{00000007-CDD3-4230-9C70-40F584B3E1E4}"/>
            </c:ext>
          </c:extLst>
        </c:ser>
        <c:ser>
          <c:idx val="2"/>
          <c:order val="2"/>
          <c:tx>
            <c:strRef>
              <c:f>city_sales!$D$3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city_sales!$D$4:$D$16</c:f>
              <c:numCache>
                <c:formatCode>0.00%</c:formatCode>
                <c:ptCount val="12"/>
                <c:pt idx="0">
                  <c:v>0.13384384977330388</c:v>
                </c:pt>
                <c:pt idx="1">
                  <c:v>0.11747217989650587</c:v>
                </c:pt>
                <c:pt idx="2">
                  <c:v>0.11092556096579627</c:v>
                </c:pt>
                <c:pt idx="3">
                  <c:v>0.1004988432350673</c:v>
                </c:pt>
                <c:pt idx="4">
                  <c:v>9.0409282433192628E-2</c:v>
                </c:pt>
                <c:pt idx="5">
                  <c:v>7.0733102104529821E-2</c:v>
                </c:pt>
                <c:pt idx="6">
                  <c:v>7.251481814016042E-2</c:v>
                </c:pt>
                <c:pt idx="7">
                  <c:v>7.1376680662094252E-2</c:v>
                </c:pt>
                <c:pt idx="8">
                  <c:v>6.6720282690251514E-2</c:v>
                </c:pt>
                <c:pt idx="9">
                  <c:v>6.1137168850425264E-2</c:v>
                </c:pt>
                <c:pt idx="10">
                  <c:v>5.4256652795422119E-2</c:v>
                </c:pt>
                <c:pt idx="11">
                  <c:v>5.0111578453250677E-2</c:v>
                </c:pt>
              </c:numCache>
            </c:numRef>
          </c:val>
          <c:extLst>
            <c:ext xmlns:c16="http://schemas.microsoft.com/office/drawing/2014/chart" uri="{C3380CC4-5D6E-409C-BE32-E72D297353CC}">
              <c16:uniqueId val="{00000002-8086-4CDC-A2A4-5ABED6C80BFB}"/>
            </c:ext>
          </c:extLst>
        </c:ser>
        <c:dLbls>
          <c:showLegendKey val="0"/>
          <c:showVal val="0"/>
          <c:showCatName val="0"/>
          <c:showSerName val="0"/>
          <c:showPercent val="0"/>
          <c:showBubbleSize val="0"/>
        </c:dLbls>
        <c:gapWidth val="100"/>
        <c:axId val="589314479"/>
        <c:axId val="326202847"/>
      </c:barChart>
      <c:catAx>
        <c:axId val="58931447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lt1">
                    <a:lumMod val="85000"/>
                  </a:schemeClr>
                </a:solidFill>
                <a:latin typeface="+mn-lt"/>
                <a:ea typeface="+mn-ea"/>
                <a:cs typeface="+mn-cs"/>
              </a:defRPr>
            </a:pPr>
            <a:endParaRPr lang="en-US"/>
          </a:p>
        </c:txPr>
        <c:crossAx val="326202847"/>
        <c:crosses val="autoZero"/>
        <c:auto val="1"/>
        <c:lblAlgn val="ctr"/>
        <c:lblOffset val="100"/>
        <c:noMultiLvlLbl val="0"/>
      </c:catAx>
      <c:valAx>
        <c:axId val="326202847"/>
        <c:scaling>
          <c:orientation val="minMax"/>
        </c:scaling>
        <c:delete val="1"/>
        <c:axPos val="b"/>
        <c:numFmt formatCode="0.00%" sourceLinked="1"/>
        <c:majorTickMark val="none"/>
        <c:minorTickMark val="none"/>
        <c:tickLblPos val="nextTo"/>
        <c:crossAx val="58931447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90820">
            <a:schemeClr val="bg1">
              <a:lumMod val="65000"/>
            </a:schemeClr>
          </a:gs>
          <a:gs pos="0">
            <a:schemeClr val="accent2">
              <a:lumMod val="75000"/>
            </a:schemeClr>
          </a:gs>
        </a:gsLst>
        <a:lin ang="5400000" scaled="1"/>
      </a:gradFill>
    </a:ln>
    <a:effectLst>
      <a:innerShdw blurRad="114300">
        <a:prstClr val="black"/>
      </a:innerShdw>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[sales_3000.xlsx]region_sales!PivotTable2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region_sales!$B$4:$B$8</c:f>
              <c:numCache>
                <c:formatCode>General</c:formatCode>
                <c:ptCount val="4"/>
                <c:pt idx="0">
                  <c:v>9274805</c:v>
                </c:pt>
                <c:pt idx="1">
                  <c:v>7550415</c:v>
                </c:pt>
                <c:pt idx="2">
                  <c:v>8498105</c:v>
                </c:pt>
                <c:pt idx="3">
                  <c:v>5445185</c:v>
                </c:pt>
              </c:numCache>
            </c:numRef>
          </c:val>
          <c:extLst>
            <c:ext xmlns:c16="http://schemas.microsoft.com/office/drawing/2014/chart" uri="{C3380CC4-5D6E-409C-BE32-E72D297353CC}">
              <c16:uniqueId val="{00000000-29B8-4B19-86C5-8D86BDAEF948}"/>
            </c:ext>
          </c:extLst>
        </c:ser>
        <c:ser>
          <c:idx val="1"/>
          <c:order val="1"/>
          <c:tx>
            <c:strRef>
              <c:f>region_sales!$C$3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region_sales!$C$4:$C$8</c:f>
              <c:numCache>
                <c:formatCode>General</c:formatCode>
                <c:ptCount val="4"/>
                <c:pt idx="0">
                  <c:v>1637775</c:v>
                </c:pt>
                <c:pt idx="1">
                  <c:v>1312995</c:v>
                </c:pt>
                <c:pt idx="2">
                  <c:v>1499175</c:v>
                </c:pt>
                <c:pt idx="3">
                  <c:v>918475</c:v>
                </c:pt>
              </c:numCache>
            </c:numRef>
          </c:val>
          <c:extLst>
            <c:ext xmlns:c16="http://schemas.microsoft.com/office/drawing/2014/chart" uri="{C3380CC4-5D6E-409C-BE32-E72D297353CC}">
              <c16:uniqueId val="{00000002-7732-4803-8D1F-B59901050C60}"/>
            </c:ext>
          </c:extLst>
        </c:ser>
        <c:ser>
          <c:idx val="2"/>
          <c:order val="2"/>
          <c:tx>
            <c:strRef>
              <c:f>region_sales!$D$3</c:f>
              <c:strCache>
                <c:ptCount val="1"/>
                <c:pt idx="0">
                  <c:v>Sum of Profit2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region_sales!$D$4:$D$8</c:f>
              <c:numCache>
                <c:formatCode>0.00%</c:formatCode>
                <c:ptCount val="4"/>
                <c:pt idx="0">
                  <c:v>0.305075795112901</c:v>
                </c:pt>
                <c:pt idx="1">
                  <c:v>0.24457754795638195</c:v>
                </c:pt>
                <c:pt idx="2">
                  <c:v>0.27925814299179275</c:v>
                </c:pt>
                <c:pt idx="3">
                  <c:v>0.1710885139389243</c:v>
                </c:pt>
              </c:numCache>
            </c:numRef>
          </c:val>
          <c:extLst>
            <c:ext xmlns:c16="http://schemas.microsoft.com/office/drawing/2014/chart" uri="{C3380CC4-5D6E-409C-BE32-E72D297353CC}">
              <c16:uniqueId val="{00000004-7732-4803-8D1F-B59901050C60}"/>
            </c:ext>
          </c:extLst>
        </c:ser>
        <c:ser>
          <c:idx val="3"/>
          <c:order val="3"/>
          <c:tx>
            <c:strRef>
              <c:f>region_sales!$E$3</c:f>
              <c:strCache>
                <c:ptCount val="1"/>
                <c:pt idx="0">
                  <c:v>Count of Order_ID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region_sales!$E$4:$E$8</c:f>
              <c:numCache>
                <c:formatCode>General</c:formatCode>
                <c:ptCount val="4"/>
                <c:pt idx="0">
                  <c:v>897</c:v>
                </c:pt>
                <c:pt idx="1">
                  <c:v>740</c:v>
                </c:pt>
                <c:pt idx="2">
                  <c:v>781</c:v>
                </c:pt>
                <c:pt idx="3">
                  <c:v>582</c:v>
                </c:pt>
              </c:numCache>
            </c:numRef>
          </c:val>
          <c:extLst>
            <c:ext xmlns:c16="http://schemas.microsoft.com/office/drawing/2014/chart" uri="{C3380CC4-5D6E-409C-BE32-E72D297353CC}">
              <c16:uniqueId val="{00000005-7732-4803-8D1F-B59901050C60}"/>
            </c:ext>
          </c:extLst>
        </c:ser>
        <c:dLbls>
          <c:showLegendKey val="0"/>
          <c:showVal val="0"/>
          <c:showCatName val="0"/>
          <c:showSerName val="0"/>
          <c:showPercent val="0"/>
          <c:showBubbleSize val="0"/>
        </c:dLbls>
        <c:gapWidth val="100"/>
        <c:overlap val="-24"/>
        <c:axId val="715479855"/>
        <c:axId val="517508799"/>
      </c:barChart>
      <c:catAx>
        <c:axId val="7154798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508799"/>
        <c:crosses val="autoZero"/>
        <c:auto val="1"/>
        <c:lblAlgn val="ctr"/>
        <c:lblOffset val="100"/>
        <c:noMultiLvlLbl val="0"/>
      </c:catAx>
      <c:valAx>
        <c:axId val="517508799"/>
        <c:scaling>
          <c:orientation val="minMax"/>
        </c:scaling>
        <c:delete val="1"/>
        <c:axPos val="l"/>
        <c:numFmt formatCode="General" sourceLinked="1"/>
        <c:majorTickMark val="none"/>
        <c:minorTickMark val="none"/>
        <c:tickLblPos val="nextTo"/>
        <c:crossAx val="715479855"/>
        <c:crosses val="autoZero"/>
        <c:crossBetween val="between"/>
      </c:valAx>
      <c:spPr>
        <a:noFill/>
        <a:ln w="571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83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[sales_3000.xlsx]Product_sale!PivotTable3</c:name>
    <c:fmtId val="13"/>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Product</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Product_sale!$B$1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Product_sale!$A$2:$A$25</c:f>
              <c:strCache>
                <c:ptCount val="23"/>
                <c:pt idx="0">
                  <c:v>Laptop</c:v>
                </c:pt>
                <c:pt idx="1">
                  <c:v>Sofa</c:v>
                </c:pt>
                <c:pt idx="2">
                  <c:v>Smartphone</c:v>
                </c:pt>
                <c:pt idx="3">
                  <c:v>Tablet</c:v>
                </c:pt>
                <c:pt idx="4">
                  <c:v>Study Table</c:v>
                </c:pt>
                <c:pt idx="5">
                  <c:v>Office Chair</c:v>
                </c:pt>
                <c:pt idx="6">
                  <c:v>Air Fryer</c:v>
                </c:pt>
                <c:pt idx="7">
                  <c:v>Smart Watch</c:v>
                </c:pt>
                <c:pt idx="8">
                  <c:v>Jacket</c:v>
                </c:pt>
                <c:pt idx="9">
                  <c:v>Mixer Grinder</c:v>
                </c:pt>
                <c:pt idx="10">
                  <c:v>Cookware Set</c:v>
                </c:pt>
                <c:pt idx="11">
                  <c:v>Cricket Bat</c:v>
                </c:pt>
                <c:pt idx="12">
                  <c:v>Running Shoes</c:v>
                </c:pt>
                <c:pt idx="13">
                  <c:v>Perfume</c:v>
                </c:pt>
                <c:pt idx="14">
                  <c:v>Jeans</c:v>
                </c:pt>
                <c:pt idx="15">
                  <c:v>Headphones</c:v>
                </c:pt>
                <c:pt idx="16">
                  <c:v>Cooking Oil</c:v>
                </c:pt>
                <c:pt idx="17">
                  <c:v>Football</c:v>
                </c:pt>
                <c:pt idx="18">
                  <c:v>T-Shirt</c:v>
                </c:pt>
                <c:pt idx="19">
                  <c:v>Rice 5kg</c:v>
                </c:pt>
                <c:pt idx="20">
                  <c:v>Shampoo</c:v>
                </c:pt>
                <c:pt idx="21">
                  <c:v>Coffee</c:v>
                </c:pt>
                <c:pt idx="22">
                  <c:v>Face Cream</c:v>
                </c:pt>
              </c:strCache>
            </c:strRef>
          </c:cat>
          <c:val>
            <c:numRef>
              <c:f>Product_sale!$B$2:$B$25</c:f>
              <c:numCache>
                <c:formatCode>General</c:formatCode>
                <c:ptCount val="23"/>
                <c:pt idx="0">
                  <c:v>8399550</c:v>
                </c:pt>
                <c:pt idx="1">
                  <c:v>4467750</c:v>
                </c:pt>
                <c:pt idx="2">
                  <c:v>4219600</c:v>
                </c:pt>
                <c:pt idx="3">
                  <c:v>3623400</c:v>
                </c:pt>
                <c:pt idx="4">
                  <c:v>1973400</c:v>
                </c:pt>
                <c:pt idx="5">
                  <c:v>1085875</c:v>
                </c:pt>
                <c:pt idx="6">
                  <c:v>1071000</c:v>
                </c:pt>
                <c:pt idx="7">
                  <c:v>821750</c:v>
                </c:pt>
                <c:pt idx="8">
                  <c:v>676025</c:v>
                </c:pt>
                <c:pt idx="9">
                  <c:v>660600</c:v>
                </c:pt>
                <c:pt idx="10">
                  <c:v>649600</c:v>
                </c:pt>
                <c:pt idx="11">
                  <c:v>461850</c:v>
                </c:pt>
                <c:pt idx="12">
                  <c:v>436625</c:v>
                </c:pt>
                <c:pt idx="13">
                  <c:v>424500</c:v>
                </c:pt>
                <c:pt idx="14">
                  <c:v>416460</c:v>
                </c:pt>
                <c:pt idx="15">
                  <c:v>374000</c:v>
                </c:pt>
                <c:pt idx="16">
                  <c:v>182700</c:v>
                </c:pt>
                <c:pt idx="17">
                  <c:v>178440</c:v>
                </c:pt>
                <c:pt idx="18">
                  <c:v>158535</c:v>
                </c:pt>
                <c:pt idx="19">
                  <c:v>135602.5</c:v>
                </c:pt>
                <c:pt idx="20">
                  <c:v>119610</c:v>
                </c:pt>
                <c:pt idx="21">
                  <c:v>117877.5</c:v>
                </c:pt>
                <c:pt idx="22">
                  <c:v>113760</c:v>
                </c:pt>
              </c:numCache>
            </c:numRef>
          </c:val>
          <c:extLst>
            <c:ext xmlns:c16="http://schemas.microsoft.com/office/drawing/2014/chart" uri="{C3380CC4-5D6E-409C-BE32-E72D297353CC}">
              <c16:uniqueId val="{00000000-1645-4C45-ACC6-D5D7529E819A}"/>
            </c:ext>
          </c:extLst>
        </c:ser>
        <c:ser>
          <c:idx val="1"/>
          <c:order val="1"/>
          <c:tx>
            <c:strRef>
              <c:f>Product_sale!$C$1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Product_sale!$A$2:$A$25</c:f>
              <c:strCache>
                <c:ptCount val="23"/>
                <c:pt idx="0">
                  <c:v>Laptop</c:v>
                </c:pt>
                <c:pt idx="1">
                  <c:v>Sofa</c:v>
                </c:pt>
                <c:pt idx="2">
                  <c:v>Smartphone</c:v>
                </c:pt>
                <c:pt idx="3">
                  <c:v>Tablet</c:v>
                </c:pt>
                <c:pt idx="4">
                  <c:v>Study Table</c:v>
                </c:pt>
                <c:pt idx="5">
                  <c:v>Office Chair</c:v>
                </c:pt>
                <c:pt idx="6">
                  <c:v>Air Fryer</c:v>
                </c:pt>
                <c:pt idx="7">
                  <c:v>Smart Watch</c:v>
                </c:pt>
                <c:pt idx="8">
                  <c:v>Jacket</c:v>
                </c:pt>
                <c:pt idx="9">
                  <c:v>Mixer Grinder</c:v>
                </c:pt>
                <c:pt idx="10">
                  <c:v>Cookware Set</c:v>
                </c:pt>
                <c:pt idx="11">
                  <c:v>Cricket Bat</c:v>
                </c:pt>
                <c:pt idx="12">
                  <c:v>Running Shoes</c:v>
                </c:pt>
                <c:pt idx="13">
                  <c:v>Perfume</c:v>
                </c:pt>
                <c:pt idx="14">
                  <c:v>Jeans</c:v>
                </c:pt>
                <c:pt idx="15">
                  <c:v>Headphones</c:v>
                </c:pt>
                <c:pt idx="16">
                  <c:v>Cooking Oil</c:v>
                </c:pt>
                <c:pt idx="17">
                  <c:v>Football</c:v>
                </c:pt>
                <c:pt idx="18">
                  <c:v>T-Shirt</c:v>
                </c:pt>
                <c:pt idx="19">
                  <c:v>Rice 5kg</c:v>
                </c:pt>
                <c:pt idx="20">
                  <c:v>Shampoo</c:v>
                </c:pt>
                <c:pt idx="21">
                  <c:v>Coffee</c:v>
                </c:pt>
                <c:pt idx="22">
                  <c:v>Face Cream</c:v>
                </c:pt>
              </c:strCache>
            </c:strRef>
          </c:cat>
          <c:val>
            <c:numRef>
              <c:f>Product_sale!$C$2:$C$25</c:f>
              <c:numCache>
                <c:formatCode>General</c:formatCode>
                <c:ptCount val="23"/>
                <c:pt idx="0">
                  <c:v>1466250</c:v>
                </c:pt>
                <c:pt idx="1">
                  <c:v>552750</c:v>
                </c:pt>
                <c:pt idx="2">
                  <c:v>649600</c:v>
                </c:pt>
                <c:pt idx="3">
                  <c:v>570900</c:v>
                </c:pt>
                <c:pt idx="4">
                  <c:v>299400</c:v>
                </c:pt>
                <c:pt idx="5">
                  <c:v>136875</c:v>
                </c:pt>
                <c:pt idx="6">
                  <c:v>207800</c:v>
                </c:pt>
                <c:pt idx="7">
                  <c:v>177750</c:v>
                </c:pt>
                <c:pt idx="8">
                  <c:v>190725</c:v>
                </c:pt>
                <c:pt idx="9">
                  <c:v>151800</c:v>
                </c:pt>
                <c:pt idx="10">
                  <c:v>139200</c:v>
                </c:pt>
                <c:pt idx="11">
                  <c:v>113250</c:v>
                </c:pt>
                <c:pt idx="12">
                  <c:v>99125</c:v>
                </c:pt>
                <c:pt idx="13">
                  <c:v>148500</c:v>
                </c:pt>
                <c:pt idx="14">
                  <c:v>129460</c:v>
                </c:pt>
                <c:pt idx="15">
                  <c:v>102000</c:v>
                </c:pt>
                <c:pt idx="16">
                  <c:v>21390</c:v>
                </c:pt>
                <c:pt idx="17">
                  <c:v>48040</c:v>
                </c:pt>
                <c:pt idx="18">
                  <c:v>52385</c:v>
                </c:pt>
                <c:pt idx="19">
                  <c:v>14102.5</c:v>
                </c:pt>
                <c:pt idx="20">
                  <c:v>37530</c:v>
                </c:pt>
                <c:pt idx="21">
                  <c:v>23827.5</c:v>
                </c:pt>
                <c:pt idx="22">
                  <c:v>35760</c:v>
                </c:pt>
              </c:numCache>
            </c:numRef>
          </c:val>
          <c:extLst>
            <c:ext xmlns:c16="http://schemas.microsoft.com/office/drawing/2014/chart" uri="{C3380CC4-5D6E-409C-BE32-E72D297353CC}">
              <c16:uniqueId val="{00000001-1645-4C45-ACC6-D5D7529E819A}"/>
            </c:ext>
          </c:extLst>
        </c:ser>
        <c:dLbls>
          <c:showLegendKey val="0"/>
          <c:showVal val="0"/>
          <c:showCatName val="0"/>
          <c:showSerName val="0"/>
          <c:showPercent val="0"/>
          <c:showBubbleSize val="0"/>
        </c:dLbls>
        <c:gapWidth val="100"/>
        <c:axId val="1202475663"/>
        <c:axId val="326206687"/>
      </c:barChart>
      <c:catAx>
        <c:axId val="12024756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lt1">
                    <a:lumMod val="85000"/>
                  </a:schemeClr>
                </a:solidFill>
                <a:latin typeface="+mn-lt"/>
                <a:ea typeface="+mn-ea"/>
                <a:cs typeface="+mn-cs"/>
              </a:defRPr>
            </a:pPr>
            <a:endParaRPr lang="en-US"/>
          </a:p>
        </c:txPr>
        <c:crossAx val="326206687"/>
        <c:crosses val="autoZero"/>
        <c:auto val="1"/>
        <c:lblAlgn val="ctr"/>
        <c:lblOffset val="100"/>
        <c:noMultiLvlLbl val="0"/>
      </c:catAx>
      <c:valAx>
        <c:axId val="326206687"/>
        <c:scaling>
          <c:orientation val="minMax"/>
        </c:scaling>
        <c:delete val="1"/>
        <c:axPos val="b"/>
        <c:numFmt formatCode="General" sourceLinked="1"/>
        <c:majorTickMark val="none"/>
        <c:minorTickMark val="none"/>
        <c:tickLblPos val="nextTo"/>
        <c:crossAx val="12024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83000">
            <a:schemeClr val="bg1">
              <a:lumMod val="50000"/>
              <a:alpha val="33000"/>
            </a:schemeClr>
          </a:gs>
        </a:gsLst>
        <a:lin ang="5400000" scaled="1"/>
      </a:gra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[sales_3000.xlsx]Category_sale!PivotTable4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p>
        </c:rich>
      </c:tx>
      <c:layout>
        <c:manualLayout>
          <c:xMode val="edge"/>
          <c:yMode val="edge"/>
          <c:x val="0.29530392034329045"/>
          <c:y val="4.45682320917005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753405824272"/>
          <c:y val="0.2799220715967205"/>
          <c:w val="0.80039661708953047"/>
          <c:h val="0.34672914797471893"/>
        </c:manualLayout>
      </c:layout>
      <c:barChart>
        <c:barDir val="col"/>
        <c:grouping val="clustered"/>
        <c:varyColors val="0"/>
        <c:ser>
          <c:idx val="0"/>
          <c:order val="0"/>
          <c:tx>
            <c:strRef>
              <c:f>Category_sale!$B$1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Category_sale!$A$2:$A$9</c:f>
              <c:strCache>
                <c:ptCount val="7"/>
                <c:pt idx="0">
                  <c:v>Electronics</c:v>
                </c:pt>
                <c:pt idx="1">
                  <c:v>Furniture</c:v>
                </c:pt>
                <c:pt idx="2">
                  <c:v>Home &amp; Kitchen</c:v>
                </c:pt>
                <c:pt idx="3">
                  <c:v>Clothing</c:v>
                </c:pt>
                <c:pt idx="4">
                  <c:v>Sports</c:v>
                </c:pt>
                <c:pt idx="5">
                  <c:v>Beauty</c:v>
                </c:pt>
                <c:pt idx="6">
                  <c:v>Grocery</c:v>
                </c:pt>
              </c:strCache>
            </c:strRef>
          </c:cat>
          <c:val>
            <c:numRef>
              <c:f>Category_sale!$B$2:$B$9</c:f>
              <c:numCache>
                <c:formatCode>General</c:formatCode>
                <c:ptCount val="7"/>
                <c:pt idx="0">
                  <c:v>17438300</c:v>
                </c:pt>
                <c:pt idx="1">
                  <c:v>7527025</c:v>
                </c:pt>
                <c:pt idx="2">
                  <c:v>2381200</c:v>
                </c:pt>
                <c:pt idx="3">
                  <c:v>1251020</c:v>
                </c:pt>
                <c:pt idx="4">
                  <c:v>1076915</c:v>
                </c:pt>
                <c:pt idx="5">
                  <c:v>657870</c:v>
                </c:pt>
                <c:pt idx="6">
                  <c:v>436180</c:v>
                </c:pt>
              </c:numCache>
            </c:numRef>
          </c:val>
          <c:extLst>
            <c:ext xmlns:c16="http://schemas.microsoft.com/office/drawing/2014/chart" uri="{C3380CC4-5D6E-409C-BE32-E72D297353CC}">
              <c16:uniqueId val="{00000000-6940-4746-83CE-3083B3FD3F15}"/>
            </c:ext>
          </c:extLst>
        </c:ser>
        <c:ser>
          <c:idx val="1"/>
          <c:order val="1"/>
          <c:tx>
            <c:strRef>
              <c:f>Category_sale!$C$1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Category_sale!$A$2:$A$9</c:f>
              <c:strCache>
                <c:ptCount val="7"/>
                <c:pt idx="0">
                  <c:v>Electronics</c:v>
                </c:pt>
                <c:pt idx="1">
                  <c:v>Furniture</c:v>
                </c:pt>
                <c:pt idx="2">
                  <c:v>Home &amp; Kitchen</c:v>
                </c:pt>
                <c:pt idx="3">
                  <c:v>Clothing</c:v>
                </c:pt>
                <c:pt idx="4">
                  <c:v>Sports</c:v>
                </c:pt>
                <c:pt idx="5">
                  <c:v>Beauty</c:v>
                </c:pt>
                <c:pt idx="6">
                  <c:v>Grocery</c:v>
                </c:pt>
              </c:strCache>
            </c:strRef>
          </c:cat>
          <c:val>
            <c:numRef>
              <c:f>Category_sale!$C$2:$C$9</c:f>
              <c:numCache>
                <c:formatCode>General</c:formatCode>
                <c:ptCount val="7"/>
                <c:pt idx="0">
                  <c:v>2966500</c:v>
                </c:pt>
                <c:pt idx="1">
                  <c:v>989025</c:v>
                </c:pt>
                <c:pt idx="2">
                  <c:v>498800</c:v>
                </c:pt>
                <c:pt idx="3">
                  <c:v>372570</c:v>
                </c:pt>
                <c:pt idx="4">
                  <c:v>260415</c:v>
                </c:pt>
                <c:pt idx="5">
                  <c:v>221790</c:v>
                </c:pt>
                <c:pt idx="6">
                  <c:v>59320</c:v>
                </c:pt>
              </c:numCache>
            </c:numRef>
          </c:val>
          <c:extLst>
            <c:ext xmlns:c16="http://schemas.microsoft.com/office/drawing/2014/chart" uri="{C3380CC4-5D6E-409C-BE32-E72D297353CC}">
              <c16:uniqueId val="{00000001-6940-4746-83CE-3083B3FD3F15}"/>
            </c:ext>
          </c:extLst>
        </c:ser>
        <c:dLbls>
          <c:showLegendKey val="0"/>
          <c:showVal val="0"/>
          <c:showCatName val="0"/>
          <c:showSerName val="0"/>
          <c:showPercent val="0"/>
          <c:showBubbleSize val="0"/>
        </c:dLbls>
        <c:gapWidth val="100"/>
        <c:overlap val="-24"/>
        <c:axId val="710772047"/>
        <c:axId val="600585887"/>
      </c:barChart>
      <c:catAx>
        <c:axId val="71077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85887"/>
        <c:crosses val="autoZero"/>
        <c:auto val="1"/>
        <c:lblAlgn val="ctr"/>
        <c:lblOffset val="100"/>
        <c:noMultiLvlLbl val="0"/>
      </c:catAx>
      <c:valAx>
        <c:axId val="600585887"/>
        <c:scaling>
          <c:orientation val="minMax"/>
        </c:scaling>
        <c:delete val="1"/>
        <c:axPos val="l"/>
        <c:numFmt formatCode="General" sourceLinked="1"/>
        <c:majorTickMark val="out"/>
        <c:minorTickMark val="none"/>
        <c:tickLblPos val="nextTo"/>
        <c:crossAx val="71077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44450">
      <a:gradFill>
        <a:gsLst>
          <a:gs pos="26000">
            <a:schemeClr val="accent2">
              <a:lumMod val="75000"/>
            </a:schemeClr>
          </a:gs>
          <a:gs pos="43125">
            <a:srgbClr val="B85522"/>
          </a:gs>
          <a:gs pos="35000">
            <a:schemeClr val="accent2">
              <a:lumMod val="75000"/>
              <a:alpha val="99000"/>
            </a:schemeClr>
          </a:gs>
          <a:gs pos="100000">
            <a:schemeClr val="bg1">
              <a:lumMod val="5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[sales_3000.xlsx]discount!PivotTable5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Margin on Discount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7150" dist="19050" dir="5400000" algn="ctr" rotWithShape="0">
              <a:srgbClr val="000000">
                <a:alpha val="63000"/>
              </a:srgbClr>
            </a:outerShdw>
          </a:effectLst>
        </c:spPr>
      </c:pivotFmt>
      <c:pivotFmt>
        <c:idx val="5"/>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19379844961239E-2"/>
          <c:y val="0.36392939350476589"/>
          <c:w val="0.8863049095607235"/>
          <c:h val="0.47625222397822065"/>
        </c:manualLayout>
      </c:layout>
      <c:barChart>
        <c:barDir val="col"/>
        <c:grouping val="clustered"/>
        <c:varyColors val="0"/>
        <c:ser>
          <c:idx val="0"/>
          <c:order val="0"/>
          <c:tx>
            <c:strRef>
              <c:f>discount!$B$1</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cat>
            <c:strRef>
              <c:f>discount!$A$2:$A$8</c:f>
              <c:strCache>
                <c:ptCount val="6"/>
                <c:pt idx="0">
                  <c:v>10%</c:v>
                </c:pt>
                <c:pt idx="1">
                  <c:v>5%</c:v>
                </c:pt>
                <c:pt idx="2">
                  <c:v>0%</c:v>
                </c:pt>
                <c:pt idx="3">
                  <c:v>15%</c:v>
                </c:pt>
                <c:pt idx="4">
                  <c:v>20%</c:v>
                </c:pt>
                <c:pt idx="5">
                  <c:v>25%</c:v>
                </c:pt>
              </c:strCache>
            </c:strRef>
          </c:cat>
          <c:val>
            <c:numRef>
              <c:f>discount!$B$2:$B$8</c:f>
              <c:numCache>
                <c:formatCode>General</c:formatCode>
                <c:ptCount val="6"/>
                <c:pt idx="0">
                  <c:v>19634.789999999997</c:v>
                </c:pt>
                <c:pt idx="1">
                  <c:v>19159.139999999992</c:v>
                </c:pt>
                <c:pt idx="2">
                  <c:v>11917.799999999996</c:v>
                </c:pt>
                <c:pt idx="3">
                  <c:v>8368.9699999999903</c:v>
                </c:pt>
                <c:pt idx="4">
                  <c:v>2517.3500000000017</c:v>
                </c:pt>
                <c:pt idx="5">
                  <c:v>100.23000000000003</c:v>
                </c:pt>
              </c:numCache>
            </c:numRef>
          </c:val>
          <c:extLst>
            <c:ext xmlns:c16="http://schemas.microsoft.com/office/drawing/2014/chart" uri="{C3380CC4-5D6E-409C-BE32-E72D297353CC}">
              <c16:uniqueId val="{00000000-FB3D-4794-A007-13854F36916D}"/>
            </c:ext>
          </c:extLst>
        </c:ser>
        <c:dLbls>
          <c:showLegendKey val="0"/>
          <c:showVal val="0"/>
          <c:showCatName val="0"/>
          <c:showSerName val="0"/>
          <c:showPercent val="0"/>
          <c:showBubbleSize val="0"/>
        </c:dLbls>
        <c:gapWidth val="100"/>
        <c:overlap val="-24"/>
        <c:axId val="1248993375"/>
        <c:axId val="600551807"/>
      </c:barChart>
      <c:catAx>
        <c:axId val="12489933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51807"/>
        <c:crosses val="autoZero"/>
        <c:auto val="1"/>
        <c:lblAlgn val="ctr"/>
        <c:lblOffset val="100"/>
        <c:noMultiLvlLbl val="0"/>
      </c:catAx>
      <c:valAx>
        <c:axId val="600551807"/>
        <c:scaling>
          <c:orientation val="minMax"/>
        </c:scaling>
        <c:delete val="1"/>
        <c:axPos val="l"/>
        <c:numFmt formatCode="General" sourceLinked="1"/>
        <c:majorTickMark val="out"/>
        <c:minorTickMark val="none"/>
        <c:tickLblPos val="nextTo"/>
        <c:crossAx val="1248993375"/>
        <c:crosses val="autoZero"/>
        <c:crossBetween val="between"/>
      </c:valAx>
      <c:spPr>
        <a:noFill/>
        <a:ln w="571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83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[sales_3000.xlsx]top10_customers!PivotTable7</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customers</a:t>
            </a:r>
            <a:endParaRPr lang="en-IN"/>
          </a:p>
        </c:rich>
      </c:tx>
      <c:layout>
        <c:manualLayout>
          <c:xMode val="edge"/>
          <c:yMode val="edge"/>
          <c:x val="0.17171621608135487"/>
          <c:y val="2.400646937467654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83396704689478"/>
          <c:y val="0.23710398692387011"/>
          <c:w val="0.66032953105196446"/>
          <c:h val="0.7033945756780402"/>
        </c:manualLayout>
      </c:layout>
      <c:barChart>
        <c:barDir val="bar"/>
        <c:grouping val="clustered"/>
        <c:varyColors val="0"/>
        <c:ser>
          <c:idx val="0"/>
          <c:order val="0"/>
          <c:tx>
            <c:strRef>
              <c:f>top10_customers!$B$1</c:f>
              <c:strCache>
                <c:ptCount val="1"/>
                <c:pt idx="0">
                  <c:v>Sum of Sales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top10_customers!$A$2:$A$12</c:f>
              <c:strCache>
                <c:ptCount val="10"/>
                <c:pt idx="0">
                  <c:v>CUST1092</c:v>
                </c:pt>
                <c:pt idx="1">
                  <c:v>CUST1569</c:v>
                </c:pt>
                <c:pt idx="2">
                  <c:v>CUST1046</c:v>
                </c:pt>
                <c:pt idx="3">
                  <c:v>CUST1047</c:v>
                </c:pt>
                <c:pt idx="4">
                  <c:v>CUST1362</c:v>
                </c:pt>
                <c:pt idx="5">
                  <c:v>CUST1050</c:v>
                </c:pt>
                <c:pt idx="6">
                  <c:v>CUST1033</c:v>
                </c:pt>
                <c:pt idx="7">
                  <c:v>CUST1538</c:v>
                </c:pt>
                <c:pt idx="8">
                  <c:v>CUST1176</c:v>
                </c:pt>
                <c:pt idx="9">
                  <c:v>CUST1576</c:v>
                </c:pt>
              </c:strCache>
            </c:strRef>
          </c:cat>
          <c:val>
            <c:numRef>
              <c:f>top10_customers!$B$2:$B$12</c:f>
              <c:numCache>
                <c:formatCode>General</c:formatCode>
                <c:ptCount val="10"/>
                <c:pt idx="0">
                  <c:v>504715</c:v>
                </c:pt>
                <c:pt idx="1">
                  <c:v>424825</c:v>
                </c:pt>
                <c:pt idx="2">
                  <c:v>313605</c:v>
                </c:pt>
                <c:pt idx="3">
                  <c:v>303572.5</c:v>
                </c:pt>
                <c:pt idx="4">
                  <c:v>282395</c:v>
                </c:pt>
                <c:pt idx="5">
                  <c:v>217355</c:v>
                </c:pt>
                <c:pt idx="6">
                  <c:v>151592.5</c:v>
                </c:pt>
                <c:pt idx="7">
                  <c:v>141025</c:v>
                </c:pt>
                <c:pt idx="8">
                  <c:v>126895</c:v>
                </c:pt>
                <c:pt idx="9">
                  <c:v>12290</c:v>
                </c:pt>
              </c:numCache>
            </c:numRef>
          </c:val>
          <c:extLst>
            <c:ext xmlns:c16="http://schemas.microsoft.com/office/drawing/2014/chart" uri="{C3380CC4-5D6E-409C-BE32-E72D297353CC}">
              <c16:uniqueId val="{00000000-8F1D-44E9-80CA-25319FF6E3AC}"/>
            </c:ext>
          </c:extLst>
        </c:ser>
        <c:ser>
          <c:idx val="1"/>
          <c:order val="1"/>
          <c:tx>
            <c:strRef>
              <c:f>top10_customers!$C$1</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top10_customers!$A$2:$A$12</c:f>
              <c:strCache>
                <c:ptCount val="10"/>
                <c:pt idx="0">
                  <c:v>CUST1092</c:v>
                </c:pt>
                <c:pt idx="1">
                  <c:v>CUST1569</c:v>
                </c:pt>
                <c:pt idx="2">
                  <c:v>CUST1046</c:v>
                </c:pt>
                <c:pt idx="3">
                  <c:v>CUST1047</c:v>
                </c:pt>
                <c:pt idx="4">
                  <c:v>CUST1362</c:v>
                </c:pt>
                <c:pt idx="5">
                  <c:v>CUST1050</c:v>
                </c:pt>
                <c:pt idx="6">
                  <c:v>CUST1033</c:v>
                </c:pt>
                <c:pt idx="7">
                  <c:v>CUST1538</c:v>
                </c:pt>
                <c:pt idx="8">
                  <c:v>CUST1176</c:v>
                </c:pt>
                <c:pt idx="9">
                  <c:v>CUST1576</c:v>
                </c:pt>
              </c:strCache>
            </c:strRef>
          </c:cat>
          <c:val>
            <c:numRef>
              <c:f>top10_customers!$C$2:$C$12</c:f>
              <c:numCache>
                <c:formatCode>General</c:formatCode>
                <c:ptCount val="10"/>
                <c:pt idx="0">
                  <c:v>23</c:v>
                </c:pt>
                <c:pt idx="1">
                  <c:v>37</c:v>
                </c:pt>
                <c:pt idx="2">
                  <c:v>32</c:v>
                </c:pt>
                <c:pt idx="3">
                  <c:v>26</c:v>
                </c:pt>
                <c:pt idx="4">
                  <c:v>30</c:v>
                </c:pt>
                <c:pt idx="5">
                  <c:v>23</c:v>
                </c:pt>
                <c:pt idx="6">
                  <c:v>26</c:v>
                </c:pt>
                <c:pt idx="7">
                  <c:v>23</c:v>
                </c:pt>
                <c:pt idx="8">
                  <c:v>25</c:v>
                </c:pt>
                <c:pt idx="9">
                  <c:v>23</c:v>
                </c:pt>
              </c:numCache>
            </c:numRef>
          </c:val>
          <c:extLst>
            <c:ext xmlns:c16="http://schemas.microsoft.com/office/drawing/2014/chart" uri="{C3380CC4-5D6E-409C-BE32-E72D297353CC}">
              <c16:uniqueId val="{00000001-8F1D-44E9-80CA-25319FF6E3AC}"/>
            </c:ext>
          </c:extLst>
        </c:ser>
        <c:dLbls>
          <c:showLegendKey val="0"/>
          <c:showVal val="0"/>
          <c:showCatName val="0"/>
          <c:showSerName val="0"/>
          <c:showPercent val="0"/>
          <c:showBubbleSize val="0"/>
        </c:dLbls>
        <c:gapWidth val="100"/>
        <c:axId val="1202475663"/>
        <c:axId val="326206687"/>
      </c:barChart>
      <c:catAx>
        <c:axId val="12024756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6206687"/>
        <c:crosses val="autoZero"/>
        <c:auto val="1"/>
        <c:lblAlgn val="ctr"/>
        <c:lblOffset val="100"/>
        <c:noMultiLvlLbl val="0"/>
      </c:catAx>
      <c:valAx>
        <c:axId val="326206687"/>
        <c:scaling>
          <c:orientation val="minMax"/>
        </c:scaling>
        <c:delete val="1"/>
        <c:axPos val="b"/>
        <c:numFmt formatCode="General" sourceLinked="1"/>
        <c:majorTickMark val="none"/>
        <c:minorTickMark val="none"/>
        <c:tickLblPos val="nextTo"/>
        <c:crossAx val="120247566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74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[sales_3000.xlsx]customer_segment!PivotTable8</c:name>
    <c:fmtId val="23"/>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Customer Ratings</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678462615906812E-3"/>
              <c:y val="3.68387284922718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1724610769524E-2"/>
              <c:y val="-0.3879862933799941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17152344985317E-2"/>
              <c:y val="-3.29483814523184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1724610769524E-2"/>
              <c:y val="-0.3879862933799941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17152344985317E-2"/>
              <c:y val="-3.29483814523184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678462615906812E-3"/>
              <c:y val="3.68387284922718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customer_segment!$B$1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customer_segment!$A$2:$A$5</c:f>
              <c:strCache>
                <c:ptCount val="3"/>
                <c:pt idx="0">
                  <c:v>High Value</c:v>
                </c:pt>
                <c:pt idx="1">
                  <c:v>Low Value</c:v>
                </c:pt>
                <c:pt idx="2">
                  <c:v>Medium Value</c:v>
                </c:pt>
              </c:strCache>
            </c:strRef>
          </c:cat>
          <c:val>
            <c:numRef>
              <c:f>customer_segment!$B$2:$B$5</c:f>
              <c:numCache>
                <c:formatCode>General</c:formatCode>
                <c:ptCount val="3"/>
                <c:pt idx="0">
                  <c:v>1243</c:v>
                </c:pt>
                <c:pt idx="1">
                  <c:v>810</c:v>
                </c:pt>
                <c:pt idx="2">
                  <c:v>947</c:v>
                </c:pt>
              </c:numCache>
            </c:numRef>
          </c:val>
          <c:extLst>
            <c:ext xmlns:c16="http://schemas.microsoft.com/office/drawing/2014/chart" uri="{C3380CC4-5D6E-409C-BE32-E72D297353CC}">
              <c16:uniqueId val="{00000006-9833-48E1-8CA8-6A1D80246962}"/>
            </c:ext>
          </c:extLst>
        </c:ser>
        <c:dLbls>
          <c:showLegendKey val="0"/>
          <c:showVal val="1"/>
          <c:showCatName val="0"/>
          <c:showSerName val="0"/>
          <c:showPercent val="0"/>
          <c:showBubbleSize val="0"/>
        </c:dLbls>
        <c:gapWidth val="100"/>
        <c:shape val="box"/>
        <c:axId val="1780449312"/>
        <c:axId val="1460046752"/>
        <c:axId val="1787815664"/>
      </c:bar3DChart>
      <c:catAx>
        <c:axId val="17804493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460046752"/>
        <c:crosses val="autoZero"/>
        <c:auto val="1"/>
        <c:lblAlgn val="ctr"/>
        <c:lblOffset val="100"/>
        <c:noMultiLvlLbl val="0"/>
      </c:catAx>
      <c:valAx>
        <c:axId val="1460046752"/>
        <c:scaling>
          <c:orientation val="minMax"/>
        </c:scaling>
        <c:delete val="1"/>
        <c:axPos val="l"/>
        <c:numFmt formatCode="General" sourceLinked="1"/>
        <c:majorTickMark val="out"/>
        <c:minorTickMark val="none"/>
        <c:tickLblPos val="nextTo"/>
        <c:crossAx val="1780449312"/>
        <c:crosses val="autoZero"/>
        <c:crossBetween val="between"/>
      </c:valAx>
      <c:serAx>
        <c:axId val="1787815664"/>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4600467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74000">
            <a:schemeClr val="bg1">
              <a:lumMod val="65000"/>
            </a:schemeClr>
          </a:gs>
        </a:gsLst>
        <a:lin ang="5400000" scaled="1"/>
      </a:gradFill>
    </a:ln>
    <a:effectLst/>
  </c:spPr>
  <c:txPr>
    <a:bodyPr/>
    <a:lstStyle/>
    <a:p>
      <a:pPr algn="ctr">
        <a:defRPr lang="en-US" sz="900" b="0" i="0" u="none" strike="noStrike" kern="1200" baseline="0">
          <a:solidFill>
            <a:schemeClr val="lt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[sales_3000.xlsx]payment_mode!PivotTable9</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Mode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1593084446534"/>
          <c:y val="0.31279199475065617"/>
          <c:w val="0.85406301824212272"/>
          <c:h val="0.33137073490813651"/>
        </c:manualLayout>
      </c:layout>
      <c:barChart>
        <c:barDir val="col"/>
        <c:grouping val="clustered"/>
        <c:varyColors val="0"/>
        <c:ser>
          <c:idx val="0"/>
          <c:order val="0"/>
          <c:tx>
            <c:strRef>
              <c:f>payment_mode!$B$2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payment_mode!$A$3:$A$8</c:f>
              <c:strCache>
                <c:ptCount val="5"/>
                <c:pt idx="0">
                  <c:v>UPI</c:v>
                </c:pt>
                <c:pt idx="1">
                  <c:v>Credit Card</c:v>
                </c:pt>
                <c:pt idx="2">
                  <c:v>Cash on Delivery</c:v>
                </c:pt>
                <c:pt idx="3">
                  <c:v>Debit Card</c:v>
                </c:pt>
                <c:pt idx="4">
                  <c:v>Net Banking</c:v>
                </c:pt>
              </c:strCache>
            </c:strRef>
          </c:cat>
          <c:val>
            <c:numRef>
              <c:f>payment_mode!$B$3:$B$8</c:f>
              <c:numCache>
                <c:formatCode>General</c:formatCode>
                <c:ptCount val="5"/>
                <c:pt idx="0">
                  <c:v>14159465</c:v>
                </c:pt>
                <c:pt idx="1">
                  <c:v>7028557.5</c:v>
                </c:pt>
                <c:pt idx="2">
                  <c:v>4214422.5</c:v>
                </c:pt>
                <c:pt idx="3">
                  <c:v>4045570</c:v>
                </c:pt>
                <c:pt idx="4">
                  <c:v>1320495</c:v>
                </c:pt>
              </c:numCache>
            </c:numRef>
          </c:val>
          <c:extLst>
            <c:ext xmlns:c16="http://schemas.microsoft.com/office/drawing/2014/chart" uri="{C3380CC4-5D6E-409C-BE32-E72D297353CC}">
              <c16:uniqueId val="{00000000-6CE3-41AF-AEDD-B34FBA377E3D}"/>
            </c:ext>
          </c:extLst>
        </c:ser>
        <c:ser>
          <c:idx val="1"/>
          <c:order val="1"/>
          <c:tx>
            <c:strRef>
              <c:f>payment_mode!$C$2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payment_mode!$A$3:$A$8</c:f>
              <c:strCache>
                <c:ptCount val="5"/>
                <c:pt idx="0">
                  <c:v>UPI</c:v>
                </c:pt>
                <c:pt idx="1">
                  <c:v>Credit Card</c:v>
                </c:pt>
                <c:pt idx="2">
                  <c:v>Cash on Delivery</c:v>
                </c:pt>
                <c:pt idx="3">
                  <c:v>Debit Card</c:v>
                </c:pt>
                <c:pt idx="4">
                  <c:v>Net Banking</c:v>
                </c:pt>
              </c:strCache>
            </c:strRef>
          </c:cat>
          <c:val>
            <c:numRef>
              <c:f>payment_mode!$C$3:$C$8</c:f>
              <c:numCache>
                <c:formatCode>General</c:formatCode>
                <c:ptCount val="5"/>
                <c:pt idx="0">
                  <c:v>2444585</c:v>
                </c:pt>
                <c:pt idx="1">
                  <c:v>1212497.5</c:v>
                </c:pt>
                <c:pt idx="2">
                  <c:v>724992.5</c:v>
                </c:pt>
                <c:pt idx="3">
                  <c:v>759320</c:v>
                </c:pt>
                <c:pt idx="4">
                  <c:v>227025</c:v>
                </c:pt>
              </c:numCache>
            </c:numRef>
          </c:val>
          <c:extLst>
            <c:ext xmlns:c16="http://schemas.microsoft.com/office/drawing/2014/chart" uri="{C3380CC4-5D6E-409C-BE32-E72D297353CC}">
              <c16:uniqueId val="{00000001-6CE3-41AF-AEDD-B34FBA377E3D}"/>
            </c:ext>
          </c:extLst>
        </c:ser>
        <c:dLbls>
          <c:showLegendKey val="0"/>
          <c:showVal val="0"/>
          <c:showCatName val="0"/>
          <c:showSerName val="0"/>
          <c:showPercent val="0"/>
          <c:showBubbleSize val="0"/>
        </c:dLbls>
        <c:gapWidth val="100"/>
        <c:overlap val="-24"/>
        <c:axId val="1451432575"/>
        <c:axId val="600548927"/>
      </c:barChart>
      <c:catAx>
        <c:axId val="14514325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48927"/>
        <c:crosses val="autoZero"/>
        <c:auto val="1"/>
        <c:lblAlgn val="ctr"/>
        <c:lblOffset val="100"/>
        <c:noMultiLvlLbl val="0"/>
      </c:catAx>
      <c:valAx>
        <c:axId val="600548927"/>
        <c:scaling>
          <c:orientation val="minMax"/>
        </c:scaling>
        <c:delete val="1"/>
        <c:axPos val="l"/>
        <c:numFmt formatCode="General" sourceLinked="1"/>
        <c:majorTickMark val="none"/>
        <c:minorTickMark val="none"/>
        <c:tickLblPos val="nextTo"/>
        <c:crossAx val="1451432575"/>
        <c:crosses val="autoZero"/>
        <c:crossBetween val="between"/>
      </c:valAx>
      <c:spPr>
        <a:noFill/>
        <a:ln w="571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74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[sales_3000.xlsx]order_status!PivotTable10</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74275330968245"/>
              <c:y val="-0.2002285714285714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249084249084244"/>
                  <c:h val="0.19024761904761905"/>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542124542124544"/>
              <c:y val="0.1914924634420697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688644688644691"/>
                  <c:h val="0.24952380952380954"/>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630036630036639E-2"/>
              <c:y val="0.26162369703787025"/>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109890109890112"/>
                  <c:h val="0.29523809523809524"/>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0586080586080591E-2"/>
          <c:y val="0.25550506186726663"/>
          <c:w val="0.83882783882783885"/>
          <c:h val="0.61497112860892389"/>
        </c:manualLayout>
      </c:layout>
      <c:pieChart>
        <c:varyColors val="1"/>
        <c:ser>
          <c:idx val="0"/>
          <c:order val="0"/>
          <c:tx>
            <c:strRef>
              <c:f>order_status!$B$1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9A6-4A5E-BD98-B05D14C91C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9A6-4A5E-BD98-B05D14C91C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A6-4A5E-BD98-B05D14C91C73}"/>
              </c:ext>
            </c:extLst>
          </c:dPt>
          <c:dLbls>
            <c:dLbl>
              <c:idx val="0"/>
              <c:layout>
                <c:manualLayout>
                  <c:x val="-0.1574275330968245"/>
                  <c:y val="-0.2002285714285714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249084249084244"/>
                      <c:h val="0.19024761904761905"/>
                    </c:manualLayout>
                  </c15:layout>
                </c:ext>
                <c:ext xmlns:c16="http://schemas.microsoft.com/office/drawing/2014/chart" uri="{C3380CC4-5D6E-409C-BE32-E72D297353CC}">
                  <c16:uniqueId val="{00000002-79A6-4A5E-BD98-B05D14C91C73}"/>
                </c:ext>
              </c:extLst>
            </c:dLbl>
            <c:dLbl>
              <c:idx val="1"/>
              <c:layout>
                <c:manualLayout>
                  <c:x val="3.6630036630036639E-2"/>
                  <c:y val="0.26162369703787025"/>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109890109890112"/>
                      <c:h val="0.29523809523809524"/>
                    </c:manualLayout>
                  </c15:layout>
                </c:ext>
                <c:ext xmlns:c16="http://schemas.microsoft.com/office/drawing/2014/chart" uri="{C3380CC4-5D6E-409C-BE32-E72D297353CC}">
                  <c16:uniqueId val="{00000004-79A6-4A5E-BD98-B05D14C91C73}"/>
                </c:ext>
              </c:extLst>
            </c:dLbl>
            <c:dLbl>
              <c:idx val="2"/>
              <c:layout>
                <c:manualLayout>
                  <c:x val="0.24542124542124544"/>
                  <c:y val="0.1914924634420697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688644688644691"/>
                      <c:h val="0.24952380952380954"/>
                    </c:manualLayout>
                  </c15:layout>
                </c:ext>
                <c:ext xmlns:c16="http://schemas.microsoft.com/office/drawing/2014/chart" uri="{C3380CC4-5D6E-409C-BE32-E72D297353CC}">
                  <c16:uniqueId val="{00000003-79A6-4A5E-BD98-B05D14C91C7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order_status!$A$2:$A$5</c:f>
              <c:strCache>
                <c:ptCount val="3"/>
                <c:pt idx="0">
                  <c:v>Delivered</c:v>
                </c:pt>
                <c:pt idx="1">
                  <c:v>Cancelled</c:v>
                </c:pt>
                <c:pt idx="2">
                  <c:v>Returned</c:v>
                </c:pt>
              </c:strCache>
            </c:strRef>
          </c:cat>
          <c:val>
            <c:numRef>
              <c:f>order_status!$B$2:$B$5</c:f>
              <c:numCache>
                <c:formatCode>General</c:formatCode>
                <c:ptCount val="3"/>
                <c:pt idx="0">
                  <c:v>33178075</c:v>
                </c:pt>
                <c:pt idx="1">
                  <c:v>0</c:v>
                </c:pt>
                <c:pt idx="2">
                  <c:v>-2409565</c:v>
                </c:pt>
              </c:numCache>
            </c:numRef>
          </c:val>
          <c:extLst>
            <c:ext xmlns:c16="http://schemas.microsoft.com/office/drawing/2014/chart" uri="{C3380CC4-5D6E-409C-BE32-E72D297353CC}">
              <c16:uniqueId val="{00000000-248C-4D99-BA57-D08445DD4E16}"/>
            </c:ext>
          </c:extLst>
        </c:ser>
        <c:ser>
          <c:idx val="1"/>
          <c:order val="1"/>
          <c:tx>
            <c:strRef>
              <c:f>order_status!$C$1</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A6-4A5E-BD98-B05D14C91C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04-42D5-BB60-1B991EAF44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9A6-4A5E-BD98-B05D14C91C73}"/>
              </c:ext>
            </c:extLst>
          </c:dPt>
          <c:cat>
            <c:strRef>
              <c:f>order_status!$A$2:$A$5</c:f>
              <c:strCache>
                <c:ptCount val="3"/>
                <c:pt idx="0">
                  <c:v>Delivered</c:v>
                </c:pt>
                <c:pt idx="1">
                  <c:v>Cancelled</c:v>
                </c:pt>
                <c:pt idx="2">
                  <c:v>Returned</c:v>
                </c:pt>
              </c:strCache>
            </c:strRef>
          </c:cat>
          <c:val>
            <c:numRef>
              <c:f>order_status!$C$2:$C$5</c:f>
              <c:numCache>
                <c:formatCode>General</c:formatCode>
                <c:ptCount val="3"/>
                <c:pt idx="0">
                  <c:v>5831435</c:v>
                </c:pt>
                <c:pt idx="1">
                  <c:v>0</c:v>
                </c:pt>
                <c:pt idx="2">
                  <c:v>-463015</c:v>
                </c:pt>
              </c:numCache>
            </c:numRef>
          </c:val>
          <c:extLst>
            <c:ext xmlns:c16="http://schemas.microsoft.com/office/drawing/2014/chart" uri="{C3380CC4-5D6E-409C-BE32-E72D297353CC}">
              <c16:uniqueId val="{00000001-248C-4D99-BA57-D08445DD4E1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83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[sales_3000.xlsx]quaterly!PivotTable11</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Quaterly</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quaterly!$B$1</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quaterly!$A$2:$A$12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quaterly!$B$2:$B$12</c:f>
              <c:numCache>
                <c:formatCode>General</c:formatCode>
                <c:ptCount val="8"/>
                <c:pt idx="0">
                  <c:v>2941255</c:v>
                </c:pt>
                <c:pt idx="1">
                  <c:v>3351082.5</c:v>
                </c:pt>
                <c:pt idx="2">
                  <c:v>3611560</c:v>
                </c:pt>
                <c:pt idx="3">
                  <c:v>3171877.5</c:v>
                </c:pt>
                <c:pt idx="4">
                  <c:v>3747325</c:v>
                </c:pt>
                <c:pt idx="5">
                  <c:v>4507995</c:v>
                </c:pt>
                <c:pt idx="6">
                  <c:v>5074842.5</c:v>
                </c:pt>
                <c:pt idx="7">
                  <c:v>4362572.5</c:v>
                </c:pt>
              </c:numCache>
            </c:numRef>
          </c:val>
          <c:smooth val="0"/>
          <c:extLst>
            <c:ext xmlns:c16="http://schemas.microsoft.com/office/drawing/2014/chart" uri="{C3380CC4-5D6E-409C-BE32-E72D297353CC}">
              <c16:uniqueId val="{00000000-5EFA-4AA6-A38B-1766985F0E4E}"/>
            </c:ext>
          </c:extLst>
        </c:ser>
        <c:ser>
          <c:idx val="1"/>
          <c:order val="1"/>
          <c:tx>
            <c:strRef>
              <c:f>quaterly!$C$1</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quaterly!$A$2:$A$12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quaterly!$C$2:$C$12</c:f>
              <c:numCache>
                <c:formatCode>General</c:formatCode>
                <c:ptCount val="8"/>
                <c:pt idx="0">
                  <c:v>519995</c:v>
                </c:pt>
                <c:pt idx="1">
                  <c:v>596402.5</c:v>
                </c:pt>
                <c:pt idx="2">
                  <c:v>598480</c:v>
                </c:pt>
                <c:pt idx="3">
                  <c:v>582657.5</c:v>
                </c:pt>
                <c:pt idx="4">
                  <c:v>691245</c:v>
                </c:pt>
                <c:pt idx="5">
                  <c:v>790465</c:v>
                </c:pt>
                <c:pt idx="6">
                  <c:v>862972.5</c:v>
                </c:pt>
                <c:pt idx="7">
                  <c:v>726202.5</c:v>
                </c:pt>
              </c:numCache>
            </c:numRef>
          </c:val>
          <c:smooth val="0"/>
          <c:extLst>
            <c:ext xmlns:c16="http://schemas.microsoft.com/office/drawing/2014/chart" uri="{C3380CC4-5D6E-409C-BE32-E72D297353CC}">
              <c16:uniqueId val="{00000001-5EFA-4AA6-A38B-1766985F0E4E}"/>
            </c:ext>
          </c:extLst>
        </c:ser>
        <c:dLbls>
          <c:showLegendKey val="0"/>
          <c:showVal val="0"/>
          <c:showCatName val="0"/>
          <c:showSerName val="0"/>
          <c:showPercent val="0"/>
          <c:showBubbleSize val="0"/>
        </c:dLbls>
        <c:marker val="1"/>
        <c:smooth val="0"/>
        <c:axId val="1432144623"/>
        <c:axId val="517563999"/>
      </c:lineChart>
      <c:catAx>
        <c:axId val="1432144623"/>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563999"/>
        <c:crosses val="autoZero"/>
        <c:auto val="1"/>
        <c:lblAlgn val="ctr"/>
        <c:lblOffset val="100"/>
        <c:noMultiLvlLbl val="0"/>
      </c:catAx>
      <c:valAx>
        <c:axId val="517563999"/>
        <c:scaling>
          <c:orientation val="minMax"/>
        </c:scaling>
        <c:delete val="1"/>
        <c:axPos val="l"/>
        <c:numFmt formatCode="General" sourceLinked="1"/>
        <c:majorTickMark val="none"/>
        <c:minorTickMark val="none"/>
        <c:tickLblPos val="nextTo"/>
        <c:crossAx val="143214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gradFill>
        <a:gsLst>
          <a:gs pos="0">
            <a:schemeClr val="accent2">
              <a:lumMod val="75000"/>
            </a:schemeClr>
          </a:gs>
          <a:gs pos="74000">
            <a:schemeClr val="bg1">
              <a:lumMod val="6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[sales_3000.xlsx]city_sales!PivotTable1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City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22397200349962E-2"/>
          <c:y val="2.3148148148148147E-2"/>
          <c:w val="0.93611286089238843"/>
          <c:h val="0.72391659375911344"/>
        </c:manualLayout>
      </c:layout>
      <c:barChart>
        <c:barDir val="col"/>
        <c:grouping val="clustered"/>
        <c:varyColors val="0"/>
        <c:ser>
          <c:idx val="0"/>
          <c:order val="0"/>
          <c:tx>
            <c:strRef>
              <c:f>city_sales!$B$3</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city_sales!$B$4:$B$16</c:f>
              <c:numCache>
                <c:formatCode>0.00%</c:formatCode>
                <c:ptCount val="12"/>
                <c:pt idx="0">
                  <c:v>0.13166666666666665</c:v>
                </c:pt>
                <c:pt idx="1">
                  <c:v>9.8666666666666666E-2</c:v>
                </c:pt>
                <c:pt idx="2">
                  <c:v>0.10199999999999999</c:v>
                </c:pt>
                <c:pt idx="3">
                  <c:v>8.7333333333333332E-2</c:v>
                </c:pt>
                <c:pt idx="4">
                  <c:v>8.9666666666666672E-2</c:v>
                </c:pt>
                <c:pt idx="5">
                  <c:v>0.08</c:v>
                </c:pt>
                <c:pt idx="6">
                  <c:v>7.566666666666666E-2</c:v>
                </c:pt>
                <c:pt idx="7">
                  <c:v>7.1999999999999995E-2</c:v>
                </c:pt>
                <c:pt idx="8">
                  <c:v>7.7666666666666662E-2</c:v>
                </c:pt>
                <c:pt idx="9">
                  <c:v>6.9000000000000006E-2</c:v>
                </c:pt>
                <c:pt idx="10">
                  <c:v>5.6666666666666664E-2</c:v>
                </c:pt>
                <c:pt idx="11">
                  <c:v>5.9666666666666666E-2</c:v>
                </c:pt>
              </c:numCache>
            </c:numRef>
          </c:val>
          <c:extLst>
            <c:ext xmlns:c16="http://schemas.microsoft.com/office/drawing/2014/chart" uri="{C3380CC4-5D6E-409C-BE32-E72D297353CC}">
              <c16:uniqueId val="{00000000-0DAE-4C1B-A12F-8372057B48AD}"/>
            </c:ext>
          </c:extLst>
        </c:ser>
        <c:ser>
          <c:idx val="1"/>
          <c:order val="1"/>
          <c:tx>
            <c:strRef>
              <c:f>city_sales!$C$3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city_sales!$C$4:$C$16</c:f>
              <c:numCache>
                <c:formatCode>0.00%</c:formatCode>
                <c:ptCount val="12"/>
                <c:pt idx="0">
                  <c:v>0.13562307697057804</c:v>
                </c:pt>
                <c:pt idx="1">
                  <c:v>0.11636410082906191</c:v>
                </c:pt>
                <c:pt idx="2">
                  <c:v>0.11287920669541684</c:v>
                </c:pt>
                <c:pt idx="3">
                  <c:v>9.29811030823397E-2</c:v>
                </c:pt>
                <c:pt idx="4">
                  <c:v>8.8866669201726048E-2</c:v>
                </c:pt>
                <c:pt idx="5">
                  <c:v>7.2834043637472201E-2</c:v>
                </c:pt>
                <c:pt idx="6">
                  <c:v>7.1119465973490434E-2</c:v>
                </c:pt>
                <c:pt idx="7">
                  <c:v>7.0964112334331433E-2</c:v>
                </c:pt>
                <c:pt idx="8">
                  <c:v>7.0519258163622478E-2</c:v>
                </c:pt>
                <c:pt idx="9">
                  <c:v>6.1395563191067752E-2</c:v>
                </c:pt>
                <c:pt idx="10">
                  <c:v>5.7456877177347876E-2</c:v>
                </c:pt>
                <c:pt idx="11">
                  <c:v>4.8996522743545268E-2</c:v>
                </c:pt>
              </c:numCache>
            </c:numRef>
          </c:val>
          <c:extLst>
            <c:ext xmlns:c16="http://schemas.microsoft.com/office/drawing/2014/chart" uri="{C3380CC4-5D6E-409C-BE32-E72D297353CC}">
              <c16:uniqueId val="{00000002-0DAE-4C1B-A12F-8372057B48AD}"/>
            </c:ext>
          </c:extLst>
        </c:ser>
        <c:ser>
          <c:idx val="2"/>
          <c:order val="2"/>
          <c:tx>
            <c:strRef>
              <c:f>city_sales!$D$3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city_sales!$A$4:$A$16</c:f>
              <c:strCache>
                <c:ptCount val="12"/>
                <c:pt idx="0">
                  <c:v>Bhubaneswar</c:v>
                </c:pt>
                <c:pt idx="1">
                  <c:v>Bengaluru</c:v>
                </c:pt>
                <c:pt idx="2">
                  <c:v>Jaipur</c:v>
                </c:pt>
                <c:pt idx="3">
                  <c:v>Patna</c:v>
                </c:pt>
                <c:pt idx="4">
                  <c:v>Hyderabad</c:v>
                </c:pt>
                <c:pt idx="5">
                  <c:v>Kolkata</c:v>
                </c:pt>
                <c:pt idx="6">
                  <c:v>Lucknow</c:v>
                </c:pt>
                <c:pt idx="7">
                  <c:v>Chennai</c:v>
                </c:pt>
                <c:pt idx="8">
                  <c:v>Ahmedabad</c:v>
                </c:pt>
                <c:pt idx="9">
                  <c:v>Delhi</c:v>
                </c:pt>
                <c:pt idx="10">
                  <c:v>Pune</c:v>
                </c:pt>
                <c:pt idx="11">
                  <c:v>Mumbai</c:v>
                </c:pt>
              </c:strCache>
            </c:strRef>
          </c:cat>
          <c:val>
            <c:numRef>
              <c:f>city_sales!$D$4:$D$16</c:f>
              <c:numCache>
                <c:formatCode>0.00%</c:formatCode>
                <c:ptCount val="12"/>
                <c:pt idx="0">
                  <c:v>0.13384384977330388</c:v>
                </c:pt>
                <c:pt idx="1">
                  <c:v>0.11747217989650587</c:v>
                </c:pt>
                <c:pt idx="2">
                  <c:v>0.11092556096579627</c:v>
                </c:pt>
                <c:pt idx="3">
                  <c:v>0.1004988432350673</c:v>
                </c:pt>
                <c:pt idx="4">
                  <c:v>9.0409282433192628E-2</c:v>
                </c:pt>
                <c:pt idx="5">
                  <c:v>7.0733102104529821E-2</c:v>
                </c:pt>
                <c:pt idx="6">
                  <c:v>7.251481814016042E-2</c:v>
                </c:pt>
                <c:pt idx="7">
                  <c:v>7.1376680662094252E-2</c:v>
                </c:pt>
                <c:pt idx="8">
                  <c:v>6.6720282690251514E-2</c:v>
                </c:pt>
                <c:pt idx="9">
                  <c:v>6.1137168850425264E-2</c:v>
                </c:pt>
                <c:pt idx="10">
                  <c:v>5.4256652795422119E-2</c:v>
                </c:pt>
                <c:pt idx="11">
                  <c:v>5.0111578453250677E-2</c:v>
                </c:pt>
              </c:numCache>
            </c:numRef>
          </c:val>
          <c:extLst>
            <c:ext xmlns:c16="http://schemas.microsoft.com/office/drawing/2014/chart" uri="{C3380CC4-5D6E-409C-BE32-E72D297353CC}">
              <c16:uniqueId val="{00000002-F091-4138-ABF2-5CDD8D54B955}"/>
            </c:ext>
          </c:extLst>
        </c:ser>
        <c:dLbls>
          <c:showLegendKey val="0"/>
          <c:showVal val="0"/>
          <c:showCatName val="0"/>
          <c:showSerName val="0"/>
          <c:showPercent val="0"/>
          <c:showBubbleSize val="0"/>
        </c:dLbls>
        <c:gapWidth val="100"/>
        <c:overlap val="-24"/>
        <c:axId val="589314479"/>
        <c:axId val="326202847"/>
      </c:barChart>
      <c:catAx>
        <c:axId val="5893144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6202847"/>
        <c:crosses val="autoZero"/>
        <c:auto val="1"/>
        <c:lblAlgn val="ctr"/>
        <c:lblOffset val="100"/>
        <c:noMultiLvlLbl val="0"/>
      </c:catAx>
      <c:valAx>
        <c:axId val="326202847"/>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58931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[sales_3000.xlsx]region_sales!PivotTable2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region_sales!$B$4:$B$8</c:f>
              <c:numCache>
                <c:formatCode>General</c:formatCode>
                <c:ptCount val="4"/>
                <c:pt idx="0">
                  <c:v>9274805</c:v>
                </c:pt>
                <c:pt idx="1">
                  <c:v>7550415</c:v>
                </c:pt>
                <c:pt idx="2">
                  <c:v>8498105</c:v>
                </c:pt>
                <c:pt idx="3">
                  <c:v>5445185</c:v>
                </c:pt>
              </c:numCache>
            </c:numRef>
          </c:val>
          <c:extLst>
            <c:ext xmlns:c16="http://schemas.microsoft.com/office/drawing/2014/chart" uri="{C3380CC4-5D6E-409C-BE32-E72D297353CC}">
              <c16:uniqueId val="{00000000-9B93-4AE1-B560-C11FB4BF2F80}"/>
            </c:ext>
          </c:extLst>
        </c:ser>
        <c:ser>
          <c:idx val="1"/>
          <c:order val="1"/>
          <c:tx>
            <c:strRef>
              <c:f>region_sales!$C$3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region_sales!$C$4:$C$8</c:f>
              <c:numCache>
                <c:formatCode>General</c:formatCode>
                <c:ptCount val="4"/>
                <c:pt idx="0">
                  <c:v>1637775</c:v>
                </c:pt>
                <c:pt idx="1">
                  <c:v>1312995</c:v>
                </c:pt>
                <c:pt idx="2">
                  <c:v>1499175</c:v>
                </c:pt>
                <c:pt idx="3">
                  <c:v>918475</c:v>
                </c:pt>
              </c:numCache>
            </c:numRef>
          </c:val>
          <c:extLst>
            <c:ext xmlns:c16="http://schemas.microsoft.com/office/drawing/2014/chart" uri="{C3380CC4-5D6E-409C-BE32-E72D297353CC}">
              <c16:uniqueId val="{00000003-8182-4489-8E2F-A347CB551DC3}"/>
            </c:ext>
          </c:extLst>
        </c:ser>
        <c:ser>
          <c:idx val="2"/>
          <c:order val="2"/>
          <c:tx>
            <c:strRef>
              <c:f>region_sales!$D$3</c:f>
              <c:strCache>
                <c:ptCount val="1"/>
                <c:pt idx="0">
                  <c:v>Sum of Profit2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region_sales!$D$4:$D$8</c:f>
              <c:numCache>
                <c:formatCode>0.00%</c:formatCode>
                <c:ptCount val="4"/>
                <c:pt idx="0">
                  <c:v>0.305075795112901</c:v>
                </c:pt>
                <c:pt idx="1">
                  <c:v>0.24457754795638195</c:v>
                </c:pt>
                <c:pt idx="2">
                  <c:v>0.27925814299179275</c:v>
                </c:pt>
                <c:pt idx="3">
                  <c:v>0.1710885139389243</c:v>
                </c:pt>
              </c:numCache>
            </c:numRef>
          </c:val>
          <c:extLst>
            <c:ext xmlns:c16="http://schemas.microsoft.com/office/drawing/2014/chart" uri="{C3380CC4-5D6E-409C-BE32-E72D297353CC}">
              <c16:uniqueId val="{00000005-8182-4489-8E2F-A347CB551DC3}"/>
            </c:ext>
          </c:extLst>
        </c:ser>
        <c:ser>
          <c:idx val="3"/>
          <c:order val="3"/>
          <c:tx>
            <c:strRef>
              <c:f>region_sales!$E$3</c:f>
              <c:strCache>
                <c:ptCount val="1"/>
                <c:pt idx="0">
                  <c:v>Count of Order_ID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region_sales!$A$4:$A$8</c:f>
              <c:strCache>
                <c:ptCount val="4"/>
                <c:pt idx="0">
                  <c:v>East</c:v>
                </c:pt>
                <c:pt idx="1">
                  <c:v>North</c:v>
                </c:pt>
                <c:pt idx="2">
                  <c:v>South</c:v>
                </c:pt>
                <c:pt idx="3">
                  <c:v>West</c:v>
                </c:pt>
              </c:strCache>
            </c:strRef>
          </c:cat>
          <c:val>
            <c:numRef>
              <c:f>region_sales!$E$4:$E$8</c:f>
              <c:numCache>
                <c:formatCode>General</c:formatCode>
                <c:ptCount val="4"/>
                <c:pt idx="0">
                  <c:v>897</c:v>
                </c:pt>
                <c:pt idx="1">
                  <c:v>740</c:v>
                </c:pt>
                <c:pt idx="2">
                  <c:v>781</c:v>
                </c:pt>
                <c:pt idx="3">
                  <c:v>582</c:v>
                </c:pt>
              </c:numCache>
            </c:numRef>
          </c:val>
          <c:extLst>
            <c:ext xmlns:c16="http://schemas.microsoft.com/office/drawing/2014/chart" uri="{C3380CC4-5D6E-409C-BE32-E72D297353CC}">
              <c16:uniqueId val="{00000006-8182-4489-8E2F-A347CB551DC3}"/>
            </c:ext>
          </c:extLst>
        </c:ser>
        <c:dLbls>
          <c:showLegendKey val="0"/>
          <c:showVal val="0"/>
          <c:showCatName val="0"/>
          <c:showSerName val="0"/>
          <c:showPercent val="0"/>
          <c:showBubbleSize val="0"/>
        </c:dLbls>
        <c:gapWidth val="100"/>
        <c:overlap val="-24"/>
        <c:axId val="715479855"/>
        <c:axId val="517508799"/>
      </c:barChart>
      <c:catAx>
        <c:axId val="7154798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508799"/>
        <c:crosses val="autoZero"/>
        <c:auto val="1"/>
        <c:lblAlgn val="ctr"/>
        <c:lblOffset val="100"/>
        <c:noMultiLvlLbl val="0"/>
      </c:catAx>
      <c:valAx>
        <c:axId val="517508799"/>
        <c:scaling>
          <c:orientation val="minMax"/>
        </c:scaling>
        <c:delete val="1"/>
        <c:axPos val="l"/>
        <c:numFmt formatCode="General" sourceLinked="1"/>
        <c:majorTickMark val="none"/>
        <c:minorTickMark val="none"/>
        <c:tickLblPos val="nextTo"/>
        <c:crossAx val="71547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[sales_3000.xlsx]Product_sale!PivotTable3</c:name>
    <c:fmtId val="6"/>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Product</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Product_sale!$B$1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Product_sale!$A$2:$A$25</c:f>
              <c:strCache>
                <c:ptCount val="23"/>
                <c:pt idx="0">
                  <c:v>Laptop</c:v>
                </c:pt>
                <c:pt idx="1">
                  <c:v>Sofa</c:v>
                </c:pt>
                <c:pt idx="2">
                  <c:v>Smartphone</c:v>
                </c:pt>
                <c:pt idx="3">
                  <c:v>Tablet</c:v>
                </c:pt>
                <c:pt idx="4">
                  <c:v>Study Table</c:v>
                </c:pt>
                <c:pt idx="5">
                  <c:v>Office Chair</c:v>
                </c:pt>
                <c:pt idx="6">
                  <c:v>Air Fryer</c:v>
                </c:pt>
                <c:pt idx="7">
                  <c:v>Smart Watch</c:v>
                </c:pt>
                <c:pt idx="8">
                  <c:v>Jacket</c:v>
                </c:pt>
                <c:pt idx="9">
                  <c:v>Mixer Grinder</c:v>
                </c:pt>
                <c:pt idx="10">
                  <c:v>Cookware Set</c:v>
                </c:pt>
                <c:pt idx="11">
                  <c:v>Cricket Bat</c:v>
                </c:pt>
                <c:pt idx="12">
                  <c:v>Running Shoes</c:v>
                </c:pt>
                <c:pt idx="13">
                  <c:v>Perfume</c:v>
                </c:pt>
                <c:pt idx="14">
                  <c:v>Jeans</c:v>
                </c:pt>
                <c:pt idx="15">
                  <c:v>Headphones</c:v>
                </c:pt>
                <c:pt idx="16">
                  <c:v>Cooking Oil</c:v>
                </c:pt>
                <c:pt idx="17">
                  <c:v>Football</c:v>
                </c:pt>
                <c:pt idx="18">
                  <c:v>T-Shirt</c:v>
                </c:pt>
                <c:pt idx="19">
                  <c:v>Rice 5kg</c:v>
                </c:pt>
                <c:pt idx="20">
                  <c:v>Shampoo</c:v>
                </c:pt>
                <c:pt idx="21">
                  <c:v>Coffee</c:v>
                </c:pt>
                <c:pt idx="22">
                  <c:v>Face Cream</c:v>
                </c:pt>
              </c:strCache>
            </c:strRef>
          </c:cat>
          <c:val>
            <c:numRef>
              <c:f>Product_sale!$B$2:$B$25</c:f>
              <c:numCache>
                <c:formatCode>General</c:formatCode>
                <c:ptCount val="23"/>
                <c:pt idx="0">
                  <c:v>8399550</c:v>
                </c:pt>
                <c:pt idx="1">
                  <c:v>4467750</c:v>
                </c:pt>
                <c:pt idx="2">
                  <c:v>4219600</c:v>
                </c:pt>
                <c:pt idx="3">
                  <c:v>3623400</c:v>
                </c:pt>
                <c:pt idx="4">
                  <c:v>1973400</c:v>
                </c:pt>
                <c:pt idx="5">
                  <c:v>1085875</c:v>
                </c:pt>
                <c:pt idx="6">
                  <c:v>1071000</c:v>
                </c:pt>
                <c:pt idx="7">
                  <c:v>821750</c:v>
                </c:pt>
                <c:pt idx="8">
                  <c:v>676025</c:v>
                </c:pt>
                <c:pt idx="9">
                  <c:v>660600</c:v>
                </c:pt>
                <c:pt idx="10">
                  <c:v>649600</c:v>
                </c:pt>
                <c:pt idx="11">
                  <c:v>461850</c:v>
                </c:pt>
                <c:pt idx="12">
                  <c:v>436625</c:v>
                </c:pt>
                <c:pt idx="13">
                  <c:v>424500</c:v>
                </c:pt>
                <c:pt idx="14">
                  <c:v>416460</c:v>
                </c:pt>
                <c:pt idx="15">
                  <c:v>374000</c:v>
                </c:pt>
                <c:pt idx="16">
                  <c:v>182700</c:v>
                </c:pt>
                <c:pt idx="17">
                  <c:v>178440</c:v>
                </c:pt>
                <c:pt idx="18">
                  <c:v>158535</c:v>
                </c:pt>
                <c:pt idx="19">
                  <c:v>135602.5</c:v>
                </c:pt>
                <c:pt idx="20">
                  <c:v>119610</c:v>
                </c:pt>
                <c:pt idx="21">
                  <c:v>117877.5</c:v>
                </c:pt>
                <c:pt idx="22">
                  <c:v>113760</c:v>
                </c:pt>
              </c:numCache>
            </c:numRef>
          </c:val>
          <c:extLst>
            <c:ext xmlns:c16="http://schemas.microsoft.com/office/drawing/2014/chart" uri="{C3380CC4-5D6E-409C-BE32-E72D297353CC}">
              <c16:uniqueId val="{00000000-5DB3-4FDA-A66E-65AECC9E24B7}"/>
            </c:ext>
          </c:extLst>
        </c:ser>
        <c:ser>
          <c:idx val="1"/>
          <c:order val="1"/>
          <c:tx>
            <c:strRef>
              <c:f>Product_sale!$C$1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Product_sale!$A$2:$A$25</c:f>
              <c:strCache>
                <c:ptCount val="23"/>
                <c:pt idx="0">
                  <c:v>Laptop</c:v>
                </c:pt>
                <c:pt idx="1">
                  <c:v>Sofa</c:v>
                </c:pt>
                <c:pt idx="2">
                  <c:v>Smartphone</c:v>
                </c:pt>
                <c:pt idx="3">
                  <c:v>Tablet</c:v>
                </c:pt>
                <c:pt idx="4">
                  <c:v>Study Table</c:v>
                </c:pt>
                <c:pt idx="5">
                  <c:v>Office Chair</c:v>
                </c:pt>
                <c:pt idx="6">
                  <c:v>Air Fryer</c:v>
                </c:pt>
                <c:pt idx="7">
                  <c:v>Smart Watch</c:v>
                </c:pt>
                <c:pt idx="8">
                  <c:v>Jacket</c:v>
                </c:pt>
                <c:pt idx="9">
                  <c:v>Mixer Grinder</c:v>
                </c:pt>
                <c:pt idx="10">
                  <c:v>Cookware Set</c:v>
                </c:pt>
                <c:pt idx="11">
                  <c:v>Cricket Bat</c:v>
                </c:pt>
                <c:pt idx="12">
                  <c:v>Running Shoes</c:v>
                </c:pt>
                <c:pt idx="13">
                  <c:v>Perfume</c:v>
                </c:pt>
                <c:pt idx="14">
                  <c:v>Jeans</c:v>
                </c:pt>
                <c:pt idx="15">
                  <c:v>Headphones</c:v>
                </c:pt>
                <c:pt idx="16">
                  <c:v>Cooking Oil</c:v>
                </c:pt>
                <c:pt idx="17">
                  <c:v>Football</c:v>
                </c:pt>
                <c:pt idx="18">
                  <c:v>T-Shirt</c:v>
                </c:pt>
                <c:pt idx="19">
                  <c:v>Rice 5kg</c:v>
                </c:pt>
                <c:pt idx="20">
                  <c:v>Shampoo</c:v>
                </c:pt>
                <c:pt idx="21">
                  <c:v>Coffee</c:v>
                </c:pt>
                <c:pt idx="22">
                  <c:v>Face Cream</c:v>
                </c:pt>
              </c:strCache>
            </c:strRef>
          </c:cat>
          <c:val>
            <c:numRef>
              <c:f>Product_sale!$C$2:$C$25</c:f>
              <c:numCache>
                <c:formatCode>General</c:formatCode>
                <c:ptCount val="23"/>
                <c:pt idx="0">
                  <c:v>1466250</c:v>
                </c:pt>
                <c:pt idx="1">
                  <c:v>552750</c:v>
                </c:pt>
                <c:pt idx="2">
                  <c:v>649600</c:v>
                </c:pt>
                <c:pt idx="3">
                  <c:v>570900</c:v>
                </c:pt>
                <c:pt idx="4">
                  <c:v>299400</c:v>
                </c:pt>
                <c:pt idx="5">
                  <c:v>136875</c:v>
                </c:pt>
                <c:pt idx="6">
                  <c:v>207800</c:v>
                </c:pt>
                <c:pt idx="7">
                  <c:v>177750</c:v>
                </c:pt>
                <c:pt idx="8">
                  <c:v>190725</c:v>
                </c:pt>
                <c:pt idx="9">
                  <c:v>151800</c:v>
                </c:pt>
                <c:pt idx="10">
                  <c:v>139200</c:v>
                </c:pt>
                <c:pt idx="11">
                  <c:v>113250</c:v>
                </c:pt>
                <c:pt idx="12">
                  <c:v>99125</c:v>
                </c:pt>
                <c:pt idx="13">
                  <c:v>148500</c:v>
                </c:pt>
                <c:pt idx="14">
                  <c:v>129460</c:v>
                </c:pt>
                <c:pt idx="15">
                  <c:v>102000</c:v>
                </c:pt>
                <c:pt idx="16">
                  <c:v>21390</c:v>
                </c:pt>
                <c:pt idx="17">
                  <c:v>48040</c:v>
                </c:pt>
                <c:pt idx="18">
                  <c:v>52385</c:v>
                </c:pt>
                <c:pt idx="19">
                  <c:v>14102.5</c:v>
                </c:pt>
                <c:pt idx="20">
                  <c:v>37530</c:v>
                </c:pt>
                <c:pt idx="21">
                  <c:v>23827.5</c:v>
                </c:pt>
                <c:pt idx="22">
                  <c:v>35760</c:v>
                </c:pt>
              </c:numCache>
            </c:numRef>
          </c:val>
          <c:extLst>
            <c:ext xmlns:c16="http://schemas.microsoft.com/office/drawing/2014/chart" uri="{C3380CC4-5D6E-409C-BE32-E72D297353CC}">
              <c16:uniqueId val="{00000001-5DB3-4FDA-A66E-65AECC9E24B7}"/>
            </c:ext>
          </c:extLst>
        </c:ser>
        <c:dLbls>
          <c:showLegendKey val="0"/>
          <c:showVal val="0"/>
          <c:showCatName val="0"/>
          <c:showSerName val="0"/>
          <c:showPercent val="0"/>
          <c:showBubbleSize val="0"/>
        </c:dLbls>
        <c:gapWidth val="100"/>
        <c:overlap val="-24"/>
        <c:axId val="1202475663"/>
        <c:axId val="326206687"/>
      </c:barChart>
      <c:catAx>
        <c:axId val="12024756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26206687"/>
        <c:crosses val="autoZero"/>
        <c:auto val="1"/>
        <c:lblAlgn val="ctr"/>
        <c:lblOffset val="100"/>
        <c:noMultiLvlLbl val="0"/>
      </c:catAx>
      <c:valAx>
        <c:axId val="326206687"/>
        <c:scaling>
          <c:orientation val="minMax"/>
        </c:scaling>
        <c:delete val="1"/>
        <c:axPos val="l"/>
        <c:numFmt formatCode="General" sourceLinked="1"/>
        <c:majorTickMark val="none"/>
        <c:minorTickMark val="none"/>
        <c:tickLblPos val="nextTo"/>
        <c:crossAx val="12024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[sales_3000.xlsx]Category_sale!PivotTable4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Category_sale!$A$2:$A$9</c:f>
              <c:strCache>
                <c:ptCount val="7"/>
                <c:pt idx="0">
                  <c:v>Electronics</c:v>
                </c:pt>
                <c:pt idx="1">
                  <c:v>Furniture</c:v>
                </c:pt>
                <c:pt idx="2">
                  <c:v>Home &amp; Kitchen</c:v>
                </c:pt>
                <c:pt idx="3">
                  <c:v>Clothing</c:v>
                </c:pt>
                <c:pt idx="4">
                  <c:v>Sports</c:v>
                </c:pt>
                <c:pt idx="5">
                  <c:v>Beauty</c:v>
                </c:pt>
                <c:pt idx="6">
                  <c:v>Grocery</c:v>
                </c:pt>
              </c:strCache>
            </c:strRef>
          </c:cat>
          <c:val>
            <c:numRef>
              <c:f>Category_sale!$B$2:$B$9</c:f>
              <c:numCache>
                <c:formatCode>General</c:formatCode>
                <c:ptCount val="7"/>
                <c:pt idx="0">
                  <c:v>17438300</c:v>
                </c:pt>
                <c:pt idx="1">
                  <c:v>7527025</c:v>
                </c:pt>
                <c:pt idx="2">
                  <c:v>2381200</c:v>
                </c:pt>
                <c:pt idx="3">
                  <c:v>1251020</c:v>
                </c:pt>
                <c:pt idx="4">
                  <c:v>1076915</c:v>
                </c:pt>
                <c:pt idx="5">
                  <c:v>657870</c:v>
                </c:pt>
                <c:pt idx="6">
                  <c:v>436180</c:v>
                </c:pt>
              </c:numCache>
            </c:numRef>
          </c:val>
          <c:extLst>
            <c:ext xmlns:c16="http://schemas.microsoft.com/office/drawing/2014/chart" uri="{C3380CC4-5D6E-409C-BE32-E72D297353CC}">
              <c16:uniqueId val="{00000000-4D11-4E42-928E-58593B41E537}"/>
            </c:ext>
          </c:extLst>
        </c:ser>
        <c:ser>
          <c:idx val="1"/>
          <c:order val="1"/>
          <c:tx>
            <c:strRef>
              <c:f>Category_sale!$C$1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Category_sale!$A$2:$A$9</c:f>
              <c:strCache>
                <c:ptCount val="7"/>
                <c:pt idx="0">
                  <c:v>Electronics</c:v>
                </c:pt>
                <c:pt idx="1">
                  <c:v>Furniture</c:v>
                </c:pt>
                <c:pt idx="2">
                  <c:v>Home &amp; Kitchen</c:v>
                </c:pt>
                <c:pt idx="3">
                  <c:v>Clothing</c:v>
                </c:pt>
                <c:pt idx="4">
                  <c:v>Sports</c:v>
                </c:pt>
                <c:pt idx="5">
                  <c:v>Beauty</c:v>
                </c:pt>
                <c:pt idx="6">
                  <c:v>Grocery</c:v>
                </c:pt>
              </c:strCache>
            </c:strRef>
          </c:cat>
          <c:val>
            <c:numRef>
              <c:f>Category_sale!$C$2:$C$9</c:f>
              <c:numCache>
                <c:formatCode>General</c:formatCode>
                <c:ptCount val="7"/>
                <c:pt idx="0">
                  <c:v>2966500</c:v>
                </c:pt>
                <c:pt idx="1">
                  <c:v>989025</c:v>
                </c:pt>
                <c:pt idx="2">
                  <c:v>498800</c:v>
                </c:pt>
                <c:pt idx="3">
                  <c:v>372570</c:v>
                </c:pt>
                <c:pt idx="4">
                  <c:v>260415</c:v>
                </c:pt>
                <c:pt idx="5">
                  <c:v>221790</c:v>
                </c:pt>
                <c:pt idx="6">
                  <c:v>59320</c:v>
                </c:pt>
              </c:numCache>
            </c:numRef>
          </c:val>
          <c:extLst>
            <c:ext xmlns:c16="http://schemas.microsoft.com/office/drawing/2014/chart" uri="{C3380CC4-5D6E-409C-BE32-E72D297353CC}">
              <c16:uniqueId val="{00000001-4D11-4E42-928E-58593B41E537}"/>
            </c:ext>
          </c:extLst>
        </c:ser>
        <c:dLbls>
          <c:showLegendKey val="0"/>
          <c:showVal val="0"/>
          <c:showCatName val="0"/>
          <c:showSerName val="0"/>
          <c:showPercent val="0"/>
          <c:showBubbleSize val="0"/>
        </c:dLbls>
        <c:gapWidth val="100"/>
        <c:overlap val="-24"/>
        <c:axId val="710772047"/>
        <c:axId val="600585887"/>
      </c:barChart>
      <c:catAx>
        <c:axId val="71077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85887"/>
        <c:crosses val="autoZero"/>
        <c:auto val="1"/>
        <c:lblAlgn val="ctr"/>
        <c:lblOffset val="100"/>
        <c:noMultiLvlLbl val="0"/>
      </c:catAx>
      <c:valAx>
        <c:axId val="600585887"/>
        <c:scaling>
          <c:orientation val="minMax"/>
        </c:scaling>
        <c:delete val="1"/>
        <c:axPos val="l"/>
        <c:numFmt formatCode="General" sourceLinked="1"/>
        <c:majorTickMark val="out"/>
        <c:minorTickMark val="none"/>
        <c:tickLblPos val="nextTo"/>
        <c:crossAx val="71077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[sales_3000.xlsx]discount!PivotTable5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Margin on Discount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6847545219638244E-2"/>
          <c:y val="0.31377263718563991"/>
          <c:w val="0.8863049095607235"/>
          <c:h val="0.47625222397822065"/>
        </c:manualLayout>
      </c:layout>
      <c:barChart>
        <c:barDir val="col"/>
        <c:grouping val="clustered"/>
        <c:varyColors val="0"/>
        <c:ser>
          <c:idx val="0"/>
          <c:order val="0"/>
          <c:tx>
            <c:strRef>
              <c:f>discount!$B$1</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cat>
            <c:strRef>
              <c:f>discount!$A$2:$A$8</c:f>
              <c:strCache>
                <c:ptCount val="6"/>
                <c:pt idx="0">
                  <c:v>10%</c:v>
                </c:pt>
                <c:pt idx="1">
                  <c:v>5%</c:v>
                </c:pt>
                <c:pt idx="2">
                  <c:v>0%</c:v>
                </c:pt>
                <c:pt idx="3">
                  <c:v>15%</c:v>
                </c:pt>
                <c:pt idx="4">
                  <c:v>20%</c:v>
                </c:pt>
                <c:pt idx="5">
                  <c:v>25%</c:v>
                </c:pt>
              </c:strCache>
            </c:strRef>
          </c:cat>
          <c:val>
            <c:numRef>
              <c:f>discount!$B$2:$B$8</c:f>
              <c:numCache>
                <c:formatCode>General</c:formatCode>
                <c:ptCount val="6"/>
                <c:pt idx="0">
                  <c:v>19634.789999999997</c:v>
                </c:pt>
                <c:pt idx="1">
                  <c:v>19159.139999999992</c:v>
                </c:pt>
                <c:pt idx="2">
                  <c:v>11917.799999999996</c:v>
                </c:pt>
                <c:pt idx="3">
                  <c:v>8368.9699999999903</c:v>
                </c:pt>
                <c:pt idx="4">
                  <c:v>2517.3500000000017</c:v>
                </c:pt>
                <c:pt idx="5">
                  <c:v>100.23000000000003</c:v>
                </c:pt>
              </c:numCache>
            </c:numRef>
          </c:val>
          <c:extLst>
            <c:ext xmlns:c16="http://schemas.microsoft.com/office/drawing/2014/chart" uri="{C3380CC4-5D6E-409C-BE32-E72D297353CC}">
              <c16:uniqueId val="{00000000-86A2-45E8-B6CC-157DE6263908}"/>
            </c:ext>
          </c:extLst>
        </c:ser>
        <c:dLbls>
          <c:showLegendKey val="0"/>
          <c:showVal val="0"/>
          <c:showCatName val="0"/>
          <c:showSerName val="0"/>
          <c:showPercent val="0"/>
          <c:showBubbleSize val="0"/>
        </c:dLbls>
        <c:gapWidth val="100"/>
        <c:overlap val="-24"/>
        <c:axId val="1248993375"/>
        <c:axId val="600551807"/>
      </c:barChart>
      <c:catAx>
        <c:axId val="12489933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51807"/>
        <c:crosses val="autoZero"/>
        <c:auto val="1"/>
        <c:lblAlgn val="ctr"/>
        <c:lblOffset val="100"/>
        <c:noMultiLvlLbl val="0"/>
      </c:catAx>
      <c:valAx>
        <c:axId val="600551807"/>
        <c:scaling>
          <c:orientation val="minMax"/>
        </c:scaling>
        <c:delete val="1"/>
        <c:axPos val="l"/>
        <c:numFmt formatCode="General" sourceLinked="1"/>
        <c:majorTickMark val="out"/>
        <c:minorTickMark val="none"/>
        <c:tickLblPos val="nextTo"/>
        <c:crossAx val="124899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[sales_3000.xlsx]highSales_lowProfit!PivotTable6</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highSales_lowProfit!$B$1</c:f>
              <c:strCache>
                <c:ptCount val="1"/>
                <c:pt idx="0">
                  <c:v>Sum of Sales</c:v>
                </c:pt>
              </c:strCache>
            </c:strRef>
          </c:tx>
          <c:spPr>
            <a:solidFill>
              <a:schemeClr val="accent1"/>
            </a:solidFill>
            <a:ln>
              <a:noFill/>
            </a:ln>
            <a:effectLst/>
          </c:spPr>
          <c:invertIfNegative val="0"/>
          <c:cat>
            <c:strRef>
              <c:f>highSales_lowProfit!$A$2:$A$25</c:f>
              <c:strCache>
                <c:ptCount val="23"/>
                <c:pt idx="0">
                  <c:v>Air Fryer</c:v>
                </c:pt>
                <c:pt idx="1">
                  <c:v>Coffee</c:v>
                </c:pt>
                <c:pt idx="2">
                  <c:v>Cooking Oil</c:v>
                </c:pt>
                <c:pt idx="3">
                  <c:v>Cookware Set</c:v>
                </c:pt>
                <c:pt idx="4">
                  <c:v>Cricket Bat</c:v>
                </c:pt>
                <c:pt idx="5">
                  <c:v>Face Cream</c:v>
                </c:pt>
                <c:pt idx="6">
                  <c:v>Football</c:v>
                </c:pt>
                <c:pt idx="7">
                  <c:v>Headphones</c:v>
                </c:pt>
                <c:pt idx="8">
                  <c:v>Jacket</c:v>
                </c:pt>
                <c:pt idx="9">
                  <c:v>Jeans</c:v>
                </c:pt>
                <c:pt idx="10">
                  <c:v>Laptop</c:v>
                </c:pt>
                <c:pt idx="11">
                  <c:v>Mixer Grinder</c:v>
                </c:pt>
                <c:pt idx="12">
                  <c:v>Office Chair</c:v>
                </c:pt>
                <c:pt idx="13">
                  <c:v>Perfume</c:v>
                </c:pt>
                <c:pt idx="14">
                  <c:v>Rice 5kg</c:v>
                </c:pt>
                <c:pt idx="15">
                  <c:v>Running Shoes</c:v>
                </c:pt>
                <c:pt idx="16">
                  <c:v>Shampoo</c:v>
                </c:pt>
                <c:pt idx="17">
                  <c:v>Smart Watch</c:v>
                </c:pt>
                <c:pt idx="18">
                  <c:v>Smartphone</c:v>
                </c:pt>
                <c:pt idx="19">
                  <c:v>Sofa</c:v>
                </c:pt>
                <c:pt idx="20">
                  <c:v>Study Table</c:v>
                </c:pt>
                <c:pt idx="21">
                  <c:v>Tablet</c:v>
                </c:pt>
                <c:pt idx="22">
                  <c:v>T-Shirt</c:v>
                </c:pt>
              </c:strCache>
            </c:strRef>
          </c:cat>
          <c:val>
            <c:numRef>
              <c:f>highSales_lowProfit!$B$2:$B$25</c:f>
              <c:numCache>
                <c:formatCode>General</c:formatCode>
                <c:ptCount val="23"/>
                <c:pt idx="0">
                  <c:v>1071000</c:v>
                </c:pt>
                <c:pt idx="1">
                  <c:v>117877.5</c:v>
                </c:pt>
                <c:pt idx="2">
                  <c:v>182700</c:v>
                </c:pt>
                <c:pt idx="3">
                  <c:v>649600</c:v>
                </c:pt>
                <c:pt idx="4">
                  <c:v>461850</c:v>
                </c:pt>
                <c:pt idx="5">
                  <c:v>113760</c:v>
                </c:pt>
                <c:pt idx="6">
                  <c:v>178440</c:v>
                </c:pt>
                <c:pt idx="7">
                  <c:v>374000</c:v>
                </c:pt>
                <c:pt idx="8">
                  <c:v>676025</c:v>
                </c:pt>
                <c:pt idx="9">
                  <c:v>416460</c:v>
                </c:pt>
                <c:pt idx="10">
                  <c:v>8399550</c:v>
                </c:pt>
                <c:pt idx="11">
                  <c:v>660600</c:v>
                </c:pt>
                <c:pt idx="12">
                  <c:v>1085875</c:v>
                </c:pt>
                <c:pt idx="13">
                  <c:v>424500</c:v>
                </c:pt>
                <c:pt idx="14">
                  <c:v>135602.5</c:v>
                </c:pt>
                <c:pt idx="15">
                  <c:v>436625</c:v>
                </c:pt>
                <c:pt idx="16">
                  <c:v>119610</c:v>
                </c:pt>
                <c:pt idx="17">
                  <c:v>821750</c:v>
                </c:pt>
                <c:pt idx="18">
                  <c:v>4219600</c:v>
                </c:pt>
                <c:pt idx="19">
                  <c:v>4467750</c:v>
                </c:pt>
                <c:pt idx="20">
                  <c:v>1973400</c:v>
                </c:pt>
                <c:pt idx="21">
                  <c:v>3623400</c:v>
                </c:pt>
                <c:pt idx="22">
                  <c:v>158535</c:v>
                </c:pt>
              </c:numCache>
            </c:numRef>
          </c:val>
          <c:extLst>
            <c:ext xmlns:c16="http://schemas.microsoft.com/office/drawing/2014/chart" uri="{C3380CC4-5D6E-409C-BE32-E72D297353CC}">
              <c16:uniqueId val="{00000000-0F36-4996-9F51-7D1B1389FF3B}"/>
            </c:ext>
          </c:extLst>
        </c:ser>
        <c:ser>
          <c:idx val="1"/>
          <c:order val="1"/>
          <c:tx>
            <c:strRef>
              <c:f>highSales_lowProfit!$C$1</c:f>
              <c:strCache>
                <c:ptCount val="1"/>
                <c:pt idx="0">
                  <c:v>Sum of Profit</c:v>
                </c:pt>
              </c:strCache>
            </c:strRef>
          </c:tx>
          <c:spPr>
            <a:solidFill>
              <a:schemeClr val="accent2"/>
            </a:solidFill>
            <a:ln>
              <a:noFill/>
            </a:ln>
            <a:effectLst/>
          </c:spPr>
          <c:invertIfNegative val="0"/>
          <c:cat>
            <c:strRef>
              <c:f>highSales_lowProfit!$A$2:$A$25</c:f>
              <c:strCache>
                <c:ptCount val="23"/>
                <c:pt idx="0">
                  <c:v>Air Fryer</c:v>
                </c:pt>
                <c:pt idx="1">
                  <c:v>Coffee</c:v>
                </c:pt>
                <c:pt idx="2">
                  <c:v>Cooking Oil</c:v>
                </c:pt>
                <c:pt idx="3">
                  <c:v>Cookware Set</c:v>
                </c:pt>
                <c:pt idx="4">
                  <c:v>Cricket Bat</c:v>
                </c:pt>
                <c:pt idx="5">
                  <c:v>Face Cream</c:v>
                </c:pt>
                <c:pt idx="6">
                  <c:v>Football</c:v>
                </c:pt>
                <c:pt idx="7">
                  <c:v>Headphones</c:v>
                </c:pt>
                <c:pt idx="8">
                  <c:v>Jacket</c:v>
                </c:pt>
                <c:pt idx="9">
                  <c:v>Jeans</c:v>
                </c:pt>
                <c:pt idx="10">
                  <c:v>Laptop</c:v>
                </c:pt>
                <c:pt idx="11">
                  <c:v>Mixer Grinder</c:v>
                </c:pt>
                <c:pt idx="12">
                  <c:v>Office Chair</c:v>
                </c:pt>
                <c:pt idx="13">
                  <c:v>Perfume</c:v>
                </c:pt>
                <c:pt idx="14">
                  <c:v>Rice 5kg</c:v>
                </c:pt>
                <c:pt idx="15">
                  <c:v>Running Shoes</c:v>
                </c:pt>
                <c:pt idx="16">
                  <c:v>Shampoo</c:v>
                </c:pt>
                <c:pt idx="17">
                  <c:v>Smart Watch</c:v>
                </c:pt>
                <c:pt idx="18">
                  <c:v>Smartphone</c:v>
                </c:pt>
                <c:pt idx="19">
                  <c:v>Sofa</c:v>
                </c:pt>
                <c:pt idx="20">
                  <c:v>Study Table</c:v>
                </c:pt>
                <c:pt idx="21">
                  <c:v>Tablet</c:v>
                </c:pt>
                <c:pt idx="22">
                  <c:v>T-Shirt</c:v>
                </c:pt>
              </c:strCache>
            </c:strRef>
          </c:cat>
          <c:val>
            <c:numRef>
              <c:f>highSales_lowProfit!$C$2:$C$25</c:f>
              <c:numCache>
                <c:formatCode>General</c:formatCode>
                <c:ptCount val="23"/>
                <c:pt idx="0">
                  <c:v>207800</c:v>
                </c:pt>
                <c:pt idx="1">
                  <c:v>23827.5</c:v>
                </c:pt>
                <c:pt idx="2">
                  <c:v>21390</c:v>
                </c:pt>
                <c:pt idx="3">
                  <c:v>139200</c:v>
                </c:pt>
                <c:pt idx="4">
                  <c:v>113250</c:v>
                </c:pt>
                <c:pt idx="5">
                  <c:v>35760</c:v>
                </c:pt>
                <c:pt idx="6">
                  <c:v>48040</c:v>
                </c:pt>
                <c:pt idx="7">
                  <c:v>102000</c:v>
                </c:pt>
                <c:pt idx="8">
                  <c:v>190725</c:v>
                </c:pt>
                <c:pt idx="9">
                  <c:v>129460</c:v>
                </c:pt>
                <c:pt idx="10">
                  <c:v>1466250</c:v>
                </c:pt>
                <c:pt idx="11">
                  <c:v>151800</c:v>
                </c:pt>
                <c:pt idx="12">
                  <c:v>136875</c:v>
                </c:pt>
                <c:pt idx="13">
                  <c:v>148500</c:v>
                </c:pt>
                <c:pt idx="14">
                  <c:v>14102.5</c:v>
                </c:pt>
                <c:pt idx="15">
                  <c:v>99125</c:v>
                </c:pt>
                <c:pt idx="16">
                  <c:v>37530</c:v>
                </c:pt>
                <c:pt idx="17">
                  <c:v>177750</c:v>
                </c:pt>
                <c:pt idx="18">
                  <c:v>649600</c:v>
                </c:pt>
                <c:pt idx="19">
                  <c:v>552750</c:v>
                </c:pt>
                <c:pt idx="20">
                  <c:v>299400</c:v>
                </c:pt>
                <c:pt idx="21">
                  <c:v>570900</c:v>
                </c:pt>
                <c:pt idx="22">
                  <c:v>52385</c:v>
                </c:pt>
              </c:numCache>
            </c:numRef>
          </c:val>
          <c:extLst>
            <c:ext xmlns:c16="http://schemas.microsoft.com/office/drawing/2014/chart" uri="{C3380CC4-5D6E-409C-BE32-E72D297353CC}">
              <c16:uniqueId val="{00000001-0F36-4996-9F51-7D1B1389FF3B}"/>
            </c:ext>
          </c:extLst>
        </c:ser>
        <c:ser>
          <c:idx val="2"/>
          <c:order val="2"/>
          <c:tx>
            <c:strRef>
              <c:f>highSales_lowProfit!$D$1</c:f>
              <c:strCache>
                <c:ptCount val="1"/>
                <c:pt idx="0">
                  <c:v>Sum of Profit_margin2</c:v>
                </c:pt>
              </c:strCache>
            </c:strRef>
          </c:tx>
          <c:spPr>
            <a:solidFill>
              <a:schemeClr val="accent3"/>
            </a:solidFill>
            <a:ln>
              <a:noFill/>
            </a:ln>
            <a:effectLst/>
          </c:spPr>
          <c:invertIfNegative val="0"/>
          <c:cat>
            <c:strRef>
              <c:f>highSales_lowProfit!$A$2:$A$25</c:f>
              <c:strCache>
                <c:ptCount val="23"/>
                <c:pt idx="0">
                  <c:v>Air Fryer</c:v>
                </c:pt>
                <c:pt idx="1">
                  <c:v>Coffee</c:v>
                </c:pt>
                <c:pt idx="2">
                  <c:v>Cooking Oil</c:v>
                </c:pt>
                <c:pt idx="3">
                  <c:v>Cookware Set</c:v>
                </c:pt>
                <c:pt idx="4">
                  <c:v>Cricket Bat</c:v>
                </c:pt>
                <c:pt idx="5">
                  <c:v>Face Cream</c:v>
                </c:pt>
                <c:pt idx="6">
                  <c:v>Football</c:v>
                </c:pt>
                <c:pt idx="7">
                  <c:v>Headphones</c:v>
                </c:pt>
                <c:pt idx="8">
                  <c:v>Jacket</c:v>
                </c:pt>
                <c:pt idx="9">
                  <c:v>Jeans</c:v>
                </c:pt>
                <c:pt idx="10">
                  <c:v>Laptop</c:v>
                </c:pt>
                <c:pt idx="11">
                  <c:v>Mixer Grinder</c:v>
                </c:pt>
                <c:pt idx="12">
                  <c:v>Office Chair</c:v>
                </c:pt>
                <c:pt idx="13">
                  <c:v>Perfume</c:v>
                </c:pt>
                <c:pt idx="14">
                  <c:v>Rice 5kg</c:v>
                </c:pt>
                <c:pt idx="15">
                  <c:v>Running Shoes</c:v>
                </c:pt>
                <c:pt idx="16">
                  <c:v>Shampoo</c:v>
                </c:pt>
                <c:pt idx="17">
                  <c:v>Smart Watch</c:v>
                </c:pt>
                <c:pt idx="18">
                  <c:v>Smartphone</c:v>
                </c:pt>
                <c:pt idx="19">
                  <c:v>Sofa</c:v>
                </c:pt>
                <c:pt idx="20">
                  <c:v>Study Table</c:v>
                </c:pt>
                <c:pt idx="21">
                  <c:v>Tablet</c:v>
                </c:pt>
                <c:pt idx="22">
                  <c:v>T-Shirt</c:v>
                </c:pt>
              </c:strCache>
            </c:strRef>
          </c:cat>
          <c:val>
            <c:numRef>
              <c:f>highSales_lowProfit!$D$2:$D$25</c:f>
              <c:numCache>
                <c:formatCode>General</c:formatCode>
                <c:ptCount val="23"/>
                <c:pt idx="0">
                  <c:v>20.991734237554638</c:v>
                </c:pt>
                <c:pt idx="1">
                  <c:v>22.048790276344466</c:v>
                </c:pt>
                <c:pt idx="2">
                  <c:v>14.022619047619029</c:v>
                </c:pt>
                <c:pt idx="3">
                  <c:v>25.833002235982082</c:v>
                </c:pt>
                <c:pt idx="4">
                  <c:v>27.119848641210861</c:v>
                </c:pt>
                <c:pt idx="5">
                  <c:v>34.203936618507086</c:v>
                </c:pt>
                <c:pt idx="6">
                  <c:v>30.419676642586879</c:v>
                </c:pt>
                <c:pt idx="7">
                  <c:v>33.813264533883711</c:v>
                </c:pt>
                <c:pt idx="8">
                  <c:v>39.96656592461548</c:v>
                </c:pt>
                <c:pt idx="9">
                  <c:v>39.08588985833569</c:v>
                </c:pt>
                <c:pt idx="10">
                  <c:v>20.116693248272185</c:v>
                </c:pt>
                <c:pt idx="11">
                  <c:v>26.761220043572976</c:v>
                </c:pt>
                <c:pt idx="12">
                  <c:v>12.755251016815388</c:v>
                </c:pt>
                <c:pt idx="13">
                  <c:v>42.295098039215702</c:v>
                </c:pt>
                <c:pt idx="14">
                  <c:v>11.064593301435414</c:v>
                </c:pt>
                <c:pt idx="15">
                  <c:v>26.490232935279337</c:v>
                </c:pt>
                <c:pt idx="16">
                  <c:v>45.066721132897683</c:v>
                </c:pt>
                <c:pt idx="17">
                  <c:v>27.818799449604388</c:v>
                </c:pt>
                <c:pt idx="18">
                  <c:v>17.4891640866873</c:v>
                </c:pt>
                <c:pt idx="19">
                  <c:v>12.021273772666959</c:v>
                </c:pt>
                <c:pt idx="20">
                  <c:v>20.683243034055717</c:v>
                </c:pt>
                <c:pt idx="21">
                  <c:v>20.775670794633641</c:v>
                </c:pt>
                <c:pt idx="22">
                  <c:v>43.65234778121777</c:v>
                </c:pt>
              </c:numCache>
            </c:numRef>
          </c:val>
          <c:extLst>
            <c:ext xmlns:c16="http://schemas.microsoft.com/office/drawing/2014/chart" uri="{C3380CC4-5D6E-409C-BE32-E72D297353CC}">
              <c16:uniqueId val="{00000002-0F36-4996-9F51-7D1B1389FF3B}"/>
            </c:ext>
          </c:extLst>
        </c:ser>
        <c:dLbls>
          <c:showLegendKey val="0"/>
          <c:showVal val="0"/>
          <c:showCatName val="0"/>
          <c:showSerName val="0"/>
          <c:showPercent val="0"/>
          <c:showBubbleSize val="0"/>
        </c:dLbls>
        <c:gapWidth val="219"/>
        <c:overlap val="-27"/>
        <c:axId val="1245890335"/>
        <c:axId val="326212447"/>
      </c:barChart>
      <c:catAx>
        <c:axId val="124589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212447"/>
        <c:crosses val="autoZero"/>
        <c:auto val="1"/>
        <c:lblAlgn val="ctr"/>
        <c:lblOffset val="100"/>
        <c:noMultiLvlLbl val="0"/>
      </c:catAx>
      <c:valAx>
        <c:axId val="32621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89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[sales_3000.xlsx]top10_customers!PivotTable7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top10_customers!$B$1</c:f>
              <c:strCache>
                <c:ptCount val="1"/>
                <c:pt idx="0">
                  <c:v>Sum of Sales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top10_customers!$A$2:$A$12</c:f>
              <c:strCache>
                <c:ptCount val="10"/>
                <c:pt idx="0">
                  <c:v>CUST1092</c:v>
                </c:pt>
                <c:pt idx="1">
                  <c:v>CUST1569</c:v>
                </c:pt>
                <c:pt idx="2">
                  <c:v>CUST1046</c:v>
                </c:pt>
                <c:pt idx="3">
                  <c:v>CUST1047</c:v>
                </c:pt>
                <c:pt idx="4">
                  <c:v>CUST1362</c:v>
                </c:pt>
                <c:pt idx="5">
                  <c:v>CUST1050</c:v>
                </c:pt>
                <c:pt idx="6">
                  <c:v>CUST1033</c:v>
                </c:pt>
                <c:pt idx="7">
                  <c:v>CUST1538</c:v>
                </c:pt>
                <c:pt idx="8">
                  <c:v>CUST1176</c:v>
                </c:pt>
                <c:pt idx="9">
                  <c:v>CUST1576</c:v>
                </c:pt>
              </c:strCache>
            </c:strRef>
          </c:cat>
          <c:val>
            <c:numRef>
              <c:f>top10_customers!$B$2:$B$12</c:f>
              <c:numCache>
                <c:formatCode>General</c:formatCode>
                <c:ptCount val="10"/>
                <c:pt idx="0">
                  <c:v>504715</c:v>
                </c:pt>
                <c:pt idx="1">
                  <c:v>424825</c:v>
                </c:pt>
                <c:pt idx="2">
                  <c:v>313605</c:v>
                </c:pt>
                <c:pt idx="3">
                  <c:v>303572.5</c:v>
                </c:pt>
                <c:pt idx="4">
                  <c:v>282395</c:v>
                </c:pt>
                <c:pt idx="5">
                  <c:v>217355</c:v>
                </c:pt>
                <c:pt idx="6">
                  <c:v>151592.5</c:v>
                </c:pt>
                <c:pt idx="7">
                  <c:v>141025</c:v>
                </c:pt>
                <c:pt idx="8">
                  <c:v>126895</c:v>
                </c:pt>
                <c:pt idx="9">
                  <c:v>12290</c:v>
                </c:pt>
              </c:numCache>
            </c:numRef>
          </c:val>
          <c:extLst>
            <c:ext xmlns:c16="http://schemas.microsoft.com/office/drawing/2014/chart" uri="{C3380CC4-5D6E-409C-BE32-E72D297353CC}">
              <c16:uniqueId val="{0000000D-0FFE-4D6F-BF12-AE3461557CFB}"/>
            </c:ext>
          </c:extLst>
        </c:ser>
        <c:ser>
          <c:idx val="1"/>
          <c:order val="1"/>
          <c:tx>
            <c:strRef>
              <c:f>top10_customers!$C$1</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top10_customers!$A$2:$A$12</c:f>
              <c:strCache>
                <c:ptCount val="10"/>
                <c:pt idx="0">
                  <c:v>CUST1092</c:v>
                </c:pt>
                <c:pt idx="1">
                  <c:v>CUST1569</c:v>
                </c:pt>
                <c:pt idx="2">
                  <c:v>CUST1046</c:v>
                </c:pt>
                <c:pt idx="3">
                  <c:v>CUST1047</c:v>
                </c:pt>
                <c:pt idx="4">
                  <c:v>CUST1362</c:v>
                </c:pt>
                <c:pt idx="5">
                  <c:v>CUST1050</c:v>
                </c:pt>
                <c:pt idx="6">
                  <c:v>CUST1033</c:v>
                </c:pt>
                <c:pt idx="7">
                  <c:v>CUST1538</c:v>
                </c:pt>
                <c:pt idx="8">
                  <c:v>CUST1176</c:v>
                </c:pt>
                <c:pt idx="9">
                  <c:v>CUST1576</c:v>
                </c:pt>
              </c:strCache>
            </c:strRef>
          </c:cat>
          <c:val>
            <c:numRef>
              <c:f>top10_customers!$C$2:$C$12</c:f>
              <c:numCache>
                <c:formatCode>General</c:formatCode>
                <c:ptCount val="10"/>
                <c:pt idx="0">
                  <c:v>23</c:v>
                </c:pt>
                <c:pt idx="1">
                  <c:v>37</c:v>
                </c:pt>
                <c:pt idx="2">
                  <c:v>32</c:v>
                </c:pt>
                <c:pt idx="3">
                  <c:v>26</c:v>
                </c:pt>
                <c:pt idx="4">
                  <c:v>30</c:v>
                </c:pt>
                <c:pt idx="5">
                  <c:v>23</c:v>
                </c:pt>
                <c:pt idx="6">
                  <c:v>26</c:v>
                </c:pt>
                <c:pt idx="7">
                  <c:v>23</c:v>
                </c:pt>
                <c:pt idx="8">
                  <c:v>25</c:v>
                </c:pt>
                <c:pt idx="9">
                  <c:v>23</c:v>
                </c:pt>
              </c:numCache>
            </c:numRef>
          </c:val>
          <c:extLst>
            <c:ext xmlns:c16="http://schemas.microsoft.com/office/drawing/2014/chart" uri="{C3380CC4-5D6E-409C-BE32-E72D297353CC}">
              <c16:uniqueId val="{0000000F-0FFE-4D6F-BF12-AE3461557CFB}"/>
            </c:ext>
          </c:extLst>
        </c:ser>
        <c:dLbls>
          <c:showLegendKey val="0"/>
          <c:showVal val="0"/>
          <c:showCatName val="0"/>
          <c:showSerName val="0"/>
          <c:showPercent val="0"/>
          <c:showBubbleSize val="0"/>
        </c:dLbls>
        <c:gapWidth val="100"/>
        <c:overlap val="-24"/>
        <c:axId val="1202475663"/>
        <c:axId val="326206687"/>
      </c:barChart>
      <c:catAx>
        <c:axId val="12024756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6206687"/>
        <c:crosses val="autoZero"/>
        <c:auto val="1"/>
        <c:lblAlgn val="ctr"/>
        <c:lblOffset val="100"/>
        <c:noMultiLvlLbl val="0"/>
      </c:catAx>
      <c:valAx>
        <c:axId val="326206687"/>
        <c:scaling>
          <c:orientation val="minMax"/>
        </c:scaling>
        <c:delete val="1"/>
        <c:axPos val="l"/>
        <c:numFmt formatCode="General" sourceLinked="1"/>
        <c:majorTickMark val="none"/>
        <c:minorTickMark val="none"/>
        <c:tickLblPos val="nextTo"/>
        <c:crossAx val="120247566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[sales_3000.xlsx]customer_segment!PivotTable8</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Ratings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678462615906812E-3"/>
              <c:y val="3.68387284922718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1724610769524E-2"/>
              <c:y val="-0.3879862933799941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17152344985317E-2"/>
              <c:y val="-3.29483814523184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customer_segment!$B$1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55-4CAA-A817-E0B1FBAE51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55-4CAA-A817-E0B1FBAE51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55-4CAA-A817-E0B1FBAE517C}"/>
              </c:ext>
            </c:extLst>
          </c:dPt>
          <c:cat>
            <c:strRef>
              <c:f>customer_segment!$A$2:$A$5</c:f>
              <c:strCache>
                <c:ptCount val="3"/>
                <c:pt idx="0">
                  <c:v>High Value</c:v>
                </c:pt>
                <c:pt idx="1">
                  <c:v>Low Value</c:v>
                </c:pt>
                <c:pt idx="2">
                  <c:v>Medium Value</c:v>
                </c:pt>
              </c:strCache>
            </c:strRef>
          </c:cat>
          <c:val>
            <c:numRef>
              <c:f>customer_segment!$B$2:$B$5</c:f>
              <c:numCache>
                <c:formatCode>General</c:formatCode>
                <c:ptCount val="3"/>
                <c:pt idx="0">
                  <c:v>1243</c:v>
                </c:pt>
                <c:pt idx="1">
                  <c:v>810</c:v>
                </c:pt>
                <c:pt idx="2">
                  <c:v>947</c:v>
                </c:pt>
              </c:numCache>
            </c:numRef>
          </c:val>
          <c:extLst>
            <c:ext xmlns:c16="http://schemas.microsoft.com/office/drawing/2014/chart" uri="{C3380CC4-5D6E-409C-BE32-E72D297353CC}">
              <c16:uniqueId val="{00000006-4922-4F3B-8A50-2756C57B72C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[sales_3000.xlsx]payment_mode!PivotTable9</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Mode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payment_mode!$B$2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payment_mode!$A$3:$A$8</c:f>
              <c:strCache>
                <c:ptCount val="5"/>
                <c:pt idx="0">
                  <c:v>UPI</c:v>
                </c:pt>
                <c:pt idx="1">
                  <c:v>Credit Card</c:v>
                </c:pt>
                <c:pt idx="2">
                  <c:v>Cash on Delivery</c:v>
                </c:pt>
                <c:pt idx="3">
                  <c:v>Debit Card</c:v>
                </c:pt>
                <c:pt idx="4">
                  <c:v>Net Banking</c:v>
                </c:pt>
              </c:strCache>
            </c:strRef>
          </c:cat>
          <c:val>
            <c:numRef>
              <c:f>payment_mode!$B$3:$B$8</c:f>
              <c:numCache>
                <c:formatCode>General</c:formatCode>
                <c:ptCount val="5"/>
                <c:pt idx="0">
                  <c:v>14159465</c:v>
                </c:pt>
                <c:pt idx="1">
                  <c:v>7028557.5</c:v>
                </c:pt>
                <c:pt idx="2">
                  <c:v>4214422.5</c:v>
                </c:pt>
                <c:pt idx="3">
                  <c:v>4045570</c:v>
                </c:pt>
                <c:pt idx="4">
                  <c:v>1320495</c:v>
                </c:pt>
              </c:numCache>
            </c:numRef>
          </c:val>
          <c:extLst>
            <c:ext xmlns:c16="http://schemas.microsoft.com/office/drawing/2014/chart" uri="{C3380CC4-5D6E-409C-BE32-E72D297353CC}">
              <c16:uniqueId val="{00000000-EE52-42F9-9DDA-F5442E259CC6}"/>
            </c:ext>
          </c:extLst>
        </c:ser>
        <c:ser>
          <c:idx val="1"/>
          <c:order val="1"/>
          <c:tx>
            <c:strRef>
              <c:f>payment_mode!$C$2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payment_mode!$A$3:$A$8</c:f>
              <c:strCache>
                <c:ptCount val="5"/>
                <c:pt idx="0">
                  <c:v>UPI</c:v>
                </c:pt>
                <c:pt idx="1">
                  <c:v>Credit Card</c:v>
                </c:pt>
                <c:pt idx="2">
                  <c:v>Cash on Delivery</c:v>
                </c:pt>
                <c:pt idx="3">
                  <c:v>Debit Card</c:v>
                </c:pt>
                <c:pt idx="4">
                  <c:v>Net Banking</c:v>
                </c:pt>
              </c:strCache>
            </c:strRef>
          </c:cat>
          <c:val>
            <c:numRef>
              <c:f>payment_mode!$C$3:$C$8</c:f>
              <c:numCache>
                <c:formatCode>General</c:formatCode>
                <c:ptCount val="5"/>
                <c:pt idx="0">
                  <c:v>2444585</c:v>
                </c:pt>
                <c:pt idx="1">
                  <c:v>1212497.5</c:v>
                </c:pt>
                <c:pt idx="2">
                  <c:v>724992.5</c:v>
                </c:pt>
                <c:pt idx="3">
                  <c:v>759320</c:v>
                </c:pt>
                <c:pt idx="4">
                  <c:v>227025</c:v>
                </c:pt>
              </c:numCache>
            </c:numRef>
          </c:val>
          <c:extLst>
            <c:ext xmlns:c16="http://schemas.microsoft.com/office/drawing/2014/chart" uri="{C3380CC4-5D6E-409C-BE32-E72D297353CC}">
              <c16:uniqueId val="{00000003-EE52-42F9-9DDA-F5442E259CC6}"/>
            </c:ext>
          </c:extLst>
        </c:ser>
        <c:dLbls>
          <c:showLegendKey val="0"/>
          <c:showVal val="0"/>
          <c:showCatName val="0"/>
          <c:showSerName val="0"/>
          <c:showPercent val="0"/>
          <c:showBubbleSize val="0"/>
        </c:dLbls>
        <c:gapWidth val="100"/>
        <c:overlap val="-24"/>
        <c:axId val="1451432575"/>
        <c:axId val="600548927"/>
      </c:barChart>
      <c:catAx>
        <c:axId val="14514325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48927"/>
        <c:crosses val="autoZero"/>
        <c:auto val="1"/>
        <c:lblAlgn val="ctr"/>
        <c:lblOffset val="100"/>
        <c:noMultiLvlLbl val="0"/>
      </c:catAx>
      <c:valAx>
        <c:axId val="600548927"/>
        <c:scaling>
          <c:orientation val="minMax"/>
        </c:scaling>
        <c:delete val="1"/>
        <c:axPos val="l"/>
        <c:numFmt formatCode="General" sourceLinked="1"/>
        <c:majorTickMark val="none"/>
        <c:minorTickMark val="none"/>
        <c:tickLblPos val="nextTo"/>
        <c:crossAx val="145143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[sales_3000.xlsx]order_status!PivotTable10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order_status!$B$1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order_status!$A$2:$A$5</c:f>
              <c:strCache>
                <c:ptCount val="3"/>
                <c:pt idx="0">
                  <c:v>Delivered</c:v>
                </c:pt>
                <c:pt idx="1">
                  <c:v>Cancelled</c:v>
                </c:pt>
                <c:pt idx="2">
                  <c:v>Returned</c:v>
                </c:pt>
              </c:strCache>
            </c:strRef>
          </c:cat>
          <c:val>
            <c:numRef>
              <c:f>order_status!$B$2:$B$5</c:f>
              <c:numCache>
                <c:formatCode>General</c:formatCode>
                <c:ptCount val="3"/>
                <c:pt idx="0">
                  <c:v>33178075</c:v>
                </c:pt>
                <c:pt idx="1">
                  <c:v>0</c:v>
                </c:pt>
                <c:pt idx="2">
                  <c:v>-2409565</c:v>
                </c:pt>
              </c:numCache>
            </c:numRef>
          </c:val>
          <c:extLst>
            <c:ext xmlns:c16="http://schemas.microsoft.com/office/drawing/2014/chart" uri="{C3380CC4-5D6E-409C-BE32-E72D297353CC}">
              <c16:uniqueId val="{00000000-425E-4250-8E42-F15F3688F0BC}"/>
            </c:ext>
          </c:extLst>
        </c:ser>
        <c:ser>
          <c:idx val="1"/>
          <c:order val="1"/>
          <c:tx>
            <c:strRef>
              <c:f>order_status!$C$1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order_status!$A$2:$A$5</c:f>
              <c:strCache>
                <c:ptCount val="3"/>
                <c:pt idx="0">
                  <c:v>Delivered</c:v>
                </c:pt>
                <c:pt idx="1">
                  <c:v>Cancelled</c:v>
                </c:pt>
                <c:pt idx="2">
                  <c:v>Returned</c:v>
                </c:pt>
              </c:strCache>
            </c:strRef>
          </c:cat>
          <c:val>
            <c:numRef>
              <c:f>order_status!$C$2:$C$5</c:f>
              <c:numCache>
                <c:formatCode>General</c:formatCode>
                <c:ptCount val="3"/>
                <c:pt idx="0">
                  <c:v>5831435</c:v>
                </c:pt>
                <c:pt idx="1">
                  <c:v>0</c:v>
                </c:pt>
                <c:pt idx="2">
                  <c:v>-463015</c:v>
                </c:pt>
              </c:numCache>
            </c:numRef>
          </c:val>
          <c:extLst>
            <c:ext xmlns:c16="http://schemas.microsoft.com/office/drawing/2014/chart" uri="{C3380CC4-5D6E-409C-BE32-E72D297353CC}">
              <c16:uniqueId val="{00000001-425E-4250-8E42-F15F3688F0BC}"/>
            </c:ext>
          </c:extLst>
        </c:ser>
        <c:dLbls>
          <c:showLegendKey val="0"/>
          <c:showVal val="0"/>
          <c:showCatName val="0"/>
          <c:showSerName val="0"/>
          <c:showPercent val="0"/>
          <c:showBubbleSize val="0"/>
        </c:dLbls>
        <c:gapWidth val="100"/>
        <c:overlap val="-24"/>
        <c:axId val="1451394527"/>
        <c:axId val="1286363679"/>
      </c:barChart>
      <c:catAx>
        <c:axId val="1451394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363679"/>
        <c:crosses val="autoZero"/>
        <c:auto val="1"/>
        <c:lblAlgn val="ctr"/>
        <c:lblOffset val="100"/>
        <c:noMultiLvlLbl val="0"/>
      </c:catAx>
      <c:valAx>
        <c:axId val="128636367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45139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[sales_3000.xlsx]quaterly!PivotTable11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Quaterly</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quaterly!$B$1</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quaterly!$A$2:$A$12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quaterly!$B$2:$B$12</c:f>
              <c:numCache>
                <c:formatCode>General</c:formatCode>
                <c:ptCount val="8"/>
                <c:pt idx="0">
                  <c:v>2941255</c:v>
                </c:pt>
                <c:pt idx="1">
                  <c:v>3351082.5</c:v>
                </c:pt>
                <c:pt idx="2">
                  <c:v>3611560</c:v>
                </c:pt>
                <c:pt idx="3">
                  <c:v>3171877.5</c:v>
                </c:pt>
                <c:pt idx="4">
                  <c:v>3747325</c:v>
                </c:pt>
                <c:pt idx="5">
                  <c:v>4507995</c:v>
                </c:pt>
                <c:pt idx="6">
                  <c:v>5074842.5</c:v>
                </c:pt>
                <c:pt idx="7">
                  <c:v>4362572.5</c:v>
                </c:pt>
              </c:numCache>
            </c:numRef>
          </c:val>
          <c:smooth val="0"/>
          <c:extLst>
            <c:ext xmlns:c16="http://schemas.microsoft.com/office/drawing/2014/chart" uri="{C3380CC4-5D6E-409C-BE32-E72D297353CC}">
              <c16:uniqueId val="{00000000-225E-416E-A594-D3FEBA18B015}"/>
            </c:ext>
          </c:extLst>
        </c:ser>
        <c:ser>
          <c:idx val="1"/>
          <c:order val="1"/>
          <c:tx>
            <c:strRef>
              <c:f>quaterly!$C$1</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quaterly!$A$2:$A$12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quaterly!$C$2:$C$12</c:f>
              <c:numCache>
                <c:formatCode>General</c:formatCode>
                <c:ptCount val="8"/>
                <c:pt idx="0">
                  <c:v>519995</c:v>
                </c:pt>
                <c:pt idx="1">
                  <c:v>596402.5</c:v>
                </c:pt>
                <c:pt idx="2">
                  <c:v>598480</c:v>
                </c:pt>
                <c:pt idx="3">
                  <c:v>582657.5</c:v>
                </c:pt>
                <c:pt idx="4">
                  <c:v>691245</c:v>
                </c:pt>
                <c:pt idx="5">
                  <c:v>790465</c:v>
                </c:pt>
                <c:pt idx="6">
                  <c:v>862972.5</c:v>
                </c:pt>
                <c:pt idx="7">
                  <c:v>726202.5</c:v>
                </c:pt>
              </c:numCache>
            </c:numRef>
          </c:val>
          <c:smooth val="0"/>
          <c:extLst>
            <c:ext xmlns:c16="http://schemas.microsoft.com/office/drawing/2014/chart" uri="{C3380CC4-5D6E-409C-BE32-E72D297353CC}">
              <c16:uniqueId val="{00000001-225E-416E-A594-D3FEBA18B015}"/>
            </c:ext>
          </c:extLst>
        </c:ser>
        <c:dLbls>
          <c:showLegendKey val="0"/>
          <c:showVal val="0"/>
          <c:showCatName val="0"/>
          <c:showSerName val="0"/>
          <c:showPercent val="0"/>
          <c:showBubbleSize val="0"/>
        </c:dLbls>
        <c:marker val="1"/>
        <c:smooth val="0"/>
        <c:axId val="1432144623"/>
        <c:axId val="517563999"/>
      </c:lineChart>
      <c:catAx>
        <c:axId val="1432144623"/>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563999"/>
        <c:crosses val="autoZero"/>
        <c:auto val="1"/>
        <c:lblAlgn val="ctr"/>
        <c:lblOffset val="100"/>
        <c:noMultiLvlLbl val="0"/>
      </c:catAx>
      <c:valAx>
        <c:axId val="517563999"/>
        <c:scaling>
          <c:orientation val="minMax"/>
        </c:scaling>
        <c:delete val="1"/>
        <c:axPos val="l"/>
        <c:numFmt formatCode="General" sourceLinked="1"/>
        <c:majorTickMark val="none"/>
        <c:minorTickMark val="none"/>
        <c:tickLblPos val="nextTo"/>
        <c:crossAx val="143214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19051</xdr:rowOff>
    </xdr:from>
    <xdr:to>
      <xdr:col>21</xdr:col>
      <xdr:colOff>457200</xdr:colOff>
      <xdr:row>27</xdr:row>
      <xdr:rowOff>19051</xdr:rowOff>
    </xdr:to>
    <xdr:sp macro="" textlink="">
      <xdr:nvSpPr>
        <xdr:cNvPr id="24" name="Rectangle 23">
          <a:extLst>
            <a:ext uri="{FF2B5EF4-FFF2-40B4-BE49-F238E27FC236}">
              <a16:creationId xmlns:a16="http://schemas.microsoft.com/office/drawing/2014/main" id="{DA7F8477-85CA-2778-CE19-89959B203E2B}"/>
            </a:ext>
          </a:extLst>
        </xdr:cNvPr>
        <xdr:cNvSpPr/>
      </xdr:nvSpPr>
      <xdr:spPr>
        <a:xfrm>
          <a:off x="28575" y="19051"/>
          <a:ext cx="13230225" cy="5143500"/>
        </a:xfrm>
        <a:prstGeom prst="rect">
          <a:avLst/>
        </a:prstGeom>
        <a:solidFill>
          <a:srgbClr val="66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142875</xdr:colOff>
      <xdr:row>0</xdr:row>
      <xdr:rowOff>38100</xdr:rowOff>
    </xdr:from>
    <xdr:to>
      <xdr:col>8</xdr:col>
      <xdr:colOff>133350</xdr:colOff>
      <xdr:row>2</xdr:row>
      <xdr:rowOff>161925</xdr:rowOff>
    </xdr:to>
    <xdr:sp macro="" textlink="">
      <xdr:nvSpPr>
        <xdr:cNvPr id="2" name="Rectangle: Rounded Corners 1">
          <a:extLst>
            <a:ext uri="{FF2B5EF4-FFF2-40B4-BE49-F238E27FC236}">
              <a16:creationId xmlns:a16="http://schemas.microsoft.com/office/drawing/2014/main" id="{6BC28F97-EB51-447D-9E75-B7B2D2701DEC}"/>
            </a:ext>
          </a:extLst>
        </xdr:cNvPr>
        <xdr:cNvSpPr/>
      </xdr:nvSpPr>
      <xdr:spPr>
        <a:xfrm>
          <a:off x="3800475" y="38100"/>
          <a:ext cx="1209675" cy="50482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solidFill>
            </a:rPr>
            <a:t>TOTAL</a:t>
          </a:r>
          <a:r>
            <a:rPr lang="en-IN" sz="1200" b="1"/>
            <a:t> </a:t>
          </a:r>
          <a:r>
            <a:rPr lang="en-IN" sz="1200" b="1">
              <a:solidFill>
                <a:schemeClr val="tx2"/>
              </a:solidFill>
            </a:rPr>
            <a:t>SALES</a:t>
          </a:r>
        </a:p>
      </xdr:txBody>
    </xdr:sp>
    <xdr:clientData/>
  </xdr:twoCellAnchor>
  <xdr:twoCellAnchor>
    <xdr:from>
      <xdr:col>8</xdr:col>
      <xdr:colOff>161925</xdr:colOff>
      <xdr:row>0</xdr:row>
      <xdr:rowOff>38100</xdr:rowOff>
    </xdr:from>
    <xdr:to>
      <xdr:col>10</xdr:col>
      <xdr:colOff>76200</xdr:colOff>
      <xdr:row>2</xdr:row>
      <xdr:rowOff>180975</xdr:rowOff>
    </xdr:to>
    <xdr:sp macro="" textlink="">
      <xdr:nvSpPr>
        <xdr:cNvPr id="3" name="Rectangle: Rounded Corners 2">
          <a:extLst>
            <a:ext uri="{FF2B5EF4-FFF2-40B4-BE49-F238E27FC236}">
              <a16:creationId xmlns:a16="http://schemas.microsoft.com/office/drawing/2014/main" id="{760BA56C-88B3-4DA6-B515-96DC88345BCB}"/>
            </a:ext>
          </a:extLst>
        </xdr:cNvPr>
        <xdr:cNvSpPr/>
      </xdr:nvSpPr>
      <xdr:spPr>
        <a:xfrm>
          <a:off x="5038725" y="38100"/>
          <a:ext cx="1133475" cy="5238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tx2"/>
              </a:solidFill>
              <a:latin typeface="+mn-lt"/>
              <a:ea typeface="+mn-ea"/>
              <a:cs typeface="+mn-cs"/>
            </a:rPr>
            <a:t>TOTAL PROFIT</a:t>
          </a:r>
        </a:p>
      </xdr:txBody>
    </xdr:sp>
    <xdr:clientData/>
  </xdr:twoCellAnchor>
  <xdr:twoCellAnchor>
    <xdr:from>
      <xdr:col>10</xdr:col>
      <xdr:colOff>85726</xdr:colOff>
      <xdr:row>0</xdr:row>
      <xdr:rowOff>38100</xdr:rowOff>
    </xdr:from>
    <xdr:to>
      <xdr:col>12</xdr:col>
      <xdr:colOff>85726</xdr:colOff>
      <xdr:row>3</xdr:row>
      <xdr:rowOff>9525</xdr:rowOff>
    </xdr:to>
    <xdr:sp macro="" textlink="">
      <xdr:nvSpPr>
        <xdr:cNvPr id="4" name="Rectangle: Rounded Corners 3">
          <a:extLst>
            <a:ext uri="{FF2B5EF4-FFF2-40B4-BE49-F238E27FC236}">
              <a16:creationId xmlns:a16="http://schemas.microsoft.com/office/drawing/2014/main" id="{D001FC5A-625C-4008-B3F8-926DC684770E}"/>
            </a:ext>
          </a:extLst>
        </xdr:cNvPr>
        <xdr:cNvSpPr/>
      </xdr:nvSpPr>
      <xdr:spPr>
        <a:xfrm>
          <a:off x="6181726" y="38100"/>
          <a:ext cx="1219200" cy="54292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solidFill>
            </a:rPr>
            <a:t>TOTAL</a:t>
          </a:r>
          <a:r>
            <a:rPr lang="en-IN" sz="1200" b="1"/>
            <a:t> </a:t>
          </a:r>
          <a:r>
            <a:rPr lang="en-IN" sz="1200" b="1">
              <a:solidFill>
                <a:schemeClr val="tx2"/>
              </a:solidFill>
            </a:rPr>
            <a:t>ORDERS</a:t>
          </a:r>
        </a:p>
      </xdr:txBody>
    </xdr:sp>
    <xdr:clientData/>
  </xdr:twoCellAnchor>
  <xdr:twoCellAnchor>
    <xdr:from>
      <xdr:col>12</xdr:col>
      <xdr:colOff>95250</xdr:colOff>
      <xdr:row>0</xdr:row>
      <xdr:rowOff>38101</xdr:rowOff>
    </xdr:from>
    <xdr:to>
      <xdr:col>14</xdr:col>
      <xdr:colOff>142875</xdr:colOff>
      <xdr:row>3</xdr:row>
      <xdr:rowOff>19051</xdr:rowOff>
    </xdr:to>
    <xdr:sp macro="" textlink="">
      <xdr:nvSpPr>
        <xdr:cNvPr id="5" name="Rectangle: Rounded Corners 4">
          <a:extLst>
            <a:ext uri="{FF2B5EF4-FFF2-40B4-BE49-F238E27FC236}">
              <a16:creationId xmlns:a16="http://schemas.microsoft.com/office/drawing/2014/main" id="{E40E502C-752C-46B4-A8CB-1CC4506F6C0B}"/>
            </a:ext>
          </a:extLst>
        </xdr:cNvPr>
        <xdr:cNvSpPr/>
      </xdr:nvSpPr>
      <xdr:spPr>
        <a:xfrm>
          <a:off x="7410450" y="38101"/>
          <a:ext cx="1266825" cy="55245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solidFill>
            </a:rPr>
            <a:t>PROFIT</a:t>
          </a:r>
          <a:r>
            <a:rPr lang="en-IN" sz="1200" b="1" baseline="0">
              <a:solidFill>
                <a:schemeClr val="tx2"/>
              </a:solidFill>
            </a:rPr>
            <a:t> MARGIN</a:t>
          </a:r>
          <a:endParaRPr lang="en-IN" sz="1200" b="1">
            <a:solidFill>
              <a:schemeClr val="tx2"/>
            </a:solidFill>
          </a:endParaRPr>
        </a:p>
      </xdr:txBody>
    </xdr:sp>
    <xdr:clientData/>
  </xdr:twoCellAnchor>
  <xdr:twoCellAnchor>
    <xdr:from>
      <xdr:col>14</xdr:col>
      <xdr:colOff>161925</xdr:colOff>
      <xdr:row>0</xdr:row>
      <xdr:rowOff>38100</xdr:rowOff>
    </xdr:from>
    <xdr:to>
      <xdr:col>16</xdr:col>
      <xdr:colOff>523874</xdr:colOff>
      <xdr:row>3</xdr:row>
      <xdr:rowOff>9525</xdr:rowOff>
    </xdr:to>
    <xdr:sp macro="" textlink="">
      <xdr:nvSpPr>
        <xdr:cNvPr id="6" name="Rectangle: Rounded Corners 5">
          <a:extLst>
            <a:ext uri="{FF2B5EF4-FFF2-40B4-BE49-F238E27FC236}">
              <a16:creationId xmlns:a16="http://schemas.microsoft.com/office/drawing/2014/main" id="{B8C0C49C-35F6-400F-B729-B54A1049A3CE}"/>
            </a:ext>
          </a:extLst>
        </xdr:cNvPr>
        <xdr:cNvSpPr/>
      </xdr:nvSpPr>
      <xdr:spPr>
        <a:xfrm>
          <a:off x="8696325" y="38100"/>
          <a:ext cx="1581149" cy="54292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solidFill>
            </a:rPr>
            <a:t>UNIQUE</a:t>
          </a:r>
          <a:r>
            <a:rPr lang="en-IN" sz="1200" b="1"/>
            <a:t> </a:t>
          </a:r>
          <a:r>
            <a:rPr lang="en-IN" sz="1200" b="1">
              <a:solidFill>
                <a:schemeClr val="tx2"/>
              </a:solidFill>
            </a:rPr>
            <a:t>CUSTOMERS</a:t>
          </a:r>
        </a:p>
      </xdr:txBody>
    </xdr:sp>
    <xdr:clientData/>
  </xdr:twoCellAnchor>
  <xdr:twoCellAnchor>
    <xdr:from>
      <xdr:col>16</xdr:col>
      <xdr:colOff>523875</xdr:colOff>
      <xdr:row>0</xdr:row>
      <xdr:rowOff>28575</xdr:rowOff>
    </xdr:from>
    <xdr:to>
      <xdr:col>19</xdr:col>
      <xdr:colOff>161925</xdr:colOff>
      <xdr:row>3</xdr:row>
      <xdr:rowOff>19050</xdr:rowOff>
    </xdr:to>
    <xdr:sp macro="" textlink="">
      <xdr:nvSpPr>
        <xdr:cNvPr id="7" name="Rectangle: Rounded Corners 6">
          <a:extLst>
            <a:ext uri="{FF2B5EF4-FFF2-40B4-BE49-F238E27FC236}">
              <a16:creationId xmlns:a16="http://schemas.microsoft.com/office/drawing/2014/main" id="{B8CF652E-9182-4E7F-AA75-BB73878E74EF}"/>
            </a:ext>
          </a:extLst>
        </xdr:cNvPr>
        <xdr:cNvSpPr/>
      </xdr:nvSpPr>
      <xdr:spPr>
        <a:xfrm>
          <a:off x="10277475" y="28575"/>
          <a:ext cx="1466850" cy="5619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solidFill>
            </a:rPr>
            <a:t>AVG.</a:t>
          </a:r>
          <a:r>
            <a:rPr lang="en-IN" sz="1200" b="1" baseline="0">
              <a:solidFill>
                <a:schemeClr val="tx2"/>
              </a:solidFill>
            </a:rPr>
            <a:t> ORDER VALUE</a:t>
          </a:r>
          <a:endParaRPr lang="en-IN" sz="1200" b="1">
            <a:solidFill>
              <a:schemeClr val="tx2"/>
            </a:solidFill>
          </a:endParaRPr>
        </a:p>
      </xdr:txBody>
    </xdr:sp>
    <xdr:clientData/>
  </xdr:twoCellAnchor>
  <xdr:twoCellAnchor>
    <xdr:from>
      <xdr:col>5</xdr:col>
      <xdr:colOff>495301</xdr:colOff>
      <xdr:row>1</xdr:row>
      <xdr:rowOff>57151</xdr:rowOff>
    </xdr:from>
    <xdr:to>
      <xdr:col>8</xdr:col>
      <xdr:colOff>447675</xdr:colOff>
      <xdr:row>2</xdr:row>
      <xdr:rowOff>171451</xdr:rowOff>
    </xdr:to>
    <xdr:sp macro="" textlink="sales_data!O3004">
      <xdr:nvSpPr>
        <xdr:cNvPr id="9" name="TextBox 8">
          <a:extLst>
            <a:ext uri="{FF2B5EF4-FFF2-40B4-BE49-F238E27FC236}">
              <a16:creationId xmlns:a16="http://schemas.microsoft.com/office/drawing/2014/main" id="{F85FB578-E3E9-5DF0-30EF-8022F5F5166A}"/>
            </a:ext>
          </a:extLst>
        </xdr:cNvPr>
        <xdr:cNvSpPr txBox="1"/>
      </xdr:nvSpPr>
      <xdr:spPr>
        <a:xfrm>
          <a:off x="3543301" y="247651"/>
          <a:ext cx="1781174"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0F78DF-38FC-42E2-AA8C-7FF876F18C1C}" type="TxLink">
            <a:rPr lang="en-US" sz="1200" b="1" i="0" u="none" strike="noStrike">
              <a:solidFill>
                <a:schemeClr val="accent2">
                  <a:lumMod val="50000"/>
                </a:schemeClr>
              </a:solidFill>
              <a:latin typeface="Aptos Narrow"/>
              <a:ea typeface="+mn-ea"/>
              <a:cs typeface="+mn-cs"/>
            </a:rPr>
            <a:pPr marL="0" indent="0" algn="ctr"/>
            <a:t>₹ 35.6M</a:t>
          </a:fld>
          <a:endParaRPr lang="en-IN" sz="1200" b="1" i="0" u="none" strike="noStrike">
            <a:solidFill>
              <a:schemeClr val="accent2">
                <a:lumMod val="50000"/>
              </a:schemeClr>
            </a:solidFill>
            <a:latin typeface="Aptos Narrow"/>
            <a:ea typeface="+mn-ea"/>
            <a:cs typeface="+mn-cs"/>
          </a:endParaRPr>
        </a:p>
      </xdr:txBody>
    </xdr:sp>
    <xdr:clientData/>
  </xdr:twoCellAnchor>
  <xdr:twoCellAnchor>
    <xdr:from>
      <xdr:col>10</xdr:col>
      <xdr:colOff>581025</xdr:colOff>
      <xdr:row>13</xdr:row>
      <xdr:rowOff>180975</xdr:rowOff>
    </xdr:from>
    <xdr:to>
      <xdr:col>11</xdr:col>
      <xdr:colOff>17144</xdr:colOff>
      <xdr:row>14</xdr:row>
      <xdr:rowOff>36194</xdr:rowOff>
    </xdr:to>
    <xdr:sp macro="" textlink="">
      <xdr:nvSpPr>
        <xdr:cNvPr id="15" name="TextBox 14">
          <a:extLst>
            <a:ext uri="{FF2B5EF4-FFF2-40B4-BE49-F238E27FC236}">
              <a16:creationId xmlns:a16="http://schemas.microsoft.com/office/drawing/2014/main" id="{416C21A4-096E-B842-20C7-2978700607B9}"/>
            </a:ext>
          </a:extLst>
        </xdr:cNvPr>
        <xdr:cNvSpPr txBox="1"/>
      </xdr:nvSpPr>
      <xdr:spPr>
        <a:xfrm>
          <a:off x="6677025" y="265747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600075</xdr:colOff>
      <xdr:row>1</xdr:row>
      <xdr:rowOff>66675</xdr:rowOff>
    </xdr:from>
    <xdr:to>
      <xdr:col>10</xdr:col>
      <xdr:colOff>333374</xdr:colOff>
      <xdr:row>2</xdr:row>
      <xdr:rowOff>152400</xdr:rowOff>
    </xdr:to>
    <xdr:sp macro="" textlink="sales_data!Q3004">
      <xdr:nvSpPr>
        <xdr:cNvPr id="16" name="TextBox 15">
          <a:extLst>
            <a:ext uri="{FF2B5EF4-FFF2-40B4-BE49-F238E27FC236}">
              <a16:creationId xmlns:a16="http://schemas.microsoft.com/office/drawing/2014/main" id="{F0C52E40-F6CC-4632-AF57-9AAEEE5B3C43}"/>
            </a:ext>
          </a:extLst>
        </xdr:cNvPr>
        <xdr:cNvSpPr txBox="1"/>
      </xdr:nvSpPr>
      <xdr:spPr>
        <a:xfrm>
          <a:off x="4867275" y="257175"/>
          <a:ext cx="1562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384B50-3CD5-40D8-82B7-7D8221A37A46}" type="TxLink">
            <a:rPr lang="en-US" sz="1200" b="1" i="0" u="none" strike="noStrike">
              <a:solidFill>
                <a:schemeClr val="accent2">
                  <a:lumMod val="50000"/>
                </a:schemeClr>
              </a:solidFill>
              <a:latin typeface="Aptos Narrow"/>
              <a:ea typeface="+mn-ea"/>
              <a:cs typeface="+mn-cs"/>
            </a:rPr>
            <a:pPr marL="0" indent="0" algn="ctr"/>
            <a:t>₹ 4.6M</a:t>
          </a:fld>
          <a:endParaRPr lang="en-IN" sz="1200" b="1" i="0" u="none" strike="noStrike">
            <a:solidFill>
              <a:schemeClr val="accent2">
                <a:lumMod val="50000"/>
              </a:schemeClr>
            </a:solidFill>
            <a:latin typeface="Aptos Narrow"/>
            <a:ea typeface="+mn-ea"/>
            <a:cs typeface="+mn-cs"/>
          </a:endParaRPr>
        </a:p>
      </xdr:txBody>
    </xdr:sp>
    <xdr:clientData/>
  </xdr:twoCellAnchor>
  <xdr:twoCellAnchor>
    <xdr:from>
      <xdr:col>10</xdr:col>
      <xdr:colOff>419100</xdr:colOff>
      <xdr:row>1</xdr:row>
      <xdr:rowOff>95249</xdr:rowOff>
    </xdr:from>
    <xdr:to>
      <xdr:col>12</xdr:col>
      <xdr:colOff>38100</xdr:colOff>
      <xdr:row>3</xdr:row>
      <xdr:rowOff>123824</xdr:rowOff>
    </xdr:to>
    <xdr:sp macro="" textlink="sales_data!A3004">
      <xdr:nvSpPr>
        <xdr:cNvPr id="17" name="TextBox 16">
          <a:extLst>
            <a:ext uri="{FF2B5EF4-FFF2-40B4-BE49-F238E27FC236}">
              <a16:creationId xmlns:a16="http://schemas.microsoft.com/office/drawing/2014/main" id="{22F61662-E4B2-449A-A3D0-CEB98B616CDD}"/>
            </a:ext>
          </a:extLst>
        </xdr:cNvPr>
        <xdr:cNvSpPr txBox="1"/>
      </xdr:nvSpPr>
      <xdr:spPr>
        <a:xfrm>
          <a:off x="6515100" y="285749"/>
          <a:ext cx="8382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585031-2FA3-400C-A895-BDFD4318F331}" type="TxLink">
            <a:rPr lang="en-US" sz="1600" b="1" i="0" u="none" strike="noStrike">
              <a:solidFill>
                <a:schemeClr val="accent2">
                  <a:lumMod val="50000"/>
                </a:schemeClr>
              </a:solidFill>
              <a:latin typeface="Aptos Narrow"/>
              <a:ea typeface="+mn-ea"/>
              <a:cs typeface="+mn-cs"/>
            </a:rPr>
            <a:pPr marL="0" indent="0"/>
            <a:t>3000</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12</xdr:col>
      <xdr:colOff>381000</xdr:colOff>
      <xdr:row>1</xdr:row>
      <xdr:rowOff>85725</xdr:rowOff>
    </xdr:from>
    <xdr:to>
      <xdr:col>13</xdr:col>
      <xdr:colOff>447675</xdr:colOff>
      <xdr:row>3</xdr:row>
      <xdr:rowOff>19050</xdr:rowOff>
    </xdr:to>
    <xdr:sp macro="" textlink="sales_data!V3004">
      <xdr:nvSpPr>
        <xdr:cNvPr id="18" name="TextBox 17">
          <a:extLst>
            <a:ext uri="{FF2B5EF4-FFF2-40B4-BE49-F238E27FC236}">
              <a16:creationId xmlns:a16="http://schemas.microsoft.com/office/drawing/2014/main" id="{6CF32D17-2B00-46AB-82A9-73E1E3836707}"/>
            </a:ext>
          </a:extLst>
        </xdr:cNvPr>
        <xdr:cNvSpPr txBox="1"/>
      </xdr:nvSpPr>
      <xdr:spPr>
        <a:xfrm>
          <a:off x="7696200" y="276225"/>
          <a:ext cx="676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9043663-E786-4397-A892-98621775C237}" type="TxLink">
            <a:rPr lang="en-US" sz="1600" b="1" i="0" u="none" strike="noStrike">
              <a:solidFill>
                <a:schemeClr val="accent2">
                  <a:lumMod val="50000"/>
                </a:schemeClr>
              </a:solidFill>
              <a:latin typeface="Aptos Narrow"/>
              <a:ea typeface="+mn-ea"/>
              <a:cs typeface="+mn-cs"/>
            </a:rPr>
            <a:pPr marL="0" indent="0"/>
            <a:t>#DIV/0!</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15</xdr:col>
      <xdr:colOff>114300</xdr:colOff>
      <xdr:row>1</xdr:row>
      <xdr:rowOff>57150</xdr:rowOff>
    </xdr:from>
    <xdr:to>
      <xdr:col>16</xdr:col>
      <xdr:colOff>419100</xdr:colOff>
      <xdr:row>2</xdr:row>
      <xdr:rowOff>180975</xdr:rowOff>
    </xdr:to>
    <xdr:sp macro="" textlink="sales_data!C3004">
      <xdr:nvSpPr>
        <xdr:cNvPr id="19" name="TextBox 18">
          <a:extLst>
            <a:ext uri="{FF2B5EF4-FFF2-40B4-BE49-F238E27FC236}">
              <a16:creationId xmlns:a16="http://schemas.microsoft.com/office/drawing/2014/main" id="{6437EBCA-A036-48F0-BA08-0038C60EE899}"/>
            </a:ext>
          </a:extLst>
        </xdr:cNvPr>
        <xdr:cNvSpPr txBox="1"/>
      </xdr:nvSpPr>
      <xdr:spPr>
        <a:xfrm>
          <a:off x="9258300" y="247650"/>
          <a:ext cx="9144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8CC331-8496-48E1-95EF-D48EA3BCCC4A}" type="TxLink">
            <a:rPr lang="en-US" sz="1600" b="1" i="0" u="none" strike="noStrike">
              <a:solidFill>
                <a:schemeClr val="accent2">
                  <a:lumMod val="50000"/>
                </a:schemeClr>
              </a:solidFill>
              <a:latin typeface="Aptos Narrow"/>
              <a:ea typeface="+mn-ea"/>
              <a:cs typeface="+mn-cs"/>
            </a:rPr>
            <a:pPr marL="0" indent="0"/>
            <a:t>498</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4</xdr:col>
      <xdr:colOff>0</xdr:colOff>
      <xdr:row>10</xdr:row>
      <xdr:rowOff>38100</xdr:rowOff>
    </xdr:from>
    <xdr:to>
      <xdr:col>5</xdr:col>
      <xdr:colOff>571500</xdr:colOff>
      <xdr:row>11</xdr:row>
      <xdr:rowOff>66675</xdr:rowOff>
    </xdr:to>
    <xdr:sp macro="" textlink="">
      <xdr:nvSpPr>
        <xdr:cNvPr id="20" name="TextBox 19">
          <a:extLst>
            <a:ext uri="{FF2B5EF4-FFF2-40B4-BE49-F238E27FC236}">
              <a16:creationId xmlns:a16="http://schemas.microsoft.com/office/drawing/2014/main" id="{B4C7575D-DA4C-4231-8260-577E48FECE0D}"/>
            </a:ext>
          </a:extLst>
        </xdr:cNvPr>
        <xdr:cNvSpPr txBox="1"/>
      </xdr:nvSpPr>
      <xdr:spPr>
        <a:xfrm>
          <a:off x="2438400" y="1943100"/>
          <a:ext cx="11811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152400</xdr:colOff>
      <xdr:row>1</xdr:row>
      <xdr:rowOff>38100</xdr:rowOff>
    </xdr:from>
    <xdr:to>
      <xdr:col>19</xdr:col>
      <xdr:colOff>0</xdr:colOff>
      <xdr:row>2</xdr:row>
      <xdr:rowOff>152400</xdr:rowOff>
    </xdr:to>
    <xdr:sp macro="" textlink="sales_data!D3007">
      <xdr:nvSpPr>
        <xdr:cNvPr id="21" name="TextBox 20">
          <a:extLst>
            <a:ext uri="{FF2B5EF4-FFF2-40B4-BE49-F238E27FC236}">
              <a16:creationId xmlns:a16="http://schemas.microsoft.com/office/drawing/2014/main" id="{27D8E6EC-0442-45D4-875C-08B0B0C49B3C}"/>
            </a:ext>
          </a:extLst>
        </xdr:cNvPr>
        <xdr:cNvSpPr txBox="1"/>
      </xdr:nvSpPr>
      <xdr:spPr>
        <a:xfrm>
          <a:off x="10515600" y="228600"/>
          <a:ext cx="1066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CB6408-5EAA-4BE8-B7E3-DCE88F713C37}" type="TxLink">
            <a:rPr lang="en-US" sz="1600" b="1" i="0" u="none" strike="noStrike">
              <a:solidFill>
                <a:schemeClr val="accent2">
                  <a:lumMod val="50000"/>
                </a:schemeClr>
              </a:solidFill>
              <a:latin typeface="Aptos Narrow"/>
              <a:ea typeface="+mn-ea"/>
              <a:cs typeface="+mn-cs"/>
            </a:rPr>
            <a:pPr marL="0" indent="0"/>
            <a:t>11865.08</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5</xdr:col>
      <xdr:colOff>257175</xdr:colOff>
      <xdr:row>12</xdr:row>
      <xdr:rowOff>190499</xdr:rowOff>
    </xdr:from>
    <xdr:to>
      <xdr:col>9</xdr:col>
      <xdr:colOff>333375</xdr:colOff>
      <xdr:row>26</xdr:row>
      <xdr:rowOff>142874</xdr:rowOff>
    </xdr:to>
    <xdr:graphicFrame macro="">
      <xdr:nvGraphicFramePr>
        <xdr:cNvPr id="23" name="Chart 22">
          <a:extLst>
            <a:ext uri="{FF2B5EF4-FFF2-40B4-BE49-F238E27FC236}">
              <a16:creationId xmlns:a16="http://schemas.microsoft.com/office/drawing/2014/main" id="{0154E38F-11B7-4208-88AB-2E6F7626B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9</xdr:row>
      <xdr:rowOff>190499</xdr:rowOff>
    </xdr:from>
    <xdr:to>
      <xdr:col>2</xdr:col>
      <xdr:colOff>266700</xdr:colOff>
      <xdr:row>16</xdr:row>
      <xdr:rowOff>47625</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AF33E73A-D434-B94A-170E-968920DF5E2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100" y="1904999"/>
              <a:ext cx="1447800" cy="1190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5</xdr:row>
      <xdr:rowOff>152401</xdr:rowOff>
    </xdr:from>
    <xdr:to>
      <xdr:col>2</xdr:col>
      <xdr:colOff>257175</xdr:colOff>
      <xdr:row>9</xdr:row>
      <xdr:rowOff>180975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A8AA7D2-5C84-E516-1A9F-FF713EA5CDD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099" y="1104901"/>
              <a:ext cx="1438276" cy="790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16</xdr:row>
      <xdr:rowOff>38101</xdr:rowOff>
    </xdr:from>
    <xdr:to>
      <xdr:col>2</xdr:col>
      <xdr:colOff>276225</xdr:colOff>
      <xdr:row>22</xdr:row>
      <xdr:rowOff>161925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387AB56A-68AE-23E5-6361-5329B5FCDF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625" y="3086101"/>
              <a:ext cx="1447800" cy="1266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285750</xdr:colOff>
      <xdr:row>22</xdr:row>
      <xdr:rowOff>161924</xdr:rowOff>
    </xdr:from>
    <xdr:to>
      <xdr:col>5</xdr:col>
      <xdr:colOff>219075</xdr:colOff>
      <xdr:row>26</xdr:row>
      <xdr:rowOff>180975</xdr:rowOff>
    </xdr:to>
    <mc:AlternateContent xmlns:mc="http://schemas.openxmlformats.org/markup-compatibility/2006" xmlns:a14="http://schemas.microsoft.com/office/drawing/2010/main">
      <mc:Choice Requires="a14">
        <xdr:graphicFrame macro="">
          <xdr:nvGraphicFramePr>
            <xdr:cNvPr id="12" name="Payment_Mode">
              <a:extLst>
                <a:ext uri="{FF2B5EF4-FFF2-40B4-BE49-F238E27FC236}">
                  <a16:creationId xmlns:a16="http://schemas.microsoft.com/office/drawing/2014/main" id="{991DD489-40C2-45A4-B3B1-5D2BBD6B4D4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504949" y="4352924"/>
              <a:ext cx="1952625" cy="781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22</xdr:row>
      <xdr:rowOff>161926</xdr:rowOff>
    </xdr:from>
    <xdr:to>
      <xdr:col>2</xdr:col>
      <xdr:colOff>285749</xdr:colOff>
      <xdr:row>26</xdr:row>
      <xdr:rowOff>180976</xdr:rowOff>
    </xdr:to>
    <mc:AlternateContent xmlns:mc="http://schemas.openxmlformats.org/markup-compatibility/2006" xmlns:a14="http://schemas.microsoft.com/office/drawing/2010/main">
      <mc:Choice Requires="a14">
        <xdr:graphicFrame macro="">
          <xdr:nvGraphicFramePr>
            <xdr:cNvPr id="13" name="Order_Status">
              <a:extLst>
                <a:ext uri="{FF2B5EF4-FFF2-40B4-BE49-F238E27FC236}">
                  <a16:creationId xmlns:a16="http://schemas.microsoft.com/office/drawing/2014/main" id="{AB9DD36B-D56F-1D1C-0B27-EE7F2DE1043C}"/>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28574" y="4352926"/>
              <a:ext cx="1476375"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171449</xdr:rowOff>
    </xdr:from>
    <xdr:to>
      <xdr:col>2</xdr:col>
      <xdr:colOff>247650</xdr:colOff>
      <xdr:row>6</xdr:row>
      <xdr:rowOff>9525</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E254B627-021B-8217-A493-1931F3855C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552449"/>
              <a:ext cx="1466850" cy="600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13</xdr:row>
      <xdr:rowOff>9526</xdr:rowOff>
    </xdr:from>
    <xdr:to>
      <xdr:col>5</xdr:col>
      <xdr:colOff>200026</xdr:colOff>
      <xdr:row>22</xdr:row>
      <xdr:rowOff>123826</xdr:rowOff>
    </xdr:to>
    <xdr:graphicFrame macro="">
      <xdr:nvGraphicFramePr>
        <xdr:cNvPr id="25" name="Chart 24">
          <a:extLst>
            <a:ext uri="{FF2B5EF4-FFF2-40B4-BE49-F238E27FC236}">
              <a16:creationId xmlns:a16="http://schemas.microsoft.com/office/drawing/2014/main" id="{2FDEB472-B1A0-4001-A3F1-2EC24DBE8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390526</xdr:colOff>
      <xdr:row>13</xdr:row>
      <xdr:rowOff>14287</xdr:rowOff>
    </xdr:from>
    <xdr:to>
      <xdr:col>13</xdr:col>
      <xdr:colOff>238125</xdr:colOff>
      <xdr:row>26</xdr:row>
      <xdr:rowOff>133350</xdr:rowOff>
    </xdr:to>
    <xdr:graphicFrame macro="">
      <xdr:nvGraphicFramePr>
        <xdr:cNvPr id="26" name="Chart 25">
          <a:extLst>
            <a:ext uri="{FF2B5EF4-FFF2-40B4-BE49-F238E27FC236}">
              <a16:creationId xmlns:a16="http://schemas.microsoft.com/office/drawing/2014/main" id="{9B74A261-333B-4CC7-9C9A-47D1023F9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123825</xdr:colOff>
      <xdr:row>3</xdr:row>
      <xdr:rowOff>9525</xdr:rowOff>
    </xdr:from>
    <xdr:to>
      <xdr:col>11</xdr:col>
      <xdr:colOff>85725</xdr:colOff>
      <xdr:row>12</xdr:row>
      <xdr:rowOff>142875</xdr:rowOff>
    </xdr:to>
    <xdr:graphicFrame macro="">
      <xdr:nvGraphicFramePr>
        <xdr:cNvPr id="27" name="Chart 26">
          <a:extLst>
            <a:ext uri="{FF2B5EF4-FFF2-40B4-BE49-F238E27FC236}">
              <a16:creationId xmlns:a16="http://schemas.microsoft.com/office/drawing/2014/main" id="{C653D9E8-1EF9-48C7-AB65-3F84B36C4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257174</xdr:colOff>
      <xdr:row>3</xdr:row>
      <xdr:rowOff>28576</xdr:rowOff>
    </xdr:from>
    <xdr:to>
      <xdr:col>21</xdr:col>
      <xdr:colOff>380999</xdr:colOff>
      <xdr:row>12</xdr:row>
      <xdr:rowOff>161926</xdr:rowOff>
    </xdr:to>
    <xdr:graphicFrame macro="">
      <xdr:nvGraphicFramePr>
        <xdr:cNvPr id="28" name="Chart 27">
          <a:extLst>
            <a:ext uri="{FF2B5EF4-FFF2-40B4-BE49-F238E27FC236}">
              <a16:creationId xmlns:a16="http://schemas.microsoft.com/office/drawing/2014/main" id="{97A4E850-6826-43F5-AD62-8E4703487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295275</xdr:colOff>
      <xdr:row>13</xdr:row>
      <xdr:rowOff>19049</xdr:rowOff>
    </xdr:from>
    <xdr:to>
      <xdr:col>17</xdr:col>
      <xdr:colOff>361950</xdr:colOff>
      <xdr:row>26</xdr:row>
      <xdr:rowOff>104775</xdr:rowOff>
    </xdr:to>
    <xdr:graphicFrame macro="">
      <xdr:nvGraphicFramePr>
        <xdr:cNvPr id="29" name="Chart 28">
          <a:extLst>
            <a:ext uri="{FF2B5EF4-FFF2-40B4-BE49-F238E27FC236}">
              <a16:creationId xmlns:a16="http://schemas.microsoft.com/office/drawing/2014/main" id="{CBF26A63-FD56-4579-B6A3-CA33118C4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400049</xdr:colOff>
      <xdr:row>13</xdr:row>
      <xdr:rowOff>47625</xdr:rowOff>
    </xdr:from>
    <xdr:to>
      <xdr:col>21</xdr:col>
      <xdr:colOff>381000</xdr:colOff>
      <xdr:row>23</xdr:row>
      <xdr:rowOff>180974</xdr:rowOff>
    </xdr:to>
    <xdr:graphicFrame macro="">
      <xdr:nvGraphicFramePr>
        <xdr:cNvPr id="30" name="Chart 29">
          <a:extLst>
            <a:ext uri="{FF2B5EF4-FFF2-40B4-BE49-F238E27FC236}">
              <a16:creationId xmlns:a16="http://schemas.microsoft.com/office/drawing/2014/main" id="{58263729-C93E-47A9-9CE2-824E52769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114300</xdr:colOff>
      <xdr:row>3</xdr:row>
      <xdr:rowOff>38100</xdr:rowOff>
    </xdr:from>
    <xdr:to>
      <xdr:col>17</xdr:col>
      <xdr:colOff>200025</xdr:colOff>
      <xdr:row>12</xdr:row>
      <xdr:rowOff>161925</xdr:rowOff>
    </xdr:to>
    <xdr:graphicFrame macro="">
      <xdr:nvGraphicFramePr>
        <xdr:cNvPr id="31" name="Chart 30">
          <a:extLst>
            <a:ext uri="{FF2B5EF4-FFF2-40B4-BE49-F238E27FC236}">
              <a16:creationId xmlns:a16="http://schemas.microsoft.com/office/drawing/2014/main" id="{4CE1B648-A1BD-47F2-BFC3-E8804D9D2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142875</xdr:colOff>
      <xdr:row>3</xdr:row>
      <xdr:rowOff>38099</xdr:rowOff>
    </xdr:from>
    <xdr:to>
      <xdr:col>14</xdr:col>
      <xdr:colOff>47625</xdr:colOff>
      <xdr:row>12</xdr:row>
      <xdr:rowOff>161924</xdr:rowOff>
    </xdr:to>
    <xdr:graphicFrame macro="">
      <xdr:nvGraphicFramePr>
        <xdr:cNvPr id="32" name="Chart 31">
          <a:extLst>
            <a:ext uri="{FF2B5EF4-FFF2-40B4-BE49-F238E27FC236}">
              <a16:creationId xmlns:a16="http://schemas.microsoft.com/office/drawing/2014/main" id="{24CE6245-FE4A-4278-8245-015B0E7CF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266700</xdr:colOff>
      <xdr:row>3</xdr:row>
      <xdr:rowOff>19050</xdr:rowOff>
    </xdr:from>
    <xdr:to>
      <xdr:col>7</xdr:col>
      <xdr:colOff>66675</xdr:colOff>
      <xdr:row>12</xdr:row>
      <xdr:rowOff>142875</xdr:rowOff>
    </xdr:to>
    <xdr:graphicFrame macro="">
      <xdr:nvGraphicFramePr>
        <xdr:cNvPr id="33" name="Chart 32">
          <a:extLst>
            <a:ext uri="{FF2B5EF4-FFF2-40B4-BE49-F238E27FC236}">
              <a16:creationId xmlns:a16="http://schemas.microsoft.com/office/drawing/2014/main" id="{24039A25-FE83-4E7F-A698-C3A0B8CFF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457200</xdr:colOff>
      <xdr:row>24</xdr:row>
      <xdr:rowOff>74294</xdr:rowOff>
    </xdr:from>
    <xdr:to>
      <xdr:col>21</xdr:col>
      <xdr:colOff>371475</xdr:colOff>
      <xdr:row>26</xdr:row>
      <xdr:rowOff>19050</xdr:rowOff>
    </xdr:to>
    <xdr:sp macro="" textlink="">
      <xdr:nvSpPr>
        <xdr:cNvPr id="34" name="Rectangle 33">
          <a:extLst>
            <a:ext uri="{FF2B5EF4-FFF2-40B4-BE49-F238E27FC236}">
              <a16:creationId xmlns:a16="http://schemas.microsoft.com/office/drawing/2014/main" id="{734EEA6C-BE12-25F3-DB5B-8AC0AB1BD1AB}"/>
            </a:ext>
          </a:extLst>
        </xdr:cNvPr>
        <xdr:cNvSpPr/>
      </xdr:nvSpPr>
      <xdr:spPr>
        <a:xfrm>
          <a:off x="10820400" y="4646294"/>
          <a:ext cx="2352675" cy="325756"/>
        </a:xfrm>
        <a:prstGeom prst="rect">
          <a:avLst/>
        </a:prstGeom>
        <a:solidFill>
          <a:schemeClr val="bg2">
            <a:lumMod val="25000"/>
          </a:schemeClr>
        </a:solidFill>
        <a:ln w="57150">
          <a:gradFill>
            <a:gsLst>
              <a:gs pos="0">
                <a:schemeClr val="accent2">
                  <a:lumMod val="75000"/>
                </a:schemeClr>
              </a:gs>
              <a:gs pos="100000">
                <a:schemeClr val="bg1">
                  <a:lumMod val="65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Sofa has higher</a:t>
          </a:r>
          <a:r>
            <a:rPr lang="en-IN" sz="1100" b="1" baseline="0">
              <a:solidFill>
                <a:schemeClr val="bg1"/>
              </a:solidFill>
            </a:rPr>
            <a:t> sales but lower profit</a:t>
          </a:r>
          <a:endParaRPr lang="en-IN" sz="1100" b="1">
            <a:solidFill>
              <a:schemeClr val="bg1"/>
            </a:solidFill>
          </a:endParaRPr>
        </a:p>
      </xdr:txBody>
    </xdr:sp>
    <xdr:clientData/>
  </xdr:twoCellAnchor>
  <xdr:twoCellAnchor>
    <xdr:from>
      <xdr:col>0</xdr:col>
      <xdr:colOff>28575</xdr:colOff>
      <xdr:row>0</xdr:row>
      <xdr:rowOff>47626</xdr:rowOff>
    </xdr:from>
    <xdr:to>
      <xdr:col>6</xdr:col>
      <xdr:colOff>104775</xdr:colOff>
      <xdr:row>2</xdr:row>
      <xdr:rowOff>161926</xdr:rowOff>
    </xdr:to>
    <xdr:sp macro="" textlink="">
      <xdr:nvSpPr>
        <xdr:cNvPr id="36" name="Rectangle: Rounded Corners 35">
          <a:extLst>
            <a:ext uri="{FF2B5EF4-FFF2-40B4-BE49-F238E27FC236}">
              <a16:creationId xmlns:a16="http://schemas.microsoft.com/office/drawing/2014/main" id="{5BAFA51D-479D-46D0-8657-F4B976CA7577}"/>
            </a:ext>
          </a:extLst>
        </xdr:cNvPr>
        <xdr:cNvSpPr/>
      </xdr:nvSpPr>
      <xdr:spPr>
        <a:xfrm>
          <a:off x="28575" y="47626"/>
          <a:ext cx="3733800" cy="4953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0" cap="none" spc="0">
              <a:ln w="0"/>
              <a:solidFill>
                <a:schemeClr val="accent5">
                  <a:lumMod val="75000"/>
                </a:schemeClr>
              </a:solidFill>
              <a:effectLst>
                <a:outerShdw blurRad="38100" dist="25400" dir="5400000" algn="ctr" rotWithShape="0">
                  <a:srgbClr val="6E747A">
                    <a:alpha val="43000"/>
                  </a:srgbClr>
                </a:outerShdw>
              </a:effectLst>
              <a:latin typeface="Aptos Narrow" panose="020B0004020202020204" pitchFamily="34" charset="0"/>
            </a:rPr>
            <a:t>SALES</a:t>
          </a:r>
          <a:r>
            <a:rPr lang="en-IN" sz="1800" b="0" cap="none" spc="0" baseline="0">
              <a:ln w="0"/>
              <a:solidFill>
                <a:schemeClr val="accent5">
                  <a:lumMod val="75000"/>
                </a:schemeClr>
              </a:solidFill>
              <a:effectLst>
                <a:outerShdw blurRad="38100" dist="25400" dir="5400000" algn="ctr" rotWithShape="0">
                  <a:srgbClr val="6E747A">
                    <a:alpha val="43000"/>
                  </a:srgbClr>
                </a:outerShdw>
              </a:effectLst>
              <a:latin typeface="Aptos Narrow" panose="020B0004020202020204" pitchFamily="34" charset="0"/>
            </a:rPr>
            <a:t> EXECUTIVE DASHBOARD</a:t>
          </a:r>
          <a:endParaRPr lang="en-IN" sz="1800" b="0" cap="none" spc="0">
            <a:ln w="0"/>
            <a:solidFill>
              <a:schemeClr val="accent5">
                <a:lumMod val="75000"/>
              </a:schemeClr>
            </a:solidFill>
            <a:effectLst>
              <a:outerShdw blurRad="38100" dist="25400" dir="5400000" algn="ctr" rotWithShape="0">
                <a:srgbClr val="6E747A">
                  <a:alpha val="43000"/>
                </a:srgbClr>
              </a:outerShdw>
            </a:effectLst>
            <a:latin typeface="Aptos Narrow" panose="020B0004020202020204" pitchFamily="34" charset="0"/>
          </a:endParaRPr>
        </a:p>
      </xdr:txBody>
    </xdr:sp>
    <xdr:clientData/>
  </xdr:twoCellAnchor>
  <xdr:twoCellAnchor>
    <xdr:from>
      <xdr:col>19</xdr:col>
      <xdr:colOff>180975</xdr:colOff>
      <xdr:row>0</xdr:row>
      <xdr:rowOff>28577</xdr:rowOff>
    </xdr:from>
    <xdr:to>
      <xdr:col>21</xdr:col>
      <xdr:colOff>371475</xdr:colOff>
      <xdr:row>3</xdr:row>
      <xdr:rowOff>9525</xdr:rowOff>
    </xdr:to>
    <xdr:sp macro="" textlink="">
      <xdr:nvSpPr>
        <xdr:cNvPr id="44" name="Rectangle 43">
          <a:extLst>
            <a:ext uri="{FF2B5EF4-FFF2-40B4-BE49-F238E27FC236}">
              <a16:creationId xmlns:a16="http://schemas.microsoft.com/office/drawing/2014/main" id="{12655439-9135-8AEC-F4C1-C4129AFD606C}"/>
            </a:ext>
          </a:extLst>
        </xdr:cNvPr>
        <xdr:cNvSpPr/>
      </xdr:nvSpPr>
      <xdr:spPr>
        <a:xfrm>
          <a:off x="11763375" y="28577"/>
          <a:ext cx="1409700" cy="55244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323850</xdr:colOff>
      <xdr:row>0</xdr:row>
      <xdr:rowOff>38100</xdr:rowOff>
    </xdr:from>
    <xdr:to>
      <xdr:col>19</xdr:col>
      <xdr:colOff>428625</xdr:colOff>
      <xdr:row>1</xdr:row>
      <xdr:rowOff>85725</xdr:rowOff>
    </xdr:to>
    <xdr:sp macro="" textlink="">
      <xdr:nvSpPr>
        <xdr:cNvPr id="39" name="Rectangle 38">
          <a:extLst>
            <a:ext uri="{FF2B5EF4-FFF2-40B4-BE49-F238E27FC236}">
              <a16:creationId xmlns:a16="http://schemas.microsoft.com/office/drawing/2014/main" id="{8466F0A1-8CEE-3756-5116-3D07179AAFFF}"/>
            </a:ext>
          </a:extLst>
        </xdr:cNvPr>
        <xdr:cNvSpPr/>
      </xdr:nvSpPr>
      <xdr:spPr>
        <a:xfrm>
          <a:off x="11906250" y="38100"/>
          <a:ext cx="104775" cy="238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323850</xdr:colOff>
      <xdr:row>1</xdr:row>
      <xdr:rowOff>114300</xdr:rowOff>
    </xdr:from>
    <xdr:to>
      <xdr:col>19</xdr:col>
      <xdr:colOff>438149</xdr:colOff>
      <xdr:row>2</xdr:row>
      <xdr:rowOff>180975</xdr:rowOff>
    </xdr:to>
    <xdr:sp macro="" textlink="">
      <xdr:nvSpPr>
        <xdr:cNvPr id="41" name="Rectangle 40">
          <a:extLst>
            <a:ext uri="{FF2B5EF4-FFF2-40B4-BE49-F238E27FC236}">
              <a16:creationId xmlns:a16="http://schemas.microsoft.com/office/drawing/2014/main" id="{3D88F4FB-7E52-43D7-915D-4EE01B275540}"/>
            </a:ext>
          </a:extLst>
        </xdr:cNvPr>
        <xdr:cNvSpPr/>
      </xdr:nvSpPr>
      <xdr:spPr>
        <a:xfrm>
          <a:off x="11906250" y="304800"/>
          <a:ext cx="114299" cy="2571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447675</xdr:colOff>
      <xdr:row>0</xdr:row>
      <xdr:rowOff>28575</xdr:rowOff>
    </xdr:from>
    <xdr:ext cx="992131" cy="280205"/>
    <xdr:sp macro="" textlink="">
      <xdr:nvSpPr>
        <xdr:cNvPr id="42" name="TextBox 41">
          <a:extLst>
            <a:ext uri="{FF2B5EF4-FFF2-40B4-BE49-F238E27FC236}">
              <a16:creationId xmlns:a16="http://schemas.microsoft.com/office/drawing/2014/main" id="{0A2543CF-DF2D-5D8C-E9CB-A5DA3CEBFA8E}"/>
            </a:ext>
          </a:extLst>
        </xdr:cNvPr>
        <xdr:cNvSpPr txBox="1"/>
      </xdr:nvSpPr>
      <xdr:spPr>
        <a:xfrm>
          <a:off x="12030075" y="28575"/>
          <a:ext cx="9921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7030A0"/>
              </a:solidFill>
            </a:rPr>
            <a:t>Sum of sales</a:t>
          </a:r>
        </a:p>
      </xdr:txBody>
    </xdr:sp>
    <xdr:clientData/>
  </xdr:oneCellAnchor>
  <xdr:oneCellAnchor>
    <xdr:from>
      <xdr:col>19</xdr:col>
      <xdr:colOff>447676</xdr:colOff>
      <xdr:row>1</xdr:row>
      <xdr:rowOff>123825</xdr:rowOff>
    </xdr:from>
    <xdr:ext cx="1095374" cy="280205"/>
    <xdr:sp macro="" textlink="">
      <xdr:nvSpPr>
        <xdr:cNvPr id="43" name="TextBox 42">
          <a:extLst>
            <a:ext uri="{FF2B5EF4-FFF2-40B4-BE49-F238E27FC236}">
              <a16:creationId xmlns:a16="http://schemas.microsoft.com/office/drawing/2014/main" id="{C09C1371-6328-4E49-9224-A4263CFD3F25}"/>
            </a:ext>
          </a:extLst>
        </xdr:cNvPr>
        <xdr:cNvSpPr txBox="1"/>
      </xdr:nvSpPr>
      <xdr:spPr>
        <a:xfrm>
          <a:off x="12030076" y="314325"/>
          <a:ext cx="109537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IN" sz="1200" b="1">
              <a:solidFill>
                <a:srgbClr val="7030A0"/>
              </a:solidFill>
              <a:latin typeface="+mn-lt"/>
              <a:ea typeface="+mn-ea"/>
              <a:cs typeface="+mn-cs"/>
            </a:rPr>
            <a:t>Sum of profits</a:t>
          </a:r>
        </a:p>
      </xdr:txBody>
    </xdr:sp>
    <xdr:clientData/>
  </xdr:oneCellAnchor>
  <xdr:twoCellAnchor>
    <xdr:from>
      <xdr:col>0</xdr:col>
      <xdr:colOff>38100</xdr:colOff>
      <xdr:row>2</xdr:row>
      <xdr:rowOff>161925</xdr:rowOff>
    </xdr:from>
    <xdr:to>
      <xdr:col>2</xdr:col>
      <xdr:colOff>257175</xdr:colOff>
      <xdr:row>27</xdr:row>
      <xdr:rowOff>9525</xdr:rowOff>
    </xdr:to>
    <xdr:sp macro="" textlink="">
      <xdr:nvSpPr>
        <xdr:cNvPr id="45" name="Rectangle 44">
          <a:extLst>
            <a:ext uri="{FF2B5EF4-FFF2-40B4-BE49-F238E27FC236}">
              <a16:creationId xmlns:a16="http://schemas.microsoft.com/office/drawing/2014/main" id="{07E3A7C1-137F-7F68-CBCF-96F3FD0AD5AE}"/>
            </a:ext>
          </a:extLst>
        </xdr:cNvPr>
        <xdr:cNvSpPr/>
      </xdr:nvSpPr>
      <xdr:spPr>
        <a:xfrm>
          <a:off x="38100" y="542925"/>
          <a:ext cx="1438275" cy="46101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466725</xdr:colOff>
      <xdr:row>2</xdr:row>
      <xdr:rowOff>133350</xdr:rowOff>
    </xdr:from>
    <xdr:to>
      <xdr:col>11</xdr:col>
      <xdr:colOff>76200</xdr:colOff>
      <xdr:row>15</xdr:row>
      <xdr:rowOff>152400</xdr:rowOff>
    </xdr:to>
    <xdr:graphicFrame macro="">
      <xdr:nvGraphicFramePr>
        <xdr:cNvPr id="2" name="Chart 1">
          <a:extLst>
            <a:ext uri="{FF2B5EF4-FFF2-40B4-BE49-F238E27FC236}">
              <a16:creationId xmlns:a16="http://schemas.microsoft.com/office/drawing/2014/main" id="{AA80828E-F5B5-C322-56B4-F5C0C90F2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3</xdr:row>
      <xdr:rowOff>52387</xdr:rowOff>
    </xdr:from>
    <xdr:to>
      <xdr:col>10</xdr:col>
      <xdr:colOff>476250</xdr:colOff>
      <xdr:row>13</xdr:row>
      <xdr:rowOff>133350</xdr:rowOff>
    </xdr:to>
    <xdr:graphicFrame macro="">
      <xdr:nvGraphicFramePr>
        <xdr:cNvPr id="2" name="Chart 1">
          <a:extLst>
            <a:ext uri="{FF2B5EF4-FFF2-40B4-BE49-F238E27FC236}">
              <a16:creationId xmlns:a16="http://schemas.microsoft.com/office/drawing/2014/main" id="{AB0D4500-CAEB-4838-367C-5FEEEE3CC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380999</xdr:colOff>
      <xdr:row>2</xdr:row>
      <xdr:rowOff>176212</xdr:rowOff>
    </xdr:from>
    <xdr:to>
      <xdr:col>12</xdr:col>
      <xdr:colOff>600074</xdr:colOff>
      <xdr:row>12</xdr:row>
      <xdr:rowOff>0</xdr:rowOff>
    </xdr:to>
    <xdr:graphicFrame macro="">
      <xdr:nvGraphicFramePr>
        <xdr:cNvPr id="2" name="Chart 1">
          <a:extLst>
            <a:ext uri="{FF2B5EF4-FFF2-40B4-BE49-F238E27FC236}">
              <a16:creationId xmlns:a16="http://schemas.microsoft.com/office/drawing/2014/main" id="{CA877B1C-2A9D-7F2C-80C8-82A3E16A4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361951</xdr:colOff>
      <xdr:row>2</xdr:row>
      <xdr:rowOff>119063</xdr:rowOff>
    </xdr:from>
    <xdr:to>
      <xdr:col>8</xdr:col>
      <xdr:colOff>228601</xdr:colOff>
      <xdr:row>11</xdr:row>
      <xdr:rowOff>114301</xdr:rowOff>
    </xdr:to>
    <xdr:graphicFrame macro="">
      <xdr:nvGraphicFramePr>
        <xdr:cNvPr id="2" name="Chart 1">
          <a:extLst>
            <a:ext uri="{FF2B5EF4-FFF2-40B4-BE49-F238E27FC236}">
              <a16:creationId xmlns:a16="http://schemas.microsoft.com/office/drawing/2014/main" id="{2AA2C079-679D-D6F2-9E0F-E9D7E8659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876300</xdr:colOff>
      <xdr:row>2</xdr:row>
      <xdr:rowOff>147637</xdr:rowOff>
    </xdr:from>
    <xdr:to>
      <xdr:col>4</xdr:col>
      <xdr:colOff>457200</xdr:colOff>
      <xdr:row>10</xdr:row>
      <xdr:rowOff>142874</xdr:rowOff>
    </xdr:to>
    <xdr:graphicFrame macro="">
      <xdr:nvGraphicFramePr>
        <xdr:cNvPr id="3" name="Chart 2">
          <a:extLst>
            <a:ext uri="{FF2B5EF4-FFF2-40B4-BE49-F238E27FC236}">
              <a16:creationId xmlns:a16="http://schemas.microsoft.com/office/drawing/2014/main" id="{CBB92EA2-ACCC-C64C-7DE4-81F3E4562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533400</xdr:colOff>
      <xdr:row>3</xdr:row>
      <xdr:rowOff>4762</xdr:rowOff>
    </xdr:from>
    <xdr:to>
      <xdr:col>12</xdr:col>
      <xdr:colOff>209550</xdr:colOff>
      <xdr:row>17</xdr:row>
      <xdr:rowOff>80962</xdr:rowOff>
    </xdr:to>
    <xdr:graphicFrame macro="">
      <xdr:nvGraphicFramePr>
        <xdr:cNvPr id="2" name="Chart 1">
          <a:extLst>
            <a:ext uri="{FF2B5EF4-FFF2-40B4-BE49-F238E27FC236}">
              <a16:creationId xmlns:a16="http://schemas.microsoft.com/office/drawing/2014/main" id="{F462E426-65DB-F23B-0D82-B293F40A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485775</xdr:colOff>
      <xdr:row>4</xdr:row>
      <xdr:rowOff>4763</xdr:rowOff>
    </xdr:from>
    <xdr:to>
      <xdr:col>7</xdr:col>
      <xdr:colOff>571500</xdr:colOff>
      <xdr:row>14</xdr:row>
      <xdr:rowOff>152401</xdr:rowOff>
    </xdr:to>
    <xdr:graphicFrame macro="">
      <xdr:nvGraphicFramePr>
        <xdr:cNvPr id="2" name="Chart 1">
          <a:extLst>
            <a:ext uri="{FF2B5EF4-FFF2-40B4-BE49-F238E27FC236}">
              <a16:creationId xmlns:a16="http://schemas.microsoft.com/office/drawing/2014/main" id="{354A1AE5-8FEE-DDF0-EA55-D5966686F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457200</xdr:colOff>
      <xdr:row>1</xdr:row>
      <xdr:rowOff>95250</xdr:rowOff>
    </xdr:from>
    <xdr:to>
      <xdr:col>5</xdr:col>
      <xdr:colOff>409574</xdr:colOff>
      <xdr:row>8</xdr:row>
      <xdr:rowOff>133350</xdr:rowOff>
    </xdr:to>
    <xdr:graphicFrame macro="">
      <xdr:nvGraphicFramePr>
        <xdr:cNvPr id="2" name="Chart 1">
          <a:extLst>
            <a:ext uri="{FF2B5EF4-FFF2-40B4-BE49-F238E27FC236}">
              <a16:creationId xmlns:a16="http://schemas.microsoft.com/office/drawing/2014/main" id="{01AE59A7-D27C-82BA-7DB5-C562574DC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552450</xdr:colOff>
      <xdr:row>2</xdr:row>
      <xdr:rowOff>109537</xdr:rowOff>
    </xdr:from>
    <xdr:to>
      <xdr:col>11</xdr:col>
      <xdr:colOff>247650</xdr:colOff>
      <xdr:row>16</xdr:row>
      <xdr:rowOff>185737</xdr:rowOff>
    </xdr:to>
    <xdr:graphicFrame macro="">
      <xdr:nvGraphicFramePr>
        <xdr:cNvPr id="2" name="Chart 1">
          <a:extLst>
            <a:ext uri="{FF2B5EF4-FFF2-40B4-BE49-F238E27FC236}">
              <a16:creationId xmlns:a16="http://schemas.microsoft.com/office/drawing/2014/main" id="{9F914E46-98B4-EAD6-2DE6-962A44BFC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257175</xdr:colOff>
      <xdr:row>3</xdr:row>
      <xdr:rowOff>71438</xdr:rowOff>
    </xdr:from>
    <xdr:to>
      <xdr:col>7</xdr:col>
      <xdr:colOff>571500</xdr:colOff>
      <xdr:row>11</xdr:row>
      <xdr:rowOff>47626</xdr:rowOff>
    </xdr:to>
    <xdr:graphicFrame macro="">
      <xdr:nvGraphicFramePr>
        <xdr:cNvPr id="2" name="Chart 1">
          <a:extLst>
            <a:ext uri="{FF2B5EF4-FFF2-40B4-BE49-F238E27FC236}">
              <a16:creationId xmlns:a16="http://schemas.microsoft.com/office/drawing/2014/main" id="{7E0A28C5-8572-E36D-F587-FD69B26B4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76200</xdr:colOff>
      <xdr:row>3</xdr:row>
      <xdr:rowOff>4762</xdr:rowOff>
    </xdr:from>
    <xdr:to>
      <xdr:col>12</xdr:col>
      <xdr:colOff>381000</xdr:colOff>
      <xdr:row>17</xdr:row>
      <xdr:rowOff>80962</xdr:rowOff>
    </xdr:to>
    <xdr:graphicFrame macro="">
      <xdr:nvGraphicFramePr>
        <xdr:cNvPr id="2" name="Chart 1">
          <a:extLst>
            <a:ext uri="{FF2B5EF4-FFF2-40B4-BE49-F238E27FC236}">
              <a16:creationId xmlns:a16="http://schemas.microsoft.com/office/drawing/2014/main" id="{DA3EA69B-2D76-9351-636C-1B750A3B9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Student%20Work\Marium\ecommerce_sales_3000.xlsx" TargetMode="External"/><Relationship Id="rId1" Type="http://schemas.openxmlformats.org/officeDocument/2006/relationships/externalLinkPath" Target="ecommerce_sales_3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_segment"/>
      <sheetName val="High sales but low profit "/>
      <sheetName val="discount"/>
      <sheetName val="sales of top 10 cust"/>
      <sheetName val="Sheet5"/>
      <sheetName val="Sheet2"/>
      <sheetName val="ecommerce_sales_3000"/>
      <sheetName val="sales by region"/>
      <sheetName val="quaterly sales analysis"/>
      <sheetName val="Sales by Product"/>
      <sheetName val="Payment_mode"/>
      <sheetName val="city level analysis"/>
      <sheetName val="sales_data"/>
      <sheetName val="Sales_Overview"/>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2_2" refreshedDate="46276.46649421296" createdVersion="8" refreshedVersion="8" minRefreshableVersion="3" recordCount="3000" xr:uid="{F128E03E-5037-4117-AEAD-083C0A638258}">
  <cacheSource type="worksheet">
    <worksheetSource name="Table1"/>
  </cacheSource>
  <cacheFields count="34">
    <cacheField name="Order_ID" numFmtId="0">
      <sharedItems count="3000">
        <s v="ORD10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 v="ORD11002"/>
        <s v="ORD11003"/>
        <s v="ORD11004"/>
        <s v="ORD11005"/>
        <s v="ORD11006"/>
        <s v="ORD11007"/>
        <s v="ORD11008"/>
        <s v="ORD11009"/>
        <s v="ORD11010"/>
        <s v="ORD11011"/>
        <s v="ORD11012"/>
        <s v="ORD11013"/>
        <s v="ORD11014"/>
        <s v="ORD11015"/>
        <s v="ORD11016"/>
        <s v="ORD11017"/>
        <s v="ORD11018"/>
        <s v="ORD11019"/>
        <s v="ORD11020"/>
        <s v="ORD11021"/>
        <s v="ORD11022"/>
        <s v="ORD11023"/>
        <s v="ORD11024"/>
        <s v="ORD11025"/>
        <s v="ORD11026"/>
        <s v="ORD11027"/>
        <s v="ORD11028"/>
        <s v="ORD11029"/>
        <s v="ORD11030"/>
        <s v="ORD11031"/>
        <s v="ORD11032"/>
        <s v="ORD11033"/>
        <s v="ORD11034"/>
        <s v="ORD11035"/>
        <s v="ORD11036"/>
        <s v="ORD11037"/>
        <s v="ORD11038"/>
        <s v="ORD11039"/>
        <s v="ORD11040"/>
        <s v="ORD11041"/>
        <s v="ORD11042"/>
        <s v="ORD11043"/>
        <s v="ORD11044"/>
        <s v="ORD11045"/>
        <s v="ORD11046"/>
        <s v="ORD11047"/>
        <s v="ORD11048"/>
        <s v="ORD11049"/>
        <s v="ORD11050"/>
        <s v="ORD11051"/>
        <s v="ORD11052"/>
        <s v="ORD11053"/>
        <s v="ORD11054"/>
        <s v="ORD11055"/>
        <s v="ORD11056"/>
        <s v="ORD11057"/>
        <s v="ORD11058"/>
        <s v="ORD11059"/>
        <s v="ORD11060"/>
        <s v="ORD11061"/>
        <s v="ORD11062"/>
        <s v="ORD11063"/>
        <s v="ORD11064"/>
        <s v="ORD11065"/>
        <s v="ORD11066"/>
        <s v="ORD11067"/>
        <s v="ORD11068"/>
        <s v="ORD11069"/>
        <s v="ORD11070"/>
        <s v="ORD11071"/>
        <s v="ORD11072"/>
        <s v="ORD11073"/>
        <s v="ORD11074"/>
        <s v="ORD11075"/>
        <s v="ORD11076"/>
        <s v="ORD11077"/>
        <s v="ORD11078"/>
        <s v="ORD11079"/>
        <s v="ORD11080"/>
        <s v="ORD11081"/>
        <s v="ORD11082"/>
        <s v="ORD11083"/>
        <s v="ORD11084"/>
        <s v="ORD11085"/>
        <s v="ORD11086"/>
        <s v="ORD11087"/>
        <s v="ORD11088"/>
        <s v="ORD11089"/>
        <s v="ORD11090"/>
        <s v="ORD11091"/>
        <s v="ORD11092"/>
        <s v="ORD11093"/>
        <s v="ORD11094"/>
        <s v="ORD11095"/>
        <s v="ORD11096"/>
        <s v="ORD11097"/>
        <s v="ORD11098"/>
        <s v="ORD11099"/>
        <s v="ORD11100"/>
        <s v="ORD11101"/>
        <s v="ORD11102"/>
        <s v="ORD11103"/>
        <s v="ORD11104"/>
        <s v="ORD11105"/>
        <s v="ORD11106"/>
        <s v="ORD11107"/>
        <s v="ORD11108"/>
        <s v="ORD11109"/>
        <s v="ORD11110"/>
        <s v="ORD11111"/>
        <s v="ORD11112"/>
        <s v="ORD11113"/>
        <s v="ORD11114"/>
        <s v="ORD11115"/>
        <s v="ORD11116"/>
        <s v="ORD11117"/>
        <s v="ORD11118"/>
        <s v="ORD11119"/>
        <s v="ORD11120"/>
        <s v="ORD11121"/>
        <s v="ORD11122"/>
        <s v="ORD11123"/>
        <s v="ORD11124"/>
        <s v="ORD11125"/>
        <s v="ORD11126"/>
        <s v="ORD11127"/>
        <s v="ORD11128"/>
        <s v="ORD11129"/>
        <s v="ORD11130"/>
        <s v="ORD11131"/>
        <s v="ORD11132"/>
        <s v="ORD11133"/>
        <s v="ORD11134"/>
        <s v="ORD11135"/>
        <s v="ORD11136"/>
        <s v="ORD11137"/>
        <s v="ORD11138"/>
        <s v="ORD11139"/>
        <s v="ORD11140"/>
        <s v="ORD11141"/>
        <s v="ORD11142"/>
        <s v="ORD11143"/>
        <s v="ORD11144"/>
        <s v="ORD11145"/>
        <s v="ORD11146"/>
        <s v="ORD11147"/>
        <s v="ORD11148"/>
        <s v="ORD11149"/>
        <s v="ORD11150"/>
        <s v="ORD11151"/>
        <s v="ORD11152"/>
        <s v="ORD11153"/>
        <s v="ORD11154"/>
        <s v="ORD11155"/>
        <s v="ORD11156"/>
        <s v="ORD11157"/>
        <s v="ORD11158"/>
        <s v="ORD11159"/>
        <s v="ORD11160"/>
        <s v="ORD11161"/>
        <s v="ORD11162"/>
        <s v="ORD11163"/>
        <s v="ORD11164"/>
        <s v="ORD11165"/>
        <s v="ORD11166"/>
        <s v="ORD11167"/>
        <s v="ORD11168"/>
        <s v="ORD11169"/>
        <s v="ORD11170"/>
        <s v="ORD11171"/>
        <s v="ORD11172"/>
        <s v="ORD11173"/>
        <s v="ORD11174"/>
        <s v="ORD11175"/>
        <s v="ORD11176"/>
        <s v="ORD11177"/>
        <s v="ORD11178"/>
        <s v="ORD11179"/>
        <s v="ORD11180"/>
        <s v="ORD11181"/>
        <s v="ORD11182"/>
        <s v="ORD11183"/>
        <s v="ORD11184"/>
        <s v="ORD11185"/>
        <s v="ORD11186"/>
        <s v="ORD11187"/>
        <s v="ORD11188"/>
        <s v="ORD11189"/>
        <s v="ORD11190"/>
        <s v="ORD11191"/>
        <s v="ORD11192"/>
        <s v="ORD11193"/>
        <s v="ORD11194"/>
        <s v="ORD11195"/>
        <s v="ORD11196"/>
        <s v="ORD11197"/>
        <s v="ORD11198"/>
        <s v="ORD11199"/>
        <s v="ORD11200"/>
        <s v="ORD11201"/>
        <s v="ORD11202"/>
        <s v="ORD11203"/>
        <s v="ORD11204"/>
        <s v="ORD11205"/>
        <s v="ORD11206"/>
        <s v="ORD11207"/>
        <s v="ORD11208"/>
        <s v="ORD11209"/>
        <s v="ORD11210"/>
        <s v="ORD11211"/>
        <s v="ORD11212"/>
        <s v="ORD11213"/>
        <s v="ORD11214"/>
        <s v="ORD11215"/>
        <s v="ORD11216"/>
        <s v="ORD11217"/>
        <s v="ORD11218"/>
        <s v="ORD11219"/>
        <s v="ORD11220"/>
        <s v="ORD11221"/>
        <s v="ORD11222"/>
        <s v="ORD11223"/>
        <s v="ORD11224"/>
        <s v="ORD11225"/>
        <s v="ORD11226"/>
        <s v="ORD11227"/>
        <s v="ORD11228"/>
        <s v="ORD11229"/>
        <s v="ORD11230"/>
        <s v="ORD11231"/>
        <s v="ORD11232"/>
        <s v="ORD11233"/>
        <s v="ORD11234"/>
        <s v="ORD11235"/>
        <s v="ORD11236"/>
        <s v="ORD11237"/>
        <s v="ORD11238"/>
        <s v="ORD11239"/>
        <s v="ORD11240"/>
        <s v="ORD11241"/>
        <s v="ORD11242"/>
        <s v="ORD11243"/>
        <s v="ORD11244"/>
        <s v="ORD11245"/>
        <s v="ORD11246"/>
        <s v="ORD11247"/>
        <s v="ORD11248"/>
        <s v="ORD11249"/>
        <s v="ORD11250"/>
        <s v="ORD11251"/>
        <s v="ORD11252"/>
        <s v="ORD11253"/>
        <s v="ORD11254"/>
        <s v="ORD11255"/>
        <s v="ORD11256"/>
        <s v="ORD11257"/>
        <s v="ORD11258"/>
        <s v="ORD11259"/>
        <s v="ORD11260"/>
        <s v="ORD11261"/>
        <s v="ORD11262"/>
        <s v="ORD11263"/>
        <s v="ORD11264"/>
        <s v="ORD11265"/>
        <s v="ORD11266"/>
        <s v="ORD11267"/>
        <s v="ORD11268"/>
        <s v="ORD11269"/>
        <s v="ORD11270"/>
        <s v="ORD11271"/>
        <s v="ORD11272"/>
        <s v="ORD11273"/>
        <s v="ORD11274"/>
        <s v="ORD11275"/>
        <s v="ORD11276"/>
        <s v="ORD11277"/>
        <s v="ORD11278"/>
        <s v="ORD11279"/>
        <s v="ORD11280"/>
        <s v="ORD11281"/>
        <s v="ORD11282"/>
        <s v="ORD11283"/>
        <s v="ORD11284"/>
        <s v="ORD11285"/>
        <s v="ORD11286"/>
        <s v="ORD11287"/>
        <s v="ORD11288"/>
        <s v="ORD11289"/>
        <s v="ORD11290"/>
        <s v="ORD11291"/>
        <s v="ORD11292"/>
        <s v="ORD11293"/>
        <s v="ORD11294"/>
        <s v="ORD11295"/>
        <s v="ORD11296"/>
        <s v="ORD11297"/>
        <s v="ORD11298"/>
        <s v="ORD11299"/>
        <s v="ORD11300"/>
        <s v="ORD11301"/>
        <s v="ORD11302"/>
        <s v="ORD11303"/>
        <s v="ORD11304"/>
        <s v="ORD11305"/>
        <s v="ORD11306"/>
        <s v="ORD11307"/>
        <s v="ORD11308"/>
        <s v="ORD11309"/>
        <s v="ORD11310"/>
        <s v="ORD11311"/>
        <s v="ORD11312"/>
        <s v="ORD11313"/>
        <s v="ORD11314"/>
        <s v="ORD11315"/>
        <s v="ORD11316"/>
        <s v="ORD11317"/>
        <s v="ORD11318"/>
        <s v="ORD11319"/>
        <s v="ORD11320"/>
        <s v="ORD11321"/>
        <s v="ORD11322"/>
        <s v="ORD11323"/>
        <s v="ORD11324"/>
        <s v="ORD11325"/>
        <s v="ORD11326"/>
        <s v="ORD11327"/>
        <s v="ORD11328"/>
        <s v="ORD11329"/>
        <s v="ORD11330"/>
        <s v="ORD11331"/>
        <s v="ORD11332"/>
        <s v="ORD11333"/>
        <s v="ORD11334"/>
        <s v="ORD11335"/>
        <s v="ORD11336"/>
        <s v="ORD11337"/>
        <s v="ORD11338"/>
        <s v="ORD11339"/>
        <s v="ORD11340"/>
        <s v="ORD11341"/>
        <s v="ORD11342"/>
        <s v="ORD11343"/>
        <s v="ORD11344"/>
        <s v="ORD11345"/>
        <s v="ORD11346"/>
        <s v="ORD11347"/>
        <s v="ORD11348"/>
        <s v="ORD11349"/>
        <s v="ORD11350"/>
        <s v="ORD11351"/>
        <s v="ORD11352"/>
        <s v="ORD11353"/>
        <s v="ORD11354"/>
        <s v="ORD11355"/>
        <s v="ORD11356"/>
        <s v="ORD11357"/>
        <s v="ORD11358"/>
        <s v="ORD11359"/>
        <s v="ORD11360"/>
        <s v="ORD11361"/>
        <s v="ORD11362"/>
        <s v="ORD11363"/>
        <s v="ORD11364"/>
        <s v="ORD11365"/>
        <s v="ORD11366"/>
        <s v="ORD11367"/>
        <s v="ORD11368"/>
        <s v="ORD11369"/>
        <s v="ORD11370"/>
        <s v="ORD11371"/>
        <s v="ORD11372"/>
        <s v="ORD11373"/>
        <s v="ORD11374"/>
        <s v="ORD11375"/>
        <s v="ORD11376"/>
        <s v="ORD11377"/>
        <s v="ORD11378"/>
        <s v="ORD11379"/>
        <s v="ORD11380"/>
        <s v="ORD11381"/>
        <s v="ORD11382"/>
        <s v="ORD11383"/>
        <s v="ORD11384"/>
        <s v="ORD11385"/>
        <s v="ORD11386"/>
        <s v="ORD11387"/>
        <s v="ORD11388"/>
        <s v="ORD11389"/>
        <s v="ORD11390"/>
        <s v="ORD11391"/>
        <s v="ORD11392"/>
        <s v="ORD11393"/>
        <s v="ORD11394"/>
        <s v="ORD11395"/>
        <s v="ORD11396"/>
        <s v="ORD11397"/>
        <s v="ORD11398"/>
        <s v="ORD11399"/>
        <s v="ORD11400"/>
        <s v="ORD11401"/>
        <s v="ORD11402"/>
        <s v="ORD11403"/>
        <s v="ORD11404"/>
        <s v="ORD11405"/>
        <s v="ORD11406"/>
        <s v="ORD11407"/>
        <s v="ORD11408"/>
        <s v="ORD11409"/>
        <s v="ORD11410"/>
        <s v="ORD11411"/>
        <s v="ORD11412"/>
        <s v="ORD11413"/>
        <s v="ORD11414"/>
        <s v="ORD11415"/>
        <s v="ORD11416"/>
        <s v="ORD11417"/>
        <s v="ORD11418"/>
        <s v="ORD11419"/>
        <s v="ORD11420"/>
        <s v="ORD11421"/>
        <s v="ORD11422"/>
        <s v="ORD11423"/>
        <s v="ORD11424"/>
        <s v="ORD11425"/>
        <s v="ORD11426"/>
        <s v="ORD11427"/>
        <s v="ORD11428"/>
        <s v="ORD11429"/>
        <s v="ORD11430"/>
        <s v="ORD11431"/>
        <s v="ORD11432"/>
        <s v="ORD11433"/>
        <s v="ORD11434"/>
        <s v="ORD11435"/>
        <s v="ORD11436"/>
        <s v="ORD11437"/>
        <s v="ORD11438"/>
        <s v="ORD11439"/>
        <s v="ORD11440"/>
        <s v="ORD11441"/>
        <s v="ORD11442"/>
        <s v="ORD11443"/>
        <s v="ORD11444"/>
        <s v="ORD11445"/>
        <s v="ORD11446"/>
        <s v="ORD11447"/>
        <s v="ORD11448"/>
        <s v="ORD11449"/>
        <s v="ORD11450"/>
        <s v="ORD11451"/>
        <s v="ORD11452"/>
        <s v="ORD11453"/>
        <s v="ORD11454"/>
        <s v="ORD11455"/>
        <s v="ORD11456"/>
        <s v="ORD11457"/>
        <s v="ORD11458"/>
        <s v="ORD11459"/>
        <s v="ORD11460"/>
        <s v="ORD11461"/>
        <s v="ORD11462"/>
        <s v="ORD11463"/>
        <s v="ORD11464"/>
        <s v="ORD11465"/>
        <s v="ORD11466"/>
        <s v="ORD11467"/>
        <s v="ORD11468"/>
        <s v="ORD11469"/>
        <s v="ORD11470"/>
        <s v="ORD11471"/>
        <s v="ORD11472"/>
        <s v="ORD11473"/>
        <s v="ORD11474"/>
        <s v="ORD11475"/>
        <s v="ORD11476"/>
        <s v="ORD11477"/>
        <s v="ORD11478"/>
        <s v="ORD11479"/>
        <s v="ORD11480"/>
        <s v="ORD11481"/>
        <s v="ORD11482"/>
        <s v="ORD11483"/>
        <s v="ORD11484"/>
        <s v="ORD11485"/>
        <s v="ORD11486"/>
        <s v="ORD11487"/>
        <s v="ORD11488"/>
        <s v="ORD11489"/>
        <s v="ORD11490"/>
        <s v="ORD11491"/>
        <s v="ORD11492"/>
        <s v="ORD11493"/>
        <s v="ORD11494"/>
        <s v="ORD11495"/>
        <s v="ORD11496"/>
        <s v="ORD11497"/>
        <s v="ORD11498"/>
        <s v="ORD11499"/>
        <s v="ORD11500"/>
        <s v="ORD11501"/>
        <s v="ORD11502"/>
        <s v="ORD11503"/>
        <s v="ORD11504"/>
        <s v="ORD11505"/>
        <s v="ORD11506"/>
        <s v="ORD11507"/>
        <s v="ORD11508"/>
        <s v="ORD11509"/>
        <s v="ORD11510"/>
        <s v="ORD11511"/>
        <s v="ORD11512"/>
        <s v="ORD11513"/>
        <s v="ORD11514"/>
        <s v="ORD11515"/>
        <s v="ORD11516"/>
        <s v="ORD11517"/>
        <s v="ORD11518"/>
        <s v="ORD11519"/>
        <s v="ORD11520"/>
        <s v="ORD11521"/>
        <s v="ORD11522"/>
        <s v="ORD11523"/>
        <s v="ORD11524"/>
        <s v="ORD11525"/>
        <s v="ORD11526"/>
        <s v="ORD11527"/>
        <s v="ORD11528"/>
        <s v="ORD11529"/>
        <s v="ORD11530"/>
        <s v="ORD11531"/>
        <s v="ORD11532"/>
        <s v="ORD11533"/>
        <s v="ORD11534"/>
        <s v="ORD11535"/>
        <s v="ORD11536"/>
        <s v="ORD11537"/>
        <s v="ORD11538"/>
        <s v="ORD11539"/>
        <s v="ORD11540"/>
        <s v="ORD11541"/>
        <s v="ORD11542"/>
        <s v="ORD11543"/>
        <s v="ORD11544"/>
        <s v="ORD11545"/>
        <s v="ORD11546"/>
        <s v="ORD11547"/>
        <s v="ORD11548"/>
        <s v="ORD11549"/>
        <s v="ORD11550"/>
        <s v="ORD11551"/>
        <s v="ORD11552"/>
        <s v="ORD11553"/>
        <s v="ORD11554"/>
        <s v="ORD11555"/>
        <s v="ORD11556"/>
        <s v="ORD11557"/>
        <s v="ORD11558"/>
        <s v="ORD11559"/>
        <s v="ORD11560"/>
        <s v="ORD11561"/>
        <s v="ORD11562"/>
        <s v="ORD11563"/>
        <s v="ORD11564"/>
        <s v="ORD11565"/>
        <s v="ORD11566"/>
        <s v="ORD11567"/>
        <s v="ORD11568"/>
        <s v="ORD11569"/>
        <s v="ORD11570"/>
        <s v="ORD11571"/>
        <s v="ORD11572"/>
        <s v="ORD11573"/>
        <s v="ORD11574"/>
        <s v="ORD11575"/>
        <s v="ORD11576"/>
        <s v="ORD11577"/>
        <s v="ORD11578"/>
        <s v="ORD11579"/>
        <s v="ORD11580"/>
        <s v="ORD11581"/>
        <s v="ORD11582"/>
        <s v="ORD11583"/>
        <s v="ORD11584"/>
        <s v="ORD11585"/>
        <s v="ORD11586"/>
        <s v="ORD11587"/>
        <s v="ORD11588"/>
        <s v="ORD11589"/>
        <s v="ORD11590"/>
        <s v="ORD11591"/>
        <s v="ORD11592"/>
        <s v="ORD11593"/>
        <s v="ORD11594"/>
        <s v="ORD11595"/>
        <s v="ORD11596"/>
        <s v="ORD11597"/>
        <s v="ORD11598"/>
        <s v="ORD11599"/>
        <s v="ORD11600"/>
        <s v="ORD11601"/>
        <s v="ORD11602"/>
        <s v="ORD11603"/>
        <s v="ORD11604"/>
        <s v="ORD11605"/>
        <s v="ORD11606"/>
        <s v="ORD11607"/>
        <s v="ORD11608"/>
        <s v="ORD11609"/>
        <s v="ORD11610"/>
        <s v="ORD11611"/>
        <s v="ORD11612"/>
        <s v="ORD11613"/>
        <s v="ORD11614"/>
        <s v="ORD11615"/>
        <s v="ORD11616"/>
        <s v="ORD11617"/>
        <s v="ORD11618"/>
        <s v="ORD11619"/>
        <s v="ORD11620"/>
        <s v="ORD11621"/>
        <s v="ORD11622"/>
        <s v="ORD11623"/>
        <s v="ORD11624"/>
        <s v="ORD11625"/>
        <s v="ORD11626"/>
        <s v="ORD11627"/>
        <s v="ORD11628"/>
        <s v="ORD11629"/>
        <s v="ORD11630"/>
        <s v="ORD11631"/>
        <s v="ORD11632"/>
        <s v="ORD11633"/>
        <s v="ORD11634"/>
        <s v="ORD11635"/>
        <s v="ORD11636"/>
        <s v="ORD11637"/>
        <s v="ORD11638"/>
        <s v="ORD11639"/>
        <s v="ORD11640"/>
        <s v="ORD11641"/>
        <s v="ORD11642"/>
        <s v="ORD11643"/>
        <s v="ORD11644"/>
        <s v="ORD11645"/>
        <s v="ORD11646"/>
        <s v="ORD11647"/>
        <s v="ORD11648"/>
        <s v="ORD11649"/>
        <s v="ORD11650"/>
        <s v="ORD11651"/>
        <s v="ORD11652"/>
        <s v="ORD11653"/>
        <s v="ORD11654"/>
        <s v="ORD11655"/>
        <s v="ORD11656"/>
        <s v="ORD11657"/>
        <s v="ORD11658"/>
        <s v="ORD11659"/>
        <s v="ORD11660"/>
        <s v="ORD11661"/>
        <s v="ORD11662"/>
        <s v="ORD11663"/>
        <s v="ORD11664"/>
        <s v="ORD11665"/>
        <s v="ORD11666"/>
        <s v="ORD11667"/>
        <s v="ORD11668"/>
        <s v="ORD11669"/>
        <s v="ORD11670"/>
        <s v="ORD11671"/>
        <s v="ORD11672"/>
        <s v="ORD11673"/>
        <s v="ORD11674"/>
        <s v="ORD11675"/>
        <s v="ORD11676"/>
        <s v="ORD11677"/>
        <s v="ORD11678"/>
        <s v="ORD11679"/>
        <s v="ORD11680"/>
        <s v="ORD11681"/>
        <s v="ORD11682"/>
        <s v="ORD11683"/>
        <s v="ORD11684"/>
        <s v="ORD11685"/>
        <s v="ORD11686"/>
        <s v="ORD11687"/>
        <s v="ORD11688"/>
        <s v="ORD11689"/>
        <s v="ORD11690"/>
        <s v="ORD11691"/>
        <s v="ORD11692"/>
        <s v="ORD11693"/>
        <s v="ORD11694"/>
        <s v="ORD11695"/>
        <s v="ORD11696"/>
        <s v="ORD11697"/>
        <s v="ORD11698"/>
        <s v="ORD11699"/>
        <s v="ORD11700"/>
        <s v="ORD11701"/>
        <s v="ORD11702"/>
        <s v="ORD11703"/>
        <s v="ORD11704"/>
        <s v="ORD11705"/>
        <s v="ORD11706"/>
        <s v="ORD11707"/>
        <s v="ORD11708"/>
        <s v="ORD11709"/>
        <s v="ORD11710"/>
        <s v="ORD11711"/>
        <s v="ORD11712"/>
        <s v="ORD11713"/>
        <s v="ORD11714"/>
        <s v="ORD11715"/>
        <s v="ORD11716"/>
        <s v="ORD11717"/>
        <s v="ORD11718"/>
        <s v="ORD11719"/>
        <s v="ORD11720"/>
        <s v="ORD11721"/>
        <s v="ORD11722"/>
        <s v="ORD11723"/>
        <s v="ORD11724"/>
        <s v="ORD11725"/>
        <s v="ORD11726"/>
        <s v="ORD11727"/>
        <s v="ORD11728"/>
        <s v="ORD11729"/>
        <s v="ORD11730"/>
        <s v="ORD11731"/>
        <s v="ORD11732"/>
        <s v="ORD11733"/>
        <s v="ORD11734"/>
        <s v="ORD11735"/>
        <s v="ORD11736"/>
        <s v="ORD11737"/>
        <s v="ORD11738"/>
        <s v="ORD11739"/>
        <s v="ORD11740"/>
        <s v="ORD11741"/>
        <s v="ORD11742"/>
        <s v="ORD11743"/>
        <s v="ORD11744"/>
        <s v="ORD11745"/>
        <s v="ORD11746"/>
        <s v="ORD11747"/>
        <s v="ORD11748"/>
        <s v="ORD11749"/>
        <s v="ORD11750"/>
        <s v="ORD11751"/>
        <s v="ORD11752"/>
        <s v="ORD11753"/>
        <s v="ORD11754"/>
        <s v="ORD11755"/>
        <s v="ORD11756"/>
        <s v="ORD11757"/>
        <s v="ORD11758"/>
        <s v="ORD11759"/>
        <s v="ORD11760"/>
        <s v="ORD11761"/>
        <s v="ORD11762"/>
        <s v="ORD11763"/>
        <s v="ORD11764"/>
        <s v="ORD11765"/>
        <s v="ORD11766"/>
        <s v="ORD11767"/>
        <s v="ORD11768"/>
        <s v="ORD11769"/>
        <s v="ORD11770"/>
        <s v="ORD11771"/>
        <s v="ORD11772"/>
        <s v="ORD11773"/>
        <s v="ORD11774"/>
        <s v="ORD11775"/>
        <s v="ORD11776"/>
        <s v="ORD11777"/>
        <s v="ORD11778"/>
        <s v="ORD11779"/>
        <s v="ORD11780"/>
        <s v="ORD11781"/>
        <s v="ORD11782"/>
        <s v="ORD11783"/>
        <s v="ORD11784"/>
        <s v="ORD11785"/>
        <s v="ORD11786"/>
        <s v="ORD11787"/>
        <s v="ORD11788"/>
        <s v="ORD11789"/>
        <s v="ORD11790"/>
        <s v="ORD11791"/>
        <s v="ORD11792"/>
        <s v="ORD11793"/>
        <s v="ORD11794"/>
        <s v="ORD11795"/>
        <s v="ORD11796"/>
        <s v="ORD11797"/>
        <s v="ORD11798"/>
        <s v="ORD11799"/>
        <s v="ORD11800"/>
        <s v="ORD11801"/>
        <s v="ORD11802"/>
        <s v="ORD11803"/>
        <s v="ORD11804"/>
        <s v="ORD11805"/>
        <s v="ORD11806"/>
        <s v="ORD11807"/>
        <s v="ORD11808"/>
        <s v="ORD11809"/>
        <s v="ORD11810"/>
        <s v="ORD11811"/>
        <s v="ORD11812"/>
        <s v="ORD11813"/>
        <s v="ORD11814"/>
        <s v="ORD11815"/>
        <s v="ORD11816"/>
        <s v="ORD11817"/>
        <s v="ORD11818"/>
        <s v="ORD11819"/>
        <s v="ORD11820"/>
        <s v="ORD11821"/>
        <s v="ORD11822"/>
        <s v="ORD11823"/>
        <s v="ORD11824"/>
        <s v="ORD11825"/>
        <s v="ORD11826"/>
        <s v="ORD11827"/>
        <s v="ORD11828"/>
        <s v="ORD11829"/>
        <s v="ORD11830"/>
        <s v="ORD11831"/>
        <s v="ORD11832"/>
        <s v="ORD11833"/>
        <s v="ORD11834"/>
        <s v="ORD11835"/>
        <s v="ORD11836"/>
        <s v="ORD11837"/>
        <s v="ORD11838"/>
        <s v="ORD11839"/>
        <s v="ORD11840"/>
        <s v="ORD11841"/>
        <s v="ORD11842"/>
        <s v="ORD11843"/>
        <s v="ORD11844"/>
        <s v="ORD11845"/>
        <s v="ORD11846"/>
        <s v="ORD11847"/>
        <s v="ORD11848"/>
        <s v="ORD11849"/>
        <s v="ORD11850"/>
        <s v="ORD11851"/>
        <s v="ORD11852"/>
        <s v="ORD11853"/>
        <s v="ORD11854"/>
        <s v="ORD11855"/>
        <s v="ORD11856"/>
        <s v="ORD11857"/>
        <s v="ORD11858"/>
        <s v="ORD11859"/>
        <s v="ORD11860"/>
        <s v="ORD11861"/>
        <s v="ORD11862"/>
        <s v="ORD11863"/>
        <s v="ORD11864"/>
        <s v="ORD11865"/>
        <s v="ORD11866"/>
        <s v="ORD11867"/>
        <s v="ORD11868"/>
        <s v="ORD11869"/>
        <s v="ORD11870"/>
        <s v="ORD11871"/>
        <s v="ORD11872"/>
        <s v="ORD11873"/>
        <s v="ORD11874"/>
        <s v="ORD11875"/>
        <s v="ORD11876"/>
        <s v="ORD11877"/>
        <s v="ORD11878"/>
        <s v="ORD11879"/>
        <s v="ORD11880"/>
        <s v="ORD11881"/>
        <s v="ORD11882"/>
        <s v="ORD11883"/>
        <s v="ORD11884"/>
        <s v="ORD11885"/>
        <s v="ORD11886"/>
        <s v="ORD11887"/>
        <s v="ORD11888"/>
        <s v="ORD11889"/>
        <s v="ORD11890"/>
        <s v="ORD11891"/>
        <s v="ORD11892"/>
        <s v="ORD11893"/>
        <s v="ORD11894"/>
        <s v="ORD11895"/>
        <s v="ORD11896"/>
        <s v="ORD11897"/>
        <s v="ORD11898"/>
        <s v="ORD11899"/>
        <s v="ORD11900"/>
        <s v="ORD11901"/>
        <s v="ORD11902"/>
        <s v="ORD11903"/>
        <s v="ORD11904"/>
        <s v="ORD11905"/>
        <s v="ORD11906"/>
        <s v="ORD11907"/>
        <s v="ORD11908"/>
        <s v="ORD11909"/>
        <s v="ORD11910"/>
        <s v="ORD11911"/>
        <s v="ORD11912"/>
        <s v="ORD11913"/>
        <s v="ORD11914"/>
        <s v="ORD11915"/>
        <s v="ORD11916"/>
        <s v="ORD11917"/>
        <s v="ORD11918"/>
        <s v="ORD11919"/>
        <s v="ORD11920"/>
        <s v="ORD11921"/>
        <s v="ORD11922"/>
        <s v="ORD11923"/>
        <s v="ORD11924"/>
        <s v="ORD11925"/>
        <s v="ORD11926"/>
        <s v="ORD11927"/>
        <s v="ORD11928"/>
        <s v="ORD11929"/>
        <s v="ORD11930"/>
        <s v="ORD11931"/>
        <s v="ORD11932"/>
        <s v="ORD11933"/>
        <s v="ORD11934"/>
        <s v="ORD11935"/>
        <s v="ORD11936"/>
        <s v="ORD11937"/>
        <s v="ORD11938"/>
        <s v="ORD11939"/>
        <s v="ORD11940"/>
        <s v="ORD11941"/>
        <s v="ORD11942"/>
        <s v="ORD11943"/>
        <s v="ORD11944"/>
        <s v="ORD11945"/>
        <s v="ORD11946"/>
        <s v="ORD11947"/>
        <s v="ORD11948"/>
        <s v="ORD11949"/>
        <s v="ORD11950"/>
        <s v="ORD11951"/>
        <s v="ORD11952"/>
        <s v="ORD11953"/>
        <s v="ORD11954"/>
        <s v="ORD11955"/>
        <s v="ORD11956"/>
        <s v="ORD11957"/>
        <s v="ORD11958"/>
        <s v="ORD11959"/>
        <s v="ORD11960"/>
        <s v="ORD11961"/>
        <s v="ORD11962"/>
        <s v="ORD11963"/>
        <s v="ORD11964"/>
        <s v="ORD11965"/>
        <s v="ORD11966"/>
        <s v="ORD11967"/>
        <s v="ORD11968"/>
        <s v="ORD11969"/>
        <s v="ORD11970"/>
        <s v="ORD11971"/>
        <s v="ORD11972"/>
        <s v="ORD11973"/>
        <s v="ORD11974"/>
        <s v="ORD11975"/>
        <s v="ORD11976"/>
        <s v="ORD11977"/>
        <s v="ORD11978"/>
        <s v="ORD11979"/>
        <s v="ORD11980"/>
        <s v="ORD11981"/>
        <s v="ORD11982"/>
        <s v="ORD11983"/>
        <s v="ORD11984"/>
        <s v="ORD11985"/>
        <s v="ORD11986"/>
        <s v="ORD11987"/>
        <s v="ORD11988"/>
        <s v="ORD11989"/>
        <s v="ORD11990"/>
        <s v="ORD11991"/>
        <s v="ORD11992"/>
        <s v="ORD11993"/>
        <s v="ORD11994"/>
        <s v="ORD11995"/>
        <s v="ORD11996"/>
        <s v="ORD11997"/>
        <s v="ORD11998"/>
        <s v="ORD11999"/>
        <s v="ORD12000"/>
        <s v="ORD12001"/>
        <s v="ORD12002"/>
        <s v="ORD12003"/>
        <s v="ORD12004"/>
        <s v="ORD12005"/>
        <s v="ORD12006"/>
        <s v="ORD12007"/>
        <s v="ORD12008"/>
        <s v="ORD12009"/>
        <s v="ORD12010"/>
        <s v="ORD12011"/>
        <s v="ORD12012"/>
        <s v="ORD12013"/>
        <s v="ORD12014"/>
        <s v="ORD12015"/>
        <s v="ORD12016"/>
        <s v="ORD12017"/>
        <s v="ORD12018"/>
        <s v="ORD12019"/>
        <s v="ORD12020"/>
        <s v="ORD12021"/>
        <s v="ORD12022"/>
        <s v="ORD12023"/>
        <s v="ORD12024"/>
        <s v="ORD12025"/>
        <s v="ORD12026"/>
        <s v="ORD12027"/>
        <s v="ORD12028"/>
        <s v="ORD12029"/>
        <s v="ORD12030"/>
        <s v="ORD12031"/>
        <s v="ORD12032"/>
        <s v="ORD12033"/>
        <s v="ORD12034"/>
        <s v="ORD12035"/>
        <s v="ORD12036"/>
        <s v="ORD12037"/>
        <s v="ORD12038"/>
        <s v="ORD12039"/>
        <s v="ORD12040"/>
        <s v="ORD12041"/>
        <s v="ORD12042"/>
        <s v="ORD12043"/>
        <s v="ORD12044"/>
        <s v="ORD12045"/>
        <s v="ORD12046"/>
        <s v="ORD12047"/>
        <s v="ORD12048"/>
        <s v="ORD12049"/>
        <s v="ORD12050"/>
        <s v="ORD12051"/>
        <s v="ORD12052"/>
        <s v="ORD12053"/>
        <s v="ORD12054"/>
        <s v="ORD12055"/>
        <s v="ORD12056"/>
        <s v="ORD12057"/>
        <s v="ORD12058"/>
        <s v="ORD12059"/>
        <s v="ORD12060"/>
        <s v="ORD12061"/>
        <s v="ORD12062"/>
        <s v="ORD12063"/>
        <s v="ORD12064"/>
        <s v="ORD12065"/>
        <s v="ORD12066"/>
        <s v="ORD12067"/>
        <s v="ORD12068"/>
        <s v="ORD12069"/>
        <s v="ORD12070"/>
        <s v="ORD12071"/>
        <s v="ORD12072"/>
        <s v="ORD12073"/>
        <s v="ORD12074"/>
        <s v="ORD12075"/>
        <s v="ORD12076"/>
        <s v="ORD12077"/>
        <s v="ORD12078"/>
        <s v="ORD12079"/>
        <s v="ORD12080"/>
        <s v="ORD12081"/>
        <s v="ORD12082"/>
        <s v="ORD12083"/>
        <s v="ORD12084"/>
        <s v="ORD12085"/>
        <s v="ORD12086"/>
        <s v="ORD12087"/>
        <s v="ORD12088"/>
        <s v="ORD12089"/>
        <s v="ORD12090"/>
        <s v="ORD12091"/>
        <s v="ORD12092"/>
        <s v="ORD12093"/>
        <s v="ORD12094"/>
        <s v="ORD12095"/>
        <s v="ORD12096"/>
        <s v="ORD12097"/>
        <s v="ORD12098"/>
        <s v="ORD12099"/>
        <s v="ORD12100"/>
        <s v="ORD12101"/>
        <s v="ORD12102"/>
        <s v="ORD12103"/>
        <s v="ORD12104"/>
        <s v="ORD12105"/>
        <s v="ORD12106"/>
        <s v="ORD12107"/>
        <s v="ORD12108"/>
        <s v="ORD12109"/>
        <s v="ORD12110"/>
        <s v="ORD12111"/>
        <s v="ORD12112"/>
        <s v="ORD12113"/>
        <s v="ORD12114"/>
        <s v="ORD12115"/>
        <s v="ORD12116"/>
        <s v="ORD12117"/>
        <s v="ORD12118"/>
        <s v="ORD12119"/>
        <s v="ORD12120"/>
        <s v="ORD12121"/>
        <s v="ORD12122"/>
        <s v="ORD12123"/>
        <s v="ORD12124"/>
        <s v="ORD12125"/>
        <s v="ORD12126"/>
        <s v="ORD12127"/>
        <s v="ORD12128"/>
        <s v="ORD12129"/>
        <s v="ORD12130"/>
        <s v="ORD12131"/>
        <s v="ORD12132"/>
        <s v="ORD12133"/>
        <s v="ORD12134"/>
        <s v="ORD12135"/>
        <s v="ORD12136"/>
        <s v="ORD12137"/>
        <s v="ORD12138"/>
        <s v="ORD12139"/>
        <s v="ORD12140"/>
        <s v="ORD12141"/>
        <s v="ORD12142"/>
        <s v="ORD12143"/>
        <s v="ORD12144"/>
        <s v="ORD12145"/>
        <s v="ORD12146"/>
        <s v="ORD12147"/>
        <s v="ORD12148"/>
        <s v="ORD12149"/>
        <s v="ORD12150"/>
        <s v="ORD12151"/>
        <s v="ORD12152"/>
        <s v="ORD12153"/>
        <s v="ORD12154"/>
        <s v="ORD12155"/>
        <s v="ORD12156"/>
        <s v="ORD12157"/>
        <s v="ORD12158"/>
        <s v="ORD12159"/>
        <s v="ORD12160"/>
        <s v="ORD12161"/>
        <s v="ORD12162"/>
        <s v="ORD12163"/>
        <s v="ORD12164"/>
        <s v="ORD12165"/>
        <s v="ORD12166"/>
        <s v="ORD12167"/>
        <s v="ORD12168"/>
        <s v="ORD12169"/>
        <s v="ORD12170"/>
        <s v="ORD12171"/>
        <s v="ORD12172"/>
        <s v="ORD12173"/>
        <s v="ORD12174"/>
        <s v="ORD12175"/>
        <s v="ORD12176"/>
        <s v="ORD12177"/>
        <s v="ORD12178"/>
        <s v="ORD12179"/>
        <s v="ORD12180"/>
        <s v="ORD12181"/>
        <s v="ORD12182"/>
        <s v="ORD12183"/>
        <s v="ORD12184"/>
        <s v="ORD12185"/>
        <s v="ORD12186"/>
        <s v="ORD12187"/>
        <s v="ORD12188"/>
        <s v="ORD12189"/>
        <s v="ORD12190"/>
        <s v="ORD12191"/>
        <s v="ORD12192"/>
        <s v="ORD12193"/>
        <s v="ORD12194"/>
        <s v="ORD12195"/>
        <s v="ORD12196"/>
        <s v="ORD12197"/>
        <s v="ORD12198"/>
        <s v="ORD12199"/>
        <s v="ORD12200"/>
        <s v="ORD12201"/>
        <s v="ORD12202"/>
        <s v="ORD12203"/>
        <s v="ORD12204"/>
        <s v="ORD12205"/>
        <s v="ORD12206"/>
        <s v="ORD12207"/>
        <s v="ORD12208"/>
        <s v="ORD12209"/>
        <s v="ORD12210"/>
        <s v="ORD12211"/>
        <s v="ORD12212"/>
        <s v="ORD12213"/>
        <s v="ORD12214"/>
        <s v="ORD12215"/>
        <s v="ORD12216"/>
        <s v="ORD12217"/>
        <s v="ORD12218"/>
        <s v="ORD12219"/>
        <s v="ORD12220"/>
        <s v="ORD12221"/>
        <s v="ORD12222"/>
        <s v="ORD12223"/>
        <s v="ORD12224"/>
        <s v="ORD12225"/>
        <s v="ORD12226"/>
        <s v="ORD12227"/>
        <s v="ORD12228"/>
        <s v="ORD12229"/>
        <s v="ORD12230"/>
        <s v="ORD12231"/>
        <s v="ORD12232"/>
        <s v="ORD12233"/>
        <s v="ORD12234"/>
        <s v="ORD12235"/>
        <s v="ORD12236"/>
        <s v="ORD12237"/>
        <s v="ORD12238"/>
        <s v="ORD12239"/>
        <s v="ORD12240"/>
        <s v="ORD12241"/>
        <s v="ORD12242"/>
        <s v="ORD12243"/>
        <s v="ORD12244"/>
        <s v="ORD12245"/>
        <s v="ORD12246"/>
        <s v="ORD12247"/>
        <s v="ORD12248"/>
        <s v="ORD12249"/>
        <s v="ORD12250"/>
        <s v="ORD12251"/>
        <s v="ORD12252"/>
        <s v="ORD12253"/>
        <s v="ORD12254"/>
        <s v="ORD12255"/>
        <s v="ORD12256"/>
        <s v="ORD12257"/>
        <s v="ORD12258"/>
        <s v="ORD12259"/>
        <s v="ORD12260"/>
        <s v="ORD12261"/>
        <s v="ORD12262"/>
        <s v="ORD12263"/>
        <s v="ORD12264"/>
        <s v="ORD12265"/>
        <s v="ORD12266"/>
        <s v="ORD12267"/>
        <s v="ORD12268"/>
        <s v="ORD12269"/>
        <s v="ORD12270"/>
        <s v="ORD12271"/>
        <s v="ORD12272"/>
        <s v="ORD12273"/>
        <s v="ORD12274"/>
        <s v="ORD12275"/>
        <s v="ORD12276"/>
        <s v="ORD12277"/>
        <s v="ORD12278"/>
        <s v="ORD12279"/>
        <s v="ORD12280"/>
        <s v="ORD12281"/>
        <s v="ORD12282"/>
        <s v="ORD12283"/>
        <s v="ORD12284"/>
        <s v="ORD12285"/>
        <s v="ORD12286"/>
        <s v="ORD12287"/>
        <s v="ORD12288"/>
        <s v="ORD12289"/>
        <s v="ORD12290"/>
        <s v="ORD12291"/>
        <s v="ORD12292"/>
        <s v="ORD12293"/>
        <s v="ORD12294"/>
        <s v="ORD12295"/>
        <s v="ORD12296"/>
        <s v="ORD12297"/>
        <s v="ORD12298"/>
        <s v="ORD12299"/>
        <s v="ORD12300"/>
        <s v="ORD12301"/>
        <s v="ORD12302"/>
        <s v="ORD12303"/>
        <s v="ORD12304"/>
        <s v="ORD12305"/>
        <s v="ORD12306"/>
        <s v="ORD12307"/>
        <s v="ORD12308"/>
        <s v="ORD12309"/>
        <s v="ORD12310"/>
        <s v="ORD12311"/>
        <s v="ORD12312"/>
        <s v="ORD12313"/>
        <s v="ORD12314"/>
        <s v="ORD12315"/>
        <s v="ORD12316"/>
        <s v="ORD12317"/>
        <s v="ORD12318"/>
        <s v="ORD12319"/>
        <s v="ORD12320"/>
        <s v="ORD12321"/>
        <s v="ORD12322"/>
        <s v="ORD12323"/>
        <s v="ORD12324"/>
        <s v="ORD12325"/>
        <s v="ORD12326"/>
        <s v="ORD12327"/>
        <s v="ORD12328"/>
        <s v="ORD12329"/>
        <s v="ORD12330"/>
        <s v="ORD12331"/>
        <s v="ORD12332"/>
        <s v="ORD12333"/>
        <s v="ORD12334"/>
        <s v="ORD12335"/>
        <s v="ORD12336"/>
        <s v="ORD12337"/>
        <s v="ORD12338"/>
        <s v="ORD12339"/>
        <s v="ORD12340"/>
        <s v="ORD12341"/>
        <s v="ORD12342"/>
        <s v="ORD12343"/>
        <s v="ORD12344"/>
        <s v="ORD12345"/>
        <s v="ORD12346"/>
        <s v="ORD12347"/>
        <s v="ORD12348"/>
        <s v="ORD12349"/>
        <s v="ORD12350"/>
        <s v="ORD12351"/>
        <s v="ORD12352"/>
        <s v="ORD12353"/>
        <s v="ORD12354"/>
        <s v="ORD12355"/>
        <s v="ORD12356"/>
        <s v="ORD12357"/>
        <s v="ORD12358"/>
        <s v="ORD12359"/>
        <s v="ORD12360"/>
        <s v="ORD12361"/>
        <s v="ORD12362"/>
        <s v="ORD12363"/>
        <s v="ORD12364"/>
        <s v="ORD12365"/>
        <s v="ORD12366"/>
        <s v="ORD12367"/>
        <s v="ORD12368"/>
        <s v="ORD12369"/>
        <s v="ORD12370"/>
        <s v="ORD12371"/>
        <s v="ORD12372"/>
        <s v="ORD12373"/>
        <s v="ORD12374"/>
        <s v="ORD12375"/>
        <s v="ORD12376"/>
        <s v="ORD12377"/>
        <s v="ORD12378"/>
        <s v="ORD12379"/>
        <s v="ORD12380"/>
        <s v="ORD12381"/>
        <s v="ORD12382"/>
        <s v="ORD12383"/>
        <s v="ORD12384"/>
        <s v="ORD12385"/>
        <s v="ORD12386"/>
        <s v="ORD12387"/>
        <s v="ORD12388"/>
        <s v="ORD12389"/>
        <s v="ORD12390"/>
        <s v="ORD12391"/>
        <s v="ORD12392"/>
        <s v="ORD12393"/>
        <s v="ORD12394"/>
        <s v="ORD12395"/>
        <s v="ORD12396"/>
        <s v="ORD12397"/>
        <s v="ORD12398"/>
        <s v="ORD12399"/>
        <s v="ORD12400"/>
        <s v="ORD12401"/>
        <s v="ORD12402"/>
        <s v="ORD12403"/>
        <s v="ORD12404"/>
        <s v="ORD12405"/>
        <s v="ORD12406"/>
        <s v="ORD12407"/>
        <s v="ORD12408"/>
        <s v="ORD12409"/>
        <s v="ORD12410"/>
        <s v="ORD12411"/>
        <s v="ORD12412"/>
        <s v="ORD12413"/>
        <s v="ORD12414"/>
        <s v="ORD12415"/>
        <s v="ORD12416"/>
        <s v="ORD12417"/>
        <s v="ORD12418"/>
        <s v="ORD12419"/>
        <s v="ORD12420"/>
        <s v="ORD12421"/>
        <s v="ORD12422"/>
        <s v="ORD12423"/>
        <s v="ORD12424"/>
        <s v="ORD12425"/>
        <s v="ORD12426"/>
        <s v="ORD12427"/>
        <s v="ORD12428"/>
        <s v="ORD12429"/>
        <s v="ORD12430"/>
        <s v="ORD12431"/>
        <s v="ORD12432"/>
        <s v="ORD12433"/>
        <s v="ORD12434"/>
        <s v="ORD12435"/>
        <s v="ORD12436"/>
        <s v="ORD12437"/>
        <s v="ORD12438"/>
        <s v="ORD12439"/>
        <s v="ORD12440"/>
        <s v="ORD12441"/>
        <s v="ORD12442"/>
        <s v="ORD12443"/>
        <s v="ORD12444"/>
        <s v="ORD12445"/>
        <s v="ORD12446"/>
        <s v="ORD12447"/>
        <s v="ORD12448"/>
        <s v="ORD12449"/>
        <s v="ORD12450"/>
        <s v="ORD12451"/>
        <s v="ORD12452"/>
        <s v="ORD12453"/>
        <s v="ORD12454"/>
        <s v="ORD12455"/>
        <s v="ORD12456"/>
        <s v="ORD12457"/>
        <s v="ORD12458"/>
        <s v="ORD12459"/>
        <s v="ORD12460"/>
        <s v="ORD12461"/>
        <s v="ORD12462"/>
        <s v="ORD12463"/>
        <s v="ORD12464"/>
        <s v="ORD12465"/>
        <s v="ORD12466"/>
        <s v="ORD12467"/>
        <s v="ORD12468"/>
        <s v="ORD12469"/>
        <s v="ORD12470"/>
        <s v="ORD12471"/>
        <s v="ORD12472"/>
        <s v="ORD12473"/>
        <s v="ORD12474"/>
        <s v="ORD12475"/>
        <s v="ORD12476"/>
        <s v="ORD12477"/>
        <s v="ORD12478"/>
        <s v="ORD12479"/>
        <s v="ORD12480"/>
        <s v="ORD12481"/>
        <s v="ORD12482"/>
        <s v="ORD12483"/>
        <s v="ORD12484"/>
        <s v="ORD12485"/>
        <s v="ORD12486"/>
        <s v="ORD12487"/>
        <s v="ORD12488"/>
        <s v="ORD12489"/>
        <s v="ORD12490"/>
        <s v="ORD12491"/>
        <s v="ORD12492"/>
        <s v="ORD12493"/>
        <s v="ORD12494"/>
        <s v="ORD12495"/>
        <s v="ORD12496"/>
        <s v="ORD12497"/>
        <s v="ORD12498"/>
        <s v="ORD12499"/>
        <s v="ORD12500"/>
        <s v="ORD12501"/>
        <s v="ORD12502"/>
        <s v="ORD12503"/>
        <s v="ORD12504"/>
        <s v="ORD12505"/>
        <s v="ORD12506"/>
        <s v="ORD12507"/>
        <s v="ORD12508"/>
        <s v="ORD12509"/>
        <s v="ORD12510"/>
        <s v="ORD12511"/>
        <s v="ORD12512"/>
        <s v="ORD12513"/>
        <s v="ORD12514"/>
        <s v="ORD12515"/>
        <s v="ORD12516"/>
        <s v="ORD12517"/>
        <s v="ORD12518"/>
        <s v="ORD12519"/>
        <s v="ORD12520"/>
        <s v="ORD12521"/>
        <s v="ORD12522"/>
        <s v="ORD12523"/>
        <s v="ORD12524"/>
        <s v="ORD12525"/>
        <s v="ORD12526"/>
        <s v="ORD12527"/>
        <s v="ORD12528"/>
        <s v="ORD12529"/>
        <s v="ORD12530"/>
        <s v="ORD12531"/>
        <s v="ORD12532"/>
        <s v="ORD12533"/>
        <s v="ORD12534"/>
        <s v="ORD12535"/>
        <s v="ORD12536"/>
        <s v="ORD12537"/>
        <s v="ORD12538"/>
        <s v="ORD12539"/>
        <s v="ORD12540"/>
        <s v="ORD12541"/>
        <s v="ORD12542"/>
        <s v="ORD12543"/>
        <s v="ORD12544"/>
        <s v="ORD12545"/>
        <s v="ORD12546"/>
        <s v="ORD12547"/>
        <s v="ORD12548"/>
        <s v="ORD12549"/>
        <s v="ORD12550"/>
        <s v="ORD12551"/>
        <s v="ORD12552"/>
        <s v="ORD12553"/>
        <s v="ORD12554"/>
        <s v="ORD12555"/>
        <s v="ORD12556"/>
        <s v="ORD12557"/>
        <s v="ORD12558"/>
        <s v="ORD12559"/>
        <s v="ORD12560"/>
        <s v="ORD12561"/>
        <s v="ORD12562"/>
        <s v="ORD12563"/>
        <s v="ORD12564"/>
        <s v="ORD12565"/>
        <s v="ORD12566"/>
        <s v="ORD12567"/>
        <s v="ORD12568"/>
        <s v="ORD12569"/>
        <s v="ORD12570"/>
        <s v="ORD12571"/>
        <s v="ORD12572"/>
        <s v="ORD12573"/>
        <s v="ORD12574"/>
        <s v="ORD12575"/>
        <s v="ORD12576"/>
        <s v="ORD12577"/>
        <s v="ORD12578"/>
        <s v="ORD12579"/>
        <s v="ORD12580"/>
        <s v="ORD12581"/>
        <s v="ORD12582"/>
        <s v="ORD12583"/>
        <s v="ORD12584"/>
        <s v="ORD12585"/>
        <s v="ORD12586"/>
        <s v="ORD12587"/>
        <s v="ORD12588"/>
        <s v="ORD12589"/>
        <s v="ORD12590"/>
        <s v="ORD12591"/>
        <s v="ORD12592"/>
        <s v="ORD12593"/>
        <s v="ORD12594"/>
        <s v="ORD12595"/>
        <s v="ORD12596"/>
        <s v="ORD12597"/>
        <s v="ORD12598"/>
        <s v="ORD12599"/>
        <s v="ORD12600"/>
        <s v="ORD12601"/>
        <s v="ORD12602"/>
        <s v="ORD12603"/>
        <s v="ORD12604"/>
        <s v="ORD12605"/>
        <s v="ORD12606"/>
        <s v="ORD12607"/>
        <s v="ORD12608"/>
        <s v="ORD12609"/>
        <s v="ORD12610"/>
        <s v="ORD12611"/>
        <s v="ORD12612"/>
        <s v="ORD12613"/>
        <s v="ORD12614"/>
        <s v="ORD12615"/>
        <s v="ORD12616"/>
        <s v="ORD12617"/>
        <s v="ORD12618"/>
        <s v="ORD12619"/>
        <s v="ORD12620"/>
        <s v="ORD12621"/>
        <s v="ORD12622"/>
        <s v="ORD12623"/>
        <s v="ORD12624"/>
        <s v="ORD12625"/>
        <s v="ORD12626"/>
        <s v="ORD12627"/>
        <s v="ORD12628"/>
        <s v="ORD12629"/>
        <s v="ORD12630"/>
        <s v="ORD12631"/>
        <s v="ORD12632"/>
        <s v="ORD12633"/>
        <s v="ORD12634"/>
        <s v="ORD12635"/>
        <s v="ORD12636"/>
        <s v="ORD12637"/>
        <s v="ORD12638"/>
        <s v="ORD12639"/>
        <s v="ORD12640"/>
        <s v="ORD12641"/>
        <s v="ORD12642"/>
        <s v="ORD12643"/>
        <s v="ORD12644"/>
        <s v="ORD12645"/>
        <s v="ORD12646"/>
        <s v="ORD12647"/>
        <s v="ORD12648"/>
        <s v="ORD12649"/>
        <s v="ORD12650"/>
        <s v="ORD12651"/>
        <s v="ORD12652"/>
        <s v="ORD12653"/>
        <s v="ORD12654"/>
        <s v="ORD12655"/>
        <s v="ORD12656"/>
        <s v="ORD12657"/>
        <s v="ORD12658"/>
        <s v="ORD12659"/>
        <s v="ORD12660"/>
        <s v="ORD12661"/>
        <s v="ORD12662"/>
        <s v="ORD12663"/>
        <s v="ORD12664"/>
        <s v="ORD12665"/>
        <s v="ORD12666"/>
        <s v="ORD12667"/>
        <s v="ORD12668"/>
        <s v="ORD12669"/>
        <s v="ORD12670"/>
        <s v="ORD12671"/>
        <s v="ORD12672"/>
        <s v="ORD12673"/>
        <s v="ORD12674"/>
        <s v="ORD12675"/>
        <s v="ORD12676"/>
        <s v="ORD12677"/>
        <s v="ORD12678"/>
        <s v="ORD12679"/>
        <s v="ORD12680"/>
        <s v="ORD12681"/>
        <s v="ORD12682"/>
        <s v="ORD12683"/>
        <s v="ORD12684"/>
        <s v="ORD12685"/>
        <s v="ORD12686"/>
        <s v="ORD12687"/>
        <s v="ORD12688"/>
        <s v="ORD12689"/>
        <s v="ORD12690"/>
        <s v="ORD12691"/>
        <s v="ORD12692"/>
        <s v="ORD12693"/>
        <s v="ORD12694"/>
        <s v="ORD12695"/>
        <s v="ORD12696"/>
        <s v="ORD12697"/>
        <s v="ORD12698"/>
        <s v="ORD12699"/>
        <s v="ORD12700"/>
        <s v="ORD12701"/>
        <s v="ORD12702"/>
        <s v="ORD12703"/>
        <s v="ORD12704"/>
        <s v="ORD12705"/>
        <s v="ORD12706"/>
        <s v="ORD12707"/>
        <s v="ORD12708"/>
        <s v="ORD12709"/>
        <s v="ORD12710"/>
        <s v="ORD12711"/>
        <s v="ORD12712"/>
        <s v="ORD12713"/>
        <s v="ORD12714"/>
        <s v="ORD12715"/>
        <s v="ORD12716"/>
        <s v="ORD12717"/>
        <s v="ORD12718"/>
        <s v="ORD12719"/>
        <s v="ORD12720"/>
        <s v="ORD12721"/>
        <s v="ORD12722"/>
        <s v="ORD12723"/>
        <s v="ORD12724"/>
        <s v="ORD12725"/>
        <s v="ORD12726"/>
        <s v="ORD12727"/>
        <s v="ORD12728"/>
        <s v="ORD12729"/>
        <s v="ORD12730"/>
        <s v="ORD12731"/>
        <s v="ORD12732"/>
        <s v="ORD12733"/>
        <s v="ORD12734"/>
        <s v="ORD12735"/>
        <s v="ORD12736"/>
        <s v="ORD12737"/>
        <s v="ORD12738"/>
        <s v="ORD12739"/>
        <s v="ORD12740"/>
        <s v="ORD12741"/>
        <s v="ORD12742"/>
        <s v="ORD12743"/>
        <s v="ORD12744"/>
        <s v="ORD12745"/>
        <s v="ORD12746"/>
        <s v="ORD12747"/>
        <s v="ORD12748"/>
        <s v="ORD12749"/>
        <s v="ORD12750"/>
        <s v="ORD12751"/>
        <s v="ORD12752"/>
        <s v="ORD12753"/>
        <s v="ORD12754"/>
        <s v="ORD12755"/>
        <s v="ORD12756"/>
        <s v="ORD12757"/>
        <s v="ORD12758"/>
        <s v="ORD12759"/>
        <s v="ORD12760"/>
        <s v="ORD12761"/>
        <s v="ORD12762"/>
        <s v="ORD12763"/>
        <s v="ORD12764"/>
        <s v="ORD12765"/>
        <s v="ORD12766"/>
        <s v="ORD12767"/>
        <s v="ORD12768"/>
        <s v="ORD12769"/>
        <s v="ORD12770"/>
        <s v="ORD12771"/>
        <s v="ORD12772"/>
        <s v="ORD12773"/>
        <s v="ORD12774"/>
        <s v="ORD12775"/>
        <s v="ORD12776"/>
        <s v="ORD12777"/>
        <s v="ORD12778"/>
        <s v="ORD12779"/>
        <s v="ORD12780"/>
        <s v="ORD12781"/>
        <s v="ORD12782"/>
        <s v="ORD12783"/>
        <s v="ORD12784"/>
        <s v="ORD12785"/>
        <s v="ORD12786"/>
        <s v="ORD12787"/>
        <s v="ORD12788"/>
        <s v="ORD12789"/>
        <s v="ORD12790"/>
        <s v="ORD12791"/>
        <s v="ORD12792"/>
        <s v="ORD12793"/>
        <s v="ORD12794"/>
        <s v="ORD12795"/>
        <s v="ORD12796"/>
        <s v="ORD12797"/>
        <s v="ORD12798"/>
        <s v="ORD12799"/>
        <s v="ORD12800"/>
        <s v="ORD12801"/>
        <s v="ORD12802"/>
        <s v="ORD12803"/>
        <s v="ORD12804"/>
        <s v="ORD12805"/>
        <s v="ORD12806"/>
        <s v="ORD12807"/>
        <s v="ORD12808"/>
        <s v="ORD12809"/>
        <s v="ORD12810"/>
        <s v="ORD12811"/>
        <s v="ORD12812"/>
        <s v="ORD12813"/>
        <s v="ORD12814"/>
        <s v="ORD12815"/>
        <s v="ORD12816"/>
        <s v="ORD12817"/>
        <s v="ORD12818"/>
        <s v="ORD12819"/>
        <s v="ORD12820"/>
        <s v="ORD12821"/>
        <s v="ORD12822"/>
        <s v="ORD12823"/>
        <s v="ORD12824"/>
        <s v="ORD12825"/>
        <s v="ORD12826"/>
        <s v="ORD12827"/>
        <s v="ORD12828"/>
        <s v="ORD12829"/>
        <s v="ORD12830"/>
        <s v="ORD12831"/>
        <s v="ORD12832"/>
        <s v="ORD12833"/>
        <s v="ORD12834"/>
        <s v="ORD12835"/>
        <s v="ORD12836"/>
        <s v="ORD12837"/>
        <s v="ORD12838"/>
        <s v="ORD12839"/>
        <s v="ORD12840"/>
        <s v="ORD12841"/>
        <s v="ORD12842"/>
        <s v="ORD12843"/>
        <s v="ORD12844"/>
        <s v="ORD12845"/>
        <s v="ORD12846"/>
        <s v="ORD12847"/>
        <s v="ORD12848"/>
        <s v="ORD12849"/>
        <s v="ORD12850"/>
        <s v="ORD12851"/>
        <s v="ORD12852"/>
        <s v="ORD12853"/>
        <s v="ORD12854"/>
        <s v="ORD12855"/>
        <s v="ORD12856"/>
        <s v="ORD12857"/>
        <s v="ORD12858"/>
        <s v="ORD12859"/>
        <s v="ORD12860"/>
        <s v="ORD12861"/>
        <s v="ORD12862"/>
        <s v="ORD12863"/>
        <s v="ORD12864"/>
        <s v="ORD12865"/>
        <s v="ORD12866"/>
        <s v="ORD12867"/>
        <s v="ORD12868"/>
        <s v="ORD12869"/>
        <s v="ORD12870"/>
        <s v="ORD12871"/>
        <s v="ORD12872"/>
        <s v="ORD12873"/>
        <s v="ORD12874"/>
        <s v="ORD12875"/>
        <s v="ORD12876"/>
        <s v="ORD12877"/>
        <s v="ORD12878"/>
        <s v="ORD12879"/>
        <s v="ORD12880"/>
        <s v="ORD12881"/>
        <s v="ORD12882"/>
        <s v="ORD12883"/>
        <s v="ORD12884"/>
        <s v="ORD12885"/>
        <s v="ORD12886"/>
        <s v="ORD12887"/>
        <s v="ORD12888"/>
        <s v="ORD12889"/>
        <s v="ORD12890"/>
        <s v="ORD12891"/>
        <s v="ORD12892"/>
        <s v="ORD12893"/>
        <s v="ORD12894"/>
        <s v="ORD12895"/>
        <s v="ORD12896"/>
        <s v="ORD12897"/>
        <s v="ORD12898"/>
        <s v="ORD12899"/>
        <s v="ORD12900"/>
        <s v="ORD12901"/>
        <s v="ORD12902"/>
        <s v="ORD12903"/>
        <s v="ORD12904"/>
        <s v="ORD12905"/>
        <s v="ORD12906"/>
        <s v="ORD12907"/>
        <s v="ORD12908"/>
        <s v="ORD12909"/>
        <s v="ORD12910"/>
        <s v="ORD12911"/>
        <s v="ORD12912"/>
        <s v="ORD12913"/>
        <s v="ORD12914"/>
        <s v="ORD12915"/>
        <s v="ORD12916"/>
        <s v="ORD12917"/>
        <s v="ORD12918"/>
        <s v="ORD12919"/>
        <s v="ORD12920"/>
        <s v="ORD12921"/>
        <s v="ORD12922"/>
        <s v="ORD12923"/>
        <s v="ORD12924"/>
        <s v="ORD12925"/>
        <s v="ORD12926"/>
        <s v="ORD12927"/>
        <s v="ORD12928"/>
        <s v="ORD12929"/>
        <s v="ORD12930"/>
        <s v="ORD12931"/>
        <s v="ORD12932"/>
        <s v="ORD12933"/>
        <s v="ORD12934"/>
        <s v="ORD12935"/>
        <s v="ORD12936"/>
        <s v="ORD12937"/>
        <s v="ORD12938"/>
        <s v="ORD12939"/>
        <s v="ORD12940"/>
        <s v="ORD12941"/>
        <s v="ORD12942"/>
        <s v="ORD12943"/>
        <s v="ORD12944"/>
        <s v="ORD12945"/>
        <s v="ORD12946"/>
        <s v="ORD12947"/>
        <s v="ORD12948"/>
        <s v="ORD12949"/>
        <s v="ORD12950"/>
        <s v="ORD12951"/>
        <s v="ORD12952"/>
        <s v="ORD12953"/>
        <s v="ORD12954"/>
        <s v="ORD12955"/>
        <s v="ORD12956"/>
        <s v="ORD12957"/>
        <s v="ORD12958"/>
        <s v="ORD12959"/>
        <s v="ORD12960"/>
        <s v="ORD12961"/>
        <s v="ORD12962"/>
        <s v="ORD12963"/>
        <s v="ORD12964"/>
        <s v="ORD12965"/>
        <s v="ORD12966"/>
        <s v="ORD12967"/>
        <s v="ORD12968"/>
        <s v="ORD12969"/>
        <s v="ORD12970"/>
        <s v="ORD12971"/>
        <s v="ORD12972"/>
        <s v="ORD12973"/>
        <s v="ORD12974"/>
        <s v="ORD12975"/>
        <s v="ORD12976"/>
        <s v="ORD12977"/>
        <s v="ORD12978"/>
        <s v="ORD12979"/>
        <s v="ORD12980"/>
        <s v="ORD12981"/>
        <s v="ORD12982"/>
        <s v="ORD12983"/>
        <s v="ORD12984"/>
        <s v="ORD12985"/>
        <s v="ORD12986"/>
        <s v="ORD12987"/>
        <s v="ORD12988"/>
        <s v="ORD12989"/>
        <s v="ORD12990"/>
        <s v="ORD12991"/>
        <s v="ORD12992"/>
        <s v="ORD12993"/>
        <s v="ORD12994"/>
        <s v="ORD12995"/>
        <s v="ORD12996"/>
        <s v="ORD12997"/>
        <s v="ORD12998"/>
        <s v="ORD12999"/>
      </sharedItems>
    </cacheField>
    <cacheField name="Order_Date" numFmtId="14">
      <sharedItems containsSemiMixedTypes="0" containsNonDate="0" containsDate="1" containsString="0" minDate="2024-01-01T00:00:00" maxDate="2026-01-01T00:00:00"/>
    </cacheField>
    <cacheField name="Customer_ID" numFmtId="0">
      <sharedItems count="498">
        <s v="CUST1362"/>
        <s v="CUST1126"/>
        <s v="CUST1083"/>
        <s v="CUST1485"/>
        <s v="CUST1585"/>
        <s v="CUST1599"/>
        <s v="CUST1466"/>
        <s v="CUST1511"/>
        <s v="CUST1321"/>
        <s v="CUST1042"/>
        <s v="CUST1050"/>
        <s v="CUST1531"/>
        <s v="CUST1325"/>
        <s v="CUST1225"/>
        <s v="CUST1300"/>
        <s v="CUST1420"/>
        <s v="CUST1299"/>
        <s v="CUST1516"/>
        <s v="CUST1330"/>
        <s v="CUST1499"/>
        <s v="CUST1533"/>
        <s v="CUST1432"/>
        <s v="CUST1463"/>
        <s v="CUST1537"/>
        <s v="CUST1069"/>
        <s v="CUST1304"/>
        <s v="CUST1364"/>
        <s v="CUST1145"/>
        <s v="CUST1378"/>
        <s v="CUST1569"/>
        <s v="CUST1176"/>
        <s v="CUST1343"/>
        <s v="CUST1022"/>
        <s v="CUST1584"/>
        <s v="CUST1193"/>
        <s v="CUST1070"/>
        <s v="CUST1110"/>
        <s v="CUST1396"/>
        <s v="CUST1064"/>
        <s v="CUST1251"/>
        <s v="CUST1160"/>
        <s v="CUST1544"/>
        <s v="CUST1015"/>
        <s v="CUST1088"/>
        <s v="CUST1477"/>
        <s v="CUST1373"/>
        <s v="CUST1565"/>
        <s v="CUST1289"/>
        <s v="CUST1421"/>
        <s v="CUST1295"/>
        <s v="CUST1152"/>
        <s v="CUST1272"/>
        <s v="CUST1234"/>
        <s v="CUST1173"/>
        <s v="CUST1046"/>
        <s v="CUST1058"/>
        <s v="CUST1433"/>
        <s v="CUST1210"/>
        <s v="CUST1235"/>
        <s v="CUST1424"/>
        <s v="CUST1074"/>
        <s v="CUST1435"/>
        <s v="CUST1024"/>
        <s v="CUST1199"/>
        <s v="CUST1270"/>
        <s v="CUST1448"/>
        <s v="CUST1134"/>
        <s v="CUST1109"/>
        <s v="CUST1086"/>
        <s v="CUST1123"/>
        <s v="CUST1391"/>
        <s v="CUST1033"/>
        <s v="CUST1276"/>
        <s v="CUST1457"/>
        <s v="CUST1224"/>
        <s v="CUST1447"/>
        <s v="CUST1550"/>
        <s v="CUST1352"/>
        <s v="CUST1368"/>
        <s v="CUST1051"/>
        <s v="CUST1084"/>
        <s v="CUST1085"/>
        <s v="CUST1310"/>
        <s v="CUST1481"/>
        <s v="CUST1271"/>
        <s v="CUST1075"/>
        <s v="CUST1517"/>
        <s v="CUST1405"/>
        <s v="CUST1504"/>
        <s v="CUST1096"/>
        <s v="CUST1027"/>
        <s v="CUST1021"/>
        <s v="CUST1580"/>
        <s v="CUST1383"/>
        <s v="CUST1055"/>
        <s v="CUST1586"/>
        <s v="CUST1266"/>
        <s v="CUST1427"/>
        <s v="CUST1535"/>
        <s v="CUST1568"/>
        <s v="CUST1107"/>
        <s v="CUST1392"/>
        <s v="CUST1600"/>
        <s v="CUST1242"/>
        <s v="CUST1331"/>
        <s v="CUST1240"/>
        <s v="CUST1505"/>
        <s v="CUST1262"/>
        <s v="CUST1322"/>
        <s v="CUST1222"/>
        <s v="CUST1232"/>
        <s v="CUST1358"/>
        <s v="CUST1278"/>
        <s v="CUST1311"/>
        <s v="CUST1200"/>
        <s v="CUST1342"/>
        <s v="CUST1470"/>
        <s v="CUST1576"/>
        <s v="CUST1004"/>
        <s v="CUST1132"/>
        <s v="CUST1292"/>
        <s v="CUST1186"/>
        <s v="CUST1188"/>
        <s v="CUST1159"/>
        <s v="CUST1314"/>
        <s v="CUST1246"/>
        <s v="CUST1212"/>
        <s v="CUST1407"/>
        <s v="CUST1452"/>
        <s v="CUST1045"/>
        <s v="CUST1595"/>
        <s v="CUST1121"/>
        <s v="CUST1195"/>
        <s v="CUST1404"/>
        <s v="CUST1094"/>
        <s v="CUST1406"/>
        <s v="CUST1127"/>
        <s v="CUST1598"/>
        <s v="CUST1524"/>
        <s v="CUST1039"/>
        <s v="CUST1018"/>
        <s v="CUST1220"/>
        <s v="CUST1563"/>
        <s v="CUST1527"/>
        <s v="CUST1047"/>
        <s v="CUST1538"/>
        <s v="CUST1493"/>
        <s v="CUST1203"/>
        <s v="CUST1513"/>
        <s v="CUST1238"/>
        <s v="CUST1578"/>
        <s v="CUST1260"/>
        <s v="CUST1263"/>
        <s v="CUST1108"/>
        <s v="CUST1274"/>
        <s v="CUST1130"/>
        <s v="CUST1177"/>
        <s v="CUST1028"/>
        <s v="CUST1090"/>
        <s v="CUST1006"/>
        <s v="CUST1013"/>
        <s v="CUST1007"/>
        <s v="CUST1502"/>
        <s v="CUST1526"/>
        <s v="CUST1063"/>
        <s v="CUST1284"/>
        <s v="CUST1422"/>
        <s v="CUST1522"/>
        <s v="CUST1032"/>
        <s v="CUST1403"/>
        <s v="CUST1147"/>
        <s v="CUST1583"/>
        <s v="CUST1369"/>
        <s v="CUST1384"/>
        <s v="CUST1592"/>
        <s v="CUST1462"/>
        <s v="CUST1116"/>
        <s v="CUST1541"/>
        <s v="CUST1483"/>
        <s v="CUST1133"/>
        <s v="CUST1363"/>
        <s v="CUST1486"/>
        <s v="CUST1468"/>
        <s v="CUST1267"/>
        <s v="CUST1353"/>
        <s v="CUST1429"/>
        <s v="CUST1215"/>
        <s v="CUST1351"/>
        <s v="CUST1328"/>
        <s v="CUST1198"/>
        <s v="CUST1491"/>
        <s v="CUST1062"/>
        <s v="CUST1487"/>
        <s v="CUST1350"/>
        <s v="CUST1519"/>
        <s v="CUST1258"/>
        <s v="CUST1399"/>
        <s v="CUST1158"/>
        <s v="CUST1017"/>
        <s v="CUST1206"/>
        <s v="CUST1142"/>
        <s v="CUST1037"/>
        <s v="CUST1073"/>
        <s v="CUST1465"/>
        <s v="CUST1129"/>
        <s v="CUST1478"/>
        <s v="CUST1579"/>
        <s v="CUST1168"/>
        <s v="CUST1380"/>
        <s v="CUST1560"/>
        <s v="CUST1430"/>
        <s v="CUST1529"/>
        <s v="CUST1594"/>
        <s v="CUST1087"/>
        <s v="CUST1038"/>
        <s v="CUST1530"/>
        <s v="CUST1437"/>
        <s v="CUST1297"/>
        <s v="CUST1081"/>
        <s v="CUST1523"/>
        <s v="CUST1379"/>
        <s v="CUST1082"/>
        <s v="CUST1521"/>
        <s v="CUST1428"/>
        <s v="CUST1101"/>
        <s v="CUST1394"/>
        <s v="CUST1471"/>
        <s v="CUST1146"/>
        <s v="CUST1230"/>
        <s v="CUST1252"/>
        <s v="CUST1163"/>
        <s v="CUST1552"/>
        <s v="CUST1518"/>
        <s v="CUST1044"/>
        <s v="CUST1261"/>
        <s v="CUST1542"/>
        <s v="CUST1377"/>
        <s v="CUST1231"/>
        <s v="CUST1575"/>
        <s v="CUST1141"/>
        <s v="CUST1589"/>
        <s v="CUST1092"/>
        <s v="CUST1335"/>
        <s v="CUST1223"/>
        <s v="CUST1214"/>
        <s v="CUST1417"/>
        <s v="CUST1005"/>
        <s v="CUST1319"/>
        <s v="CUST1340"/>
        <s v="CUST1184"/>
        <s v="CUST1500"/>
        <s v="CUST1561"/>
        <s v="CUST1014"/>
        <s v="CUST1169"/>
        <s v="CUST1066"/>
        <s v="CUST1334"/>
        <s v="CUST1557"/>
        <s v="CUST1049"/>
        <s v="CUST1532"/>
        <s v="CUST1167"/>
        <s v="CUST1338"/>
        <s v="CUST1539"/>
        <s v="CUST1285"/>
        <s v="CUST1099"/>
        <s v="CUST1174"/>
        <s v="CUST1207"/>
        <s v="CUST1573"/>
        <s v="CUST1313"/>
        <s v="CUST1301"/>
        <s v="CUST1023"/>
        <s v="CUST1175"/>
        <s v="CUST1555"/>
        <s v="CUST1120"/>
        <s v="CUST1048"/>
        <s v="CUST1268"/>
        <s v="CUST1438"/>
        <s v="CUST1166"/>
        <s v="CUST1025"/>
        <s v="CUST1002"/>
        <s v="CUST1456"/>
        <s v="CUST1190"/>
        <s v="CUST1296"/>
        <s v="CUST1273"/>
        <s v="CUST1250"/>
        <s v="CUST1385"/>
        <s v="CUST1010"/>
        <s v="CUST1354"/>
        <s v="CUST1312"/>
        <s v="CUST1035"/>
        <s v="CUST1508"/>
        <s v="CUST1412"/>
        <s v="CUST1315"/>
        <s v="CUST1418"/>
        <s v="CUST1570"/>
        <s v="CUST1286"/>
        <s v="CUST1567"/>
        <s v="CUST1111"/>
        <s v="CUST1464"/>
        <s v="CUST1138"/>
        <s v="CUST1572"/>
        <s v="CUST1520"/>
        <s v="CUST1255"/>
        <s v="CUST1124"/>
        <s v="CUST1551"/>
        <s v="CUST1402"/>
        <s v="CUST1436"/>
        <s v="CUST1344"/>
        <s v="CUST1148"/>
        <s v="CUST1329"/>
        <s v="CUST1434"/>
        <s v="CUST1442"/>
        <s v="CUST1501"/>
        <s v="CUST1409"/>
        <s v="CUST1370"/>
        <s v="CUST1197"/>
        <s v="CUST1036"/>
        <s v="CUST1011"/>
        <s v="CUST1189"/>
        <s v="CUST1559"/>
        <s v="CUST1009"/>
        <s v="CUST1156"/>
        <s v="CUST1151"/>
        <s v="CUST1375"/>
        <s v="CUST1257"/>
        <s v="CUST1137"/>
        <s v="CUST1217"/>
        <s v="CUST1233"/>
        <s v="CUST1249"/>
        <s v="CUST1495"/>
        <s v="CUST1139"/>
        <s v="CUST1320"/>
        <s v="CUST1494"/>
        <s v="CUST1556"/>
        <s v="CUST1439"/>
        <s v="CUST1254"/>
        <s v="CUST1089"/>
        <s v="CUST1484"/>
        <s v="CUST1469"/>
        <s v="CUST1349"/>
        <s v="CUST1389"/>
        <s v="CUST1381"/>
        <s v="CUST1065"/>
        <s v="CUST1253"/>
        <s v="CUST1503"/>
        <s v="CUST1546"/>
        <s v="CUST1201"/>
        <s v="CUST1596"/>
        <s v="CUST1194"/>
        <s v="CUST1294"/>
        <s v="CUST1056"/>
        <s v="CUST1162"/>
        <s v="CUST1226"/>
        <s v="CUST1497"/>
        <s v="CUST1136"/>
        <s v="CUST1281"/>
        <s v="CUST1356"/>
        <s v="CUST1307"/>
        <s v="CUST1577"/>
        <s v="CUST1597"/>
        <s v="CUST1202"/>
        <s v="CUST1282"/>
        <s v="CUST1425"/>
        <s v="CUST1317"/>
        <s v="CUST1071"/>
        <s v="CUST1400"/>
        <s v="CUST1080"/>
        <s v="CUST1408"/>
        <s v="CUST1401"/>
        <s v="CUST1339"/>
        <s v="CUST1326"/>
        <s v="CUST1411"/>
        <s v="CUST1256"/>
        <s v="CUST1040"/>
        <s v="CUST1008"/>
        <s v="CUST1182"/>
        <s v="CUST1366"/>
        <s v="CUST1347"/>
        <s v="CUST1346"/>
        <s v="CUST1388"/>
        <s v="CUST1308"/>
        <s v="CUST1386"/>
        <s v="CUST1068"/>
        <s v="CUST1506"/>
        <s v="CUST1106"/>
        <s v="CUST1443"/>
        <s v="CUST1426"/>
        <s v="CUST1458"/>
        <s v="CUST1154"/>
        <s v="CUST1248"/>
        <s v="CUST1259"/>
        <s v="CUST1228"/>
        <s v="CUST1229"/>
        <s v="CUST1374"/>
        <s v="CUST1372"/>
        <s v="CUST1558"/>
        <s v="CUST1496"/>
        <s v="CUST1476"/>
        <s v="CUST1283"/>
        <s v="CUST1318"/>
        <s v="CUST1376"/>
        <s v="CUST1566"/>
        <s v="CUST1095"/>
        <s v="CUST1097"/>
        <s v="CUST1474"/>
        <s v="CUST1454"/>
        <s v="CUST1164"/>
        <s v="CUST1019"/>
        <s v="CUST1441"/>
        <s v="CUST1053"/>
        <s v="CUST1341"/>
        <s v="CUST1507"/>
        <s v="CUST1241"/>
        <s v="CUST1122"/>
        <s v="CUST1031"/>
        <s v="CUST1052"/>
        <s v="CUST1245"/>
        <s v="CUST1387"/>
        <s v="CUST1323"/>
        <s v="CUST1337"/>
        <s v="CUST1208"/>
        <s v="CUST1060"/>
        <s v="CUST1227"/>
        <s v="CUST1157"/>
        <s v="CUST1525"/>
        <s v="CUST1360"/>
        <s v="CUST1509"/>
        <s v="CUST1348"/>
        <s v="CUST1290"/>
        <s v="CUST1591"/>
        <s v="CUST1041"/>
        <s v="CUST1153"/>
        <s v="CUST1293"/>
        <s v="CUST1076"/>
        <s v="CUST1587"/>
        <s v="CUST1490"/>
        <s v="CUST1059"/>
        <s v="CUST1209"/>
        <s v="CUST1306"/>
        <s v="CUST1243"/>
        <s v="CUST1211"/>
        <s v="CUST1291"/>
        <s v="CUST1192"/>
        <s v="CUST1205"/>
        <s v="CUST1574"/>
        <s v="CUST1026"/>
        <s v="CUST1514"/>
        <s v="CUST1221"/>
        <s v="CUST1264"/>
        <s v="CUST1455"/>
        <s v="CUST1302"/>
        <s v="CUST1269"/>
        <s v="CUST1298"/>
        <s v="CUST1461"/>
        <s v="CUST1479"/>
        <s v="CUST1536"/>
        <s v="CUST1237"/>
        <s v="CUST1003"/>
        <s v="CUST1125"/>
        <s v="CUST1410"/>
        <s v="CUST1571"/>
        <s v="CUST1303"/>
        <s v="CUST1150"/>
        <s v="CUST1446"/>
        <s v="CUST1179"/>
        <s v="CUST1117"/>
        <s v="CUST1512"/>
        <s v="CUST1244"/>
        <s v="CUST1305"/>
        <s v="CUST1444"/>
        <s v="CUST1093"/>
        <s v="CUST1161"/>
        <s v="CUST1415"/>
        <s v="CUST1079"/>
        <s v="CUST1247"/>
        <s v="CUST1020"/>
        <s v="CUST1332"/>
        <s v="CUST1288"/>
        <s v="CUST1196"/>
        <s v="CUST1091"/>
        <s v="CUST1181"/>
        <s v="CUST1361"/>
        <s v="CUST1140"/>
        <s v="CUST1395"/>
        <s v="CUST1450"/>
        <s v="CUST1547"/>
        <s v="CUST1480"/>
        <s v="CUST1239"/>
        <s v="CUST1218"/>
        <s v="CUST1543"/>
        <s v="CUST1590"/>
        <s v="CUST1172"/>
        <s v="CUST1475"/>
        <s v="CUST1171"/>
        <s v="CUST1431"/>
        <s v="CUST1067"/>
        <s v="CUST1581"/>
        <s v="CUST1016"/>
        <s v="CUST1098"/>
      </sharedItems>
    </cacheField>
    <cacheField name="Customer_Name" numFmtId="0">
      <sharedItems/>
    </cacheField>
    <cacheField name="Gender" numFmtId="0">
      <sharedItems/>
    </cacheField>
    <cacheField name="Age" numFmtId="0">
      <sharedItems containsSemiMixedTypes="0" containsString="0" containsNumber="1" containsInteger="1" minValue="20" maxValue="60"/>
    </cacheField>
    <cacheField name="City" numFmtId="0">
      <sharedItems count="12">
        <s v="Delhi"/>
        <s v="Pune"/>
        <s v="Bhubaneswar"/>
        <s v="Ahmedabad"/>
        <s v="Chennai"/>
        <s v="Lucknow"/>
        <s v="Kolkata"/>
        <s v="Mumbai"/>
        <s v="Patna"/>
        <s v="Jaipur"/>
        <s v="Bengaluru"/>
        <s v="Hyderabad"/>
      </sharedItems>
    </cacheField>
    <cacheField name="Region" numFmtId="0">
      <sharedItems count="4">
        <s v="North"/>
        <s v="West"/>
        <s v="East"/>
        <s v="South"/>
      </sharedItems>
    </cacheField>
    <cacheField name="Product_ID" numFmtId="0">
      <sharedItems/>
    </cacheField>
    <cacheField name="Product" numFmtId="0">
      <sharedItems count="23">
        <s v="Face Cream"/>
        <s v="Study Table"/>
        <s v="Cookware Set"/>
        <s v="Sofa"/>
        <s v="Jacket"/>
        <s v="Laptop"/>
        <s v="Perfume"/>
        <s v="Cooking Oil"/>
        <s v="Mixer Grinder"/>
        <s v="Office Chair"/>
        <s v="Shampoo"/>
        <s v="Smartphone"/>
        <s v="Coffee"/>
        <s v="Rice 5kg"/>
        <s v="Air Fryer"/>
        <s v="Jeans"/>
        <s v="Smart Watch"/>
        <s v="Cricket Bat"/>
        <s v="Running Shoes"/>
        <s v="Headphones"/>
        <s v="Tablet"/>
        <s v="T-Shirt"/>
        <s v="Football"/>
      </sharedItems>
    </cacheField>
    <cacheField name="Category" numFmtId="0">
      <sharedItems count="7">
        <s v="Beauty"/>
        <s v="Furniture"/>
        <s v="Home &amp; Kitchen"/>
        <s v="Clothing"/>
        <s v="Electronics"/>
        <s v="Grocery"/>
        <s v="Sports"/>
      </sharedItems>
    </cacheField>
    <cacheField name="Quantity" numFmtId="0">
      <sharedItems containsSemiMixedTypes="0" containsString="0" containsNumber="1" containsInteger="1" minValue="1" maxValue="5" count="5">
        <n v="1"/>
        <n v="3"/>
        <n v="2"/>
        <n v="4"/>
        <n v="5"/>
      </sharedItems>
    </cacheField>
    <cacheField name="Unit_Price" numFmtId="0">
      <sharedItems containsSemiMixedTypes="0" containsString="0" containsNumber="1" containsInteger="1" minValue="450" maxValue="55000"/>
    </cacheField>
    <cacheField name="Discount" numFmtId="0">
      <sharedItems containsSemiMixedTypes="0" containsString="0" containsNumber="1" minValue="0" maxValue="0.25" count="6">
        <n v="0.2"/>
        <n v="0.15"/>
        <n v="0.05"/>
        <n v="0"/>
        <n v="0.1"/>
        <n v="0.25"/>
      </sharedItems>
    </cacheField>
    <cacheField name="Sales" numFmtId="0">
      <sharedItems containsSemiMixedTypes="0" containsString="0" containsNumber="1" minValue="-165000" maxValue="209000" count="397">
        <n v="640"/>
        <n v="30600"/>
        <n v="3800"/>
        <n v="33250"/>
        <n v="35000"/>
        <n v="8925"/>
        <n v="0"/>
        <n v="1330"/>
        <n v="6300"/>
        <n v="12825"/>
        <n v="19125"/>
        <n v="1080"/>
        <n v="25200"/>
        <n v="-3150"/>
        <n v="467.5"/>
        <n v="7225"/>
        <n v="46750"/>
        <n v="5950"/>
        <n v="1020"/>
        <n v="1890"/>
        <n v="510"/>
        <n v="1870"/>
        <n v="4050"/>
        <n v="8000"/>
        <n v="1440"/>
        <n v="630"/>
        <n v="3040"/>
        <n v="9000"/>
        <n v="14000"/>
        <n v="1350"/>
        <n v="3150"/>
        <n v="27000"/>
        <n v="700"/>
        <n v="990"/>
        <n v="49500"/>
        <n v="2125"/>
        <n v="1120"/>
        <n v="3825"/>
        <n v="1520"/>
        <n v="-2280"/>
        <n v="20900"/>
        <n v="5700"/>
        <n v="-41250"/>
        <n v="18900"/>
        <n v="59500"/>
        <n v="12000"/>
        <n v="47600"/>
        <n v="1045"/>
        <n v="29750"/>
        <n v="22000"/>
        <n v="56000"/>
        <n v="405"/>
        <n v="2400"/>
        <n v="1600"/>
        <n v="3500"/>
        <n v="600"/>
        <n v="-53200"/>
        <n v="1530"/>
        <n v="5000"/>
        <n v="2550"/>
        <n v="3960"/>
        <n v="3400"/>
        <n v="11400"/>
        <n v="5400"/>
        <n v="1215"/>
        <n v="11200"/>
        <n v="23800"/>
        <n v="6750"/>
        <n v="570"/>
        <n v="18000"/>
        <n v="8550"/>
        <n v="6800"/>
        <n v="-2850"/>
        <n v="79800"/>
        <n v="720"/>
        <n v="2660"/>
        <n v="1760"/>
        <n v="3750"/>
        <n v="900"/>
        <n v="2250"/>
        <n v="4750"/>
        <n v="22400"/>
        <n v="1785"/>
        <n v="-3325"/>
        <n v="41250"/>
        <n v="1620"/>
        <n v="2850"/>
        <n v="3600"/>
        <n v="9975"/>
        <n v="810"/>
        <n v="12600"/>
        <n v="4180"/>
        <n v="16500"/>
        <n v="6375"/>
        <n v="93500"/>
        <n v="2090"/>
        <n v="8075"/>
        <n v="28000"/>
        <n v="1485"/>
        <n v="2160"/>
        <n v="10500"/>
        <n v="3325"/>
        <n v="99000"/>
        <n v="20400"/>
        <n v="2375"/>
        <n v="13300"/>
        <n v="1800"/>
        <n v="1875"/>
        <n v="4000"/>
        <n v="1360"/>
        <n v="6650"/>
        <n v="19950"/>
        <n v="19000"/>
        <n v="450"/>
        <n v="4500"/>
        <n v="1402.5"/>
        <n v="10800"/>
        <n v="5600"/>
        <n v="15300"/>
        <n v="2040"/>
        <n v="18700"/>
        <n v="44000"/>
        <n v="7650"/>
        <n v="3000"/>
        <n v="-495"/>
        <n v="16200"/>
        <n v="2800"/>
        <n v="8500"/>
        <n v="3200"/>
        <n v="2700"/>
        <n v="198000"/>
        <n v="19800"/>
        <n v="4275"/>
        <n v="4250"/>
        <n v="21600"/>
        <n v="855"/>
        <n v="-2975"/>
        <n v="7200"/>
        <n v="760"/>
        <n v="800"/>
        <n v="2500"/>
        <n v="1980"/>
        <n v="2100"/>
        <n v="2000"/>
        <n v="1147.5"/>
        <n v="6000"/>
        <n v="66500"/>
        <n v="16000"/>
        <n v="7000"/>
        <n v="104500"/>
        <n v="2520"/>
        <n v="42000"/>
        <n v="15200"/>
        <n v="31500"/>
        <n v="44800"/>
        <n v="37400"/>
        <n v="-8500"/>
        <n v="-1995"/>
        <n v="540"/>
        <n v="-13500"/>
        <n v="1140"/>
        <n v="-79800"/>
        <n v="1567.5"/>
        <n v="15000"/>
        <n v="41800"/>
        <n v="1400"/>
        <n v="63000"/>
        <n v="84000"/>
        <n v="-3500"/>
        <n v="-66500"/>
        <n v="-760"/>
        <n v="8100"/>
        <n v="-7125"/>
        <n v="3240"/>
        <n v="52800"/>
        <n v="-13300"/>
        <n v="94500"/>
        <n v="7600"/>
        <n v="-2700"/>
        <n v="156750"/>
        <n v="67200"/>
        <n v="5940"/>
        <n v="8800"/>
        <n v="680"/>
        <n v="71400"/>
        <n v="7500"/>
        <n v="24225"/>
        <n v="10200"/>
        <n v="1190"/>
        <n v="1282.5"/>
        <n v="75600"/>
        <n v="140250"/>
        <n v="14450"/>
        <n v="55000"/>
        <n v="2430"/>
        <n v="39600"/>
        <n v="2280"/>
        <n v="-88000"/>
        <n v="-10500"/>
        <n v="2975"/>
        <n v="-2240"/>
        <n v="17100"/>
        <n v="-4320"/>
        <n v="16800"/>
        <n v="1710"/>
        <n v="6600"/>
        <n v="10000"/>
        <n v="-7650"/>
        <n v="53200"/>
        <n v="3420"/>
        <n v="1260"/>
        <n v="1320"/>
        <n v="-9450"/>
        <n v="11900"/>
        <n v="1200"/>
        <n v="1650"/>
        <n v="-522.5"/>
        <n v="52250"/>
        <n v="32400"/>
        <n v="-2880"/>
        <n v="-1485"/>
        <n v="2200"/>
        <n v="3520"/>
        <n v="50400"/>
        <n v="-21600"/>
        <n v="2880"/>
        <n v="187000"/>
        <n v="2025"/>
        <n v="22800"/>
        <n v="16150"/>
        <n v="123750"/>
        <n v="6270"/>
        <n v="34200"/>
        <n v="935"/>
        <n v="1995"/>
        <n v="35200"/>
        <n v="2475"/>
        <n v="2565"/>
        <n v="140000"/>
        <n v="21000"/>
        <n v="126000"/>
        <n v="560"/>
        <n v="765"/>
        <n v="-5000"/>
        <n v="28800"/>
        <n v="-900"/>
        <n v="26600"/>
        <n v="-59500"/>
        <n v="12150"/>
        <n v="-8100"/>
        <n v="8400"/>
        <n v="522.5"/>
        <n v="6400"/>
        <n v="89250"/>
        <n v="24000"/>
        <n v="7125"/>
        <n v="9500"/>
        <n v="-44000"/>
        <n v="-148500"/>
        <n v="119000"/>
        <n v="5100"/>
        <n v="20000"/>
        <n v="88000"/>
        <n v="-1870"/>
        <n v="70000"/>
        <n v="59400"/>
        <n v="-20400"/>
        <n v="-56000"/>
        <n v="1920"/>
        <n v="-540"/>
        <n v="13600"/>
        <n v="-1080"/>
        <n v="-45600"/>
        <n v="3740"/>
        <n v="495"/>
        <n v="62700"/>
        <n v="1100"/>
        <n v="9450"/>
        <n v="665"/>
        <n v="-6300"/>
        <n v="9600"/>
        <n v="-1890"/>
        <n v="1280"/>
        <n v="112000"/>
        <n v="-8550"/>
        <n v="17600"/>
        <n v="106400"/>
        <n v="-4500"/>
        <n v="100800"/>
        <n v="19200"/>
        <n v="-165000"/>
        <n v="8360"/>
        <n v="43200"/>
        <n v="-8925"/>
        <n v="132000"/>
        <n v="2137.5"/>
        <n v="-2160"/>
        <n v="27200"/>
        <n v="52500"/>
        <n v="28900"/>
        <n v="-12000"/>
        <n v="2295"/>
        <n v="-28000"/>
        <n v="4800"/>
        <n v="-23800"/>
        <n v="66000"/>
        <n v="-1710"/>
        <n v="209000"/>
        <n v="56100"/>
        <n v="-1200"/>
        <n v="880"/>
        <n v="3840"/>
        <n v="110000"/>
        <n v="550"/>
        <n v="-29750"/>
        <n v="32300"/>
        <n v="2612.5"/>
        <n v="960"/>
        <n v="14400"/>
        <n v="-2125"/>
        <n v="-22950"/>
        <n v="-49500"/>
        <n v="-1282.5"/>
        <n v="4560"/>
        <n v="-24000"/>
        <n v="99750"/>
        <n v="13500"/>
        <n v="2380"/>
        <n v="-765"/>
        <n v="595"/>
        <n v="-20900"/>
        <n v="-2800"/>
        <n v="-15000"/>
        <n v="-810"/>
        <n v="21675"/>
        <n v="-8000"/>
        <n v="12750"/>
        <n v="2240"/>
        <n v="-10800"/>
        <n v="-50400"/>
        <n v="3060"/>
        <n v="-6750"/>
        <n v="25500"/>
        <n v="1680"/>
        <n v="-4250"/>
        <n v="-67200"/>
        <n v="-510"/>
        <n v="480"/>
        <n v="148500"/>
        <n v="5610"/>
        <n v="-570"/>
        <n v="-1980"/>
        <n v="-595"/>
        <n v="74800"/>
        <n v="-3420"/>
        <n v="-1020"/>
        <n v="-3000"/>
        <n v="1912.5"/>
        <n v="-1600"/>
        <n v="2750"/>
        <n v="-4000"/>
        <n v="-2250"/>
        <n v="26250"/>
        <n v="-15300"/>
        <n v="-33250"/>
        <n v="-39600"/>
        <n v="-1800"/>
        <n v="-74800"/>
        <n v="-3800"/>
        <n v="-13600"/>
        <n v="427.5"/>
        <n v="-1190"/>
        <n v="5280"/>
        <n v="-52250"/>
        <n v="14250"/>
        <n v="-630"/>
        <n v="-3600"/>
        <n v="7920"/>
        <n v="5625"/>
        <n v="-75600"/>
        <n v="17000"/>
        <n v="-17100"/>
        <n v="-11400"/>
        <n v="440"/>
        <n v="-25200"/>
        <n v="2337.5"/>
        <n v="-1140"/>
        <n v="-2100"/>
        <n v="-6650"/>
        <n v="79200"/>
        <n v="33000"/>
        <n v="-18700"/>
        <n v="-5610"/>
        <n v="-6375"/>
        <n v="-14450"/>
        <n v="-22400"/>
        <n v="360"/>
      </sharedItems>
    </cacheField>
    <cacheField name="Cost" numFmtId="0">
      <sharedItems containsSemiMixedTypes="0" containsString="0" containsNumber="1" containsInteger="1" minValue="330" maxValue="160000"/>
    </cacheField>
    <cacheField name="Profit" numFmtId="0">
      <sharedItems containsSemiMixedTypes="0" containsString="0" containsNumber="1" minValue="-45000" maxValue="49000"/>
    </cacheField>
    <cacheField name="Payment_Mode" numFmtId="0">
      <sharedItems count="5">
        <s v="Cash on Delivery"/>
        <s v="UPI"/>
        <s v="Credit Card"/>
        <s v="Debit Card"/>
        <s v="Net Banking"/>
      </sharedItems>
    </cacheField>
    <cacheField name="Order_Status" numFmtId="0">
      <sharedItems count="3">
        <s v="Delivered"/>
        <s v="Returned"/>
        <s v="Cancelled"/>
      </sharedItems>
    </cacheField>
    <cacheField name="Quarter" numFmtId="0">
      <sharedItems/>
    </cacheField>
    <cacheField name="Customer_Segment" numFmtId="0">
      <sharedItems count="3">
        <s v="High Value"/>
        <s v="Medium Value"/>
        <s v="Low Value"/>
      </sharedItems>
    </cacheField>
    <cacheField name="Profit_Margin" numFmtId="0">
      <sharedItems containsMixedTypes="1" containsNumber="1" minValue="-2.86" maxValue="40"/>
    </cacheField>
    <cacheField name="Check profit" numFmtId="0">
      <sharedItems containsSemiMixedTypes="0" containsString="0" containsNumber="1" containsInteger="1" minValue="-240000" maxValue="0"/>
    </cacheField>
    <cacheField name="Gross_Sales" numFmtId="0">
      <sharedItems containsSemiMixedTypes="0" containsString="0" containsNumber="1" containsInteger="1" minValue="450" maxValue="220000"/>
    </cacheField>
    <cacheField name="Discount_amount" numFmtId="0">
      <sharedItems containsSemiMixedTypes="0" containsString="0" containsNumber="1" minValue="0" maxValue="41250"/>
    </cacheField>
    <cacheField name="Calculated_sales" numFmtId="0">
      <sharedItems containsSemiMixedTypes="0" containsString="0" containsNumber="1" containsInteger="1" minValue="0" maxValue="7260000000"/>
    </cacheField>
    <cacheField name="Profit_margin2" numFmtId="0">
      <sharedItems containsSemiMixedTypes="0" containsString="0" containsNumber="1" minValue="-2.5" maxValue="0.4"/>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3"/>
        <n v="5"/>
        <n v="7"/>
        <n v="8"/>
        <n v="6"/>
        <n v="2"/>
        <n v="10"/>
        <n v="4"/>
        <n v="12"/>
        <n v="9"/>
        <n v="11"/>
        <n v="1"/>
      </sharedItems>
    </cacheField>
    <cacheField name="Month_name" numFmtId="0">
      <sharedItems/>
    </cacheField>
    <cacheField name="Quarter2" numFmtId="0">
      <sharedItems count="4">
        <s v="Q1"/>
        <s v="Q2"/>
        <s v="Q3"/>
        <s v="Q4"/>
      </sharedItems>
    </cacheField>
    <cacheField name="year_month" numFmtId="0">
      <sharedItems/>
    </cacheField>
    <cacheField name="Customer_order_count" numFmtId="0">
      <sharedItems containsSemiMixedTypes="0" containsString="0" containsNumber="1" containsInteger="1" minValue="1" maxValue="37"/>
    </cacheField>
    <cacheField name="Customer_order" numFmtId="0">
      <sharedItems/>
    </cacheField>
  </cacheFields>
  <extLst>
    <ext xmlns:x14="http://schemas.microsoft.com/office/spreadsheetml/2009/9/main" uri="{725AE2AE-9491-48be-B2B4-4EB974FC3084}">
      <x14:pivotCacheDefinition pivotCacheId="1289316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d v="2024-03-21T00:00:00"/>
    <x v="0"/>
    <s v="Meera Malhotra"/>
    <s v="Female"/>
    <n v="56"/>
    <x v="0"/>
    <x v="0"/>
    <s v="P401"/>
    <x v="0"/>
    <x v="0"/>
    <x v="0"/>
    <n v="800"/>
    <x v="0"/>
    <x v="0"/>
    <n v="500"/>
    <n v="140"/>
    <x v="0"/>
    <x v="0"/>
    <s v="Q1"/>
    <x v="0"/>
    <n v="21.88"/>
    <n v="0"/>
    <n v="800"/>
    <n v="160"/>
    <n v="128000"/>
    <n v="0.21875"/>
    <x v="0"/>
    <x v="0"/>
    <s v="Mar"/>
    <x v="0"/>
    <s v="2024-Mar"/>
    <n v="30"/>
    <s v="FREQUENT"/>
  </r>
  <r>
    <x v="1"/>
    <d v="2025-05-05T00:00:00"/>
    <x v="1"/>
    <s v="Aditya Mehta"/>
    <s v="Male"/>
    <n v="32"/>
    <x v="1"/>
    <x v="1"/>
    <s v="P202"/>
    <x v="1"/>
    <x v="1"/>
    <x v="1"/>
    <n v="12000"/>
    <x v="1"/>
    <x v="1"/>
    <n v="27000"/>
    <n v="3600"/>
    <x v="1"/>
    <x v="0"/>
    <s v="Q2"/>
    <x v="0"/>
    <n v="11.76"/>
    <n v="0"/>
    <n v="36000"/>
    <n v="5400"/>
    <n v="194400000"/>
    <n v="0.11764705882352941"/>
    <x v="1"/>
    <x v="1"/>
    <s v="May"/>
    <x v="1"/>
    <s v="2025-May"/>
    <n v="11"/>
    <s v="FREQUENT"/>
  </r>
  <r>
    <x v="2"/>
    <d v="2025-07-29T00:00:00"/>
    <x v="0"/>
    <s v="Meera Malhotra"/>
    <s v="Female"/>
    <n v="56"/>
    <x v="0"/>
    <x v="0"/>
    <s v="P703"/>
    <x v="2"/>
    <x v="2"/>
    <x v="0"/>
    <n v="4000"/>
    <x v="2"/>
    <x v="2"/>
    <n v="2900"/>
    <n v="900"/>
    <x v="1"/>
    <x v="0"/>
    <s v="Q3"/>
    <x v="0"/>
    <n v="23.68"/>
    <n v="0"/>
    <n v="4000"/>
    <n v="200"/>
    <n v="800000"/>
    <n v="0.23684210526315788"/>
    <x v="1"/>
    <x v="2"/>
    <s v="Jul"/>
    <x v="2"/>
    <s v="2025-Jul"/>
    <n v="30"/>
    <s v="FREQUENT"/>
  </r>
  <r>
    <x v="3"/>
    <d v="2025-08-23T00:00:00"/>
    <x v="2"/>
    <s v="Neha Singh"/>
    <s v="Female"/>
    <n v="43"/>
    <x v="2"/>
    <x v="2"/>
    <s v="P203"/>
    <x v="3"/>
    <x v="1"/>
    <x v="0"/>
    <n v="35000"/>
    <x v="2"/>
    <x v="3"/>
    <n v="27000"/>
    <n v="6250"/>
    <x v="1"/>
    <x v="0"/>
    <s v="Q3"/>
    <x v="0"/>
    <n v="18.8"/>
    <n v="0"/>
    <n v="35000"/>
    <n v="1750"/>
    <n v="61250000"/>
    <n v="0.18796992481203006"/>
    <x v="1"/>
    <x v="3"/>
    <s v="Aug"/>
    <x v="2"/>
    <s v="2025-Aug"/>
    <n v="13"/>
    <s v="FREQUENT"/>
  </r>
  <r>
    <x v="4"/>
    <d v="2025-06-27T00:00:00"/>
    <x v="3"/>
    <s v="Kavya Reddy"/>
    <s v="Female"/>
    <n v="51"/>
    <x v="3"/>
    <x v="1"/>
    <s v="P203"/>
    <x v="3"/>
    <x v="1"/>
    <x v="0"/>
    <n v="35000"/>
    <x v="3"/>
    <x v="4"/>
    <n v="27000"/>
    <n v="8000"/>
    <x v="2"/>
    <x v="0"/>
    <s v="Q2"/>
    <x v="1"/>
    <n v="22.86"/>
    <n v="0"/>
    <n v="35000"/>
    <n v="0"/>
    <n v="0"/>
    <n v="0.22857142857142856"/>
    <x v="1"/>
    <x v="4"/>
    <s v="Jun"/>
    <x v="1"/>
    <s v="2025-Jun"/>
    <n v="8"/>
    <s v="FREQUENT"/>
  </r>
  <r>
    <x v="5"/>
    <d v="2025-02-27T00:00:00"/>
    <x v="4"/>
    <s v="Sneha Sharma"/>
    <s v="Male"/>
    <n v="40"/>
    <x v="4"/>
    <x v="3"/>
    <s v="P303"/>
    <x v="4"/>
    <x v="3"/>
    <x v="1"/>
    <n v="3500"/>
    <x v="1"/>
    <x v="5"/>
    <n v="6900"/>
    <n v="2025"/>
    <x v="3"/>
    <x v="0"/>
    <s v="Q1"/>
    <x v="2"/>
    <n v="22.69"/>
    <n v="0"/>
    <n v="10500"/>
    <n v="1575"/>
    <n v="16537500"/>
    <n v="0.22689075630252101"/>
    <x v="1"/>
    <x v="5"/>
    <s v="Feb"/>
    <x v="0"/>
    <s v="2025-Feb"/>
    <n v="1"/>
    <s v="REGULAR"/>
  </r>
  <r>
    <x v="6"/>
    <d v="2024-05-20T00:00:00"/>
    <x v="5"/>
    <s v="Sahil Mishra"/>
    <s v="Female"/>
    <n v="35"/>
    <x v="5"/>
    <x v="0"/>
    <s v="P101"/>
    <x v="5"/>
    <x v="4"/>
    <x v="0"/>
    <n v="55000"/>
    <x v="4"/>
    <x v="2"/>
    <n v="40000"/>
    <n v="-9500"/>
    <x v="4"/>
    <x v="1"/>
    <s v="Q2"/>
    <x v="2"/>
    <s v="  "/>
    <n v="-26700"/>
    <n v="55000"/>
    <n v="5500"/>
    <n v="302500000"/>
    <n v="-2.5"/>
    <x v="0"/>
    <x v="1"/>
    <s v="May"/>
    <x v="1"/>
    <s v="2024-May"/>
    <n v="11"/>
    <s v="FREQUENT"/>
  </r>
  <r>
    <x v="7"/>
    <d v="2024-06-10T00:00:00"/>
    <x v="6"/>
    <s v="Kavya Joshi"/>
    <s v="Male"/>
    <n v="53"/>
    <x v="6"/>
    <x v="2"/>
    <s v="P403"/>
    <x v="6"/>
    <x v="0"/>
    <x v="2"/>
    <n v="2500"/>
    <x v="2"/>
    <x v="6"/>
    <n v="3000"/>
    <n v="0"/>
    <x v="3"/>
    <x v="2"/>
    <s v="Q2"/>
    <x v="1"/>
    <n v="0"/>
    <n v="-3000"/>
    <n v="5000"/>
    <n v="250"/>
    <n v="1250000"/>
    <n v="0"/>
    <x v="0"/>
    <x v="4"/>
    <s v="Jun"/>
    <x v="1"/>
    <s v="2024-Jun"/>
    <n v="8"/>
    <s v="FREQUENT"/>
  </r>
  <r>
    <x v="8"/>
    <d v="2025-05-02T00:00:00"/>
    <x v="7"/>
    <s v="Ananya Patel"/>
    <s v="Female"/>
    <n v="33"/>
    <x v="7"/>
    <x v="1"/>
    <s v="P502"/>
    <x v="7"/>
    <x v="5"/>
    <x v="2"/>
    <n v="700"/>
    <x v="2"/>
    <x v="7"/>
    <n v="1140"/>
    <n v="190"/>
    <x v="3"/>
    <x v="0"/>
    <s v="Q2"/>
    <x v="0"/>
    <n v="14.29"/>
    <n v="0"/>
    <n v="1400"/>
    <n v="70"/>
    <n v="98000"/>
    <n v="0.14285714285714285"/>
    <x v="1"/>
    <x v="1"/>
    <s v="May"/>
    <x v="1"/>
    <s v="2025-May"/>
    <n v="16"/>
    <s v="FREQUENT"/>
  </r>
  <r>
    <x v="9"/>
    <d v="2024-10-21T00:00:00"/>
    <x v="8"/>
    <s v="Akash Mehta"/>
    <s v="Female"/>
    <n v="59"/>
    <x v="2"/>
    <x v="2"/>
    <s v="P303"/>
    <x v="4"/>
    <x v="3"/>
    <x v="2"/>
    <n v="3500"/>
    <x v="4"/>
    <x v="8"/>
    <n v="4600"/>
    <n v="1700"/>
    <x v="1"/>
    <x v="0"/>
    <s v="Q4"/>
    <x v="1"/>
    <n v="26.98"/>
    <n v="0"/>
    <n v="7000"/>
    <n v="700"/>
    <n v="4900000"/>
    <n v="0.26984126984126983"/>
    <x v="0"/>
    <x v="6"/>
    <s v="Oct"/>
    <x v="3"/>
    <s v="2024-Oct"/>
    <n v="11"/>
    <s v="FREQUENT"/>
  </r>
  <r>
    <x v="10"/>
    <d v="2024-04-01T00:00:00"/>
    <x v="9"/>
    <s v="Simran Gupta"/>
    <s v="Male"/>
    <n v="45"/>
    <x v="4"/>
    <x v="3"/>
    <s v="P701"/>
    <x v="8"/>
    <x v="2"/>
    <x v="1"/>
    <n v="4500"/>
    <x v="2"/>
    <x v="9"/>
    <n v="9600"/>
    <n v="3225"/>
    <x v="2"/>
    <x v="0"/>
    <s v="Q2"/>
    <x v="2"/>
    <n v="25.15"/>
    <n v="0"/>
    <n v="13500"/>
    <n v="675"/>
    <n v="9112500"/>
    <n v="0.25146198830409355"/>
    <x v="0"/>
    <x v="7"/>
    <s v="Apr"/>
    <x v="1"/>
    <s v="2024-Apr"/>
    <n v="2"/>
    <s v="REGULAR"/>
  </r>
  <r>
    <x v="11"/>
    <d v="2024-02-08T00:00:00"/>
    <x v="10"/>
    <s v="Pooja Mehta"/>
    <s v="Male"/>
    <n v="36"/>
    <x v="2"/>
    <x v="2"/>
    <s v="P201"/>
    <x v="9"/>
    <x v="1"/>
    <x v="1"/>
    <n v="8500"/>
    <x v="5"/>
    <x v="10"/>
    <n v="19500"/>
    <n v="-375"/>
    <x v="2"/>
    <x v="0"/>
    <s v="Q1"/>
    <x v="0"/>
    <n v="-1.96"/>
    <n v="0"/>
    <n v="25500"/>
    <n v="6375"/>
    <n v="162562500"/>
    <n v="-1.9607843137254902E-2"/>
    <x v="0"/>
    <x v="5"/>
    <s v="Feb"/>
    <x v="0"/>
    <s v="2024-Feb"/>
    <n v="23"/>
    <s v="FREQUENT"/>
  </r>
  <r>
    <x v="12"/>
    <d v="2024-02-07T00:00:00"/>
    <x v="11"/>
    <s v="Arjun Shah"/>
    <s v="Male"/>
    <n v="30"/>
    <x v="3"/>
    <x v="1"/>
    <s v="P402"/>
    <x v="10"/>
    <x v="0"/>
    <x v="2"/>
    <n v="600"/>
    <x v="4"/>
    <x v="11"/>
    <n v="760"/>
    <n v="320"/>
    <x v="3"/>
    <x v="0"/>
    <s v="Q1"/>
    <x v="2"/>
    <n v="29.63"/>
    <n v="0"/>
    <n v="1200"/>
    <n v="120"/>
    <n v="144000"/>
    <n v="0.29629629629629628"/>
    <x v="0"/>
    <x v="5"/>
    <s v="Feb"/>
    <x v="0"/>
    <s v="2024-Feb"/>
    <n v="1"/>
    <s v="REGULAR"/>
  </r>
  <r>
    <x v="13"/>
    <d v="2024-10-23T00:00:00"/>
    <x v="12"/>
    <s v="Meera Malhotra"/>
    <s v="Male"/>
    <n v="42"/>
    <x v="8"/>
    <x v="2"/>
    <s v="P102"/>
    <x v="11"/>
    <x v="4"/>
    <x v="0"/>
    <n v="28000"/>
    <x v="4"/>
    <x v="12"/>
    <n v="21000"/>
    <n v="4200"/>
    <x v="1"/>
    <x v="0"/>
    <s v="Q4"/>
    <x v="0"/>
    <n v="16.670000000000002"/>
    <n v="0"/>
    <n v="28000"/>
    <n v="2800"/>
    <n v="78400000"/>
    <n v="0.16666666666666666"/>
    <x v="0"/>
    <x v="6"/>
    <s v="Oct"/>
    <x v="3"/>
    <s v="2024-Oct"/>
    <n v="21"/>
    <s v="FREQUENT"/>
  </r>
  <r>
    <x v="14"/>
    <d v="2024-04-19T00:00:00"/>
    <x v="13"/>
    <s v="Riya Mehta"/>
    <s v="Male"/>
    <n v="30"/>
    <x v="4"/>
    <x v="3"/>
    <s v="P303"/>
    <x v="4"/>
    <x v="3"/>
    <x v="0"/>
    <n v="3500"/>
    <x v="4"/>
    <x v="13"/>
    <n v="2300"/>
    <n v="-850"/>
    <x v="1"/>
    <x v="1"/>
    <s v="Q2"/>
    <x v="1"/>
    <n v="26.98"/>
    <n v="-4600"/>
    <n v="3500"/>
    <n v="350"/>
    <n v="1225000"/>
    <n v="0.26984126984126983"/>
    <x v="0"/>
    <x v="7"/>
    <s v="Apr"/>
    <x v="1"/>
    <s v="2024-Apr"/>
    <n v="8"/>
    <s v="FREQUENT"/>
  </r>
  <r>
    <x v="15"/>
    <d v="2025-07-10T00:00:00"/>
    <x v="14"/>
    <s v="Nikhil Nair"/>
    <s v="Female"/>
    <n v="47"/>
    <x v="9"/>
    <x v="0"/>
    <s v="P503"/>
    <x v="12"/>
    <x v="5"/>
    <x v="0"/>
    <n v="450"/>
    <x v="2"/>
    <x v="6"/>
    <n v="330"/>
    <n v="0"/>
    <x v="2"/>
    <x v="2"/>
    <s v="Q3"/>
    <x v="0"/>
    <n v="0"/>
    <n v="-330"/>
    <n v="450"/>
    <n v="22.5"/>
    <n v="10125"/>
    <n v="0"/>
    <x v="1"/>
    <x v="2"/>
    <s v="Jul"/>
    <x v="2"/>
    <s v="2025-Jul"/>
    <n v="10"/>
    <s v="FREQUENT"/>
  </r>
  <r>
    <x v="16"/>
    <d v="2025-05-31T00:00:00"/>
    <x v="15"/>
    <s v="Pooja Patel"/>
    <s v="Female"/>
    <n v="42"/>
    <x v="2"/>
    <x v="2"/>
    <s v="P501"/>
    <x v="13"/>
    <x v="5"/>
    <x v="0"/>
    <n v="550"/>
    <x v="1"/>
    <x v="14"/>
    <n v="450"/>
    <n v="17.5"/>
    <x v="1"/>
    <x v="0"/>
    <s v="Q2"/>
    <x v="1"/>
    <n v="3.74"/>
    <n v="0"/>
    <n v="550"/>
    <n v="82.5"/>
    <n v="45375"/>
    <n v="3.7433155080213901E-2"/>
    <x v="1"/>
    <x v="1"/>
    <s v="May"/>
    <x v="1"/>
    <s v="2025-May"/>
    <n v="6"/>
    <s v="FREQUENT"/>
  </r>
  <r>
    <x v="17"/>
    <d v="2024-12-04T00:00:00"/>
    <x v="16"/>
    <s v="Rohan Joshi"/>
    <s v="Male"/>
    <n v="36"/>
    <x v="5"/>
    <x v="0"/>
    <s v="P201"/>
    <x v="9"/>
    <x v="1"/>
    <x v="0"/>
    <n v="8500"/>
    <x v="1"/>
    <x v="15"/>
    <n v="6500"/>
    <n v="725"/>
    <x v="3"/>
    <x v="0"/>
    <s v="Q4"/>
    <x v="2"/>
    <n v="10.029999999999999"/>
    <n v="0"/>
    <n v="8500"/>
    <n v="1275"/>
    <n v="10837500"/>
    <n v="0.10034602076124567"/>
    <x v="0"/>
    <x v="8"/>
    <s v="Dec"/>
    <x v="3"/>
    <s v="2024-Dec"/>
    <n v="1"/>
    <s v="REGULAR"/>
  </r>
  <r>
    <x v="18"/>
    <d v="2024-07-09T00:00:00"/>
    <x v="17"/>
    <s v="Meera Verma"/>
    <s v="Male"/>
    <n v="54"/>
    <x v="8"/>
    <x v="2"/>
    <s v="P101"/>
    <x v="5"/>
    <x v="4"/>
    <x v="0"/>
    <n v="55000"/>
    <x v="1"/>
    <x v="16"/>
    <n v="40000"/>
    <n v="6750"/>
    <x v="3"/>
    <x v="0"/>
    <s v="Q3"/>
    <x v="0"/>
    <n v="14.44"/>
    <n v="0"/>
    <n v="55000"/>
    <n v="8250"/>
    <n v="453750000"/>
    <n v="0.14438502673796791"/>
    <x v="0"/>
    <x v="2"/>
    <s v="Jul"/>
    <x v="2"/>
    <s v="2024-Jul"/>
    <n v="5"/>
    <s v="FREQUENT"/>
  </r>
  <r>
    <x v="19"/>
    <d v="2025-08-04T00:00:00"/>
    <x v="18"/>
    <s v="Akash Nair"/>
    <s v="Female"/>
    <n v="36"/>
    <x v="8"/>
    <x v="2"/>
    <s v="P702"/>
    <x v="14"/>
    <x v="2"/>
    <x v="0"/>
    <n v="7000"/>
    <x v="1"/>
    <x v="17"/>
    <n v="5200"/>
    <n v="750"/>
    <x v="3"/>
    <x v="0"/>
    <s v="Q3"/>
    <x v="1"/>
    <n v="12.61"/>
    <n v="0"/>
    <n v="7000"/>
    <n v="1050"/>
    <n v="7350000"/>
    <n v="0.12605042016806722"/>
    <x v="1"/>
    <x v="3"/>
    <s v="Aug"/>
    <x v="2"/>
    <s v="2025-Aug"/>
    <n v="5"/>
    <s v="FREQUENT"/>
  </r>
  <r>
    <x v="20"/>
    <d v="2025-10-16T00:00:00"/>
    <x v="19"/>
    <s v="Priya Nair"/>
    <s v="Female"/>
    <n v="44"/>
    <x v="4"/>
    <x v="3"/>
    <s v="P402"/>
    <x v="10"/>
    <x v="0"/>
    <x v="2"/>
    <n v="600"/>
    <x v="1"/>
    <x v="18"/>
    <n v="760"/>
    <n v="260"/>
    <x v="0"/>
    <x v="0"/>
    <s v="Q4"/>
    <x v="1"/>
    <n v="25.49"/>
    <n v="0"/>
    <n v="1200"/>
    <n v="180"/>
    <n v="216000"/>
    <n v="0.25490196078431371"/>
    <x v="1"/>
    <x v="6"/>
    <s v="Oct"/>
    <x v="3"/>
    <s v="2025-Oct"/>
    <n v="6"/>
    <s v="FREQUENT"/>
  </r>
  <r>
    <x v="21"/>
    <d v="2024-03-29T00:00:00"/>
    <x v="20"/>
    <s v="Aditya Shah"/>
    <s v="Male"/>
    <n v="31"/>
    <x v="9"/>
    <x v="0"/>
    <s v="P402"/>
    <x v="10"/>
    <x v="0"/>
    <x v="2"/>
    <n v="600"/>
    <x v="1"/>
    <x v="18"/>
    <n v="760"/>
    <n v="260"/>
    <x v="3"/>
    <x v="0"/>
    <s v="Q1"/>
    <x v="0"/>
    <n v="25.49"/>
    <n v="0"/>
    <n v="1200"/>
    <n v="180"/>
    <n v="216000"/>
    <n v="0.25490196078431371"/>
    <x v="0"/>
    <x v="0"/>
    <s v="Mar"/>
    <x v="0"/>
    <s v="2024-Mar"/>
    <n v="13"/>
    <s v="FREQUENT"/>
  </r>
  <r>
    <x v="22"/>
    <d v="2024-05-23T00:00:00"/>
    <x v="21"/>
    <s v="Varun Reddy"/>
    <s v="Male"/>
    <n v="35"/>
    <x v="10"/>
    <x v="3"/>
    <s v="P502"/>
    <x v="7"/>
    <x v="5"/>
    <x v="1"/>
    <n v="700"/>
    <x v="4"/>
    <x v="19"/>
    <n v="1710"/>
    <n v="180"/>
    <x v="1"/>
    <x v="0"/>
    <s v="Q2"/>
    <x v="0"/>
    <n v="9.52"/>
    <n v="0"/>
    <n v="2100"/>
    <n v="210"/>
    <n v="441000"/>
    <n v="9.5238095238095233E-2"/>
    <x v="0"/>
    <x v="1"/>
    <s v="May"/>
    <x v="1"/>
    <s v="2024-May"/>
    <n v="11"/>
    <s v="FREQUENT"/>
  </r>
  <r>
    <x v="23"/>
    <d v="2024-09-24T00:00:00"/>
    <x v="22"/>
    <s v="Ananya Sharma"/>
    <s v="Female"/>
    <n v="45"/>
    <x v="5"/>
    <x v="0"/>
    <s v="P402"/>
    <x v="10"/>
    <x v="0"/>
    <x v="0"/>
    <n v="600"/>
    <x v="1"/>
    <x v="20"/>
    <n v="380"/>
    <n v="130"/>
    <x v="1"/>
    <x v="0"/>
    <s v="Q3"/>
    <x v="1"/>
    <n v="25.49"/>
    <n v="0"/>
    <n v="600"/>
    <n v="90"/>
    <n v="54000"/>
    <n v="0.25490196078431371"/>
    <x v="0"/>
    <x v="9"/>
    <s v="Sep"/>
    <x v="2"/>
    <s v="2024-Sep"/>
    <n v="12"/>
    <s v="FREQUENT"/>
  </r>
  <r>
    <x v="24"/>
    <d v="2024-12-03T00:00:00"/>
    <x v="23"/>
    <s v="Priya Reddy"/>
    <s v="Male"/>
    <n v="57"/>
    <x v="6"/>
    <x v="2"/>
    <s v="P302"/>
    <x v="15"/>
    <x v="3"/>
    <x v="0"/>
    <n v="2200"/>
    <x v="1"/>
    <x v="21"/>
    <n v="1400"/>
    <n v="470"/>
    <x v="2"/>
    <x v="0"/>
    <s v="Q4"/>
    <x v="2"/>
    <n v="25.13"/>
    <n v="0"/>
    <n v="2200"/>
    <n v="330"/>
    <n v="726000"/>
    <n v="0.25133689839572193"/>
    <x v="0"/>
    <x v="8"/>
    <s v="Dec"/>
    <x v="3"/>
    <s v="2024-Dec"/>
    <n v="14"/>
    <s v="FREQUENT"/>
  </r>
  <r>
    <x v="25"/>
    <d v="2024-09-24T00:00:00"/>
    <x v="10"/>
    <s v="Pooja Mehta"/>
    <s v="Male"/>
    <n v="36"/>
    <x v="2"/>
    <x v="2"/>
    <s v="P701"/>
    <x v="8"/>
    <x v="2"/>
    <x v="0"/>
    <n v="4500"/>
    <x v="4"/>
    <x v="22"/>
    <n v="3200"/>
    <n v="850"/>
    <x v="1"/>
    <x v="0"/>
    <s v="Q3"/>
    <x v="0"/>
    <n v="20.99"/>
    <n v="0"/>
    <n v="4500"/>
    <n v="450"/>
    <n v="2025000"/>
    <n v="0.20987654320987653"/>
    <x v="0"/>
    <x v="9"/>
    <s v="Sep"/>
    <x v="2"/>
    <s v="2024-Sep"/>
    <n v="23"/>
    <s v="FREQUENT"/>
  </r>
  <r>
    <x v="26"/>
    <d v="2025-11-14T00:00:00"/>
    <x v="24"/>
    <s v="Rohan Malhotra"/>
    <s v="Male"/>
    <n v="59"/>
    <x v="0"/>
    <x v="0"/>
    <s v="P104"/>
    <x v="16"/>
    <x v="4"/>
    <x v="2"/>
    <n v="5000"/>
    <x v="0"/>
    <x v="23"/>
    <n v="7000"/>
    <n v="1000"/>
    <x v="2"/>
    <x v="0"/>
    <s v="Q4"/>
    <x v="1"/>
    <n v="12.5"/>
    <n v="0"/>
    <n v="10000"/>
    <n v="2000"/>
    <n v="20000000"/>
    <n v="0.125"/>
    <x v="1"/>
    <x v="10"/>
    <s v="Nov"/>
    <x v="3"/>
    <s v="2025-Nov"/>
    <n v="14"/>
    <s v="FREQUENT"/>
  </r>
  <r>
    <x v="27"/>
    <d v="2025-12-03T00:00:00"/>
    <x v="25"/>
    <s v="Rahul Mishra"/>
    <s v="Female"/>
    <n v="54"/>
    <x v="2"/>
    <x v="2"/>
    <s v="P503"/>
    <x v="12"/>
    <x v="5"/>
    <x v="0"/>
    <n v="450"/>
    <x v="2"/>
    <x v="6"/>
    <n v="330"/>
    <n v="0"/>
    <x v="0"/>
    <x v="2"/>
    <s v="Q4"/>
    <x v="0"/>
    <n v="0"/>
    <n v="-330"/>
    <n v="450"/>
    <n v="22.5"/>
    <n v="10125"/>
    <n v="0"/>
    <x v="1"/>
    <x v="8"/>
    <s v="Dec"/>
    <x v="3"/>
    <s v="2025-Dec"/>
    <n v="22"/>
    <s v="FREQUENT"/>
  </r>
  <r>
    <x v="28"/>
    <d v="2024-11-14T00:00:00"/>
    <x v="26"/>
    <s v="Nikhil Nair"/>
    <s v="Female"/>
    <n v="27"/>
    <x v="1"/>
    <x v="1"/>
    <s v="P703"/>
    <x v="2"/>
    <x v="2"/>
    <x v="3"/>
    <n v="4000"/>
    <x v="4"/>
    <x v="6"/>
    <n v="11600"/>
    <n v="0"/>
    <x v="1"/>
    <x v="2"/>
    <s v="Q4"/>
    <x v="2"/>
    <n v="0"/>
    <n v="-11600"/>
    <n v="16000"/>
    <n v="1600"/>
    <n v="25600000"/>
    <n v="0"/>
    <x v="0"/>
    <x v="10"/>
    <s v="Nov"/>
    <x v="3"/>
    <s v="2024-Nov"/>
    <n v="5"/>
    <s v="FREQUENT"/>
  </r>
  <r>
    <x v="29"/>
    <d v="2024-10-29T00:00:00"/>
    <x v="27"/>
    <s v="Arjun Das"/>
    <s v="Male"/>
    <n v="47"/>
    <x v="10"/>
    <x v="3"/>
    <s v="P401"/>
    <x v="0"/>
    <x v="0"/>
    <x v="2"/>
    <n v="800"/>
    <x v="4"/>
    <x v="24"/>
    <n v="1000"/>
    <n v="440"/>
    <x v="2"/>
    <x v="0"/>
    <s v="Q4"/>
    <x v="0"/>
    <n v="30.56"/>
    <n v="0"/>
    <n v="1600"/>
    <n v="160"/>
    <n v="256000"/>
    <n v="0.30555555555555558"/>
    <x v="0"/>
    <x v="6"/>
    <s v="Oct"/>
    <x v="3"/>
    <s v="2024-Oct"/>
    <n v="10"/>
    <s v="FREQUENT"/>
  </r>
  <r>
    <x v="30"/>
    <d v="2024-05-16T00:00:00"/>
    <x v="3"/>
    <s v="Kavya Reddy"/>
    <s v="Female"/>
    <n v="51"/>
    <x v="3"/>
    <x v="1"/>
    <s v="P502"/>
    <x v="7"/>
    <x v="5"/>
    <x v="0"/>
    <n v="700"/>
    <x v="4"/>
    <x v="25"/>
    <n v="570"/>
    <n v="60"/>
    <x v="1"/>
    <x v="0"/>
    <s v="Q2"/>
    <x v="1"/>
    <n v="9.52"/>
    <n v="0"/>
    <n v="700"/>
    <n v="70"/>
    <n v="49000"/>
    <n v="9.5238095238095233E-2"/>
    <x v="0"/>
    <x v="1"/>
    <s v="May"/>
    <x v="1"/>
    <s v="2024-May"/>
    <n v="8"/>
    <s v="FREQUENT"/>
  </r>
  <r>
    <x v="31"/>
    <d v="2025-09-12T00:00:00"/>
    <x v="8"/>
    <s v="Akash Mehta"/>
    <s v="Female"/>
    <n v="59"/>
    <x v="2"/>
    <x v="2"/>
    <s v="P401"/>
    <x v="0"/>
    <x v="0"/>
    <x v="3"/>
    <n v="800"/>
    <x v="2"/>
    <x v="26"/>
    <n v="2000"/>
    <n v="1040"/>
    <x v="2"/>
    <x v="0"/>
    <s v="Q3"/>
    <x v="1"/>
    <n v="34.21"/>
    <n v="0"/>
    <n v="3200"/>
    <n v="160"/>
    <n v="512000"/>
    <n v="0.34210526315789475"/>
    <x v="1"/>
    <x v="9"/>
    <s v="Sep"/>
    <x v="2"/>
    <s v="2025-Sep"/>
    <n v="11"/>
    <s v="FREQUENT"/>
  </r>
  <r>
    <x v="32"/>
    <d v="2025-04-27T00:00:00"/>
    <x v="28"/>
    <s v="Rahul Verma"/>
    <s v="Female"/>
    <n v="38"/>
    <x v="9"/>
    <x v="0"/>
    <s v="P601"/>
    <x v="17"/>
    <x v="6"/>
    <x v="1"/>
    <n v="3000"/>
    <x v="3"/>
    <x v="27"/>
    <n v="6300"/>
    <n v="2700"/>
    <x v="0"/>
    <x v="0"/>
    <s v="Q2"/>
    <x v="1"/>
    <n v="30"/>
    <n v="0"/>
    <n v="9000"/>
    <n v="0"/>
    <n v="0"/>
    <n v="0.3"/>
    <x v="1"/>
    <x v="7"/>
    <s v="Apr"/>
    <x v="1"/>
    <s v="2025-Apr"/>
    <n v="3"/>
    <s v="REGULAR"/>
  </r>
  <r>
    <x v="33"/>
    <d v="2024-09-10T00:00:00"/>
    <x v="29"/>
    <s v="Karan Shah"/>
    <s v="Female"/>
    <n v="39"/>
    <x v="5"/>
    <x v="0"/>
    <s v="P702"/>
    <x v="14"/>
    <x v="2"/>
    <x v="2"/>
    <n v="7000"/>
    <x v="3"/>
    <x v="28"/>
    <n v="10400"/>
    <n v="3600"/>
    <x v="3"/>
    <x v="0"/>
    <s v="Q3"/>
    <x v="0"/>
    <n v="25.71"/>
    <n v="0"/>
    <n v="14000"/>
    <n v="0"/>
    <n v="0"/>
    <n v="0.25714285714285712"/>
    <x v="0"/>
    <x v="9"/>
    <s v="Sep"/>
    <x v="2"/>
    <s v="2024-Sep"/>
    <n v="37"/>
    <s v="FREQUENT"/>
  </r>
  <r>
    <x v="34"/>
    <d v="2024-03-24T00:00:00"/>
    <x v="30"/>
    <s v="Sneha Mishra"/>
    <s v="Male"/>
    <n v="56"/>
    <x v="7"/>
    <x v="1"/>
    <s v="P503"/>
    <x v="12"/>
    <x v="5"/>
    <x v="1"/>
    <n v="450"/>
    <x v="3"/>
    <x v="29"/>
    <n v="990"/>
    <n v="360"/>
    <x v="2"/>
    <x v="0"/>
    <s v="Q1"/>
    <x v="0"/>
    <n v="26.67"/>
    <n v="0"/>
    <n v="1350"/>
    <n v="0"/>
    <n v="0"/>
    <n v="0.26666666666666666"/>
    <x v="0"/>
    <x v="0"/>
    <s v="Mar"/>
    <x v="0"/>
    <s v="2024-Mar"/>
    <n v="25"/>
    <s v="FREQUENT"/>
  </r>
  <r>
    <x v="35"/>
    <d v="2024-03-20T00:00:00"/>
    <x v="31"/>
    <s v="Vikram Das"/>
    <s v="Female"/>
    <n v="39"/>
    <x v="6"/>
    <x v="2"/>
    <s v="P602"/>
    <x v="18"/>
    <x v="6"/>
    <x v="0"/>
    <n v="3500"/>
    <x v="4"/>
    <x v="30"/>
    <n v="2500"/>
    <n v="650"/>
    <x v="1"/>
    <x v="0"/>
    <s v="Q1"/>
    <x v="1"/>
    <n v="20.63"/>
    <n v="0"/>
    <n v="3500"/>
    <n v="350"/>
    <n v="1225000"/>
    <n v="0.20634920634920634"/>
    <x v="0"/>
    <x v="0"/>
    <s v="Mar"/>
    <x v="0"/>
    <s v="2024-Mar"/>
    <n v="9"/>
    <s v="FREQUENT"/>
  </r>
  <r>
    <x v="36"/>
    <d v="2025-06-01T00:00:00"/>
    <x v="32"/>
    <s v="Varun Singh"/>
    <s v="Female"/>
    <n v="40"/>
    <x v="2"/>
    <x v="2"/>
    <s v="P202"/>
    <x v="1"/>
    <x v="1"/>
    <x v="1"/>
    <n v="12000"/>
    <x v="5"/>
    <x v="31"/>
    <n v="27000"/>
    <n v="0"/>
    <x v="2"/>
    <x v="0"/>
    <s v="Q2"/>
    <x v="0"/>
    <n v="0"/>
    <n v="0"/>
    <n v="36000"/>
    <n v="9000"/>
    <n v="324000000"/>
    <n v="0"/>
    <x v="1"/>
    <x v="4"/>
    <s v="Jun"/>
    <x v="1"/>
    <s v="2025-Jun"/>
    <n v="10"/>
    <s v="FREQUENT"/>
  </r>
  <r>
    <x v="37"/>
    <d v="2024-12-01T00:00:00"/>
    <x v="33"/>
    <s v="Amit Iyer"/>
    <s v="Male"/>
    <n v="35"/>
    <x v="8"/>
    <x v="2"/>
    <s v="P503"/>
    <x v="12"/>
    <x v="5"/>
    <x v="1"/>
    <n v="450"/>
    <x v="3"/>
    <x v="29"/>
    <n v="990"/>
    <n v="360"/>
    <x v="2"/>
    <x v="0"/>
    <s v="Q4"/>
    <x v="2"/>
    <n v="26.67"/>
    <n v="0"/>
    <n v="1350"/>
    <n v="0"/>
    <n v="0"/>
    <n v="0.26666666666666666"/>
    <x v="0"/>
    <x v="8"/>
    <s v="Dec"/>
    <x v="3"/>
    <s v="2024-Dec"/>
    <n v="1"/>
    <s v="REGULAR"/>
  </r>
  <r>
    <x v="38"/>
    <d v="2025-08-20T00:00:00"/>
    <x v="6"/>
    <s v="Kavya Joshi"/>
    <s v="Male"/>
    <n v="53"/>
    <x v="6"/>
    <x v="2"/>
    <s v="P502"/>
    <x v="7"/>
    <x v="5"/>
    <x v="0"/>
    <n v="700"/>
    <x v="3"/>
    <x v="32"/>
    <n v="570"/>
    <n v="130"/>
    <x v="1"/>
    <x v="0"/>
    <s v="Q3"/>
    <x v="1"/>
    <n v="18.57"/>
    <n v="0"/>
    <n v="700"/>
    <n v="0"/>
    <n v="0"/>
    <n v="0.18571428571428572"/>
    <x v="1"/>
    <x v="3"/>
    <s v="Aug"/>
    <x v="2"/>
    <s v="2025-Aug"/>
    <n v="8"/>
    <s v="FREQUENT"/>
  </r>
  <r>
    <x v="39"/>
    <d v="2024-02-26T00:00:00"/>
    <x v="34"/>
    <s v="Karan Mishra"/>
    <s v="Female"/>
    <n v="30"/>
    <x v="0"/>
    <x v="0"/>
    <s v="P501"/>
    <x v="13"/>
    <x v="5"/>
    <x v="2"/>
    <n v="550"/>
    <x v="4"/>
    <x v="33"/>
    <n v="900"/>
    <n v="90"/>
    <x v="1"/>
    <x v="0"/>
    <s v="Q1"/>
    <x v="2"/>
    <n v="9.09"/>
    <n v="0"/>
    <n v="1100"/>
    <n v="110"/>
    <n v="121000"/>
    <n v="9.0909090909090912E-2"/>
    <x v="0"/>
    <x v="5"/>
    <s v="Feb"/>
    <x v="0"/>
    <s v="2024-Feb"/>
    <n v="21"/>
    <s v="FREQUENT"/>
  </r>
  <r>
    <x v="40"/>
    <d v="2025-07-31T00:00:00"/>
    <x v="15"/>
    <s v="Pooja Patel"/>
    <s v="Female"/>
    <n v="42"/>
    <x v="2"/>
    <x v="2"/>
    <s v="P102"/>
    <x v="11"/>
    <x v="4"/>
    <x v="0"/>
    <n v="28000"/>
    <x v="4"/>
    <x v="12"/>
    <n v="21000"/>
    <n v="4200"/>
    <x v="2"/>
    <x v="0"/>
    <s v="Q3"/>
    <x v="1"/>
    <n v="16.670000000000002"/>
    <n v="0"/>
    <n v="28000"/>
    <n v="2800"/>
    <n v="78400000"/>
    <n v="0.16666666666666666"/>
    <x v="1"/>
    <x v="2"/>
    <s v="Jul"/>
    <x v="2"/>
    <s v="2025-Jul"/>
    <n v="6"/>
    <s v="FREQUENT"/>
  </r>
  <r>
    <x v="41"/>
    <d v="2024-11-11T00:00:00"/>
    <x v="5"/>
    <s v="Sahil Mishra"/>
    <s v="Female"/>
    <n v="35"/>
    <x v="5"/>
    <x v="0"/>
    <s v="P101"/>
    <x v="5"/>
    <x v="4"/>
    <x v="0"/>
    <n v="55000"/>
    <x v="4"/>
    <x v="34"/>
    <n v="40000"/>
    <n v="9500"/>
    <x v="1"/>
    <x v="0"/>
    <s v="Q4"/>
    <x v="2"/>
    <n v="19.190000000000001"/>
    <n v="0"/>
    <n v="55000"/>
    <n v="5500"/>
    <n v="302500000"/>
    <n v="0.19191919191919191"/>
    <x v="0"/>
    <x v="10"/>
    <s v="Nov"/>
    <x v="3"/>
    <s v="2024-Nov"/>
    <n v="11"/>
    <s v="FREQUENT"/>
  </r>
  <r>
    <x v="42"/>
    <d v="2024-08-11T00:00:00"/>
    <x v="35"/>
    <s v="Nikhil Joshi"/>
    <s v="Male"/>
    <n v="40"/>
    <x v="4"/>
    <x v="3"/>
    <s v="P602"/>
    <x v="18"/>
    <x v="6"/>
    <x v="2"/>
    <n v="3500"/>
    <x v="4"/>
    <x v="8"/>
    <n v="5000"/>
    <n v="1300"/>
    <x v="1"/>
    <x v="0"/>
    <s v="Q3"/>
    <x v="1"/>
    <n v="20.63"/>
    <n v="0"/>
    <n v="7000"/>
    <n v="700"/>
    <n v="4900000"/>
    <n v="0.20634920634920634"/>
    <x v="0"/>
    <x v="3"/>
    <s v="Aug"/>
    <x v="2"/>
    <s v="2024-Aug"/>
    <n v="5"/>
    <s v="FREQUENT"/>
  </r>
  <r>
    <x v="43"/>
    <d v="2025-12-18T00:00:00"/>
    <x v="36"/>
    <s v="Rahul Verma"/>
    <s v="Female"/>
    <n v="54"/>
    <x v="8"/>
    <x v="2"/>
    <s v="P103"/>
    <x v="19"/>
    <x v="4"/>
    <x v="0"/>
    <n v="2500"/>
    <x v="1"/>
    <x v="35"/>
    <n v="1600"/>
    <n v="525"/>
    <x v="2"/>
    <x v="0"/>
    <s v="Q4"/>
    <x v="2"/>
    <n v="24.71"/>
    <n v="0"/>
    <n v="2500"/>
    <n v="375"/>
    <n v="937500"/>
    <n v="0.24705882352941178"/>
    <x v="1"/>
    <x v="8"/>
    <s v="Dec"/>
    <x v="3"/>
    <s v="2025-Dec"/>
    <n v="6"/>
    <s v="FREQUENT"/>
  </r>
  <r>
    <x v="44"/>
    <d v="2024-03-11T00:00:00"/>
    <x v="37"/>
    <s v="Nikhil Verma"/>
    <s v="Female"/>
    <n v="41"/>
    <x v="3"/>
    <x v="1"/>
    <s v="P502"/>
    <x v="7"/>
    <x v="5"/>
    <x v="2"/>
    <n v="700"/>
    <x v="0"/>
    <x v="36"/>
    <n v="1140"/>
    <n v="-20"/>
    <x v="1"/>
    <x v="0"/>
    <s v="Q1"/>
    <x v="1"/>
    <n v="-1.79"/>
    <n v="0"/>
    <n v="1400"/>
    <n v="280"/>
    <n v="392000"/>
    <n v="-1.7857142857142856E-2"/>
    <x v="0"/>
    <x v="0"/>
    <s v="Mar"/>
    <x v="0"/>
    <s v="2024-Mar"/>
    <n v="9"/>
    <s v="FREQUENT"/>
  </r>
  <r>
    <x v="45"/>
    <d v="2024-05-18T00:00:00"/>
    <x v="38"/>
    <s v="Arjun Singh"/>
    <s v="Female"/>
    <n v="50"/>
    <x v="0"/>
    <x v="0"/>
    <s v="P701"/>
    <x v="8"/>
    <x v="2"/>
    <x v="0"/>
    <n v="4500"/>
    <x v="1"/>
    <x v="37"/>
    <n v="3200"/>
    <n v="625"/>
    <x v="4"/>
    <x v="0"/>
    <s v="Q2"/>
    <x v="0"/>
    <n v="16.34"/>
    <n v="0"/>
    <n v="4500"/>
    <n v="675"/>
    <n v="3037500"/>
    <n v="0.16339869281045752"/>
    <x v="0"/>
    <x v="1"/>
    <s v="May"/>
    <x v="1"/>
    <s v="2024-May"/>
    <n v="8"/>
    <s v="FREQUENT"/>
  </r>
  <r>
    <x v="46"/>
    <d v="2025-03-06T00:00:00"/>
    <x v="39"/>
    <s v="Pooja Reddy"/>
    <s v="Female"/>
    <n v="30"/>
    <x v="10"/>
    <x v="3"/>
    <s v="P401"/>
    <x v="0"/>
    <x v="0"/>
    <x v="2"/>
    <n v="800"/>
    <x v="2"/>
    <x v="38"/>
    <n v="1000"/>
    <n v="520"/>
    <x v="4"/>
    <x v="0"/>
    <s v="Q1"/>
    <x v="2"/>
    <n v="34.21"/>
    <n v="0"/>
    <n v="1600"/>
    <n v="80"/>
    <n v="128000"/>
    <n v="0.34210526315789475"/>
    <x v="1"/>
    <x v="0"/>
    <s v="Mar"/>
    <x v="0"/>
    <s v="2025-Mar"/>
    <n v="3"/>
    <s v="REGULAR"/>
  </r>
  <r>
    <x v="47"/>
    <d v="2025-01-21T00:00:00"/>
    <x v="40"/>
    <s v="Akash Nair"/>
    <s v="Female"/>
    <n v="25"/>
    <x v="7"/>
    <x v="1"/>
    <s v="P402"/>
    <x v="10"/>
    <x v="0"/>
    <x v="3"/>
    <n v="600"/>
    <x v="2"/>
    <x v="39"/>
    <n v="1520"/>
    <n v="-760"/>
    <x v="1"/>
    <x v="1"/>
    <s v="Q1"/>
    <x v="0"/>
    <n v="33.33"/>
    <n v="-3040"/>
    <n v="2400"/>
    <n v="120"/>
    <n v="288000"/>
    <n v="0.33333333333333331"/>
    <x v="1"/>
    <x v="11"/>
    <s v="Jan"/>
    <x v="0"/>
    <s v="2025-Jan"/>
    <n v="14"/>
    <s v="FREQUENT"/>
  </r>
  <r>
    <x v="48"/>
    <d v="2025-07-06T00:00:00"/>
    <x v="41"/>
    <s v="Pooja Joshi"/>
    <s v="Female"/>
    <n v="24"/>
    <x v="1"/>
    <x v="1"/>
    <s v="P105"/>
    <x v="20"/>
    <x v="4"/>
    <x v="0"/>
    <n v="22000"/>
    <x v="2"/>
    <x v="40"/>
    <n v="16500"/>
    <n v="4400"/>
    <x v="3"/>
    <x v="0"/>
    <s v="Q3"/>
    <x v="1"/>
    <n v="21.05"/>
    <n v="0"/>
    <n v="22000"/>
    <n v="1100"/>
    <n v="24200000"/>
    <n v="0.21052631578947367"/>
    <x v="1"/>
    <x v="2"/>
    <s v="Jul"/>
    <x v="2"/>
    <s v="2025-Jul"/>
    <n v="14"/>
    <s v="FREQUENT"/>
  </r>
  <r>
    <x v="49"/>
    <d v="2024-07-01T00:00:00"/>
    <x v="42"/>
    <s v="Rohan Sharma"/>
    <s v="Male"/>
    <n v="22"/>
    <x v="2"/>
    <x v="2"/>
    <s v="P601"/>
    <x v="17"/>
    <x v="6"/>
    <x v="2"/>
    <n v="3000"/>
    <x v="2"/>
    <x v="41"/>
    <n v="4200"/>
    <n v="1500"/>
    <x v="1"/>
    <x v="0"/>
    <s v="Q3"/>
    <x v="2"/>
    <n v="26.32"/>
    <n v="0"/>
    <n v="6000"/>
    <n v="300"/>
    <n v="1800000"/>
    <n v="0.26315789473684209"/>
    <x v="0"/>
    <x v="2"/>
    <s v="Jul"/>
    <x v="2"/>
    <s v="2024-Jul"/>
    <n v="6"/>
    <s v="FREQUENT"/>
  </r>
  <r>
    <x v="50"/>
    <d v="2024-08-16T00:00:00"/>
    <x v="20"/>
    <s v="Aditya Shah"/>
    <s v="Male"/>
    <n v="31"/>
    <x v="9"/>
    <x v="0"/>
    <s v="P101"/>
    <x v="5"/>
    <x v="4"/>
    <x v="0"/>
    <n v="55000"/>
    <x v="5"/>
    <x v="42"/>
    <n v="40000"/>
    <n v="-1250"/>
    <x v="3"/>
    <x v="1"/>
    <s v="Q3"/>
    <x v="0"/>
    <n v="3.03"/>
    <n v="-80000"/>
    <n v="55000"/>
    <n v="13750"/>
    <n v="756250000"/>
    <n v="3.0303030303030304E-2"/>
    <x v="0"/>
    <x v="3"/>
    <s v="Aug"/>
    <x v="2"/>
    <s v="2024-Aug"/>
    <n v="13"/>
    <s v="FREQUENT"/>
  </r>
  <r>
    <x v="51"/>
    <d v="2025-04-19T00:00:00"/>
    <x v="43"/>
    <s v="Vikram Malhotra"/>
    <s v="Female"/>
    <n v="36"/>
    <x v="5"/>
    <x v="0"/>
    <s v="P702"/>
    <x v="14"/>
    <x v="2"/>
    <x v="1"/>
    <n v="7000"/>
    <x v="4"/>
    <x v="43"/>
    <n v="15600"/>
    <n v="3300"/>
    <x v="3"/>
    <x v="0"/>
    <s v="Q2"/>
    <x v="1"/>
    <n v="17.46"/>
    <n v="0"/>
    <n v="21000"/>
    <n v="2100"/>
    <n v="44100000"/>
    <n v="0.17460317460317459"/>
    <x v="1"/>
    <x v="7"/>
    <s v="Apr"/>
    <x v="1"/>
    <s v="2025-Apr"/>
    <n v="7"/>
    <s v="FREQUENT"/>
  </r>
  <r>
    <x v="52"/>
    <d v="2025-01-23T00:00:00"/>
    <x v="44"/>
    <s v="Riya Shah"/>
    <s v="Male"/>
    <n v="56"/>
    <x v="11"/>
    <x v="3"/>
    <s v="P203"/>
    <x v="3"/>
    <x v="1"/>
    <x v="2"/>
    <n v="35000"/>
    <x v="1"/>
    <x v="44"/>
    <n v="54000"/>
    <n v="5500"/>
    <x v="1"/>
    <x v="0"/>
    <s v="Q1"/>
    <x v="1"/>
    <n v="9.24"/>
    <n v="0"/>
    <n v="70000"/>
    <n v="10500"/>
    <n v="735000000"/>
    <n v="9.2436974789915971E-2"/>
    <x v="1"/>
    <x v="11"/>
    <s v="Jan"/>
    <x v="0"/>
    <s v="2025-Jan"/>
    <n v="4"/>
    <s v="OCASSIONAL"/>
  </r>
  <r>
    <x v="53"/>
    <d v="2024-10-09T00:00:00"/>
    <x v="45"/>
    <s v="Vikram Reddy"/>
    <s v="Male"/>
    <n v="35"/>
    <x v="4"/>
    <x v="3"/>
    <s v="P202"/>
    <x v="1"/>
    <x v="1"/>
    <x v="0"/>
    <n v="12000"/>
    <x v="3"/>
    <x v="45"/>
    <n v="9000"/>
    <n v="3000"/>
    <x v="0"/>
    <x v="0"/>
    <s v="Q4"/>
    <x v="1"/>
    <n v="25"/>
    <n v="0"/>
    <n v="12000"/>
    <n v="0"/>
    <n v="0"/>
    <n v="0.25"/>
    <x v="0"/>
    <x v="6"/>
    <s v="Oct"/>
    <x v="3"/>
    <s v="2024-Oct"/>
    <n v="5"/>
    <s v="FREQUENT"/>
  </r>
  <r>
    <x v="54"/>
    <d v="2024-04-25T00:00:00"/>
    <x v="46"/>
    <s v="Aditya Shah"/>
    <s v="Male"/>
    <n v="58"/>
    <x v="9"/>
    <x v="0"/>
    <s v="P102"/>
    <x v="11"/>
    <x v="4"/>
    <x v="2"/>
    <n v="28000"/>
    <x v="1"/>
    <x v="46"/>
    <n v="42000"/>
    <n v="5600"/>
    <x v="0"/>
    <x v="0"/>
    <s v="Q2"/>
    <x v="0"/>
    <n v="11.76"/>
    <n v="0"/>
    <n v="56000"/>
    <n v="8400"/>
    <n v="470400000"/>
    <n v="0.11764705882352941"/>
    <x v="0"/>
    <x v="7"/>
    <s v="Apr"/>
    <x v="1"/>
    <s v="2024-Apr"/>
    <n v="12"/>
    <s v="FREQUENT"/>
  </r>
  <r>
    <x v="55"/>
    <d v="2024-01-17T00:00:00"/>
    <x v="47"/>
    <s v="Meera Verma"/>
    <s v="Male"/>
    <n v="53"/>
    <x v="8"/>
    <x v="2"/>
    <s v="P203"/>
    <x v="3"/>
    <x v="1"/>
    <x v="0"/>
    <n v="35000"/>
    <x v="2"/>
    <x v="3"/>
    <n v="27000"/>
    <n v="6250"/>
    <x v="1"/>
    <x v="0"/>
    <s v="Q1"/>
    <x v="1"/>
    <n v="18.8"/>
    <n v="0"/>
    <n v="35000"/>
    <n v="1750"/>
    <n v="61250000"/>
    <n v="0.18796992481203006"/>
    <x v="0"/>
    <x v="11"/>
    <s v="Jan"/>
    <x v="0"/>
    <s v="2024-Jan"/>
    <n v="12"/>
    <s v="FREQUENT"/>
  </r>
  <r>
    <x v="56"/>
    <d v="2024-02-04T00:00:00"/>
    <x v="48"/>
    <s v="Simran Iyer"/>
    <s v="Male"/>
    <n v="29"/>
    <x v="11"/>
    <x v="3"/>
    <s v="P501"/>
    <x v="13"/>
    <x v="5"/>
    <x v="2"/>
    <n v="550"/>
    <x v="2"/>
    <x v="47"/>
    <n v="900"/>
    <n v="145"/>
    <x v="2"/>
    <x v="0"/>
    <s v="Q1"/>
    <x v="2"/>
    <n v="13.88"/>
    <n v="0"/>
    <n v="1100"/>
    <n v="55"/>
    <n v="60500"/>
    <n v="0.13875598086124402"/>
    <x v="0"/>
    <x v="5"/>
    <s v="Feb"/>
    <x v="0"/>
    <s v="2024-Feb"/>
    <n v="6"/>
    <s v="FREQUENT"/>
  </r>
  <r>
    <x v="57"/>
    <d v="2024-02-19T00:00:00"/>
    <x v="49"/>
    <s v="Simran Reddy"/>
    <s v="Female"/>
    <n v="24"/>
    <x v="0"/>
    <x v="0"/>
    <s v="P203"/>
    <x v="3"/>
    <x v="1"/>
    <x v="0"/>
    <n v="35000"/>
    <x v="1"/>
    <x v="48"/>
    <n v="27000"/>
    <n v="2750"/>
    <x v="3"/>
    <x v="0"/>
    <s v="Q1"/>
    <x v="1"/>
    <n v="9.24"/>
    <n v="0"/>
    <n v="35000"/>
    <n v="5250"/>
    <n v="183750000"/>
    <n v="9.2436974789915971E-2"/>
    <x v="0"/>
    <x v="5"/>
    <s v="Feb"/>
    <x v="0"/>
    <s v="2024-Feb"/>
    <n v="6"/>
    <s v="FREQUENT"/>
  </r>
  <r>
    <x v="58"/>
    <d v="2024-08-27T00:00:00"/>
    <x v="50"/>
    <s v="Riya Joshi"/>
    <s v="Female"/>
    <n v="58"/>
    <x v="2"/>
    <x v="2"/>
    <s v="P601"/>
    <x v="17"/>
    <x v="6"/>
    <x v="2"/>
    <n v="3000"/>
    <x v="2"/>
    <x v="41"/>
    <n v="4200"/>
    <n v="1500"/>
    <x v="1"/>
    <x v="0"/>
    <s v="Q3"/>
    <x v="1"/>
    <n v="26.32"/>
    <n v="0"/>
    <n v="6000"/>
    <n v="300"/>
    <n v="1800000"/>
    <n v="0.26315789473684209"/>
    <x v="0"/>
    <x v="3"/>
    <s v="Aug"/>
    <x v="2"/>
    <s v="2024-Aug"/>
    <n v="3"/>
    <s v="REGULAR"/>
  </r>
  <r>
    <x v="59"/>
    <d v="2024-02-27T00:00:00"/>
    <x v="51"/>
    <s v="Aditya Gupta"/>
    <s v="Female"/>
    <n v="33"/>
    <x v="11"/>
    <x v="3"/>
    <s v="P105"/>
    <x v="20"/>
    <x v="4"/>
    <x v="0"/>
    <n v="22000"/>
    <x v="3"/>
    <x v="49"/>
    <n v="16500"/>
    <n v="5500"/>
    <x v="2"/>
    <x v="0"/>
    <s v="Q1"/>
    <x v="1"/>
    <n v="25"/>
    <n v="0"/>
    <n v="22000"/>
    <n v="0"/>
    <n v="0"/>
    <n v="0.25"/>
    <x v="0"/>
    <x v="5"/>
    <s v="Feb"/>
    <x v="0"/>
    <s v="2024-Feb"/>
    <n v="2"/>
    <s v="REGULAR"/>
  </r>
  <r>
    <x v="60"/>
    <d v="2025-08-12T00:00:00"/>
    <x v="52"/>
    <s v="Meera Patel"/>
    <s v="Female"/>
    <n v="45"/>
    <x v="2"/>
    <x v="2"/>
    <s v="P303"/>
    <x v="4"/>
    <x v="3"/>
    <x v="0"/>
    <n v="3500"/>
    <x v="4"/>
    <x v="30"/>
    <n v="2300"/>
    <n v="850"/>
    <x v="2"/>
    <x v="0"/>
    <s v="Q3"/>
    <x v="0"/>
    <n v="26.98"/>
    <n v="0"/>
    <n v="3500"/>
    <n v="350"/>
    <n v="1225000"/>
    <n v="0.26984126984126983"/>
    <x v="1"/>
    <x v="3"/>
    <s v="Aug"/>
    <x v="2"/>
    <s v="2025-Aug"/>
    <n v="6"/>
    <s v="FREQUENT"/>
  </r>
  <r>
    <x v="61"/>
    <d v="2024-11-24T00:00:00"/>
    <x v="53"/>
    <s v="Rahul Nair"/>
    <s v="Female"/>
    <n v="58"/>
    <x v="11"/>
    <x v="3"/>
    <s v="P203"/>
    <x v="3"/>
    <x v="1"/>
    <x v="2"/>
    <n v="35000"/>
    <x v="0"/>
    <x v="50"/>
    <n v="54000"/>
    <n v="2000"/>
    <x v="1"/>
    <x v="0"/>
    <s v="Q4"/>
    <x v="0"/>
    <n v="3.57"/>
    <n v="0"/>
    <n v="70000"/>
    <n v="14000"/>
    <n v="980000000"/>
    <n v="3.5714285714285712E-2"/>
    <x v="0"/>
    <x v="10"/>
    <s v="Nov"/>
    <x v="3"/>
    <s v="2024-Nov"/>
    <n v="5"/>
    <s v="FREQUENT"/>
  </r>
  <r>
    <x v="62"/>
    <d v="2025-11-07T00:00:00"/>
    <x v="3"/>
    <s v="Kavya Reddy"/>
    <s v="Female"/>
    <n v="51"/>
    <x v="3"/>
    <x v="1"/>
    <s v="P503"/>
    <x v="12"/>
    <x v="5"/>
    <x v="0"/>
    <n v="450"/>
    <x v="4"/>
    <x v="51"/>
    <n v="330"/>
    <n v="75"/>
    <x v="1"/>
    <x v="0"/>
    <s v="Q4"/>
    <x v="1"/>
    <n v="18.52"/>
    <n v="0"/>
    <n v="450"/>
    <n v="45"/>
    <n v="20250"/>
    <n v="0.18518518518518517"/>
    <x v="1"/>
    <x v="10"/>
    <s v="Nov"/>
    <x v="3"/>
    <s v="2025-Nov"/>
    <n v="8"/>
    <s v="FREQUENT"/>
  </r>
  <r>
    <x v="63"/>
    <d v="2024-03-03T00:00:00"/>
    <x v="54"/>
    <s v="Varun Das"/>
    <s v="Male"/>
    <n v="26"/>
    <x v="3"/>
    <x v="1"/>
    <s v="P601"/>
    <x v="17"/>
    <x v="6"/>
    <x v="0"/>
    <n v="3000"/>
    <x v="0"/>
    <x v="52"/>
    <n v="2100"/>
    <n v="300"/>
    <x v="0"/>
    <x v="0"/>
    <s v="Q1"/>
    <x v="0"/>
    <n v="12.5"/>
    <n v="0"/>
    <n v="3000"/>
    <n v="600"/>
    <n v="1800000"/>
    <n v="0.125"/>
    <x v="0"/>
    <x v="0"/>
    <s v="Mar"/>
    <x v="0"/>
    <s v="2024-Mar"/>
    <n v="32"/>
    <s v="FREQUENT"/>
  </r>
  <r>
    <x v="64"/>
    <d v="2024-06-28T00:00:00"/>
    <x v="55"/>
    <s v="Varun Verma"/>
    <s v="Male"/>
    <n v="37"/>
    <x v="8"/>
    <x v="2"/>
    <s v="P701"/>
    <x v="8"/>
    <x v="2"/>
    <x v="0"/>
    <n v="4500"/>
    <x v="4"/>
    <x v="22"/>
    <n v="3200"/>
    <n v="850"/>
    <x v="3"/>
    <x v="0"/>
    <s v="Q2"/>
    <x v="1"/>
    <n v="20.99"/>
    <n v="0"/>
    <n v="4500"/>
    <n v="450"/>
    <n v="2025000"/>
    <n v="0.20987654320987653"/>
    <x v="0"/>
    <x v="4"/>
    <s v="Jun"/>
    <x v="1"/>
    <s v="2024-Jun"/>
    <n v="8"/>
    <s v="FREQUENT"/>
  </r>
  <r>
    <x v="65"/>
    <d v="2024-02-18T00:00:00"/>
    <x v="56"/>
    <s v="Neha Nair"/>
    <s v="Female"/>
    <n v="43"/>
    <x v="2"/>
    <x v="2"/>
    <s v="P401"/>
    <x v="0"/>
    <x v="0"/>
    <x v="2"/>
    <n v="800"/>
    <x v="3"/>
    <x v="53"/>
    <n v="1000"/>
    <n v="600"/>
    <x v="0"/>
    <x v="0"/>
    <s v="Q1"/>
    <x v="1"/>
    <n v="37.5"/>
    <n v="0"/>
    <n v="1600"/>
    <n v="0"/>
    <n v="0"/>
    <n v="0.375"/>
    <x v="0"/>
    <x v="5"/>
    <s v="Feb"/>
    <x v="0"/>
    <s v="2024-Feb"/>
    <n v="8"/>
    <s v="FREQUENT"/>
  </r>
  <r>
    <x v="66"/>
    <d v="2025-06-21T00:00:00"/>
    <x v="34"/>
    <s v="Karan Mishra"/>
    <s v="Female"/>
    <n v="30"/>
    <x v="0"/>
    <x v="0"/>
    <s v="P303"/>
    <x v="4"/>
    <x v="3"/>
    <x v="0"/>
    <n v="3500"/>
    <x v="3"/>
    <x v="54"/>
    <n v="2300"/>
    <n v="1200"/>
    <x v="3"/>
    <x v="0"/>
    <s v="Q2"/>
    <x v="2"/>
    <n v="34.29"/>
    <n v="0"/>
    <n v="3500"/>
    <n v="0"/>
    <n v="0"/>
    <n v="0.34285714285714286"/>
    <x v="1"/>
    <x v="4"/>
    <s v="Jun"/>
    <x v="1"/>
    <s v="2025-Jun"/>
    <n v="21"/>
    <s v="FREQUENT"/>
  </r>
  <r>
    <x v="67"/>
    <d v="2024-11-03T00:00:00"/>
    <x v="57"/>
    <s v="Sneha Singh"/>
    <s v="Male"/>
    <n v="55"/>
    <x v="8"/>
    <x v="2"/>
    <s v="P402"/>
    <x v="10"/>
    <x v="0"/>
    <x v="0"/>
    <n v="600"/>
    <x v="3"/>
    <x v="55"/>
    <n v="380"/>
    <n v="220"/>
    <x v="1"/>
    <x v="0"/>
    <s v="Q4"/>
    <x v="2"/>
    <n v="36.67"/>
    <n v="0"/>
    <n v="600"/>
    <n v="0"/>
    <n v="0"/>
    <n v="0.36666666666666664"/>
    <x v="0"/>
    <x v="10"/>
    <s v="Nov"/>
    <x v="3"/>
    <s v="2024-Nov"/>
    <n v="6"/>
    <s v="FREQUENT"/>
  </r>
  <r>
    <x v="68"/>
    <d v="2024-09-03T00:00:00"/>
    <x v="58"/>
    <s v="Neha Das"/>
    <s v="Male"/>
    <n v="21"/>
    <x v="2"/>
    <x v="2"/>
    <s v="P203"/>
    <x v="3"/>
    <x v="1"/>
    <x v="0"/>
    <n v="35000"/>
    <x v="1"/>
    <x v="48"/>
    <n v="27000"/>
    <n v="2750"/>
    <x v="1"/>
    <x v="0"/>
    <s v="Q3"/>
    <x v="0"/>
    <n v="9.24"/>
    <n v="0"/>
    <n v="35000"/>
    <n v="5250"/>
    <n v="183750000"/>
    <n v="9.2436974789915971E-2"/>
    <x v="0"/>
    <x v="9"/>
    <s v="Sep"/>
    <x v="2"/>
    <s v="2024-Sep"/>
    <n v="22"/>
    <s v="FREQUENT"/>
  </r>
  <r>
    <x v="69"/>
    <d v="2025-04-19T00:00:00"/>
    <x v="59"/>
    <s v="Karan Iyer"/>
    <s v="Male"/>
    <n v="53"/>
    <x v="4"/>
    <x v="3"/>
    <s v="P102"/>
    <x v="11"/>
    <x v="4"/>
    <x v="2"/>
    <n v="28000"/>
    <x v="2"/>
    <x v="56"/>
    <n v="42000"/>
    <n v="-11200"/>
    <x v="2"/>
    <x v="1"/>
    <s v="Q2"/>
    <x v="2"/>
    <n v="21.05"/>
    <n v="-84000"/>
    <n v="56000"/>
    <n v="2800"/>
    <n v="156800000"/>
    <n v="0.21052631578947367"/>
    <x v="1"/>
    <x v="7"/>
    <s v="Apr"/>
    <x v="1"/>
    <s v="2025-Apr"/>
    <n v="4"/>
    <s v="OCASSIONAL"/>
  </r>
  <r>
    <x v="70"/>
    <d v="2025-07-24T00:00:00"/>
    <x v="60"/>
    <s v="Vikram Singh"/>
    <s v="Female"/>
    <n v="45"/>
    <x v="9"/>
    <x v="0"/>
    <s v="P503"/>
    <x v="12"/>
    <x v="5"/>
    <x v="0"/>
    <n v="450"/>
    <x v="4"/>
    <x v="51"/>
    <n v="330"/>
    <n v="75"/>
    <x v="1"/>
    <x v="0"/>
    <s v="Q3"/>
    <x v="1"/>
    <n v="18.52"/>
    <n v="0"/>
    <n v="450"/>
    <n v="45"/>
    <n v="20250"/>
    <n v="0.18518518518518517"/>
    <x v="1"/>
    <x v="2"/>
    <s v="Jul"/>
    <x v="2"/>
    <s v="2025-Jul"/>
    <n v="6"/>
    <s v="FREQUENT"/>
  </r>
  <r>
    <x v="71"/>
    <d v="2024-07-27T00:00:00"/>
    <x v="61"/>
    <s v="Aditya Kumar"/>
    <s v="Male"/>
    <n v="21"/>
    <x v="2"/>
    <x v="2"/>
    <s v="P303"/>
    <x v="4"/>
    <x v="3"/>
    <x v="0"/>
    <n v="3500"/>
    <x v="1"/>
    <x v="6"/>
    <n v="2300"/>
    <n v="0"/>
    <x v="2"/>
    <x v="2"/>
    <s v="Q3"/>
    <x v="2"/>
    <n v="0"/>
    <n v="-2300"/>
    <n v="3500"/>
    <n v="525"/>
    <n v="1837500"/>
    <n v="0"/>
    <x v="0"/>
    <x v="2"/>
    <s v="Jul"/>
    <x v="2"/>
    <s v="2024-Jul"/>
    <n v="8"/>
    <s v="FREQUENT"/>
  </r>
  <r>
    <x v="72"/>
    <d v="2025-01-14T00:00:00"/>
    <x v="62"/>
    <s v="Sahil Kumar"/>
    <s v="Female"/>
    <n v="31"/>
    <x v="1"/>
    <x v="1"/>
    <s v="P103"/>
    <x v="19"/>
    <x v="4"/>
    <x v="0"/>
    <n v="2500"/>
    <x v="1"/>
    <x v="35"/>
    <n v="1600"/>
    <n v="525"/>
    <x v="2"/>
    <x v="0"/>
    <s v="Q1"/>
    <x v="2"/>
    <n v="24.71"/>
    <n v="0"/>
    <n v="2500"/>
    <n v="375"/>
    <n v="937500"/>
    <n v="0.24705882352941178"/>
    <x v="1"/>
    <x v="11"/>
    <s v="Jan"/>
    <x v="0"/>
    <s v="2025-Jan"/>
    <n v="12"/>
    <s v="FREQUENT"/>
  </r>
  <r>
    <x v="73"/>
    <d v="2024-02-22T00:00:00"/>
    <x v="23"/>
    <s v="Priya Reddy"/>
    <s v="Male"/>
    <n v="57"/>
    <x v="6"/>
    <x v="2"/>
    <s v="P301"/>
    <x v="21"/>
    <x v="3"/>
    <x v="2"/>
    <n v="900"/>
    <x v="1"/>
    <x v="57"/>
    <n v="1100"/>
    <n v="430"/>
    <x v="1"/>
    <x v="0"/>
    <s v="Q1"/>
    <x v="2"/>
    <n v="28.1"/>
    <n v="0"/>
    <n v="1800"/>
    <n v="270"/>
    <n v="486000"/>
    <n v="0.28104575163398693"/>
    <x v="0"/>
    <x v="5"/>
    <s v="Feb"/>
    <x v="0"/>
    <s v="2024-Feb"/>
    <n v="14"/>
    <s v="FREQUENT"/>
  </r>
  <r>
    <x v="74"/>
    <d v="2024-02-10T00:00:00"/>
    <x v="63"/>
    <s v="Varun Sharma"/>
    <s v="Female"/>
    <n v="25"/>
    <x v="11"/>
    <x v="3"/>
    <s v="P103"/>
    <x v="19"/>
    <x v="4"/>
    <x v="2"/>
    <n v="2500"/>
    <x v="3"/>
    <x v="58"/>
    <n v="3200"/>
    <n v="1800"/>
    <x v="1"/>
    <x v="0"/>
    <s v="Q1"/>
    <x v="1"/>
    <n v="36"/>
    <n v="0"/>
    <n v="5000"/>
    <n v="0"/>
    <n v="0"/>
    <n v="0.36"/>
    <x v="0"/>
    <x v="5"/>
    <s v="Feb"/>
    <x v="0"/>
    <s v="2024-Feb"/>
    <n v="10"/>
    <s v="FREQUENT"/>
  </r>
  <r>
    <x v="75"/>
    <d v="2025-11-18T00:00:00"/>
    <x v="41"/>
    <s v="Pooja Joshi"/>
    <s v="Female"/>
    <n v="24"/>
    <x v="1"/>
    <x v="1"/>
    <s v="P601"/>
    <x v="17"/>
    <x v="6"/>
    <x v="0"/>
    <n v="3000"/>
    <x v="1"/>
    <x v="59"/>
    <n v="2100"/>
    <n v="450"/>
    <x v="1"/>
    <x v="0"/>
    <s v="Q4"/>
    <x v="1"/>
    <n v="17.649999999999999"/>
    <n v="0"/>
    <n v="3000"/>
    <n v="450"/>
    <n v="1350000"/>
    <n v="0.17647058823529413"/>
    <x v="1"/>
    <x v="10"/>
    <s v="Nov"/>
    <x v="3"/>
    <s v="2025-Nov"/>
    <n v="14"/>
    <s v="FREQUENT"/>
  </r>
  <r>
    <x v="76"/>
    <d v="2024-12-06T00:00:00"/>
    <x v="64"/>
    <s v="Pooja Mishra"/>
    <s v="Female"/>
    <n v="23"/>
    <x v="6"/>
    <x v="2"/>
    <s v="P302"/>
    <x v="15"/>
    <x v="3"/>
    <x v="2"/>
    <n v="2200"/>
    <x v="4"/>
    <x v="60"/>
    <n v="2800"/>
    <n v="1160"/>
    <x v="4"/>
    <x v="0"/>
    <s v="Q4"/>
    <x v="1"/>
    <n v="29.29"/>
    <n v="0"/>
    <n v="4400"/>
    <n v="440"/>
    <n v="1936000"/>
    <n v="0.29292929292929293"/>
    <x v="0"/>
    <x v="8"/>
    <s v="Dec"/>
    <x v="3"/>
    <s v="2024-Dec"/>
    <n v="13"/>
    <s v="FREQUENT"/>
  </r>
  <r>
    <x v="77"/>
    <d v="2024-07-13T00:00:00"/>
    <x v="65"/>
    <s v="Ananya Joshi"/>
    <s v="Female"/>
    <n v="20"/>
    <x v="6"/>
    <x v="2"/>
    <s v="P104"/>
    <x v="16"/>
    <x v="4"/>
    <x v="0"/>
    <n v="5000"/>
    <x v="3"/>
    <x v="58"/>
    <n v="3500"/>
    <n v="1500"/>
    <x v="3"/>
    <x v="0"/>
    <s v="Q3"/>
    <x v="0"/>
    <n v="30"/>
    <n v="0"/>
    <n v="5000"/>
    <n v="0"/>
    <n v="0"/>
    <n v="0.3"/>
    <x v="0"/>
    <x v="2"/>
    <s v="Jul"/>
    <x v="2"/>
    <s v="2024-Jul"/>
    <n v="7"/>
    <s v="FREQUENT"/>
  </r>
  <r>
    <x v="78"/>
    <d v="2024-09-05T00:00:00"/>
    <x v="66"/>
    <s v="Pooja Singh"/>
    <s v="Female"/>
    <n v="58"/>
    <x v="10"/>
    <x v="3"/>
    <s v="P703"/>
    <x v="2"/>
    <x v="2"/>
    <x v="0"/>
    <n v="4000"/>
    <x v="1"/>
    <x v="61"/>
    <n v="2900"/>
    <n v="500"/>
    <x v="2"/>
    <x v="0"/>
    <s v="Q3"/>
    <x v="2"/>
    <n v="14.71"/>
    <n v="0"/>
    <n v="4000"/>
    <n v="600"/>
    <n v="2400000"/>
    <n v="0.14705882352941177"/>
    <x v="0"/>
    <x v="9"/>
    <s v="Sep"/>
    <x v="2"/>
    <s v="2024-Sep"/>
    <n v="9"/>
    <s v="FREQUENT"/>
  </r>
  <r>
    <x v="79"/>
    <d v="2024-09-02T00:00:00"/>
    <x v="67"/>
    <s v="Priya Das"/>
    <s v="Male"/>
    <n v="46"/>
    <x v="3"/>
    <x v="1"/>
    <s v="P601"/>
    <x v="17"/>
    <x v="6"/>
    <x v="3"/>
    <n v="3000"/>
    <x v="2"/>
    <x v="62"/>
    <n v="8400"/>
    <n v="3000"/>
    <x v="1"/>
    <x v="0"/>
    <s v="Q3"/>
    <x v="2"/>
    <n v="26.32"/>
    <n v="0"/>
    <n v="12000"/>
    <n v="600"/>
    <n v="7200000"/>
    <n v="0.26315789473684209"/>
    <x v="0"/>
    <x v="9"/>
    <s v="Sep"/>
    <x v="2"/>
    <s v="2024-Sep"/>
    <n v="6"/>
    <s v="FREQUENT"/>
  </r>
  <r>
    <x v="80"/>
    <d v="2025-04-22T00:00:00"/>
    <x v="68"/>
    <s v="Rahul Joshi"/>
    <s v="Male"/>
    <n v="43"/>
    <x v="6"/>
    <x v="2"/>
    <s v="P601"/>
    <x v="17"/>
    <x v="6"/>
    <x v="2"/>
    <n v="3000"/>
    <x v="4"/>
    <x v="63"/>
    <n v="4200"/>
    <n v="1200"/>
    <x v="2"/>
    <x v="0"/>
    <s v="Q2"/>
    <x v="1"/>
    <n v="22.22"/>
    <n v="0"/>
    <n v="6000"/>
    <n v="600"/>
    <n v="3600000"/>
    <n v="0.22222222222222221"/>
    <x v="1"/>
    <x v="7"/>
    <s v="Apr"/>
    <x v="1"/>
    <s v="2025-Apr"/>
    <n v="3"/>
    <s v="REGULAR"/>
  </r>
  <r>
    <x v="81"/>
    <d v="2025-01-03T00:00:00"/>
    <x v="14"/>
    <s v="Nikhil Nair"/>
    <s v="Female"/>
    <n v="47"/>
    <x v="9"/>
    <x v="0"/>
    <s v="P503"/>
    <x v="12"/>
    <x v="5"/>
    <x v="1"/>
    <n v="450"/>
    <x v="4"/>
    <x v="64"/>
    <n v="990"/>
    <n v="225"/>
    <x v="0"/>
    <x v="0"/>
    <s v="Q1"/>
    <x v="0"/>
    <n v="18.52"/>
    <n v="0"/>
    <n v="1350"/>
    <n v="135"/>
    <n v="182250"/>
    <n v="0.18518518518518517"/>
    <x v="1"/>
    <x v="11"/>
    <s v="Jan"/>
    <x v="0"/>
    <s v="2025-Jan"/>
    <n v="10"/>
    <s v="FREQUENT"/>
  </r>
  <r>
    <x v="82"/>
    <d v="2025-04-25T00:00:00"/>
    <x v="69"/>
    <s v="Simran Shah"/>
    <s v="Female"/>
    <n v="34"/>
    <x v="1"/>
    <x v="1"/>
    <s v="P303"/>
    <x v="4"/>
    <x v="3"/>
    <x v="3"/>
    <n v="3500"/>
    <x v="0"/>
    <x v="65"/>
    <n v="9200"/>
    <n v="2000"/>
    <x v="0"/>
    <x v="0"/>
    <s v="Q2"/>
    <x v="2"/>
    <n v="17.86"/>
    <n v="0"/>
    <n v="14000"/>
    <n v="2800"/>
    <n v="39200000"/>
    <n v="0.17857142857142858"/>
    <x v="1"/>
    <x v="7"/>
    <s v="Apr"/>
    <x v="1"/>
    <s v="2025-Apr"/>
    <n v="4"/>
    <s v="OCASSIONAL"/>
  </r>
  <r>
    <x v="83"/>
    <d v="2025-02-27T00:00:00"/>
    <x v="70"/>
    <s v="Akash Joshi"/>
    <s v="Female"/>
    <n v="59"/>
    <x v="11"/>
    <x v="3"/>
    <s v="P102"/>
    <x v="11"/>
    <x v="4"/>
    <x v="0"/>
    <n v="28000"/>
    <x v="1"/>
    <x v="66"/>
    <n v="21000"/>
    <n v="2800"/>
    <x v="2"/>
    <x v="0"/>
    <s v="Q1"/>
    <x v="1"/>
    <n v="11.76"/>
    <n v="0"/>
    <n v="28000"/>
    <n v="4200"/>
    <n v="117600000"/>
    <n v="0.11764705882352941"/>
    <x v="1"/>
    <x v="5"/>
    <s v="Feb"/>
    <x v="0"/>
    <s v="2025-Feb"/>
    <n v="10"/>
    <s v="FREQUENT"/>
  </r>
  <r>
    <x v="84"/>
    <d v="2024-05-29T00:00:00"/>
    <x v="71"/>
    <s v="Simran Patel"/>
    <s v="Female"/>
    <n v="26"/>
    <x v="10"/>
    <x v="3"/>
    <s v="P101"/>
    <x v="5"/>
    <x v="4"/>
    <x v="0"/>
    <n v="55000"/>
    <x v="4"/>
    <x v="6"/>
    <n v="40000"/>
    <n v="0"/>
    <x v="1"/>
    <x v="2"/>
    <s v="Q2"/>
    <x v="0"/>
    <n v="0"/>
    <n v="-40000"/>
    <n v="55000"/>
    <n v="5500"/>
    <n v="302500000"/>
    <n v="0"/>
    <x v="0"/>
    <x v="1"/>
    <s v="May"/>
    <x v="1"/>
    <s v="2024-May"/>
    <n v="26"/>
    <s v="FREQUENT"/>
  </r>
  <r>
    <x v="85"/>
    <d v="2025-08-16T00:00:00"/>
    <x v="72"/>
    <s v="Sahil Mehta"/>
    <s v="Female"/>
    <n v="26"/>
    <x v="2"/>
    <x v="2"/>
    <s v="P403"/>
    <x v="6"/>
    <x v="0"/>
    <x v="1"/>
    <n v="2500"/>
    <x v="4"/>
    <x v="67"/>
    <n v="4500"/>
    <n v="2250"/>
    <x v="1"/>
    <x v="0"/>
    <s v="Q3"/>
    <x v="2"/>
    <n v="33.33"/>
    <n v="0"/>
    <n v="7500"/>
    <n v="750"/>
    <n v="5625000"/>
    <n v="0.33333333333333331"/>
    <x v="1"/>
    <x v="3"/>
    <s v="Aug"/>
    <x v="2"/>
    <s v="2025-Aug"/>
    <n v="3"/>
    <s v="REGULAR"/>
  </r>
  <r>
    <x v="86"/>
    <d v="2024-08-23T00:00:00"/>
    <x v="73"/>
    <s v="Pooja Patel"/>
    <s v="Male"/>
    <n v="54"/>
    <x v="3"/>
    <x v="1"/>
    <s v="P402"/>
    <x v="10"/>
    <x v="0"/>
    <x v="0"/>
    <n v="600"/>
    <x v="2"/>
    <x v="68"/>
    <n v="380"/>
    <n v="190"/>
    <x v="2"/>
    <x v="0"/>
    <s v="Q3"/>
    <x v="1"/>
    <n v="33.33"/>
    <n v="0"/>
    <n v="600"/>
    <n v="30"/>
    <n v="18000"/>
    <n v="0.33333333333333331"/>
    <x v="0"/>
    <x v="3"/>
    <s v="Aug"/>
    <x v="2"/>
    <s v="2024-Aug"/>
    <n v="8"/>
    <s v="FREQUENT"/>
  </r>
  <r>
    <x v="87"/>
    <d v="2025-07-17T00:00:00"/>
    <x v="74"/>
    <s v="Simran Iyer"/>
    <s v="Female"/>
    <n v="20"/>
    <x v="6"/>
    <x v="2"/>
    <s v="P701"/>
    <x v="8"/>
    <x v="2"/>
    <x v="3"/>
    <n v="4500"/>
    <x v="3"/>
    <x v="69"/>
    <n v="12800"/>
    <n v="5200"/>
    <x v="0"/>
    <x v="0"/>
    <s v="Q3"/>
    <x v="2"/>
    <n v="28.89"/>
    <n v="0"/>
    <n v="18000"/>
    <n v="0"/>
    <n v="0"/>
    <n v="0.28888888888888886"/>
    <x v="1"/>
    <x v="2"/>
    <s v="Jul"/>
    <x v="2"/>
    <s v="2025-Jul"/>
    <n v="3"/>
    <s v="REGULAR"/>
  </r>
  <r>
    <x v="88"/>
    <d v="2025-05-15T00:00:00"/>
    <x v="20"/>
    <s v="Aditya Shah"/>
    <s v="Male"/>
    <n v="31"/>
    <x v="9"/>
    <x v="0"/>
    <s v="P701"/>
    <x v="8"/>
    <x v="2"/>
    <x v="2"/>
    <n v="4500"/>
    <x v="2"/>
    <x v="70"/>
    <n v="6400"/>
    <n v="2150"/>
    <x v="3"/>
    <x v="0"/>
    <s v="Q2"/>
    <x v="0"/>
    <n v="25.15"/>
    <n v="0"/>
    <n v="9000"/>
    <n v="450"/>
    <n v="4050000"/>
    <n v="0.25146198830409355"/>
    <x v="1"/>
    <x v="1"/>
    <s v="May"/>
    <x v="1"/>
    <s v="2025-May"/>
    <n v="13"/>
    <s v="FREQUENT"/>
  </r>
  <r>
    <x v="89"/>
    <d v="2024-12-26T00:00:00"/>
    <x v="75"/>
    <s v="Meera Sharma"/>
    <s v="Male"/>
    <n v="22"/>
    <x v="10"/>
    <x v="3"/>
    <s v="P201"/>
    <x v="9"/>
    <x v="1"/>
    <x v="0"/>
    <n v="8500"/>
    <x v="0"/>
    <x v="71"/>
    <n v="6500"/>
    <n v="300"/>
    <x v="1"/>
    <x v="0"/>
    <s v="Q4"/>
    <x v="0"/>
    <n v="4.41"/>
    <n v="0"/>
    <n v="8500"/>
    <n v="1700"/>
    <n v="14450000"/>
    <n v="4.4117647058823532E-2"/>
    <x v="0"/>
    <x v="8"/>
    <s v="Dec"/>
    <x v="3"/>
    <s v="2024-Dec"/>
    <n v="19"/>
    <s v="FREQUENT"/>
  </r>
  <r>
    <x v="90"/>
    <d v="2024-07-07T00:00:00"/>
    <x v="76"/>
    <s v="Ananya Joshi"/>
    <s v="Female"/>
    <n v="20"/>
    <x v="1"/>
    <x v="1"/>
    <s v="P601"/>
    <x v="17"/>
    <x v="6"/>
    <x v="0"/>
    <n v="3000"/>
    <x v="2"/>
    <x v="72"/>
    <n v="2100"/>
    <n v="-750"/>
    <x v="4"/>
    <x v="1"/>
    <s v="Q3"/>
    <x v="0"/>
    <n v="26.32"/>
    <n v="-4200"/>
    <n v="3000"/>
    <n v="150"/>
    <n v="450000"/>
    <n v="0.26315789473684209"/>
    <x v="0"/>
    <x v="2"/>
    <s v="Jul"/>
    <x v="2"/>
    <s v="2024-Jul"/>
    <n v="2"/>
    <s v="REGULAR"/>
  </r>
  <r>
    <x v="91"/>
    <d v="2025-06-20T00:00:00"/>
    <x v="77"/>
    <s v="Riya Kumar"/>
    <s v="Male"/>
    <n v="53"/>
    <x v="4"/>
    <x v="3"/>
    <s v="P102"/>
    <x v="11"/>
    <x v="4"/>
    <x v="1"/>
    <n v="28000"/>
    <x v="2"/>
    <x v="73"/>
    <n v="63000"/>
    <n v="16800"/>
    <x v="0"/>
    <x v="0"/>
    <s v="Q2"/>
    <x v="0"/>
    <n v="21.05"/>
    <n v="0"/>
    <n v="84000"/>
    <n v="4200"/>
    <n v="352800000"/>
    <n v="0.21052631578947367"/>
    <x v="1"/>
    <x v="4"/>
    <s v="Jun"/>
    <x v="1"/>
    <s v="2025-Jun"/>
    <n v="3"/>
    <s v="REGULAR"/>
  </r>
  <r>
    <x v="92"/>
    <d v="2025-11-15T00:00:00"/>
    <x v="78"/>
    <s v="Nikhil Patel"/>
    <s v="Male"/>
    <n v="25"/>
    <x v="8"/>
    <x v="2"/>
    <s v="P102"/>
    <x v="11"/>
    <x v="4"/>
    <x v="2"/>
    <n v="28000"/>
    <x v="1"/>
    <x v="46"/>
    <n v="42000"/>
    <n v="5600"/>
    <x v="3"/>
    <x v="0"/>
    <s v="Q4"/>
    <x v="0"/>
    <n v="11.76"/>
    <n v="0"/>
    <n v="56000"/>
    <n v="8400"/>
    <n v="470400000"/>
    <n v="0.11764705882352941"/>
    <x v="1"/>
    <x v="10"/>
    <s v="Nov"/>
    <x v="3"/>
    <s v="2025-Nov"/>
    <n v="11"/>
    <s v="FREQUENT"/>
  </r>
  <r>
    <x v="93"/>
    <d v="2025-10-07T00:00:00"/>
    <x v="79"/>
    <s v="Meera Malhotra"/>
    <s v="Female"/>
    <n v="55"/>
    <x v="11"/>
    <x v="3"/>
    <s v="P203"/>
    <x v="3"/>
    <x v="1"/>
    <x v="2"/>
    <n v="35000"/>
    <x v="0"/>
    <x v="50"/>
    <n v="54000"/>
    <n v="2000"/>
    <x v="1"/>
    <x v="0"/>
    <s v="Q4"/>
    <x v="0"/>
    <n v="3.57"/>
    <n v="0"/>
    <n v="70000"/>
    <n v="14000"/>
    <n v="980000000"/>
    <n v="3.5714285714285712E-2"/>
    <x v="1"/>
    <x v="6"/>
    <s v="Oct"/>
    <x v="3"/>
    <s v="2025-Oct"/>
    <n v="9"/>
    <s v="FREQUENT"/>
  </r>
  <r>
    <x v="94"/>
    <d v="2024-08-11T00:00:00"/>
    <x v="80"/>
    <s v="Ananya Kumar"/>
    <s v="Female"/>
    <n v="20"/>
    <x v="10"/>
    <x v="3"/>
    <s v="P503"/>
    <x v="12"/>
    <x v="5"/>
    <x v="2"/>
    <n v="450"/>
    <x v="0"/>
    <x v="74"/>
    <n v="660"/>
    <n v="60"/>
    <x v="2"/>
    <x v="0"/>
    <s v="Q3"/>
    <x v="2"/>
    <n v="8.33"/>
    <n v="0"/>
    <n v="900"/>
    <n v="180"/>
    <n v="162000"/>
    <n v="8.3333333333333329E-2"/>
    <x v="0"/>
    <x v="3"/>
    <s v="Aug"/>
    <x v="2"/>
    <s v="2024-Aug"/>
    <n v="2"/>
    <s v="REGULAR"/>
  </r>
  <r>
    <x v="95"/>
    <d v="2025-10-15T00:00:00"/>
    <x v="81"/>
    <s v="Pooja Joshi"/>
    <s v="Male"/>
    <n v="27"/>
    <x v="5"/>
    <x v="0"/>
    <s v="P702"/>
    <x v="14"/>
    <x v="2"/>
    <x v="1"/>
    <n v="7000"/>
    <x v="4"/>
    <x v="6"/>
    <n v="15600"/>
    <n v="0"/>
    <x v="0"/>
    <x v="2"/>
    <s v="Q4"/>
    <x v="2"/>
    <n v="0"/>
    <n v="-15600"/>
    <n v="21000"/>
    <n v="2100"/>
    <n v="44100000"/>
    <n v="0"/>
    <x v="1"/>
    <x v="6"/>
    <s v="Oct"/>
    <x v="3"/>
    <s v="2025-Oct"/>
    <n v="3"/>
    <s v="REGULAR"/>
  </r>
  <r>
    <x v="96"/>
    <d v="2025-11-06T00:00:00"/>
    <x v="66"/>
    <s v="Pooja Singh"/>
    <s v="Female"/>
    <n v="58"/>
    <x v="10"/>
    <x v="3"/>
    <s v="P502"/>
    <x v="7"/>
    <x v="5"/>
    <x v="3"/>
    <n v="700"/>
    <x v="2"/>
    <x v="75"/>
    <n v="2280"/>
    <n v="380"/>
    <x v="1"/>
    <x v="0"/>
    <s v="Q4"/>
    <x v="2"/>
    <n v="14.29"/>
    <n v="0"/>
    <n v="2800"/>
    <n v="140"/>
    <n v="392000"/>
    <n v="0.14285714285714285"/>
    <x v="1"/>
    <x v="10"/>
    <s v="Nov"/>
    <x v="3"/>
    <s v="2025-Nov"/>
    <n v="9"/>
    <s v="FREQUENT"/>
  </r>
  <r>
    <x v="97"/>
    <d v="2025-02-25T00:00:00"/>
    <x v="82"/>
    <s v="Pooja Das"/>
    <s v="Male"/>
    <n v="54"/>
    <x v="4"/>
    <x v="3"/>
    <s v="P101"/>
    <x v="5"/>
    <x v="4"/>
    <x v="0"/>
    <n v="55000"/>
    <x v="1"/>
    <x v="16"/>
    <n v="40000"/>
    <n v="6750"/>
    <x v="1"/>
    <x v="0"/>
    <s v="Q1"/>
    <x v="0"/>
    <n v="14.44"/>
    <n v="0"/>
    <n v="55000"/>
    <n v="8250"/>
    <n v="453750000"/>
    <n v="0.14438502673796791"/>
    <x v="1"/>
    <x v="5"/>
    <s v="Feb"/>
    <x v="0"/>
    <s v="2025-Feb"/>
    <n v="12"/>
    <s v="FREQUENT"/>
  </r>
  <r>
    <x v="98"/>
    <d v="2025-07-02T00:00:00"/>
    <x v="35"/>
    <s v="Nikhil Joshi"/>
    <s v="Male"/>
    <n v="40"/>
    <x v="4"/>
    <x v="3"/>
    <s v="P302"/>
    <x v="15"/>
    <x v="3"/>
    <x v="0"/>
    <n v="2200"/>
    <x v="0"/>
    <x v="76"/>
    <n v="1400"/>
    <n v="360"/>
    <x v="1"/>
    <x v="0"/>
    <s v="Q3"/>
    <x v="1"/>
    <n v="20.45"/>
    <n v="0"/>
    <n v="2200"/>
    <n v="440"/>
    <n v="968000"/>
    <n v="0.20454545454545456"/>
    <x v="1"/>
    <x v="2"/>
    <s v="Jul"/>
    <x v="2"/>
    <s v="2025-Jul"/>
    <n v="5"/>
    <s v="FREQUENT"/>
  </r>
  <r>
    <x v="99"/>
    <d v="2025-11-21T00:00:00"/>
    <x v="27"/>
    <s v="Arjun Das"/>
    <s v="Male"/>
    <n v="47"/>
    <x v="10"/>
    <x v="3"/>
    <s v="P403"/>
    <x v="6"/>
    <x v="0"/>
    <x v="2"/>
    <n v="2500"/>
    <x v="2"/>
    <x v="6"/>
    <n v="3000"/>
    <n v="0"/>
    <x v="0"/>
    <x v="2"/>
    <s v="Q4"/>
    <x v="0"/>
    <n v="0"/>
    <n v="-3000"/>
    <n v="5000"/>
    <n v="250"/>
    <n v="1250000"/>
    <n v="0"/>
    <x v="1"/>
    <x v="10"/>
    <s v="Nov"/>
    <x v="3"/>
    <s v="2025-Nov"/>
    <n v="10"/>
    <s v="FREQUENT"/>
  </r>
  <r>
    <x v="100"/>
    <d v="2024-04-19T00:00:00"/>
    <x v="83"/>
    <s v="Ananya Nair"/>
    <s v="Female"/>
    <n v="54"/>
    <x v="2"/>
    <x v="2"/>
    <s v="P104"/>
    <x v="16"/>
    <x v="4"/>
    <x v="0"/>
    <n v="5000"/>
    <x v="5"/>
    <x v="77"/>
    <n v="3500"/>
    <n v="250"/>
    <x v="2"/>
    <x v="0"/>
    <s v="Q2"/>
    <x v="2"/>
    <n v="6.67"/>
    <n v="0"/>
    <n v="5000"/>
    <n v="1250"/>
    <n v="6250000"/>
    <n v="6.6666666666666666E-2"/>
    <x v="0"/>
    <x v="7"/>
    <s v="Apr"/>
    <x v="1"/>
    <s v="2024-Apr"/>
    <n v="5"/>
    <s v="FREQUENT"/>
  </r>
  <r>
    <x v="101"/>
    <d v="2025-09-26T00:00:00"/>
    <x v="84"/>
    <s v="Vikram Joshi"/>
    <s v="Female"/>
    <n v="52"/>
    <x v="11"/>
    <x v="3"/>
    <s v="P503"/>
    <x v="12"/>
    <x v="5"/>
    <x v="2"/>
    <n v="450"/>
    <x v="3"/>
    <x v="78"/>
    <n v="660"/>
    <n v="240"/>
    <x v="1"/>
    <x v="0"/>
    <s v="Q3"/>
    <x v="2"/>
    <n v="26.67"/>
    <n v="0"/>
    <n v="900"/>
    <n v="0"/>
    <n v="0"/>
    <n v="0.26666666666666666"/>
    <x v="1"/>
    <x v="9"/>
    <s v="Sep"/>
    <x v="2"/>
    <s v="2025-Sep"/>
    <n v="5"/>
    <s v="FREQUENT"/>
  </r>
  <r>
    <x v="102"/>
    <d v="2025-02-10T00:00:00"/>
    <x v="85"/>
    <s v="Amit Iyer"/>
    <s v="Male"/>
    <n v="44"/>
    <x v="8"/>
    <x v="2"/>
    <s v="P103"/>
    <x v="19"/>
    <x v="4"/>
    <x v="0"/>
    <n v="2500"/>
    <x v="4"/>
    <x v="79"/>
    <n v="1600"/>
    <n v="650"/>
    <x v="1"/>
    <x v="0"/>
    <s v="Q1"/>
    <x v="2"/>
    <n v="28.89"/>
    <n v="0"/>
    <n v="2500"/>
    <n v="250"/>
    <n v="625000"/>
    <n v="0.28888888888888886"/>
    <x v="1"/>
    <x v="5"/>
    <s v="Feb"/>
    <x v="0"/>
    <s v="2025-Feb"/>
    <n v="6"/>
    <s v="FREQUENT"/>
  </r>
  <r>
    <x v="103"/>
    <d v="2025-08-01T00:00:00"/>
    <x v="86"/>
    <s v="Rohan Das"/>
    <s v="Female"/>
    <n v="31"/>
    <x v="2"/>
    <x v="2"/>
    <s v="P203"/>
    <x v="3"/>
    <x v="1"/>
    <x v="0"/>
    <n v="35000"/>
    <x v="2"/>
    <x v="3"/>
    <n v="27000"/>
    <n v="6250"/>
    <x v="4"/>
    <x v="0"/>
    <s v="Q3"/>
    <x v="1"/>
    <n v="18.8"/>
    <n v="0"/>
    <n v="35000"/>
    <n v="1750"/>
    <n v="61250000"/>
    <n v="0.18796992481203006"/>
    <x v="1"/>
    <x v="3"/>
    <s v="Aug"/>
    <x v="2"/>
    <s v="2025-Aug"/>
    <n v="13"/>
    <s v="FREQUENT"/>
  </r>
  <r>
    <x v="104"/>
    <d v="2025-12-01T00:00:00"/>
    <x v="26"/>
    <s v="Nikhil Nair"/>
    <s v="Female"/>
    <n v="27"/>
    <x v="1"/>
    <x v="1"/>
    <s v="P103"/>
    <x v="19"/>
    <x v="4"/>
    <x v="2"/>
    <n v="2500"/>
    <x v="2"/>
    <x v="80"/>
    <n v="3200"/>
    <n v="1550"/>
    <x v="3"/>
    <x v="0"/>
    <s v="Q4"/>
    <x v="2"/>
    <n v="32.630000000000003"/>
    <n v="0"/>
    <n v="5000"/>
    <n v="250"/>
    <n v="1250000"/>
    <n v="0.32631578947368423"/>
    <x v="1"/>
    <x v="8"/>
    <s v="Dec"/>
    <x v="3"/>
    <s v="2025-Dec"/>
    <n v="5"/>
    <s v="FREQUENT"/>
  </r>
  <r>
    <x v="105"/>
    <d v="2024-02-02T00:00:00"/>
    <x v="60"/>
    <s v="Vikram Singh"/>
    <s v="Female"/>
    <n v="45"/>
    <x v="9"/>
    <x v="0"/>
    <s v="P103"/>
    <x v="19"/>
    <x v="4"/>
    <x v="0"/>
    <n v="2500"/>
    <x v="1"/>
    <x v="35"/>
    <n v="1600"/>
    <n v="525"/>
    <x v="2"/>
    <x v="0"/>
    <s v="Q1"/>
    <x v="1"/>
    <n v="24.71"/>
    <n v="0"/>
    <n v="2500"/>
    <n v="375"/>
    <n v="937500"/>
    <n v="0.24705882352941178"/>
    <x v="0"/>
    <x v="5"/>
    <s v="Feb"/>
    <x v="0"/>
    <s v="2024-Feb"/>
    <n v="6"/>
    <s v="FREQUENT"/>
  </r>
  <r>
    <x v="106"/>
    <d v="2025-05-02T00:00:00"/>
    <x v="87"/>
    <s v="Riya Patel"/>
    <s v="Female"/>
    <n v="33"/>
    <x v="10"/>
    <x v="3"/>
    <s v="P102"/>
    <x v="11"/>
    <x v="4"/>
    <x v="0"/>
    <n v="28000"/>
    <x v="0"/>
    <x v="81"/>
    <n v="21000"/>
    <n v="1400"/>
    <x v="2"/>
    <x v="0"/>
    <s v="Q2"/>
    <x v="1"/>
    <n v="6.25"/>
    <n v="0"/>
    <n v="28000"/>
    <n v="5600"/>
    <n v="156800000"/>
    <n v="6.25E-2"/>
    <x v="1"/>
    <x v="1"/>
    <s v="May"/>
    <x v="1"/>
    <s v="2025-May"/>
    <n v="8"/>
    <s v="FREQUENT"/>
  </r>
  <r>
    <x v="107"/>
    <d v="2024-03-25T00:00:00"/>
    <x v="88"/>
    <s v="Rahul Verma"/>
    <s v="Male"/>
    <n v="31"/>
    <x v="6"/>
    <x v="2"/>
    <s v="P502"/>
    <x v="7"/>
    <x v="5"/>
    <x v="1"/>
    <n v="700"/>
    <x v="1"/>
    <x v="82"/>
    <n v="1710"/>
    <n v="75"/>
    <x v="0"/>
    <x v="0"/>
    <s v="Q1"/>
    <x v="1"/>
    <n v="4.2"/>
    <n v="0"/>
    <n v="2100"/>
    <n v="315"/>
    <n v="661500"/>
    <n v="4.2016806722689079E-2"/>
    <x v="0"/>
    <x v="0"/>
    <s v="Mar"/>
    <x v="0"/>
    <s v="2024-Mar"/>
    <n v="12"/>
    <s v="FREQUENT"/>
  </r>
  <r>
    <x v="108"/>
    <d v="2024-12-05T00:00:00"/>
    <x v="89"/>
    <s v="Sneha Reddy"/>
    <s v="Female"/>
    <n v="47"/>
    <x v="2"/>
    <x v="2"/>
    <s v="P602"/>
    <x v="18"/>
    <x v="6"/>
    <x v="0"/>
    <n v="3500"/>
    <x v="2"/>
    <x v="83"/>
    <n v="2500"/>
    <n v="-825"/>
    <x v="4"/>
    <x v="1"/>
    <s v="Q4"/>
    <x v="2"/>
    <n v="24.81"/>
    <n v="-5000"/>
    <n v="3500"/>
    <n v="175"/>
    <n v="612500"/>
    <n v="0.24812030075187969"/>
    <x v="0"/>
    <x v="8"/>
    <s v="Dec"/>
    <x v="3"/>
    <s v="2024-Dec"/>
    <n v="17"/>
    <s v="FREQUENT"/>
  </r>
  <r>
    <x v="109"/>
    <d v="2025-06-24T00:00:00"/>
    <x v="90"/>
    <s v="Meera Verma"/>
    <s v="Female"/>
    <n v="46"/>
    <x v="9"/>
    <x v="0"/>
    <s v="P102"/>
    <x v="11"/>
    <x v="4"/>
    <x v="0"/>
    <n v="28000"/>
    <x v="0"/>
    <x v="6"/>
    <n v="21000"/>
    <n v="0"/>
    <x v="1"/>
    <x v="2"/>
    <s v="Q2"/>
    <x v="1"/>
    <n v="0"/>
    <n v="-21000"/>
    <n v="28000"/>
    <n v="5600"/>
    <n v="156800000"/>
    <n v="0"/>
    <x v="1"/>
    <x v="4"/>
    <s v="Jun"/>
    <x v="1"/>
    <s v="2025-Jun"/>
    <n v="14"/>
    <s v="FREQUENT"/>
  </r>
  <r>
    <x v="110"/>
    <d v="2025-12-09T00:00:00"/>
    <x v="91"/>
    <s v="Priya Joshi"/>
    <s v="Male"/>
    <n v="21"/>
    <x v="10"/>
    <x v="3"/>
    <s v="P602"/>
    <x v="18"/>
    <x v="6"/>
    <x v="0"/>
    <n v="3500"/>
    <x v="4"/>
    <x v="30"/>
    <n v="2500"/>
    <n v="650"/>
    <x v="2"/>
    <x v="0"/>
    <s v="Q4"/>
    <x v="0"/>
    <n v="20.63"/>
    <n v="0"/>
    <n v="3500"/>
    <n v="350"/>
    <n v="1225000"/>
    <n v="0.20634920634920634"/>
    <x v="1"/>
    <x v="8"/>
    <s v="Dec"/>
    <x v="3"/>
    <s v="2025-Dec"/>
    <n v="17"/>
    <s v="FREQUENT"/>
  </r>
  <r>
    <x v="111"/>
    <d v="2024-03-17T00:00:00"/>
    <x v="29"/>
    <s v="Karan Shah"/>
    <s v="Female"/>
    <n v="39"/>
    <x v="5"/>
    <x v="0"/>
    <s v="P702"/>
    <x v="14"/>
    <x v="2"/>
    <x v="0"/>
    <n v="7000"/>
    <x v="4"/>
    <x v="6"/>
    <n v="5200"/>
    <n v="0"/>
    <x v="0"/>
    <x v="2"/>
    <s v="Q1"/>
    <x v="0"/>
    <n v="0"/>
    <n v="-5200"/>
    <n v="7000"/>
    <n v="700"/>
    <n v="4900000"/>
    <n v="0"/>
    <x v="0"/>
    <x v="0"/>
    <s v="Mar"/>
    <x v="0"/>
    <s v="2024-Mar"/>
    <n v="37"/>
    <s v="FREQUENT"/>
  </r>
  <r>
    <x v="112"/>
    <d v="2025-07-31T00:00:00"/>
    <x v="91"/>
    <s v="Priya Joshi"/>
    <s v="Male"/>
    <n v="21"/>
    <x v="10"/>
    <x v="3"/>
    <s v="P702"/>
    <x v="14"/>
    <x v="2"/>
    <x v="0"/>
    <n v="7000"/>
    <x v="0"/>
    <x v="6"/>
    <n v="5200"/>
    <n v="0"/>
    <x v="1"/>
    <x v="2"/>
    <s v="Q3"/>
    <x v="0"/>
    <n v="0"/>
    <n v="-5200"/>
    <n v="7000"/>
    <n v="1400"/>
    <n v="9800000"/>
    <n v="0"/>
    <x v="1"/>
    <x v="2"/>
    <s v="Jul"/>
    <x v="2"/>
    <s v="2025-Jul"/>
    <n v="17"/>
    <s v="FREQUENT"/>
  </r>
  <r>
    <x v="113"/>
    <d v="2024-11-18T00:00:00"/>
    <x v="92"/>
    <s v="Simran Joshi"/>
    <s v="Male"/>
    <n v="57"/>
    <x v="9"/>
    <x v="0"/>
    <s v="P101"/>
    <x v="5"/>
    <x v="4"/>
    <x v="0"/>
    <n v="55000"/>
    <x v="5"/>
    <x v="84"/>
    <n v="40000"/>
    <n v="1250"/>
    <x v="4"/>
    <x v="0"/>
    <s v="Q4"/>
    <x v="1"/>
    <n v="3.03"/>
    <n v="0"/>
    <n v="55000"/>
    <n v="13750"/>
    <n v="756250000"/>
    <n v="3.0303030303030304E-2"/>
    <x v="0"/>
    <x v="10"/>
    <s v="Nov"/>
    <x v="3"/>
    <s v="2024-Nov"/>
    <n v="10"/>
    <s v="FREQUENT"/>
  </r>
  <r>
    <x v="114"/>
    <d v="2025-12-30T00:00:00"/>
    <x v="93"/>
    <s v="Sahil Mehta"/>
    <s v="Male"/>
    <n v="42"/>
    <x v="4"/>
    <x v="3"/>
    <s v="P402"/>
    <x v="10"/>
    <x v="0"/>
    <x v="1"/>
    <n v="600"/>
    <x v="4"/>
    <x v="85"/>
    <n v="1140"/>
    <n v="480"/>
    <x v="0"/>
    <x v="0"/>
    <s v="Q4"/>
    <x v="0"/>
    <n v="29.63"/>
    <n v="0"/>
    <n v="1800"/>
    <n v="180"/>
    <n v="324000"/>
    <n v="0.29629629629629628"/>
    <x v="1"/>
    <x v="8"/>
    <s v="Dec"/>
    <x v="3"/>
    <s v="2025-Dec"/>
    <n v="11"/>
    <s v="FREQUENT"/>
  </r>
  <r>
    <x v="115"/>
    <d v="2025-07-31T00:00:00"/>
    <x v="82"/>
    <s v="Pooja Das"/>
    <s v="Male"/>
    <n v="54"/>
    <x v="4"/>
    <x v="3"/>
    <s v="P203"/>
    <x v="3"/>
    <x v="1"/>
    <x v="0"/>
    <n v="35000"/>
    <x v="1"/>
    <x v="48"/>
    <n v="27000"/>
    <n v="2750"/>
    <x v="2"/>
    <x v="0"/>
    <s v="Q3"/>
    <x v="0"/>
    <n v="9.24"/>
    <n v="0"/>
    <n v="35000"/>
    <n v="5250"/>
    <n v="183750000"/>
    <n v="9.2436974789915971E-2"/>
    <x v="1"/>
    <x v="2"/>
    <s v="Jul"/>
    <x v="2"/>
    <s v="2025-Jul"/>
    <n v="12"/>
    <s v="FREQUENT"/>
  </r>
  <r>
    <x v="116"/>
    <d v="2025-11-24T00:00:00"/>
    <x v="94"/>
    <s v="Amit Singh"/>
    <s v="Male"/>
    <n v="25"/>
    <x v="1"/>
    <x v="1"/>
    <s v="P601"/>
    <x v="17"/>
    <x v="6"/>
    <x v="0"/>
    <n v="3000"/>
    <x v="2"/>
    <x v="86"/>
    <n v="2100"/>
    <n v="750"/>
    <x v="1"/>
    <x v="0"/>
    <s v="Q4"/>
    <x v="1"/>
    <n v="26.32"/>
    <n v="0"/>
    <n v="3000"/>
    <n v="150"/>
    <n v="450000"/>
    <n v="0.26315789473684209"/>
    <x v="1"/>
    <x v="10"/>
    <s v="Nov"/>
    <x v="3"/>
    <s v="2025-Nov"/>
    <n v="11"/>
    <s v="FREQUENT"/>
  </r>
  <r>
    <x v="117"/>
    <d v="2024-05-23T00:00:00"/>
    <x v="56"/>
    <s v="Neha Nair"/>
    <s v="Female"/>
    <n v="43"/>
    <x v="2"/>
    <x v="2"/>
    <s v="P703"/>
    <x v="2"/>
    <x v="2"/>
    <x v="0"/>
    <n v="4000"/>
    <x v="4"/>
    <x v="87"/>
    <n v="2900"/>
    <n v="700"/>
    <x v="3"/>
    <x v="0"/>
    <s v="Q2"/>
    <x v="1"/>
    <n v="19.440000000000001"/>
    <n v="0"/>
    <n v="4000"/>
    <n v="400"/>
    <n v="1600000"/>
    <n v="0.19444444444444445"/>
    <x v="0"/>
    <x v="1"/>
    <s v="May"/>
    <x v="1"/>
    <s v="2024-May"/>
    <n v="8"/>
    <s v="FREQUENT"/>
  </r>
  <r>
    <x v="118"/>
    <d v="2024-12-20T00:00:00"/>
    <x v="95"/>
    <s v="Nikhil Verma"/>
    <s v="Female"/>
    <n v="30"/>
    <x v="10"/>
    <x v="3"/>
    <s v="P102"/>
    <x v="11"/>
    <x v="4"/>
    <x v="0"/>
    <n v="28000"/>
    <x v="1"/>
    <x v="66"/>
    <n v="21000"/>
    <n v="2800"/>
    <x v="1"/>
    <x v="0"/>
    <s v="Q4"/>
    <x v="2"/>
    <n v="11.76"/>
    <n v="0"/>
    <n v="28000"/>
    <n v="4200"/>
    <n v="117600000"/>
    <n v="0.11764705882352941"/>
    <x v="0"/>
    <x v="8"/>
    <s v="Dec"/>
    <x v="3"/>
    <s v="2024-Dec"/>
    <n v="3"/>
    <s v="REGULAR"/>
  </r>
  <r>
    <x v="119"/>
    <d v="2024-03-18T00:00:00"/>
    <x v="96"/>
    <s v="Varun Verma"/>
    <s v="Female"/>
    <n v="35"/>
    <x v="10"/>
    <x v="3"/>
    <s v="P303"/>
    <x v="4"/>
    <x v="3"/>
    <x v="1"/>
    <n v="3500"/>
    <x v="2"/>
    <x v="88"/>
    <n v="6900"/>
    <n v="3075"/>
    <x v="2"/>
    <x v="0"/>
    <s v="Q1"/>
    <x v="1"/>
    <n v="30.83"/>
    <n v="0"/>
    <n v="10500"/>
    <n v="525"/>
    <n v="5512500"/>
    <n v="0.30827067669172931"/>
    <x v="0"/>
    <x v="0"/>
    <s v="Mar"/>
    <x v="0"/>
    <s v="2024-Mar"/>
    <n v="12"/>
    <s v="FREQUENT"/>
  </r>
  <r>
    <x v="120"/>
    <d v="2025-09-01T00:00:00"/>
    <x v="97"/>
    <s v="Amit Singh"/>
    <s v="Male"/>
    <n v="38"/>
    <x v="8"/>
    <x v="2"/>
    <s v="P402"/>
    <x v="10"/>
    <x v="0"/>
    <x v="2"/>
    <n v="600"/>
    <x v="1"/>
    <x v="18"/>
    <n v="760"/>
    <n v="260"/>
    <x v="4"/>
    <x v="0"/>
    <s v="Q3"/>
    <x v="0"/>
    <n v="25.49"/>
    <n v="0"/>
    <n v="1200"/>
    <n v="180"/>
    <n v="216000"/>
    <n v="0.25490196078431371"/>
    <x v="1"/>
    <x v="9"/>
    <s v="Sep"/>
    <x v="2"/>
    <s v="2025-Sep"/>
    <n v="11"/>
    <s v="FREQUENT"/>
  </r>
  <r>
    <x v="121"/>
    <d v="2025-10-11T00:00:00"/>
    <x v="15"/>
    <s v="Pooja Patel"/>
    <s v="Female"/>
    <n v="42"/>
    <x v="2"/>
    <x v="2"/>
    <s v="P301"/>
    <x v="21"/>
    <x v="3"/>
    <x v="0"/>
    <n v="900"/>
    <x v="4"/>
    <x v="89"/>
    <n v="550"/>
    <n v="260"/>
    <x v="3"/>
    <x v="0"/>
    <s v="Q4"/>
    <x v="1"/>
    <n v="32.1"/>
    <n v="0"/>
    <n v="900"/>
    <n v="90"/>
    <n v="81000"/>
    <n v="0.32098765432098764"/>
    <x v="1"/>
    <x v="6"/>
    <s v="Oct"/>
    <x v="3"/>
    <s v="2025-Oct"/>
    <n v="6"/>
    <s v="FREQUENT"/>
  </r>
  <r>
    <x v="122"/>
    <d v="2024-08-21T00:00:00"/>
    <x v="98"/>
    <s v="Vikram Reddy"/>
    <s v="Female"/>
    <n v="29"/>
    <x v="9"/>
    <x v="0"/>
    <s v="P401"/>
    <x v="0"/>
    <x v="0"/>
    <x v="2"/>
    <n v="800"/>
    <x v="3"/>
    <x v="53"/>
    <n v="1000"/>
    <n v="600"/>
    <x v="2"/>
    <x v="0"/>
    <s v="Q3"/>
    <x v="2"/>
    <n v="37.5"/>
    <n v="0"/>
    <n v="1600"/>
    <n v="0"/>
    <n v="0"/>
    <n v="0.375"/>
    <x v="0"/>
    <x v="3"/>
    <s v="Aug"/>
    <x v="2"/>
    <s v="2024-Aug"/>
    <n v="7"/>
    <s v="FREQUENT"/>
  </r>
  <r>
    <x v="123"/>
    <d v="2024-07-09T00:00:00"/>
    <x v="99"/>
    <s v="Vikram Patel"/>
    <s v="Male"/>
    <n v="47"/>
    <x v="10"/>
    <x v="3"/>
    <s v="P702"/>
    <x v="14"/>
    <x v="2"/>
    <x v="2"/>
    <n v="7000"/>
    <x v="4"/>
    <x v="90"/>
    <n v="10400"/>
    <n v="2200"/>
    <x v="2"/>
    <x v="0"/>
    <s v="Q3"/>
    <x v="1"/>
    <n v="17.46"/>
    <n v="0"/>
    <n v="14000"/>
    <n v="1400"/>
    <n v="19600000"/>
    <n v="0.17460317460317459"/>
    <x v="0"/>
    <x v="2"/>
    <s v="Jul"/>
    <x v="2"/>
    <s v="2024-Jul"/>
    <n v="8"/>
    <s v="FREQUENT"/>
  </r>
  <r>
    <x v="124"/>
    <d v="2025-09-25T00:00:00"/>
    <x v="100"/>
    <s v="Aditya Das"/>
    <s v="Male"/>
    <n v="59"/>
    <x v="11"/>
    <x v="3"/>
    <s v="P302"/>
    <x v="15"/>
    <x v="3"/>
    <x v="2"/>
    <n v="2200"/>
    <x v="2"/>
    <x v="91"/>
    <n v="2800"/>
    <n v="1380"/>
    <x v="3"/>
    <x v="0"/>
    <s v="Q3"/>
    <x v="2"/>
    <n v="33.01"/>
    <n v="0"/>
    <n v="4400"/>
    <n v="220"/>
    <n v="968000"/>
    <n v="0.33014354066985646"/>
    <x v="1"/>
    <x v="9"/>
    <s v="Sep"/>
    <x v="2"/>
    <s v="2025-Sep"/>
    <n v="2"/>
    <s v="REGULAR"/>
  </r>
  <r>
    <x v="125"/>
    <d v="2024-03-25T00:00:00"/>
    <x v="101"/>
    <s v="Amit Singh"/>
    <s v="Female"/>
    <n v="20"/>
    <x v="10"/>
    <x v="3"/>
    <s v="P301"/>
    <x v="21"/>
    <x v="3"/>
    <x v="0"/>
    <n v="900"/>
    <x v="4"/>
    <x v="89"/>
    <n v="550"/>
    <n v="260"/>
    <x v="1"/>
    <x v="0"/>
    <s v="Q1"/>
    <x v="0"/>
    <n v="32.1"/>
    <n v="0"/>
    <n v="900"/>
    <n v="90"/>
    <n v="81000"/>
    <n v="0.32098765432098764"/>
    <x v="0"/>
    <x v="0"/>
    <s v="Mar"/>
    <x v="0"/>
    <s v="2024-Mar"/>
    <n v="6"/>
    <s v="FREQUENT"/>
  </r>
  <r>
    <x v="126"/>
    <d v="2025-10-11T00:00:00"/>
    <x v="102"/>
    <s v="Pooja Sharma"/>
    <s v="Male"/>
    <n v="42"/>
    <x v="9"/>
    <x v="0"/>
    <s v="P105"/>
    <x v="20"/>
    <x v="4"/>
    <x v="0"/>
    <n v="22000"/>
    <x v="5"/>
    <x v="92"/>
    <n v="16500"/>
    <n v="0"/>
    <x v="3"/>
    <x v="0"/>
    <s v="Q4"/>
    <x v="0"/>
    <n v="0"/>
    <n v="0"/>
    <n v="22000"/>
    <n v="5500"/>
    <n v="121000000"/>
    <n v="0"/>
    <x v="1"/>
    <x v="6"/>
    <s v="Oct"/>
    <x v="3"/>
    <s v="2025-Oct"/>
    <n v="3"/>
    <s v="REGULAR"/>
  </r>
  <r>
    <x v="127"/>
    <d v="2024-04-19T00:00:00"/>
    <x v="103"/>
    <s v="Meera Patel"/>
    <s v="Female"/>
    <n v="60"/>
    <x v="6"/>
    <x v="2"/>
    <s v="P103"/>
    <x v="19"/>
    <x v="4"/>
    <x v="1"/>
    <n v="2500"/>
    <x v="1"/>
    <x v="93"/>
    <n v="4800"/>
    <n v="1575"/>
    <x v="1"/>
    <x v="0"/>
    <s v="Q2"/>
    <x v="2"/>
    <n v="24.71"/>
    <n v="0"/>
    <n v="7500"/>
    <n v="1125"/>
    <n v="8437500"/>
    <n v="0.24705882352941178"/>
    <x v="0"/>
    <x v="7"/>
    <s v="Apr"/>
    <x v="1"/>
    <s v="2024-Apr"/>
    <n v="11"/>
    <s v="FREQUENT"/>
  </r>
  <r>
    <x v="128"/>
    <d v="2025-01-03T00:00:00"/>
    <x v="104"/>
    <s v="Nikhil Reddy"/>
    <s v="Male"/>
    <n v="59"/>
    <x v="1"/>
    <x v="1"/>
    <s v="P301"/>
    <x v="21"/>
    <x v="3"/>
    <x v="2"/>
    <n v="900"/>
    <x v="1"/>
    <x v="57"/>
    <n v="1100"/>
    <n v="430"/>
    <x v="1"/>
    <x v="0"/>
    <s v="Q1"/>
    <x v="2"/>
    <n v="28.1"/>
    <n v="0"/>
    <n v="1800"/>
    <n v="270"/>
    <n v="486000"/>
    <n v="0.28104575163398693"/>
    <x v="1"/>
    <x v="11"/>
    <s v="Jan"/>
    <x v="0"/>
    <s v="2025-Jan"/>
    <n v="4"/>
    <s v="OCASSIONAL"/>
  </r>
  <r>
    <x v="129"/>
    <d v="2025-03-17T00:00:00"/>
    <x v="105"/>
    <s v="Meera Patel"/>
    <s v="Female"/>
    <n v="51"/>
    <x v="4"/>
    <x v="3"/>
    <s v="P501"/>
    <x v="13"/>
    <x v="5"/>
    <x v="2"/>
    <n v="550"/>
    <x v="4"/>
    <x v="33"/>
    <n v="900"/>
    <n v="90"/>
    <x v="2"/>
    <x v="0"/>
    <s v="Q1"/>
    <x v="1"/>
    <n v="9.09"/>
    <n v="0"/>
    <n v="1100"/>
    <n v="110"/>
    <n v="121000"/>
    <n v="9.0909090909090912E-2"/>
    <x v="1"/>
    <x v="0"/>
    <s v="Mar"/>
    <x v="0"/>
    <s v="2025-Mar"/>
    <n v="12"/>
    <s v="FREQUENT"/>
  </r>
  <r>
    <x v="130"/>
    <d v="2024-04-15T00:00:00"/>
    <x v="106"/>
    <s v="Amit Verma"/>
    <s v="Female"/>
    <n v="60"/>
    <x v="1"/>
    <x v="1"/>
    <s v="P101"/>
    <x v="5"/>
    <x v="4"/>
    <x v="2"/>
    <n v="55000"/>
    <x v="1"/>
    <x v="94"/>
    <n v="80000"/>
    <n v="13500"/>
    <x v="1"/>
    <x v="0"/>
    <s v="Q2"/>
    <x v="0"/>
    <n v="14.44"/>
    <n v="0"/>
    <n v="110000"/>
    <n v="16500"/>
    <n v="1815000000"/>
    <n v="0.14438502673796791"/>
    <x v="0"/>
    <x v="7"/>
    <s v="Apr"/>
    <x v="1"/>
    <s v="2024-Apr"/>
    <n v="8"/>
    <s v="FREQUENT"/>
  </r>
  <r>
    <x v="131"/>
    <d v="2025-09-03T00:00:00"/>
    <x v="107"/>
    <s v="Arjun Joshi"/>
    <s v="Male"/>
    <n v="37"/>
    <x v="1"/>
    <x v="1"/>
    <s v="P603"/>
    <x v="22"/>
    <x v="6"/>
    <x v="2"/>
    <n v="1200"/>
    <x v="3"/>
    <x v="52"/>
    <n v="1600"/>
    <n v="800"/>
    <x v="3"/>
    <x v="0"/>
    <s v="Q3"/>
    <x v="2"/>
    <n v="33.33"/>
    <n v="0"/>
    <n v="2400"/>
    <n v="0"/>
    <n v="0"/>
    <n v="0.33333333333333331"/>
    <x v="1"/>
    <x v="9"/>
    <s v="Sep"/>
    <x v="2"/>
    <s v="2025-Sep"/>
    <n v="4"/>
    <s v="OCASSIONAL"/>
  </r>
  <r>
    <x v="132"/>
    <d v="2024-01-13T00:00:00"/>
    <x v="108"/>
    <s v="Arjun Reddy"/>
    <s v="Female"/>
    <n v="43"/>
    <x v="0"/>
    <x v="0"/>
    <s v="P302"/>
    <x v="15"/>
    <x v="3"/>
    <x v="0"/>
    <n v="2200"/>
    <x v="2"/>
    <x v="95"/>
    <n v="1400"/>
    <n v="690"/>
    <x v="2"/>
    <x v="0"/>
    <s v="Q1"/>
    <x v="0"/>
    <n v="33.01"/>
    <n v="0"/>
    <n v="2200"/>
    <n v="110"/>
    <n v="242000"/>
    <n v="0.33014354066985646"/>
    <x v="0"/>
    <x v="11"/>
    <s v="Jan"/>
    <x v="0"/>
    <s v="2024-Jan"/>
    <n v="17"/>
    <s v="FREQUENT"/>
  </r>
  <r>
    <x v="133"/>
    <d v="2025-07-26T00:00:00"/>
    <x v="109"/>
    <s v="Vikram Verma"/>
    <s v="Male"/>
    <n v="37"/>
    <x v="6"/>
    <x v="2"/>
    <s v="P203"/>
    <x v="3"/>
    <x v="1"/>
    <x v="0"/>
    <n v="35000"/>
    <x v="1"/>
    <x v="48"/>
    <n v="27000"/>
    <n v="2750"/>
    <x v="2"/>
    <x v="0"/>
    <s v="Q3"/>
    <x v="1"/>
    <n v="9.24"/>
    <n v="0"/>
    <n v="35000"/>
    <n v="5250"/>
    <n v="183750000"/>
    <n v="9.2436974789915971E-2"/>
    <x v="1"/>
    <x v="2"/>
    <s v="Jul"/>
    <x v="2"/>
    <s v="2025-Jul"/>
    <n v="5"/>
    <s v="FREQUENT"/>
  </r>
  <r>
    <x v="134"/>
    <d v="2025-01-24T00:00:00"/>
    <x v="110"/>
    <s v="Simran Joshi"/>
    <s v="Female"/>
    <n v="26"/>
    <x v="9"/>
    <x v="0"/>
    <s v="P201"/>
    <x v="9"/>
    <x v="1"/>
    <x v="0"/>
    <n v="8500"/>
    <x v="2"/>
    <x v="96"/>
    <n v="6500"/>
    <n v="1575"/>
    <x v="1"/>
    <x v="0"/>
    <s v="Q1"/>
    <x v="0"/>
    <n v="19.5"/>
    <n v="0"/>
    <n v="8500"/>
    <n v="425"/>
    <n v="3612500"/>
    <n v="0.19504643962848298"/>
    <x v="1"/>
    <x v="11"/>
    <s v="Jan"/>
    <x v="0"/>
    <s v="2025-Jan"/>
    <n v="18"/>
    <s v="FREQUENT"/>
  </r>
  <r>
    <x v="135"/>
    <d v="2025-05-19T00:00:00"/>
    <x v="13"/>
    <s v="Riya Mehta"/>
    <s v="Male"/>
    <n v="30"/>
    <x v="4"/>
    <x v="3"/>
    <s v="P105"/>
    <x v="20"/>
    <x v="4"/>
    <x v="0"/>
    <n v="22000"/>
    <x v="3"/>
    <x v="49"/>
    <n v="16500"/>
    <n v="5500"/>
    <x v="1"/>
    <x v="0"/>
    <s v="Q2"/>
    <x v="1"/>
    <n v="25"/>
    <n v="0"/>
    <n v="22000"/>
    <n v="0"/>
    <n v="0"/>
    <n v="0.25"/>
    <x v="1"/>
    <x v="1"/>
    <s v="May"/>
    <x v="1"/>
    <s v="2025-May"/>
    <n v="8"/>
    <s v="FREQUENT"/>
  </r>
  <r>
    <x v="136"/>
    <d v="2025-03-07T00:00:00"/>
    <x v="111"/>
    <s v="Sahil Iyer"/>
    <s v="Female"/>
    <n v="41"/>
    <x v="11"/>
    <x v="3"/>
    <s v="P302"/>
    <x v="15"/>
    <x v="3"/>
    <x v="2"/>
    <n v="2200"/>
    <x v="4"/>
    <x v="60"/>
    <n v="2800"/>
    <n v="1160"/>
    <x v="2"/>
    <x v="0"/>
    <s v="Q1"/>
    <x v="0"/>
    <n v="29.29"/>
    <n v="0"/>
    <n v="4400"/>
    <n v="440"/>
    <n v="1936000"/>
    <n v="0.29292929292929293"/>
    <x v="1"/>
    <x v="0"/>
    <s v="Mar"/>
    <x v="0"/>
    <s v="2025-Mar"/>
    <n v="12"/>
    <s v="FREQUENT"/>
  </r>
  <r>
    <x v="137"/>
    <d v="2024-09-14T00:00:00"/>
    <x v="112"/>
    <s v="Arjun Mishra"/>
    <s v="Female"/>
    <n v="36"/>
    <x v="4"/>
    <x v="3"/>
    <s v="P203"/>
    <x v="3"/>
    <x v="1"/>
    <x v="0"/>
    <n v="35000"/>
    <x v="0"/>
    <x v="97"/>
    <n v="27000"/>
    <n v="1000"/>
    <x v="3"/>
    <x v="0"/>
    <s v="Q3"/>
    <x v="1"/>
    <n v="3.57"/>
    <n v="0"/>
    <n v="35000"/>
    <n v="7000"/>
    <n v="245000000"/>
    <n v="3.5714285714285712E-2"/>
    <x v="0"/>
    <x v="9"/>
    <s v="Sep"/>
    <x v="2"/>
    <s v="2024-Sep"/>
    <n v="8"/>
    <s v="FREQUENT"/>
  </r>
  <r>
    <x v="138"/>
    <d v="2025-09-23T00:00:00"/>
    <x v="113"/>
    <s v="Akash Gupta"/>
    <s v="Male"/>
    <n v="52"/>
    <x v="8"/>
    <x v="2"/>
    <s v="P202"/>
    <x v="1"/>
    <x v="1"/>
    <x v="0"/>
    <n v="12000"/>
    <x v="3"/>
    <x v="45"/>
    <n v="9000"/>
    <n v="3000"/>
    <x v="2"/>
    <x v="0"/>
    <s v="Q3"/>
    <x v="0"/>
    <n v="25"/>
    <n v="0"/>
    <n v="12000"/>
    <n v="0"/>
    <n v="0"/>
    <n v="0.25"/>
    <x v="1"/>
    <x v="9"/>
    <s v="Sep"/>
    <x v="2"/>
    <s v="2025-Sep"/>
    <n v="20"/>
    <s v="FREQUENT"/>
  </r>
  <r>
    <x v="139"/>
    <d v="2024-01-07T00:00:00"/>
    <x v="114"/>
    <s v="Rohan Singh"/>
    <s v="Male"/>
    <n v="41"/>
    <x v="8"/>
    <x v="2"/>
    <s v="P402"/>
    <x v="10"/>
    <x v="0"/>
    <x v="0"/>
    <n v="600"/>
    <x v="2"/>
    <x v="68"/>
    <n v="380"/>
    <n v="190"/>
    <x v="1"/>
    <x v="0"/>
    <s v="Q1"/>
    <x v="2"/>
    <n v="33.33"/>
    <n v="0"/>
    <n v="600"/>
    <n v="30"/>
    <n v="18000"/>
    <n v="0.33333333333333331"/>
    <x v="0"/>
    <x v="11"/>
    <s v="Jan"/>
    <x v="0"/>
    <s v="2024-Jan"/>
    <n v="5"/>
    <s v="FREQUENT"/>
  </r>
  <r>
    <x v="140"/>
    <d v="2024-12-03T00:00:00"/>
    <x v="115"/>
    <s v="Akash Singh"/>
    <s v="Male"/>
    <n v="55"/>
    <x v="0"/>
    <x v="0"/>
    <s v="P501"/>
    <x v="13"/>
    <x v="5"/>
    <x v="1"/>
    <n v="550"/>
    <x v="4"/>
    <x v="98"/>
    <n v="1350"/>
    <n v="135"/>
    <x v="1"/>
    <x v="0"/>
    <s v="Q4"/>
    <x v="1"/>
    <n v="9.09"/>
    <n v="0"/>
    <n v="1650"/>
    <n v="165"/>
    <n v="272250"/>
    <n v="9.0909090909090912E-2"/>
    <x v="0"/>
    <x v="8"/>
    <s v="Dec"/>
    <x v="3"/>
    <s v="2024-Dec"/>
    <n v="6"/>
    <s v="FREQUENT"/>
  </r>
  <r>
    <x v="141"/>
    <d v="2025-10-28T00:00:00"/>
    <x v="116"/>
    <s v="Pooja Patel"/>
    <s v="Male"/>
    <n v="30"/>
    <x v="7"/>
    <x v="1"/>
    <s v="P603"/>
    <x v="22"/>
    <x v="6"/>
    <x v="2"/>
    <n v="1200"/>
    <x v="4"/>
    <x v="99"/>
    <n v="1600"/>
    <n v="560"/>
    <x v="1"/>
    <x v="0"/>
    <s v="Q4"/>
    <x v="2"/>
    <n v="25.93"/>
    <n v="0"/>
    <n v="2400"/>
    <n v="240"/>
    <n v="576000"/>
    <n v="0.25925925925925924"/>
    <x v="1"/>
    <x v="6"/>
    <s v="Oct"/>
    <x v="3"/>
    <s v="2025-Oct"/>
    <n v="4"/>
    <s v="OCASSIONAL"/>
  </r>
  <r>
    <x v="142"/>
    <d v="2025-12-12T00:00:00"/>
    <x v="117"/>
    <s v="Akash Gupta"/>
    <s v="Female"/>
    <n v="32"/>
    <x v="11"/>
    <x v="3"/>
    <s v="P202"/>
    <x v="1"/>
    <x v="1"/>
    <x v="0"/>
    <n v="12000"/>
    <x v="2"/>
    <x v="62"/>
    <n v="9000"/>
    <n v="2400"/>
    <x v="2"/>
    <x v="0"/>
    <s v="Q4"/>
    <x v="2"/>
    <n v="21.05"/>
    <n v="0"/>
    <n v="12000"/>
    <n v="600"/>
    <n v="7200000"/>
    <n v="0.21052631578947367"/>
    <x v="1"/>
    <x v="8"/>
    <s v="Dec"/>
    <x v="3"/>
    <s v="2025-Dec"/>
    <n v="23"/>
    <s v="FREQUENT"/>
  </r>
  <r>
    <x v="143"/>
    <d v="2025-02-11T00:00:00"/>
    <x v="118"/>
    <s v="Amit Sharma"/>
    <s v="Female"/>
    <n v="27"/>
    <x v="1"/>
    <x v="1"/>
    <s v="P303"/>
    <x v="4"/>
    <x v="3"/>
    <x v="2"/>
    <n v="3500"/>
    <x v="1"/>
    <x v="17"/>
    <n v="4600"/>
    <n v="1350"/>
    <x v="1"/>
    <x v="0"/>
    <s v="Q1"/>
    <x v="1"/>
    <n v="22.69"/>
    <n v="0"/>
    <n v="7000"/>
    <n v="1050"/>
    <n v="7350000"/>
    <n v="0.22689075630252101"/>
    <x v="1"/>
    <x v="5"/>
    <s v="Feb"/>
    <x v="0"/>
    <s v="2025-Feb"/>
    <n v="12"/>
    <s v="FREQUENT"/>
  </r>
  <r>
    <x v="144"/>
    <d v="2025-05-17T00:00:00"/>
    <x v="119"/>
    <s v="Simran Iyer"/>
    <s v="Male"/>
    <n v="56"/>
    <x v="9"/>
    <x v="0"/>
    <s v="P602"/>
    <x v="18"/>
    <x v="6"/>
    <x v="1"/>
    <n v="3500"/>
    <x v="3"/>
    <x v="100"/>
    <n v="7500"/>
    <n v="3000"/>
    <x v="3"/>
    <x v="0"/>
    <s v="Q2"/>
    <x v="2"/>
    <n v="28.57"/>
    <n v="0"/>
    <n v="10500"/>
    <n v="0"/>
    <n v="0"/>
    <n v="0.2857142857142857"/>
    <x v="1"/>
    <x v="1"/>
    <s v="May"/>
    <x v="1"/>
    <s v="2025-May"/>
    <n v="2"/>
    <s v="REGULAR"/>
  </r>
  <r>
    <x v="145"/>
    <d v="2024-10-14T00:00:00"/>
    <x v="29"/>
    <s v="Karan Shah"/>
    <s v="Female"/>
    <n v="39"/>
    <x v="5"/>
    <x v="0"/>
    <s v="P402"/>
    <x v="10"/>
    <x v="0"/>
    <x v="0"/>
    <n v="600"/>
    <x v="3"/>
    <x v="6"/>
    <n v="380"/>
    <n v="0"/>
    <x v="1"/>
    <x v="2"/>
    <s v="Q4"/>
    <x v="0"/>
    <n v="0"/>
    <n v="-380"/>
    <n v="600"/>
    <n v="0"/>
    <n v="0"/>
    <n v="0"/>
    <x v="0"/>
    <x v="6"/>
    <s v="Oct"/>
    <x v="3"/>
    <s v="2024-Oct"/>
    <n v="37"/>
    <s v="FREQUENT"/>
  </r>
  <r>
    <x v="146"/>
    <d v="2024-07-23T00:00:00"/>
    <x v="120"/>
    <s v="Vikram Singh"/>
    <s v="Female"/>
    <n v="52"/>
    <x v="11"/>
    <x v="3"/>
    <s v="P602"/>
    <x v="18"/>
    <x v="6"/>
    <x v="0"/>
    <n v="3500"/>
    <x v="2"/>
    <x v="101"/>
    <n v="2500"/>
    <n v="825"/>
    <x v="4"/>
    <x v="0"/>
    <s v="Q3"/>
    <x v="1"/>
    <n v="24.81"/>
    <n v="0"/>
    <n v="3500"/>
    <n v="175"/>
    <n v="612500"/>
    <n v="0.24812030075187969"/>
    <x v="0"/>
    <x v="2"/>
    <s v="Jul"/>
    <x v="2"/>
    <s v="2024-Jul"/>
    <n v="8"/>
    <s v="FREQUENT"/>
  </r>
  <r>
    <x v="147"/>
    <d v="2025-07-17T00:00:00"/>
    <x v="121"/>
    <s v="Varun Mehta"/>
    <s v="Female"/>
    <n v="38"/>
    <x v="2"/>
    <x v="2"/>
    <s v="P101"/>
    <x v="5"/>
    <x v="4"/>
    <x v="2"/>
    <n v="55000"/>
    <x v="4"/>
    <x v="102"/>
    <n v="80000"/>
    <n v="19000"/>
    <x v="4"/>
    <x v="0"/>
    <s v="Q3"/>
    <x v="0"/>
    <n v="19.190000000000001"/>
    <n v="0"/>
    <n v="110000"/>
    <n v="11000"/>
    <n v="1210000000"/>
    <n v="0.19191919191919191"/>
    <x v="1"/>
    <x v="2"/>
    <s v="Jul"/>
    <x v="2"/>
    <s v="2025-Jul"/>
    <n v="7"/>
    <s v="FREQUENT"/>
  </r>
  <r>
    <x v="148"/>
    <d v="2025-12-26T00:00:00"/>
    <x v="122"/>
    <s v="Rahul Mishra"/>
    <s v="Female"/>
    <n v="45"/>
    <x v="10"/>
    <x v="3"/>
    <s v="P202"/>
    <x v="1"/>
    <x v="1"/>
    <x v="2"/>
    <n v="12000"/>
    <x v="1"/>
    <x v="103"/>
    <n v="18000"/>
    <n v="2400"/>
    <x v="2"/>
    <x v="0"/>
    <s v="Q4"/>
    <x v="0"/>
    <n v="11.76"/>
    <n v="0"/>
    <n v="24000"/>
    <n v="3600"/>
    <n v="86400000"/>
    <n v="0.11764705882352941"/>
    <x v="1"/>
    <x v="8"/>
    <s v="Dec"/>
    <x v="3"/>
    <s v="2025-Dec"/>
    <n v="5"/>
    <s v="FREQUENT"/>
  </r>
  <r>
    <x v="149"/>
    <d v="2025-12-10T00:00:00"/>
    <x v="123"/>
    <s v="Amit Singh"/>
    <s v="Female"/>
    <n v="58"/>
    <x v="10"/>
    <x v="3"/>
    <s v="P103"/>
    <x v="19"/>
    <x v="4"/>
    <x v="0"/>
    <n v="2500"/>
    <x v="2"/>
    <x v="104"/>
    <n v="1600"/>
    <n v="775"/>
    <x v="0"/>
    <x v="0"/>
    <s v="Q4"/>
    <x v="2"/>
    <n v="32.630000000000003"/>
    <n v="0"/>
    <n v="2500"/>
    <n v="125"/>
    <n v="312500"/>
    <n v="0.32631578947368423"/>
    <x v="1"/>
    <x v="8"/>
    <s v="Dec"/>
    <x v="3"/>
    <s v="2025-Dec"/>
    <n v="1"/>
    <s v="REGULAR"/>
  </r>
  <r>
    <x v="150"/>
    <d v="2025-02-22T00:00:00"/>
    <x v="81"/>
    <s v="Pooja Joshi"/>
    <s v="Male"/>
    <n v="27"/>
    <x v="5"/>
    <x v="0"/>
    <s v="P702"/>
    <x v="14"/>
    <x v="2"/>
    <x v="2"/>
    <n v="7000"/>
    <x v="2"/>
    <x v="105"/>
    <n v="10400"/>
    <n v="2900"/>
    <x v="2"/>
    <x v="0"/>
    <s v="Q1"/>
    <x v="2"/>
    <n v="21.8"/>
    <n v="0"/>
    <n v="14000"/>
    <n v="700"/>
    <n v="9800000"/>
    <n v="0.21804511278195488"/>
    <x v="1"/>
    <x v="5"/>
    <s v="Feb"/>
    <x v="0"/>
    <s v="2025-Feb"/>
    <n v="3"/>
    <s v="REGULAR"/>
  </r>
  <r>
    <x v="151"/>
    <d v="2024-09-04T00:00:00"/>
    <x v="124"/>
    <s v="Varun Malhotra"/>
    <s v="Male"/>
    <n v="42"/>
    <x v="5"/>
    <x v="0"/>
    <s v="P301"/>
    <x v="21"/>
    <x v="3"/>
    <x v="2"/>
    <n v="900"/>
    <x v="3"/>
    <x v="106"/>
    <n v="1100"/>
    <n v="700"/>
    <x v="3"/>
    <x v="0"/>
    <s v="Q3"/>
    <x v="2"/>
    <n v="38.89"/>
    <n v="0"/>
    <n v="1800"/>
    <n v="0"/>
    <n v="0"/>
    <n v="0.3888888888888889"/>
    <x v="0"/>
    <x v="9"/>
    <s v="Sep"/>
    <x v="2"/>
    <s v="2024-Sep"/>
    <n v="10"/>
    <s v="FREQUENT"/>
  </r>
  <r>
    <x v="152"/>
    <d v="2025-01-21T00:00:00"/>
    <x v="104"/>
    <s v="Nikhil Reddy"/>
    <s v="Male"/>
    <n v="59"/>
    <x v="1"/>
    <x v="1"/>
    <s v="P103"/>
    <x v="19"/>
    <x v="4"/>
    <x v="0"/>
    <n v="2500"/>
    <x v="5"/>
    <x v="107"/>
    <n v="1600"/>
    <n v="275"/>
    <x v="2"/>
    <x v="0"/>
    <s v="Q1"/>
    <x v="2"/>
    <n v="14.67"/>
    <n v="0"/>
    <n v="2500"/>
    <n v="625"/>
    <n v="1562500"/>
    <n v="0.14666666666666667"/>
    <x v="1"/>
    <x v="11"/>
    <s v="Jan"/>
    <x v="0"/>
    <s v="2025-Jan"/>
    <n v="4"/>
    <s v="OCASSIONAL"/>
  </r>
  <r>
    <x v="153"/>
    <d v="2025-08-19T00:00:00"/>
    <x v="47"/>
    <s v="Meera Verma"/>
    <s v="Male"/>
    <n v="53"/>
    <x v="8"/>
    <x v="2"/>
    <s v="P402"/>
    <x v="10"/>
    <x v="0"/>
    <x v="2"/>
    <n v="600"/>
    <x v="4"/>
    <x v="6"/>
    <n v="760"/>
    <n v="0"/>
    <x v="2"/>
    <x v="2"/>
    <s v="Q3"/>
    <x v="1"/>
    <n v="0"/>
    <n v="-760"/>
    <n v="1200"/>
    <n v="120"/>
    <n v="144000"/>
    <n v="0"/>
    <x v="1"/>
    <x v="3"/>
    <s v="Aug"/>
    <x v="2"/>
    <s v="2025-Aug"/>
    <n v="12"/>
    <s v="FREQUENT"/>
  </r>
  <r>
    <x v="154"/>
    <d v="2025-12-09T00:00:00"/>
    <x v="32"/>
    <s v="Varun Singh"/>
    <s v="Female"/>
    <n v="40"/>
    <x v="2"/>
    <x v="2"/>
    <s v="P403"/>
    <x v="6"/>
    <x v="0"/>
    <x v="2"/>
    <n v="2500"/>
    <x v="0"/>
    <x v="108"/>
    <n v="3000"/>
    <n v="1000"/>
    <x v="2"/>
    <x v="0"/>
    <s v="Q4"/>
    <x v="0"/>
    <n v="25"/>
    <n v="0"/>
    <n v="5000"/>
    <n v="1000"/>
    <n v="5000000"/>
    <n v="0.25"/>
    <x v="1"/>
    <x v="8"/>
    <s v="Dec"/>
    <x v="3"/>
    <s v="2025-Dec"/>
    <n v="10"/>
    <s v="FREQUENT"/>
  </r>
  <r>
    <x v="155"/>
    <d v="2025-01-03T00:00:00"/>
    <x v="111"/>
    <s v="Sahil Iyer"/>
    <s v="Female"/>
    <n v="41"/>
    <x v="11"/>
    <x v="3"/>
    <s v="P703"/>
    <x v="2"/>
    <x v="2"/>
    <x v="2"/>
    <n v="4000"/>
    <x v="1"/>
    <x v="71"/>
    <n v="5800"/>
    <n v="1000"/>
    <x v="0"/>
    <x v="0"/>
    <s v="Q1"/>
    <x v="0"/>
    <n v="14.71"/>
    <n v="0"/>
    <n v="8000"/>
    <n v="1200"/>
    <n v="9600000"/>
    <n v="0.14705882352941177"/>
    <x v="1"/>
    <x v="11"/>
    <s v="Jan"/>
    <x v="0"/>
    <s v="2025-Jan"/>
    <n v="12"/>
    <s v="FREQUENT"/>
  </r>
  <r>
    <x v="156"/>
    <d v="2025-10-15T00:00:00"/>
    <x v="69"/>
    <s v="Simran Shah"/>
    <s v="Female"/>
    <n v="34"/>
    <x v="1"/>
    <x v="1"/>
    <s v="P103"/>
    <x v="19"/>
    <x v="4"/>
    <x v="0"/>
    <n v="2500"/>
    <x v="1"/>
    <x v="35"/>
    <n v="1600"/>
    <n v="525"/>
    <x v="1"/>
    <x v="0"/>
    <s v="Q4"/>
    <x v="2"/>
    <n v="24.71"/>
    <n v="0"/>
    <n v="2500"/>
    <n v="375"/>
    <n v="937500"/>
    <n v="0.24705882352941178"/>
    <x v="1"/>
    <x v="6"/>
    <s v="Oct"/>
    <x v="3"/>
    <s v="2025-Oct"/>
    <n v="4"/>
    <s v="OCASSIONAL"/>
  </r>
  <r>
    <x v="157"/>
    <d v="2025-11-11T00:00:00"/>
    <x v="125"/>
    <s v="Kavya Shah"/>
    <s v="Male"/>
    <n v="22"/>
    <x v="2"/>
    <x v="2"/>
    <s v="P401"/>
    <x v="0"/>
    <x v="0"/>
    <x v="2"/>
    <n v="800"/>
    <x v="1"/>
    <x v="109"/>
    <n v="1000"/>
    <n v="360"/>
    <x v="1"/>
    <x v="0"/>
    <s v="Q4"/>
    <x v="0"/>
    <n v="26.47"/>
    <n v="0"/>
    <n v="1600"/>
    <n v="240"/>
    <n v="384000"/>
    <n v="0.26470588235294118"/>
    <x v="1"/>
    <x v="10"/>
    <s v="Nov"/>
    <x v="3"/>
    <s v="2025-Nov"/>
    <n v="13"/>
    <s v="FREQUENT"/>
  </r>
  <r>
    <x v="158"/>
    <d v="2025-07-30T00:00:00"/>
    <x v="126"/>
    <s v="Arjun Mishra"/>
    <s v="Female"/>
    <n v="45"/>
    <x v="0"/>
    <x v="0"/>
    <s v="P701"/>
    <x v="8"/>
    <x v="2"/>
    <x v="0"/>
    <n v="4500"/>
    <x v="4"/>
    <x v="22"/>
    <n v="3200"/>
    <n v="850"/>
    <x v="3"/>
    <x v="0"/>
    <s v="Q3"/>
    <x v="1"/>
    <n v="20.99"/>
    <n v="0"/>
    <n v="4500"/>
    <n v="450"/>
    <n v="2025000"/>
    <n v="0.20987654320987653"/>
    <x v="1"/>
    <x v="2"/>
    <s v="Jul"/>
    <x v="2"/>
    <s v="2025-Jul"/>
    <n v="4"/>
    <s v="OCASSIONAL"/>
  </r>
  <r>
    <x v="159"/>
    <d v="2024-12-05T00:00:00"/>
    <x v="40"/>
    <s v="Akash Nair"/>
    <s v="Female"/>
    <n v="25"/>
    <x v="7"/>
    <x v="1"/>
    <s v="P403"/>
    <x v="6"/>
    <x v="0"/>
    <x v="2"/>
    <n v="2500"/>
    <x v="2"/>
    <x v="80"/>
    <n v="3000"/>
    <n v="1750"/>
    <x v="1"/>
    <x v="0"/>
    <s v="Q4"/>
    <x v="0"/>
    <n v="36.840000000000003"/>
    <n v="0"/>
    <n v="5000"/>
    <n v="250"/>
    <n v="1250000"/>
    <n v="0.36842105263157893"/>
    <x v="0"/>
    <x v="8"/>
    <s v="Dec"/>
    <x v="3"/>
    <s v="2024-Dec"/>
    <n v="14"/>
    <s v="FREQUENT"/>
  </r>
  <r>
    <x v="160"/>
    <d v="2024-08-15T00:00:00"/>
    <x v="127"/>
    <s v="Rohan Shah"/>
    <s v="Male"/>
    <n v="24"/>
    <x v="2"/>
    <x v="2"/>
    <s v="P503"/>
    <x v="12"/>
    <x v="5"/>
    <x v="0"/>
    <n v="450"/>
    <x v="4"/>
    <x v="51"/>
    <n v="330"/>
    <n v="75"/>
    <x v="3"/>
    <x v="0"/>
    <s v="Q3"/>
    <x v="2"/>
    <n v="18.52"/>
    <n v="0"/>
    <n v="450"/>
    <n v="45"/>
    <n v="20250"/>
    <n v="0.18518518518518517"/>
    <x v="0"/>
    <x v="3"/>
    <s v="Aug"/>
    <x v="2"/>
    <s v="2024-Aug"/>
    <n v="7"/>
    <s v="FREQUENT"/>
  </r>
  <r>
    <x v="161"/>
    <d v="2025-12-05T00:00:00"/>
    <x v="64"/>
    <s v="Pooja Mishra"/>
    <s v="Female"/>
    <n v="23"/>
    <x v="6"/>
    <x v="2"/>
    <s v="P602"/>
    <x v="18"/>
    <x v="6"/>
    <x v="2"/>
    <n v="3500"/>
    <x v="2"/>
    <x v="110"/>
    <n v="5000"/>
    <n v="1650"/>
    <x v="1"/>
    <x v="0"/>
    <s v="Q4"/>
    <x v="1"/>
    <n v="24.81"/>
    <n v="0"/>
    <n v="7000"/>
    <n v="350"/>
    <n v="2450000"/>
    <n v="0.24812030075187969"/>
    <x v="1"/>
    <x v="8"/>
    <s v="Dec"/>
    <x v="3"/>
    <s v="2025-Dec"/>
    <n v="13"/>
    <s v="FREQUENT"/>
  </r>
  <r>
    <x v="162"/>
    <d v="2025-04-19T00:00:00"/>
    <x v="128"/>
    <s v="Meera Das"/>
    <s v="Female"/>
    <n v="48"/>
    <x v="9"/>
    <x v="0"/>
    <s v="P702"/>
    <x v="14"/>
    <x v="2"/>
    <x v="1"/>
    <n v="7000"/>
    <x v="2"/>
    <x v="111"/>
    <n v="15600"/>
    <n v="4350"/>
    <x v="2"/>
    <x v="0"/>
    <s v="Q2"/>
    <x v="0"/>
    <n v="21.8"/>
    <n v="0"/>
    <n v="21000"/>
    <n v="1050"/>
    <n v="22050000"/>
    <n v="0.21804511278195488"/>
    <x v="1"/>
    <x v="7"/>
    <s v="Apr"/>
    <x v="1"/>
    <s v="2025-Apr"/>
    <n v="18"/>
    <s v="FREQUENT"/>
  </r>
  <r>
    <x v="163"/>
    <d v="2024-12-19T00:00:00"/>
    <x v="129"/>
    <s v="Rohan Nair"/>
    <s v="Male"/>
    <n v="47"/>
    <x v="4"/>
    <x v="3"/>
    <s v="P101"/>
    <x v="5"/>
    <x v="4"/>
    <x v="0"/>
    <n v="55000"/>
    <x v="1"/>
    <x v="16"/>
    <n v="40000"/>
    <n v="6750"/>
    <x v="2"/>
    <x v="0"/>
    <s v="Q4"/>
    <x v="1"/>
    <n v="14.44"/>
    <n v="0"/>
    <n v="55000"/>
    <n v="8250"/>
    <n v="453750000"/>
    <n v="0.14438502673796791"/>
    <x v="0"/>
    <x v="8"/>
    <s v="Dec"/>
    <x v="3"/>
    <s v="2024-Dec"/>
    <n v="6"/>
    <s v="FREQUENT"/>
  </r>
  <r>
    <x v="164"/>
    <d v="2024-03-28T00:00:00"/>
    <x v="0"/>
    <s v="Meera Malhotra"/>
    <s v="Female"/>
    <n v="56"/>
    <x v="0"/>
    <x v="0"/>
    <s v="P104"/>
    <x v="16"/>
    <x v="4"/>
    <x v="0"/>
    <n v="5000"/>
    <x v="2"/>
    <x v="80"/>
    <n v="3500"/>
    <n v="1250"/>
    <x v="0"/>
    <x v="0"/>
    <s v="Q1"/>
    <x v="0"/>
    <n v="26.32"/>
    <n v="0"/>
    <n v="5000"/>
    <n v="250"/>
    <n v="1250000"/>
    <n v="0.26315789473684209"/>
    <x v="0"/>
    <x v="0"/>
    <s v="Mar"/>
    <x v="0"/>
    <s v="2024-Mar"/>
    <n v="30"/>
    <s v="FREQUENT"/>
  </r>
  <r>
    <x v="165"/>
    <d v="2024-12-22T00:00:00"/>
    <x v="110"/>
    <s v="Simran Joshi"/>
    <s v="Female"/>
    <n v="26"/>
    <x v="9"/>
    <x v="0"/>
    <s v="P302"/>
    <x v="15"/>
    <x v="3"/>
    <x v="2"/>
    <n v="2200"/>
    <x v="4"/>
    <x v="60"/>
    <n v="2800"/>
    <n v="1160"/>
    <x v="1"/>
    <x v="0"/>
    <s v="Q4"/>
    <x v="0"/>
    <n v="29.29"/>
    <n v="0"/>
    <n v="4400"/>
    <n v="440"/>
    <n v="1936000"/>
    <n v="0.29292929292929293"/>
    <x v="0"/>
    <x v="8"/>
    <s v="Dec"/>
    <x v="3"/>
    <s v="2024-Dec"/>
    <n v="18"/>
    <s v="FREQUENT"/>
  </r>
  <r>
    <x v="166"/>
    <d v="2025-06-17T00:00:00"/>
    <x v="130"/>
    <s v="Pooja Das"/>
    <s v="Male"/>
    <n v="34"/>
    <x v="9"/>
    <x v="0"/>
    <s v="P502"/>
    <x v="7"/>
    <x v="5"/>
    <x v="0"/>
    <n v="700"/>
    <x v="4"/>
    <x v="25"/>
    <n v="570"/>
    <n v="60"/>
    <x v="1"/>
    <x v="0"/>
    <s v="Q2"/>
    <x v="1"/>
    <n v="9.52"/>
    <n v="0"/>
    <n v="700"/>
    <n v="70"/>
    <n v="49000"/>
    <n v="9.5238095238095233E-2"/>
    <x v="1"/>
    <x v="4"/>
    <s v="Jun"/>
    <x v="1"/>
    <s v="2025-Jun"/>
    <n v="7"/>
    <s v="FREQUENT"/>
  </r>
  <r>
    <x v="167"/>
    <d v="2025-12-14T00:00:00"/>
    <x v="105"/>
    <s v="Meera Patel"/>
    <s v="Female"/>
    <n v="51"/>
    <x v="4"/>
    <x v="3"/>
    <s v="P501"/>
    <x v="13"/>
    <x v="5"/>
    <x v="2"/>
    <n v="550"/>
    <x v="4"/>
    <x v="33"/>
    <n v="900"/>
    <n v="90"/>
    <x v="1"/>
    <x v="0"/>
    <s v="Q4"/>
    <x v="1"/>
    <n v="9.09"/>
    <n v="0"/>
    <n v="1100"/>
    <n v="110"/>
    <n v="121000"/>
    <n v="9.0909090909090912E-2"/>
    <x v="1"/>
    <x v="8"/>
    <s v="Dec"/>
    <x v="3"/>
    <s v="2025-Dec"/>
    <n v="12"/>
    <s v="FREQUENT"/>
  </r>
  <r>
    <x v="168"/>
    <d v="2025-12-28T00:00:00"/>
    <x v="97"/>
    <s v="Amit Singh"/>
    <s v="Male"/>
    <n v="38"/>
    <x v="8"/>
    <x v="2"/>
    <s v="P104"/>
    <x v="16"/>
    <x v="4"/>
    <x v="3"/>
    <n v="5000"/>
    <x v="2"/>
    <x v="112"/>
    <n v="14000"/>
    <n v="5000"/>
    <x v="1"/>
    <x v="0"/>
    <s v="Q4"/>
    <x v="0"/>
    <n v="26.32"/>
    <n v="0"/>
    <n v="20000"/>
    <n v="1000"/>
    <n v="20000000"/>
    <n v="0.26315789473684209"/>
    <x v="1"/>
    <x v="8"/>
    <s v="Dec"/>
    <x v="3"/>
    <s v="2025-Dec"/>
    <n v="11"/>
    <s v="FREQUENT"/>
  </r>
  <r>
    <x v="169"/>
    <d v="2024-04-21T00:00:00"/>
    <x v="54"/>
    <s v="Varun Das"/>
    <s v="Male"/>
    <n v="26"/>
    <x v="3"/>
    <x v="1"/>
    <s v="P702"/>
    <x v="14"/>
    <x v="2"/>
    <x v="2"/>
    <n v="7000"/>
    <x v="4"/>
    <x v="6"/>
    <n v="10400"/>
    <n v="0"/>
    <x v="0"/>
    <x v="2"/>
    <s v="Q2"/>
    <x v="0"/>
    <n v="0"/>
    <n v="-10400"/>
    <n v="14000"/>
    <n v="1400"/>
    <n v="19600000"/>
    <n v="0"/>
    <x v="0"/>
    <x v="7"/>
    <s v="Apr"/>
    <x v="1"/>
    <s v="2024-Apr"/>
    <n v="32"/>
    <s v="FREQUENT"/>
  </r>
  <r>
    <x v="170"/>
    <d v="2024-09-06T00:00:00"/>
    <x v="40"/>
    <s v="Akash Nair"/>
    <s v="Female"/>
    <n v="25"/>
    <x v="7"/>
    <x v="1"/>
    <s v="P503"/>
    <x v="12"/>
    <x v="5"/>
    <x v="0"/>
    <n v="450"/>
    <x v="3"/>
    <x v="113"/>
    <n v="330"/>
    <n v="120"/>
    <x v="1"/>
    <x v="0"/>
    <s v="Q3"/>
    <x v="0"/>
    <n v="26.67"/>
    <n v="0"/>
    <n v="450"/>
    <n v="0"/>
    <n v="0"/>
    <n v="0.26666666666666666"/>
    <x v="0"/>
    <x v="9"/>
    <s v="Sep"/>
    <x v="2"/>
    <s v="2024-Sep"/>
    <n v="14"/>
    <s v="FREQUENT"/>
  </r>
  <r>
    <x v="171"/>
    <d v="2025-07-27T00:00:00"/>
    <x v="41"/>
    <s v="Pooja Joshi"/>
    <s v="Female"/>
    <n v="24"/>
    <x v="1"/>
    <x v="1"/>
    <s v="P403"/>
    <x v="6"/>
    <x v="0"/>
    <x v="0"/>
    <n v="2500"/>
    <x v="2"/>
    <x v="104"/>
    <n v="1500"/>
    <n v="875"/>
    <x v="4"/>
    <x v="0"/>
    <s v="Q3"/>
    <x v="1"/>
    <n v="36.840000000000003"/>
    <n v="0"/>
    <n v="2500"/>
    <n v="125"/>
    <n v="312500"/>
    <n v="0.36842105263157893"/>
    <x v="1"/>
    <x v="2"/>
    <s v="Jul"/>
    <x v="2"/>
    <s v="2025-Jul"/>
    <n v="14"/>
    <s v="FREQUENT"/>
  </r>
  <r>
    <x v="172"/>
    <d v="2025-02-18T00:00:00"/>
    <x v="131"/>
    <s v="Amit Patel"/>
    <s v="Female"/>
    <n v="46"/>
    <x v="6"/>
    <x v="2"/>
    <s v="P701"/>
    <x v="8"/>
    <x v="2"/>
    <x v="0"/>
    <n v="4500"/>
    <x v="3"/>
    <x v="114"/>
    <n v="3200"/>
    <n v="1300"/>
    <x v="1"/>
    <x v="0"/>
    <s v="Q1"/>
    <x v="2"/>
    <n v="28.89"/>
    <n v="0"/>
    <n v="4500"/>
    <n v="0"/>
    <n v="0"/>
    <n v="0.28888888888888886"/>
    <x v="1"/>
    <x v="5"/>
    <s v="Feb"/>
    <x v="0"/>
    <s v="2025-Feb"/>
    <n v="1"/>
    <s v="REGULAR"/>
  </r>
  <r>
    <x v="173"/>
    <d v="2025-03-18T00:00:00"/>
    <x v="113"/>
    <s v="Akash Gupta"/>
    <s v="Male"/>
    <n v="52"/>
    <x v="8"/>
    <x v="2"/>
    <s v="P402"/>
    <x v="10"/>
    <x v="0"/>
    <x v="0"/>
    <n v="600"/>
    <x v="1"/>
    <x v="20"/>
    <n v="380"/>
    <n v="130"/>
    <x v="1"/>
    <x v="0"/>
    <s v="Q1"/>
    <x v="0"/>
    <n v="25.49"/>
    <n v="0"/>
    <n v="600"/>
    <n v="90"/>
    <n v="54000"/>
    <n v="0.25490196078431371"/>
    <x v="1"/>
    <x v="0"/>
    <s v="Mar"/>
    <x v="0"/>
    <s v="2025-Mar"/>
    <n v="20"/>
    <s v="FREQUENT"/>
  </r>
  <r>
    <x v="174"/>
    <d v="2024-07-21T00:00:00"/>
    <x v="1"/>
    <s v="Aditya Mehta"/>
    <s v="Male"/>
    <n v="32"/>
    <x v="1"/>
    <x v="1"/>
    <s v="P501"/>
    <x v="13"/>
    <x v="5"/>
    <x v="1"/>
    <n v="550"/>
    <x v="1"/>
    <x v="115"/>
    <n v="1350"/>
    <n v="52.5"/>
    <x v="2"/>
    <x v="0"/>
    <s v="Q3"/>
    <x v="0"/>
    <n v="3.74"/>
    <n v="0"/>
    <n v="1650"/>
    <n v="247.5"/>
    <n v="408375"/>
    <n v="3.7433155080213901E-2"/>
    <x v="0"/>
    <x v="2"/>
    <s v="Jul"/>
    <x v="2"/>
    <s v="2024-Jul"/>
    <n v="11"/>
    <s v="FREQUENT"/>
  </r>
  <r>
    <x v="175"/>
    <d v="2025-12-22T00:00:00"/>
    <x v="70"/>
    <s v="Akash Joshi"/>
    <s v="Female"/>
    <n v="59"/>
    <x v="11"/>
    <x v="3"/>
    <s v="P202"/>
    <x v="1"/>
    <x v="1"/>
    <x v="0"/>
    <n v="12000"/>
    <x v="4"/>
    <x v="116"/>
    <n v="9000"/>
    <n v="1800"/>
    <x v="1"/>
    <x v="0"/>
    <s v="Q4"/>
    <x v="1"/>
    <n v="16.670000000000002"/>
    <n v="0"/>
    <n v="12000"/>
    <n v="1200"/>
    <n v="14400000"/>
    <n v="0.16666666666666666"/>
    <x v="1"/>
    <x v="8"/>
    <s v="Dec"/>
    <x v="3"/>
    <s v="2025-Dec"/>
    <n v="10"/>
    <s v="FREQUENT"/>
  </r>
  <r>
    <x v="176"/>
    <d v="2024-03-05T00:00:00"/>
    <x v="132"/>
    <s v="Meera Iyer"/>
    <s v="Male"/>
    <n v="57"/>
    <x v="6"/>
    <x v="2"/>
    <s v="P602"/>
    <x v="18"/>
    <x v="6"/>
    <x v="2"/>
    <n v="3500"/>
    <x v="0"/>
    <x v="117"/>
    <n v="5000"/>
    <n v="600"/>
    <x v="1"/>
    <x v="0"/>
    <s v="Q1"/>
    <x v="0"/>
    <n v="10.71"/>
    <n v="0"/>
    <n v="7000"/>
    <n v="1400"/>
    <n v="9800000"/>
    <n v="0.10714285714285714"/>
    <x v="0"/>
    <x v="0"/>
    <s v="Mar"/>
    <x v="0"/>
    <s v="2024-Mar"/>
    <n v="14"/>
    <s v="FREQUENT"/>
  </r>
  <r>
    <x v="177"/>
    <d v="2024-07-10T00:00:00"/>
    <x v="133"/>
    <s v="Ananya Mehta"/>
    <s v="Male"/>
    <n v="48"/>
    <x v="6"/>
    <x v="2"/>
    <s v="P401"/>
    <x v="0"/>
    <x v="0"/>
    <x v="2"/>
    <n v="800"/>
    <x v="4"/>
    <x v="24"/>
    <n v="1000"/>
    <n v="440"/>
    <x v="1"/>
    <x v="0"/>
    <s v="Q3"/>
    <x v="1"/>
    <n v="30.56"/>
    <n v="0"/>
    <n v="1600"/>
    <n v="160"/>
    <n v="256000"/>
    <n v="0.30555555555555558"/>
    <x v="0"/>
    <x v="2"/>
    <s v="Jul"/>
    <x v="2"/>
    <s v="2024-Jul"/>
    <n v="3"/>
    <s v="REGULAR"/>
  </r>
  <r>
    <x v="178"/>
    <d v="2024-09-25T00:00:00"/>
    <x v="112"/>
    <s v="Arjun Mishra"/>
    <s v="Female"/>
    <n v="36"/>
    <x v="4"/>
    <x v="3"/>
    <s v="P702"/>
    <x v="14"/>
    <x v="2"/>
    <x v="0"/>
    <n v="7000"/>
    <x v="4"/>
    <x v="8"/>
    <n v="5200"/>
    <n v="1100"/>
    <x v="0"/>
    <x v="0"/>
    <s v="Q3"/>
    <x v="1"/>
    <n v="17.46"/>
    <n v="0"/>
    <n v="7000"/>
    <n v="700"/>
    <n v="4900000"/>
    <n v="0.17460317460317459"/>
    <x v="0"/>
    <x v="9"/>
    <s v="Sep"/>
    <x v="2"/>
    <s v="2024-Sep"/>
    <n v="8"/>
    <s v="FREQUENT"/>
  </r>
  <r>
    <x v="179"/>
    <d v="2025-10-16T00:00:00"/>
    <x v="117"/>
    <s v="Akash Gupta"/>
    <s v="Female"/>
    <n v="32"/>
    <x v="11"/>
    <x v="3"/>
    <s v="P303"/>
    <x v="4"/>
    <x v="3"/>
    <x v="0"/>
    <n v="3500"/>
    <x v="4"/>
    <x v="30"/>
    <n v="2300"/>
    <n v="850"/>
    <x v="2"/>
    <x v="0"/>
    <s v="Q4"/>
    <x v="2"/>
    <n v="26.98"/>
    <n v="0"/>
    <n v="3500"/>
    <n v="350"/>
    <n v="1225000"/>
    <n v="0.26984126984126983"/>
    <x v="1"/>
    <x v="6"/>
    <s v="Oct"/>
    <x v="3"/>
    <s v="2025-Oct"/>
    <n v="23"/>
    <s v="FREQUENT"/>
  </r>
  <r>
    <x v="180"/>
    <d v="2025-08-24T00:00:00"/>
    <x v="134"/>
    <s v="Varun Verma"/>
    <s v="Male"/>
    <n v="58"/>
    <x v="9"/>
    <x v="0"/>
    <s v="P104"/>
    <x v="16"/>
    <x v="4"/>
    <x v="0"/>
    <n v="5000"/>
    <x v="3"/>
    <x v="58"/>
    <n v="3500"/>
    <n v="1500"/>
    <x v="1"/>
    <x v="0"/>
    <s v="Q3"/>
    <x v="2"/>
    <n v="30"/>
    <n v="0"/>
    <n v="5000"/>
    <n v="0"/>
    <n v="0"/>
    <n v="0.3"/>
    <x v="1"/>
    <x v="3"/>
    <s v="Aug"/>
    <x v="2"/>
    <s v="2025-Aug"/>
    <n v="3"/>
    <s v="REGULAR"/>
  </r>
  <r>
    <x v="181"/>
    <d v="2025-09-24T00:00:00"/>
    <x v="64"/>
    <s v="Pooja Mishra"/>
    <s v="Female"/>
    <n v="23"/>
    <x v="6"/>
    <x v="2"/>
    <s v="P201"/>
    <x v="9"/>
    <x v="1"/>
    <x v="2"/>
    <n v="8500"/>
    <x v="4"/>
    <x v="118"/>
    <n v="13000"/>
    <n v="2300"/>
    <x v="0"/>
    <x v="0"/>
    <s v="Q3"/>
    <x v="1"/>
    <n v="15.03"/>
    <n v="0"/>
    <n v="17000"/>
    <n v="1700"/>
    <n v="28900000"/>
    <n v="0.15032679738562091"/>
    <x v="1"/>
    <x v="9"/>
    <s v="Sep"/>
    <x v="2"/>
    <s v="2025-Sep"/>
    <n v="13"/>
    <s v="FREQUENT"/>
  </r>
  <r>
    <x v="182"/>
    <d v="2024-10-31T00:00:00"/>
    <x v="135"/>
    <s v="Karan Singh"/>
    <s v="Female"/>
    <n v="47"/>
    <x v="5"/>
    <x v="0"/>
    <s v="P603"/>
    <x v="22"/>
    <x v="6"/>
    <x v="2"/>
    <n v="1200"/>
    <x v="1"/>
    <x v="119"/>
    <n v="1600"/>
    <n v="440"/>
    <x v="2"/>
    <x v="0"/>
    <s v="Q4"/>
    <x v="1"/>
    <n v="21.57"/>
    <n v="0"/>
    <n v="2400"/>
    <n v="360"/>
    <n v="864000"/>
    <n v="0.21568627450980393"/>
    <x v="0"/>
    <x v="6"/>
    <s v="Oct"/>
    <x v="3"/>
    <s v="2024-Oct"/>
    <n v="9"/>
    <s v="FREQUENT"/>
  </r>
  <r>
    <x v="183"/>
    <d v="2024-11-16T00:00:00"/>
    <x v="136"/>
    <s v="Simran Gupta"/>
    <s v="Female"/>
    <n v="51"/>
    <x v="2"/>
    <x v="2"/>
    <s v="P104"/>
    <x v="16"/>
    <x v="4"/>
    <x v="0"/>
    <n v="5000"/>
    <x v="2"/>
    <x v="80"/>
    <n v="3500"/>
    <n v="1250"/>
    <x v="1"/>
    <x v="0"/>
    <s v="Q4"/>
    <x v="2"/>
    <n v="26.32"/>
    <n v="0"/>
    <n v="5000"/>
    <n v="250"/>
    <n v="1250000"/>
    <n v="0.26315789473684209"/>
    <x v="0"/>
    <x v="10"/>
    <s v="Nov"/>
    <x v="3"/>
    <s v="2024-Nov"/>
    <n v="3"/>
    <s v="REGULAR"/>
  </r>
  <r>
    <x v="184"/>
    <d v="2025-01-17T00:00:00"/>
    <x v="137"/>
    <s v="Pooja Patel"/>
    <s v="Female"/>
    <n v="22"/>
    <x v="6"/>
    <x v="2"/>
    <s v="P703"/>
    <x v="2"/>
    <x v="2"/>
    <x v="1"/>
    <n v="4000"/>
    <x v="4"/>
    <x v="116"/>
    <n v="8700"/>
    <n v="2100"/>
    <x v="1"/>
    <x v="0"/>
    <s v="Q1"/>
    <x v="1"/>
    <n v="19.440000000000001"/>
    <n v="0"/>
    <n v="12000"/>
    <n v="1200"/>
    <n v="14400000"/>
    <n v="0.19444444444444445"/>
    <x v="1"/>
    <x v="11"/>
    <s v="Jan"/>
    <x v="0"/>
    <s v="2025-Jan"/>
    <n v="6"/>
    <s v="FREQUENT"/>
  </r>
  <r>
    <x v="185"/>
    <d v="2025-09-02T00:00:00"/>
    <x v="138"/>
    <s v="Simran Malhotra"/>
    <s v="Male"/>
    <n v="58"/>
    <x v="1"/>
    <x v="1"/>
    <s v="P105"/>
    <x v="20"/>
    <x v="4"/>
    <x v="0"/>
    <n v="22000"/>
    <x v="1"/>
    <x v="120"/>
    <n v="16500"/>
    <n v="2200"/>
    <x v="2"/>
    <x v="0"/>
    <s v="Q3"/>
    <x v="2"/>
    <n v="11.76"/>
    <n v="0"/>
    <n v="22000"/>
    <n v="3300"/>
    <n v="72600000"/>
    <n v="0.11764705882352941"/>
    <x v="1"/>
    <x v="9"/>
    <s v="Sep"/>
    <x v="2"/>
    <s v="2025-Sep"/>
    <n v="5"/>
    <s v="FREQUENT"/>
  </r>
  <r>
    <x v="186"/>
    <d v="2025-05-13T00:00:00"/>
    <x v="139"/>
    <s v="Riya Das"/>
    <s v="Female"/>
    <n v="44"/>
    <x v="3"/>
    <x v="1"/>
    <s v="P701"/>
    <x v="8"/>
    <x v="2"/>
    <x v="2"/>
    <n v="4500"/>
    <x v="3"/>
    <x v="6"/>
    <n v="6400"/>
    <n v="0"/>
    <x v="2"/>
    <x v="2"/>
    <s v="Q2"/>
    <x v="1"/>
    <n v="0"/>
    <n v="-6400"/>
    <n v="9000"/>
    <n v="0"/>
    <n v="0"/>
    <n v="0"/>
    <x v="1"/>
    <x v="1"/>
    <s v="May"/>
    <x v="1"/>
    <s v="2025-May"/>
    <n v="14"/>
    <s v="FREQUENT"/>
  </r>
  <r>
    <x v="187"/>
    <d v="2024-06-26T00:00:00"/>
    <x v="86"/>
    <s v="Rohan Das"/>
    <s v="Female"/>
    <n v="31"/>
    <x v="2"/>
    <x v="2"/>
    <s v="P601"/>
    <x v="17"/>
    <x v="6"/>
    <x v="2"/>
    <n v="3000"/>
    <x v="4"/>
    <x v="63"/>
    <n v="4200"/>
    <n v="1200"/>
    <x v="1"/>
    <x v="0"/>
    <s v="Q2"/>
    <x v="1"/>
    <n v="22.22"/>
    <n v="0"/>
    <n v="6000"/>
    <n v="600"/>
    <n v="3600000"/>
    <n v="0.22222222222222221"/>
    <x v="0"/>
    <x v="4"/>
    <s v="Jun"/>
    <x v="1"/>
    <s v="2024-Jun"/>
    <n v="13"/>
    <s v="FREQUENT"/>
  </r>
  <r>
    <x v="188"/>
    <d v="2024-07-10T00:00:00"/>
    <x v="140"/>
    <s v="Priya Gupta"/>
    <s v="Female"/>
    <n v="43"/>
    <x v="5"/>
    <x v="0"/>
    <s v="P303"/>
    <x v="4"/>
    <x v="3"/>
    <x v="0"/>
    <n v="3500"/>
    <x v="2"/>
    <x v="101"/>
    <n v="2300"/>
    <n v="1025"/>
    <x v="0"/>
    <x v="0"/>
    <s v="Q3"/>
    <x v="2"/>
    <n v="30.83"/>
    <n v="0"/>
    <n v="3500"/>
    <n v="175"/>
    <n v="612500"/>
    <n v="0.30827067669172931"/>
    <x v="0"/>
    <x v="2"/>
    <s v="Jul"/>
    <x v="2"/>
    <s v="2024-Jul"/>
    <n v="4"/>
    <s v="OCASSIONAL"/>
  </r>
  <r>
    <x v="189"/>
    <d v="2025-01-02T00:00:00"/>
    <x v="141"/>
    <s v="Rohan Mehta"/>
    <s v="Male"/>
    <n v="59"/>
    <x v="4"/>
    <x v="3"/>
    <s v="P101"/>
    <x v="5"/>
    <x v="4"/>
    <x v="0"/>
    <n v="55000"/>
    <x v="0"/>
    <x v="121"/>
    <n v="40000"/>
    <n v="4000"/>
    <x v="2"/>
    <x v="0"/>
    <s v="Q1"/>
    <x v="0"/>
    <n v="9.09"/>
    <n v="0"/>
    <n v="55000"/>
    <n v="11000"/>
    <n v="605000000"/>
    <n v="9.0909090909090912E-2"/>
    <x v="1"/>
    <x v="11"/>
    <s v="Jan"/>
    <x v="0"/>
    <s v="2025-Jan"/>
    <n v="16"/>
    <s v="FREQUENT"/>
  </r>
  <r>
    <x v="190"/>
    <d v="2025-01-28T00:00:00"/>
    <x v="12"/>
    <s v="Meera Malhotra"/>
    <s v="Male"/>
    <n v="42"/>
    <x v="8"/>
    <x v="2"/>
    <s v="P601"/>
    <x v="17"/>
    <x v="6"/>
    <x v="0"/>
    <n v="3000"/>
    <x v="2"/>
    <x v="86"/>
    <n v="2100"/>
    <n v="750"/>
    <x v="2"/>
    <x v="0"/>
    <s v="Q1"/>
    <x v="0"/>
    <n v="26.32"/>
    <n v="0"/>
    <n v="3000"/>
    <n v="150"/>
    <n v="450000"/>
    <n v="0.26315789473684209"/>
    <x v="1"/>
    <x v="11"/>
    <s v="Jan"/>
    <x v="0"/>
    <s v="2025-Jan"/>
    <n v="21"/>
    <s v="FREQUENT"/>
  </r>
  <r>
    <x v="191"/>
    <d v="2025-12-02T00:00:00"/>
    <x v="96"/>
    <s v="Varun Verma"/>
    <s v="Female"/>
    <n v="35"/>
    <x v="10"/>
    <x v="3"/>
    <s v="P502"/>
    <x v="7"/>
    <x v="5"/>
    <x v="1"/>
    <n v="700"/>
    <x v="4"/>
    <x v="19"/>
    <n v="1710"/>
    <n v="180"/>
    <x v="2"/>
    <x v="0"/>
    <s v="Q4"/>
    <x v="1"/>
    <n v="9.52"/>
    <n v="0"/>
    <n v="2100"/>
    <n v="210"/>
    <n v="441000"/>
    <n v="9.5238095238095233E-2"/>
    <x v="1"/>
    <x v="8"/>
    <s v="Dec"/>
    <x v="3"/>
    <s v="2025-Dec"/>
    <n v="12"/>
    <s v="FREQUENT"/>
  </r>
  <r>
    <x v="192"/>
    <d v="2025-05-15T00:00:00"/>
    <x v="142"/>
    <s v="Sahil Gupta"/>
    <s v="Female"/>
    <n v="45"/>
    <x v="7"/>
    <x v="1"/>
    <s v="P201"/>
    <x v="9"/>
    <x v="1"/>
    <x v="0"/>
    <n v="8500"/>
    <x v="5"/>
    <x v="93"/>
    <n v="6500"/>
    <n v="-125"/>
    <x v="1"/>
    <x v="0"/>
    <s v="Q2"/>
    <x v="1"/>
    <n v="-1.96"/>
    <n v="0"/>
    <n v="8500"/>
    <n v="2125"/>
    <n v="18062500"/>
    <n v="-1.9607843137254902E-2"/>
    <x v="1"/>
    <x v="1"/>
    <s v="May"/>
    <x v="1"/>
    <s v="2025-May"/>
    <n v="14"/>
    <s v="FREQUENT"/>
  </r>
  <r>
    <x v="193"/>
    <d v="2024-08-13T00:00:00"/>
    <x v="143"/>
    <s v="Vikram Gupta"/>
    <s v="Male"/>
    <n v="24"/>
    <x v="2"/>
    <x v="2"/>
    <s v="P302"/>
    <x v="15"/>
    <x v="3"/>
    <x v="0"/>
    <n v="2200"/>
    <x v="1"/>
    <x v="21"/>
    <n v="1400"/>
    <n v="470"/>
    <x v="1"/>
    <x v="0"/>
    <s v="Q3"/>
    <x v="1"/>
    <n v="25.13"/>
    <n v="0"/>
    <n v="2200"/>
    <n v="330"/>
    <n v="726000"/>
    <n v="0.25133689839572193"/>
    <x v="0"/>
    <x v="3"/>
    <s v="Aug"/>
    <x v="2"/>
    <s v="2024-Aug"/>
    <n v="12"/>
    <s v="FREQUENT"/>
  </r>
  <r>
    <x v="194"/>
    <d v="2024-10-22T00:00:00"/>
    <x v="144"/>
    <s v="Kavya Shah"/>
    <s v="Male"/>
    <n v="27"/>
    <x v="3"/>
    <x v="1"/>
    <s v="P201"/>
    <x v="9"/>
    <x v="1"/>
    <x v="2"/>
    <n v="8500"/>
    <x v="4"/>
    <x v="118"/>
    <n v="13000"/>
    <n v="2300"/>
    <x v="3"/>
    <x v="0"/>
    <s v="Q4"/>
    <x v="0"/>
    <n v="15.03"/>
    <n v="0"/>
    <n v="17000"/>
    <n v="1700"/>
    <n v="28900000"/>
    <n v="0.15032679738562091"/>
    <x v="0"/>
    <x v="6"/>
    <s v="Oct"/>
    <x v="3"/>
    <s v="2024-Oct"/>
    <n v="26"/>
    <s v="FREQUENT"/>
  </r>
  <r>
    <x v="195"/>
    <d v="2025-05-22T00:00:00"/>
    <x v="145"/>
    <s v="Akash Sharma"/>
    <s v="Female"/>
    <n v="26"/>
    <x v="7"/>
    <x v="1"/>
    <s v="P601"/>
    <x v="17"/>
    <x v="6"/>
    <x v="1"/>
    <n v="3000"/>
    <x v="1"/>
    <x v="122"/>
    <n v="6300"/>
    <n v="1350"/>
    <x v="2"/>
    <x v="0"/>
    <s v="Q2"/>
    <x v="0"/>
    <n v="17.649999999999999"/>
    <n v="0"/>
    <n v="9000"/>
    <n v="1350"/>
    <n v="12150000"/>
    <n v="0.17647058823529413"/>
    <x v="1"/>
    <x v="1"/>
    <s v="May"/>
    <x v="1"/>
    <s v="2025-May"/>
    <n v="23"/>
    <s v="FREQUENT"/>
  </r>
  <r>
    <x v="196"/>
    <d v="2024-10-01T00:00:00"/>
    <x v="146"/>
    <s v="Sahil Gupta"/>
    <s v="Female"/>
    <n v="44"/>
    <x v="3"/>
    <x v="1"/>
    <s v="P601"/>
    <x v="17"/>
    <x v="6"/>
    <x v="0"/>
    <n v="3000"/>
    <x v="3"/>
    <x v="123"/>
    <n v="2100"/>
    <n v="900"/>
    <x v="0"/>
    <x v="0"/>
    <s v="Q4"/>
    <x v="2"/>
    <n v="30"/>
    <n v="0"/>
    <n v="3000"/>
    <n v="0"/>
    <n v="0"/>
    <n v="0.3"/>
    <x v="0"/>
    <x v="6"/>
    <s v="Oct"/>
    <x v="3"/>
    <s v="2024-Oct"/>
    <n v="3"/>
    <s v="REGULAR"/>
  </r>
  <r>
    <x v="197"/>
    <d v="2024-02-12T00:00:00"/>
    <x v="105"/>
    <s v="Meera Patel"/>
    <s v="Female"/>
    <n v="51"/>
    <x v="4"/>
    <x v="3"/>
    <s v="P501"/>
    <x v="13"/>
    <x v="5"/>
    <x v="0"/>
    <n v="550"/>
    <x v="4"/>
    <x v="124"/>
    <n v="450"/>
    <n v="-45"/>
    <x v="2"/>
    <x v="1"/>
    <s v="Q1"/>
    <x v="1"/>
    <n v="9.09"/>
    <n v="-900"/>
    <n v="550"/>
    <n v="55"/>
    <n v="30250"/>
    <n v="9.0909090909090912E-2"/>
    <x v="0"/>
    <x v="5"/>
    <s v="Feb"/>
    <x v="0"/>
    <s v="2024-Feb"/>
    <n v="12"/>
    <s v="FREQUENT"/>
  </r>
  <r>
    <x v="198"/>
    <d v="2024-04-14T00:00:00"/>
    <x v="147"/>
    <s v="Pooja Singh"/>
    <s v="Male"/>
    <n v="52"/>
    <x v="10"/>
    <x v="3"/>
    <s v="P701"/>
    <x v="8"/>
    <x v="2"/>
    <x v="3"/>
    <n v="4500"/>
    <x v="4"/>
    <x v="125"/>
    <n v="12800"/>
    <n v="3400"/>
    <x v="3"/>
    <x v="0"/>
    <s v="Q2"/>
    <x v="1"/>
    <n v="20.99"/>
    <n v="0"/>
    <n v="18000"/>
    <n v="1800"/>
    <n v="32400000"/>
    <n v="0.20987654320987653"/>
    <x v="0"/>
    <x v="7"/>
    <s v="Apr"/>
    <x v="1"/>
    <s v="2024-Apr"/>
    <n v="6"/>
    <s v="FREQUENT"/>
  </r>
  <r>
    <x v="199"/>
    <d v="2024-02-03T00:00:00"/>
    <x v="148"/>
    <s v="Neha Das"/>
    <s v="Male"/>
    <n v="38"/>
    <x v="9"/>
    <x v="0"/>
    <s v="P501"/>
    <x v="13"/>
    <x v="5"/>
    <x v="0"/>
    <n v="550"/>
    <x v="1"/>
    <x v="14"/>
    <n v="450"/>
    <n v="17.5"/>
    <x v="1"/>
    <x v="0"/>
    <s v="Q1"/>
    <x v="0"/>
    <n v="3.74"/>
    <n v="0"/>
    <n v="550"/>
    <n v="82.5"/>
    <n v="45375"/>
    <n v="3.7433155080213901E-2"/>
    <x v="0"/>
    <x v="5"/>
    <s v="Feb"/>
    <x v="0"/>
    <s v="2024-Feb"/>
    <n v="21"/>
    <s v="FREQUENT"/>
  </r>
  <r>
    <x v="200"/>
    <d v="2024-03-30T00:00:00"/>
    <x v="46"/>
    <s v="Aditya Shah"/>
    <s v="Male"/>
    <n v="58"/>
    <x v="9"/>
    <x v="0"/>
    <s v="P501"/>
    <x v="13"/>
    <x v="5"/>
    <x v="2"/>
    <n v="550"/>
    <x v="4"/>
    <x v="33"/>
    <n v="900"/>
    <n v="90"/>
    <x v="0"/>
    <x v="0"/>
    <s v="Q1"/>
    <x v="0"/>
    <n v="9.09"/>
    <n v="0"/>
    <n v="1100"/>
    <n v="110"/>
    <n v="121000"/>
    <n v="9.0909090909090912E-2"/>
    <x v="0"/>
    <x v="0"/>
    <s v="Mar"/>
    <x v="0"/>
    <s v="2024-Mar"/>
    <n v="12"/>
    <s v="FREQUENT"/>
  </r>
  <r>
    <x v="201"/>
    <d v="2024-08-30T00:00:00"/>
    <x v="116"/>
    <s v="Pooja Patel"/>
    <s v="Male"/>
    <n v="30"/>
    <x v="7"/>
    <x v="1"/>
    <s v="P202"/>
    <x v="1"/>
    <x v="1"/>
    <x v="0"/>
    <n v="12000"/>
    <x v="4"/>
    <x v="116"/>
    <n v="9000"/>
    <n v="1800"/>
    <x v="0"/>
    <x v="0"/>
    <s v="Q3"/>
    <x v="2"/>
    <n v="16.670000000000002"/>
    <n v="0"/>
    <n v="12000"/>
    <n v="1200"/>
    <n v="14400000"/>
    <n v="0.16666666666666666"/>
    <x v="0"/>
    <x v="3"/>
    <s v="Aug"/>
    <x v="2"/>
    <s v="2024-Aug"/>
    <n v="4"/>
    <s v="OCASSIONAL"/>
  </r>
  <r>
    <x v="202"/>
    <d v="2024-12-25T00:00:00"/>
    <x v="149"/>
    <s v="Rohan Sharma"/>
    <s v="Male"/>
    <n v="24"/>
    <x v="3"/>
    <x v="1"/>
    <s v="P703"/>
    <x v="2"/>
    <x v="2"/>
    <x v="0"/>
    <n v="4000"/>
    <x v="2"/>
    <x v="2"/>
    <n v="2900"/>
    <n v="900"/>
    <x v="2"/>
    <x v="0"/>
    <s v="Q4"/>
    <x v="1"/>
    <n v="23.68"/>
    <n v="0"/>
    <n v="4000"/>
    <n v="200"/>
    <n v="800000"/>
    <n v="0.23684210526315788"/>
    <x v="0"/>
    <x v="8"/>
    <s v="Dec"/>
    <x v="3"/>
    <s v="2024-Dec"/>
    <n v="4"/>
    <s v="OCASSIONAL"/>
  </r>
  <r>
    <x v="203"/>
    <d v="2025-09-22T00:00:00"/>
    <x v="71"/>
    <s v="Simran Patel"/>
    <s v="Female"/>
    <n v="26"/>
    <x v="10"/>
    <x v="3"/>
    <s v="P105"/>
    <x v="20"/>
    <x v="4"/>
    <x v="0"/>
    <n v="22000"/>
    <x v="2"/>
    <x v="40"/>
    <n v="16500"/>
    <n v="4400"/>
    <x v="3"/>
    <x v="0"/>
    <s v="Q3"/>
    <x v="0"/>
    <n v="21.05"/>
    <n v="0"/>
    <n v="22000"/>
    <n v="1100"/>
    <n v="24200000"/>
    <n v="0.21052631578947367"/>
    <x v="1"/>
    <x v="9"/>
    <s v="Sep"/>
    <x v="2"/>
    <s v="2025-Sep"/>
    <n v="26"/>
    <s v="FREQUENT"/>
  </r>
  <r>
    <x v="204"/>
    <d v="2024-03-01T00:00:00"/>
    <x v="150"/>
    <s v="Aditya Gupta"/>
    <s v="Male"/>
    <n v="44"/>
    <x v="2"/>
    <x v="2"/>
    <s v="P602"/>
    <x v="18"/>
    <x v="6"/>
    <x v="0"/>
    <n v="3500"/>
    <x v="0"/>
    <x v="126"/>
    <n v="2500"/>
    <n v="300"/>
    <x v="1"/>
    <x v="0"/>
    <s v="Q1"/>
    <x v="1"/>
    <n v="10.71"/>
    <n v="0"/>
    <n v="3500"/>
    <n v="700"/>
    <n v="2450000"/>
    <n v="0.10714285714285714"/>
    <x v="0"/>
    <x v="0"/>
    <s v="Mar"/>
    <x v="0"/>
    <s v="2024-Mar"/>
    <n v="3"/>
    <s v="REGULAR"/>
  </r>
  <r>
    <x v="205"/>
    <d v="2025-07-05T00:00:00"/>
    <x v="151"/>
    <s v="Priya Kumar"/>
    <s v="Male"/>
    <n v="44"/>
    <x v="11"/>
    <x v="3"/>
    <s v="P201"/>
    <x v="9"/>
    <x v="1"/>
    <x v="0"/>
    <n v="8500"/>
    <x v="4"/>
    <x v="122"/>
    <n v="6500"/>
    <n v="1150"/>
    <x v="1"/>
    <x v="0"/>
    <s v="Q3"/>
    <x v="0"/>
    <n v="15.03"/>
    <n v="0"/>
    <n v="8500"/>
    <n v="850"/>
    <n v="7225000"/>
    <n v="0.15032679738562091"/>
    <x v="1"/>
    <x v="2"/>
    <s v="Jul"/>
    <x v="2"/>
    <s v="2025-Jul"/>
    <n v="18"/>
    <s v="FREQUENT"/>
  </r>
  <r>
    <x v="206"/>
    <d v="2024-10-23T00:00:00"/>
    <x v="152"/>
    <s v="Kavya Malhotra"/>
    <s v="Male"/>
    <n v="37"/>
    <x v="8"/>
    <x v="2"/>
    <s v="P602"/>
    <x v="18"/>
    <x v="6"/>
    <x v="0"/>
    <n v="3500"/>
    <x v="4"/>
    <x v="30"/>
    <n v="2500"/>
    <n v="650"/>
    <x v="1"/>
    <x v="0"/>
    <s v="Q4"/>
    <x v="2"/>
    <n v="20.63"/>
    <n v="0"/>
    <n v="3500"/>
    <n v="350"/>
    <n v="1225000"/>
    <n v="0.20634920634920634"/>
    <x v="0"/>
    <x v="6"/>
    <s v="Oct"/>
    <x v="3"/>
    <s v="2024-Oct"/>
    <n v="8"/>
    <s v="FREQUENT"/>
  </r>
  <r>
    <x v="207"/>
    <d v="2025-11-26T00:00:00"/>
    <x v="153"/>
    <s v="Simran Nair"/>
    <s v="Female"/>
    <n v="41"/>
    <x v="3"/>
    <x v="1"/>
    <s v="P104"/>
    <x v="16"/>
    <x v="4"/>
    <x v="2"/>
    <n v="5000"/>
    <x v="1"/>
    <x v="127"/>
    <n v="7000"/>
    <n v="1500"/>
    <x v="1"/>
    <x v="0"/>
    <s v="Q4"/>
    <x v="2"/>
    <n v="17.649999999999999"/>
    <n v="0"/>
    <n v="10000"/>
    <n v="1500"/>
    <n v="15000000"/>
    <n v="0.17647058823529413"/>
    <x v="1"/>
    <x v="10"/>
    <s v="Nov"/>
    <x v="3"/>
    <s v="2025-Nov"/>
    <n v="2"/>
    <s v="REGULAR"/>
  </r>
  <r>
    <x v="208"/>
    <d v="2025-02-25T00:00:00"/>
    <x v="38"/>
    <s v="Arjun Singh"/>
    <s v="Female"/>
    <n v="50"/>
    <x v="0"/>
    <x v="0"/>
    <s v="P102"/>
    <x v="11"/>
    <x v="4"/>
    <x v="0"/>
    <n v="28000"/>
    <x v="1"/>
    <x v="66"/>
    <n v="21000"/>
    <n v="2800"/>
    <x v="4"/>
    <x v="0"/>
    <s v="Q1"/>
    <x v="0"/>
    <n v="11.76"/>
    <n v="0"/>
    <n v="28000"/>
    <n v="4200"/>
    <n v="117600000"/>
    <n v="0.11764705882352941"/>
    <x v="1"/>
    <x v="5"/>
    <s v="Feb"/>
    <x v="0"/>
    <s v="2025-Feb"/>
    <n v="8"/>
    <s v="FREQUENT"/>
  </r>
  <r>
    <x v="209"/>
    <d v="2024-05-09T00:00:00"/>
    <x v="154"/>
    <s v="Ananya Iyer"/>
    <s v="Male"/>
    <n v="39"/>
    <x v="10"/>
    <x v="3"/>
    <s v="P703"/>
    <x v="2"/>
    <x v="2"/>
    <x v="0"/>
    <n v="4000"/>
    <x v="0"/>
    <x v="128"/>
    <n v="2900"/>
    <n v="300"/>
    <x v="0"/>
    <x v="0"/>
    <s v="Q2"/>
    <x v="1"/>
    <n v="9.3800000000000008"/>
    <n v="0"/>
    <n v="4000"/>
    <n v="800"/>
    <n v="3200000"/>
    <n v="9.375E-2"/>
    <x v="0"/>
    <x v="1"/>
    <s v="May"/>
    <x v="1"/>
    <s v="2024-May"/>
    <n v="12"/>
    <s v="FREQUENT"/>
  </r>
  <r>
    <x v="210"/>
    <d v="2025-12-29T00:00:00"/>
    <x v="90"/>
    <s v="Meera Verma"/>
    <s v="Female"/>
    <n v="46"/>
    <x v="9"/>
    <x v="0"/>
    <s v="P303"/>
    <x v="4"/>
    <x v="3"/>
    <x v="2"/>
    <n v="3500"/>
    <x v="0"/>
    <x v="117"/>
    <n v="4600"/>
    <n v="1000"/>
    <x v="0"/>
    <x v="0"/>
    <s v="Q4"/>
    <x v="1"/>
    <n v="17.86"/>
    <n v="0"/>
    <n v="7000"/>
    <n v="1400"/>
    <n v="9800000"/>
    <n v="0.17857142857142858"/>
    <x v="1"/>
    <x v="8"/>
    <s v="Dec"/>
    <x v="3"/>
    <s v="2025-Dec"/>
    <n v="14"/>
    <s v="FREQUENT"/>
  </r>
  <r>
    <x v="211"/>
    <d v="2025-11-23T00:00:00"/>
    <x v="155"/>
    <s v="Varun Verma"/>
    <s v="Female"/>
    <n v="23"/>
    <x v="0"/>
    <x v="0"/>
    <s v="P402"/>
    <x v="10"/>
    <x v="0"/>
    <x v="0"/>
    <n v="600"/>
    <x v="3"/>
    <x v="55"/>
    <n v="380"/>
    <n v="220"/>
    <x v="2"/>
    <x v="0"/>
    <s v="Q4"/>
    <x v="0"/>
    <n v="36.67"/>
    <n v="0"/>
    <n v="600"/>
    <n v="0"/>
    <n v="0"/>
    <n v="0.36666666666666664"/>
    <x v="1"/>
    <x v="10"/>
    <s v="Nov"/>
    <x v="3"/>
    <s v="2025-Nov"/>
    <n v="12"/>
    <s v="FREQUENT"/>
  </r>
  <r>
    <x v="212"/>
    <d v="2024-10-02T00:00:00"/>
    <x v="156"/>
    <s v="Ananya Verma"/>
    <s v="Male"/>
    <n v="36"/>
    <x v="4"/>
    <x v="3"/>
    <s v="P701"/>
    <x v="8"/>
    <x v="2"/>
    <x v="0"/>
    <n v="4500"/>
    <x v="4"/>
    <x v="22"/>
    <n v="3200"/>
    <n v="850"/>
    <x v="2"/>
    <x v="0"/>
    <s v="Q4"/>
    <x v="2"/>
    <n v="20.99"/>
    <n v="0"/>
    <n v="4500"/>
    <n v="450"/>
    <n v="2025000"/>
    <n v="0.20987654320987653"/>
    <x v="0"/>
    <x v="6"/>
    <s v="Oct"/>
    <x v="3"/>
    <s v="2024-Oct"/>
    <n v="3"/>
    <s v="REGULAR"/>
  </r>
  <r>
    <x v="213"/>
    <d v="2025-10-10T00:00:00"/>
    <x v="157"/>
    <s v="Ananya Nair"/>
    <s v="Male"/>
    <n v="47"/>
    <x v="11"/>
    <x v="3"/>
    <s v="P103"/>
    <x v="19"/>
    <x v="4"/>
    <x v="0"/>
    <n v="2500"/>
    <x v="5"/>
    <x v="107"/>
    <n v="1600"/>
    <n v="275"/>
    <x v="2"/>
    <x v="0"/>
    <s v="Q4"/>
    <x v="1"/>
    <n v="14.67"/>
    <n v="0"/>
    <n v="2500"/>
    <n v="625"/>
    <n v="1562500"/>
    <n v="0.14666666666666667"/>
    <x v="1"/>
    <x v="6"/>
    <s v="Oct"/>
    <x v="3"/>
    <s v="2025-Oct"/>
    <n v="9"/>
    <s v="FREQUENT"/>
  </r>
  <r>
    <x v="214"/>
    <d v="2025-12-12T00:00:00"/>
    <x v="7"/>
    <s v="Ananya Patel"/>
    <s v="Female"/>
    <n v="33"/>
    <x v="7"/>
    <x v="1"/>
    <s v="P401"/>
    <x v="0"/>
    <x v="0"/>
    <x v="2"/>
    <n v="800"/>
    <x v="2"/>
    <x v="38"/>
    <n v="1000"/>
    <n v="520"/>
    <x v="2"/>
    <x v="0"/>
    <s v="Q4"/>
    <x v="0"/>
    <n v="34.21"/>
    <n v="0"/>
    <n v="1600"/>
    <n v="80"/>
    <n v="128000"/>
    <n v="0.34210526315789475"/>
    <x v="1"/>
    <x v="8"/>
    <s v="Dec"/>
    <x v="3"/>
    <s v="2025-Dec"/>
    <n v="16"/>
    <s v="FREQUENT"/>
  </r>
  <r>
    <x v="215"/>
    <d v="2025-08-18T00:00:00"/>
    <x v="78"/>
    <s v="Nikhil Patel"/>
    <s v="Male"/>
    <n v="25"/>
    <x v="8"/>
    <x v="2"/>
    <s v="P101"/>
    <x v="5"/>
    <x v="4"/>
    <x v="0"/>
    <n v="55000"/>
    <x v="4"/>
    <x v="34"/>
    <n v="40000"/>
    <n v="9500"/>
    <x v="0"/>
    <x v="0"/>
    <s v="Q3"/>
    <x v="0"/>
    <n v="19.190000000000001"/>
    <n v="0"/>
    <n v="55000"/>
    <n v="5500"/>
    <n v="302500000"/>
    <n v="0.19191919191919191"/>
    <x v="1"/>
    <x v="3"/>
    <s v="Aug"/>
    <x v="2"/>
    <s v="2025-Aug"/>
    <n v="11"/>
    <s v="FREQUENT"/>
  </r>
  <r>
    <x v="216"/>
    <d v="2024-04-05T00:00:00"/>
    <x v="79"/>
    <s v="Meera Malhotra"/>
    <s v="Female"/>
    <n v="55"/>
    <x v="11"/>
    <x v="3"/>
    <s v="P501"/>
    <x v="13"/>
    <x v="5"/>
    <x v="3"/>
    <n v="550"/>
    <x v="2"/>
    <x v="95"/>
    <n v="1800"/>
    <n v="290"/>
    <x v="2"/>
    <x v="0"/>
    <s v="Q2"/>
    <x v="0"/>
    <n v="13.88"/>
    <n v="0"/>
    <n v="2200"/>
    <n v="110"/>
    <n v="242000"/>
    <n v="0.13875598086124402"/>
    <x v="0"/>
    <x v="7"/>
    <s v="Apr"/>
    <x v="1"/>
    <s v="2024-Apr"/>
    <n v="9"/>
    <s v="FREQUENT"/>
  </r>
  <r>
    <x v="217"/>
    <d v="2024-03-05T00:00:00"/>
    <x v="158"/>
    <s v="Meera Mishra"/>
    <s v="Male"/>
    <n v="54"/>
    <x v="11"/>
    <x v="3"/>
    <s v="P601"/>
    <x v="17"/>
    <x v="6"/>
    <x v="0"/>
    <n v="3000"/>
    <x v="2"/>
    <x v="72"/>
    <n v="2100"/>
    <n v="-750"/>
    <x v="1"/>
    <x v="1"/>
    <s v="Q1"/>
    <x v="0"/>
    <n v="26.32"/>
    <n v="-4200"/>
    <n v="3000"/>
    <n v="150"/>
    <n v="450000"/>
    <n v="0.26315789473684209"/>
    <x v="0"/>
    <x v="0"/>
    <s v="Mar"/>
    <x v="0"/>
    <s v="2024-Mar"/>
    <n v="14"/>
    <s v="FREQUENT"/>
  </r>
  <r>
    <x v="218"/>
    <d v="2024-08-04T00:00:00"/>
    <x v="86"/>
    <s v="Rohan Das"/>
    <s v="Female"/>
    <n v="31"/>
    <x v="2"/>
    <x v="2"/>
    <s v="P502"/>
    <x v="7"/>
    <x v="5"/>
    <x v="1"/>
    <n v="700"/>
    <x v="4"/>
    <x v="19"/>
    <n v="1710"/>
    <n v="180"/>
    <x v="1"/>
    <x v="0"/>
    <s v="Q3"/>
    <x v="1"/>
    <n v="9.52"/>
    <n v="0"/>
    <n v="2100"/>
    <n v="210"/>
    <n v="441000"/>
    <n v="9.5238095238095233E-2"/>
    <x v="0"/>
    <x v="3"/>
    <s v="Aug"/>
    <x v="2"/>
    <s v="2024-Aug"/>
    <n v="13"/>
    <s v="FREQUENT"/>
  </r>
  <r>
    <x v="219"/>
    <d v="2024-12-11T00:00:00"/>
    <x v="159"/>
    <s v="Varun Singh"/>
    <s v="Male"/>
    <n v="58"/>
    <x v="8"/>
    <x v="2"/>
    <s v="P601"/>
    <x v="17"/>
    <x v="6"/>
    <x v="0"/>
    <n v="3000"/>
    <x v="4"/>
    <x v="129"/>
    <n v="2100"/>
    <n v="600"/>
    <x v="2"/>
    <x v="0"/>
    <s v="Q4"/>
    <x v="2"/>
    <n v="22.22"/>
    <n v="0"/>
    <n v="3000"/>
    <n v="300"/>
    <n v="900000"/>
    <n v="0.22222222222222221"/>
    <x v="0"/>
    <x v="8"/>
    <s v="Dec"/>
    <x v="3"/>
    <s v="2024-Dec"/>
    <n v="2"/>
    <s v="REGULAR"/>
  </r>
  <r>
    <x v="220"/>
    <d v="2025-05-11T00:00:00"/>
    <x v="160"/>
    <s v="Sahil Patel"/>
    <s v="Male"/>
    <n v="59"/>
    <x v="11"/>
    <x v="3"/>
    <s v="P303"/>
    <x v="4"/>
    <x v="3"/>
    <x v="0"/>
    <n v="3500"/>
    <x v="4"/>
    <x v="30"/>
    <n v="2300"/>
    <n v="850"/>
    <x v="0"/>
    <x v="0"/>
    <s v="Q2"/>
    <x v="0"/>
    <n v="26.98"/>
    <n v="0"/>
    <n v="3500"/>
    <n v="350"/>
    <n v="1225000"/>
    <n v="0.26984126984126983"/>
    <x v="1"/>
    <x v="1"/>
    <s v="May"/>
    <x v="1"/>
    <s v="2025-May"/>
    <n v="19"/>
    <s v="FREQUENT"/>
  </r>
  <r>
    <x v="221"/>
    <d v="2024-02-17T00:00:00"/>
    <x v="94"/>
    <s v="Amit Singh"/>
    <s v="Male"/>
    <n v="25"/>
    <x v="1"/>
    <x v="1"/>
    <s v="P104"/>
    <x v="16"/>
    <x v="4"/>
    <x v="0"/>
    <n v="5000"/>
    <x v="2"/>
    <x v="80"/>
    <n v="3500"/>
    <n v="1250"/>
    <x v="2"/>
    <x v="0"/>
    <s v="Q1"/>
    <x v="1"/>
    <n v="26.32"/>
    <n v="0"/>
    <n v="5000"/>
    <n v="250"/>
    <n v="1250000"/>
    <n v="0.26315789473684209"/>
    <x v="0"/>
    <x v="5"/>
    <s v="Feb"/>
    <x v="0"/>
    <s v="2024-Feb"/>
    <n v="11"/>
    <s v="FREQUENT"/>
  </r>
  <r>
    <x v="222"/>
    <d v="2024-01-17T00:00:00"/>
    <x v="161"/>
    <s v="Ananya Joshi"/>
    <s v="Female"/>
    <n v="38"/>
    <x v="6"/>
    <x v="2"/>
    <s v="P104"/>
    <x v="16"/>
    <x v="4"/>
    <x v="0"/>
    <n v="5000"/>
    <x v="5"/>
    <x v="77"/>
    <n v="3500"/>
    <n v="250"/>
    <x v="0"/>
    <x v="0"/>
    <s v="Q1"/>
    <x v="2"/>
    <n v="6.67"/>
    <n v="0"/>
    <n v="5000"/>
    <n v="1250"/>
    <n v="6250000"/>
    <n v="6.6666666666666666E-2"/>
    <x v="0"/>
    <x v="11"/>
    <s v="Jan"/>
    <x v="0"/>
    <s v="2024-Jan"/>
    <n v="3"/>
    <s v="REGULAR"/>
  </r>
  <r>
    <x v="223"/>
    <d v="2025-04-12T00:00:00"/>
    <x v="162"/>
    <s v="Rohan Reddy"/>
    <s v="Male"/>
    <n v="38"/>
    <x v="2"/>
    <x v="2"/>
    <s v="P101"/>
    <x v="5"/>
    <x v="4"/>
    <x v="3"/>
    <n v="55000"/>
    <x v="4"/>
    <x v="130"/>
    <n v="160000"/>
    <n v="38000"/>
    <x v="4"/>
    <x v="0"/>
    <s v="Q2"/>
    <x v="0"/>
    <n v="19.190000000000001"/>
    <n v="0"/>
    <n v="220000"/>
    <n v="22000"/>
    <n v="4840000000"/>
    <n v="0.19191919191919191"/>
    <x v="1"/>
    <x v="7"/>
    <s v="Apr"/>
    <x v="1"/>
    <s v="2025-Apr"/>
    <n v="3"/>
    <s v="REGULAR"/>
  </r>
  <r>
    <x v="224"/>
    <d v="2025-12-06T00:00:00"/>
    <x v="54"/>
    <s v="Varun Das"/>
    <s v="Male"/>
    <n v="26"/>
    <x v="3"/>
    <x v="1"/>
    <s v="P105"/>
    <x v="20"/>
    <x v="4"/>
    <x v="0"/>
    <n v="22000"/>
    <x v="4"/>
    <x v="131"/>
    <n v="16500"/>
    <n v="3300"/>
    <x v="0"/>
    <x v="0"/>
    <s v="Q4"/>
    <x v="0"/>
    <n v="16.670000000000002"/>
    <n v="0"/>
    <n v="22000"/>
    <n v="2200"/>
    <n v="48400000"/>
    <n v="0.16666666666666666"/>
    <x v="1"/>
    <x v="8"/>
    <s v="Dec"/>
    <x v="3"/>
    <s v="2025-Dec"/>
    <n v="32"/>
    <s v="FREQUENT"/>
  </r>
  <r>
    <x v="225"/>
    <d v="2024-10-07T00:00:00"/>
    <x v="163"/>
    <s v="Riya Mehta"/>
    <s v="Female"/>
    <n v="50"/>
    <x v="10"/>
    <x v="3"/>
    <s v="P103"/>
    <x v="19"/>
    <x v="4"/>
    <x v="0"/>
    <n v="2500"/>
    <x v="4"/>
    <x v="79"/>
    <n v="1600"/>
    <n v="650"/>
    <x v="3"/>
    <x v="0"/>
    <s v="Q4"/>
    <x v="0"/>
    <n v="28.89"/>
    <n v="0"/>
    <n v="2500"/>
    <n v="250"/>
    <n v="625000"/>
    <n v="0.28888888888888886"/>
    <x v="0"/>
    <x v="6"/>
    <s v="Oct"/>
    <x v="3"/>
    <s v="2024-Oct"/>
    <n v="20"/>
    <s v="FREQUENT"/>
  </r>
  <r>
    <x v="226"/>
    <d v="2025-01-15T00:00:00"/>
    <x v="164"/>
    <s v="Amit Mehta"/>
    <s v="Male"/>
    <n v="33"/>
    <x v="8"/>
    <x v="2"/>
    <s v="P702"/>
    <x v="14"/>
    <x v="2"/>
    <x v="0"/>
    <n v="7000"/>
    <x v="4"/>
    <x v="8"/>
    <n v="5200"/>
    <n v="1100"/>
    <x v="0"/>
    <x v="0"/>
    <s v="Q1"/>
    <x v="2"/>
    <n v="17.46"/>
    <n v="0"/>
    <n v="7000"/>
    <n v="700"/>
    <n v="4900000"/>
    <n v="0.17460317460317459"/>
    <x v="1"/>
    <x v="11"/>
    <s v="Jan"/>
    <x v="0"/>
    <s v="2025-Jan"/>
    <n v="2"/>
    <s v="REGULAR"/>
  </r>
  <r>
    <x v="227"/>
    <d v="2025-02-09T00:00:00"/>
    <x v="165"/>
    <s v="Karan Reddy"/>
    <s v="Female"/>
    <n v="57"/>
    <x v="8"/>
    <x v="2"/>
    <s v="P701"/>
    <x v="8"/>
    <x v="2"/>
    <x v="0"/>
    <n v="4500"/>
    <x v="2"/>
    <x v="132"/>
    <n v="3200"/>
    <n v="1075"/>
    <x v="1"/>
    <x v="0"/>
    <s v="Q1"/>
    <x v="2"/>
    <n v="25.15"/>
    <n v="0"/>
    <n v="4500"/>
    <n v="225"/>
    <n v="1012500"/>
    <n v="0.25146198830409355"/>
    <x v="1"/>
    <x v="5"/>
    <s v="Feb"/>
    <x v="0"/>
    <s v="2025-Feb"/>
    <n v="4"/>
    <s v="OCASSIONAL"/>
  </r>
  <r>
    <x v="228"/>
    <d v="2024-08-27T00:00:00"/>
    <x v="154"/>
    <s v="Ananya Iyer"/>
    <s v="Male"/>
    <n v="39"/>
    <x v="10"/>
    <x v="3"/>
    <s v="P403"/>
    <x v="6"/>
    <x v="0"/>
    <x v="2"/>
    <n v="2500"/>
    <x v="1"/>
    <x v="133"/>
    <n v="3000"/>
    <n v="1250"/>
    <x v="3"/>
    <x v="0"/>
    <s v="Q3"/>
    <x v="1"/>
    <n v="29.41"/>
    <n v="0"/>
    <n v="5000"/>
    <n v="750"/>
    <n v="3750000"/>
    <n v="0.29411764705882354"/>
    <x v="0"/>
    <x v="3"/>
    <s v="Aug"/>
    <x v="2"/>
    <s v="2024-Aug"/>
    <n v="12"/>
    <s v="FREQUENT"/>
  </r>
  <r>
    <x v="229"/>
    <d v="2024-01-02T00:00:00"/>
    <x v="117"/>
    <s v="Akash Gupta"/>
    <s v="Female"/>
    <n v="32"/>
    <x v="11"/>
    <x v="3"/>
    <s v="P202"/>
    <x v="1"/>
    <x v="1"/>
    <x v="2"/>
    <n v="12000"/>
    <x v="4"/>
    <x v="134"/>
    <n v="18000"/>
    <n v="3600"/>
    <x v="2"/>
    <x v="0"/>
    <s v="Q1"/>
    <x v="2"/>
    <n v="16.670000000000002"/>
    <n v="0"/>
    <n v="24000"/>
    <n v="2400"/>
    <n v="57600000"/>
    <n v="0.16666666666666666"/>
    <x v="0"/>
    <x v="11"/>
    <s v="Jan"/>
    <x v="0"/>
    <s v="2024-Jan"/>
    <n v="23"/>
    <s v="FREQUENT"/>
  </r>
  <r>
    <x v="230"/>
    <d v="2024-08-19T00:00:00"/>
    <x v="166"/>
    <s v="Meera Iyer"/>
    <s v="Female"/>
    <n v="24"/>
    <x v="11"/>
    <x v="3"/>
    <s v="P503"/>
    <x v="12"/>
    <x v="5"/>
    <x v="2"/>
    <n v="450"/>
    <x v="2"/>
    <x v="135"/>
    <n v="660"/>
    <n v="195"/>
    <x v="3"/>
    <x v="0"/>
    <s v="Q3"/>
    <x v="2"/>
    <n v="22.81"/>
    <n v="0"/>
    <n v="900"/>
    <n v="45"/>
    <n v="40500"/>
    <n v="0.22807017543859648"/>
    <x v="0"/>
    <x v="3"/>
    <s v="Aug"/>
    <x v="2"/>
    <s v="2024-Aug"/>
    <n v="1"/>
    <s v="REGULAR"/>
  </r>
  <r>
    <x v="231"/>
    <d v="2025-12-13T00:00:00"/>
    <x v="167"/>
    <s v="Kavya Sharma"/>
    <s v="Male"/>
    <n v="35"/>
    <x v="5"/>
    <x v="0"/>
    <s v="P303"/>
    <x v="4"/>
    <x v="3"/>
    <x v="0"/>
    <n v="3500"/>
    <x v="1"/>
    <x v="136"/>
    <n v="2300"/>
    <n v="-675"/>
    <x v="0"/>
    <x v="1"/>
    <s v="Q4"/>
    <x v="1"/>
    <n v="22.69"/>
    <n v="-4600"/>
    <n v="3500"/>
    <n v="525"/>
    <n v="1837500"/>
    <n v="0.22689075630252101"/>
    <x v="1"/>
    <x v="8"/>
    <s v="Dec"/>
    <x v="3"/>
    <s v="2025-Dec"/>
    <n v="15"/>
    <s v="FREQUENT"/>
  </r>
  <r>
    <x v="232"/>
    <d v="2025-03-08T00:00:00"/>
    <x v="154"/>
    <s v="Ananya Iyer"/>
    <s v="Male"/>
    <n v="39"/>
    <x v="10"/>
    <x v="3"/>
    <s v="P703"/>
    <x v="2"/>
    <x v="2"/>
    <x v="2"/>
    <n v="4000"/>
    <x v="4"/>
    <x v="137"/>
    <n v="5800"/>
    <n v="1400"/>
    <x v="1"/>
    <x v="0"/>
    <s v="Q1"/>
    <x v="1"/>
    <n v="19.440000000000001"/>
    <n v="0"/>
    <n v="8000"/>
    <n v="800"/>
    <n v="6400000"/>
    <n v="0.19444444444444445"/>
    <x v="1"/>
    <x v="0"/>
    <s v="Mar"/>
    <x v="0"/>
    <s v="2025-Mar"/>
    <n v="12"/>
    <s v="FREQUENT"/>
  </r>
  <r>
    <x v="233"/>
    <d v="2025-01-27T00:00:00"/>
    <x v="41"/>
    <s v="Pooja Joshi"/>
    <s v="Female"/>
    <n v="24"/>
    <x v="1"/>
    <x v="1"/>
    <s v="P103"/>
    <x v="19"/>
    <x v="4"/>
    <x v="2"/>
    <n v="2500"/>
    <x v="1"/>
    <x v="133"/>
    <n v="3200"/>
    <n v="1050"/>
    <x v="3"/>
    <x v="0"/>
    <s v="Q1"/>
    <x v="1"/>
    <n v="24.71"/>
    <n v="0"/>
    <n v="5000"/>
    <n v="750"/>
    <n v="3750000"/>
    <n v="0.24705882352941178"/>
    <x v="1"/>
    <x v="11"/>
    <s v="Jan"/>
    <x v="0"/>
    <s v="2025-Jan"/>
    <n v="14"/>
    <s v="FREQUENT"/>
  </r>
  <r>
    <x v="234"/>
    <d v="2024-11-16T00:00:00"/>
    <x v="168"/>
    <s v="Vikram Reddy"/>
    <s v="Male"/>
    <n v="56"/>
    <x v="3"/>
    <x v="1"/>
    <s v="P401"/>
    <x v="0"/>
    <x v="0"/>
    <x v="0"/>
    <n v="800"/>
    <x v="2"/>
    <x v="138"/>
    <n v="500"/>
    <n v="260"/>
    <x v="0"/>
    <x v="0"/>
    <s v="Q4"/>
    <x v="1"/>
    <n v="34.21"/>
    <n v="0"/>
    <n v="800"/>
    <n v="40"/>
    <n v="32000"/>
    <n v="0.34210526315789475"/>
    <x v="0"/>
    <x v="10"/>
    <s v="Nov"/>
    <x v="3"/>
    <s v="2024-Nov"/>
    <n v="10"/>
    <s v="FREQUENT"/>
  </r>
  <r>
    <x v="235"/>
    <d v="2024-05-16T00:00:00"/>
    <x v="128"/>
    <s v="Meera Das"/>
    <s v="Female"/>
    <n v="48"/>
    <x v="9"/>
    <x v="0"/>
    <s v="P701"/>
    <x v="8"/>
    <x v="2"/>
    <x v="0"/>
    <n v="4500"/>
    <x v="4"/>
    <x v="22"/>
    <n v="3200"/>
    <n v="850"/>
    <x v="4"/>
    <x v="0"/>
    <s v="Q2"/>
    <x v="0"/>
    <n v="20.99"/>
    <n v="0"/>
    <n v="4500"/>
    <n v="450"/>
    <n v="2025000"/>
    <n v="0.20987654320987653"/>
    <x v="0"/>
    <x v="1"/>
    <s v="May"/>
    <x v="1"/>
    <s v="2024-May"/>
    <n v="18"/>
    <s v="FREQUENT"/>
  </r>
  <r>
    <x v="236"/>
    <d v="2025-06-27T00:00:00"/>
    <x v="91"/>
    <s v="Priya Joshi"/>
    <s v="Male"/>
    <n v="21"/>
    <x v="10"/>
    <x v="3"/>
    <s v="P602"/>
    <x v="18"/>
    <x v="6"/>
    <x v="0"/>
    <n v="3500"/>
    <x v="4"/>
    <x v="30"/>
    <n v="2500"/>
    <n v="650"/>
    <x v="1"/>
    <x v="0"/>
    <s v="Q2"/>
    <x v="0"/>
    <n v="20.63"/>
    <n v="0"/>
    <n v="3500"/>
    <n v="350"/>
    <n v="1225000"/>
    <n v="0.20634920634920634"/>
    <x v="1"/>
    <x v="4"/>
    <s v="Jun"/>
    <x v="1"/>
    <s v="2025-Jun"/>
    <n v="17"/>
    <s v="FREQUENT"/>
  </r>
  <r>
    <x v="237"/>
    <d v="2025-03-26T00:00:00"/>
    <x v="71"/>
    <s v="Simran Patel"/>
    <s v="Female"/>
    <n v="26"/>
    <x v="10"/>
    <x v="3"/>
    <s v="P401"/>
    <x v="0"/>
    <x v="0"/>
    <x v="0"/>
    <n v="800"/>
    <x v="3"/>
    <x v="139"/>
    <n v="500"/>
    <n v="300"/>
    <x v="3"/>
    <x v="0"/>
    <s v="Q1"/>
    <x v="0"/>
    <n v="37.5"/>
    <n v="0"/>
    <n v="800"/>
    <n v="0"/>
    <n v="0"/>
    <n v="0.375"/>
    <x v="1"/>
    <x v="0"/>
    <s v="Mar"/>
    <x v="0"/>
    <s v="2025-Mar"/>
    <n v="26"/>
    <s v="FREQUENT"/>
  </r>
  <r>
    <x v="238"/>
    <d v="2024-06-04T00:00:00"/>
    <x v="117"/>
    <s v="Akash Gupta"/>
    <s v="Female"/>
    <n v="32"/>
    <x v="11"/>
    <x v="3"/>
    <s v="P403"/>
    <x v="6"/>
    <x v="0"/>
    <x v="2"/>
    <n v="2500"/>
    <x v="2"/>
    <x v="80"/>
    <n v="3000"/>
    <n v="1750"/>
    <x v="2"/>
    <x v="0"/>
    <s v="Q2"/>
    <x v="2"/>
    <n v="36.840000000000003"/>
    <n v="0"/>
    <n v="5000"/>
    <n v="250"/>
    <n v="1250000"/>
    <n v="0.36842105263157893"/>
    <x v="0"/>
    <x v="4"/>
    <s v="Jun"/>
    <x v="1"/>
    <s v="2024-Jun"/>
    <n v="23"/>
    <s v="FREQUENT"/>
  </r>
  <r>
    <x v="239"/>
    <d v="2024-08-10T00:00:00"/>
    <x v="30"/>
    <s v="Sneha Mishra"/>
    <s v="Male"/>
    <n v="56"/>
    <x v="7"/>
    <x v="1"/>
    <s v="P103"/>
    <x v="19"/>
    <x v="4"/>
    <x v="0"/>
    <n v="2500"/>
    <x v="1"/>
    <x v="35"/>
    <n v="1600"/>
    <n v="525"/>
    <x v="0"/>
    <x v="0"/>
    <s v="Q3"/>
    <x v="0"/>
    <n v="24.71"/>
    <n v="0"/>
    <n v="2500"/>
    <n v="375"/>
    <n v="937500"/>
    <n v="0.24705882352941178"/>
    <x v="0"/>
    <x v="3"/>
    <s v="Aug"/>
    <x v="2"/>
    <s v="2024-Aug"/>
    <n v="25"/>
    <s v="FREQUENT"/>
  </r>
  <r>
    <x v="240"/>
    <d v="2024-05-06T00:00:00"/>
    <x v="169"/>
    <s v="Aditya Patel"/>
    <s v="Female"/>
    <n v="41"/>
    <x v="10"/>
    <x v="3"/>
    <s v="P602"/>
    <x v="18"/>
    <x v="6"/>
    <x v="0"/>
    <n v="3500"/>
    <x v="2"/>
    <x v="101"/>
    <n v="2500"/>
    <n v="825"/>
    <x v="3"/>
    <x v="0"/>
    <s v="Q2"/>
    <x v="2"/>
    <n v="24.81"/>
    <n v="0"/>
    <n v="3500"/>
    <n v="175"/>
    <n v="612500"/>
    <n v="0.24812030075187969"/>
    <x v="0"/>
    <x v="1"/>
    <s v="May"/>
    <x v="1"/>
    <s v="2024-May"/>
    <n v="1"/>
    <s v="REGULAR"/>
  </r>
  <r>
    <x v="241"/>
    <d v="2025-03-15T00:00:00"/>
    <x v="54"/>
    <s v="Varun Das"/>
    <s v="Male"/>
    <n v="26"/>
    <x v="3"/>
    <x v="1"/>
    <s v="P303"/>
    <x v="4"/>
    <x v="3"/>
    <x v="2"/>
    <n v="3500"/>
    <x v="4"/>
    <x v="8"/>
    <n v="4600"/>
    <n v="1700"/>
    <x v="3"/>
    <x v="0"/>
    <s v="Q1"/>
    <x v="0"/>
    <n v="26.98"/>
    <n v="0"/>
    <n v="7000"/>
    <n v="700"/>
    <n v="4900000"/>
    <n v="0.26984126984126983"/>
    <x v="1"/>
    <x v="0"/>
    <s v="Mar"/>
    <x v="0"/>
    <s v="2025-Mar"/>
    <n v="32"/>
    <s v="FREQUENT"/>
  </r>
  <r>
    <x v="242"/>
    <d v="2025-10-22T00:00:00"/>
    <x v="170"/>
    <s v="Amit Shah"/>
    <s v="Female"/>
    <n v="39"/>
    <x v="0"/>
    <x v="0"/>
    <s v="P103"/>
    <x v="19"/>
    <x v="4"/>
    <x v="0"/>
    <n v="2500"/>
    <x v="3"/>
    <x v="140"/>
    <n v="1600"/>
    <n v="900"/>
    <x v="1"/>
    <x v="0"/>
    <s v="Q4"/>
    <x v="0"/>
    <n v="36"/>
    <n v="0"/>
    <n v="2500"/>
    <n v="0"/>
    <n v="0"/>
    <n v="0.36"/>
    <x v="1"/>
    <x v="6"/>
    <s v="Oct"/>
    <x v="3"/>
    <s v="2025-Oct"/>
    <n v="8"/>
    <s v="FREQUENT"/>
  </r>
  <r>
    <x v="243"/>
    <d v="2025-09-14T00:00:00"/>
    <x v="171"/>
    <s v="Vikram Mishra"/>
    <s v="Female"/>
    <n v="40"/>
    <x v="2"/>
    <x v="2"/>
    <s v="P302"/>
    <x v="15"/>
    <x v="3"/>
    <x v="0"/>
    <n v="2200"/>
    <x v="4"/>
    <x v="141"/>
    <n v="1400"/>
    <n v="580"/>
    <x v="3"/>
    <x v="0"/>
    <s v="Q3"/>
    <x v="2"/>
    <n v="29.29"/>
    <n v="0"/>
    <n v="2200"/>
    <n v="220"/>
    <n v="484000"/>
    <n v="0.29292929292929293"/>
    <x v="1"/>
    <x v="9"/>
    <s v="Sep"/>
    <x v="2"/>
    <s v="2025-Sep"/>
    <n v="5"/>
    <s v="FREQUENT"/>
  </r>
  <r>
    <x v="244"/>
    <d v="2025-11-05T00:00:00"/>
    <x v="172"/>
    <s v="Vikram Shah"/>
    <s v="Female"/>
    <n v="51"/>
    <x v="7"/>
    <x v="1"/>
    <s v="P302"/>
    <x v="15"/>
    <x v="3"/>
    <x v="0"/>
    <n v="2200"/>
    <x v="2"/>
    <x v="95"/>
    <n v="1400"/>
    <n v="690"/>
    <x v="1"/>
    <x v="0"/>
    <s v="Q4"/>
    <x v="2"/>
    <n v="33.01"/>
    <n v="0"/>
    <n v="2200"/>
    <n v="110"/>
    <n v="242000"/>
    <n v="0.33014354066985646"/>
    <x v="1"/>
    <x v="10"/>
    <s v="Nov"/>
    <x v="3"/>
    <s v="2025-Nov"/>
    <n v="1"/>
    <s v="REGULAR"/>
  </r>
  <r>
    <x v="245"/>
    <d v="2024-07-12T00:00:00"/>
    <x v="144"/>
    <s v="Kavya Shah"/>
    <s v="Male"/>
    <n v="27"/>
    <x v="3"/>
    <x v="1"/>
    <s v="P402"/>
    <x v="10"/>
    <x v="0"/>
    <x v="2"/>
    <n v="600"/>
    <x v="4"/>
    <x v="11"/>
    <n v="760"/>
    <n v="320"/>
    <x v="1"/>
    <x v="0"/>
    <s v="Q3"/>
    <x v="0"/>
    <n v="29.63"/>
    <n v="0"/>
    <n v="1200"/>
    <n v="120"/>
    <n v="144000"/>
    <n v="0.29629629629629628"/>
    <x v="0"/>
    <x v="2"/>
    <s v="Jul"/>
    <x v="2"/>
    <s v="2024-Jul"/>
    <n v="26"/>
    <s v="FREQUENT"/>
  </r>
  <r>
    <x v="246"/>
    <d v="2024-09-02T00:00:00"/>
    <x v="173"/>
    <s v="Priya Gupta"/>
    <s v="Female"/>
    <n v="28"/>
    <x v="9"/>
    <x v="0"/>
    <s v="P502"/>
    <x v="7"/>
    <x v="5"/>
    <x v="1"/>
    <n v="700"/>
    <x v="3"/>
    <x v="142"/>
    <n v="1710"/>
    <n v="390"/>
    <x v="1"/>
    <x v="0"/>
    <s v="Q3"/>
    <x v="0"/>
    <n v="18.57"/>
    <n v="0"/>
    <n v="2100"/>
    <n v="0"/>
    <n v="0"/>
    <n v="0.18571428571428572"/>
    <x v="0"/>
    <x v="9"/>
    <s v="Sep"/>
    <x v="2"/>
    <s v="2024-Sep"/>
    <n v="17"/>
    <s v="FREQUENT"/>
  </r>
  <r>
    <x v="247"/>
    <d v="2025-10-15T00:00:00"/>
    <x v="171"/>
    <s v="Vikram Mishra"/>
    <s v="Female"/>
    <n v="40"/>
    <x v="2"/>
    <x v="2"/>
    <s v="P603"/>
    <x v="22"/>
    <x v="6"/>
    <x v="2"/>
    <n v="1200"/>
    <x v="2"/>
    <x v="6"/>
    <n v="1600"/>
    <n v="0"/>
    <x v="1"/>
    <x v="2"/>
    <s v="Q4"/>
    <x v="2"/>
    <n v="0"/>
    <n v="-1600"/>
    <n v="2400"/>
    <n v="120"/>
    <n v="288000"/>
    <n v="0"/>
    <x v="1"/>
    <x v="6"/>
    <s v="Oct"/>
    <x v="3"/>
    <s v="2025-Oct"/>
    <n v="5"/>
    <s v="FREQUENT"/>
  </r>
  <r>
    <x v="248"/>
    <d v="2024-01-13T00:00:00"/>
    <x v="174"/>
    <s v="Varun Gupta"/>
    <s v="Female"/>
    <n v="37"/>
    <x v="2"/>
    <x v="2"/>
    <s v="P401"/>
    <x v="0"/>
    <x v="0"/>
    <x v="2"/>
    <n v="800"/>
    <x v="4"/>
    <x v="24"/>
    <n v="1000"/>
    <n v="440"/>
    <x v="0"/>
    <x v="0"/>
    <s v="Q1"/>
    <x v="2"/>
    <n v="30.56"/>
    <n v="0"/>
    <n v="1600"/>
    <n v="160"/>
    <n v="256000"/>
    <n v="0.30555555555555558"/>
    <x v="0"/>
    <x v="11"/>
    <s v="Jan"/>
    <x v="0"/>
    <s v="2024-Jan"/>
    <n v="6"/>
    <s v="FREQUENT"/>
  </r>
  <r>
    <x v="249"/>
    <d v="2025-08-05T00:00:00"/>
    <x v="175"/>
    <s v="Ananya Mehta"/>
    <s v="Female"/>
    <n v="48"/>
    <x v="1"/>
    <x v="1"/>
    <s v="P403"/>
    <x v="6"/>
    <x v="0"/>
    <x v="2"/>
    <n v="2500"/>
    <x v="4"/>
    <x v="114"/>
    <n v="3000"/>
    <n v="1500"/>
    <x v="1"/>
    <x v="0"/>
    <s v="Q3"/>
    <x v="0"/>
    <n v="33.33"/>
    <n v="0"/>
    <n v="5000"/>
    <n v="500"/>
    <n v="2500000"/>
    <n v="0.33333333333333331"/>
    <x v="1"/>
    <x v="3"/>
    <s v="Aug"/>
    <x v="2"/>
    <s v="2025-Aug"/>
    <n v="11"/>
    <s v="FREQUENT"/>
  </r>
  <r>
    <x v="250"/>
    <d v="2025-04-27T00:00:00"/>
    <x v="10"/>
    <s v="Pooja Mehta"/>
    <s v="Male"/>
    <n v="36"/>
    <x v="2"/>
    <x v="2"/>
    <s v="P103"/>
    <x v="19"/>
    <x v="4"/>
    <x v="0"/>
    <n v="2500"/>
    <x v="0"/>
    <x v="143"/>
    <n v="1600"/>
    <n v="400"/>
    <x v="1"/>
    <x v="0"/>
    <s v="Q2"/>
    <x v="0"/>
    <n v="20"/>
    <n v="0"/>
    <n v="2500"/>
    <n v="500"/>
    <n v="1250000"/>
    <n v="0.2"/>
    <x v="1"/>
    <x v="7"/>
    <s v="Apr"/>
    <x v="1"/>
    <s v="2025-Apr"/>
    <n v="23"/>
    <s v="FREQUENT"/>
  </r>
  <r>
    <x v="251"/>
    <d v="2024-09-25T00:00:00"/>
    <x v="176"/>
    <s v="Rahul Reddy"/>
    <s v="Male"/>
    <n v="20"/>
    <x v="0"/>
    <x v="0"/>
    <s v="P202"/>
    <x v="1"/>
    <x v="1"/>
    <x v="0"/>
    <n v="12000"/>
    <x v="4"/>
    <x v="116"/>
    <n v="9000"/>
    <n v="1800"/>
    <x v="1"/>
    <x v="0"/>
    <s v="Q3"/>
    <x v="2"/>
    <n v="16.670000000000002"/>
    <n v="0"/>
    <n v="12000"/>
    <n v="1200"/>
    <n v="14400000"/>
    <n v="0.16666666666666666"/>
    <x v="0"/>
    <x v="9"/>
    <s v="Sep"/>
    <x v="2"/>
    <s v="2024-Sep"/>
    <n v="1"/>
    <s v="REGULAR"/>
  </r>
  <r>
    <x v="252"/>
    <d v="2025-02-11T00:00:00"/>
    <x v="152"/>
    <s v="Kavya Malhotra"/>
    <s v="Male"/>
    <n v="37"/>
    <x v="8"/>
    <x v="2"/>
    <s v="P503"/>
    <x v="12"/>
    <x v="5"/>
    <x v="1"/>
    <n v="450"/>
    <x v="1"/>
    <x v="144"/>
    <n v="990"/>
    <n v="157.5"/>
    <x v="1"/>
    <x v="0"/>
    <s v="Q1"/>
    <x v="2"/>
    <n v="13.73"/>
    <n v="0"/>
    <n v="1350"/>
    <n v="202.5"/>
    <n v="273375"/>
    <n v="0.13725490196078433"/>
    <x v="1"/>
    <x v="5"/>
    <s v="Feb"/>
    <x v="0"/>
    <s v="2025-Feb"/>
    <n v="8"/>
    <s v="FREQUENT"/>
  </r>
  <r>
    <x v="253"/>
    <d v="2025-03-01T00:00:00"/>
    <x v="155"/>
    <s v="Varun Verma"/>
    <s v="Female"/>
    <n v="23"/>
    <x v="0"/>
    <x v="0"/>
    <s v="P403"/>
    <x v="6"/>
    <x v="0"/>
    <x v="0"/>
    <n v="2500"/>
    <x v="2"/>
    <x v="104"/>
    <n v="1500"/>
    <n v="875"/>
    <x v="3"/>
    <x v="0"/>
    <s v="Q1"/>
    <x v="0"/>
    <n v="36.840000000000003"/>
    <n v="0"/>
    <n v="2500"/>
    <n v="125"/>
    <n v="312500"/>
    <n v="0.36842105263157893"/>
    <x v="1"/>
    <x v="0"/>
    <s v="Mar"/>
    <x v="0"/>
    <s v="2025-Mar"/>
    <n v="12"/>
    <s v="FREQUENT"/>
  </r>
  <r>
    <x v="254"/>
    <d v="2025-07-03T00:00:00"/>
    <x v="177"/>
    <s v="Simran Reddy"/>
    <s v="Female"/>
    <n v="28"/>
    <x v="7"/>
    <x v="1"/>
    <s v="P601"/>
    <x v="17"/>
    <x v="6"/>
    <x v="2"/>
    <n v="3000"/>
    <x v="2"/>
    <x v="41"/>
    <n v="4200"/>
    <n v="1500"/>
    <x v="2"/>
    <x v="0"/>
    <s v="Q3"/>
    <x v="1"/>
    <n v="26.32"/>
    <n v="0"/>
    <n v="6000"/>
    <n v="300"/>
    <n v="1800000"/>
    <n v="0.26315789473684209"/>
    <x v="1"/>
    <x v="2"/>
    <s v="Jul"/>
    <x v="2"/>
    <s v="2025-Jul"/>
    <n v="8"/>
    <s v="FREQUENT"/>
  </r>
  <r>
    <x v="255"/>
    <d v="2024-11-13T00:00:00"/>
    <x v="7"/>
    <s v="Ananya Patel"/>
    <s v="Female"/>
    <n v="33"/>
    <x v="7"/>
    <x v="1"/>
    <s v="P103"/>
    <x v="19"/>
    <x v="4"/>
    <x v="1"/>
    <n v="2500"/>
    <x v="0"/>
    <x v="145"/>
    <n v="4800"/>
    <n v="1200"/>
    <x v="2"/>
    <x v="0"/>
    <s v="Q4"/>
    <x v="0"/>
    <n v="20"/>
    <n v="0"/>
    <n v="7500"/>
    <n v="1500"/>
    <n v="11250000"/>
    <n v="0.2"/>
    <x v="0"/>
    <x v="10"/>
    <s v="Nov"/>
    <x v="3"/>
    <s v="2024-Nov"/>
    <n v="16"/>
    <s v="FREQUENT"/>
  </r>
  <r>
    <x v="256"/>
    <d v="2024-06-08T00:00:00"/>
    <x v="142"/>
    <s v="Sahil Gupta"/>
    <s v="Female"/>
    <n v="45"/>
    <x v="7"/>
    <x v="1"/>
    <s v="P601"/>
    <x v="17"/>
    <x v="6"/>
    <x v="0"/>
    <n v="3000"/>
    <x v="4"/>
    <x v="129"/>
    <n v="2100"/>
    <n v="600"/>
    <x v="1"/>
    <x v="0"/>
    <s v="Q2"/>
    <x v="1"/>
    <n v="22.22"/>
    <n v="0"/>
    <n v="3000"/>
    <n v="300"/>
    <n v="900000"/>
    <n v="0.22222222222222221"/>
    <x v="0"/>
    <x v="4"/>
    <s v="Jun"/>
    <x v="1"/>
    <s v="2024-Jun"/>
    <n v="14"/>
    <s v="FREQUENT"/>
  </r>
  <r>
    <x v="257"/>
    <d v="2025-10-27T00:00:00"/>
    <x v="154"/>
    <s v="Ananya Iyer"/>
    <s v="Male"/>
    <n v="39"/>
    <x v="10"/>
    <x v="3"/>
    <s v="P702"/>
    <x v="14"/>
    <x v="2"/>
    <x v="2"/>
    <n v="7000"/>
    <x v="4"/>
    <x v="90"/>
    <n v="10400"/>
    <n v="2200"/>
    <x v="2"/>
    <x v="0"/>
    <s v="Q4"/>
    <x v="1"/>
    <n v="17.46"/>
    <n v="0"/>
    <n v="14000"/>
    <n v="1400"/>
    <n v="19600000"/>
    <n v="0.17460317460317459"/>
    <x v="1"/>
    <x v="6"/>
    <s v="Oct"/>
    <x v="3"/>
    <s v="2025-Oct"/>
    <n v="12"/>
    <s v="FREQUENT"/>
  </r>
  <r>
    <x v="258"/>
    <d v="2025-03-23T00:00:00"/>
    <x v="178"/>
    <s v="Amit Gupta"/>
    <s v="Male"/>
    <n v="37"/>
    <x v="11"/>
    <x v="3"/>
    <s v="P203"/>
    <x v="3"/>
    <x v="1"/>
    <x v="2"/>
    <n v="35000"/>
    <x v="2"/>
    <x v="146"/>
    <n v="54000"/>
    <n v="12500"/>
    <x v="1"/>
    <x v="0"/>
    <s v="Q1"/>
    <x v="1"/>
    <n v="18.8"/>
    <n v="0"/>
    <n v="70000"/>
    <n v="3500"/>
    <n v="245000000"/>
    <n v="0.18796992481203006"/>
    <x v="1"/>
    <x v="0"/>
    <s v="Mar"/>
    <x v="0"/>
    <s v="2025-Mar"/>
    <n v="3"/>
    <s v="REGULAR"/>
  </r>
  <r>
    <x v="259"/>
    <d v="2025-03-20T00:00:00"/>
    <x v="108"/>
    <s v="Arjun Reddy"/>
    <s v="Female"/>
    <n v="43"/>
    <x v="0"/>
    <x v="0"/>
    <s v="P104"/>
    <x v="16"/>
    <x v="4"/>
    <x v="3"/>
    <n v="5000"/>
    <x v="0"/>
    <x v="147"/>
    <n v="14000"/>
    <n v="2000"/>
    <x v="2"/>
    <x v="0"/>
    <s v="Q1"/>
    <x v="0"/>
    <n v="12.5"/>
    <n v="0"/>
    <n v="20000"/>
    <n v="4000"/>
    <n v="80000000"/>
    <n v="0.125"/>
    <x v="1"/>
    <x v="0"/>
    <s v="Mar"/>
    <x v="0"/>
    <s v="2025-Mar"/>
    <n v="17"/>
    <s v="FREQUENT"/>
  </r>
  <r>
    <x v="260"/>
    <d v="2024-11-12T00:00:00"/>
    <x v="32"/>
    <s v="Varun Singh"/>
    <s v="Female"/>
    <n v="40"/>
    <x v="2"/>
    <x v="2"/>
    <s v="P702"/>
    <x v="14"/>
    <x v="2"/>
    <x v="0"/>
    <n v="7000"/>
    <x v="3"/>
    <x v="148"/>
    <n v="5200"/>
    <n v="1800"/>
    <x v="3"/>
    <x v="0"/>
    <s v="Q4"/>
    <x v="0"/>
    <n v="25.71"/>
    <n v="0"/>
    <n v="7000"/>
    <n v="0"/>
    <n v="0"/>
    <n v="0.25714285714285712"/>
    <x v="0"/>
    <x v="10"/>
    <s v="Nov"/>
    <x v="3"/>
    <s v="2024-Nov"/>
    <n v="10"/>
    <s v="FREQUENT"/>
  </r>
  <r>
    <x v="261"/>
    <d v="2024-05-02T00:00:00"/>
    <x v="75"/>
    <s v="Meera Sharma"/>
    <s v="Male"/>
    <n v="22"/>
    <x v="10"/>
    <x v="3"/>
    <s v="P101"/>
    <x v="5"/>
    <x v="4"/>
    <x v="2"/>
    <n v="55000"/>
    <x v="2"/>
    <x v="149"/>
    <n v="80000"/>
    <n v="24500"/>
    <x v="3"/>
    <x v="0"/>
    <s v="Q2"/>
    <x v="0"/>
    <n v="23.44"/>
    <n v="0"/>
    <n v="110000"/>
    <n v="5500"/>
    <n v="605000000"/>
    <n v="0.23444976076555024"/>
    <x v="0"/>
    <x v="1"/>
    <s v="May"/>
    <x v="1"/>
    <s v="2024-May"/>
    <n v="19"/>
    <s v="FREQUENT"/>
  </r>
  <r>
    <x v="262"/>
    <d v="2024-06-16T00:00:00"/>
    <x v="25"/>
    <s v="Rahul Mishra"/>
    <s v="Female"/>
    <n v="54"/>
    <x v="2"/>
    <x v="2"/>
    <s v="P502"/>
    <x v="7"/>
    <x v="5"/>
    <x v="3"/>
    <n v="700"/>
    <x v="4"/>
    <x v="150"/>
    <n v="2280"/>
    <n v="240"/>
    <x v="4"/>
    <x v="0"/>
    <s v="Q2"/>
    <x v="0"/>
    <n v="9.52"/>
    <n v="0"/>
    <n v="2800"/>
    <n v="280"/>
    <n v="784000"/>
    <n v="9.5238095238095233E-2"/>
    <x v="0"/>
    <x v="4"/>
    <s v="Jun"/>
    <x v="1"/>
    <s v="2024-Jun"/>
    <n v="22"/>
    <s v="FREQUENT"/>
  </r>
  <r>
    <x v="263"/>
    <d v="2024-09-22T00:00:00"/>
    <x v="108"/>
    <s v="Arjun Reddy"/>
    <s v="Female"/>
    <n v="43"/>
    <x v="0"/>
    <x v="0"/>
    <s v="P201"/>
    <x v="9"/>
    <x v="1"/>
    <x v="2"/>
    <n v="8500"/>
    <x v="4"/>
    <x v="118"/>
    <n v="13000"/>
    <n v="2300"/>
    <x v="1"/>
    <x v="0"/>
    <s v="Q3"/>
    <x v="0"/>
    <n v="15.03"/>
    <n v="0"/>
    <n v="17000"/>
    <n v="1700"/>
    <n v="28900000"/>
    <n v="0.15032679738562091"/>
    <x v="0"/>
    <x v="9"/>
    <s v="Sep"/>
    <x v="2"/>
    <s v="2024-Sep"/>
    <n v="17"/>
    <s v="FREQUENT"/>
  </r>
  <r>
    <x v="264"/>
    <d v="2024-10-02T00:00:00"/>
    <x v="30"/>
    <s v="Sneha Mishra"/>
    <s v="Male"/>
    <n v="56"/>
    <x v="7"/>
    <x v="1"/>
    <s v="P104"/>
    <x v="16"/>
    <x v="4"/>
    <x v="2"/>
    <n v="5000"/>
    <x v="1"/>
    <x v="127"/>
    <n v="7000"/>
    <n v="1500"/>
    <x v="3"/>
    <x v="0"/>
    <s v="Q4"/>
    <x v="0"/>
    <n v="17.649999999999999"/>
    <n v="0"/>
    <n v="10000"/>
    <n v="1500"/>
    <n v="15000000"/>
    <n v="0.17647058823529413"/>
    <x v="0"/>
    <x v="6"/>
    <s v="Oct"/>
    <x v="3"/>
    <s v="2024-Oct"/>
    <n v="25"/>
    <s v="FREQUENT"/>
  </r>
  <r>
    <x v="265"/>
    <d v="2025-03-15T00:00:00"/>
    <x v="23"/>
    <s v="Priya Reddy"/>
    <s v="Male"/>
    <n v="57"/>
    <x v="6"/>
    <x v="2"/>
    <s v="P301"/>
    <x v="21"/>
    <x v="3"/>
    <x v="2"/>
    <n v="900"/>
    <x v="4"/>
    <x v="85"/>
    <n v="1100"/>
    <n v="520"/>
    <x v="2"/>
    <x v="0"/>
    <s v="Q1"/>
    <x v="2"/>
    <n v="32.1"/>
    <n v="0"/>
    <n v="1800"/>
    <n v="180"/>
    <n v="324000"/>
    <n v="0.32098765432098764"/>
    <x v="1"/>
    <x v="0"/>
    <s v="Mar"/>
    <x v="0"/>
    <s v="2025-Mar"/>
    <n v="14"/>
    <s v="FREQUENT"/>
  </r>
  <r>
    <x v="266"/>
    <d v="2025-08-13T00:00:00"/>
    <x v="24"/>
    <s v="Rohan Malhotra"/>
    <s v="Male"/>
    <n v="59"/>
    <x v="0"/>
    <x v="0"/>
    <s v="P701"/>
    <x v="8"/>
    <x v="2"/>
    <x v="0"/>
    <n v="4500"/>
    <x v="3"/>
    <x v="114"/>
    <n v="3200"/>
    <n v="1300"/>
    <x v="1"/>
    <x v="0"/>
    <s v="Q3"/>
    <x v="1"/>
    <n v="28.89"/>
    <n v="0"/>
    <n v="4500"/>
    <n v="0"/>
    <n v="0"/>
    <n v="0.28888888888888886"/>
    <x v="1"/>
    <x v="3"/>
    <s v="Aug"/>
    <x v="2"/>
    <s v="2025-Aug"/>
    <n v="14"/>
    <s v="FREQUENT"/>
  </r>
  <r>
    <x v="267"/>
    <d v="2025-01-03T00:00:00"/>
    <x v="179"/>
    <s v="Varun Mishra"/>
    <s v="Female"/>
    <n v="42"/>
    <x v="7"/>
    <x v="1"/>
    <s v="P102"/>
    <x v="11"/>
    <x v="4"/>
    <x v="2"/>
    <n v="28000"/>
    <x v="5"/>
    <x v="151"/>
    <n v="42000"/>
    <n v="0"/>
    <x v="2"/>
    <x v="0"/>
    <s v="Q1"/>
    <x v="0"/>
    <n v="0"/>
    <n v="0"/>
    <n v="56000"/>
    <n v="14000"/>
    <n v="784000000"/>
    <n v="0"/>
    <x v="1"/>
    <x v="11"/>
    <s v="Jan"/>
    <x v="0"/>
    <s v="2025-Jan"/>
    <n v="11"/>
    <s v="FREQUENT"/>
  </r>
  <r>
    <x v="268"/>
    <d v="2025-01-11T00:00:00"/>
    <x v="54"/>
    <s v="Varun Das"/>
    <s v="Male"/>
    <n v="26"/>
    <x v="3"/>
    <x v="1"/>
    <s v="P201"/>
    <x v="9"/>
    <x v="1"/>
    <x v="0"/>
    <n v="8500"/>
    <x v="0"/>
    <x v="71"/>
    <n v="6500"/>
    <n v="300"/>
    <x v="1"/>
    <x v="0"/>
    <s v="Q1"/>
    <x v="0"/>
    <n v="4.41"/>
    <n v="0"/>
    <n v="8500"/>
    <n v="1700"/>
    <n v="14450000"/>
    <n v="4.4117647058823532E-2"/>
    <x v="1"/>
    <x v="11"/>
    <s v="Jan"/>
    <x v="0"/>
    <s v="2025-Jan"/>
    <n v="32"/>
    <s v="FREQUENT"/>
  </r>
  <r>
    <x v="269"/>
    <d v="2025-08-10T00:00:00"/>
    <x v="89"/>
    <s v="Sneha Reddy"/>
    <s v="Female"/>
    <n v="47"/>
    <x v="2"/>
    <x v="2"/>
    <s v="P702"/>
    <x v="14"/>
    <x v="2"/>
    <x v="2"/>
    <n v="7000"/>
    <x v="4"/>
    <x v="90"/>
    <n v="10400"/>
    <n v="2200"/>
    <x v="3"/>
    <x v="0"/>
    <s v="Q3"/>
    <x v="2"/>
    <n v="17.46"/>
    <n v="0"/>
    <n v="14000"/>
    <n v="1400"/>
    <n v="19600000"/>
    <n v="0.17460317460317459"/>
    <x v="1"/>
    <x v="3"/>
    <s v="Aug"/>
    <x v="2"/>
    <s v="2025-Aug"/>
    <n v="17"/>
    <s v="FREQUENT"/>
  </r>
  <r>
    <x v="270"/>
    <d v="2025-06-05T00:00:00"/>
    <x v="180"/>
    <s v="Karan Mishra"/>
    <s v="Female"/>
    <n v="52"/>
    <x v="4"/>
    <x v="3"/>
    <s v="P101"/>
    <x v="5"/>
    <x v="4"/>
    <x v="0"/>
    <n v="55000"/>
    <x v="4"/>
    <x v="34"/>
    <n v="40000"/>
    <n v="9500"/>
    <x v="1"/>
    <x v="0"/>
    <s v="Q2"/>
    <x v="1"/>
    <n v="19.190000000000001"/>
    <n v="0"/>
    <n v="55000"/>
    <n v="5500"/>
    <n v="302500000"/>
    <n v="0.19191919191919191"/>
    <x v="1"/>
    <x v="4"/>
    <s v="Jun"/>
    <x v="1"/>
    <s v="2025-Jun"/>
    <n v="5"/>
    <s v="FREQUENT"/>
  </r>
  <r>
    <x v="271"/>
    <d v="2024-09-07T00:00:00"/>
    <x v="181"/>
    <s v="Rohan Nair"/>
    <s v="Male"/>
    <n v="43"/>
    <x v="4"/>
    <x v="3"/>
    <s v="P102"/>
    <x v="11"/>
    <x v="4"/>
    <x v="2"/>
    <n v="28000"/>
    <x v="3"/>
    <x v="50"/>
    <n v="42000"/>
    <n v="14000"/>
    <x v="2"/>
    <x v="0"/>
    <s v="Q3"/>
    <x v="0"/>
    <n v="25"/>
    <n v="0"/>
    <n v="56000"/>
    <n v="0"/>
    <n v="0"/>
    <n v="0.25"/>
    <x v="0"/>
    <x v="9"/>
    <s v="Sep"/>
    <x v="2"/>
    <s v="2024-Sep"/>
    <n v="16"/>
    <s v="FREQUENT"/>
  </r>
  <r>
    <x v="272"/>
    <d v="2024-06-02T00:00:00"/>
    <x v="182"/>
    <s v="Vikram Shah"/>
    <s v="Male"/>
    <n v="26"/>
    <x v="8"/>
    <x v="2"/>
    <s v="P201"/>
    <x v="9"/>
    <x v="1"/>
    <x v="0"/>
    <n v="8500"/>
    <x v="1"/>
    <x v="15"/>
    <n v="6500"/>
    <n v="725"/>
    <x v="0"/>
    <x v="0"/>
    <s v="Q2"/>
    <x v="1"/>
    <n v="10.029999999999999"/>
    <n v="0"/>
    <n v="8500"/>
    <n v="1275"/>
    <n v="10837500"/>
    <n v="0.10034602076124567"/>
    <x v="0"/>
    <x v="4"/>
    <s v="Jun"/>
    <x v="1"/>
    <s v="2024-Jun"/>
    <n v="14"/>
    <s v="FREQUENT"/>
  </r>
  <r>
    <x v="273"/>
    <d v="2025-07-20T00:00:00"/>
    <x v="89"/>
    <s v="Sneha Reddy"/>
    <s v="Female"/>
    <n v="47"/>
    <x v="2"/>
    <x v="2"/>
    <s v="P703"/>
    <x v="2"/>
    <x v="2"/>
    <x v="3"/>
    <n v="4000"/>
    <x v="2"/>
    <x v="152"/>
    <n v="11600"/>
    <n v="3600"/>
    <x v="3"/>
    <x v="0"/>
    <s v="Q3"/>
    <x v="2"/>
    <n v="23.68"/>
    <n v="0"/>
    <n v="16000"/>
    <n v="800"/>
    <n v="12800000"/>
    <n v="0.23684210526315788"/>
    <x v="1"/>
    <x v="2"/>
    <s v="Jul"/>
    <x v="2"/>
    <s v="2025-Jul"/>
    <n v="17"/>
    <s v="FREQUENT"/>
  </r>
  <r>
    <x v="274"/>
    <d v="2024-11-25T00:00:00"/>
    <x v="34"/>
    <s v="Karan Mishra"/>
    <s v="Female"/>
    <n v="30"/>
    <x v="0"/>
    <x v="0"/>
    <s v="P203"/>
    <x v="3"/>
    <x v="1"/>
    <x v="0"/>
    <n v="35000"/>
    <x v="4"/>
    <x v="153"/>
    <n v="27000"/>
    <n v="4500"/>
    <x v="2"/>
    <x v="0"/>
    <s v="Q4"/>
    <x v="2"/>
    <n v="14.29"/>
    <n v="0"/>
    <n v="35000"/>
    <n v="3500"/>
    <n v="122500000"/>
    <n v="0.14285714285714285"/>
    <x v="0"/>
    <x v="10"/>
    <s v="Nov"/>
    <x v="3"/>
    <s v="2024-Nov"/>
    <n v="21"/>
    <s v="FREQUENT"/>
  </r>
  <r>
    <x v="275"/>
    <d v="2024-10-04T00:00:00"/>
    <x v="145"/>
    <s v="Akash Sharma"/>
    <s v="Female"/>
    <n v="26"/>
    <x v="7"/>
    <x v="1"/>
    <s v="P103"/>
    <x v="19"/>
    <x v="4"/>
    <x v="3"/>
    <n v="2500"/>
    <x v="4"/>
    <x v="27"/>
    <n v="6400"/>
    <n v="2600"/>
    <x v="2"/>
    <x v="0"/>
    <s v="Q4"/>
    <x v="0"/>
    <n v="28.89"/>
    <n v="0"/>
    <n v="10000"/>
    <n v="1000"/>
    <n v="10000000"/>
    <n v="0.28888888888888886"/>
    <x v="0"/>
    <x v="6"/>
    <s v="Oct"/>
    <x v="3"/>
    <s v="2024-Oct"/>
    <n v="23"/>
    <s v="FREQUENT"/>
  </r>
  <r>
    <x v="276"/>
    <d v="2025-11-20T00:00:00"/>
    <x v="183"/>
    <s v="Simran Shah"/>
    <s v="Male"/>
    <n v="60"/>
    <x v="8"/>
    <x v="2"/>
    <s v="P102"/>
    <x v="11"/>
    <x v="4"/>
    <x v="2"/>
    <n v="28000"/>
    <x v="0"/>
    <x v="154"/>
    <n v="42000"/>
    <n v="2800"/>
    <x v="1"/>
    <x v="0"/>
    <s v="Q4"/>
    <x v="1"/>
    <n v="6.25"/>
    <n v="0"/>
    <n v="56000"/>
    <n v="11200"/>
    <n v="627200000"/>
    <n v="6.25E-2"/>
    <x v="1"/>
    <x v="10"/>
    <s v="Nov"/>
    <x v="3"/>
    <s v="2025-Nov"/>
    <n v="6"/>
    <s v="FREQUENT"/>
  </r>
  <r>
    <x v="277"/>
    <d v="2024-02-17T00:00:00"/>
    <x v="184"/>
    <s v="Amit Joshi"/>
    <s v="Male"/>
    <n v="21"/>
    <x v="10"/>
    <x v="3"/>
    <s v="P402"/>
    <x v="10"/>
    <x v="0"/>
    <x v="0"/>
    <n v="600"/>
    <x v="2"/>
    <x v="68"/>
    <n v="380"/>
    <n v="190"/>
    <x v="1"/>
    <x v="0"/>
    <s v="Q1"/>
    <x v="1"/>
    <n v="33.33"/>
    <n v="0"/>
    <n v="600"/>
    <n v="30"/>
    <n v="18000"/>
    <n v="0.33333333333333331"/>
    <x v="0"/>
    <x v="5"/>
    <s v="Feb"/>
    <x v="0"/>
    <s v="2024-Feb"/>
    <n v="5"/>
    <s v="FREQUENT"/>
  </r>
  <r>
    <x v="278"/>
    <d v="2024-10-16T00:00:00"/>
    <x v="185"/>
    <s v="Aditya Gupta"/>
    <s v="Male"/>
    <n v="20"/>
    <x v="9"/>
    <x v="0"/>
    <s v="P302"/>
    <x v="15"/>
    <x v="3"/>
    <x v="0"/>
    <n v="2200"/>
    <x v="4"/>
    <x v="141"/>
    <n v="1400"/>
    <n v="580"/>
    <x v="1"/>
    <x v="0"/>
    <s v="Q4"/>
    <x v="1"/>
    <n v="29.29"/>
    <n v="0"/>
    <n v="2200"/>
    <n v="220"/>
    <n v="484000"/>
    <n v="0.29292929292929293"/>
    <x v="0"/>
    <x v="6"/>
    <s v="Oct"/>
    <x v="3"/>
    <s v="2024-Oct"/>
    <n v="6"/>
    <s v="FREQUENT"/>
  </r>
  <r>
    <x v="279"/>
    <d v="2024-01-09T00:00:00"/>
    <x v="186"/>
    <s v="Neha Sharma"/>
    <s v="Male"/>
    <n v="39"/>
    <x v="7"/>
    <x v="1"/>
    <s v="P401"/>
    <x v="0"/>
    <x v="0"/>
    <x v="2"/>
    <n v="800"/>
    <x v="3"/>
    <x v="53"/>
    <n v="1000"/>
    <n v="600"/>
    <x v="1"/>
    <x v="0"/>
    <s v="Q1"/>
    <x v="2"/>
    <n v="37.5"/>
    <n v="0"/>
    <n v="1600"/>
    <n v="0"/>
    <n v="0"/>
    <n v="0.375"/>
    <x v="0"/>
    <x v="11"/>
    <s v="Jan"/>
    <x v="0"/>
    <s v="2024-Jan"/>
    <n v="5"/>
    <s v="FREQUENT"/>
  </r>
  <r>
    <x v="280"/>
    <d v="2024-11-07T00:00:00"/>
    <x v="187"/>
    <s v="Meera Shah"/>
    <s v="Male"/>
    <n v="47"/>
    <x v="0"/>
    <x v="0"/>
    <s v="P603"/>
    <x v="22"/>
    <x v="6"/>
    <x v="0"/>
    <n v="1200"/>
    <x v="4"/>
    <x v="11"/>
    <n v="800"/>
    <n v="280"/>
    <x v="1"/>
    <x v="0"/>
    <s v="Q4"/>
    <x v="1"/>
    <n v="25.93"/>
    <n v="0"/>
    <n v="1200"/>
    <n v="120"/>
    <n v="144000"/>
    <n v="0.25925925925925924"/>
    <x v="0"/>
    <x v="10"/>
    <s v="Nov"/>
    <x v="3"/>
    <s v="2024-Nov"/>
    <n v="9"/>
    <s v="FREQUENT"/>
  </r>
  <r>
    <x v="281"/>
    <d v="2025-05-20T00:00:00"/>
    <x v="168"/>
    <s v="Vikram Reddy"/>
    <s v="Male"/>
    <n v="56"/>
    <x v="3"/>
    <x v="1"/>
    <s v="P202"/>
    <x v="1"/>
    <x v="1"/>
    <x v="2"/>
    <n v="12000"/>
    <x v="1"/>
    <x v="103"/>
    <n v="18000"/>
    <n v="2400"/>
    <x v="3"/>
    <x v="0"/>
    <s v="Q2"/>
    <x v="1"/>
    <n v="11.76"/>
    <n v="0"/>
    <n v="24000"/>
    <n v="3600"/>
    <n v="86400000"/>
    <n v="0.11764705882352941"/>
    <x v="1"/>
    <x v="1"/>
    <s v="May"/>
    <x v="1"/>
    <s v="2025-May"/>
    <n v="10"/>
    <s v="FREQUENT"/>
  </r>
  <r>
    <x v="282"/>
    <d v="2024-09-08T00:00:00"/>
    <x v="188"/>
    <s v="Arjun Singh"/>
    <s v="Male"/>
    <n v="21"/>
    <x v="11"/>
    <x v="3"/>
    <s v="P105"/>
    <x v="20"/>
    <x v="4"/>
    <x v="2"/>
    <n v="22000"/>
    <x v="1"/>
    <x v="155"/>
    <n v="33000"/>
    <n v="4400"/>
    <x v="1"/>
    <x v="0"/>
    <s v="Q3"/>
    <x v="1"/>
    <n v="11.76"/>
    <n v="0"/>
    <n v="44000"/>
    <n v="6600"/>
    <n v="290400000"/>
    <n v="0.11764705882352941"/>
    <x v="0"/>
    <x v="9"/>
    <s v="Sep"/>
    <x v="2"/>
    <s v="2024-Sep"/>
    <n v="17"/>
    <s v="FREQUENT"/>
  </r>
  <r>
    <x v="283"/>
    <d v="2024-08-26T00:00:00"/>
    <x v="88"/>
    <s v="Rahul Verma"/>
    <s v="Male"/>
    <n v="31"/>
    <x v="6"/>
    <x v="2"/>
    <s v="P601"/>
    <x v="17"/>
    <x v="6"/>
    <x v="0"/>
    <n v="3000"/>
    <x v="1"/>
    <x v="59"/>
    <n v="2100"/>
    <n v="450"/>
    <x v="1"/>
    <x v="0"/>
    <s v="Q3"/>
    <x v="1"/>
    <n v="17.649999999999999"/>
    <n v="0"/>
    <n v="3000"/>
    <n v="450"/>
    <n v="1350000"/>
    <n v="0.17647058823529413"/>
    <x v="0"/>
    <x v="3"/>
    <s v="Aug"/>
    <x v="2"/>
    <s v="2024-Aug"/>
    <n v="12"/>
    <s v="FREQUENT"/>
  </r>
  <r>
    <x v="284"/>
    <d v="2024-01-10T00:00:00"/>
    <x v="14"/>
    <s v="Nikhil Nair"/>
    <s v="Female"/>
    <n v="47"/>
    <x v="9"/>
    <x v="0"/>
    <s v="P303"/>
    <x v="4"/>
    <x v="3"/>
    <x v="0"/>
    <n v="3500"/>
    <x v="3"/>
    <x v="54"/>
    <n v="2300"/>
    <n v="1200"/>
    <x v="1"/>
    <x v="0"/>
    <s v="Q1"/>
    <x v="0"/>
    <n v="34.29"/>
    <n v="0"/>
    <n v="3500"/>
    <n v="0"/>
    <n v="0"/>
    <n v="0.34285714285714286"/>
    <x v="0"/>
    <x v="11"/>
    <s v="Jan"/>
    <x v="0"/>
    <s v="2024-Jan"/>
    <n v="10"/>
    <s v="FREQUENT"/>
  </r>
  <r>
    <x v="285"/>
    <d v="2024-11-10T00:00:00"/>
    <x v="189"/>
    <s v="Neha Gupta"/>
    <s v="Female"/>
    <n v="53"/>
    <x v="9"/>
    <x v="0"/>
    <s v="P104"/>
    <x v="16"/>
    <x v="4"/>
    <x v="2"/>
    <n v="5000"/>
    <x v="1"/>
    <x v="156"/>
    <n v="7000"/>
    <n v="-1500"/>
    <x v="1"/>
    <x v="1"/>
    <s v="Q4"/>
    <x v="1"/>
    <n v="17.649999999999999"/>
    <n v="-14000"/>
    <n v="10000"/>
    <n v="1500"/>
    <n v="15000000"/>
    <n v="0.17647058823529413"/>
    <x v="0"/>
    <x v="10"/>
    <s v="Nov"/>
    <x v="3"/>
    <s v="2024-Nov"/>
    <n v="10"/>
    <s v="FREQUENT"/>
  </r>
  <r>
    <x v="286"/>
    <d v="2025-03-05T00:00:00"/>
    <x v="190"/>
    <s v="Karan Kumar"/>
    <s v="Male"/>
    <n v="32"/>
    <x v="1"/>
    <x v="1"/>
    <s v="P502"/>
    <x v="7"/>
    <x v="5"/>
    <x v="1"/>
    <n v="700"/>
    <x v="2"/>
    <x v="157"/>
    <n v="1710"/>
    <n v="-285"/>
    <x v="4"/>
    <x v="1"/>
    <s v="Q1"/>
    <x v="2"/>
    <n v="14.29"/>
    <n v="-3420"/>
    <n v="2100"/>
    <n v="105"/>
    <n v="220500"/>
    <n v="0.14285714285714285"/>
    <x v="1"/>
    <x v="0"/>
    <s v="Mar"/>
    <x v="0"/>
    <s v="2025-Mar"/>
    <n v="5"/>
    <s v="FREQUENT"/>
  </r>
  <r>
    <x v="287"/>
    <d v="2024-05-25T00:00:00"/>
    <x v="191"/>
    <s v="Amit Reddy"/>
    <s v="Female"/>
    <n v="55"/>
    <x v="2"/>
    <x v="2"/>
    <s v="P703"/>
    <x v="2"/>
    <x v="2"/>
    <x v="0"/>
    <n v="4000"/>
    <x v="2"/>
    <x v="2"/>
    <n v="2900"/>
    <n v="900"/>
    <x v="1"/>
    <x v="0"/>
    <s v="Q2"/>
    <x v="1"/>
    <n v="23.68"/>
    <n v="0"/>
    <n v="4000"/>
    <n v="200"/>
    <n v="800000"/>
    <n v="0.23684210526315788"/>
    <x v="0"/>
    <x v="1"/>
    <s v="May"/>
    <x v="1"/>
    <s v="2024-May"/>
    <n v="5"/>
    <s v="FREQUENT"/>
  </r>
  <r>
    <x v="288"/>
    <d v="2024-08-25T00:00:00"/>
    <x v="139"/>
    <s v="Riya Das"/>
    <s v="Female"/>
    <n v="44"/>
    <x v="3"/>
    <x v="1"/>
    <s v="P503"/>
    <x v="12"/>
    <x v="5"/>
    <x v="2"/>
    <n v="450"/>
    <x v="4"/>
    <x v="6"/>
    <n v="660"/>
    <n v="0"/>
    <x v="2"/>
    <x v="2"/>
    <s v="Q3"/>
    <x v="1"/>
    <n v="0"/>
    <n v="-660"/>
    <n v="900"/>
    <n v="90"/>
    <n v="81000"/>
    <n v="0"/>
    <x v="0"/>
    <x v="3"/>
    <s v="Aug"/>
    <x v="2"/>
    <s v="2024-Aug"/>
    <n v="14"/>
    <s v="FREQUENT"/>
  </r>
  <r>
    <x v="289"/>
    <d v="2025-04-14T00:00:00"/>
    <x v="128"/>
    <s v="Meera Das"/>
    <s v="Female"/>
    <n v="48"/>
    <x v="9"/>
    <x v="0"/>
    <s v="P103"/>
    <x v="19"/>
    <x v="4"/>
    <x v="3"/>
    <n v="2500"/>
    <x v="0"/>
    <x v="23"/>
    <n v="6400"/>
    <n v="1600"/>
    <x v="2"/>
    <x v="0"/>
    <s v="Q2"/>
    <x v="0"/>
    <n v="20"/>
    <n v="0"/>
    <n v="10000"/>
    <n v="2000"/>
    <n v="20000000"/>
    <n v="0.2"/>
    <x v="1"/>
    <x v="7"/>
    <s v="Apr"/>
    <x v="1"/>
    <s v="2025-Apr"/>
    <n v="18"/>
    <s v="FREQUENT"/>
  </r>
  <r>
    <x v="290"/>
    <d v="2025-10-14T00:00:00"/>
    <x v="173"/>
    <s v="Priya Gupta"/>
    <s v="Female"/>
    <n v="28"/>
    <x v="9"/>
    <x v="0"/>
    <s v="P402"/>
    <x v="10"/>
    <x v="0"/>
    <x v="0"/>
    <n v="600"/>
    <x v="4"/>
    <x v="158"/>
    <n v="380"/>
    <n v="160"/>
    <x v="1"/>
    <x v="0"/>
    <s v="Q4"/>
    <x v="0"/>
    <n v="29.63"/>
    <n v="0"/>
    <n v="600"/>
    <n v="60"/>
    <n v="36000"/>
    <n v="0.29629629629629628"/>
    <x v="1"/>
    <x v="6"/>
    <s v="Oct"/>
    <x v="3"/>
    <s v="2025-Oct"/>
    <n v="17"/>
    <s v="FREQUENT"/>
  </r>
  <r>
    <x v="291"/>
    <d v="2025-03-21T00:00:00"/>
    <x v="192"/>
    <s v="Pooja Singh"/>
    <s v="Male"/>
    <n v="42"/>
    <x v="7"/>
    <x v="1"/>
    <s v="P702"/>
    <x v="14"/>
    <x v="2"/>
    <x v="0"/>
    <n v="7000"/>
    <x v="2"/>
    <x v="110"/>
    <n v="5200"/>
    <n v="1450"/>
    <x v="4"/>
    <x v="0"/>
    <s v="Q1"/>
    <x v="2"/>
    <n v="21.8"/>
    <n v="0"/>
    <n v="7000"/>
    <n v="350"/>
    <n v="2450000"/>
    <n v="0.21804511278195488"/>
    <x v="1"/>
    <x v="0"/>
    <s v="Mar"/>
    <x v="0"/>
    <s v="2025-Mar"/>
    <n v="3"/>
    <s v="REGULAR"/>
  </r>
  <r>
    <x v="292"/>
    <d v="2024-09-24T00:00:00"/>
    <x v="167"/>
    <s v="Kavya Sharma"/>
    <s v="Male"/>
    <n v="35"/>
    <x v="5"/>
    <x v="0"/>
    <s v="P303"/>
    <x v="4"/>
    <x v="3"/>
    <x v="0"/>
    <n v="3500"/>
    <x v="4"/>
    <x v="30"/>
    <n v="2300"/>
    <n v="850"/>
    <x v="0"/>
    <x v="0"/>
    <s v="Q3"/>
    <x v="1"/>
    <n v="26.98"/>
    <n v="0"/>
    <n v="3500"/>
    <n v="350"/>
    <n v="1225000"/>
    <n v="0.26984126984126983"/>
    <x v="0"/>
    <x v="9"/>
    <s v="Sep"/>
    <x v="2"/>
    <s v="2024-Sep"/>
    <n v="15"/>
    <s v="FREQUENT"/>
  </r>
  <r>
    <x v="293"/>
    <d v="2024-11-30T00:00:00"/>
    <x v="193"/>
    <s v="Kavya Joshi"/>
    <s v="Male"/>
    <n v="34"/>
    <x v="5"/>
    <x v="0"/>
    <s v="P303"/>
    <x v="4"/>
    <x v="3"/>
    <x v="0"/>
    <n v="3500"/>
    <x v="2"/>
    <x v="101"/>
    <n v="2300"/>
    <n v="1025"/>
    <x v="2"/>
    <x v="0"/>
    <s v="Q4"/>
    <x v="2"/>
    <n v="30.83"/>
    <n v="0"/>
    <n v="3500"/>
    <n v="175"/>
    <n v="612500"/>
    <n v="0.30827067669172931"/>
    <x v="0"/>
    <x v="10"/>
    <s v="Nov"/>
    <x v="3"/>
    <s v="2024-Nov"/>
    <n v="3"/>
    <s v="REGULAR"/>
  </r>
  <r>
    <x v="294"/>
    <d v="2024-07-26T00:00:00"/>
    <x v="189"/>
    <s v="Neha Gupta"/>
    <s v="Female"/>
    <n v="53"/>
    <x v="9"/>
    <x v="0"/>
    <s v="P105"/>
    <x v="20"/>
    <x v="4"/>
    <x v="0"/>
    <n v="22000"/>
    <x v="3"/>
    <x v="49"/>
    <n v="16500"/>
    <n v="5500"/>
    <x v="3"/>
    <x v="0"/>
    <s v="Q3"/>
    <x v="1"/>
    <n v="25"/>
    <n v="0"/>
    <n v="22000"/>
    <n v="0"/>
    <n v="0"/>
    <n v="0.25"/>
    <x v="0"/>
    <x v="2"/>
    <s v="Jul"/>
    <x v="2"/>
    <s v="2024-Jul"/>
    <n v="10"/>
    <s v="FREQUENT"/>
  </r>
  <r>
    <x v="295"/>
    <d v="2024-06-08T00:00:00"/>
    <x v="194"/>
    <s v="Pooja Mishra"/>
    <s v="Female"/>
    <n v="40"/>
    <x v="3"/>
    <x v="1"/>
    <s v="P104"/>
    <x v="16"/>
    <x v="4"/>
    <x v="0"/>
    <n v="5000"/>
    <x v="4"/>
    <x v="114"/>
    <n v="3500"/>
    <n v="1000"/>
    <x v="1"/>
    <x v="0"/>
    <s v="Q2"/>
    <x v="0"/>
    <n v="22.22"/>
    <n v="0"/>
    <n v="5000"/>
    <n v="500"/>
    <n v="2500000"/>
    <n v="0.22222222222222221"/>
    <x v="0"/>
    <x v="4"/>
    <s v="Jun"/>
    <x v="1"/>
    <s v="2024-Jun"/>
    <n v="7"/>
    <s v="FREQUENT"/>
  </r>
  <r>
    <x v="296"/>
    <d v="2025-02-20T00:00:00"/>
    <x v="30"/>
    <s v="Sneha Mishra"/>
    <s v="Male"/>
    <n v="56"/>
    <x v="7"/>
    <x v="1"/>
    <s v="P104"/>
    <x v="16"/>
    <x v="4"/>
    <x v="1"/>
    <n v="5000"/>
    <x v="4"/>
    <x v="159"/>
    <n v="10500"/>
    <n v="-3000"/>
    <x v="2"/>
    <x v="1"/>
    <s v="Q1"/>
    <x v="0"/>
    <n v="22.22"/>
    <n v="-21000"/>
    <n v="15000"/>
    <n v="1500"/>
    <n v="22500000"/>
    <n v="0.22222222222222221"/>
    <x v="1"/>
    <x v="5"/>
    <s v="Feb"/>
    <x v="0"/>
    <s v="2025-Feb"/>
    <n v="25"/>
    <s v="FREQUENT"/>
  </r>
  <r>
    <x v="297"/>
    <d v="2024-07-31T00:00:00"/>
    <x v="195"/>
    <s v="Meera Malhotra"/>
    <s v="Female"/>
    <n v="44"/>
    <x v="8"/>
    <x v="2"/>
    <s v="P501"/>
    <x v="13"/>
    <x v="5"/>
    <x v="3"/>
    <n v="550"/>
    <x v="1"/>
    <x v="21"/>
    <n v="1800"/>
    <n v="70"/>
    <x v="1"/>
    <x v="0"/>
    <s v="Q3"/>
    <x v="1"/>
    <n v="3.74"/>
    <n v="0"/>
    <n v="2200"/>
    <n v="330"/>
    <n v="726000"/>
    <n v="3.7433155080213901E-2"/>
    <x v="0"/>
    <x v="2"/>
    <s v="Jul"/>
    <x v="2"/>
    <s v="2024-Jul"/>
    <n v="6"/>
    <s v="FREQUENT"/>
  </r>
  <r>
    <x v="298"/>
    <d v="2024-05-02T00:00:00"/>
    <x v="43"/>
    <s v="Vikram Malhotra"/>
    <s v="Female"/>
    <n v="36"/>
    <x v="5"/>
    <x v="0"/>
    <s v="P103"/>
    <x v="19"/>
    <x v="4"/>
    <x v="2"/>
    <n v="2500"/>
    <x v="4"/>
    <x v="114"/>
    <n v="3200"/>
    <n v="1300"/>
    <x v="1"/>
    <x v="0"/>
    <s v="Q2"/>
    <x v="1"/>
    <n v="28.89"/>
    <n v="0"/>
    <n v="5000"/>
    <n v="500"/>
    <n v="2500000"/>
    <n v="0.28888888888888886"/>
    <x v="0"/>
    <x v="1"/>
    <s v="May"/>
    <x v="1"/>
    <s v="2024-May"/>
    <n v="7"/>
    <s v="FREQUENT"/>
  </r>
  <r>
    <x v="299"/>
    <d v="2025-12-22T00:00:00"/>
    <x v="47"/>
    <s v="Meera Verma"/>
    <s v="Male"/>
    <n v="53"/>
    <x v="8"/>
    <x v="2"/>
    <s v="P703"/>
    <x v="2"/>
    <x v="2"/>
    <x v="0"/>
    <n v="4000"/>
    <x v="3"/>
    <x v="108"/>
    <n v="2900"/>
    <n v="1100"/>
    <x v="2"/>
    <x v="0"/>
    <s v="Q4"/>
    <x v="1"/>
    <n v="27.5"/>
    <n v="0"/>
    <n v="4000"/>
    <n v="0"/>
    <n v="0"/>
    <n v="0.27500000000000002"/>
    <x v="1"/>
    <x v="8"/>
    <s v="Dec"/>
    <x v="3"/>
    <s v="2025-Dec"/>
    <n v="12"/>
    <s v="FREQUENT"/>
  </r>
  <r>
    <x v="300"/>
    <d v="2024-12-01T00:00:00"/>
    <x v="75"/>
    <s v="Meera Sharma"/>
    <s v="Male"/>
    <n v="22"/>
    <x v="10"/>
    <x v="3"/>
    <s v="P105"/>
    <x v="20"/>
    <x v="4"/>
    <x v="0"/>
    <n v="22000"/>
    <x v="4"/>
    <x v="131"/>
    <n v="16500"/>
    <n v="3300"/>
    <x v="1"/>
    <x v="0"/>
    <s v="Q4"/>
    <x v="0"/>
    <n v="16.670000000000002"/>
    <n v="0"/>
    <n v="22000"/>
    <n v="2200"/>
    <n v="48400000"/>
    <n v="0.16666666666666666"/>
    <x v="0"/>
    <x v="8"/>
    <s v="Dec"/>
    <x v="3"/>
    <s v="2024-Dec"/>
    <n v="19"/>
    <s v="FREQUENT"/>
  </r>
  <r>
    <x v="301"/>
    <d v="2024-12-30T00:00:00"/>
    <x v="75"/>
    <s v="Meera Sharma"/>
    <s v="Male"/>
    <n v="22"/>
    <x v="10"/>
    <x v="3"/>
    <s v="P402"/>
    <x v="10"/>
    <x v="0"/>
    <x v="2"/>
    <n v="600"/>
    <x v="2"/>
    <x v="160"/>
    <n v="760"/>
    <n v="380"/>
    <x v="2"/>
    <x v="0"/>
    <s v="Q4"/>
    <x v="0"/>
    <n v="33.33"/>
    <n v="0"/>
    <n v="1200"/>
    <n v="60"/>
    <n v="72000"/>
    <n v="0.33333333333333331"/>
    <x v="0"/>
    <x v="8"/>
    <s v="Dec"/>
    <x v="3"/>
    <s v="2024-Dec"/>
    <n v="19"/>
    <s v="FREQUENT"/>
  </r>
  <r>
    <x v="302"/>
    <d v="2024-09-23T00:00:00"/>
    <x v="0"/>
    <s v="Meera Malhotra"/>
    <s v="Female"/>
    <n v="56"/>
    <x v="0"/>
    <x v="0"/>
    <s v="P201"/>
    <x v="9"/>
    <x v="1"/>
    <x v="0"/>
    <n v="8500"/>
    <x v="1"/>
    <x v="15"/>
    <n v="6500"/>
    <n v="725"/>
    <x v="1"/>
    <x v="0"/>
    <s v="Q3"/>
    <x v="0"/>
    <n v="10.029999999999999"/>
    <n v="0"/>
    <n v="8500"/>
    <n v="1275"/>
    <n v="10837500"/>
    <n v="0.10034602076124567"/>
    <x v="0"/>
    <x v="9"/>
    <s v="Sep"/>
    <x v="2"/>
    <s v="2024-Sep"/>
    <n v="30"/>
    <s v="FREQUENT"/>
  </r>
  <r>
    <x v="303"/>
    <d v="2025-04-08T00:00:00"/>
    <x v="196"/>
    <s v="Nikhil Sharma"/>
    <s v="Male"/>
    <n v="31"/>
    <x v="4"/>
    <x v="3"/>
    <s v="P601"/>
    <x v="17"/>
    <x v="6"/>
    <x v="3"/>
    <n v="3000"/>
    <x v="3"/>
    <x v="45"/>
    <n v="8400"/>
    <n v="3600"/>
    <x v="3"/>
    <x v="0"/>
    <s v="Q2"/>
    <x v="2"/>
    <n v="30"/>
    <n v="0"/>
    <n v="12000"/>
    <n v="0"/>
    <n v="0"/>
    <n v="0.3"/>
    <x v="1"/>
    <x v="7"/>
    <s v="Apr"/>
    <x v="1"/>
    <s v="2025-Apr"/>
    <n v="7"/>
    <s v="FREQUENT"/>
  </r>
  <r>
    <x v="304"/>
    <d v="2025-04-18T00:00:00"/>
    <x v="90"/>
    <s v="Meera Verma"/>
    <s v="Female"/>
    <n v="46"/>
    <x v="9"/>
    <x v="0"/>
    <s v="P104"/>
    <x v="16"/>
    <x v="4"/>
    <x v="0"/>
    <n v="5000"/>
    <x v="4"/>
    <x v="114"/>
    <n v="3500"/>
    <n v="1000"/>
    <x v="0"/>
    <x v="0"/>
    <s v="Q2"/>
    <x v="1"/>
    <n v="22.22"/>
    <n v="0"/>
    <n v="5000"/>
    <n v="500"/>
    <n v="2500000"/>
    <n v="0.22222222222222221"/>
    <x v="1"/>
    <x v="7"/>
    <s v="Apr"/>
    <x v="1"/>
    <s v="2025-Apr"/>
    <n v="14"/>
    <s v="FREQUENT"/>
  </r>
  <r>
    <x v="305"/>
    <d v="2024-01-13T00:00:00"/>
    <x v="66"/>
    <s v="Pooja Singh"/>
    <s v="Female"/>
    <n v="58"/>
    <x v="10"/>
    <x v="3"/>
    <s v="P102"/>
    <x v="11"/>
    <x v="4"/>
    <x v="1"/>
    <n v="28000"/>
    <x v="2"/>
    <x v="161"/>
    <n v="63000"/>
    <n v="-16800"/>
    <x v="0"/>
    <x v="1"/>
    <s v="Q1"/>
    <x v="2"/>
    <n v="21.05"/>
    <n v="-126000"/>
    <n v="84000"/>
    <n v="4200"/>
    <n v="352800000"/>
    <n v="0.21052631578947367"/>
    <x v="0"/>
    <x v="11"/>
    <s v="Jan"/>
    <x v="0"/>
    <s v="2024-Jan"/>
    <n v="9"/>
    <s v="FREQUENT"/>
  </r>
  <r>
    <x v="306"/>
    <d v="2024-05-13T00:00:00"/>
    <x v="197"/>
    <s v="Karan Shah"/>
    <s v="Female"/>
    <n v="22"/>
    <x v="4"/>
    <x v="3"/>
    <s v="P202"/>
    <x v="1"/>
    <x v="1"/>
    <x v="2"/>
    <n v="12000"/>
    <x v="4"/>
    <x v="134"/>
    <n v="18000"/>
    <n v="3600"/>
    <x v="0"/>
    <x v="0"/>
    <s v="Q2"/>
    <x v="1"/>
    <n v="16.670000000000002"/>
    <n v="0"/>
    <n v="24000"/>
    <n v="2400"/>
    <n v="57600000"/>
    <n v="0.16666666666666666"/>
    <x v="0"/>
    <x v="1"/>
    <s v="May"/>
    <x v="1"/>
    <s v="2024-May"/>
    <n v="2"/>
    <s v="REGULAR"/>
  </r>
  <r>
    <x v="307"/>
    <d v="2025-10-07T00:00:00"/>
    <x v="178"/>
    <s v="Amit Gupta"/>
    <s v="Male"/>
    <n v="37"/>
    <x v="11"/>
    <x v="3"/>
    <s v="P701"/>
    <x v="8"/>
    <x v="2"/>
    <x v="0"/>
    <n v="4500"/>
    <x v="4"/>
    <x v="22"/>
    <n v="3200"/>
    <n v="850"/>
    <x v="1"/>
    <x v="0"/>
    <s v="Q4"/>
    <x v="1"/>
    <n v="20.99"/>
    <n v="0"/>
    <n v="4500"/>
    <n v="450"/>
    <n v="2025000"/>
    <n v="0.20987654320987653"/>
    <x v="1"/>
    <x v="6"/>
    <s v="Oct"/>
    <x v="3"/>
    <s v="2025-Oct"/>
    <n v="3"/>
    <s v="REGULAR"/>
  </r>
  <r>
    <x v="308"/>
    <d v="2024-03-17T00:00:00"/>
    <x v="198"/>
    <s v="Sahil Kumar"/>
    <s v="Male"/>
    <n v="21"/>
    <x v="4"/>
    <x v="3"/>
    <s v="P101"/>
    <x v="5"/>
    <x v="4"/>
    <x v="0"/>
    <n v="55000"/>
    <x v="0"/>
    <x v="121"/>
    <n v="40000"/>
    <n v="4000"/>
    <x v="4"/>
    <x v="0"/>
    <s v="Q1"/>
    <x v="1"/>
    <n v="9.09"/>
    <n v="0"/>
    <n v="55000"/>
    <n v="11000"/>
    <n v="605000000"/>
    <n v="9.0909090909090912E-2"/>
    <x v="0"/>
    <x v="0"/>
    <s v="Mar"/>
    <x v="0"/>
    <s v="2024-Mar"/>
    <n v="3"/>
    <s v="REGULAR"/>
  </r>
  <r>
    <x v="309"/>
    <d v="2025-10-23T00:00:00"/>
    <x v="94"/>
    <s v="Amit Singh"/>
    <s v="Male"/>
    <n v="25"/>
    <x v="1"/>
    <x v="1"/>
    <s v="P501"/>
    <x v="13"/>
    <x v="5"/>
    <x v="1"/>
    <n v="550"/>
    <x v="2"/>
    <x v="162"/>
    <n v="1350"/>
    <n v="217.5"/>
    <x v="0"/>
    <x v="0"/>
    <s v="Q4"/>
    <x v="1"/>
    <n v="13.88"/>
    <n v="0"/>
    <n v="1650"/>
    <n v="82.5"/>
    <n v="136125"/>
    <n v="0.13875598086124402"/>
    <x v="1"/>
    <x v="6"/>
    <s v="Oct"/>
    <x v="3"/>
    <s v="2025-Oct"/>
    <n v="11"/>
    <s v="FREQUENT"/>
  </r>
  <r>
    <x v="310"/>
    <d v="2024-12-05T00:00:00"/>
    <x v="199"/>
    <s v="Nikhil Nair"/>
    <s v="Female"/>
    <n v="35"/>
    <x v="11"/>
    <x v="3"/>
    <s v="P104"/>
    <x v="16"/>
    <x v="4"/>
    <x v="1"/>
    <n v="5000"/>
    <x v="3"/>
    <x v="163"/>
    <n v="10500"/>
    <n v="4500"/>
    <x v="1"/>
    <x v="0"/>
    <s v="Q4"/>
    <x v="1"/>
    <n v="30"/>
    <n v="0"/>
    <n v="15000"/>
    <n v="0"/>
    <n v="0"/>
    <n v="0.3"/>
    <x v="0"/>
    <x v="8"/>
    <s v="Dec"/>
    <x v="3"/>
    <s v="2024-Dec"/>
    <n v="6"/>
    <s v="FREQUENT"/>
  </r>
  <r>
    <x v="311"/>
    <d v="2024-06-21T00:00:00"/>
    <x v="87"/>
    <s v="Riya Patel"/>
    <s v="Female"/>
    <n v="33"/>
    <x v="10"/>
    <x v="3"/>
    <s v="P602"/>
    <x v="18"/>
    <x v="6"/>
    <x v="3"/>
    <n v="3500"/>
    <x v="4"/>
    <x v="90"/>
    <n v="10000"/>
    <n v="2600"/>
    <x v="2"/>
    <x v="0"/>
    <s v="Q2"/>
    <x v="1"/>
    <n v="20.63"/>
    <n v="0"/>
    <n v="14000"/>
    <n v="1400"/>
    <n v="19600000"/>
    <n v="0.20634920634920634"/>
    <x v="0"/>
    <x v="4"/>
    <s v="Jun"/>
    <x v="1"/>
    <s v="2024-Jun"/>
    <n v="8"/>
    <s v="FREQUENT"/>
  </r>
  <r>
    <x v="312"/>
    <d v="2025-05-23T00:00:00"/>
    <x v="29"/>
    <s v="Karan Shah"/>
    <s v="Female"/>
    <n v="39"/>
    <x v="5"/>
    <x v="0"/>
    <s v="P101"/>
    <x v="5"/>
    <x v="4"/>
    <x v="0"/>
    <n v="55000"/>
    <x v="4"/>
    <x v="34"/>
    <n v="40000"/>
    <n v="9500"/>
    <x v="1"/>
    <x v="0"/>
    <s v="Q2"/>
    <x v="0"/>
    <n v="19.190000000000001"/>
    <n v="0"/>
    <n v="55000"/>
    <n v="5500"/>
    <n v="302500000"/>
    <n v="0.19191919191919191"/>
    <x v="1"/>
    <x v="1"/>
    <s v="May"/>
    <x v="1"/>
    <s v="2025-May"/>
    <n v="37"/>
    <s v="FREQUENT"/>
  </r>
  <r>
    <x v="313"/>
    <d v="2024-12-28T00:00:00"/>
    <x v="27"/>
    <s v="Arjun Das"/>
    <s v="Male"/>
    <n v="47"/>
    <x v="10"/>
    <x v="3"/>
    <s v="P202"/>
    <x v="1"/>
    <x v="1"/>
    <x v="2"/>
    <n v="12000"/>
    <x v="5"/>
    <x v="69"/>
    <n v="18000"/>
    <n v="0"/>
    <x v="0"/>
    <x v="0"/>
    <s v="Q4"/>
    <x v="0"/>
    <n v="0"/>
    <n v="0"/>
    <n v="24000"/>
    <n v="6000"/>
    <n v="144000000"/>
    <n v="0"/>
    <x v="0"/>
    <x v="8"/>
    <s v="Dec"/>
    <x v="3"/>
    <s v="2024-Dec"/>
    <n v="10"/>
    <s v="FREQUENT"/>
  </r>
  <r>
    <x v="314"/>
    <d v="2025-04-01T00:00:00"/>
    <x v="200"/>
    <s v="Nikhil Malhotra"/>
    <s v="Female"/>
    <n v="47"/>
    <x v="2"/>
    <x v="2"/>
    <s v="P105"/>
    <x v="20"/>
    <x v="4"/>
    <x v="2"/>
    <n v="22000"/>
    <x v="2"/>
    <x v="164"/>
    <n v="33000"/>
    <n v="8800"/>
    <x v="1"/>
    <x v="0"/>
    <s v="Q2"/>
    <x v="1"/>
    <n v="21.05"/>
    <n v="0"/>
    <n v="44000"/>
    <n v="2200"/>
    <n v="96800000"/>
    <n v="0.21052631578947367"/>
    <x v="1"/>
    <x v="7"/>
    <s v="Apr"/>
    <x v="1"/>
    <s v="2025-Apr"/>
    <n v="8"/>
    <s v="FREQUENT"/>
  </r>
  <r>
    <x v="315"/>
    <d v="2024-09-08T00:00:00"/>
    <x v="18"/>
    <s v="Akash Nair"/>
    <s v="Female"/>
    <n v="36"/>
    <x v="8"/>
    <x v="2"/>
    <s v="P701"/>
    <x v="8"/>
    <x v="2"/>
    <x v="0"/>
    <n v="4500"/>
    <x v="0"/>
    <x v="87"/>
    <n v="3200"/>
    <n v="400"/>
    <x v="1"/>
    <x v="0"/>
    <s v="Q3"/>
    <x v="1"/>
    <n v="11.11"/>
    <n v="0"/>
    <n v="4500"/>
    <n v="900"/>
    <n v="4050000"/>
    <n v="0.1111111111111111"/>
    <x v="0"/>
    <x v="9"/>
    <s v="Sep"/>
    <x v="2"/>
    <s v="2024-Sep"/>
    <n v="5"/>
    <s v="FREQUENT"/>
  </r>
  <r>
    <x v="316"/>
    <d v="2025-07-17T00:00:00"/>
    <x v="0"/>
    <s v="Meera Malhotra"/>
    <s v="Female"/>
    <n v="56"/>
    <x v="0"/>
    <x v="0"/>
    <s v="P502"/>
    <x v="7"/>
    <x v="5"/>
    <x v="2"/>
    <n v="700"/>
    <x v="3"/>
    <x v="165"/>
    <n v="1140"/>
    <n v="260"/>
    <x v="1"/>
    <x v="0"/>
    <s v="Q3"/>
    <x v="0"/>
    <n v="18.57"/>
    <n v="0"/>
    <n v="1400"/>
    <n v="0"/>
    <n v="0"/>
    <n v="0.18571428571428572"/>
    <x v="1"/>
    <x v="2"/>
    <s v="Jul"/>
    <x v="2"/>
    <s v="2025-Jul"/>
    <n v="30"/>
    <s v="FREQUENT"/>
  </r>
  <r>
    <x v="317"/>
    <d v="2024-05-20T00:00:00"/>
    <x v="38"/>
    <s v="Arjun Singh"/>
    <s v="Female"/>
    <n v="50"/>
    <x v="0"/>
    <x v="0"/>
    <s v="P403"/>
    <x v="6"/>
    <x v="0"/>
    <x v="0"/>
    <n v="2500"/>
    <x v="2"/>
    <x v="6"/>
    <n v="1500"/>
    <n v="0"/>
    <x v="1"/>
    <x v="2"/>
    <s v="Q2"/>
    <x v="0"/>
    <n v="0"/>
    <n v="-1500"/>
    <n v="2500"/>
    <n v="125"/>
    <n v="312500"/>
    <n v="0"/>
    <x v="0"/>
    <x v="1"/>
    <s v="May"/>
    <x v="1"/>
    <s v="2024-May"/>
    <n v="8"/>
    <s v="FREQUENT"/>
  </r>
  <r>
    <x v="318"/>
    <d v="2025-06-22T00:00:00"/>
    <x v="163"/>
    <s v="Riya Mehta"/>
    <s v="Female"/>
    <n v="50"/>
    <x v="10"/>
    <x v="3"/>
    <s v="P203"/>
    <x v="3"/>
    <x v="1"/>
    <x v="2"/>
    <n v="35000"/>
    <x v="4"/>
    <x v="166"/>
    <n v="54000"/>
    <n v="9000"/>
    <x v="2"/>
    <x v="0"/>
    <s v="Q2"/>
    <x v="0"/>
    <n v="14.29"/>
    <n v="0"/>
    <n v="70000"/>
    <n v="7000"/>
    <n v="490000000"/>
    <n v="0.14285714285714285"/>
    <x v="1"/>
    <x v="4"/>
    <s v="Jun"/>
    <x v="1"/>
    <s v="2025-Jun"/>
    <n v="20"/>
    <s v="FREQUENT"/>
  </r>
  <r>
    <x v="319"/>
    <d v="2024-01-20T00:00:00"/>
    <x v="144"/>
    <s v="Kavya Shah"/>
    <s v="Male"/>
    <n v="27"/>
    <x v="3"/>
    <x v="1"/>
    <s v="P402"/>
    <x v="10"/>
    <x v="0"/>
    <x v="1"/>
    <n v="600"/>
    <x v="4"/>
    <x v="85"/>
    <n v="1140"/>
    <n v="480"/>
    <x v="3"/>
    <x v="0"/>
    <s v="Q1"/>
    <x v="0"/>
    <n v="29.63"/>
    <n v="0"/>
    <n v="1800"/>
    <n v="180"/>
    <n v="324000"/>
    <n v="0.29629629629629628"/>
    <x v="0"/>
    <x v="11"/>
    <s v="Jan"/>
    <x v="0"/>
    <s v="2024-Jan"/>
    <n v="26"/>
    <s v="FREQUENT"/>
  </r>
  <r>
    <x v="320"/>
    <d v="2025-07-11T00:00:00"/>
    <x v="71"/>
    <s v="Simran Patel"/>
    <s v="Female"/>
    <n v="26"/>
    <x v="10"/>
    <x v="3"/>
    <s v="P502"/>
    <x v="7"/>
    <x v="5"/>
    <x v="1"/>
    <n v="700"/>
    <x v="4"/>
    <x v="19"/>
    <n v="1710"/>
    <n v="180"/>
    <x v="1"/>
    <x v="0"/>
    <s v="Q3"/>
    <x v="0"/>
    <n v="9.52"/>
    <n v="0"/>
    <n v="2100"/>
    <n v="210"/>
    <n v="441000"/>
    <n v="9.5238095238095233E-2"/>
    <x v="1"/>
    <x v="2"/>
    <s v="Jul"/>
    <x v="2"/>
    <s v="2025-Jul"/>
    <n v="26"/>
    <s v="FREQUENT"/>
  </r>
  <r>
    <x v="321"/>
    <d v="2024-11-25T00:00:00"/>
    <x v="201"/>
    <s v="Arjun Kumar"/>
    <s v="Female"/>
    <n v="37"/>
    <x v="10"/>
    <x v="3"/>
    <s v="P402"/>
    <x v="10"/>
    <x v="0"/>
    <x v="0"/>
    <n v="600"/>
    <x v="4"/>
    <x v="158"/>
    <n v="380"/>
    <n v="160"/>
    <x v="1"/>
    <x v="0"/>
    <s v="Q4"/>
    <x v="0"/>
    <n v="29.63"/>
    <n v="0"/>
    <n v="600"/>
    <n v="60"/>
    <n v="36000"/>
    <n v="0.29629629629629628"/>
    <x v="0"/>
    <x v="10"/>
    <s v="Nov"/>
    <x v="3"/>
    <s v="2024-Nov"/>
    <n v="16"/>
    <s v="FREQUENT"/>
  </r>
  <r>
    <x v="322"/>
    <d v="2025-09-03T00:00:00"/>
    <x v="202"/>
    <s v="Meera Kumar"/>
    <s v="Female"/>
    <n v="43"/>
    <x v="10"/>
    <x v="3"/>
    <s v="P203"/>
    <x v="3"/>
    <x v="1"/>
    <x v="1"/>
    <n v="35000"/>
    <x v="0"/>
    <x v="167"/>
    <n v="81000"/>
    <n v="3000"/>
    <x v="1"/>
    <x v="0"/>
    <s v="Q3"/>
    <x v="0"/>
    <n v="3.57"/>
    <n v="0"/>
    <n v="105000"/>
    <n v="21000"/>
    <n v="2205000000"/>
    <n v="3.5714285714285712E-2"/>
    <x v="1"/>
    <x v="9"/>
    <s v="Sep"/>
    <x v="2"/>
    <s v="2025-Sep"/>
    <n v="10"/>
    <s v="FREQUENT"/>
  </r>
  <r>
    <x v="323"/>
    <d v="2024-10-14T00:00:00"/>
    <x v="127"/>
    <s v="Rohan Shah"/>
    <s v="Male"/>
    <n v="24"/>
    <x v="2"/>
    <x v="2"/>
    <s v="P102"/>
    <x v="11"/>
    <x v="4"/>
    <x v="0"/>
    <n v="28000"/>
    <x v="4"/>
    <x v="12"/>
    <n v="21000"/>
    <n v="4200"/>
    <x v="0"/>
    <x v="0"/>
    <s v="Q4"/>
    <x v="2"/>
    <n v="16.670000000000002"/>
    <n v="0"/>
    <n v="28000"/>
    <n v="2800"/>
    <n v="78400000"/>
    <n v="0.16666666666666666"/>
    <x v="0"/>
    <x v="6"/>
    <s v="Oct"/>
    <x v="3"/>
    <s v="2024-Oct"/>
    <n v="7"/>
    <s v="FREQUENT"/>
  </r>
  <r>
    <x v="324"/>
    <d v="2025-01-01T00:00:00"/>
    <x v="70"/>
    <s v="Akash Joshi"/>
    <s v="Female"/>
    <n v="59"/>
    <x v="11"/>
    <x v="3"/>
    <s v="P602"/>
    <x v="18"/>
    <x v="6"/>
    <x v="0"/>
    <n v="3500"/>
    <x v="3"/>
    <x v="168"/>
    <n v="2500"/>
    <n v="-1000"/>
    <x v="4"/>
    <x v="1"/>
    <s v="Q1"/>
    <x v="1"/>
    <n v="28.57"/>
    <n v="-5000"/>
    <n v="3500"/>
    <n v="0"/>
    <n v="0"/>
    <n v="0.2857142857142857"/>
    <x v="1"/>
    <x v="11"/>
    <s v="Jan"/>
    <x v="0"/>
    <s v="2025-Jan"/>
    <n v="10"/>
    <s v="FREQUENT"/>
  </r>
  <r>
    <x v="325"/>
    <d v="2024-04-12T00:00:00"/>
    <x v="82"/>
    <s v="Pooja Das"/>
    <s v="Male"/>
    <n v="54"/>
    <x v="4"/>
    <x v="3"/>
    <s v="P203"/>
    <x v="3"/>
    <x v="1"/>
    <x v="2"/>
    <n v="35000"/>
    <x v="4"/>
    <x v="166"/>
    <n v="54000"/>
    <n v="9000"/>
    <x v="3"/>
    <x v="0"/>
    <s v="Q2"/>
    <x v="0"/>
    <n v="14.29"/>
    <n v="0"/>
    <n v="70000"/>
    <n v="7000"/>
    <n v="490000000"/>
    <n v="0.14285714285714285"/>
    <x v="0"/>
    <x v="7"/>
    <s v="Apr"/>
    <x v="1"/>
    <s v="2024-Apr"/>
    <n v="12"/>
    <s v="FREQUENT"/>
  </r>
  <r>
    <x v="326"/>
    <d v="2024-02-27T00:00:00"/>
    <x v="62"/>
    <s v="Sahil Kumar"/>
    <s v="Female"/>
    <n v="31"/>
    <x v="1"/>
    <x v="1"/>
    <s v="P203"/>
    <x v="3"/>
    <x v="1"/>
    <x v="2"/>
    <n v="35000"/>
    <x v="2"/>
    <x v="169"/>
    <n v="54000"/>
    <n v="-12500"/>
    <x v="2"/>
    <x v="1"/>
    <s v="Q1"/>
    <x v="2"/>
    <n v="18.8"/>
    <n v="-108000"/>
    <n v="70000"/>
    <n v="3500"/>
    <n v="245000000"/>
    <n v="0.18796992481203006"/>
    <x v="0"/>
    <x v="5"/>
    <s v="Feb"/>
    <x v="0"/>
    <s v="2024-Feb"/>
    <n v="12"/>
    <s v="FREQUENT"/>
  </r>
  <r>
    <x v="327"/>
    <d v="2025-02-01T00:00:00"/>
    <x v="27"/>
    <s v="Arjun Das"/>
    <s v="Male"/>
    <n v="47"/>
    <x v="10"/>
    <x v="3"/>
    <s v="P401"/>
    <x v="0"/>
    <x v="0"/>
    <x v="0"/>
    <n v="800"/>
    <x v="2"/>
    <x v="170"/>
    <n v="500"/>
    <n v="-260"/>
    <x v="0"/>
    <x v="1"/>
    <s v="Q1"/>
    <x v="0"/>
    <n v="34.21"/>
    <n v="-1000"/>
    <n v="800"/>
    <n v="40"/>
    <n v="32000"/>
    <n v="0.34210526315789475"/>
    <x v="1"/>
    <x v="5"/>
    <s v="Feb"/>
    <x v="0"/>
    <s v="2025-Feb"/>
    <n v="10"/>
    <s v="FREQUENT"/>
  </r>
  <r>
    <x v="328"/>
    <d v="2024-06-26T00:00:00"/>
    <x v="203"/>
    <s v="Amit Kumar"/>
    <s v="Male"/>
    <n v="45"/>
    <x v="4"/>
    <x v="3"/>
    <s v="P201"/>
    <x v="9"/>
    <x v="1"/>
    <x v="0"/>
    <n v="8500"/>
    <x v="2"/>
    <x v="96"/>
    <n v="6500"/>
    <n v="1575"/>
    <x v="1"/>
    <x v="0"/>
    <s v="Q2"/>
    <x v="1"/>
    <n v="19.5"/>
    <n v="0"/>
    <n v="8500"/>
    <n v="425"/>
    <n v="3612500"/>
    <n v="0.19504643962848298"/>
    <x v="0"/>
    <x v="4"/>
    <s v="Jun"/>
    <x v="1"/>
    <s v="2024-Jun"/>
    <n v="5"/>
    <s v="FREQUENT"/>
  </r>
  <r>
    <x v="329"/>
    <d v="2025-12-15T00:00:00"/>
    <x v="145"/>
    <s v="Akash Sharma"/>
    <s v="Female"/>
    <n v="26"/>
    <x v="7"/>
    <x v="1"/>
    <s v="P401"/>
    <x v="0"/>
    <x v="0"/>
    <x v="1"/>
    <n v="800"/>
    <x v="1"/>
    <x v="119"/>
    <n v="1500"/>
    <n v="540"/>
    <x v="0"/>
    <x v="0"/>
    <s v="Q4"/>
    <x v="0"/>
    <n v="26.47"/>
    <n v="0"/>
    <n v="2400"/>
    <n v="360"/>
    <n v="864000"/>
    <n v="0.26470588235294118"/>
    <x v="1"/>
    <x v="8"/>
    <s v="Dec"/>
    <x v="3"/>
    <s v="2025-Dec"/>
    <n v="23"/>
    <s v="FREQUENT"/>
  </r>
  <r>
    <x v="330"/>
    <d v="2025-12-18T00:00:00"/>
    <x v="204"/>
    <s v="Karan Mehta"/>
    <s v="Female"/>
    <n v="51"/>
    <x v="8"/>
    <x v="2"/>
    <s v="P401"/>
    <x v="0"/>
    <x v="0"/>
    <x v="0"/>
    <n v="800"/>
    <x v="0"/>
    <x v="0"/>
    <n v="500"/>
    <n v="140"/>
    <x v="0"/>
    <x v="0"/>
    <s v="Q4"/>
    <x v="1"/>
    <n v="21.88"/>
    <n v="0"/>
    <n v="800"/>
    <n v="160"/>
    <n v="128000"/>
    <n v="0.21875"/>
    <x v="1"/>
    <x v="8"/>
    <s v="Dec"/>
    <x v="3"/>
    <s v="2025-Dec"/>
    <n v="10"/>
    <s v="FREQUENT"/>
  </r>
  <r>
    <x v="331"/>
    <d v="2025-07-30T00:00:00"/>
    <x v="205"/>
    <s v="Sahil Mishra"/>
    <s v="Male"/>
    <n v="28"/>
    <x v="4"/>
    <x v="3"/>
    <s v="P202"/>
    <x v="1"/>
    <x v="1"/>
    <x v="0"/>
    <n v="12000"/>
    <x v="3"/>
    <x v="45"/>
    <n v="9000"/>
    <n v="3000"/>
    <x v="0"/>
    <x v="0"/>
    <s v="Q3"/>
    <x v="2"/>
    <n v="25"/>
    <n v="0"/>
    <n v="12000"/>
    <n v="0"/>
    <n v="0"/>
    <n v="0.25"/>
    <x v="1"/>
    <x v="2"/>
    <s v="Jul"/>
    <x v="2"/>
    <s v="2025-Jul"/>
    <n v="1"/>
    <s v="REGULAR"/>
  </r>
  <r>
    <x v="332"/>
    <d v="2025-05-19T00:00:00"/>
    <x v="112"/>
    <s v="Arjun Mishra"/>
    <s v="Female"/>
    <n v="36"/>
    <x v="4"/>
    <x v="3"/>
    <s v="P601"/>
    <x v="17"/>
    <x v="6"/>
    <x v="1"/>
    <n v="3000"/>
    <x v="4"/>
    <x v="171"/>
    <n v="6300"/>
    <n v="1800"/>
    <x v="1"/>
    <x v="0"/>
    <s v="Q2"/>
    <x v="1"/>
    <n v="22.22"/>
    <n v="0"/>
    <n v="9000"/>
    <n v="900"/>
    <n v="8100000"/>
    <n v="0.22222222222222221"/>
    <x v="1"/>
    <x v="1"/>
    <s v="May"/>
    <x v="1"/>
    <s v="2025-May"/>
    <n v="8"/>
    <s v="FREQUENT"/>
  </r>
  <r>
    <x v="333"/>
    <d v="2024-04-02T00:00:00"/>
    <x v="14"/>
    <s v="Nikhil Nair"/>
    <s v="Female"/>
    <n v="47"/>
    <x v="9"/>
    <x v="0"/>
    <s v="P102"/>
    <x v="11"/>
    <x v="4"/>
    <x v="0"/>
    <n v="28000"/>
    <x v="1"/>
    <x v="66"/>
    <n v="21000"/>
    <n v="2800"/>
    <x v="1"/>
    <x v="0"/>
    <s v="Q2"/>
    <x v="0"/>
    <n v="11.76"/>
    <n v="0"/>
    <n v="28000"/>
    <n v="4200"/>
    <n v="117600000"/>
    <n v="0.11764705882352941"/>
    <x v="0"/>
    <x v="7"/>
    <s v="Apr"/>
    <x v="1"/>
    <s v="2024-Apr"/>
    <n v="10"/>
    <s v="FREQUENT"/>
  </r>
  <r>
    <x v="334"/>
    <d v="2025-06-23T00:00:00"/>
    <x v="148"/>
    <s v="Neha Das"/>
    <s v="Male"/>
    <n v="38"/>
    <x v="9"/>
    <x v="0"/>
    <s v="P502"/>
    <x v="7"/>
    <x v="5"/>
    <x v="2"/>
    <n v="700"/>
    <x v="4"/>
    <x v="6"/>
    <n v="1140"/>
    <n v="0"/>
    <x v="1"/>
    <x v="2"/>
    <s v="Q2"/>
    <x v="0"/>
    <n v="0"/>
    <n v="-1140"/>
    <n v="1400"/>
    <n v="140"/>
    <n v="196000"/>
    <n v="0"/>
    <x v="1"/>
    <x v="4"/>
    <s v="Jun"/>
    <x v="1"/>
    <s v="2025-Jun"/>
    <n v="21"/>
    <s v="FREQUENT"/>
  </r>
  <r>
    <x v="335"/>
    <d v="2024-07-25T00:00:00"/>
    <x v="206"/>
    <s v="Nikhil Iyer"/>
    <s v="Male"/>
    <n v="52"/>
    <x v="9"/>
    <x v="0"/>
    <s v="P105"/>
    <x v="20"/>
    <x v="4"/>
    <x v="0"/>
    <n v="22000"/>
    <x v="4"/>
    <x v="131"/>
    <n v="16500"/>
    <n v="3300"/>
    <x v="1"/>
    <x v="0"/>
    <s v="Q3"/>
    <x v="2"/>
    <n v="16.670000000000002"/>
    <n v="0"/>
    <n v="22000"/>
    <n v="2200"/>
    <n v="48400000"/>
    <n v="0.16666666666666666"/>
    <x v="0"/>
    <x v="2"/>
    <s v="Jul"/>
    <x v="2"/>
    <s v="2024-Jul"/>
    <n v="4"/>
    <s v="OCASSIONAL"/>
  </r>
  <r>
    <x v="336"/>
    <d v="2024-11-27T00:00:00"/>
    <x v="207"/>
    <s v="Rohan Reddy"/>
    <s v="Male"/>
    <n v="51"/>
    <x v="10"/>
    <x v="3"/>
    <s v="P102"/>
    <x v="11"/>
    <x v="4"/>
    <x v="2"/>
    <n v="28000"/>
    <x v="1"/>
    <x v="46"/>
    <n v="42000"/>
    <n v="5600"/>
    <x v="1"/>
    <x v="0"/>
    <s v="Q4"/>
    <x v="0"/>
    <n v="11.76"/>
    <n v="0"/>
    <n v="56000"/>
    <n v="8400"/>
    <n v="470400000"/>
    <n v="0.11764705882352941"/>
    <x v="0"/>
    <x v="10"/>
    <s v="Nov"/>
    <x v="3"/>
    <s v="2024-Nov"/>
    <n v="9"/>
    <s v="FREQUENT"/>
  </r>
  <r>
    <x v="337"/>
    <d v="2024-05-25T00:00:00"/>
    <x v="208"/>
    <s v="Vikram Iyer"/>
    <s v="Male"/>
    <n v="45"/>
    <x v="2"/>
    <x v="2"/>
    <s v="P104"/>
    <x v="16"/>
    <x v="4"/>
    <x v="2"/>
    <n v="5000"/>
    <x v="4"/>
    <x v="27"/>
    <n v="7000"/>
    <n v="2000"/>
    <x v="0"/>
    <x v="0"/>
    <s v="Q2"/>
    <x v="2"/>
    <n v="22.22"/>
    <n v="0"/>
    <n v="10000"/>
    <n v="1000"/>
    <n v="10000000"/>
    <n v="0.22222222222222221"/>
    <x v="0"/>
    <x v="1"/>
    <s v="May"/>
    <x v="1"/>
    <s v="2024-May"/>
    <n v="3"/>
    <s v="REGULAR"/>
  </r>
  <r>
    <x v="338"/>
    <d v="2024-03-15T00:00:00"/>
    <x v="209"/>
    <s v="Simran Malhotra"/>
    <s v="Female"/>
    <n v="58"/>
    <x v="2"/>
    <x v="2"/>
    <s v="P401"/>
    <x v="0"/>
    <x v="0"/>
    <x v="0"/>
    <n v="800"/>
    <x v="2"/>
    <x v="138"/>
    <n v="500"/>
    <n v="260"/>
    <x v="3"/>
    <x v="0"/>
    <s v="Q1"/>
    <x v="2"/>
    <n v="34.21"/>
    <n v="0"/>
    <n v="800"/>
    <n v="40"/>
    <n v="32000"/>
    <n v="0.34210526315789475"/>
    <x v="0"/>
    <x v="0"/>
    <s v="Mar"/>
    <x v="0"/>
    <s v="2024-Mar"/>
    <n v="5"/>
    <s v="FREQUENT"/>
  </r>
  <r>
    <x v="339"/>
    <d v="2025-08-23T00:00:00"/>
    <x v="210"/>
    <s v="Nikhil Das"/>
    <s v="Female"/>
    <n v="24"/>
    <x v="5"/>
    <x v="0"/>
    <s v="P104"/>
    <x v="16"/>
    <x v="4"/>
    <x v="2"/>
    <n v="5000"/>
    <x v="4"/>
    <x v="27"/>
    <n v="7000"/>
    <n v="2000"/>
    <x v="1"/>
    <x v="0"/>
    <s v="Q3"/>
    <x v="1"/>
    <n v="22.22"/>
    <n v="0"/>
    <n v="10000"/>
    <n v="1000"/>
    <n v="10000000"/>
    <n v="0.22222222222222221"/>
    <x v="1"/>
    <x v="3"/>
    <s v="Aug"/>
    <x v="2"/>
    <s v="2025-Aug"/>
    <n v="3"/>
    <s v="REGULAR"/>
  </r>
  <r>
    <x v="340"/>
    <d v="2024-06-10T00:00:00"/>
    <x v="211"/>
    <s v="Vikram Malhotra"/>
    <s v="Female"/>
    <n v="42"/>
    <x v="11"/>
    <x v="3"/>
    <s v="P403"/>
    <x v="6"/>
    <x v="0"/>
    <x v="1"/>
    <n v="2500"/>
    <x v="2"/>
    <x v="172"/>
    <n v="4500"/>
    <n v="-2625"/>
    <x v="3"/>
    <x v="1"/>
    <s v="Q2"/>
    <x v="1"/>
    <n v="36.840000000000003"/>
    <n v="-9000"/>
    <n v="7500"/>
    <n v="375"/>
    <n v="2812500"/>
    <n v="0.36842105263157893"/>
    <x v="0"/>
    <x v="4"/>
    <s v="Jun"/>
    <x v="1"/>
    <s v="2024-Jun"/>
    <n v="6"/>
    <s v="FREQUENT"/>
  </r>
  <r>
    <x v="341"/>
    <d v="2025-10-26T00:00:00"/>
    <x v="212"/>
    <s v="Neha Shah"/>
    <s v="Male"/>
    <n v="33"/>
    <x v="9"/>
    <x v="0"/>
    <s v="P303"/>
    <x v="4"/>
    <x v="3"/>
    <x v="0"/>
    <n v="3500"/>
    <x v="2"/>
    <x v="83"/>
    <n v="2300"/>
    <n v="-1025"/>
    <x v="1"/>
    <x v="1"/>
    <s v="Q4"/>
    <x v="0"/>
    <n v="30.83"/>
    <n v="-4600"/>
    <n v="3500"/>
    <n v="175"/>
    <n v="612500"/>
    <n v="0.30827067669172931"/>
    <x v="1"/>
    <x v="6"/>
    <s v="Oct"/>
    <x v="3"/>
    <s v="2025-Oct"/>
    <n v="13"/>
    <s v="FREQUENT"/>
  </r>
  <r>
    <x v="342"/>
    <d v="2025-12-11T00:00:00"/>
    <x v="213"/>
    <s v="Rohan Shah"/>
    <s v="Male"/>
    <n v="30"/>
    <x v="0"/>
    <x v="0"/>
    <s v="P603"/>
    <x v="22"/>
    <x v="6"/>
    <x v="1"/>
    <n v="1200"/>
    <x v="4"/>
    <x v="173"/>
    <n v="2400"/>
    <n v="840"/>
    <x v="3"/>
    <x v="0"/>
    <s v="Q4"/>
    <x v="1"/>
    <n v="25.93"/>
    <n v="0"/>
    <n v="3600"/>
    <n v="360"/>
    <n v="1296000"/>
    <n v="0.25925925925925924"/>
    <x v="1"/>
    <x v="8"/>
    <s v="Dec"/>
    <x v="3"/>
    <s v="2025-Dec"/>
    <n v="3"/>
    <s v="REGULAR"/>
  </r>
  <r>
    <x v="343"/>
    <d v="2025-08-26T00:00:00"/>
    <x v="38"/>
    <s v="Arjun Singh"/>
    <s v="Female"/>
    <n v="50"/>
    <x v="0"/>
    <x v="0"/>
    <s v="P201"/>
    <x v="9"/>
    <x v="1"/>
    <x v="0"/>
    <n v="8500"/>
    <x v="1"/>
    <x v="15"/>
    <n v="6500"/>
    <n v="725"/>
    <x v="1"/>
    <x v="0"/>
    <s v="Q3"/>
    <x v="0"/>
    <n v="10.029999999999999"/>
    <n v="0"/>
    <n v="8500"/>
    <n v="1275"/>
    <n v="10837500"/>
    <n v="0.10034602076124567"/>
    <x v="1"/>
    <x v="3"/>
    <s v="Aug"/>
    <x v="2"/>
    <s v="2025-Aug"/>
    <n v="8"/>
    <s v="FREQUENT"/>
  </r>
  <r>
    <x v="344"/>
    <d v="2024-10-28T00:00:00"/>
    <x v="214"/>
    <s v="Meera Sharma"/>
    <s v="Male"/>
    <n v="23"/>
    <x v="8"/>
    <x v="2"/>
    <s v="P105"/>
    <x v="20"/>
    <x v="4"/>
    <x v="1"/>
    <n v="22000"/>
    <x v="0"/>
    <x v="174"/>
    <n v="49500"/>
    <n v="3300"/>
    <x v="1"/>
    <x v="0"/>
    <s v="Q4"/>
    <x v="0"/>
    <n v="6.25"/>
    <n v="0"/>
    <n v="66000"/>
    <n v="13200"/>
    <n v="871200000"/>
    <n v="6.25E-2"/>
    <x v="0"/>
    <x v="6"/>
    <s v="Oct"/>
    <x v="3"/>
    <s v="2024-Oct"/>
    <n v="19"/>
    <s v="FREQUENT"/>
  </r>
  <r>
    <x v="345"/>
    <d v="2025-12-19T00:00:00"/>
    <x v="25"/>
    <s v="Rahul Mishra"/>
    <s v="Female"/>
    <n v="54"/>
    <x v="2"/>
    <x v="2"/>
    <s v="P602"/>
    <x v="18"/>
    <x v="6"/>
    <x v="3"/>
    <n v="3500"/>
    <x v="2"/>
    <x v="175"/>
    <n v="10000"/>
    <n v="-3300"/>
    <x v="1"/>
    <x v="1"/>
    <s v="Q4"/>
    <x v="0"/>
    <n v="24.81"/>
    <n v="-20000"/>
    <n v="14000"/>
    <n v="700"/>
    <n v="9800000"/>
    <n v="0.24812030075187969"/>
    <x v="1"/>
    <x v="8"/>
    <s v="Dec"/>
    <x v="3"/>
    <s v="2025-Dec"/>
    <n v="22"/>
    <s v="FREQUENT"/>
  </r>
  <r>
    <x v="346"/>
    <d v="2025-08-04T00:00:00"/>
    <x v="212"/>
    <s v="Neha Shah"/>
    <s v="Male"/>
    <n v="33"/>
    <x v="9"/>
    <x v="0"/>
    <s v="P102"/>
    <x v="11"/>
    <x v="4"/>
    <x v="2"/>
    <n v="28000"/>
    <x v="1"/>
    <x v="46"/>
    <n v="42000"/>
    <n v="5600"/>
    <x v="1"/>
    <x v="0"/>
    <s v="Q3"/>
    <x v="0"/>
    <n v="11.76"/>
    <n v="0"/>
    <n v="56000"/>
    <n v="8400"/>
    <n v="470400000"/>
    <n v="0.11764705882352941"/>
    <x v="1"/>
    <x v="3"/>
    <s v="Aug"/>
    <x v="2"/>
    <s v="2025-Aug"/>
    <n v="13"/>
    <s v="FREQUENT"/>
  </r>
  <r>
    <x v="347"/>
    <d v="2025-09-18T00:00:00"/>
    <x v="202"/>
    <s v="Meera Kumar"/>
    <s v="Female"/>
    <n v="43"/>
    <x v="10"/>
    <x v="3"/>
    <s v="P203"/>
    <x v="3"/>
    <x v="1"/>
    <x v="1"/>
    <n v="35000"/>
    <x v="4"/>
    <x v="176"/>
    <n v="81000"/>
    <n v="13500"/>
    <x v="2"/>
    <x v="0"/>
    <s v="Q3"/>
    <x v="0"/>
    <n v="14.29"/>
    <n v="0"/>
    <n v="105000"/>
    <n v="10500"/>
    <n v="1102500000"/>
    <n v="0.14285714285714285"/>
    <x v="1"/>
    <x v="9"/>
    <s v="Sep"/>
    <x v="2"/>
    <s v="2025-Sep"/>
    <n v="10"/>
    <s v="FREQUENT"/>
  </r>
  <r>
    <x v="348"/>
    <d v="2025-05-23T00:00:00"/>
    <x v="24"/>
    <s v="Rohan Malhotra"/>
    <s v="Male"/>
    <n v="59"/>
    <x v="0"/>
    <x v="0"/>
    <s v="P105"/>
    <x v="20"/>
    <x v="4"/>
    <x v="0"/>
    <n v="22000"/>
    <x v="1"/>
    <x v="120"/>
    <n v="16500"/>
    <n v="2200"/>
    <x v="1"/>
    <x v="0"/>
    <s v="Q2"/>
    <x v="1"/>
    <n v="11.76"/>
    <n v="0"/>
    <n v="22000"/>
    <n v="3300"/>
    <n v="72600000"/>
    <n v="0.11764705882352941"/>
    <x v="1"/>
    <x v="1"/>
    <s v="May"/>
    <x v="1"/>
    <s v="2025-May"/>
    <n v="14"/>
    <s v="FREQUENT"/>
  </r>
  <r>
    <x v="349"/>
    <d v="2024-12-21T00:00:00"/>
    <x v="124"/>
    <s v="Varun Malhotra"/>
    <s v="Male"/>
    <n v="42"/>
    <x v="5"/>
    <x v="0"/>
    <s v="P303"/>
    <x v="4"/>
    <x v="3"/>
    <x v="2"/>
    <n v="3500"/>
    <x v="1"/>
    <x v="6"/>
    <n v="4600"/>
    <n v="0"/>
    <x v="1"/>
    <x v="2"/>
    <s v="Q4"/>
    <x v="2"/>
    <n v="0"/>
    <n v="-4600"/>
    <n v="7000"/>
    <n v="1050"/>
    <n v="7350000"/>
    <n v="0"/>
    <x v="0"/>
    <x v="8"/>
    <s v="Dec"/>
    <x v="3"/>
    <s v="2024-Dec"/>
    <n v="10"/>
    <s v="FREQUENT"/>
  </r>
  <r>
    <x v="350"/>
    <d v="2024-03-31T00:00:00"/>
    <x v="201"/>
    <s v="Arjun Kumar"/>
    <s v="Female"/>
    <n v="37"/>
    <x v="10"/>
    <x v="3"/>
    <s v="P703"/>
    <x v="2"/>
    <x v="2"/>
    <x v="2"/>
    <n v="4000"/>
    <x v="2"/>
    <x v="177"/>
    <n v="5800"/>
    <n v="1800"/>
    <x v="3"/>
    <x v="0"/>
    <s v="Q1"/>
    <x v="0"/>
    <n v="23.68"/>
    <n v="0"/>
    <n v="8000"/>
    <n v="400"/>
    <n v="3200000"/>
    <n v="0.23684210526315788"/>
    <x v="0"/>
    <x v="0"/>
    <s v="Mar"/>
    <x v="0"/>
    <s v="2024-Mar"/>
    <n v="16"/>
    <s v="FREQUENT"/>
  </r>
  <r>
    <x v="351"/>
    <d v="2024-12-09T00:00:00"/>
    <x v="215"/>
    <s v="Vikram Mehta"/>
    <s v="Male"/>
    <n v="48"/>
    <x v="11"/>
    <x v="3"/>
    <s v="P501"/>
    <x v="13"/>
    <x v="5"/>
    <x v="3"/>
    <n v="550"/>
    <x v="4"/>
    <x v="141"/>
    <n v="1800"/>
    <n v="180"/>
    <x v="1"/>
    <x v="0"/>
    <s v="Q4"/>
    <x v="0"/>
    <n v="9.09"/>
    <n v="0"/>
    <n v="2200"/>
    <n v="220"/>
    <n v="484000"/>
    <n v="9.0909090909090912E-2"/>
    <x v="0"/>
    <x v="8"/>
    <s v="Dec"/>
    <x v="3"/>
    <s v="2024-Dec"/>
    <n v="14"/>
    <s v="FREQUENT"/>
  </r>
  <r>
    <x v="352"/>
    <d v="2025-12-10T00:00:00"/>
    <x v="216"/>
    <s v="Pooja Shah"/>
    <s v="Male"/>
    <n v="51"/>
    <x v="10"/>
    <x v="3"/>
    <s v="P103"/>
    <x v="19"/>
    <x v="4"/>
    <x v="0"/>
    <n v="2500"/>
    <x v="4"/>
    <x v="79"/>
    <n v="1600"/>
    <n v="650"/>
    <x v="1"/>
    <x v="0"/>
    <s v="Q4"/>
    <x v="0"/>
    <n v="28.89"/>
    <n v="0"/>
    <n v="2500"/>
    <n v="250"/>
    <n v="625000"/>
    <n v="0.28888888888888886"/>
    <x v="1"/>
    <x v="8"/>
    <s v="Dec"/>
    <x v="3"/>
    <s v="2025-Dec"/>
    <n v="8"/>
    <s v="FREQUENT"/>
  </r>
  <r>
    <x v="353"/>
    <d v="2024-01-02T00:00:00"/>
    <x v="148"/>
    <s v="Neha Das"/>
    <s v="Male"/>
    <n v="38"/>
    <x v="9"/>
    <x v="0"/>
    <s v="P102"/>
    <x v="11"/>
    <x v="4"/>
    <x v="0"/>
    <n v="28000"/>
    <x v="4"/>
    <x v="12"/>
    <n v="21000"/>
    <n v="4200"/>
    <x v="1"/>
    <x v="0"/>
    <s v="Q1"/>
    <x v="0"/>
    <n v="16.670000000000002"/>
    <n v="0"/>
    <n v="28000"/>
    <n v="2800"/>
    <n v="78400000"/>
    <n v="0.16666666666666666"/>
    <x v="0"/>
    <x v="11"/>
    <s v="Jan"/>
    <x v="0"/>
    <s v="2024-Jan"/>
    <n v="21"/>
    <s v="FREQUENT"/>
  </r>
  <r>
    <x v="354"/>
    <d v="2024-06-19T00:00:00"/>
    <x v="217"/>
    <s v="Neha Joshi"/>
    <s v="Female"/>
    <n v="23"/>
    <x v="9"/>
    <x v="0"/>
    <s v="P403"/>
    <x v="6"/>
    <x v="0"/>
    <x v="2"/>
    <n v="2500"/>
    <x v="2"/>
    <x v="80"/>
    <n v="3000"/>
    <n v="1750"/>
    <x v="2"/>
    <x v="0"/>
    <s v="Q2"/>
    <x v="2"/>
    <n v="36.840000000000003"/>
    <n v="0"/>
    <n v="5000"/>
    <n v="250"/>
    <n v="1250000"/>
    <n v="0.36842105263157893"/>
    <x v="0"/>
    <x v="4"/>
    <s v="Jun"/>
    <x v="1"/>
    <s v="2024-Jun"/>
    <n v="1"/>
    <s v="REGULAR"/>
  </r>
  <r>
    <x v="355"/>
    <d v="2025-07-13T00:00:00"/>
    <x v="218"/>
    <s v="Akash Iyer"/>
    <s v="Male"/>
    <n v="26"/>
    <x v="7"/>
    <x v="1"/>
    <s v="P402"/>
    <x v="10"/>
    <x v="0"/>
    <x v="2"/>
    <n v="600"/>
    <x v="1"/>
    <x v="18"/>
    <n v="760"/>
    <n v="260"/>
    <x v="1"/>
    <x v="0"/>
    <s v="Q3"/>
    <x v="2"/>
    <n v="25.49"/>
    <n v="0"/>
    <n v="1200"/>
    <n v="180"/>
    <n v="216000"/>
    <n v="0.25490196078431371"/>
    <x v="1"/>
    <x v="2"/>
    <s v="Jul"/>
    <x v="2"/>
    <s v="2025-Jul"/>
    <n v="1"/>
    <s v="REGULAR"/>
  </r>
  <r>
    <x v="356"/>
    <d v="2025-08-14T00:00:00"/>
    <x v="54"/>
    <s v="Varun Das"/>
    <s v="Male"/>
    <n v="26"/>
    <x v="3"/>
    <x v="1"/>
    <s v="P701"/>
    <x v="8"/>
    <x v="2"/>
    <x v="0"/>
    <n v="4500"/>
    <x v="3"/>
    <x v="114"/>
    <n v="3200"/>
    <n v="1300"/>
    <x v="3"/>
    <x v="0"/>
    <s v="Q3"/>
    <x v="0"/>
    <n v="28.89"/>
    <n v="0"/>
    <n v="4500"/>
    <n v="0"/>
    <n v="0"/>
    <n v="0.28888888888888886"/>
    <x v="1"/>
    <x v="3"/>
    <s v="Aug"/>
    <x v="2"/>
    <s v="2025-Aug"/>
    <n v="32"/>
    <s v="FREQUENT"/>
  </r>
  <r>
    <x v="357"/>
    <d v="2025-04-07T00:00:00"/>
    <x v="199"/>
    <s v="Nikhil Nair"/>
    <s v="Female"/>
    <n v="35"/>
    <x v="11"/>
    <x v="3"/>
    <s v="P103"/>
    <x v="19"/>
    <x v="4"/>
    <x v="0"/>
    <n v="2500"/>
    <x v="1"/>
    <x v="35"/>
    <n v="1600"/>
    <n v="525"/>
    <x v="3"/>
    <x v="0"/>
    <s v="Q2"/>
    <x v="1"/>
    <n v="24.71"/>
    <n v="0"/>
    <n v="2500"/>
    <n v="375"/>
    <n v="937500"/>
    <n v="0.24705882352941178"/>
    <x v="1"/>
    <x v="7"/>
    <s v="Apr"/>
    <x v="1"/>
    <s v="2025-Apr"/>
    <n v="6"/>
    <s v="FREQUENT"/>
  </r>
  <r>
    <x v="358"/>
    <d v="2024-01-21T00:00:00"/>
    <x v="101"/>
    <s v="Amit Singh"/>
    <s v="Female"/>
    <n v="20"/>
    <x v="10"/>
    <x v="3"/>
    <s v="P303"/>
    <x v="4"/>
    <x v="3"/>
    <x v="2"/>
    <n v="3500"/>
    <x v="2"/>
    <x v="110"/>
    <n v="4600"/>
    <n v="2050"/>
    <x v="1"/>
    <x v="0"/>
    <s v="Q1"/>
    <x v="0"/>
    <n v="30.83"/>
    <n v="0"/>
    <n v="7000"/>
    <n v="350"/>
    <n v="2450000"/>
    <n v="0.30827067669172931"/>
    <x v="0"/>
    <x v="11"/>
    <s v="Jan"/>
    <x v="0"/>
    <s v="2024-Jan"/>
    <n v="6"/>
    <s v="FREQUENT"/>
  </r>
  <r>
    <x v="359"/>
    <d v="2024-12-16T00:00:00"/>
    <x v="219"/>
    <s v="Meera Das"/>
    <s v="Female"/>
    <n v="58"/>
    <x v="11"/>
    <x v="3"/>
    <s v="P201"/>
    <x v="9"/>
    <x v="1"/>
    <x v="0"/>
    <n v="8500"/>
    <x v="5"/>
    <x v="93"/>
    <n v="6500"/>
    <n v="-125"/>
    <x v="0"/>
    <x v="0"/>
    <s v="Q4"/>
    <x v="2"/>
    <n v="-1.96"/>
    <n v="0"/>
    <n v="8500"/>
    <n v="2125"/>
    <n v="18062500"/>
    <n v="-1.9607843137254902E-2"/>
    <x v="0"/>
    <x v="8"/>
    <s v="Dec"/>
    <x v="3"/>
    <s v="2024-Dec"/>
    <n v="3"/>
    <s v="REGULAR"/>
  </r>
  <r>
    <x v="360"/>
    <d v="2024-03-17T00:00:00"/>
    <x v="220"/>
    <s v="Karan Gupta"/>
    <s v="Female"/>
    <n v="47"/>
    <x v="7"/>
    <x v="1"/>
    <s v="P601"/>
    <x v="17"/>
    <x v="6"/>
    <x v="0"/>
    <n v="3000"/>
    <x v="4"/>
    <x v="178"/>
    <n v="2100"/>
    <n v="-600"/>
    <x v="0"/>
    <x v="1"/>
    <s v="Q1"/>
    <x v="2"/>
    <n v="22.22"/>
    <n v="-4200"/>
    <n v="3000"/>
    <n v="300"/>
    <n v="900000"/>
    <n v="0.22222222222222221"/>
    <x v="0"/>
    <x v="0"/>
    <s v="Mar"/>
    <x v="0"/>
    <s v="2024-Mar"/>
    <n v="1"/>
    <s v="REGULAR"/>
  </r>
  <r>
    <x v="361"/>
    <d v="2024-12-12T00:00:00"/>
    <x v="34"/>
    <s v="Karan Mishra"/>
    <s v="Female"/>
    <n v="30"/>
    <x v="0"/>
    <x v="0"/>
    <s v="P603"/>
    <x v="22"/>
    <x v="6"/>
    <x v="2"/>
    <n v="1200"/>
    <x v="3"/>
    <x v="6"/>
    <n v="1600"/>
    <n v="0"/>
    <x v="4"/>
    <x v="2"/>
    <s v="Q4"/>
    <x v="2"/>
    <n v="0"/>
    <n v="-1600"/>
    <n v="2400"/>
    <n v="0"/>
    <n v="0"/>
    <n v="0"/>
    <x v="0"/>
    <x v="8"/>
    <s v="Dec"/>
    <x v="3"/>
    <s v="2024-Dec"/>
    <n v="21"/>
    <s v="FREQUENT"/>
  </r>
  <r>
    <x v="362"/>
    <d v="2025-12-22T00:00:00"/>
    <x v="221"/>
    <s v="Nikhil Reddy"/>
    <s v="Male"/>
    <n v="28"/>
    <x v="6"/>
    <x v="2"/>
    <s v="P101"/>
    <x v="5"/>
    <x v="4"/>
    <x v="1"/>
    <n v="55000"/>
    <x v="2"/>
    <x v="179"/>
    <n v="120000"/>
    <n v="36750"/>
    <x v="2"/>
    <x v="0"/>
    <s v="Q4"/>
    <x v="0"/>
    <n v="23.44"/>
    <n v="0"/>
    <n v="165000"/>
    <n v="8250"/>
    <n v="1361250000"/>
    <n v="0.23444976076555024"/>
    <x v="1"/>
    <x v="8"/>
    <s v="Dec"/>
    <x v="3"/>
    <s v="2025-Dec"/>
    <n v="4"/>
    <s v="OCASSIONAL"/>
  </r>
  <r>
    <x v="363"/>
    <d v="2025-09-13T00:00:00"/>
    <x v="222"/>
    <s v="Sneha Das"/>
    <s v="Male"/>
    <n v="42"/>
    <x v="3"/>
    <x v="1"/>
    <s v="P403"/>
    <x v="6"/>
    <x v="0"/>
    <x v="0"/>
    <n v="2500"/>
    <x v="4"/>
    <x v="79"/>
    <n v="1500"/>
    <n v="750"/>
    <x v="1"/>
    <x v="0"/>
    <s v="Q3"/>
    <x v="2"/>
    <n v="33.33"/>
    <n v="0"/>
    <n v="2500"/>
    <n v="250"/>
    <n v="625000"/>
    <n v="0.33333333333333331"/>
    <x v="1"/>
    <x v="9"/>
    <s v="Sep"/>
    <x v="2"/>
    <s v="2025-Sep"/>
    <n v="10"/>
    <s v="FREQUENT"/>
  </r>
  <r>
    <x v="364"/>
    <d v="2024-07-29T00:00:00"/>
    <x v="223"/>
    <s v="Meera Shah"/>
    <s v="Female"/>
    <n v="51"/>
    <x v="11"/>
    <x v="3"/>
    <s v="P202"/>
    <x v="1"/>
    <x v="1"/>
    <x v="0"/>
    <n v="12000"/>
    <x v="4"/>
    <x v="116"/>
    <n v="9000"/>
    <n v="1800"/>
    <x v="2"/>
    <x v="0"/>
    <s v="Q3"/>
    <x v="2"/>
    <n v="16.670000000000002"/>
    <n v="0"/>
    <n v="12000"/>
    <n v="1200"/>
    <n v="14400000"/>
    <n v="0.16666666666666666"/>
    <x v="0"/>
    <x v="2"/>
    <s v="Jul"/>
    <x v="2"/>
    <s v="2024-Jul"/>
    <n v="3"/>
    <s v="REGULAR"/>
  </r>
  <r>
    <x v="365"/>
    <d v="2025-07-07T00:00:00"/>
    <x v="224"/>
    <s v="Varun Nair"/>
    <s v="Female"/>
    <n v="53"/>
    <x v="10"/>
    <x v="3"/>
    <s v="P301"/>
    <x v="21"/>
    <x v="3"/>
    <x v="0"/>
    <n v="900"/>
    <x v="2"/>
    <x v="135"/>
    <n v="550"/>
    <n v="305"/>
    <x v="3"/>
    <x v="0"/>
    <s v="Q3"/>
    <x v="2"/>
    <n v="35.67"/>
    <n v="0"/>
    <n v="900"/>
    <n v="45"/>
    <n v="40500"/>
    <n v="0.35672514619883039"/>
    <x v="1"/>
    <x v="2"/>
    <s v="Jul"/>
    <x v="2"/>
    <s v="2025-Jul"/>
    <n v="1"/>
    <s v="REGULAR"/>
  </r>
  <r>
    <x v="366"/>
    <d v="2024-04-08T00:00:00"/>
    <x v="225"/>
    <s v="Vikram Das"/>
    <s v="Male"/>
    <n v="58"/>
    <x v="9"/>
    <x v="0"/>
    <s v="P102"/>
    <x v="11"/>
    <x v="4"/>
    <x v="1"/>
    <n v="28000"/>
    <x v="0"/>
    <x v="180"/>
    <n v="63000"/>
    <n v="4200"/>
    <x v="1"/>
    <x v="0"/>
    <s v="Q2"/>
    <x v="1"/>
    <n v="6.25"/>
    <n v="0"/>
    <n v="84000"/>
    <n v="16800"/>
    <n v="1411200000"/>
    <n v="6.25E-2"/>
    <x v="0"/>
    <x v="7"/>
    <s v="Apr"/>
    <x v="1"/>
    <s v="2024-Apr"/>
    <n v="1"/>
    <s v="REGULAR"/>
  </r>
  <r>
    <x v="367"/>
    <d v="2025-05-17T00:00:00"/>
    <x v="226"/>
    <s v="Nikhil Reddy"/>
    <s v="Male"/>
    <n v="48"/>
    <x v="6"/>
    <x v="2"/>
    <s v="P105"/>
    <x v="20"/>
    <x v="4"/>
    <x v="2"/>
    <n v="22000"/>
    <x v="1"/>
    <x v="155"/>
    <n v="33000"/>
    <n v="4400"/>
    <x v="1"/>
    <x v="0"/>
    <s v="Q2"/>
    <x v="0"/>
    <n v="11.76"/>
    <n v="0"/>
    <n v="44000"/>
    <n v="6600"/>
    <n v="290400000"/>
    <n v="0.11764705882352941"/>
    <x v="1"/>
    <x v="1"/>
    <s v="May"/>
    <x v="1"/>
    <s v="2025-May"/>
    <n v="6"/>
    <s v="FREQUENT"/>
  </r>
  <r>
    <x v="368"/>
    <d v="2024-03-30T00:00:00"/>
    <x v="227"/>
    <s v="Priya Das"/>
    <s v="Male"/>
    <n v="47"/>
    <x v="8"/>
    <x v="2"/>
    <s v="P302"/>
    <x v="15"/>
    <x v="3"/>
    <x v="1"/>
    <n v="2200"/>
    <x v="4"/>
    <x v="181"/>
    <n v="4200"/>
    <n v="1740"/>
    <x v="0"/>
    <x v="0"/>
    <s v="Q1"/>
    <x v="1"/>
    <n v="29.29"/>
    <n v="0"/>
    <n v="6600"/>
    <n v="660"/>
    <n v="4356000"/>
    <n v="0.29292929292929293"/>
    <x v="0"/>
    <x v="0"/>
    <s v="Mar"/>
    <x v="0"/>
    <s v="2024-Mar"/>
    <n v="9"/>
    <s v="FREQUENT"/>
  </r>
  <r>
    <x v="369"/>
    <d v="2025-05-06T00:00:00"/>
    <x v="188"/>
    <s v="Arjun Singh"/>
    <s v="Male"/>
    <n v="21"/>
    <x v="11"/>
    <x v="3"/>
    <s v="P202"/>
    <x v="1"/>
    <x v="1"/>
    <x v="0"/>
    <n v="12000"/>
    <x v="4"/>
    <x v="116"/>
    <n v="9000"/>
    <n v="1800"/>
    <x v="1"/>
    <x v="0"/>
    <s v="Q2"/>
    <x v="1"/>
    <n v="16.670000000000002"/>
    <n v="0"/>
    <n v="12000"/>
    <n v="1200"/>
    <n v="14400000"/>
    <n v="0.16666666666666666"/>
    <x v="1"/>
    <x v="1"/>
    <s v="May"/>
    <x v="1"/>
    <s v="2025-May"/>
    <n v="17"/>
    <s v="FREQUENT"/>
  </r>
  <r>
    <x v="370"/>
    <d v="2025-10-15T00:00:00"/>
    <x v="154"/>
    <s v="Ananya Iyer"/>
    <s v="Male"/>
    <n v="39"/>
    <x v="10"/>
    <x v="3"/>
    <s v="P302"/>
    <x v="15"/>
    <x v="3"/>
    <x v="1"/>
    <n v="2200"/>
    <x v="4"/>
    <x v="181"/>
    <n v="4200"/>
    <n v="1740"/>
    <x v="4"/>
    <x v="0"/>
    <s v="Q4"/>
    <x v="1"/>
    <n v="29.29"/>
    <n v="0"/>
    <n v="6600"/>
    <n v="660"/>
    <n v="4356000"/>
    <n v="0.29292929292929293"/>
    <x v="1"/>
    <x v="6"/>
    <s v="Oct"/>
    <x v="3"/>
    <s v="2025-Oct"/>
    <n v="12"/>
    <s v="FREQUENT"/>
  </r>
  <r>
    <x v="371"/>
    <d v="2024-04-28T00:00:00"/>
    <x v="228"/>
    <s v="Priya Singh"/>
    <s v="Male"/>
    <n v="49"/>
    <x v="3"/>
    <x v="1"/>
    <s v="P302"/>
    <x v="15"/>
    <x v="3"/>
    <x v="3"/>
    <n v="2200"/>
    <x v="3"/>
    <x v="182"/>
    <n v="5600"/>
    <n v="3200"/>
    <x v="3"/>
    <x v="0"/>
    <s v="Q2"/>
    <x v="0"/>
    <n v="36.36"/>
    <n v="0"/>
    <n v="8800"/>
    <n v="0"/>
    <n v="0"/>
    <n v="0.36363636363636365"/>
    <x v="0"/>
    <x v="7"/>
    <s v="Apr"/>
    <x v="1"/>
    <s v="2024-Apr"/>
    <n v="16"/>
    <s v="FREQUENT"/>
  </r>
  <r>
    <x v="372"/>
    <d v="2025-11-07T00:00:00"/>
    <x v="229"/>
    <s v="Meera Patel"/>
    <s v="Male"/>
    <n v="27"/>
    <x v="5"/>
    <x v="0"/>
    <s v="P301"/>
    <x v="21"/>
    <x v="3"/>
    <x v="0"/>
    <n v="900"/>
    <x v="4"/>
    <x v="89"/>
    <n v="550"/>
    <n v="260"/>
    <x v="1"/>
    <x v="0"/>
    <s v="Q4"/>
    <x v="2"/>
    <n v="32.1"/>
    <n v="0"/>
    <n v="900"/>
    <n v="90"/>
    <n v="81000"/>
    <n v="0.32098765432098764"/>
    <x v="1"/>
    <x v="10"/>
    <s v="Nov"/>
    <x v="3"/>
    <s v="2025-Nov"/>
    <n v="6"/>
    <s v="FREQUENT"/>
  </r>
  <r>
    <x v="373"/>
    <d v="2024-07-08T00:00:00"/>
    <x v="142"/>
    <s v="Sahil Gupta"/>
    <s v="Female"/>
    <n v="45"/>
    <x v="7"/>
    <x v="1"/>
    <s v="P401"/>
    <x v="0"/>
    <x v="0"/>
    <x v="0"/>
    <n v="800"/>
    <x v="1"/>
    <x v="183"/>
    <n v="500"/>
    <n v="180"/>
    <x v="0"/>
    <x v="0"/>
    <s v="Q3"/>
    <x v="1"/>
    <n v="26.47"/>
    <n v="0"/>
    <n v="800"/>
    <n v="120"/>
    <n v="96000"/>
    <n v="0.26470588235294118"/>
    <x v="0"/>
    <x v="2"/>
    <s v="Jul"/>
    <x v="2"/>
    <s v="2024-Jul"/>
    <n v="14"/>
    <s v="FREQUENT"/>
  </r>
  <r>
    <x v="374"/>
    <d v="2025-04-01T00:00:00"/>
    <x v="53"/>
    <s v="Rahul Nair"/>
    <s v="Female"/>
    <n v="58"/>
    <x v="11"/>
    <x v="3"/>
    <s v="P102"/>
    <x v="11"/>
    <x v="4"/>
    <x v="1"/>
    <n v="28000"/>
    <x v="1"/>
    <x v="184"/>
    <n v="63000"/>
    <n v="8400"/>
    <x v="1"/>
    <x v="0"/>
    <s v="Q2"/>
    <x v="0"/>
    <n v="11.76"/>
    <n v="0"/>
    <n v="84000"/>
    <n v="12600"/>
    <n v="1058400000"/>
    <n v="0.11764705882352941"/>
    <x v="1"/>
    <x v="7"/>
    <s v="Apr"/>
    <x v="1"/>
    <s v="2025-Apr"/>
    <n v="5"/>
    <s v="FREQUENT"/>
  </r>
  <r>
    <x v="375"/>
    <d v="2024-08-19T00:00:00"/>
    <x v="88"/>
    <s v="Rahul Verma"/>
    <s v="Male"/>
    <n v="31"/>
    <x v="6"/>
    <x v="2"/>
    <s v="P301"/>
    <x v="21"/>
    <x v="3"/>
    <x v="0"/>
    <n v="900"/>
    <x v="0"/>
    <x v="74"/>
    <n v="550"/>
    <n v="170"/>
    <x v="2"/>
    <x v="0"/>
    <s v="Q3"/>
    <x v="1"/>
    <n v="23.61"/>
    <n v="0"/>
    <n v="900"/>
    <n v="180"/>
    <n v="162000"/>
    <n v="0.2361111111111111"/>
    <x v="0"/>
    <x v="3"/>
    <s v="Aug"/>
    <x v="2"/>
    <s v="2024-Aug"/>
    <n v="12"/>
    <s v="FREQUENT"/>
  </r>
  <r>
    <x v="376"/>
    <d v="2025-12-14T00:00:00"/>
    <x v="75"/>
    <s v="Meera Sharma"/>
    <s v="Male"/>
    <n v="22"/>
    <x v="10"/>
    <x v="3"/>
    <s v="P702"/>
    <x v="14"/>
    <x v="2"/>
    <x v="0"/>
    <n v="7000"/>
    <x v="1"/>
    <x v="17"/>
    <n v="5200"/>
    <n v="750"/>
    <x v="1"/>
    <x v="0"/>
    <s v="Q4"/>
    <x v="0"/>
    <n v="12.61"/>
    <n v="0"/>
    <n v="7000"/>
    <n v="1050"/>
    <n v="7350000"/>
    <n v="0.12605042016806722"/>
    <x v="1"/>
    <x v="8"/>
    <s v="Dec"/>
    <x v="3"/>
    <s v="2025-Dec"/>
    <n v="19"/>
    <s v="FREQUENT"/>
  </r>
  <r>
    <x v="377"/>
    <d v="2025-07-08T00:00:00"/>
    <x v="230"/>
    <s v="Kavya Singh"/>
    <s v="Male"/>
    <n v="28"/>
    <x v="9"/>
    <x v="0"/>
    <s v="P403"/>
    <x v="6"/>
    <x v="0"/>
    <x v="1"/>
    <n v="2500"/>
    <x v="3"/>
    <x v="185"/>
    <n v="4500"/>
    <n v="3000"/>
    <x v="4"/>
    <x v="0"/>
    <s v="Q3"/>
    <x v="1"/>
    <n v="40"/>
    <n v="0"/>
    <n v="7500"/>
    <n v="0"/>
    <n v="0"/>
    <n v="0.4"/>
    <x v="1"/>
    <x v="2"/>
    <s v="Jul"/>
    <x v="2"/>
    <s v="2025-Jul"/>
    <n v="8"/>
    <s v="FREQUENT"/>
  </r>
  <r>
    <x v="378"/>
    <d v="2025-07-20T00:00:00"/>
    <x v="56"/>
    <s v="Neha Nair"/>
    <s v="Female"/>
    <n v="43"/>
    <x v="2"/>
    <x v="2"/>
    <s v="P102"/>
    <x v="11"/>
    <x v="4"/>
    <x v="0"/>
    <n v="28000"/>
    <x v="3"/>
    <x v="97"/>
    <n v="21000"/>
    <n v="7000"/>
    <x v="0"/>
    <x v="0"/>
    <s v="Q3"/>
    <x v="1"/>
    <n v="25"/>
    <n v="0"/>
    <n v="28000"/>
    <n v="0"/>
    <n v="0"/>
    <n v="0.25"/>
    <x v="1"/>
    <x v="2"/>
    <s v="Jul"/>
    <x v="2"/>
    <s v="2025-Jul"/>
    <n v="8"/>
    <s v="FREQUENT"/>
  </r>
  <r>
    <x v="379"/>
    <d v="2025-03-04T00:00:00"/>
    <x v="155"/>
    <s v="Varun Verma"/>
    <s v="Female"/>
    <n v="23"/>
    <x v="0"/>
    <x v="0"/>
    <s v="P601"/>
    <x v="17"/>
    <x v="6"/>
    <x v="0"/>
    <n v="3000"/>
    <x v="4"/>
    <x v="6"/>
    <n v="2100"/>
    <n v="0"/>
    <x v="3"/>
    <x v="2"/>
    <s v="Q1"/>
    <x v="0"/>
    <n v="0"/>
    <n v="-2100"/>
    <n v="3000"/>
    <n v="300"/>
    <n v="900000"/>
    <n v="0"/>
    <x v="1"/>
    <x v="0"/>
    <s v="Mar"/>
    <x v="0"/>
    <s v="2025-Mar"/>
    <n v="12"/>
    <s v="FREQUENT"/>
  </r>
  <r>
    <x v="380"/>
    <d v="2025-08-09T00:00:00"/>
    <x v="30"/>
    <s v="Sneha Mishra"/>
    <s v="Male"/>
    <n v="56"/>
    <x v="7"/>
    <x v="1"/>
    <s v="P203"/>
    <x v="3"/>
    <x v="1"/>
    <x v="2"/>
    <n v="35000"/>
    <x v="4"/>
    <x v="166"/>
    <n v="54000"/>
    <n v="9000"/>
    <x v="2"/>
    <x v="0"/>
    <s v="Q3"/>
    <x v="0"/>
    <n v="14.29"/>
    <n v="0"/>
    <n v="70000"/>
    <n v="7000"/>
    <n v="490000000"/>
    <n v="0.14285714285714285"/>
    <x v="1"/>
    <x v="3"/>
    <s v="Aug"/>
    <x v="2"/>
    <s v="2025-Aug"/>
    <n v="25"/>
    <s v="FREQUENT"/>
  </r>
  <r>
    <x v="381"/>
    <d v="2024-02-05T00:00:00"/>
    <x v="30"/>
    <s v="Sneha Mishra"/>
    <s v="Male"/>
    <n v="56"/>
    <x v="7"/>
    <x v="1"/>
    <s v="P503"/>
    <x v="12"/>
    <x v="5"/>
    <x v="1"/>
    <n v="450"/>
    <x v="3"/>
    <x v="29"/>
    <n v="990"/>
    <n v="360"/>
    <x v="2"/>
    <x v="0"/>
    <s v="Q1"/>
    <x v="0"/>
    <n v="26.67"/>
    <n v="0"/>
    <n v="1350"/>
    <n v="0"/>
    <n v="0"/>
    <n v="0.26666666666666666"/>
    <x v="0"/>
    <x v="5"/>
    <s v="Feb"/>
    <x v="0"/>
    <s v="2024-Feb"/>
    <n v="25"/>
    <s v="FREQUENT"/>
  </r>
  <r>
    <x v="382"/>
    <d v="2025-08-08T00:00:00"/>
    <x v="231"/>
    <s v="Amit Kumar"/>
    <s v="Male"/>
    <n v="36"/>
    <x v="10"/>
    <x v="3"/>
    <s v="P702"/>
    <x v="14"/>
    <x v="2"/>
    <x v="1"/>
    <n v="7000"/>
    <x v="4"/>
    <x v="43"/>
    <n v="15600"/>
    <n v="3300"/>
    <x v="4"/>
    <x v="0"/>
    <s v="Q3"/>
    <x v="1"/>
    <n v="17.46"/>
    <n v="0"/>
    <n v="21000"/>
    <n v="2100"/>
    <n v="44100000"/>
    <n v="0.17460317460317459"/>
    <x v="1"/>
    <x v="3"/>
    <s v="Aug"/>
    <x v="2"/>
    <s v="2025-Aug"/>
    <n v="5"/>
    <s v="FREQUENT"/>
  </r>
  <r>
    <x v="383"/>
    <d v="2025-04-04T00:00:00"/>
    <x v="184"/>
    <s v="Amit Joshi"/>
    <s v="Male"/>
    <n v="21"/>
    <x v="10"/>
    <x v="3"/>
    <s v="P201"/>
    <x v="9"/>
    <x v="1"/>
    <x v="1"/>
    <n v="8500"/>
    <x v="2"/>
    <x v="186"/>
    <n v="19500"/>
    <n v="4725"/>
    <x v="0"/>
    <x v="0"/>
    <s v="Q2"/>
    <x v="1"/>
    <n v="19.5"/>
    <n v="0"/>
    <n v="25500"/>
    <n v="1275"/>
    <n v="32512500"/>
    <n v="0.19504643962848298"/>
    <x v="1"/>
    <x v="7"/>
    <s v="Apr"/>
    <x v="1"/>
    <s v="2025-Apr"/>
    <n v="5"/>
    <s v="FREQUENT"/>
  </r>
  <r>
    <x v="384"/>
    <d v="2024-08-04T00:00:00"/>
    <x v="201"/>
    <s v="Arjun Kumar"/>
    <s v="Female"/>
    <n v="37"/>
    <x v="10"/>
    <x v="3"/>
    <s v="P202"/>
    <x v="1"/>
    <x v="1"/>
    <x v="0"/>
    <n v="12000"/>
    <x v="1"/>
    <x v="187"/>
    <n v="9000"/>
    <n v="1200"/>
    <x v="1"/>
    <x v="0"/>
    <s v="Q3"/>
    <x v="0"/>
    <n v="11.76"/>
    <n v="0"/>
    <n v="12000"/>
    <n v="1800"/>
    <n v="21600000"/>
    <n v="0.11764705882352941"/>
    <x v="0"/>
    <x v="3"/>
    <s v="Aug"/>
    <x v="2"/>
    <s v="2024-Aug"/>
    <n v="16"/>
    <s v="FREQUENT"/>
  </r>
  <r>
    <x v="385"/>
    <d v="2025-11-30T00:00:00"/>
    <x v="140"/>
    <s v="Priya Gupta"/>
    <s v="Female"/>
    <n v="43"/>
    <x v="5"/>
    <x v="0"/>
    <s v="P403"/>
    <x v="6"/>
    <x v="0"/>
    <x v="2"/>
    <n v="2500"/>
    <x v="0"/>
    <x v="108"/>
    <n v="3000"/>
    <n v="1000"/>
    <x v="1"/>
    <x v="0"/>
    <s v="Q4"/>
    <x v="2"/>
    <n v="25"/>
    <n v="0"/>
    <n v="5000"/>
    <n v="1000"/>
    <n v="5000000"/>
    <n v="0.25"/>
    <x v="1"/>
    <x v="10"/>
    <s v="Nov"/>
    <x v="3"/>
    <s v="2025-Nov"/>
    <n v="4"/>
    <s v="OCASSIONAL"/>
  </r>
  <r>
    <x v="386"/>
    <d v="2024-05-31T00:00:00"/>
    <x v="211"/>
    <s v="Vikram Malhotra"/>
    <s v="Female"/>
    <n v="42"/>
    <x v="11"/>
    <x v="3"/>
    <s v="P603"/>
    <x v="22"/>
    <x v="6"/>
    <x v="0"/>
    <n v="1200"/>
    <x v="3"/>
    <x v="6"/>
    <n v="800"/>
    <n v="0"/>
    <x v="1"/>
    <x v="2"/>
    <s v="Q2"/>
    <x v="1"/>
    <n v="0"/>
    <n v="-800"/>
    <n v="1200"/>
    <n v="0"/>
    <n v="0"/>
    <n v="0"/>
    <x v="0"/>
    <x v="1"/>
    <s v="May"/>
    <x v="1"/>
    <s v="2024-May"/>
    <n v="6"/>
    <s v="FREQUENT"/>
  </r>
  <r>
    <x v="387"/>
    <d v="2024-03-09T00:00:00"/>
    <x v="232"/>
    <s v="Aditya Nair"/>
    <s v="Female"/>
    <n v="44"/>
    <x v="1"/>
    <x v="1"/>
    <s v="P103"/>
    <x v="19"/>
    <x v="4"/>
    <x v="2"/>
    <n v="2500"/>
    <x v="2"/>
    <x v="80"/>
    <n v="3200"/>
    <n v="1550"/>
    <x v="1"/>
    <x v="0"/>
    <s v="Q1"/>
    <x v="1"/>
    <n v="32.630000000000003"/>
    <n v="0"/>
    <n v="5000"/>
    <n v="250"/>
    <n v="1250000"/>
    <n v="0.32631578947368423"/>
    <x v="0"/>
    <x v="0"/>
    <s v="Mar"/>
    <x v="0"/>
    <s v="2024-Mar"/>
    <n v="7"/>
    <s v="FREQUENT"/>
  </r>
  <r>
    <x v="388"/>
    <d v="2024-11-29T00:00:00"/>
    <x v="233"/>
    <s v="Ananya Sharma"/>
    <s v="Female"/>
    <n v="39"/>
    <x v="0"/>
    <x v="0"/>
    <s v="P301"/>
    <x v="21"/>
    <x v="3"/>
    <x v="1"/>
    <n v="900"/>
    <x v="4"/>
    <x v="6"/>
    <n v="1650"/>
    <n v="0"/>
    <x v="2"/>
    <x v="2"/>
    <s v="Q4"/>
    <x v="2"/>
    <n v="0"/>
    <n v="-1650"/>
    <n v="2700"/>
    <n v="270"/>
    <n v="729000"/>
    <n v="0"/>
    <x v="0"/>
    <x v="10"/>
    <s v="Nov"/>
    <x v="3"/>
    <s v="2024-Nov"/>
    <n v="5"/>
    <s v="FREQUENT"/>
  </r>
  <r>
    <x v="389"/>
    <d v="2024-01-13T00:00:00"/>
    <x v="232"/>
    <s v="Aditya Nair"/>
    <s v="Female"/>
    <n v="44"/>
    <x v="1"/>
    <x v="1"/>
    <s v="P703"/>
    <x v="2"/>
    <x v="2"/>
    <x v="1"/>
    <n v="4000"/>
    <x v="4"/>
    <x v="116"/>
    <n v="8700"/>
    <n v="2100"/>
    <x v="2"/>
    <x v="0"/>
    <s v="Q1"/>
    <x v="1"/>
    <n v="19.440000000000001"/>
    <n v="0"/>
    <n v="12000"/>
    <n v="1200"/>
    <n v="14400000"/>
    <n v="0.19444444444444445"/>
    <x v="0"/>
    <x v="11"/>
    <s v="Jan"/>
    <x v="0"/>
    <s v="2024-Jan"/>
    <n v="7"/>
    <s v="FREQUENT"/>
  </r>
  <r>
    <x v="390"/>
    <d v="2025-03-05T00:00:00"/>
    <x v="113"/>
    <s v="Akash Gupta"/>
    <s v="Male"/>
    <n v="52"/>
    <x v="8"/>
    <x v="2"/>
    <s v="P104"/>
    <x v="16"/>
    <x v="4"/>
    <x v="0"/>
    <n v="5000"/>
    <x v="4"/>
    <x v="114"/>
    <n v="3500"/>
    <n v="1000"/>
    <x v="2"/>
    <x v="0"/>
    <s v="Q1"/>
    <x v="0"/>
    <n v="22.22"/>
    <n v="0"/>
    <n v="5000"/>
    <n v="500"/>
    <n v="2500000"/>
    <n v="0.22222222222222221"/>
    <x v="1"/>
    <x v="0"/>
    <s v="Mar"/>
    <x v="0"/>
    <s v="2025-Mar"/>
    <n v="20"/>
    <s v="FREQUENT"/>
  </r>
  <r>
    <x v="391"/>
    <d v="2025-08-25T00:00:00"/>
    <x v="234"/>
    <s v="Varun Mehta"/>
    <s v="Male"/>
    <n v="48"/>
    <x v="1"/>
    <x v="1"/>
    <s v="P602"/>
    <x v="18"/>
    <x v="6"/>
    <x v="2"/>
    <n v="3500"/>
    <x v="4"/>
    <x v="6"/>
    <n v="5000"/>
    <n v="0"/>
    <x v="3"/>
    <x v="2"/>
    <s v="Q3"/>
    <x v="2"/>
    <n v="0"/>
    <n v="-5000"/>
    <n v="7000"/>
    <n v="700"/>
    <n v="4900000"/>
    <n v="0"/>
    <x v="1"/>
    <x v="3"/>
    <s v="Aug"/>
    <x v="2"/>
    <s v="2025-Aug"/>
    <n v="1"/>
    <s v="REGULAR"/>
  </r>
  <r>
    <x v="392"/>
    <d v="2024-04-18T00:00:00"/>
    <x v="235"/>
    <s v="Varun Kumar"/>
    <s v="Female"/>
    <n v="46"/>
    <x v="2"/>
    <x v="2"/>
    <s v="P602"/>
    <x v="18"/>
    <x v="6"/>
    <x v="0"/>
    <n v="3500"/>
    <x v="4"/>
    <x v="30"/>
    <n v="2500"/>
    <n v="650"/>
    <x v="3"/>
    <x v="0"/>
    <s v="Q2"/>
    <x v="1"/>
    <n v="20.63"/>
    <n v="0"/>
    <n v="3500"/>
    <n v="350"/>
    <n v="1225000"/>
    <n v="0.20634920634920634"/>
    <x v="0"/>
    <x v="7"/>
    <s v="Apr"/>
    <x v="1"/>
    <s v="2024-Apr"/>
    <n v="6"/>
    <s v="FREQUENT"/>
  </r>
  <r>
    <x v="393"/>
    <d v="2025-07-02T00:00:00"/>
    <x v="236"/>
    <s v="Simran Malhotra"/>
    <s v="Male"/>
    <n v="36"/>
    <x v="2"/>
    <x v="2"/>
    <s v="P401"/>
    <x v="0"/>
    <x v="0"/>
    <x v="2"/>
    <n v="800"/>
    <x v="4"/>
    <x v="24"/>
    <n v="1000"/>
    <n v="440"/>
    <x v="0"/>
    <x v="0"/>
    <s v="Q3"/>
    <x v="1"/>
    <n v="30.56"/>
    <n v="0"/>
    <n v="1600"/>
    <n v="160"/>
    <n v="256000"/>
    <n v="0.30555555555555558"/>
    <x v="1"/>
    <x v="2"/>
    <s v="Jul"/>
    <x v="2"/>
    <s v="2025-Jul"/>
    <n v="5"/>
    <s v="FREQUENT"/>
  </r>
  <r>
    <x v="394"/>
    <d v="2025-11-01T00:00:00"/>
    <x v="204"/>
    <s v="Karan Mehta"/>
    <s v="Female"/>
    <n v="51"/>
    <x v="8"/>
    <x v="2"/>
    <s v="P502"/>
    <x v="7"/>
    <x v="5"/>
    <x v="1"/>
    <n v="700"/>
    <x v="3"/>
    <x v="142"/>
    <n v="1710"/>
    <n v="390"/>
    <x v="2"/>
    <x v="0"/>
    <s v="Q4"/>
    <x v="1"/>
    <n v="18.57"/>
    <n v="0"/>
    <n v="2100"/>
    <n v="0"/>
    <n v="0"/>
    <n v="0.18571428571428572"/>
    <x v="1"/>
    <x v="10"/>
    <s v="Nov"/>
    <x v="3"/>
    <s v="2025-Nov"/>
    <n v="10"/>
    <s v="FREQUENT"/>
  </r>
  <r>
    <x v="395"/>
    <d v="2024-06-25T00:00:00"/>
    <x v="237"/>
    <s v="Priya Sharma"/>
    <s v="Male"/>
    <n v="54"/>
    <x v="10"/>
    <x v="3"/>
    <s v="P301"/>
    <x v="21"/>
    <x v="3"/>
    <x v="0"/>
    <n v="900"/>
    <x v="4"/>
    <x v="89"/>
    <n v="550"/>
    <n v="260"/>
    <x v="2"/>
    <x v="0"/>
    <s v="Q2"/>
    <x v="0"/>
    <n v="32.1"/>
    <n v="0"/>
    <n v="900"/>
    <n v="90"/>
    <n v="81000"/>
    <n v="0.32098765432098764"/>
    <x v="0"/>
    <x v="4"/>
    <s v="Jun"/>
    <x v="1"/>
    <s v="2024-Jun"/>
    <n v="6"/>
    <s v="FREQUENT"/>
  </r>
  <r>
    <x v="396"/>
    <d v="2025-11-28T00:00:00"/>
    <x v="238"/>
    <s v="Priya Mehta"/>
    <s v="Female"/>
    <n v="22"/>
    <x v="6"/>
    <x v="2"/>
    <s v="P703"/>
    <x v="2"/>
    <x v="2"/>
    <x v="2"/>
    <n v="4000"/>
    <x v="4"/>
    <x v="137"/>
    <n v="5800"/>
    <n v="1400"/>
    <x v="2"/>
    <x v="0"/>
    <s v="Q4"/>
    <x v="1"/>
    <n v="19.440000000000001"/>
    <n v="0"/>
    <n v="8000"/>
    <n v="800"/>
    <n v="6400000"/>
    <n v="0.19444444444444445"/>
    <x v="1"/>
    <x v="10"/>
    <s v="Nov"/>
    <x v="3"/>
    <s v="2025-Nov"/>
    <n v="14"/>
    <s v="FREQUENT"/>
  </r>
  <r>
    <x v="397"/>
    <d v="2024-12-05T00:00:00"/>
    <x v="25"/>
    <s v="Rahul Mishra"/>
    <s v="Female"/>
    <n v="54"/>
    <x v="2"/>
    <x v="2"/>
    <s v="P703"/>
    <x v="2"/>
    <x v="2"/>
    <x v="2"/>
    <n v="4000"/>
    <x v="3"/>
    <x v="23"/>
    <n v="5800"/>
    <n v="2200"/>
    <x v="1"/>
    <x v="0"/>
    <s v="Q4"/>
    <x v="0"/>
    <n v="27.5"/>
    <n v="0"/>
    <n v="8000"/>
    <n v="0"/>
    <n v="0"/>
    <n v="0.27500000000000002"/>
    <x v="0"/>
    <x v="8"/>
    <s v="Dec"/>
    <x v="3"/>
    <s v="2024-Dec"/>
    <n v="22"/>
    <s v="FREQUENT"/>
  </r>
  <r>
    <x v="398"/>
    <d v="2024-10-02T00:00:00"/>
    <x v="239"/>
    <s v="Simran Mishra"/>
    <s v="Female"/>
    <n v="41"/>
    <x v="1"/>
    <x v="1"/>
    <s v="P401"/>
    <x v="0"/>
    <x v="0"/>
    <x v="0"/>
    <n v="800"/>
    <x v="4"/>
    <x v="74"/>
    <n v="500"/>
    <n v="220"/>
    <x v="1"/>
    <x v="0"/>
    <s v="Q4"/>
    <x v="2"/>
    <n v="30.56"/>
    <n v="0"/>
    <n v="800"/>
    <n v="80"/>
    <n v="64000"/>
    <n v="0.30555555555555558"/>
    <x v="0"/>
    <x v="6"/>
    <s v="Oct"/>
    <x v="3"/>
    <s v="2024-Oct"/>
    <n v="2"/>
    <s v="REGULAR"/>
  </r>
  <r>
    <x v="399"/>
    <d v="2024-11-06T00:00:00"/>
    <x v="32"/>
    <s v="Varun Singh"/>
    <s v="Female"/>
    <n v="40"/>
    <x v="2"/>
    <x v="2"/>
    <s v="P302"/>
    <x v="15"/>
    <x v="3"/>
    <x v="0"/>
    <n v="2200"/>
    <x v="2"/>
    <x v="95"/>
    <n v="1400"/>
    <n v="690"/>
    <x v="1"/>
    <x v="0"/>
    <s v="Q4"/>
    <x v="0"/>
    <n v="33.01"/>
    <n v="0"/>
    <n v="2200"/>
    <n v="110"/>
    <n v="242000"/>
    <n v="0.33014354066985646"/>
    <x v="0"/>
    <x v="10"/>
    <s v="Nov"/>
    <x v="3"/>
    <s v="2024-Nov"/>
    <n v="10"/>
    <s v="FREQUENT"/>
  </r>
  <r>
    <x v="400"/>
    <d v="2025-12-13T00:00:00"/>
    <x v="240"/>
    <s v="Varun Gupta"/>
    <s v="Male"/>
    <n v="54"/>
    <x v="2"/>
    <x v="2"/>
    <s v="P702"/>
    <x v="14"/>
    <x v="2"/>
    <x v="0"/>
    <n v="7000"/>
    <x v="4"/>
    <x v="8"/>
    <n v="5200"/>
    <n v="1100"/>
    <x v="1"/>
    <x v="0"/>
    <s v="Q4"/>
    <x v="0"/>
    <n v="17.46"/>
    <n v="0"/>
    <n v="7000"/>
    <n v="700"/>
    <n v="4900000"/>
    <n v="0.17460317460317459"/>
    <x v="1"/>
    <x v="8"/>
    <s v="Dec"/>
    <x v="3"/>
    <s v="2025-Dec"/>
    <n v="14"/>
    <s v="FREQUENT"/>
  </r>
  <r>
    <x v="401"/>
    <d v="2024-05-17T00:00:00"/>
    <x v="241"/>
    <s v="Varun Kumar"/>
    <s v="Male"/>
    <n v="52"/>
    <x v="2"/>
    <x v="2"/>
    <s v="P302"/>
    <x v="15"/>
    <x v="3"/>
    <x v="2"/>
    <n v="2200"/>
    <x v="2"/>
    <x v="91"/>
    <n v="2800"/>
    <n v="1380"/>
    <x v="4"/>
    <x v="0"/>
    <s v="Q2"/>
    <x v="0"/>
    <n v="33.01"/>
    <n v="0"/>
    <n v="4400"/>
    <n v="220"/>
    <n v="968000"/>
    <n v="0.33014354066985646"/>
    <x v="0"/>
    <x v="1"/>
    <s v="May"/>
    <x v="1"/>
    <s v="2024-May"/>
    <n v="23"/>
    <s v="FREQUENT"/>
  </r>
  <r>
    <x v="402"/>
    <d v="2024-11-24T00:00:00"/>
    <x v="89"/>
    <s v="Sneha Reddy"/>
    <s v="Female"/>
    <n v="47"/>
    <x v="2"/>
    <x v="2"/>
    <s v="P301"/>
    <x v="21"/>
    <x v="3"/>
    <x v="0"/>
    <n v="900"/>
    <x v="3"/>
    <x v="78"/>
    <n v="550"/>
    <n v="350"/>
    <x v="3"/>
    <x v="0"/>
    <s v="Q4"/>
    <x v="2"/>
    <n v="38.89"/>
    <n v="0"/>
    <n v="900"/>
    <n v="0"/>
    <n v="0"/>
    <n v="0.3888888888888889"/>
    <x v="0"/>
    <x v="10"/>
    <s v="Nov"/>
    <x v="3"/>
    <s v="2024-Nov"/>
    <n v="17"/>
    <s v="FREQUENT"/>
  </r>
  <r>
    <x v="403"/>
    <d v="2024-04-01T00:00:00"/>
    <x v="118"/>
    <s v="Amit Sharma"/>
    <s v="Female"/>
    <n v="27"/>
    <x v="1"/>
    <x v="1"/>
    <s v="P202"/>
    <x v="1"/>
    <x v="1"/>
    <x v="0"/>
    <n v="12000"/>
    <x v="3"/>
    <x v="6"/>
    <n v="9000"/>
    <n v="0"/>
    <x v="2"/>
    <x v="2"/>
    <s v="Q2"/>
    <x v="1"/>
    <n v="0"/>
    <n v="-9000"/>
    <n v="12000"/>
    <n v="0"/>
    <n v="0"/>
    <n v="0"/>
    <x v="0"/>
    <x v="7"/>
    <s v="Apr"/>
    <x v="1"/>
    <s v="2024-Apr"/>
    <n v="12"/>
    <s v="FREQUENT"/>
  </r>
  <r>
    <x v="404"/>
    <d v="2025-02-20T00:00:00"/>
    <x v="54"/>
    <s v="Varun Das"/>
    <s v="Male"/>
    <n v="26"/>
    <x v="3"/>
    <x v="1"/>
    <s v="P502"/>
    <x v="7"/>
    <x v="5"/>
    <x v="2"/>
    <n v="700"/>
    <x v="1"/>
    <x v="188"/>
    <n v="1140"/>
    <n v="50"/>
    <x v="3"/>
    <x v="0"/>
    <s v="Q1"/>
    <x v="0"/>
    <n v="4.2"/>
    <n v="0"/>
    <n v="1400"/>
    <n v="210"/>
    <n v="294000"/>
    <n v="4.2016806722689079E-2"/>
    <x v="1"/>
    <x v="5"/>
    <s v="Feb"/>
    <x v="0"/>
    <s v="2025-Feb"/>
    <n v="32"/>
    <s v="FREQUENT"/>
  </r>
  <r>
    <x v="405"/>
    <d v="2024-02-27T00:00:00"/>
    <x v="242"/>
    <s v="Aditya Shah"/>
    <s v="Male"/>
    <n v="48"/>
    <x v="2"/>
    <x v="2"/>
    <s v="P503"/>
    <x v="12"/>
    <x v="5"/>
    <x v="1"/>
    <n v="450"/>
    <x v="2"/>
    <x v="189"/>
    <n v="990"/>
    <n v="292.5"/>
    <x v="3"/>
    <x v="0"/>
    <s v="Q1"/>
    <x v="2"/>
    <n v="22.81"/>
    <n v="0"/>
    <n v="1350"/>
    <n v="67.5"/>
    <n v="91125"/>
    <n v="0.22807017543859648"/>
    <x v="0"/>
    <x v="5"/>
    <s v="Feb"/>
    <x v="0"/>
    <s v="2024-Feb"/>
    <n v="5"/>
    <s v="FREQUENT"/>
  </r>
  <r>
    <x v="406"/>
    <d v="2025-12-27T00:00:00"/>
    <x v="99"/>
    <s v="Vikram Patel"/>
    <s v="Male"/>
    <n v="47"/>
    <x v="10"/>
    <x v="3"/>
    <s v="P503"/>
    <x v="12"/>
    <x v="5"/>
    <x v="2"/>
    <n v="450"/>
    <x v="3"/>
    <x v="78"/>
    <n v="660"/>
    <n v="240"/>
    <x v="2"/>
    <x v="0"/>
    <s v="Q4"/>
    <x v="1"/>
    <n v="26.67"/>
    <n v="0"/>
    <n v="900"/>
    <n v="0"/>
    <n v="0"/>
    <n v="0.26666666666666666"/>
    <x v="1"/>
    <x v="8"/>
    <s v="Dec"/>
    <x v="3"/>
    <s v="2025-Dec"/>
    <n v="8"/>
    <s v="FREQUENT"/>
  </r>
  <r>
    <x v="407"/>
    <d v="2025-06-20T00:00:00"/>
    <x v="26"/>
    <s v="Nikhil Nair"/>
    <s v="Female"/>
    <n v="27"/>
    <x v="1"/>
    <x v="1"/>
    <s v="P602"/>
    <x v="18"/>
    <x v="6"/>
    <x v="0"/>
    <n v="3500"/>
    <x v="2"/>
    <x v="101"/>
    <n v="2500"/>
    <n v="825"/>
    <x v="1"/>
    <x v="0"/>
    <s v="Q2"/>
    <x v="2"/>
    <n v="24.81"/>
    <n v="0"/>
    <n v="3500"/>
    <n v="175"/>
    <n v="612500"/>
    <n v="0.24812030075187969"/>
    <x v="1"/>
    <x v="4"/>
    <s v="Jun"/>
    <x v="1"/>
    <s v="2025-Jun"/>
    <n v="5"/>
    <s v="FREQUENT"/>
  </r>
  <r>
    <x v="408"/>
    <d v="2024-07-24T00:00:00"/>
    <x v="25"/>
    <s v="Rahul Mishra"/>
    <s v="Female"/>
    <n v="54"/>
    <x v="2"/>
    <x v="2"/>
    <s v="P102"/>
    <x v="11"/>
    <x v="4"/>
    <x v="1"/>
    <n v="28000"/>
    <x v="4"/>
    <x v="190"/>
    <n v="63000"/>
    <n v="12600"/>
    <x v="1"/>
    <x v="0"/>
    <s v="Q3"/>
    <x v="0"/>
    <n v="16.670000000000002"/>
    <n v="0"/>
    <n v="84000"/>
    <n v="8400"/>
    <n v="705600000"/>
    <n v="0.16666666666666666"/>
    <x v="0"/>
    <x v="2"/>
    <s v="Jul"/>
    <x v="2"/>
    <s v="2024-Jul"/>
    <n v="22"/>
    <s v="FREQUENT"/>
  </r>
  <r>
    <x v="409"/>
    <d v="2025-01-04T00:00:00"/>
    <x v="21"/>
    <s v="Varun Reddy"/>
    <s v="Male"/>
    <n v="35"/>
    <x v="10"/>
    <x v="3"/>
    <s v="P703"/>
    <x v="2"/>
    <x v="2"/>
    <x v="3"/>
    <n v="4000"/>
    <x v="3"/>
    <x v="147"/>
    <n v="11600"/>
    <n v="4400"/>
    <x v="1"/>
    <x v="0"/>
    <s v="Q1"/>
    <x v="0"/>
    <n v="27.5"/>
    <n v="0"/>
    <n v="16000"/>
    <n v="0"/>
    <n v="0"/>
    <n v="0.27500000000000002"/>
    <x v="1"/>
    <x v="11"/>
    <s v="Jan"/>
    <x v="0"/>
    <s v="2025-Jan"/>
    <n v="11"/>
    <s v="FREQUENT"/>
  </r>
  <r>
    <x v="410"/>
    <d v="2025-04-20T00:00:00"/>
    <x v="40"/>
    <s v="Akash Nair"/>
    <s v="Female"/>
    <n v="25"/>
    <x v="7"/>
    <x v="1"/>
    <s v="P503"/>
    <x v="12"/>
    <x v="5"/>
    <x v="2"/>
    <n v="450"/>
    <x v="2"/>
    <x v="6"/>
    <n v="660"/>
    <n v="0"/>
    <x v="1"/>
    <x v="2"/>
    <s v="Q2"/>
    <x v="0"/>
    <n v="0"/>
    <n v="-660"/>
    <n v="900"/>
    <n v="45"/>
    <n v="40500"/>
    <n v="0"/>
    <x v="1"/>
    <x v="7"/>
    <s v="Apr"/>
    <x v="1"/>
    <s v="2025-Apr"/>
    <n v="14"/>
    <s v="FREQUENT"/>
  </r>
  <r>
    <x v="411"/>
    <d v="2025-11-28T00:00:00"/>
    <x v="125"/>
    <s v="Kavya Shah"/>
    <s v="Male"/>
    <n v="22"/>
    <x v="2"/>
    <x v="2"/>
    <s v="P101"/>
    <x v="5"/>
    <x v="4"/>
    <x v="1"/>
    <n v="55000"/>
    <x v="1"/>
    <x v="191"/>
    <n v="120000"/>
    <n v="20250"/>
    <x v="1"/>
    <x v="0"/>
    <s v="Q4"/>
    <x v="0"/>
    <n v="14.44"/>
    <n v="0"/>
    <n v="165000"/>
    <n v="24750"/>
    <n v="4083750000"/>
    <n v="0.14438502673796791"/>
    <x v="1"/>
    <x v="10"/>
    <s v="Nov"/>
    <x v="3"/>
    <s v="2025-Nov"/>
    <n v="13"/>
    <s v="FREQUENT"/>
  </r>
  <r>
    <x v="412"/>
    <d v="2025-04-01T00:00:00"/>
    <x v="0"/>
    <s v="Meera Malhotra"/>
    <s v="Female"/>
    <n v="56"/>
    <x v="0"/>
    <x v="0"/>
    <s v="P201"/>
    <x v="9"/>
    <x v="1"/>
    <x v="0"/>
    <n v="8500"/>
    <x v="0"/>
    <x v="71"/>
    <n v="6500"/>
    <n v="300"/>
    <x v="4"/>
    <x v="0"/>
    <s v="Q2"/>
    <x v="0"/>
    <n v="4.41"/>
    <n v="0"/>
    <n v="8500"/>
    <n v="1700"/>
    <n v="14450000"/>
    <n v="4.4117647058823532E-2"/>
    <x v="1"/>
    <x v="7"/>
    <s v="Apr"/>
    <x v="1"/>
    <s v="2025-Apr"/>
    <n v="30"/>
    <s v="FREQUENT"/>
  </r>
  <r>
    <x v="413"/>
    <d v="2025-07-18T00:00:00"/>
    <x v="117"/>
    <s v="Akash Gupta"/>
    <s v="Female"/>
    <n v="32"/>
    <x v="11"/>
    <x v="3"/>
    <s v="P401"/>
    <x v="0"/>
    <x v="0"/>
    <x v="2"/>
    <n v="800"/>
    <x v="3"/>
    <x v="53"/>
    <n v="1000"/>
    <n v="600"/>
    <x v="1"/>
    <x v="0"/>
    <s v="Q3"/>
    <x v="2"/>
    <n v="37.5"/>
    <n v="0"/>
    <n v="1600"/>
    <n v="0"/>
    <n v="0"/>
    <n v="0.375"/>
    <x v="1"/>
    <x v="2"/>
    <s v="Jul"/>
    <x v="2"/>
    <s v="2025-Jul"/>
    <n v="23"/>
    <s v="FREQUENT"/>
  </r>
  <r>
    <x v="414"/>
    <d v="2024-09-21T00:00:00"/>
    <x v="93"/>
    <s v="Sahil Mehta"/>
    <s v="Male"/>
    <n v="42"/>
    <x v="4"/>
    <x v="3"/>
    <s v="P703"/>
    <x v="2"/>
    <x v="2"/>
    <x v="0"/>
    <n v="4000"/>
    <x v="2"/>
    <x v="2"/>
    <n v="2900"/>
    <n v="900"/>
    <x v="1"/>
    <x v="0"/>
    <s v="Q3"/>
    <x v="0"/>
    <n v="23.68"/>
    <n v="0"/>
    <n v="4000"/>
    <n v="200"/>
    <n v="800000"/>
    <n v="0.23684210526315788"/>
    <x v="0"/>
    <x v="9"/>
    <s v="Sep"/>
    <x v="2"/>
    <s v="2024-Sep"/>
    <n v="11"/>
    <s v="FREQUENT"/>
  </r>
  <r>
    <x v="415"/>
    <d v="2024-02-20T00:00:00"/>
    <x v="90"/>
    <s v="Meera Verma"/>
    <s v="Female"/>
    <n v="46"/>
    <x v="9"/>
    <x v="0"/>
    <s v="P201"/>
    <x v="9"/>
    <x v="1"/>
    <x v="2"/>
    <n v="8500"/>
    <x v="1"/>
    <x v="192"/>
    <n v="13000"/>
    <n v="1450"/>
    <x v="0"/>
    <x v="0"/>
    <s v="Q1"/>
    <x v="1"/>
    <n v="10.029999999999999"/>
    <n v="0"/>
    <n v="17000"/>
    <n v="2550"/>
    <n v="43350000"/>
    <n v="0.10034602076124567"/>
    <x v="0"/>
    <x v="5"/>
    <s v="Feb"/>
    <x v="0"/>
    <s v="2024-Feb"/>
    <n v="14"/>
    <s v="FREQUENT"/>
  </r>
  <r>
    <x v="416"/>
    <d v="2024-08-07T00:00:00"/>
    <x v="144"/>
    <s v="Kavya Shah"/>
    <s v="Male"/>
    <n v="27"/>
    <x v="3"/>
    <x v="1"/>
    <s v="P203"/>
    <x v="3"/>
    <x v="1"/>
    <x v="0"/>
    <n v="35000"/>
    <x v="4"/>
    <x v="153"/>
    <n v="27000"/>
    <n v="4500"/>
    <x v="2"/>
    <x v="0"/>
    <s v="Q3"/>
    <x v="0"/>
    <n v="14.29"/>
    <n v="0"/>
    <n v="35000"/>
    <n v="3500"/>
    <n v="122500000"/>
    <n v="0.14285714285714285"/>
    <x v="0"/>
    <x v="3"/>
    <s v="Aug"/>
    <x v="2"/>
    <s v="2024-Aug"/>
    <n v="26"/>
    <s v="FREQUENT"/>
  </r>
  <r>
    <x v="417"/>
    <d v="2024-10-02T00:00:00"/>
    <x v="243"/>
    <s v="Rohan Singh"/>
    <s v="Female"/>
    <n v="59"/>
    <x v="1"/>
    <x v="1"/>
    <s v="P701"/>
    <x v="8"/>
    <x v="2"/>
    <x v="0"/>
    <n v="4500"/>
    <x v="2"/>
    <x v="132"/>
    <n v="3200"/>
    <n v="1075"/>
    <x v="2"/>
    <x v="0"/>
    <s v="Q4"/>
    <x v="2"/>
    <n v="25.15"/>
    <n v="0"/>
    <n v="4500"/>
    <n v="225"/>
    <n v="1012500"/>
    <n v="0.25146198830409355"/>
    <x v="0"/>
    <x v="6"/>
    <s v="Oct"/>
    <x v="3"/>
    <s v="2024-Oct"/>
    <n v="2"/>
    <s v="REGULAR"/>
  </r>
  <r>
    <x v="418"/>
    <d v="2025-11-29T00:00:00"/>
    <x v="22"/>
    <s v="Ananya Sharma"/>
    <s v="Female"/>
    <n v="45"/>
    <x v="5"/>
    <x v="0"/>
    <s v="P101"/>
    <x v="5"/>
    <x v="4"/>
    <x v="0"/>
    <n v="55000"/>
    <x v="3"/>
    <x v="193"/>
    <n v="40000"/>
    <n v="15000"/>
    <x v="2"/>
    <x v="0"/>
    <s v="Q4"/>
    <x v="1"/>
    <n v="27.27"/>
    <n v="0"/>
    <n v="55000"/>
    <n v="0"/>
    <n v="0"/>
    <n v="0.27272727272727271"/>
    <x v="1"/>
    <x v="10"/>
    <s v="Nov"/>
    <x v="3"/>
    <s v="2025-Nov"/>
    <n v="12"/>
    <s v="FREQUENT"/>
  </r>
  <r>
    <x v="419"/>
    <d v="2024-06-26T00:00:00"/>
    <x v="244"/>
    <s v="Rahul Nair"/>
    <s v="Female"/>
    <n v="38"/>
    <x v="11"/>
    <x v="3"/>
    <s v="P603"/>
    <x v="22"/>
    <x v="6"/>
    <x v="1"/>
    <n v="1200"/>
    <x v="4"/>
    <x v="173"/>
    <n v="2400"/>
    <n v="840"/>
    <x v="0"/>
    <x v="0"/>
    <s v="Q2"/>
    <x v="0"/>
    <n v="25.93"/>
    <n v="0"/>
    <n v="3600"/>
    <n v="360"/>
    <n v="1296000"/>
    <n v="0.25925925925925924"/>
    <x v="0"/>
    <x v="4"/>
    <s v="Jun"/>
    <x v="1"/>
    <s v="2024-Jun"/>
    <n v="6"/>
    <s v="FREQUENT"/>
  </r>
  <r>
    <x v="420"/>
    <d v="2025-09-14T00:00:00"/>
    <x v="245"/>
    <s v="Neha Iyer"/>
    <s v="Female"/>
    <n v="52"/>
    <x v="7"/>
    <x v="1"/>
    <s v="P302"/>
    <x v="15"/>
    <x v="3"/>
    <x v="0"/>
    <n v="2200"/>
    <x v="4"/>
    <x v="141"/>
    <n v="1400"/>
    <n v="580"/>
    <x v="3"/>
    <x v="0"/>
    <s v="Q3"/>
    <x v="2"/>
    <n v="29.29"/>
    <n v="0"/>
    <n v="2200"/>
    <n v="220"/>
    <n v="484000"/>
    <n v="0.29292929292929293"/>
    <x v="1"/>
    <x v="9"/>
    <s v="Sep"/>
    <x v="2"/>
    <s v="2025-Sep"/>
    <n v="4"/>
    <s v="OCASSIONAL"/>
  </r>
  <r>
    <x v="421"/>
    <d v="2024-10-08T00:00:00"/>
    <x v="246"/>
    <s v="Ananya Shah"/>
    <s v="Male"/>
    <n v="40"/>
    <x v="6"/>
    <x v="2"/>
    <s v="P403"/>
    <x v="6"/>
    <x v="0"/>
    <x v="2"/>
    <n v="2500"/>
    <x v="1"/>
    <x v="133"/>
    <n v="3000"/>
    <n v="1250"/>
    <x v="0"/>
    <x v="0"/>
    <s v="Q4"/>
    <x v="2"/>
    <n v="29.41"/>
    <n v="0"/>
    <n v="5000"/>
    <n v="750"/>
    <n v="3750000"/>
    <n v="0.29411764705882354"/>
    <x v="0"/>
    <x v="6"/>
    <s v="Oct"/>
    <x v="3"/>
    <s v="2024-Oct"/>
    <n v="2"/>
    <s v="REGULAR"/>
  </r>
  <r>
    <x v="422"/>
    <d v="2025-04-15T00:00:00"/>
    <x v="0"/>
    <s v="Meera Malhotra"/>
    <s v="Female"/>
    <n v="56"/>
    <x v="0"/>
    <x v="0"/>
    <s v="P301"/>
    <x v="21"/>
    <x v="3"/>
    <x v="1"/>
    <n v="900"/>
    <x v="4"/>
    <x v="194"/>
    <n v="1650"/>
    <n v="780"/>
    <x v="1"/>
    <x v="0"/>
    <s v="Q2"/>
    <x v="0"/>
    <n v="32.1"/>
    <n v="0"/>
    <n v="2700"/>
    <n v="270"/>
    <n v="729000"/>
    <n v="0.32098765432098764"/>
    <x v="1"/>
    <x v="7"/>
    <s v="Apr"/>
    <x v="1"/>
    <s v="2025-Apr"/>
    <n v="30"/>
    <s v="FREQUENT"/>
  </r>
  <r>
    <x v="423"/>
    <d v="2025-06-17T00:00:00"/>
    <x v="144"/>
    <s v="Kavya Shah"/>
    <s v="Male"/>
    <n v="27"/>
    <x v="3"/>
    <x v="1"/>
    <s v="P603"/>
    <x v="22"/>
    <x v="6"/>
    <x v="1"/>
    <n v="1200"/>
    <x v="3"/>
    <x v="87"/>
    <n v="2400"/>
    <n v="1200"/>
    <x v="1"/>
    <x v="0"/>
    <s v="Q2"/>
    <x v="0"/>
    <n v="33.33"/>
    <n v="0"/>
    <n v="3600"/>
    <n v="0"/>
    <n v="0"/>
    <n v="0.33333333333333331"/>
    <x v="1"/>
    <x v="4"/>
    <s v="Jun"/>
    <x v="1"/>
    <s v="2025-Jun"/>
    <n v="26"/>
    <s v="FREQUENT"/>
  </r>
  <r>
    <x v="424"/>
    <d v="2025-06-07T00:00:00"/>
    <x v="247"/>
    <s v="Rahul Kumar"/>
    <s v="Female"/>
    <n v="50"/>
    <x v="11"/>
    <x v="3"/>
    <s v="P702"/>
    <x v="14"/>
    <x v="2"/>
    <x v="0"/>
    <n v="7000"/>
    <x v="3"/>
    <x v="148"/>
    <n v="5200"/>
    <n v="1800"/>
    <x v="4"/>
    <x v="0"/>
    <s v="Q2"/>
    <x v="1"/>
    <n v="25.71"/>
    <n v="0"/>
    <n v="7000"/>
    <n v="0"/>
    <n v="0"/>
    <n v="0.25714285714285712"/>
    <x v="1"/>
    <x v="4"/>
    <s v="Jun"/>
    <x v="1"/>
    <s v="2025-Jun"/>
    <n v="2"/>
    <s v="REGULAR"/>
  </r>
  <r>
    <x v="425"/>
    <d v="2025-07-28T00:00:00"/>
    <x v="229"/>
    <s v="Meera Patel"/>
    <s v="Male"/>
    <n v="27"/>
    <x v="5"/>
    <x v="0"/>
    <s v="P701"/>
    <x v="8"/>
    <x v="2"/>
    <x v="0"/>
    <n v="4500"/>
    <x v="4"/>
    <x v="22"/>
    <n v="3200"/>
    <n v="850"/>
    <x v="2"/>
    <x v="0"/>
    <s v="Q3"/>
    <x v="2"/>
    <n v="20.99"/>
    <n v="0"/>
    <n v="4500"/>
    <n v="450"/>
    <n v="2025000"/>
    <n v="0.20987654320987653"/>
    <x v="1"/>
    <x v="2"/>
    <s v="Jul"/>
    <x v="2"/>
    <s v="2025-Jul"/>
    <n v="6"/>
    <s v="FREQUENT"/>
  </r>
  <r>
    <x v="426"/>
    <d v="2025-12-01T00:00:00"/>
    <x v="248"/>
    <s v="Vikram Das"/>
    <s v="Male"/>
    <n v="32"/>
    <x v="6"/>
    <x v="2"/>
    <s v="P104"/>
    <x v="16"/>
    <x v="4"/>
    <x v="0"/>
    <n v="5000"/>
    <x v="2"/>
    <x v="80"/>
    <n v="3500"/>
    <n v="1250"/>
    <x v="2"/>
    <x v="0"/>
    <s v="Q4"/>
    <x v="0"/>
    <n v="26.32"/>
    <n v="0"/>
    <n v="5000"/>
    <n v="250"/>
    <n v="1250000"/>
    <n v="0.26315789473684209"/>
    <x v="1"/>
    <x v="8"/>
    <s v="Dec"/>
    <x v="3"/>
    <s v="2025-Dec"/>
    <n v="16"/>
    <s v="FREQUENT"/>
  </r>
  <r>
    <x v="427"/>
    <d v="2024-10-10T00:00:00"/>
    <x v="188"/>
    <s v="Arjun Singh"/>
    <s v="Male"/>
    <n v="21"/>
    <x v="11"/>
    <x v="3"/>
    <s v="P701"/>
    <x v="8"/>
    <x v="2"/>
    <x v="0"/>
    <n v="4500"/>
    <x v="4"/>
    <x v="22"/>
    <n v="3200"/>
    <n v="850"/>
    <x v="1"/>
    <x v="0"/>
    <s v="Q4"/>
    <x v="1"/>
    <n v="20.99"/>
    <n v="0"/>
    <n v="4500"/>
    <n v="450"/>
    <n v="2025000"/>
    <n v="0.20987654320987653"/>
    <x v="0"/>
    <x v="6"/>
    <s v="Oct"/>
    <x v="3"/>
    <s v="2024-Oct"/>
    <n v="17"/>
    <s v="FREQUENT"/>
  </r>
  <r>
    <x v="428"/>
    <d v="2025-11-02T00:00:00"/>
    <x v="101"/>
    <s v="Amit Singh"/>
    <s v="Female"/>
    <n v="20"/>
    <x v="10"/>
    <x v="3"/>
    <s v="P703"/>
    <x v="2"/>
    <x v="2"/>
    <x v="2"/>
    <n v="4000"/>
    <x v="4"/>
    <x v="137"/>
    <n v="5800"/>
    <n v="1400"/>
    <x v="4"/>
    <x v="0"/>
    <s v="Q4"/>
    <x v="0"/>
    <n v="19.440000000000001"/>
    <n v="0"/>
    <n v="8000"/>
    <n v="800"/>
    <n v="6400000"/>
    <n v="0.19444444444444445"/>
    <x v="1"/>
    <x v="10"/>
    <s v="Nov"/>
    <x v="3"/>
    <s v="2025-Nov"/>
    <n v="6"/>
    <s v="FREQUENT"/>
  </r>
  <r>
    <x v="429"/>
    <d v="2024-07-11T00:00:00"/>
    <x v="195"/>
    <s v="Meera Malhotra"/>
    <s v="Female"/>
    <n v="44"/>
    <x v="8"/>
    <x v="2"/>
    <s v="P105"/>
    <x v="20"/>
    <x v="4"/>
    <x v="2"/>
    <n v="22000"/>
    <x v="4"/>
    <x v="195"/>
    <n v="33000"/>
    <n v="6600"/>
    <x v="2"/>
    <x v="0"/>
    <s v="Q3"/>
    <x v="1"/>
    <n v="16.670000000000002"/>
    <n v="0"/>
    <n v="44000"/>
    <n v="4400"/>
    <n v="193600000"/>
    <n v="0.16666666666666666"/>
    <x v="0"/>
    <x v="2"/>
    <s v="Jul"/>
    <x v="2"/>
    <s v="2024-Jul"/>
    <n v="6"/>
    <s v="FREQUENT"/>
  </r>
  <r>
    <x v="430"/>
    <d v="2024-02-28T00:00:00"/>
    <x v="249"/>
    <s v="Arjun Nair"/>
    <s v="Male"/>
    <n v="52"/>
    <x v="9"/>
    <x v="0"/>
    <s v="P603"/>
    <x v="22"/>
    <x v="6"/>
    <x v="2"/>
    <n v="1200"/>
    <x v="2"/>
    <x v="196"/>
    <n v="1600"/>
    <n v="680"/>
    <x v="2"/>
    <x v="0"/>
    <s v="Q1"/>
    <x v="2"/>
    <n v="29.82"/>
    <n v="0"/>
    <n v="2400"/>
    <n v="120"/>
    <n v="288000"/>
    <n v="0.2982456140350877"/>
    <x v="0"/>
    <x v="5"/>
    <s v="Feb"/>
    <x v="0"/>
    <s v="2024-Feb"/>
    <n v="5"/>
    <s v="FREQUENT"/>
  </r>
  <r>
    <x v="431"/>
    <d v="2024-05-23T00:00:00"/>
    <x v="250"/>
    <s v="Meera Sharma"/>
    <s v="Female"/>
    <n v="41"/>
    <x v="8"/>
    <x v="2"/>
    <s v="P101"/>
    <x v="5"/>
    <x v="4"/>
    <x v="2"/>
    <n v="55000"/>
    <x v="0"/>
    <x v="197"/>
    <n v="80000"/>
    <n v="-8000"/>
    <x v="3"/>
    <x v="1"/>
    <s v="Q2"/>
    <x v="2"/>
    <n v="9.09"/>
    <n v="-160000"/>
    <n v="110000"/>
    <n v="22000"/>
    <n v="2420000000"/>
    <n v="9.0909090909090912E-2"/>
    <x v="0"/>
    <x v="1"/>
    <s v="May"/>
    <x v="1"/>
    <s v="2024-May"/>
    <n v="3"/>
    <s v="REGULAR"/>
  </r>
  <r>
    <x v="432"/>
    <d v="2024-09-22T00:00:00"/>
    <x v="251"/>
    <s v="Pooja Shah"/>
    <s v="Female"/>
    <n v="46"/>
    <x v="7"/>
    <x v="1"/>
    <s v="P403"/>
    <x v="6"/>
    <x v="0"/>
    <x v="0"/>
    <n v="2500"/>
    <x v="2"/>
    <x v="104"/>
    <n v="1500"/>
    <n v="875"/>
    <x v="2"/>
    <x v="0"/>
    <s v="Q3"/>
    <x v="2"/>
    <n v="36.840000000000003"/>
    <n v="0"/>
    <n v="2500"/>
    <n v="125"/>
    <n v="312500"/>
    <n v="0.36842105263157893"/>
    <x v="0"/>
    <x v="9"/>
    <s v="Sep"/>
    <x v="2"/>
    <s v="2024-Sep"/>
    <n v="2"/>
    <s v="REGULAR"/>
  </r>
  <r>
    <x v="433"/>
    <d v="2025-08-20T00:00:00"/>
    <x v="31"/>
    <s v="Vikram Das"/>
    <s v="Female"/>
    <n v="39"/>
    <x v="6"/>
    <x v="2"/>
    <s v="P703"/>
    <x v="2"/>
    <x v="2"/>
    <x v="0"/>
    <n v="4000"/>
    <x v="4"/>
    <x v="87"/>
    <n v="2900"/>
    <n v="700"/>
    <x v="4"/>
    <x v="0"/>
    <s v="Q3"/>
    <x v="1"/>
    <n v="19.440000000000001"/>
    <n v="0"/>
    <n v="4000"/>
    <n v="400"/>
    <n v="1600000"/>
    <n v="0.19444444444444445"/>
    <x v="1"/>
    <x v="3"/>
    <s v="Aug"/>
    <x v="2"/>
    <s v="2025-Aug"/>
    <n v="9"/>
    <s v="FREQUENT"/>
  </r>
  <r>
    <x v="434"/>
    <d v="2024-12-17T00:00:00"/>
    <x v="61"/>
    <s v="Aditya Kumar"/>
    <s v="Male"/>
    <n v="21"/>
    <x v="2"/>
    <x v="2"/>
    <s v="P703"/>
    <x v="2"/>
    <x v="2"/>
    <x v="2"/>
    <n v="4000"/>
    <x v="2"/>
    <x v="177"/>
    <n v="5800"/>
    <n v="1800"/>
    <x v="1"/>
    <x v="0"/>
    <s v="Q4"/>
    <x v="2"/>
    <n v="23.68"/>
    <n v="0"/>
    <n v="8000"/>
    <n v="400"/>
    <n v="3200000"/>
    <n v="0.23684210526315788"/>
    <x v="0"/>
    <x v="8"/>
    <s v="Dec"/>
    <x v="3"/>
    <s v="2024-Dec"/>
    <n v="8"/>
    <s v="FREQUENT"/>
  </r>
  <r>
    <x v="435"/>
    <d v="2025-05-02T00:00:00"/>
    <x v="60"/>
    <s v="Vikram Singh"/>
    <s v="Female"/>
    <n v="45"/>
    <x v="9"/>
    <x v="0"/>
    <s v="P702"/>
    <x v="14"/>
    <x v="2"/>
    <x v="0"/>
    <n v="7000"/>
    <x v="3"/>
    <x v="148"/>
    <n v="5200"/>
    <n v="1800"/>
    <x v="1"/>
    <x v="0"/>
    <s v="Q2"/>
    <x v="1"/>
    <n v="25.71"/>
    <n v="0"/>
    <n v="7000"/>
    <n v="0"/>
    <n v="0"/>
    <n v="0.25714285714285712"/>
    <x v="1"/>
    <x v="1"/>
    <s v="May"/>
    <x v="1"/>
    <s v="2025-May"/>
    <n v="6"/>
    <s v="FREQUENT"/>
  </r>
  <r>
    <x v="436"/>
    <d v="2024-06-23T00:00:00"/>
    <x v="177"/>
    <s v="Simran Reddy"/>
    <s v="Female"/>
    <n v="28"/>
    <x v="7"/>
    <x v="1"/>
    <s v="P702"/>
    <x v="14"/>
    <x v="2"/>
    <x v="0"/>
    <n v="7000"/>
    <x v="2"/>
    <x v="110"/>
    <n v="5200"/>
    <n v="1450"/>
    <x v="0"/>
    <x v="0"/>
    <s v="Q2"/>
    <x v="1"/>
    <n v="21.8"/>
    <n v="0"/>
    <n v="7000"/>
    <n v="350"/>
    <n v="2450000"/>
    <n v="0.21804511278195488"/>
    <x v="0"/>
    <x v="4"/>
    <s v="Jun"/>
    <x v="1"/>
    <s v="2024-Jun"/>
    <n v="8"/>
    <s v="FREQUENT"/>
  </r>
  <r>
    <x v="437"/>
    <d v="2024-04-09T00:00:00"/>
    <x v="252"/>
    <s v="Simran Malhotra"/>
    <s v="Female"/>
    <n v="43"/>
    <x v="5"/>
    <x v="0"/>
    <s v="P502"/>
    <x v="7"/>
    <x v="5"/>
    <x v="1"/>
    <n v="700"/>
    <x v="4"/>
    <x v="19"/>
    <n v="1710"/>
    <n v="180"/>
    <x v="1"/>
    <x v="0"/>
    <s v="Q2"/>
    <x v="0"/>
    <n v="9.52"/>
    <n v="0"/>
    <n v="2100"/>
    <n v="210"/>
    <n v="441000"/>
    <n v="9.5238095238095233E-2"/>
    <x v="0"/>
    <x v="7"/>
    <s v="Apr"/>
    <x v="1"/>
    <s v="2024-Apr"/>
    <n v="11"/>
    <s v="FREQUENT"/>
  </r>
  <r>
    <x v="438"/>
    <d v="2025-07-26T00:00:00"/>
    <x v="114"/>
    <s v="Rohan Singh"/>
    <s v="Male"/>
    <n v="41"/>
    <x v="8"/>
    <x v="2"/>
    <s v="P201"/>
    <x v="9"/>
    <x v="1"/>
    <x v="0"/>
    <n v="8500"/>
    <x v="4"/>
    <x v="6"/>
    <n v="6500"/>
    <n v="0"/>
    <x v="0"/>
    <x v="2"/>
    <s v="Q3"/>
    <x v="2"/>
    <n v="0"/>
    <n v="-6500"/>
    <n v="8500"/>
    <n v="850"/>
    <n v="7225000"/>
    <n v="0"/>
    <x v="1"/>
    <x v="2"/>
    <s v="Jul"/>
    <x v="2"/>
    <s v="2025-Jul"/>
    <n v="5"/>
    <s v="FREQUENT"/>
  </r>
  <r>
    <x v="439"/>
    <d v="2025-11-01T00:00:00"/>
    <x v="122"/>
    <s v="Rahul Mishra"/>
    <s v="Female"/>
    <n v="45"/>
    <x v="10"/>
    <x v="3"/>
    <s v="P103"/>
    <x v="19"/>
    <x v="4"/>
    <x v="2"/>
    <n v="2500"/>
    <x v="1"/>
    <x v="133"/>
    <n v="3200"/>
    <n v="1050"/>
    <x v="1"/>
    <x v="0"/>
    <s v="Q4"/>
    <x v="0"/>
    <n v="24.71"/>
    <n v="0"/>
    <n v="5000"/>
    <n v="750"/>
    <n v="3750000"/>
    <n v="0.24705882352941178"/>
    <x v="1"/>
    <x v="10"/>
    <s v="Nov"/>
    <x v="3"/>
    <s v="2025-Nov"/>
    <n v="5"/>
    <s v="FREQUENT"/>
  </r>
  <r>
    <x v="440"/>
    <d v="2024-11-10T00:00:00"/>
    <x v="141"/>
    <s v="Rohan Mehta"/>
    <s v="Male"/>
    <n v="59"/>
    <x v="4"/>
    <x v="3"/>
    <s v="P403"/>
    <x v="6"/>
    <x v="0"/>
    <x v="0"/>
    <n v="2500"/>
    <x v="0"/>
    <x v="143"/>
    <n v="1500"/>
    <n v="500"/>
    <x v="3"/>
    <x v="0"/>
    <s v="Q4"/>
    <x v="0"/>
    <n v="25"/>
    <n v="0"/>
    <n v="2500"/>
    <n v="500"/>
    <n v="1250000"/>
    <n v="0.25"/>
    <x v="0"/>
    <x v="10"/>
    <s v="Nov"/>
    <x v="3"/>
    <s v="2024-Nov"/>
    <n v="16"/>
    <s v="FREQUENT"/>
  </r>
  <r>
    <x v="441"/>
    <d v="2024-09-23T00:00:00"/>
    <x v="84"/>
    <s v="Vikram Joshi"/>
    <s v="Female"/>
    <n v="52"/>
    <x v="11"/>
    <x v="3"/>
    <s v="P602"/>
    <x v="18"/>
    <x v="6"/>
    <x v="2"/>
    <n v="3500"/>
    <x v="3"/>
    <x v="148"/>
    <n v="5000"/>
    <n v="2000"/>
    <x v="1"/>
    <x v="0"/>
    <s v="Q3"/>
    <x v="2"/>
    <n v="28.57"/>
    <n v="0"/>
    <n v="7000"/>
    <n v="0"/>
    <n v="0"/>
    <n v="0.2857142857142857"/>
    <x v="0"/>
    <x v="9"/>
    <s v="Sep"/>
    <x v="2"/>
    <s v="2024-Sep"/>
    <n v="5"/>
    <s v="FREQUENT"/>
  </r>
  <r>
    <x v="442"/>
    <d v="2025-04-26T00:00:00"/>
    <x v="120"/>
    <s v="Vikram Singh"/>
    <s v="Female"/>
    <n v="52"/>
    <x v="11"/>
    <x v="3"/>
    <s v="P102"/>
    <x v="11"/>
    <x v="4"/>
    <x v="0"/>
    <n v="28000"/>
    <x v="4"/>
    <x v="12"/>
    <n v="21000"/>
    <n v="4200"/>
    <x v="0"/>
    <x v="0"/>
    <s v="Q2"/>
    <x v="1"/>
    <n v="16.670000000000002"/>
    <n v="0"/>
    <n v="28000"/>
    <n v="2800"/>
    <n v="78400000"/>
    <n v="0.16666666666666666"/>
    <x v="1"/>
    <x v="7"/>
    <s v="Apr"/>
    <x v="1"/>
    <s v="2025-Apr"/>
    <n v="8"/>
    <s v="FREQUENT"/>
  </r>
  <r>
    <x v="443"/>
    <d v="2025-09-27T00:00:00"/>
    <x v="206"/>
    <s v="Nikhil Iyer"/>
    <s v="Male"/>
    <n v="52"/>
    <x v="9"/>
    <x v="0"/>
    <s v="P103"/>
    <x v="19"/>
    <x v="4"/>
    <x v="0"/>
    <n v="2500"/>
    <x v="3"/>
    <x v="140"/>
    <n v="1600"/>
    <n v="900"/>
    <x v="2"/>
    <x v="0"/>
    <s v="Q3"/>
    <x v="2"/>
    <n v="36"/>
    <n v="0"/>
    <n v="2500"/>
    <n v="0"/>
    <n v="0"/>
    <n v="0.36"/>
    <x v="1"/>
    <x v="9"/>
    <s v="Sep"/>
    <x v="2"/>
    <s v="2025-Sep"/>
    <n v="4"/>
    <s v="OCASSIONAL"/>
  </r>
  <r>
    <x v="444"/>
    <d v="2024-05-02T00:00:00"/>
    <x v="42"/>
    <s v="Rohan Sharma"/>
    <s v="Male"/>
    <n v="22"/>
    <x v="2"/>
    <x v="2"/>
    <s v="P702"/>
    <x v="14"/>
    <x v="2"/>
    <x v="0"/>
    <n v="7000"/>
    <x v="2"/>
    <x v="110"/>
    <n v="5200"/>
    <n v="1450"/>
    <x v="1"/>
    <x v="0"/>
    <s v="Q2"/>
    <x v="2"/>
    <n v="21.8"/>
    <n v="0"/>
    <n v="7000"/>
    <n v="350"/>
    <n v="2450000"/>
    <n v="0.21804511278195488"/>
    <x v="0"/>
    <x v="1"/>
    <s v="May"/>
    <x v="1"/>
    <s v="2024-May"/>
    <n v="6"/>
    <s v="FREQUENT"/>
  </r>
  <r>
    <x v="445"/>
    <d v="2024-02-25T00:00:00"/>
    <x v="252"/>
    <s v="Simran Malhotra"/>
    <s v="Female"/>
    <n v="43"/>
    <x v="5"/>
    <x v="0"/>
    <s v="P105"/>
    <x v="20"/>
    <x v="4"/>
    <x v="2"/>
    <n v="22000"/>
    <x v="4"/>
    <x v="195"/>
    <n v="33000"/>
    <n v="6600"/>
    <x v="1"/>
    <x v="0"/>
    <s v="Q1"/>
    <x v="0"/>
    <n v="16.670000000000002"/>
    <n v="0"/>
    <n v="44000"/>
    <n v="4400"/>
    <n v="193600000"/>
    <n v="0.16666666666666666"/>
    <x v="0"/>
    <x v="5"/>
    <s v="Feb"/>
    <x v="0"/>
    <s v="2024-Feb"/>
    <n v="11"/>
    <s v="FREQUENT"/>
  </r>
  <r>
    <x v="446"/>
    <d v="2025-02-23T00:00:00"/>
    <x v="253"/>
    <s v="Meera Verma"/>
    <s v="Male"/>
    <n v="51"/>
    <x v="7"/>
    <x v="1"/>
    <s v="P602"/>
    <x v="18"/>
    <x v="6"/>
    <x v="1"/>
    <n v="3500"/>
    <x v="3"/>
    <x v="198"/>
    <n v="7500"/>
    <n v="-3000"/>
    <x v="0"/>
    <x v="1"/>
    <s v="Q1"/>
    <x v="2"/>
    <n v="28.57"/>
    <n v="-15000"/>
    <n v="10500"/>
    <n v="0"/>
    <n v="0"/>
    <n v="0.2857142857142857"/>
    <x v="1"/>
    <x v="5"/>
    <s v="Feb"/>
    <x v="0"/>
    <s v="2025-Feb"/>
    <n v="4"/>
    <s v="OCASSIONAL"/>
  </r>
  <r>
    <x v="447"/>
    <d v="2024-05-26T00:00:00"/>
    <x v="117"/>
    <s v="Akash Gupta"/>
    <s v="Female"/>
    <n v="32"/>
    <x v="11"/>
    <x v="3"/>
    <s v="P303"/>
    <x v="4"/>
    <x v="3"/>
    <x v="0"/>
    <n v="3500"/>
    <x v="1"/>
    <x v="199"/>
    <n v="2300"/>
    <n v="675"/>
    <x v="0"/>
    <x v="0"/>
    <s v="Q2"/>
    <x v="2"/>
    <n v="22.69"/>
    <n v="0"/>
    <n v="3500"/>
    <n v="525"/>
    <n v="1837500"/>
    <n v="0.22689075630252101"/>
    <x v="0"/>
    <x v="1"/>
    <s v="May"/>
    <x v="1"/>
    <s v="2024-May"/>
    <n v="23"/>
    <s v="FREQUENT"/>
  </r>
  <r>
    <x v="448"/>
    <d v="2024-03-23T00:00:00"/>
    <x v="111"/>
    <s v="Sahil Iyer"/>
    <s v="Female"/>
    <n v="41"/>
    <x v="11"/>
    <x v="3"/>
    <s v="P502"/>
    <x v="7"/>
    <x v="5"/>
    <x v="3"/>
    <n v="700"/>
    <x v="0"/>
    <x v="200"/>
    <n v="2280"/>
    <n v="40"/>
    <x v="1"/>
    <x v="1"/>
    <s v="Q1"/>
    <x v="0"/>
    <n v="-1.79"/>
    <n v="-4560"/>
    <n v="2800"/>
    <n v="560"/>
    <n v="1568000"/>
    <n v="-1.7857142857142856E-2"/>
    <x v="0"/>
    <x v="0"/>
    <s v="Mar"/>
    <x v="0"/>
    <s v="2024-Mar"/>
    <n v="12"/>
    <s v="FREQUENT"/>
  </r>
  <r>
    <x v="449"/>
    <d v="2024-11-16T00:00:00"/>
    <x v="207"/>
    <s v="Rohan Reddy"/>
    <s v="Male"/>
    <n v="51"/>
    <x v="10"/>
    <x v="3"/>
    <s v="P701"/>
    <x v="8"/>
    <x v="2"/>
    <x v="3"/>
    <n v="4500"/>
    <x v="2"/>
    <x v="201"/>
    <n v="12800"/>
    <n v="4300"/>
    <x v="1"/>
    <x v="0"/>
    <s v="Q4"/>
    <x v="0"/>
    <n v="25.15"/>
    <n v="0"/>
    <n v="18000"/>
    <n v="900"/>
    <n v="16200000"/>
    <n v="0.25146198830409355"/>
    <x v="0"/>
    <x v="10"/>
    <s v="Nov"/>
    <x v="3"/>
    <s v="2024-Nov"/>
    <n v="9"/>
    <s v="FREQUENT"/>
  </r>
  <r>
    <x v="450"/>
    <d v="2024-08-02T00:00:00"/>
    <x v="110"/>
    <s v="Simran Joshi"/>
    <s v="Female"/>
    <n v="26"/>
    <x v="9"/>
    <x v="0"/>
    <s v="P201"/>
    <x v="9"/>
    <x v="1"/>
    <x v="0"/>
    <n v="8500"/>
    <x v="4"/>
    <x v="122"/>
    <n v="6500"/>
    <n v="1150"/>
    <x v="2"/>
    <x v="0"/>
    <s v="Q3"/>
    <x v="0"/>
    <n v="15.03"/>
    <n v="0"/>
    <n v="8500"/>
    <n v="850"/>
    <n v="7225000"/>
    <n v="0.15032679738562091"/>
    <x v="0"/>
    <x v="3"/>
    <s v="Aug"/>
    <x v="2"/>
    <s v="2024-Aug"/>
    <n v="18"/>
    <s v="FREQUENT"/>
  </r>
  <r>
    <x v="451"/>
    <d v="2024-03-31T00:00:00"/>
    <x v="254"/>
    <s v="Priya Kumar"/>
    <s v="Female"/>
    <n v="27"/>
    <x v="4"/>
    <x v="3"/>
    <s v="P105"/>
    <x v="20"/>
    <x v="4"/>
    <x v="2"/>
    <n v="22000"/>
    <x v="4"/>
    <x v="195"/>
    <n v="33000"/>
    <n v="6600"/>
    <x v="2"/>
    <x v="0"/>
    <s v="Q1"/>
    <x v="0"/>
    <n v="16.670000000000002"/>
    <n v="0"/>
    <n v="44000"/>
    <n v="4400"/>
    <n v="193600000"/>
    <n v="0.16666666666666666"/>
    <x v="0"/>
    <x v="0"/>
    <s v="Mar"/>
    <x v="0"/>
    <s v="2024-Mar"/>
    <n v="12"/>
    <s v="FREQUENT"/>
  </r>
  <r>
    <x v="452"/>
    <d v="2025-02-17T00:00:00"/>
    <x v="182"/>
    <s v="Vikram Shah"/>
    <s v="Male"/>
    <n v="26"/>
    <x v="8"/>
    <x v="2"/>
    <s v="P403"/>
    <x v="6"/>
    <x v="0"/>
    <x v="2"/>
    <n v="2500"/>
    <x v="2"/>
    <x v="80"/>
    <n v="3000"/>
    <n v="1750"/>
    <x v="4"/>
    <x v="0"/>
    <s v="Q1"/>
    <x v="1"/>
    <n v="36.840000000000003"/>
    <n v="0"/>
    <n v="5000"/>
    <n v="250"/>
    <n v="1250000"/>
    <n v="0.36842105263157893"/>
    <x v="1"/>
    <x v="5"/>
    <s v="Feb"/>
    <x v="0"/>
    <s v="2025-Feb"/>
    <n v="14"/>
    <s v="FREQUENT"/>
  </r>
  <r>
    <x v="453"/>
    <d v="2024-02-08T00:00:00"/>
    <x v="30"/>
    <s v="Sneha Mishra"/>
    <s v="Male"/>
    <n v="56"/>
    <x v="7"/>
    <x v="1"/>
    <s v="P601"/>
    <x v="17"/>
    <x v="6"/>
    <x v="0"/>
    <n v="3000"/>
    <x v="2"/>
    <x v="86"/>
    <n v="2100"/>
    <n v="750"/>
    <x v="1"/>
    <x v="0"/>
    <s v="Q1"/>
    <x v="0"/>
    <n v="26.32"/>
    <n v="0"/>
    <n v="3000"/>
    <n v="150"/>
    <n v="450000"/>
    <n v="0.26315789473684209"/>
    <x v="0"/>
    <x v="5"/>
    <s v="Feb"/>
    <x v="0"/>
    <s v="2024-Feb"/>
    <n v="25"/>
    <s v="FREQUENT"/>
  </r>
  <r>
    <x v="454"/>
    <d v="2024-01-15T00:00:00"/>
    <x v="90"/>
    <s v="Meera Verma"/>
    <s v="Female"/>
    <n v="46"/>
    <x v="9"/>
    <x v="0"/>
    <s v="P303"/>
    <x v="4"/>
    <x v="3"/>
    <x v="0"/>
    <n v="3500"/>
    <x v="2"/>
    <x v="101"/>
    <n v="2300"/>
    <n v="1025"/>
    <x v="3"/>
    <x v="0"/>
    <s v="Q1"/>
    <x v="1"/>
    <n v="30.83"/>
    <n v="0"/>
    <n v="3500"/>
    <n v="175"/>
    <n v="612500"/>
    <n v="0.30827067669172931"/>
    <x v="0"/>
    <x v="11"/>
    <s v="Jan"/>
    <x v="0"/>
    <s v="2024-Jan"/>
    <n v="14"/>
    <s v="FREQUENT"/>
  </r>
  <r>
    <x v="455"/>
    <d v="2024-01-19T00:00:00"/>
    <x v="92"/>
    <s v="Simran Joshi"/>
    <s v="Male"/>
    <n v="57"/>
    <x v="9"/>
    <x v="0"/>
    <s v="P702"/>
    <x v="14"/>
    <x v="2"/>
    <x v="2"/>
    <n v="7000"/>
    <x v="2"/>
    <x v="105"/>
    <n v="10400"/>
    <n v="2900"/>
    <x v="1"/>
    <x v="0"/>
    <s v="Q1"/>
    <x v="1"/>
    <n v="21.8"/>
    <n v="0"/>
    <n v="14000"/>
    <n v="700"/>
    <n v="9800000"/>
    <n v="0.21804511278195488"/>
    <x v="0"/>
    <x v="11"/>
    <s v="Jan"/>
    <x v="0"/>
    <s v="2024-Jan"/>
    <n v="10"/>
    <s v="FREQUENT"/>
  </r>
  <r>
    <x v="456"/>
    <d v="2024-08-19T00:00:00"/>
    <x v="115"/>
    <s v="Akash Singh"/>
    <s v="Male"/>
    <n v="55"/>
    <x v="0"/>
    <x v="0"/>
    <s v="P703"/>
    <x v="2"/>
    <x v="2"/>
    <x v="0"/>
    <n v="4000"/>
    <x v="2"/>
    <x v="2"/>
    <n v="2900"/>
    <n v="900"/>
    <x v="0"/>
    <x v="0"/>
    <s v="Q3"/>
    <x v="1"/>
    <n v="23.68"/>
    <n v="0"/>
    <n v="4000"/>
    <n v="200"/>
    <n v="800000"/>
    <n v="0.23684210526315788"/>
    <x v="0"/>
    <x v="3"/>
    <s v="Aug"/>
    <x v="2"/>
    <s v="2024-Aug"/>
    <n v="6"/>
    <s v="FREQUENT"/>
  </r>
  <r>
    <x v="457"/>
    <d v="2024-04-15T00:00:00"/>
    <x v="45"/>
    <s v="Vikram Reddy"/>
    <s v="Male"/>
    <n v="35"/>
    <x v="4"/>
    <x v="3"/>
    <s v="P402"/>
    <x v="10"/>
    <x v="0"/>
    <x v="0"/>
    <n v="600"/>
    <x v="2"/>
    <x v="68"/>
    <n v="380"/>
    <n v="190"/>
    <x v="2"/>
    <x v="0"/>
    <s v="Q2"/>
    <x v="1"/>
    <n v="33.33"/>
    <n v="0"/>
    <n v="600"/>
    <n v="30"/>
    <n v="18000"/>
    <n v="0.33333333333333331"/>
    <x v="0"/>
    <x v="7"/>
    <s v="Apr"/>
    <x v="1"/>
    <s v="2024-Apr"/>
    <n v="5"/>
    <s v="FREQUENT"/>
  </r>
  <r>
    <x v="458"/>
    <d v="2024-03-07T00:00:00"/>
    <x v="137"/>
    <s v="Pooja Patel"/>
    <s v="Female"/>
    <n v="22"/>
    <x v="6"/>
    <x v="2"/>
    <s v="P102"/>
    <x v="11"/>
    <x v="4"/>
    <x v="1"/>
    <n v="28000"/>
    <x v="1"/>
    <x v="184"/>
    <n v="63000"/>
    <n v="8400"/>
    <x v="1"/>
    <x v="0"/>
    <s v="Q1"/>
    <x v="1"/>
    <n v="11.76"/>
    <n v="0"/>
    <n v="84000"/>
    <n v="12600"/>
    <n v="1058400000"/>
    <n v="0.11764705882352941"/>
    <x v="0"/>
    <x v="0"/>
    <s v="Mar"/>
    <x v="0"/>
    <s v="2024-Mar"/>
    <n v="6"/>
    <s v="FREQUENT"/>
  </r>
  <r>
    <x v="459"/>
    <d v="2025-06-16T00:00:00"/>
    <x v="255"/>
    <s v="Ananya Mishra"/>
    <s v="Female"/>
    <n v="58"/>
    <x v="5"/>
    <x v="0"/>
    <s v="P603"/>
    <x v="22"/>
    <x v="6"/>
    <x v="2"/>
    <n v="1200"/>
    <x v="2"/>
    <x v="196"/>
    <n v="1600"/>
    <n v="680"/>
    <x v="2"/>
    <x v="0"/>
    <s v="Q2"/>
    <x v="1"/>
    <n v="29.82"/>
    <n v="0"/>
    <n v="2400"/>
    <n v="120"/>
    <n v="288000"/>
    <n v="0.2982456140350877"/>
    <x v="1"/>
    <x v="4"/>
    <s v="Jun"/>
    <x v="1"/>
    <s v="2025-Jun"/>
    <n v="4"/>
    <s v="OCASSIONAL"/>
  </r>
  <r>
    <x v="460"/>
    <d v="2025-12-04T00:00:00"/>
    <x v="58"/>
    <s v="Neha Das"/>
    <s v="Male"/>
    <n v="21"/>
    <x v="2"/>
    <x v="2"/>
    <s v="P105"/>
    <x v="20"/>
    <x v="4"/>
    <x v="0"/>
    <n v="22000"/>
    <x v="4"/>
    <x v="6"/>
    <n v="16500"/>
    <n v="0"/>
    <x v="1"/>
    <x v="2"/>
    <s v="Q4"/>
    <x v="0"/>
    <n v="0"/>
    <n v="-16500"/>
    <n v="22000"/>
    <n v="2200"/>
    <n v="48400000"/>
    <n v="0"/>
    <x v="1"/>
    <x v="8"/>
    <s v="Dec"/>
    <x v="3"/>
    <s v="2025-Dec"/>
    <n v="22"/>
    <s v="FREQUENT"/>
  </r>
  <r>
    <x v="461"/>
    <d v="2025-01-02T00:00:00"/>
    <x v="108"/>
    <s v="Arjun Reddy"/>
    <s v="Female"/>
    <n v="43"/>
    <x v="0"/>
    <x v="0"/>
    <s v="P202"/>
    <x v="1"/>
    <x v="1"/>
    <x v="0"/>
    <n v="12000"/>
    <x v="5"/>
    <x v="6"/>
    <n v="9000"/>
    <n v="0"/>
    <x v="1"/>
    <x v="2"/>
    <s v="Q1"/>
    <x v="0"/>
    <n v="0"/>
    <n v="-9000"/>
    <n v="12000"/>
    <n v="3000"/>
    <n v="36000000"/>
    <n v="0"/>
    <x v="1"/>
    <x v="11"/>
    <s v="Jan"/>
    <x v="0"/>
    <s v="2025-Jan"/>
    <n v="17"/>
    <s v="FREQUENT"/>
  </r>
  <r>
    <x v="462"/>
    <d v="2025-02-17T00:00:00"/>
    <x v="256"/>
    <s v="Rahul Patel"/>
    <s v="Female"/>
    <n v="25"/>
    <x v="10"/>
    <x v="3"/>
    <s v="P101"/>
    <x v="5"/>
    <x v="4"/>
    <x v="2"/>
    <n v="55000"/>
    <x v="4"/>
    <x v="102"/>
    <n v="80000"/>
    <n v="19000"/>
    <x v="1"/>
    <x v="0"/>
    <s v="Q1"/>
    <x v="1"/>
    <n v="19.190000000000001"/>
    <n v="0"/>
    <n v="110000"/>
    <n v="11000"/>
    <n v="1210000000"/>
    <n v="0.19191919191919191"/>
    <x v="1"/>
    <x v="5"/>
    <s v="Feb"/>
    <x v="0"/>
    <s v="2025-Feb"/>
    <n v="3"/>
    <s v="REGULAR"/>
  </r>
  <r>
    <x v="463"/>
    <d v="2024-05-14T00:00:00"/>
    <x v="98"/>
    <s v="Vikram Reddy"/>
    <s v="Female"/>
    <n v="29"/>
    <x v="9"/>
    <x v="0"/>
    <s v="P202"/>
    <x v="1"/>
    <x v="1"/>
    <x v="0"/>
    <n v="12000"/>
    <x v="1"/>
    <x v="187"/>
    <n v="9000"/>
    <n v="1200"/>
    <x v="3"/>
    <x v="0"/>
    <s v="Q2"/>
    <x v="2"/>
    <n v="11.76"/>
    <n v="0"/>
    <n v="12000"/>
    <n v="1800"/>
    <n v="21600000"/>
    <n v="0.11764705882352941"/>
    <x v="0"/>
    <x v="1"/>
    <s v="May"/>
    <x v="1"/>
    <s v="2024-May"/>
    <n v="7"/>
    <s v="FREQUENT"/>
  </r>
  <r>
    <x v="464"/>
    <d v="2024-06-22T00:00:00"/>
    <x v="257"/>
    <s v="Sneha Malhotra"/>
    <s v="Female"/>
    <n v="33"/>
    <x v="11"/>
    <x v="3"/>
    <s v="P104"/>
    <x v="16"/>
    <x v="4"/>
    <x v="2"/>
    <n v="5000"/>
    <x v="4"/>
    <x v="27"/>
    <n v="7000"/>
    <n v="2000"/>
    <x v="1"/>
    <x v="0"/>
    <s v="Q2"/>
    <x v="1"/>
    <n v="22.22"/>
    <n v="0"/>
    <n v="10000"/>
    <n v="1000"/>
    <n v="10000000"/>
    <n v="0.22222222222222221"/>
    <x v="0"/>
    <x v="4"/>
    <s v="Jun"/>
    <x v="1"/>
    <s v="2024-Jun"/>
    <n v="5"/>
    <s v="FREQUENT"/>
  </r>
  <r>
    <x v="465"/>
    <d v="2024-02-08T00:00:00"/>
    <x v="145"/>
    <s v="Akash Sharma"/>
    <s v="Female"/>
    <n v="26"/>
    <x v="7"/>
    <x v="1"/>
    <s v="P402"/>
    <x v="10"/>
    <x v="0"/>
    <x v="1"/>
    <n v="600"/>
    <x v="3"/>
    <x v="106"/>
    <n v="1140"/>
    <n v="660"/>
    <x v="0"/>
    <x v="0"/>
    <s v="Q1"/>
    <x v="0"/>
    <n v="36.67"/>
    <n v="0"/>
    <n v="1800"/>
    <n v="0"/>
    <n v="0"/>
    <n v="0.36666666666666664"/>
    <x v="0"/>
    <x v="5"/>
    <s v="Feb"/>
    <x v="0"/>
    <s v="2024-Feb"/>
    <n v="23"/>
    <s v="FREQUENT"/>
  </r>
  <r>
    <x v="466"/>
    <d v="2025-07-01T00:00:00"/>
    <x v="72"/>
    <s v="Sahil Mehta"/>
    <s v="Female"/>
    <n v="26"/>
    <x v="2"/>
    <x v="2"/>
    <s v="P603"/>
    <x v="22"/>
    <x v="6"/>
    <x v="3"/>
    <n v="1200"/>
    <x v="4"/>
    <x v="202"/>
    <n v="3200"/>
    <n v="-1120"/>
    <x v="1"/>
    <x v="1"/>
    <s v="Q3"/>
    <x v="2"/>
    <n v="25.93"/>
    <n v="-6400"/>
    <n v="4800"/>
    <n v="480"/>
    <n v="2304000"/>
    <n v="0.25925925925925924"/>
    <x v="1"/>
    <x v="2"/>
    <s v="Jul"/>
    <x v="2"/>
    <s v="2025-Jul"/>
    <n v="3"/>
    <s v="REGULAR"/>
  </r>
  <r>
    <x v="467"/>
    <d v="2025-11-08T00:00:00"/>
    <x v="258"/>
    <s v="Priya Verma"/>
    <s v="Female"/>
    <n v="37"/>
    <x v="5"/>
    <x v="0"/>
    <s v="P104"/>
    <x v="16"/>
    <x v="4"/>
    <x v="2"/>
    <n v="5000"/>
    <x v="4"/>
    <x v="27"/>
    <n v="7000"/>
    <n v="2000"/>
    <x v="3"/>
    <x v="0"/>
    <s v="Q4"/>
    <x v="2"/>
    <n v="22.22"/>
    <n v="0"/>
    <n v="10000"/>
    <n v="1000"/>
    <n v="10000000"/>
    <n v="0.22222222222222221"/>
    <x v="1"/>
    <x v="10"/>
    <s v="Nov"/>
    <x v="3"/>
    <s v="2025-Nov"/>
    <n v="2"/>
    <s v="REGULAR"/>
  </r>
  <r>
    <x v="468"/>
    <d v="2025-12-07T00:00:00"/>
    <x v="259"/>
    <s v="Sahil Iyer"/>
    <s v="Male"/>
    <n v="34"/>
    <x v="6"/>
    <x v="2"/>
    <s v="P104"/>
    <x v="16"/>
    <x v="4"/>
    <x v="0"/>
    <n v="5000"/>
    <x v="1"/>
    <x v="133"/>
    <n v="3500"/>
    <n v="750"/>
    <x v="2"/>
    <x v="0"/>
    <s v="Q4"/>
    <x v="2"/>
    <n v="17.649999999999999"/>
    <n v="0"/>
    <n v="5000"/>
    <n v="750"/>
    <n v="3750000"/>
    <n v="0.17647058823529413"/>
    <x v="1"/>
    <x v="8"/>
    <s v="Dec"/>
    <x v="3"/>
    <s v="2025-Dec"/>
    <n v="5"/>
    <s v="FREQUENT"/>
  </r>
  <r>
    <x v="469"/>
    <d v="2025-07-14T00:00:00"/>
    <x v="110"/>
    <s v="Simran Joshi"/>
    <s v="Female"/>
    <n v="26"/>
    <x v="9"/>
    <x v="0"/>
    <s v="P301"/>
    <x v="21"/>
    <x v="3"/>
    <x v="0"/>
    <n v="900"/>
    <x v="4"/>
    <x v="89"/>
    <n v="550"/>
    <n v="260"/>
    <x v="2"/>
    <x v="0"/>
    <s v="Q3"/>
    <x v="0"/>
    <n v="32.1"/>
    <n v="0"/>
    <n v="900"/>
    <n v="90"/>
    <n v="81000"/>
    <n v="0.32098765432098764"/>
    <x v="1"/>
    <x v="2"/>
    <s v="Jul"/>
    <x v="2"/>
    <s v="2025-Jul"/>
    <n v="18"/>
    <s v="FREQUENT"/>
  </r>
  <r>
    <x v="470"/>
    <d v="2025-12-12T00:00:00"/>
    <x v="248"/>
    <s v="Vikram Das"/>
    <s v="Male"/>
    <n v="32"/>
    <x v="6"/>
    <x v="2"/>
    <s v="P702"/>
    <x v="14"/>
    <x v="2"/>
    <x v="1"/>
    <n v="7000"/>
    <x v="0"/>
    <x v="203"/>
    <n v="15600"/>
    <n v="1200"/>
    <x v="2"/>
    <x v="0"/>
    <s v="Q4"/>
    <x v="0"/>
    <n v="7.14"/>
    <n v="0"/>
    <n v="21000"/>
    <n v="4200"/>
    <n v="88200000"/>
    <n v="7.1428571428571425E-2"/>
    <x v="1"/>
    <x v="8"/>
    <s v="Dec"/>
    <x v="3"/>
    <s v="2025-Dec"/>
    <n v="16"/>
    <s v="FREQUENT"/>
  </r>
  <r>
    <x v="471"/>
    <d v="2025-11-08T00:00:00"/>
    <x v="103"/>
    <s v="Meera Patel"/>
    <s v="Female"/>
    <n v="60"/>
    <x v="6"/>
    <x v="2"/>
    <s v="P104"/>
    <x v="16"/>
    <x v="4"/>
    <x v="2"/>
    <n v="5000"/>
    <x v="1"/>
    <x v="127"/>
    <n v="7000"/>
    <n v="1500"/>
    <x v="3"/>
    <x v="0"/>
    <s v="Q4"/>
    <x v="2"/>
    <n v="17.649999999999999"/>
    <n v="0"/>
    <n v="10000"/>
    <n v="1500"/>
    <n v="15000000"/>
    <n v="0.17647058823529413"/>
    <x v="1"/>
    <x v="10"/>
    <s v="Nov"/>
    <x v="3"/>
    <s v="2025-Nov"/>
    <n v="11"/>
    <s v="FREQUENT"/>
  </r>
  <r>
    <x v="472"/>
    <d v="2025-09-12T00:00:00"/>
    <x v="260"/>
    <s v="Sneha Reddy"/>
    <s v="Male"/>
    <n v="44"/>
    <x v="2"/>
    <x v="2"/>
    <s v="P703"/>
    <x v="2"/>
    <x v="2"/>
    <x v="3"/>
    <n v="4000"/>
    <x v="2"/>
    <x v="152"/>
    <n v="11600"/>
    <n v="3600"/>
    <x v="1"/>
    <x v="0"/>
    <s v="Q3"/>
    <x v="0"/>
    <n v="23.68"/>
    <n v="0"/>
    <n v="16000"/>
    <n v="800"/>
    <n v="12800000"/>
    <n v="0.23684210526315788"/>
    <x v="1"/>
    <x v="9"/>
    <s v="Sep"/>
    <x v="2"/>
    <s v="2025-Sep"/>
    <n v="3"/>
    <s v="REGULAR"/>
  </r>
  <r>
    <x v="473"/>
    <d v="2024-04-17T00:00:00"/>
    <x v="54"/>
    <s v="Varun Das"/>
    <s v="Male"/>
    <n v="26"/>
    <x v="3"/>
    <x v="1"/>
    <s v="P503"/>
    <x v="12"/>
    <x v="5"/>
    <x v="3"/>
    <n v="450"/>
    <x v="2"/>
    <x v="204"/>
    <n v="1320"/>
    <n v="390"/>
    <x v="3"/>
    <x v="0"/>
    <s v="Q2"/>
    <x v="0"/>
    <n v="22.81"/>
    <n v="0"/>
    <n v="1800"/>
    <n v="90"/>
    <n v="162000"/>
    <n v="0.22807017543859648"/>
    <x v="0"/>
    <x v="7"/>
    <s v="Apr"/>
    <x v="1"/>
    <s v="2024-Apr"/>
    <n v="32"/>
    <s v="FREQUENT"/>
  </r>
  <r>
    <x v="474"/>
    <d v="2024-04-26T00:00:00"/>
    <x v="163"/>
    <s v="Riya Mehta"/>
    <s v="Female"/>
    <n v="50"/>
    <x v="10"/>
    <x v="3"/>
    <s v="P104"/>
    <x v="16"/>
    <x v="4"/>
    <x v="1"/>
    <n v="5000"/>
    <x v="3"/>
    <x v="163"/>
    <n v="10500"/>
    <n v="4500"/>
    <x v="2"/>
    <x v="0"/>
    <s v="Q2"/>
    <x v="0"/>
    <n v="30"/>
    <n v="0"/>
    <n v="15000"/>
    <n v="0"/>
    <n v="0"/>
    <n v="0.3"/>
    <x v="0"/>
    <x v="7"/>
    <s v="Apr"/>
    <x v="1"/>
    <s v="2024-Apr"/>
    <n v="20"/>
    <s v="FREQUENT"/>
  </r>
  <r>
    <x v="475"/>
    <d v="2024-09-26T00:00:00"/>
    <x v="261"/>
    <s v="Amit Reddy"/>
    <s v="Male"/>
    <n v="32"/>
    <x v="6"/>
    <x v="2"/>
    <s v="P503"/>
    <x v="12"/>
    <x v="5"/>
    <x v="2"/>
    <n v="450"/>
    <x v="4"/>
    <x v="89"/>
    <n v="660"/>
    <n v="150"/>
    <x v="4"/>
    <x v="0"/>
    <s v="Q3"/>
    <x v="0"/>
    <n v="18.52"/>
    <n v="0"/>
    <n v="900"/>
    <n v="90"/>
    <n v="81000"/>
    <n v="0.18518518518518517"/>
    <x v="0"/>
    <x v="9"/>
    <s v="Sep"/>
    <x v="2"/>
    <s v="2024-Sep"/>
    <n v="12"/>
    <s v="FREQUENT"/>
  </r>
  <r>
    <x v="476"/>
    <d v="2025-02-23T00:00:00"/>
    <x v="45"/>
    <s v="Vikram Reddy"/>
    <s v="Male"/>
    <n v="35"/>
    <x v="4"/>
    <x v="3"/>
    <s v="P302"/>
    <x v="15"/>
    <x v="3"/>
    <x v="1"/>
    <n v="2200"/>
    <x v="3"/>
    <x v="205"/>
    <n v="4200"/>
    <n v="2400"/>
    <x v="1"/>
    <x v="0"/>
    <s v="Q1"/>
    <x v="1"/>
    <n v="36.36"/>
    <n v="0"/>
    <n v="6600"/>
    <n v="0"/>
    <n v="0"/>
    <n v="0.36363636363636365"/>
    <x v="1"/>
    <x v="5"/>
    <s v="Feb"/>
    <x v="0"/>
    <s v="2025-Feb"/>
    <n v="5"/>
    <s v="FREQUENT"/>
  </r>
  <r>
    <x v="477"/>
    <d v="2024-07-31T00:00:00"/>
    <x v="262"/>
    <s v="Varun Sharma"/>
    <s v="Female"/>
    <n v="57"/>
    <x v="6"/>
    <x v="2"/>
    <s v="P703"/>
    <x v="2"/>
    <x v="2"/>
    <x v="2"/>
    <n v="4000"/>
    <x v="4"/>
    <x v="137"/>
    <n v="5800"/>
    <n v="1400"/>
    <x v="0"/>
    <x v="0"/>
    <s v="Q3"/>
    <x v="2"/>
    <n v="19.440000000000001"/>
    <n v="0"/>
    <n v="8000"/>
    <n v="800"/>
    <n v="6400000"/>
    <n v="0.19444444444444445"/>
    <x v="0"/>
    <x v="2"/>
    <s v="Jul"/>
    <x v="2"/>
    <s v="2024-Jul"/>
    <n v="2"/>
    <s v="REGULAR"/>
  </r>
  <r>
    <x v="478"/>
    <d v="2024-01-03T00:00:00"/>
    <x v="97"/>
    <s v="Amit Singh"/>
    <s v="Male"/>
    <n v="38"/>
    <x v="8"/>
    <x v="2"/>
    <s v="P101"/>
    <x v="5"/>
    <x v="4"/>
    <x v="0"/>
    <n v="55000"/>
    <x v="4"/>
    <x v="6"/>
    <n v="40000"/>
    <n v="0"/>
    <x v="3"/>
    <x v="2"/>
    <s v="Q1"/>
    <x v="0"/>
    <n v="0"/>
    <n v="-40000"/>
    <n v="55000"/>
    <n v="5500"/>
    <n v="302500000"/>
    <n v="0"/>
    <x v="0"/>
    <x v="11"/>
    <s v="Jan"/>
    <x v="0"/>
    <s v="2024-Jan"/>
    <n v="11"/>
    <s v="FREQUENT"/>
  </r>
  <r>
    <x v="479"/>
    <d v="2025-08-10T00:00:00"/>
    <x v="141"/>
    <s v="Rohan Mehta"/>
    <s v="Male"/>
    <n v="59"/>
    <x v="4"/>
    <x v="3"/>
    <s v="P702"/>
    <x v="14"/>
    <x v="2"/>
    <x v="2"/>
    <n v="7000"/>
    <x v="2"/>
    <x v="6"/>
    <n v="10400"/>
    <n v="0"/>
    <x v="2"/>
    <x v="2"/>
    <s v="Q3"/>
    <x v="0"/>
    <n v="0"/>
    <n v="-10400"/>
    <n v="14000"/>
    <n v="700"/>
    <n v="9800000"/>
    <n v="0"/>
    <x v="1"/>
    <x v="3"/>
    <s v="Aug"/>
    <x v="2"/>
    <s v="2025-Aug"/>
    <n v="16"/>
    <s v="FREQUENT"/>
  </r>
  <r>
    <x v="480"/>
    <d v="2025-06-07T00:00:00"/>
    <x v="263"/>
    <s v="Amit Sharma"/>
    <s v="Female"/>
    <n v="27"/>
    <x v="5"/>
    <x v="0"/>
    <s v="P103"/>
    <x v="19"/>
    <x v="4"/>
    <x v="3"/>
    <n v="2500"/>
    <x v="3"/>
    <x v="206"/>
    <n v="6400"/>
    <n v="3600"/>
    <x v="3"/>
    <x v="0"/>
    <s v="Q2"/>
    <x v="2"/>
    <n v="36"/>
    <n v="0"/>
    <n v="10000"/>
    <n v="0"/>
    <n v="0"/>
    <n v="0.36"/>
    <x v="1"/>
    <x v="4"/>
    <s v="Jun"/>
    <x v="1"/>
    <s v="2025-Jun"/>
    <n v="8"/>
    <s v="FREQUENT"/>
  </r>
  <r>
    <x v="481"/>
    <d v="2024-09-19T00:00:00"/>
    <x v="5"/>
    <s v="Sahil Mishra"/>
    <s v="Female"/>
    <n v="35"/>
    <x v="5"/>
    <x v="0"/>
    <s v="P701"/>
    <x v="8"/>
    <x v="2"/>
    <x v="2"/>
    <n v="4500"/>
    <x v="1"/>
    <x v="207"/>
    <n v="6400"/>
    <n v="-1250"/>
    <x v="1"/>
    <x v="1"/>
    <s v="Q3"/>
    <x v="2"/>
    <n v="16.34"/>
    <n v="-12800"/>
    <n v="9000"/>
    <n v="1350"/>
    <n v="12150000"/>
    <n v="0.16339869281045752"/>
    <x v="0"/>
    <x v="9"/>
    <s v="Sep"/>
    <x v="2"/>
    <s v="2024-Sep"/>
    <n v="11"/>
    <s v="FREQUENT"/>
  </r>
  <r>
    <x v="482"/>
    <d v="2024-10-30T00:00:00"/>
    <x v="264"/>
    <s v="Aditya Singh"/>
    <s v="Male"/>
    <n v="21"/>
    <x v="2"/>
    <x v="2"/>
    <s v="P301"/>
    <x v="21"/>
    <x v="3"/>
    <x v="0"/>
    <n v="900"/>
    <x v="4"/>
    <x v="89"/>
    <n v="550"/>
    <n v="260"/>
    <x v="2"/>
    <x v="0"/>
    <s v="Q4"/>
    <x v="2"/>
    <n v="32.1"/>
    <n v="0"/>
    <n v="900"/>
    <n v="90"/>
    <n v="81000"/>
    <n v="0.32098765432098764"/>
    <x v="0"/>
    <x v="6"/>
    <s v="Oct"/>
    <x v="3"/>
    <s v="2024-Oct"/>
    <n v="4"/>
    <s v="OCASSIONAL"/>
  </r>
  <r>
    <x v="483"/>
    <d v="2024-06-27T00:00:00"/>
    <x v="194"/>
    <s v="Pooja Mishra"/>
    <s v="Female"/>
    <n v="40"/>
    <x v="3"/>
    <x v="1"/>
    <s v="P102"/>
    <x v="11"/>
    <x v="4"/>
    <x v="2"/>
    <n v="28000"/>
    <x v="2"/>
    <x v="208"/>
    <n v="42000"/>
    <n v="11200"/>
    <x v="0"/>
    <x v="0"/>
    <s v="Q2"/>
    <x v="0"/>
    <n v="21.05"/>
    <n v="0"/>
    <n v="56000"/>
    <n v="2800"/>
    <n v="156800000"/>
    <n v="0.21052631578947367"/>
    <x v="0"/>
    <x v="4"/>
    <s v="Jun"/>
    <x v="1"/>
    <s v="2024-Jun"/>
    <n v="7"/>
    <s v="FREQUENT"/>
  </r>
  <r>
    <x v="484"/>
    <d v="2025-11-24T00:00:00"/>
    <x v="22"/>
    <s v="Ananya Sharma"/>
    <s v="Female"/>
    <n v="45"/>
    <x v="5"/>
    <x v="0"/>
    <s v="P303"/>
    <x v="4"/>
    <x v="3"/>
    <x v="2"/>
    <n v="3500"/>
    <x v="4"/>
    <x v="8"/>
    <n v="4600"/>
    <n v="1700"/>
    <x v="2"/>
    <x v="0"/>
    <s v="Q4"/>
    <x v="1"/>
    <n v="26.98"/>
    <n v="0"/>
    <n v="7000"/>
    <n v="700"/>
    <n v="4900000"/>
    <n v="0.26984126984126983"/>
    <x v="1"/>
    <x v="10"/>
    <s v="Nov"/>
    <x v="3"/>
    <s v="2025-Nov"/>
    <n v="12"/>
    <s v="FREQUENT"/>
  </r>
  <r>
    <x v="485"/>
    <d v="2024-02-16T00:00:00"/>
    <x v="226"/>
    <s v="Nikhil Reddy"/>
    <s v="Male"/>
    <n v="48"/>
    <x v="6"/>
    <x v="2"/>
    <s v="P101"/>
    <x v="5"/>
    <x v="4"/>
    <x v="2"/>
    <n v="55000"/>
    <x v="1"/>
    <x v="94"/>
    <n v="80000"/>
    <n v="13500"/>
    <x v="0"/>
    <x v="0"/>
    <s v="Q1"/>
    <x v="0"/>
    <n v="14.44"/>
    <n v="0"/>
    <n v="110000"/>
    <n v="16500"/>
    <n v="1815000000"/>
    <n v="0.14438502673796791"/>
    <x v="0"/>
    <x v="5"/>
    <s v="Feb"/>
    <x v="0"/>
    <s v="2024-Feb"/>
    <n v="6"/>
    <s v="FREQUENT"/>
  </r>
  <r>
    <x v="486"/>
    <d v="2024-06-23T00:00:00"/>
    <x v="139"/>
    <s v="Riya Das"/>
    <s v="Female"/>
    <n v="44"/>
    <x v="3"/>
    <x v="1"/>
    <s v="P303"/>
    <x v="4"/>
    <x v="3"/>
    <x v="0"/>
    <n v="3500"/>
    <x v="3"/>
    <x v="54"/>
    <n v="2300"/>
    <n v="1200"/>
    <x v="1"/>
    <x v="0"/>
    <s v="Q2"/>
    <x v="1"/>
    <n v="34.29"/>
    <n v="0"/>
    <n v="3500"/>
    <n v="0"/>
    <n v="0"/>
    <n v="0.34285714285714286"/>
    <x v="0"/>
    <x v="4"/>
    <s v="Jun"/>
    <x v="1"/>
    <s v="2024-Jun"/>
    <n v="14"/>
    <s v="FREQUENT"/>
  </r>
  <r>
    <x v="487"/>
    <d v="2025-09-28T00:00:00"/>
    <x v="103"/>
    <s v="Meera Patel"/>
    <s v="Female"/>
    <n v="60"/>
    <x v="6"/>
    <x v="2"/>
    <s v="P301"/>
    <x v="21"/>
    <x v="3"/>
    <x v="0"/>
    <n v="900"/>
    <x v="3"/>
    <x v="78"/>
    <n v="550"/>
    <n v="350"/>
    <x v="0"/>
    <x v="0"/>
    <s v="Q3"/>
    <x v="2"/>
    <n v="38.89"/>
    <n v="0"/>
    <n v="900"/>
    <n v="0"/>
    <n v="0"/>
    <n v="0.3888888888888889"/>
    <x v="1"/>
    <x v="9"/>
    <s v="Sep"/>
    <x v="2"/>
    <s v="2025-Sep"/>
    <n v="11"/>
    <s v="FREQUENT"/>
  </r>
  <r>
    <x v="488"/>
    <d v="2024-12-16T00:00:00"/>
    <x v="265"/>
    <s v="Aditya Nair"/>
    <s v="Female"/>
    <n v="48"/>
    <x v="4"/>
    <x v="3"/>
    <s v="P201"/>
    <x v="9"/>
    <x v="1"/>
    <x v="0"/>
    <n v="8500"/>
    <x v="0"/>
    <x v="71"/>
    <n v="6500"/>
    <n v="300"/>
    <x v="1"/>
    <x v="0"/>
    <s v="Q4"/>
    <x v="2"/>
    <n v="4.41"/>
    <n v="0"/>
    <n v="8500"/>
    <n v="1700"/>
    <n v="14450000"/>
    <n v="4.4117647058823532E-2"/>
    <x v="0"/>
    <x v="8"/>
    <s v="Dec"/>
    <x v="3"/>
    <s v="2024-Dec"/>
    <n v="3"/>
    <s v="REGULAR"/>
  </r>
  <r>
    <x v="489"/>
    <d v="2025-04-12T00:00:00"/>
    <x v="266"/>
    <s v="Riya Joshi"/>
    <s v="Female"/>
    <n v="58"/>
    <x v="3"/>
    <x v="1"/>
    <s v="P301"/>
    <x v="21"/>
    <x v="3"/>
    <x v="0"/>
    <n v="900"/>
    <x v="0"/>
    <x v="74"/>
    <n v="550"/>
    <n v="170"/>
    <x v="0"/>
    <x v="0"/>
    <s v="Q2"/>
    <x v="1"/>
    <n v="23.61"/>
    <n v="0"/>
    <n v="900"/>
    <n v="180"/>
    <n v="162000"/>
    <n v="0.2361111111111111"/>
    <x v="1"/>
    <x v="7"/>
    <s v="Apr"/>
    <x v="1"/>
    <s v="2025-Apr"/>
    <n v="2"/>
    <s v="REGULAR"/>
  </r>
  <r>
    <x v="490"/>
    <d v="2025-05-04T00:00:00"/>
    <x v="267"/>
    <s v="Nikhil Verma"/>
    <s v="Female"/>
    <n v="51"/>
    <x v="0"/>
    <x v="0"/>
    <s v="P403"/>
    <x v="6"/>
    <x v="0"/>
    <x v="0"/>
    <n v="2500"/>
    <x v="3"/>
    <x v="140"/>
    <n v="1500"/>
    <n v="1000"/>
    <x v="2"/>
    <x v="0"/>
    <s v="Q2"/>
    <x v="2"/>
    <n v="40"/>
    <n v="0"/>
    <n v="2500"/>
    <n v="0"/>
    <n v="0"/>
    <n v="0.4"/>
    <x v="1"/>
    <x v="1"/>
    <s v="May"/>
    <x v="1"/>
    <s v="2025-May"/>
    <n v="2"/>
    <s v="REGULAR"/>
  </r>
  <r>
    <x v="491"/>
    <d v="2024-04-25T00:00:00"/>
    <x v="268"/>
    <s v="Pooja Singh"/>
    <s v="Female"/>
    <n v="49"/>
    <x v="10"/>
    <x v="3"/>
    <s v="P105"/>
    <x v="20"/>
    <x v="4"/>
    <x v="2"/>
    <n v="22000"/>
    <x v="1"/>
    <x v="155"/>
    <n v="33000"/>
    <n v="4400"/>
    <x v="3"/>
    <x v="0"/>
    <s v="Q2"/>
    <x v="1"/>
    <n v="11.76"/>
    <n v="0"/>
    <n v="44000"/>
    <n v="6600"/>
    <n v="290400000"/>
    <n v="0.11764705882352941"/>
    <x v="0"/>
    <x v="7"/>
    <s v="Apr"/>
    <x v="1"/>
    <s v="2024-Apr"/>
    <n v="4"/>
    <s v="OCASSIONAL"/>
  </r>
  <r>
    <x v="492"/>
    <d v="2024-06-12T00:00:00"/>
    <x v="269"/>
    <s v="Amit Singh"/>
    <s v="Female"/>
    <n v="52"/>
    <x v="7"/>
    <x v="1"/>
    <s v="P104"/>
    <x v="16"/>
    <x v="4"/>
    <x v="0"/>
    <n v="5000"/>
    <x v="4"/>
    <x v="114"/>
    <n v="3500"/>
    <n v="1000"/>
    <x v="2"/>
    <x v="0"/>
    <s v="Q2"/>
    <x v="0"/>
    <n v="22.22"/>
    <n v="0"/>
    <n v="5000"/>
    <n v="500"/>
    <n v="2500000"/>
    <n v="0.22222222222222221"/>
    <x v="0"/>
    <x v="4"/>
    <s v="Jun"/>
    <x v="1"/>
    <s v="2024-Jun"/>
    <n v="15"/>
    <s v="FREQUENT"/>
  </r>
  <r>
    <x v="493"/>
    <d v="2025-08-05T00:00:00"/>
    <x v="270"/>
    <s v="Amit Das"/>
    <s v="Male"/>
    <n v="22"/>
    <x v="7"/>
    <x v="1"/>
    <s v="P702"/>
    <x v="14"/>
    <x v="2"/>
    <x v="0"/>
    <n v="7000"/>
    <x v="2"/>
    <x v="110"/>
    <n v="5200"/>
    <n v="1450"/>
    <x v="2"/>
    <x v="0"/>
    <s v="Q3"/>
    <x v="2"/>
    <n v="21.8"/>
    <n v="0"/>
    <n v="7000"/>
    <n v="350"/>
    <n v="2450000"/>
    <n v="0.21804511278195488"/>
    <x v="1"/>
    <x v="3"/>
    <s v="Aug"/>
    <x v="2"/>
    <s v="2025-Aug"/>
    <n v="3"/>
    <s v="REGULAR"/>
  </r>
  <r>
    <x v="494"/>
    <d v="2025-01-02T00:00:00"/>
    <x v="88"/>
    <s v="Rahul Verma"/>
    <s v="Male"/>
    <n v="31"/>
    <x v="6"/>
    <x v="2"/>
    <s v="P603"/>
    <x v="22"/>
    <x v="6"/>
    <x v="1"/>
    <n v="1200"/>
    <x v="2"/>
    <x v="209"/>
    <n v="2400"/>
    <n v="1020"/>
    <x v="1"/>
    <x v="0"/>
    <s v="Q1"/>
    <x v="1"/>
    <n v="29.82"/>
    <n v="0"/>
    <n v="3600"/>
    <n v="180"/>
    <n v="648000"/>
    <n v="0.2982456140350877"/>
    <x v="1"/>
    <x v="11"/>
    <s v="Jan"/>
    <x v="0"/>
    <s v="2025-Jan"/>
    <n v="12"/>
    <s v="FREQUENT"/>
  </r>
  <r>
    <x v="495"/>
    <d v="2024-05-13T00:00:00"/>
    <x v="271"/>
    <s v="Priya Joshi"/>
    <s v="Male"/>
    <n v="23"/>
    <x v="11"/>
    <x v="3"/>
    <s v="P502"/>
    <x v="7"/>
    <x v="5"/>
    <x v="2"/>
    <n v="700"/>
    <x v="4"/>
    <x v="210"/>
    <n v="1140"/>
    <n v="120"/>
    <x v="0"/>
    <x v="0"/>
    <s v="Q2"/>
    <x v="2"/>
    <n v="9.52"/>
    <n v="0"/>
    <n v="1400"/>
    <n v="140"/>
    <n v="196000"/>
    <n v="9.5238095238095233E-2"/>
    <x v="0"/>
    <x v="1"/>
    <s v="May"/>
    <x v="1"/>
    <s v="2024-May"/>
    <n v="4"/>
    <s v="OCASSIONAL"/>
  </r>
  <r>
    <x v="496"/>
    <d v="2025-02-25T00:00:00"/>
    <x v="272"/>
    <s v="Neha Verma"/>
    <s v="Male"/>
    <n v="58"/>
    <x v="6"/>
    <x v="2"/>
    <s v="P501"/>
    <x v="13"/>
    <x v="5"/>
    <x v="1"/>
    <n v="550"/>
    <x v="0"/>
    <x v="211"/>
    <n v="1350"/>
    <n v="-30"/>
    <x v="1"/>
    <x v="0"/>
    <s v="Q1"/>
    <x v="2"/>
    <n v="-2.27"/>
    <n v="0"/>
    <n v="1650"/>
    <n v="330"/>
    <n v="544500"/>
    <n v="-2.2727272727272728E-2"/>
    <x v="1"/>
    <x v="5"/>
    <s v="Feb"/>
    <x v="0"/>
    <s v="2025-Feb"/>
    <n v="2"/>
    <s v="REGULAR"/>
  </r>
  <r>
    <x v="497"/>
    <d v="2024-11-17T00:00:00"/>
    <x v="111"/>
    <s v="Sahil Iyer"/>
    <s v="Female"/>
    <n v="41"/>
    <x v="11"/>
    <x v="3"/>
    <s v="P101"/>
    <x v="5"/>
    <x v="4"/>
    <x v="0"/>
    <n v="55000"/>
    <x v="1"/>
    <x v="16"/>
    <n v="40000"/>
    <n v="6750"/>
    <x v="3"/>
    <x v="0"/>
    <s v="Q4"/>
    <x v="0"/>
    <n v="14.44"/>
    <n v="0"/>
    <n v="55000"/>
    <n v="8250"/>
    <n v="453750000"/>
    <n v="0.14438502673796791"/>
    <x v="0"/>
    <x v="10"/>
    <s v="Nov"/>
    <x v="3"/>
    <s v="2024-Nov"/>
    <n v="12"/>
    <s v="FREQUENT"/>
  </r>
  <r>
    <x v="498"/>
    <d v="2025-08-13T00:00:00"/>
    <x v="273"/>
    <s v="Riya Mishra"/>
    <s v="Female"/>
    <n v="54"/>
    <x v="6"/>
    <x v="2"/>
    <s v="P602"/>
    <x v="18"/>
    <x v="6"/>
    <x v="1"/>
    <n v="3500"/>
    <x v="4"/>
    <x v="212"/>
    <n v="7500"/>
    <n v="-1950"/>
    <x v="1"/>
    <x v="1"/>
    <s v="Q3"/>
    <x v="2"/>
    <n v="20.63"/>
    <n v="-15000"/>
    <n v="10500"/>
    <n v="1050"/>
    <n v="11025000"/>
    <n v="0.20634920634920634"/>
    <x v="1"/>
    <x v="3"/>
    <s v="Aug"/>
    <x v="2"/>
    <s v="2025-Aug"/>
    <n v="3"/>
    <s v="REGULAR"/>
  </r>
  <r>
    <x v="499"/>
    <d v="2024-12-12T00:00:00"/>
    <x v="274"/>
    <s v="Rohan Kumar"/>
    <s v="Male"/>
    <n v="55"/>
    <x v="10"/>
    <x v="3"/>
    <s v="P503"/>
    <x v="12"/>
    <x v="5"/>
    <x v="1"/>
    <n v="450"/>
    <x v="4"/>
    <x v="64"/>
    <n v="990"/>
    <n v="225"/>
    <x v="2"/>
    <x v="0"/>
    <s v="Q4"/>
    <x v="2"/>
    <n v="18.52"/>
    <n v="0"/>
    <n v="1350"/>
    <n v="135"/>
    <n v="182250"/>
    <n v="0.18518518518518517"/>
    <x v="0"/>
    <x v="8"/>
    <s v="Dec"/>
    <x v="3"/>
    <s v="2024-Dec"/>
    <n v="3"/>
    <s v="REGULAR"/>
  </r>
  <r>
    <x v="500"/>
    <d v="2024-04-07T00:00:00"/>
    <x v="71"/>
    <s v="Simran Patel"/>
    <s v="Female"/>
    <n v="26"/>
    <x v="10"/>
    <x v="3"/>
    <s v="P403"/>
    <x v="6"/>
    <x v="0"/>
    <x v="2"/>
    <n v="2500"/>
    <x v="2"/>
    <x v="80"/>
    <n v="3000"/>
    <n v="1750"/>
    <x v="3"/>
    <x v="0"/>
    <s v="Q2"/>
    <x v="0"/>
    <n v="36.840000000000003"/>
    <n v="0"/>
    <n v="5000"/>
    <n v="250"/>
    <n v="1250000"/>
    <n v="0.36842105263157893"/>
    <x v="0"/>
    <x v="7"/>
    <s v="Apr"/>
    <x v="1"/>
    <s v="2024-Apr"/>
    <n v="26"/>
    <s v="FREQUENT"/>
  </r>
  <r>
    <x v="501"/>
    <d v="2024-12-20T00:00:00"/>
    <x v="275"/>
    <s v="Vikram Reddy"/>
    <s v="Female"/>
    <n v="46"/>
    <x v="8"/>
    <x v="2"/>
    <s v="P702"/>
    <x v="14"/>
    <x v="2"/>
    <x v="2"/>
    <n v="7000"/>
    <x v="1"/>
    <x v="213"/>
    <n v="10400"/>
    <n v="1500"/>
    <x v="3"/>
    <x v="0"/>
    <s v="Q4"/>
    <x v="0"/>
    <n v="12.61"/>
    <n v="0"/>
    <n v="14000"/>
    <n v="2100"/>
    <n v="29400000"/>
    <n v="0.12605042016806722"/>
    <x v="0"/>
    <x v="8"/>
    <s v="Dec"/>
    <x v="3"/>
    <s v="2024-Dec"/>
    <n v="12"/>
    <s v="FREQUENT"/>
  </r>
  <r>
    <x v="502"/>
    <d v="2025-07-25T00:00:00"/>
    <x v="12"/>
    <s v="Meera Malhotra"/>
    <s v="Male"/>
    <n v="42"/>
    <x v="8"/>
    <x v="2"/>
    <s v="P603"/>
    <x v="22"/>
    <x v="6"/>
    <x v="0"/>
    <n v="1200"/>
    <x v="3"/>
    <x v="214"/>
    <n v="800"/>
    <n v="400"/>
    <x v="1"/>
    <x v="0"/>
    <s v="Q3"/>
    <x v="0"/>
    <n v="33.33"/>
    <n v="0"/>
    <n v="1200"/>
    <n v="0"/>
    <n v="0"/>
    <n v="0.33333333333333331"/>
    <x v="1"/>
    <x v="2"/>
    <s v="Jul"/>
    <x v="2"/>
    <s v="2025-Jul"/>
    <n v="21"/>
    <s v="FREQUENT"/>
  </r>
  <r>
    <x v="503"/>
    <d v="2024-06-09T00:00:00"/>
    <x v="83"/>
    <s v="Ananya Nair"/>
    <s v="Female"/>
    <n v="54"/>
    <x v="2"/>
    <x v="2"/>
    <s v="P503"/>
    <x v="12"/>
    <x v="5"/>
    <x v="2"/>
    <n v="450"/>
    <x v="4"/>
    <x v="89"/>
    <n v="660"/>
    <n v="150"/>
    <x v="0"/>
    <x v="0"/>
    <s v="Q2"/>
    <x v="2"/>
    <n v="18.52"/>
    <n v="0"/>
    <n v="900"/>
    <n v="90"/>
    <n v="81000"/>
    <n v="0.18518518518518517"/>
    <x v="0"/>
    <x v="4"/>
    <s v="Jun"/>
    <x v="1"/>
    <s v="2024-Jun"/>
    <n v="5"/>
    <s v="FREQUENT"/>
  </r>
  <r>
    <x v="504"/>
    <d v="2024-06-18T00:00:00"/>
    <x v="276"/>
    <s v="Vikram Iyer"/>
    <s v="Female"/>
    <n v="43"/>
    <x v="11"/>
    <x v="3"/>
    <s v="P103"/>
    <x v="19"/>
    <x v="4"/>
    <x v="0"/>
    <n v="2500"/>
    <x v="1"/>
    <x v="35"/>
    <n v="1600"/>
    <n v="525"/>
    <x v="3"/>
    <x v="0"/>
    <s v="Q2"/>
    <x v="2"/>
    <n v="24.71"/>
    <n v="0"/>
    <n v="2500"/>
    <n v="375"/>
    <n v="937500"/>
    <n v="0.24705882352941178"/>
    <x v="0"/>
    <x v="4"/>
    <s v="Jun"/>
    <x v="1"/>
    <s v="2024-Jun"/>
    <n v="3"/>
    <s v="REGULAR"/>
  </r>
  <r>
    <x v="505"/>
    <d v="2024-12-04T00:00:00"/>
    <x v="277"/>
    <s v="Akash Malhotra"/>
    <s v="Male"/>
    <n v="41"/>
    <x v="8"/>
    <x v="2"/>
    <s v="P301"/>
    <x v="21"/>
    <x v="3"/>
    <x v="2"/>
    <n v="900"/>
    <x v="2"/>
    <x v="204"/>
    <n v="1100"/>
    <n v="610"/>
    <x v="1"/>
    <x v="0"/>
    <s v="Q4"/>
    <x v="2"/>
    <n v="35.67"/>
    <n v="0"/>
    <n v="1800"/>
    <n v="90"/>
    <n v="162000"/>
    <n v="0.35672514619883039"/>
    <x v="0"/>
    <x v="8"/>
    <s v="Dec"/>
    <x v="3"/>
    <s v="2024-Dec"/>
    <n v="4"/>
    <s v="OCASSIONAL"/>
  </r>
  <r>
    <x v="506"/>
    <d v="2025-10-20T00:00:00"/>
    <x v="278"/>
    <s v="Ananya Verma"/>
    <s v="Male"/>
    <n v="48"/>
    <x v="8"/>
    <x v="2"/>
    <s v="P402"/>
    <x v="10"/>
    <x v="0"/>
    <x v="0"/>
    <n v="600"/>
    <x v="3"/>
    <x v="55"/>
    <n v="380"/>
    <n v="220"/>
    <x v="2"/>
    <x v="0"/>
    <s v="Q4"/>
    <x v="2"/>
    <n v="36.67"/>
    <n v="0"/>
    <n v="600"/>
    <n v="0"/>
    <n v="0"/>
    <n v="0.36666666666666664"/>
    <x v="1"/>
    <x v="6"/>
    <s v="Oct"/>
    <x v="3"/>
    <s v="2025-Oct"/>
    <n v="4"/>
    <s v="OCASSIONAL"/>
  </r>
  <r>
    <x v="507"/>
    <d v="2025-04-15T00:00:00"/>
    <x v="40"/>
    <s v="Akash Nair"/>
    <s v="Female"/>
    <n v="25"/>
    <x v="7"/>
    <x v="1"/>
    <s v="P501"/>
    <x v="13"/>
    <x v="5"/>
    <x v="1"/>
    <n v="550"/>
    <x v="3"/>
    <x v="215"/>
    <n v="1350"/>
    <n v="300"/>
    <x v="0"/>
    <x v="0"/>
    <s v="Q2"/>
    <x v="0"/>
    <n v="18.18"/>
    <n v="0"/>
    <n v="1650"/>
    <n v="0"/>
    <n v="0"/>
    <n v="0.18181818181818182"/>
    <x v="1"/>
    <x v="7"/>
    <s v="Apr"/>
    <x v="1"/>
    <s v="2025-Apr"/>
    <n v="14"/>
    <s v="FREQUENT"/>
  </r>
  <r>
    <x v="508"/>
    <d v="2025-05-25T00:00:00"/>
    <x v="167"/>
    <s v="Kavya Sharma"/>
    <s v="Male"/>
    <n v="35"/>
    <x v="5"/>
    <x v="0"/>
    <s v="P501"/>
    <x v="13"/>
    <x v="5"/>
    <x v="0"/>
    <n v="550"/>
    <x v="2"/>
    <x v="216"/>
    <n v="450"/>
    <n v="-72.5"/>
    <x v="1"/>
    <x v="1"/>
    <s v="Q2"/>
    <x v="1"/>
    <n v="13.88"/>
    <n v="-900"/>
    <n v="550"/>
    <n v="27.5"/>
    <n v="15125"/>
    <n v="0.13875598086124402"/>
    <x v="1"/>
    <x v="1"/>
    <s v="May"/>
    <x v="1"/>
    <s v="2025-May"/>
    <n v="15"/>
    <s v="FREQUENT"/>
  </r>
  <r>
    <x v="509"/>
    <d v="2025-10-31T00:00:00"/>
    <x v="279"/>
    <s v="Aditya Shah"/>
    <s v="Female"/>
    <n v="21"/>
    <x v="1"/>
    <x v="1"/>
    <s v="P101"/>
    <x v="5"/>
    <x v="4"/>
    <x v="0"/>
    <n v="55000"/>
    <x v="2"/>
    <x v="217"/>
    <n v="40000"/>
    <n v="12250"/>
    <x v="1"/>
    <x v="0"/>
    <s v="Q4"/>
    <x v="0"/>
    <n v="23.44"/>
    <n v="0"/>
    <n v="55000"/>
    <n v="2750"/>
    <n v="151250000"/>
    <n v="0.23444976076555024"/>
    <x v="1"/>
    <x v="6"/>
    <s v="Oct"/>
    <x v="3"/>
    <s v="2025-Oct"/>
    <n v="3"/>
    <s v="REGULAR"/>
  </r>
  <r>
    <x v="510"/>
    <d v="2025-07-24T00:00:00"/>
    <x v="141"/>
    <s v="Rohan Mehta"/>
    <s v="Male"/>
    <n v="59"/>
    <x v="4"/>
    <x v="3"/>
    <s v="P601"/>
    <x v="17"/>
    <x v="6"/>
    <x v="0"/>
    <n v="3000"/>
    <x v="1"/>
    <x v="59"/>
    <n v="2100"/>
    <n v="450"/>
    <x v="1"/>
    <x v="0"/>
    <s v="Q3"/>
    <x v="0"/>
    <n v="17.649999999999999"/>
    <n v="0"/>
    <n v="3000"/>
    <n v="450"/>
    <n v="1350000"/>
    <n v="0.17647058823529413"/>
    <x v="1"/>
    <x v="2"/>
    <s v="Jul"/>
    <x v="2"/>
    <s v="2025-Jul"/>
    <n v="16"/>
    <s v="FREQUENT"/>
  </r>
  <r>
    <x v="511"/>
    <d v="2025-09-10T00:00:00"/>
    <x v="280"/>
    <s v="Vikram Mehta"/>
    <s v="Female"/>
    <n v="25"/>
    <x v="3"/>
    <x v="1"/>
    <s v="P603"/>
    <x v="22"/>
    <x v="6"/>
    <x v="2"/>
    <n v="1200"/>
    <x v="1"/>
    <x v="6"/>
    <n v="1600"/>
    <n v="0"/>
    <x v="2"/>
    <x v="2"/>
    <s v="Q3"/>
    <x v="2"/>
    <n v="0"/>
    <n v="-1600"/>
    <n v="2400"/>
    <n v="360"/>
    <n v="864000"/>
    <n v="0"/>
    <x v="1"/>
    <x v="9"/>
    <s v="Sep"/>
    <x v="2"/>
    <s v="2025-Sep"/>
    <n v="20"/>
    <s v="FREQUENT"/>
  </r>
  <r>
    <x v="512"/>
    <d v="2025-07-29T00:00:00"/>
    <x v="151"/>
    <s v="Priya Kumar"/>
    <s v="Male"/>
    <n v="44"/>
    <x v="11"/>
    <x v="3"/>
    <s v="P202"/>
    <x v="1"/>
    <x v="1"/>
    <x v="1"/>
    <n v="12000"/>
    <x v="4"/>
    <x v="218"/>
    <n v="27000"/>
    <n v="5400"/>
    <x v="3"/>
    <x v="0"/>
    <s v="Q3"/>
    <x v="0"/>
    <n v="16.670000000000002"/>
    <n v="0"/>
    <n v="36000"/>
    <n v="3600"/>
    <n v="129600000"/>
    <n v="0.16666666666666666"/>
    <x v="1"/>
    <x v="2"/>
    <s v="Jul"/>
    <x v="2"/>
    <s v="2025-Jul"/>
    <n v="18"/>
    <s v="FREQUENT"/>
  </r>
  <r>
    <x v="513"/>
    <d v="2024-12-15T00:00:00"/>
    <x v="206"/>
    <s v="Nikhil Iyer"/>
    <s v="Male"/>
    <n v="52"/>
    <x v="9"/>
    <x v="0"/>
    <s v="P401"/>
    <x v="0"/>
    <x v="0"/>
    <x v="0"/>
    <n v="800"/>
    <x v="4"/>
    <x v="74"/>
    <n v="500"/>
    <n v="220"/>
    <x v="0"/>
    <x v="0"/>
    <s v="Q4"/>
    <x v="2"/>
    <n v="30.56"/>
    <n v="0"/>
    <n v="800"/>
    <n v="80"/>
    <n v="64000"/>
    <n v="0.30555555555555558"/>
    <x v="0"/>
    <x v="8"/>
    <s v="Dec"/>
    <x v="3"/>
    <s v="2024-Dec"/>
    <n v="4"/>
    <s v="OCASSIONAL"/>
  </r>
  <r>
    <x v="514"/>
    <d v="2025-04-10T00:00:00"/>
    <x v="281"/>
    <s v="Akash Verma"/>
    <s v="Female"/>
    <n v="38"/>
    <x v="0"/>
    <x v="0"/>
    <s v="P303"/>
    <x v="4"/>
    <x v="3"/>
    <x v="0"/>
    <n v="3500"/>
    <x v="4"/>
    <x v="30"/>
    <n v="2300"/>
    <n v="850"/>
    <x v="2"/>
    <x v="0"/>
    <s v="Q2"/>
    <x v="2"/>
    <n v="26.98"/>
    <n v="0"/>
    <n v="3500"/>
    <n v="350"/>
    <n v="1225000"/>
    <n v="0.26984126984126983"/>
    <x v="1"/>
    <x v="7"/>
    <s v="Apr"/>
    <x v="1"/>
    <s v="2025-Apr"/>
    <n v="5"/>
    <s v="FREQUENT"/>
  </r>
  <r>
    <x v="515"/>
    <d v="2025-04-29T00:00:00"/>
    <x v="56"/>
    <s v="Neha Nair"/>
    <s v="Female"/>
    <n v="43"/>
    <x v="2"/>
    <x v="2"/>
    <s v="P703"/>
    <x v="2"/>
    <x v="2"/>
    <x v="0"/>
    <n v="4000"/>
    <x v="2"/>
    <x v="2"/>
    <n v="2900"/>
    <n v="900"/>
    <x v="3"/>
    <x v="0"/>
    <s v="Q2"/>
    <x v="1"/>
    <n v="23.68"/>
    <n v="0"/>
    <n v="4000"/>
    <n v="200"/>
    <n v="800000"/>
    <n v="0.23684210526315788"/>
    <x v="1"/>
    <x v="7"/>
    <s v="Apr"/>
    <x v="1"/>
    <s v="2025-Apr"/>
    <n v="8"/>
    <s v="FREQUENT"/>
  </r>
  <r>
    <x v="516"/>
    <d v="2024-04-26T00:00:00"/>
    <x v="216"/>
    <s v="Pooja Shah"/>
    <s v="Male"/>
    <n v="51"/>
    <x v="10"/>
    <x v="3"/>
    <s v="P104"/>
    <x v="16"/>
    <x v="4"/>
    <x v="2"/>
    <n v="5000"/>
    <x v="5"/>
    <x v="185"/>
    <n v="7000"/>
    <n v="500"/>
    <x v="3"/>
    <x v="0"/>
    <s v="Q2"/>
    <x v="0"/>
    <n v="6.67"/>
    <n v="0"/>
    <n v="10000"/>
    <n v="2500"/>
    <n v="25000000"/>
    <n v="6.6666666666666666E-2"/>
    <x v="0"/>
    <x v="7"/>
    <s v="Apr"/>
    <x v="1"/>
    <s v="2024-Apr"/>
    <n v="8"/>
    <s v="FREQUENT"/>
  </r>
  <r>
    <x v="517"/>
    <d v="2024-12-15T00:00:00"/>
    <x v="182"/>
    <s v="Vikram Shah"/>
    <s v="Male"/>
    <n v="26"/>
    <x v="8"/>
    <x v="2"/>
    <s v="P401"/>
    <x v="0"/>
    <x v="0"/>
    <x v="3"/>
    <n v="800"/>
    <x v="4"/>
    <x v="219"/>
    <n v="2000"/>
    <n v="-880"/>
    <x v="0"/>
    <x v="1"/>
    <s v="Q4"/>
    <x v="1"/>
    <n v="30.56"/>
    <n v="-4000"/>
    <n v="3200"/>
    <n v="320"/>
    <n v="1024000"/>
    <n v="0.30555555555555558"/>
    <x v="0"/>
    <x v="8"/>
    <s v="Dec"/>
    <x v="3"/>
    <s v="2024-Dec"/>
    <n v="14"/>
    <s v="FREQUENT"/>
  </r>
  <r>
    <x v="518"/>
    <d v="2024-10-25T00:00:00"/>
    <x v="30"/>
    <s v="Sneha Mishra"/>
    <s v="Male"/>
    <n v="56"/>
    <x v="7"/>
    <x v="1"/>
    <s v="P601"/>
    <x v="17"/>
    <x v="6"/>
    <x v="0"/>
    <n v="3000"/>
    <x v="4"/>
    <x v="129"/>
    <n v="2100"/>
    <n v="600"/>
    <x v="2"/>
    <x v="0"/>
    <s v="Q4"/>
    <x v="0"/>
    <n v="22.22"/>
    <n v="0"/>
    <n v="3000"/>
    <n v="300"/>
    <n v="900000"/>
    <n v="0.22222222222222221"/>
    <x v="0"/>
    <x v="6"/>
    <s v="Oct"/>
    <x v="3"/>
    <s v="2024-Oct"/>
    <n v="25"/>
    <s v="FREQUENT"/>
  </r>
  <r>
    <x v="519"/>
    <d v="2024-02-16T00:00:00"/>
    <x v="173"/>
    <s v="Priya Gupta"/>
    <s v="Female"/>
    <n v="28"/>
    <x v="9"/>
    <x v="0"/>
    <s v="P201"/>
    <x v="9"/>
    <x v="1"/>
    <x v="0"/>
    <n v="8500"/>
    <x v="4"/>
    <x v="122"/>
    <n v="6500"/>
    <n v="1150"/>
    <x v="2"/>
    <x v="0"/>
    <s v="Q1"/>
    <x v="0"/>
    <n v="15.03"/>
    <n v="0"/>
    <n v="8500"/>
    <n v="850"/>
    <n v="7225000"/>
    <n v="0.15032679738562091"/>
    <x v="0"/>
    <x v="5"/>
    <s v="Feb"/>
    <x v="0"/>
    <s v="2024-Feb"/>
    <n v="17"/>
    <s v="FREQUENT"/>
  </r>
  <r>
    <x v="520"/>
    <d v="2025-02-23T00:00:00"/>
    <x v="117"/>
    <s v="Akash Gupta"/>
    <s v="Female"/>
    <n v="32"/>
    <x v="11"/>
    <x v="3"/>
    <s v="P104"/>
    <x v="16"/>
    <x v="4"/>
    <x v="0"/>
    <n v="5000"/>
    <x v="4"/>
    <x v="114"/>
    <n v="3500"/>
    <n v="1000"/>
    <x v="1"/>
    <x v="0"/>
    <s v="Q1"/>
    <x v="2"/>
    <n v="22.22"/>
    <n v="0"/>
    <n v="5000"/>
    <n v="500"/>
    <n v="2500000"/>
    <n v="0.22222222222222221"/>
    <x v="1"/>
    <x v="5"/>
    <s v="Feb"/>
    <x v="0"/>
    <s v="2025-Feb"/>
    <n v="23"/>
    <s v="FREQUENT"/>
  </r>
  <r>
    <x v="521"/>
    <d v="2024-05-03T00:00:00"/>
    <x v="282"/>
    <s v="Meera Malhotra"/>
    <s v="Female"/>
    <n v="40"/>
    <x v="5"/>
    <x v="0"/>
    <s v="P402"/>
    <x v="10"/>
    <x v="0"/>
    <x v="0"/>
    <n v="600"/>
    <x v="2"/>
    <x v="68"/>
    <n v="380"/>
    <n v="190"/>
    <x v="1"/>
    <x v="0"/>
    <s v="Q2"/>
    <x v="0"/>
    <n v="33.33"/>
    <n v="0"/>
    <n v="600"/>
    <n v="30"/>
    <n v="18000"/>
    <n v="0.33333333333333331"/>
    <x v="0"/>
    <x v="1"/>
    <s v="May"/>
    <x v="1"/>
    <s v="2024-May"/>
    <n v="12"/>
    <s v="FREQUENT"/>
  </r>
  <r>
    <x v="522"/>
    <d v="2024-07-14T00:00:00"/>
    <x v="74"/>
    <s v="Simran Iyer"/>
    <s v="Female"/>
    <n v="20"/>
    <x v="6"/>
    <x v="2"/>
    <s v="P703"/>
    <x v="2"/>
    <x v="2"/>
    <x v="0"/>
    <n v="4000"/>
    <x v="4"/>
    <x v="87"/>
    <n v="2900"/>
    <n v="700"/>
    <x v="1"/>
    <x v="0"/>
    <s v="Q3"/>
    <x v="2"/>
    <n v="19.440000000000001"/>
    <n v="0"/>
    <n v="4000"/>
    <n v="400"/>
    <n v="1600000"/>
    <n v="0.19444444444444445"/>
    <x v="0"/>
    <x v="2"/>
    <s v="Jul"/>
    <x v="2"/>
    <s v="2024-Jul"/>
    <n v="3"/>
    <s v="REGULAR"/>
  </r>
  <r>
    <x v="523"/>
    <d v="2024-02-17T00:00:00"/>
    <x v="283"/>
    <s v="Priya Gupta"/>
    <s v="Male"/>
    <n v="43"/>
    <x v="10"/>
    <x v="3"/>
    <s v="P701"/>
    <x v="8"/>
    <x v="2"/>
    <x v="2"/>
    <n v="4500"/>
    <x v="1"/>
    <x v="122"/>
    <n v="6400"/>
    <n v="1250"/>
    <x v="0"/>
    <x v="0"/>
    <s v="Q1"/>
    <x v="1"/>
    <n v="16.34"/>
    <n v="0"/>
    <n v="9000"/>
    <n v="1350"/>
    <n v="12150000"/>
    <n v="0.16339869281045752"/>
    <x v="0"/>
    <x v="5"/>
    <s v="Feb"/>
    <x v="0"/>
    <s v="2024-Feb"/>
    <n v="10"/>
    <s v="FREQUENT"/>
  </r>
  <r>
    <x v="524"/>
    <d v="2025-04-06T00:00:00"/>
    <x v="263"/>
    <s v="Amit Sharma"/>
    <s v="Female"/>
    <n v="27"/>
    <x v="5"/>
    <x v="0"/>
    <s v="P501"/>
    <x v="13"/>
    <x v="5"/>
    <x v="1"/>
    <n v="550"/>
    <x v="4"/>
    <x v="220"/>
    <n v="1350"/>
    <n v="-135"/>
    <x v="3"/>
    <x v="1"/>
    <s v="Q2"/>
    <x v="2"/>
    <n v="9.09"/>
    <n v="-2700"/>
    <n v="1650"/>
    <n v="165"/>
    <n v="272250"/>
    <n v="9.0909090909090912E-2"/>
    <x v="1"/>
    <x v="7"/>
    <s v="Apr"/>
    <x v="1"/>
    <s v="2025-Apr"/>
    <n v="8"/>
    <s v="FREQUENT"/>
  </r>
  <r>
    <x v="525"/>
    <d v="2024-05-17T00:00:00"/>
    <x v="145"/>
    <s v="Akash Sharma"/>
    <s v="Female"/>
    <n v="26"/>
    <x v="7"/>
    <x v="1"/>
    <s v="P502"/>
    <x v="7"/>
    <x v="5"/>
    <x v="2"/>
    <n v="700"/>
    <x v="4"/>
    <x v="210"/>
    <n v="1140"/>
    <n v="120"/>
    <x v="1"/>
    <x v="0"/>
    <s v="Q2"/>
    <x v="0"/>
    <n v="9.52"/>
    <n v="0"/>
    <n v="1400"/>
    <n v="140"/>
    <n v="196000"/>
    <n v="9.5238095238095233E-2"/>
    <x v="0"/>
    <x v="1"/>
    <s v="May"/>
    <x v="1"/>
    <s v="2024-May"/>
    <n v="23"/>
    <s v="FREQUENT"/>
  </r>
  <r>
    <x v="526"/>
    <d v="2025-07-20T00:00:00"/>
    <x v="0"/>
    <s v="Meera Malhotra"/>
    <s v="Female"/>
    <n v="56"/>
    <x v="0"/>
    <x v="0"/>
    <s v="P403"/>
    <x v="6"/>
    <x v="0"/>
    <x v="0"/>
    <n v="2500"/>
    <x v="3"/>
    <x v="140"/>
    <n v="1500"/>
    <n v="1000"/>
    <x v="0"/>
    <x v="0"/>
    <s v="Q3"/>
    <x v="0"/>
    <n v="40"/>
    <n v="0"/>
    <n v="2500"/>
    <n v="0"/>
    <n v="0"/>
    <n v="0.4"/>
    <x v="1"/>
    <x v="2"/>
    <s v="Jul"/>
    <x v="2"/>
    <s v="2025-Jul"/>
    <n v="30"/>
    <s v="FREQUENT"/>
  </r>
  <r>
    <x v="527"/>
    <d v="2025-06-04T00:00:00"/>
    <x v="101"/>
    <s v="Amit Singh"/>
    <s v="Female"/>
    <n v="20"/>
    <x v="10"/>
    <x v="3"/>
    <s v="P201"/>
    <x v="9"/>
    <x v="1"/>
    <x v="2"/>
    <n v="8500"/>
    <x v="4"/>
    <x v="118"/>
    <n v="13000"/>
    <n v="2300"/>
    <x v="3"/>
    <x v="0"/>
    <s v="Q2"/>
    <x v="0"/>
    <n v="15.03"/>
    <n v="0"/>
    <n v="17000"/>
    <n v="1700"/>
    <n v="28900000"/>
    <n v="0.15032679738562091"/>
    <x v="1"/>
    <x v="4"/>
    <s v="Jun"/>
    <x v="1"/>
    <s v="2025-Jun"/>
    <n v="6"/>
    <s v="FREQUENT"/>
  </r>
  <r>
    <x v="528"/>
    <d v="2024-05-11T00:00:00"/>
    <x v="284"/>
    <s v="Akash Iyer"/>
    <s v="Female"/>
    <n v="31"/>
    <x v="1"/>
    <x v="1"/>
    <s v="P104"/>
    <x v="16"/>
    <x v="4"/>
    <x v="0"/>
    <n v="5000"/>
    <x v="1"/>
    <x v="133"/>
    <n v="3500"/>
    <n v="750"/>
    <x v="1"/>
    <x v="0"/>
    <s v="Q2"/>
    <x v="2"/>
    <n v="17.649999999999999"/>
    <n v="0"/>
    <n v="5000"/>
    <n v="750"/>
    <n v="3750000"/>
    <n v="0.17647058823529413"/>
    <x v="0"/>
    <x v="1"/>
    <s v="May"/>
    <x v="1"/>
    <s v="2024-May"/>
    <n v="3"/>
    <s v="REGULAR"/>
  </r>
  <r>
    <x v="529"/>
    <d v="2024-11-25T00:00:00"/>
    <x v="241"/>
    <s v="Varun Kumar"/>
    <s v="Male"/>
    <n v="52"/>
    <x v="2"/>
    <x v="2"/>
    <s v="P503"/>
    <x v="12"/>
    <x v="5"/>
    <x v="3"/>
    <n v="450"/>
    <x v="2"/>
    <x v="204"/>
    <n v="1320"/>
    <n v="390"/>
    <x v="0"/>
    <x v="0"/>
    <s v="Q4"/>
    <x v="0"/>
    <n v="22.81"/>
    <n v="0"/>
    <n v="1800"/>
    <n v="90"/>
    <n v="162000"/>
    <n v="0.22807017543859648"/>
    <x v="0"/>
    <x v="10"/>
    <s v="Nov"/>
    <x v="3"/>
    <s v="2024-Nov"/>
    <n v="23"/>
    <s v="FREQUENT"/>
  </r>
  <r>
    <x v="530"/>
    <d v="2025-09-15T00:00:00"/>
    <x v="109"/>
    <s v="Vikram Verma"/>
    <s v="Male"/>
    <n v="37"/>
    <x v="6"/>
    <x v="2"/>
    <s v="P703"/>
    <x v="2"/>
    <x v="2"/>
    <x v="0"/>
    <n v="4000"/>
    <x v="3"/>
    <x v="108"/>
    <n v="2900"/>
    <n v="1100"/>
    <x v="3"/>
    <x v="0"/>
    <s v="Q3"/>
    <x v="1"/>
    <n v="27.5"/>
    <n v="0"/>
    <n v="4000"/>
    <n v="0"/>
    <n v="0"/>
    <n v="0.27500000000000002"/>
    <x v="1"/>
    <x v="9"/>
    <s v="Sep"/>
    <x v="2"/>
    <s v="2025-Sep"/>
    <n v="5"/>
    <s v="FREQUENT"/>
  </r>
  <r>
    <x v="531"/>
    <d v="2024-12-17T00:00:00"/>
    <x v="82"/>
    <s v="Pooja Das"/>
    <s v="Male"/>
    <n v="54"/>
    <x v="4"/>
    <x v="3"/>
    <s v="P302"/>
    <x v="15"/>
    <x v="3"/>
    <x v="0"/>
    <n v="2200"/>
    <x v="1"/>
    <x v="21"/>
    <n v="1400"/>
    <n v="470"/>
    <x v="2"/>
    <x v="0"/>
    <s v="Q4"/>
    <x v="0"/>
    <n v="25.13"/>
    <n v="0"/>
    <n v="2200"/>
    <n v="330"/>
    <n v="726000"/>
    <n v="0.25133689839572193"/>
    <x v="0"/>
    <x v="8"/>
    <s v="Dec"/>
    <x v="3"/>
    <s v="2024-Dec"/>
    <n v="12"/>
    <s v="FREQUENT"/>
  </r>
  <r>
    <x v="532"/>
    <d v="2025-02-26T00:00:00"/>
    <x v="285"/>
    <s v="Karan Patel"/>
    <s v="Male"/>
    <n v="30"/>
    <x v="1"/>
    <x v="1"/>
    <s v="P603"/>
    <x v="22"/>
    <x v="6"/>
    <x v="0"/>
    <n v="1200"/>
    <x v="2"/>
    <x v="160"/>
    <n v="800"/>
    <n v="340"/>
    <x v="3"/>
    <x v="0"/>
    <s v="Q1"/>
    <x v="2"/>
    <n v="29.82"/>
    <n v="0"/>
    <n v="1200"/>
    <n v="60"/>
    <n v="72000"/>
    <n v="0.2982456140350877"/>
    <x v="1"/>
    <x v="5"/>
    <s v="Feb"/>
    <x v="0"/>
    <s v="2025-Feb"/>
    <n v="2"/>
    <s v="REGULAR"/>
  </r>
  <r>
    <x v="533"/>
    <d v="2024-11-02T00:00:00"/>
    <x v="160"/>
    <s v="Sahil Patel"/>
    <s v="Male"/>
    <n v="59"/>
    <x v="11"/>
    <x v="3"/>
    <s v="P703"/>
    <x v="2"/>
    <x v="2"/>
    <x v="0"/>
    <n v="4000"/>
    <x v="2"/>
    <x v="2"/>
    <n v="2900"/>
    <n v="900"/>
    <x v="2"/>
    <x v="0"/>
    <s v="Q4"/>
    <x v="0"/>
    <n v="23.68"/>
    <n v="0"/>
    <n v="4000"/>
    <n v="200"/>
    <n v="800000"/>
    <n v="0.23684210526315788"/>
    <x v="0"/>
    <x v="10"/>
    <s v="Nov"/>
    <x v="3"/>
    <s v="2024-Nov"/>
    <n v="19"/>
    <s v="FREQUENT"/>
  </r>
  <r>
    <x v="534"/>
    <d v="2025-07-20T00:00:00"/>
    <x v="281"/>
    <s v="Akash Verma"/>
    <s v="Female"/>
    <n v="38"/>
    <x v="0"/>
    <x v="0"/>
    <s v="P701"/>
    <x v="8"/>
    <x v="2"/>
    <x v="0"/>
    <n v="4500"/>
    <x v="4"/>
    <x v="22"/>
    <n v="3200"/>
    <n v="850"/>
    <x v="1"/>
    <x v="0"/>
    <s v="Q3"/>
    <x v="2"/>
    <n v="20.99"/>
    <n v="0"/>
    <n v="4500"/>
    <n v="450"/>
    <n v="2025000"/>
    <n v="0.20987654320987653"/>
    <x v="1"/>
    <x v="2"/>
    <s v="Jul"/>
    <x v="2"/>
    <s v="2025-Jul"/>
    <n v="5"/>
    <s v="FREQUENT"/>
  </r>
  <r>
    <x v="535"/>
    <d v="2024-10-24T00:00:00"/>
    <x v="286"/>
    <s v="Arjun Joshi"/>
    <s v="Female"/>
    <n v="51"/>
    <x v="8"/>
    <x v="2"/>
    <s v="P702"/>
    <x v="14"/>
    <x v="2"/>
    <x v="0"/>
    <n v="7000"/>
    <x v="4"/>
    <x v="8"/>
    <n v="5200"/>
    <n v="1100"/>
    <x v="1"/>
    <x v="0"/>
    <s v="Q4"/>
    <x v="2"/>
    <n v="17.46"/>
    <n v="0"/>
    <n v="7000"/>
    <n v="700"/>
    <n v="4900000"/>
    <n v="0.17460317460317459"/>
    <x v="0"/>
    <x v="6"/>
    <s v="Oct"/>
    <x v="3"/>
    <s v="2024-Oct"/>
    <n v="9"/>
    <s v="FREQUENT"/>
  </r>
  <r>
    <x v="536"/>
    <d v="2025-12-28T00:00:00"/>
    <x v="150"/>
    <s v="Aditya Gupta"/>
    <s v="Male"/>
    <n v="44"/>
    <x v="2"/>
    <x v="2"/>
    <s v="P701"/>
    <x v="8"/>
    <x v="2"/>
    <x v="0"/>
    <n v="4500"/>
    <x v="4"/>
    <x v="22"/>
    <n v="3200"/>
    <n v="850"/>
    <x v="4"/>
    <x v="0"/>
    <s v="Q4"/>
    <x v="1"/>
    <n v="20.99"/>
    <n v="0"/>
    <n v="4500"/>
    <n v="450"/>
    <n v="2025000"/>
    <n v="0.20987654320987653"/>
    <x v="1"/>
    <x v="8"/>
    <s v="Dec"/>
    <x v="3"/>
    <s v="2025-Dec"/>
    <n v="3"/>
    <s v="REGULAR"/>
  </r>
  <r>
    <x v="537"/>
    <d v="2025-07-09T00:00:00"/>
    <x v="122"/>
    <s v="Rahul Mishra"/>
    <s v="Female"/>
    <n v="45"/>
    <x v="10"/>
    <x v="3"/>
    <s v="P703"/>
    <x v="2"/>
    <x v="2"/>
    <x v="2"/>
    <n v="4000"/>
    <x v="4"/>
    <x v="137"/>
    <n v="5800"/>
    <n v="1400"/>
    <x v="2"/>
    <x v="0"/>
    <s v="Q3"/>
    <x v="0"/>
    <n v="19.440000000000001"/>
    <n v="0"/>
    <n v="8000"/>
    <n v="800"/>
    <n v="6400000"/>
    <n v="0.19444444444444445"/>
    <x v="1"/>
    <x v="2"/>
    <s v="Jul"/>
    <x v="2"/>
    <s v="2025-Jul"/>
    <n v="5"/>
    <s v="FREQUENT"/>
  </r>
  <r>
    <x v="538"/>
    <d v="2024-12-26T00:00:00"/>
    <x v="287"/>
    <s v="Rohan Malhotra"/>
    <s v="Male"/>
    <n v="40"/>
    <x v="9"/>
    <x v="0"/>
    <s v="P601"/>
    <x v="17"/>
    <x v="6"/>
    <x v="3"/>
    <n v="3000"/>
    <x v="3"/>
    <x v="45"/>
    <n v="8400"/>
    <n v="3600"/>
    <x v="2"/>
    <x v="0"/>
    <s v="Q4"/>
    <x v="2"/>
    <n v="30"/>
    <n v="0"/>
    <n v="12000"/>
    <n v="0"/>
    <n v="0"/>
    <n v="0.3"/>
    <x v="0"/>
    <x v="8"/>
    <s v="Dec"/>
    <x v="3"/>
    <s v="2024-Dec"/>
    <n v="6"/>
    <s v="FREQUENT"/>
  </r>
  <r>
    <x v="539"/>
    <d v="2025-11-14T00:00:00"/>
    <x v="160"/>
    <s v="Sahil Patel"/>
    <s v="Male"/>
    <n v="59"/>
    <x v="11"/>
    <x v="3"/>
    <s v="P703"/>
    <x v="2"/>
    <x v="2"/>
    <x v="2"/>
    <n v="4000"/>
    <x v="1"/>
    <x v="71"/>
    <n v="5800"/>
    <n v="1000"/>
    <x v="2"/>
    <x v="0"/>
    <s v="Q4"/>
    <x v="0"/>
    <n v="14.71"/>
    <n v="0"/>
    <n v="8000"/>
    <n v="1200"/>
    <n v="9600000"/>
    <n v="0.14705882352941177"/>
    <x v="1"/>
    <x v="10"/>
    <s v="Nov"/>
    <x v="3"/>
    <s v="2025-Nov"/>
    <n v="19"/>
    <s v="FREQUENT"/>
  </r>
  <r>
    <x v="540"/>
    <d v="2025-06-30T00:00:00"/>
    <x v="144"/>
    <s v="Kavya Shah"/>
    <s v="Male"/>
    <n v="27"/>
    <x v="3"/>
    <x v="1"/>
    <s v="P302"/>
    <x v="15"/>
    <x v="3"/>
    <x v="0"/>
    <n v="2200"/>
    <x v="3"/>
    <x v="221"/>
    <n v="1400"/>
    <n v="800"/>
    <x v="0"/>
    <x v="0"/>
    <s v="Q2"/>
    <x v="0"/>
    <n v="36.36"/>
    <n v="0"/>
    <n v="2200"/>
    <n v="0"/>
    <n v="0"/>
    <n v="0.36363636363636365"/>
    <x v="1"/>
    <x v="4"/>
    <s v="Jun"/>
    <x v="1"/>
    <s v="2025-Jun"/>
    <n v="26"/>
    <s v="FREQUENT"/>
  </r>
  <r>
    <x v="541"/>
    <d v="2024-01-14T00:00:00"/>
    <x v="264"/>
    <s v="Aditya Singh"/>
    <s v="Male"/>
    <n v="21"/>
    <x v="2"/>
    <x v="2"/>
    <s v="P503"/>
    <x v="12"/>
    <x v="5"/>
    <x v="3"/>
    <n v="450"/>
    <x v="4"/>
    <x v="85"/>
    <n v="1320"/>
    <n v="300"/>
    <x v="1"/>
    <x v="0"/>
    <s v="Q1"/>
    <x v="2"/>
    <n v="18.52"/>
    <n v="0"/>
    <n v="1800"/>
    <n v="180"/>
    <n v="324000"/>
    <n v="0.18518518518518517"/>
    <x v="0"/>
    <x v="11"/>
    <s v="Jan"/>
    <x v="0"/>
    <s v="2024-Jan"/>
    <n v="4"/>
    <s v="OCASSIONAL"/>
  </r>
  <r>
    <x v="542"/>
    <d v="2024-02-24T00:00:00"/>
    <x v="199"/>
    <s v="Nikhil Nair"/>
    <s v="Female"/>
    <n v="35"/>
    <x v="11"/>
    <x v="3"/>
    <s v="P702"/>
    <x v="14"/>
    <x v="2"/>
    <x v="0"/>
    <n v="7000"/>
    <x v="3"/>
    <x v="148"/>
    <n v="5200"/>
    <n v="1800"/>
    <x v="1"/>
    <x v="0"/>
    <s v="Q1"/>
    <x v="1"/>
    <n v="25.71"/>
    <n v="0"/>
    <n v="7000"/>
    <n v="0"/>
    <n v="0"/>
    <n v="0.25714285714285712"/>
    <x v="0"/>
    <x v="5"/>
    <s v="Feb"/>
    <x v="0"/>
    <s v="2024-Feb"/>
    <n v="6"/>
    <s v="FREQUENT"/>
  </r>
  <r>
    <x v="543"/>
    <d v="2024-06-13T00:00:00"/>
    <x v="30"/>
    <s v="Sneha Mishra"/>
    <s v="Male"/>
    <n v="56"/>
    <x v="7"/>
    <x v="1"/>
    <s v="P302"/>
    <x v="15"/>
    <x v="3"/>
    <x v="2"/>
    <n v="2200"/>
    <x v="0"/>
    <x v="222"/>
    <n v="2800"/>
    <n v="720"/>
    <x v="3"/>
    <x v="0"/>
    <s v="Q2"/>
    <x v="0"/>
    <n v="20.45"/>
    <n v="0"/>
    <n v="4400"/>
    <n v="880"/>
    <n v="3872000"/>
    <n v="0.20454545454545456"/>
    <x v="0"/>
    <x v="4"/>
    <s v="Jun"/>
    <x v="1"/>
    <s v="2024-Jun"/>
    <n v="25"/>
    <s v="FREQUENT"/>
  </r>
  <r>
    <x v="544"/>
    <d v="2024-03-04T00:00:00"/>
    <x v="163"/>
    <s v="Riya Mehta"/>
    <s v="Female"/>
    <n v="50"/>
    <x v="10"/>
    <x v="3"/>
    <s v="P703"/>
    <x v="2"/>
    <x v="2"/>
    <x v="0"/>
    <n v="4000"/>
    <x v="1"/>
    <x v="61"/>
    <n v="2900"/>
    <n v="500"/>
    <x v="3"/>
    <x v="0"/>
    <s v="Q1"/>
    <x v="0"/>
    <n v="14.71"/>
    <n v="0"/>
    <n v="4000"/>
    <n v="600"/>
    <n v="2400000"/>
    <n v="0.14705882352941177"/>
    <x v="0"/>
    <x v="0"/>
    <s v="Mar"/>
    <x v="0"/>
    <s v="2024-Mar"/>
    <n v="20"/>
    <s v="FREQUENT"/>
  </r>
  <r>
    <x v="545"/>
    <d v="2025-07-08T00:00:00"/>
    <x v="181"/>
    <s v="Rohan Nair"/>
    <s v="Male"/>
    <n v="43"/>
    <x v="4"/>
    <x v="3"/>
    <s v="P102"/>
    <x v="11"/>
    <x v="4"/>
    <x v="2"/>
    <n v="28000"/>
    <x v="4"/>
    <x v="223"/>
    <n v="42000"/>
    <n v="8400"/>
    <x v="1"/>
    <x v="0"/>
    <s v="Q3"/>
    <x v="0"/>
    <n v="16.670000000000002"/>
    <n v="0"/>
    <n v="56000"/>
    <n v="5600"/>
    <n v="313600000"/>
    <n v="0.16666666666666666"/>
    <x v="1"/>
    <x v="2"/>
    <s v="Jul"/>
    <x v="2"/>
    <s v="2025-Jul"/>
    <n v="16"/>
    <s v="FREQUENT"/>
  </r>
  <r>
    <x v="546"/>
    <d v="2025-09-22T00:00:00"/>
    <x v="58"/>
    <s v="Neha Das"/>
    <s v="Male"/>
    <n v="21"/>
    <x v="2"/>
    <x v="2"/>
    <s v="P702"/>
    <x v="14"/>
    <x v="2"/>
    <x v="0"/>
    <n v="7000"/>
    <x v="3"/>
    <x v="148"/>
    <n v="5200"/>
    <n v="1800"/>
    <x v="3"/>
    <x v="0"/>
    <s v="Q3"/>
    <x v="0"/>
    <n v="25.71"/>
    <n v="0"/>
    <n v="7000"/>
    <n v="0"/>
    <n v="0"/>
    <n v="0.25714285714285712"/>
    <x v="1"/>
    <x v="9"/>
    <s v="Sep"/>
    <x v="2"/>
    <s v="2025-Sep"/>
    <n v="22"/>
    <s v="FREQUENT"/>
  </r>
  <r>
    <x v="547"/>
    <d v="2025-10-24T00:00:00"/>
    <x v="69"/>
    <s v="Simran Shah"/>
    <s v="Female"/>
    <n v="34"/>
    <x v="1"/>
    <x v="1"/>
    <s v="P601"/>
    <x v="17"/>
    <x v="6"/>
    <x v="0"/>
    <n v="3000"/>
    <x v="4"/>
    <x v="129"/>
    <n v="2100"/>
    <n v="600"/>
    <x v="1"/>
    <x v="0"/>
    <s v="Q4"/>
    <x v="2"/>
    <n v="22.22"/>
    <n v="0"/>
    <n v="3000"/>
    <n v="300"/>
    <n v="900000"/>
    <n v="0.22222222222222221"/>
    <x v="1"/>
    <x v="6"/>
    <s v="Oct"/>
    <x v="3"/>
    <s v="2025-Oct"/>
    <n v="4"/>
    <s v="OCASSIONAL"/>
  </r>
  <r>
    <x v="548"/>
    <d v="2025-12-13T00:00:00"/>
    <x v="175"/>
    <s v="Ananya Mehta"/>
    <s v="Female"/>
    <n v="48"/>
    <x v="1"/>
    <x v="1"/>
    <s v="P302"/>
    <x v="15"/>
    <x v="3"/>
    <x v="0"/>
    <n v="2200"/>
    <x v="3"/>
    <x v="221"/>
    <n v="1400"/>
    <n v="800"/>
    <x v="3"/>
    <x v="0"/>
    <s v="Q4"/>
    <x v="0"/>
    <n v="36.36"/>
    <n v="0"/>
    <n v="2200"/>
    <n v="0"/>
    <n v="0"/>
    <n v="0.36363636363636365"/>
    <x v="1"/>
    <x v="8"/>
    <s v="Dec"/>
    <x v="3"/>
    <s v="2025-Dec"/>
    <n v="11"/>
    <s v="FREQUENT"/>
  </r>
  <r>
    <x v="549"/>
    <d v="2025-01-25T00:00:00"/>
    <x v="117"/>
    <s v="Akash Gupta"/>
    <s v="Female"/>
    <n v="32"/>
    <x v="11"/>
    <x v="3"/>
    <s v="P402"/>
    <x v="10"/>
    <x v="0"/>
    <x v="1"/>
    <n v="600"/>
    <x v="4"/>
    <x v="85"/>
    <n v="1140"/>
    <n v="480"/>
    <x v="2"/>
    <x v="0"/>
    <s v="Q1"/>
    <x v="2"/>
    <n v="29.63"/>
    <n v="0"/>
    <n v="1800"/>
    <n v="180"/>
    <n v="324000"/>
    <n v="0.29629629629629628"/>
    <x v="1"/>
    <x v="11"/>
    <s v="Jan"/>
    <x v="0"/>
    <s v="2025-Jan"/>
    <n v="23"/>
    <s v="FREQUENT"/>
  </r>
  <r>
    <x v="550"/>
    <d v="2025-12-02T00:00:00"/>
    <x v="137"/>
    <s v="Pooja Patel"/>
    <s v="Female"/>
    <n v="22"/>
    <x v="6"/>
    <x v="2"/>
    <s v="P303"/>
    <x v="4"/>
    <x v="3"/>
    <x v="0"/>
    <n v="3500"/>
    <x v="0"/>
    <x v="126"/>
    <n v="2300"/>
    <n v="500"/>
    <x v="4"/>
    <x v="0"/>
    <s v="Q4"/>
    <x v="1"/>
    <n v="17.86"/>
    <n v="0"/>
    <n v="3500"/>
    <n v="700"/>
    <n v="2450000"/>
    <n v="0.17857142857142858"/>
    <x v="1"/>
    <x v="8"/>
    <s v="Dec"/>
    <x v="3"/>
    <s v="2025-Dec"/>
    <n v="6"/>
    <s v="FREQUENT"/>
  </r>
  <r>
    <x v="551"/>
    <d v="2024-09-14T00:00:00"/>
    <x v="288"/>
    <s v="Varun Mishra"/>
    <s v="Female"/>
    <n v="28"/>
    <x v="7"/>
    <x v="1"/>
    <s v="P202"/>
    <x v="1"/>
    <x v="1"/>
    <x v="0"/>
    <n v="12000"/>
    <x v="2"/>
    <x v="62"/>
    <n v="9000"/>
    <n v="2400"/>
    <x v="2"/>
    <x v="0"/>
    <s v="Q3"/>
    <x v="1"/>
    <n v="21.05"/>
    <n v="0"/>
    <n v="12000"/>
    <n v="600"/>
    <n v="7200000"/>
    <n v="0.21052631578947367"/>
    <x v="0"/>
    <x v="9"/>
    <s v="Sep"/>
    <x v="2"/>
    <s v="2024-Sep"/>
    <n v="4"/>
    <s v="OCASSIONAL"/>
  </r>
  <r>
    <x v="552"/>
    <d v="2025-03-29T00:00:00"/>
    <x v="241"/>
    <s v="Varun Kumar"/>
    <s v="Male"/>
    <n v="52"/>
    <x v="2"/>
    <x v="2"/>
    <s v="P203"/>
    <x v="3"/>
    <x v="1"/>
    <x v="0"/>
    <n v="35000"/>
    <x v="1"/>
    <x v="48"/>
    <n v="27000"/>
    <n v="2750"/>
    <x v="0"/>
    <x v="0"/>
    <s v="Q1"/>
    <x v="0"/>
    <n v="9.24"/>
    <n v="0"/>
    <n v="35000"/>
    <n v="5250"/>
    <n v="183750000"/>
    <n v="9.2436974789915971E-2"/>
    <x v="1"/>
    <x v="0"/>
    <s v="Mar"/>
    <x v="0"/>
    <s v="2025-Mar"/>
    <n v="23"/>
    <s v="FREQUENT"/>
  </r>
  <r>
    <x v="553"/>
    <d v="2025-10-25T00:00:00"/>
    <x v="181"/>
    <s v="Rohan Nair"/>
    <s v="Male"/>
    <n v="43"/>
    <x v="4"/>
    <x v="3"/>
    <s v="P401"/>
    <x v="0"/>
    <x v="0"/>
    <x v="2"/>
    <n v="800"/>
    <x v="3"/>
    <x v="53"/>
    <n v="1000"/>
    <n v="600"/>
    <x v="3"/>
    <x v="0"/>
    <s v="Q4"/>
    <x v="0"/>
    <n v="37.5"/>
    <n v="0"/>
    <n v="1600"/>
    <n v="0"/>
    <n v="0"/>
    <n v="0.375"/>
    <x v="1"/>
    <x v="6"/>
    <s v="Oct"/>
    <x v="3"/>
    <s v="2025-Oct"/>
    <n v="16"/>
    <s v="FREQUENT"/>
  </r>
  <r>
    <x v="554"/>
    <d v="2025-09-09T00:00:00"/>
    <x v="289"/>
    <s v="Aditya Gupta"/>
    <s v="Female"/>
    <n v="28"/>
    <x v="4"/>
    <x v="3"/>
    <s v="P202"/>
    <x v="1"/>
    <x v="1"/>
    <x v="2"/>
    <n v="12000"/>
    <x v="4"/>
    <x v="224"/>
    <n v="18000"/>
    <n v="-3600"/>
    <x v="3"/>
    <x v="1"/>
    <s v="Q3"/>
    <x v="2"/>
    <n v="16.670000000000002"/>
    <n v="-36000"/>
    <n v="24000"/>
    <n v="2400"/>
    <n v="57600000"/>
    <n v="0.16666666666666666"/>
    <x v="1"/>
    <x v="9"/>
    <s v="Sep"/>
    <x v="2"/>
    <s v="2025-Sep"/>
    <n v="5"/>
    <s v="FREQUENT"/>
  </r>
  <r>
    <x v="555"/>
    <d v="2024-10-28T00:00:00"/>
    <x v="290"/>
    <s v="Rohan Verma"/>
    <s v="Male"/>
    <n v="45"/>
    <x v="2"/>
    <x v="2"/>
    <s v="P501"/>
    <x v="13"/>
    <x v="5"/>
    <x v="2"/>
    <n v="550"/>
    <x v="2"/>
    <x v="47"/>
    <n v="900"/>
    <n v="145"/>
    <x v="1"/>
    <x v="0"/>
    <s v="Q4"/>
    <x v="0"/>
    <n v="13.88"/>
    <n v="0"/>
    <n v="1100"/>
    <n v="55"/>
    <n v="60500"/>
    <n v="0.13875598086124402"/>
    <x v="0"/>
    <x v="6"/>
    <s v="Oct"/>
    <x v="3"/>
    <s v="2024-Oct"/>
    <n v="17"/>
    <s v="FREQUENT"/>
  </r>
  <r>
    <x v="556"/>
    <d v="2024-07-10T00:00:00"/>
    <x v="142"/>
    <s v="Sahil Gupta"/>
    <s v="Female"/>
    <n v="45"/>
    <x v="7"/>
    <x v="1"/>
    <s v="P201"/>
    <x v="9"/>
    <x v="1"/>
    <x v="0"/>
    <n v="8500"/>
    <x v="4"/>
    <x v="122"/>
    <n v="6500"/>
    <n v="1150"/>
    <x v="3"/>
    <x v="0"/>
    <s v="Q3"/>
    <x v="1"/>
    <n v="15.03"/>
    <n v="0"/>
    <n v="8500"/>
    <n v="850"/>
    <n v="7225000"/>
    <n v="0.15032679738562091"/>
    <x v="0"/>
    <x v="2"/>
    <s v="Jul"/>
    <x v="2"/>
    <s v="2024-Jul"/>
    <n v="14"/>
    <s v="FREQUENT"/>
  </r>
  <r>
    <x v="557"/>
    <d v="2024-02-11T00:00:00"/>
    <x v="177"/>
    <s v="Simran Reddy"/>
    <s v="Female"/>
    <n v="28"/>
    <x v="7"/>
    <x v="1"/>
    <s v="P403"/>
    <x v="6"/>
    <x v="0"/>
    <x v="2"/>
    <n v="2500"/>
    <x v="3"/>
    <x v="58"/>
    <n v="3000"/>
    <n v="2000"/>
    <x v="1"/>
    <x v="0"/>
    <s v="Q1"/>
    <x v="1"/>
    <n v="40"/>
    <n v="0"/>
    <n v="5000"/>
    <n v="0"/>
    <n v="0"/>
    <n v="0.4"/>
    <x v="0"/>
    <x v="5"/>
    <s v="Feb"/>
    <x v="0"/>
    <s v="2024-Feb"/>
    <n v="8"/>
    <s v="FREQUENT"/>
  </r>
  <r>
    <x v="558"/>
    <d v="2024-06-13T00:00:00"/>
    <x v="191"/>
    <s v="Amit Reddy"/>
    <s v="Female"/>
    <n v="55"/>
    <x v="2"/>
    <x v="2"/>
    <s v="P602"/>
    <x v="18"/>
    <x v="6"/>
    <x v="0"/>
    <n v="3500"/>
    <x v="4"/>
    <x v="30"/>
    <n v="2500"/>
    <n v="650"/>
    <x v="0"/>
    <x v="0"/>
    <s v="Q2"/>
    <x v="1"/>
    <n v="20.63"/>
    <n v="0"/>
    <n v="3500"/>
    <n v="350"/>
    <n v="1225000"/>
    <n v="0.20634920634920634"/>
    <x v="0"/>
    <x v="4"/>
    <s v="Jun"/>
    <x v="1"/>
    <s v="2024-Jun"/>
    <n v="5"/>
    <s v="FREQUENT"/>
  </r>
  <r>
    <x v="559"/>
    <d v="2025-04-22T00:00:00"/>
    <x v="183"/>
    <s v="Simran Shah"/>
    <s v="Male"/>
    <n v="60"/>
    <x v="8"/>
    <x v="2"/>
    <s v="P703"/>
    <x v="2"/>
    <x v="2"/>
    <x v="0"/>
    <n v="4000"/>
    <x v="0"/>
    <x v="128"/>
    <n v="2900"/>
    <n v="300"/>
    <x v="0"/>
    <x v="0"/>
    <s v="Q2"/>
    <x v="1"/>
    <n v="9.3800000000000008"/>
    <n v="0"/>
    <n v="4000"/>
    <n v="800"/>
    <n v="3200000"/>
    <n v="9.375E-2"/>
    <x v="1"/>
    <x v="7"/>
    <s v="Apr"/>
    <x v="1"/>
    <s v="2025-Apr"/>
    <n v="6"/>
    <s v="FREQUENT"/>
  </r>
  <r>
    <x v="560"/>
    <d v="2024-11-26T00:00:00"/>
    <x v="291"/>
    <s v="Priya Kumar"/>
    <s v="Female"/>
    <n v="52"/>
    <x v="4"/>
    <x v="3"/>
    <s v="P603"/>
    <x v="22"/>
    <x v="6"/>
    <x v="0"/>
    <n v="1200"/>
    <x v="4"/>
    <x v="6"/>
    <n v="800"/>
    <n v="0"/>
    <x v="1"/>
    <x v="2"/>
    <s v="Q4"/>
    <x v="2"/>
    <n v="0"/>
    <n v="-800"/>
    <n v="1200"/>
    <n v="120"/>
    <n v="144000"/>
    <n v="0"/>
    <x v="0"/>
    <x v="10"/>
    <s v="Nov"/>
    <x v="3"/>
    <s v="2024-Nov"/>
    <n v="3"/>
    <s v="REGULAR"/>
  </r>
  <r>
    <x v="561"/>
    <d v="2025-09-22T00:00:00"/>
    <x v="292"/>
    <s v="Riya Patel"/>
    <s v="Female"/>
    <n v="49"/>
    <x v="9"/>
    <x v="0"/>
    <s v="P702"/>
    <x v="14"/>
    <x v="2"/>
    <x v="0"/>
    <n v="7000"/>
    <x v="2"/>
    <x v="110"/>
    <n v="5200"/>
    <n v="1450"/>
    <x v="1"/>
    <x v="0"/>
    <s v="Q3"/>
    <x v="1"/>
    <n v="21.8"/>
    <n v="0"/>
    <n v="7000"/>
    <n v="350"/>
    <n v="2450000"/>
    <n v="0.21804511278195488"/>
    <x v="1"/>
    <x v="9"/>
    <s v="Sep"/>
    <x v="2"/>
    <s v="2025-Sep"/>
    <n v="4"/>
    <s v="OCASSIONAL"/>
  </r>
  <r>
    <x v="562"/>
    <d v="2025-07-17T00:00:00"/>
    <x v="106"/>
    <s v="Amit Verma"/>
    <s v="Female"/>
    <n v="60"/>
    <x v="1"/>
    <x v="1"/>
    <s v="P401"/>
    <x v="0"/>
    <x v="0"/>
    <x v="0"/>
    <n v="800"/>
    <x v="4"/>
    <x v="74"/>
    <n v="500"/>
    <n v="220"/>
    <x v="1"/>
    <x v="0"/>
    <s v="Q3"/>
    <x v="0"/>
    <n v="30.56"/>
    <n v="0"/>
    <n v="800"/>
    <n v="80"/>
    <n v="64000"/>
    <n v="0.30555555555555558"/>
    <x v="1"/>
    <x v="2"/>
    <s v="Jul"/>
    <x v="2"/>
    <s v="2025-Jul"/>
    <n v="8"/>
    <s v="FREQUENT"/>
  </r>
  <r>
    <x v="563"/>
    <d v="2025-06-22T00:00:00"/>
    <x v="151"/>
    <s v="Priya Kumar"/>
    <s v="Male"/>
    <n v="44"/>
    <x v="11"/>
    <x v="3"/>
    <s v="P203"/>
    <x v="3"/>
    <x v="1"/>
    <x v="0"/>
    <n v="35000"/>
    <x v="2"/>
    <x v="3"/>
    <n v="27000"/>
    <n v="6250"/>
    <x v="4"/>
    <x v="0"/>
    <s v="Q2"/>
    <x v="0"/>
    <n v="18.8"/>
    <n v="0"/>
    <n v="35000"/>
    <n v="1750"/>
    <n v="61250000"/>
    <n v="0.18796992481203006"/>
    <x v="1"/>
    <x v="4"/>
    <s v="Jun"/>
    <x v="1"/>
    <s v="2025-Jun"/>
    <n v="18"/>
    <s v="FREQUENT"/>
  </r>
  <r>
    <x v="564"/>
    <d v="2025-06-01T00:00:00"/>
    <x v="96"/>
    <s v="Varun Verma"/>
    <s v="Female"/>
    <n v="35"/>
    <x v="10"/>
    <x v="3"/>
    <s v="P201"/>
    <x v="9"/>
    <x v="1"/>
    <x v="0"/>
    <n v="8500"/>
    <x v="3"/>
    <x v="127"/>
    <n v="6500"/>
    <n v="2000"/>
    <x v="2"/>
    <x v="0"/>
    <s v="Q2"/>
    <x v="1"/>
    <n v="23.53"/>
    <n v="0"/>
    <n v="8500"/>
    <n v="0"/>
    <n v="0"/>
    <n v="0.23529411764705882"/>
    <x v="1"/>
    <x v="4"/>
    <s v="Jun"/>
    <x v="1"/>
    <s v="2025-Jun"/>
    <n v="12"/>
    <s v="FREQUENT"/>
  </r>
  <r>
    <x v="565"/>
    <d v="2024-04-04T00:00:00"/>
    <x v="163"/>
    <s v="Riya Mehta"/>
    <s v="Female"/>
    <n v="50"/>
    <x v="10"/>
    <x v="3"/>
    <s v="P401"/>
    <x v="0"/>
    <x v="0"/>
    <x v="3"/>
    <n v="800"/>
    <x v="4"/>
    <x v="225"/>
    <n v="2000"/>
    <n v="880"/>
    <x v="1"/>
    <x v="0"/>
    <s v="Q2"/>
    <x v="0"/>
    <n v="30.56"/>
    <n v="0"/>
    <n v="3200"/>
    <n v="320"/>
    <n v="1024000"/>
    <n v="0.30555555555555558"/>
    <x v="0"/>
    <x v="7"/>
    <s v="Apr"/>
    <x v="1"/>
    <s v="2024-Apr"/>
    <n v="20"/>
    <s v="FREQUENT"/>
  </r>
  <r>
    <x v="566"/>
    <d v="2024-12-05T00:00:00"/>
    <x v="143"/>
    <s v="Vikram Gupta"/>
    <s v="Male"/>
    <n v="24"/>
    <x v="2"/>
    <x v="2"/>
    <s v="P303"/>
    <x v="4"/>
    <x v="3"/>
    <x v="0"/>
    <n v="3500"/>
    <x v="0"/>
    <x v="126"/>
    <n v="2300"/>
    <n v="500"/>
    <x v="1"/>
    <x v="0"/>
    <s v="Q4"/>
    <x v="1"/>
    <n v="17.86"/>
    <n v="0"/>
    <n v="3500"/>
    <n v="700"/>
    <n v="2450000"/>
    <n v="0.17857142857142858"/>
    <x v="0"/>
    <x v="8"/>
    <s v="Dec"/>
    <x v="3"/>
    <s v="2024-Dec"/>
    <n v="12"/>
    <s v="FREQUENT"/>
  </r>
  <r>
    <x v="567"/>
    <d v="2025-09-25T00:00:00"/>
    <x v="241"/>
    <s v="Varun Kumar"/>
    <s v="Male"/>
    <n v="52"/>
    <x v="2"/>
    <x v="2"/>
    <s v="P503"/>
    <x v="12"/>
    <x v="5"/>
    <x v="4"/>
    <n v="450"/>
    <x v="0"/>
    <x v="106"/>
    <n v="1650"/>
    <n v="150"/>
    <x v="2"/>
    <x v="0"/>
    <s v="Q3"/>
    <x v="0"/>
    <n v="8.33"/>
    <n v="0"/>
    <n v="2250"/>
    <n v="450"/>
    <n v="1012500"/>
    <n v="8.3333333333333329E-2"/>
    <x v="1"/>
    <x v="9"/>
    <s v="Sep"/>
    <x v="2"/>
    <s v="2025-Sep"/>
    <n v="23"/>
    <s v="FREQUENT"/>
  </r>
  <r>
    <x v="568"/>
    <d v="2025-10-26T00:00:00"/>
    <x v="216"/>
    <s v="Pooja Shah"/>
    <s v="Male"/>
    <n v="51"/>
    <x v="10"/>
    <x v="3"/>
    <s v="P101"/>
    <x v="5"/>
    <x v="4"/>
    <x v="3"/>
    <n v="55000"/>
    <x v="1"/>
    <x v="226"/>
    <n v="160000"/>
    <n v="27000"/>
    <x v="1"/>
    <x v="0"/>
    <s v="Q4"/>
    <x v="0"/>
    <n v="14.44"/>
    <n v="0"/>
    <n v="220000"/>
    <n v="33000"/>
    <n v="7260000000"/>
    <n v="0.14438502673796791"/>
    <x v="1"/>
    <x v="6"/>
    <s v="Oct"/>
    <x v="3"/>
    <s v="2025-Oct"/>
    <n v="8"/>
    <s v="FREQUENT"/>
  </r>
  <r>
    <x v="569"/>
    <d v="2024-09-03T00:00:00"/>
    <x v="27"/>
    <s v="Arjun Das"/>
    <s v="Male"/>
    <n v="47"/>
    <x v="10"/>
    <x v="3"/>
    <s v="P701"/>
    <x v="8"/>
    <x v="2"/>
    <x v="0"/>
    <n v="4500"/>
    <x v="4"/>
    <x v="22"/>
    <n v="3200"/>
    <n v="850"/>
    <x v="2"/>
    <x v="0"/>
    <s v="Q3"/>
    <x v="0"/>
    <n v="20.99"/>
    <n v="0"/>
    <n v="4500"/>
    <n v="450"/>
    <n v="2025000"/>
    <n v="0.20987654320987653"/>
    <x v="0"/>
    <x v="9"/>
    <s v="Sep"/>
    <x v="2"/>
    <s v="2024-Sep"/>
    <n v="10"/>
    <s v="FREQUENT"/>
  </r>
  <r>
    <x v="570"/>
    <d v="2024-02-10T00:00:00"/>
    <x v="71"/>
    <s v="Simran Patel"/>
    <s v="Female"/>
    <n v="26"/>
    <x v="10"/>
    <x v="3"/>
    <s v="P702"/>
    <x v="14"/>
    <x v="2"/>
    <x v="2"/>
    <n v="7000"/>
    <x v="0"/>
    <x v="65"/>
    <n v="10400"/>
    <n v="800"/>
    <x v="0"/>
    <x v="0"/>
    <s v="Q1"/>
    <x v="0"/>
    <n v="7.14"/>
    <n v="0"/>
    <n v="14000"/>
    <n v="2800"/>
    <n v="39200000"/>
    <n v="7.1428571428571425E-2"/>
    <x v="0"/>
    <x v="5"/>
    <s v="Feb"/>
    <x v="0"/>
    <s v="2024-Feb"/>
    <n v="26"/>
    <s v="FREQUENT"/>
  </r>
  <r>
    <x v="571"/>
    <d v="2024-04-26T00:00:00"/>
    <x v="158"/>
    <s v="Meera Mishra"/>
    <s v="Male"/>
    <n v="54"/>
    <x v="11"/>
    <x v="3"/>
    <s v="P402"/>
    <x v="10"/>
    <x v="0"/>
    <x v="2"/>
    <n v="600"/>
    <x v="1"/>
    <x v="18"/>
    <n v="760"/>
    <n v="260"/>
    <x v="1"/>
    <x v="0"/>
    <s v="Q2"/>
    <x v="0"/>
    <n v="25.49"/>
    <n v="0"/>
    <n v="1200"/>
    <n v="180"/>
    <n v="216000"/>
    <n v="0.25490196078431371"/>
    <x v="0"/>
    <x v="7"/>
    <s v="Apr"/>
    <x v="1"/>
    <s v="2024-Apr"/>
    <n v="14"/>
    <s v="FREQUENT"/>
  </r>
  <r>
    <x v="572"/>
    <d v="2024-01-26T00:00:00"/>
    <x v="293"/>
    <s v="Sneha Iyer"/>
    <s v="Male"/>
    <n v="47"/>
    <x v="11"/>
    <x v="3"/>
    <s v="P503"/>
    <x v="12"/>
    <x v="5"/>
    <x v="4"/>
    <n v="450"/>
    <x v="4"/>
    <x v="227"/>
    <n v="1650"/>
    <n v="375"/>
    <x v="0"/>
    <x v="0"/>
    <s v="Q1"/>
    <x v="2"/>
    <n v="18.52"/>
    <n v="0"/>
    <n v="2250"/>
    <n v="225"/>
    <n v="506250"/>
    <n v="0.18518518518518517"/>
    <x v="0"/>
    <x v="11"/>
    <s v="Jan"/>
    <x v="0"/>
    <s v="2024-Jan"/>
    <n v="1"/>
    <s v="REGULAR"/>
  </r>
  <r>
    <x v="573"/>
    <d v="2025-06-04T00:00:00"/>
    <x v="240"/>
    <s v="Varun Gupta"/>
    <s v="Male"/>
    <n v="54"/>
    <x v="2"/>
    <x v="2"/>
    <s v="P501"/>
    <x v="13"/>
    <x v="5"/>
    <x v="3"/>
    <n v="550"/>
    <x v="2"/>
    <x v="95"/>
    <n v="1800"/>
    <n v="290"/>
    <x v="2"/>
    <x v="0"/>
    <s v="Q2"/>
    <x v="0"/>
    <n v="13.88"/>
    <n v="0"/>
    <n v="2200"/>
    <n v="110"/>
    <n v="242000"/>
    <n v="0.13875598086124402"/>
    <x v="1"/>
    <x v="4"/>
    <s v="Jun"/>
    <x v="1"/>
    <s v="2025-Jun"/>
    <n v="14"/>
    <s v="FREQUENT"/>
  </r>
  <r>
    <x v="574"/>
    <d v="2025-10-29T00:00:00"/>
    <x v="294"/>
    <s v="Ananya Reddy"/>
    <s v="Male"/>
    <n v="27"/>
    <x v="2"/>
    <x v="2"/>
    <s v="P202"/>
    <x v="1"/>
    <x v="1"/>
    <x v="2"/>
    <n v="12000"/>
    <x v="2"/>
    <x v="228"/>
    <n v="18000"/>
    <n v="4800"/>
    <x v="1"/>
    <x v="0"/>
    <s v="Q4"/>
    <x v="1"/>
    <n v="21.05"/>
    <n v="0"/>
    <n v="24000"/>
    <n v="1200"/>
    <n v="28800000"/>
    <n v="0.21052631578947367"/>
    <x v="1"/>
    <x v="6"/>
    <s v="Oct"/>
    <x v="3"/>
    <s v="2025-Oct"/>
    <n v="5"/>
    <s v="FREQUENT"/>
  </r>
  <r>
    <x v="575"/>
    <d v="2024-04-08T00:00:00"/>
    <x v="173"/>
    <s v="Priya Gupta"/>
    <s v="Female"/>
    <n v="28"/>
    <x v="9"/>
    <x v="0"/>
    <s v="P201"/>
    <x v="9"/>
    <x v="1"/>
    <x v="2"/>
    <n v="8500"/>
    <x v="2"/>
    <x v="229"/>
    <n v="13000"/>
    <n v="3150"/>
    <x v="4"/>
    <x v="0"/>
    <s v="Q2"/>
    <x v="0"/>
    <n v="19.5"/>
    <n v="0"/>
    <n v="17000"/>
    <n v="850"/>
    <n v="14450000"/>
    <n v="0.19504643962848298"/>
    <x v="0"/>
    <x v="7"/>
    <s v="Apr"/>
    <x v="1"/>
    <s v="2024-Apr"/>
    <n v="17"/>
    <s v="FREQUENT"/>
  </r>
  <r>
    <x v="576"/>
    <d v="2025-06-30T00:00:00"/>
    <x v="18"/>
    <s v="Akash Nair"/>
    <s v="Female"/>
    <n v="36"/>
    <x v="8"/>
    <x v="2"/>
    <s v="P101"/>
    <x v="5"/>
    <x v="4"/>
    <x v="2"/>
    <n v="55000"/>
    <x v="4"/>
    <x v="102"/>
    <n v="80000"/>
    <n v="19000"/>
    <x v="2"/>
    <x v="0"/>
    <s v="Q2"/>
    <x v="1"/>
    <n v="19.190000000000001"/>
    <n v="0"/>
    <n v="110000"/>
    <n v="11000"/>
    <n v="1210000000"/>
    <n v="0.19191919191919191"/>
    <x v="1"/>
    <x v="4"/>
    <s v="Jun"/>
    <x v="1"/>
    <s v="2025-Jun"/>
    <n v="5"/>
    <s v="FREQUENT"/>
  </r>
  <r>
    <x v="577"/>
    <d v="2025-10-06T00:00:00"/>
    <x v="161"/>
    <s v="Ananya Joshi"/>
    <s v="Female"/>
    <n v="38"/>
    <x v="6"/>
    <x v="2"/>
    <s v="P202"/>
    <x v="1"/>
    <x v="1"/>
    <x v="0"/>
    <n v="12000"/>
    <x v="4"/>
    <x v="116"/>
    <n v="9000"/>
    <n v="1800"/>
    <x v="0"/>
    <x v="0"/>
    <s v="Q4"/>
    <x v="2"/>
    <n v="16.670000000000002"/>
    <n v="0"/>
    <n v="12000"/>
    <n v="1200"/>
    <n v="14400000"/>
    <n v="0.16666666666666666"/>
    <x v="1"/>
    <x v="6"/>
    <s v="Oct"/>
    <x v="3"/>
    <s v="2025-Oct"/>
    <n v="3"/>
    <s v="REGULAR"/>
  </r>
  <r>
    <x v="578"/>
    <d v="2024-04-16T00:00:00"/>
    <x v="295"/>
    <s v="Simran Reddy"/>
    <s v="Female"/>
    <n v="32"/>
    <x v="6"/>
    <x v="2"/>
    <s v="P202"/>
    <x v="1"/>
    <x v="1"/>
    <x v="0"/>
    <n v="12000"/>
    <x v="1"/>
    <x v="187"/>
    <n v="9000"/>
    <n v="1200"/>
    <x v="2"/>
    <x v="0"/>
    <s v="Q2"/>
    <x v="0"/>
    <n v="11.76"/>
    <n v="0"/>
    <n v="12000"/>
    <n v="1800"/>
    <n v="21600000"/>
    <n v="0.11764705882352941"/>
    <x v="0"/>
    <x v="7"/>
    <s v="Apr"/>
    <x v="1"/>
    <s v="2024-Apr"/>
    <n v="7"/>
    <s v="FREQUENT"/>
  </r>
  <r>
    <x v="579"/>
    <d v="2025-03-21T00:00:00"/>
    <x v="296"/>
    <s v="Nikhil Das"/>
    <s v="Female"/>
    <n v="20"/>
    <x v="2"/>
    <x v="2"/>
    <s v="P701"/>
    <x v="8"/>
    <x v="2"/>
    <x v="0"/>
    <n v="4500"/>
    <x v="1"/>
    <x v="37"/>
    <n v="3200"/>
    <n v="625"/>
    <x v="0"/>
    <x v="0"/>
    <s v="Q1"/>
    <x v="0"/>
    <n v="16.34"/>
    <n v="0"/>
    <n v="4500"/>
    <n v="675"/>
    <n v="3037500"/>
    <n v="0.16339869281045752"/>
    <x v="1"/>
    <x v="0"/>
    <s v="Mar"/>
    <x v="0"/>
    <s v="2025-Mar"/>
    <n v="8"/>
    <s v="FREQUENT"/>
  </r>
  <r>
    <x v="580"/>
    <d v="2025-12-03T00:00:00"/>
    <x v="75"/>
    <s v="Meera Sharma"/>
    <s v="Male"/>
    <n v="22"/>
    <x v="10"/>
    <x v="3"/>
    <s v="P105"/>
    <x v="20"/>
    <x v="4"/>
    <x v="0"/>
    <n v="22000"/>
    <x v="4"/>
    <x v="131"/>
    <n v="16500"/>
    <n v="3300"/>
    <x v="1"/>
    <x v="0"/>
    <s v="Q4"/>
    <x v="0"/>
    <n v="16.670000000000002"/>
    <n v="0"/>
    <n v="22000"/>
    <n v="2200"/>
    <n v="48400000"/>
    <n v="0.16666666666666666"/>
    <x v="1"/>
    <x v="8"/>
    <s v="Dec"/>
    <x v="3"/>
    <s v="2025-Dec"/>
    <n v="19"/>
    <s v="FREQUENT"/>
  </r>
  <r>
    <x v="581"/>
    <d v="2024-02-08T00:00:00"/>
    <x v="252"/>
    <s v="Simran Malhotra"/>
    <s v="Female"/>
    <n v="43"/>
    <x v="5"/>
    <x v="0"/>
    <s v="P103"/>
    <x v="19"/>
    <x v="4"/>
    <x v="0"/>
    <n v="2500"/>
    <x v="1"/>
    <x v="35"/>
    <n v="1600"/>
    <n v="525"/>
    <x v="1"/>
    <x v="0"/>
    <s v="Q1"/>
    <x v="0"/>
    <n v="24.71"/>
    <n v="0"/>
    <n v="2500"/>
    <n v="375"/>
    <n v="937500"/>
    <n v="0.24705882352941178"/>
    <x v="0"/>
    <x v="5"/>
    <s v="Feb"/>
    <x v="0"/>
    <s v="2024-Feb"/>
    <n v="11"/>
    <s v="FREQUENT"/>
  </r>
  <r>
    <x v="582"/>
    <d v="2024-09-14T00:00:00"/>
    <x v="144"/>
    <s v="Kavya Shah"/>
    <s v="Male"/>
    <n v="27"/>
    <x v="3"/>
    <x v="1"/>
    <s v="P601"/>
    <x v="17"/>
    <x v="6"/>
    <x v="0"/>
    <n v="3000"/>
    <x v="2"/>
    <x v="86"/>
    <n v="2100"/>
    <n v="750"/>
    <x v="1"/>
    <x v="0"/>
    <s v="Q3"/>
    <x v="0"/>
    <n v="26.32"/>
    <n v="0"/>
    <n v="3000"/>
    <n v="150"/>
    <n v="450000"/>
    <n v="0.26315789473684209"/>
    <x v="0"/>
    <x v="9"/>
    <s v="Sep"/>
    <x v="2"/>
    <s v="2024-Sep"/>
    <n v="26"/>
    <s v="FREQUENT"/>
  </r>
  <r>
    <x v="583"/>
    <d v="2024-09-21T00:00:00"/>
    <x v="142"/>
    <s v="Sahil Gupta"/>
    <s v="Female"/>
    <n v="45"/>
    <x v="7"/>
    <x v="1"/>
    <s v="P403"/>
    <x v="6"/>
    <x v="0"/>
    <x v="3"/>
    <n v="2500"/>
    <x v="3"/>
    <x v="206"/>
    <n v="6000"/>
    <n v="4000"/>
    <x v="1"/>
    <x v="0"/>
    <s v="Q3"/>
    <x v="1"/>
    <n v="40"/>
    <n v="0"/>
    <n v="10000"/>
    <n v="0"/>
    <n v="0"/>
    <n v="0.4"/>
    <x v="0"/>
    <x v="9"/>
    <s v="Sep"/>
    <x v="2"/>
    <s v="2024-Sep"/>
    <n v="14"/>
    <s v="FREQUENT"/>
  </r>
  <r>
    <x v="584"/>
    <d v="2025-03-19T00:00:00"/>
    <x v="182"/>
    <s v="Vikram Shah"/>
    <s v="Male"/>
    <n v="26"/>
    <x v="8"/>
    <x v="2"/>
    <s v="P303"/>
    <x v="4"/>
    <x v="3"/>
    <x v="0"/>
    <n v="3500"/>
    <x v="2"/>
    <x v="101"/>
    <n v="2300"/>
    <n v="1025"/>
    <x v="1"/>
    <x v="0"/>
    <s v="Q1"/>
    <x v="1"/>
    <n v="30.83"/>
    <n v="0"/>
    <n v="3500"/>
    <n v="175"/>
    <n v="612500"/>
    <n v="0.30827067669172931"/>
    <x v="1"/>
    <x v="0"/>
    <s v="Mar"/>
    <x v="0"/>
    <s v="2025-Mar"/>
    <n v="14"/>
    <s v="FREQUENT"/>
  </r>
  <r>
    <x v="585"/>
    <d v="2025-07-01T00:00:00"/>
    <x v="297"/>
    <s v="Karan Das"/>
    <s v="Male"/>
    <n v="29"/>
    <x v="3"/>
    <x v="1"/>
    <s v="P101"/>
    <x v="5"/>
    <x v="4"/>
    <x v="1"/>
    <n v="55000"/>
    <x v="5"/>
    <x v="230"/>
    <n v="120000"/>
    <n v="3750"/>
    <x v="2"/>
    <x v="0"/>
    <s v="Q3"/>
    <x v="0"/>
    <n v="3.03"/>
    <n v="0"/>
    <n v="165000"/>
    <n v="41250"/>
    <n v="6806250000"/>
    <n v="3.0303030303030304E-2"/>
    <x v="1"/>
    <x v="2"/>
    <s v="Jul"/>
    <x v="2"/>
    <s v="2025-Jul"/>
    <n v="5"/>
    <s v="FREQUENT"/>
  </r>
  <r>
    <x v="586"/>
    <d v="2025-08-22T00:00:00"/>
    <x v="248"/>
    <s v="Vikram Das"/>
    <s v="Male"/>
    <n v="32"/>
    <x v="6"/>
    <x v="2"/>
    <s v="P102"/>
    <x v="11"/>
    <x v="4"/>
    <x v="0"/>
    <n v="28000"/>
    <x v="1"/>
    <x v="66"/>
    <n v="21000"/>
    <n v="2800"/>
    <x v="3"/>
    <x v="0"/>
    <s v="Q3"/>
    <x v="0"/>
    <n v="11.76"/>
    <n v="0"/>
    <n v="28000"/>
    <n v="4200"/>
    <n v="117600000"/>
    <n v="0.11764705882352941"/>
    <x v="1"/>
    <x v="3"/>
    <s v="Aug"/>
    <x v="2"/>
    <s v="2025-Aug"/>
    <n v="16"/>
    <s v="FREQUENT"/>
  </r>
  <r>
    <x v="587"/>
    <d v="2025-05-29T00:00:00"/>
    <x v="298"/>
    <s v="Rohan Mishra"/>
    <s v="Female"/>
    <n v="32"/>
    <x v="0"/>
    <x v="0"/>
    <s v="P104"/>
    <x v="16"/>
    <x v="4"/>
    <x v="2"/>
    <n v="5000"/>
    <x v="4"/>
    <x v="27"/>
    <n v="7000"/>
    <n v="2000"/>
    <x v="1"/>
    <x v="0"/>
    <s v="Q2"/>
    <x v="2"/>
    <n v="22.22"/>
    <n v="0"/>
    <n v="10000"/>
    <n v="1000"/>
    <n v="10000000"/>
    <n v="0.22222222222222221"/>
    <x v="1"/>
    <x v="1"/>
    <s v="May"/>
    <x v="1"/>
    <s v="2025-May"/>
    <n v="2"/>
    <s v="REGULAR"/>
  </r>
  <r>
    <x v="588"/>
    <d v="2025-09-13T00:00:00"/>
    <x v="196"/>
    <s v="Nikhil Sharma"/>
    <s v="Male"/>
    <n v="31"/>
    <x v="4"/>
    <x v="3"/>
    <s v="P103"/>
    <x v="19"/>
    <x v="4"/>
    <x v="0"/>
    <n v="2500"/>
    <x v="2"/>
    <x v="6"/>
    <n v="1600"/>
    <n v="0"/>
    <x v="1"/>
    <x v="2"/>
    <s v="Q3"/>
    <x v="2"/>
    <n v="0"/>
    <n v="-1600"/>
    <n v="2500"/>
    <n v="125"/>
    <n v="312500"/>
    <n v="0"/>
    <x v="1"/>
    <x v="9"/>
    <s v="Sep"/>
    <x v="2"/>
    <s v="2025-Sep"/>
    <n v="7"/>
    <s v="FREQUENT"/>
  </r>
  <r>
    <x v="589"/>
    <d v="2025-01-25T00:00:00"/>
    <x v="142"/>
    <s v="Sahil Gupta"/>
    <s v="Female"/>
    <n v="45"/>
    <x v="7"/>
    <x v="1"/>
    <s v="P402"/>
    <x v="10"/>
    <x v="0"/>
    <x v="0"/>
    <n v="600"/>
    <x v="4"/>
    <x v="158"/>
    <n v="380"/>
    <n v="160"/>
    <x v="0"/>
    <x v="0"/>
    <s v="Q1"/>
    <x v="1"/>
    <n v="29.63"/>
    <n v="0"/>
    <n v="600"/>
    <n v="60"/>
    <n v="36000"/>
    <n v="0.29629629629629628"/>
    <x v="1"/>
    <x v="11"/>
    <s v="Jan"/>
    <x v="0"/>
    <s v="2025-Jan"/>
    <n v="14"/>
    <s v="FREQUENT"/>
  </r>
  <r>
    <x v="590"/>
    <d v="2024-06-09T00:00:00"/>
    <x v="36"/>
    <s v="Rahul Verma"/>
    <s v="Female"/>
    <n v="54"/>
    <x v="8"/>
    <x v="2"/>
    <s v="P601"/>
    <x v="17"/>
    <x v="6"/>
    <x v="0"/>
    <n v="3000"/>
    <x v="3"/>
    <x v="123"/>
    <n v="2100"/>
    <n v="900"/>
    <x v="1"/>
    <x v="0"/>
    <s v="Q2"/>
    <x v="2"/>
    <n v="30"/>
    <n v="0"/>
    <n v="3000"/>
    <n v="0"/>
    <n v="0"/>
    <n v="0.3"/>
    <x v="0"/>
    <x v="4"/>
    <s v="Jun"/>
    <x v="1"/>
    <s v="2024-Jun"/>
    <n v="6"/>
    <s v="FREQUENT"/>
  </r>
  <r>
    <x v="591"/>
    <d v="2025-07-12T00:00:00"/>
    <x v="221"/>
    <s v="Nikhil Reddy"/>
    <s v="Male"/>
    <n v="28"/>
    <x v="6"/>
    <x v="2"/>
    <s v="P302"/>
    <x v="15"/>
    <x v="3"/>
    <x v="1"/>
    <n v="2200"/>
    <x v="2"/>
    <x v="231"/>
    <n v="4200"/>
    <n v="2070"/>
    <x v="4"/>
    <x v="0"/>
    <s v="Q3"/>
    <x v="0"/>
    <n v="33.01"/>
    <n v="0"/>
    <n v="6600"/>
    <n v="330"/>
    <n v="2178000"/>
    <n v="0.33014354066985646"/>
    <x v="1"/>
    <x v="2"/>
    <s v="Jul"/>
    <x v="2"/>
    <s v="2025-Jul"/>
    <n v="4"/>
    <s v="OCASSIONAL"/>
  </r>
  <r>
    <x v="592"/>
    <d v="2025-11-24T00:00:00"/>
    <x v="238"/>
    <s v="Priya Mehta"/>
    <s v="Female"/>
    <n v="22"/>
    <x v="6"/>
    <x v="2"/>
    <s v="P701"/>
    <x v="8"/>
    <x v="2"/>
    <x v="2"/>
    <n v="4500"/>
    <x v="2"/>
    <x v="6"/>
    <n v="6400"/>
    <n v="0"/>
    <x v="1"/>
    <x v="2"/>
    <s v="Q4"/>
    <x v="1"/>
    <n v="0"/>
    <n v="-6400"/>
    <n v="9000"/>
    <n v="450"/>
    <n v="4050000"/>
    <n v="0"/>
    <x v="1"/>
    <x v="10"/>
    <s v="Nov"/>
    <x v="3"/>
    <s v="2025-Nov"/>
    <n v="14"/>
    <s v="FREQUENT"/>
  </r>
  <r>
    <x v="593"/>
    <d v="2025-07-20T00:00:00"/>
    <x v="115"/>
    <s v="Akash Singh"/>
    <s v="Male"/>
    <n v="55"/>
    <x v="0"/>
    <x v="0"/>
    <s v="P601"/>
    <x v="17"/>
    <x v="6"/>
    <x v="0"/>
    <n v="3000"/>
    <x v="4"/>
    <x v="129"/>
    <n v="2100"/>
    <n v="600"/>
    <x v="1"/>
    <x v="0"/>
    <s v="Q3"/>
    <x v="1"/>
    <n v="22.22"/>
    <n v="0"/>
    <n v="3000"/>
    <n v="300"/>
    <n v="900000"/>
    <n v="0.22222222222222221"/>
    <x v="1"/>
    <x v="2"/>
    <s v="Jul"/>
    <x v="2"/>
    <s v="2025-Jul"/>
    <n v="6"/>
    <s v="FREQUENT"/>
  </r>
  <r>
    <x v="594"/>
    <d v="2025-08-09T00:00:00"/>
    <x v="230"/>
    <s v="Kavya Singh"/>
    <s v="Male"/>
    <n v="28"/>
    <x v="9"/>
    <x v="0"/>
    <s v="P603"/>
    <x v="22"/>
    <x v="6"/>
    <x v="0"/>
    <n v="1200"/>
    <x v="1"/>
    <x v="18"/>
    <n v="800"/>
    <n v="220"/>
    <x v="1"/>
    <x v="0"/>
    <s v="Q3"/>
    <x v="1"/>
    <n v="21.57"/>
    <n v="0"/>
    <n v="1200"/>
    <n v="180"/>
    <n v="216000"/>
    <n v="0.21568627450980393"/>
    <x v="1"/>
    <x v="3"/>
    <s v="Aug"/>
    <x v="2"/>
    <s v="2025-Aug"/>
    <n v="8"/>
    <s v="FREQUENT"/>
  </r>
  <r>
    <x v="595"/>
    <d v="2024-03-28T00:00:00"/>
    <x v="299"/>
    <s v="Vikram Nair"/>
    <s v="Male"/>
    <n v="60"/>
    <x v="5"/>
    <x v="0"/>
    <s v="P302"/>
    <x v="15"/>
    <x v="3"/>
    <x v="1"/>
    <n v="2200"/>
    <x v="2"/>
    <x v="231"/>
    <n v="4200"/>
    <n v="2070"/>
    <x v="1"/>
    <x v="0"/>
    <s v="Q1"/>
    <x v="2"/>
    <n v="33.01"/>
    <n v="0"/>
    <n v="6600"/>
    <n v="330"/>
    <n v="2178000"/>
    <n v="0.33014354066985646"/>
    <x v="0"/>
    <x v="0"/>
    <s v="Mar"/>
    <x v="0"/>
    <s v="2024-Mar"/>
    <n v="4"/>
    <s v="OCASSIONAL"/>
  </r>
  <r>
    <x v="596"/>
    <d v="2024-12-18T00:00:00"/>
    <x v="3"/>
    <s v="Kavya Reddy"/>
    <s v="Female"/>
    <n v="51"/>
    <x v="3"/>
    <x v="1"/>
    <s v="P202"/>
    <x v="1"/>
    <x v="1"/>
    <x v="0"/>
    <n v="12000"/>
    <x v="4"/>
    <x v="116"/>
    <n v="9000"/>
    <n v="1800"/>
    <x v="2"/>
    <x v="0"/>
    <s v="Q4"/>
    <x v="1"/>
    <n v="16.670000000000002"/>
    <n v="0"/>
    <n v="12000"/>
    <n v="1200"/>
    <n v="14400000"/>
    <n v="0.16666666666666666"/>
    <x v="0"/>
    <x v="8"/>
    <s v="Dec"/>
    <x v="3"/>
    <s v="2024-Dec"/>
    <n v="8"/>
    <s v="FREQUENT"/>
  </r>
  <r>
    <x v="597"/>
    <d v="2025-06-08T00:00:00"/>
    <x v="89"/>
    <s v="Sneha Reddy"/>
    <s v="Female"/>
    <n v="47"/>
    <x v="2"/>
    <x v="2"/>
    <s v="P105"/>
    <x v="20"/>
    <x v="4"/>
    <x v="2"/>
    <n v="22000"/>
    <x v="2"/>
    <x v="164"/>
    <n v="33000"/>
    <n v="8800"/>
    <x v="1"/>
    <x v="0"/>
    <s v="Q2"/>
    <x v="2"/>
    <n v="21.05"/>
    <n v="0"/>
    <n v="44000"/>
    <n v="2200"/>
    <n v="96800000"/>
    <n v="0.21052631578947367"/>
    <x v="1"/>
    <x v="4"/>
    <s v="Jun"/>
    <x v="1"/>
    <s v="2025-Jun"/>
    <n v="17"/>
    <s v="FREQUENT"/>
  </r>
  <r>
    <x v="598"/>
    <d v="2024-09-15T00:00:00"/>
    <x v="132"/>
    <s v="Meera Iyer"/>
    <s v="Male"/>
    <n v="57"/>
    <x v="6"/>
    <x v="2"/>
    <s v="P202"/>
    <x v="1"/>
    <x v="1"/>
    <x v="1"/>
    <n v="12000"/>
    <x v="2"/>
    <x v="232"/>
    <n v="27000"/>
    <n v="7200"/>
    <x v="1"/>
    <x v="0"/>
    <s v="Q3"/>
    <x v="0"/>
    <n v="21.05"/>
    <n v="0"/>
    <n v="36000"/>
    <n v="1800"/>
    <n v="64800000"/>
    <n v="0.21052631578947367"/>
    <x v="0"/>
    <x v="9"/>
    <s v="Sep"/>
    <x v="2"/>
    <s v="2024-Sep"/>
    <n v="14"/>
    <s v="FREQUENT"/>
  </r>
  <r>
    <x v="599"/>
    <d v="2025-08-03T00:00:00"/>
    <x v="71"/>
    <s v="Simran Patel"/>
    <s v="Female"/>
    <n v="26"/>
    <x v="10"/>
    <x v="3"/>
    <s v="P102"/>
    <x v="11"/>
    <x v="4"/>
    <x v="0"/>
    <n v="28000"/>
    <x v="0"/>
    <x v="6"/>
    <n v="21000"/>
    <n v="0"/>
    <x v="0"/>
    <x v="2"/>
    <s v="Q3"/>
    <x v="0"/>
    <n v="0"/>
    <n v="-21000"/>
    <n v="28000"/>
    <n v="5600"/>
    <n v="156800000"/>
    <n v="0"/>
    <x v="1"/>
    <x v="3"/>
    <s v="Aug"/>
    <x v="2"/>
    <s v="2025-Aug"/>
    <n v="26"/>
    <s v="FREQUENT"/>
  </r>
  <r>
    <x v="600"/>
    <d v="2025-07-16T00:00:00"/>
    <x v="25"/>
    <s v="Rahul Mishra"/>
    <s v="Female"/>
    <n v="54"/>
    <x v="2"/>
    <x v="2"/>
    <s v="P501"/>
    <x v="13"/>
    <x v="5"/>
    <x v="2"/>
    <n v="550"/>
    <x v="1"/>
    <x v="233"/>
    <n v="900"/>
    <n v="35"/>
    <x v="2"/>
    <x v="0"/>
    <s v="Q3"/>
    <x v="0"/>
    <n v="3.74"/>
    <n v="0"/>
    <n v="1100"/>
    <n v="165"/>
    <n v="181500"/>
    <n v="3.7433155080213901E-2"/>
    <x v="1"/>
    <x v="2"/>
    <s v="Jul"/>
    <x v="2"/>
    <s v="2025-Jul"/>
    <n v="22"/>
    <s v="FREQUENT"/>
  </r>
  <r>
    <x v="601"/>
    <d v="2025-11-18T00:00:00"/>
    <x v="300"/>
    <s v="Aditya Shah"/>
    <s v="Male"/>
    <n v="55"/>
    <x v="0"/>
    <x v="0"/>
    <s v="P103"/>
    <x v="19"/>
    <x v="4"/>
    <x v="0"/>
    <n v="2500"/>
    <x v="1"/>
    <x v="35"/>
    <n v="1600"/>
    <n v="525"/>
    <x v="1"/>
    <x v="0"/>
    <s v="Q4"/>
    <x v="2"/>
    <n v="24.71"/>
    <n v="0"/>
    <n v="2500"/>
    <n v="375"/>
    <n v="937500"/>
    <n v="0.24705882352941178"/>
    <x v="1"/>
    <x v="10"/>
    <s v="Nov"/>
    <x v="3"/>
    <s v="2025-Nov"/>
    <n v="4"/>
    <s v="OCASSIONAL"/>
  </r>
  <r>
    <x v="602"/>
    <d v="2025-08-17T00:00:00"/>
    <x v="44"/>
    <s v="Riya Shah"/>
    <s v="Male"/>
    <n v="56"/>
    <x v="11"/>
    <x v="3"/>
    <s v="P502"/>
    <x v="7"/>
    <x v="5"/>
    <x v="1"/>
    <n v="700"/>
    <x v="2"/>
    <x v="234"/>
    <n v="1710"/>
    <n v="285"/>
    <x v="4"/>
    <x v="0"/>
    <s v="Q3"/>
    <x v="1"/>
    <n v="14.29"/>
    <n v="0"/>
    <n v="2100"/>
    <n v="105"/>
    <n v="220500"/>
    <n v="0.14285714285714285"/>
    <x v="1"/>
    <x v="3"/>
    <s v="Aug"/>
    <x v="2"/>
    <s v="2025-Aug"/>
    <n v="4"/>
    <s v="OCASSIONAL"/>
  </r>
  <r>
    <x v="603"/>
    <d v="2025-11-18T00:00:00"/>
    <x v="145"/>
    <s v="Akash Sharma"/>
    <s v="Female"/>
    <n v="26"/>
    <x v="7"/>
    <x v="1"/>
    <s v="P701"/>
    <x v="8"/>
    <x v="2"/>
    <x v="0"/>
    <n v="4500"/>
    <x v="2"/>
    <x v="132"/>
    <n v="3200"/>
    <n v="1075"/>
    <x v="1"/>
    <x v="0"/>
    <s v="Q4"/>
    <x v="0"/>
    <n v="25.15"/>
    <n v="0"/>
    <n v="4500"/>
    <n v="225"/>
    <n v="1012500"/>
    <n v="0.25146198830409355"/>
    <x v="1"/>
    <x v="10"/>
    <s v="Nov"/>
    <x v="3"/>
    <s v="2025-Nov"/>
    <n v="23"/>
    <s v="FREQUENT"/>
  </r>
  <r>
    <x v="604"/>
    <d v="2024-03-12T00:00:00"/>
    <x v="301"/>
    <s v="Sneha Shah"/>
    <s v="Male"/>
    <n v="59"/>
    <x v="5"/>
    <x v="0"/>
    <s v="P202"/>
    <x v="1"/>
    <x v="1"/>
    <x v="0"/>
    <n v="12000"/>
    <x v="2"/>
    <x v="62"/>
    <n v="9000"/>
    <n v="2400"/>
    <x v="1"/>
    <x v="0"/>
    <s v="Q1"/>
    <x v="2"/>
    <n v="21.05"/>
    <n v="0"/>
    <n v="12000"/>
    <n v="600"/>
    <n v="7200000"/>
    <n v="0.21052631578947367"/>
    <x v="0"/>
    <x v="0"/>
    <s v="Mar"/>
    <x v="0"/>
    <s v="2024-Mar"/>
    <n v="1"/>
    <s v="REGULAR"/>
  </r>
  <r>
    <x v="605"/>
    <d v="2025-09-23T00:00:00"/>
    <x v="226"/>
    <s v="Nikhil Reddy"/>
    <s v="Male"/>
    <n v="48"/>
    <x v="6"/>
    <x v="2"/>
    <s v="P702"/>
    <x v="14"/>
    <x v="2"/>
    <x v="0"/>
    <n v="7000"/>
    <x v="2"/>
    <x v="110"/>
    <n v="5200"/>
    <n v="1450"/>
    <x v="1"/>
    <x v="0"/>
    <s v="Q3"/>
    <x v="0"/>
    <n v="21.8"/>
    <n v="0"/>
    <n v="7000"/>
    <n v="350"/>
    <n v="2450000"/>
    <n v="0.21804511278195488"/>
    <x v="1"/>
    <x v="9"/>
    <s v="Sep"/>
    <x v="2"/>
    <s v="2025-Sep"/>
    <n v="6"/>
    <s v="FREQUENT"/>
  </r>
  <r>
    <x v="606"/>
    <d v="2025-08-02T00:00:00"/>
    <x v="267"/>
    <s v="Nikhil Verma"/>
    <s v="Female"/>
    <n v="51"/>
    <x v="0"/>
    <x v="0"/>
    <s v="P602"/>
    <x v="18"/>
    <x v="6"/>
    <x v="0"/>
    <n v="3500"/>
    <x v="0"/>
    <x v="126"/>
    <n v="2500"/>
    <n v="300"/>
    <x v="1"/>
    <x v="0"/>
    <s v="Q3"/>
    <x v="2"/>
    <n v="10.71"/>
    <n v="0"/>
    <n v="3500"/>
    <n v="700"/>
    <n v="2450000"/>
    <n v="0.10714285714285714"/>
    <x v="1"/>
    <x v="3"/>
    <s v="Aug"/>
    <x v="2"/>
    <s v="2025-Aug"/>
    <n v="2"/>
    <s v="REGULAR"/>
  </r>
  <r>
    <x v="607"/>
    <d v="2025-03-14T00:00:00"/>
    <x v="272"/>
    <s v="Neha Verma"/>
    <s v="Male"/>
    <n v="58"/>
    <x v="6"/>
    <x v="2"/>
    <s v="P201"/>
    <x v="9"/>
    <x v="1"/>
    <x v="0"/>
    <n v="8500"/>
    <x v="4"/>
    <x v="122"/>
    <n v="6500"/>
    <n v="1150"/>
    <x v="1"/>
    <x v="0"/>
    <s v="Q1"/>
    <x v="2"/>
    <n v="15.03"/>
    <n v="0"/>
    <n v="8500"/>
    <n v="850"/>
    <n v="7225000"/>
    <n v="0.15032679738562091"/>
    <x v="1"/>
    <x v="0"/>
    <s v="Mar"/>
    <x v="0"/>
    <s v="2025-Mar"/>
    <n v="2"/>
    <s v="REGULAR"/>
  </r>
  <r>
    <x v="608"/>
    <d v="2024-08-14T00:00:00"/>
    <x v="302"/>
    <s v="Akash Singh"/>
    <s v="Female"/>
    <n v="34"/>
    <x v="9"/>
    <x v="0"/>
    <s v="P703"/>
    <x v="2"/>
    <x v="2"/>
    <x v="0"/>
    <n v="4000"/>
    <x v="4"/>
    <x v="87"/>
    <n v="2900"/>
    <n v="700"/>
    <x v="3"/>
    <x v="0"/>
    <s v="Q3"/>
    <x v="2"/>
    <n v="19.440000000000001"/>
    <n v="0"/>
    <n v="4000"/>
    <n v="400"/>
    <n v="1600000"/>
    <n v="0.19444444444444445"/>
    <x v="0"/>
    <x v="3"/>
    <s v="Aug"/>
    <x v="2"/>
    <s v="2024-Aug"/>
    <n v="3"/>
    <s v="REGULAR"/>
  </r>
  <r>
    <x v="609"/>
    <d v="2025-01-03T00:00:00"/>
    <x v="92"/>
    <s v="Simran Joshi"/>
    <s v="Male"/>
    <n v="57"/>
    <x v="9"/>
    <x v="0"/>
    <s v="P105"/>
    <x v="20"/>
    <x v="4"/>
    <x v="0"/>
    <n v="22000"/>
    <x v="1"/>
    <x v="120"/>
    <n v="16500"/>
    <n v="2200"/>
    <x v="3"/>
    <x v="0"/>
    <s v="Q1"/>
    <x v="1"/>
    <n v="11.76"/>
    <n v="0"/>
    <n v="22000"/>
    <n v="3300"/>
    <n v="72600000"/>
    <n v="0.11764705882352941"/>
    <x v="1"/>
    <x v="11"/>
    <s v="Jan"/>
    <x v="0"/>
    <s v="2025-Jan"/>
    <n v="10"/>
    <s v="FREQUENT"/>
  </r>
  <r>
    <x v="610"/>
    <d v="2025-05-06T00:00:00"/>
    <x v="73"/>
    <s v="Pooja Patel"/>
    <s v="Male"/>
    <n v="54"/>
    <x v="3"/>
    <x v="1"/>
    <s v="P501"/>
    <x v="13"/>
    <x v="5"/>
    <x v="3"/>
    <n v="550"/>
    <x v="2"/>
    <x v="95"/>
    <n v="1800"/>
    <n v="290"/>
    <x v="2"/>
    <x v="0"/>
    <s v="Q2"/>
    <x v="1"/>
    <n v="13.88"/>
    <n v="0"/>
    <n v="2200"/>
    <n v="110"/>
    <n v="242000"/>
    <n v="0.13875598086124402"/>
    <x v="1"/>
    <x v="1"/>
    <s v="May"/>
    <x v="1"/>
    <s v="2025-May"/>
    <n v="8"/>
    <s v="FREQUENT"/>
  </r>
  <r>
    <x v="611"/>
    <d v="2025-05-13T00:00:00"/>
    <x v="156"/>
    <s v="Ananya Verma"/>
    <s v="Male"/>
    <n v="36"/>
    <x v="4"/>
    <x v="3"/>
    <s v="P601"/>
    <x v="17"/>
    <x v="6"/>
    <x v="0"/>
    <n v="3000"/>
    <x v="4"/>
    <x v="129"/>
    <n v="2100"/>
    <n v="600"/>
    <x v="1"/>
    <x v="0"/>
    <s v="Q2"/>
    <x v="2"/>
    <n v="22.22"/>
    <n v="0"/>
    <n v="3000"/>
    <n v="300"/>
    <n v="900000"/>
    <n v="0.22222222222222221"/>
    <x v="1"/>
    <x v="1"/>
    <s v="May"/>
    <x v="1"/>
    <s v="2025-May"/>
    <n v="3"/>
    <s v="REGULAR"/>
  </r>
  <r>
    <x v="612"/>
    <d v="2024-03-24T00:00:00"/>
    <x v="7"/>
    <s v="Ananya Patel"/>
    <s v="Female"/>
    <n v="33"/>
    <x v="7"/>
    <x v="1"/>
    <s v="P301"/>
    <x v="21"/>
    <x v="3"/>
    <x v="0"/>
    <n v="900"/>
    <x v="2"/>
    <x v="135"/>
    <n v="550"/>
    <n v="305"/>
    <x v="0"/>
    <x v="0"/>
    <s v="Q1"/>
    <x v="0"/>
    <n v="35.67"/>
    <n v="0"/>
    <n v="900"/>
    <n v="45"/>
    <n v="40500"/>
    <n v="0.35672514619883039"/>
    <x v="0"/>
    <x v="0"/>
    <s v="Mar"/>
    <x v="0"/>
    <s v="2024-Mar"/>
    <n v="16"/>
    <s v="FREQUENT"/>
  </r>
  <r>
    <x v="613"/>
    <d v="2025-07-05T00:00:00"/>
    <x v="303"/>
    <s v="Meera Singh"/>
    <s v="Female"/>
    <n v="41"/>
    <x v="3"/>
    <x v="1"/>
    <s v="P202"/>
    <x v="1"/>
    <x v="1"/>
    <x v="2"/>
    <n v="12000"/>
    <x v="5"/>
    <x v="6"/>
    <n v="18000"/>
    <n v="0"/>
    <x v="1"/>
    <x v="2"/>
    <s v="Q3"/>
    <x v="2"/>
    <n v="0"/>
    <n v="-18000"/>
    <n v="24000"/>
    <n v="6000"/>
    <n v="144000000"/>
    <n v="0"/>
    <x v="1"/>
    <x v="2"/>
    <s v="Jul"/>
    <x v="2"/>
    <s v="2025-Jul"/>
    <n v="3"/>
    <s v="REGULAR"/>
  </r>
  <r>
    <x v="614"/>
    <d v="2024-03-19T00:00:00"/>
    <x v="297"/>
    <s v="Karan Das"/>
    <s v="Male"/>
    <n v="29"/>
    <x v="3"/>
    <x v="1"/>
    <s v="P103"/>
    <x v="19"/>
    <x v="4"/>
    <x v="0"/>
    <n v="2500"/>
    <x v="1"/>
    <x v="35"/>
    <n v="1600"/>
    <n v="525"/>
    <x v="0"/>
    <x v="0"/>
    <s v="Q1"/>
    <x v="0"/>
    <n v="24.71"/>
    <n v="0"/>
    <n v="2500"/>
    <n v="375"/>
    <n v="937500"/>
    <n v="0.24705882352941178"/>
    <x v="0"/>
    <x v="0"/>
    <s v="Mar"/>
    <x v="0"/>
    <s v="2024-Mar"/>
    <n v="5"/>
    <s v="FREQUENT"/>
  </r>
  <r>
    <x v="615"/>
    <d v="2025-10-08T00:00:00"/>
    <x v="304"/>
    <s v="Rahul Gupta"/>
    <s v="Female"/>
    <n v="56"/>
    <x v="3"/>
    <x v="1"/>
    <s v="P101"/>
    <x v="5"/>
    <x v="4"/>
    <x v="0"/>
    <n v="55000"/>
    <x v="4"/>
    <x v="34"/>
    <n v="40000"/>
    <n v="9500"/>
    <x v="0"/>
    <x v="0"/>
    <s v="Q4"/>
    <x v="1"/>
    <n v="19.190000000000001"/>
    <n v="0"/>
    <n v="55000"/>
    <n v="5500"/>
    <n v="302500000"/>
    <n v="0.19191919191919191"/>
    <x v="1"/>
    <x v="6"/>
    <s v="Oct"/>
    <x v="3"/>
    <s v="2025-Oct"/>
    <n v="1"/>
    <s v="REGULAR"/>
  </r>
  <r>
    <x v="616"/>
    <d v="2025-08-27T00:00:00"/>
    <x v="305"/>
    <s v="Vikram Iyer"/>
    <s v="Female"/>
    <n v="47"/>
    <x v="8"/>
    <x v="2"/>
    <s v="P202"/>
    <x v="1"/>
    <x v="1"/>
    <x v="0"/>
    <n v="12000"/>
    <x v="1"/>
    <x v="187"/>
    <n v="9000"/>
    <n v="1200"/>
    <x v="0"/>
    <x v="0"/>
    <s v="Q3"/>
    <x v="2"/>
    <n v="11.76"/>
    <n v="0"/>
    <n v="12000"/>
    <n v="1800"/>
    <n v="21600000"/>
    <n v="0.11764705882352941"/>
    <x v="1"/>
    <x v="3"/>
    <s v="Aug"/>
    <x v="2"/>
    <s v="2025-Aug"/>
    <n v="3"/>
    <s v="REGULAR"/>
  </r>
  <r>
    <x v="617"/>
    <d v="2025-07-10T00:00:00"/>
    <x v="306"/>
    <s v="Neha Mishra"/>
    <s v="Male"/>
    <n v="20"/>
    <x v="3"/>
    <x v="1"/>
    <s v="P601"/>
    <x v="17"/>
    <x v="6"/>
    <x v="3"/>
    <n v="3000"/>
    <x v="3"/>
    <x v="45"/>
    <n v="8400"/>
    <n v="3600"/>
    <x v="2"/>
    <x v="0"/>
    <s v="Q3"/>
    <x v="1"/>
    <n v="30"/>
    <n v="0"/>
    <n v="12000"/>
    <n v="0"/>
    <n v="0"/>
    <n v="0.3"/>
    <x v="1"/>
    <x v="2"/>
    <s v="Jul"/>
    <x v="2"/>
    <s v="2025-Jul"/>
    <n v="5"/>
    <s v="FREQUENT"/>
  </r>
  <r>
    <x v="618"/>
    <d v="2025-01-09T00:00:00"/>
    <x v="307"/>
    <s v="Meera Verma"/>
    <s v="Male"/>
    <n v="49"/>
    <x v="4"/>
    <x v="3"/>
    <s v="P402"/>
    <x v="10"/>
    <x v="0"/>
    <x v="2"/>
    <n v="600"/>
    <x v="2"/>
    <x v="160"/>
    <n v="760"/>
    <n v="380"/>
    <x v="1"/>
    <x v="0"/>
    <s v="Q1"/>
    <x v="1"/>
    <n v="33.33"/>
    <n v="0"/>
    <n v="1200"/>
    <n v="60"/>
    <n v="72000"/>
    <n v="0.33333333333333331"/>
    <x v="1"/>
    <x v="11"/>
    <s v="Jan"/>
    <x v="0"/>
    <s v="2025-Jan"/>
    <n v="5"/>
    <s v="FREQUENT"/>
  </r>
  <r>
    <x v="619"/>
    <d v="2024-10-24T00:00:00"/>
    <x v="275"/>
    <s v="Vikram Reddy"/>
    <s v="Female"/>
    <n v="46"/>
    <x v="8"/>
    <x v="2"/>
    <s v="P105"/>
    <x v="20"/>
    <x v="4"/>
    <x v="2"/>
    <n v="22000"/>
    <x v="2"/>
    <x v="164"/>
    <n v="33000"/>
    <n v="8800"/>
    <x v="2"/>
    <x v="0"/>
    <s v="Q4"/>
    <x v="0"/>
    <n v="21.05"/>
    <n v="0"/>
    <n v="44000"/>
    <n v="2200"/>
    <n v="96800000"/>
    <n v="0.21052631578947367"/>
    <x v="0"/>
    <x v="6"/>
    <s v="Oct"/>
    <x v="3"/>
    <s v="2024-Oct"/>
    <n v="12"/>
    <s v="FREQUENT"/>
  </r>
  <r>
    <x v="620"/>
    <d v="2025-02-10T00:00:00"/>
    <x v="82"/>
    <s v="Pooja Das"/>
    <s v="Male"/>
    <n v="54"/>
    <x v="4"/>
    <x v="3"/>
    <s v="P401"/>
    <x v="0"/>
    <x v="0"/>
    <x v="0"/>
    <n v="800"/>
    <x v="2"/>
    <x v="138"/>
    <n v="500"/>
    <n v="260"/>
    <x v="2"/>
    <x v="0"/>
    <s v="Q1"/>
    <x v="0"/>
    <n v="34.21"/>
    <n v="0"/>
    <n v="800"/>
    <n v="40"/>
    <n v="32000"/>
    <n v="0.34210526315789475"/>
    <x v="1"/>
    <x v="5"/>
    <s v="Feb"/>
    <x v="0"/>
    <s v="2025-Feb"/>
    <n v="12"/>
    <s v="FREQUENT"/>
  </r>
  <r>
    <x v="621"/>
    <d v="2025-09-20T00:00:00"/>
    <x v="29"/>
    <s v="Karan Shah"/>
    <s v="Female"/>
    <n v="39"/>
    <x v="5"/>
    <x v="0"/>
    <s v="P702"/>
    <x v="14"/>
    <x v="2"/>
    <x v="2"/>
    <n v="7000"/>
    <x v="4"/>
    <x v="90"/>
    <n v="10400"/>
    <n v="2200"/>
    <x v="1"/>
    <x v="0"/>
    <s v="Q3"/>
    <x v="0"/>
    <n v="17.46"/>
    <n v="0"/>
    <n v="14000"/>
    <n v="1400"/>
    <n v="19600000"/>
    <n v="0.17460317460317459"/>
    <x v="1"/>
    <x v="9"/>
    <s v="Sep"/>
    <x v="2"/>
    <s v="2025-Sep"/>
    <n v="37"/>
    <s v="FREQUENT"/>
  </r>
  <r>
    <x v="622"/>
    <d v="2025-04-01T00:00:00"/>
    <x v="275"/>
    <s v="Vikram Reddy"/>
    <s v="Female"/>
    <n v="46"/>
    <x v="8"/>
    <x v="2"/>
    <s v="P201"/>
    <x v="9"/>
    <x v="1"/>
    <x v="0"/>
    <n v="8500"/>
    <x v="0"/>
    <x v="6"/>
    <n v="6500"/>
    <n v="0"/>
    <x v="1"/>
    <x v="2"/>
    <s v="Q2"/>
    <x v="0"/>
    <n v="0"/>
    <n v="-6500"/>
    <n v="8500"/>
    <n v="1700"/>
    <n v="14450000"/>
    <n v="0"/>
    <x v="1"/>
    <x v="7"/>
    <s v="Apr"/>
    <x v="1"/>
    <s v="2025-Apr"/>
    <n v="12"/>
    <s v="FREQUENT"/>
  </r>
  <r>
    <x v="623"/>
    <d v="2025-11-06T00:00:00"/>
    <x v="185"/>
    <s v="Aditya Gupta"/>
    <s v="Male"/>
    <n v="20"/>
    <x v="9"/>
    <x v="0"/>
    <s v="P105"/>
    <x v="20"/>
    <x v="4"/>
    <x v="2"/>
    <n v="22000"/>
    <x v="0"/>
    <x v="235"/>
    <n v="33000"/>
    <n v="2200"/>
    <x v="3"/>
    <x v="0"/>
    <s v="Q4"/>
    <x v="1"/>
    <n v="6.25"/>
    <n v="0"/>
    <n v="44000"/>
    <n v="8800"/>
    <n v="387200000"/>
    <n v="6.25E-2"/>
    <x v="1"/>
    <x v="10"/>
    <s v="Nov"/>
    <x v="3"/>
    <s v="2025-Nov"/>
    <n v="6"/>
    <s v="FREQUENT"/>
  </r>
  <r>
    <x v="624"/>
    <d v="2025-01-02T00:00:00"/>
    <x v="40"/>
    <s v="Akash Nair"/>
    <s v="Female"/>
    <n v="25"/>
    <x v="7"/>
    <x v="1"/>
    <s v="P102"/>
    <x v="11"/>
    <x v="4"/>
    <x v="2"/>
    <n v="28000"/>
    <x v="2"/>
    <x v="208"/>
    <n v="42000"/>
    <n v="11200"/>
    <x v="1"/>
    <x v="0"/>
    <s v="Q1"/>
    <x v="0"/>
    <n v="21.05"/>
    <n v="0"/>
    <n v="56000"/>
    <n v="2800"/>
    <n v="156800000"/>
    <n v="0.21052631578947367"/>
    <x v="1"/>
    <x v="11"/>
    <s v="Jan"/>
    <x v="0"/>
    <s v="2025-Jan"/>
    <n v="14"/>
    <s v="FREQUENT"/>
  </r>
  <r>
    <x v="625"/>
    <d v="2024-03-05T00:00:00"/>
    <x v="147"/>
    <s v="Pooja Singh"/>
    <s v="Male"/>
    <n v="52"/>
    <x v="10"/>
    <x v="3"/>
    <s v="P301"/>
    <x v="21"/>
    <x v="3"/>
    <x v="0"/>
    <n v="900"/>
    <x v="0"/>
    <x v="74"/>
    <n v="550"/>
    <n v="170"/>
    <x v="1"/>
    <x v="0"/>
    <s v="Q1"/>
    <x v="1"/>
    <n v="23.61"/>
    <n v="0"/>
    <n v="900"/>
    <n v="180"/>
    <n v="162000"/>
    <n v="0.2361111111111111"/>
    <x v="0"/>
    <x v="0"/>
    <s v="Mar"/>
    <x v="0"/>
    <s v="2024-Mar"/>
    <n v="6"/>
    <s v="FREQUENT"/>
  </r>
  <r>
    <x v="626"/>
    <d v="2024-07-30T00:00:00"/>
    <x v="211"/>
    <s v="Vikram Malhotra"/>
    <s v="Female"/>
    <n v="42"/>
    <x v="11"/>
    <x v="3"/>
    <s v="P503"/>
    <x v="12"/>
    <x v="5"/>
    <x v="1"/>
    <n v="450"/>
    <x v="4"/>
    <x v="64"/>
    <n v="990"/>
    <n v="225"/>
    <x v="0"/>
    <x v="0"/>
    <s v="Q3"/>
    <x v="1"/>
    <n v="18.52"/>
    <n v="0"/>
    <n v="1350"/>
    <n v="135"/>
    <n v="182250"/>
    <n v="0.18518518518518517"/>
    <x v="0"/>
    <x v="2"/>
    <s v="Jul"/>
    <x v="2"/>
    <s v="2024-Jul"/>
    <n v="6"/>
    <s v="FREQUENT"/>
  </r>
  <r>
    <x v="627"/>
    <d v="2025-04-25T00:00:00"/>
    <x v="308"/>
    <s v="Sahil Joshi"/>
    <s v="Male"/>
    <n v="45"/>
    <x v="5"/>
    <x v="0"/>
    <s v="P501"/>
    <x v="13"/>
    <x v="5"/>
    <x v="4"/>
    <n v="550"/>
    <x v="4"/>
    <x v="236"/>
    <n v="2250"/>
    <n v="225"/>
    <x v="0"/>
    <x v="0"/>
    <s v="Q2"/>
    <x v="0"/>
    <n v="9.09"/>
    <n v="0"/>
    <n v="2750"/>
    <n v="275"/>
    <n v="756250"/>
    <n v="9.0909090909090912E-2"/>
    <x v="1"/>
    <x v="7"/>
    <s v="Apr"/>
    <x v="1"/>
    <s v="2025-Apr"/>
    <n v="10"/>
    <s v="FREQUENT"/>
  </r>
  <r>
    <x v="628"/>
    <d v="2025-10-26T00:00:00"/>
    <x v="228"/>
    <s v="Priya Singh"/>
    <s v="Male"/>
    <n v="49"/>
    <x v="3"/>
    <x v="1"/>
    <s v="P303"/>
    <x v="4"/>
    <x v="3"/>
    <x v="0"/>
    <n v="3500"/>
    <x v="4"/>
    <x v="13"/>
    <n v="2300"/>
    <n v="-850"/>
    <x v="1"/>
    <x v="1"/>
    <s v="Q4"/>
    <x v="0"/>
    <n v="26.98"/>
    <n v="-4600"/>
    <n v="3500"/>
    <n v="350"/>
    <n v="1225000"/>
    <n v="0.26984126984126983"/>
    <x v="1"/>
    <x v="6"/>
    <s v="Oct"/>
    <x v="3"/>
    <s v="2025-Oct"/>
    <n v="16"/>
    <s v="FREQUENT"/>
  </r>
  <r>
    <x v="629"/>
    <d v="2025-10-10T00:00:00"/>
    <x v="128"/>
    <s v="Meera Das"/>
    <s v="Female"/>
    <n v="48"/>
    <x v="9"/>
    <x v="0"/>
    <s v="P301"/>
    <x v="21"/>
    <x v="3"/>
    <x v="0"/>
    <n v="900"/>
    <x v="3"/>
    <x v="78"/>
    <n v="550"/>
    <n v="350"/>
    <x v="0"/>
    <x v="0"/>
    <s v="Q4"/>
    <x v="0"/>
    <n v="38.89"/>
    <n v="0"/>
    <n v="900"/>
    <n v="0"/>
    <n v="0"/>
    <n v="0.3888888888888889"/>
    <x v="1"/>
    <x v="6"/>
    <s v="Oct"/>
    <x v="3"/>
    <s v="2025-Oct"/>
    <n v="18"/>
    <s v="FREQUENT"/>
  </r>
  <r>
    <x v="630"/>
    <d v="2025-07-11T00:00:00"/>
    <x v="167"/>
    <s v="Kavya Sharma"/>
    <s v="Male"/>
    <n v="35"/>
    <x v="5"/>
    <x v="0"/>
    <s v="P602"/>
    <x v="18"/>
    <x v="6"/>
    <x v="0"/>
    <n v="3500"/>
    <x v="4"/>
    <x v="30"/>
    <n v="2500"/>
    <n v="650"/>
    <x v="1"/>
    <x v="0"/>
    <s v="Q3"/>
    <x v="1"/>
    <n v="20.63"/>
    <n v="0"/>
    <n v="3500"/>
    <n v="350"/>
    <n v="1225000"/>
    <n v="0.20634920634920634"/>
    <x v="1"/>
    <x v="2"/>
    <s v="Jul"/>
    <x v="2"/>
    <s v="2025-Jul"/>
    <n v="15"/>
    <s v="FREQUENT"/>
  </r>
  <r>
    <x v="631"/>
    <d v="2025-01-09T00:00:00"/>
    <x v="240"/>
    <s v="Varun Gupta"/>
    <s v="Male"/>
    <n v="54"/>
    <x v="2"/>
    <x v="2"/>
    <s v="P602"/>
    <x v="18"/>
    <x v="6"/>
    <x v="0"/>
    <n v="3500"/>
    <x v="2"/>
    <x v="101"/>
    <n v="2500"/>
    <n v="825"/>
    <x v="3"/>
    <x v="0"/>
    <s v="Q1"/>
    <x v="0"/>
    <n v="24.81"/>
    <n v="0"/>
    <n v="3500"/>
    <n v="175"/>
    <n v="612500"/>
    <n v="0.24812030075187969"/>
    <x v="1"/>
    <x v="11"/>
    <s v="Jan"/>
    <x v="0"/>
    <s v="2025-Jan"/>
    <n v="14"/>
    <s v="FREQUENT"/>
  </r>
  <r>
    <x v="632"/>
    <d v="2025-06-13T00:00:00"/>
    <x v="309"/>
    <s v="Karan Patel"/>
    <s v="Male"/>
    <n v="35"/>
    <x v="6"/>
    <x v="2"/>
    <s v="P301"/>
    <x v="21"/>
    <x v="3"/>
    <x v="2"/>
    <n v="900"/>
    <x v="4"/>
    <x v="6"/>
    <n v="1100"/>
    <n v="0"/>
    <x v="1"/>
    <x v="2"/>
    <s v="Q2"/>
    <x v="2"/>
    <n v="0"/>
    <n v="-1100"/>
    <n v="1800"/>
    <n v="180"/>
    <n v="324000"/>
    <n v="0"/>
    <x v="1"/>
    <x v="4"/>
    <s v="Jun"/>
    <x v="1"/>
    <s v="2025-Jun"/>
    <n v="2"/>
    <s v="REGULAR"/>
  </r>
  <r>
    <x v="633"/>
    <d v="2025-06-12T00:00:00"/>
    <x v="92"/>
    <s v="Simran Joshi"/>
    <s v="Male"/>
    <n v="57"/>
    <x v="9"/>
    <x v="0"/>
    <s v="P402"/>
    <x v="10"/>
    <x v="0"/>
    <x v="0"/>
    <n v="600"/>
    <x v="4"/>
    <x v="158"/>
    <n v="380"/>
    <n v="160"/>
    <x v="1"/>
    <x v="0"/>
    <s v="Q2"/>
    <x v="1"/>
    <n v="29.63"/>
    <n v="0"/>
    <n v="600"/>
    <n v="60"/>
    <n v="36000"/>
    <n v="0.29629629629629628"/>
    <x v="1"/>
    <x v="4"/>
    <s v="Jun"/>
    <x v="1"/>
    <s v="2025-Jun"/>
    <n v="10"/>
    <s v="FREQUENT"/>
  </r>
  <r>
    <x v="634"/>
    <d v="2025-05-13T00:00:00"/>
    <x v="310"/>
    <s v="Ananya Verma"/>
    <s v="Male"/>
    <n v="54"/>
    <x v="3"/>
    <x v="1"/>
    <s v="P502"/>
    <x v="7"/>
    <x v="5"/>
    <x v="3"/>
    <n v="700"/>
    <x v="2"/>
    <x v="75"/>
    <n v="2280"/>
    <n v="380"/>
    <x v="0"/>
    <x v="0"/>
    <s v="Q2"/>
    <x v="1"/>
    <n v="14.29"/>
    <n v="0"/>
    <n v="2800"/>
    <n v="140"/>
    <n v="392000"/>
    <n v="0.14285714285714285"/>
    <x v="1"/>
    <x v="1"/>
    <s v="May"/>
    <x v="1"/>
    <s v="2025-May"/>
    <n v="5"/>
    <s v="FREQUENT"/>
  </r>
  <r>
    <x v="635"/>
    <d v="2024-05-22T00:00:00"/>
    <x v="311"/>
    <s v="Simran Mehta"/>
    <s v="Female"/>
    <n v="32"/>
    <x v="9"/>
    <x v="0"/>
    <s v="P501"/>
    <x v="13"/>
    <x v="5"/>
    <x v="1"/>
    <n v="550"/>
    <x v="2"/>
    <x v="162"/>
    <n v="1350"/>
    <n v="217.5"/>
    <x v="1"/>
    <x v="0"/>
    <s v="Q2"/>
    <x v="2"/>
    <n v="13.88"/>
    <n v="0"/>
    <n v="1650"/>
    <n v="82.5"/>
    <n v="136125"/>
    <n v="0.13875598086124402"/>
    <x v="0"/>
    <x v="1"/>
    <s v="May"/>
    <x v="1"/>
    <s v="2024-May"/>
    <n v="5"/>
    <s v="FREQUENT"/>
  </r>
  <r>
    <x v="636"/>
    <d v="2025-10-20T00:00:00"/>
    <x v="79"/>
    <s v="Meera Malhotra"/>
    <s v="Female"/>
    <n v="55"/>
    <x v="11"/>
    <x v="3"/>
    <s v="P301"/>
    <x v="21"/>
    <x v="3"/>
    <x v="1"/>
    <n v="900"/>
    <x v="2"/>
    <x v="237"/>
    <n v="1650"/>
    <n v="915"/>
    <x v="1"/>
    <x v="0"/>
    <s v="Q4"/>
    <x v="0"/>
    <n v="35.67"/>
    <n v="0"/>
    <n v="2700"/>
    <n v="135"/>
    <n v="364500"/>
    <n v="0.35672514619883039"/>
    <x v="1"/>
    <x v="6"/>
    <s v="Oct"/>
    <x v="3"/>
    <s v="2025-Oct"/>
    <n v="9"/>
    <s v="FREQUENT"/>
  </r>
  <r>
    <x v="637"/>
    <d v="2025-01-05T00:00:00"/>
    <x v="121"/>
    <s v="Varun Mehta"/>
    <s v="Female"/>
    <n v="38"/>
    <x v="2"/>
    <x v="2"/>
    <s v="P603"/>
    <x v="22"/>
    <x v="6"/>
    <x v="0"/>
    <n v="1200"/>
    <x v="1"/>
    <x v="18"/>
    <n v="800"/>
    <n v="220"/>
    <x v="3"/>
    <x v="0"/>
    <s v="Q1"/>
    <x v="0"/>
    <n v="21.57"/>
    <n v="0"/>
    <n v="1200"/>
    <n v="180"/>
    <n v="216000"/>
    <n v="0.21568627450980393"/>
    <x v="1"/>
    <x v="11"/>
    <s v="Jan"/>
    <x v="0"/>
    <s v="2025-Jan"/>
    <n v="7"/>
    <s v="FREQUENT"/>
  </r>
  <r>
    <x v="638"/>
    <d v="2024-08-23T00:00:00"/>
    <x v="312"/>
    <s v="Aditya Nair"/>
    <s v="Female"/>
    <n v="24"/>
    <x v="2"/>
    <x v="2"/>
    <s v="P403"/>
    <x v="6"/>
    <x v="0"/>
    <x v="2"/>
    <n v="2500"/>
    <x v="2"/>
    <x v="80"/>
    <n v="3000"/>
    <n v="1750"/>
    <x v="0"/>
    <x v="0"/>
    <s v="Q3"/>
    <x v="1"/>
    <n v="36.840000000000003"/>
    <n v="0"/>
    <n v="5000"/>
    <n v="250"/>
    <n v="1250000"/>
    <n v="0.36842105263157893"/>
    <x v="0"/>
    <x v="3"/>
    <s v="Aug"/>
    <x v="2"/>
    <s v="2024-Aug"/>
    <n v="5"/>
    <s v="FREQUENT"/>
  </r>
  <r>
    <x v="639"/>
    <d v="2025-05-08T00:00:00"/>
    <x v="313"/>
    <s v="Arjun Mehta"/>
    <s v="Female"/>
    <n v="49"/>
    <x v="5"/>
    <x v="0"/>
    <s v="P702"/>
    <x v="14"/>
    <x v="2"/>
    <x v="2"/>
    <n v="7000"/>
    <x v="1"/>
    <x v="213"/>
    <n v="10400"/>
    <n v="1500"/>
    <x v="2"/>
    <x v="0"/>
    <s v="Q2"/>
    <x v="2"/>
    <n v="12.61"/>
    <n v="0"/>
    <n v="14000"/>
    <n v="2100"/>
    <n v="29400000"/>
    <n v="0.12605042016806722"/>
    <x v="1"/>
    <x v="1"/>
    <s v="May"/>
    <x v="1"/>
    <s v="2025-May"/>
    <n v="1"/>
    <s v="REGULAR"/>
  </r>
  <r>
    <x v="640"/>
    <d v="2024-06-14T00:00:00"/>
    <x v="271"/>
    <s v="Priya Joshi"/>
    <s v="Male"/>
    <n v="23"/>
    <x v="11"/>
    <x v="3"/>
    <s v="P701"/>
    <x v="8"/>
    <x v="2"/>
    <x v="0"/>
    <n v="4500"/>
    <x v="4"/>
    <x v="22"/>
    <n v="3200"/>
    <n v="850"/>
    <x v="0"/>
    <x v="0"/>
    <s v="Q2"/>
    <x v="2"/>
    <n v="20.99"/>
    <n v="0"/>
    <n v="4500"/>
    <n v="450"/>
    <n v="2025000"/>
    <n v="0.20987654320987653"/>
    <x v="0"/>
    <x v="4"/>
    <s v="Jun"/>
    <x v="1"/>
    <s v="2024-Jun"/>
    <n v="4"/>
    <s v="OCASSIONAL"/>
  </r>
  <r>
    <x v="641"/>
    <d v="2024-02-14T00:00:00"/>
    <x v="62"/>
    <s v="Sahil Kumar"/>
    <s v="Female"/>
    <n v="31"/>
    <x v="1"/>
    <x v="1"/>
    <s v="P105"/>
    <x v="20"/>
    <x v="4"/>
    <x v="0"/>
    <n v="22000"/>
    <x v="4"/>
    <x v="131"/>
    <n v="16500"/>
    <n v="3300"/>
    <x v="2"/>
    <x v="0"/>
    <s v="Q1"/>
    <x v="2"/>
    <n v="16.670000000000002"/>
    <n v="0"/>
    <n v="22000"/>
    <n v="2200"/>
    <n v="48400000"/>
    <n v="0.16666666666666666"/>
    <x v="0"/>
    <x v="5"/>
    <s v="Feb"/>
    <x v="0"/>
    <s v="2024-Feb"/>
    <n v="12"/>
    <s v="FREQUENT"/>
  </r>
  <r>
    <x v="642"/>
    <d v="2025-10-06T00:00:00"/>
    <x v="249"/>
    <s v="Arjun Nair"/>
    <s v="Male"/>
    <n v="52"/>
    <x v="9"/>
    <x v="0"/>
    <s v="P503"/>
    <x v="12"/>
    <x v="5"/>
    <x v="2"/>
    <n v="450"/>
    <x v="4"/>
    <x v="89"/>
    <n v="660"/>
    <n v="150"/>
    <x v="1"/>
    <x v="0"/>
    <s v="Q4"/>
    <x v="2"/>
    <n v="18.52"/>
    <n v="0"/>
    <n v="900"/>
    <n v="90"/>
    <n v="81000"/>
    <n v="0.18518518518518517"/>
    <x v="1"/>
    <x v="6"/>
    <s v="Oct"/>
    <x v="3"/>
    <s v="2025-Oct"/>
    <n v="5"/>
    <s v="FREQUENT"/>
  </r>
  <r>
    <x v="643"/>
    <d v="2024-02-27T00:00:00"/>
    <x v="314"/>
    <s v="Priya Joshi"/>
    <s v="Female"/>
    <n v="24"/>
    <x v="0"/>
    <x v="0"/>
    <s v="P201"/>
    <x v="9"/>
    <x v="1"/>
    <x v="2"/>
    <n v="8500"/>
    <x v="4"/>
    <x v="118"/>
    <n v="13000"/>
    <n v="2300"/>
    <x v="1"/>
    <x v="0"/>
    <s v="Q1"/>
    <x v="2"/>
    <n v="15.03"/>
    <n v="0"/>
    <n v="17000"/>
    <n v="1700"/>
    <n v="28900000"/>
    <n v="0.15032679738562091"/>
    <x v="0"/>
    <x v="5"/>
    <s v="Feb"/>
    <x v="0"/>
    <s v="2024-Feb"/>
    <n v="1"/>
    <s v="REGULAR"/>
  </r>
  <r>
    <x v="644"/>
    <d v="2025-02-19T00:00:00"/>
    <x v="71"/>
    <s v="Simran Patel"/>
    <s v="Female"/>
    <n v="26"/>
    <x v="10"/>
    <x v="3"/>
    <s v="P603"/>
    <x v="22"/>
    <x v="6"/>
    <x v="2"/>
    <n v="1200"/>
    <x v="2"/>
    <x v="196"/>
    <n v="1600"/>
    <n v="680"/>
    <x v="4"/>
    <x v="0"/>
    <s v="Q1"/>
    <x v="0"/>
    <n v="29.82"/>
    <n v="0"/>
    <n v="2400"/>
    <n v="120"/>
    <n v="288000"/>
    <n v="0.2982456140350877"/>
    <x v="1"/>
    <x v="5"/>
    <s v="Feb"/>
    <x v="0"/>
    <s v="2025-Feb"/>
    <n v="26"/>
    <s v="FREQUENT"/>
  </r>
  <r>
    <x v="645"/>
    <d v="2025-11-08T00:00:00"/>
    <x v="151"/>
    <s v="Priya Kumar"/>
    <s v="Male"/>
    <n v="44"/>
    <x v="11"/>
    <x v="3"/>
    <s v="P302"/>
    <x v="15"/>
    <x v="3"/>
    <x v="2"/>
    <n v="2200"/>
    <x v="2"/>
    <x v="91"/>
    <n v="2800"/>
    <n v="1380"/>
    <x v="0"/>
    <x v="0"/>
    <s v="Q4"/>
    <x v="0"/>
    <n v="33.01"/>
    <n v="0"/>
    <n v="4400"/>
    <n v="220"/>
    <n v="968000"/>
    <n v="0.33014354066985646"/>
    <x v="1"/>
    <x v="10"/>
    <s v="Nov"/>
    <x v="3"/>
    <s v="2025-Nov"/>
    <n v="18"/>
    <s v="FREQUENT"/>
  </r>
  <r>
    <x v="646"/>
    <d v="2025-09-13T00:00:00"/>
    <x v="90"/>
    <s v="Meera Verma"/>
    <s v="Female"/>
    <n v="46"/>
    <x v="9"/>
    <x v="0"/>
    <s v="P502"/>
    <x v="7"/>
    <x v="5"/>
    <x v="2"/>
    <n v="700"/>
    <x v="1"/>
    <x v="188"/>
    <n v="1140"/>
    <n v="50"/>
    <x v="0"/>
    <x v="0"/>
    <s v="Q3"/>
    <x v="1"/>
    <n v="4.2"/>
    <n v="0"/>
    <n v="1400"/>
    <n v="210"/>
    <n v="294000"/>
    <n v="4.2016806722689079E-2"/>
    <x v="1"/>
    <x v="9"/>
    <s v="Sep"/>
    <x v="2"/>
    <s v="2025-Sep"/>
    <n v="14"/>
    <s v="FREQUENT"/>
  </r>
  <r>
    <x v="647"/>
    <d v="2025-02-24T00:00:00"/>
    <x v="173"/>
    <s v="Priya Gupta"/>
    <s v="Female"/>
    <n v="28"/>
    <x v="9"/>
    <x v="0"/>
    <s v="P603"/>
    <x v="22"/>
    <x v="6"/>
    <x v="2"/>
    <n v="1200"/>
    <x v="4"/>
    <x v="99"/>
    <n v="1600"/>
    <n v="560"/>
    <x v="1"/>
    <x v="0"/>
    <s v="Q1"/>
    <x v="0"/>
    <n v="25.93"/>
    <n v="0"/>
    <n v="2400"/>
    <n v="240"/>
    <n v="576000"/>
    <n v="0.25925925925925924"/>
    <x v="1"/>
    <x v="5"/>
    <s v="Feb"/>
    <x v="0"/>
    <s v="2025-Feb"/>
    <n v="17"/>
    <s v="FREQUENT"/>
  </r>
  <r>
    <x v="648"/>
    <d v="2024-07-05T00:00:00"/>
    <x v="241"/>
    <s v="Varun Kumar"/>
    <s v="Male"/>
    <n v="52"/>
    <x v="2"/>
    <x v="2"/>
    <s v="P603"/>
    <x v="22"/>
    <x v="6"/>
    <x v="0"/>
    <n v="1200"/>
    <x v="4"/>
    <x v="11"/>
    <n v="800"/>
    <n v="280"/>
    <x v="3"/>
    <x v="0"/>
    <s v="Q3"/>
    <x v="0"/>
    <n v="25.93"/>
    <n v="0"/>
    <n v="1200"/>
    <n v="120"/>
    <n v="144000"/>
    <n v="0.25925925925925924"/>
    <x v="0"/>
    <x v="2"/>
    <s v="Jul"/>
    <x v="2"/>
    <s v="2024-Jul"/>
    <n v="23"/>
    <s v="FREQUENT"/>
  </r>
  <r>
    <x v="649"/>
    <d v="2025-12-03T00:00:00"/>
    <x v="54"/>
    <s v="Varun Das"/>
    <s v="Male"/>
    <n v="26"/>
    <x v="3"/>
    <x v="1"/>
    <s v="P303"/>
    <x v="4"/>
    <x v="3"/>
    <x v="0"/>
    <n v="3500"/>
    <x v="2"/>
    <x v="101"/>
    <n v="2300"/>
    <n v="1025"/>
    <x v="0"/>
    <x v="0"/>
    <s v="Q4"/>
    <x v="0"/>
    <n v="30.83"/>
    <n v="0"/>
    <n v="3500"/>
    <n v="175"/>
    <n v="612500"/>
    <n v="0.30827067669172931"/>
    <x v="1"/>
    <x v="8"/>
    <s v="Dec"/>
    <x v="3"/>
    <s v="2025-Dec"/>
    <n v="32"/>
    <s v="FREQUENT"/>
  </r>
  <r>
    <x v="650"/>
    <d v="2024-03-11T00:00:00"/>
    <x v="151"/>
    <s v="Priya Kumar"/>
    <s v="Male"/>
    <n v="44"/>
    <x v="11"/>
    <x v="3"/>
    <s v="P203"/>
    <x v="3"/>
    <x v="1"/>
    <x v="3"/>
    <n v="35000"/>
    <x v="3"/>
    <x v="238"/>
    <n v="108000"/>
    <n v="32000"/>
    <x v="1"/>
    <x v="0"/>
    <s v="Q1"/>
    <x v="0"/>
    <n v="22.86"/>
    <n v="0"/>
    <n v="140000"/>
    <n v="0"/>
    <n v="0"/>
    <n v="0.22857142857142856"/>
    <x v="0"/>
    <x v="0"/>
    <s v="Mar"/>
    <x v="0"/>
    <s v="2024-Mar"/>
    <n v="18"/>
    <s v="FREQUENT"/>
  </r>
  <r>
    <x v="651"/>
    <d v="2024-01-17T00:00:00"/>
    <x v="113"/>
    <s v="Akash Gupta"/>
    <s v="Male"/>
    <n v="52"/>
    <x v="8"/>
    <x v="2"/>
    <s v="P202"/>
    <x v="1"/>
    <x v="1"/>
    <x v="0"/>
    <n v="12000"/>
    <x v="5"/>
    <x v="6"/>
    <n v="9000"/>
    <n v="0"/>
    <x v="2"/>
    <x v="2"/>
    <s v="Q1"/>
    <x v="0"/>
    <n v="0"/>
    <n v="-9000"/>
    <n v="12000"/>
    <n v="3000"/>
    <n v="36000000"/>
    <n v="0"/>
    <x v="0"/>
    <x v="11"/>
    <s v="Jan"/>
    <x v="0"/>
    <s v="2024-Jan"/>
    <n v="20"/>
    <s v="FREQUENT"/>
  </r>
  <r>
    <x v="652"/>
    <d v="2025-12-01T00:00:00"/>
    <x v="144"/>
    <s v="Kavya Shah"/>
    <s v="Male"/>
    <n v="27"/>
    <x v="3"/>
    <x v="1"/>
    <s v="P403"/>
    <x v="6"/>
    <x v="0"/>
    <x v="0"/>
    <n v="2500"/>
    <x v="4"/>
    <x v="79"/>
    <n v="1500"/>
    <n v="750"/>
    <x v="0"/>
    <x v="0"/>
    <s v="Q4"/>
    <x v="0"/>
    <n v="33.33"/>
    <n v="0"/>
    <n v="2500"/>
    <n v="250"/>
    <n v="625000"/>
    <n v="0.33333333333333331"/>
    <x v="1"/>
    <x v="8"/>
    <s v="Dec"/>
    <x v="3"/>
    <s v="2025-Dec"/>
    <n v="26"/>
    <s v="FREQUENT"/>
  </r>
  <r>
    <x v="653"/>
    <d v="2024-06-30T00:00:00"/>
    <x v="56"/>
    <s v="Neha Nair"/>
    <s v="Female"/>
    <n v="43"/>
    <x v="2"/>
    <x v="2"/>
    <s v="P502"/>
    <x v="7"/>
    <x v="5"/>
    <x v="2"/>
    <n v="700"/>
    <x v="2"/>
    <x v="7"/>
    <n v="1140"/>
    <n v="190"/>
    <x v="0"/>
    <x v="0"/>
    <s v="Q2"/>
    <x v="1"/>
    <n v="14.29"/>
    <n v="0"/>
    <n v="1400"/>
    <n v="70"/>
    <n v="98000"/>
    <n v="0.14285714285714285"/>
    <x v="0"/>
    <x v="4"/>
    <s v="Jun"/>
    <x v="1"/>
    <s v="2024-Jun"/>
    <n v="8"/>
    <s v="FREQUENT"/>
  </r>
  <r>
    <x v="654"/>
    <d v="2025-06-28T00:00:00"/>
    <x v="58"/>
    <s v="Neha Das"/>
    <s v="Male"/>
    <n v="21"/>
    <x v="2"/>
    <x v="2"/>
    <s v="P503"/>
    <x v="12"/>
    <x v="5"/>
    <x v="2"/>
    <n v="450"/>
    <x v="2"/>
    <x v="135"/>
    <n v="660"/>
    <n v="195"/>
    <x v="3"/>
    <x v="0"/>
    <s v="Q2"/>
    <x v="0"/>
    <n v="22.81"/>
    <n v="0"/>
    <n v="900"/>
    <n v="45"/>
    <n v="40500"/>
    <n v="0.22807017543859648"/>
    <x v="1"/>
    <x v="4"/>
    <s v="Jun"/>
    <x v="1"/>
    <s v="2025-Jun"/>
    <n v="22"/>
    <s v="FREQUENT"/>
  </r>
  <r>
    <x v="655"/>
    <d v="2025-11-06T00:00:00"/>
    <x v="47"/>
    <s v="Meera Verma"/>
    <s v="Male"/>
    <n v="53"/>
    <x v="8"/>
    <x v="2"/>
    <s v="P105"/>
    <x v="20"/>
    <x v="4"/>
    <x v="0"/>
    <n v="22000"/>
    <x v="4"/>
    <x v="131"/>
    <n v="16500"/>
    <n v="3300"/>
    <x v="0"/>
    <x v="0"/>
    <s v="Q4"/>
    <x v="1"/>
    <n v="16.670000000000002"/>
    <n v="0"/>
    <n v="22000"/>
    <n v="2200"/>
    <n v="48400000"/>
    <n v="0.16666666666666666"/>
    <x v="1"/>
    <x v="10"/>
    <s v="Nov"/>
    <x v="3"/>
    <s v="2025-Nov"/>
    <n v="12"/>
    <s v="FREQUENT"/>
  </r>
  <r>
    <x v="656"/>
    <d v="2024-01-02T00:00:00"/>
    <x v="196"/>
    <s v="Nikhil Sharma"/>
    <s v="Male"/>
    <n v="31"/>
    <x v="4"/>
    <x v="3"/>
    <s v="P702"/>
    <x v="14"/>
    <x v="2"/>
    <x v="3"/>
    <n v="7000"/>
    <x v="4"/>
    <x v="12"/>
    <n v="20800"/>
    <n v="4400"/>
    <x v="2"/>
    <x v="0"/>
    <s v="Q1"/>
    <x v="2"/>
    <n v="17.46"/>
    <n v="0"/>
    <n v="28000"/>
    <n v="2800"/>
    <n v="78400000"/>
    <n v="0.17460317460317459"/>
    <x v="0"/>
    <x v="11"/>
    <s v="Jan"/>
    <x v="0"/>
    <s v="2024-Jan"/>
    <n v="7"/>
    <s v="FREQUENT"/>
  </r>
  <r>
    <x v="657"/>
    <d v="2025-01-14T00:00:00"/>
    <x v="315"/>
    <s v="Varun Das"/>
    <s v="Male"/>
    <n v="58"/>
    <x v="9"/>
    <x v="0"/>
    <s v="P102"/>
    <x v="11"/>
    <x v="4"/>
    <x v="0"/>
    <n v="28000"/>
    <x v="5"/>
    <x v="239"/>
    <n v="21000"/>
    <n v="0"/>
    <x v="3"/>
    <x v="0"/>
    <s v="Q1"/>
    <x v="2"/>
    <n v="0"/>
    <n v="0"/>
    <n v="28000"/>
    <n v="7000"/>
    <n v="196000000"/>
    <n v="0"/>
    <x v="1"/>
    <x v="11"/>
    <s v="Jan"/>
    <x v="0"/>
    <s v="2025-Jan"/>
    <n v="4"/>
    <s v="OCASSIONAL"/>
  </r>
  <r>
    <x v="658"/>
    <d v="2025-05-08T00:00:00"/>
    <x v="30"/>
    <s v="Sneha Mishra"/>
    <s v="Male"/>
    <n v="56"/>
    <x v="7"/>
    <x v="1"/>
    <s v="P402"/>
    <x v="10"/>
    <x v="0"/>
    <x v="0"/>
    <n v="600"/>
    <x v="4"/>
    <x v="158"/>
    <n v="380"/>
    <n v="160"/>
    <x v="1"/>
    <x v="0"/>
    <s v="Q2"/>
    <x v="0"/>
    <n v="29.63"/>
    <n v="0"/>
    <n v="600"/>
    <n v="60"/>
    <n v="36000"/>
    <n v="0.29629629629629628"/>
    <x v="1"/>
    <x v="1"/>
    <s v="May"/>
    <x v="1"/>
    <s v="2025-May"/>
    <n v="25"/>
    <s v="FREQUENT"/>
  </r>
  <r>
    <x v="659"/>
    <d v="2025-12-14T00:00:00"/>
    <x v="78"/>
    <s v="Nikhil Patel"/>
    <s v="Male"/>
    <n v="25"/>
    <x v="8"/>
    <x v="2"/>
    <s v="P602"/>
    <x v="18"/>
    <x v="6"/>
    <x v="2"/>
    <n v="3500"/>
    <x v="2"/>
    <x v="110"/>
    <n v="5000"/>
    <n v="1650"/>
    <x v="1"/>
    <x v="0"/>
    <s v="Q4"/>
    <x v="0"/>
    <n v="24.81"/>
    <n v="0"/>
    <n v="7000"/>
    <n v="350"/>
    <n v="2450000"/>
    <n v="0.24812030075187969"/>
    <x v="1"/>
    <x v="8"/>
    <s v="Dec"/>
    <x v="3"/>
    <s v="2025-Dec"/>
    <n v="11"/>
    <s v="FREQUENT"/>
  </r>
  <r>
    <x v="660"/>
    <d v="2025-05-03T00:00:00"/>
    <x v="316"/>
    <s v="Arjun Gupta"/>
    <s v="Female"/>
    <n v="43"/>
    <x v="5"/>
    <x v="0"/>
    <s v="P203"/>
    <x v="3"/>
    <x v="1"/>
    <x v="3"/>
    <n v="35000"/>
    <x v="4"/>
    <x v="240"/>
    <n v="108000"/>
    <n v="18000"/>
    <x v="0"/>
    <x v="0"/>
    <s v="Q2"/>
    <x v="0"/>
    <n v="14.29"/>
    <n v="0"/>
    <n v="140000"/>
    <n v="14000"/>
    <n v="1960000000"/>
    <n v="0.14285714285714285"/>
    <x v="1"/>
    <x v="1"/>
    <s v="May"/>
    <x v="1"/>
    <s v="2025-May"/>
    <n v="5"/>
    <s v="FREQUENT"/>
  </r>
  <r>
    <x v="661"/>
    <d v="2025-09-04T00:00:00"/>
    <x v="290"/>
    <s v="Rohan Verma"/>
    <s v="Male"/>
    <n v="45"/>
    <x v="2"/>
    <x v="2"/>
    <s v="P601"/>
    <x v="17"/>
    <x v="6"/>
    <x v="2"/>
    <n v="3000"/>
    <x v="4"/>
    <x v="63"/>
    <n v="4200"/>
    <n v="1200"/>
    <x v="2"/>
    <x v="0"/>
    <s v="Q3"/>
    <x v="0"/>
    <n v="22.22"/>
    <n v="0"/>
    <n v="6000"/>
    <n v="600"/>
    <n v="3600000"/>
    <n v="0.22222222222222221"/>
    <x v="1"/>
    <x v="9"/>
    <s v="Sep"/>
    <x v="2"/>
    <s v="2025-Sep"/>
    <n v="17"/>
    <s v="FREQUENT"/>
  </r>
  <r>
    <x v="662"/>
    <d v="2025-12-27T00:00:00"/>
    <x v="317"/>
    <s v="Arjun Mehta"/>
    <s v="Female"/>
    <n v="51"/>
    <x v="5"/>
    <x v="0"/>
    <s v="P101"/>
    <x v="5"/>
    <x v="4"/>
    <x v="0"/>
    <n v="55000"/>
    <x v="1"/>
    <x v="16"/>
    <n v="40000"/>
    <n v="6750"/>
    <x v="2"/>
    <x v="0"/>
    <s v="Q4"/>
    <x v="1"/>
    <n v="14.44"/>
    <n v="0"/>
    <n v="55000"/>
    <n v="8250"/>
    <n v="453750000"/>
    <n v="0.14438502673796791"/>
    <x v="1"/>
    <x v="8"/>
    <s v="Dec"/>
    <x v="3"/>
    <s v="2025-Dec"/>
    <n v="3"/>
    <s v="REGULAR"/>
  </r>
  <r>
    <x v="663"/>
    <d v="2024-01-08T00:00:00"/>
    <x v="20"/>
    <s v="Aditya Shah"/>
    <s v="Male"/>
    <n v="31"/>
    <x v="9"/>
    <x v="0"/>
    <s v="P402"/>
    <x v="10"/>
    <x v="0"/>
    <x v="1"/>
    <n v="600"/>
    <x v="3"/>
    <x v="106"/>
    <n v="1140"/>
    <n v="660"/>
    <x v="3"/>
    <x v="0"/>
    <s v="Q1"/>
    <x v="0"/>
    <n v="36.67"/>
    <n v="0"/>
    <n v="1800"/>
    <n v="0"/>
    <n v="0"/>
    <n v="0.36666666666666664"/>
    <x v="0"/>
    <x v="11"/>
    <s v="Jan"/>
    <x v="0"/>
    <s v="2024-Jan"/>
    <n v="13"/>
    <s v="FREQUENT"/>
  </r>
  <r>
    <x v="664"/>
    <d v="2024-11-19T00:00:00"/>
    <x v="254"/>
    <s v="Priya Kumar"/>
    <s v="Female"/>
    <n v="27"/>
    <x v="4"/>
    <x v="3"/>
    <s v="P403"/>
    <x v="6"/>
    <x v="0"/>
    <x v="1"/>
    <n v="2500"/>
    <x v="4"/>
    <x v="67"/>
    <n v="4500"/>
    <n v="2250"/>
    <x v="1"/>
    <x v="0"/>
    <s v="Q4"/>
    <x v="0"/>
    <n v="33.33"/>
    <n v="0"/>
    <n v="7500"/>
    <n v="750"/>
    <n v="5625000"/>
    <n v="0.33333333333333331"/>
    <x v="0"/>
    <x v="10"/>
    <s v="Nov"/>
    <x v="3"/>
    <s v="2024-Nov"/>
    <n v="12"/>
    <s v="FREQUENT"/>
  </r>
  <r>
    <x v="665"/>
    <d v="2025-10-29T00:00:00"/>
    <x v="261"/>
    <s v="Amit Reddy"/>
    <s v="Male"/>
    <n v="32"/>
    <x v="6"/>
    <x v="2"/>
    <s v="P602"/>
    <x v="18"/>
    <x v="6"/>
    <x v="0"/>
    <n v="3500"/>
    <x v="4"/>
    <x v="30"/>
    <n v="2500"/>
    <n v="650"/>
    <x v="1"/>
    <x v="0"/>
    <s v="Q4"/>
    <x v="0"/>
    <n v="20.63"/>
    <n v="0"/>
    <n v="3500"/>
    <n v="350"/>
    <n v="1225000"/>
    <n v="0.20634920634920634"/>
    <x v="1"/>
    <x v="6"/>
    <s v="Oct"/>
    <x v="3"/>
    <s v="2025-Oct"/>
    <n v="12"/>
    <s v="FREQUENT"/>
  </r>
  <r>
    <x v="666"/>
    <d v="2025-03-09T00:00:00"/>
    <x v="21"/>
    <s v="Varun Reddy"/>
    <s v="Male"/>
    <n v="35"/>
    <x v="10"/>
    <x v="3"/>
    <s v="P602"/>
    <x v="18"/>
    <x v="6"/>
    <x v="2"/>
    <n v="3500"/>
    <x v="2"/>
    <x v="110"/>
    <n v="5000"/>
    <n v="1650"/>
    <x v="1"/>
    <x v="0"/>
    <s v="Q1"/>
    <x v="0"/>
    <n v="24.81"/>
    <n v="0"/>
    <n v="7000"/>
    <n v="350"/>
    <n v="2450000"/>
    <n v="0.24812030075187969"/>
    <x v="1"/>
    <x v="0"/>
    <s v="Mar"/>
    <x v="0"/>
    <s v="2025-Mar"/>
    <n v="11"/>
    <s v="FREQUENT"/>
  </r>
  <r>
    <x v="667"/>
    <d v="2025-11-27T00:00:00"/>
    <x v="316"/>
    <s v="Arjun Gupta"/>
    <s v="Female"/>
    <n v="43"/>
    <x v="5"/>
    <x v="0"/>
    <s v="P402"/>
    <x v="10"/>
    <x v="0"/>
    <x v="2"/>
    <n v="600"/>
    <x v="2"/>
    <x v="160"/>
    <n v="760"/>
    <n v="380"/>
    <x v="3"/>
    <x v="0"/>
    <s v="Q4"/>
    <x v="0"/>
    <n v="33.33"/>
    <n v="0"/>
    <n v="1200"/>
    <n v="60"/>
    <n v="72000"/>
    <n v="0.33333333333333331"/>
    <x v="1"/>
    <x v="10"/>
    <s v="Nov"/>
    <x v="3"/>
    <s v="2025-Nov"/>
    <n v="5"/>
    <s v="FREQUENT"/>
  </r>
  <r>
    <x v="668"/>
    <d v="2025-07-24T00:00:00"/>
    <x v="64"/>
    <s v="Pooja Mishra"/>
    <s v="Female"/>
    <n v="23"/>
    <x v="6"/>
    <x v="2"/>
    <s v="P502"/>
    <x v="7"/>
    <x v="5"/>
    <x v="4"/>
    <n v="700"/>
    <x v="2"/>
    <x v="101"/>
    <n v="2850"/>
    <n v="475"/>
    <x v="1"/>
    <x v="0"/>
    <s v="Q3"/>
    <x v="1"/>
    <n v="14.29"/>
    <n v="0"/>
    <n v="3500"/>
    <n v="175"/>
    <n v="612500"/>
    <n v="0.14285714285714285"/>
    <x v="1"/>
    <x v="2"/>
    <s v="Jul"/>
    <x v="2"/>
    <s v="2025-Jul"/>
    <n v="13"/>
    <s v="FREQUENT"/>
  </r>
  <r>
    <x v="669"/>
    <d v="2025-05-10T00:00:00"/>
    <x v="167"/>
    <s v="Kavya Sharma"/>
    <s v="Male"/>
    <n v="35"/>
    <x v="5"/>
    <x v="0"/>
    <s v="P301"/>
    <x v="21"/>
    <x v="3"/>
    <x v="0"/>
    <n v="900"/>
    <x v="4"/>
    <x v="89"/>
    <n v="550"/>
    <n v="260"/>
    <x v="4"/>
    <x v="0"/>
    <s v="Q2"/>
    <x v="1"/>
    <n v="32.1"/>
    <n v="0"/>
    <n v="900"/>
    <n v="90"/>
    <n v="81000"/>
    <n v="0.32098765432098764"/>
    <x v="1"/>
    <x v="1"/>
    <s v="May"/>
    <x v="1"/>
    <s v="2025-May"/>
    <n v="15"/>
    <s v="FREQUENT"/>
  </r>
  <r>
    <x v="670"/>
    <d v="2025-12-23T00:00:00"/>
    <x v="240"/>
    <s v="Varun Gupta"/>
    <s v="Male"/>
    <n v="54"/>
    <x v="2"/>
    <x v="2"/>
    <s v="P402"/>
    <x v="10"/>
    <x v="0"/>
    <x v="0"/>
    <n v="600"/>
    <x v="3"/>
    <x v="55"/>
    <n v="380"/>
    <n v="220"/>
    <x v="3"/>
    <x v="0"/>
    <s v="Q4"/>
    <x v="0"/>
    <n v="36.67"/>
    <n v="0"/>
    <n v="600"/>
    <n v="0"/>
    <n v="0"/>
    <n v="0.36666666666666664"/>
    <x v="1"/>
    <x v="8"/>
    <s v="Dec"/>
    <x v="3"/>
    <s v="2025-Dec"/>
    <n v="14"/>
    <s v="FREQUENT"/>
  </r>
  <r>
    <x v="671"/>
    <d v="2025-11-06T00:00:00"/>
    <x v="151"/>
    <s v="Priya Kumar"/>
    <s v="Male"/>
    <n v="44"/>
    <x v="11"/>
    <x v="3"/>
    <s v="P104"/>
    <x v="16"/>
    <x v="4"/>
    <x v="0"/>
    <n v="5000"/>
    <x v="1"/>
    <x v="133"/>
    <n v="3500"/>
    <n v="750"/>
    <x v="3"/>
    <x v="0"/>
    <s v="Q4"/>
    <x v="0"/>
    <n v="17.649999999999999"/>
    <n v="0"/>
    <n v="5000"/>
    <n v="750"/>
    <n v="3750000"/>
    <n v="0.17647058823529413"/>
    <x v="1"/>
    <x v="10"/>
    <s v="Nov"/>
    <x v="3"/>
    <s v="2025-Nov"/>
    <n v="18"/>
    <s v="FREQUENT"/>
  </r>
  <r>
    <x v="672"/>
    <d v="2025-12-17T00:00:00"/>
    <x v="318"/>
    <s v="Amit Sharma"/>
    <s v="Female"/>
    <n v="38"/>
    <x v="9"/>
    <x v="0"/>
    <s v="P201"/>
    <x v="9"/>
    <x v="1"/>
    <x v="0"/>
    <n v="8500"/>
    <x v="4"/>
    <x v="122"/>
    <n v="6500"/>
    <n v="1150"/>
    <x v="1"/>
    <x v="0"/>
    <s v="Q4"/>
    <x v="0"/>
    <n v="15.03"/>
    <n v="0"/>
    <n v="8500"/>
    <n v="850"/>
    <n v="7225000"/>
    <n v="0.15032679738562091"/>
    <x v="1"/>
    <x v="8"/>
    <s v="Dec"/>
    <x v="3"/>
    <s v="2025-Dec"/>
    <n v="14"/>
    <s v="FREQUENT"/>
  </r>
  <r>
    <x v="673"/>
    <d v="2024-12-12T00:00:00"/>
    <x v="151"/>
    <s v="Priya Kumar"/>
    <s v="Male"/>
    <n v="44"/>
    <x v="11"/>
    <x v="3"/>
    <s v="P601"/>
    <x v="17"/>
    <x v="6"/>
    <x v="2"/>
    <n v="3000"/>
    <x v="3"/>
    <x v="145"/>
    <n v="4200"/>
    <n v="1800"/>
    <x v="2"/>
    <x v="0"/>
    <s v="Q4"/>
    <x v="0"/>
    <n v="30"/>
    <n v="0"/>
    <n v="6000"/>
    <n v="0"/>
    <n v="0"/>
    <n v="0.3"/>
    <x v="0"/>
    <x v="8"/>
    <s v="Dec"/>
    <x v="3"/>
    <s v="2024-Dec"/>
    <n v="18"/>
    <s v="FREQUENT"/>
  </r>
  <r>
    <x v="674"/>
    <d v="2024-02-23T00:00:00"/>
    <x v="187"/>
    <s v="Meera Shah"/>
    <s v="Male"/>
    <n v="47"/>
    <x v="0"/>
    <x v="0"/>
    <s v="P201"/>
    <x v="9"/>
    <x v="1"/>
    <x v="2"/>
    <n v="8500"/>
    <x v="1"/>
    <x v="192"/>
    <n v="13000"/>
    <n v="1450"/>
    <x v="1"/>
    <x v="0"/>
    <s v="Q1"/>
    <x v="1"/>
    <n v="10.029999999999999"/>
    <n v="0"/>
    <n v="17000"/>
    <n v="2550"/>
    <n v="43350000"/>
    <n v="0.10034602076124567"/>
    <x v="0"/>
    <x v="5"/>
    <s v="Feb"/>
    <x v="0"/>
    <s v="2024-Feb"/>
    <n v="9"/>
    <s v="FREQUENT"/>
  </r>
  <r>
    <x v="675"/>
    <d v="2024-04-03T00:00:00"/>
    <x v="155"/>
    <s v="Varun Verma"/>
    <s v="Female"/>
    <n v="23"/>
    <x v="0"/>
    <x v="0"/>
    <s v="P105"/>
    <x v="20"/>
    <x v="4"/>
    <x v="2"/>
    <n v="22000"/>
    <x v="3"/>
    <x v="121"/>
    <n v="33000"/>
    <n v="11000"/>
    <x v="2"/>
    <x v="0"/>
    <s v="Q2"/>
    <x v="0"/>
    <n v="25"/>
    <n v="0"/>
    <n v="44000"/>
    <n v="0"/>
    <n v="0"/>
    <n v="0.25"/>
    <x v="0"/>
    <x v="7"/>
    <s v="Apr"/>
    <x v="1"/>
    <s v="2024-Apr"/>
    <n v="12"/>
    <s v="FREQUENT"/>
  </r>
  <r>
    <x v="676"/>
    <d v="2024-03-31T00:00:00"/>
    <x v="241"/>
    <s v="Varun Kumar"/>
    <s v="Male"/>
    <n v="52"/>
    <x v="2"/>
    <x v="2"/>
    <s v="P103"/>
    <x v="19"/>
    <x v="4"/>
    <x v="1"/>
    <n v="2500"/>
    <x v="1"/>
    <x v="93"/>
    <n v="4800"/>
    <n v="1575"/>
    <x v="1"/>
    <x v="0"/>
    <s v="Q1"/>
    <x v="0"/>
    <n v="24.71"/>
    <n v="0"/>
    <n v="7500"/>
    <n v="1125"/>
    <n v="8437500"/>
    <n v="0.24705882352941178"/>
    <x v="0"/>
    <x v="0"/>
    <s v="Mar"/>
    <x v="0"/>
    <s v="2024-Mar"/>
    <n v="23"/>
    <s v="FREQUENT"/>
  </r>
  <r>
    <x v="677"/>
    <d v="2025-09-15T00:00:00"/>
    <x v="319"/>
    <s v="Karan Kumar"/>
    <s v="Female"/>
    <n v="30"/>
    <x v="3"/>
    <x v="1"/>
    <s v="P102"/>
    <x v="11"/>
    <x v="4"/>
    <x v="0"/>
    <n v="28000"/>
    <x v="2"/>
    <x v="6"/>
    <n v="21000"/>
    <n v="0"/>
    <x v="3"/>
    <x v="2"/>
    <s v="Q3"/>
    <x v="1"/>
    <n v="0"/>
    <n v="-21000"/>
    <n v="28000"/>
    <n v="1400"/>
    <n v="39200000"/>
    <n v="0"/>
    <x v="1"/>
    <x v="9"/>
    <s v="Sep"/>
    <x v="2"/>
    <s v="2025-Sep"/>
    <n v="4"/>
    <s v="OCASSIONAL"/>
  </r>
  <r>
    <x v="678"/>
    <d v="2025-02-14T00:00:00"/>
    <x v="320"/>
    <s v="Ananya Mehta"/>
    <s v="Male"/>
    <n v="32"/>
    <x v="8"/>
    <x v="2"/>
    <s v="P603"/>
    <x v="22"/>
    <x v="6"/>
    <x v="0"/>
    <n v="1200"/>
    <x v="3"/>
    <x v="214"/>
    <n v="800"/>
    <n v="400"/>
    <x v="3"/>
    <x v="0"/>
    <s v="Q1"/>
    <x v="2"/>
    <n v="33.33"/>
    <n v="0"/>
    <n v="1200"/>
    <n v="0"/>
    <n v="0"/>
    <n v="0.33333333333333331"/>
    <x v="1"/>
    <x v="5"/>
    <s v="Feb"/>
    <x v="0"/>
    <s v="2025-Feb"/>
    <n v="2"/>
    <s v="REGULAR"/>
  </r>
  <r>
    <x v="679"/>
    <d v="2025-09-03T00:00:00"/>
    <x v="282"/>
    <s v="Meera Malhotra"/>
    <s v="Female"/>
    <n v="40"/>
    <x v="5"/>
    <x v="0"/>
    <s v="P102"/>
    <x v="11"/>
    <x v="4"/>
    <x v="2"/>
    <n v="28000"/>
    <x v="1"/>
    <x v="46"/>
    <n v="42000"/>
    <n v="5600"/>
    <x v="0"/>
    <x v="0"/>
    <s v="Q3"/>
    <x v="0"/>
    <n v="11.76"/>
    <n v="0"/>
    <n v="56000"/>
    <n v="8400"/>
    <n v="470400000"/>
    <n v="0.11764705882352941"/>
    <x v="1"/>
    <x v="9"/>
    <s v="Sep"/>
    <x v="2"/>
    <s v="2025-Sep"/>
    <n v="12"/>
    <s v="FREQUENT"/>
  </r>
  <r>
    <x v="680"/>
    <d v="2025-10-17T00:00:00"/>
    <x v="312"/>
    <s v="Aditya Nair"/>
    <s v="Female"/>
    <n v="24"/>
    <x v="2"/>
    <x v="2"/>
    <s v="P502"/>
    <x v="7"/>
    <x v="5"/>
    <x v="0"/>
    <n v="700"/>
    <x v="0"/>
    <x v="241"/>
    <n v="570"/>
    <n v="-10"/>
    <x v="2"/>
    <x v="0"/>
    <s v="Q4"/>
    <x v="1"/>
    <n v="-1.79"/>
    <n v="0"/>
    <n v="700"/>
    <n v="140"/>
    <n v="98000"/>
    <n v="-1.7857142857142856E-2"/>
    <x v="1"/>
    <x v="6"/>
    <s v="Oct"/>
    <x v="3"/>
    <s v="2025-Oct"/>
    <n v="5"/>
    <s v="FREQUENT"/>
  </r>
  <r>
    <x v="681"/>
    <d v="2025-11-03T00:00:00"/>
    <x v="167"/>
    <s v="Kavya Sharma"/>
    <s v="Male"/>
    <n v="35"/>
    <x v="5"/>
    <x v="0"/>
    <s v="P503"/>
    <x v="12"/>
    <x v="5"/>
    <x v="3"/>
    <n v="450"/>
    <x v="1"/>
    <x v="57"/>
    <n v="1320"/>
    <n v="210"/>
    <x v="1"/>
    <x v="0"/>
    <s v="Q4"/>
    <x v="1"/>
    <n v="13.73"/>
    <n v="0"/>
    <n v="1800"/>
    <n v="270"/>
    <n v="486000"/>
    <n v="0.13725490196078433"/>
    <x v="1"/>
    <x v="10"/>
    <s v="Nov"/>
    <x v="3"/>
    <s v="2025-Nov"/>
    <n v="15"/>
    <s v="FREQUENT"/>
  </r>
  <r>
    <x v="682"/>
    <d v="2025-09-05T00:00:00"/>
    <x v="99"/>
    <s v="Vikram Patel"/>
    <s v="Male"/>
    <n v="47"/>
    <x v="10"/>
    <x v="3"/>
    <s v="P503"/>
    <x v="12"/>
    <x v="5"/>
    <x v="1"/>
    <n v="450"/>
    <x v="2"/>
    <x v="189"/>
    <n v="990"/>
    <n v="292.5"/>
    <x v="2"/>
    <x v="0"/>
    <s v="Q3"/>
    <x v="1"/>
    <n v="22.81"/>
    <n v="0"/>
    <n v="1350"/>
    <n v="67.5"/>
    <n v="91125"/>
    <n v="0.22807017543859648"/>
    <x v="1"/>
    <x v="9"/>
    <s v="Sep"/>
    <x v="2"/>
    <s v="2025-Sep"/>
    <n v="8"/>
    <s v="FREQUENT"/>
  </r>
  <r>
    <x v="683"/>
    <d v="2024-06-22T00:00:00"/>
    <x v="26"/>
    <s v="Nikhil Nair"/>
    <s v="Female"/>
    <n v="27"/>
    <x v="1"/>
    <x v="1"/>
    <s v="P702"/>
    <x v="14"/>
    <x v="2"/>
    <x v="2"/>
    <n v="7000"/>
    <x v="4"/>
    <x v="90"/>
    <n v="10400"/>
    <n v="2200"/>
    <x v="1"/>
    <x v="0"/>
    <s v="Q2"/>
    <x v="2"/>
    <n v="17.46"/>
    <n v="0"/>
    <n v="14000"/>
    <n v="1400"/>
    <n v="19600000"/>
    <n v="0.17460317460317459"/>
    <x v="0"/>
    <x v="4"/>
    <s v="Jun"/>
    <x v="1"/>
    <s v="2024-Jun"/>
    <n v="5"/>
    <s v="FREQUENT"/>
  </r>
  <r>
    <x v="684"/>
    <d v="2024-01-01T00:00:00"/>
    <x v="287"/>
    <s v="Rohan Malhotra"/>
    <s v="Male"/>
    <n v="40"/>
    <x v="9"/>
    <x v="0"/>
    <s v="P201"/>
    <x v="9"/>
    <x v="1"/>
    <x v="0"/>
    <n v="8500"/>
    <x v="4"/>
    <x v="122"/>
    <n v="6500"/>
    <n v="1150"/>
    <x v="1"/>
    <x v="0"/>
    <s v="Q1"/>
    <x v="2"/>
    <n v="15.03"/>
    <n v="0"/>
    <n v="8500"/>
    <n v="850"/>
    <n v="7225000"/>
    <n v="0.15032679738562091"/>
    <x v="0"/>
    <x v="11"/>
    <s v="Jan"/>
    <x v="0"/>
    <s v="2024-Jan"/>
    <n v="6"/>
    <s v="FREQUENT"/>
  </r>
  <r>
    <x v="685"/>
    <d v="2025-02-13T00:00:00"/>
    <x v="46"/>
    <s v="Aditya Shah"/>
    <s v="Male"/>
    <n v="58"/>
    <x v="9"/>
    <x v="0"/>
    <s v="P401"/>
    <x v="0"/>
    <x v="0"/>
    <x v="2"/>
    <n v="800"/>
    <x v="4"/>
    <x v="24"/>
    <n v="1000"/>
    <n v="440"/>
    <x v="3"/>
    <x v="0"/>
    <s v="Q1"/>
    <x v="0"/>
    <n v="30.56"/>
    <n v="0"/>
    <n v="1600"/>
    <n v="160"/>
    <n v="256000"/>
    <n v="0.30555555555555558"/>
    <x v="1"/>
    <x v="5"/>
    <s v="Feb"/>
    <x v="0"/>
    <s v="2025-Feb"/>
    <n v="12"/>
    <s v="FREQUENT"/>
  </r>
  <r>
    <x v="686"/>
    <d v="2024-07-24T00:00:00"/>
    <x v="321"/>
    <s v="Meera Kumar"/>
    <s v="Female"/>
    <n v="44"/>
    <x v="0"/>
    <x v="0"/>
    <s v="P503"/>
    <x v="12"/>
    <x v="5"/>
    <x v="2"/>
    <n v="450"/>
    <x v="1"/>
    <x v="242"/>
    <n v="660"/>
    <n v="105"/>
    <x v="1"/>
    <x v="0"/>
    <s v="Q3"/>
    <x v="2"/>
    <n v="13.73"/>
    <n v="0"/>
    <n v="900"/>
    <n v="135"/>
    <n v="121500"/>
    <n v="0.13725490196078433"/>
    <x v="0"/>
    <x v="2"/>
    <s v="Jul"/>
    <x v="2"/>
    <s v="2024-Jul"/>
    <n v="6"/>
    <s v="FREQUENT"/>
  </r>
  <r>
    <x v="687"/>
    <d v="2024-04-02T00:00:00"/>
    <x v="135"/>
    <s v="Karan Singh"/>
    <s v="Female"/>
    <n v="47"/>
    <x v="5"/>
    <x v="0"/>
    <s v="P601"/>
    <x v="17"/>
    <x v="6"/>
    <x v="2"/>
    <n v="3000"/>
    <x v="4"/>
    <x v="63"/>
    <n v="4200"/>
    <n v="1200"/>
    <x v="1"/>
    <x v="0"/>
    <s v="Q2"/>
    <x v="1"/>
    <n v="22.22"/>
    <n v="0"/>
    <n v="6000"/>
    <n v="600"/>
    <n v="3600000"/>
    <n v="0.22222222222222221"/>
    <x v="0"/>
    <x v="7"/>
    <s v="Apr"/>
    <x v="1"/>
    <s v="2024-Apr"/>
    <n v="9"/>
    <s v="FREQUENT"/>
  </r>
  <r>
    <x v="688"/>
    <d v="2025-08-19T00:00:00"/>
    <x v="322"/>
    <s v="Arjun Das"/>
    <s v="Female"/>
    <n v="49"/>
    <x v="9"/>
    <x v="0"/>
    <s v="P401"/>
    <x v="0"/>
    <x v="0"/>
    <x v="0"/>
    <n v="800"/>
    <x v="4"/>
    <x v="74"/>
    <n v="500"/>
    <n v="220"/>
    <x v="1"/>
    <x v="0"/>
    <s v="Q3"/>
    <x v="0"/>
    <n v="30.56"/>
    <n v="0"/>
    <n v="800"/>
    <n v="80"/>
    <n v="64000"/>
    <n v="0.30555555555555558"/>
    <x v="1"/>
    <x v="3"/>
    <s v="Aug"/>
    <x v="2"/>
    <s v="2025-Aug"/>
    <n v="8"/>
    <s v="FREQUENT"/>
  </r>
  <r>
    <x v="689"/>
    <d v="2024-08-19T00:00:00"/>
    <x v="323"/>
    <s v="Neha Shah"/>
    <s v="Male"/>
    <n v="54"/>
    <x v="3"/>
    <x v="1"/>
    <s v="P603"/>
    <x v="22"/>
    <x v="6"/>
    <x v="0"/>
    <n v="1200"/>
    <x v="4"/>
    <x v="11"/>
    <n v="800"/>
    <n v="280"/>
    <x v="4"/>
    <x v="0"/>
    <s v="Q3"/>
    <x v="2"/>
    <n v="25.93"/>
    <n v="0"/>
    <n v="1200"/>
    <n v="120"/>
    <n v="144000"/>
    <n v="0.25925925925925924"/>
    <x v="0"/>
    <x v="3"/>
    <s v="Aug"/>
    <x v="2"/>
    <s v="2024-Aug"/>
    <n v="5"/>
    <s v="FREQUENT"/>
  </r>
  <r>
    <x v="690"/>
    <d v="2025-02-17T00:00:00"/>
    <x v="29"/>
    <s v="Karan Shah"/>
    <s v="Female"/>
    <n v="39"/>
    <x v="5"/>
    <x v="0"/>
    <s v="P602"/>
    <x v="18"/>
    <x v="6"/>
    <x v="0"/>
    <n v="3500"/>
    <x v="1"/>
    <x v="199"/>
    <n v="2500"/>
    <n v="475"/>
    <x v="1"/>
    <x v="0"/>
    <s v="Q1"/>
    <x v="0"/>
    <n v="15.97"/>
    <n v="0"/>
    <n v="3500"/>
    <n v="525"/>
    <n v="1837500"/>
    <n v="0.15966386554621848"/>
    <x v="1"/>
    <x v="5"/>
    <s v="Feb"/>
    <x v="0"/>
    <s v="2025-Feb"/>
    <n v="37"/>
    <s v="FREQUENT"/>
  </r>
  <r>
    <x v="691"/>
    <d v="2025-06-02T00:00:00"/>
    <x v="53"/>
    <s v="Rahul Nair"/>
    <s v="Female"/>
    <n v="58"/>
    <x v="11"/>
    <x v="3"/>
    <s v="P104"/>
    <x v="16"/>
    <x v="4"/>
    <x v="0"/>
    <n v="5000"/>
    <x v="3"/>
    <x v="58"/>
    <n v="3500"/>
    <n v="1500"/>
    <x v="2"/>
    <x v="0"/>
    <s v="Q2"/>
    <x v="0"/>
    <n v="30"/>
    <n v="0"/>
    <n v="5000"/>
    <n v="0"/>
    <n v="0"/>
    <n v="0.3"/>
    <x v="1"/>
    <x v="4"/>
    <s v="Jun"/>
    <x v="1"/>
    <s v="2025-Jun"/>
    <n v="5"/>
    <s v="FREQUENT"/>
  </r>
  <r>
    <x v="692"/>
    <d v="2024-12-14T00:00:00"/>
    <x v="30"/>
    <s v="Sneha Mishra"/>
    <s v="Male"/>
    <n v="56"/>
    <x v="7"/>
    <x v="1"/>
    <s v="P104"/>
    <x v="16"/>
    <x v="4"/>
    <x v="0"/>
    <n v="5000"/>
    <x v="3"/>
    <x v="243"/>
    <n v="3500"/>
    <n v="-1500"/>
    <x v="0"/>
    <x v="1"/>
    <s v="Q4"/>
    <x v="0"/>
    <n v="30"/>
    <n v="-7000"/>
    <n v="5000"/>
    <n v="0"/>
    <n v="0"/>
    <n v="0.3"/>
    <x v="0"/>
    <x v="8"/>
    <s v="Dec"/>
    <x v="3"/>
    <s v="2024-Dec"/>
    <n v="25"/>
    <s v="FREQUENT"/>
  </r>
  <r>
    <x v="693"/>
    <d v="2025-07-04T00:00:00"/>
    <x v="49"/>
    <s v="Simran Reddy"/>
    <s v="Female"/>
    <n v="24"/>
    <x v="0"/>
    <x v="0"/>
    <s v="P602"/>
    <x v="18"/>
    <x v="6"/>
    <x v="1"/>
    <n v="3500"/>
    <x v="3"/>
    <x v="100"/>
    <n v="7500"/>
    <n v="3000"/>
    <x v="1"/>
    <x v="0"/>
    <s v="Q3"/>
    <x v="1"/>
    <n v="28.57"/>
    <n v="0"/>
    <n v="10500"/>
    <n v="0"/>
    <n v="0"/>
    <n v="0.2857142857142857"/>
    <x v="1"/>
    <x v="2"/>
    <s v="Jul"/>
    <x v="2"/>
    <s v="2025-Jul"/>
    <n v="6"/>
    <s v="FREQUENT"/>
  </r>
  <r>
    <x v="694"/>
    <d v="2025-01-21T00:00:00"/>
    <x v="116"/>
    <s v="Pooja Patel"/>
    <s v="Male"/>
    <n v="30"/>
    <x v="7"/>
    <x v="1"/>
    <s v="P602"/>
    <x v="18"/>
    <x v="6"/>
    <x v="0"/>
    <n v="3500"/>
    <x v="4"/>
    <x v="30"/>
    <n v="2500"/>
    <n v="650"/>
    <x v="2"/>
    <x v="0"/>
    <s v="Q1"/>
    <x v="2"/>
    <n v="20.63"/>
    <n v="0"/>
    <n v="3500"/>
    <n v="350"/>
    <n v="1225000"/>
    <n v="0.20634920634920634"/>
    <x v="1"/>
    <x v="11"/>
    <s v="Jan"/>
    <x v="0"/>
    <s v="2025-Jan"/>
    <n v="4"/>
    <s v="OCASSIONAL"/>
  </r>
  <r>
    <x v="695"/>
    <d v="2024-12-13T00:00:00"/>
    <x v="227"/>
    <s v="Priya Das"/>
    <s v="Male"/>
    <n v="47"/>
    <x v="8"/>
    <x v="2"/>
    <s v="P501"/>
    <x v="13"/>
    <x v="5"/>
    <x v="0"/>
    <n v="550"/>
    <x v="2"/>
    <x v="6"/>
    <n v="450"/>
    <n v="0"/>
    <x v="3"/>
    <x v="2"/>
    <s v="Q4"/>
    <x v="1"/>
    <n v="0"/>
    <n v="-450"/>
    <n v="550"/>
    <n v="27.5"/>
    <n v="15125"/>
    <n v="0"/>
    <x v="0"/>
    <x v="8"/>
    <s v="Dec"/>
    <x v="3"/>
    <s v="2024-Dec"/>
    <n v="9"/>
    <s v="FREQUENT"/>
  </r>
  <r>
    <x v="696"/>
    <d v="2024-01-29T00:00:00"/>
    <x v="71"/>
    <s v="Simran Patel"/>
    <s v="Female"/>
    <n v="26"/>
    <x v="10"/>
    <x v="3"/>
    <s v="P502"/>
    <x v="7"/>
    <x v="5"/>
    <x v="0"/>
    <n v="700"/>
    <x v="4"/>
    <x v="25"/>
    <n v="570"/>
    <n v="60"/>
    <x v="1"/>
    <x v="0"/>
    <s v="Q1"/>
    <x v="0"/>
    <n v="9.52"/>
    <n v="0"/>
    <n v="700"/>
    <n v="70"/>
    <n v="49000"/>
    <n v="9.5238095238095233E-2"/>
    <x v="0"/>
    <x v="11"/>
    <s v="Jan"/>
    <x v="0"/>
    <s v="2024-Jan"/>
    <n v="26"/>
    <s v="FREQUENT"/>
  </r>
  <r>
    <x v="697"/>
    <d v="2025-10-10T00:00:00"/>
    <x v="261"/>
    <s v="Amit Reddy"/>
    <s v="Male"/>
    <n v="32"/>
    <x v="6"/>
    <x v="2"/>
    <s v="P203"/>
    <x v="3"/>
    <x v="1"/>
    <x v="2"/>
    <n v="35000"/>
    <x v="1"/>
    <x v="44"/>
    <n v="54000"/>
    <n v="5500"/>
    <x v="3"/>
    <x v="0"/>
    <s v="Q4"/>
    <x v="0"/>
    <n v="9.24"/>
    <n v="0"/>
    <n v="70000"/>
    <n v="10500"/>
    <n v="735000000"/>
    <n v="9.2436974789915971E-2"/>
    <x v="1"/>
    <x v="6"/>
    <s v="Oct"/>
    <x v="3"/>
    <s v="2025-Oct"/>
    <n v="12"/>
    <s v="FREQUENT"/>
  </r>
  <r>
    <x v="698"/>
    <d v="2024-11-19T00:00:00"/>
    <x v="54"/>
    <s v="Varun Das"/>
    <s v="Male"/>
    <n v="26"/>
    <x v="3"/>
    <x v="1"/>
    <s v="P403"/>
    <x v="6"/>
    <x v="0"/>
    <x v="0"/>
    <n v="2500"/>
    <x v="2"/>
    <x v="104"/>
    <n v="1500"/>
    <n v="875"/>
    <x v="4"/>
    <x v="0"/>
    <s v="Q4"/>
    <x v="0"/>
    <n v="36.840000000000003"/>
    <n v="0"/>
    <n v="2500"/>
    <n v="125"/>
    <n v="312500"/>
    <n v="0.36842105263157893"/>
    <x v="0"/>
    <x v="10"/>
    <s v="Nov"/>
    <x v="3"/>
    <s v="2024-Nov"/>
    <n v="32"/>
    <s v="FREQUENT"/>
  </r>
  <r>
    <x v="699"/>
    <d v="2024-01-10T00:00:00"/>
    <x v="324"/>
    <s v="Rohan Kumar"/>
    <s v="Male"/>
    <n v="55"/>
    <x v="11"/>
    <x v="3"/>
    <s v="P703"/>
    <x v="2"/>
    <x v="2"/>
    <x v="0"/>
    <n v="4000"/>
    <x v="4"/>
    <x v="87"/>
    <n v="2900"/>
    <n v="700"/>
    <x v="0"/>
    <x v="0"/>
    <s v="Q1"/>
    <x v="2"/>
    <n v="19.440000000000001"/>
    <n v="0"/>
    <n v="4000"/>
    <n v="400"/>
    <n v="1600000"/>
    <n v="0.19444444444444445"/>
    <x v="0"/>
    <x v="11"/>
    <s v="Jan"/>
    <x v="0"/>
    <s v="2024-Jan"/>
    <n v="2"/>
    <s v="REGULAR"/>
  </r>
  <r>
    <x v="700"/>
    <d v="2024-04-05T00:00:00"/>
    <x v="325"/>
    <s v="Rahul Iyer"/>
    <s v="Male"/>
    <n v="26"/>
    <x v="9"/>
    <x v="0"/>
    <s v="P402"/>
    <x v="10"/>
    <x v="0"/>
    <x v="0"/>
    <n v="600"/>
    <x v="1"/>
    <x v="20"/>
    <n v="380"/>
    <n v="130"/>
    <x v="3"/>
    <x v="0"/>
    <s v="Q2"/>
    <x v="2"/>
    <n v="25.49"/>
    <n v="0"/>
    <n v="600"/>
    <n v="90"/>
    <n v="54000"/>
    <n v="0.25490196078431371"/>
    <x v="0"/>
    <x v="7"/>
    <s v="Apr"/>
    <x v="1"/>
    <s v="2024-Apr"/>
    <n v="3"/>
    <s v="REGULAR"/>
  </r>
  <r>
    <x v="701"/>
    <d v="2024-03-18T00:00:00"/>
    <x v="190"/>
    <s v="Karan Kumar"/>
    <s v="Male"/>
    <n v="32"/>
    <x v="1"/>
    <x v="1"/>
    <s v="P601"/>
    <x v="17"/>
    <x v="6"/>
    <x v="0"/>
    <n v="3000"/>
    <x v="1"/>
    <x v="59"/>
    <n v="2100"/>
    <n v="450"/>
    <x v="0"/>
    <x v="0"/>
    <s v="Q1"/>
    <x v="2"/>
    <n v="17.649999999999999"/>
    <n v="0"/>
    <n v="3000"/>
    <n v="450"/>
    <n v="1350000"/>
    <n v="0.17647058823529413"/>
    <x v="0"/>
    <x v="0"/>
    <s v="Mar"/>
    <x v="0"/>
    <s v="2024-Mar"/>
    <n v="5"/>
    <s v="FREQUENT"/>
  </r>
  <r>
    <x v="702"/>
    <d v="2024-12-28T00:00:00"/>
    <x v="238"/>
    <s v="Priya Mehta"/>
    <s v="Female"/>
    <n v="22"/>
    <x v="6"/>
    <x v="2"/>
    <s v="P202"/>
    <x v="1"/>
    <x v="1"/>
    <x v="0"/>
    <n v="12000"/>
    <x v="4"/>
    <x v="116"/>
    <n v="9000"/>
    <n v="1800"/>
    <x v="0"/>
    <x v="0"/>
    <s v="Q4"/>
    <x v="1"/>
    <n v="16.670000000000002"/>
    <n v="0"/>
    <n v="12000"/>
    <n v="1200"/>
    <n v="14400000"/>
    <n v="0.16666666666666666"/>
    <x v="0"/>
    <x v="8"/>
    <s v="Dec"/>
    <x v="3"/>
    <s v="2024-Dec"/>
    <n v="14"/>
    <s v="FREQUENT"/>
  </r>
  <r>
    <x v="703"/>
    <d v="2025-11-30T00:00:00"/>
    <x v="25"/>
    <s v="Rahul Mishra"/>
    <s v="Female"/>
    <n v="54"/>
    <x v="2"/>
    <x v="2"/>
    <s v="P202"/>
    <x v="1"/>
    <x v="1"/>
    <x v="1"/>
    <n v="12000"/>
    <x v="0"/>
    <x v="244"/>
    <n v="27000"/>
    <n v="1800"/>
    <x v="2"/>
    <x v="0"/>
    <s v="Q4"/>
    <x v="0"/>
    <n v="6.25"/>
    <n v="0"/>
    <n v="36000"/>
    <n v="7200"/>
    <n v="259200000"/>
    <n v="6.25E-2"/>
    <x v="1"/>
    <x v="10"/>
    <s v="Nov"/>
    <x v="3"/>
    <s v="2025-Nov"/>
    <n v="22"/>
    <s v="FREQUENT"/>
  </r>
  <r>
    <x v="704"/>
    <d v="2024-09-04T00:00:00"/>
    <x v="54"/>
    <s v="Varun Das"/>
    <s v="Male"/>
    <n v="26"/>
    <x v="3"/>
    <x v="1"/>
    <s v="P301"/>
    <x v="21"/>
    <x v="3"/>
    <x v="0"/>
    <n v="900"/>
    <x v="4"/>
    <x v="89"/>
    <n v="550"/>
    <n v="260"/>
    <x v="1"/>
    <x v="0"/>
    <s v="Q3"/>
    <x v="0"/>
    <n v="32.1"/>
    <n v="0"/>
    <n v="900"/>
    <n v="90"/>
    <n v="81000"/>
    <n v="0.32098765432098764"/>
    <x v="0"/>
    <x v="9"/>
    <s v="Sep"/>
    <x v="2"/>
    <s v="2024-Sep"/>
    <n v="32"/>
    <s v="FREQUENT"/>
  </r>
  <r>
    <x v="705"/>
    <d v="2024-09-12T00:00:00"/>
    <x v="25"/>
    <s v="Rahul Mishra"/>
    <s v="Female"/>
    <n v="54"/>
    <x v="2"/>
    <x v="2"/>
    <s v="P603"/>
    <x v="22"/>
    <x v="6"/>
    <x v="0"/>
    <n v="1200"/>
    <x v="1"/>
    <x v="18"/>
    <n v="800"/>
    <n v="220"/>
    <x v="1"/>
    <x v="0"/>
    <s v="Q3"/>
    <x v="0"/>
    <n v="21.57"/>
    <n v="0"/>
    <n v="1200"/>
    <n v="180"/>
    <n v="216000"/>
    <n v="0.21568627450980393"/>
    <x v="0"/>
    <x v="9"/>
    <s v="Sep"/>
    <x v="2"/>
    <s v="2024-Sep"/>
    <n v="22"/>
    <s v="FREQUENT"/>
  </r>
  <r>
    <x v="706"/>
    <d v="2024-05-02T00:00:00"/>
    <x v="290"/>
    <s v="Rohan Verma"/>
    <s v="Male"/>
    <n v="45"/>
    <x v="2"/>
    <x v="2"/>
    <s v="P103"/>
    <x v="19"/>
    <x v="4"/>
    <x v="2"/>
    <n v="2500"/>
    <x v="0"/>
    <x v="108"/>
    <n v="3200"/>
    <n v="800"/>
    <x v="3"/>
    <x v="0"/>
    <s v="Q2"/>
    <x v="0"/>
    <n v="20"/>
    <n v="0"/>
    <n v="5000"/>
    <n v="1000"/>
    <n v="5000000"/>
    <n v="0.2"/>
    <x v="0"/>
    <x v="1"/>
    <s v="May"/>
    <x v="1"/>
    <s v="2024-May"/>
    <n v="17"/>
    <s v="FREQUENT"/>
  </r>
  <r>
    <x v="707"/>
    <d v="2025-09-20T00:00:00"/>
    <x v="175"/>
    <s v="Ananya Mehta"/>
    <s v="Female"/>
    <n v="48"/>
    <x v="1"/>
    <x v="1"/>
    <s v="P101"/>
    <x v="5"/>
    <x v="4"/>
    <x v="0"/>
    <n v="55000"/>
    <x v="1"/>
    <x v="16"/>
    <n v="40000"/>
    <n v="6750"/>
    <x v="3"/>
    <x v="0"/>
    <s v="Q3"/>
    <x v="0"/>
    <n v="14.44"/>
    <n v="0"/>
    <n v="55000"/>
    <n v="8250"/>
    <n v="453750000"/>
    <n v="0.14438502673796791"/>
    <x v="1"/>
    <x v="9"/>
    <s v="Sep"/>
    <x v="2"/>
    <s v="2025-Sep"/>
    <n v="11"/>
    <s v="FREQUENT"/>
  </r>
  <r>
    <x v="708"/>
    <d v="2024-02-13T00:00:00"/>
    <x v="24"/>
    <s v="Rohan Malhotra"/>
    <s v="Male"/>
    <n v="59"/>
    <x v="0"/>
    <x v="0"/>
    <s v="P502"/>
    <x v="7"/>
    <x v="5"/>
    <x v="1"/>
    <n v="700"/>
    <x v="2"/>
    <x v="234"/>
    <n v="1710"/>
    <n v="285"/>
    <x v="1"/>
    <x v="0"/>
    <s v="Q1"/>
    <x v="1"/>
    <n v="14.29"/>
    <n v="0"/>
    <n v="2100"/>
    <n v="105"/>
    <n v="220500"/>
    <n v="0.14285714285714285"/>
    <x v="0"/>
    <x v="5"/>
    <s v="Feb"/>
    <x v="0"/>
    <s v="2024-Feb"/>
    <n v="14"/>
    <s v="FREQUENT"/>
  </r>
  <r>
    <x v="709"/>
    <d v="2025-08-11T00:00:00"/>
    <x v="223"/>
    <s v="Meera Shah"/>
    <s v="Female"/>
    <n v="51"/>
    <x v="11"/>
    <x v="3"/>
    <s v="P301"/>
    <x v="21"/>
    <x v="3"/>
    <x v="0"/>
    <n v="900"/>
    <x v="3"/>
    <x v="245"/>
    <n v="550"/>
    <n v="-350"/>
    <x v="2"/>
    <x v="1"/>
    <s v="Q3"/>
    <x v="2"/>
    <n v="38.89"/>
    <n v="-1100"/>
    <n v="900"/>
    <n v="0"/>
    <n v="0"/>
    <n v="0.3888888888888889"/>
    <x v="1"/>
    <x v="3"/>
    <s v="Aug"/>
    <x v="2"/>
    <s v="2025-Aug"/>
    <n v="3"/>
    <s v="REGULAR"/>
  </r>
  <r>
    <x v="710"/>
    <d v="2025-06-07T00:00:00"/>
    <x v="202"/>
    <s v="Meera Kumar"/>
    <s v="Female"/>
    <n v="43"/>
    <x v="10"/>
    <x v="3"/>
    <s v="P301"/>
    <x v="21"/>
    <x v="3"/>
    <x v="0"/>
    <n v="900"/>
    <x v="4"/>
    <x v="89"/>
    <n v="550"/>
    <n v="260"/>
    <x v="1"/>
    <x v="0"/>
    <s v="Q2"/>
    <x v="0"/>
    <n v="32.1"/>
    <n v="0"/>
    <n v="900"/>
    <n v="90"/>
    <n v="81000"/>
    <n v="0.32098765432098764"/>
    <x v="1"/>
    <x v="4"/>
    <s v="Jun"/>
    <x v="1"/>
    <s v="2025-Jun"/>
    <n v="10"/>
    <s v="FREQUENT"/>
  </r>
  <r>
    <x v="711"/>
    <d v="2024-05-11T00:00:00"/>
    <x v="65"/>
    <s v="Ananya Joshi"/>
    <s v="Female"/>
    <n v="20"/>
    <x v="6"/>
    <x v="2"/>
    <s v="P102"/>
    <x v="11"/>
    <x v="4"/>
    <x v="0"/>
    <n v="28000"/>
    <x v="2"/>
    <x v="246"/>
    <n v="21000"/>
    <n v="5600"/>
    <x v="2"/>
    <x v="0"/>
    <s v="Q2"/>
    <x v="0"/>
    <n v="21.05"/>
    <n v="0"/>
    <n v="28000"/>
    <n v="1400"/>
    <n v="39200000"/>
    <n v="0.21052631578947367"/>
    <x v="0"/>
    <x v="1"/>
    <s v="May"/>
    <x v="1"/>
    <s v="2024-May"/>
    <n v="7"/>
    <s v="FREQUENT"/>
  </r>
  <r>
    <x v="712"/>
    <d v="2025-07-07T00:00:00"/>
    <x v="214"/>
    <s v="Meera Sharma"/>
    <s v="Male"/>
    <n v="23"/>
    <x v="8"/>
    <x v="2"/>
    <s v="P102"/>
    <x v="11"/>
    <x v="4"/>
    <x v="0"/>
    <n v="28000"/>
    <x v="2"/>
    <x v="246"/>
    <n v="21000"/>
    <n v="5600"/>
    <x v="2"/>
    <x v="0"/>
    <s v="Q3"/>
    <x v="0"/>
    <n v="21.05"/>
    <n v="0"/>
    <n v="28000"/>
    <n v="1400"/>
    <n v="39200000"/>
    <n v="0.21052631578947367"/>
    <x v="1"/>
    <x v="2"/>
    <s v="Jul"/>
    <x v="2"/>
    <s v="2025-Jul"/>
    <n v="19"/>
    <s v="FREQUENT"/>
  </r>
  <r>
    <x v="713"/>
    <d v="2025-12-03T00:00:00"/>
    <x v="235"/>
    <s v="Varun Kumar"/>
    <s v="Female"/>
    <n v="46"/>
    <x v="2"/>
    <x v="2"/>
    <s v="P201"/>
    <x v="9"/>
    <x v="1"/>
    <x v="0"/>
    <n v="8500"/>
    <x v="4"/>
    <x v="122"/>
    <n v="6500"/>
    <n v="1150"/>
    <x v="2"/>
    <x v="0"/>
    <s v="Q4"/>
    <x v="1"/>
    <n v="15.03"/>
    <n v="0"/>
    <n v="8500"/>
    <n v="850"/>
    <n v="7225000"/>
    <n v="0.15032679738562091"/>
    <x v="1"/>
    <x v="8"/>
    <s v="Dec"/>
    <x v="3"/>
    <s v="2025-Dec"/>
    <n v="6"/>
    <s v="FREQUENT"/>
  </r>
  <r>
    <x v="714"/>
    <d v="2025-06-14T00:00:00"/>
    <x v="54"/>
    <s v="Varun Das"/>
    <s v="Male"/>
    <n v="26"/>
    <x v="3"/>
    <x v="1"/>
    <s v="P501"/>
    <x v="13"/>
    <x v="5"/>
    <x v="2"/>
    <n v="550"/>
    <x v="4"/>
    <x v="33"/>
    <n v="900"/>
    <n v="90"/>
    <x v="1"/>
    <x v="0"/>
    <s v="Q2"/>
    <x v="0"/>
    <n v="9.09"/>
    <n v="0"/>
    <n v="1100"/>
    <n v="110"/>
    <n v="121000"/>
    <n v="9.0909090909090912E-2"/>
    <x v="1"/>
    <x v="4"/>
    <s v="Jun"/>
    <x v="1"/>
    <s v="2025-Jun"/>
    <n v="32"/>
    <s v="FREQUENT"/>
  </r>
  <r>
    <x v="715"/>
    <d v="2025-11-21T00:00:00"/>
    <x v="0"/>
    <s v="Meera Malhotra"/>
    <s v="Female"/>
    <n v="56"/>
    <x v="0"/>
    <x v="0"/>
    <s v="P202"/>
    <x v="1"/>
    <x v="1"/>
    <x v="0"/>
    <n v="12000"/>
    <x v="3"/>
    <x v="45"/>
    <n v="9000"/>
    <n v="3000"/>
    <x v="1"/>
    <x v="0"/>
    <s v="Q4"/>
    <x v="0"/>
    <n v="25"/>
    <n v="0"/>
    <n v="12000"/>
    <n v="0"/>
    <n v="0"/>
    <n v="0.25"/>
    <x v="1"/>
    <x v="10"/>
    <s v="Nov"/>
    <x v="3"/>
    <s v="2025-Nov"/>
    <n v="30"/>
    <s v="FREQUENT"/>
  </r>
  <r>
    <x v="716"/>
    <d v="2025-01-05T00:00:00"/>
    <x v="326"/>
    <s v="Ananya Kumar"/>
    <s v="Male"/>
    <n v="35"/>
    <x v="8"/>
    <x v="2"/>
    <s v="P603"/>
    <x v="22"/>
    <x v="6"/>
    <x v="0"/>
    <n v="1200"/>
    <x v="2"/>
    <x v="160"/>
    <n v="800"/>
    <n v="340"/>
    <x v="0"/>
    <x v="0"/>
    <s v="Q1"/>
    <x v="2"/>
    <n v="29.82"/>
    <n v="0"/>
    <n v="1200"/>
    <n v="60"/>
    <n v="72000"/>
    <n v="0.2982456140350877"/>
    <x v="1"/>
    <x v="11"/>
    <s v="Jan"/>
    <x v="0"/>
    <s v="2025-Jan"/>
    <n v="2"/>
    <s v="REGULAR"/>
  </r>
  <r>
    <x v="717"/>
    <d v="2024-09-26T00:00:00"/>
    <x v="117"/>
    <s v="Akash Gupta"/>
    <s v="Female"/>
    <n v="32"/>
    <x v="11"/>
    <x v="3"/>
    <s v="P203"/>
    <x v="3"/>
    <x v="1"/>
    <x v="2"/>
    <n v="35000"/>
    <x v="1"/>
    <x v="247"/>
    <n v="54000"/>
    <n v="-5500"/>
    <x v="1"/>
    <x v="1"/>
    <s v="Q3"/>
    <x v="2"/>
    <n v="9.24"/>
    <n v="-108000"/>
    <n v="70000"/>
    <n v="10500"/>
    <n v="735000000"/>
    <n v="9.2436974789915971E-2"/>
    <x v="0"/>
    <x v="9"/>
    <s v="Sep"/>
    <x v="2"/>
    <s v="2024-Sep"/>
    <n v="23"/>
    <s v="FREQUENT"/>
  </r>
  <r>
    <x v="718"/>
    <d v="2024-12-17T00:00:00"/>
    <x v="327"/>
    <s v="Nikhil Gupta"/>
    <s v="Female"/>
    <n v="52"/>
    <x v="5"/>
    <x v="0"/>
    <s v="P401"/>
    <x v="0"/>
    <x v="0"/>
    <x v="0"/>
    <n v="800"/>
    <x v="4"/>
    <x v="74"/>
    <n v="500"/>
    <n v="220"/>
    <x v="1"/>
    <x v="0"/>
    <s v="Q4"/>
    <x v="1"/>
    <n v="30.56"/>
    <n v="0"/>
    <n v="800"/>
    <n v="80"/>
    <n v="64000"/>
    <n v="0.30555555555555558"/>
    <x v="0"/>
    <x v="8"/>
    <s v="Dec"/>
    <x v="3"/>
    <s v="2024-Dec"/>
    <n v="5"/>
    <s v="FREQUENT"/>
  </r>
  <r>
    <x v="719"/>
    <d v="2025-03-05T00:00:00"/>
    <x v="210"/>
    <s v="Nikhil Das"/>
    <s v="Female"/>
    <n v="24"/>
    <x v="5"/>
    <x v="0"/>
    <s v="P703"/>
    <x v="2"/>
    <x v="2"/>
    <x v="2"/>
    <n v="4000"/>
    <x v="2"/>
    <x v="177"/>
    <n v="5800"/>
    <n v="1800"/>
    <x v="3"/>
    <x v="0"/>
    <s v="Q1"/>
    <x v="1"/>
    <n v="23.68"/>
    <n v="0"/>
    <n v="8000"/>
    <n v="400"/>
    <n v="3200000"/>
    <n v="0.23684210526315788"/>
    <x v="1"/>
    <x v="0"/>
    <s v="Mar"/>
    <x v="0"/>
    <s v="2025-Mar"/>
    <n v="3"/>
    <s v="REGULAR"/>
  </r>
  <r>
    <x v="720"/>
    <d v="2025-02-14T00:00:00"/>
    <x v="268"/>
    <s v="Pooja Singh"/>
    <s v="Female"/>
    <n v="49"/>
    <x v="10"/>
    <x v="3"/>
    <s v="P301"/>
    <x v="21"/>
    <x v="3"/>
    <x v="0"/>
    <n v="900"/>
    <x v="1"/>
    <x v="242"/>
    <n v="550"/>
    <n v="215"/>
    <x v="2"/>
    <x v="0"/>
    <s v="Q1"/>
    <x v="1"/>
    <n v="28.1"/>
    <n v="0"/>
    <n v="900"/>
    <n v="135"/>
    <n v="121500"/>
    <n v="0.28104575163398693"/>
    <x v="1"/>
    <x v="5"/>
    <s v="Feb"/>
    <x v="0"/>
    <s v="2025-Feb"/>
    <n v="4"/>
    <s v="OCASSIONAL"/>
  </r>
  <r>
    <x v="721"/>
    <d v="2025-08-12T00:00:00"/>
    <x v="236"/>
    <s v="Simran Malhotra"/>
    <s v="Male"/>
    <n v="36"/>
    <x v="2"/>
    <x v="2"/>
    <s v="P702"/>
    <x v="14"/>
    <x v="2"/>
    <x v="0"/>
    <n v="7000"/>
    <x v="3"/>
    <x v="148"/>
    <n v="5200"/>
    <n v="1800"/>
    <x v="1"/>
    <x v="0"/>
    <s v="Q3"/>
    <x v="1"/>
    <n v="25.71"/>
    <n v="0"/>
    <n v="7000"/>
    <n v="0"/>
    <n v="0"/>
    <n v="0.25714285714285712"/>
    <x v="1"/>
    <x v="3"/>
    <s v="Aug"/>
    <x v="2"/>
    <s v="2025-Aug"/>
    <n v="5"/>
    <s v="FREQUENT"/>
  </r>
  <r>
    <x v="722"/>
    <d v="2024-10-03T00:00:00"/>
    <x v="0"/>
    <s v="Meera Malhotra"/>
    <s v="Female"/>
    <n v="56"/>
    <x v="0"/>
    <x v="0"/>
    <s v="P203"/>
    <x v="3"/>
    <x v="1"/>
    <x v="0"/>
    <n v="35000"/>
    <x v="4"/>
    <x v="153"/>
    <n v="27000"/>
    <n v="4500"/>
    <x v="2"/>
    <x v="0"/>
    <s v="Q4"/>
    <x v="0"/>
    <n v="14.29"/>
    <n v="0"/>
    <n v="35000"/>
    <n v="3500"/>
    <n v="122500000"/>
    <n v="0.14285714285714285"/>
    <x v="0"/>
    <x v="6"/>
    <s v="Oct"/>
    <x v="3"/>
    <s v="2024-Oct"/>
    <n v="30"/>
    <s v="FREQUENT"/>
  </r>
  <r>
    <x v="723"/>
    <d v="2024-07-19T00:00:00"/>
    <x v="55"/>
    <s v="Varun Verma"/>
    <s v="Male"/>
    <n v="37"/>
    <x v="8"/>
    <x v="2"/>
    <s v="P105"/>
    <x v="20"/>
    <x v="4"/>
    <x v="2"/>
    <n v="22000"/>
    <x v="2"/>
    <x v="164"/>
    <n v="33000"/>
    <n v="8800"/>
    <x v="0"/>
    <x v="0"/>
    <s v="Q3"/>
    <x v="1"/>
    <n v="21.05"/>
    <n v="0"/>
    <n v="44000"/>
    <n v="2200"/>
    <n v="96800000"/>
    <n v="0.21052631578947367"/>
    <x v="0"/>
    <x v="2"/>
    <s v="Jul"/>
    <x v="2"/>
    <s v="2024-Jul"/>
    <n v="8"/>
    <s v="FREQUENT"/>
  </r>
  <r>
    <x v="724"/>
    <d v="2025-04-29T00:00:00"/>
    <x v="52"/>
    <s v="Meera Patel"/>
    <s v="Female"/>
    <n v="45"/>
    <x v="2"/>
    <x v="2"/>
    <s v="P101"/>
    <x v="5"/>
    <x v="4"/>
    <x v="1"/>
    <n v="55000"/>
    <x v="2"/>
    <x v="179"/>
    <n v="120000"/>
    <n v="36750"/>
    <x v="1"/>
    <x v="0"/>
    <s v="Q2"/>
    <x v="0"/>
    <n v="23.44"/>
    <n v="0"/>
    <n v="165000"/>
    <n v="8250"/>
    <n v="1361250000"/>
    <n v="0.23444976076555024"/>
    <x v="1"/>
    <x v="7"/>
    <s v="Apr"/>
    <x v="1"/>
    <s v="2025-Apr"/>
    <n v="6"/>
    <s v="FREQUENT"/>
  </r>
  <r>
    <x v="725"/>
    <d v="2025-10-07T00:00:00"/>
    <x v="25"/>
    <s v="Rahul Mishra"/>
    <s v="Female"/>
    <n v="54"/>
    <x v="2"/>
    <x v="2"/>
    <s v="P503"/>
    <x v="12"/>
    <x v="5"/>
    <x v="2"/>
    <n v="450"/>
    <x v="3"/>
    <x v="78"/>
    <n v="660"/>
    <n v="240"/>
    <x v="2"/>
    <x v="0"/>
    <s v="Q4"/>
    <x v="0"/>
    <n v="26.67"/>
    <n v="0"/>
    <n v="900"/>
    <n v="0"/>
    <n v="0"/>
    <n v="0.26666666666666666"/>
    <x v="1"/>
    <x v="6"/>
    <s v="Oct"/>
    <x v="3"/>
    <s v="2025-Oct"/>
    <n v="22"/>
    <s v="FREQUENT"/>
  </r>
  <r>
    <x v="726"/>
    <d v="2025-05-13T00:00:00"/>
    <x v="328"/>
    <s v="Rohan Nair"/>
    <s v="Female"/>
    <n v="60"/>
    <x v="10"/>
    <x v="3"/>
    <s v="P302"/>
    <x v="15"/>
    <x v="3"/>
    <x v="0"/>
    <n v="2200"/>
    <x v="4"/>
    <x v="141"/>
    <n v="1400"/>
    <n v="580"/>
    <x v="1"/>
    <x v="0"/>
    <s v="Q2"/>
    <x v="2"/>
    <n v="29.29"/>
    <n v="0"/>
    <n v="2200"/>
    <n v="220"/>
    <n v="484000"/>
    <n v="0.29292929292929293"/>
    <x v="1"/>
    <x v="1"/>
    <s v="May"/>
    <x v="1"/>
    <s v="2025-May"/>
    <n v="1"/>
    <s v="REGULAR"/>
  </r>
  <r>
    <x v="727"/>
    <d v="2024-02-18T00:00:00"/>
    <x v="188"/>
    <s v="Arjun Singh"/>
    <s v="Male"/>
    <n v="21"/>
    <x v="11"/>
    <x v="3"/>
    <s v="P402"/>
    <x v="10"/>
    <x v="0"/>
    <x v="2"/>
    <n v="600"/>
    <x v="4"/>
    <x v="11"/>
    <n v="760"/>
    <n v="320"/>
    <x v="1"/>
    <x v="0"/>
    <s v="Q1"/>
    <x v="1"/>
    <n v="29.63"/>
    <n v="0"/>
    <n v="1200"/>
    <n v="120"/>
    <n v="144000"/>
    <n v="0.29629629629629628"/>
    <x v="0"/>
    <x v="5"/>
    <s v="Feb"/>
    <x v="0"/>
    <s v="2024-Feb"/>
    <n v="17"/>
    <s v="FREQUENT"/>
  </r>
  <r>
    <x v="728"/>
    <d v="2024-08-08T00:00:00"/>
    <x v="329"/>
    <s v="Ananya Das"/>
    <s v="Female"/>
    <n v="51"/>
    <x v="0"/>
    <x v="0"/>
    <s v="P301"/>
    <x v="21"/>
    <x v="3"/>
    <x v="0"/>
    <n v="900"/>
    <x v="4"/>
    <x v="89"/>
    <n v="550"/>
    <n v="260"/>
    <x v="2"/>
    <x v="0"/>
    <s v="Q3"/>
    <x v="1"/>
    <n v="32.1"/>
    <n v="0"/>
    <n v="900"/>
    <n v="90"/>
    <n v="81000"/>
    <n v="0.32098765432098764"/>
    <x v="0"/>
    <x v="3"/>
    <s v="Aug"/>
    <x v="2"/>
    <s v="2024-Aug"/>
    <n v="10"/>
    <s v="FREQUENT"/>
  </r>
  <r>
    <x v="729"/>
    <d v="2025-04-05T00:00:00"/>
    <x v="330"/>
    <s v="Meera Gupta"/>
    <s v="Male"/>
    <n v="22"/>
    <x v="2"/>
    <x v="2"/>
    <s v="P303"/>
    <x v="4"/>
    <x v="3"/>
    <x v="2"/>
    <n v="3500"/>
    <x v="1"/>
    <x v="17"/>
    <n v="4600"/>
    <n v="1350"/>
    <x v="1"/>
    <x v="0"/>
    <s v="Q2"/>
    <x v="1"/>
    <n v="22.69"/>
    <n v="0"/>
    <n v="7000"/>
    <n v="1050"/>
    <n v="7350000"/>
    <n v="0.22689075630252101"/>
    <x v="1"/>
    <x v="7"/>
    <s v="Apr"/>
    <x v="1"/>
    <s v="2025-Apr"/>
    <n v="6"/>
    <s v="FREQUENT"/>
  </r>
  <r>
    <x v="730"/>
    <d v="2025-07-24T00:00:00"/>
    <x v="163"/>
    <s v="Riya Mehta"/>
    <s v="Female"/>
    <n v="50"/>
    <x v="10"/>
    <x v="3"/>
    <s v="P301"/>
    <x v="21"/>
    <x v="3"/>
    <x v="0"/>
    <n v="900"/>
    <x v="2"/>
    <x v="135"/>
    <n v="550"/>
    <n v="305"/>
    <x v="1"/>
    <x v="0"/>
    <s v="Q3"/>
    <x v="0"/>
    <n v="35.67"/>
    <n v="0"/>
    <n v="900"/>
    <n v="45"/>
    <n v="40500"/>
    <n v="0.35672514619883039"/>
    <x v="1"/>
    <x v="2"/>
    <s v="Jul"/>
    <x v="2"/>
    <s v="2025-Jul"/>
    <n v="20"/>
    <s v="FREQUENT"/>
  </r>
  <r>
    <x v="731"/>
    <d v="2024-12-25T00:00:00"/>
    <x v="331"/>
    <s v="Kavya Gupta"/>
    <s v="Female"/>
    <n v="54"/>
    <x v="11"/>
    <x v="3"/>
    <s v="P702"/>
    <x v="14"/>
    <x v="2"/>
    <x v="0"/>
    <n v="7000"/>
    <x v="2"/>
    <x v="110"/>
    <n v="5200"/>
    <n v="1450"/>
    <x v="4"/>
    <x v="0"/>
    <s v="Q4"/>
    <x v="1"/>
    <n v="21.8"/>
    <n v="0"/>
    <n v="7000"/>
    <n v="350"/>
    <n v="2450000"/>
    <n v="0.21804511278195488"/>
    <x v="0"/>
    <x v="8"/>
    <s v="Dec"/>
    <x v="3"/>
    <s v="2024-Dec"/>
    <n v="6"/>
    <s v="FREQUENT"/>
  </r>
  <r>
    <x v="732"/>
    <d v="2025-08-12T00:00:00"/>
    <x v="143"/>
    <s v="Vikram Gupta"/>
    <s v="Male"/>
    <n v="24"/>
    <x v="2"/>
    <x v="2"/>
    <s v="P701"/>
    <x v="8"/>
    <x v="2"/>
    <x v="1"/>
    <n v="4500"/>
    <x v="4"/>
    <x v="248"/>
    <n v="9600"/>
    <n v="2550"/>
    <x v="2"/>
    <x v="0"/>
    <s v="Q3"/>
    <x v="1"/>
    <n v="20.99"/>
    <n v="0"/>
    <n v="13500"/>
    <n v="1350"/>
    <n v="18225000"/>
    <n v="0.20987654320987653"/>
    <x v="1"/>
    <x v="3"/>
    <s v="Aug"/>
    <x v="2"/>
    <s v="2025-Aug"/>
    <n v="12"/>
    <s v="FREQUENT"/>
  </r>
  <r>
    <x v="733"/>
    <d v="2024-10-18T00:00:00"/>
    <x v="288"/>
    <s v="Varun Mishra"/>
    <s v="Female"/>
    <n v="28"/>
    <x v="7"/>
    <x v="1"/>
    <s v="P401"/>
    <x v="0"/>
    <x v="0"/>
    <x v="0"/>
    <n v="800"/>
    <x v="1"/>
    <x v="183"/>
    <n v="500"/>
    <n v="180"/>
    <x v="1"/>
    <x v="0"/>
    <s v="Q4"/>
    <x v="1"/>
    <n v="26.47"/>
    <n v="0"/>
    <n v="800"/>
    <n v="120"/>
    <n v="96000"/>
    <n v="0.26470588235294118"/>
    <x v="0"/>
    <x v="6"/>
    <s v="Oct"/>
    <x v="3"/>
    <s v="2024-Oct"/>
    <n v="4"/>
    <s v="OCASSIONAL"/>
  </r>
  <r>
    <x v="734"/>
    <d v="2025-04-02T00:00:00"/>
    <x v="303"/>
    <s v="Meera Singh"/>
    <s v="Female"/>
    <n v="41"/>
    <x v="3"/>
    <x v="1"/>
    <s v="P103"/>
    <x v="19"/>
    <x v="4"/>
    <x v="0"/>
    <n v="2500"/>
    <x v="3"/>
    <x v="140"/>
    <n v="1600"/>
    <n v="900"/>
    <x v="1"/>
    <x v="0"/>
    <s v="Q2"/>
    <x v="2"/>
    <n v="36"/>
    <n v="0"/>
    <n v="2500"/>
    <n v="0"/>
    <n v="0"/>
    <n v="0.36"/>
    <x v="1"/>
    <x v="7"/>
    <s v="Apr"/>
    <x v="1"/>
    <s v="2025-Apr"/>
    <n v="3"/>
    <s v="REGULAR"/>
  </r>
  <r>
    <x v="735"/>
    <d v="2025-10-08T00:00:00"/>
    <x v="145"/>
    <s v="Akash Sharma"/>
    <s v="Female"/>
    <n v="26"/>
    <x v="7"/>
    <x v="1"/>
    <s v="P105"/>
    <x v="20"/>
    <x v="4"/>
    <x v="0"/>
    <n v="22000"/>
    <x v="4"/>
    <x v="131"/>
    <n v="16500"/>
    <n v="3300"/>
    <x v="0"/>
    <x v="0"/>
    <s v="Q4"/>
    <x v="0"/>
    <n v="16.670000000000002"/>
    <n v="0"/>
    <n v="22000"/>
    <n v="2200"/>
    <n v="48400000"/>
    <n v="0.16666666666666666"/>
    <x v="1"/>
    <x v="6"/>
    <s v="Oct"/>
    <x v="3"/>
    <s v="2025-Oct"/>
    <n v="23"/>
    <s v="FREQUENT"/>
  </r>
  <r>
    <x v="736"/>
    <d v="2024-12-11T00:00:00"/>
    <x v="171"/>
    <s v="Vikram Mishra"/>
    <s v="Female"/>
    <n v="40"/>
    <x v="2"/>
    <x v="2"/>
    <s v="P403"/>
    <x v="6"/>
    <x v="0"/>
    <x v="0"/>
    <n v="2500"/>
    <x v="4"/>
    <x v="79"/>
    <n v="1500"/>
    <n v="750"/>
    <x v="2"/>
    <x v="0"/>
    <s v="Q4"/>
    <x v="2"/>
    <n v="33.33"/>
    <n v="0"/>
    <n v="2500"/>
    <n v="250"/>
    <n v="625000"/>
    <n v="0.33333333333333331"/>
    <x v="0"/>
    <x v="8"/>
    <s v="Dec"/>
    <x v="3"/>
    <s v="2024-Dec"/>
    <n v="5"/>
    <s v="FREQUENT"/>
  </r>
  <r>
    <x v="737"/>
    <d v="2024-03-14T00:00:00"/>
    <x v="71"/>
    <s v="Simran Patel"/>
    <s v="Female"/>
    <n v="26"/>
    <x v="10"/>
    <x v="3"/>
    <s v="P103"/>
    <x v="19"/>
    <x v="4"/>
    <x v="0"/>
    <n v="2500"/>
    <x v="0"/>
    <x v="143"/>
    <n v="1600"/>
    <n v="400"/>
    <x v="1"/>
    <x v="0"/>
    <s v="Q1"/>
    <x v="0"/>
    <n v="20"/>
    <n v="0"/>
    <n v="2500"/>
    <n v="500"/>
    <n v="1250000"/>
    <n v="0.2"/>
    <x v="0"/>
    <x v="0"/>
    <s v="Mar"/>
    <x v="0"/>
    <s v="2024-Mar"/>
    <n v="26"/>
    <s v="FREQUENT"/>
  </r>
  <r>
    <x v="738"/>
    <d v="2024-11-20T00:00:00"/>
    <x v="151"/>
    <s v="Priya Kumar"/>
    <s v="Male"/>
    <n v="44"/>
    <x v="11"/>
    <x v="3"/>
    <s v="P701"/>
    <x v="8"/>
    <x v="2"/>
    <x v="3"/>
    <n v="4500"/>
    <x v="4"/>
    <x v="125"/>
    <n v="12800"/>
    <n v="3400"/>
    <x v="1"/>
    <x v="0"/>
    <s v="Q4"/>
    <x v="0"/>
    <n v="20.99"/>
    <n v="0"/>
    <n v="18000"/>
    <n v="1800"/>
    <n v="32400000"/>
    <n v="0.20987654320987653"/>
    <x v="0"/>
    <x v="10"/>
    <s v="Nov"/>
    <x v="3"/>
    <s v="2024-Nov"/>
    <n v="18"/>
    <s v="FREQUENT"/>
  </r>
  <r>
    <x v="739"/>
    <d v="2025-10-22T00:00:00"/>
    <x v="34"/>
    <s v="Karan Mishra"/>
    <s v="Female"/>
    <n v="30"/>
    <x v="0"/>
    <x v="0"/>
    <s v="P402"/>
    <x v="10"/>
    <x v="0"/>
    <x v="0"/>
    <n v="600"/>
    <x v="2"/>
    <x v="68"/>
    <n v="380"/>
    <n v="190"/>
    <x v="1"/>
    <x v="0"/>
    <s v="Q4"/>
    <x v="2"/>
    <n v="33.33"/>
    <n v="0"/>
    <n v="600"/>
    <n v="30"/>
    <n v="18000"/>
    <n v="0.33333333333333331"/>
    <x v="1"/>
    <x v="6"/>
    <s v="Oct"/>
    <x v="3"/>
    <s v="2025-Oct"/>
    <n v="21"/>
    <s v="FREQUENT"/>
  </r>
  <r>
    <x v="740"/>
    <d v="2025-01-06T00:00:00"/>
    <x v="13"/>
    <s v="Riya Mehta"/>
    <s v="Male"/>
    <n v="30"/>
    <x v="4"/>
    <x v="3"/>
    <s v="P602"/>
    <x v="18"/>
    <x v="6"/>
    <x v="0"/>
    <n v="3500"/>
    <x v="2"/>
    <x v="101"/>
    <n v="2500"/>
    <n v="825"/>
    <x v="2"/>
    <x v="0"/>
    <s v="Q1"/>
    <x v="1"/>
    <n v="24.81"/>
    <n v="0"/>
    <n v="3500"/>
    <n v="175"/>
    <n v="612500"/>
    <n v="0.24812030075187969"/>
    <x v="1"/>
    <x v="11"/>
    <s v="Jan"/>
    <x v="0"/>
    <s v="2025-Jan"/>
    <n v="8"/>
    <s v="FREQUENT"/>
  </r>
  <r>
    <x v="741"/>
    <d v="2024-06-20T00:00:00"/>
    <x v="112"/>
    <s v="Arjun Mishra"/>
    <s v="Female"/>
    <n v="36"/>
    <x v="4"/>
    <x v="3"/>
    <s v="P201"/>
    <x v="9"/>
    <x v="1"/>
    <x v="2"/>
    <n v="8500"/>
    <x v="1"/>
    <x v="192"/>
    <n v="13000"/>
    <n v="1450"/>
    <x v="0"/>
    <x v="0"/>
    <s v="Q2"/>
    <x v="1"/>
    <n v="10.029999999999999"/>
    <n v="0"/>
    <n v="17000"/>
    <n v="2550"/>
    <n v="43350000"/>
    <n v="0.10034602076124567"/>
    <x v="0"/>
    <x v="4"/>
    <s v="Jun"/>
    <x v="1"/>
    <s v="2024-Jun"/>
    <n v="8"/>
    <s v="FREQUENT"/>
  </r>
  <r>
    <x v="742"/>
    <d v="2024-08-28T00:00:00"/>
    <x v="305"/>
    <s v="Vikram Iyer"/>
    <s v="Female"/>
    <n v="47"/>
    <x v="8"/>
    <x v="2"/>
    <s v="P702"/>
    <x v="14"/>
    <x v="2"/>
    <x v="0"/>
    <n v="7000"/>
    <x v="2"/>
    <x v="110"/>
    <n v="5200"/>
    <n v="1450"/>
    <x v="1"/>
    <x v="0"/>
    <s v="Q3"/>
    <x v="2"/>
    <n v="21.8"/>
    <n v="0"/>
    <n v="7000"/>
    <n v="350"/>
    <n v="2450000"/>
    <n v="0.21804511278195488"/>
    <x v="0"/>
    <x v="3"/>
    <s v="Aug"/>
    <x v="2"/>
    <s v="2024-Aug"/>
    <n v="3"/>
    <s v="REGULAR"/>
  </r>
  <r>
    <x v="743"/>
    <d v="2024-03-22T00:00:00"/>
    <x v="133"/>
    <s v="Ananya Mehta"/>
    <s v="Male"/>
    <n v="48"/>
    <x v="6"/>
    <x v="2"/>
    <s v="P202"/>
    <x v="1"/>
    <x v="1"/>
    <x v="0"/>
    <n v="12000"/>
    <x v="3"/>
    <x v="45"/>
    <n v="9000"/>
    <n v="3000"/>
    <x v="1"/>
    <x v="0"/>
    <s v="Q1"/>
    <x v="1"/>
    <n v="25"/>
    <n v="0"/>
    <n v="12000"/>
    <n v="0"/>
    <n v="0"/>
    <n v="0.25"/>
    <x v="0"/>
    <x v="0"/>
    <s v="Mar"/>
    <x v="0"/>
    <s v="2024-Mar"/>
    <n v="3"/>
    <s v="REGULAR"/>
  </r>
  <r>
    <x v="744"/>
    <d v="2024-03-06T00:00:00"/>
    <x v="88"/>
    <s v="Rahul Verma"/>
    <s v="Male"/>
    <n v="31"/>
    <x v="6"/>
    <x v="2"/>
    <s v="P502"/>
    <x v="7"/>
    <x v="5"/>
    <x v="3"/>
    <n v="700"/>
    <x v="4"/>
    <x v="150"/>
    <n v="2280"/>
    <n v="240"/>
    <x v="2"/>
    <x v="0"/>
    <s v="Q1"/>
    <x v="1"/>
    <n v="9.52"/>
    <n v="0"/>
    <n v="2800"/>
    <n v="280"/>
    <n v="784000"/>
    <n v="9.5238095238095233E-2"/>
    <x v="0"/>
    <x v="0"/>
    <s v="Mar"/>
    <x v="0"/>
    <s v="2024-Mar"/>
    <n v="12"/>
    <s v="FREQUENT"/>
  </r>
  <r>
    <x v="745"/>
    <d v="2025-02-10T00:00:00"/>
    <x v="168"/>
    <s v="Vikram Reddy"/>
    <s v="Male"/>
    <n v="56"/>
    <x v="3"/>
    <x v="1"/>
    <s v="P503"/>
    <x v="12"/>
    <x v="5"/>
    <x v="3"/>
    <n v="450"/>
    <x v="4"/>
    <x v="85"/>
    <n v="1320"/>
    <n v="300"/>
    <x v="3"/>
    <x v="0"/>
    <s v="Q1"/>
    <x v="1"/>
    <n v="18.52"/>
    <n v="0"/>
    <n v="1800"/>
    <n v="180"/>
    <n v="324000"/>
    <n v="0.18518518518518517"/>
    <x v="1"/>
    <x v="5"/>
    <s v="Feb"/>
    <x v="0"/>
    <s v="2025-Feb"/>
    <n v="10"/>
    <s v="FREQUENT"/>
  </r>
  <r>
    <x v="746"/>
    <d v="2024-09-25T00:00:00"/>
    <x v="181"/>
    <s v="Rohan Nair"/>
    <s v="Male"/>
    <n v="43"/>
    <x v="4"/>
    <x v="3"/>
    <s v="P603"/>
    <x v="22"/>
    <x v="6"/>
    <x v="2"/>
    <n v="1200"/>
    <x v="1"/>
    <x v="119"/>
    <n v="1600"/>
    <n v="440"/>
    <x v="1"/>
    <x v="0"/>
    <s v="Q3"/>
    <x v="0"/>
    <n v="21.57"/>
    <n v="0"/>
    <n v="2400"/>
    <n v="360"/>
    <n v="864000"/>
    <n v="0.21568627450980393"/>
    <x v="0"/>
    <x v="9"/>
    <s v="Sep"/>
    <x v="2"/>
    <s v="2024-Sep"/>
    <n v="16"/>
    <s v="FREQUENT"/>
  </r>
  <r>
    <x v="747"/>
    <d v="2025-02-03T00:00:00"/>
    <x v="113"/>
    <s v="Akash Gupta"/>
    <s v="Male"/>
    <n v="52"/>
    <x v="8"/>
    <x v="2"/>
    <s v="P302"/>
    <x v="15"/>
    <x v="3"/>
    <x v="0"/>
    <n v="2200"/>
    <x v="4"/>
    <x v="141"/>
    <n v="1400"/>
    <n v="580"/>
    <x v="1"/>
    <x v="0"/>
    <s v="Q1"/>
    <x v="0"/>
    <n v="29.29"/>
    <n v="0"/>
    <n v="2200"/>
    <n v="220"/>
    <n v="484000"/>
    <n v="0.29292929292929293"/>
    <x v="1"/>
    <x v="5"/>
    <s v="Feb"/>
    <x v="0"/>
    <s v="2025-Feb"/>
    <n v="20"/>
    <s v="FREQUENT"/>
  </r>
  <r>
    <x v="748"/>
    <d v="2025-03-29T00:00:00"/>
    <x v="78"/>
    <s v="Nikhil Patel"/>
    <s v="Male"/>
    <n v="25"/>
    <x v="8"/>
    <x v="2"/>
    <s v="P701"/>
    <x v="8"/>
    <x v="2"/>
    <x v="2"/>
    <n v="4500"/>
    <x v="2"/>
    <x v="70"/>
    <n v="6400"/>
    <n v="2150"/>
    <x v="1"/>
    <x v="0"/>
    <s v="Q1"/>
    <x v="0"/>
    <n v="25.15"/>
    <n v="0"/>
    <n v="9000"/>
    <n v="450"/>
    <n v="4050000"/>
    <n v="0.25146198830409355"/>
    <x v="1"/>
    <x v="0"/>
    <s v="Mar"/>
    <x v="0"/>
    <s v="2025-Mar"/>
    <n v="11"/>
    <s v="FREQUENT"/>
  </r>
  <r>
    <x v="749"/>
    <d v="2024-06-23T00:00:00"/>
    <x v="241"/>
    <s v="Varun Kumar"/>
    <s v="Male"/>
    <n v="52"/>
    <x v="2"/>
    <x v="2"/>
    <s v="P101"/>
    <x v="5"/>
    <x v="4"/>
    <x v="1"/>
    <n v="55000"/>
    <x v="1"/>
    <x v="191"/>
    <n v="120000"/>
    <n v="20250"/>
    <x v="1"/>
    <x v="0"/>
    <s v="Q2"/>
    <x v="0"/>
    <n v="14.44"/>
    <n v="0"/>
    <n v="165000"/>
    <n v="24750"/>
    <n v="4083750000"/>
    <n v="0.14438502673796791"/>
    <x v="0"/>
    <x v="4"/>
    <s v="Jun"/>
    <x v="1"/>
    <s v="2024-Jun"/>
    <n v="23"/>
    <s v="FREQUENT"/>
  </r>
  <r>
    <x v="750"/>
    <d v="2024-11-29T00:00:00"/>
    <x v="332"/>
    <s v="Kavya Malhotra"/>
    <s v="Female"/>
    <n v="55"/>
    <x v="9"/>
    <x v="0"/>
    <s v="P502"/>
    <x v="7"/>
    <x v="5"/>
    <x v="3"/>
    <n v="700"/>
    <x v="4"/>
    <x v="150"/>
    <n v="2280"/>
    <n v="240"/>
    <x v="2"/>
    <x v="0"/>
    <s v="Q4"/>
    <x v="0"/>
    <n v="9.52"/>
    <n v="0"/>
    <n v="2800"/>
    <n v="280"/>
    <n v="784000"/>
    <n v="9.5238095238095233E-2"/>
    <x v="0"/>
    <x v="10"/>
    <s v="Nov"/>
    <x v="3"/>
    <s v="2024-Nov"/>
    <n v="9"/>
    <s v="FREQUENT"/>
  </r>
  <r>
    <x v="751"/>
    <d v="2024-10-05T00:00:00"/>
    <x v="37"/>
    <s v="Nikhil Verma"/>
    <s v="Female"/>
    <n v="41"/>
    <x v="3"/>
    <x v="1"/>
    <s v="P601"/>
    <x v="17"/>
    <x v="6"/>
    <x v="1"/>
    <n v="3000"/>
    <x v="4"/>
    <x v="249"/>
    <n v="6300"/>
    <n v="-1800"/>
    <x v="2"/>
    <x v="1"/>
    <s v="Q4"/>
    <x v="1"/>
    <n v="22.22"/>
    <n v="-12600"/>
    <n v="9000"/>
    <n v="900"/>
    <n v="8100000"/>
    <n v="0.22222222222222221"/>
    <x v="0"/>
    <x v="6"/>
    <s v="Oct"/>
    <x v="3"/>
    <s v="2024-Oct"/>
    <n v="9"/>
    <s v="FREQUENT"/>
  </r>
  <r>
    <x v="752"/>
    <d v="2025-12-15T00:00:00"/>
    <x v="236"/>
    <s v="Simran Malhotra"/>
    <s v="Male"/>
    <n v="36"/>
    <x v="2"/>
    <x v="2"/>
    <s v="P601"/>
    <x v="17"/>
    <x v="6"/>
    <x v="0"/>
    <n v="3000"/>
    <x v="4"/>
    <x v="129"/>
    <n v="2100"/>
    <n v="600"/>
    <x v="1"/>
    <x v="0"/>
    <s v="Q4"/>
    <x v="1"/>
    <n v="22.22"/>
    <n v="0"/>
    <n v="3000"/>
    <n v="300"/>
    <n v="900000"/>
    <n v="0.22222222222222221"/>
    <x v="1"/>
    <x v="8"/>
    <s v="Dec"/>
    <x v="3"/>
    <s v="2025-Dec"/>
    <n v="5"/>
    <s v="FREQUENT"/>
  </r>
  <r>
    <x v="753"/>
    <d v="2025-10-08T00:00:00"/>
    <x v="333"/>
    <s v="Nikhil Shah"/>
    <s v="Male"/>
    <n v="39"/>
    <x v="5"/>
    <x v="0"/>
    <s v="P701"/>
    <x v="8"/>
    <x v="2"/>
    <x v="0"/>
    <n v="4500"/>
    <x v="2"/>
    <x v="132"/>
    <n v="3200"/>
    <n v="1075"/>
    <x v="0"/>
    <x v="0"/>
    <s v="Q4"/>
    <x v="2"/>
    <n v="25.15"/>
    <n v="0"/>
    <n v="4500"/>
    <n v="225"/>
    <n v="1012500"/>
    <n v="0.25146198830409355"/>
    <x v="1"/>
    <x v="6"/>
    <s v="Oct"/>
    <x v="3"/>
    <s v="2025-Oct"/>
    <n v="6"/>
    <s v="FREQUENT"/>
  </r>
  <r>
    <x v="754"/>
    <d v="2025-10-17T00:00:00"/>
    <x v="280"/>
    <s v="Vikram Mehta"/>
    <s v="Female"/>
    <n v="25"/>
    <x v="3"/>
    <x v="1"/>
    <s v="P701"/>
    <x v="8"/>
    <x v="2"/>
    <x v="0"/>
    <n v="4500"/>
    <x v="2"/>
    <x v="6"/>
    <n v="3200"/>
    <n v="0"/>
    <x v="2"/>
    <x v="2"/>
    <s v="Q4"/>
    <x v="2"/>
    <n v="0"/>
    <n v="-3200"/>
    <n v="4500"/>
    <n v="225"/>
    <n v="1012500"/>
    <n v="0"/>
    <x v="1"/>
    <x v="6"/>
    <s v="Oct"/>
    <x v="3"/>
    <s v="2025-Oct"/>
    <n v="20"/>
    <s v="FREQUENT"/>
  </r>
  <r>
    <x v="755"/>
    <d v="2025-05-08T00:00:00"/>
    <x v="334"/>
    <s v="Varun Joshi"/>
    <s v="Male"/>
    <n v="57"/>
    <x v="10"/>
    <x v="3"/>
    <s v="P601"/>
    <x v="17"/>
    <x v="6"/>
    <x v="1"/>
    <n v="3000"/>
    <x v="4"/>
    <x v="171"/>
    <n v="6300"/>
    <n v="1800"/>
    <x v="1"/>
    <x v="0"/>
    <s v="Q2"/>
    <x v="2"/>
    <n v="22.22"/>
    <n v="0"/>
    <n v="9000"/>
    <n v="900"/>
    <n v="8100000"/>
    <n v="0.22222222222222221"/>
    <x v="1"/>
    <x v="1"/>
    <s v="May"/>
    <x v="1"/>
    <s v="2025-May"/>
    <n v="1"/>
    <s v="REGULAR"/>
  </r>
  <r>
    <x v="756"/>
    <d v="2024-11-11T00:00:00"/>
    <x v="335"/>
    <s v="Ananya Gupta"/>
    <s v="Male"/>
    <n v="27"/>
    <x v="9"/>
    <x v="0"/>
    <s v="P401"/>
    <x v="0"/>
    <x v="0"/>
    <x v="0"/>
    <n v="800"/>
    <x v="4"/>
    <x v="74"/>
    <n v="500"/>
    <n v="220"/>
    <x v="2"/>
    <x v="0"/>
    <s v="Q4"/>
    <x v="2"/>
    <n v="30.56"/>
    <n v="0"/>
    <n v="800"/>
    <n v="80"/>
    <n v="64000"/>
    <n v="0.30555555555555558"/>
    <x v="0"/>
    <x v="10"/>
    <s v="Nov"/>
    <x v="3"/>
    <s v="2024-Nov"/>
    <n v="5"/>
    <s v="FREQUENT"/>
  </r>
  <r>
    <x v="757"/>
    <d v="2024-01-11T00:00:00"/>
    <x v="237"/>
    <s v="Priya Sharma"/>
    <s v="Male"/>
    <n v="54"/>
    <x v="10"/>
    <x v="3"/>
    <s v="P101"/>
    <x v="5"/>
    <x v="4"/>
    <x v="2"/>
    <n v="55000"/>
    <x v="1"/>
    <x v="94"/>
    <n v="80000"/>
    <n v="13500"/>
    <x v="2"/>
    <x v="0"/>
    <s v="Q1"/>
    <x v="0"/>
    <n v="14.44"/>
    <n v="0"/>
    <n v="110000"/>
    <n v="16500"/>
    <n v="1815000000"/>
    <n v="0.14438502673796791"/>
    <x v="0"/>
    <x v="11"/>
    <s v="Jan"/>
    <x v="0"/>
    <s v="2024-Jan"/>
    <n v="6"/>
    <s v="FREQUENT"/>
  </r>
  <r>
    <x v="758"/>
    <d v="2024-05-19T00:00:00"/>
    <x v="19"/>
    <s v="Priya Nair"/>
    <s v="Female"/>
    <n v="44"/>
    <x v="4"/>
    <x v="3"/>
    <s v="P401"/>
    <x v="0"/>
    <x v="0"/>
    <x v="0"/>
    <n v="800"/>
    <x v="4"/>
    <x v="74"/>
    <n v="500"/>
    <n v="220"/>
    <x v="1"/>
    <x v="0"/>
    <s v="Q2"/>
    <x v="1"/>
    <n v="30.56"/>
    <n v="0"/>
    <n v="800"/>
    <n v="80"/>
    <n v="64000"/>
    <n v="0.30555555555555558"/>
    <x v="0"/>
    <x v="1"/>
    <s v="May"/>
    <x v="1"/>
    <s v="2024-May"/>
    <n v="6"/>
    <s v="FREQUENT"/>
  </r>
  <r>
    <x v="759"/>
    <d v="2025-12-05T00:00:00"/>
    <x v="170"/>
    <s v="Amit Shah"/>
    <s v="Female"/>
    <n v="39"/>
    <x v="0"/>
    <x v="0"/>
    <s v="P502"/>
    <x v="7"/>
    <x v="5"/>
    <x v="4"/>
    <n v="700"/>
    <x v="4"/>
    <x v="30"/>
    <n v="2850"/>
    <n v="300"/>
    <x v="0"/>
    <x v="0"/>
    <s v="Q4"/>
    <x v="0"/>
    <n v="9.52"/>
    <n v="0"/>
    <n v="3500"/>
    <n v="350"/>
    <n v="1225000"/>
    <n v="9.5238095238095233E-2"/>
    <x v="1"/>
    <x v="8"/>
    <s v="Dec"/>
    <x v="3"/>
    <s v="2025-Dec"/>
    <n v="8"/>
    <s v="FREQUENT"/>
  </r>
  <r>
    <x v="760"/>
    <d v="2024-01-10T00:00:00"/>
    <x v="34"/>
    <s v="Karan Mishra"/>
    <s v="Female"/>
    <n v="30"/>
    <x v="0"/>
    <x v="0"/>
    <s v="P403"/>
    <x v="6"/>
    <x v="0"/>
    <x v="0"/>
    <n v="2500"/>
    <x v="2"/>
    <x v="104"/>
    <n v="1500"/>
    <n v="875"/>
    <x v="3"/>
    <x v="0"/>
    <s v="Q1"/>
    <x v="2"/>
    <n v="36.840000000000003"/>
    <n v="0"/>
    <n v="2500"/>
    <n v="125"/>
    <n v="312500"/>
    <n v="0.36842105263157893"/>
    <x v="0"/>
    <x v="11"/>
    <s v="Jan"/>
    <x v="0"/>
    <s v="2024-Jan"/>
    <n v="21"/>
    <s v="FREQUENT"/>
  </r>
  <r>
    <x v="761"/>
    <d v="2024-01-08T00:00:00"/>
    <x v="185"/>
    <s v="Aditya Gupta"/>
    <s v="Male"/>
    <n v="20"/>
    <x v="9"/>
    <x v="0"/>
    <s v="P601"/>
    <x v="17"/>
    <x v="6"/>
    <x v="0"/>
    <n v="3000"/>
    <x v="4"/>
    <x v="129"/>
    <n v="2100"/>
    <n v="600"/>
    <x v="1"/>
    <x v="0"/>
    <s v="Q1"/>
    <x v="1"/>
    <n v="22.22"/>
    <n v="0"/>
    <n v="3000"/>
    <n v="300"/>
    <n v="900000"/>
    <n v="0.22222222222222221"/>
    <x v="0"/>
    <x v="11"/>
    <s v="Jan"/>
    <x v="0"/>
    <s v="2024-Jan"/>
    <n v="6"/>
    <s v="FREQUENT"/>
  </r>
  <r>
    <x v="762"/>
    <d v="2025-07-28T00:00:00"/>
    <x v="170"/>
    <s v="Amit Shah"/>
    <s v="Female"/>
    <n v="39"/>
    <x v="0"/>
    <x v="0"/>
    <s v="P403"/>
    <x v="6"/>
    <x v="0"/>
    <x v="2"/>
    <n v="2500"/>
    <x v="1"/>
    <x v="133"/>
    <n v="3000"/>
    <n v="1250"/>
    <x v="1"/>
    <x v="0"/>
    <s v="Q3"/>
    <x v="0"/>
    <n v="29.41"/>
    <n v="0"/>
    <n v="5000"/>
    <n v="750"/>
    <n v="3750000"/>
    <n v="0.29411764705882354"/>
    <x v="1"/>
    <x v="2"/>
    <s v="Jul"/>
    <x v="2"/>
    <s v="2025-Jul"/>
    <n v="8"/>
    <s v="FREQUENT"/>
  </r>
  <r>
    <x v="763"/>
    <d v="2025-10-23T00:00:00"/>
    <x v="336"/>
    <s v="Priya Mishra"/>
    <s v="Female"/>
    <n v="58"/>
    <x v="2"/>
    <x v="2"/>
    <s v="P402"/>
    <x v="10"/>
    <x v="0"/>
    <x v="2"/>
    <n v="600"/>
    <x v="2"/>
    <x v="160"/>
    <n v="760"/>
    <n v="380"/>
    <x v="0"/>
    <x v="0"/>
    <s v="Q4"/>
    <x v="1"/>
    <n v="33.33"/>
    <n v="0"/>
    <n v="1200"/>
    <n v="60"/>
    <n v="72000"/>
    <n v="0.33333333333333331"/>
    <x v="1"/>
    <x v="6"/>
    <s v="Oct"/>
    <x v="3"/>
    <s v="2025-Oct"/>
    <n v="6"/>
    <s v="FREQUENT"/>
  </r>
  <r>
    <x v="764"/>
    <d v="2024-03-22T00:00:00"/>
    <x v="139"/>
    <s v="Riya Das"/>
    <s v="Female"/>
    <n v="44"/>
    <x v="3"/>
    <x v="1"/>
    <s v="P403"/>
    <x v="6"/>
    <x v="0"/>
    <x v="2"/>
    <n v="2500"/>
    <x v="2"/>
    <x v="80"/>
    <n v="3000"/>
    <n v="1750"/>
    <x v="2"/>
    <x v="0"/>
    <s v="Q1"/>
    <x v="1"/>
    <n v="36.840000000000003"/>
    <n v="0"/>
    <n v="5000"/>
    <n v="250"/>
    <n v="1250000"/>
    <n v="0.36842105263157893"/>
    <x v="0"/>
    <x v="0"/>
    <s v="Mar"/>
    <x v="0"/>
    <s v="2024-Mar"/>
    <n v="14"/>
    <s v="FREQUENT"/>
  </r>
  <r>
    <x v="765"/>
    <d v="2025-09-19T00:00:00"/>
    <x v="151"/>
    <s v="Priya Kumar"/>
    <s v="Male"/>
    <n v="44"/>
    <x v="11"/>
    <x v="3"/>
    <s v="P703"/>
    <x v="2"/>
    <x v="2"/>
    <x v="0"/>
    <n v="4000"/>
    <x v="2"/>
    <x v="2"/>
    <n v="2900"/>
    <n v="900"/>
    <x v="3"/>
    <x v="0"/>
    <s v="Q3"/>
    <x v="0"/>
    <n v="23.68"/>
    <n v="0"/>
    <n v="4000"/>
    <n v="200"/>
    <n v="800000"/>
    <n v="0.23684210526315788"/>
    <x v="1"/>
    <x v="9"/>
    <s v="Sep"/>
    <x v="2"/>
    <s v="2025-Sep"/>
    <n v="18"/>
    <s v="FREQUENT"/>
  </r>
  <r>
    <x v="766"/>
    <d v="2025-06-28T00:00:00"/>
    <x v="198"/>
    <s v="Sahil Kumar"/>
    <s v="Male"/>
    <n v="21"/>
    <x v="4"/>
    <x v="3"/>
    <s v="P301"/>
    <x v="21"/>
    <x v="3"/>
    <x v="1"/>
    <n v="900"/>
    <x v="2"/>
    <x v="237"/>
    <n v="1650"/>
    <n v="915"/>
    <x v="2"/>
    <x v="0"/>
    <s v="Q2"/>
    <x v="1"/>
    <n v="35.67"/>
    <n v="0"/>
    <n v="2700"/>
    <n v="135"/>
    <n v="364500"/>
    <n v="0.35672514619883039"/>
    <x v="1"/>
    <x v="4"/>
    <s v="Jun"/>
    <x v="1"/>
    <s v="2025-Jun"/>
    <n v="3"/>
    <s v="REGULAR"/>
  </r>
  <r>
    <x v="767"/>
    <d v="2024-07-05T00:00:00"/>
    <x v="188"/>
    <s v="Arjun Singh"/>
    <s v="Male"/>
    <n v="21"/>
    <x v="11"/>
    <x v="3"/>
    <s v="P105"/>
    <x v="20"/>
    <x v="4"/>
    <x v="0"/>
    <n v="22000"/>
    <x v="1"/>
    <x v="120"/>
    <n v="16500"/>
    <n v="2200"/>
    <x v="1"/>
    <x v="0"/>
    <s v="Q3"/>
    <x v="1"/>
    <n v="11.76"/>
    <n v="0"/>
    <n v="22000"/>
    <n v="3300"/>
    <n v="72600000"/>
    <n v="0.11764705882352941"/>
    <x v="0"/>
    <x v="2"/>
    <s v="Jul"/>
    <x v="2"/>
    <s v="2024-Jul"/>
    <n v="17"/>
    <s v="FREQUENT"/>
  </r>
  <r>
    <x v="768"/>
    <d v="2025-09-24T00:00:00"/>
    <x v="34"/>
    <s v="Karan Mishra"/>
    <s v="Female"/>
    <n v="30"/>
    <x v="0"/>
    <x v="0"/>
    <s v="P501"/>
    <x v="13"/>
    <x v="5"/>
    <x v="3"/>
    <n v="550"/>
    <x v="1"/>
    <x v="21"/>
    <n v="1800"/>
    <n v="70"/>
    <x v="1"/>
    <x v="0"/>
    <s v="Q3"/>
    <x v="2"/>
    <n v="3.74"/>
    <n v="0"/>
    <n v="2200"/>
    <n v="330"/>
    <n v="726000"/>
    <n v="3.7433155080213901E-2"/>
    <x v="1"/>
    <x v="9"/>
    <s v="Sep"/>
    <x v="2"/>
    <s v="2025-Sep"/>
    <n v="21"/>
    <s v="FREQUENT"/>
  </r>
  <r>
    <x v="769"/>
    <d v="2024-07-11T00:00:00"/>
    <x v="34"/>
    <s v="Karan Mishra"/>
    <s v="Female"/>
    <n v="30"/>
    <x v="0"/>
    <x v="0"/>
    <s v="P303"/>
    <x v="4"/>
    <x v="3"/>
    <x v="1"/>
    <n v="3500"/>
    <x v="0"/>
    <x v="250"/>
    <n v="6900"/>
    <n v="1500"/>
    <x v="1"/>
    <x v="0"/>
    <s v="Q3"/>
    <x v="2"/>
    <n v="17.86"/>
    <n v="0"/>
    <n v="10500"/>
    <n v="2100"/>
    <n v="22050000"/>
    <n v="0.17857142857142858"/>
    <x v="0"/>
    <x v="2"/>
    <s v="Jul"/>
    <x v="2"/>
    <s v="2024-Jul"/>
    <n v="21"/>
    <s v="FREQUENT"/>
  </r>
  <r>
    <x v="770"/>
    <d v="2025-07-01T00:00:00"/>
    <x v="17"/>
    <s v="Meera Verma"/>
    <s v="Male"/>
    <n v="54"/>
    <x v="8"/>
    <x v="2"/>
    <s v="P101"/>
    <x v="5"/>
    <x v="4"/>
    <x v="2"/>
    <n v="55000"/>
    <x v="2"/>
    <x v="149"/>
    <n v="80000"/>
    <n v="24500"/>
    <x v="1"/>
    <x v="0"/>
    <s v="Q3"/>
    <x v="0"/>
    <n v="23.44"/>
    <n v="0"/>
    <n v="110000"/>
    <n v="5500"/>
    <n v="605000000"/>
    <n v="0.23444976076555024"/>
    <x v="1"/>
    <x v="2"/>
    <s v="Jul"/>
    <x v="2"/>
    <s v="2025-Jul"/>
    <n v="5"/>
    <s v="FREQUENT"/>
  </r>
  <r>
    <x v="771"/>
    <d v="2024-10-02T00:00:00"/>
    <x v="248"/>
    <s v="Vikram Das"/>
    <s v="Male"/>
    <n v="32"/>
    <x v="6"/>
    <x v="2"/>
    <s v="P105"/>
    <x v="20"/>
    <x v="4"/>
    <x v="0"/>
    <n v="22000"/>
    <x v="3"/>
    <x v="49"/>
    <n v="16500"/>
    <n v="5500"/>
    <x v="3"/>
    <x v="0"/>
    <s v="Q4"/>
    <x v="0"/>
    <n v="25"/>
    <n v="0"/>
    <n v="22000"/>
    <n v="0"/>
    <n v="0"/>
    <n v="0.25"/>
    <x v="0"/>
    <x v="6"/>
    <s v="Oct"/>
    <x v="3"/>
    <s v="2024-Oct"/>
    <n v="16"/>
    <s v="FREQUENT"/>
  </r>
  <r>
    <x v="772"/>
    <d v="2024-08-26T00:00:00"/>
    <x v="5"/>
    <s v="Sahil Mishra"/>
    <s v="Female"/>
    <n v="35"/>
    <x v="5"/>
    <x v="0"/>
    <s v="P103"/>
    <x v="19"/>
    <x v="4"/>
    <x v="0"/>
    <n v="2500"/>
    <x v="1"/>
    <x v="35"/>
    <n v="1600"/>
    <n v="525"/>
    <x v="1"/>
    <x v="0"/>
    <s v="Q3"/>
    <x v="2"/>
    <n v="24.71"/>
    <n v="0"/>
    <n v="2500"/>
    <n v="375"/>
    <n v="937500"/>
    <n v="0.24705882352941178"/>
    <x v="0"/>
    <x v="3"/>
    <s v="Aug"/>
    <x v="2"/>
    <s v="2024-Aug"/>
    <n v="11"/>
    <s v="FREQUENT"/>
  </r>
  <r>
    <x v="773"/>
    <d v="2024-12-16T00:00:00"/>
    <x v="106"/>
    <s v="Amit Verma"/>
    <s v="Female"/>
    <n v="60"/>
    <x v="1"/>
    <x v="1"/>
    <s v="P403"/>
    <x v="6"/>
    <x v="0"/>
    <x v="1"/>
    <n v="2500"/>
    <x v="0"/>
    <x v="145"/>
    <n v="4500"/>
    <n v="1500"/>
    <x v="1"/>
    <x v="0"/>
    <s v="Q4"/>
    <x v="0"/>
    <n v="25"/>
    <n v="0"/>
    <n v="7500"/>
    <n v="1500"/>
    <n v="11250000"/>
    <n v="0.25"/>
    <x v="0"/>
    <x v="8"/>
    <s v="Dec"/>
    <x v="3"/>
    <s v="2024-Dec"/>
    <n v="8"/>
    <s v="FREQUENT"/>
  </r>
  <r>
    <x v="774"/>
    <d v="2025-01-15T00:00:00"/>
    <x v="155"/>
    <s v="Varun Verma"/>
    <s v="Female"/>
    <n v="23"/>
    <x v="0"/>
    <x v="0"/>
    <s v="P501"/>
    <x v="13"/>
    <x v="5"/>
    <x v="0"/>
    <n v="550"/>
    <x v="2"/>
    <x v="251"/>
    <n v="450"/>
    <n v="72.5"/>
    <x v="3"/>
    <x v="0"/>
    <s v="Q1"/>
    <x v="0"/>
    <n v="13.88"/>
    <n v="0"/>
    <n v="550"/>
    <n v="27.5"/>
    <n v="15125"/>
    <n v="0.13875598086124402"/>
    <x v="1"/>
    <x v="11"/>
    <s v="Jan"/>
    <x v="0"/>
    <s v="2025-Jan"/>
    <n v="12"/>
    <s v="FREQUENT"/>
  </r>
  <r>
    <x v="775"/>
    <d v="2024-03-23T00:00:00"/>
    <x v="10"/>
    <s v="Pooja Mehta"/>
    <s v="Male"/>
    <n v="36"/>
    <x v="2"/>
    <x v="2"/>
    <s v="P105"/>
    <x v="20"/>
    <x v="4"/>
    <x v="0"/>
    <n v="22000"/>
    <x v="4"/>
    <x v="131"/>
    <n v="16500"/>
    <n v="3300"/>
    <x v="1"/>
    <x v="0"/>
    <s v="Q1"/>
    <x v="0"/>
    <n v="16.670000000000002"/>
    <n v="0"/>
    <n v="22000"/>
    <n v="2200"/>
    <n v="48400000"/>
    <n v="0.16666666666666666"/>
    <x v="0"/>
    <x v="0"/>
    <s v="Mar"/>
    <x v="0"/>
    <s v="2024-Mar"/>
    <n v="23"/>
    <s v="FREQUENT"/>
  </r>
  <r>
    <x v="776"/>
    <d v="2024-03-14T00:00:00"/>
    <x v="181"/>
    <s v="Rohan Nair"/>
    <s v="Male"/>
    <n v="43"/>
    <x v="4"/>
    <x v="3"/>
    <s v="P601"/>
    <x v="17"/>
    <x v="6"/>
    <x v="2"/>
    <n v="3000"/>
    <x v="2"/>
    <x v="41"/>
    <n v="4200"/>
    <n v="1500"/>
    <x v="2"/>
    <x v="0"/>
    <s v="Q1"/>
    <x v="0"/>
    <n v="26.32"/>
    <n v="0"/>
    <n v="6000"/>
    <n v="300"/>
    <n v="1800000"/>
    <n v="0.26315789473684209"/>
    <x v="0"/>
    <x v="0"/>
    <s v="Mar"/>
    <x v="0"/>
    <s v="2024-Mar"/>
    <n v="16"/>
    <s v="FREQUENT"/>
  </r>
  <r>
    <x v="777"/>
    <d v="2024-09-13T00:00:00"/>
    <x v="37"/>
    <s v="Nikhil Verma"/>
    <s v="Female"/>
    <n v="41"/>
    <x v="3"/>
    <x v="1"/>
    <s v="P402"/>
    <x v="10"/>
    <x v="0"/>
    <x v="0"/>
    <n v="600"/>
    <x v="3"/>
    <x v="55"/>
    <n v="380"/>
    <n v="220"/>
    <x v="0"/>
    <x v="0"/>
    <s v="Q3"/>
    <x v="1"/>
    <n v="36.67"/>
    <n v="0"/>
    <n v="600"/>
    <n v="0"/>
    <n v="0"/>
    <n v="0.36666666666666664"/>
    <x v="0"/>
    <x v="9"/>
    <s v="Sep"/>
    <x v="2"/>
    <s v="2024-Sep"/>
    <n v="9"/>
    <s v="FREQUENT"/>
  </r>
  <r>
    <x v="778"/>
    <d v="2024-09-11T00:00:00"/>
    <x v="337"/>
    <s v="Arjun Das"/>
    <s v="Female"/>
    <n v="23"/>
    <x v="9"/>
    <x v="0"/>
    <s v="P402"/>
    <x v="10"/>
    <x v="0"/>
    <x v="2"/>
    <n v="600"/>
    <x v="4"/>
    <x v="11"/>
    <n v="760"/>
    <n v="320"/>
    <x v="3"/>
    <x v="0"/>
    <s v="Q3"/>
    <x v="1"/>
    <n v="29.63"/>
    <n v="0"/>
    <n v="1200"/>
    <n v="120"/>
    <n v="144000"/>
    <n v="0.29629629629629628"/>
    <x v="0"/>
    <x v="9"/>
    <s v="Sep"/>
    <x v="2"/>
    <s v="2024-Sep"/>
    <n v="4"/>
    <s v="OCASSIONAL"/>
  </r>
  <r>
    <x v="779"/>
    <d v="2024-02-04T00:00:00"/>
    <x v="91"/>
    <s v="Priya Joshi"/>
    <s v="Male"/>
    <n v="21"/>
    <x v="10"/>
    <x v="3"/>
    <s v="P202"/>
    <x v="1"/>
    <x v="1"/>
    <x v="2"/>
    <n v="12000"/>
    <x v="1"/>
    <x v="103"/>
    <n v="18000"/>
    <n v="2400"/>
    <x v="2"/>
    <x v="0"/>
    <s v="Q1"/>
    <x v="0"/>
    <n v="11.76"/>
    <n v="0"/>
    <n v="24000"/>
    <n v="3600"/>
    <n v="86400000"/>
    <n v="0.11764705882352941"/>
    <x v="0"/>
    <x v="5"/>
    <s v="Feb"/>
    <x v="0"/>
    <s v="2024-Feb"/>
    <n v="17"/>
    <s v="FREQUENT"/>
  </r>
  <r>
    <x v="780"/>
    <d v="2025-06-17T00:00:00"/>
    <x v="308"/>
    <s v="Sahil Joshi"/>
    <s v="Male"/>
    <n v="45"/>
    <x v="5"/>
    <x v="0"/>
    <s v="P702"/>
    <x v="14"/>
    <x v="2"/>
    <x v="2"/>
    <n v="7000"/>
    <x v="1"/>
    <x v="213"/>
    <n v="10400"/>
    <n v="1500"/>
    <x v="4"/>
    <x v="0"/>
    <s v="Q2"/>
    <x v="0"/>
    <n v="12.61"/>
    <n v="0"/>
    <n v="14000"/>
    <n v="2100"/>
    <n v="29400000"/>
    <n v="0.12605042016806722"/>
    <x v="1"/>
    <x v="4"/>
    <s v="Jun"/>
    <x v="1"/>
    <s v="2025-Jun"/>
    <n v="10"/>
    <s v="FREQUENT"/>
  </r>
  <r>
    <x v="781"/>
    <d v="2025-11-28T00:00:00"/>
    <x v="338"/>
    <s v="Nikhil Shah"/>
    <s v="Male"/>
    <n v="42"/>
    <x v="1"/>
    <x v="1"/>
    <s v="P302"/>
    <x v="15"/>
    <x v="3"/>
    <x v="2"/>
    <n v="2200"/>
    <x v="0"/>
    <x v="222"/>
    <n v="2800"/>
    <n v="720"/>
    <x v="0"/>
    <x v="0"/>
    <s v="Q4"/>
    <x v="2"/>
    <n v="20.45"/>
    <n v="0"/>
    <n v="4400"/>
    <n v="880"/>
    <n v="3872000"/>
    <n v="0.20454545454545456"/>
    <x v="1"/>
    <x v="10"/>
    <s v="Nov"/>
    <x v="3"/>
    <s v="2025-Nov"/>
    <n v="2"/>
    <s v="REGULAR"/>
  </r>
  <r>
    <x v="782"/>
    <d v="2024-02-13T00:00:00"/>
    <x v="203"/>
    <s v="Amit Kumar"/>
    <s v="Male"/>
    <n v="45"/>
    <x v="4"/>
    <x v="3"/>
    <s v="P601"/>
    <x v="17"/>
    <x v="6"/>
    <x v="0"/>
    <n v="3000"/>
    <x v="4"/>
    <x v="129"/>
    <n v="2100"/>
    <n v="600"/>
    <x v="2"/>
    <x v="0"/>
    <s v="Q1"/>
    <x v="1"/>
    <n v="22.22"/>
    <n v="0"/>
    <n v="3000"/>
    <n v="300"/>
    <n v="900000"/>
    <n v="0.22222222222222221"/>
    <x v="0"/>
    <x v="5"/>
    <s v="Feb"/>
    <x v="0"/>
    <s v="2024-Feb"/>
    <n v="5"/>
    <s v="FREQUENT"/>
  </r>
  <r>
    <x v="783"/>
    <d v="2025-10-15T00:00:00"/>
    <x v="110"/>
    <s v="Simran Joshi"/>
    <s v="Female"/>
    <n v="26"/>
    <x v="9"/>
    <x v="0"/>
    <s v="P302"/>
    <x v="15"/>
    <x v="3"/>
    <x v="0"/>
    <n v="2200"/>
    <x v="4"/>
    <x v="6"/>
    <n v="1400"/>
    <n v="0"/>
    <x v="1"/>
    <x v="2"/>
    <s v="Q4"/>
    <x v="0"/>
    <n v="0"/>
    <n v="-1400"/>
    <n v="2200"/>
    <n v="220"/>
    <n v="484000"/>
    <n v="0"/>
    <x v="1"/>
    <x v="6"/>
    <s v="Oct"/>
    <x v="3"/>
    <s v="2025-Oct"/>
    <n v="18"/>
    <s v="FREQUENT"/>
  </r>
  <r>
    <x v="784"/>
    <d v="2025-11-13T00:00:00"/>
    <x v="295"/>
    <s v="Simran Reddy"/>
    <s v="Female"/>
    <n v="32"/>
    <x v="6"/>
    <x v="2"/>
    <s v="P202"/>
    <x v="1"/>
    <x v="1"/>
    <x v="1"/>
    <n v="12000"/>
    <x v="4"/>
    <x v="218"/>
    <n v="27000"/>
    <n v="5400"/>
    <x v="4"/>
    <x v="0"/>
    <s v="Q4"/>
    <x v="0"/>
    <n v="16.670000000000002"/>
    <n v="0"/>
    <n v="36000"/>
    <n v="3600"/>
    <n v="129600000"/>
    <n v="0.16666666666666666"/>
    <x v="1"/>
    <x v="10"/>
    <s v="Nov"/>
    <x v="3"/>
    <s v="2025-Nov"/>
    <n v="7"/>
    <s v="FREQUENT"/>
  </r>
  <r>
    <x v="785"/>
    <d v="2025-03-20T00:00:00"/>
    <x v="124"/>
    <s v="Varun Malhotra"/>
    <s v="Male"/>
    <n v="42"/>
    <x v="5"/>
    <x v="0"/>
    <s v="P303"/>
    <x v="4"/>
    <x v="3"/>
    <x v="0"/>
    <n v="3500"/>
    <x v="0"/>
    <x v="126"/>
    <n v="2300"/>
    <n v="500"/>
    <x v="1"/>
    <x v="0"/>
    <s v="Q1"/>
    <x v="2"/>
    <n v="17.86"/>
    <n v="0"/>
    <n v="3500"/>
    <n v="700"/>
    <n v="2450000"/>
    <n v="0.17857142857142858"/>
    <x v="1"/>
    <x v="0"/>
    <s v="Mar"/>
    <x v="0"/>
    <s v="2025-Mar"/>
    <n v="10"/>
    <s v="FREQUENT"/>
  </r>
  <r>
    <x v="786"/>
    <d v="2025-08-21T00:00:00"/>
    <x v="174"/>
    <s v="Varun Gupta"/>
    <s v="Female"/>
    <n v="37"/>
    <x v="2"/>
    <x v="2"/>
    <s v="P104"/>
    <x v="16"/>
    <x v="4"/>
    <x v="2"/>
    <n v="5000"/>
    <x v="0"/>
    <x v="23"/>
    <n v="7000"/>
    <n v="1000"/>
    <x v="1"/>
    <x v="0"/>
    <s v="Q3"/>
    <x v="2"/>
    <n v="12.5"/>
    <n v="0"/>
    <n v="10000"/>
    <n v="2000"/>
    <n v="20000000"/>
    <n v="0.125"/>
    <x v="1"/>
    <x v="3"/>
    <s v="Aug"/>
    <x v="2"/>
    <s v="2025-Aug"/>
    <n v="6"/>
    <s v="FREQUENT"/>
  </r>
  <r>
    <x v="787"/>
    <d v="2024-02-13T00:00:00"/>
    <x v="275"/>
    <s v="Vikram Reddy"/>
    <s v="Female"/>
    <n v="46"/>
    <x v="8"/>
    <x v="2"/>
    <s v="P602"/>
    <x v="18"/>
    <x v="6"/>
    <x v="2"/>
    <n v="3500"/>
    <x v="3"/>
    <x v="148"/>
    <n v="5000"/>
    <n v="2000"/>
    <x v="3"/>
    <x v="0"/>
    <s v="Q1"/>
    <x v="0"/>
    <n v="28.57"/>
    <n v="0"/>
    <n v="7000"/>
    <n v="0"/>
    <n v="0"/>
    <n v="0.2857142857142857"/>
    <x v="0"/>
    <x v="5"/>
    <s v="Feb"/>
    <x v="0"/>
    <s v="2024-Feb"/>
    <n v="12"/>
    <s v="FREQUENT"/>
  </r>
  <r>
    <x v="788"/>
    <d v="2025-09-02T00:00:00"/>
    <x v="51"/>
    <s v="Aditya Gupta"/>
    <s v="Female"/>
    <n v="33"/>
    <x v="11"/>
    <x v="3"/>
    <s v="P105"/>
    <x v="20"/>
    <x v="4"/>
    <x v="2"/>
    <n v="22000"/>
    <x v="1"/>
    <x v="155"/>
    <n v="33000"/>
    <n v="4400"/>
    <x v="1"/>
    <x v="0"/>
    <s v="Q3"/>
    <x v="1"/>
    <n v="11.76"/>
    <n v="0"/>
    <n v="44000"/>
    <n v="6600"/>
    <n v="290400000"/>
    <n v="0.11764705882352941"/>
    <x v="1"/>
    <x v="9"/>
    <s v="Sep"/>
    <x v="2"/>
    <s v="2025-Sep"/>
    <n v="2"/>
    <s v="REGULAR"/>
  </r>
  <r>
    <x v="789"/>
    <d v="2024-06-10T00:00:00"/>
    <x v="13"/>
    <s v="Riya Mehta"/>
    <s v="Male"/>
    <n v="30"/>
    <x v="4"/>
    <x v="3"/>
    <s v="P502"/>
    <x v="7"/>
    <x v="5"/>
    <x v="4"/>
    <n v="700"/>
    <x v="2"/>
    <x v="101"/>
    <n v="2850"/>
    <n v="475"/>
    <x v="1"/>
    <x v="0"/>
    <s v="Q2"/>
    <x v="1"/>
    <n v="14.29"/>
    <n v="0"/>
    <n v="3500"/>
    <n v="175"/>
    <n v="612500"/>
    <n v="0.14285714285714285"/>
    <x v="0"/>
    <x v="4"/>
    <s v="Jun"/>
    <x v="1"/>
    <s v="2024-Jun"/>
    <n v="8"/>
    <s v="FREQUENT"/>
  </r>
  <r>
    <x v="790"/>
    <d v="2025-10-02T00:00:00"/>
    <x v="268"/>
    <s v="Pooja Singh"/>
    <s v="Female"/>
    <n v="49"/>
    <x v="10"/>
    <x v="3"/>
    <s v="P102"/>
    <x v="11"/>
    <x v="4"/>
    <x v="2"/>
    <n v="28000"/>
    <x v="1"/>
    <x v="46"/>
    <n v="42000"/>
    <n v="5600"/>
    <x v="1"/>
    <x v="0"/>
    <s v="Q4"/>
    <x v="1"/>
    <n v="11.76"/>
    <n v="0"/>
    <n v="56000"/>
    <n v="8400"/>
    <n v="470400000"/>
    <n v="0.11764705882352941"/>
    <x v="1"/>
    <x v="6"/>
    <s v="Oct"/>
    <x v="3"/>
    <s v="2025-Oct"/>
    <n v="4"/>
    <s v="OCASSIONAL"/>
  </r>
  <r>
    <x v="791"/>
    <d v="2025-12-19T00:00:00"/>
    <x v="339"/>
    <s v="Neha Singh"/>
    <s v="Female"/>
    <n v="51"/>
    <x v="11"/>
    <x v="3"/>
    <s v="P601"/>
    <x v="17"/>
    <x v="6"/>
    <x v="0"/>
    <n v="3000"/>
    <x v="2"/>
    <x v="86"/>
    <n v="2100"/>
    <n v="750"/>
    <x v="3"/>
    <x v="0"/>
    <s v="Q4"/>
    <x v="2"/>
    <n v="26.32"/>
    <n v="0"/>
    <n v="3000"/>
    <n v="150"/>
    <n v="450000"/>
    <n v="0.26315789473684209"/>
    <x v="1"/>
    <x v="8"/>
    <s v="Dec"/>
    <x v="3"/>
    <s v="2025-Dec"/>
    <n v="1"/>
    <s v="REGULAR"/>
  </r>
  <r>
    <x v="792"/>
    <d v="2024-08-26T00:00:00"/>
    <x v="340"/>
    <s v="Rohan Verma"/>
    <s v="Female"/>
    <n v="56"/>
    <x v="8"/>
    <x v="2"/>
    <s v="P303"/>
    <x v="4"/>
    <x v="3"/>
    <x v="2"/>
    <n v="3500"/>
    <x v="2"/>
    <x v="110"/>
    <n v="4600"/>
    <n v="2050"/>
    <x v="4"/>
    <x v="0"/>
    <s v="Q3"/>
    <x v="2"/>
    <n v="30.83"/>
    <n v="0"/>
    <n v="7000"/>
    <n v="350"/>
    <n v="2450000"/>
    <n v="0.30827067669172931"/>
    <x v="0"/>
    <x v="3"/>
    <s v="Aug"/>
    <x v="2"/>
    <s v="2024-Aug"/>
    <n v="1"/>
    <s v="REGULAR"/>
  </r>
  <r>
    <x v="793"/>
    <d v="2024-12-21T00:00:00"/>
    <x v="61"/>
    <s v="Aditya Kumar"/>
    <s v="Male"/>
    <n v="21"/>
    <x v="2"/>
    <x v="2"/>
    <s v="P501"/>
    <x v="13"/>
    <x v="5"/>
    <x v="2"/>
    <n v="550"/>
    <x v="4"/>
    <x v="33"/>
    <n v="900"/>
    <n v="90"/>
    <x v="3"/>
    <x v="0"/>
    <s v="Q4"/>
    <x v="2"/>
    <n v="9.09"/>
    <n v="0"/>
    <n v="1100"/>
    <n v="110"/>
    <n v="121000"/>
    <n v="9.0909090909090912E-2"/>
    <x v="0"/>
    <x v="8"/>
    <s v="Dec"/>
    <x v="3"/>
    <s v="2024-Dec"/>
    <n v="8"/>
    <s v="FREQUENT"/>
  </r>
  <r>
    <x v="794"/>
    <d v="2025-01-21T00:00:00"/>
    <x v="222"/>
    <s v="Sneha Das"/>
    <s v="Male"/>
    <n v="42"/>
    <x v="3"/>
    <x v="1"/>
    <s v="P401"/>
    <x v="0"/>
    <x v="0"/>
    <x v="0"/>
    <n v="800"/>
    <x v="3"/>
    <x v="139"/>
    <n v="500"/>
    <n v="300"/>
    <x v="3"/>
    <x v="0"/>
    <s v="Q1"/>
    <x v="2"/>
    <n v="37.5"/>
    <n v="0"/>
    <n v="800"/>
    <n v="0"/>
    <n v="0"/>
    <n v="0.375"/>
    <x v="1"/>
    <x v="11"/>
    <s v="Jan"/>
    <x v="0"/>
    <s v="2025-Jan"/>
    <n v="10"/>
    <s v="FREQUENT"/>
  </r>
  <r>
    <x v="795"/>
    <d v="2024-02-10T00:00:00"/>
    <x v="3"/>
    <s v="Kavya Reddy"/>
    <s v="Female"/>
    <n v="51"/>
    <x v="3"/>
    <x v="1"/>
    <s v="P502"/>
    <x v="7"/>
    <x v="5"/>
    <x v="1"/>
    <n v="700"/>
    <x v="4"/>
    <x v="19"/>
    <n v="1710"/>
    <n v="180"/>
    <x v="3"/>
    <x v="0"/>
    <s v="Q1"/>
    <x v="1"/>
    <n v="9.52"/>
    <n v="0"/>
    <n v="2100"/>
    <n v="210"/>
    <n v="441000"/>
    <n v="9.5238095238095233E-2"/>
    <x v="0"/>
    <x v="5"/>
    <s v="Feb"/>
    <x v="0"/>
    <s v="2024-Feb"/>
    <n v="8"/>
    <s v="FREQUENT"/>
  </r>
  <r>
    <x v="796"/>
    <d v="2025-07-09T00:00:00"/>
    <x v="167"/>
    <s v="Kavya Sharma"/>
    <s v="Male"/>
    <n v="35"/>
    <x v="5"/>
    <x v="0"/>
    <s v="P703"/>
    <x v="2"/>
    <x v="2"/>
    <x v="2"/>
    <n v="4000"/>
    <x v="0"/>
    <x v="252"/>
    <n v="5800"/>
    <n v="600"/>
    <x v="2"/>
    <x v="0"/>
    <s v="Q3"/>
    <x v="1"/>
    <n v="9.3800000000000008"/>
    <n v="0"/>
    <n v="8000"/>
    <n v="1600"/>
    <n v="12800000"/>
    <n v="9.375E-2"/>
    <x v="1"/>
    <x v="2"/>
    <s v="Jul"/>
    <x v="2"/>
    <s v="2025-Jul"/>
    <n v="15"/>
    <s v="FREQUENT"/>
  </r>
  <r>
    <x v="797"/>
    <d v="2025-07-10T00:00:00"/>
    <x v="330"/>
    <s v="Meera Gupta"/>
    <s v="Male"/>
    <n v="22"/>
    <x v="2"/>
    <x v="2"/>
    <s v="P401"/>
    <x v="0"/>
    <x v="0"/>
    <x v="0"/>
    <n v="800"/>
    <x v="2"/>
    <x v="138"/>
    <n v="500"/>
    <n v="260"/>
    <x v="1"/>
    <x v="0"/>
    <s v="Q3"/>
    <x v="1"/>
    <n v="34.21"/>
    <n v="0"/>
    <n v="800"/>
    <n v="40"/>
    <n v="32000"/>
    <n v="0.34210526315789475"/>
    <x v="1"/>
    <x v="2"/>
    <s v="Jul"/>
    <x v="2"/>
    <s v="2025-Jul"/>
    <n v="6"/>
    <s v="FREQUENT"/>
  </r>
  <r>
    <x v="798"/>
    <d v="2025-09-05T00:00:00"/>
    <x v="341"/>
    <s v="Varun Joshi"/>
    <s v="Male"/>
    <n v="34"/>
    <x v="3"/>
    <x v="1"/>
    <s v="P601"/>
    <x v="17"/>
    <x v="6"/>
    <x v="2"/>
    <n v="3000"/>
    <x v="2"/>
    <x v="41"/>
    <n v="4200"/>
    <n v="1500"/>
    <x v="1"/>
    <x v="0"/>
    <s v="Q3"/>
    <x v="2"/>
    <n v="26.32"/>
    <n v="0"/>
    <n v="6000"/>
    <n v="300"/>
    <n v="1800000"/>
    <n v="0.26315789473684209"/>
    <x v="1"/>
    <x v="9"/>
    <s v="Sep"/>
    <x v="2"/>
    <s v="2025-Sep"/>
    <n v="3"/>
    <s v="REGULAR"/>
  </r>
  <r>
    <x v="799"/>
    <d v="2025-04-05T00:00:00"/>
    <x v="46"/>
    <s v="Aditya Shah"/>
    <s v="Male"/>
    <n v="58"/>
    <x v="9"/>
    <x v="0"/>
    <s v="P302"/>
    <x v="15"/>
    <x v="3"/>
    <x v="2"/>
    <n v="2200"/>
    <x v="4"/>
    <x v="60"/>
    <n v="2800"/>
    <n v="1160"/>
    <x v="0"/>
    <x v="0"/>
    <s v="Q2"/>
    <x v="0"/>
    <n v="29.29"/>
    <n v="0"/>
    <n v="4400"/>
    <n v="440"/>
    <n v="1936000"/>
    <n v="0.29292929292929293"/>
    <x v="1"/>
    <x v="7"/>
    <s v="Apr"/>
    <x v="1"/>
    <s v="2025-Apr"/>
    <n v="12"/>
    <s v="FREQUENT"/>
  </r>
  <r>
    <x v="800"/>
    <d v="2025-04-09T00:00:00"/>
    <x v="244"/>
    <s v="Rahul Nair"/>
    <s v="Female"/>
    <n v="38"/>
    <x v="11"/>
    <x v="3"/>
    <s v="P101"/>
    <x v="5"/>
    <x v="4"/>
    <x v="0"/>
    <n v="55000"/>
    <x v="3"/>
    <x v="193"/>
    <n v="40000"/>
    <n v="15000"/>
    <x v="3"/>
    <x v="0"/>
    <s v="Q2"/>
    <x v="0"/>
    <n v="27.27"/>
    <n v="0"/>
    <n v="55000"/>
    <n v="0"/>
    <n v="0"/>
    <n v="0.27272727272727271"/>
    <x v="1"/>
    <x v="7"/>
    <s v="Apr"/>
    <x v="1"/>
    <s v="2025-Apr"/>
    <n v="6"/>
    <s v="FREQUENT"/>
  </r>
  <r>
    <x v="801"/>
    <d v="2024-07-08T00:00:00"/>
    <x v="342"/>
    <s v="Karan Patel"/>
    <s v="Female"/>
    <n v="55"/>
    <x v="10"/>
    <x v="3"/>
    <s v="P101"/>
    <x v="5"/>
    <x v="4"/>
    <x v="0"/>
    <n v="55000"/>
    <x v="1"/>
    <x v="16"/>
    <n v="40000"/>
    <n v="6750"/>
    <x v="2"/>
    <x v="0"/>
    <s v="Q3"/>
    <x v="1"/>
    <n v="14.44"/>
    <n v="0"/>
    <n v="55000"/>
    <n v="8250"/>
    <n v="453750000"/>
    <n v="0.14438502673796791"/>
    <x v="0"/>
    <x v="2"/>
    <s v="Jul"/>
    <x v="2"/>
    <s v="2024-Jul"/>
    <n v="4"/>
    <s v="OCASSIONAL"/>
  </r>
  <r>
    <x v="802"/>
    <d v="2025-09-27T00:00:00"/>
    <x v="261"/>
    <s v="Amit Reddy"/>
    <s v="Male"/>
    <n v="32"/>
    <x v="6"/>
    <x v="2"/>
    <s v="P203"/>
    <x v="3"/>
    <x v="1"/>
    <x v="1"/>
    <n v="35000"/>
    <x v="1"/>
    <x v="253"/>
    <n v="81000"/>
    <n v="8250"/>
    <x v="1"/>
    <x v="0"/>
    <s v="Q3"/>
    <x v="0"/>
    <n v="9.24"/>
    <n v="0"/>
    <n v="105000"/>
    <n v="15750"/>
    <n v="1653750000"/>
    <n v="9.2436974789915971E-2"/>
    <x v="1"/>
    <x v="9"/>
    <s v="Sep"/>
    <x v="2"/>
    <s v="2025-Sep"/>
    <n v="12"/>
    <s v="FREQUENT"/>
  </r>
  <r>
    <x v="803"/>
    <d v="2025-07-05T00:00:00"/>
    <x v="263"/>
    <s v="Amit Sharma"/>
    <s v="Female"/>
    <n v="27"/>
    <x v="5"/>
    <x v="0"/>
    <s v="P402"/>
    <x v="10"/>
    <x v="0"/>
    <x v="1"/>
    <n v="600"/>
    <x v="1"/>
    <x v="57"/>
    <n v="1140"/>
    <n v="390"/>
    <x v="1"/>
    <x v="0"/>
    <s v="Q3"/>
    <x v="2"/>
    <n v="25.49"/>
    <n v="0"/>
    <n v="1800"/>
    <n v="270"/>
    <n v="486000"/>
    <n v="0.25490196078431371"/>
    <x v="1"/>
    <x v="2"/>
    <s v="Jul"/>
    <x v="2"/>
    <s v="2025-Jul"/>
    <n v="8"/>
    <s v="FREQUENT"/>
  </r>
  <r>
    <x v="804"/>
    <d v="2025-07-18T00:00:00"/>
    <x v="241"/>
    <s v="Varun Kumar"/>
    <s v="Male"/>
    <n v="52"/>
    <x v="2"/>
    <x v="2"/>
    <s v="P105"/>
    <x v="20"/>
    <x v="4"/>
    <x v="2"/>
    <n v="22000"/>
    <x v="4"/>
    <x v="195"/>
    <n v="33000"/>
    <n v="6600"/>
    <x v="2"/>
    <x v="0"/>
    <s v="Q3"/>
    <x v="0"/>
    <n v="16.670000000000002"/>
    <n v="0"/>
    <n v="44000"/>
    <n v="4400"/>
    <n v="193600000"/>
    <n v="0.16666666666666666"/>
    <x v="1"/>
    <x v="2"/>
    <s v="Jul"/>
    <x v="2"/>
    <s v="2025-Jul"/>
    <n v="23"/>
    <s v="FREQUENT"/>
  </r>
  <r>
    <x v="805"/>
    <d v="2025-10-18T00:00:00"/>
    <x v="343"/>
    <s v="Aditya Shah"/>
    <s v="Female"/>
    <n v="55"/>
    <x v="8"/>
    <x v="2"/>
    <s v="P303"/>
    <x v="4"/>
    <x v="3"/>
    <x v="3"/>
    <n v="3500"/>
    <x v="3"/>
    <x v="28"/>
    <n v="9200"/>
    <n v="4800"/>
    <x v="1"/>
    <x v="0"/>
    <s v="Q4"/>
    <x v="2"/>
    <n v="34.29"/>
    <n v="0"/>
    <n v="14000"/>
    <n v="0"/>
    <n v="0"/>
    <n v="0.34285714285714286"/>
    <x v="1"/>
    <x v="6"/>
    <s v="Oct"/>
    <x v="3"/>
    <s v="2025-Oct"/>
    <n v="2"/>
    <s v="REGULAR"/>
  </r>
  <r>
    <x v="806"/>
    <d v="2024-03-09T00:00:00"/>
    <x v="344"/>
    <s v="Meera Singh"/>
    <s v="Female"/>
    <n v="56"/>
    <x v="5"/>
    <x v="0"/>
    <s v="P102"/>
    <x v="11"/>
    <x v="4"/>
    <x v="2"/>
    <n v="28000"/>
    <x v="5"/>
    <x v="151"/>
    <n v="42000"/>
    <n v="0"/>
    <x v="0"/>
    <x v="0"/>
    <s v="Q1"/>
    <x v="1"/>
    <n v="0"/>
    <n v="0"/>
    <n v="56000"/>
    <n v="14000"/>
    <n v="784000000"/>
    <n v="0"/>
    <x v="0"/>
    <x v="0"/>
    <s v="Mar"/>
    <x v="0"/>
    <s v="2024-Mar"/>
    <n v="5"/>
    <s v="FREQUENT"/>
  </r>
  <r>
    <x v="807"/>
    <d v="2024-02-02T00:00:00"/>
    <x v="112"/>
    <s v="Arjun Mishra"/>
    <s v="Female"/>
    <n v="36"/>
    <x v="4"/>
    <x v="3"/>
    <s v="P202"/>
    <x v="1"/>
    <x v="1"/>
    <x v="2"/>
    <n v="12000"/>
    <x v="3"/>
    <x v="254"/>
    <n v="18000"/>
    <n v="6000"/>
    <x v="1"/>
    <x v="0"/>
    <s v="Q1"/>
    <x v="1"/>
    <n v="25"/>
    <n v="0"/>
    <n v="24000"/>
    <n v="0"/>
    <n v="0"/>
    <n v="0.25"/>
    <x v="0"/>
    <x v="5"/>
    <s v="Feb"/>
    <x v="0"/>
    <s v="2024-Feb"/>
    <n v="8"/>
    <s v="FREQUENT"/>
  </r>
  <r>
    <x v="808"/>
    <d v="2024-02-02T00:00:00"/>
    <x v="189"/>
    <s v="Neha Gupta"/>
    <s v="Female"/>
    <n v="53"/>
    <x v="9"/>
    <x v="0"/>
    <s v="P602"/>
    <x v="18"/>
    <x v="6"/>
    <x v="0"/>
    <n v="3500"/>
    <x v="0"/>
    <x v="126"/>
    <n v="2500"/>
    <n v="300"/>
    <x v="2"/>
    <x v="0"/>
    <s v="Q1"/>
    <x v="1"/>
    <n v="10.71"/>
    <n v="0"/>
    <n v="3500"/>
    <n v="700"/>
    <n v="2450000"/>
    <n v="0.10714285714285714"/>
    <x v="0"/>
    <x v="5"/>
    <s v="Feb"/>
    <x v="0"/>
    <s v="2024-Feb"/>
    <n v="10"/>
    <s v="FREQUENT"/>
  </r>
  <r>
    <x v="809"/>
    <d v="2025-05-16T00:00:00"/>
    <x v="7"/>
    <s v="Ananya Patel"/>
    <s v="Female"/>
    <n v="33"/>
    <x v="7"/>
    <x v="1"/>
    <s v="P503"/>
    <x v="12"/>
    <x v="5"/>
    <x v="3"/>
    <n v="450"/>
    <x v="1"/>
    <x v="57"/>
    <n v="1320"/>
    <n v="210"/>
    <x v="2"/>
    <x v="0"/>
    <s v="Q2"/>
    <x v="0"/>
    <n v="13.73"/>
    <n v="0"/>
    <n v="1800"/>
    <n v="270"/>
    <n v="486000"/>
    <n v="0.13725490196078433"/>
    <x v="1"/>
    <x v="1"/>
    <s v="May"/>
    <x v="1"/>
    <s v="2025-May"/>
    <n v="16"/>
    <s v="FREQUENT"/>
  </r>
  <r>
    <x v="810"/>
    <d v="2024-02-20T00:00:00"/>
    <x v="214"/>
    <s v="Meera Sharma"/>
    <s v="Male"/>
    <n v="23"/>
    <x v="8"/>
    <x v="2"/>
    <s v="P401"/>
    <x v="0"/>
    <x v="0"/>
    <x v="0"/>
    <n v="800"/>
    <x v="3"/>
    <x v="139"/>
    <n v="500"/>
    <n v="300"/>
    <x v="1"/>
    <x v="0"/>
    <s v="Q1"/>
    <x v="0"/>
    <n v="37.5"/>
    <n v="0"/>
    <n v="800"/>
    <n v="0"/>
    <n v="0"/>
    <n v="0.375"/>
    <x v="0"/>
    <x v="5"/>
    <s v="Feb"/>
    <x v="0"/>
    <s v="2024-Feb"/>
    <n v="19"/>
    <s v="FREQUENT"/>
  </r>
  <r>
    <x v="811"/>
    <d v="2024-01-14T00:00:00"/>
    <x v="263"/>
    <s v="Amit Sharma"/>
    <s v="Female"/>
    <n v="27"/>
    <x v="5"/>
    <x v="0"/>
    <s v="P202"/>
    <x v="1"/>
    <x v="1"/>
    <x v="0"/>
    <n v="12000"/>
    <x v="4"/>
    <x v="6"/>
    <n v="9000"/>
    <n v="0"/>
    <x v="3"/>
    <x v="2"/>
    <s v="Q1"/>
    <x v="2"/>
    <n v="0"/>
    <n v="-9000"/>
    <n v="12000"/>
    <n v="1200"/>
    <n v="14400000"/>
    <n v="0"/>
    <x v="0"/>
    <x v="11"/>
    <s v="Jan"/>
    <x v="0"/>
    <s v="2024-Jan"/>
    <n v="8"/>
    <s v="FREQUENT"/>
  </r>
  <r>
    <x v="812"/>
    <d v="2024-03-22T00:00:00"/>
    <x v="321"/>
    <s v="Meera Kumar"/>
    <s v="Female"/>
    <n v="44"/>
    <x v="0"/>
    <x v="0"/>
    <s v="P501"/>
    <x v="13"/>
    <x v="5"/>
    <x v="0"/>
    <n v="550"/>
    <x v="2"/>
    <x v="251"/>
    <n v="450"/>
    <n v="72.5"/>
    <x v="0"/>
    <x v="0"/>
    <s v="Q1"/>
    <x v="2"/>
    <n v="13.88"/>
    <n v="0"/>
    <n v="550"/>
    <n v="27.5"/>
    <n v="15125"/>
    <n v="0.13875598086124402"/>
    <x v="0"/>
    <x v="0"/>
    <s v="Mar"/>
    <x v="0"/>
    <s v="2024-Mar"/>
    <n v="6"/>
    <s v="FREQUENT"/>
  </r>
  <r>
    <x v="813"/>
    <d v="2025-07-25T00:00:00"/>
    <x v="191"/>
    <s v="Amit Reddy"/>
    <s v="Female"/>
    <n v="55"/>
    <x v="2"/>
    <x v="2"/>
    <s v="P403"/>
    <x v="6"/>
    <x v="0"/>
    <x v="3"/>
    <n v="2500"/>
    <x v="4"/>
    <x v="27"/>
    <n v="6000"/>
    <n v="3000"/>
    <x v="0"/>
    <x v="0"/>
    <s v="Q3"/>
    <x v="1"/>
    <n v="33.33"/>
    <n v="0"/>
    <n v="10000"/>
    <n v="1000"/>
    <n v="10000000"/>
    <n v="0.33333333333333331"/>
    <x v="1"/>
    <x v="2"/>
    <s v="Jul"/>
    <x v="2"/>
    <s v="2025-Jul"/>
    <n v="5"/>
    <s v="FREQUENT"/>
  </r>
  <r>
    <x v="814"/>
    <d v="2024-02-29T00:00:00"/>
    <x v="171"/>
    <s v="Vikram Mishra"/>
    <s v="Female"/>
    <n v="40"/>
    <x v="2"/>
    <x v="2"/>
    <s v="P603"/>
    <x v="22"/>
    <x v="6"/>
    <x v="0"/>
    <n v="1200"/>
    <x v="2"/>
    <x v="160"/>
    <n v="800"/>
    <n v="340"/>
    <x v="1"/>
    <x v="0"/>
    <s v="Q1"/>
    <x v="2"/>
    <n v="29.82"/>
    <n v="0"/>
    <n v="1200"/>
    <n v="60"/>
    <n v="72000"/>
    <n v="0.2982456140350877"/>
    <x v="0"/>
    <x v="5"/>
    <s v="Feb"/>
    <x v="0"/>
    <s v="2024-Feb"/>
    <n v="5"/>
    <s v="FREQUENT"/>
  </r>
  <r>
    <x v="815"/>
    <d v="2024-03-13T00:00:00"/>
    <x v="19"/>
    <s v="Priya Nair"/>
    <s v="Female"/>
    <n v="44"/>
    <x v="4"/>
    <x v="3"/>
    <s v="P302"/>
    <x v="15"/>
    <x v="3"/>
    <x v="0"/>
    <n v="2200"/>
    <x v="2"/>
    <x v="95"/>
    <n v="1400"/>
    <n v="690"/>
    <x v="1"/>
    <x v="0"/>
    <s v="Q1"/>
    <x v="1"/>
    <n v="33.01"/>
    <n v="0"/>
    <n v="2200"/>
    <n v="110"/>
    <n v="242000"/>
    <n v="0.33014354066985646"/>
    <x v="0"/>
    <x v="0"/>
    <s v="Mar"/>
    <x v="0"/>
    <s v="2024-Mar"/>
    <n v="6"/>
    <s v="FREQUENT"/>
  </r>
  <r>
    <x v="816"/>
    <d v="2025-06-15T00:00:00"/>
    <x v="1"/>
    <s v="Aditya Mehta"/>
    <s v="Male"/>
    <n v="32"/>
    <x v="1"/>
    <x v="1"/>
    <s v="P104"/>
    <x v="16"/>
    <x v="4"/>
    <x v="0"/>
    <n v="5000"/>
    <x v="4"/>
    <x v="114"/>
    <n v="3500"/>
    <n v="1000"/>
    <x v="1"/>
    <x v="0"/>
    <s v="Q2"/>
    <x v="0"/>
    <n v="22.22"/>
    <n v="0"/>
    <n v="5000"/>
    <n v="500"/>
    <n v="2500000"/>
    <n v="0.22222222222222221"/>
    <x v="1"/>
    <x v="4"/>
    <s v="Jun"/>
    <x v="1"/>
    <s v="2025-Jun"/>
    <n v="11"/>
    <s v="FREQUENT"/>
  </r>
  <r>
    <x v="817"/>
    <d v="2025-01-29T00:00:00"/>
    <x v="186"/>
    <s v="Neha Sharma"/>
    <s v="Male"/>
    <n v="39"/>
    <x v="7"/>
    <x v="1"/>
    <s v="P202"/>
    <x v="1"/>
    <x v="1"/>
    <x v="2"/>
    <n v="12000"/>
    <x v="3"/>
    <x v="254"/>
    <n v="18000"/>
    <n v="6000"/>
    <x v="1"/>
    <x v="0"/>
    <s v="Q1"/>
    <x v="2"/>
    <n v="25"/>
    <n v="0"/>
    <n v="24000"/>
    <n v="0"/>
    <n v="0"/>
    <n v="0.25"/>
    <x v="1"/>
    <x v="11"/>
    <s v="Jan"/>
    <x v="0"/>
    <s v="2025-Jan"/>
    <n v="5"/>
    <s v="FREQUENT"/>
  </r>
  <r>
    <x v="818"/>
    <d v="2025-08-06T00:00:00"/>
    <x v="263"/>
    <s v="Amit Sharma"/>
    <s v="Female"/>
    <n v="27"/>
    <x v="5"/>
    <x v="0"/>
    <s v="P701"/>
    <x v="8"/>
    <x v="2"/>
    <x v="2"/>
    <n v="4500"/>
    <x v="3"/>
    <x v="27"/>
    <n v="6400"/>
    <n v="2600"/>
    <x v="0"/>
    <x v="0"/>
    <s v="Q3"/>
    <x v="2"/>
    <n v="28.89"/>
    <n v="0"/>
    <n v="9000"/>
    <n v="0"/>
    <n v="0"/>
    <n v="0.28888888888888886"/>
    <x v="1"/>
    <x v="3"/>
    <s v="Aug"/>
    <x v="2"/>
    <s v="2025-Aug"/>
    <n v="8"/>
    <s v="FREQUENT"/>
  </r>
  <r>
    <x v="819"/>
    <d v="2025-07-25T00:00:00"/>
    <x v="345"/>
    <s v="Kavya Shah"/>
    <s v="Female"/>
    <n v="30"/>
    <x v="0"/>
    <x v="0"/>
    <s v="P403"/>
    <x v="6"/>
    <x v="0"/>
    <x v="1"/>
    <n v="2500"/>
    <x v="2"/>
    <x v="255"/>
    <n v="4500"/>
    <n v="2625"/>
    <x v="3"/>
    <x v="0"/>
    <s v="Q3"/>
    <x v="2"/>
    <n v="36.840000000000003"/>
    <n v="0"/>
    <n v="7500"/>
    <n v="375"/>
    <n v="2812500"/>
    <n v="0.36842105263157893"/>
    <x v="1"/>
    <x v="2"/>
    <s v="Jul"/>
    <x v="2"/>
    <s v="2025-Jul"/>
    <n v="3"/>
    <s v="REGULAR"/>
  </r>
  <r>
    <x v="820"/>
    <d v="2025-08-13T00:00:00"/>
    <x v="201"/>
    <s v="Arjun Kumar"/>
    <s v="Female"/>
    <n v="37"/>
    <x v="10"/>
    <x v="3"/>
    <s v="P401"/>
    <x v="0"/>
    <x v="0"/>
    <x v="0"/>
    <n v="800"/>
    <x v="2"/>
    <x v="138"/>
    <n v="500"/>
    <n v="260"/>
    <x v="3"/>
    <x v="0"/>
    <s v="Q3"/>
    <x v="0"/>
    <n v="34.21"/>
    <n v="0"/>
    <n v="800"/>
    <n v="40"/>
    <n v="32000"/>
    <n v="0.34210526315789475"/>
    <x v="1"/>
    <x v="3"/>
    <s v="Aug"/>
    <x v="2"/>
    <s v="2025-Aug"/>
    <n v="16"/>
    <s v="FREQUENT"/>
  </r>
  <r>
    <x v="821"/>
    <d v="2025-03-13T00:00:00"/>
    <x v="308"/>
    <s v="Sahil Joshi"/>
    <s v="Male"/>
    <n v="45"/>
    <x v="5"/>
    <x v="0"/>
    <s v="P104"/>
    <x v="16"/>
    <x v="4"/>
    <x v="2"/>
    <n v="5000"/>
    <x v="2"/>
    <x v="256"/>
    <n v="7000"/>
    <n v="2500"/>
    <x v="1"/>
    <x v="0"/>
    <s v="Q1"/>
    <x v="0"/>
    <n v="26.32"/>
    <n v="0"/>
    <n v="10000"/>
    <n v="500"/>
    <n v="5000000"/>
    <n v="0.26315789473684209"/>
    <x v="1"/>
    <x v="0"/>
    <s v="Mar"/>
    <x v="0"/>
    <s v="2025-Mar"/>
    <n v="10"/>
    <s v="FREQUENT"/>
  </r>
  <r>
    <x v="822"/>
    <d v="2025-02-15T00:00:00"/>
    <x v="115"/>
    <s v="Akash Singh"/>
    <s v="Male"/>
    <n v="55"/>
    <x v="0"/>
    <x v="0"/>
    <s v="P503"/>
    <x v="12"/>
    <x v="5"/>
    <x v="1"/>
    <n v="450"/>
    <x v="3"/>
    <x v="29"/>
    <n v="990"/>
    <n v="360"/>
    <x v="1"/>
    <x v="0"/>
    <s v="Q1"/>
    <x v="1"/>
    <n v="26.67"/>
    <n v="0"/>
    <n v="1350"/>
    <n v="0"/>
    <n v="0"/>
    <n v="0.26666666666666666"/>
    <x v="1"/>
    <x v="5"/>
    <s v="Feb"/>
    <x v="0"/>
    <s v="2025-Feb"/>
    <n v="6"/>
    <s v="FREQUENT"/>
  </r>
  <r>
    <x v="823"/>
    <d v="2025-09-06T00:00:00"/>
    <x v="78"/>
    <s v="Nikhil Patel"/>
    <s v="Male"/>
    <n v="25"/>
    <x v="8"/>
    <x v="2"/>
    <s v="P501"/>
    <x v="13"/>
    <x v="5"/>
    <x v="2"/>
    <n v="550"/>
    <x v="4"/>
    <x v="6"/>
    <n v="900"/>
    <n v="0"/>
    <x v="0"/>
    <x v="2"/>
    <s v="Q3"/>
    <x v="0"/>
    <n v="0"/>
    <n v="-900"/>
    <n v="1100"/>
    <n v="110"/>
    <n v="121000"/>
    <n v="0"/>
    <x v="1"/>
    <x v="9"/>
    <s v="Sep"/>
    <x v="2"/>
    <s v="2025-Sep"/>
    <n v="11"/>
    <s v="FREQUENT"/>
  </r>
  <r>
    <x v="824"/>
    <d v="2025-07-17T00:00:00"/>
    <x v="201"/>
    <s v="Arjun Kumar"/>
    <s v="Female"/>
    <n v="37"/>
    <x v="10"/>
    <x v="3"/>
    <s v="P303"/>
    <x v="4"/>
    <x v="3"/>
    <x v="0"/>
    <n v="3500"/>
    <x v="2"/>
    <x v="101"/>
    <n v="2300"/>
    <n v="1025"/>
    <x v="0"/>
    <x v="0"/>
    <s v="Q3"/>
    <x v="0"/>
    <n v="30.83"/>
    <n v="0"/>
    <n v="3500"/>
    <n v="175"/>
    <n v="612500"/>
    <n v="0.30827067669172931"/>
    <x v="1"/>
    <x v="2"/>
    <s v="Jul"/>
    <x v="2"/>
    <s v="2025-Jul"/>
    <n v="16"/>
    <s v="FREQUENT"/>
  </r>
  <r>
    <x v="825"/>
    <d v="2025-10-10T00:00:00"/>
    <x v="148"/>
    <s v="Neha Das"/>
    <s v="Male"/>
    <n v="38"/>
    <x v="9"/>
    <x v="0"/>
    <s v="P403"/>
    <x v="6"/>
    <x v="0"/>
    <x v="0"/>
    <n v="2500"/>
    <x v="2"/>
    <x v="104"/>
    <n v="1500"/>
    <n v="875"/>
    <x v="0"/>
    <x v="0"/>
    <s v="Q4"/>
    <x v="0"/>
    <n v="36.840000000000003"/>
    <n v="0"/>
    <n v="2500"/>
    <n v="125"/>
    <n v="312500"/>
    <n v="0.36842105263157893"/>
    <x v="1"/>
    <x v="6"/>
    <s v="Oct"/>
    <x v="3"/>
    <s v="2025-Oct"/>
    <n v="21"/>
    <s v="FREQUENT"/>
  </r>
  <r>
    <x v="826"/>
    <d v="2024-09-03T00:00:00"/>
    <x v="282"/>
    <s v="Meera Malhotra"/>
    <s v="Female"/>
    <n v="40"/>
    <x v="5"/>
    <x v="0"/>
    <s v="P602"/>
    <x v="18"/>
    <x v="6"/>
    <x v="2"/>
    <n v="3500"/>
    <x v="4"/>
    <x v="8"/>
    <n v="5000"/>
    <n v="1300"/>
    <x v="2"/>
    <x v="0"/>
    <s v="Q3"/>
    <x v="0"/>
    <n v="20.63"/>
    <n v="0"/>
    <n v="7000"/>
    <n v="700"/>
    <n v="4900000"/>
    <n v="0.20634920634920634"/>
    <x v="0"/>
    <x v="9"/>
    <s v="Sep"/>
    <x v="2"/>
    <s v="2024-Sep"/>
    <n v="12"/>
    <s v="FREQUENT"/>
  </r>
  <r>
    <x v="827"/>
    <d v="2025-07-17T00:00:00"/>
    <x v="135"/>
    <s v="Karan Singh"/>
    <s v="Female"/>
    <n v="47"/>
    <x v="5"/>
    <x v="0"/>
    <s v="P301"/>
    <x v="21"/>
    <x v="3"/>
    <x v="2"/>
    <n v="900"/>
    <x v="1"/>
    <x v="57"/>
    <n v="1100"/>
    <n v="430"/>
    <x v="1"/>
    <x v="0"/>
    <s v="Q3"/>
    <x v="1"/>
    <n v="28.1"/>
    <n v="0"/>
    <n v="1800"/>
    <n v="270"/>
    <n v="486000"/>
    <n v="0.28104575163398693"/>
    <x v="1"/>
    <x v="2"/>
    <s v="Jul"/>
    <x v="2"/>
    <s v="2025-Jul"/>
    <n v="9"/>
    <s v="FREQUENT"/>
  </r>
  <r>
    <x v="828"/>
    <d v="2025-02-10T00:00:00"/>
    <x v="280"/>
    <s v="Vikram Mehta"/>
    <s v="Female"/>
    <n v="25"/>
    <x v="3"/>
    <x v="1"/>
    <s v="P101"/>
    <x v="5"/>
    <x v="4"/>
    <x v="0"/>
    <n v="55000"/>
    <x v="0"/>
    <x v="257"/>
    <n v="40000"/>
    <n v="-4000"/>
    <x v="3"/>
    <x v="1"/>
    <s v="Q1"/>
    <x v="2"/>
    <n v="9.09"/>
    <n v="-80000"/>
    <n v="55000"/>
    <n v="11000"/>
    <n v="605000000"/>
    <n v="9.0909090909090912E-2"/>
    <x v="1"/>
    <x v="5"/>
    <s v="Feb"/>
    <x v="0"/>
    <s v="2025-Feb"/>
    <n v="20"/>
    <s v="FREQUENT"/>
  </r>
  <r>
    <x v="829"/>
    <d v="2025-09-02T00:00:00"/>
    <x v="346"/>
    <s v="Kavya Gupta"/>
    <s v="Male"/>
    <n v="50"/>
    <x v="4"/>
    <x v="3"/>
    <s v="P101"/>
    <x v="5"/>
    <x v="4"/>
    <x v="1"/>
    <n v="55000"/>
    <x v="4"/>
    <x v="258"/>
    <n v="120000"/>
    <n v="-28500"/>
    <x v="2"/>
    <x v="1"/>
    <s v="Q3"/>
    <x v="2"/>
    <n v="19.190000000000001"/>
    <n v="-240000"/>
    <n v="165000"/>
    <n v="16500"/>
    <n v="2722500000"/>
    <n v="0.19191919191919191"/>
    <x v="1"/>
    <x v="9"/>
    <s v="Sep"/>
    <x v="2"/>
    <s v="2025-Sep"/>
    <n v="2"/>
    <s v="REGULAR"/>
  </r>
  <r>
    <x v="830"/>
    <d v="2024-11-05T00:00:00"/>
    <x v="241"/>
    <s v="Varun Kumar"/>
    <s v="Male"/>
    <n v="52"/>
    <x v="2"/>
    <x v="2"/>
    <s v="P101"/>
    <x v="5"/>
    <x v="4"/>
    <x v="0"/>
    <n v="55000"/>
    <x v="1"/>
    <x v="16"/>
    <n v="40000"/>
    <n v="6750"/>
    <x v="1"/>
    <x v="0"/>
    <s v="Q4"/>
    <x v="0"/>
    <n v="14.44"/>
    <n v="0"/>
    <n v="55000"/>
    <n v="8250"/>
    <n v="453750000"/>
    <n v="0.14438502673796791"/>
    <x v="0"/>
    <x v="10"/>
    <s v="Nov"/>
    <x v="3"/>
    <s v="2024-Nov"/>
    <n v="23"/>
    <s v="FREQUENT"/>
  </r>
  <r>
    <x v="831"/>
    <d v="2024-11-18T00:00:00"/>
    <x v="281"/>
    <s v="Akash Verma"/>
    <s v="Female"/>
    <n v="38"/>
    <x v="0"/>
    <x v="0"/>
    <s v="P101"/>
    <x v="5"/>
    <x v="4"/>
    <x v="0"/>
    <n v="55000"/>
    <x v="0"/>
    <x v="6"/>
    <n v="40000"/>
    <n v="0"/>
    <x v="3"/>
    <x v="2"/>
    <s v="Q4"/>
    <x v="2"/>
    <n v="0"/>
    <n v="-40000"/>
    <n v="55000"/>
    <n v="11000"/>
    <n v="605000000"/>
    <n v="0"/>
    <x v="0"/>
    <x v="10"/>
    <s v="Nov"/>
    <x v="3"/>
    <s v="2024-Nov"/>
    <n v="5"/>
    <s v="FREQUENT"/>
  </r>
  <r>
    <x v="832"/>
    <d v="2024-10-09T00:00:00"/>
    <x v="141"/>
    <s v="Rohan Mehta"/>
    <s v="Male"/>
    <n v="59"/>
    <x v="4"/>
    <x v="3"/>
    <s v="P601"/>
    <x v="17"/>
    <x v="6"/>
    <x v="1"/>
    <n v="3000"/>
    <x v="2"/>
    <x v="70"/>
    <n v="6300"/>
    <n v="2250"/>
    <x v="2"/>
    <x v="0"/>
    <s v="Q4"/>
    <x v="0"/>
    <n v="26.32"/>
    <n v="0"/>
    <n v="9000"/>
    <n v="450"/>
    <n v="4050000"/>
    <n v="0.26315789473684209"/>
    <x v="0"/>
    <x v="6"/>
    <s v="Oct"/>
    <x v="3"/>
    <s v="2024-Oct"/>
    <n v="16"/>
    <s v="FREQUENT"/>
  </r>
  <r>
    <x v="833"/>
    <d v="2025-08-08T00:00:00"/>
    <x v="347"/>
    <s v="Neha Malhotra"/>
    <s v="Male"/>
    <n v="36"/>
    <x v="4"/>
    <x v="3"/>
    <s v="P105"/>
    <x v="20"/>
    <x v="4"/>
    <x v="0"/>
    <n v="22000"/>
    <x v="1"/>
    <x v="120"/>
    <n v="16500"/>
    <n v="2200"/>
    <x v="1"/>
    <x v="0"/>
    <s v="Q3"/>
    <x v="1"/>
    <n v="11.76"/>
    <n v="0"/>
    <n v="22000"/>
    <n v="3300"/>
    <n v="72600000"/>
    <n v="0.11764705882352941"/>
    <x v="1"/>
    <x v="3"/>
    <s v="Aug"/>
    <x v="2"/>
    <s v="2025-Aug"/>
    <n v="7"/>
    <s v="FREQUENT"/>
  </r>
  <r>
    <x v="834"/>
    <d v="2024-06-08T00:00:00"/>
    <x v="10"/>
    <s v="Pooja Mehta"/>
    <s v="Male"/>
    <n v="36"/>
    <x v="2"/>
    <x v="2"/>
    <s v="P105"/>
    <x v="20"/>
    <x v="4"/>
    <x v="0"/>
    <n v="22000"/>
    <x v="5"/>
    <x v="6"/>
    <n v="16500"/>
    <n v="0"/>
    <x v="1"/>
    <x v="2"/>
    <s v="Q2"/>
    <x v="0"/>
    <n v="0"/>
    <n v="-16500"/>
    <n v="22000"/>
    <n v="5500"/>
    <n v="121000000"/>
    <n v="0"/>
    <x v="0"/>
    <x v="4"/>
    <s v="Jun"/>
    <x v="1"/>
    <s v="2024-Jun"/>
    <n v="23"/>
    <s v="FREQUENT"/>
  </r>
  <r>
    <x v="835"/>
    <d v="2024-09-12T00:00:00"/>
    <x v="2"/>
    <s v="Neha Singh"/>
    <s v="Female"/>
    <n v="43"/>
    <x v="2"/>
    <x v="2"/>
    <s v="P203"/>
    <x v="3"/>
    <x v="1"/>
    <x v="2"/>
    <n v="35000"/>
    <x v="1"/>
    <x v="44"/>
    <n v="54000"/>
    <n v="5500"/>
    <x v="1"/>
    <x v="0"/>
    <s v="Q3"/>
    <x v="0"/>
    <n v="9.24"/>
    <n v="0"/>
    <n v="70000"/>
    <n v="10500"/>
    <n v="735000000"/>
    <n v="9.2436974789915971E-2"/>
    <x v="0"/>
    <x v="9"/>
    <s v="Sep"/>
    <x v="2"/>
    <s v="2024-Sep"/>
    <n v="13"/>
    <s v="FREQUENT"/>
  </r>
  <r>
    <x v="836"/>
    <d v="2025-08-07T00:00:00"/>
    <x v="348"/>
    <s v="Priya Patel"/>
    <s v="Male"/>
    <n v="52"/>
    <x v="6"/>
    <x v="2"/>
    <s v="P402"/>
    <x v="10"/>
    <x v="0"/>
    <x v="2"/>
    <n v="600"/>
    <x v="2"/>
    <x v="160"/>
    <n v="760"/>
    <n v="380"/>
    <x v="2"/>
    <x v="0"/>
    <s v="Q3"/>
    <x v="2"/>
    <n v="33.33"/>
    <n v="0"/>
    <n v="1200"/>
    <n v="60"/>
    <n v="72000"/>
    <n v="0.33333333333333331"/>
    <x v="1"/>
    <x v="3"/>
    <s v="Aug"/>
    <x v="2"/>
    <s v="2025-Aug"/>
    <n v="6"/>
    <s v="FREQUENT"/>
  </r>
  <r>
    <x v="837"/>
    <d v="2024-03-20T00:00:00"/>
    <x v="12"/>
    <s v="Meera Malhotra"/>
    <s v="Male"/>
    <n v="42"/>
    <x v="8"/>
    <x v="2"/>
    <s v="P303"/>
    <x v="4"/>
    <x v="3"/>
    <x v="0"/>
    <n v="3500"/>
    <x v="4"/>
    <x v="30"/>
    <n v="2300"/>
    <n v="850"/>
    <x v="3"/>
    <x v="0"/>
    <s v="Q1"/>
    <x v="0"/>
    <n v="26.98"/>
    <n v="0"/>
    <n v="3500"/>
    <n v="350"/>
    <n v="1225000"/>
    <n v="0.26984126984126983"/>
    <x v="0"/>
    <x v="0"/>
    <s v="Mar"/>
    <x v="0"/>
    <s v="2024-Mar"/>
    <n v="21"/>
    <s v="FREQUENT"/>
  </r>
  <r>
    <x v="838"/>
    <d v="2025-12-07T00:00:00"/>
    <x v="349"/>
    <s v="Karan Patel"/>
    <s v="Male"/>
    <n v="23"/>
    <x v="11"/>
    <x v="3"/>
    <s v="P703"/>
    <x v="2"/>
    <x v="2"/>
    <x v="2"/>
    <n v="4000"/>
    <x v="2"/>
    <x v="6"/>
    <n v="5800"/>
    <n v="0"/>
    <x v="2"/>
    <x v="2"/>
    <s v="Q4"/>
    <x v="2"/>
    <n v="0"/>
    <n v="-5800"/>
    <n v="8000"/>
    <n v="400"/>
    <n v="3200000"/>
    <n v="0"/>
    <x v="1"/>
    <x v="8"/>
    <s v="Dec"/>
    <x v="3"/>
    <s v="2025-Dec"/>
    <n v="3"/>
    <s v="REGULAR"/>
  </r>
  <r>
    <x v="839"/>
    <d v="2025-09-01T00:00:00"/>
    <x v="350"/>
    <s v="Sahil Mishra"/>
    <s v="Female"/>
    <n v="46"/>
    <x v="10"/>
    <x v="3"/>
    <s v="P701"/>
    <x v="8"/>
    <x v="2"/>
    <x v="0"/>
    <n v="4500"/>
    <x v="2"/>
    <x v="132"/>
    <n v="3200"/>
    <n v="1075"/>
    <x v="1"/>
    <x v="0"/>
    <s v="Q3"/>
    <x v="2"/>
    <n v="25.15"/>
    <n v="0"/>
    <n v="4500"/>
    <n v="225"/>
    <n v="1012500"/>
    <n v="0.25146198830409355"/>
    <x v="1"/>
    <x v="9"/>
    <s v="Sep"/>
    <x v="2"/>
    <s v="2025-Sep"/>
    <n v="2"/>
    <s v="REGULAR"/>
  </r>
  <r>
    <x v="840"/>
    <d v="2025-08-13T00:00:00"/>
    <x v="86"/>
    <s v="Rohan Das"/>
    <s v="Female"/>
    <n v="31"/>
    <x v="2"/>
    <x v="2"/>
    <s v="P402"/>
    <x v="10"/>
    <x v="0"/>
    <x v="0"/>
    <n v="600"/>
    <x v="1"/>
    <x v="20"/>
    <n v="380"/>
    <n v="130"/>
    <x v="1"/>
    <x v="0"/>
    <s v="Q3"/>
    <x v="1"/>
    <n v="25.49"/>
    <n v="0"/>
    <n v="600"/>
    <n v="90"/>
    <n v="54000"/>
    <n v="0.25490196078431371"/>
    <x v="1"/>
    <x v="3"/>
    <s v="Aug"/>
    <x v="2"/>
    <s v="2025-Aug"/>
    <n v="13"/>
    <s v="FREQUENT"/>
  </r>
  <r>
    <x v="841"/>
    <d v="2024-12-08T00:00:00"/>
    <x v="95"/>
    <s v="Nikhil Verma"/>
    <s v="Female"/>
    <n v="30"/>
    <x v="10"/>
    <x v="3"/>
    <s v="P401"/>
    <x v="0"/>
    <x v="0"/>
    <x v="2"/>
    <n v="800"/>
    <x v="3"/>
    <x v="53"/>
    <n v="1000"/>
    <n v="600"/>
    <x v="0"/>
    <x v="0"/>
    <s v="Q4"/>
    <x v="2"/>
    <n v="37.5"/>
    <n v="0"/>
    <n v="1600"/>
    <n v="0"/>
    <n v="0"/>
    <n v="0.375"/>
    <x v="0"/>
    <x v="8"/>
    <s v="Dec"/>
    <x v="3"/>
    <s v="2024-Dec"/>
    <n v="3"/>
    <s v="REGULAR"/>
  </r>
  <r>
    <x v="842"/>
    <d v="2024-05-03T00:00:00"/>
    <x v="351"/>
    <s v="Pooja Mishra"/>
    <s v="Female"/>
    <n v="47"/>
    <x v="6"/>
    <x v="2"/>
    <s v="P203"/>
    <x v="3"/>
    <x v="1"/>
    <x v="2"/>
    <n v="35000"/>
    <x v="4"/>
    <x v="166"/>
    <n v="54000"/>
    <n v="9000"/>
    <x v="3"/>
    <x v="0"/>
    <s v="Q2"/>
    <x v="1"/>
    <n v="14.29"/>
    <n v="0"/>
    <n v="70000"/>
    <n v="7000"/>
    <n v="490000000"/>
    <n v="0.14285714285714285"/>
    <x v="0"/>
    <x v="1"/>
    <s v="May"/>
    <x v="1"/>
    <s v="2024-May"/>
    <n v="2"/>
    <s v="REGULAR"/>
  </r>
  <r>
    <x v="843"/>
    <d v="2024-01-12T00:00:00"/>
    <x v="139"/>
    <s v="Riya Das"/>
    <s v="Female"/>
    <n v="44"/>
    <x v="3"/>
    <x v="1"/>
    <s v="P701"/>
    <x v="8"/>
    <x v="2"/>
    <x v="2"/>
    <n v="4500"/>
    <x v="1"/>
    <x v="122"/>
    <n v="6400"/>
    <n v="1250"/>
    <x v="3"/>
    <x v="0"/>
    <s v="Q1"/>
    <x v="1"/>
    <n v="16.34"/>
    <n v="0"/>
    <n v="9000"/>
    <n v="1350"/>
    <n v="12150000"/>
    <n v="0.16339869281045752"/>
    <x v="0"/>
    <x v="11"/>
    <s v="Jan"/>
    <x v="0"/>
    <s v="2024-Jan"/>
    <n v="14"/>
    <s v="FREQUENT"/>
  </r>
  <r>
    <x v="844"/>
    <d v="2024-11-08T00:00:00"/>
    <x v="352"/>
    <s v="Karan Patel"/>
    <s v="Female"/>
    <n v="36"/>
    <x v="1"/>
    <x v="1"/>
    <s v="P503"/>
    <x v="12"/>
    <x v="5"/>
    <x v="0"/>
    <n v="450"/>
    <x v="4"/>
    <x v="51"/>
    <n v="330"/>
    <n v="75"/>
    <x v="1"/>
    <x v="0"/>
    <s v="Q4"/>
    <x v="2"/>
    <n v="18.52"/>
    <n v="0"/>
    <n v="450"/>
    <n v="45"/>
    <n v="20250"/>
    <n v="0.18518518518518517"/>
    <x v="0"/>
    <x v="10"/>
    <s v="Nov"/>
    <x v="3"/>
    <s v="2024-Nov"/>
    <n v="1"/>
    <s v="REGULAR"/>
  </r>
  <r>
    <x v="845"/>
    <d v="2024-06-02T00:00:00"/>
    <x v="36"/>
    <s v="Rahul Verma"/>
    <s v="Female"/>
    <n v="54"/>
    <x v="8"/>
    <x v="2"/>
    <s v="P303"/>
    <x v="4"/>
    <x v="3"/>
    <x v="0"/>
    <n v="3500"/>
    <x v="1"/>
    <x v="199"/>
    <n v="2300"/>
    <n v="675"/>
    <x v="2"/>
    <x v="0"/>
    <s v="Q2"/>
    <x v="2"/>
    <n v="22.69"/>
    <n v="0"/>
    <n v="3500"/>
    <n v="525"/>
    <n v="1837500"/>
    <n v="0.22689075630252101"/>
    <x v="0"/>
    <x v="4"/>
    <s v="Jun"/>
    <x v="1"/>
    <s v="2024-Jun"/>
    <n v="6"/>
    <s v="FREQUENT"/>
  </r>
  <r>
    <x v="846"/>
    <d v="2024-02-21T00:00:00"/>
    <x v="353"/>
    <s v="Riya Joshi"/>
    <s v="Male"/>
    <n v="48"/>
    <x v="8"/>
    <x v="2"/>
    <s v="P702"/>
    <x v="14"/>
    <x v="2"/>
    <x v="0"/>
    <n v="7000"/>
    <x v="3"/>
    <x v="148"/>
    <n v="5200"/>
    <n v="1800"/>
    <x v="3"/>
    <x v="0"/>
    <s v="Q1"/>
    <x v="2"/>
    <n v="25.71"/>
    <n v="0"/>
    <n v="7000"/>
    <n v="0"/>
    <n v="0"/>
    <n v="0.25714285714285712"/>
    <x v="0"/>
    <x v="5"/>
    <s v="Feb"/>
    <x v="0"/>
    <s v="2024-Feb"/>
    <n v="2"/>
    <s v="REGULAR"/>
  </r>
  <r>
    <x v="847"/>
    <d v="2025-04-01T00:00:00"/>
    <x v="23"/>
    <s v="Priya Reddy"/>
    <s v="Male"/>
    <n v="57"/>
    <x v="6"/>
    <x v="2"/>
    <s v="P603"/>
    <x v="22"/>
    <x v="6"/>
    <x v="2"/>
    <n v="1200"/>
    <x v="4"/>
    <x v="99"/>
    <n v="1600"/>
    <n v="560"/>
    <x v="2"/>
    <x v="0"/>
    <s v="Q2"/>
    <x v="2"/>
    <n v="25.93"/>
    <n v="0"/>
    <n v="2400"/>
    <n v="240"/>
    <n v="576000"/>
    <n v="0.25925925925925924"/>
    <x v="1"/>
    <x v="7"/>
    <s v="Apr"/>
    <x v="1"/>
    <s v="2025-Apr"/>
    <n v="14"/>
    <s v="FREQUENT"/>
  </r>
  <r>
    <x v="848"/>
    <d v="2025-03-18T00:00:00"/>
    <x v="175"/>
    <s v="Ananya Mehta"/>
    <s v="Female"/>
    <n v="48"/>
    <x v="1"/>
    <x v="1"/>
    <s v="P302"/>
    <x v="15"/>
    <x v="3"/>
    <x v="0"/>
    <n v="2200"/>
    <x v="4"/>
    <x v="141"/>
    <n v="1400"/>
    <n v="580"/>
    <x v="3"/>
    <x v="0"/>
    <s v="Q1"/>
    <x v="0"/>
    <n v="29.29"/>
    <n v="0"/>
    <n v="2200"/>
    <n v="220"/>
    <n v="484000"/>
    <n v="0.29292929292929293"/>
    <x v="1"/>
    <x v="0"/>
    <s v="Mar"/>
    <x v="0"/>
    <s v="2025-Mar"/>
    <n v="11"/>
    <s v="FREQUENT"/>
  </r>
  <r>
    <x v="849"/>
    <d v="2024-12-10T00:00:00"/>
    <x v="57"/>
    <s v="Sneha Singh"/>
    <s v="Male"/>
    <n v="55"/>
    <x v="8"/>
    <x v="2"/>
    <s v="P103"/>
    <x v="19"/>
    <x v="4"/>
    <x v="0"/>
    <n v="2500"/>
    <x v="4"/>
    <x v="79"/>
    <n v="1600"/>
    <n v="650"/>
    <x v="2"/>
    <x v="0"/>
    <s v="Q4"/>
    <x v="2"/>
    <n v="28.89"/>
    <n v="0"/>
    <n v="2500"/>
    <n v="250"/>
    <n v="625000"/>
    <n v="0.28888888888888886"/>
    <x v="0"/>
    <x v="8"/>
    <s v="Dec"/>
    <x v="3"/>
    <s v="2024-Dec"/>
    <n v="6"/>
    <s v="FREQUENT"/>
  </r>
  <r>
    <x v="850"/>
    <d v="2025-07-15T00:00:00"/>
    <x v="46"/>
    <s v="Aditya Shah"/>
    <s v="Male"/>
    <n v="58"/>
    <x v="9"/>
    <x v="0"/>
    <s v="P402"/>
    <x v="10"/>
    <x v="0"/>
    <x v="0"/>
    <n v="600"/>
    <x v="2"/>
    <x v="68"/>
    <n v="380"/>
    <n v="190"/>
    <x v="1"/>
    <x v="0"/>
    <s v="Q3"/>
    <x v="0"/>
    <n v="33.33"/>
    <n v="0"/>
    <n v="600"/>
    <n v="30"/>
    <n v="18000"/>
    <n v="0.33333333333333331"/>
    <x v="1"/>
    <x v="2"/>
    <s v="Jul"/>
    <x v="2"/>
    <s v="2025-Jul"/>
    <n v="12"/>
    <s v="FREQUENT"/>
  </r>
  <r>
    <x v="851"/>
    <d v="2025-03-20T00:00:00"/>
    <x v="89"/>
    <s v="Sneha Reddy"/>
    <s v="Female"/>
    <n v="47"/>
    <x v="2"/>
    <x v="2"/>
    <s v="P703"/>
    <x v="2"/>
    <x v="2"/>
    <x v="0"/>
    <n v="4000"/>
    <x v="1"/>
    <x v="61"/>
    <n v="2900"/>
    <n v="500"/>
    <x v="1"/>
    <x v="0"/>
    <s v="Q1"/>
    <x v="2"/>
    <n v="14.71"/>
    <n v="0"/>
    <n v="4000"/>
    <n v="600"/>
    <n v="2400000"/>
    <n v="0.14705882352941177"/>
    <x v="1"/>
    <x v="0"/>
    <s v="Mar"/>
    <x v="0"/>
    <s v="2025-Mar"/>
    <n v="17"/>
    <s v="FREQUENT"/>
  </r>
  <r>
    <x v="852"/>
    <d v="2025-07-26T00:00:00"/>
    <x v="354"/>
    <s v="Rohan Joshi"/>
    <s v="Male"/>
    <n v="41"/>
    <x v="9"/>
    <x v="0"/>
    <s v="P202"/>
    <x v="1"/>
    <x v="1"/>
    <x v="0"/>
    <n v="12000"/>
    <x v="1"/>
    <x v="187"/>
    <n v="9000"/>
    <n v="1200"/>
    <x v="2"/>
    <x v="0"/>
    <s v="Q3"/>
    <x v="1"/>
    <n v="11.76"/>
    <n v="0"/>
    <n v="12000"/>
    <n v="1800"/>
    <n v="21600000"/>
    <n v="0.11764705882352941"/>
    <x v="1"/>
    <x v="2"/>
    <s v="Jul"/>
    <x v="2"/>
    <s v="2025-Jul"/>
    <n v="7"/>
    <s v="FREQUENT"/>
  </r>
  <r>
    <x v="853"/>
    <d v="2024-07-19T00:00:00"/>
    <x v="254"/>
    <s v="Priya Kumar"/>
    <s v="Female"/>
    <n v="27"/>
    <x v="4"/>
    <x v="3"/>
    <s v="P601"/>
    <x v="17"/>
    <x v="6"/>
    <x v="0"/>
    <n v="3000"/>
    <x v="2"/>
    <x v="86"/>
    <n v="2100"/>
    <n v="750"/>
    <x v="2"/>
    <x v="0"/>
    <s v="Q3"/>
    <x v="0"/>
    <n v="26.32"/>
    <n v="0"/>
    <n v="3000"/>
    <n v="150"/>
    <n v="450000"/>
    <n v="0.26315789473684209"/>
    <x v="0"/>
    <x v="2"/>
    <s v="Jul"/>
    <x v="2"/>
    <s v="2024-Jul"/>
    <n v="12"/>
    <s v="FREQUENT"/>
  </r>
  <r>
    <x v="854"/>
    <d v="2024-09-09T00:00:00"/>
    <x v="355"/>
    <s v="Simran Verma"/>
    <s v="Female"/>
    <n v="41"/>
    <x v="1"/>
    <x v="1"/>
    <s v="P203"/>
    <x v="3"/>
    <x v="1"/>
    <x v="3"/>
    <n v="35000"/>
    <x v="1"/>
    <x v="259"/>
    <n v="108000"/>
    <n v="11000"/>
    <x v="1"/>
    <x v="0"/>
    <s v="Q3"/>
    <x v="0"/>
    <n v="9.24"/>
    <n v="0"/>
    <n v="140000"/>
    <n v="21000"/>
    <n v="2940000000"/>
    <n v="9.2436974789915971E-2"/>
    <x v="0"/>
    <x v="9"/>
    <s v="Sep"/>
    <x v="2"/>
    <s v="2024-Sep"/>
    <n v="4"/>
    <s v="OCASSIONAL"/>
  </r>
  <r>
    <x v="855"/>
    <d v="2024-11-27T00:00:00"/>
    <x v="58"/>
    <s v="Neha Das"/>
    <s v="Male"/>
    <n v="21"/>
    <x v="2"/>
    <x v="2"/>
    <s v="P702"/>
    <x v="14"/>
    <x v="2"/>
    <x v="2"/>
    <n v="7000"/>
    <x v="2"/>
    <x v="105"/>
    <n v="10400"/>
    <n v="2900"/>
    <x v="0"/>
    <x v="0"/>
    <s v="Q4"/>
    <x v="0"/>
    <n v="21.8"/>
    <n v="0"/>
    <n v="14000"/>
    <n v="700"/>
    <n v="9800000"/>
    <n v="0.21804511278195488"/>
    <x v="0"/>
    <x v="10"/>
    <s v="Nov"/>
    <x v="3"/>
    <s v="2024-Nov"/>
    <n v="22"/>
    <s v="FREQUENT"/>
  </r>
  <r>
    <x v="856"/>
    <d v="2025-11-18T00:00:00"/>
    <x v="42"/>
    <s v="Rohan Sharma"/>
    <s v="Male"/>
    <n v="22"/>
    <x v="2"/>
    <x v="2"/>
    <s v="P403"/>
    <x v="6"/>
    <x v="0"/>
    <x v="0"/>
    <n v="2500"/>
    <x v="2"/>
    <x v="104"/>
    <n v="1500"/>
    <n v="875"/>
    <x v="2"/>
    <x v="0"/>
    <s v="Q4"/>
    <x v="2"/>
    <n v="36.840000000000003"/>
    <n v="0"/>
    <n v="2500"/>
    <n v="125"/>
    <n v="312500"/>
    <n v="0.36842105263157893"/>
    <x v="1"/>
    <x v="10"/>
    <s v="Nov"/>
    <x v="3"/>
    <s v="2025-Nov"/>
    <n v="6"/>
    <s v="FREQUENT"/>
  </r>
  <r>
    <x v="857"/>
    <d v="2024-11-24T00:00:00"/>
    <x v="356"/>
    <s v="Ananya Iyer"/>
    <s v="Female"/>
    <n v="43"/>
    <x v="5"/>
    <x v="0"/>
    <s v="P401"/>
    <x v="0"/>
    <x v="0"/>
    <x v="2"/>
    <n v="800"/>
    <x v="1"/>
    <x v="109"/>
    <n v="1000"/>
    <n v="360"/>
    <x v="2"/>
    <x v="0"/>
    <s v="Q4"/>
    <x v="1"/>
    <n v="26.47"/>
    <n v="0"/>
    <n v="1600"/>
    <n v="240"/>
    <n v="384000"/>
    <n v="0.26470588235294118"/>
    <x v="0"/>
    <x v="10"/>
    <s v="Nov"/>
    <x v="3"/>
    <s v="2024-Nov"/>
    <n v="5"/>
    <s v="FREQUENT"/>
  </r>
  <r>
    <x v="858"/>
    <d v="2024-11-08T00:00:00"/>
    <x v="356"/>
    <s v="Ananya Iyer"/>
    <s v="Female"/>
    <n v="43"/>
    <x v="5"/>
    <x v="0"/>
    <s v="P201"/>
    <x v="9"/>
    <x v="1"/>
    <x v="0"/>
    <n v="8500"/>
    <x v="3"/>
    <x v="127"/>
    <n v="6500"/>
    <n v="2000"/>
    <x v="4"/>
    <x v="0"/>
    <s v="Q4"/>
    <x v="1"/>
    <n v="23.53"/>
    <n v="0"/>
    <n v="8500"/>
    <n v="0"/>
    <n v="0"/>
    <n v="0.23529411764705882"/>
    <x v="0"/>
    <x v="10"/>
    <s v="Nov"/>
    <x v="3"/>
    <s v="2024-Nov"/>
    <n v="5"/>
    <s v="FREQUENT"/>
  </r>
  <r>
    <x v="859"/>
    <d v="2025-03-28T00:00:00"/>
    <x v="140"/>
    <s v="Priya Gupta"/>
    <s v="Female"/>
    <n v="43"/>
    <x v="5"/>
    <x v="0"/>
    <s v="P603"/>
    <x v="22"/>
    <x v="6"/>
    <x v="2"/>
    <n v="1200"/>
    <x v="2"/>
    <x v="196"/>
    <n v="1600"/>
    <n v="680"/>
    <x v="1"/>
    <x v="0"/>
    <s v="Q1"/>
    <x v="2"/>
    <n v="29.82"/>
    <n v="0"/>
    <n v="2400"/>
    <n v="120"/>
    <n v="288000"/>
    <n v="0.2982456140350877"/>
    <x v="1"/>
    <x v="0"/>
    <s v="Mar"/>
    <x v="0"/>
    <s v="2025-Mar"/>
    <n v="4"/>
    <s v="OCASSIONAL"/>
  </r>
  <r>
    <x v="860"/>
    <d v="2024-08-27T00:00:00"/>
    <x v="167"/>
    <s v="Kavya Sharma"/>
    <s v="Male"/>
    <n v="35"/>
    <x v="5"/>
    <x v="0"/>
    <s v="P202"/>
    <x v="1"/>
    <x v="1"/>
    <x v="0"/>
    <n v="12000"/>
    <x v="3"/>
    <x v="45"/>
    <n v="9000"/>
    <n v="3000"/>
    <x v="3"/>
    <x v="0"/>
    <s v="Q3"/>
    <x v="1"/>
    <n v="25"/>
    <n v="0"/>
    <n v="12000"/>
    <n v="0"/>
    <n v="0"/>
    <n v="0.25"/>
    <x v="0"/>
    <x v="3"/>
    <s v="Aug"/>
    <x v="2"/>
    <s v="2024-Aug"/>
    <n v="15"/>
    <s v="FREQUENT"/>
  </r>
  <r>
    <x v="861"/>
    <d v="2024-03-28T00:00:00"/>
    <x v="274"/>
    <s v="Rohan Kumar"/>
    <s v="Male"/>
    <n v="55"/>
    <x v="10"/>
    <x v="3"/>
    <s v="P104"/>
    <x v="16"/>
    <x v="4"/>
    <x v="0"/>
    <n v="5000"/>
    <x v="3"/>
    <x v="58"/>
    <n v="3500"/>
    <n v="1500"/>
    <x v="3"/>
    <x v="0"/>
    <s v="Q1"/>
    <x v="2"/>
    <n v="30"/>
    <n v="0"/>
    <n v="5000"/>
    <n v="0"/>
    <n v="0"/>
    <n v="0.3"/>
    <x v="0"/>
    <x v="0"/>
    <s v="Mar"/>
    <x v="0"/>
    <s v="2024-Mar"/>
    <n v="3"/>
    <s v="REGULAR"/>
  </r>
  <r>
    <x v="862"/>
    <d v="2025-09-27T00:00:00"/>
    <x v="75"/>
    <s v="Meera Sharma"/>
    <s v="Male"/>
    <n v="22"/>
    <x v="10"/>
    <x v="3"/>
    <s v="P105"/>
    <x v="20"/>
    <x v="4"/>
    <x v="0"/>
    <n v="22000"/>
    <x v="1"/>
    <x v="120"/>
    <n v="16500"/>
    <n v="2200"/>
    <x v="0"/>
    <x v="0"/>
    <s v="Q3"/>
    <x v="0"/>
    <n v="11.76"/>
    <n v="0"/>
    <n v="22000"/>
    <n v="3300"/>
    <n v="72600000"/>
    <n v="0.11764705882352941"/>
    <x v="1"/>
    <x v="9"/>
    <s v="Sep"/>
    <x v="2"/>
    <s v="2025-Sep"/>
    <n v="19"/>
    <s v="FREQUENT"/>
  </r>
  <r>
    <x v="863"/>
    <d v="2024-01-15T00:00:00"/>
    <x v="230"/>
    <s v="Kavya Singh"/>
    <s v="Male"/>
    <n v="28"/>
    <x v="9"/>
    <x v="0"/>
    <s v="P303"/>
    <x v="4"/>
    <x v="3"/>
    <x v="0"/>
    <n v="3500"/>
    <x v="2"/>
    <x v="101"/>
    <n v="2300"/>
    <n v="1025"/>
    <x v="3"/>
    <x v="0"/>
    <s v="Q1"/>
    <x v="1"/>
    <n v="30.83"/>
    <n v="0"/>
    <n v="3500"/>
    <n v="175"/>
    <n v="612500"/>
    <n v="0.30827067669172931"/>
    <x v="0"/>
    <x v="11"/>
    <s v="Jan"/>
    <x v="0"/>
    <s v="2024-Jan"/>
    <n v="8"/>
    <s v="FREQUENT"/>
  </r>
  <r>
    <x v="864"/>
    <d v="2025-04-05T00:00:00"/>
    <x v="311"/>
    <s v="Simran Mehta"/>
    <s v="Female"/>
    <n v="32"/>
    <x v="9"/>
    <x v="0"/>
    <s v="P502"/>
    <x v="7"/>
    <x v="5"/>
    <x v="2"/>
    <n v="700"/>
    <x v="4"/>
    <x v="210"/>
    <n v="1140"/>
    <n v="120"/>
    <x v="1"/>
    <x v="0"/>
    <s v="Q2"/>
    <x v="2"/>
    <n v="9.52"/>
    <n v="0"/>
    <n v="1400"/>
    <n v="140"/>
    <n v="196000"/>
    <n v="9.5238095238095233E-2"/>
    <x v="1"/>
    <x v="7"/>
    <s v="Apr"/>
    <x v="1"/>
    <s v="2025-Apr"/>
    <n v="5"/>
    <s v="FREQUENT"/>
  </r>
  <r>
    <x v="865"/>
    <d v="2025-07-04T00:00:00"/>
    <x v="10"/>
    <s v="Pooja Mehta"/>
    <s v="Male"/>
    <n v="36"/>
    <x v="2"/>
    <x v="2"/>
    <s v="P202"/>
    <x v="1"/>
    <x v="1"/>
    <x v="2"/>
    <n v="12000"/>
    <x v="2"/>
    <x v="228"/>
    <n v="18000"/>
    <n v="4800"/>
    <x v="1"/>
    <x v="0"/>
    <s v="Q3"/>
    <x v="0"/>
    <n v="21.05"/>
    <n v="0"/>
    <n v="24000"/>
    <n v="1200"/>
    <n v="28800000"/>
    <n v="0.21052631578947367"/>
    <x v="1"/>
    <x v="2"/>
    <s v="Jul"/>
    <x v="2"/>
    <s v="2025-Jul"/>
    <n v="23"/>
    <s v="FREQUENT"/>
  </r>
  <r>
    <x v="866"/>
    <d v="2024-09-21T00:00:00"/>
    <x v="290"/>
    <s v="Rohan Verma"/>
    <s v="Male"/>
    <n v="45"/>
    <x v="2"/>
    <x v="2"/>
    <s v="P601"/>
    <x v="17"/>
    <x v="6"/>
    <x v="2"/>
    <n v="3000"/>
    <x v="1"/>
    <x v="260"/>
    <n v="4200"/>
    <n v="900"/>
    <x v="2"/>
    <x v="0"/>
    <s v="Q3"/>
    <x v="0"/>
    <n v="17.649999999999999"/>
    <n v="0"/>
    <n v="6000"/>
    <n v="900"/>
    <n v="5400000"/>
    <n v="0.17647058823529413"/>
    <x v="0"/>
    <x v="9"/>
    <s v="Sep"/>
    <x v="2"/>
    <s v="2024-Sep"/>
    <n v="17"/>
    <s v="FREQUENT"/>
  </r>
  <r>
    <x v="867"/>
    <d v="2024-05-24T00:00:00"/>
    <x v="110"/>
    <s v="Simran Joshi"/>
    <s v="Female"/>
    <n v="26"/>
    <x v="9"/>
    <x v="0"/>
    <s v="P703"/>
    <x v="2"/>
    <x v="2"/>
    <x v="0"/>
    <n v="4000"/>
    <x v="3"/>
    <x v="108"/>
    <n v="2900"/>
    <n v="1100"/>
    <x v="3"/>
    <x v="0"/>
    <s v="Q2"/>
    <x v="0"/>
    <n v="27.5"/>
    <n v="0"/>
    <n v="4000"/>
    <n v="0"/>
    <n v="0"/>
    <n v="0.27500000000000002"/>
    <x v="0"/>
    <x v="1"/>
    <s v="May"/>
    <x v="1"/>
    <s v="2024-May"/>
    <n v="18"/>
    <s v="FREQUENT"/>
  </r>
  <r>
    <x v="868"/>
    <d v="2025-08-19T00:00:00"/>
    <x v="86"/>
    <s v="Rohan Das"/>
    <s v="Female"/>
    <n v="31"/>
    <x v="2"/>
    <x v="2"/>
    <s v="P702"/>
    <x v="14"/>
    <x v="2"/>
    <x v="0"/>
    <n v="7000"/>
    <x v="4"/>
    <x v="8"/>
    <n v="5200"/>
    <n v="1100"/>
    <x v="2"/>
    <x v="0"/>
    <s v="Q3"/>
    <x v="1"/>
    <n v="17.46"/>
    <n v="0"/>
    <n v="7000"/>
    <n v="700"/>
    <n v="4900000"/>
    <n v="0.17460317460317459"/>
    <x v="1"/>
    <x v="3"/>
    <s v="Aug"/>
    <x v="2"/>
    <s v="2025-Aug"/>
    <n v="13"/>
    <s v="FREQUENT"/>
  </r>
  <r>
    <x v="869"/>
    <d v="2024-03-02T00:00:00"/>
    <x v="136"/>
    <s v="Simran Gupta"/>
    <s v="Female"/>
    <n v="51"/>
    <x v="2"/>
    <x v="2"/>
    <s v="P302"/>
    <x v="15"/>
    <x v="3"/>
    <x v="0"/>
    <n v="2200"/>
    <x v="3"/>
    <x v="221"/>
    <n v="1400"/>
    <n v="800"/>
    <x v="1"/>
    <x v="0"/>
    <s v="Q1"/>
    <x v="2"/>
    <n v="36.36"/>
    <n v="0"/>
    <n v="2200"/>
    <n v="0"/>
    <n v="0"/>
    <n v="0.36363636363636365"/>
    <x v="0"/>
    <x v="0"/>
    <s v="Mar"/>
    <x v="0"/>
    <s v="2024-Mar"/>
    <n v="3"/>
    <s v="REGULAR"/>
  </r>
  <r>
    <x v="870"/>
    <d v="2024-10-04T00:00:00"/>
    <x v="357"/>
    <s v="Akash Kumar"/>
    <s v="Female"/>
    <n v="47"/>
    <x v="4"/>
    <x v="3"/>
    <s v="P102"/>
    <x v="11"/>
    <x v="4"/>
    <x v="2"/>
    <n v="28000"/>
    <x v="0"/>
    <x v="6"/>
    <n v="42000"/>
    <n v="0"/>
    <x v="2"/>
    <x v="2"/>
    <s v="Q4"/>
    <x v="1"/>
    <n v="0"/>
    <n v="-42000"/>
    <n v="56000"/>
    <n v="11200"/>
    <n v="627200000"/>
    <n v="0"/>
    <x v="0"/>
    <x v="6"/>
    <s v="Oct"/>
    <x v="3"/>
    <s v="2024-Oct"/>
    <n v="8"/>
    <s v="FREQUENT"/>
  </r>
  <r>
    <x v="871"/>
    <d v="2024-03-09T00:00:00"/>
    <x v="307"/>
    <s v="Meera Verma"/>
    <s v="Male"/>
    <n v="49"/>
    <x v="4"/>
    <x v="3"/>
    <s v="P402"/>
    <x v="10"/>
    <x v="0"/>
    <x v="2"/>
    <n v="600"/>
    <x v="4"/>
    <x v="11"/>
    <n v="760"/>
    <n v="320"/>
    <x v="3"/>
    <x v="0"/>
    <s v="Q1"/>
    <x v="1"/>
    <n v="29.63"/>
    <n v="0"/>
    <n v="1200"/>
    <n v="120"/>
    <n v="144000"/>
    <n v="0.29629629629629628"/>
    <x v="0"/>
    <x v="0"/>
    <s v="Mar"/>
    <x v="0"/>
    <s v="2024-Mar"/>
    <n v="5"/>
    <s v="FREQUENT"/>
  </r>
  <r>
    <x v="872"/>
    <d v="2025-11-06T00:00:00"/>
    <x v="280"/>
    <s v="Vikram Mehta"/>
    <s v="Female"/>
    <n v="25"/>
    <x v="3"/>
    <x v="1"/>
    <s v="P401"/>
    <x v="0"/>
    <x v="0"/>
    <x v="2"/>
    <n v="800"/>
    <x v="1"/>
    <x v="109"/>
    <n v="1000"/>
    <n v="360"/>
    <x v="0"/>
    <x v="0"/>
    <s v="Q4"/>
    <x v="2"/>
    <n v="26.47"/>
    <n v="0"/>
    <n v="1600"/>
    <n v="240"/>
    <n v="384000"/>
    <n v="0.26470588235294118"/>
    <x v="1"/>
    <x v="10"/>
    <s v="Nov"/>
    <x v="3"/>
    <s v="2025-Nov"/>
    <n v="20"/>
    <s v="FREQUENT"/>
  </r>
  <r>
    <x v="873"/>
    <d v="2025-10-26T00:00:00"/>
    <x v="261"/>
    <s v="Amit Reddy"/>
    <s v="Male"/>
    <n v="32"/>
    <x v="6"/>
    <x v="2"/>
    <s v="P402"/>
    <x v="10"/>
    <x v="0"/>
    <x v="2"/>
    <n v="600"/>
    <x v="2"/>
    <x v="160"/>
    <n v="760"/>
    <n v="380"/>
    <x v="1"/>
    <x v="0"/>
    <s v="Q4"/>
    <x v="0"/>
    <n v="33.33"/>
    <n v="0"/>
    <n v="1200"/>
    <n v="60"/>
    <n v="72000"/>
    <n v="0.33333333333333331"/>
    <x v="1"/>
    <x v="6"/>
    <s v="Oct"/>
    <x v="3"/>
    <s v="2025-Oct"/>
    <n v="12"/>
    <s v="FREQUENT"/>
  </r>
  <r>
    <x v="874"/>
    <d v="2025-12-27T00:00:00"/>
    <x v="230"/>
    <s v="Kavya Singh"/>
    <s v="Male"/>
    <n v="28"/>
    <x v="9"/>
    <x v="0"/>
    <s v="P104"/>
    <x v="16"/>
    <x v="4"/>
    <x v="3"/>
    <n v="5000"/>
    <x v="3"/>
    <x v="261"/>
    <n v="14000"/>
    <n v="6000"/>
    <x v="0"/>
    <x v="0"/>
    <s v="Q4"/>
    <x v="1"/>
    <n v="30"/>
    <n v="0"/>
    <n v="20000"/>
    <n v="0"/>
    <n v="0"/>
    <n v="0.3"/>
    <x v="1"/>
    <x v="8"/>
    <s v="Dec"/>
    <x v="3"/>
    <s v="2025-Dec"/>
    <n v="8"/>
    <s v="FREQUENT"/>
  </r>
  <r>
    <x v="875"/>
    <d v="2025-09-03T00:00:00"/>
    <x v="333"/>
    <s v="Nikhil Shah"/>
    <s v="Male"/>
    <n v="39"/>
    <x v="5"/>
    <x v="0"/>
    <s v="P601"/>
    <x v="17"/>
    <x v="6"/>
    <x v="2"/>
    <n v="3000"/>
    <x v="4"/>
    <x v="63"/>
    <n v="4200"/>
    <n v="1200"/>
    <x v="1"/>
    <x v="0"/>
    <s v="Q3"/>
    <x v="2"/>
    <n v="22.22"/>
    <n v="0"/>
    <n v="6000"/>
    <n v="600"/>
    <n v="3600000"/>
    <n v="0.22222222222222221"/>
    <x v="1"/>
    <x v="9"/>
    <s v="Sep"/>
    <x v="2"/>
    <s v="2025-Sep"/>
    <n v="6"/>
    <s v="FREQUENT"/>
  </r>
  <r>
    <x v="876"/>
    <d v="2025-04-13T00:00:00"/>
    <x v="358"/>
    <s v="Varun Malhotra"/>
    <s v="Female"/>
    <n v="20"/>
    <x v="8"/>
    <x v="2"/>
    <s v="P601"/>
    <x v="17"/>
    <x v="6"/>
    <x v="0"/>
    <n v="3000"/>
    <x v="2"/>
    <x v="86"/>
    <n v="2100"/>
    <n v="750"/>
    <x v="0"/>
    <x v="0"/>
    <s v="Q2"/>
    <x v="2"/>
    <n v="26.32"/>
    <n v="0"/>
    <n v="3000"/>
    <n v="150"/>
    <n v="450000"/>
    <n v="0.26315789473684209"/>
    <x v="1"/>
    <x v="7"/>
    <s v="Apr"/>
    <x v="1"/>
    <s v="2025-Apr"/>
    <n v="2"/>
    <s v="REGULAR"/>
  </r>
  <r>
    <x v="877"/>
    <d v="2024-09-10T00:00:00"/>
    <x v="201"/>
    <s v="Arjun Kumar"/>
    <s v="Female"/>
    <n v="37"/>
    <x v="10"/>
    <x v="3"/>
    <s v="P503"/>
    <x v="12"/>
    <x v="5"/>
    <x v="2"/>
    <n v="450"/>
    <x v="2"/>
    <x v="135"/>
    <n v="660"/>
    <n v="195"/>
    <x v="1"/>
    <x v="0"/>
    <s v="Q3"/>
    <x v="0"/>
    <n v="22.81"/>
    <n v="0"/>
    <n v="900"/>
    <n v="45"/>
    <n v="40500"/>
    <n v="0.22807017543859648"/>
    <x v="0"/>
    <x v="9"/>
    <s v="Sep"/>
    <x v="2"/>
    <s v="2024-Sep"/>
    <n v="16"/>
    <s v="FREQUENT"/>
  </r>
  <r>
    <x v="878"/>
    <d v="2024-06-09T00:00:00"/>
    <x v="359"/>
    <s v="Kavya Joshi"/>
    <s v="Female"/>
    <n v="35"/>
    <x v="7"/>
    <x v="1"/>
    <s v="P101"/>
    <x v="5"/>
    <x v="4"/>
    <x v="2"/>
    <n v="55000"/>
    <x v="0"/>
    <x v="262"/>
    <n v="80000"/>
    <n v="8000"/>
    <x v="1"/>
    <x v="0"/>
    <s v="Q2"/>
    <x v="1"/>
    <n v="9.09"/>
    <n v="0"/>
    <n v="110000"/>
    <n v="22000"/>
    <n v="2420000000"/>
    <n v="9.0909090909090912E-2"/>
    <x v="0"/>
    <x v="4"/>
    <s v="Jun"/>
    <x v="1"/>
    <s v="2024-Jun"/>
    <n v="1"/>
    <s v="REGULAR"/>
  </r>
  <r>
    <x v="879"/>
    <d v="2025-10-02T00:00:00"/>
    <x v="43"/>
    <s v="Vikram Malhotra"/>
    <s v="Female"/>
    <n v="36"/>
    <x v="5"/>
    <x v="0"/>
    <s v="P302"/>
    <x v="15"/>
    <x v="3"/>
    <x v="0"/>
    <n v="2200"/>
    <x v="1"/>
    <x v="263"/>
    <n v="1400"/>
    <n v="-470"/>
    <x v="1"/>
    <x v="1"/>
    <s v="Q4"/>
    <x v="1"/>
    <n v="25.13"/>
    <n v="-2800"/>
    <n v="2200"/>
    <n v="330"/>
    <n v="726000"/>
    <n v="0.25133689839572193"/>
    <x v="1"/>
    <x v="6"/>
    <s v="Oct"/>
    <x v="3"/>
    <s v="2025-Oct"/>
    <n v="7"/>
    <s v="FREQUENT"/>
  </r>
  <r>
    <x v="880"/>
    <d v="2025-05-28T00:00:00"/>
    <x v="157"/>
    <s v="Ananya Nair"/>
    <s v="Male"/>
    <n v="47"/>
    <x v="11"/>
    <x v="3"/>
    <s v="P301"/>
    <x v="21"/>
    <x v="3"/>
    <x v="0"/>
    <n v="900"/>
    <x v="2"/>
    <x v="135"/>
    <n v="550"/>
    <n v="305"/>
    <x v="0"/>
    <x v="0"/>
    <s v="Q2"/>
    <x v="1"/>
    <n v="35.67"/>
    <n v="0"/>
    <n v="900"/>
    <n v="45"/>
    <n v="40500"/>
    <n v="0.35672514619883039"/>
    <x v="1"/>
    <x v="1"/>
    <s v="May"/>
    <x v="1"/>
    <s v="2025-May"/>
    <n v="9"/>
    <s v="FREQUENT"/>
  </r>
  <r>
    <x v="881"/>
    <d v="2025-01-31T00:00:00"/>
    <x v="286"/>
    <s v="Arjun Joshi"/>
    <s v="Female"/>
    <n v="51"/>
    <x v="8"/>
    <x v="2"/>
    <s v="P101"/>
    <x v="5"/>
    <x v="4"/>
    <x v="0"/>
    <n v="55000"/>
    <x v="5"/>
    <x v="6"/>
    <n v="40000"/>
    <n v="0"/>
    <x v="0"/>
    <x v="2"/>
    <s v="Q1"/>
    <x v="2"/>
    <n v="0"/>
    <n v="-40000"/>
    <n v="55000"/>
    <n v="13750"/>
    <n v="756250000"/>
    <n v="0"/>
    <x v="1"/>
    <x v="11"/>
    <s v="Jan"/>
    <x v="0"/>
    <s v="2025-Jan"/>
    <n v="9"/>
    <s v="FREQUENT"/>
  </r>
  <r>
    <x v="882"/>
    <d v="2024-08-18T00:00:00"/>
    <x v="96"/>
    <s v="Varun Verma"/>
    <s v="Female"/>
    <n v="35"/>
    <x v="10"/>
    <x v="3"/>
    <s v="P105"/>
    <x v="20"/>
    <x v="4"/>
    <x v="0"/>
    <n v="22000"/>
    <x v="2"/>
    <x v="40"/>
    <n v="16500"/>
    <n v="4400"/>
    <x v="1"/>
    <x v="0"/>
    <s v="Q3"/>
    <x v="1"/>
    <n v="21.05"/>
    <n v="0"/>
    <n v="22000"/>
    <n v="1100"/>
    <n v="24200000"/>
    <n v="0.21052631578947367"/>
    <x v="0"/>
    <x v="3"/>
    <s v="Aug"/>
    <x v="2"/>
    <s v="2024-Aug"/>
    <n v="12"/>
    <s v="FREQUENT"/>
  </r>
  <r>
    <x v="883"/>
    <d v="2024-05-20T00:00:00"/>
    <x v="360"/>
    <s v="Simran Nair"/>
    <s v="Female"/>
    <n v="41"/>
    <x v="10"/>
    <x v="3"/>
    <s v="P103"/>
    <x v="19"/>
    <x v="4"/>
    <x v="2"/>
    <n v="2500"/>
    <x v="1"/>
    <x v="133"/>
    <n v="3200"/>
    <n v="1050"/>
    <x v="3"/>
    <x v="0"/>
    <s v="Q2"/>
    <x v="1"/>
    <n v="24.71"/>
    <n v="0"/>
    <n v="5000"/>
    <n v="750"/>
    <n v="3750000"/>
    <n v="0.24705882352941178"/>
    <x v="0"/>
    <x v="1"/>
    <s v="May"/>
    <x v="1"/>
    <s v="2024-May"/>
    <n v="10"/>
    <s v="FREQUENT"/>
  </r>
  <r>
    <x v="884"/>
    <d v="2025-11-25T00:00:00"/>
    <x v="22"/>
    <s v="Ananya Sharma"/>
    <s v="Female"/>
    <n v="45"/>
    <x v="5"/>
    <x v="0"/>
    <s v="P603"/>
    <x v="22"/>
    <x v="6"/>
    <x v="2"/>
    <n v="1200"/>
    <x v="1"/>
    <x v="119"/>
    <n v="1600"/>
    <n v="440"/>
    <x v="0"/>
    <x v="0"/>
    <s v="Q4"/>
    <x v="1"/>
    <n v="21.57"/>
    <n v="0"/>
    <n v="2400"/>
    <n v="360"/>
    <n v="864000"/>
    <n v="0.21568627450980393"/>
    <x v="1"/>
    <x v="10"/>
    <s v="Nov"/>
    <x v="3"/>
    <s v="2025-Nov"/>
    <n v="12"/>
    <s v="FREQUENT"/>
  </r>
  <r>
    <x v="885"/>
    <d v="2025-03-03T00:00:00"/>
    <x v="7"/>
    <s v="Ananya Patel"/>
    <s v="Female"/>
    <n v="33"/>
    <x v="7"/>
    <x v="1"/>
    <s v="P203"/>
    <x v="3"/>
    <x v="1"/>
    <x v="2"/>
    <n v="35000"/>
    <x v="3"/>
    <x v="264"/>
    <n v="54000"/>
    <n v="16000"/>
    <x v="2"/>
    <x v="0"/>
    <s v="Q1"/>
    <x v="0"/>
    <n v="22.86"/>
    <n v="0"/>
    <n v="70000"/>
    <n v="0"/>
    <n v="0"/>
    <n v="0.22857142857142856"/>
    <x v="1"/>
    <x v="0"/>
    <s v="Mar"/>
    <x v="0"/>
    <s v="2025-Mar"/>
    <n v="16"/>
    <s v="FREQUENT"/>
  </r>
  <r>
    <x v="886"/>
    <d v="2024-11-15T00:00:00"/>
    <x v="118"/>
    <s v="Amit Sharma"/>
    <s v="Female"/>
    <n v="27"/>
    <x v="1"/>
    <x v="1"/>
    <s v="P603"/>
    <x v="22"/>
    <x v="6"/>
    <x v="0"/>
    <n v="1200"/>
    <x v="4"/>
    <x v="11"/>
    <n v="800"/>
    <n v="280"/>
    <x v="1"/>
    <x v="0"/>
    <s v="Q4"/>
    <x v="1"/>
    <n v="25.93"/>
    <n v="0"/>
    <n v="1200"/>
    <n v="120"/>
    <n v="144000"/>
    <n v="0.25925925925925924"/>
    <x v="0"/>
    <x v="10"/>
    <s v="Nov"/>
    <x v="3"/>
    <s v="2024-Nov"/>
    <n v="12"/>
    <s v="FREQUENT"/>
  </r>
  <r>
    <x v="887"/>
    <d v="2024-07-30T00:00:00"/>
    <x v="125"/>
    <s v="Kavya Shah"/>
    <s v="Male"/>
    <n v="22"/>
    <x v="2"/>
    <x v="2"/>
    <s v="P701"/>
    <x v="8"/>
    <x v="2"/>
    <x v="0"/>
    <n v="4500"/>
    <x v="1"/>
    <x v="37"/>
    <n v="3200"/>
    <n v="625"/>
    <x v="1"/>
    <x v="0"/>
    <s v="Q3"/>
    <x v="0"/>
    <n v="16.34"/>
    <n v="0"/>
    <n v="4500"/>
    <n v="675"/>
    <n v="3037500"/>
    <n v="0.16339869281045752"/>
    <x v="0"/>
    <x v="2"/>
    <s v="Jul"/>
    <x v="2"/>
    <s v="2024-Jul"/>
    <n v="13"/>
    <s v="FREQUENT"/>
  </r>
  <r>
    <x v="888"/>
    <d v="2024-07-26T00:00:00"/>
    <x v="41"/>
    <s v="Pooja Joshi"/>
    <s v="Female"/>
    <n v="24"/>
    <x v="1"/>
    <x v="1"/>
    <s v="P105"/>
    <x v="20"/>
    <x v="4"/>
    <x v="1"/>
    <n v="22000"/>
    <x v="4"/>
    <x v="265"/>
    <n v="49500"/>
    <n v="9900"/>
    <x v="1"/>
    <x v="0"/>
    <s v="Q3"/>
    <x v="1"/>
    <n v="16.670000000000002"/>
    <n v="0"/>
    <n v="66000"/>
    <n v="6600"/>
    <n v="435600000"/>
    <n v="0.16666666666666666"/>
    <x v="0"/>
    <x v="2"/>
    <s v="Jul"/>
    <x v="2"/>
    <s v="2024-Jul"/>
    <n v="14"/>
    <s v="FREQUENT"/>
  </r>
  <r>
    <x v="889"/>
    <d v="2025-06-20T00:00:00"/>
    <x v="361"/>
    <s v="Amit Joshi"/>
    <s v="Male"/>
    <n v="50"/>
    <x v="1"/>
    <x v="1"/>
    <s v="P105"/>
    <x v="20"/>
    <x v="4"/>
    <x v="0"/>
    <n v="22000"/>
    <x v="2"/>
    <x v="6"/>
    <n v="16500"/>
    <n v="0"/>
    <x v="2"/>
    <x v="2"/>
    <s v="Q2"/>
    <x v="2"/>
    <n v="0"/>
    <n v="-16500"/>
    <n v="22000"/>
    <n v="1100"/>
    <n v="24200000"/>
    <n v="0"/>
    <x v="1"/>
    <x v="4"/>
    <s v="Jun"/>
    <x v="1"/>
    <s v="2025-Jun"/>
    <n v="6"/>
    <s v="FREQUENT"/>
  </r>
  <r>
    <x v="890"/>
    <d v="2024-05-28T00:00:00"/>
    <x v="43"/>
    <s v="Vikram Malhotra"/>
    <s v="Female"/>
    <n v="36"/>
    <x v="5"/>
    <x v="0"/>
    <s v="P701"/>
    <x v="8"/>
    <x v="2"/>
    <x v="0"/>
    <n v="4500"/>
    <x v="2"/>
    <x v="6"/>
    <n v="3200"/>
    <n v="0"/>
    <x v="0"/>
    <x v="2"/>
    <s v="Q2"/>
    <x v="1"/>
    <n v="0"/>
    <n v="-3200"/>
    <n v="4500"/>
    <n v="225"/>
    <n v="1012500"/>
    <n v="0"/>
    <x v="0"/>
    <x v="1"/>
    <s v="May"/>
    <x v="1"/>
    <s v="2024-May"/>
    <n v="7"/>
    <s v="FREQUENT"/>
  </r>
  <r>
    <x v="891"/>
    <d v="2024-11-21T00:00:00"/>
    <x v="232"/>
    <s v="Aditya Nair"/>
    <s v="Female"/>
    <n v="44"/>
    <x v="1"/>
    <x v="1"/>
    <s v="P103"/>
    <x v="19"/>
    <x v="4"/>
    <x v="0"/>
    <n v="2500"/>
    <x v="1"/>
    <x v="6"/>
    <n v="1600"/>
    <n v="0"/>
    <x v="2"/>
    <x v="2"/>
    <s v="Q4"/>
    <x v="1"/>
    <n v="0"/>
    <n v="-1600"/>
    <n v="2500"/>
    <n v="375"/>
    <n v="937500"/>
    <n v="0"/>
    <x v="0"/>
    <x v="10"/>
    <s v="Nov"/>
    <x v="3"/>
    <s v="2024-Nov"/>
    <n v="7"/>
    <s v="FREQUENT"/>
  </r>
  <r>
    <x v="892"/>
    <d v="2024-05-01T00:00:00"/>
    <x v="362"/>
    <s v="Rohan Verma"/>
    <s v="Female"/>
    <n v="37"/>
    <x v="0"/>
    <x v="0"/>
    <s v="P201"/>
    <x v="9"/>
    <x v="1"/>
    <x v="0"/>
    <n v="8500"/>
    <x v="4"/>
    <x v="122"/>
    <n v="6500"/>
    <n v="1150"/>
    <x v="1"/>
    <x v="0"/>
    <s v="Q2"/>
    <x v="0"/>
    <n v="15.03"/>
    <n v="0"/>
    <n v="8500"/>
    <n v="850"/>
    <n v="7225000"/>
    <n v="0.15032679738562091"/>
    <x v="0"/>
    <x v="1"/>
    <s v="May"/>
    <x v="1"/>
    <s v="2024-May"/>
    <n v="7"/>
    <s v="FREQUENT"/>
  </r>
  <r>
    <x v="893"/>
    <d v="2024-01-31T00:00:00"/>
    <x v="30"/>
    <s v="Sneha Mishra"/>
    <s v="Male"/>
    <n v="56"/>
    <x v="7"/>
    <x v="1"/>
    <s v="P303"/>
    <x v="4"/>
    <x v="3"/>
    <x v="2"/>
    <n v="3500"/>
    <x v="2"/>
    <x v="110"/>
    <n v="4600"/>
    <n v="2050"/>
    <x v="0"/>
    <x v="0"/>
    <s v="Q1"/>
    <x v="0"/>
    <n v="30.83"/>
    <n v="0"/>
    <n v="7000"/>
    <n v="350"/>
    <n v="2450000"/>
    <n v="0.30827067669172931"/>
    <x v="0"/>
    <x v="11"/>
    <s v="Jan"/>
    <x v="0"/>
    <s v="2024-Jan"/>
    <n v="25"/>
    <s v="FREQUENT"/>
  </r>
  <r>
    <x v="894"/>
    <d v="2025-02-25T00:00:00"/>
    <x v="363"/>
    <s v="Sahil Malhotra"/>
    <s v="Male"/>
    <n v="35"/>
    <x v="7"/>
    <x v="1"/>
    <s v="P302"/>
    <x v="15"/>
    <x v="3"/>
    <x v="0"/>
    <n v="2200"/>
    <x v="4"/>
    <x v="6"/>
    <n v="1400"/>
    <n v="0"/>
    <x v="2"/>
    <x v="2"/>
    <s v="Q1"/>
    <x v="2"/>
    <n v="0"/>
    <n v="-1400"/>
    <n v="2200"/>
    <n v="220"/>
    <n v="484000"/>
    <n v="0"/>
    <x v="1"/>
    <x v="5"/>
    <s v="Feb"/>
    <x v="0"/>
    <s v="2025-Feb"/>
    <n v="1"/>
    <s v="REGULAR"/>
  </r>
  <r>
    <x v="895"/>
    <d v="2025-10-14T00:00:00"/>
    <x v="231"/>
    <s v="Amit Kumar"/>
    <s v="Male"/>
    <n v="36"/>
    <x v="10"/>
    <x v="3"/>
    <s v="P301"/>
    <x v="21"/>
    <x v="3"/>
    <x v="0"/>
    <n v="900"/>
    <x v="4"/>
    <x v="89"/>
    <n v="550"/>
    <n v="260"/>
    <x v="1"/>
    <x v="0"/>
    <s v="Q4"/>
    <x v="1"/>
    <n v="32.1"/>
    <n v="0"/>
    <n v="900"/>
    <n v="90"/>
    <n v="81000"/>
    <n v="0.32098765432098764"/>
    <x v="1"/>
    <x v="6"/>
    <s v="Oct"/>
    <x v="3"/>
    <s v="2025-Oct"/>
    <n v="5"/>
    <s v="FREQUENT"/>
  </r>
  <r>
    <x v="896"/>
    <d v="2024-05-14T00:00:00"/>
    <x v="364"/>
    <s v="Karan Iyer"/>
    <s v="Male"/>
    <n v="45"/>
    <x v="10"/>
    <x v="3"/>
    <s v="P201"/>
    <x v="9"/>
    <x v="1"/>
    <x v="1"/>
    <n v="8500"/>
    <x v="0"/>
    <x v="266"/>
    <n v="19500"/>
    <n v="-900"/>
    <x v="1"/>
    <x v="1"/>
    <s v="Q2"/>
    <x v="2"/>
    <n v="4.41"/>
    <n v="-39000"/>
    <n v="25500"/>
    <n v="5100"/>
    <n v="130050000"/>
    <n v="4.4117647058823532E-2"/>
    <x v="0"/>
    <x v="1"/>
    <s v="May"/>
    <x v="1"/>
    <s v="2024-May"/>
    <n v="2"/>
    <s v="REGULAR"/>
  </r>
  <r>
    <x v="897"/>
    <d v="2025-09-23T00:00:00"/>
    <x v="104"/>
    <s v="Nikhil Reddy"/>
    <s v="Male"/>
    <n v="59"/>
    <x v="1"/>
    <x v="1"/>
    <s v="P301"/>
    <x v="21"/>
    <x v="3"/>
    <x v="2"/>
    <n v="900"/>
    <x v="1"/>
    <x v="57"/>
    <n v="1100"/>
    <n v="430"/>
    <x v="2"/>
    <x v="0"/>
    <s v="Q3"/>
    <x v="2"/>
    <n v="28.1"/>
    <n v="0"/>
    <n v="1800"/>
    <n v="270"/>
    <n v="486000"/>
    <n v="0.28104575163398693"/>
    <x v="1"/>
    <x v="9"/>
    <s v="Sep"/>
    <x v="2"/>
    <s v="2025-Sep"/>
    <n v="4"/>
    <s v="OCASSIONAL"/>
  </r>
  <r>
    <x v="898"/>
    <d v="2025-09-02T00:00:00"/>
    <x v="149"/>
    <s v="Rohan Sharma"/>
    <s v="Male"/>
    <n v="24"/>
    <x v="3"/>
    <x v="1"/>
    <s v="P203"/>
    <x v="3"/>
    <x v="1"/>
    <x v="0"/>
    <n v="35000"/>
    <x v="3"/>
    <x v="4"/>
    <n v="27000"/>
    <n v="8000"/>
    <x v="1"/>
    <x v="0"/>
    <s v="Q3"/>
    <x v="1"/>
    <n v="22.86"/>
    <n v="0"/>
    <n v="35000"/>
    <n v="0"/>
    <n v="0"/>
    <n v="0.22857142857142856"/>
    <x v="1"/>
    <x v="9"/>
    <s v="Sep"/>
    <x v="2"/>
    <s v="2025-Sep"/>
    <n v="4"/>
    <s v="OCASSIONAL"/>
  </r>
  <r>
    <x v="899"/>
    <d v="2024-03-22T00:00:00"/>
    <x v="86"/>
    <s v="Rohan Das"/>
    <s v="Female"/>
    <n v="31"/>
    <x v="2"/>
    <x v="2"/>
    <s v="P703"/>
    <x v="2"/>
    <x v="2"/>
    <x v="2"/>
    <n v="4000"/>
    <x v="3"/>
    <x v="23"/>
    <n v="5800"/>
    <n v="2200"/>
    <x v="3"/>
    <x v="0"/>
    <s v="Q1"/>
    <x v="1"/>
    <n v="27.5"/>
    <n v="0"/>
    <n v="8000"/>
    <n v="0"/>
    <n v="0"/>
    <n v="0.27500000000000002"/>
    <x v="0"/>
    <x v="0"/>
    <s v="Mar"/>
    <x v="0"/>
    <s v="2024-Mar"/>
    <n v="13"/>
    <s v="FREQUENT"/>
  </r>
  <r>
    <x v="900"/>
    <d v="2025-09-11T00:00:00"/>
    <x v="248"/>
    <s v="Vikram Das"/>
    <s v="Male"/>
    <n v="32"/>
    <x v="6"/>
    <x v="2"/>
    <s v="P502"/>
    <x v="7"/>
    <x v="5"/>
    <x v="2"/>
    <n v="700"/>
    <x v="3"/>
    <x v="165"/>
    <n v="1140"/>
    <n v="260"/>
    <x v="3"/>
    <x v="0"/>
    <s v="Q3"/>
    <x v="0"/>
    <n v="18.57"/>
    <n v="0"/>
    <n v="1400"/>
    <n v="0"/>
    <n v="0"/>
    <n v="0.18571428571428572"/>
    <x v="1"/>
    <x v="9"/>
    <s v="Sep"/>
    <x v="2"/>
    <s v="2025-Sep"/>
    <n v="16"/>
    <s v="FREQUENT"/>
  </r>
  <r>
    <x v="901"/>
    <d v="2025-01-31T00:00:00"/>
    <x v="174"/>
    <s v="Varun Gupta"/>
    <s v="Female"/>
    <n v="37"/>
    <x v="2"/>
    <x v="2"/>
    <s v="P502"/>
    <x v="7"/>
    <x v="5"/>
    <x v="2"/>
    <n v="700"/>
    <x v="3"/>
    <x v="165"/>
    <n v="1140"/>
    <n v="260"/>
    <x v="2"/>
    <x v="0"/>
    <s v="Q1"/>
    <x v="2"/>
    <n v="18.57"/>
    <n v="0"/>
    <n v="1400"/>
    <n v="0"/>
    <n v="0"/>
    <n v="0.18571428571428572"/>
    <x v="1"/>
    <x v="11"/>
    <s v="Jan"/>
    <x v="0"/>
    <s v="2025-Jan"/>
    <n v="6"/>
    <s v="FREQUENT"/>
  </r>
  <r>
    <x v="902"/>
    <d v="2024-08-19T00:00:00"/>
    <x v="286"/>
    <s v="Arjun Joshi"/>
    <s v="Female"/>
    <n v="51"/>
    <x v="8"/>
    <x v="2"/>
    <s v="P102"/>
    <x v="11"/>
    <x v="4"/>
    <x v="2"/>
    <n v="28000"/>
    <x v="3"/>
    <x v="267"/>
    <n v="42000"/>
    <n v="-14000"/>
    <x v="2"/>
    <x v="1"/>
    <s v="Q3"/>
    <x v="2"/>
    <n v="25"/>
    <n v="-84000"/>
    <n v="56000"/>
    <n v="0"/>
    <n v="0"/>
    <n v="0.25"/>
    <x v="0"/>
    <x v="3"/>
    <s v="Aug"/>
    <x v="2"/>
    <s v="2024-Aug"/>
    <n v="9"/>
    <s v="FREQUENT"/>
  </r>
  <r>
    <x v="903"/>
    <d v="2024-10-03T00:00:00"/>
    <x v="364"/>
    <s v="Karan Iyer"/>
    <s v="Male"/>
    <n v="45"/>
    <x v="10"/>
    <x v="3"/>
    <s v="P403"/>
    <x v="6"/>
    <x v="0"/>
    <x v="0"/>
    <n v="2500"/>
    <x v="3"/>
    <x v="140"/>
    <n v="1500"/>
    <n v="1000"/>
    <x v="1"/>
    <x v="0"/>
    <s v="Q4"/>
    <x v="2"/>
    <n v="40"/>
    <n v="0"/>
    <n v="2500"/>
    <n v="0"/>
    <n v="0"/>
    <n v="0.4"/>
    <x v="0"/>
    <x v="6"/>
    <s v="Oct"/>
    <x v="3"/>
    <s v="2024-Oct"/>
    <n v="2"/>
    <s v="REGULAR"/>
  </r>
  <r>
    <x v="904"/>
    <d v="2024-07-26T00:00:00"/>
    <x v="365"/>
    <s v="Sahil Patel"/>
    <s v="Male"/>
    <n v="44"/>
    <x v="6"/>
    <x v="2"/>
    <s v="P202"/>
    <x v="1"/>
    <x v="1"/>
    <x v="2"/>
    <n v="12000"/>
    <x v="4"/>
    <x v="6"/>
    <n v="18000"/>
    <n v="0"/>
    <x v="1"/>
    <x v="2"/>
    <s v="Q3"/>
    <x v="2"/>
    <n v="0"/>
    <n v="-18000"/>
    <n v="24000"/>
    <n v="2400"/>
    <n v="57600000"/>
    <n v="0"/>
    <x v="0"/>
    <x v="2"/>
    <s v="Jul"/>
    <x v="2"/>
    <s v="2024-Jul"/>
    <n v="4"/>
    <s v="OCASSIONAL"/>
  </r>
  <r>
    <x v="905"/>
    <d v="2025-03-25T00:00:00"/>
    <x v="29"/>
    <s v="Karan Shah"/>
    <s v="Female"/>
    <n v="39"/>
    <x v="5"/>
    <x v="0"/>
    <s v="P603"/>
    <x v="22"/>
    <x v="6"/>
    <x v="2"/>
    <n v="1200"/>
    <x v="0"/>
    <x v="268"/>
    <n v="1600"/>
    <n v="320"/>
    <x v="2"/>
    <x v="0"/>
    <s v="Q1"/>
    <x v="0"/>
    <n v="16.670000000000002"/>
    <n v="0"/>
    <n v="2400"/>
    <n v="480"/>
    <n v="1152000"/>
    <n v="0.16666666666666666"/>
    <x v="1"/>
    <x v="0"/>
    <s v="Mar"/>
    <x v="0"/>
    <s v="2025-Mar"/>
    <n v="37"/>
    <s v="FREQUENT"/>
  </r>
  <r>
    <x v="906"/>
    <d v="2025-04-13T00:00:00"/>
    <x v="27"/>
    <s v="Arjun Das"/>
    <s v="Male"/>
    <n v="47"/>
    <x v="10"/>
    <x v="3"/>
    <s v="P203"/>
    <x v="3"/>
    <x v="1"/>
    <x v="3"/>
    <n v="35000"/>
    <x v="4"/>
    <x v="240"/>
    <n v="108000"/>
    <n v="18000"/>
    <x v="2"/>
    <x v="0"/>
    <s v="Q2"/>
    <x v="0"/>
    <n v="14.29"/>
    <n v="0"/>
    <n v="140000"/>
    <n v="14000"/>
    <n v="1960000000"/>
    <n v="0.14285714285714285"/>
    <x v="1"/>
    <x v="7"/>
    <s v="Apr"/>
    <x v="1"/>
    <s v="2025-Apr"/>
    <n v="10"/>
    <s v="FREQUENT"/>
  </r>
  <r>
    <x v="907"/>
    <d v="2025-09-14T00:00:00"/>
    <x v="199"/>
    <s v="Nikhil Nair"/>
    <s v="Female"/>
    <n v="35"/>
    <x v="11"/>
    <x v="3"/>
    <s v="P402"/>
    <x v="10"/>
    <x v="0"/>
    <x v="0"/>
    <n v="600"/>
    <x v="3"/>
    <x v="55"/>
    <n v="380"/>
    <n v="220"/>
    <x v="3"/>
    <x v="0"/>
    <s v="Q3"/>
    <x v="1"/>
    <n v="36.67"/>
    <n v="0"/>
    <n v="600"/>
    <n v="0"/>
    <n v="0"/>
    <n v="0.36666666666666664"/>
    <x v="1"/>
    <x v="9"/>
    <s v="Sep"/>
    <x v="2"/>
    <s v="2025-Sep"/>
    <n v="6"/>
    <s v="FREQUENT"/>
  </r>
  <r>
    <x v="908"/>
    <d v="2025-08-08T00:00:00"/>
    <x v="97"/>
    <s v="Amit Singh"/>
    <s v="Male"/>
    <n v="38"/>
    <x v="8"/>
    <x v="2"/>
    <s v="P603"/>
    <x v="22"/>
    <x v="6"/>
    <x v="0"/>
    <n v="1200"/>
    <x v="2"/>
    <x v="160"/>
    <n v="800"/>
    <n v="340"/>
    <x v="2"/>
    <x v="0"/>
    <s v="Q3"/>
    <x v="0"/>
    <n v="29.82"/>
    <n v="0"/>
    <n v="1200"/>
    <n v="60"/>
    <n v="72000"/>
    <n v="0.2982456140350877"/>
    <x v="1"/>
    <x v="3"/>
    <s v="Aug"/>
    <x v="2"/>
    <s v="2025-Aug"/>
    <n v="11"/>
    <s v="FREQUENT"/>
  </r>
  <r>
    <x v="909"/>
    <d v="2025-12-22T00:00:00"/>
    <x v="0"/>
    <s v="Meera Malhotra"/>
    <s v="Female"/>
    <n v="56"/>
    <x v="0"/>
    <x v="0"/>
    <s v="P102"/>
    <x v="11"/>
    <x v="4"/>
    <x v="0"/>
    <n v="28000"/>
    <x v="1"/>
    <x v="66"/>
    <n v="21000"/>
    <n v="2800"/>
    <x v="2"/>
    <x v="0"/>
    <s v="Q4"/>
    <x v="0"/>
    <n v="11.76"/>
    <n v="0"/>
    <n v="28000"/>
    <n v="4200"/>
    <n v="117600000"/>
    <n v="0.11764705882352941"/>
    <x v="1"/>
    <x v="8"/>
    <s v="Dec"/>
    <x v="3"/>
    <s v="2025-Dec"/>
    <n v="30"/>
    <s v="FREQUENT"/>
  </r>
  <r>
    <x v="910"/>
    <d v="2024-02-13T00:00:00"/>
    <x v="141"/>
    <s v="Rohan Mehta"/>
    <s v="Male"/>
    <n v="59"/>
    <x v="4"/>
    <x v="3"/>
    <s v="P203"/>
    <x v="3"/>
    <x v="1"/>
    <x v="2"/>
    <n v="35000"/>
    <x v="0"/>
    <x v="50"/>
    <n v="54000"/>
    <n v="2000"/>
    <x v="2"/>
    <x v="0"/>
    <s v="Q1"/>
    <x v="0"/>
    <n v="3.57"/>
    <n v="0"/>
    <n v="70000"/>
    <n v="14000"/>
    <n v="980000000"/>
    <n v="3.5714285714285712E-2"/>
    <x v="0"/>
    <x v="5"/>
    <s v="Feb"/>
    <x v="0"/>
    <s v="2024-Feb"/>
    <n v="16"/>
    <s v="FREQUENT"/>
  </r>
  <r>
    <x v="911"/>
    <d v="2024-02-10T00:00:00"/>
    <x v="294"/>
    <s v="Ananya Reddy"/>
    <s v="Male"/>
    <n v="27"/>
    <x v="2"/>
    <x v="2"/>
    <s v="P601"/>
    <x v="17"/>
    <x v="6"/>
    <x v="0"/>
    <n v="3000"/>
    <x v="2"/>
    <x v="86"/>
    <n v="2100"/>
    <n v="750"/>
    <x v="1"/>
    <x v="0"/>
    <s v="Q1"/>
    <x v="1"/>
    <n v="26.32"/>
    <n v="0"/>
    <n v="3000"/>
    <n v="150"/>
    <n v="450000"/>
    <n v="0.26315789473684209"/>
    <x v="0"/>
    <x v="5"/>
    <s v="Feb"/>
    <x v="0"/>
    <s v="2024-Feb"/>
    <n v="5"/>
    <s v="FREQUENT"/>
  </r>
  <r>
    <x v="912"/>
    <d v="2024-02-20T00:00:00"/>
    <x v="88"/>
    <s v="Rahul Verma"/>
    <s v="Male"/>
    <n v="31"/>
    <x v="6"/>
    <x v="2"/>
    <s v="P202"/>
    <x v="1"/>
    <x v="1"/>
    <x v="0"/>
    <n v="12000"/>
    <x v="2"/>
    <x v="62"/>
    <n v="9000"/>
    <n v="2400"/>
    <x v="1"/>
    <x v="0"/>
    <s v="Q1"/>
    <x v="1"/>
    <n v="21.05"/>
    <n v="0"/>
    <n v="12000"/>
    <n v="600"/>
    <n v="7200000"/>
    <n v="0.21052631578947367"/>
    <x v="0"/>
    <x v="5"/>
    <s v="Feb"/>
    <x v="0"/>
    <s v="2024-Feb"/>
    <n v="12"/>
    <s v="FREQUENT"/>
  </r>
  <r>
    <x v="913"/>
    <d v="2024-11-07T00:00:00"/>
    <x v="214"/>
    <s v="Meera Sharma"/>
    <s v="Male"/>
    <n v="23"/>
    <x v="8"/>
    <x v="2"/>
    <s v="P302"/>
    <x v="15"/>
    <x v="3"/>
    <x v="0"/>
    <n v="2200"/>
    <x v="4"/>
    <x v="141"/>
    <n v="1400"/>
    <n v="580"/>
    <x v="2"/>
    <x v="0"/>
    <s v="Q4"/>
    <x v="0"/>
    <n v="29.29"/>
    <n v="0"/>
    <n v="2200"/>
    <n v="220"/>
    <n v="484000"/>
    <n v="0.29292929292929293"/>
    <x v="0"/>
    <x v="10"/>
    <s v="Nov"/>
    <x v="3"/>
    <s v="2024-Nov"/>
    <n v="19"/>
    <s v="FREQUENT"/>
  </r>
  <r>
    <x v="914"/>
    <d v="2025-09-19T00:00:00"/>
    <x v="167"/>
    <s v="Kavya Sharma"/>
    <s v="Male"/>
    <n v="35"/>
    <x v="5"/>
    <x v="0"/>
    <s v="P102"/>
    <x v="11"/>
    <x v="4"/>
    <x v="0"/>
    <n v="28000"/>
    <x v="4"/>
    <x v="6"/>
    <n v="21000"/>
    <n v="0"/>
    <x v="3"/>
    <x v="2"/>
    <s v="Q3"/>
    <x v="1"/>
    <n v="0"/>
    <n v="-21000"/>
    <n v="28000"/>
    <n v="2800"/>
    <n v="78400000"/>
    <n v="0"/>
    <x v="1"/>
    <x v="9"/>
    <s v="Sep"/>
    <x v="2"/>
    <s v="2025-Sep"/>
    <n v="15"/>
    <s v="FREQUENT"/>
  </r>
  <r>
    <x v="915"/>
    <d v="2025-04-19T00:00:00"/>
    <x v="106"/>
    <s v="Amit Verma"/>
    <s v="Female"/>
    <n v="60"/>
    <x v="1"/>
    <x v="1"/>
    <s v="P701"/>
    <x v="8"/>
    <x v="2"/>
    <x v="2"/>
    <n v="4500"/>
    <x v="2"/>
    <x v="70"/>
    <n v="6400"/>
    <n v="2150"/>
    <x v="2"/>
    <x v="0"/>
    <s v="Q2"/>
    <x v="0"/>
    <n v="25.15"/>
    <n v="0"/>
    <n v="9000"/>
    <n v="450"/>
    <n v="4050000"/>
    <n v="0.25146198830409355"/>
    <x v="1"/>
    <x v="7"/>
    <s v="Apr"/>
    <x v="1"/>
    <s v="2025-Apr"/>
    <n v="8"/>
    <s v="FREQUENT"/>
  </r>
  <r>
    <x v="916"/>
    <d v="2024-04-25T00:00:00"/>
    <x v="282"/>
    <s v="Meera Malhotra"/>
    <s v="Female"/>
    <n v="40"/>
    <x v="5"/>
    <x v="0"/>
    <s v="P201"/>
    <x v="9"/>
    <x v="1"/>
    <x v="0"/>
    <n v="8500"/>
    <x v="0"/>
    <x v="6"/>
    <n v="6500"/>
    <n v="0"/>
    <x v="3"/>
    <x v="2"/>
    <s v="Q2"/>
    <x v="0"/>
    <n v="0"/>
    <n v="-6500"/>
    <n v="8500"/>
    <n v="1700"/>
    <n v="14450000"/>
    <n v="0"/>
    <x v="0"/>
    <x v="7"/>
    <s v="Apr"/>
    <x v="1"/>
    <s v="2024-Apr"/>
    <n v="12"/>
    <s v="FREQUENT"/>
  </r>
  <r>
    <x v="917"/>
    <d v="2025-12-13T00:00:00"/>
    <x v="144"/>
    <s v="Kavya Shah"/>
    <s v="Male"/>
    <n v="27"/>
    <x v="3"/>
    <x v="1"/>
    <s v="P601"/>
    <x v="17"/>
    <x v="6"/>
    <x v="1"/>
    <n v="3000"/>
    <x v="4"/>
    <x v="171"/>
    <n v="6300"/>
    <n v="1800"/>
    <x v="1"/>
    <x v="0"/>
    <s v="Q4"/>
    <x v="0"/>
    <n v="22.22"/>
    <n v="0"/>
    <n v="9000"/>
    <n v="900"/>
    <n v="8100000"/>
    <n v="0.22222222222222221"/>
    <x v="1"/>
    <x v="8"/>
    <s v="Dec"/>
    <x v="3"/>
    <s v="2025-Dec"/>
    <n v="26"/>
    <s v="FREQUENT"/>
  </r>
  <r>
    <x v="918"/>
    <d v="2025-04-06T00:00:00"/>
    <x v="362"/>
    <s v="Rohan Verma"/>
    <s v="Female"/>
    <n v="37"/>
    <x v="0"/>
    <x v="0"/>
    <s v="P101"/>
    <x v="5"/>
    <x v="4"/>
    <x v="0"/>
    <n v="55000"/>
    <x v="4"/>
    <x v="34"/>
    <n v="40000"/>
    <n v="9500"/>
    <x v="1"/>
    <x v="0"/>
    <s v="Q2"/>
    <x v="0"/>
    <n v="19.190000000000001"/>
    <n v="0"/>
    <n v="55000"/>
    <n v="5500"/>
    <n v="302500000"/>
    <n v="0.19191919191919191"/>
    <x v="1"/>
    <x v="7"/>
    <s v="Apr"/>
    <x v="1"/>
    <s v="2025-Apr"/>
    <n v="7"/>
    <s v="FREQUENT"/>
  </r>
  <r>
    <x v="919"/>
    <d v="2025-12-30T00:00:00"/>
    <x v="103"/>
    <s v="Meera Patel"/>
    <s v="Female"/>
    <n v="60"/>
    <x v="6"/>
    <x v="2"/>
    <s v="P202"/>
    <x v="1"/>
    <x v="1"/>
    <x v="0"/>
    <n v="12000"/>
    <x v="1"/>
    <x v="187"/>
    <n v="9000"/>
    <n v="1200"/>
    <x v="0"/>
    <x v="0"/>
    <s v="Q4"/>
    <x v="2"/>
    <n v="11.76"/>
    <n v="0"/>
    <n v="12000"/>
    <n v="1800"/>
    <n v="21600000"/>
    <n v="0.11764705882352941"/>
    <x v="1"/>
    <x v="8"/>
    <s v="Dec"/>
    <x v="3"/>
    <s v="2025-Dec"/>
    <n v="11"/>
    <s v="FREQUENT"/>
  </r>
  <r>
    <x v="920"/>
    <d v="2024-11-27T00:00:00"/>
    <x v="240"/>
    <s v="Varun Gupta"/>
    <s v="Male"/>
    <n v="54"/>
    <x v="2"/>
    <x v="2"/>
    <s v="P703"/>
    <x v="2"/>
    <x v="2"/>
    <x v="2"/>
    <n v="4000"/>
    <x v="4"/>
    <x v="137"/>
    <n v="5800"/>
    <n v="1400"/>
    <x v="2"/>
    <x v="0"/>
    <s v="Q4"/>
    <x v="0"/>
    <n v="19.440000000000001"/>
    <n v="0"/>
    <n v="8000"/>
    <n v="800"/>
    <n v="6400000"/>
    <n v="0.19444444444444445"/>
    <x v="0"/>
    <x v="10"/>
    <s v="Nov"/>
    <x v="3"/>
    <s v="2024-Nov"/>
    <n v="14"/>
    <s v="FREQUENT"/>
  </r>
  <r>
    <x v="921"/>
    <d v="2024-06-16T00:00:00"/>
    <x v="71"/>
    <s v="Simran Patel"/>
    <s v="Female"/>
    <n v="26"/>
    <x v="10"/>
    <x v="3"/>
    <s v="P703"/>
    <x v="2"/>
    <x v="2"/>
    <x v="0"/>
    <n v="4000"/>
    <x v="3"/>
    <x v="108"/>
    <n v="2900"/>
    <n v="1100"/>
    <x v="3"/>
    <x v="0"/>
    <s v="Q2"/>
    <x v="0"/>
    <n v="27.5"/>
    <n v="0"/>
    <n v="4000"/>
    <n v="0"/>
    <n v="0"/>
    <n v="0.27500000000000002"/>
    <x v="0"/>
    <x v="4"/>
    <s v="Jun"/>
    <x v="1"/>
    <s v="2024-Jun"/>
    <n v="26"/>
    <s v="FREQUENT"/>
  </r>
  <r>
    <x v="922"/>
    <d v="2025-12-24T00:00:00"/>
    <x v="0"/>
    <s v="Meera Malhotra"/>
    <s v="Female"/>
    <n v="56"/>
    <x v="0"/>
    <x v="0"/>
    <s v="P501"/>
    <x v="13"/>
    <x v="5"/>
    <x v="4"/>
    <n v="550"/>
    <x v="4"/>
    <x v="236"/>
    <n v="2250"/>
    <n v="225"/>
    <x v="2"/>
    <x v="0"/>
    <s v="Q4"/>
    <x v="0"/>
    <n v="9.09"/>
    <n v="0"/>
    <n v="2750"/>
    <n v="275"/>
    <n v="756250"/>
    <n v="9.0909090909090912E-2"/>
    <x v="1"/>
    <x v="8"/>
    <s v="Dec"/>
    <x v="3"/>
    <s v="2025-Dec"/>
    <n v="30"/>
    <s v="FREQUENT"/>
  </r>
  <r>
    <x v="923"/>
    <d v="2025-12-25T00:00:00"/>
    <x v="315"/>
    <s v="Varun Das"/>
    <s v="Male"/>
    <n v="58"/>
    <x v="9"/>
    <x v="0"/>
    <s v="P402"/>
    <x v="10"/>
    <x v="0"/>
    <x v="0"/>
    <n v="600"/>
    <x v="4"/>
    <x v="269"/>
    <n v="380"/>
    <n v="-160"/>
    <x v="3"/>
    <x v="1"/>
    <s v="Q4"/>
    <x v="2"/>
    <n v="29.63"/>
    <n v="-760"/>
    <n v="600"/>
    <n v="60"/>
    <n v="36000"/>
    <n v="0.29629629629629628"/>
    <x v="1"/>
    <x v="8"/>
    <s v="Dec"/>
    <x v="3"/>
    <s v="2025-Dec"/>
    <n v="4"/>
    <s v="OCASSIONAL"/>
  </r>
  <r>
    <x v="924"/>
    <d v="2025-09-18T00:00:00"/>
    <x v="105"/>
    <s v="Meera Patel"/>
    <s v="Female"/>
    <n v="51"/>
    <x v="4"/>
    <x v="3"/>
    <s v="P201"/>
    <x v="9"/>
    <x v="1"/>
    <x v="2"/>
    <n v="8500"/>
    <x v="0"/>
    <x v="270"/>
    <n v="13000"/>
    <n v="600"/>
    <x v="1"/>
    <x v="0"/>
    <s v="Q3"/>
    <x v="1"/>
    <n v="4.41"/>
    <n v="0"/>
    <n v="17000"/>
    <n v="3400"/>
    <n v="57800000"/>
    <n v="4.4117647058823532E-2"/>
    <x v="1"/>
    <x v="9"/>
    <s v="Sep"/>
    <x v="2"/>
    <s v="2025-Sep"/>
    <n v="12"/>
    <s v="FREQUENT"/>
  </r>
  <r>
    <x v="925"/>
    <d v="2024-06-23T00:00:00"/>
    <x v="0"/>
    <s v="Meera Malhotra"/>
    <s v="Female"/>
    <n v="56"/>
    <x v="0"/>
    <x v="0"/>
    <s v="P303"/>
    <x v="4"/>
    <x v="3"/>
    <x v="0"/>
    <n v="3500"/>
    <x v="2"/>
    <x v="101"/>
    <n v="2300"/>
    <n v="1025"/>
    <x v="2"/>
    <x v="0"/>
    <s v="Q2"/>
    <x v="0"/>
    <n v="30.83"/>
    <n v="0"/>
    <n v="3500"/>
    <n v="175"/>
    <n v="612500"/>
    <n v="0.30827067669172931"/>
    <x v="0"/>
    <x v="4"/>
    <s v="Jun"/>
    <x v="1"/>
    <s v="2024-Jun"/>
    <n v="30"/>
    <s v="FREQUENT"/>
  </r>
  <r>
    <x v="926"/>
    <d v="2024-06-02T00:00:00"/>
    <x v="54"/>
    <s v="Varun Das"/>
    <s v="Male"/>
    <n v="26"/>
    <x v="3"/>
    <x v="1"/>
    <s v="P201"/>
    <x v="9"/>
    <x v="1"/>
    <x v="0"/>
    <n v="8500"/>
    <x v="4"/>
    <x v="122"/>
    <n v="6500"/>
    <n v="1150"/>
    <x v="0"/>
    <x v="0"/>
    <s v="Q2"/>
    <x v="0"/>
    <n v="15.03"/>
    <n v="0"/>
    <n v="8500"/>
    <n v="850"/>
    <n v="7225000"/>
    <n v="0.15032679738562091"/>
    <x v="0"/>
    <x v="4"/>
    <s v="Jun"/>
    <x v="1"/>
    <s v="2024-Jun"/>
    <n v="32"/>
    <s v="FREQUENT"/>
  </r>
  <r>
    <x v="927"/>
    <d v="2025-12-30T00:00:00"/>
    <x v="290"/>
    <s v="Rohan Verma"/>
    <s v="Male"/>
    <n v="45"/>
    <x v="2"/>
    <x v="2"/>
    <s v="P102"/>
    <x v="11"/>
    <x v="4"/>
    <x v="2"/>
    <n v="28000"/>
    <x v="3"/>
    <x v="50"/>
    <n v="42000"/>
    <n v="14000"/>
    <x v="2"/>
    <x v="0"/>
    <s v="Q4"/>
    <x v="0"/>
    <n v="25"/>
    <n v="0"/>
    <n v="56000"/>
    <n v="0"/>
    <n v="0"/>
    <n v="0.25"/>
    <x v="1"/>
    <x v="8"/>
    <s v="Dec"/>
    <x v="3"/>
    <s v="2025-Dec"/>
    <n v="17"/>
    <s v="FREQUENT"/>
  </r>
  <r>
    <x v="928"/>
    <d v="2025-04-01T00:00:00"/>
    <x v="58"/>
    <s v="Neha Das"/>
    <s v="Male"/>
    <n v="21"/>
    <x v="2"/>
    <x v="2"/>
    <s v="P302"/>
    <x v="15"/>
    <x v="3"/>
    <x v="0"/>
    <n v="2200"/>
    <x v="2"/>
    <x v="95"/>
    <n v="1400"/>
    <n v="690"/>
    <x v="2"/>
    <x v="0"/>
    <s v="Q2"/>
    <x v="0"/>
    <n v="33.01"/>
    <n v="0"/>
    <n v="2200"/>
    <n v="110"/>
    <n v="242000"/>
    <n v="0.33014354066985646"/>
    <x v="1"/>
    <x v="7"/>
    <s v="Apr"/>
    <x v="1"/>
    <s v="2025-Apr"/>
    <n v="22"/>
    <s v="FREQUENT"/>
  </r>
  <r>
    <x v="929"/>
    <d v="2024-05-14T00:00:00"/>
    <x v="86"/>
    <s v="Rohan Das"/>
    <s v="Female"/>
    <n v="31"/>
    <x v="2"/>
    <x v="2"/>
    <s v="P202"/>
    <x v="1"/>
    <x v="1"/>
    <x v="0"/>
    <n v="12000"/>
    <x v="4"/>
    <x v="116"/>
    <n v="9000"/>
    <n v="1800"/>
    <x v="1"/>
    <x v="0"/>
    <s v="Q2"/>
    <x v="1"/>
    <n v="16.670000000000002"/>
    <n v="0"/>
    <n v="12000"/>
    <n v="1200"/>
    <n v="14400000"/>
    <n v="0.16666666666666666"/>
    <x v="0"/>
    <x v="1"/>
    <s v="May"/>
    <x v="1"/>
    <s v="2024-May"/>
    <n v="13"/>
    <s v="FREQUENT"/>
  </r>
  <r>
    <x v="930"/>
    <d v="2024-01-13T00:00:00"/>
    <x v="60"/>
    <s v="Vikram Singh"/>
    <s v="Female"/>
    <n v="45"/>
    <x v="9"/>
    <x v="0"/>
    <s v="P501"/>
    <x v="13"/>
    <x v="5"/>
    <x v="3"/>
    <n v="550"/>
    <x v="4"/>
    <x v="141"/>
    <n v="1800"/>
    <n v="180"/>
    <x v="2"/>
    <x v="0"/>
    <s v="Q1"/>
    <x v="1"/>
    <n v="9.09"/>
    <n v="0"/>
    <n v="2200"/>
    <n v="220"/>
    <n v="484000"/>
    <n v="9.0909090909090912E-2"/>
    <x v="0"/>
    <x v="11"/>
    <s v="Jan"/>
    <x v="0"/>
    <s v="2024-Jan"/>
    <n v="6"/>
    <s v="FREQUENT"/>
  </r>
  <r>
    <x v="931"/>
    <d v="2024-01-06T00:00:00"/>
    <x v="1"/>
    <s v="Aditya Mehta"/>
    <s v="Male"/>
    <n v="32"/>
    <x v="1"/>
    <x v="1"/>
    <s v="P603"/>
    <x v="22"/>
    <x v="6"/>
    <x v="0"/>
    <n v="1200"/>
    <x v="4"/>
    <x v="11"/>
    <n v="800"/>
    <n v="280"/>
    <x v="0"/>
    <x v="0"/>
    <s v="Q1"/>
    <x v="0"/>
    <n v="25.93"/>
    <n v="0"/>
    <n v="1200"/>
    <n v="120"/>
    <n v="144000"/>
    <n v="0.25925925925925924"/>
    <x v="0"/>
    <x v="11"/>
    <s v="Jan"/>
    <x v="0"/>
    <s v="2024-Jan"/>
    <n v="11"/>
    <s v="FREQUENT"/>
  </r>
  <r>
    <x v="932"/>
    <d v="2025-08-25T00:00:00"/>
    <x v="117"/>
    <s v="Akash Gupta"/>
    <s v="Female"/>
    <n v="32"/>
    <x v="11"/>
    <x v="3"/>
    <s v="P702"/>
    <x v="14"/>
    <x v="2"/>
    <x v="0"/>
    <n v="7000"/>
    <x v="1"/>
    <x v="17"/>
    <n v="5200"/>
    <n v="750"/>
    <x v="2"/>
    <x v="0"/>
    <s v="Q3"/>
    <x v="2"/>
    <n v="12.61"/>
    <n v="0"/>
    <n v="7000"/>
    <n v="1050"/>
    <n v="7350000"/>
    <n v="0.12605042016806722"/>
    <x v="1"/>
    <x v="3"/>
    <s v="Aug"/>
    <x v="2"/>
    <s v="2025-Aug"/>
    <n v="23"/>
    <s v="FREQUENT"/>
  </r>
  <r>
    <x v="933"/>
    <d v="2024-03-22T00:00:00"/>
    <x v="29"/>
    <s v="Karan Shah"/>
    <s v="Female"/>
    <n v="39"/>
    <x v="5"/>
    <x v="0"/>
    <s v="P603"/>
    <x v="22"/>
    <x v="6"/>
    <x v="1"/>
    <n v="1200"/>
    <x v="4"/>
    <x v="173"/>
    <n v="2400"/>
    <n v="840"/>
    <x v="2"/>
    <x v="0"/>
    <s v="Q1"/>
    <x v="0"/>
    <n v="25.93"/>
    <n v="0"/>
    <n v="3600"/>
    <n v="360"/>
    <n v="1296000"/>
    <n v="0.25925925925925924"/>
    <x v="0"/>
    <x v="0"/>
    <s v="Mar"/>
    <x v="0"/>
    <s v="2024-Mar"/>
    <n v="37"/>
    <s v="FREQUENT"/>
  </r>
  <r>
    <x v="934"/>
    <d v="2025-07-14T00:00:00"/>
    <x v="322"/>
    <s v="Arjun Das"/>
    <s v="Female"/>
    <n v="49"/>
    <x v="9"/>
    <x v="0"/>
    <s v="P301"/>
    <x v="21"/>
    <x v="3"/>
    <x v="0"/>
    <n v="900"/>
    <x v="4"/>
    <x v="89"/>
    <n v="550"/>
    <n v="260"/>
    <x v="2"/>
    <x v="0"/>
    <s v="Q3"/>
    <x v="0"/>
    <n v="32.1"/>
    <n v="0"/>
    <n v="900"/>
    <n v="90"/>
    <n v="81000"/>
    <n v="0.32098765432098764"/>
    <x v="1"/>
    <x v="2"/>
    <s v="Jul"/>
    <x v="2"/>
    <s v="2025-Jul"/>
    <n v="8"/>
    <s v="FREQUENT"/>
  </r>
  <r>
    <x v="935"/>
    <d v="2024-07-31T00:00:00"/>
    <x v="362"/>
    <s v="Rohan Verma"/>
    <s v="Female"/>
    <n v="37"/>
    <x v="0"/>
    <x v="0"/>
    <s v="P102"/>
    <x v="11"/>
    <x v="4"/>
    <x v="2"/>
    <n v="28000"/>
    <x v="4"/>
    <x v="223"/>
    <n v="42000"/>
    <n v="8400"/>
    <x v="1"/>
    <x v="0"/>
    <s v="Q3"/>
    <x v="0"/>
    <n v="16.670000000000002"/>
    <n v="0"/>
    <n v="56000"/>
    <n v="5600"/>
    <n v="313600000"/>
    <n v="0.16666666666666666"/>
    <x v="0"/>
    <x v="2"/>
    <s v="Jul"/>
    <x v="2"/>
    <s v="2024-Jul"/>
    <n v="7"/>
    <s v="FREQUENT"/>
  </r>
  <r>
    <x v="936"/>
    <d v="2024-12-23T00:00:00"/>
    <x v="65"/>
    <s v="Ananya Joshi"/>
    <s v="Female"/>
    <n v="20"/>
    <x v="6"/>
    <x v="2"/>
    <s v="P102"/>
    <x v="11"/>
    <x v="4"/>
    <x v="2"/>
    <n v="28000"/>
    <x v="2"/>
    <x v="208"/>
    <n v="42000"/>
    <n v="11200"/>
    <x v="1"/>
    <x v="0"/>
    <s v="Q4"/>
    <x v="0"/>
    <n v="21.05"/>
    <n v="0"/>
    <n v="56000"/>
    <n v="2800"/>
    <n v="156800000"/>
    <n v="0.21052631578947367"/>
    <x v="0"/>
    <x v="8"/>
    <s v="Dec"/>
    <x v="3"/>
    <s v="2024-Dec"/>
    <n v="7"/>
    <s v="FREQUENT"/>
  </r>
  <r>
    <x v="937"/>
    <d v="2025-08-14T00:00:00"/>
    <x v="194"/>
    <s v="Pooja Mishra"/>
    <s v="Female"/>
    <n v="40"/>
    <x v="3"/>
    <x v="1"/>
    <s v="P603"/>
    <x v="22"/>
    <x v="6"/>
    <x v="0"/>
    <n v="1200"/>
    <x v="1"/>
    <x v="6"/>
    <n v="800"/>
    <n v="0"/>
    <x v="1"/>
    <x v="2"/>
    <s v="Q3"/>
    <x v="0"/>
    <n v="0"/>
    <n v="-800"/>
    <n v="1200"/>
    <n v="180"/>
    <n v="216000"/>
    <n v="0"/>
    <x v="1"/>
    <x v="3"/>
    <s v="Aug"/>
    <x v="2"/>
    <s v="2025-Aug"/>
    <n v="7"/>
    <s v="FREQUENT"/>
  </r>
  <r>
    <x v="938"/>
    <d v="2024-02-20T00:00:00"/>
    <x v="151"/>
    <s v="Priya Kumar"/>
    <s v="Male"/>
    <n v="44"/>
    <x v="11"/>
    <x v="3"/>
    <s v="P104"/>
    <x v="16"/>
    <x v="4"/>
    <x v="0"/>
    <n v="5000"/>
    <x v="0"/>
    <x v="108"/>
    <n v="3500"/>
    <n v="500"/>
    <x v="2"/>
    <x v="0"/>
    <s v="Q1"/>
    <x v="0"/>
    <n v="12.5"/>
    <n v="0"/>
    <n v="5000"/>
    <n v="1000"/>
    <n v="5000000"/>
    <n v="0.125"/>
    <x v="0"/>
    <x v="5"/>
    <s v="Feb"/>
    <x v="0"/>
    <s v="2024-Feb"/>
    <n v="18"/>
    <s v="FREQUENT"/>
  </r>
  <r>
    <x v="939"/>
    <d v="2025-11-19T00:00:00"/>
    <x v="298"/>
    <s v="Rohan Mishra"/>
    <s v="Female"/>
    <n v="32"/>
    <x v="0"/>
    <x v="0"/>
    <s v="P302"/>
    <x v="15"/>
    <x v="3"/>
    <x v="2"/>
    <n v="2200"/>
    <x v="4"/>
    <x v="60"/>
    <n v="2800"/>
    <n v="1160"/>
    <x v="2"/>
    <x v="0"/>
    <s v="Q4"/>
    <x v="2"/>
    <n v="29.29"/>
    <n v="0"/>
    <n v="4400"/>
    <n v="440"/>
    <n v="1936000"/>
    <n v="0.29292929292929293"/>
    <x v="1"/>
    <x v="10"/>
    <s v="Nov"/>
    <x v="3"/>
    <s v="2025-Nov"/>
    <n v="2"/>
    <s v="REGULAR"/>
  </r>
  <r>
    <x v="940"/>
    <d v="2025-09-01T00:00:00"/>
    <x v="82"/>
    <s v="Pooja Das"/>
    <s v="Male"/>
    <n v="54"/>
    <x v="4"/>
    <x v="3"/>
    <s v="P602"/>
    <x v="18"/>
    <x v="6"/>
    <x v="0"/>
    <n v="3500"/>
    <x v="4"/>
    <x v="30"/>
    <n v="2500"/>
    <n v="650"/>
    <x v="3"/>
    <x v="0"/>
    <s v="Q3"/>
    <x v="0"/>
    <n v="20.63"/>
    <n v="0"/>
    <n v="3500"/>
    <n v="350"/>
    <n v="1225000"/>
    <n v="0.20634920634920634"/>
    <x v="1"/>
    <x v="9"/>
    <s v="Sep"/>
    <x v="2"/>
    <s v="2025-Sep"/>
    <n v="12"/>
    <s v="FREQUENT"/>
  </r>
  <r>
    <x v="941"/>
    <d v="2025-04-11T00:00:00"/>
    <x v="34"/>
    <s v="Karan Mishra"/>
    <s v="Female"/>
    <n v="30"/>
    <x v="0"/>
    <x v="0"/>
    <s v="P602"/>
    <x v="18"/>
    <x v="6"/>
    <x v="0"/>
    <n v="3500"/>
    <x v="2"/>
    <x v="101"/>
    <n v="2500"/>
    <n v="825"/>
    <x v="1"/>
    <x v="0"/>
    <s v="Q2"/>
    <x v="2"/>
    <n v="24.81"/>
    <n v="0"/>
    <n v="3500"/>
    <n v="175"/>
    <n v="612500"/>
    <n v="0.24812030075187969"/>
    <x v="1"/>
    <x v="7"/>
    <s v="Apr"/>
    <x v="1"/>
    <s v="2025-Apr"/>
    <n v="21"/>
    <s v="FREQUENT"/>
  </r>
  <r>
    <x v="942"/>
    <d v="2024-11-02T00:00:00"/>
    <x v="118"/>
    <s v="Amit Sharma"/>
    <s v="Female"/>
    <n v="27"/>
    <x v="1"/>
    <x v="1"/>
    <s v="P303"/>
    <x v="4"/>
    <x v="3"/>
    <x v="3"/>
    <n v="3500"/>
    <x v="0"/>
    <x v="65"/>
    <n v="9200"/>
    <n v="2000"/>
    <x v="1"/>
    <x v="0"/>
    <s v="Q4"/>
    <x v="1"/>
    <n v="17.86"/>
    <n v="0"/>
    <n v="14000"/>
    <n v="2800"/>
    <n v="39200000"/>
    <n v="0.17857142857142858"/>
    <x v="0"/>
    <x v="10"/>
    <s v="Nov"/>
    <x v="3"/>
    <s v="2024-Nov"/>
    <n v="12"/>
    <s v="FREQUENT"/>
  </r>
  <r>
    <x v="943"/>
    <d v="2024-03-10T00:00:00"/>
    <x v="58"/>
    <s v="Neha Das"/>
    <s v="Male"/>
    <n v="21"/>
    <x v="2"/>
    <x v="2"/>
    <s v="P403"/>
    <x v="6"/>
    <x v="0"/>
    <x v="2"/>
    <n v="2500"/>
    <x v="2"/>
    <x v="80"/>
    <n v="3000"/>
    <n v="1750"/>
    <x v="0"/>
    <x v="0"/>
    <s v="Q1"/>
    <x v="0"/>
    <n v="36.840000000000003"/>
    <n v="0"/>
    <n v="5000"/>
    <n v="250"/>
    <n v="1250000"/>
    <n v="0.36842105263157893"/>
    <x v="0"/>
    <x v="0"/>
    <s v="Mar"/>
    <x v="0"/>
    <s v="2024-Mar"/>
    <n v="22"/>
    <s v="FREQUENT"/>
  </r>
  <r>
    <x v="944"/>
    <d v="2025-04-27T00:00:00"/>
    <x v="366"/>
    <s v="Riya Shah"/>
    <s v="Male"/>
    <n v="49"/>
    <x v="0"/>
    <x v="0"/>
    <s v="P105"/>
    <x v="20"/>
    <x v="4"/>
    <x v="2"/>
    <n v="22000"/>
    <x v="0"/>
    <x v="235"/>
    <n v="33000"/>
    <n v="2200"/>
    <x v="1"/>
    <x v="0"/>
    <s v="Q2"/>
    <x v="1"/>
    <n v="6.25"/>
    <n v="0"/>
    <n v="44000"/>
    <n v="8800"/>
    <n v="387200000"/>
    <n v="6.25E-2"/>
    <x v="1"/>
    <x v="7"/>
    <s v="Apr"/>
    <x v="1"/>
    <s v="2025-Apr"/>
    <n v="5"/>
    <s v="FREQUENT"/>
  </r>
  <r>
    <x v="945"/>
    <d v="2024-12-03T00:00:00"/>
    <x v="149"/>
    <s v="Rohan Sharma"/>
    <s v="Male"/>
    <n v="24"/>
    <x v="3"/>
    <x v="1"/>
    <s v="P503"/>
    <x v="12"/>
    <x v="5"/>
    <x v="3"/>
    <n v="450"/>
    <x v="2"/>
    <x v="204"/>
    <n v="1320"/>
    <n v="390"/>
    <x v="2"/>
    <x v="0"/>
    <s v="Q4"/>
    <x v="1"/>
    <n v="22.81"/>
    <n v="0"/>
    <n v="1800"/>
    <n v="90"/>
    <n v="162000"/>
    <n v="0.22807017543859648"/>
    <x v="0"/>
    <x v="8"/>
    <s v="Dec"/>
    <x v="3"/>
    <s v="2024-Dec"/>
    <n v="4"/>
    <s v="OCASSIONAL"/>
  </r>
  <r>
    <x v="946"/>
    <d v="2024-08-02T00:00:00"/>
    <x v="358"/>
    <s v="Varun Malhotra"/>
    <s v="Female"/>
    <n v="20"/>
    <x v="8"/>
    <x v="2"/>
    <s v="P603"/>
    <x v="22"/>
    <x v="6"/>
    <x v="0"/>
    <n v="1200"/>
    <x v="4"/>
    <x v="11"/>
    <n v="800"/>
    <n v="280"/>
    <x v="1"/>
    <x v="0"/>
    <s v="Q3"/>
    <x v="2"/>
    <n v="25.93"/>
    <n v="0"/>
    <n v="1200"/>
    <n v="120"/>
    <n v="144000"/>
    <n v="0.25925925925925924"/>
    <x v="0"/>
    <x v="3"/>
    <s v="Aug"/>
    <x v="2"/>
    <s v="2024-Aug"/>
    <n v="2"/>
    <s v="REGULAR"/>
  </r>
  <r>
    <x v="947"/>
    <d v="2025-10-06T00:00:00"/>
    <x v="367"/>
    <s v="Nikhil Kumar"/>
    <s v="Female"/>
    <n v="35"/>
    <x v="1"/>
    <x v="1"/>
    <s v="P503"/>
    <x v="12"/>
    <x v="5"/>
    <x v="1"/>
    <n v="450"/>
    <x v="3"/>
    <x v="29"/>
    <n v="990"/>
    <n v="360"/>
    <x v="4"/>
    <x v="0"/>
    <s v="Q4"/>
    <x v="0"/>
    <n v="26.67"/>
    <n v="0"/>
    <n v="1350"/>
    <n v="0"/>
    <n v="0"/>
    <n v="0.26666666666666666"/>
    <x v="1"/>
    <x v="6"/>
    <s v="Oct"/>
    <x v="3"/>
    <s v="2025-Oct"/>
    <n v="4"/>
    <s v="OCASSIONAL"/>
  </r>
  <r>
    <x v="948"/>
    <d v="2025-12-06T00:00:00"/>
    <x v="29"/>
    <s v="Karan Shah"/>
    <s v="Female"/>
    <n v="39"/>
    <x v="5"/>
    <x v="0"/>
    <s v="P603"/>
    <x v="22"/>
    <x v="6"/>
    <x v="0"/>
    <n v="1200"/>
    <x v="4"/>
    <x v="271"/>
    <n v="800"/>
    <n v="-280"/>
    <x v="0"/>
    <x v="1"/>
    <s v="Q4"/>
    <x v="0"/>
    <n v="25.93"/>
    <n v="-1600"/>
    <n v="1200"/>
    <n v="120"/>
    <n v="144000"/>
    <n v="0.25925925925925924"/>
    <x v="1"/>
    <x v="8"/>
    <s v="Dec"/>
    <x v="3"/>
    <s v="2025-Dec"/>
    <n v="37"/>
    <s v="FREQUENT"/>
  </r>
  <r>
    <x v="949"/>
    <d v="2024-10-21T00:00:00"/>
    <x v="296"/>
    <s v="Nikhil Das"/>
    <s v="Female"/>
    <n v="20"/>
    <x v="2"/>
    <x v="2"/>
    <s v="P403"/>
    <x v="6"/>
    <x v="0"/>
    <x v="0"/>
    <n v="2500"/>
    <x v="4"/>
    <x v="79"/>
    <n v="1500"/>
    <n v="750"/>
    <x v="2"/>
    <x v="0"/>
    <s v="Q4"/>
    <x v="0"/>
    <n v="33.33"/>
    <n v="0"/>
    <n v="2500"/>
    <n v="250"/>
    <n v="625000"/>
    <n v="0.33333333333333331"/>
    <x v="0"/>
    <x v="6"/>
    <s v="Oct"/>
    <x v="3"/>
    <s v="2024-Oct"/>
    <n v="8"/>
    <s v="FREQUENT"/>
  </r>
  <r>
    <x v="950"/>
    <d v="2025-06-22T00:00:00"/>
    <x v="283"/>
    <s v="Priya Gupta"/>
    <s v="Male"/>
    <n v="43"/>
    <x v="10"/>
    <x v="3"/>
    <s v="P602"/>
    <x v="18"/>
    <x v="6"/>
    <x v="0"/>
    <n v="3500"/>
    <x v="2"/>
    <x v="101"/>
    <n v="2500"/>
    <n v="825"/>
    <x v="4"/>
    <x v="0"/>
    <s v="Q2"/>
    <x v="1"/>
    <n v="24.81"/>
    <n v="0"/>
    <n v="3500"/>
    <n v="175"/>
    <n v="612500"/>
    <n v="0.24812030075187969"/>
    <x v="1"/>
    <x v="4"/>
    <s v="Jun"/>
    <x v="1"/>
    <s v="2025-Jun"/>
    <n v="10"/>
    <s v="FREQUENT"/>
  </r>
  <r>
    <x v="951"/>
    <d v="2024-05-12T00:00:00"/>
    <x v="283"/>
    <s v="Priya Gupta"/>
    <s v="Male"/>
    <n v="43"/>
    <x v="10"/>
    <x v="3"/>
    <s v="P603"/>
    <x v="22"/>
    <x v="6"/>
    <x v="2"/>
    <n v="1200"/>
    <x v="1"/>
    <x v="119"/>
    <n v="1600"/>
    <n v="440"/>
    <x v="2"/>
    <x v="0"/>
    <s v="Q2"/>
    <x v="1"/>
    <n v="21.57"/>
    <n v="0"/>
    <n v="2400"/>
    <n v="360"/>
    <n v="864000"/>
    <n v="0.21568627450980393"/>
    <x v="0"/>
    <x v="1"/>
    <s v="May"/>
    <x v="1"/>
    <s v="2024-May"/>
    <n v="10"/>
    <s v="FREQUENT"/>
  </r>
  <r>
    <x v="952"/>
    <d v="2025-10-09T00:00:00"/>
    <x v="214"/>
    <s v="Meera Sharma"/>
    <s v="Male"/>
    <n v="23"/>
    <x v="8"/>
    <x v="2"/>
    <s v="P502"/>
    <x v="7"/>
    <x v="5"/>
    <x v="2"/>
    <n v="700"/>
    <x v="3"/>
    <x v="165"/>
    <n v="1140"/>
    <n v="260"/>
    <x v="2"/>
    <x v="0"/>
    <s v="Q4"/>
    <x v="0"/>
    <n v="18.57"/>
    <n v="0"/>
    <n v="1400"/>
    <n v="0"/>
    <n v="0"/>
    <n v="0.18571428571428572"/>
    <x v="1"/>
    <x v="6"/>
    <s v="Oct"/>
    <x v="3"/>
    <s v="2025-Oct"/>
    <n v="19"/>
    <s v="FREQUENT"/>
  </r>
  <r>
    <x v="953"/>
    <d v="2025-09-16T00:00:00"/>
    <x v="160"/>
    <s v="Sahil Patel"/>
    <s v="Male"/>
    <n v="59"/>
    <x v="11"/>
    <x v="3"/>
    <s v="P203"/>
    <x v="3"/>
    <x v="1"/>
    <x v="2"/>
    <n v="35000"/>
    <x v="1"/>
    <x v="247"/>
    <n v="54000"/>
    <n v="-5500"/>
    <x v="3"/>
    <x v="1"/>
    <s v="Q3"/>
    <x v="0"/>
    <n v="9.24"/>
    <n v="-108000"/>
    <n v="70000"/>
    <n v="10500"/>
    <n v="735000000"/>
    <n v="9.2436974789915971E-2"/>
    <x v="1"/>
    <x v="9"/>
    <s v="Sep"/>
    <x v="2"/>
    <s v="2025-Sep"/>
    <n v="19"/>
    <s v="FREQUENT"/>
  </r>
  <r>
    <x v="954"/>
    <d v="2024-01-02T00:00:00"/>
    <x v="24"/>
    <s v="Rohan Malhotra"/>
    <s v="Male"/>
    <n v="59"/>
    <x v="0"/>
    <x v="0"/>
    <s v="P104"/>
    <x v="16"/>
    <x v="4"/>
    <x v="0"/>
    <n v="5000"/>
    <x v="3"/>
    <x v="58"/>
    <n v="3500"/>
    <n v="1500"/>
    <x v="1"/>
    <x v="0"/>
    <s v="Q1"/>
    <x v="1"/>
    <n v="30"/>
    <n v="0"/>
    <n v="5000"/>
    <n v="0"/>
    <n v="0"/>
    <n v="0.3"/>
    <x v="0"/>
    <x v="11"/>
    <s v="Jan"/>
    <x v="0"/>
    <s v="2024-Jan"/>
    <n v="14"/>
    <s v="FREQUENT"/>
  </r>
  <r>
    <x v="955"/>
    <d v="2024-04-30T00:00:00"/>
    <x v="300"/>
    <s v="Aditya Shah"/>
    <s v="Male"/>
    <n v="55"/>
    <x v="0"/>
    <x v="0"/>
    <s v="P202"/>
    <x v="1"/>
    <x v="1"/>
    <x v="3"/>
    <n v="12000"/>
    <x v="2"/>
    <x v="272"/>
    <n v="36000"/>
    <n v="-9600"/>
    <x v="3"/>
    <x v="1"/>
    <s v="Q2"/>
    <x v="2"/>
    <n v="21.05"/>
    <n v="-72000"/>
    <n v="48000"/>
    <n v="2400"/>
    <n v="115200000"/>
    <n v="0.21052631578947367"/>
    <x v="0"/>
    <x v="7"/>
    <s v="Apr"/>
    <x v="1"/>
    <s v="2024-Apr"/>
    <n v="4"/>
    <s v="OCASSIONAL"/>
  </r>
  <r>
    <x v="956"/>
    <d v="2025-02-27T00:00:00"/>
    <x v="1"/>
    <s v="Aditya Mehta"/>
    <s v="Male"/>
    <n v="32"/>
    <x v="1"/>
    <x v="1"/>
    <s v="P102"/>
    <x v="11"/>
    <x v="4"/>
    <x v="1"/>
    <n v="28000"/>
    <x v="0"/>
    <x v="180"/>
    <n v="63000"/>
    <n v="4200"/>
    <x v="1"/>
    <x v="0"/>
    <s v="Q1"/>
    <x v="0"/>
    <n v="6.25"/>
    <n v="0"/>
    <n v="84000"/>
    <n v="16800"/>
    <n v="1411200000"/>
    <n v="6.25E-2"/>
    <x v="1"/>
    <x v="5"/>
    <s v="Feb"/>
    <x v="0"/>
    <s v="2025-Feb"/>
    <n v="11"/>
    <s v="FREQUENT"/>
  </r>
  <r>
    <x v="957"/>
    <d v="2025-10-14T00:00:00"/>
    <x v="39"/>
    <s v="Pooja Reddy"/>
    <s v="Female"/>
    <n v="30"/>
    <x v="10"/>
    <x v="3"/>
    <s v="P202"/>
    <x v="1"/>
    <x v="1"/>
    <x v="0"/>
    <n v="12000"/>
    <x v="3"/>
    <x v="45"/>
    <n v="9000"/>
    <n v="3000"/>
    <x v="1"/>
    <x v="0"/>
    <s v="Q4"/>
    <x v="2"/>
    <n v="25"/>
    <n v="0"/>
    <n v="12000"/>
    <n v="0"/>
    <n v="0"/>
    <n v="0.25"/>
    <x v="1"/>
    <x v="6"/>
    <s v="Oct"/>
    <x v="3"/>
    <s v="2025-Oct"/>
    <n v="3"/>
    <s v="REGULAR"/>
  </r>
  <r>
    <x v="958"/>
    <d v="2024-10-15T00:00:00"/>
    <x v="368"/>
    <s v="Amit Das"/>
    <s v="Male"/>
    <n v="43"/>
    <x v="5"/>
    <x v="0"/>
    <s v="P301"/>
    <x v="21"/>
    <x v="3"/>
    <x v="0"/>
    <n v="900"/>
    <x v="3"/>
    <x v="78"/>
    <n v="550"/>
    <n v="350"/>
    <x v="3"/>
    <x v="0"/>
    <s v="Q4"/>
    <x v="2"/>
    <n v="38.89"/>
    <n v="0"/>
    <n v="900"/>
    <n v="0"/>
    <n v="0"/>
    <n v="0.3888888888888889"/>
    <x v="0"/>
    <x v="6"/>
    <s v="Oct"/>
    <x v="3"/>
    <s v="2024-Oct"/>
    <n v="1"/>
    <s v="REGULAR"/>
  </r>
  <r>
    <x v="959"/>
    <d v="2025-06-02T00:00:00"/>
    <x v="306"/>
    <s v="Neha Mishra"/>
    <s v="Male"/>
    <n v="20"/>
    <x v="3"/>
    <x v="1"/>
    <s v="P601"/>
    <x v="17"/>
    <x v="6"/>
    <x v="0"/>
    <n v="3000"/>
    <x v="4"/>
    <x v="129"/>
    <n v="2100"/>
    <n v="600"/>
    <x v="1"/>
    <x v="0"/>
    <s v="Q2"/>
    <x v="1"/>
    <n v="22.22"/>
    <n v="0"/>
    <n v="3000"/>
    <n v="300"/>
    <n v="900000"/>
    <n v="0.22222222222222221"/>
    <x v="1"/>
    <x v="4"/>
    <s v="Jun"/>
    <x v="1"/>
    <s v="2025-Jun"/>
    <n v="5"/>
    <s v="FREQUENT"/>
  </r>
  <r>
    <x v="960"/>
    <d v="2025-12-03T00:00:00"/>
    <x v="249"/>
    <s v="Arjun Nair"/>
    <s v="Male"/>
    <n v="52"/>
    <x v="9"/>
    <x v="0"/>
    <s v="P303"/>
    <x v="4"/>
    <x v="3"/>
    <x v="0"/>
    <n v="3500"/>
    <x v="4"/>
    <x v="30"/>
    <n v="2300"/>
    <n v="850"/>
    <x v="1"/>
    <x v="0"/>
    <s v="Q4"/>
    <x v="2"/>
    <n v="26.98"/>
    <n v="0"/>
    <n v="3500"/>
    <n v="350"/>
    <n v="1225000"/>
    <n v="0.26984126984126983"/>
    <x v="1"/>
    <x v="8"/>
    <s v="Dec"/>
    <x v="3"/>
    <s v="2025-Dec"/>
    <n v="5"/>
    <s v="FREQUENT"/>
  </r>
  <r>
    <x v="961"/>
    <d v="2025-09-22T00:00:00"/>
    <x v="58"/>
    <s v="Neha Das"/>
    <s v="Male"/>
    <n v="21"/>
    <x v="2"/>
    <x v="2"/>
    <s v="P101"/>
    <x v="5"/>
    <x v="4"/>
    <x v="3"/>
    <n v="55000"/>
    <x v="4"/>
    <x v="130"/>
    <n v="160000"/>
    <n v="38000"/>
    <x v="0"/>
    <x v="0"/>
    <s v="Q3"/>
    <x v="0"/>
    <n v="19.190000000000001"/>
    <n v="0"/>
    <n v="220000"/>
    <n v="22000"/>
    <n v="4840000000"/>
    <n v="0.19191919191919191"/>
    <x v="1"/>
    <x v="9"/>
    <s v="Sep"/>
    <x v="2"/>
    <s v="2025-Sep"/>
    <n v="22"/>
    <s v="FREQUENT"/>
  </r>
  <r>
    <x v="962"/>
    <d v="2024-12-12T00:00:00"/>
    <x v="40"/>
    <s v="Akash Nair"/>
    <s v="Female"/>
    <n v="25"/>
    <x v="7"/>
    <x v="1"/>
    <s v="P702"/>
    <x v="14"/>
    <x v="2"/>
    <x v="2"/>
    <n v="7000"/>
    <x v="2"/>
    <x v="105"/>
    <n v="10400"/>
    <n v="2900"/>
    <x v="2"/>
    <x v="0"/>
    <s v="Q4"/>
    <x v="0"/>
    <n v="21.8"/>
    <n v="0"/>
    <n v="14000"/>
    <n v="700"/>
    <n v="9800000"/>
    <n v="0.21804511278195488"/>
    <x v="0"/>
    <x v="8"/>
    <s v="Dec"/>
    <x v="3"/>
    <s v="2024-Dec"/>
    <n v="14"/>
    <s v="FREQUENT"/>
  </r>
  <r>
    <x v="963"/>
    <d v="2024-02-06T00:00:00"/>
    <x v="231"/>
    <s v="Amit Kumar"/>
    <s v="Male"/>
    <n v="36"/>
    <x v="10"/>
    <x v="3"/>
    <s v="P701"/>
    <x v="8"/>
    <x v="2"/>
    <x v="0"/>
    <n v="4500"/>
    <x v="4"/>
    <x v="22"/>
    <n v="3200"/>
    <n v="850"/>
    <x v="1"/>
    <x v="0"/>
    <s v="Q1"/>
    <x v="1"/>
    <n v="20.99"/>
    <n v="0"/>
    <n v="4500"/>
    <n v="450"/>
    <n v="2025000"/>
    <n v="0.20987654320987653"/>
    <x v="0"/>
    <x v="5"/>
    <s v="Feb"/>
    <x v="0"/>
    <s v="2024-Feb"/>
    <n v="5"/>
    <s v="FREQUENT"/>
  </r>
  <r>
    <x v="964"/>
    <d v="2025-04-16T00:00:00"/>
    <x v="269"/>
    <s v="Amit Singh"/>
    <s v="Female"/>
    <n v="52"/>
    <x v="7"/>
    <x v="1"/>
    <s v="P601"/>
    <x v="17"/>
    <x v="6"/>
    <x v="0"/>
    <n v="3000"/>
    <x v="1"/>
    <x v="59"/>
    <n v="2100"/>
    <n v="450"/>
    <x v="0"/>
    <x v="0"/>
    <s v="Q2"/>
    <x v="0"/>
    <n v="17.649999999999999"/>
    <n v="0"/>
    <n v="3000"/>
    <n v="450"/>
    <n v="1350000"/>
    <n v="0.17647058823529413"/>
    <x v="1"/>
    <x v="7"/>
    <s v="Apr"/>
    <x v="1"/>
    <s v="2025-Apr"/>
    <n v="15"/>
    <s v="FREQUENT"/>
  </r>
  <r>
    <x v="965"/>
    <d v="2025-02-27T00:00:00"/>
    <x v="88"/>
    <s v="Rahul Verma"/>
    <s v="Male"/>
    <n v="31"/>
    <x v="6"/>
    <x v="2"/>
    <s v="P102"/>
    <x v="11"/>
    <x v="4"/>
    <x v="0"/>
    <n v="28000"/>
    <x v="2"/>
    <x v="246"/>
    <n v="21000"/>
    <n v="5600"/>
    <x v="0"/>
    <x v="0"/>
    <s v="Q1"/>
    <x v="1"/>
    <n v="21.05"/>
    <n v="0"/>
    <n v="28000"/>
    <n v="1400"/>
    <n v="39200000"/>
    <n v="0.21052631578947367"/>
    <x v="1"/>
    <x v="5"/>
    <s v="Feb"/>
    <x v="0"/>
    <s v="2025-Feb"/>
    <n v="12"/>
    <s v="FREQUENT"/>
  </r>
  <r>
    <x v="966"/>
    <d v="2025-11-25T00:00:00"/>
    <x v="7"/>
    <s v="Ananya Patel"/>
    <s v="Female"/>
    <n v="33"/>
    <x v="7"/>
    <x v="1"/>
    <s v="P303"/>
    <x v="4"/>
    <x v="3"/>
    <x v="1"/>
    <n v="3500"/>
    <x v="3"/>
    <x v="100"/>
    <n v="6900"/>
    <n v="3600"/>
    <x v="2"/>
    <x v="0"/>
    <s v="Q4"/>
    <x v="0"/>
    <n v="34.29"/>
    <n v="0"/>
    <n v="10500"/>
    <n v="0"/>
    <n v="0"/>
    <n v="0.34285714285714286"/>
    <x v="1"/>
    <x v="10"/>
    <s v="Nov"/>
    <x v="3"/>
    <s v="2025-Nov"/>
    <n v="16"/>
    <s v="FREQUENT"/>
  </r>
  <r>
    <x v="967"/>
    <d v="2025-08-14T00:00:00"/>
    <x v="64"/>
    <s v="Pooja Mishra"/>
    <s v="Female"/>
    <n v="23"/>
    <x v="6"/>
    <x v="2"/>
    <s v="P702"/>
    <x v="14"/>
    <x v="2"/>
    <x v="0"/>
    <n v="7000"/>
    <x v="1"/>
    <x v="6"/>
    <n v="5200"/>
    <n v="0"/>
    <x v="1"/>
    <x v="2"/>
    <s v="Q3"/>
    <x v="1"/>
    <n v="0"/>
    <n v="-5200"/>
    <n v="7000"/>
    <n v="1050"/>
    <n v="7350000"/>
    <n v="0"/>
    <x v="1"/>
    <x v="3"/>
    <s v="Aug"/>
    <x v="2"/>
    <s v="2025-Aug"/>
    <n v="13"/>
    <s v="FREQUENT"/>
  </r>
  <r>
    <x v="968"/>
    <d v="2024-12-28T00:00:00"/>
    <x v="214"/>
    <s v="Meera Sharma"/>
    <s v="Male"/>
    <n v="23"/>
    <x v="8"/>
    <x v="2"/>
    <s v="P103"/>
    <x v="19"/>
    <x v="4"/>
    <x v="0"/>
    <n v="2500"/>
    <x v="1"/>
    <x v="35"/>
    <n v="1600"/>
    <n v="525"/>
    <x v="4"/>
    <x v="0"/>
    <s v="Q4"/>
    <x v="0"/>
    <n v="24.71"/>
    <n v="0"/>
    <n v="2500"/>
    <n v="375"/>
    <n v="937500"/>
    <n v="0.24705882352941178"/>
    <x v="0"/>
    <x v="8"/>
    <s v="Dec"/>
    <x v="3"/>
    <s v="2024-Dec"/>
    <n v="19"/>
    <s v="FREQUENT"/>
  </r>
  <r>
    <x v="969"/>
    <d v="2024-02-01T00:00:00"/>
    <x v="62"/>
    <s v="Sahil Kumar"/>
    <s v="Female"/>
    <n v="31"/>
    <x v="1"/>
    <x v="1"/>
    <s v="P303"/>
    <x v="4"/>
    <x v="3"/>
    <x v="0"/>
    <n v="3500"/>
    <x v="2"/>
    <x v="101"/>
    <n v="2300"/>
    <n v="1025"/>
    <x v="4"/>
    <x v="0"/>
    <s v="Q1"/>
    <x v="2"/>
    <n v="30.83"/>
    <n v="0"/>
    <n v="3500"/>
    <n v="175"/>
    <n v="612500"/>
    <n v="0.30827067669172931"/>
    <x v="0"/>
    <x v="5"/>
    <s v="Feb"/>
    <x v="0"/>
    <s v="2024-Feb"/>
    <n v="12"/>
    <s v="FREQUENT"/>
  </r>
  <r>
    <x v="970"/>
    <d v="2024-06-18T00:00:00"/>
    <x v="189"/>
    <s v="Neha Gupta"/>
    <s v="Female"/>
    <n v="53"/>
    <x v="9"/>
    <x v="0"/>
    <s v="P602"/>
    <x v="18"/>
    <x v="6"/>
    <x v="0"/>
    <n v="3500"/>
    <x v="4"/>
    <x v="30"/>
    <n v="2500"/>
    <n v="650"/>
    <x v="2"/>
    <x v="0"/>
    <s v="Q2"/>
    <x v="1"/>
    <n v="20.63"/>
    <n v="0"/>
    <n v="3500"/>
    <n v="350"/>
    <n v="1225000"/>
    <n v="0.20634920634920634"/>
    <x v="0"/>
    <x v="4"/>
    <s v="Jun"/>
    <x v="1"/>
    <s v="2024-Jun"/>
    <n v="10"/>
    <s v="FREQUENT"/>
  </r>
  <r>
    <x v="971"/>
    <d v="2024-04-29T00:00:00"/>
    <x v="24"/>
    <s v="Rohan Malhotra"/>
    <s v="Male"/>
    <n v="59"/>
    <x v="0"/>
    <x v="0"/>
    <s v="P302"/>
    <x v="15"/>
    <x v="3"/>
    <x v="2"/>
    <n v="2200"/>
    <x v="1"/>
    <x v="273"/>
    <n v="2800"/>
    <n v="940"/>
    <x v="3"/>
    <x v="0"/>
    <s v="Q2"/>
    <x v="1"/>
    <n v="25.13"/>
    <n v="0"/>
    <n v="4400"/>
    <n v="660"/>
    <n v="2904000"/>
    <n v="0.25133689839572193"/>
    <x v="0"/>
    <x v="7"/>
    <s v="Apr"/>
    <x v="1"/>
    <s v="2024-Apr"/>
    <n v="14"/>
    <s v="FREQUENT"/>
  </r>
  <r>
    <x v="972"/>
    <d v="2024-02-02T00:00:00"/>
    <x v="182"/>
    <s v="Vikram Shah"/>
    <s v="Male"/>
    <n v="26"/>
    <x v="8"/>
    <x v="2"/>
    <s v="P301"/>
    <x v="21"/>
    <x v="3"/>
    <x v="0"/>
    <n v="900"/>
    <x v="3"/>
    <x v="78"/>
    <n v="550"/>
    <n v="350"/>
    <x v="2"/>
    <x v="0"/>
    <s v="Q1"/>
    <x v="1"/>
    <n v="38.89"/>
    <n v="0"/>
    <n v="900"/>
    <n v="0"/>
    <n v="0"/>
    <n v="0.3888888888888889"/>
    <x v="0"/>
    <x v="5"/>
    <s v="Feb"/>
    <x v="0"/>
    <s v="2024-Feb"/>
    <n v="14"/>
    <s v="FREQUENT"/>
  </r>
  <r>
    <x v="973"/>
    <d v="2024-08-31T00:00:00"/>
    <x v="321"/>
    <s v="Meera Kumar"/>
    <s v="Female"/>
    <n v="44"/>
    <x v="0"/>
    <x v="0"/>
    <s v="P401"/>
    <x v="0"/>
    <x v="0"/>
    <x v="0"/>
    <n v="800"/>
    <x v="2"/>
    <x v="170"/>
    <n v="500"/>
    <n v="-260"/>
    <x v="2"/>
    <x v="1"/>
    <s v="Q3"/>
    <x v="2"/>
    <n v="34.21"/>
    <n v="-1000"/>
    <n v="800"/>
    <n v="40"/>
    <n v="32000"/>
    <n v="0.34210526315789475"/>
    <x v="0"/>
    <x v="3"/>
    <s v="Aug"/>
    <x v="2"/>
    <s v="2024-Aug"/>
    <n v="6"/>
    <s v="FREQUENT"/>
  </r>
  <r>
    <x v="974"/>
    <d v="2024-08-09T00:00:00"/>
    <x v="292"/>
    <s v="Riya Patel"/>
    <s v="Female"/>
    <n v="49"/>
    <x v="9"/>
    <x v="0"/>
    <s v="P503"/>
    <x v="12"/>
    <x v="5"/>
    <x v="0"/>
    <n v="450"/>
    <x v="3"/>
    <x v="113"/>
    <n v="330"/>
    <n v="120"/>
    <x v="1"/>
    <x v="0"/>
    <s v="Q3"/>
    <x v="1"/>
    <n v="26.67"/>
    <n v="0"/>
    <n v="450"/>
    <n v="0"/>
    <n v="0"/>
    <n v="0.26666666666666666"/>
    <x v="0"/>
    <x v="3"/>
    <s v="Aug"/>
    <x v="2"/>
    <s v="2024-Aug"/>
    <n v="4"/>
    <s v="OCASSIONAL"/>
  </r>
  <r>
    <x v="975"/>
    <d v="2024-02-08T00:00:00"/>
    <x v="52"/>
    <s v="Meera Patel"/>
    <s v="Female"/>
    <n v="45"/>
    <x v="2"/>
    <x v="2"/>
    <s v="P202"/>
    <x v="1"/>
    <x v="1"/>
    <x v="2"/>
    <n v="12000"/>
    <x v="2"/>
    <x v="228"/>
    <n v="18000"/>
    <n v="4800"/>
    <x v="0"/>
    <x v="0"/>
    <s v="Q1"/>
    <x v="0"/>
    <n v="21.05"/>
    <n v="0"/>
    <n v="24000"/>
    <n v="1200"/>
    <n v="28800000"/>
    <n v="0.21052631578947367"/>
    <x v="0"/>
    <x v="5"/>
    <s v="Feb"/>
    <x v="0"/>
    <s v="2024-Feb"/>
    <n v="6"/>
    <s v="FREQUENT"/>
  </r>
  <r>
    <x v="976"/>
    <d v="2024-01-26T00:00:00"/>
    <x v="173"/>
    <s v="Priya Gupta"/>
    <s v="Female"/>
    <n v="28"/>
    <x v="9"/>
    <x v="0"/>
    <s v="P502"/>
    <x v="7"/>
    <x v="5"/>
    <x v="2"/>
    <n v="700"/>
    <x v="1"/>
    <x v="188"/>
    <n v="1140"/>
    <n v="50"/>
    <x v="0"/>
    <x v="0"/>
    <s v="Q1"/>
    <x v="0"/>
    <n v="4.2"/>
    <n v="0"/>
    <n v="1400"/>
    <n v="210"/>
    <n v="294000"/>
    <n v="4.2016806722689079E-2"/>
    <x v="0"/>
    <x v="11"/>
    <s v="Jan"/>
    <x v="0"/>
    <s v="2024-Jan"/>
    <n v="17"/>
    <s v="FREQUENT"/>
  </r>
  <r>
    <x v="977"/>
    <d v="2024-12-14T00:00:00"/>
    <x v="41"/>
    <s v="Pooja Joshi"/>
    <s v="Female"/>
    <n v="24"/>
    <x v="1"/>
    <x v="1"/>
    <s v="P502"/>
    <x v="7"/>
    <x v="5"/>
    <x v="2"/>
    <n v="700"/>
    <x v="2"/>
    <x v="7"/>
    <n v="1140"/>
    <n v="190"/>
    <x v="3"/>
    <x v="0"/>
    <s v="Q4"/>
    <x v="1"/>
    <n v="14.29"/>
    <n v="0"/>
    <n v="1400"/>
    <n v="70"/>
    <n v="98000"/>
    <n v="0.14285714285714285"/>
    <x v="0"/>
    <x v="8"/>
    <s v="Dec"/>
    <x v="3"/>
    <s v="2024-Dec"/>
    <n v="14"/>
    <s v="FREQUENT"/>
  </r>
  <r>
    <x v="978"/>
    <d v="2024-12-01T00:00:00"/>
    <x v="125"/>
    <s v="Kavya Shah"/>
    <s v="Male"/>
    <n v="22"/>
    <x v="2"/>
    <x v="2"/>
    <s v="P105"/>
    <x v="20"/>
    <x v="4"/>
    <x v="0"/>
    <n v="22000"/>
    <x v="1"/>
    <x v="120"/>
    <n v="16500"/>
    <n v="2200"/>
    <x v="3"/>
    <x v="0"/>
    <s v="Q4"/>
    <x v="0"/>
    <n v="11.76"/>
    <n v="0"/>
    <n v="22000"/>
    <n v="3300"/>
    <n v="72600000"/>
    <n v="0.11764705882352941"/>
    <x v="0"/>
    <x v="8"/>
    <s v="Dec"/>
    <x v="3"/>
    <s v="2024-Dec"/>
    <n v="13"/>
    <s v="FREQUENT"/>
  </r>
  <r>
    <x v="979"/>
    <d v="2025-06-12T00:00:00"/>
    <x v="86"/>
    <s v="Rohan Das"/>
    <s v="Female"/>
    <n v="31"/>
    <x v="2"/>
    <x v="2"/>
    <s v="P702"/>
    <x v="14"/>
    <x v="2"/>
    <x v="2"/>
    <n v="7000"/>
    <x v="1"/>
    <x v="213"/>
    <n v="10400"/>
    <n v="1500"/>
    <x v="4"/>
    <x v="0"/>
    <s v="Q2"/>
    <x v="1"/>
    <n v="12.61"/>
    <n v="0"/>
    <n v="14000"/>
    <n v="2100"/>
    <n v="29400000"/>
    <n v="0.12605042016806722"/>
    <x v="1"/>
    <x v="4"/>
    <s v="Jun"/>
    <x v="1"/>
    <s v="2025-Jun"/>
    <n v="13"/>
    <s v="FREQUENT"/>
  </r>
  <r>
    <x v="980"/>
    <d v="2024-02-07T00:00:00"/>
    <x v="58"/>
    <s v="Neha Das"/>
    <s v="Male"/>
    <n v="21"/>
    <x v="2"/>
    <x v="2"/>
    <s v="P501"/>
    <x v="13"/>
    <x v="5"/>
    <x v="0"/>
    <n v="550"/>
    <x v="4"/>
    <x v="274"/>
    <n v="450"/>
    <n v="45"/>
    <x v="1"/>
    <x v="0"/>
    <s v="Q1"/>
    <x v="0"/>
    <n v="9.09"/>
    <n v="0"/>
    <n v="550"/>
    <n v="55"/>
    <n v="30250"/>
    <n v="9.0909090909090912E-2"/>
    <x v="0"/>
    <x v="5"/>
    <s v="Feb"/>
    <x v="0"/>
    <s v="2024-Feb"/>
    <n v="22"/>
    <s v="FREQUENT"/>
  </r>
  <r>
    <x v="981"/>
    <d v="2024-04-28T00:00:00"/>
    <x v="141"/>
    <s v="Rohan Mehta"/>
    <s v="Male"/>
    <n v="59"/>
    <x v="4"/>
    <x v="3"/>
    <s v="P101"/>
    <x v="5"/>
    <x v="4"/>
    <x v="2"/>
    <n v="55000"/>
    <x v="4"/>
    <x v="102"/>
    <n v="80000"/>
    <n v="19000"/>
    <x v="1"/>
    <x v="0"/>
    <s v="Q2"/>
    <x v="0"/>
    <n v="19.190000000000001"/>
    <n v="0"/>
    <n v="110000"/>
    <n v="11000"/>
    <n v="1210000000"/>
    <n v="0.19191919191919191"/>
    <x v="0"/>
    <x v="7"/>
    <s v="Apr"/>
    <x v="1"/>
    <s v="2024-Apr"/>
    <n v="16"/>
    <s v="FREQUENT"/>
  </r>
  <r>
    <x v="982"/>
    <d v="2025-08-31T00:00:00"/>
    <x v="201"/>
    <s v="Arjun Kumar"/>
    <s v="Female"/>
    <n v="37"/>
    <x v="10"/>
    <x v="3"/>
    <s v="P103"/>
    <x v="19"/>
    <x v="4"/>
    <x v="3"/>
    <n v="2500"/>
    <x v="2"/>
    <x v="6"/>
    <n v="6400"/>
    <n v="0"/>
    <x v="1"/>
    <x v="2"/>
    <s v="Q3"/>
    <x v="0"/>
    <n v="0"/>
    <n v="-6400"/>
    <n v="10000"/>
    <n v="500"/>
    <n v="5000000"/>
    <n v="0"/>
    <x v="1"/>
    <x v="3"/>
    <s v="Aug"/>
    <x v="2"/>
    <s v="2025-Aug"/>
    <n v="16"/>
    <s v="FREQUENT"/>
  </r>
  <r>
    <x v="983"/>
    <d v="2024-04-15T00:00:00"/>
    <x v="130"/>
    <s v="Pooja Das"/>
    <s v="Male"/>
    <n v="34"/>
    <x v="9"/>
    <x v="0"/>
    <s v="P503"/>
    <x v="12"/>
    <x v="5"/>
    <x v="4"/>
    <n v="450"/>
    <x v="4"/>
    <x v="227"/>
    <n v="1650"/>
    <n v="375"/>
    <x v="3"/>
    <x v="0"/>
    <s v="Q2"/>
    <x v="1"/>
    <n v="18.52"/>
    <n v="0"/>
    <n v="2250"/>
    <n v="225"/>
    <n v="506250"/>
    <n v="0.18518518518518517"/>
    <x v="0"/>
    <x v="7"/>
    <s v="Apr"/>
    <x v="1"/>
    <s v="2024-Apr"/>
    <n v="7"/>
    <s v="FREQUENT"/>
  </r>
  <r>
    <x v="984"/>
    <d v="2024-01-24T00:00:00"/>
    <x v="367"/>
    <s v="Nikhil Kumar"/>
    <s v="Female"/>
    <n v="35"/>
    <x v="1"/>
    <x v="1"/>
    <s v="P602"/>
    <x v="18"/>
    <x v="6"/>
    <x v="2"/>
    <n v="3500"/>
    <x v="1"/>
    <x v="17"/>
    <n v="5000"/>
    <n v="950"/>
    <x v="3"/>
    <x v="0"/>
    <s v="Q1"/>
    <x v="0"/>
    <n v="15.97"/>
    <n v="0"/>
    <n v="7000"/>
    <n v="1050"/>
    <n v="7350000"/>
    <n v="0.15966386554621848"/>
    <x v="0"/>
    <x v="11"/>
    <s v="Jan"/>
    <x v="0"/>
    <s v="2024-Jan"/>
    <n v="4"/>
    <s v="OCASSIONAL"/>
  </r>
  <r>
    <x v="985"/>
    <d v="2024-08-02T00:00:00"/>
    <x v="253"/>
    <s v="Meera Verma"/>
    <s v="Male"/>
    <n v="51"/>
    <x v="7"/>
    <x v="1"/>
    <s v="P303"/>
    <x v="4"/>
    <x v="3"/>
    <x v="0"/>
    <n v="3500"/>
    <x v="4"/>
    <x v="30"/>
    <n v="2300"/>
    <n v="850"/>
    <x v="1"/>
    <x v="0"/>
    <s v="Q3"/>
    <x v="2"/>
    <n v="26.98"/>
    <n v="0"/>
    <n v="3500"/>
    <n v="350"/>
    <n v="1225000"/>
    <n v="0.26984126984126983"/>
    <x v="0"/>
    <x v="3"/>
    <s v="Aug"/>
    <x v="2"/>
    <s v="2024-Aug"/>
    <n v="4"/>
    <s v="OCASSIONAL"/>
  </r>
  <r>
    <x v="986"/>
    <d v="2025-06-29T00:00:00"/>
    <x v="125"/>
    <s v="Kavya Shah"/>
    <s v="Male"/>
    <n v="22"/>
    <x v="2"/>
    <x v="2"/>
    <s v="P303"/>
    <x v="4"/>
    <x v="3"/>
    <x v="0"/>
    <n v="3500"/>
    <x v="2"/>
    <x v="101"/>
    <n v="2300"/>
    <n v="1025"/>
    <x v="3"/>
    <x v="0"/>
    <s v="Q2"/>
    <x v="0"/>
    <n v="30.83"/>
    <n v="0"/>
    <n v="3500"/>
    <n v="175"/>
    <n v="612500"/>
    <n v="0.30827067669172931"/>
    <x v="1"/>
    <x v="4"/>
    <s v="Jun"/>
    <x v="1"/>
    <s v="2025-Jun"/>
    <n v="13"/>
    <s v="FREQUENT"/>
  </r>
  <r>
    <x v="987"/>
    <d v="2024-10-06T00:00:00"/>
    <x v="308"/>
    <s v="Sahil Joshi"/>
    <s v="Male"/>
    <n v="45"/>
    <x v="5"/>
    <x v="0"/>
    <s v="P105"/>
    <x v="20"/>
    <x v="4"/>
    <x v="1"/>
    <n v="22000"/>
    <x v="2"/>
    <x v="275"/>
    <n v="49500"/>
    <n v="13200"/>
    <x v="1"/>
    <x v="0"/>
    <s v="Q4"/>
    <x v="0"/>
    <n v="21.05"/>
    <n v="0"/>
    <n v="66000"/>
    <n v="3300"/>
    <n v="217800000"/>
    <n v="0.21052631578947367"/>
    <x v="0"/>
    <x v="6"/>
    <s v="Oct"/>
    <x v="3"/>
    <s v="2024-Oct"/>
    <n v="10"/>
    <s v="FREQUENT"/>
  </r>
  <r>
    <x v="988"/>
    <d v="2025-09-29T00:00:00"/>
    <x v="29"/>
    <s v="Karan Shah"/>
    <s v="Female"/>
    <n v="39"/>
    <x v="5"/>
    <x v="0"/>
    <s v="P601"/>
    <x v="17"/>
    <x v="6"/>
    <x v="2"/>
    <n v="3000"/>
    <x v="1"/>
    <x v="260"/>
    <n v="4200"/>
    <n v="900"/>
    <x v="2"/>
    <x v="0"/>
    <s v="Q3"/>
    <x v="0"/>
    <n v="17.649999999999999"/>
    <n v="0"/>
    <n v="6000"/>
    <n v="900"/>
    <n v="5400000"/>
    <n v="0.17647058823529413"/>
    <x v="1"/>
    <x v="9"/>
    <s v="Sep"/>
    <x v="2"/>
    <s v="2025-Sep"/>
    <n v="37"/>
    <s v="FREQUENT"/>
  </r>
  <r>
    <x v="989"/>
    <d v="2024-12-24T00:00:00"/>
    <x v="369"/>
    <s v="Nikhil Patel"/>
    <s v="Female"/>
    <n v="21"/>
    <x v="3"/>
    <x v="1"/>
    <s v="P601"/>
    <x v="17"/>
    <x v="6"/>
    <x v="2"/>
    <n v="3000"/>
    <x v="3"/>
    <x v="145"/>
    <n v="4200"/>
    <n v="1800"/>
    <x v="1"/>
    <x v="0"/>
    <s v="Q4"/>
    <x v="1"/>
    <n v="30"/>
    <n v="0"/>
    <n v="6000"/>
    <n v="0"/>
    <n v="0"/>
    <n v="0.3"/>
    <x v="0"/>
    <x v="8"/>
    <s v="Dec"/>
    <x v="3"/>
    <s v="2024-Dec"/>
    <n v="9"/>
    <s v="FREQUENT"/>
  </r>
  <r>
    <x v="990"/>
    <d v="2025-12-22T00:00:00"/>
    <x v="148"/>
    <s v="Neha Das"/>
    <s v="Male"/>
    <n v="38"/>
    <x v="9"/>
    <x v="0"/>
    <s v="P302"/>
    <x v="15"/>
    <x v="3"/>
    <x v="0"/>
    <n v="2200"/>
    <x v="1"/>
    <x v="21"/>
    <n v="1400"/>
    <n v="470"/>
    <x v="2"/>
    <x v="0"/>
    <s v="Q4"/>
    <x v="0"/>
    <n v="25.13"/>
    <n v="0"/>
    <n v="2200"/>
    <n v="330"/>
    <n v="726000"/>
    <n v="0.25133689839572193"/>
    <x v="1"/>
    <x v="8"/>
    <s v="Dec"/>
    <x v="3"/>
    <s v="2025-Dec"/>
    <n v="21"/>
    <s v="FREQUENT"/>
  </r>
  <r>
    <x v="991"/>
    <d v="2024-11-14T00:00:00"/>
    <x v="137"/>
    <s v="Pooja Patel"/>
    <s v="Female"/>
    <n v="22"/>
    <x v="6"/>
    <x v="2"/>
    <s v="P603"/>
    <x v="22"/>
    <x v="6"/>
    <x v="0"/>
    <n v="1200"/>
    <x v="2"/>
    <x v="160"/>
    <n v="800"/>
    <n v="340"/>
    <x v="0"/>
    <x v="0"/>
    <s v="Q4"/>
    <x v="1"/>
    <n v="29.82"/>
    <n v="0"/>
    <n v="1200"/>
    <n v="60"/>
    <n v="72000"/>
    <n v="0.2982456140350877"/>
    <x v="0"/>
    <x v="10"/>
    <s v="Nov"/>
    <x v="3"/>
    <s v="2024-Nov"/>
    <n v="6"/>
    <s v="FREQUENT"/>
  </r>
  <r>
    <x v="992"/>
    <d v="2024-02-21T00:00:00"/>
    <x v="226"/>
    <s v="Nikhil Reddy"/>
    <s v="Male"/>
    <n v="48"/>
    <x v="6"/>
    <x v="2"/>
    <s v="P105"/>
    <x v="20"/>
    <x v="4"/>
    <x v="0"/>
    <n v="22000"/>
    <x v="0"/>
    <x v="6"/>
    <n v="16500"/>
    <n v="0"/>
    <x v="1"/>
    <x v="2"/>
    <s v="Q1"/>
    <x v="0"/>
    <n v="0"/>
    <n v="-16500"/>
    <n v="22000"/>
    <n v="4400"/>
    <n v="96800000"/>
    <n v="0"/>
    <x v="0"/>
    <x v="5"/>
    <s v="Feb"/>
    <x v="0"/>
    <s v="2024-Feb"/>
    <n v="6"/>
    <s v="FREQUENT"/>
  </r>
  <r>
    <x v="993"/>
    <d v="2024-02-21T00:00:00"/>
    <x v="54"/>
    <s v="Varun Das"/>
    <s v="Male"/>
    <n v="26"/>
    <x v="3"/>
    <x v="1"/>
    <s v="P104"/>
    <x v="16"/>
    <x v="4"/>
    <x v="0"/>
    <n v="5000"/>
    <x v="5"/>
    <x v="77"/>
    <n v="3500"/>
    <n v="250"/>
    <x v="1"/>
    <x v="0"/>
    <s v="Q1"/>
    <x v="0"/>
    <n v="6.67"/>
    <n v="0"/>
    <n v="5000"/>
    <n v="1250"/>
    <n v="6250000"/>
    <n v="6.6666666666666666E-2"/>
    <x v="0"/>
    <x v="5"/>
    <s v="Feb"/>
    <x v="0"/>
    <s v="2024-Feb"/>
    <n v="32"/>
    <s v="FREQUENT"/>
  </r>
  <r>
    <x v="994"/>
    <d v="2025-02-05T00:00:00"/>
    <x v="370"/>
    <s v="Sneha Verma"/>
    <s v="Female"/>
    <n v="35"/>
    <x v="6"/>
    <x v="2"/>
    <s v="P201"/>
    <x v="9"/>
    <x v="1"/>
    <x v="2"/>
    <n v="8500"/>
    <x v="4"/>
    <x v="6"/>
    <n v="13000"/>
    <n v="0"/>
    <x v="3"/>
    <x v="2"/>
    <s v="Q1"/>
    <x v="2"/>
    <n v="0"/>
    <n v="-13000"/>
    <n v="17000"/>
    <n v="1700"/>
    <n v="28900000"/>
    <n v="0"/>
    <x v="1"/>
    <x v="5"/>
    <s v="Feb"/>
    <x v="0"/>
    <s v="2025-Feb"/>
    <n v="3"/>
    <s v="REGULAR"/>
  </r>
  <r>
    <x v="995"/>
    <d v="2025-10-06T00:00:00"/>
    <x v="290"/>
    <s v="Rohan Verma"/>
    <s v="Male"/>
    <n v="45"/>
    <x v="2"/>
    <x v="2"/>
    <s v="P703"/>
    <x v="2"/>
    <x v="2"/>
    <x v="2"/>
    <n v="4000"/>
    <x v="4"/>
    <x v="137"/>
    <n v="5800"/>
    <n v="1400"/>
    <x v="3"/>
    <x v="0"/>
    <s v="Q4"/>
    <x v="0"/>
    <n v="19.440000000000001"/>
    <n v="0"/>
    <n v="8000"/>
    <n v="800"/>
    <n v="6400000"/>
    <n v="0.19444444444444445"/>
    <x v="1"/>
    <x v="6"/>
    <s v="Oct"/>
    <x v="3"/>
    <s v="2025-Oct"/>
    <n v="17"/>
    <s v="FREQUENT"/>
  </r>
  <r>
    <x v="996"/>
    <d v="2024-11-15T00:00:00"/>
    <x v="15"/>
    <s v="Pooja Patel"/>
    <s v="Female"/>
    <n v="42"/>
    <x v="2"/>
    <x v="2"/>
    <s v="P303"/>
    <x v="4"/>
    <x v="3"/>
    <x v="2"/>
    <n v="3500"/>
    <x v="2"/>
    <x v="110"/>
    <n v="4600"/>
    <n v="2050"/>
    <x v="0"/>
    <x v="0"/>
    <s v="Q4"/>
    <x v="1"/>
    <n v="30.83"/>
    <n v="0"/>
    <n v="7000"/>
    <n v="350"/>
    <n v="2450000"/>
    <n v="0.30827067669172931"/>
    <x v="0"/>
    <x v="10"/>
    <s v="Nov"/>
    <x v="3"/>
    <s v="2024-Nov"/>
    <n v="6"/>
    <s v="FREQUENT"/>
  </r>
  <r>
    <x v="997"/>
    <d v="2025-11-17T00:00:00"/>
    <x v="40"/>
    <s v="Akash Nair"/>
    <s v="Female"/>
    <n v="25"/>
    <x v="7"/>
    <x v="1"/>
    <s v="P601"/>
    <x v="17"/>
    <x v="6"/>
    <x v="2"/>
    <n v="3000"/>
    <x v="2"/>
    <x v="6"/>
    <n v="4200"/>
    <n v="0"/>
    <x v="1"/>
    <x v="2"/>
    <s v="Q4"/>
    <x v="0"/>
    <n v="0"/>
    <n v="-4200"/>
    <n v="6000"/>
    <n v="300"/>
    <n v="1800000"/>
    <n v="0"/>
    <x v="1"/>
    <x v="10"/>
    <s v="Nov"/>
    <x v="3"/>
    <s v="2025-Nov"/>
    <n v="14"/>
    <s v="FREQUENT"/>
  </r>
  <r>
    <x v="998"/>
    <d v="2025-04-21T00:00:00"/>
    <x v="97"/>
    <s v="Amit Singh"/>
    <s v="Male"/>
    <n v="38"/>
    <x v="8"/>
    <x v="2"/>
    <s v="P602"/>
    <x v="18"/>
    <x v="6"/>
    <x v="0"/>
    <n v="3500"/>
    <x v="4"/>
    <x v="30"/>
    <n v="2500"/>
    <n v="650"/>
    <x v="1"/>
    <x v="0"/>
    <s v="Q2"/>
    <x v="0"/>
    <n v="20.63"/>
    <n v="0"/>
    <n v="3500"/>
    <n v="350"/>
    <n v="1225000"/>
    <n v="0.20634920634920634"/>
    <x v="1"/>
    <x v="7"/>
    <s v="Apr"/>
    <x v="1"/>
    <s v="2025-Apr"/>
    <n v="11"/>
    <s v="FREQUENT"/>
  </r>
  <r>
    <x v="999"/>
    <d v="2025-12-16T00:00:00"/>
    <x v="175"/>
    <s v="Ananya Mehta"/>
    <s v="Female"/>
    <n v="48"/>
    <x v="1"/>
    <x v="1"/>
    <s v="P501"/>
    <x v="13"/>
    <x v="5"/>
    <x v="2"/>
    <n v="550"/>
    <x v="3"/>
    <x v="276"/>
    <n v="900"/>
    <n v="200"/>
    <x v="1"/>
    <x v="0"/>
    <s v="Q4"/>
    <x v="0"/>
    <n v="18.18"/>
    <n v="0"/>
    <n v="1100"/>
    <n v="0"/>
    <n v="0"/>
    <n v="0.18181818181818182"/>
    <x v="1"/>
    <x v="8"/>
    <s v="Dec"/>
    <x v="3"/>
    <s v="2025-Dec"/>
    <n v="11"/>
    <s v="FREQUENT"/>
  </r>
  <r>
    <x v="1000"/>
    <d v="2025-10-21T00:00:00"/>
    <x v="79"/>
    <s v="Meera Malhotra"/>
    <s v="Female"/>
    <n v="55"/>
    <x v="11"/>
    <x v="3"/>
    <s v="P703"/>
    <x v="2"/>
    <x v="2"/>
    <x v="2"/>
    <n v="4000"/>
    <x v="1"/>
    <x v="71"/>
    <n v="5800"/>
    <n v="1000"/>
    <x v="3"/>
    <x v="0"/>
    <s v="Q4"/>
    <x v="0"/>
    <n v="14.71"/>
    <n v="0"/>
    <n v="8000"/>
    <n v="1200"/>
    <n v="9600000"/>
    <n v="0.14705882352941177"/>
    <x v="1"/>
    <x v="6"/>
    <s v="Oct"/>
    <x v="3"/>
    <s v="2025-Oct"/>
    <n v="9"/>
    <s v="FREQUENT"/>
  </r>
  <r>
    <x v="1001"/>
    <d v="2024-08-17T00:00:00"/>
    <x v="32"/>
    <s v="Varun Singh"/>
    <s v="Female"/>
    <n v="40"/>
    <x v="2"/>
    <x v="2"/>
    <s v="P105"/>
    <x v="20"/>
    <x v="4"/>
    <x v="2"/>
    <n v="22000"/>
    <x v="4"/>
    <x v="195"/>
    <n v="33000"/>
    <n v="6600"/>
    <x v="0"/>
    <x v="0"/>
    <s v="Q3"/>
    <x v="0"/>
    <n v="16.670000000000002"/>
    <n v="0"/>
    <n v="44000"/>
    <n v="4400"/>
    <n v="193600000"/>
    <n v="0.16666666666666666"/>
    <x v="0"/>
    <x v="3"/>
    <s v="Aug"/>
    <x v="2"/>
    <s v="2024-Aug"/>
    <n v="10"/>
    <s v="FREQUENT"/>
  </r>
  <r>
    <x v="1002"/>
    <d v="2025-01-07T00:00:00"/>
    <x v="294"/>
    <s v="Ananya Reddy"/>
    <s v="Male"/>
    <n v="27"/>
    <x v="2"/>
    <x v="2"/>
    <s v="P402"/>
    <x v="10"/>
    <x v="0"/>
    <x v="1"/>
    <n v="600"/>
    <x v="2"/>
    <x v="6"/>
    <n v="1140"/>
    <n v="0"/>
    <x v="1"/>
    <x v="2"/>
    <s v="Q1"/>
    <x v="1"/>
    <n v="0"/>
    <n v="-1140"/>
    <n v="1800"/>
    <n v="90"/>
    <n v="162000"/>
    <n v="0"/>
    <x v="1"/>
    <x v="11"/>
    <s v="Jan"/>
    <x v="0"/>
    <s v="2025-Jan"/>
    <n v="5"/>
    <s v="FREQUENT"/>
  </r>
  <r>
    <x v="1003"/>
    <d v="2024-12-04T00:00:00"/>
    <x v="112"/>
    <s v="Arjun Mishra"/>
    <s v="Female"/>
    <n v="36"/>
    <x v="4"/>
    <x v="3"/>
    <s v="P303"/>
    <x v="4"/>
    <x v="3"/>
    <x v="0"/>
    <n v="3500"/>
    <x v="3"/>
    <x v="54"/>
    <n v="2300"/>
    <n v="1200"/>
    <x v="2"/>
    <x v="0"/>
    <s v="Q4"/>
    <x v="1"/>
    <n v="34.29"/>
    <n v="0"/>
    <n v="3500"/>
    <n v="0"/>
    <n v="0"/>
    <n v="0.34285714285714286"/>
    <x v="0"/>
    <x v="8"/>
    <s v="Dec"/>
    <x v="3"/>
    <s v="2024-Dec"/>
    <n v="8"/>
    <s v="FREQUENT"/>
  </r>
  <r>
    <x v="1004"/>
    <d v="2025-05-01T00:00:00"/>
    <x v="27"/>
    <s v="Arjun Das"/>
    <s v="Male"/>
    <n v="47"/>
    <x v="10"/>
    <x v="3"/>
    <s v="P104"/>
    <x v="16"/>
    <x v="4"/>
    <x v="0"/>
    <n v="5000"/>
    <x v="1"/>
    <x v="133"/>
    <n v="3500"/>
    <n v="750"/>
    <x v="1"/>
    <x v="0"/>
    <s v="Q2"/>
    <x v="0"/>
    <n v="17.649999999999999"/>
    <n v="0"/>
    <n v="5000"/>
    <n v="750"/>
    <n v="3750000"/>
    <n v="0.17647058823529413"/>
    <x v="1"/>
    <x v="1"/>
    <s v="May"/>
    <x v="1"/>
    <s v="2025-May"/>
    <n v="10"/>
    <s v="FREQUENT"/>
  </r>
  <r>
    <x v="1005"/>
    <d v="2024-06-23T00:00:00"/>
    <x v="371"/>
    <s v="Meera Das"/>
    <s v="Female"/>
    <n v="39"/>
    <x v="7"/>
    <x v="1"/>
    <s v="P302"/>
    <x v="15"/>
    <x v="3"/>
    <x v="0"/>
    <n v="2200"/>
    <x v="2"/>
    <x v="95"/>
    <n v="1400"/>
    <n v="690"/>
    <x v="3"/>
    <x v="0"/>
    <s v="Q2"/>
    <x v="2"/>
    <n v="33.01"/>
    <n v="0"/>
    <n v="2200"/>
    <n v="110"/>
    <n v="242000"/>
    <n v="0.33014354066985646"/>
    <x v="0"/>
    <x v="4"/>
    <s v="Jun"/>
    <x v="1"/>
    <s v="2024-Jun"/>
    <n v="4"/>
    <s v="OCASSIONAL"/>
  </r>
  <r>
    <x v="1006"/>
    <d v="2024-05-10T00:00:00"/>
    <x v="30"/>
    <s v="Sneha Mishra"/>
    <s v="Male"/>
    <n v="56"/>
    <x v="7"/>
    <x v="1"/>
    <s v="P503"/>
    <x v="12"/>
    <x v="5"/>
    <x v="1"/>
    <n v="450"/>
    <x v="0"/>
    <x v="11"/>
    <n v="990"/>
    <n v="90"/>
    <x v="1"/>
    <x v="0"/>
    <s v="Q2"/>
    <x v="0"/>
    <n v="8.33"/>
    <n v="0"/>
    <n v="1350"/>
    <n v="270"/>
    <n v="364500"/>
    <n v="8.3333333333333329E-2"/>
    <x v="0"/>
    <x v="1"/>
    <s v="May"/>
    <x v="1"/>
    <s v="2024-May"/>
    <n v="25"/>
    <s v="FREQUENT"/>
  </r>
  <r>
    <x v="1007"/>
    <d v="2024-04-19T00:00:00"/>
    <x v="269"/>
    <s v="Amit Singh"/>
    <s v="Female"/>
    <n v="52"/>
    <x v="7"/>
    <x v="1"/>
    <s v="P303"/>
    <x v="4"/>
    <x v="3"/>
    <x v="1"/>
    <n v="3500"/>
    <x v="4"/>
    <x v="277"/>
    <n v="6900"/>
    <n v="2550"/>
    <x v="2"/>
    <x v="0"/>
    <s v="Q2"/>
    <x v="0"/>
    <n v="26.98"/>
    <n v="0"/>
    <n v="10500"/>
    <n v="1050"/>
    <n v="11025000"/>
    <n v="0.26984126984126983"/>
    <x v="0"/>
    <x v="7"/>
    <s v="Apr"/>
    <x v="1"/>
    <s v="2024-Apr"/>
    <n v="15"/>
    <s v="FREQUENT"/>
  </r>
  <r>
    <x v="1008"/>
    <d v="2024-11-05T00:00:00"/>
    <x v="308"/>
    <s v="Sahil Joshi"/>
    <s v="Male"/>
    <n v="45"/>
    <x v="5"/>
    <x v="0"/>
    <s v="P601"/>
    <x v="17"/>
    <x v="6"/>
    <x v="0"/>
    <n v="3000"/>
    <x v="3"/>
    <x v="123"/>
    <n v="2100"/>
    <n v="900"/>
    <x v="2"/>
    <x v="0"/>
    <s v="Q4"/>
    <x v="0"/>
    <n v="30"/>
    <n v="0"/>
    <n v="3000"/>
    <n v="0"/>
    <n v="0"/>
    <n v="0.3"/>
    <x v="0"/>
    <x v="10"/>
    <s v="Nov"/>
    <x v="3"/>
    <s v="2024-Nov"/>
    <n v="10"/>
    <s v="FREQUENT"/>
  </r>
  <r>
    <x v="1009"/>
    <d v="2024-09-01T00:00:00"/>
    <x v="372"/>
    <s v="Pooja Mishra"/>
    <s v="Male"/>
    <n v="33"/>
    <x v="2"/>
    <x v="2"/>
    <s v="P603"/>
    <x v="22"/>
    <x v="6"/>
    <x v="2"/>
    <n v="1200"/>
    <x v="2"/>
    <x v="196"/>
    <n v="1600"/>
    <n v="680"/>
    <x v="1"/>
    <x v="0"/>
    <s v="Q3"/>
    <x v="2"/>
    <n v="29.82"/>
    <n v="0"/>
    <n v="2400"/>
    <n v="120"/>
    <n v="288000"/>
    <n v="0.2982456140350877"/>
    <x v="0"/>
    <x v="9"/>
    <s v="Sep"/>
    <x v="2"/>
    <s v="2024-Sep"/>
    <n v="3"/>
    <s v="REGULAR"/>
  </r>
  <r>
    <x v="1010"/>
    <d v="2025-05-08T00:00:00"/>
    <x v="142"/>
    <s v="Sahil Gupta"/>
    <s v="Female"/>
    <n v="45"/>
    <x v="7"/>
    <x v="1"/>
    <s v="P402"/>
    <x v="10"/>
    <x v="0"/>
    <x v="0"/>
    <n v="600"/>
    <x v="3"/>
    <x v="55"/>
    <n v="380"/>
    <n v="220"/>
    <x v="1"/>
    <x v="0"/>
    <s v="Q2"/>
    <x v="1"/>
    <n v="36.67"/>
    <n v="0"/>
    <n v="600"/>
    <n v="0"/>
    <n v="0"/>
    <n v="0.36666666666666664"/>
    <x v="1"/>
    <x v="1"/>
    <s v="May"/>
    <x v="1"/>
    <s v="2025-May"/>
    <n v="14"/>
    <s v="FREQUENT"/>
  </r>
  <r>
    <x v="1011"/>
    <d v="2025-12-11T00:00:00"/>
    <x v="275"/>
    <s v="Vikram Reddy"/>
    <s v="Female"/>
    <n v="46"/>
    <x v="8"/>
    <x v="2"/>
    <s v="P602"/>
    <x v="18"/>
    <x v="6"/>
    <x v="0"/>
    <n v="3500"/>
    <x v="4"/>
    <x v="13"/>
    <n v="2500"/>
    <n v="-650"/>
    <x v="2"/>
    <x v="1"/>
    <s v="Q4"/>
    <x v="0"/>
    <n v="20.63"/>
    <n v="-5000"/>
    <n v="3500"/>
    <n v="350"/>
    <n v="1225000"/>
    <n v="0.20634920634920634"/>
    <x v="1"/>
    <x v="8"/>
    <s v="Dec"/>
    <x v="3"/>
    <s v="2025-Dec"/>
    <n v="12"/>
    <s v="FREQUENT"/>
  </r>
  <r>
    <x v="1012"/>
    <d v="2025-08-03T00:00:00"/>
    <x v="21"/>
    <s v="Varun Reddy"/>
    <s v="Male"/>
    <n v="35"/>
    <x v="10"/>
    <x v="3"/>
    <s v="P303"/>
    <x v="4"/>
    <x v="3"/>
    <x v="1"/>
    <n v="3500"/>
    <x v="4"/>
    <x v="277"/>
    <n v="6900"/>
    <n v="2550"/>
    <x v="2"/>
    <x v="0"/>
    <s v="Q3"/>
    <x v="0"/>
    <n v="26.98"/>
    <n v="0"/>
    <n v="10500"/>
    <n v="1050"/>
    <n v="11025000"/>
    <n v="0.26984126984126983"/>
    <x v="1"/>
    <x v="3"/>
    <s v="Aug"/>
    <x v="2"/>
    <s v="2025-Aug"/>
    <n v="11"/>
    <s v="FREQUENT"/>
  </r>
  <r>
    <x v="1013"/>
    <d v="2025-11-09T00:00:00"/>
    <x v="290"/>
    <s v="Rohan Verma"/>
    <s v="Male"/>
    <n v="45"/>
    <x v="2"/>
    <x v="2"/>
    <s v="P702"/>
    <x v="14"/>
    <x v="2"/>
    <x v="2"/>
    <n v="7000"/>
    <x v="1"/>
    <x v="6"/>
    <n v="10400"/>
    <n v="0"/>
    <x v="1"/>
    <x v="2"/>
    <s v="Q4"/>
    <x v="0"/>
    <n v="0"/>
    <n v="-10400"/>
    <n v="14000"/>
    <n v="2100"/>
    <n v="29400000"/>
    <n v="0"/>
    <x v="1"/>
    <x v="10"/>
    <s v="Nov"/>
    <x v="3"/>
    <s v="2025-Nov"/>
    <n v="17"/>
    <s v="FREQUENT"/>
  </r>
  <r>
    <x v="1014"/>
    <d v="2025-08-10T00:00:00"/>
    <x v="30"/>
    <s v="Sneha Mishra"/>
    <s v="Male"/>
    <n v="56"/>
    <x v="7"/>
    <x v="1"/>
    <s v="P502"/>
    <x v="7"/>
    <x v="5"/>
    <x v="0"/>
    <n v="700"/>
    <x v="2"/>
    <x v="278"/>
    <n v="570"/>
    <n v="95"/>
    <x v="1"/>
    <x v="0"/>
    <s v="Q3"/>
    <x v="0"/>
    <n v="14.29"/>
    <n v="0"/>
    <n v="700"/>
    <n v="35"/>
    <n v="24500"/>
    <n v="0.14285714285714285"/>
    <x v="1"/>
    <x v="3"/>
    <s v="Aug"/>
    <x v="2"/>
    <s v="2025-Aug"/>
    <n v="25"/>
    <s v="FREQUENT"/>
  </r>
  <r>
    <x v="1015"/>
    <d v="2024-11-29T00:00:00"/>
    <x v="67"/>
    <s v="Priya Das"/>
    <s v="Male"/>
    <n v="46"/>
    <x v="3"/>
    <x v="1"/>
    <s v="P601"/>
    <x v="17"/>
    <x v="6"/>
    <x v="2"/>
    <n v="3000"/>
    <x v="4"/>
    <x v="63"/>
    <n v="4200"/>
    <n v="1200"/>
    <x v="1"/>
    <x v="0"/>
    <s v="Q4"/>
    <x v="2"/>
    <n v="22.22"/>
    <n v="0"/>
    <n v="6000"/>
    <n v="600"/>
    <n v="3600000"/>
    <n v="0.22222222222222221"/>
    <x v="0"/>
    <x v="10"/>
    <s v="Nov"/>
    <x v="3"/>
    <s v="2024-Nov"/>
    <n v="6"/>
    <s v="FREQUENT"/>
  </r>
  <r>
    <x v="1016"/>
    <d v="2024-11-11T00:00:00"/>
    <x v="184"/>
    <s v="Amit Joshi"/>
    <s v="Male"/>
    <n v="21"/>
    <x v="10"/>
    <x v="3"/>
    <s v="P402"/>
    <x v="10"/>
    <x v="0"/>
    <x v="0"/>
    <n v="600"/>
    <x v="4"/>
    <x v="158"/>
    <n v="380"/>
    <n v="160"/>
    <x v="1"/>
    <x v="0"/>
    <s v="Q4"/>
    <x v="1"/>
    <n v="29.63"/>
    <n v="0"/>
    <n v="600"/>
    <n v="60"/>
    <n v="36000"/>
    <n v="0.29629629629629628"/>
    <x v="0"/>
    <x v="10"/>
    <s v="Nov"/>
    <x v="3"/>
    <s v="2024-Nov"/>
    <n v="5"/>
    <s v="FREQUENT"/>
  </r>
  <r>
    <x v="1017"/>
    <d v="2025-09-02T00:00:00"/>
    <x v="34"/>
    <s v="Karan Mishra"/>
    <s v="Female"/>
    <n v="30"/>
    <x v="0"/>
    <x v="0"/>
    <s v="P402"/>
    <x v="10"/>
    <x v="0"/>
    <x v="2"/>
    <n v="600"/>
    <x v="4"/>
    <x v="11"/>
    <n v="760"/>
    <n v="320"/>
    <x v="1"/>
    <x v="0"/>
    <s v="Q3"/>
    <x v="2"/>
    <n v="29.63"/>
    <n v="0"/>
    <n v="1200"/>
    <n v="120"/>
    <n v="144000"/>
    <n v="0.29629629629629628"/>
    <x v="1"/>
    <x v="9"/>
    <s v="Sep"/>
    <x v="2"/>
    <s v="2025-Sep"/>
    <n v="21"/>
    <s v="FREQUENT"/>
  </r>
  <r>
    <x v="1018"/>
    <d v="2024-03-03T00:00:00"/>
    <x v="345"/>
    <s v="Kavya Shah"/>
    <s v="Female"/>
    <n v="30"/>
    <x v="0"/>
    <x v="0"/>
    <s v="P103"/>
    <x v="19"/>
    <x v="4"/>
    <x v="0"/>
    <n v="2500"/>
    <x v="3"/>
    <x v="140"/>
    <n v="1600"/>
    <n v="900"/>
    <x v="1"/>
    <x v="0"/>
    <s v="Q1"/>
    <x v="2"/>
    <n v="36"/>
    <n v="0"/>
    <n v="2500"/>
    <n v="0"/>
    <n v="0"/>
    <n v="0.36"/>
    <x v="0"/>
    <x v="0"/>
    <s v="Mar"/>
    <x v="0"/>
    <s v="2024-Mar"/>
    <n v="3"/>
    <s v="REGULAR"/>
  </r>
  <r>
    <x v="1019"/>
    <d v="2025-08-17T00:00:00"/>
    <x v="194"/>
    <s v="Pooja Mishra"/>
    <s v="Female"/>
    <n v="40"/>
    <x v="3"/>
    <x v="1"/>
    <s v="P701"/>
    <x v="8"/>
    <x v="2"/>
    <x v="1"/>
    <n v="4500"/>
    <x v="4"/>
    <x v="248"/>
    <n v="9600"/>
    <n v="2550"/>
    <x v="0"/>
    <x v="0"/>
    <s v="Q3"/>
    <x v="0"/>
    <n v="20.99"/>
    <n v="0"/>
    <n v="13500"/>
    <n v="1350"/>
    <n v="18225000"/>
    <n v="0.20987654320987653"/>
    <x v="1"/>
    <x v="3"/>
    <s v="Aug"/>
    <x v="2"/>
    <s v="2025-Aug"/>
    <n v="7"/>
    <s v="FREQUENT"/>
  </r>
  <r>
    <x v="1020"/>
    <d v="2025-11-07T00:00:00"/>
    <x v="54"/>
    <s v="Varun Das"/>
    <s v="Male"/>
    <n v="26"/>
    <x v="3"/>
    <x v="1"/>
    <s v="P105"/>
    <x v="20"/>
    <x v="4"/>
    <x v="0"/>
    <n v="22000"/>
    <x v="1"/>
    <x v="120"/>
    <n v="16500"/>
    <n v="2200"/>
    <x v="2"/>
    <x v="0"/>
    <s v="Q4"/>
    <x v="0"/>
    <n v="11.76"/>
    <n v="0"/>
    <n v="22000"/>
    <n v="3300"/>
    <n v="72600000"/>
    <n v="0.11764705882352941"/>
    <x v="1"/>
    <x v="10"/>
    <s v="Nov"/>
    <x v="3"/>
    <s v="2025-Nov"/>
    <n v="32"/>
    <s v="FREQUENT"/>
  </r>
  <r>
    <x v="1021"/>
    <d v="2025-09-22T00:00:00"/>
    <x v="3"/>
    <s v="Kavya Reddy"/>
    <s v="Female"/>
    <n v="51"/>
    <x v="3"/>
    <x v="1"/>
    <s v="P602"/>
    <x v="18"/>
    <x v="6"/>
    <x v="0"/>
    <n v="3500"/>
    <x v="3"/>
    <x v="54"/>
    <n v="2500"/>
    <n v="1000"/>
    <x v="2"/>
    <x v="0"/>
    <s v="Q3"/>
    <x v="1"/>
    <n v="28.57"/>
    <n v="0"/>
    <n v="3500"/>
    <n v="0"/>
    <n v="0"/>
    <n v="0.2857142857142857"/>
    <x v="1"/>
    <x v="9"/>
    <s v="Sep"/>
    <x v="2"/>
    <s v="2025-Sep"/>
    <n v="8"/>
    <s v="FREQUENT"/>
  </r>
  <r>
    <x v="1022"/>
    <d v="2024-11-20T00:00:00"/>
    <x v="216"/>
    <s v="Pooja Shah"/>
    <s v="Male"/>
    <n v="51"/>
    <x v="10"/>
    <x v="3"/>
    <s v="P302"/>
    <x v="15"/>
    <x v="3"/>
    <x v="0"/>
    <n v="2200"/>
    <x v="2"/>
    <x v="6"/>
    <n v="1400"/>
    <n v="0"/>
    <x v="2"/>
    <x v="2"/>
    <s v="Q4"/>
    <x v="0"/>
    <n v="0"/>
    <n v="-1400"/>
    <n v="2200"/>
    <n v="110"/>
    <n v="242000"/>
    <n v="0"/>
    <x v="0"/>
    <x v="10"/>
    <s v="Nov"/>
    <x v="3"/>
    <s v="2024-Nov"/>
    <n v="8"/>
    <s v="FREQUENT"/>
  </r>
  <r>
    <x v="1023"/>
    <d v="2024-11-07T00:00:00"/>
    <x v="373"/>
    <s v="Rahul Das"/>
    <s v="Female"/>
    <n v="42"/>
    <x v="3"/>
    <x v="1"/>
    <s v="P403"/>
    <x v="6"/>
    <x v="0"/>
    <x v="0"/>
    <n v="2500"/>
    <x v="1"/>
    <x v="6"/>
    <n v="1500"/>
    <n v="0"/>
    <x v="3"/>
    <x v="2"/>
    <s v="Q4"/>
    <x v="2"/>
    <n v="0"/>
    <n v="-1500"/>
    <n v="2500"/>
    <n v="375"/>
    <n v="937500"/>
    <n v="0"/>
    <x v="0"/>
    <x v="10"/>
    <s v="Nov"/>
    <x v="3"/>
    <s v="2024-Nov"/>
    <n v="1"/>
    <s v="REGULAR"/>
  </r>
  <r>
    <x v="1024"/>
    <d v="2024-04-01T00:00:00"/>
    <x v="117"/>
    <s v="Akash Gupta"/>
    <s v="Female"/>
    <n v="32"/>
    <x v="11"/>
    <x v="3"/>
    <s v="P602"/>
    <x v="18"/>
    <x v="6"/>
    <x v="2"/>
    <n v="3500"/>
    <x v="4"/>
    <x v="279"/>
    <n v="5000"/>
    <n v="-1300"/>
    <x v="1"/>
    <x v="1"/>
    <s v="Q2"/>
    <x v="2"/>
    <n v="20.63"/>
    <n v="-10000"/>
    <n v="7000"/>
    <n v="700"/>
    <n v="4900000"/>
    <n v="0.20634920634920634"/>
    <x v="0"/>
    <x v="7"/>
    <s v="Apr"/>
    <x v="1"/>
    <s v="2024-Apr"/>
    <n v="23"/>
    <s v="FREQUENT"/>
  </r>
  <r>
    <x v="1025"/>
    <d v="2025-02-17T00:00:00"/>
    <x v="214"/>
    <s v="Meera Sharma"/>
    <s v="Male"/>
    <n v="23"/>
    <x v="8"/>
    <x v="2"/>
    <s v="P105"/>
    <x v="20"/>
    <x v="4"/>
    <x v="0"/>
    <n v="22000"/>
    <x v="4"/>
    <x v="131"/>
    <n v="16500"/>
    <n v="3300"/>
    <x v="0"/>
    <x v="0"/>
    <s v="Q1"/>
    <x v="0"/>
    <n v="16.670000000000002"/>
    <n v="0"/>
    <n v="22000"/>
    <n v="2200"/>
    <n v="48400000"/>
    <n v="0.16666666666666666"/>
    <x v="1"/>
    <x v="5"/>
    <s v="Feb"/>
    <x v="0"/>
    <s v="2025-Feb"/>
    <n v="19"/>
    <s v="FREQUENT"/>
  </r>
  <r>
    <x v="1026"/>
    <d v="2025-07-16T00:00:00"/>
    <x v="0"/>
    <s v="Meera Malhotra"/>
    <s v="Female"/>
    <n v="56"/>
    <x v="0"/>
    <x v="0"/>
    <s v="P102"/>
    <x v="11"/>
    <x v="4"/>
    <x v="0"/>
    <n v="28000"/>
    <x v="2"/>
    <x v="246"/>
    <n v="21000"/>
    <n v="5600"/>
    <x v="1"/>
    <x v="0"/>
    <s v="Q3"/>
    <x v="0"/>
    <n v="21.05"/>
    <n v="0"/>
    <n v="28000"/>
    <n v="1400"/>
    <n v="39200000"/>
    <n v="0.21052631578947367"/>
    <x v="1"/>
    <x v="2"/>
    <s v="Jul"/>
    <x v="2"/>
    <s v="2025-Jul"/>
    <n v="30"/>
    <s v="FREQUENT"/>
  </r>
  <r>
    <x v="1027"/>
    <d v="2025-01-02T00:00:00"/>
    <x v="233"/>
    <s v="Ananya Sharma"/>
    <s v="Female"/>
    <n v="39"/>
    <x v="0"/>
    <x v="0"/>
    <s v="P104"/>
    <x v="16"/>
    <x v="4"/>
    <x v="0"/>
    <n v="5000"/>
    <x v="3"/>
    <x v="58"/>
    <n v="3500"/>
    <n v="1500"/>
    <x v="0"/>
    <x v="0"/>
    <s v="Q1"/>
    <x v="2"/>
    <n v="30"/>
    <n v="0"/>
    <n v="5000"/>
    <n v="0"/>
    <n v="0"/>
    <n v="0.3"/>
    <x v="1"/>
    <x v="11"/>
    <s v="Jan"/>
    <x v="0"/>
    <s v="2025-Jan"/>
    <n v="5"/>
    <s v="FREQUENT"/>
  </r>
  <r>
    <x v="1028"/>
    <d v="2024-08-28T00:00:00"/>
    <x v="2"/>
    <s v="Neha Singh"/>
    <s v="Female"/>
    <n v="43"/>
    <x v="2"/>
    <x v="2"/>
    <s v="P403"/>
    <x v="6"/>
    <x v="0"/>
    <x v="3"/>
    <n v="2500"/>
    <x v="2"/>
    <x v="256"/>
    <n v="6000"/>
    <n v="3500"/>
    <x v="3"/>
    <x v="0"/>
    <s v="Q3"/>
    <x v="0"/>
    <n v="36.840000000000003"/>
    <n v="0"/>
    <n v="10000"/>
    <n v="500"/>
    <n v="5000000"/>
    <n v="0.36842105263157893"/>
    <x v="0"/>
    <x v="3"/>
    <s v="Aug"/>
    <x v="2"/>
    <s v="2024-Aug"/>
    <n v="13"/>
    <s v="FREQUENT"/>
  </r>
  <r>
    <x v="1029"/>
    <d v="2024-11-21T00:00:00"/>
    <x v="362"/>
    <s v="Rohan Verma"/>
    <s v="Female"/>
    <n v="37"/>
    <x v="0"/>
    <x v="0"/>
    <s v="P703"/>
    <x v="2"/>
    <x v="2"/>
    <x v="1"/>
    <n v="4000"/>
    <x v="0"/>
    <x v="280"/>
    <n v="8700"/>
    <n v="900"/>
    <x v="1"/>
    <x v="0"/>
    <s v="Q4"/>
    <x v="0"/>
    <n v="9.3800000000000008"/>
    <n v="0"/>
    <n v="12000"/>
    <n v="2400"/>
    <n v="28800000"/>
    <n v="9.375E-2"/>
    <x v="0"/>
    <x v="10"/>
    <s v="Nov"/>
    <x v="3"/>
    <s v="2024-Nov"/>
    <n v="7"/>
    <s v="FREQUENT"/>
  </r>
  <r>
    <x v="1030"/>
    <d v="2025-07-12T00:00:00"/>
    <x v="31"/>
    <s v="Vikram Das"/>
    <s v="Female"/>
    <n v="39"/>
    <x v="6"/>
    <x v="2"/>
    <s v="P202"/>
    <x v="1"/>
    <x v="1"/>
    <x v="2"/>
    <n v="12000"/>
    <x v="4"/>
    <x v="134"/>
    <n v="18000"/>
    <n v="3600"/>
    <x v="3"/>
    <x v="0"/>
    <s v="Q3"/>
    <x v="1"/>
    <n v="16.670000000000002"/>
    <n v="0"/>
    <n v="24000"/>
    <n v="2400"/>
    <n v="57600000"/>
    <n v="0.16666666666666666"/>
    <x v="1"/>
    <x v="2"/>
    <s v="Jul"/>
    <x v="2"/>
    <s v="2025-Jul"/>
    <n v="9"/>
    <s v="FREQUENT"/>
  </r>
  <r>
    <x v="1031"/>
    <d v="2024-07-11T00:00:00"/>
    <x v="374"/>
    <s v="Sahil Nair"/>
    <s v="Female"/>
    <n v="56"/>
    <x v="0"/>
    <x v="0"/>
    <s v="P601"/>
    <x v="17"/>
    <x v="6"/>
    <x v="0"/>
    <n v="3000"/>
    <x v="4"/>
    <x v="6"/>
    <n v="2100"/>
    <n v="0"/>
    <x v="1"/>
    <x v="2"/>
    <s v="Q3"/>
    <x v="2"/>
    <n v="0"/>
    <n v="-2100"/>
    <n v="3000"/>
    <n v="300"/>
    <n v="900000"/>
    <n v="0"/>
    <x v="0"/>
    <x v="2"/>
    <s v="Jul"/>
    <x v="2"/>
    <s v="2024-Jul"/>
    <n v="1"/>
    <s v="REGULAR"/>
  </r>
  <r>
    <x v="1032"/>
    <d v="2025-03-03T00:00:00"/>
    <x v="15"/>
    <s v="Pooja Patel"/>
    <s v="Female"/>
    <n v="42"/>
    <x v="2"/>
    <x v="2"/>
    <s v="P105"/>
    <x v="20"/>
    <x v="4"/>
    <x v="0"/>
    <n v="22000"/>
    <x v="2"/>
    <x v="40"/>
    <n v="16500"/>
    <n v="4400"/>
    <x v="1"/>
    <x v="0"/>
    <s v="Q1"/>
    <x v="1"/>
    <n v="21.05"/>
    <n v="0"/>
    <n v="22000"/>
    <n v="1100"/>
    <n v="24200000"/>
    <n v="0.21052631578947367"/>
    <x v="1"/>
    <x v="0"/>
    <s v="Mar"/>
    <x v="0"/>
    <s v="2025-Mar"/>
    <n v="6"/>
    <s v="FREQUENT"/>
  </r>
  <r>
    <x v="1033"/>
    <d v="2024-05-08T00:00:00"/>
    <x v="236"/>
    <s v="Simran Malhotra"/>
    <s v="Male"/>
    <n v="36"/>
    <x v="2"/>
    <x v="2"/>
    <s v="P105"/>
    <x v="20"/>
    <x v="4"/>
    <x v="0"/>
    <n v="22000"/>
    <x v="1"/>
    <x v="120"/>
    <n v="16500"/>
    <n v="2200"/>
    <x v="1"/>
    <x v="0"/>
    <s v="Q2"/>
    <x v="1"/>
    <n v="11.76"/>
    <n v="0"/>
    <n v="22000"/>
    <n v="3300"/>
    <n v="72600000"/>
    <n v="0.11764705882352941"/>
    <x v="0"/>
    <x v="1"/>
    <s v="May"/>
    <x v="1"/>
    <s v="2024-May"/>
    <n v="5"/>
    <s v="FREQUENT"/>
  </r>
  <r>
    <x v="1034"/>
    <d v="2024-05-27T00:00:00"/>
    <x v="97"/>
    <s v="Amit Singh"/>
    <s v="Male"/>
    <n v="38"/>
    <x v="8"/>
    <x v="2"/>
    <s v="P502"/>
    <x v="7"/>
    <x v="5"/>
    <x v="1"/>
    <n v="700"/>
    <x v="4"/>
    <x v="281"/>
    <n v="1710"/>
    <n v="-180"/>
    <x v="3"/>
    <x v="1"/>
    <s v="Q2"/>
    <x v="0"/>
    <n v="9.52"/>
    <n v="-3420"/>
    <n v="2100"/>
    <n v="210"/>
    <n v="441000"/>
    <n v="9.5238095238095233E-2"/>
    <x v="0"/>
    <x v="1"/>
    <s v="May"/>
    <x v="1"/>
    <s v="2024-May"/>
    <n v="11"/>
    <s v="FREQUENT"/>
  </r>
  <r>
    <x v="1035"/>
    <d v="2024-05-19T00:00:00"/>
    <x v="23"/>
    <s v="Priya Reddy"/>
    <s v="Male"/>
    <n v="57"/>
    <x v="6"/>
    <x v="2"/>
    <s v="P103"/>
    <x v="19"/>
    <x v="4"/>
    <x v="0"/>
    <n v="2500"/>
    <x v="1"/>
    <x v="35"/>
    <n v="1600"/>
    <n v="525"/>
    <x v="1"/>
    <x v="0"/>
    <s v="Q2"/>
    <x v="2"/>
    <n v="24.71"/>
    <n v="0"/>
    <n v="2500"/>
    <n v="375"/>
    <n v="937500"/>
    <n v="0.24705882352941178"/>
    <x v="0"/>
    <x v="1"/>
    <s v="May"/>
    <x v="1"/>
    <s v="2024-May"/>
    <n v="14"/>
    <s v="FREQUENT"/>
  </r>
  <r>
    <x v="1036"/>
    <d v="2025-04-11T00:00:00"/>
    <x v="375"/>
    <s v="Aditya Verma"/>
    <s v="Female"/>
    <n v="58"/>
    <x v="2"/>
    <x v="2"/>
    <s v="P703"/>
    <x v="2"/>
    <x v="2"/>
    <x v="0"/>
    <n v="4000"/>
    <x v="3"/>
    <x v="108"/>
    <n v="2900"/>
    <n v="1100"/>
    <x v="2"/>
    <x v="0"/>
    <s v="Q2"/>
    <x v="2"/>
    <n v="27.5"/>
    <n v="0"/>
    <n v="4000"/>
    <n v="0"/>
    <n v="0"/>
    <n v="0.27500000000000002"/>
    <x v="1"/>
    <x v="7"/>
    <s v="Apr"/>
    <x v="1"/>
    <s v="2025-Apr"/>
    <n v="5"/>
    <s v="FREQUENT"/>
  </r>
  <r>
    <x v="1037"/>
    <d v="2024-07-03T00:00:00"/>
    <x v="276"/>
    <s v="Vikram Iyer"/>
    <s v="Female"/>
    <n v="43"/>
    <x v="11"/>
    <x v="3"/>
    <s v="P501"/>
    <x v="13"/>
    <x v="5"/>
    <x v="2"/>
    <n v="550"/>
    <x v="4"/>
    <x v="33"/>
    <n v="900"/>
    <n v="90"/>
    <x v="2"/>
    <x v="0"/>
    <s v="Q3"/>
    <x v="2"/>
    <n v="9.09"/>
    <n v="0"/>
    <n v="1100"/>
    <n v="110"/>
    <n v="121000"/>
    <n v="9.0909090909090912E-2"/>
    <x v="0"/>
    <x v="2"/>
    <s v="Jul"/>
    <x v="2"/>
    <s v="2024-Jul"/>
    <n v="3"/>
    <s v="REGULAR"/>
  </r>
  <r>
    <x v="1038"/>
    <d v="2025-04-05T00:00:00"/>
    <x v="163"/>
    <s v="Riya Mehta"/>
    <s v="Female"/>
    <n v="50"/>
    <x v="10"/>
    <x v="3"/>
    <s v="P402"/>
    <x v="10"/>
    <x v="0"/>
    <x v="0"/>
    <n v="600"/>
    <x v="3"/>
    <x v="55"/>
    <n v="380"/>
    <n v="220"/>
    <x v="1"/>
    <x v="0"/>
    <s v="Q2"/>
    <x v="0"/>
    <n v="36.67"/>
    <n v="0"/>
    <n v="600"/>
    <n v="0"/>
    <n v="0"/>
    <n v="0.36666666666666664"/>
    <x v="1"/>
    <x v="7"/>
    <s v="Apr"/>
    <x v="1"/>
    <s v="2025-Apr"/>
    <n v="20"/>
    <s v="FREQUENT"/>
  </r>
  <r>
    <x v="1039"/>
    <d v="2025-09-11T00:00:00"/>
    <x v="150"/>
    <s v="Aditya Gupta"/>
    <s v="Male"/>
    <n v="44"/>
    <x v="2"/>
    <x v="2"/>
    <s v="P101"/>
    <x v="5"/>
    <x v="4"/>
    <x v="0"/>
    <n v="55000"/>
    <x v="4"/>
    <x v="34"/>
    <n v="40000"/>
    <n v="9500"/>
    <x v="2"/>
    <x v="0"/>
    <s v="Q3"/>
    <x v="1"/>
    <n v="19.190000000000001"/>
    <n v="0"/>
    <n v="55000"/>
    <n v="5500"/>
    <n v="302500000"/>
    <n v="0.19191919191919191"/>
    <x v="1"/>
    <x v="9"/>
    <s v="Sep"/>
    <x v="2"/>
    <s v="2025-Sep"/>
    <n v="3"/>
    <s v="REGULAR"/>
  </r>
  <r>
    <x v="1040"/>
    <d v="2024-08-30T00:00:00"/>
    <x v="376"/>
    <s v="Ananya Iyer"/>
    <s v="Female"/>
    <n v="33"/>
    <x v="5"/>
    <x v="0"/>
    <s v="P703"/>
    <x v="2"/>
    <x v="2"/>
    <x v="0"/>
    <n v="4000"/>
    <x v="3"/>
    <x v="108"/>
    <n v="2900"/>
    <n v="1100"/>
    <x v="2"/>
    <x v="0"/>
    <s v="Q3"/>
    <x v="2"/>
    <n v="27.5"/>
    <n v="0"/>
    <n v="4000"/>
    <n v="0"/>
    <n v="0"/>
    <n v="0.27500000000000002"/>
    <x v="0"/>
    <x v="3"/>
    <s v="Aug"/>
    <x v="2"/>
    <s v="2024-Aug"/>
    <n v="3"/>
    <s v="REGULAR"/>
  </r>
  <r>
    <x v="1041"/>
    <d v="2025-07-13T00:00:00"/>
    <x v="90"/>
    <s v="Meera Verma"/>
    <s v="Female"/>
    <n v="46"/>
    <x v="9"/>
    <x v="0"/>
    <s v="P602"/>
    <x v="18"/>
    <x v="6"/>
    <x v="0"/>
    <n v="3500"/>
    <x v="4"/>
    <x v="13"/>
    <n v="2500"/>
    <n v="-650"/>
    <x v="1"/>
    <x v="1"/>
    <s v="Q3"/>
    <x v="1"/>
    <n v="20.63"/>
    <n v="-5000"/>
    <n v="3500"/>
    <n v="350"/>
    <n v="1225000"/>
    <n v="0.20634920634920634"/>
    <x v="1"/>
    <x v="2"/>
    <s v="Jul"/>
    <x v="2"/>
    <s v="2025-Jul"/>
    <n v="14"/>
    <s v="FREQUENT"/>
  </r>
  <r>
    <x v="1042"/>
    <d v="2025-08-04T00:00:00"/>
    <x v="108"/>
    <s v="Arjun Reddy"/>
    <s v="Female"/>
    <n v="43"/>
    <x v="0"/>
    <x v="0"/>
    <s v="P502"/>
    <x v="7"/>
    <x v="5"/>
    <x v="2"/>
    <n v="700"/>
    <x v="4"/>
    <x v="210"/>
    <n v="1140"/>
    <n v="120"/>
    <x v="3"/>
    <x v="0"/>
    <s v="Q3"/>
    <x v="0"/>
    <n v="9.52"/>
    <n v="0"/>
    <n v="1400"/>
    <n v="140"/>
    <n v="196000"/>
    <n v="9.5238095238095233E-2"/>
    <x v="1"/>
    <x v="3"/>
    <s v="Aug"/>
    <x v="2"/>
    <s v="2025-Aug"/>
    <n v="17"/>
    <s v="FREQUENT"/>
  </r>
  <r>
    <x v="1043"/>
    <d v="2025-05-08T00:00:00"/>
    <x v="148"/>
    <s v="Neha Das"/>
    <s v="Male"/>
    <n v="38"/>
    <x v="9"/>
    <x v="0"/>
    <s v="P703"/>
    <x v="2"/>
    <x v="2"/>
    <x v="0"/>
    <n v="4000"/>
    <x v="4"/>
    <x v="87"/>
    <n v="2900"/>
    <n v="700"/>
    <x v="1"/>
    <x v="0"/>
    <s v="Q2"/>
    <x v="0"/>
    <n v="19.440000000000001"/>
    <n v="0"/>
    <n v="4000"/>
    <n v="400"/>
    <n v="1600000"/>
    <n v="0.19444444444444445"/>
    <x v="1"/>
    <x v="1"/>
    <s v="May"/>
    <x v="1"/>
    <s v="2025-May"/>
    <n v="21"/>
    <s v="FREQUENT"/>
  </r>
  <r>
    <x v="1044"/>
    <d v="2025-06-23T00:00:00"/>
    <x v="59"/>
    <s v="Karan Iyer"/>
    <s v="Male"/>
    <n v="53"/>
    <x v="4"/>
    <x v="3"/>
    <s v="P301"/>
    <x v="21"/>
    <x v="3"/>
    <x v="0"/>
    <n v="900"/>
    <x v="2"/>
    <x v="135"/>
    <n v="550"/>
    <n v="305"/>
    <x v="2"/>
    <x v="0"/>
    <s v="Q2"/>
    <x v="2"/>
    <n v="35.67"/>
    <n v="0"/>
    <n v="900"/>
    <n v="45"/>
    <n v="40500"/>
    <n v="0.35672514619883039"/>
    <x v="1"/>
    <x v="4"/>
    <s v="Jun"/>
    <x v="1"/>
    <s v="2025-Jun"/>
    <n v="4"/>
    <s v="OCASSIONAL"/>
  </r>
  <r>
    <x v="1045"/>
    <d v="2025-09-16T00:00:00"/>
    <x v="0"/>
    <s v="Meera Malhotra"/>
    <s v="Female"/>
    <n v="56"/>
    <x v="0"/>
    <x v="0"/>
    <s v="P103"/>
    <x v="19"/>
    <x v="4"/>
    <x v="1"/>
    <n v="2500"/>
    <x v="0"/>
    <x v="145"/>
    <n v="4800"/>
    <n v="1200"/>
    <x v="1"/>
    <x v="0"/>
    <s v="Q3"/>
    <x v="0"/>
    <n v="20"/>
    <n v="0"/>
    <n v="7500"/>
    <n v="1500"/>
    <n v="11250000"/>
    <n v="0.2"/>
    <x v="1"/>
    <x v="9"/>
    <s v="Sep"/>
    <x v="2"/>
    <s v="2025-Sep"/>
    <n v="30"/>
    <s v="FREQUENT"/>
  </r>
  <r>
    <x v="1046"/>
    <d v="2025-11-10T00:00:00"/>
    <x v="306"/>
    <s v="Neha Mishra"/>
    <s v="Male"/>
    <n v="20"/>
    <x v="3"/>
    <x v="1"/>
    <s v="P702"/>
    <x v="14"/>
    <x v="2"/>
    <x v="2"/>
    <n v="7000"/>
    <x v="2"/>
    <x v="105"/>
    <n v="10400"/>
    <n v="2900"/>
    <x v="1"/>
    <x v="0"/>
    <s v="Q4"/>
    <x v="1"/>
    <n v="21.8"/>
    <n v="0"/>
    <n v="14000"/>
    <n v="700"/>
    <n v="9800000"/>
    <n v="0.21804511278195488"/>
    <x v="1"/>
    <x v="10"/>
    <s v="Nov"/>
    <x v="3"/>
    <s v="2025-Nov"/>
    <n v="5"/>
    <s v="FREQUENT"/>
  </r>
  <r>
    <x v="1047"/>
    <d v="2025-08-16T00:00:00"/>
    <x v="173"/>
    <s v="Priya Gupta"/>
    <s v="Female"/>
    <n v="28"/>
    <x v="9"/>
    <x v="0"/>
    <s v="P302"/>
    <x v="15"/>
    <x v="3"/>
    <x v="0"/>
    <n v="2200"/>
    <x v="2"/>
    <x v="6"/>
    <n v="1400"/>
    <n v="0"/>
    <x v="2"/>
    <x v="2"/>
    <s v="Q3"/>
    <x v="0"/>
    <n v="0"/>
    <n v="-1400"/>
    <n v="2200"/>
    <n v="110"/>
    <n v="242000"/>
    <n v="0"/>
    <x v="1"/>
    <x v="3"/>
    <s v="Aug"/>
    <x v="2"/>
    <s v="2025-Aug"/>
    <n v="17"/>
    <s v="FREQUENT"/>
  </r>
  <r>
    <x v="1048"/>
    <d v="2025-07-01T00:00:00"/>
    <x v="21"/>
    <s v="Varun Reddy"/>
    <s v="Male"/>
    <n v="35"/>
    <x v="10"/>
    <x v="3"/>
    <s v="P101"/>
    <x v="5"/>
    <x v="4"/>
    <x v="2"/>
    <n v="55000"/>
    <x v="4"/>
    <x v="102"/>
    <n v="80000"/>
    <n v="19000"/>
    <x v="2"/>
    <x v="0"/>
    <s v="Q3"/>
    <x v="0"/>
    <n v="19.190000000000001"/>
    <n v="0"/>
    <n v="110000"/>
    <n v="11000"/>
    <n v="1210000000"/>
    <n v="0.19191919191919191"/>
    <x v="1"/>
    <x v="2"/>
    <s v="Jul"/>
    <x v="2"/>
    <s v="2025-Jul"/>
    <n v="11"/>
    <s v="FREQUENT"/>
  </r>
  <r>
    <x v="1049"/>
    <d v="2025-04-25T00:00:00"/>
    <x v="318"/>
    <s v="Amit Sharma"/>
    <s v="Female"/>
    <n v="38"/>
    <x v="9"/>
    <x v="0"/>
    <s v="P602"/>
    <x v="18"/>
    <x v="6"/>
    <x v="0"/>
    <n v="3500"/>
    <x v="2"/>
    <x v="101"/>
    <n v="2500"/>
    <n v="825"/>
    <x v="3"/>
    <x v="0"/>
    <s v="Q2"/>
    <x v="0"/>
    <n v="24.81"/>
    <n v="0"/>
    <n v="3500"/>
    <n v="175"/>
    <n v="612500"/>
    <n v="0.24812030075187969"/>
    <x v="1"/>
    <x v="7"/>
    <s v="Apr"/>
    <x v="1"/>
    <s v="2025-Apr"/>
    <n v="14"/>
    <s v="FREQUENT"/>
  </r>
  <r>
    <x v="1050"/>
    <d v="2024-10-28T00:00:00"/>
    <x v="90"/>
    <s v="Meera Verma"/>
    <s v="Female"/>
    <n v="46"/>
    <x v="9"/>
    <x v="0"/>
    <s v="P302"/>
    <x v="15"/>
    <x v="3"/>
    <x v="2"/>
    <n v="2200"/>
    <x v="4"/>
    <x v="60"/>
    <n v="2800"/>
    <n v="1160"/>
    <x v="1"/>
    <x v="0"/>
    <s v="Q4"/>
    <x v="1"/>
    <n v="29.29"/>
    <n v="0"/>
    <n v="4400"/>
    <n v="440"/>
    <n v="1936000"/>
    <n v="0.29292929292929293"/>
    <x v="0"/>
    <x v="6"/>
    <s v="Oct"/>
    <x v="3"/>
    <s v="2024-Oct"/>
    <n v="14"/>
    <s v="FREQUENT"/>
  </r>
  <r>
    <x v="1051"/>
    <d v="2025-09-03T00:00:00"/>
    <x v="132"/>
    <s v="Meera Iyer"/>
    <s v="Male"/>
    <n v="57"/>
    <x v="6"/>
    <x v="2"/>
    <s v="P302"/>
    <x v="15"/>
    <x v="3"/>
    <x v="2"/>
    <n v="2200"/>
    <x v="2"/>
    <x v="91"/>
    <n v="2800"/>
    <n v="1380"/>
    <x v="3"/>
    <x v="0"/>
    <s v="Q3"/>
    <x v="0"/>
    <n v="33.01"/>
    <n v="0"/>
    <n v="4400"/>
    <n v="220"/>
    <n v="968000"/>
    <n v="0.33014354066985646"/>
    <x v="1"/>
    <x v="9"/>
    <s v="Sep"/>
    <x v="2"/>
    <s v="2025-Sep"/>
    <n v="14"/>
    <s v="FREQUENT"/>
  </r>
  <r>
    <x v="1052"/>
    <d v="2024-03-03T00:00:00"/>
    <x v="203"/>
    <s v="Amit Kumar"/>
    <s v="Male"/>
    <n v="45"/>
    <x v="4"/>
    <x v="3"/>
    <s v="P701"/>
    <x v="8"/>
    <x v="2"/>
    <x v="0"/>
    <n v="4500"/>
    <x v="2"/>
    <x v="132"/>
    <n v="3200"/>
    <n v="1075"/>
    <x v="2"/>
    <x v="0"/>
    <s v="Q1"/>
    <x v="1"/>
    <n v="25.15"/>
    <n v="0"/>
    <n v="4500"/>
    <n v="225"/>
    <n v="1012500"/>
    <n v="0.25146198830409355"/>
    <x v="0"/>
    <x v="0"/>
    <s v="Mar"/>
    <x v="0"/>
    <s v="2024-Mar"/>
    <n v="5"/>
    <s v="FREQUENT"/>
  </r>
  <r>
    <x v="1053"/>
    <d v="2024-02-22T00:00:00"/>
    <x v="29"/>
    <s v="Karan Shah"/>
    <s v="Female"/>
    <n v="39"/>
    <x v="5"/>
    <x v="0"/>
    <s v="P702"/>
    <x v="14"/>
    <x v="2"/>
    <x v="0"/>
    <n v="7000"/>
    <x v="3"/>
    <x v="148"/>
    <n v="5200"/>
    <n v="1800"/>
    <x v="4"/>
    <x v="0"/>
    <s v="Q1"/>
    <x v="0"/>
    <n v="25.71"/>
    <n v="0"/>
    <n v="7000"/>
    <n v="0"/>
    <n v="0"/>
    <n v="0.25714285714285712"/>
    <x v="0"/>
    <x v="5"/>
    <s v="Feb"/>
    <x v="0"/>
    <s v="2024-Feb"/>
    <n v="37"/>
    <s v="FREQUENT"/>
  </r>
  <r>
    <x v="1054"/>
    <d v="2025-10-01T00:00:00"/>
    <x v="377"/>
    <s v="Rahul Verma"/>
    <s v="Male"/>
    <n v="35"/>
    <x v="7"/>
    <x v="1"/>
    <s v="P101"/>
    <x v="5"/>
    <x v="4"/>
    <x v="3"/>
    <n v="55000"/>
    <x v="4"/>
    <x v="130"/>
    <n v="160000"/>
    <n v="38000"/>
    <x v="1"/>
    <x v="0"/>
    <s v="Q4"/>
    <x v="0"/>
    <n v="19.190000000000001"/>
    <n v="0"/>
    <n v="220000"/>
    <n v="22000"/>
    <n v="4840000000"/>
    <n v="0.19191919191919191"/>
    <x v="1"/>
    <x v="6"/>
    <s v="Oct"/>
    <x v="3"/>
    <s v="2025-Oct"/>
    <n v="2"/>
    <s v="REGULAR"/>
  </r>
  <r>
    <x v="1055"/>
    <d v="2025-06-01T00:00:00"/>
    <x v="157"/>
    <s v="Ananya Nair"/>
    <s v="Male"/>
    <n v="47"/>
    <x v="11"/>
    <x v="3"/>
    <s v="P103"/>
    <x v="19"/>
    <x v="4"/>
    <x v="0"/>
    <n v="2500"/>
    <x v="4"/>
    <x v="79"/>
    <n v="1600"/>
    <n v="650"/>
    <x v="0"/>
    <x v="0"/>
    <s v="Q2"/>
    <x v="1"/>
    <n v="28.89"/>
    <n v="0"/>
    <n v="2500"/>
    <n v="250"/>
    <n v="625000"/>
    <n v="0.28888888888888886"/>
    <x v="1"/>
    <x v="4"/>
    <s v="Jun"/>
    <x v="1"/>
    <s v="2025-Jun"/>
    <n v="9"/>
    <s v="FREQUENT"/>
  </r>
  <r>
    <x v="1056"/>
    <d v="2024-05-15T00:00:00"/>
    <x v="24"/>
    <s v="Rohan Malhotra"/>
    <s v="Male"/>
    <n v="59"/>
    <x v="0"/>
    <x v="0"/>
    <s v="P603"/>
    <x v="22"/>
    <x v="6"/>
    <x v="2"/>
    <n v="1200"/>
    <x v="0"/>
    <x v="268"/>
    <n v="1600"/>
    <n v="320"/>
    <x v="1"/>
    <x v="0"/>
    <s v="Q2"/>
    <x v="1"/>
    <n v="16.670000000000002"/>
    <n v="0"/>
    <n v="2400"/>
    <n v="480"/>
    <n v="1152000"/>
    <n v="0.16666666666666666"/>
    <x v="0"/>
    <x v="1"/>
    <s v="May"/>
    <x v="1"/>
    <s v="2024-May"/>
    <n v="14"/>
    <s v="FREQUENT"/>
  </r>
  <r>
    <x v="1057"/>
    <d v="2024-01-15T00:00:00"/>
    <x v="64"/>
    <s v="Pooja Mishra"/>
    <s v="Female"/>
    <n v="23"/>
    <x v="6"/>
    <x v="2"/>
    <s v="P104"/>
    <x v="16"/>
    <x v="4"/>
    <x v="0"/>
    <n v="5000"/>
    <x v="4"/>
    <x v="6"/>
    <n v="3500"/>
    <n v="0"/>
    <x v="2"/>
    <x v="2"/>
    <s v="Q1"/>
    <x v="1"/>
    <n v="0"/>
    <n v="-3500"/>
    <n v="5000"/>
    <n v="500"/>
    <n v="2500000"/>
    <n v="0"/>
    <x v="0"/>
    <x v="11"/>
    <s v="Jan"/>
    <x v="0"/>
    <s v="2024-Jan"/>
    <n v="13"/>
    <s v="FREQUENT"/>
  </r>
  <r>
    <x v="1058"/>
    <d v="2024-06-03T00:00:00"/>
    <x v="144"/>
    <s v="Kavya Shah"/>
    <s v="Male"/>
    <n v="27"/>
    <x v="3"/>
    <x v="1"/>
    <s v="P702"/>
    <x v="14"/>
    <x v="2"/>
    <x v="1"/>
    <n v="7000"/>
    <x v="2"/>
    <x v="111"/>
    <n v="15600"/>
    <n v="4350"/>
    <x v="2"/>
    <x v="0"/>
    <s v="Q2"/>
    <x v="0"/>
    <n v="21.8"/>
    <n v="0"/>
    <n v="21000"/>
    <n v="1050"/>
    <n v="22050000"/>
    <n v="0.21804511278195488"/>
    <x v="0"/>
    <x v="4"/>
    <s v="Jun"/>
    <x v="1"/>
    <s v="2024-Jun"/>
    <n v="26"/>
    <s v="FREQUENT"/>
  </r>
  <r>
    <x v="1059"/>
    <d v="2024-09-24T00:00:00"/>
    <x v="110"/>
    <s v="Simran Joshi"/>
    <s v="Female"/>
    <n v="26"/>
    <x v="9"/>
    <x v="0"/>
    <s v="P703"/>
    <x v="2"/>
    <x v="2"/>
    <x v="2"/>
    <n v="4000"/>
    <x v="2"/>
    <x v="177"/>
    <n v="5800"/>
    <n v="1800"/>
    <x v="1"/>
    <x v="0"/>
    <s v="Q3"/>
    <x v="0"/>
    <n v="23.68"/>
    <n v="0"/>
    <n v="8000"/>
    <n v="400"/>
    <n v="3200000"/>
    <n v="0.23684210526315788"/>
    <x v="0"/>
    <x v="9"/>
    <s v="Sep"/>
    <x v="2"/>
    <s v="2024-Sep"/>
    <n v="18"/>
    <s v="FREQUENT"/>
  </r>
  <r>
    <x v="1060"/>
    <d v="2025-06-24T00:00:00"/>
    <x v="378"/>
    <s v="Kavya Iyer"/>
    <s v="Female"/>
    <n v="53"/>
    <x v="4"/>
    <x v="3"/>
    <s v="P102"/>
    <x v="11"/>
    <x v="4"/>
    <x v="0"/>
    <n v="28000"/>
    <x v="0"/>
    <x v="81"/>
    <n v="21000"/>
    <n v="1400"/>
    <x v="1"/>
    <x v="0"/>
    <s v="Q2"/>
    <x v="1"/>
    <n v="6.25"/>
    <n v="0"/>
    <n v="28000"/>
    <n v="5600"/>
    <n v="156800000"/>
    <n v="6.25E-2"/>
    <x v="1"/>
    <x v="4"/>
    <s v="Jun"/>
    <x v="1"/>
    <s v="2025-Jun"/>
    <n v="4"/>
    <s v="OCASSIONAL"/>
  </r>
  <r>
    <x v="1061"/>
    <d v="2024-05-28T00:00:00"/>
    <x v="29"/>
    <s v="Karan Shah"/>
    <s v="Female"/>
    <n v="39"/>
    <x v="5"/>
    <x v="0"/>
    <s v="P603"/>
    <x v="22"/>
    <x v="6"/>
    <x v="2"/>
    <n v="1200"/>
    <x v="0"/>
    <x v="268"/>
    <n v="1600"/>
    <n v="320"/>
    <x v="0"/>
    <x v="0"/>
    <s v="Q2"/>
    <x v="0"/>
    <n v="16.670000000000002"/>
    <n v="0"/>
    <n v="2400"/>
    <n v="480"/>
    <n v="1152000"/>
    <n v="0.16666666666666666"/>
    <x v="0"/>
    <x v="1"/>
    <s v="May"/>
    <x v="1"/>
    <s v="2024-May"/>
    <n v="37"/>
    <s v="FREQUENT"/>
  </r>
  <r>
    <x v="1062"/>
    <d v="2025-05-22T00:00:00"/>
    <x v="38"/>
    <s v="Arjun Singh"/>
    <s v="Female"/>
    <n v="50"/>
    <x v="0"/>
    <x v="0"/>
    <s v="P403"/>
    <x v="6"/>
    <x v="0"/>
    <x v="0"/>
    <n v="2500"/>
    <x v="4"/>
    <x v="79"/>
    <n v="1500"/>
    <n v="750"/>
    <x v="3"/>
    <x v="0"/>
    <s v="Q2"/>
    <x v="0"/>
    <n v="33.33"/>
    <n v="0"/>
    <n v="2500"/>
    <n v="250"/>
    <n v="625000"/>
    <n v="0.33333333333333331"/>
    <x v="1"/>
    <x v="1"/>
    <s v="May"/>
    <x v="1"/>
    <s v="2025-May"/>
    <n v="8"/>
    <s v="FREQUENT"/>
  </r>
  <r>
    <x v="1063"/>
    <d v="2025-03-26T00:00:00"/>
    <x v="31"/>
    <s v="Vikram Das"/>
    <s v="Female"/>
    <n v="39"/>
    <x v="6"/>
    <x v="2"/>
    <s v="P701"/>
    <x v="8"/>
    <x v="2"/>
    <x v="0"/>
    <n v="4500"/>
    <x v="2"/>
    <x v="132"/>
    <n v="3200"/>
    <n v="1075"/>
    <x v="1"/>
    <x v="0"/>
    <s v="Q1"/>
    <x v="1"/>
    <n v="25.15"/>
    <n v="0"/>
    <n v="4500"/>
    <n v="225"/>
    <n v="1012500"/>
    <n v="0.25146198830409355"/>
    <x v="1"/>
    <x v="0"/>
    <s v="Mar"/>
    <x v="0"/>
    <s v="2025-Mar"/>
    <n v="9"/>
    <s v="FREQUENT"/>
  </r>
  <r>
    <x v="1064"/>
    <d v="2024-12-19T00:00:00"/>
    <x v="10"/>
    <s v="Pooja Mehta"/>
    <s v="Male"/>
    <n v="36"/>
    <x v="2"/>
    <x v="2"/>
    <s v="P102"/>
    <x v="11"/>
    <x v="4"/>
    <x v="0"/>
    <n v="28000"/>
    <x v="2"/>
    <x v="246"/>
    <n v="21000"/>
    <n v="5600"/>
    <x v="2"/>
    <x v="0"/>
    <s v="Q4"/>
    <x v="0"/>
    <n v="21.05"/>
    <n v="0"/>
    <n v="28000"/>
    <n v="1400"/>
    <n v="39200000"/>
    <n v="0.21052631578947367"/>
    <x v="0"/>
    <x v="8"/>
    <s v="Dec"/>
    <x v="3"/>
    <s v="2024-Dec"/>
    <n v="23"/>
    <s v="FREQUENT"/>
  </r>
  <r>
    <x v="1065"/>
    <d v="2024-04-28T00:00:00"/>
    <x v="128"/>
    <s v="Meera Das"/>
    <s v="Female"/>
    <n v="48"/>
    <x v="9"/>
    <x v="0"/>
    <s v="P102"/>
    <x v="11"/>
    <x v="4"/>
    <x v="0"/>
    <n v="28000"/>
    <x v="3"/>
    <x v="97"/>
    <n v="21000"/>
    <n v="7000"/>
    <x v="1"/>
    <x v="0"/>
    <s v="Q2"/>
    <x v="0"/>
    <n v="25"/>
    <n v="0"/>
    <n v="28000"/>
    <n v="0"/>
    <n v="0"/>
    <n v="0.25"/>
    <x v="0"/>
    <x v="7"/>
    <s v="Apr"/>
    <x v="1"/>
    <s v="2024-Apr"/>
    <n v="18"/>
    <s v="FREQUENT"/>
  </r>
  <r>
    <x v="1066"/>
    <d v="2024-11-04T00:00:00"/>
    <x v="12"/>
    <s v="Meera Malhotra"/>
    <s v="Male"/>
    <n v="42"/>
    <x v="8"/>
    <x v="2"/>
    <s v="P502"/>
    <x v="7"/>
    <x v="5"/>
    <x v="1"/>
    <n v="700"/>
    <x v="1"/>
    <x v="82"/>
    <n v="1710"/>
    <n v="75"/>
    <x v="3"/>
    <x v="0"/>
    <s v="Q4"/>
    <x v="0"/>
    <n v="4.2"/>
    <n v="0"/>
    <n v="2100"/>
    <n v="315"/>
    <n v="661500"/>
    <n v="4.2016806722689079E-2"/>
    <x v="0"/>
    <x v="10"/>
    <s v="Nov"/>
    <x v="3"/>
    <s v="2024-Nov"/>
    <n v="21"/>
    <s v="FREQUENT"/>
  </r>
  <r>
    <x v="1067"/>
    <d v="2025-06-29T00:00:00"/>
    <x v="248"/>
    <s v="Vikram Das"/>
    <s v="Male"/>
    <n v="32"/>
    <x v="6"/>
    <x v="2"/>
    <s v="P203"/>
    <x v="3"/>
    <x v="1"/>
    <x v="0"/>
    <n v="35000"/>
    <x v="0"/>
    <x v="97"/>
    <n v="27000"/>
    <n v="1000"/>
    <x v="1"/>
    <x v="0"/>
    <s v="Q2"/>
    <x v="0"/>
    <n v="3.57"/>
    <n v="0"/>
    <n v="35000"/>
    <n v="7000"/>
    <n v="245000000"/>
    <n v="3.5714285714285712E-2"/>
    <x v="1"/>
    <x v="4"/>
    <s v="Jun"/>
    <x v="1"/>
    <s v="2025-Jun"/>
    <n v="16"/>
    <s v="FREQUENT"/>
  </r>
  <r>
    <x v="1068"/>
    <d v="2025-04-30T00:00:00"/>
    <x v="8"/>
    <s v="Akash Mehta"/>
    <s v="Female"/>
    <n v="59"/>
    <x v="2"/>
    <x v="2"/>
    <s v="P301"/>
    <x v="21"/>
    <x v="3"/>
    <x v="0"/>
    <n v="900"/>
    <x v="4"/>
    <x v="89"/>
    <n v="550"/>
    <n v="260"/>
    <x v="1"/>
    <x v="0"/>
    <s v="Q2"/>
    <x v="1"/>
    <n v="32.1"/>
    <n v="0"/>
    <n v="900"/>
    <n v="90"/>
    <n v="81000"/>
    <n v="0.32098765432098764"/>
    <x v="1"/>
    <x v="7"/>
    <s v="Apr"/>
    <x v="1"/>
    <s v="2025-Apr"/>
    <n v="11"/>
    <s v="FREQUENT"/>
  </r>
  <r>
    <x v="1069"/>
    <d v="2024-01-13T00:00:00"/>
    <x v="332"/>
    <s v="Kavya Malhotra"/>
    <s v="Female"/>
    <n v="55"/>
    <x v="9"/>
    <x v="0"/>
    <s v="P302"/>
    <x v="15"/>
    <x v="3"/>
    <x v="0"/>
    <n v="2200"/>
    <x v="2"/>
    <x v="95"/>
    <n v="1400"/>
    <n v="690"/>
    <x v="0"/>
    <x v="0"/>
    <s v="Q1"/>
    <x v="0"/>
    <n v="33.01"/>
    <n v="0"/>
    <n v="2200"/>
    <n v="110"/>
    <n v="242000"/>
    <n v="0.33014354066985646"/>
    <x v="0"/>
    <x v="11"/>
    <s v="Jan"/>
    <x v="0"/>
    <s v="2024-Jan"/>
    <n v="9"/>
    <s v="FREQUENT"/>
  </r>
  <r>
    <x v="1070"/>
    <d v="2025-11-25T00:00:00"/>
    <x v="55"/>
    <s v="Varun Verma"/>
    <s v="Male"/>
    <n v="37"/>
    <x v="8"/>
    <x v="2"/>
    <s v="P303"/>
    <x v="4"/>
    <x v="3"/>
    <x v="0"/>
    <n v="3500"/>
    <x v="2"/>
    <x v="101"/>
    <n v="2300"/>
    <n v="1025"/>
    <x v="4"/>
    <x v="0"/>
    <s v="Q4"/>
    <x v="1"/>
    <n v="30.83"/>
    <n v="0"/>
    <n v="3500"/>
    <n v="175"/>
    <n v="612500"/>
    <n v="0.30827067669172931"/>
    <x v="1"/>
    <x v="10"/>
    <s v="Nov"/>
    <x v="3"/>
    <s v="2025-Nov"/>
    <n v="8"/>
    <s v="FREQUENT"/>
  </r>
  <r>
    <x v="1071"/>
    <d v="2024-02-12T00:00:00"/>
    <x v="286"/>
    <s v="Arjun Joshi"/>
    <s v="Female"/>
    <n v="51"/>
    <x v="8"/>
    <x v="2"/>
    <s v="P104"/>
    <x v="16"/>
    <x v="4"/>
    <x v="0"/>
    <n v="5000"/>
    <x v="0"/>
    <x v="108"/>
    <n v="3500"/>
    <n v="500"/>
    <x v="0"/>
    <x v="0"/>
    <s v="Q1"/>
    <x v="2"/>
    <n v="12.5"/>
    <n v="0"/>
    <n v="5000"/>
    <n v="1000"/>
    <n v="5000000"/>
    <n v="0.125"/>
    <x v="0"/>
    <x v="5"/>
    <s v="Feb"/>
    <x v="0"/>
    <s v="2024-Feb"/>
    <n v="9"/>
    <s v="FREQUENT"/>
  </r>
  <r>
    <x v="1072"/>
    <d v="2025-03-18T00:00:00"/>
    <x v="297"/>
    <s v="Karan Das"/>
    <s v="Male"/>
    <n v="29"/>
    <x v="3"/>
    <x v="1"/>
    <s v="P603"/>
    <x v="22"/>
    <x v="6"/>
    <x v="2"/>
    <n v="1200"/>
    <x v="1"/>
    <x v="119"/>
    <n v="1600"/>
    <n v="440"/>
    <x v="0"/>
    <x v="0"/>
    <s v="Q1"/>
    <x v="0"/>
    <n v="21.57"/>
    <n v="0"/>
    <n v="2400"/>
    <n v="360"/>
    <n v="864000"/>
    <n v="0.21568627450980393"/>
    <x v="1"/>
    <x v="0"/>
    <s v="Mar"/>
    <x v="0"/>
    <s v="2025-Mar"/>
    <n v="5"/>
    <s v="FREQUENT"/>
  </r>
  <r>
    <x v="1073"/>
    <d v="2024-12-09T00:00:00"/>
    <x v="201"/>
    <s v="Arjun Kumar"/>
    <s v="Female"/>
    <n v="37"/>
    <x v="10"/>
    <x v="3"/>
    <s v="P301"/>
    <x v="21"/>
    <x v="3"/>
    <x v="0"/>
    <n v="900"/>
    <x v="4"/>
    <x v="89"/>
    <n v="550"/>
    <n v="260"/>
    <x v="1"/>
    <x v="0"/>
    <s v="Q4"/>
    <x v="0"/>
    <n v="32.1"/>
    <n v="0"/>
    <n v="900"/>
    <n v="90"/>
    <n v="81000"/>
    <n v="0.32098765432098764"/>
    <x v="0"/>
    <x v="8"/>
    <s v="Dec"/>
    <x v="3"/>
    <s v="2024-Dec"/>
    <n v="16"/>
    <s v="FREQUENT"/>
  </r>
  <r>
    <x v="1074"/>
    <d v="2025-11-01T00:00:00"/>
    <x v="86"/>
    <s v="Rohan Das"/>
    <s v="Female"/>
    <n v="31"/>
    <x v="2"/>
    <x v="2"/>
    <s v="P602"/>
    <x v="18"/>
    <x v="6"/>
    <x v="2"/>
    <n v="3500"/>
    <x v="2"/>
    <x v="110"/>
    <n v="5000"/>
    <n v="1650"/>
    <x v="1"/>
    <x v="0"/>
    <s v="Q4"/>
    <x v="1"/>
    <n v="24.81"/>
    <n v="0"/>
    <n v="7000"/>
    <n v="350"/>
    <n v="2450000"/>
    <n v="0.24812030075187969"/>
    <x v="1"/>
    <x v="10"/>
    <s v="Nov"/>
    <x v="3"/>
    <s v="2025-Nov"/>
    <n v="13"/>
    <s v="FREQUENT"/>
  </r>
  <r>
    <x v="1075"/>
    <d v="2024-09-04T00:00:00"/>
    <x v="29"/>
    <s v="Karan Shah"/>
    <s v="Female"/>
    <n v="39"/>
    <x v="5"/>
    <x v="0"/>
    <s v="P702"/>
    <x v="14"/>
    <x v="2"/>
    <x v="0"/>
    <n v="7000"/>
    <x v="1"/>
    <x v="17"/>
    <n v="5200"/>
    <n v="750"/>
    <x v="2"/>
    <x v="0"/>
    <s v="Q3"/>
    <x v="0"/>
    <n v="12.61"/>
    <n v="0"/>
    <n v="7000"/>
    <n v="1050"/>
    <n v="7350000"/>
    <n v="0.12605042016806722"/>
    <x v="0"/>
    <x v="9"/>
    <s v="Sep"/>
    <x v="2"/>
    <s v="2024-Sep"/>
    <n v="37"/>
    <s v="FREQUENT"/>
  </r>
  <r>
    <x v="1076"/>
    <d v="2024-12-11T00:00:00"/>
    <x v="240"/>
    <s v="Varun Gupta"/>
    <s v="Male"/>
    <n v="54"/>
    <x v="2"/>
    <x v="2"/>
    <s v="P702"/>
    <x v="14"/>
    <x v="2"/>
    <x v="0"/>
    <n v="7000"/>
    <x v="4"/>
    <x v="8"/>
    <n v="5200"/>
    <n v="1100"/>
    <x v="3"/>
    <x v="0"/>
    <s v="Q4"/>
    <x v="0"/>
    <n v="17.46"/>
    <n v="0"/>
    <n v="7000"/>
    <n v="700"/>
    <n v="4900000"/>
    <n v="0.17460317460317459"/>
    <x v="0"/>
    <x v="8"/>
    <s v="Dec"/>
    <x v="3"/>
    <s v="2024-Dec"/>
    <n v="14"/>
    <s v="FREQUENT"/>
  </r>
  <r>
    <x v="1077"/>
    <d v="2025-07-14T00:00:00"/>
    <x v="91"/>
    <s v="Priya Joshi"/>
    <s v="Male"/>
    <n v="21"/>
    <x v="10"/>
    <x v="3"/>
    <s v="P101"/>
    <x v="5"/>
    <x v="4"/>
    <x v="0"/>
    <n v="55000"/>
    <x v="4"/>
    <x v="34"/>
    <n v="40000"/>
    <n v="9500"/>
    <x v="3"/>
    <x v="0"/>
    <s v="Q3"/>
    <x v="0"/>
    <n v="19.190000000000001"/>
    <n v="0"/>
    <n v="55000"/>
    <n v="5500"/>
    <n v="302500000"/>
    <n v="0.19191919191919191"/>
    <x v="1"/>
    <x v="2"/>
    <s v="Jul"/>
    <x v="2"/>
    <s v="2025-Jul"/>
    <n v="17"/>
    <s v="FREQUENT"/>
  </r>
  <r>
    <x v="1078"/>
    <d v="2024-01-13T00:00:00"/>
    <x v="115"/>
    <s v="Akash Singh"/>
    <s v="Male"/>
    <n v="55"/>
    <x v="0"/>
    <x v="0"/>
    <s v="P403"/>
    <x v="6"/>
    <x v="0"/>
    <x v="1"/>
    <n v="2500"/>
    <x v="4"/>
    <x v="67"/>
    <n v="4500"/>
    <n v="2250"/>
    <x v="1"/>
    <x v="0"/>
    <s v="Q1"/>
    <x v="1"/>
    <n v="33.33"/>
    <n v="0"/>
    <n v="7500"/>
    <n v="750"/>
    <n v="5625000"/>
    <n v="0.33333333333333331"/>
    <x v="0"/>
    <x v="11"/>
    <s v="Jan"/>
    <x v="0"/>
    <s v="2024-Jan"/>
    <n v="6"/>
    <s v="FREQUENT"/>
  </r>
  <r>
    <x v="1079"/>
    <d v="2025-04-01T00:00:00"/>
    <x v="47"/>
    <s v="Meera Verma"/>
    <s v="Male"/>
    <n v="53"/>
    <x v="8"/>
    <x v="2"/>
    <s v="P401"/>
    <x v="0"/>
    <x v="0"/>
    <x v="2"/>
    <n v="800"/>
    <x v="0"/>
    <x v="282"/>
    <n v="1000"/>
    <n v="280"/>
    <x v="1"/>
    <x v="0"/>
    <s v="Q2"/>
    <x v="1"/>
    <n v="21.88"/>
    <n v="0"/>
    <n v="1600"/>
    <n v="320"/>
    <n v="512000"/>
    <n v="0.21875"/>
    <x v="1"/>
    <x v="7"/>
    <s v="Apr"/>
    <x v="1"/>
    <s v="2025-Apr"/>
    <n v="12"/>
    <s v="FREQUENT"/>
  </r>
  <r>
    <x v="1080"/>
    <d v="2024-07-16T00:00:00"/>
    <x v="160"/>
    <s v="Sahil Patel"/>
    <s v="Male"/>
    <n v="59"/>
    <x v="11"/>
    <x v="3"/>
    <s v="P102"/>
    <x v="11"/>
    <x v="4"/>
    <x v="3"/>
    <n v="28000"/>
    <x v="3"/>
    <x v="283"/>
    <n v="84000"/>
    <n v="28000"/>
    <x v="1"/>
    <x v="0"/>
    <s v="Q3"/>
    <x v="0"/>
    <n v="25"/>
    <n v="0"/>
    <n v="112000"/>
    <n v="0"/>
    <n v="0"/>
    <n v="0.25"/>
    <x v="0"/>
    <x v="2"/>
    <s v="Jul"/>
    <x v="2"/>
    <s v="2024-Jul"/>
    <n v="19"/>
    <s v="FREQUENT"/>
  </r>
  <r>
    <x v="1081"/>
    <d v="2025-08-31T00:00:00"/>
    <x v="7"/>
    <s v="Ananya Patel"/>
    <s v="Female"/>
    <n v="33"/>
    <x v="7"/>
    <x v="1"/>
    <s v="P702"/>
    <x v="14"/>
    <x v="2"/>
    <x v="0"/>
    <n v="7000"/>
    <x v="3"/>
    <x v="148"/>
    <n v="5200"/>
    <n v="1800"/>
    <x v="0"/>
    <x v="0"/>
    <s v="Q3"/>
    <x v="0"/>
    <n v="25.71"/>
    <n v="0"/>
    <n v="7000"/>
    <n v="0"/>
    <n v="0"/>
    <n v="0.25714285714285712"/>
    <x v="1"/>
    <x v="3"/>
    <s v="Aug"/>
    <x v="2"/>
    <s v="2025-Aug"/>
    <n v="16"/>
    <s v="FREQUENT"/>
  </r>
  <r>
    <x v="1082"/>
    <d v="2025-09-05T00:00:00"/>
    <x v="152"/>
    <s v="Kavya Malhotra"/>
    <s v="Male"/>
    <n v="37"/>
    <x v="8"/>
    <x v="2"/>
    <s v="P701"/>
    <x v="8"/>
    <x v="2"/>
    <x v="2"/>
    <n v="4500"/>
    <x v="2"/>
    <x v="284"/>
    <n v="6400"/>
    <n v="-2150"/>
    <x v="1"/>
    <x v="1"/>
    <s v="Q3"/>
    <x v="2"/>
    <n v="25.15"/>
    <n v="-12800"/>
    <n v="9000"/>
    <n v="450"/>
    <n v="4050000"/>
    <n v="0.25146198830409355"/>
    <x v="1"/>
    <x v="9"/>
    <s v="Sep"/>
    <x v="2"/>
    <s v="2025-Sep"/>
    <n v="8"/>
    <s v="FREQUENT"/>
  </r>
  <r>
    <x v="1083"/>
    <d v="2024-03-29T00:00:00"/>
    <x v="277"/>
    <s v="Akash Malhotra"/>
    <s v="Male"/>
    <n v="41"/>
    <x v="8"/>
    <x v="2"/>
    <s v="P603"/>
    <x v="22"/>
    <x v="6"/>
    <x v="2"/>
    <n v="1200"/>
    <x v="1"/>
    <x v="119"/>
    <n v="1600"/>
    <n v="440"/>
    <x v="1"/>
    <x v="0"/>
    <s v="Q1"/>
    <x v="2"/>
    <n v="21.57"/>
    <n v="0"/>
    <n v="2400"/>
    <n v="360"/>
    <n v="864000"/>
    <n v="0.21568627450980393"/>
    <x v="0"/>
    <x v="0"/>
    <s v="Mar"/>
    <x v="0"/>
    <s v="2024-Mar"/>
    <n v="4"/>
    <s v="OCASSIONAL"/>
  </r>
  <r>
    <x v="1084"/>
    <d v="2025-10-25T00:00:00"/>
    <x v="237"/>
    <s v="Priya Sharma"/>
    <s v="Male"/>
    <n v="54"/>
    <x v="10"/>
    <x v="3"/>
    <s v="P602"/>
    <x v="18"/>
    <x v="6"/>
    <x v="0"/>
    <n v="3500"/>
    <x v="2"/>
    <x v="101"/>
    <n v="2500"/>
    <n v="825"/>
    <x v="0"/>
    <x v="0"/>
    <s v="Q4"/>
    <x v="0"/>
    <n v="24.81"/>
    <n v="0"/>
    <n v="3500"/>
    <n v="175"/>
    <n v="612500"/>
    <n v="0.24812030075187969"/>
    <x v="1"/>
    <x v="6"/>
    <s v="Oct"/>
    <x v="3"/>
    <s v="2025-Oct"/>
    <n v="6"/>
    <s v="FREQUENT"/>
  </r>
  <r>
    <x v="1085"/>
    <d v="2024-04-23T00:00:00"/>
    <x v="269"/>
    <s v="Amit Singh"/>
    <s v="Female"/>
    <n v="52"/>
    <x v="7"/>
    <x v="1"/>
    <s v="P703"/>
    <x v="2"/>
    <x v="2"/>
    <x v="2"/>
    <n v="4000"/>
    <x v="1"/>
    <x v="71"/>
    <n v="5800"/>
    <n v="1000"/>
    <x v="1"/>
    <x v="0"/>
    <s v="Q2"/>
    <x v="0"/>
    <n v="14.71"/>
    <n v="0"/>
    <n v="8000"/>
    <n v="1200"/>
    <n v="9600000"/>
    <n v="0.14705882352941177"/>
    <x v="0"/>
    <x v="7"/>
    <s v="Apr"/>
    <x v="1"/>
    <s v="2024-Apr"/>
    <n v="15"/>
    <s v="FREQUENT"/>
  </r>
  <r>
    <x v="1086"/>
    <d v="2025-11-07T00:00:00"/>
    <x v="193"/>
    <s v="Kavya Joshi"/>
    <s v="Male"/>
    <n v="34"/>
    <x v="5"/>
    <x v="0"/>
    <s v="P103"/>
    <x v="19"/>
    <x v="4"/>
    <x v="0"/>
    <n v="2500"/>
    <x v="1"/>
    <x v="6"/>
    <n v="1600"/>
    <n v="0"/>
    <x v="2"/>
    <x v="2"/>
    <s v="Q4"/>
    <x v="2"/>
    <n v="0"/>
    <n v="-1600"/>
    <n v="2500"/>
    <n v="375"/>
    <n v="937500"/>
    <n v="0"/>
    <x v="1"/>
    <x v="10"/>
    <s v="Nov"/>
    <x v="3"/>
    <s v="2025-Nov"/>
    <n v="3"/>
    <s v="REGULAR"/>
  </r>
  <r>
    <x v="1087"/>
    <d v="2024-10-10T00:00:00"/>
    <x v="369"/>
    <s v="Nikhil Patel"/>
    <s v="Female"/>
    <n v="21"/>
    <x v="3"/>
    <x v="1"/>
    <s v="P403"/>
    <x v="6"/>
    <x v="0"/>
    <x v="2"/>
    <n v="2500"/>
    <x v="4"/>
    <x v="114"/>
    <n v="3000"/>
    <n v="1500"/>
    <x v="3"/>
    <x v="0"/>
    <s v="Q4"/>
    <x v="1"/>
    <n v="33.33"/>
    <n v="0"/>
    <n v="5000"/>
    <n v="500"/>
    <n v="2500000"/>
    <n v="0.33333333333333331"/>
    <x v="0"/>
    <x v="6"/>
    <s v="Oct"/>
    <x v="3"/>
    <s v="2024-Oct"/>
    <n v="9"/>
    <s v="FREQUENT"/>
  </r>
  <r>
    <x v="1088"/>
    <d v="2024-11-27T00:00:00"/>
    <x v="181"/>
    <s v="Rohan Nair"/>
    <s v="Male"/>
    <n v="43"/>
    <x v="4"/>
    <x v="3"/>
    <s v="P301"/>
    <x v="21"/>
    <x v="3"/>
    <x v="2"/>
    <n v="900"/>
    <x v="2"/>
    <x v="204"/>
    <n v="1100"/>
    <n v="610"/>
    <x v="1"/>
    <x v="0"/>
    <s v="Q4"/>
    <x v="0"/>
    <n v="35.67"/>
    <n v="0"/>
    <n v="1800"/>
    <n v="90"/>
    <n v="162000"/>
    <n v="0.35672514619883039"/>
    <x v="0"/>
    <x v="10"/>
    <s v="Nov"/>
    <x v="3"/>
    <s v="2024-Nov"/>
    <n v="16"/>
    <s v="FREQUENT"/>
  </r>
  <r>
    <x v="1089"/>
    <d v="2024-03-04T00:00:00"/>
    <x v="117"/>
    <s v="Akash Gupta"/>
    <s v="Female"/>
    <n v="32"/>
    <x v="11"/>
    <x v="3"/>
    <s v="P402"/>
    <x v="10"/>
    <x v="0"/>
    <x v="0"/>
    <n v="600"/>
    <x v="4"/>
    <x v="269"/>
    <n v="380"/>
    <n v="-160"/>
    <x v="1"/>
    <x v="1"/>
    <s v="Q1"/>
    <x v="2"/>
    <n v="29.63"/>
    <n v="-760"/>
    <n v="600"/>
    <n v="60"/>
    <n v="36000"/>
    <n v="0.29629629629629628"/>
    <x v="0"/>
    <x v="0"/>
    <s v="Mar"/>
    <x v="0"/>
    <s v="2024-Mar"/>
    <n v="23"/>
    <s v="FREQUENT"/>
  </r>
  <r>
    <x v="1090"/>
    <d v="2024-09-21T00:00:00"/>
    <x v="36"/>
    <s v="Rahul Verma"/>
    <s v="Female"/>
    <n v="54"/>
    <x v="8"/>
    <x v="2"/>
    <s v="P301"/>
    <x v="21"/>
    <x v="3"/>
    <x v="2"/>
    <n v="900"/>
    <x v="4"/>
    <x v="85"/>
    <n v="1100"/>
    <n v="520"/>
    <x v="1"/>
    <x v="0"/>
    <s v="Q3"/>
    <x v="2"/>
    <n v="32.1"/>
    <n v="0"/>
    <n v="1800"/>
    <n v="180"/>
    <n v="324000"/>
    <n v="0.32098765432098764"/>
    <x v="0"/>
    <x v="9"/>
    <s v="Sep"/>
    <x v="2"/>
    <s v="2024-Sep"/>
    <n v="6"/>
    <s v="FREQUENT"/>
  </r>
  <r>
    <x v="1091"/>
    <d v="2024-07-24T00:00:00"/>
    <x v="43"/>
    <s v="Vikram Malhotra"/>
    <s v="Female"/>
    <n v="36"/>
    <x v="5"/>
    <x v="0"/>
    <s v="P603"/>
    <x v="22"/>
    <x v="6"/>
    <x v="0"/>
    <n v="1200"/>
    <x v="4"/>
    <x v="11"/>
    <n v="800"/>
    <n v="280"/>
    <x v="1"/>
    <x v="0"/>
    <s v="Q3"/>
    <x v="1"/>
    <n v="25.93"/>
    <n v="0"/>
    <n v="1200"/>
    <n v="120"/>
    <n v="144000"/>
    <n v="0.25925925925925924"/>
    <x v="0"/>
    <x v="2"/>
    <s v="Jul"/>
    <x v="2"/>
    <s v="2024-Jul"/>
    <n v="7"/>
    <s v="FREQUENT"/>
  </r>
  <r>
    <x v="1092"/>
    <d v="2024-04-21T00:00:00"/>
    <x v="337"/>
    <s v="Arjun Das"/>
    <s v="Female"/>
    <n v="23"/>
    <x v="9"/>
    <x v="0"/>
    <s v="P105"/>
    <x v="20"/>
    <x v="4"/>
    <x v="0"/>
    <n v="22000"/>
    <x v="2"/>
    <x v="40"/>
    <n v="16500"/>
    <n v="4400"/>
    <x v="2"/>
    <x v="0"/>
    <s v="Q2"/>
    <x v="1"/>
    <n v="21.05"/>
    <n v="0"/>
    <n v="22000"/>
    <n v="1100"/>
    <n v="24200000"/>
    <n v="0.21052631578947367"/>
    <x v="0"/>
    <x v="7"/>
    <s v="Apr"/>
    <x v="1"/>
    <s v="2024-Apr"/>
    <n v="4"/>
    <s v="OCASSIONAL"/>
  </r>
  <r>
    <x v="1093"/>
    <d v="2025-09-20T00:00:00"/>
    <x v="135"/>
    <s v="Karan Singh"/>
    <s v="Female"/>
    <n v="47"/>
    <x v="5"/>
    <x v="0"/>
    <s v="P701"/>
    <x v="8"/>
    <x v="2"/>
    <x v="0"/>
    <n v="4500"/>
    <x v="2"/>
    <x v="132"/>
    <n v="3200"/>
    <n v="1075"/>
    <x v="1"/>
    <x v="0"/>
    <s v="Q3"/>
    <x v="1"/>
    <n v="25.15"/>
    <n v="0"/>
    <n v="4500"/>
    <n v="225"/>
    <n v="1012500"/>
    <n v="0.25146198830409355"/>
    <x v="1"/>
    <x v="9"/>
    <s v="Sep"/>
    <x v="2"/>
    <s v="2025-Sep"/>
    <n v="9"/>
    <s v="FREQUENT"/>
  </r>
  <r>
    <x v="1094"/>
    <d v="2024-09-22T00:00:00"/>
    <x v="35"/>
    <s v="Nikhil Joshi"/>
    <s v="Male"/>
    <n v="40"/>
    <x v="4"/>
    <x v="3"/>
    <s v="P104"/>
    <x v="16"/>
    <x v="4"/>
    <x v="0"/>
    <n v="5000"/>
    <x v="2"/>
    <x v="80"/>
    <n v="3500"/>
    <n v="1250"/>
    <x v="1"/>
    <x v="0"/>
    <s v="Q3"/>
    <x v="1"/>
    <n v="26.32"/>
    <n v="0"/>
    <n v="5000"/>
    <n v="250"/>
    <n v="1250000"/>
    <n v="0.26315789473684209"/>
    <x v="0"/>
    <x v="9"/>
    <s v="Sep"/>
    <x v="2"/>
    <s v="2024-Sep"/>
    <n v="5"/>
    <s v="FREQUENT"/>
  </r>
  <r>
    <x v="1095"/>
    <d v="2024-09-13T00:00:00"/>
    <x v="110"/>
    <s v="Simran Joshi"/>
    <s v="Female"/>
    <n v="26"/>
    <x v="9"/>
    <x v="0"/>
    <s v="P501"/>
    <x v="13"/>
    <x v="5"/>
    <x v="0"/>
    <n v="550"/>
    <x v="2"/>
    <x v="251"/>
    <n v="450"/>
    <n v="72.5"/>
    <x v="1"/>
    <x v="0"/>
    <s v="Q3"/>
    <x v="0"/>
    <n v="13.88"/>
    <n v="0"/>
    <n v="550"/>
    <n v="27.5"/>
    <n v="15125"/>
    <n v="0.13875598086124402"/>
    <x v="0"/>
    <x v="9"/>
    <s v="Sep"/>
    <x v="2"/>
    <s v="2024-Sep"/>
    <n v="18"/>
    <s v="FREQUENT"/>
  </r>
  <r>
    <x v="1096"/>
    <d v="2025-10-30T00:00:00"/>
    <x v="379"/>
    <s v="Sneha Iyer"/>
    <s v="Male"/>
    <n v="48"/>
    <x v="9"/>
    <x v="0"/>
    <s v="P701"/>
    <x v="8"/>
    <x v="2"/>
    <x v="0"/>
    <n v="4500"/>
    <x v="2"/>
    <x v="132"/>
    <n v="3200"/>
    <n v="1075"/>
    <x v="1"/>
    <x v="0"/>
    <s v="Q4"/>
    <x v="1"/>
    <n v="25.15"/>
    <n v="0"/>
    <n v="4500"/>
    <n v="225"/>
    <n v="1012500"/>
    <n v="0.25146198830409355"/>
    <x v="1"/>
    <x v="6"/>
    <s v="Oct"/>
    <x v="3"/>
    <s v="2025-Oct"/>
    <n v="6"/>
    <s v="FREQUENT"/>
  </r>
  <r>
    <x v="1097"/>
    <d v="2025-02-03T00:00:00"/>
    <x v="167"/>
    <s v="Kavya Sharma"/>
    <s v="Male"/>
    <n v="35"/>
    <x v="5"/>
    <x v="0"/>
    <s v="P301"/>
    <x v="21"/>
    <x v="3"/>
    <x v="0"/>
    <n v="900"/>
    <x v="4"/>
    <x v="89"/>
    <n v="550"/>
    <n v="260"/>
    <x v="1"/>
    <x v="0"/>
    <s v="Q1"/>
    <x v="1"/>
    <n v="32.1"/>
    <n v="0"/>
    <n v="900"/>
    <n v="90"/>
    <n v="81000"/>
    <n v="0.32098765432098764"/>
    <x v="1"/>
    <x v="5"/>
    <s v="Feb"/>
    <x v="0"/>
    <s v="2025-Feb"/>
    <n v="15"/>
    <s v="FREQUENT"/>
  </r>
  <r>
    <x v="1098"/>
    <d v="2025-02-04T00:00:00"/>
    <x v="157"/>
    <s v="Ananya Nair"/>
    <s v="Male"/>
    <n v="47"/>
    <x v="11"/>
    <x v="3"/>
    <s v="P602"/>
    <x v="18"/>
    <x v="6"/>
    <x v="0"/>
    <n v="3500"/>
    <x v="4"/>
    <x v="30"/>
    <n v="2500"/>
    <n v="650"/>
    <x v="1"/>
    <x v="0"/>
    <s v="Q1"/>
    <x v="1"/>
    <n v="20.63"/>
    <n v="0"/>
    <n v="3500"/>
    <n v="350"/>
    <n v="1225000"/>
    <n v="0.20634920634920634"/>
    <x v="1"/>
    <x v="5"/>
    <s v="Feb"/>
    <x v="0"/>
    <s v="2025-Feb"/>
    <n v="9"/>
    <s v="FREQUENT"/>
  </r>
  <r>
    <x v="1099"/>
    <d v="2025-05-17T00:00:00"/>
    <x v="18"/>
    <s v="Akash Nair"/>
    <s v="Female"/>
    <n v="36"/>
    <x v="8"/>
    <x v="2"/>
    <s v="P502"/>
    <x v="7"/>
    <x v="5"/>
    <x v="3"/>
    <n v="700"/>
    <x v="4"/>
    <x v="150"/>
    <n v="2280"/>
    <n v="240"/>
    <x v="2"/>
    <x v="0"/>
    <s v="Q2"/>
    <x v="1"/>
    <n v="9.52"/>
    <n v="0"/>
    <n v="2800"/>
    <n v="280"/>
    <n v="784000"/>
    <n v="9.5238095238095233E-2"/>
    <x v="1"/>
    <x v="1"/>
    <s v="May"/>
    <x v="1"/>
    <s v="2025-May"/>
    <n v="5"/>
    <s v="FREQUENT"/>
  </r>
  <r>
    <x v="1100"/>
    <d v="2024-03-12T00:00:00"/>
    <x v="117"/>
    <s v="Akash Gupta"/>
    <s v="Female"/>
    <n v="32"/>
    <x v="11"/>
    <x v="3"/>
    <s v="P601"/>
    <x v="17"/>
    <x v="6"/>
    <x v="0"/>
    <n v="3000"/>
    <x v="3"/>
    <x v="123"/>
    <n v="2100"/>
    <n v="900"/>
    <x v="1"/>
    <x v="0"/>
    <s v="Q1"/>
    <x v="2"/>
    <n v="30"/>
    <n v="0"/>
    <n v="3000"/>
    <n v="0"/>
    <n v="0"/>
    <n v="0.3"/>
    <x v="0"/>
    <x v="0"/>
    <s v="Mar"/>
    <x v="0"/>
    <s v="2024-Mar"/>
    <n v="23"/>
    <s v="FREQUENT"/>
  </r>
  <r>
    <x v="1101"/>
    <d v="2025-12-06T00:00:00"/>
    <x v="32"/>
    <s v="Varun Singh"/>
    <s v="Female"/>
    <n v="40"/>
    <x v="2"/>
    <x v="2"/>
    <s v="P502"/>
    <x v="7"/>
    <x v="5"/>
    <x v="0"/>
    <n v="700"/>
    <x v="4"/>
    <x v="25"/>
    <n v="570"/>
    <n v="60"/>
    <x v="1"/>
    <x v="0"/>
    <s v="Q4"/>
    <x v="0"/>
    <n v="9.52"/>
    <n v="0"/>
    <n v="700"/>
    <n v="70"/>
    <n v="49000"/>
    <n v="9.5238095238095233E-2"/>
    <x v="1"/>
    <x v="8"/>
    <s v="Dec"/>
    <x v="3"/>
    <s v="2025-Dec"/>
    <n v="10"/>
    <s v="FREQUENT"/>
  </r>
  <r>
    <x v="1102"/>
    <d v="2025-01-02T00:00:00"/>
    <x v="380"/>
    <s v="Vikram Verma"/>
    <s v="Male"/>
    <n v="20"/>
    <x v="6"/>
    <x v="2"/>
    <s v="P303"/>
    <x v="4"/>
    <x v="3"/>
    <x v="0"/>
    <n v="3500"/>
    <x v="1"/>
    <x v="199"/>
    <n v="2300"/>
    <n v="675"/>
    <x v="3"/>
    <x v="0"/>
    <s v="Q1"/>
    <x v="2"/>
    <n v="22.69"/>
    <n v="0"/>
    <n v="3500"/>
    <n v="525"/>
    <n v="1837500"/>
    <n v="0.22689075630252101"/>
    <x v="1"/>
    <x v="11"/>
    <s v="Jan"/>
    <x v="0"/>
    <s v="2025-Jan"/>
    <n v="1"/>
    <s v="REGULAR"/>
  </r>
  <r>
    <x v="1103"/>
    <d v="2025-10-09T00:00:00"/>
    <x v="138"/>
    <s v="Simran Malhotra"/>
    <s v="Male"/>
    <n v="58"/>
    <x v="1"/>
    <x v="1"/>
    <s v="P701"/>
    <x v="8"/>
    <x v="2"/>
    <x v="0"/>
    <n v="4500"/>
    <x v="3"/>
    <x v="114"/>
    <n v="3200"/>
    <n v="1300"/>
    <x v="1"/>
    <x v="0"/>
    <s v="Q4"/>
    <x v="2"/>
    <n v="28.89"/>
    <n v="0"/>
    <n v="4500"/>
    <n v="0"/>
    <n v="0"/>
    <n v="0.28888888888888886"/>
    <x v="1"/>
    <x v="6"/>
    <s v="Oct"/>
    <x v="3"/>
    <s v="2025-Oct"/>
    <n v="5"/>
    <s v="FREQUENT"/>
  </r>
  <r>
    <x v="1104"/>
    <d v="2024-12-14T00:00:00"/>
    <x v="85"/>
    <s v="Amit Iyer"/>
    <s v="Male"/>
    <n v="44"/>
    <x v="8"/>
    <x v="2"/>
    <s v="P103"/>
    <x v="19"/>
    <x v="4"/>
    <x v="0"/>
    <n v="2500"/>
    <x v="2"/>
    <x v="104"/>
    <n v="1600"/>
    <n v="775"/>
    <x v="0"/>
    <x v="0"/>
    <s v="Q4"/>
    <x v="2"/>
    <n v="32.630000000000003"/>
    <n v="0"/>
    <n v="2500"/>
    <n v="125"/>
    <n v="312500"/>
    <n v="0.32631578947368423"/>
    <x v="0"/>
    <x v="8"/>
    <s v="Dec"/>
    <x v="3"/>
    <s v="2024-Dec"/>
    <n v="6"/>
    <s v="FREQUENT"/>
  </r>
  <r>
    <x v="1105"/>
    <d v="2024-10-23T00:00:00"/>
    <x v="113"/>
    <s v="Akash Gupta"/>
    <s v="Male"/>
    <n v="52"/>
    <x v="8"/>
    <x v="2"/>
    <s v="P701"/>
    <x v="8"/>
    <x v="2"/>
    <x v="0"/>
    <n v="4500"/>
    <x v="2"/>
    <x v="132"/>
    <n v="3200"/>
    <n v="1075"/>
    <x v="1"/>
    <x v="0"/>
    <s v="Q4"/>
    <x v="0"/>
    <n v="25.15"/>
    <n v="0"/>
    <n v="4500"/>
    <n v="225"/>
    <n v="1012500"/>
    <n v="0.25146198830409355"/>
    <x v="0"/>
    <x v="6"/>
    <s v="Oct"/>
    <x v="3"/>
    <s v="2024-Oct"/>
    <n v="20"/>
    <s v="FREQUENT"/>
  </r>
  <r>
    <x v="1106"/>
    <d v="2025-01-28T00:00:00"/>
    <x v="346"/>
    <s v="Kavya Gupta"/>
    <s v="Male"/>
    <n v="50"/>
    <x v="4"/>
    <x v="3"/>
    <s v="P702"/>
    <x v="14"/>
    <x v="2"/>
    <x v="2"/>
    <n v="7000"/>
    <x v="1"/>
    <x v="213"/>
    <n v="10400"/>
    <n v="1500"/>
    <x v="1"/>
    <x v="0"/>
    <s v="Q1"/>
    <x v="2"/>
    <n v="12.61"/>
    <n v="0"/>
    <n v="14000"/>
    <n v="2100"/>
    <n v="29400000"/>
    <n v="0.12605042016806722"/>
    <x v="1"/>
    <x v="11"/>
    <s v="Jan"/>
    <x v="0"/>
    <s v="2025-Jan"/>
    <n v="2"/>
    <s v="REGULAR"/>
  </r>
  <r>
    <x v="1107"/>
    <d v="2024-04-19T00:00:00"/>
    <x v="55"/>
    <s v="Varun Verma"/>
    <s v="Male"/>
    <n v="37"/>
    <x v="8"/>
    <x v="2"/>
    <s v="P701"/>
    <x v="8"/>
    <x v="2"/>
    <x v="0"/>
    <n v="4500"/>
    <x v="4"/>
    <x v="22"/>
    <n v="3200"/>
    <n v="850"/>
    <x v="3"/>
    <x v="0"/>
    <s v="Q2"/>
    <x v="1"/>
    <n v="20.99"/>
    <n v="0"/>
    <n v="4500"/>
    <n v="450"/>
    <n v="2025000"/>
    <n v="0.20987654320987653"/>
    <x v="0"/>
    <x v="7"/>
    <s v="Apr"/>
    <x v="1"/>
    <s v="2024-Apr"/>
    <n v="8"/>
    <s v="FREQUENT"/>
  </r>
  <r>
    <x v="1108"/>
    <d v="2025-10-09T00:00:00"/>
    <x v="315"/>
    <s v="Varun Das"/>
    <s v="Male"/>
    <n v="58"/>
    <x v="9"/>
    <x v="0"/>
    <s v="P501"/>
    <x v="13"/>
    <x v="5"/>
    <x v="0"/>
    <n v="550"/>
    <x v="4"/>
    <x v="274"/>
    <n v="450"/>
    <n v="45"/>
    <x v="3"/>
    <x v="0"/>
    <s v="Q4"/>
    <x v="2"/>
    <n v="9.09"/>
    <n v="0"/>
    <n v="550"/>
    <n v="55"/>
    <n v="30250"/>
    <n v="9.0909090909090912E-2"/>
    <x v="1"/>
    <x v="6"/>
    <s v="Oct"/>
    <x v="3"/>
    <s v="2025-Oct"/>
    <n v="4"/>
    <s v="OCASSIONAL"/>
  </r>
  <r>
    <x v="1109"/>
    <d v="2024-07-16T00:00:00"/>
    <x v="173"/>
    <s v="Priya Gupta"/>
    <s v="Female"/>
    <n v="28"/>
    <x v="9"/>
    <x v="0"/>
    <s v="P101"/>
    <x v="5"/>
    <x v="4"/>
    <x v="0"/>
    <n v="55000"/>
    <x v="4"/>
    <x v="34"/>
    <n v="40000"/>
    <n v="9500"/>
    <x v="3"/>
    <x v="0"/>
    <s v="Q3"/>
    <x v="0"/>
    <n v="19.190000000000001"/>
    <n v="0"/>
    <n v="55000"/>
    <n v="5500"/>
    <n v="302500000"/>
    <n v="0.19191919191919191"/>
    <x v="0"/>
    <x v="2"/>
    <s v="Jul"/>
    <x v="2"/>
    <s v="2024-Jul"/>
    <n v="17"/>
    <s v="FREQUENT"/>
  </r>
  <r>
    <x v="1110"/>
    <d v="2025-05-15T00:00:00"/>
    <x v="327"/>
    <s v="Nikhil Gupta"/>
    <s v="Female"/>
    <n v="52"/>
    <x v="5"/>
    <x v="0"/>
    <s v="P402"/>
    <x v="10"/>
    <x v="0"/>
    <x v="0"/>
    <n v="600"/>
    <x v="2"/>
    <x v="68"/>
    <n v="380"/>
    <n v="190"/>
    <x v="1"/>
    <x v="0"/>
    <s v="Q2"/>
    <x v="1"/>
    <n v="33.33"/>
    <n v="0"/>
    <n v="600"/>
    <n v="30"/>
    <n v="18000"/>
    <n v="0.33333333333333331"/>
    <x v="1"/>
    <x v="1"/>
    <s v="May"/>
    <x v="1"/>
    <s v="2025-May"/>
    <n v="5"/>
    <s v="FREQUENT"/>
  </r>
  <r>
    <x v="1111"/>
    <d v="2024-11-11T00:00:00"/>
    <x v="2"/>
    <s v="Neha Singh"/>
    <s v="Female"/>
    <n v="43"/>
    <x v="2"/>
    <x v="2"/>
    <s v="P502"/>
    <x v="7"/>
    <x v="5"/>
    <x v="0"/>
    <n v="700"/>
    <x v="0"/>
    <x v="241"/>
    <n v="570"/>
    <n v="-10"/>
    <x v="2"/>
    <x v="0"/>
    <s v="Q4"/>
    <x v="0"/>
    <n v="-1.79"/>
    <n v="0"/>
    <n v="700"/>
    <n v="140"/>
    <n v="98000"/>
    <n v="-1.7857142857142856E-2"/>
    <x v="0"/>
    <x v="10"/>
    <s v="Nov"/>
    <x v="3"/>
    <s v="2024-Nov"/>
    <n v="13"/>
    <s v="FREQUENT"/>
  </r>
  <r>
    <x v="1112"/>
    <d v="2025-04-05T00:00:00"/>
    <x v="111"/>
    <s v="Sahil Iyer"/>
    <s v="Female"/>
    <n v="41"/>
    <x v="11"/>
    <x v="3"/>
    <s v="P101"/>
    <x v="5"/>
    <x v="4"/>
    <x v="2"/>
    <n v="55000"/>
    <x v="4"/>
    <x v="102"/>
    <n v="80000"/>
    <n v="19000"/>
    <x v="1"/>
    <x v="0"/>
    <s v="Q2"/>
    <x v="0"/>
    <n v="19.190000000000001"/>
    <n v="0"/>
    <n v="110000"/>
    <n v="11000"/>
    <n v="1210000000"/>
    <n v="0.19191919191919191"/>
    <x v="1"/>
    <x v="7"/>
    <s v="Apr"/>
    <x v="1"/>
    <s v="2025-Apr"/>
    <n v="12"/>
    <s v="FREQUENT"/>
  </r>
  <r>
    <x v="1113"/>
    <d v="2024-02-13T00:00:00"/>
    <x v="52"/>
    <s v="Meera Patel"/>
    <s v="Female"/>
    <n v="45"/>
    <x v="2"/>
    <x v="2"/>
    <s v="P402"/>
    <x v="10"/>
    <x v="0"/>
    <x v="0"/>
    <n v="600"/>
    <x v="3"/>
    <x v="55"/>
    <n v="380"/>
    <n v="220"/>
    <x v="1"/>
    <x v="0"/>
    <s v="Q1"/>
    <x v="0"/>
    <n v="36.67"/>
    <n v="0"/>
    <n v="600"/>
    <n v="0"/>
    <n v="0"/>
    <n v="0.36666666666666664"/>
    <x v="0"/>
    <x v="5"/>
    <s v="Feb"/>
    <x v="0"/>
    <s v="2024-Feb"/>
    <n v="6"/>
    <s v="FREQUENT"/>
  </r>
  <r>
    <x v="1114"/>
    <d v="2025-11-14T00:00:00"/>
    <x v="2"/>
    <s v="Neha Singh"/>
    <s v="Female"/>
    <n v="43"/>
    <x v="2"/>
    <x v="2"/>
    <s v="P503"/>
    <x v="12"/>
    <x v="5"/>
    <x v="3"/>
    <n v="450"/>
    <x v="4"/>
    <x v="85"/>
    <n v="1320"/>
    <n v="300"/>
    <x v="2"/>
    <x v="0"/>
    <s v="Q4"/>
    <x v="0"/>
    <n v="18.52"/>
    <n v="0"/>
    <n v="1800"/>
    <n v="180"/>
    <n v="324000"/>
    <n v="0.18518518518518517"/>
    <x v="1"/>
    <x v="10"/>
    <s v="Nov"/>
    <x v="3"/>
    <s v="2025-Nov"/>
    <n v="13"/>
    <s v="FREQUENT"/>
  </r>
  <r>
    <x v="1115"/>
    <d v="2025-07-03T00:00:00"/>
    <x v="12"/>
    <s v="Meera Malhotra"/>
    <s v="Male"/>
    <n v="42"/>
    <x v="8"/>
    <x v="2"/>
    <s v="P105"/>
    <x v="20"/>
    <x v="4"/>
    <x v="0"/>
    <n v="22000"/>
    <x v="0"/>
    <x v="285"/>
    <n v="16500"/>
    <n v="1100"/>
    <x v="3"/>
    <x v="0"/>
    <s v="Q3"/>
    <x v="0"/>
    <n v="6.25"/>
    <n v="0"/>
    <n v="22000"/>
    <n v="4400"/>
    <n v="96800000"/>
    <n v="6.25E-2"/>
    <x v="1"/>
    <x v="2"/>
    <s v="Jul"/>
    <x v="2"/>
    <s v="2025-Jul"/>
    <n v="21"/>
    <s v="FREQUENT"/>
  </r>
  <r>
    <x v="1116"/>
    <d v="2024-03-14T00:00:00"/>
    <x v="71"/>
    <s v="Simran Patel"/>
    <s v="Female"/>
    <n v="26"/>
    <x v="10"/>
    <x v="3"/>
    <s v="P102"/>
    <x v="11"/>
    <x v="4"/>
    <x v="0"/>
    <n v="28000"/>
    <x v="4"/>
    <x v="12"/>
    <n v="21000"/>
    <n v="4200"/>
    <x v="3"/>
    <x v="0"/>
    <s v="Q1"/>
    <x v="0"/>
    <n v="16.670000000000002"/>
    <n v="0"/>
    <n v="28000"/>
    <n v="2800"/>
    <n v="78400000"/>
    <n v="0.16666666666666666"/>
    <x v="0"/>
    <x v="0"/>
    <s v="Mar"/>
    <x v="0"/>
    <s v="2024-Mar"/>
    <n v="26"/>
    <s v="FREQUENT"/>
  </r>
  <r>
    <x v="1117"/>
    <d v="2024-01-20T00:00:00"/>
    <x v="181"/>
    <s v="Rohan Nair"/>
    <s v="Male"/>
    <n v="43"/>
    <x v="4"/>
    <x v="3"/>
    <s v="P502"/>
    <x v="7"/>
    <x v="5"/>
    <x v="4"/>
    <n v="700"/>
    <x v="2"/>
    <x v="101"/>
    <n v="2850"/>
    <n v="475"/>
    <x v="0"/>
    <x v="0"/>
    <s v="Q1"/>
    <x v="0"/>
    <n v="14.29"/>
    <n v="0"/>
    <n v="3500"/>
    <n v="175"/>
    <n v="612500"/>
    <n v="0.14285714285714285"/>
    <x v="0"/>
    <x v="11"/>
    <s v="Jan"/>
    <x v="0"/>
    <s v="2024-Jan"/>
    <n v="16"/>
    <s v="FREQUENT"/>
  </r>
  <r>
    <x v="1118"/>
    <d v="2024-09-05T00:00:00"/>
    <x v="23"/>
    <s v="Priya Reddy"/>
    <s v="Male"/>
    <n v="57"/>
    <x v="6"/>
    <x v="2"/>
    <s v="P703"/>
    <x v="2"/>
    <x v="2"/>
    <x v="2"/>
    <n v="4000"/>
    <x v="2"/>
    <x v="177"/>
    <n v="5800"/>
    <n v="1800"/>
    <x v="2"/>
    <x v="0"/>
    <s v="Q3"/>
    <x v="2"/>
    <n v="23.68"/>
    <n v="0"/>
    <n v="8000"/>
    <n v="400"/>
    <n v="3200000"/>
    <n v="0.23684210526315788"/>
    <x v="0"/>
    <x v="9"/>
    <s v="Sep"/>
    <x v="2"/>
    <s v="2024-Sep"/>
    <n v="14"/>
    <s v="FREQUENT"/>
  </r>
  <r>
    <x v="1119"/>
    <d v="2025-10-09T00:00:00"/>
    <x v="149"/>
    <s v="Rohan Sharma"/>
    <s v="Male"/>
    <n v="24"/>
    <x v="3"/>
    <x v="1"/>
    <s v="P102"/>
    <x v="11"/>
    <x v="4"/>
    <x v="0"/>
    <n v="28000"/>
    <x v="5"/>
    <x v="239"/>
    <n v="21000"/>
    <n v="0"/>
    <x v="0"/>
    <x v="0"/>
    <s v="Q4"/>
    <x v="1"/>
    <n v="0"/>
    <n v="0"/>
    <n v="28000"/>
    <n v="7000"/>
    <n v="196000000"/>
    <n v="0"/>
    <x v="1"/>
    <x v="6"/>
    <s v="Oct"/>
    <x v="3"/>
    <s v="2025-Oct"/>
    <n v="4"/>
    <s v="OCASSIONAL"/>
  </r>
  <r>
    <x v="1120"/>
    <d v="2024-04-09T00:00:00"/>
    <x v="81"/>
    <s v="Pooja Joshi"/>
    <s v="Male"/>
    <n v="27"/>
    <x v="5"/>
    <x v="0"/>
    <s v="P501"/>
    <x v="13"/>
    <x v="5"/>
    <x v="3"/>
    <n v="550"/>
    <x v="2"/>
    <x v="95"/>
    <n v="1800"/>
    <n v="290"/>
    <x v="2"/>
    <x v="0"/>
    <s v="Q2"/>
    <x v="2"/>
    <n v="13.88"/>
    <n v="0"/>
    <n v="2200"/>
    <n v="110"/>
    <n v="242000"/>
    <n v="0.13875598086124402"/>
    <x v="0"/>
    <x v="7"/>
    <s v="Apr"/>
    <x v="1"/>
    <s v="2024-Apr"/>
    <n v="3"/>
    <s v="REGULAR"/>
  </r>
  <r>
    <x v="1121"/>
    <d v="2024-03-06T00:00:00"/>
    <x v="75"/>
    <s v="Meera Sharma"/>
    <s v="Male"/>
    <n v="22"/>
    <x v="10"/>
    <x v="3"/>
    <s v="P104"/>
    <x v="16"/>
    <x v="4"/>
    <x v="0"/>
    <n v="5000"/>
    <x v="1"/>
    <x v="133"/>
    <n v="3500"/>
    <n v="750"/>
    <x v="1"/>
    <x v="0"/>
    <s v="Q1"/>
    <x v="0"/>
    <n v="17.649999999999999"/>
    <n v="0"/>
    <n v="5000"/>
    <n v="750"/>
    <n v="3750000"/>
    <n v="0.17647058823529413"/>
    <x v="0"/>
    <x v="0"/>
    <s v="Mar"/>
    <x v="0"/>
    <s v="2024-Mar"/>
    <n v="19"/>
    <s v="FREQUENT"/>
  </r>
  <r>
    <x v="1122"/>
    <d v="2025-09-22T00:00:00"/>
    <x v="194"/>
    <s v="Pooja Mishra"/>
    <s v="Female"/>
    <n v="40"/>
    <x v="3"/>
    <x v="1"/>
    <s v="P203"/>
    <x v="3"/>
    <x v="1"/>
    <x v="2"/>
    <n v="35000"/>
    <x v="0"/>
    <x v="50"/>
    <n v="54000"/>
    <n v="2000"/>
    <x v="1"/>
    <x v="0"/>
    <s v="Q3"/>
    <x v="0"/>
    <n v="3.57"/>
    <n v="0"/>
    <n v="70000"/>
    <n v="14000"/>
    <n v="980000000"/>
    <n v="3.5714285714285712E-2"/>
    <x v="1"/>
    <x v="9"/>
    <s v="Sep"/>
    <x v="2"/>
    <s v="2025-Sep"/>
    <n v="7"/>
    <s v="FREQUENT"/>
  </r>
  <r>
    <x v="1123"/>
    <d v="2024-12-11T00:00:00"/>
    <x v="90"/>
    <s v="Meera Verma"/>
    <s v="Female"/>
    <n v="46"/>
    <x v="9"/>
    <x v="0"/>
    <s v="P702"/>
    <x v="14"/>
    <x v="2"/>
    <x v="2"/>
    <n v="7000"/>
    <x v="3"/>
    <x v="28"/>
    <n v="10400"/>
    <n v="3600"/>
    <x v="2"/>
    <x v="0"/>
    <s v="Q4"/>
    <x v="1"/>
    <n v="25.71"/>
    <n v="0"/>
    <n v="14000"/>
    <n v="0"/>
    <n v="0"/>
    <n v="0.25714285714285712"/>
    <x v="0"/>
    <x v="8"/>
    <s v="Dec"/>
    <x v="3"/>
    <s v="2024-Dec"/>
    <n v="14"/>
    <s v="FREQUENT"/>
  </r>
  <r>
    <x v="1124"/>
    <d v="2025-12-01T00:00:00"/>
    <x v="327"/>
    <s v="Nikhil Gupta"/>
    <s v="Female"/>
    <n v="52"/>
    <x v="5"/>
    <x v="0"/>
    <s v="P602"/>
    <x v="18"/>
    <x v="6"/>
    <x v="0"/>
    <n v="3500"/>
    <x v="2"/>
    <x v="101"/>
    <n v="2500"/>
    <n v="825"/>
    <x v="2"/>
    <x v="0"/>
    <s v="Q4"/>
    <x v="1"/>
    <n v="24.81"/>
    <n v="0"/>
    <n v="3500"/>
    <n v="175"/>
    <n v="612500"/>
    <n v="0.24812030075187969"/>
    <x v="1"/>
    <x v="8"/>
    <s v="Dec"/>
    <x v="3"/>
    <s v="2025-Dec"/>
    <n v="5"/>
    <s v="FREQUENT"/>
  </r>
  <r>
    <x v="1125"/>
    <d v="2024-08-06T00:00:00"/>
    <x v="113"/>
    <s v="Akash Gupta"/>
    <s v="Male"/>
    <n v="52"/>
    <x v="8"/>
    <x v="2"/>
    <s v="P102"/>
    <x v="11"/>
    <x v="4"/>
    <x v="3"/>
    <n v="28000"/>
    <x v="2"/>
    <x v="286"/>
    <n v="84000"/>
    <n v="22400"/>
    <x v="2"/>
    <x v="0"/>
    <s v="Q3"/>
    <x v="0"/>
    <n v="21.05"/>
    <n v="0"/>
    <n v="112000"/>
    <n v="5600"/>
    <n v="627200000"/>
    <n v="0.21052631578947367"/>
    <x v="0"/>
    <x v="3"/>
    <s v="Aug"/>
    <x v="2"/>
    <s v="2024-Aug"/>
    <n v="20"/>
    <s v="FREQUENT"/>
  </r>
  <r>
    <x v="1126"/>
    <d v="2024-05-03T00:00:00"/>
    <x v="290"/>
    <s v="Rohan Verma"/>
    <s v="Male"/>
    <n v="45"/>
    <x v="2"/>
    <x v="2"/>
    <s v="P301"/>
    <x v="21"/>
    <x v="3"/>
    <x v="0"/>
    <n v="900"/>
    <x v="3"/>
    <x v="78"/>
    <n v="550"/>
    <n v="350"/>
    <x v="1"/>
    <x v="0"/>
    <s v="Q2"/>
    <x v="0"/>
    <n v="38.89"/>
    <n v="0"/>
    <n v="900"/>
    <n v="0"/>
    <n v="0"/>
    <n v="0.3888888888888889"/>
    <x v="0"/>
    <x v="1"/>
    <s v="May"/>
    <x v="1"/>
    <s v="2024-May"/>
    <n v="17"/>
    <s v="FREQUENT"/>
  </r>
  <r>
    <x v="1127"/>
    <d v="2025-12-14T00:00:00"/>
    <x v="381"/>
    <s v="Amit Reddy"/>
    <s v="Male"/>
    <n v="42"/>
    <x v="11"/>
    <x v="3"/>
    <s v="P401"/>
    <x v="0"/>
    <x v="0"/>
    <x v="1"/>
    <n v="800"/>
    <x v="1"/>
    <x v="119"/>
    <n v="1500"/>
    <n v="540"/>
    <x v="2"/>
    <x v="0"/>
    <s v="Q4"/>
    <x v="2"/>
    <n v="26.47"/>
    <n v="0"/>
    <n v="2400"/>
    <n v="360"/>
    <n v="864000"/>
    <n v="0.26470588235294118"/>
    <x v="1"/>
    <x v="8"/>
    <s v="Dec"/>
    <x v="3"/>
    <s v="2025-Dec"/>
    <n v="2"/>
    <s v="REGULAR"/>
  </r>
  <r>
    <x v="1128"/>
    <d v="2025-08-18T00:00:00"/>
    <x v="332"/>
    <s v="Kavya Malhotra"/>
    <s v="Female"/>
    <n v="55"/>
    <x v="9"/>
    <x v="0"/>
    <s v="P102"/>
    <x v="11"/>
    <x v="4"/>
    <x v="3"/>
    <n v="28000"/>
    <x v="2"/>
    <x v="286"/>
    <n v="84000"/>
    <n v="22400"/>
    <x v="1"/>
    <x v="0"/>
    <s v="Q3"/>
    <x v="0"/>
    <n v="21.05"/>
    <n v="0"/>
    <n v="112000"/>
    <n v="5600"/>
    <n v="627200000"/>
    <n v="0.21052631578947367"/>
    <x v="1"/>
    <x v="3"/>
    <s v="Aug"/>
    <x v="2"/>
    <s v="2025-Aug"/>
    <n v="9"/>
    <s v="FREQUENT"/>
  </r>
  <r>
    <x v="1129"/>
    <d v="2025-10-09T00:00:00"/>
    <x v="186"/>
    <s v="Neha Sharma"/>
    <s v="Male"/>
    <n v="39"/>
    <x v="7"/>
    <x v="1"/>
    <s v="P603"/>
    <x v="22"/>
    <x v="6"/>
    <x v="2"/>
    <n v="1200"/>
    <x v="4"/>
    <x v="99"/>
    <n v="1600"/>
    <n v="560"/>
    <x v="1"/>
    <x v="0"/>
    <s v="Q4"/>
    <x v="2"/>
    <n v="25.93"/>
    <n v="0"/>
    <n v="2400"/>
    <n v="240"/>
    <n v="576000"/>
    <n v="0.25925925925925924"/>
    <x v="1"/>
    <x v="6"/>
    <s v="Oct"/>
    <x v="3"/>
    <s v="2025-Oct"/>
    <n v="5"/>
    <s v="FREQUENT"/>
  </r>
  <r>
    <x v="1130"/>
    <d v="2025-05-13T00:00:00"/>
    <x v="283"/>
    <s v="Priya Gupta"/>
    <s v="Male"/>
    <n v="43"/>
    <x v="10"/>
    <x v="3"/>
    <s v="P103"/>
    <x v="19"/>
    <x v="4"/>
    <x v="0"/>
    <n v="2500"/>
    <x v="1"/>
    <x v="35"/>
    <n v="1600"/>
    <n v="525"/>
    <x v="1"/>
    <x v="0"/>
    <s v="Q2"/>
    <x v="1"/>
    <n v="24.71"/>
    <n v="0"/>
    <n v="2500"/>
    <n v="375"/>
    <n v="937500"/>
    <n v="0.24705882352941178"/>
    <x v="1"/>
    <x v="1"/>
    <s v="May"/>
    <x v="1"/>
    <s v="2025-May"/>
    <n v="10"/>
    <s v="FREQUENT"/>
  </r>
  <r>
    <x v="1131"/>
    <d v="2024-04-01T00:00:00"/>
    <x v="248"/>
    <s v="Vikram Das"/>
    <s v="Male"/>
    <n v="32"/>
    <x v="6"/>
    <x v="2"/>
    <s v="P703"/>
    <x v="2"/>
    <x v="2"/>
    <x v="0"/>
    <n v="4000"/>
    <x v="4"/>
    <x v="6"/>
    <n v="2900"/>
    <n v="0"/>
    <x v="3"/>
    <x v="2"/>
    <s v="Q2"/>
    <x v="0"/>
    <n v="0"/>
    <n v="-2900"/>
    <n v="4000"/>
    <n v="400"/>
    <n v="1600000"/>
    <n v="0"/>
    <x v="0"/>
    <x v="7"/>
    <s v="Apr"/>
    <x v="1"/>
    <s v="2024-Apr"/>
    <n v="16"/>
    <s v="FREQUENT"/>
  </r>
  <r>
    <x v="1132"/>
    <d v="2025-03-02T00:00:00"/>
    <x v="12"/>
    <s v="Meera Malhotra"/>
    <s v="Male"/>
    <n v="42"/>
    <x v="8"/>
    <x v="2"/>
    <s v="P703"/>
    <x v="2"/>
    <x v="2"/>
    <x v="2"/>
    <n v="4000"/>
    <x v="2"/>
    <x v="177"/>
    <n v="5800"/>
    <n v="1800"/>
    <x v="0"/>
    <x v="0"/>
    <s v="Q1"/>
    <x v="0"/>
    <n v="23.68"/>
    <n v="0"/>
    <n v="8000"/>
    <n v="400"/>
    <n v="3200000"/>
    <n v="0.23684210526315788"/>
    <x v="1"/>
    <x v="0"/>
    <s v="Mar"/>
    <x v="0"/>
    <s v="2025-Mar"/>
    <n v="21"/>
    <s v="FREQUENT"/>
  </r>
  <r>
    <x v="1133"/>
    <d v="2025-12-09T00:00:00"/>
    <x v="73"/>
    <s v="Pooja Patel"/>
    <s v="Male"/>
    <n v="54"/>
    <x v="3"/>
    <x v="1"/>
    <s v="P105"/>
    <x v="20"/>
    <x v="4"/>
    <x v="0"/>
    <n v="22000"/>
    <x v="4"/>
    <x v="131"/>
    <n v="16500"/>
    <n v="3300"/>
    <x v="1"/>
    <x v="0"/>
    <s v="Q4"/>
    <x v="1"/>
    <n v="16.670000000000002"/>
    <n v="0"/>
    <n v="22000"/>
    <n v="2200"/>
    <n v="48400000"/>
    <n v="0.16666666666666666"/>
    <x v="1"/>
    <x v="8"/>
    <s v="Dec"/>
    <x v="3"/>
    <s v="2025-Dec"/>
    <n v="8"/>
    <s v="FREQUENT"/>
  </r>
  <r>
    <x v="1134"/>
    <d v="2025-06-19T00:00:00"/>
    <x v="3"/>
    <s v="Kavya Reddy"/>
    <s v="Female"/>
    <n v="51"/>
    <x v="3"/>
    <x v="1"/>
    <s v="P501"/>
    <x v="13"/>
    <x v="5"/>
    <x v="1"/>
    <n v="550"/>
    <x v="2"/>
    <x v="6"/>
    <n v="1350"/>
    <n v="0"/>
    <x v="2"/>
    <x v="2"/>
    <s v="Q2"/>
    <x v="1"/>
    <n v="0"/>
    <n v="-1350"/>
    <n v="1650"/>
    <n v="82.5"/>
    <n v="136125"/>
    <n v="0"/>
    <x v="1"/>
    <x v="4"/>
    <s v="Jun"/>
    <x v="1"/>
    <s v="2025-Jun"/>
    <n v="8"/>
    <s v="FREQUENT"/>
  </r>
  <r>
    <x v="1135"/>
    <d v="2025-09-17T00:00:00"/>
    <x v="185"/>
    <s v="Aditya Gupta"/>
    <s v="Male"/>
    <n v="20"/>
    <x v="9"/>
    <x v="0"/>
    <s v="P703"/>
    <x v="2"/>
    <x v="2"/>
    <x v="2"/>
    <n v="4000"/>
    <x v="4"/>
    <x v="137"/>
    <n v="5800"/>
    <n v="1400"/>
    <x v="1"/>
    <x v="0"/>
    <s v="Q3"/>
    <x v="1"/>
    <n v="19.440000000000001"/>
    <n v="0"/>
    <n v="8000"/>
    <n v="800"/>
    <n v="6400000"/>
    <n v="0.19444444444444445"/>
    <x v="1"/>
    <x v="9"/>
    <s v="Sep"/>
    <x v="2"/>
    <s v="2025-Sep"/>
    <n v="6"/>
    <s v="FREQUENT"/>
  </r>
  <r>
    <x v="1136"/>
    <d v="2025-05-26T00:00:00"/>
    <x v="128"/>
    <s v="Meera Das"/>
    <s v="Female"/>
    <n v="48"/>
    <x v="9"/>
    <x v="0"/>
    <s v="P603"/>
    <x v="22"/>
    <x v="6"/>
    <x v="2"/>
    <n v="1200"/>
    <x v="4"/>
    <x v="99"/>
    <n v="1600"/>
    <n v="560"/>
    <x v="4"/>
    <x v="0"/>
    <s v="Q2"/>
    <x v="0"/>
    <n v="25.93"/>
    <n v="0"/>
    <n v="2400"/>
    <n v="240"/>
    <n v="576000"/>
    <n v="0.25925925925925924"/>
    <x v="1"/>
    <x v="1"/>
    <s v="May"/>
    <x v="1"/>
    <s v="2025-May"/>
    <n v="18"/>
    <s v="FREQUENT"/>
  </r>
  <r>
    <x v="1137"/>
    <d v="2024-11-04T00:00:00"/>
    <x v="79"/>
    <s v="Meera Malhotra"/>
    <s v="Female"/>
    <n v="55"/>
    <x v="11"/>
    <x v="3"/>
    <s v="P401"/>
    <x v="0"/>
    <x v="0"/>
    <x v="0"/>
    <n v="800"/>
    <x v="2"/>
    <x v="138"/>
    <n v="500"/>
    <n v="260"/>
    <x v="2"/>
    <x v="0"/>
    <s v="Q4"/>
    <x v="0"/>
    <n v="34.21"/>
    <n v="0"/>
    <n v="800"/>
    <n v="40"/>
    <n v="32000"/>
    <n v="0.34210526315789475"/>
    <x v="0"/>
    <x v="10"/>
    <s v="Nov"/>
    <x v="3"/>
    <s v="2024-Nov"/>
    <n v="9"/>
    <s v="FREQUENT"/>
  </r>
  <r>
    <x v="1138"/>
    <d v="2024-07-15T00:00:00"/>
    <x v="111"/>
    <s v="Sahil Iyer"/>
    <s v="Female"/>
    <n v="41"/>
    <x v="11"/>
    <x v="3"/>
    <s v="P104"/>
    <x v="16"/>
    <x v="4"/>
    <x v="0"/>
    <n v="5000"/>
    <x v="4"/>
    <x v="287"/>
    <n v="3500"/>
    <n v="-1000"/>
    <x v="4"/>
    <x v="1"/>
    <s v="Q3"/>
    <x v="0"/>
    <n v="22.22"/>
    <n v="-7000"/>
    <n v="5000"/>
    <n v="500"/>
    <n v="2500000"/>
    <n v="0.22222222222222221"/>
    <x v="0"/>
    <x v="2"/>
    <s v="Jul"/>
    <x v="2"/>
    <s v="2024-Jul"/>
    <n v="12"/>
    <s v="FREQUENT"/>
  </r>
  <r>
    <x v="1139"/>
    <d v="2025-09-25T00:00:00"/>
    <x v="118"/>
    <s v="Amit Sharma"/>
    <s v="Female"/>
    <n v="27"/>
    <x v="1"/>
    <x v="1"/>
    <s v="P401"/>
    <x v="0"/>
    <x v="0"/>
    <x v="0"/>
    <n v="800"/>
    <x v="2"/>
    <x v="170"/>
    <n v="500"/>
    <n v="-260"/>
    <x v="0"/>
    <x v="1"/>
    <s v="Q3"/>
    <x v="1"/>
    <n v="34.21"/>
    <n v="-1000"/>
    <n v="800"/>
    <n v="40"/>
    <n v="32000"/>
    <n v="0.34210526315789475"/>
    <x v="1"/>
    <x v="9"/>
    <s v="Sep"/>
    <x v="2"/>
    <s v="2025-Sep"/>
    <n v="12"/>
    <s v="FREQUENT"/>
  </r>
  <r>
    <x v="1140"/>
    <d v="2025-06-03T00:00:00"/>
    <x v="128"/>
    <s v="Meera Das"/>
    <s v="Female"/>
    <n v="48"/>
    <x v="9"/>
    <x v="0"/>
    <s v="P203"/>
    <x v="3"/>
    <x v="1"/>
    <x v="0"/>
    <n v="35000"/>
    <x v="1"/>
    <x v="48"/>
    <n v="27000"/>
    <n v="2750"/>
    <x v="2"/>
    <x v="0"/>
    <s v="Q2"/>
    <x v="0"/>
    <n v="9.24"/>
    <n v="0"/>
    <n v="35000"/>
    <n v="5250"/>
    <n v="183750000"/>
    <n v="9.2436974789915971E-2"/>
    <x v="1"/>
    <x v="4"/>
    <s v="Jun"/>
    <x v="1"/>
    <s v="2025-Jun"/>
    <n v="18"/>
    <s v="FREQUENT"/>
  </r>
  <r>
    <x v="1141"/>
    <d v="2024-08-01T00:00:00"/>
    <x v="29"/>
    <s v="Karan Shah"/>
    <s v="Female"/>
    <n v="39"/>
    <x v="5"/>
    <x v="0"/>
    <s v="P301"/>
    <x v="21"/>
    <x v="3"/>
    <x v="0"/>
    <n v="900"/>
    <x v="4"/>
    <x v="89"/>
    <n v="550"/>
    <n v="260"/>
    <x v="1"/>
    <x v="0"/>
    <s v="Q3"/>
    <x v="0"/>
    <n v="32.1"/>
    <n v="0"/>
    <n v="900"/>
    <n v="90"/>
    <n v="81000"/>
    <n v="0.32098765432098764"/>
    <x v="0"/>
    <x v="3"/>
    <s v="Aug"/>
    <x v="2"/>
    <s v="2024-Aug"/>
    <n v="37"/>
    <s v="FREQUENT"/>
  </r>
  <r>
    <x v="1142"/>
    <d v="2024-06-01T00:00:00"/>
    <x v="9"/>
    <s v="Simran Gupta"/>
    <s v="Male"/>
    <n v="45"/>
    <x v="4"/>
    <x v="3"/>
    <s v="P702"/>
    <x v="14"/>
    <x v="2"/>
    <x v="2"/>
    <n v="7000"/>
    <x v="4"/>
    <x v="6"/>
    <n v="10400"/>
    <n v="0"/>
    <x v="0"/>
    <x v="2"/>
    <s v="Q2"/>
    <x v="2"/>
    <n v="0"/>
    <n v="-10400"/>
    <n v="14000"/>
    <n v="1400"/>
    <n v="19600000"/>
    <n v="0"/>
    <x v="0"/>
    <x v="4"/>
    <s v="Jun"/>
    <x v="1"/>
    <s v="2024-Jun"/>
    <n v="2"/>
    <s v="REGULAR"/>
  </r>
  <r>
    <x v="1143"/>
    <d v="2025-05-24T00:00:00"/>
    <x v="103"/>
    <s v="Meera Patel"/>
    <s v="Female"/>
    <n v="60"/>
    <x v="6"/>
    <x v="2"/>
    <s v="P201"/>
    <x v="9"/>
    <x v="1"/>
    <x v="0"/>
    <n v="8500"/>
    <x v="0"/>
    <x v="6"/>
    <n v="6500"/>
    <n v="0"/>
    <x v="1"/>
    <x v="2"/>
    <s v="Q2"/>
    <x v="2"/>
    <n v="0"/>
    <n v="-6500"/>
    <n v="8500"/>
    <n v="1700"/>
    <n v="14450000"/>
    <n v="0"/>
    <x v="1"/>
    <x v="1"/>
    <s v="May"/>
    <x v="1"/>
    <s v="2025-May"/>
    <n v="11"/>
    <s v="FREQUENT"/>
  </r>
  <r>
    <x v="1144"/>
    <d v="2024-02-25T00:00:00"/>
    <x v="241"/>
    <s v="Varun Kumar"/>
    <s v="Male"/>
    <n v="52"/>
    <x v="2"/>
    <x v="2"/>
    <s v="P701"/>
    <x v="8"/>
    <x v="2"/>
    <x v="0"/>
    <n v="4500"/>
    <x v="1"/>
    <x v="37"/>
    <n v="3200"/>
    <n v="625"/>
    <x v="1"/>
    <x v="0"/>
    <s v="Q1"/>
    <x v="0"/>
    <n v="16.34"/>
    <n v="0"/>
    <n v="4500"/>
    <n v="675"/>
    <n v="3037500"/>
    <n v="0.16339869281045752"/>
    <x v="0"/>
    <x v="5"/>
    <s v="Feb"/>
    <x v="0"/>
    <s v="2024-Feb"/>
    <n v="23"/>
    <s v="FREQUENT"/>
  </r>
  <r>
    <x v="1145"/>
    <d v="2024-09-14T00:00:00"/>
    <x v="248"/>
    <s v="Vikram Das"/>
    <s v="Male"/>
    <n v="32"/>
    <x v="6"/>
    <x v="2"/>
    <s v="P303"/>
    <x v="4"/>
    <x v="3"/>
    <x v="1"/>
    <n v="3500"/>
    <x v="4"/>
    <x v="6"/>
    <n v="6900"/>
    <n v="0"/>
    <x v="2"/>
    <x v="2"/>
    <s v="Q3"/>
    <x v="0"/>
    <n v="0"/>
    <n v="-6900"/>
    <n v="10500"/>
    <n v="1050"/>
    <n v="11025000"/>
    <n v="0"/>
    <x v="0"/>
    <x v="9"/>
    <s v="Sep"/>
    <x v="2"/>
    <s v="2024-Sep"/>
    <n v="16"/>
    <s v="FREQUENT"/>
  </r>
  <r>
    <x v="1146"/>
    <d v="2025-04-09T00:00:00"/>
    <x v="382"/>
    <s v="Aditya Gupta"/>
    <s v="Male"/>
    <n v="38"/>
    <x v="10"/>
    <x v="3"/>
    <s v="P102"/>
    <x v="11"/>
    <x v="4"/>
    <x v="0"/>
    <n v="28000"/>
    <x v="1"/>
    <x v="66"/>
    <n v="21000"/>
    <n v="2800"/>
    <x v="1"/>
    <x v="0"/>
    <s v="Q2"/>
    <x v="1"/>
    <n v="11.76"/>
    <n v="0"/>
    <n v="28000"/>
    <n v="4200"/>
    <n v="117600000"/>
    <n v="0.11764705882352941"/>
    <x v="1"/>
    <x v="7"/>
    <s v="Apr"/>
    <x v="1"/>
    <s v="2025-Apr"/>
    <n v="6"/>
    <s v="FREQUENT"/>
  </r>
  <r>
    <x v="1147"/>
    <d v="2025-07-04T00:00:00"/>
    <x v="318"/>
    <s v="Amit Sharma"/>
    <s v="Female"/>
    <n v="38"/>
    <x v="9"/>
    <x v="0"/>
    <s v="P201"/>
    <x v="9"/>
    <x v="1"/>
    <x v="2"/>
    <n v="8500"/>
    <x v="2"/>
    <x v="229"/>
    <n v="13000"/>
    <n v="3150"/>
    <x v="1"/>
    <x v="0"/>
    <s v="Q3"/>
    <x v="0"/>
    <n v="19.5"/>
    <n v="0"/>
    <n v="17000"/>
    <n v="850"/>
    <n v="14450000"/>
    <n v="0.19504643962848298"/>
    <x v="1"/>
    <x v="2"/>
    <s v="Jul"/>
    <x v="2"/>
    <s v="2025-Jul"/>
    <n v="14"/>
    <s v="FREQUENT"/>
  </r>
  <r>
    <x v="1148"/>
    <d v="2025-06-11T00:00:00"/>
    <x v="321"/>
    <s v="Meera Kumar"/>
    <s v="Female"/>
    <n v="44"/>
    <x v="0"/>
    <x v="0"/>
    <s v="P104"/>
    <x v="16"/>
    <x v="4"/>
    <x v="0"/>
    <n v="5000"/>
    <x v="2"/>
    <x v="80"/>
    <n v="3500"/>
    <n v="1250"/>
    <x v="1"/>
    <x v="0"/>
    <s v="Q2"/>
    <x v="2"/>
    <n v="26.32"/>
    <n v="0"/>
    <n v="5000"/>
    <n v="250"/>
    <n v="1250000"/>
    <n v="0.26315789473684209"/>
    <x v="1"/>
    <x v="4"/>
    <s v="Jun"/>
    <x v="1"/>
    <s v="2025-Jun"/>
    <n v="6"/>
    <s v="FREQUENT"/>
  </r>
  <r>
    <x v="1149"/>
    <d v="2025-03-31T00:00:00"/>
    <x v="249"/>
    <s v="Arjun Nair"/>
    <s v="Male"/>
    <n v="52"/>
    <x v="9"/>
    <x v="0"/>
    <s v="P602"/>
    <x v="18"/>
    <x v="6"/>
    <x v="2"/>
    <n v="3500"/>
    <x v="4"/>
    <x v="8"/>
    <n v="5000"/>
    <n v="1300"/>
    <x v="2"/>
    <x v="0"/>
    <s v="Q1"/>
    <x v="2"/>
    <n v="20.63"/>
    <n v="0"/>
    <n v="7000"/>
    <n v="700"/>
    <n v="4900000"/>
    <n v="0.20634920634920634"/>
    <x v="1"/>
    <x v="0"/>
    <s v="Mar"/>
    <x v="0"/>
    <s v="2025-Mar"/>
    <n v="5"/>
    <s v="FREQUENT"/>
  </r>
  <r>
    <x v="1150"/>
    <d v="2025-11-24T00:00:00"/>
    <x v="371"/>
    <s v="Meera Das"/>
    <s v="Female"/>
    <n v="39"/>
    <x v="7"/>
    <x v="1"/>
    <s v="P303"/>
    <x v="4"/>
    <x v="3"/>
    <x v="2"/>
    <n v="3500"/>
    <x v="3"/>
    <x v="148"/>
    <n v="4600"/>
    <n v="2400"/>
    <x v="1"/>
    <x v="0"/>
    <s v="Q4"/>
    <x v="2"/>
    <n v="34.29"/>
    <n v="0"/>
    <n v="7000"/>
    <n v="0"/>
    <n v="0"/>
    <n v="0.34285714285714286"/>
    <x v="1"/>
    <x v="10"/>
    <s v="Nov"/>
    <x v="3"/>
    <s v="2025-Nov"/>
    <n v="4"/>
    <s v="OCASSIONAL"/>
  </r>
  <r>
    <x v="1151"/>
    <d v="2024-08-21T00:00:00"/>
    <x v="139"/>
    <s v="Riya Das"/>
    <s v="Female"/>
    <n v="44"/>
    <x v="3"/>
    <x v="1"/>
    <s v="P104"/>
    <x v="16"/>
    <x v="4"/>
    <x v="0"/>
    <n v="5000"/>
    <x v="4"/>
    <x v="114"/>
    <n v="3500"/>
    <n v="1000"/>
    <x v="1"/>
    <x v="0"/>
    <s v="Q3"/>
    <x v="1"/>
    <n v="22.22"/>
    <n v="0"/>
    <n v="5000"/>
    <n v="500"/>
    <n v="2500000"/>
    <n v="0.22222222222222221"/>
    <x v="0"/>
    <x v="3"/>
    <s v="Aug"/>
    <x v="2"/>
    <s v="2024-Aug"/>
    <n v="14"/>
    <s v="FREQUENT"/>
  </r>
  <r>
    <x v="1152"/>
    <d v="2024-07-23T00:00:00"/>
    <x v="383"/>
    <s v="Sneha Reddy"/>
    <s v="Female"/>
    <n v="54"/>
    <x v="0"/>
    <x v="0"/>
    <s v="P402"/>
    <x v="10"/>
    <x v="0"/>
    <x v="0"/>
    <n v="600"/>
    <x v="2"/>
    <x v="68"/>
    <n v="380"/>
    <n v="190"/>
    <x v="0"/>
    <x v="0"/>
    <s v="Q3"/>
    <x v="1"/>
    <n v="33.33"/>
    <n v="0"/>
    <n v="600"/>
    <n v="30"/>
    <n v="18000"/>
    <n v="0.33333333333333331"/>
    <x v="0"/>
    <x v="2"/>
    <s v="Jul"/>
    <x v="2"/>
    <s v="2024-Jul"/>
    <n v="8"/>
    <s v="FREQUENT"/>
  </r>
  <r>
    <x v="1153"/>
    <d v="2025-08-22T00:00:00"/>
    <x v="289"/>
    <s v="Aditya Gupta"/>
    <s v="Female"/>
    <n v="28"/>
    <x v="4"/>
    <x v="3"/>
    <s v="P502"/>
    <x v="7"/>
    <x v="5"/>
    <x v="0"/>
    <n v="700"/>
    <x v="4"/>
    <x v="25"/>
    <n v="570"/>
    <n v="60"/>
    <x v="1"/>
    <x v="0"/>
    <s v="Q3"/>
    <x v="2"/>
    <n v="9.52"/>
    <n v="0"/>
    <n v="700"/>
    <n v="70"/>
    <n v="49000"/>
    <n v="9.5238095238095233E-2"/>
    <x v="1"/>
    <x v="3"/>
    <s v="Aug"/>
    <x v="2"/>
    <s v="2025-Aug"/>
    <n v="5"/>
    <s v="FREQUENT"/>
  </r>
  <r>
    <x v="1154"/>
    <d v="2024-08-09T00:00:00"/>
    <x v="127"/>
    <s v="Rohan Shah"/>
    <s v="Male"/>
    <n v="24"/>
    <x v="2"/>
    <x v="2"/>
    <s v="P603"/>
    <x v="22"/>
    <x v="6"/>
    <x v="2"/>
    <n v="1200"/>
    <x v="1"/>
    <x v="119"/>
    <n v="1600"/>
    <n v="440"/>
    <x v="2"/>
    <x v="0"/>
    <s v="Q3"/>
    <x v="2"/>
    <n v="21.57"/>
    <n v="0"/>
    <n v="2400"/>
    <n v="360"/>
    <n v="864000"/>
    <n v="0.21568627450980393"/>
    <x v="0"/>
    <x v="3"/>
    <s v="Aug"/>
    <x v="2"/>
    <s v="2024-Aug"/>
    <n v="7"/>
    <s v="FREQUENT"/>
  </r>
  <r>
    <x v="1155"/>
    <d v="2024-05-19T00:00:00"/>
    <x v="160"/>
    <s v="Sahil Patel"/>
    <s v="Male"/>
    <n v="59"/>
    <x v="11"/>
    <x v="3"/>
    <s v="P501"/>
    <x v="13"/>
    <x v="5"/>
    <x v="0"/>
    <n v="550"/>
    <x v="1"/>
    <x v="14"/>
    <n v="450"/>
    <n v="17.5"/>
    <x v="3"/>
    <x v="0"/>
    <s v="Q2"/>
    <x v="0"/>
    <n v="3.74"/>
    <n v="0"/>
    <n v="550"/>
    <n v="82.5"/>
    <n v="45375"/>
    <n v="3.7433155080213901E-2"/>
    <x v="0"/>
    <x v="1"/>
    <s v="May"/>
    <x v="1"/>
    <s v="2024-May"/>
    <n v="19"/>
    <s v="FREQUENT"/>
  </r>
  <r>
    <x v="1156"/>
    <d v="2024-10-03T00:00:00"/>
    <x v="282"/>
    <s v="Meera Malhotra"/>
    <s v="Female"/>
    <n v="40"/>
    <x v="5"/>
    <x v="0"/>
    <s v="P202"/>
    <x v="1"/>
    <x v="1"/>
    <x v="2"/>
    <n v="12000"/>
    <x v="1"/>
    <x v="103"/>
    <n v="18000"/>
    <n v="2400"/>
    <x v="1"/>
    <x v="0"/>
    <s v="Q4"/>
    <x v="0"/>
    <n v="11.76"/>
    <n v="0"/>
    <n v="24000"/>
    <n v="3600"/>
    <n v="86400000"/>
    <n v="0.11764705882352941"/>
    <x v="0"/>
    <x v="6"/>
    <s v="Oct"/>
    <x v="3"/>
    <s v="2024-Oct"/>
    <n v="12"/>
    <s v="FREQUENT"/>
  </r>
  <r>
    <x v="1157"/>
    <d v="2025-08-05T00:00:00"/>
    <x v="292"/>
    <s v="Riya Patel"/>
    <s v="Female"/>
    <n v="49"/>
    <x v="9"/>
    <x v="0"/>
    <s v="P102"/>
    <x v="11"/>
    <x v="4"/>
    <x v="1"/>
    <n v="28000"/>
    <x v="5"/>
    <x v="166"/>
    <n v="63000"/>
    <n v="0"/>
    <x v="1"/>
    <x v="0"/>
    <s v="Q3"/>
    <x v="1"/>
    <n v="0"/>
    <n v="0"/>
    <n v="84000"/>
    <n v="21000"/>
    <n v="1764000000"/>
    <n v="0"/>
    <x v="1"/>
    <x v="3"/>
    <s v="Aug"/>
    <x v="2"/>
    <s v="2025-Aug"/>
    <n v="4"/>
    <s v="OCASSIONAL"/>
  </r>
  <r>
    <x v="1158"/>
    <d v="2025-04-21T00:00:00"/>
    <x v="384"/>
    <s v="Pooja Mishra"/>
    <s v="Male"/>
    <n v="52"/>
    <x v="1"/>
    <x v="1"/>
    <s v="P501"/>
    <x v="13"/>
    <x v="5"/>
    <x v="2"/>
    <n v="550"/>
    <x v="1"/>
    <x v="233"/>
    <n v="900"/>
    <n v="35"/>
    <x v="2"/>
    <x v="0"/>
    <s v="Q2"/>
    <x v="2"/>
    <n v="3.74"/>
    <n v="0"/>
    <n v="1100"/>
    <n v="165"/>
    <n v="181500"/>
    <n v="3.7433155080213901E-2"/>
    <x v="1"/>
    <x v="7"/>
    <s v="Apr"/>
    <x v="1"/>
    <s v="2025-Apr"/>
    <n v="6"/>
    <s v="FREQUENT"/>
  </r>
  <r>
    <x v="1159"/>
    <d v="2024-08-13T00:00:00"/>
    <x v="269"/>
    <s v="Amit Singh"/>
    <s v="Female"/>
    <n v="52"/>
    <x v="7"/>
    <x v="1"/>
    <s v="P302"/>
    <x v="15"/>
    <x v="3"/>
    <x v="0"/>
    <n v="2200"/>
    <x v="1"/>
    <x v="21"/>
    <n v="1400"/>
    <n v="470"/>
    <x v="2"/>
    <x v="0"/>
    <s v="Q3"/>
    <x v="0"/>
    <n v="25.13"/>
    <n v="0"/>
    <n v="2200"/>
    <n v="330"/>
    <n v="726000"/>
    <n v="0.25133689839572193"/>
    <x v="0"/>
    <x v="3"/>
    <s v="Aug"/>
    <x v="2"/>
    <s v="2024-Aug"/>
    <n v="15"/>
    <s v="FREQUENT"/>
  </r>
  <r>
    <x v="1160"/>
    <d v="2025-10-15T00:00:00"/>
    <x v="200"/>
    <s v="Nikhil Malhotra"/>
    <s v="Female"/>
    <n v="47"/>
    <x v="2"/>
    <x v="2"/>
    <s v="P603"/>
    <x v="22"/>
    <x v="6"/>
    <x v="0"/>
    <n v="1200"/>
    <x v="3"/>
    <x v="214"/>
    <n v="800"/>
    <n v="400"/>
    <x v="0"/>
    <x v="0"/>
    <s v="Q4"/>
    <x v="1"/>
    <n v="33.33"/>
    <n v="0"/>
    <n v="1200"/>
    <n v="0"/>
    <n v="0"/>
    <n v="0.33333333333333331"/>
    <x v="1"/>
    <x v="6"/>
    <s v="Oct"/>
    <x v="3"/>
    <s v="2025-Oct"/>
    <n v="8"/>
    <s v="FREQUENT"/>
  </r>
  <r>
    <x v="1161"/>
    <d v="2025-07-20T00:00:00"/>
    <x v="215"/>
    <s v="Vikram Mehta"/>
    <s v="Male"/>
    <n v="48"/>
    <x v="11"/>
    <x v="3"/>
    <s v="P203"/>
    <x v="3"/>
    <x v="1"/>
    <x v="0"/>
    <n v="35000"/>
    <x v="1"/>
    <x v="48"/>
    <n v="27000"/>
    <n v="2750"/>
    <x v="1"/>
    <x v="0"/>
    <s v="Q3"/>
    <x v="0"/>
    <n v="9.24"/>
    <n v="0"/>
    <n v="35000"/>
    <n v="5250"/>
    <n v="183750000"/>
    <n v="9.2436974789915971E-2"/>
    <x v="1"/>
    <x v="2"/>
    <s v="Jul"/>
    <x v="2"/>
    <s v="2025-Jul"/>
    <n v="14"/>
    <s v="FREQUENT"/>
  </r>
  <r>
    <x v="1162"/>
    <d v="2025-05-15T00:00:00"/>
    <x v="155"/>
    <s v="Varun Verma"/>
    <s v="Female"/>
    <n v="23"/>
    <x v="0"/>
    <x v="0"/>
    <s v="P202"/>
    <x v="1"/>
    <x v="1"/>
    <x v="2"/>
    <n v="12000"/>
    <x v="1"/>
    <x v="103"/>
    <n v="18000"/>
    <n v="2400"/>
    <x v="2"/>
    <x v="0"/>
    <s v="Q2"/>
    <x v="0"/>
    <n v="11.76"/>
    <n v="0"/>
    <n v="24000"/>
    <n v="3600"/>
    <n v="86400000"/>
    <n v="0.11764705882352941"/>
    <x v="1"/>
    <x v="1"/>
    <s v="May"/>
    <x v="1"/>
    <s v="2025-May"/>
    <n v="12"/>
    <s v="FREQUENT"/>
  </r>
  <r>
    <x v="1163"/>
    <d v="2024-10-12T00:00:00"/>
    <x v="317"/>
    <s v="Arjun Mehta"/>
    <s v="Female"/>
    <n v="51"/>
    <x v="5"/>
    <x v="0"/>
    <s v="P101"/>
    <x v="5"/>
    <x v="4"/>
    <x v="0"/>
    <n v="55000"/>
    <x v="2"/>
    <x v="217"/>
    <n v="40000"/>
    <n v="12250"/>
    <x v="3"/>
    <x v="0"/>
    <s v="Q4"/>
    <x v="1"/>
    <n v="23.44"/>
    <n v="0"/>
    <n v="55000"/>
    <n v="2750"/>
    <n v="151250000"/>
    <n v="0.23444976076555024"/>
    <x v="0"/>
    <x v="6"/>
    <s v="Oct"/>
    <x v="3"/>
    <s v="2024-Oct"/>
    <n v="3"/>
    <s v="REGULAR"/>
  </r>
  <r>
    <x v="1164"/>
    <d v="2024-09-09T00:00:00"/>
    <x v="240"/>
    <s v="Varun Gupta"/>
    <s v="Male"/>
    <n v="54"/>
    <x v="2"/>
    <x v="2"/>
    <s v="P203"/>
    <x v="3"/>
    <x v="1"/>
    <x v="2"/>
    <n v="35000"/>
    <x v="0"/>
    <x v="50"/>
    <n v="54000"/>
    <n v="2000"/>
    <x v="1"/>
    <x v="0"/>
    <s v="Q3"/>
    <x v="0"/>
    <n v="3.57"/>
    <n v="0"/>
    <n v="70000"/>
    <n v="14000"/>
    <n v="980000000"/>
    <n v="3.5714285714285712E-2"/>
    <x v="0"/>
    <x v="9"/>
    <s v="Sep"/>
    <x v="2"/>
    <s v="2024-Sep"/>
    <n v="14"/>
    <s v="FREQUENT"/>
  </r>
  <r>
    <x v="1165"/>
    <d v="2025-08-28T00:00:00"/>
    <x v="156"/>
    <s v="Ananya Verma"/>
    <s v="Male"/>
    <n v="36"/>
    <x v="4"/>
    <x v="3"/>
    <s v="P105"/>
    <x v="20"/>
    <x v="4"/>
    <x v="2"/>
    <n v="22000"/>
    <x v="1"/>
    <x v="6"/>
    <n v="33000"/>
    <n v="0"/>
    <x v="0"/>
    <x v="2"/>
    <s v="Q3"/>
    <x v="2"/>
    <n v="0"/>
    <n v="-33000"/>
    <n v="44000"/>
    <n v="6600"/>
    <n v="290400000"/>
    <n v="0"/>
    <x v="1"/>
    <x v="3"/>
    <s v="Aug"/>
    <x v="2"/>
    <s v="2025-Aug"/>
    <n v="3"/>
    <s v="REGULAR"/>
  </r>
  <r>
    <x v="1166"/>
    <d v="2025-03-03T00:00:00"/>
    <x v="385"/>
    <s v="Rohan Shah"/>
    <s v="Female"/>
    <n v="29"/>
    <x v="2"/>
    <x v="2"/>
    <s v="P102"/>
    <x v="11"/>
    <x v="4"/>
    <x v="3"/>
    <n v="28000"/>
    <x v="4"/>
    <x v="288"/>
    <n v="84000"/>
    <n v="16800"/>
    <x v="1"/>
    <x v="0"/>
    <s v="Q1"/>
    <x v="1"/>
    <n v="16.670000000000002"/>
    <n v="0"/>
    <n v="112000"/>
    <n v="11200"/>
    <n v="1254400000"/>
    <n v="0.16666666666666666"/>
    <x v="1"/>
    <x v="0"/>
    <s v="Mar"/>
    <x v="0"/>
    <s v="2025-Mar"/>
    <n v="3"/>
    <s v="REGULAR"/>
  </r>
  <r>
    <x v="1167"/>
    <d v="2025-05-31T00:00:00"/>
    <x v="79"/>
    <s v="Meera Malhotra"/>
    <s v="Female"/>
    <n v="55"/>
    <x v="11"/>
    <x v="3"/>
    <s v="P102"/>
    <x v="11"/>
    <x v="4"/>
    <x v="2"/>
    <n v="28000"/>
    <x v="1"/>
    <x v="46"/>
    <n v="42000"/>
    <n v="5600"/>
    <x v="2"/>
    <x v="0"/>
    <s v="Q2"/>
    <x v="0"/>
    <n v="11.76"/>
    <n v="0"/>
    <n v="56000"/>
    <n v="8400"/>
    <n v="470400000"/>
    <n v="0.11764705882352941"/>
    <x v="1"/>
    <x v="1"/>
    <s v="May"/>
    <x v="1"/>
    <s v="2025-May"/>
    <n v="9"/>
    <s v="FREQUENT"/>
  </r>
  <r>
    <x v="1168"/>
    <d v="2025-12-14T00:00:00"/>
    <x v="248"/>
    <s v="Vikram Das"/>
    <s v="Male"/>
    <n v="32"/>
    <x v="6"/>
    <x v="2"/>
    <s v="P104"/>
    <x v="16"/>
    <x v="4"/>
    <x v="0"/>
    <n v="5000"/>
    <x v="4"/>
    <x v="114"/>
    <n v="3500"/>
    <n v="1000"/>
    <x v="2"/>
    <x v="0"/>
    <s v="Q4"/>
    <x v="0"/>
    <n v="22.22"/>
    <n v="0"/>
    <n v="5000"/>
    <n v="500"/>
    <n v="2500000"/>
    <n v="0.22222222222222221"/>
    <x v="1"/>
    <x v="8"/>
    <s v="Dec"/>
    <x v="3"/>
    <s v="2025-Dec"/>
    <n v="16"/>
    <s v="FREQUENT"/>
  </r>
  <r>
    <x v="1169"/>
    <d v="2025-07-25T00:00:00"/>
    <x v="122"/>
    <s v="Rahul Mishra"/>
    <s v="Female"/>
    <n v="45"/>
    <x v="10"/>
    <x v="3"/>
    <s v="P101"/>
    <x v="5"/>
    <x v="4"/>
    <x v="0"/>
    <n v="55000"/>
    <x v="1"/>
    <x v="16"/>
    <n v="40000"/>
    <n v="6750"/>
    <x v="3"/>
    <x v="0"/>
    <s v="Q3"/>
    <x v="0"/>
    <n v="14.44"/>
    <n v="0"/>
    <n v="55000"/>
    <n v="8250"/>
    <n v="453750000"/>
    <n v="0.14438502673796791"/>
    <x v="1"/>
    <x v="2"/>
    <s v="Jul"/>
    <x v="2"/>
    <s v="2025-Jul"/>
    <n v="5"/>
    <s v="FREQUENT"/>
  </r>
  <r>
    <x v="1170"/>
    <d v="2024-08-11T00:00:00"/>
    <x v="386"/>
    <s v="Meera Malhotra"/>
    <s v="Female"/>
    <n v="42"/>
    <x v="11"/>
    <x v="3"/>
    <s v="P105"/>
    <x v="20"/>
    <x v="4"/>
    <x v="0"/>
    <n v="22000"/>
    <x v="4"/>
    <x v="131"/>
    <n v="16500"/>
    <n v="3300"/>
    <x v="1"/>
    <x v="0"/>
    <s v="Q3"/>
    <x v="1"/>
    <n v="16.670000000000002"/>
    <n v="0"/>
    <n v="22000"/>
    <n v="2200"/>
    <n v="48400000"/>
    <n v="0.16666666666666666"/>
    <x v="0"/>
    <x v="3"/>
    <s v="Aug"/>
    <x v="2"/>
    <s v="2024-Aug"/>
    <n v="5"/>
    <s v="FREQUENT"/>
  </r>
  <r>
    <x v="1171"/>
    <d v="2024-04-02T00:00:00"/>
    <x v="50"/>
    <s v="Riya Joshi"/>
    <s v="Female"/>
    <n v="58"/>
    <x v="2"/>
    <x v="2"/>
    <s v="P101"/>
    <x v="5"/>
    <x v="4"/>
    <x v="0"/>
    <n v="55000"/>
    <x v="1"/>
    <x v="16"/>
    <n v="40000"/>
    <n v="6750"/>
    <x v="2"/>
    <x v="0"/>
    <s v="Q2"/>
    <x v="1"/>
    <n v="14.44"/>
    <n v="0"/>
    <n v="55000"/>
    <n v="8250"/>
    <n v="453750000"/>
    <n v="0.14438502673796791"/>
    <x v="0"/>
    <x v="7"/>
    <s v="Apr"/>
    <x v="1"/>
    <s v="2024-Apr"/>
    <n v="3"/>
    <s v="REGULAR"/>
  </r>
  <r>
    <x v="1172"/>
    <d v="2025-12-21T00:00:00"/>
    <x v="256"/>
    <s v="Rahul Patel"/>
    <s v="Female"/>
    <n v="25"/>
    <x v="10"/>
    <x v="3"/>
    <s v="P501"/>
    <x v="13"/>
    <x v="5"/>
    <x v="2"/>
    <n v="550"/>
    <x v="4"/>
    <x v="33"/>
    <n v="900"/>
    <n v="90"/>
    <x v="0"/>
    <x v="0"/>
    <s v="Q4"/>
    <x v="1"/>
    <n v="9.09"/>
    <n v="0"/>
    <n v="1100"/>
    <n v="110"/>
    <n v="121000"/>
    <n v="9.0909090909090912E-2"/>
    <x v="1"/>
    <x v="8"/>
    <s v="Dec"/>
    <x v="3"/>
    <s v="2025-Dec"/>
    <n v="3"/>
    <s v="REGULAR"/>
  </r>
  <r>
    <x v="1173"/>
    <d v="2024-01-25T00:00:00"/>
    <x v="41"/>
    <s v="Pooja Joshi"/>
    <s v="Female"/>
    <n v="24"/>
    <x v="1"/>
    <x v="1"/>
    <s v="P501"/>
    <x v="13"/>
    <x v="5"/>
    <x v="3"/>
    <n v="550"/>
    <x v="2"/>
    <x v="95"/>
    <n v="1800"/>
    <n v="290"/>
    <x v="2"/>
    <x v="0"/>
    <s v="Q1"/>
    <x v="1"/>
    <n v="13.88"/>
    <n v="0"/>
    <n v="2200"/>
    <n v="110"/>
    <n v="242000"/>
    <n v="0.13875598086124402"/>
    <x v="0"/>
    <x v="11"/>
    <s v="Jan"/>
    <x v="0"/>
    <s v="2024-Jan"/>
    <n v="14"/>
    <s v="FREQUENT"/>
  </r>
  <r>
    <x v="1174"/>
    <d v="2025-12-21T00:00:00"/>
    <x v="117"/>
    <s v="Akash Gupta"/>
    <s v="Female"/>
    <n v="32"/>
    <x v="11"/>
    <x v="3"/>
    <s v="P402"/>
    <x v="10"/>
    <x v="0"/>
    <x v="0"/>
    <n v="600"/>
    <x v="2"/>
    <x v="68"/>
    <n v="380"/>
    <n v="190"/>
    <x v="1"/>
    <x v="0"/>
    <s v="Q4"/>
    <x v="2"/>
    <n v="33.33"/>
    <n v="0"/>
    <n v="600"/>
    <n v="30"/>
    <n v="18000"/>
    <n v="0.33333333333333331"/>
    <x v="1"/>
    <x v="8"/>
    <s v="Dec"/>
    <x v="3"/>
    <s v="2025-Dec"/>
    <n v="23"/>
    <s v="FREQUENT"/>
  </r>
  <r>
    <x v="1175"/>
    <d v="2025-10-03T00:00:00"/>
    <x v="157"/>
    <s v="Ananya Nair"/>
    <s v="Male"/>
    <n v="47"/>
    <x v="11"/>
    <x v="3"/>
    <s v="P501"/>
    <x v="13"/>
    <x v="5"/>
    <x v="2"/>
    <n v="550"/>
    <x v="3"/>
    <x v="276"/>
    <n v="900"/>
    <n v="200"/>
    <x v="3"/>
    <x v="0"/>
    <s v="Q4"/>
    <x v="1"/>
    <n v="18.18"/>
    <n v="0"/>
    <n v="1100"/>
    <n v="0"/>
    <n v="0"/>
    <n v="0.18181818181818182"/>
    <x v="1"/>
    <x v="6"/>
    <s v="Oct"/>
    <x v="3"/>
    <s v="2025-Oct"/>
    <n v="9"/>
    <s v="FREQUENT"/>
  </r>
  <r>
    <x v="1176"/>
    <d v="2025-10-04T00:00:00"/>
    <x v="66"/>
    <s v="Pooja Singh"/>
    <s v="Female"/>
    <n v="58"/>
    <x v="10"/>
    <x v="3"/>
    <s v="P103"/>
    <x v="19"/>
    <x v="4"/>
    <x v="0"/>
    <n v="2500"/>
    <x v="0"/>
    <x v="143"/>
    <n v="1600"/>
    <n v="400"/>
    <x v="1"/>
    <x v="0"/>
    <s v="Q4"/>
    <x v="2"/>
    <n v="20"/>
    <n v="0"/>
    <n v="2500"/>
    <n v="500"/>
    <n v="1250000"/>
    <n v="0.2"/>
    <x v="1"/>
    <x v="6"/>
    <s v="Oct"/>
    <x v="3"/>
    <s v="2025-Oct"/>
    <n v="9"/>
    <s v="FREQUENT"/>
  </r>
  <r>
    <x v="1177"/>
    <d v="2025-06-27T00:00:00"/>
    <x v="145"/>
    <s v="Akash Sharma"/>
    <s v="Female"/>
    <n v="26"/>
    <x v="7"/>
    <x v="1"/>
    <s v="P102"/>
    <x v="11"/>
    <x v="4"/>
    <x v="0"/>
    <n v="28000"/>
    <x v="0"/>
    <x v="81"/>
    <n v="21000"/>
    <n v="1400"/>
    <x v="1"/>
    <x v="0"/>
    <s v="Q2"/>
    <x v="0"/>
    <n v="6.25"/>
    <n v="0"/>
    <n v="28000"/>
    <n v="5600"/>
    <n v="156800000"/>
    <n v="6.25E-2"/>
    <x v="1"/>
    <x v="4"/>
    <s v="Jun"/>
    <x v="1"/>
    <s v="2025-Jun"/>
    <n v="23"/>
    <s v="FREQUENT"/>
  </r>
  <r>
    <x v="1178"/>
    <d v="2025-12-15T00:00:00"/>
    <x v="211"/>
    <s v="Vikram Malhotra"/>
    <s v="Female"/>
    <n v="42"/>
    <x v="11"/>
    <x v="3"/>
    <s v="P603"/>
    <x v="22"/>
    <x v="6"/>
    <x v="2"/>
    <n v="1200"/>
    <x v="3"/>
    <x v="52"/>
    <n v="1600"/>
    <n v="800"/>
    <x v="2"/>
    <x v="0"/>
    <s v="Q4"/>
    <x v="1"/>
    <n v="33.33"/>
    <n v="0"/>
    <n v="2400"/>
    <n v="0"/>
    <n v="0"/>
    <n v="0.33333333333333331"/>
    <x v="1"/>
    <x v="8"/>
    <s v="Dec"/>
    <x v="3"/>
    <s v="2025-Dec"/>
    <n v="6"/>
    <s v="FREQUENT"/>
  </r>
  <r>
    <x v="1179"/>
    <d v="2025-12-02T00:00:00"/>
    <x v="361"/>
    <s v="Amit Joshi"/>
    <s v="Male"/>
    <n v="50"/>
    <x v="1"/>
    <x v="1"/>
    <s v="P103"/>
    <x v="19"/>
    <x v="4"/>
    <x v="1"/>
    <n v="2500"/>
    <x v="1"/>
    <x v="93"/>
    <n v="4800"/>
    <n v="1575"/>
    <x v="2"/>
    <x v="0"/>
    <s v="Q4"/>
    <x v="2"/>
    <n v="24.71"/>
    <n v="0"/>
    <n v="7500"/>
    <n v="1125"/>
    <n v="8437500"/>
    <n v="0.24705882352941178"/>
    <x v="1"/>
    <x v="8"/>
    <s v="Dec"/>
    <x v="3"/>
    <s v="2025-Dec"/>
    <n v="6"/>
    <s v="FREQUENT"/>
  </r>
  <r>
    <x v="1180"/>
    <d v="2024-02-26T00:00:00"/>
    <x v="132"/>
    <s v="Meera Iyer"/>
    <s v="Male"/>
    <n v="57"/>
    <x v="6"/>
    <x v="2"/>
    <s v="P503"/>
    <x v="12"/>
    <x v="5"/>
    <x v="1"/>
    <n v="450"/>
    <x v="4"/>
    <x v="64"/>
    <n v="990"/>
    <n v="225"/>
    <x v="0"/>
    <x v="0"/>
    <s v="Q1"/>
    <x v="0"/>
    <n v="18.52"/>
    <n v="0"/>
    <n v="1350"/>
    <n v="135"/>
    <n v="182250"/>
    <n v="0.18518518518518517"/>
    <x v="0"/>
    <x v="5"/>
    <s v="Feb"/>
    <x v="0"/>
    <s v="2024-Feb"/>
    <n v="14"/>
    <s v="FREQUENT"/>
  </r>
  <r>
    <x v="1181"/>
    <d v="2024-02-22T00:00:00"/>
    <x v="356"/>
    <s v="Ananya Iyer"/>
    <s v="Female"/>
    <n v="43"/>
    <x v="5"/>
    <x v="0"/>
    <s v="P104"/>
    <x v="16"/>
    <x v="4"/>
    <x v="0"/>
    <n v="5000"/>
    <x v="4"/>
    <x v="114"/>
    <n v="3500"/>
    <n v="1000"/>
    <x v="1"/>
    <x v="0"/>
    <s v="Q1"/>
    <x v="1"/>
    <n v="22.22"/>
    <n v="0"/>
    <n v="5000"/>
    <n v="500"/>
    <n v="2500000"/>
    <n v="0.22222222222222221"/>
    <x v="0"/>
    <x v="5"/>
    <s v="Feb"/>
    <x v="0"/>
    <s v="2024-Feb"/>
    <n v="5"/>
    <s v="FREQUENT"/>
  </r>
  <r>
    <x v="1182"/>
    <d v="2024-02-11T00:00:00"/>
    <x v="162"/>
    <s v="Rohan Reddy"/>
    <s v="Male"/>
    <n v="38"/>
    <x v="2"/>
    <x v="2"/>
    <s v="P401"/>
    <x v="0"/>
    <x v="0"/>
    <x v="1"/>
    <n v="800"/>
    <x v="3"/>
    <x v="52"/>
    <n v="1500"/>
    <n v="900"/>
    <x v="1"/>
    <x v="0"/>
    <s v="Q1"/>
    <x v="0"/>
    <n v="37.5"/>
    <n v="0"/>
    <n v="2400"/>
    <n v="0"/>
    <n v="0"/>
    <n v="0.375"/>
    <x v="0"/>
    <x v="5"/>
    <s v="Feb"/>
    <x v="0"/>
    <s v="2024-Feb"/>
    <n v="3"/>
    <s v="REGULAR"/>
  </r>
  <r>
    <x v="1183"/>
    <d v="2025-12-22T00:00:00"/>
    <x v="238"/>
    <s v="Priya Mehta"/>
    <s v="Female"/>
    <n v="22"/>
    <x v="6"/>
    <x v="2"/>
    <s v="P103"/>
    <x v="19"/>
    <x v="4"/>
    <x v="0"/>
    <n v="2500"/>
    <x v="1"/>
    <x v="35"/>
    <n v="1600"/>
    <n v="525"/>
    <x v="2"/>
    <x v="0"/>
    <s v="Q4"/>
    <x v="1"/>
    <n v="24.71"/>
    <n v="0"/>
    <n v="2500"/>
    <n v="375"/>
    <n v="937500"/>
    <n v="0.24705882352941178"/>
    <x v="1"/>
    <x v="8"/>
    <s v="Dec"/>
    <x v="3"/>
    <s v="2025-Dec"/>
    <n v="14"/>
    <s v="FREQUENT"/>
  </r>
  <r>
    <x v="1184"/>
    <d v="2024-05-21T00:00:00"/>
    <x v="22"/>
    <s v="Ananya Sharma"/>
    <s v="Female"/>
    <n v="45"/>
    <x v="5"/>
    <x v="0"/>
    <s v="P303"/>
    <x v="4"/>
    <x v="3"/>
    <x v="2"/>
    <n v="3500"/>
    <x v="1"/>
    <x v="17"/>
    <n v="4600"/>
    <n v="1350"/>
    <x v="1"/>
    <x v="0"/>
    <s v="Q2"/>
    <x v="1"/>
    <n v="22.69"/>
    <n v="0"/>
    <n v="7000"/>
    <n v="1050"/>
    <n v="7350000"/>
    <n v="0.22689075630252101"/>
    <x v="0"/>
    <x v="1"/>
    <s v="May"/>
    <x v="1"/>
    <s v="2024-May"/>
    <n v="12"/>
    <s v="FREQUENT"/>
  </r>
  <r>
    <x v="1185"/>
    <d v="2025-05-04T00:00:00"/>
    <x v="317"/>
    <s v="Arjun Mehta"/>
    <s v="Female"/>
    <n v="51"/>
    <x v="5"/>
    <x v="0"/>
    <s v="P602"/>
    <x v="18"/>
    <x v="6"/>
    <x v="1"/>
    <n v="3500"/>
    <x v="3"/>
    <x v="100"/>
    <n v="7500"/>
    <n v="3000"/>
    <x v="0"/>
    <x v="0"/>
    <s v="Q2"/>
    <x v="1"/>
    <n v="28.57"/>
    <n v="0"/>
    <n v="10500"/>
    <n v="0"/>
    <n v="0"/>
    <n v="0.2857142857142857"/>
    <x v="1"/>
    <x v="1"/>
    <s v="May"/>
    <x v="1"/>
    <s v="2025-May"/>
    <n v="3"/>
    <s v="REGULAR"/>
  </r>
  <r>
    <x v="1186"/>
    <d v="2024-08-18T00:00:00"/>
    <x v="61"/>
    <s v="Aditya Kumar"/>
    <s v="Male"/>
    <n v="21"/>
    <x v="2"/>
    <x v="2"/>
    <s v="P303"/>
    <x v="4"/>
    <x v="3"/>
    <x v="2"/>
    <n v="3500"/>
    <x v="4"/>
    <x v="8"/>
    <n v="4600"/>
    <n v="1700"/>
    <x v="1"/>
    <x v="0"/>
    <s v="Q3"/>
    <x v="2"/>
    <n v="26.98"/>
    <n v="0"/>
    <n v="7000"/>
    <n v="700"/>
    <n v="4900000"/>
    <n v="0.26984126984126983"/>
    <x v="0"/>
    <x v="3"/>
    <s v="Aug"/>
    <x v="2"/>
    <s v="2024-Aug"/>
    <n v="8"/>
    <s v="FREQUENT"/>
  </r>
  <r>
    <x v="1187"/>
    <d v="2025-11-27T00:00:00"/>
    <x v="329"/>
    <s v="Ananya Das"/>
    <s v="Female"/>
    <n v="51"/>
    <x v="0"/>
    <x v="0"/>
    <s v="P403"/>
    <x v="6"/>
    <x v="0"/>
    <x v="1"/>
    <n v="2500"/>
    <x v="2"/>
    <x v="255"/>
    <n v="4500"/>
    <n v="2625"/>
    <x v="1"/>
    <x v="0"/>
    <s v="Q4"/>
    <x v="1"/>
    <n v="36.840000000000003"/>
    <n v="0"/>
    <n v="7500"/>
    <n v="375"/>
    <n v="2812500"/>
    <n v="0.36842105263157893"/>
    <x v="1"/>
    <x v="10"/>
    <s v="Nov"/>
    <x v="3"/>
    <s v="2025-Nov"/>
    <n v="10"/>
    <s v="FREQUENT"/>
  </r>
  <r>
    <x v="1188"/>
    <d v="2024-12-19T00:00:00"/>
    <x v="277"/>
    <s v="Akash Malhotra"/>
    <s v="Male"/>
    <n v="41"/>
    <x v="8"/>
    <x v="2"/>
    <s v="P501"/>
    <x v="13"/>
    <x v="5"/>
    <x v="1"/>
    <n v="550"/>
    <x v="4"/>
    <x v="98"/>
    <n v="1350"/>
    <n v="135"/>
    <x v="2"/>
    <x v="0"/>
    <s v="Q4"/>
    <x v="2"/>
    <n v="9.09"/>
    <n v="0"/>
    <n v="1650"/>
    <n v="165"/>
    <n v="272250"/>
    <n v="9.0909090909090912E-2"/>
    <x v="0"/>
    <x v="8"/>
    <s v="Dec"/>
    <x v="3"/>
    <s v="2024-Dec"/>
    <n v="4"/>
    <s v="OCASSIONAL"/>
  </r>
  <r>
    <x v="1189"/>
    <d v="2024-05-05T00:00:00"/>
    <x v="163"/>
    <s v="Riya Mehta"/>
    <s v="Female"/>
    <n v="50"/>
    <x v="10"/>
    <x v="3"/>
    <s v="P502"/>
    <x v="7"/>
    <x v="5"/>
    <x v="2"/>
    <n v="700"/>
    <x v="2"/>
    <x v="7"/>
    <n v="1140"/>
    <n v="190"/>
    <x v="3"/>
    <x v="0"/>
    <s v="Q2"/>
    <x v="0"/>
    <n v="14.29"/>
    <n v="0"/>
    <n v="1400"/>
    <n v="70"/>
    <n v="98000"/>
    <n v="0.14285714285714285"/>
    <x v="0"/>
    <x v="1"/>
    <s v="May"/>
    <x v="1"/>
    <s v="2024-May"/>
    <n v="20"/>
    <s v="FREQUENT"/>
  </r>
  <r>
    <x v="1190"/>
    <d v="2025-06-29T00:00:00"/>
    <x v="222"/>
    <s v="Sneha Das"/>
    <s v="Male"/>
    <n v="42"/>
    <x v="3"/>
    <x v="1"/>
    <s v="P302"/>
    <x v="15"/>
    <x v="3"/>
    <x v="0"/>
    <n v="2200"/>
    <x v="2"/>
    <x v="95"/>
    <n v="1400"/>
    <n v="690"/>
    <x v="2"/>
    <x v="0"/>
    <s v="Q2"/>
    <x v="2"/>
    <n v="33.01"/>
    <n v="0"/>
    <n v="2200"/>
    <n v="110"/>
    <n v="242000"/>
    <n v="0.33014354066985646"/>
    <x v="1"/>
    <x v="4"/>
    <s v="Jun"/>
    <x v="1"/>
    <s v="2025-Jun"/>
    <n v="10"/>
    <s v="FREQUENT"/>
  </r>
  <r>
    <x v="1191"/>
    <d v="2025-11-20T00:00:00"/>
    <x v="384"/>
    <s v="Pooja Mishra"/>
    <s v="Male"/>
    <n v="52"/>
    <x v="1"/>
    <x v="1"/>
    <s v="P703"/>
    <x v="2"/>
    <x v="2"/>
    <x v="0"/>
    <n v="4000"/>
    <x v="4"/>
    <x v="6"/>
    <n v="2900"/>
    <n v="0"/>
    <x v="0"/>
    <x v="2"/>
    <s v="Q4"/>
    <x v="2"/>
    <n v="0"/>
    <n v="-2900"/>
    <n v="4000"/>
    <n v="400"/>
    <n v="1600000"/>
    <n v="0"/>
    <x v="1"/>
    <x v="10"/>
    <s v="Nov"/>
    <x v="3"/>
    <s v="2025-Nov"/>
    <n v="6"/>
    <s v="FREQUENT"/>
  </r>
  <r>
    <x v="1192"/>
    <d v="2024-03-08T00:00:00"/>
    <x v="154"/>
    <s v="Ananya Iyer"/>
    <s v="Male"/>
    <n v="39"/>
    <x v="10"/>
    <x v="3"/>
    <s v="P202"/>
    <x v="1"/>
    <x v="1"/>
    <x v="2"/>
    <n v="12000"/>
    <x v="0"/>
    <x v="289"/>
    <n v="18000"/>
    <n v="1200"/>
    <x v="0"/>
    <x v="0"/>
    <s v="Q1"/>
    <x v="1"/>
    <n v="6.25"/>
    <n v="0"/>
    <n v="24000"/>
    <n v="4800"/>
    <n v="115200000"/>
    <n v="6.25E-2"/>
    <x v="0"/>
    <x v="0"/>
    <s v="Mar"/>
    <x v="0"/>
    <s v="2024-Mar"/>
    <n v="12"/>
    <s v="FREQUENT"/>
  </r>
  <r>
    <x v="1193"/>
    <d v="2024-03-23T00:00:00"/>
    <x v="305"/>
    <s v="Vikram Iyer"/>
    <s v="Female"/>
    <n v="47"/>
    <x v="8"/>
    <x v="2"/>
    <s v="P402"/>
    <x v="10"/>
    <x v="0"/>
    <x v="0"/>
    <n v="600"/>
    <x v="1"/>
    <x v="20"/>
    <n v="380"/>
    <n v="130"/>
    <x v="0"/>
    <x v="0"/>
    <s v="Q1"/>
    <x v="2"/>
    <n v="25.49"/>
    <n v="0"/>
    <n v="600"/>
    <n v="90"/>
    <n v="54000"/>
    <n v="0.25490196078431371"/>
    <x v="0"/>
    <x v="0"/>
    <s v="Mar"/>
    <x v="0"/>
    <s v="2024-Mar"/>
    <n v="3"/>
    <s v="REGULAR"/>
  </r>
  <r>
    <x v="1194"/>
    <d v="2024-03-19T00:00:00"/>
    <x v="366"/>
    <s v="Riya Shah"/>
    <s v="Male"/>
    <n v="49"/>
    <x v="0"/>
    <x v="0"/>
    <s v="P104"/>
    <x v="16"/>
    <x v="4"/>
    <x v="2"/>
    <n v="5000"/>
    <x v="4"/>
    <x v="27"/>
    <n v="7000"/>
    <n v="2000"/>
    <x v="1"/>
    <x v="0"/>
    <s v="Q1"/>
    <x v="1"/>
    <n v="22.22"/>
    <n v="0"/>
    <n v="10000"/>
    <n v="1000"/>
    <n v="10000000"/>
    <n v="0.22222222222222221"/>
    <x v="0"/>
    <x v="0"/>
    <s v="Mar"/>
    <x v="0"/>
    <s v="2024-Mar"/>
    <n v="5"/>
    <s v="FREQUENT"/>
  </r>
  <r>
    <x v="1195"/>
    <d v="2024-05-31T00:00:00"/>
    <x v="145"/>
    <s v="Akash Sharma"/>
    <s v="Female"/>
    <n v="26"/>
    <x v="7"/>
    <x v="1"/>
    <s v="P502"/>
    <x v="7"/>
    <x v="5"/>
    <x v="1"/>
    <n v="700"/>
    <x v="3"/>
    <x v="142"/>
    <n v="1710"/>
    <n v="390"/>
    <x v="1"/>
    <x v="0"/>
    <s v="Q2"/>
    <x v="0"/>
    <n v="18.57"/>
    <n v="0"/>
    <n v="2100"/>
    <n v="0"/>
    <n v="0"/>
    <n v="0.18571428571428572"/>
    <x v="0"/>
    <x v="1"/>
    <s v="May"/>
    <x v="1"/>
    <s v="2024-May"/>
    <n v="23"/>
    <s v="FREQUENT"/>
  </r>
  <r>
    <x v="1196"/>
    <d v="2025-10-04T00:00:00"/>
    <x v="103"/>
    <s v="Meera Patel"/>
    <s v="Female"/>
    <n v="60"/>
    <x v="6"/>
    <x v="2"/>
    <s v="P101"/>
    <x v="5"/>
    <x v="4"/>
    <x v="1"/>
    <n v="55000"/>
    <x v="3"/>
    <x v="290"/>
    <n v="120000"/>
    <n v="-45000"/>
    <x v="1"/>
    <x v="1"/>
    <s v="Q4"/>
    <x v="2"/>
    <n v="27.27"/>
    <n v="-240000"/>
    <n v="165000"/>
    <n v="0"/>
    <n v="0"/>
    <n v="0.27272727272727271"/>
    <x v="1"/>
    <x v="6"/>
    <s v="Oct"/>
    <x v="3"/>
    <s v="2025-Oct"/>
    <n v="11"/>
    <s v="FREQUENT"/>
  </r>
  <r>
    <x v="1197"/>
    <d v="2025-07-08T00:00:00"/>
    <x v="357"/>
    <s v="Akash Kumar"/>
    <s v="Female"/>
    <n v="47"/>
    <x v="4"/>
    <x v="3"/>
    <s v="P105"/>
    <x v="20"/>
    <x v="4"/>
    <x v="2"/>
    <n v="22000"/>
    <x v="1"/>
    <x v="155"/>
    <n v="33000"/>
    <n v="4400"/>
    <x v="2"/>
    <x v="0"/>
    <s v="Q3"/>
    <x v="1"/>
    <n v="11.76"/>
    <n v="0"/>
    <n v="44000"/>
    <n v="6600"/>
    <n v="290400000"/>
    <n v="0.11764705882352941"/>
    <x v="1"/>
    <x v="2"/>
    <s v="Jul"/>
    <x v="2"/>
    <s v="2025-Jul"/>
    <n v="8"/>
    <s v="FREQUENT"/>
  </r>
  <r>
    <x v="1198"/>
    <d v="2025-10-22T00:00:00"/>
    <x v="387"/>
    <s v="Ananya Kumar"/>
    <s v="Female"/>
    <n v="20"/>
    <x v="5"/>
    <x v="0"/>
    <s v="P101"/>
    <x v="5"/>
    <x v="4"/>
    <x v="0"/>
    <n v="55000"/>
    <x v="0"/>
    <x v="121"/>
    <n v="40000"/>
    <n v="4000"/>
    <x v="1"/>
    <x v="0"/>
    <s v="Q4"/>
    <x v="1"/>
    <n v="9.09"/>
    <n v="0"/>
    <n v="55000"/>
    <n v="11000"/>
    <n v="605000000"/>
    <n v="9.0909090909090912E-2"/>
    <x v="1"/>
    <x v="6"/>
    <s v="Oct"/>
    <x v="3"/>
    <s v="2025-Oct"/>
    <n v="2"/>
    <s v="REGULAR"/>
  </r>
  <r>
    <x v="1199"/>
    <d v="2024-08-25T00:00:00"/>
    <x v="30"/>
    <s v="Sneha Mishra"/>
    <s v="Male"/>
    <n v="56"/>
    <x v="7"/>
    <x v="1"/>
    <s v="P503"/>
    <x v="12"/>
    <x v="5"/>
    <x v="3"/>
    <n v="450"/>
    <x v="2"/>
    <x v="204"/>
    <n v="1320"/>
    <n v="390"/>
    <x v="2"/>
    <x v="0"/>
    <s v="Q3"/>
    <x v="0"/>
    <n v="22.81"/>
    <n v="0"/>
    <n v="1800"/>
    <n v="90"/>
    <n v="162000"/>
    <n v="0.22807017543859648"/>
    <x v="0"/>
    <x v="3"/>
    <s v="Aug"/>
    <x v="2"/>
    <s v="2024-Aug"/>
    <n v="25"/>
    <s v="FREQUENT"/>
  </r>
  <r>
    <x v="1200"/>
    <d v="2024-12-17T00:00:00"/>
    <x v="94"/>
    <s v="Amit Singh"/>
    <s v="Male"/>
    <n v="25"/>
    <x v="1"/>
    <x v="1"/>
    <s v="P701"/>
    <x v="8"/>
    <x v="2"/>
    <x v="0"/>
    <n v="4500"/>
    <x v="4"/>
    <x v="22"/>
    <n v="3200"/>
    <n v="850"/>
    <x v="2"/>
    <x v="0"/>
    <s v="Q4"/>
    <x v="1"/>
    <n v="20.99"/>
    <n v="0"/>
    <n v="4500"/>
    <n v="450"/>
    <n v="2025000"/>
    <n v="0.20987654320987653"/>
    <x v="0"/>
    <x v="8"/>
    <s v="Dec"/>
    <x v="3"/>
    <s v="2024-Dec"/>
    <n v="11"/>
    <s v="FREQUENT"/>
  </r>
  <r>
    <x v="1201"/>
    <d v="2025-08-30T00:00:00"/>
    <x v="240"/>
    <s v="Varun Gupta"/>
    <s v="Male"/>
    <n v="54"/>
    <x v="2"/>
    <x v="2"/>
    <s v="P702"/>
    <x v="14"/>
    <x v="2"/>
    <x v="0"/>
    <n v="7000"/>
    <x v="2"/>
    <x v="110"/>
    <n v="5200"/>
    <n v="1450"/>
    <x v="3"/>
    <x v="0"/>
    <s v="Q3"/>
    <x v="0"/>
    <n v="21.8"/>
    <n v="0"/>
    <n v="7000"/>
    <n v="350"/>
    <n v="2450000"/>
    <n v="0.21804511278195488"/>
    <x v="1"/>
    <x v="3"/>
    <s v="Aug"/>
    <x v="2"/>
    <s v="2025-Aug"/>
    <n v="14"/>
    <s v="FREQUENT"/>
  </r>
  <r>
    <x v="1202"/>
    <d v="2025-03-31T00:00:00"/>
    <x v="147"/>
    <s v="Pooja Singh"/>
    <s v="Male"/>
    <n v="52"/>
    <x v="10"/>
    <x v="3"/>
    <s v="P501"/>
    <x v="13"/>
    <x v="5"/>
    <x v="1"/>
    <n v="550"/>
    <x v="2"/>
    <x v="162"/>
    <n v="1350"/>
    <n v="217.5"/>
    <x v="1"/>
    <x v="0"/>
    <s v="Q1"/>
    <x v="1"/>
    <n v="13.88"/>
    <n v="0"/>
    <n v="1650"/>
    <n v="82.5"/>
    <n v="136125"/>
    <n v="0.13875598086124402"/>
    <x v="1"/>
    <x v="0"/>
    <s v="Mar"/>
    <x v="0"/>
    <s v="2025-Mar"/>
    <n v="6"/>
    <s v="FREQUENT"/>
  </r>
  <r>
    <x v="1203"/>
    <d v="2024-11-09T00:00:00"/>
    <x v="145"/>
    <s v="Akash Sharma"/>
    <s v="Female"/>
    <n v="26"/>
    <x v="7"/>
    <x v="1"/>
    <s v="P201"/>
    <x v="9"/>
    <x v="1"/>
    <x v="0"/>
    <n v="8500"/>
    <x v="4"/>
    <x v="122"/>
    <n v="6500"/>
    <n v="1150"/>
    <x v="3"/>
    <x v="0"/>
    <s v="Q4"/>
    <x v="0"/>
    <n v="15.03"/>
    <n v="0"/>
    <n v="8500"/>
    <n v="850"/>
    <n v="7225000"/>
    <n v="0.15032679738562091"/>
    <x v="0"/>
    <x v="10"/>
    <s v="Nov"/>
    <x v="3"/>
    <s v="2024-Nov"/>
    <n v="23"/>
    <s v="FREQUENT"/>
  </r>
  <r>
    <x v="1204"/>
    <d v="2025-01-15T00:00:00"/>
    <x v="94"/>
    <s v="Amit Singh"/>
    <s v="Male"/>
    <n v="25"/>
    <x v="1"/>
    <x v="1"/>
    <s v="P302"/>
    <x v="15"/>
    <x v="3"/>
    <x v="3"/>
    <n v="2200"/>
    <x v="2"/>
    <x v="291"/>
    <n v="5600"/>
    <n v="2760"/>
    <x v="3"/>
    <x v="0"/>
    <s v="Q1"/>
    <x v="1"/>
    <n v="33.01"/>
    <n v="0"/>
    <n v="8800"/>
    <n v="440"/>
    <n v="3872000"/>
    <n v="0.33014354066985646"/>
    <x v="1"/>
    <x v="11"/>
    <s v="Jan"/>
    <x v="0"/>
    <s v="2025-Jan"/>
    <n v="11"/>
    <s v="FREQUENT"/>
  </r>
  <r>
    <x v="1205"/>
    <d v="2024-12-27T00:00:00"/>
    <x v="71"/>
    <s v="Simran Patel"/>
    <s v="Female"/>
    <n v="26"/>
    <x v="10"/>
    <x v="3"/>
    <s v="P302"/>
    <x v="15"/>
    <x v="3"/>
    <x v="2"/>
    <n v="2200"/>
    <x v="4"/>
    <x v="60"/>
    <n v="2800"/>
    <n v="1160"/>
    <x v="2"/>
    <x v="0"/>
    <s v="Q4"/>
    <x v="0"/>
    <n v="29.29"/>
    <n v="0"/>
    <n v="4400"/>
    <n v="440"/>
    <n v="1936000"/>
    <n v="0.29292929292929293"/>
    <x v="0"/>
    <x v="8"/>
    <s v="Dec"/>
    <x v="3"/>
    <s v="2024-Dec"/>
    <n v="26"/>
    <s v="FREQUENT"/>
  </r>
  <r>
    <x v="1206"/>
    <d v="2024-06-13T00:00:00"/>
    <x v="388"/>
    <s v="Kavya Patel"/>
    <s v="Female"/>
    <n v="43"/>
    <x v="4"/>
    <x v="3"/>
    <s v="P703"/>
    <x v="2"/>
    <x v="2"/>
    <x v="0"/>
    <n v="4000"/>
    <x v="4"/>
    <x v="87"/>
    <n v="2900"/>
    <n v="700"/>
    <x v="2"/>
    <x v="0"/>
    <s v="Q2"/>
    <x v="2"/>
    <n v="19.440000000000001"/>
    <n v="0"/>
    <n v="4000"/>
    <n v="400"/>
    <n v="1600000"/>
    <n v="0.19444444444444445"/>
    <x v="0"/>
    <x v="4"/>
    <s v="Jun"/>
    <x v="1"/>
    <s v="2024-Jun"/>
    <n v="3"/>
    <s v="REGULAR"/>
  </r>
  <r>
    <x v="1207"/>
    <d v="2024-06-28T00:00:00"/>
    <x v="241"/>
    <s v="Varun Kumar"/>
    <s v="Male"/>
    <n v="52"/>
    <x v="2"/>
    <x v="2"/>
    <s v="P703"/>
    <x v="2"/>
    <x v="2"/>
    <x v="2"/>
    <n v="4000"/>
    <x v="4"/>
    <x v="137"/>
    <n v="5800"/>
    <n v="1400"/>
    <x v="3"/>
    <x v="0"/>
    <s v="Q2"/>
    <x v="0"/>
    <n v="19.440000000000001"/>
    <n v="0"/>
    <n v="8000"/>
    <n v="800"/>
    <n v="6400000"/>
    <n v="0.19444444444444445"/>
    <x v="0"/>
    <x v="4"/>
    <s v="Jun"/>
    <x v="1"/>
    <s v="2024-Jun"/>
    <n v="23"/>
    <s v="FREQUENT"/>
  </r>
  <r>
    <x v="1208"/>
    <d v="2024-06-06T00:00:00"/>
    <x v="283"/>
    <s v="Priya Gupta"/>
    <s v="Male"/>
    <n v="43"/>
    <x v="10"/>
    <x v="3"/>
    <s v="P201"/>
    <x v="9"/>
    <x v="1"/>
    <x v="0"/>
    <n v="8500"/>
    <x v="4"/>
    <x v="122"/>
    <n v="6500"/>
    <n v="1150"/>
    <x v="1"/>
    <x v="0"/>
    <s v="Q2"/>
    <x v="1"/>
    <n v="15.03"/>
    <n v="0"/>
    <n v="8500"/>
    <n v="850"/>
    <n v="7225000"/>
    <n v="0.15032679738562091"/>
    <x v="0"/>
    <x v="4"/>
    <s v="Jun"/>
    <x v="1"/>
    <s v="2024-Jun"/>
    <n v="10"/>
    <s v="FREQUENT"/>
  </r>
  <r>
    <x v="1209"/>
    <d v="2024-11-20T00:00:00"/>
    <x v="22"/>
    <s v="Ananya Sharma"/>
    <s v="Female"/>
    <n v="45"/>
    <x v="5"/>
    <x v="0"/>
    <s v="P602"/>
    <x v="18"/>
    <x v="6"/>
    <x v="0"/>
    <n v="3500"/>
    <x v="2"/>
    <x v="101"/>
    <n v="2500"/>
    <n v="825"/>
    <x v="1"/>
    <x v="0"/>
    <s v="Q4"/>
    <x v="1"/>
    <n v="24.81"/>
    <n v="0"/>
    <n v="3500"/>
    <n v="175"/>
    <n v="612500"/>
    <n v="0.24812030075187969"/>
    <x v="0"/>
    <x v="10"/>
    <s v="Nov"/>
    <x v="3"/>
    <s v="2024-Nov"/>
    <n v="12"/>
    <s v="FREQUENT"/>
  </r>
  <r>
    <x v="1210"/>
    <d v="2024-07-07T00:00:00"/>
    <x v="286"/>
    <s v="Arjun Joshi"/>
    <s v="Female"/>
    <n v="51"/>
    <x v="8"/>
    <x v="2"/>
    <s v="P202"/>
    <x v="1"/>
    <x v="1"/>
    <x v="3"/>
    <n v="12000"/>
    <x v="4"/>
    <x v="292"/>
    <n v="36000"/>
    <n v="7200"/>
    <x v="2"/>
    <x v="0"/>
    <s v="Q3"/>
    <x v="2"/>
    <n v="16.670000000000002"/>
    <n v="0"/>
    <n v="48000"/>
    <n v="4800"/>
    <n v="230400000"/>
    <n v="0.16666666666666666"/>
    <x v="0"/>
    <x v="2"/>
    <s v="Jul"/>
    <x v="2"/>
    <s v="2024-Jul"/>
    <n v="9"/>
    <s v="FREQUENT"/>
  </r>
  <r>
    <x v="1211"/>
    <d v="2024-11-20T00:00:00"/>
    <x v="46"/>
    <s v="Aditya Shah"/>
    <s v="Male"/>
    <n v="58"/>
    <x v="9"/>
    <x v="0"/>
    <s v="P401"/>
    <x v="0"/>
    <x v="0"/>
    <x v="0"/>
    <n v="800"/>
    <x v="3"/>
    <x v="139"/>
    <n v="500"/>
    <n v="300"/>
    <x v="1"/>
    <x v="0"/>
    <s v="Q4"/>
    <x v="0"/>
    <n v="37.5"/>
    <n v="0"/>
    <n v="800"/>
    <n v="0"/>
    <n v="0"/>
    <n v="0.375"/>
    <x v="0"/>
    <x v="10"/>
    <s v="Nov"/>
    <x v="3"/>
    <s v="2024-Nov"/>
    <n v="12"/>
    <s v="FREQUENT"/>
  </r>
  <r>
    <x v="1212"/>
    <d v="2024-06-15T00:00:00"/>
    <x v="89"/>
    <s v="Sneha Reddy"/>
    <s v="Female"/>
    <n v="47"/>
    <x v="2"/>
    <x v="2"/>
    <s v="P601"/>
    <x v="17"/>
    <x v="6"/>
    <x v="0"/>
    <n v="3000"/>
    <x v="2"/>
    <x v="6"/>
    <n v="2100"/>
    <n v="0"/>
    <x v="1"/>
    <x v="2"/>
    <s v="Q2"/>
    <x v="2"/>
    <n v="0"/>
    <n v="-2100"/>
    <n v="3000"/>
    <n v="150"/>
    <n v="450000"/>
    <n v="0"/>
    <x v="0"/>
    <x v="4"/>
    <s v="Jun"/>
    <x v="1"/>
    <s v="2024-Jun"/>
    <n v="17"/>
    <s v="FREQUENT"/>
  </r>
  <r>
    <x v="1213"/>
    <d v="2025-02-18T00:00:00"/>
    <x v="278"/>
    <s v="Ananya Verma"/>
    <s v="Male"/>
    <n v="48"/>
    <x v="8"/>
    <x v="2"/>
    <s v="P502"/>
    <x v="7"/>
    <x v="5"/>
    <x v="4"/>
    <n v="700"/>
    <x v="1"/>
    <x v="6"/>
    <n v="2850"/>
    <n v="0"/>
    <x v="3"/>
    <x v="2"/>
    <s v="Q1"/>
    <x v="2"/>
    <n v="0"/>
    <n v="-2850"/>
    <n v="3500"/>
    <n v="525"/>
    <n v="1837500"/>
    <n v="0"/>
    <x v="1"/>
    <x v="5"/>
    <s v="Feb"/>
    <x v="0"/>
    <s v="2025-Feb"/>
    <n v="4"/>
    <s v="OCASSIONAL"/>
  </r>
  <r>
    <x v="1214"/>
    <d v="2024-11-23T00:00:00"/>
    <x v="73"/>
    <s v="Pooja Patel"/>
    <s v="Male"/>
    <n v="54"/>
    <x v="3"/>
    <x v="1"/>
    <s v="P105"/>
    <x v="20"/>
    <x v="4"/>
    <x v="0"/>
    <n v="22000"/>
    <x v="2"/>
    <x v="40"/>
    <n v="16500"/>
    <n v="4400"/>
    <x v="1"/>
    <x v="0"/>
    <s v="Q4"/>
    <x v="1"/>
    <n v="21.05"/>
    <n v="0"/>
    <n v="22000"/>
    <n v="1100"/>
    <n v="24200000"/>
    <n v="0.21052631578947367"/>
    <x v="0"/>
    <x v="10"/>
    <s v="Nov"/>
    <x v="3"/>
    <s v="2024-Nov"/>
    <n v="8"/>
    <s v="FREQUENT"/>
  </r>
  <r>
    <x v="1215"/>
    <d v="2025-06-03T00:00:00"/>
    <x v="71"/>
    <s v="Simran Patel"/>
    <s v="Female"/>
    <n v="26"/>
    <x v="10"/>
    <x v="3"/>
    <s v="P303"/>
    <x v="4"/>
    <x v="3"/>
    <x v="2"/>
    <n v="3500"/>
    <x v="1"/>
    <x v="17"/>
    <n v="4600"/>
    <n v="1350"/>
    <x v="2"/>
    <x v="0"/>
    <s v="Q2"/>
    <x v="0"/>
    <n v="22.69"/>
    <n v="0"/>
    <n v="7000"/>
    <n v="1050"/>
    <n v="7350000"/>
    <n v="0.22689075630252101"/>
    <x v="1"/>
    <x v="4"/>
    <s v="Jun"/>
    <x v="1"/>
    <s v="2025-Jun"/>
    <n v="26"/>
    <s v="FREQUENT"/>
  </r>
  <r>
    <x v="1216"/>
    <d v="2024-10-23T00:00:00"/>
    <x v="389"/>
    <s v="Arjun Sharma"/>
    <s v="Female"/>
    <n v="54"/>
    <x v="2"/>
    <x v="2"/>
    <s v="P602"/>
    <x v="18"/>
    <x v="6"/>
    <x v="0"/>
    <n v="3500"/>
    <x v="4"/>
    <x v="30"/>
    <n v="2500"/>
    <n v="650"/>
    <x v="3"/>
    <x v="0"/>
    <s v="Q4"/>
    <x v="2"/>
    <n v="20.63"/>
    <n v="0"/>
    <n v="3500"/>
    <n v="350"/>
    <n v="1225000"/>
    <n v="0.20634920634920634"/>
    <x v="0"/>
    <x v="6"/>
    <s v="Oct"/>
    <x v="3"/>
    <s v="2024-Oct"/>
    <n v="1"/>
    <s v="REGULAR"/>
  </r>
  <r>
    <x v="1217"/>
    <d v="2025-03-28T00:00:00"/>
    <x v="265"/>
    <s v="Aditya Nair"/>
    <s v="Female"/>
    <n v="48"/>
    <x v="4"/>
    <x v="3"/>
    <s v="P303"/>
    <x v="4"/>
    <x v="3"/>
    <x v="0"/>
    <n v="3500"/>
    <x v="4"/>
    <x v="30"/>
    <n v="2300"/>
    <n v="850"/>
    <x v="3"/>
    <x v="0"/>
    <s v="Q1"/>
    <x v="2"/>
    <n v="26.98"/>
    <n v="0"/>
    <n v="3500"/>
    <n v="350"/>
    <n v="1225000"/>
    <n v="0.26984126984126983"/>
    <x v="1"/>
    <x v="0"/>
    <s v="Mar"/>
    <x v="0"/>
    <s v="2025-Mar"/>
    <n v="3"/>
    <s v="REGULAR"/>
  </r>
  <r>
    <x v="1218"/>
    <d v="2024-02-11T00:00:00"/>
    <x v="310"/>
    <s v="Ananya Verma"/>
    <s v="Male"/>
    <n v="54"/>
    <x v="3"/>
    <x v="1"/>
    <s v="P105"/>
    <x v="20"/>
    <x v="4"/>
    <x v="0"/>
    <n v="22000"/>
    <x v="3"/>
    <x v="49"/>
    <n v="16500"/>
    <n v="5500"/>
    <x v="3"/>
    <x v="0"/>
    <s v="Q1"/>
    <x v="1"/>
    <n v="25"/>
    <n v="0"/>
    <n v="22000"/>
    <n v="0"/>
    <n v="0"/>
    <n v="0.25"/>
    <x v="0"/>
    <x v="5"/>
    <s v="Feb"/>
    <x v="0"/>
    <s v="2024-Feb"/>
    <n v="5"/>
    <s v="FREQUENT"/>
  </r>
  <r>
    <x v="1219"/>
    <d v="2024-01-26T00:00:00"/>
    <x v="5"/>
    <s v="Sahil Mishra"/>
    <s v="Female"/>
    <n v="35"/>
    <x v="5"/>
    <x v="0"/>
    <s v="P402"/>
    <x v="10"/>
    <x v="0"/>
    <x v="0"/>
    <n v="600"/>
    <x v="3"/>
    <x v="55"/>
    <n v="380"/>
    <n v="220"/>
    <x v="2"/>
    <x v="0"/>
    <s v="Q1"/>
    <x v="2"/>
    <n v="36.67"/>
    <n v="0"/>
    <n v="600"/>
    <n v="0"/>
    <n v="0"/>
    <n v="0.36666666666666664"/>
    <x v="0"/>
    <x v="11"/>
    <s v="Jan"/>
    <x v="0"/>
    <s v="2024-Jan"/>
    <n v="11"/>
    <s v="FREQUENT"/>
  </r>
  <r>
    <x v="1220"/>
    <d v="2024-12-31T00:00:00"/>
    <x v="158"/>
    <s v="Meera Mishra"/>
    <s v="Male"/>
    <n v="54"/>
    <x v="11"/>
    <x v="3"/>
    <s v="P103"/>
    <x v="19"/>
    <x v="4"/>
    <x v="0"/>
    <n v="2500"/>
    <x v="4"/>
    <x v="79"/>
    <n v="1600"/>
    <n v="650"/>
    <x v="1"/>
    <x v="0"/>
    <s v="Q4"/>
    <x v="0"/>
    <n v="28.89"/>
    <n v="0"/>
    <n v="2500"/>
    <n v="250"/>
    <n v="625000"/>
    <n v="0.28888888888888886"/>
    <x v="0"/>
    <x v="8"/>
    <s v="Dec"/>
    <x v="3"/>
    <s v="2024-Dec"/>
    <n v="14"/>
    <s v="FREQUENT"/>
  </r>
  <r>
    <x v="1221"/>
    <d v="2024-07-18T00:00:00"/>
    <x v="162"/>
    <s v="Rohan Reddy"/>
    <s v="Male"/>
    <n v="38"/>
    <x v="2"/>
    <x v="2"/>
    <s v="P602"/>
    <x v="18"/>
    <x v="6"/>
    <x v="0"/>
    <n v="3500"/>
    <x v="2"/>
    <x v="101"/>
    <n v="2500"/>
    <n v="825"/>
    <x v="2"/>
    <x v="0"/>
    <s v="Q3"/>
    <x v="0"/>
    <n v="24.81"/>
    <n v="0"/>
    <n v="3500"/>
    <n v="175"/>
    <n v="612500"/>
    <n v="0.24812030075187969"/>
    <x v="0"/>
    <x v="2"/>
    <s v="Jul"/>
    <x v="2"/>
    <s v="2024-Jul"/>
    <n v="3"/>
    <s v="REGULAR"/>
  </r>
  <r>
    <x v="1222"/>
    <d v="2024-10-11T00:00:00"/>
    <x v="290"/>
    <s v="Rohan Verma"/>
    <s v="Male"/>
    <n v="45"/>
    <x v="2"/>
    <x v="2"/>
    <s v="P202"/>
    <x v="1"/>
    <x v="1"/>
    <x v="0"/>
    <n v="12000"/>
    <x v="0"/>
    <x v="280"/>
    <n v="9000"/>
    <n v="600"/>
    <x v="1"/>
    <x v="0"/>
    <s v="Q4"/>
    <x v="0"/>
    <n v="6.25"/>
    <n v="0"/>
    <n v="12000"/>
    <n v="2400"/>
    <n v="28800000"/>
    <n v="6.25E-2"/>
    <x v="0"/>
    <x v="6"/>
    <s v="Oct"/>
    <x v="3"/>
    <s v="2024-Oct"/>
    <n v="17"/>
    <s v="FREQUENT"/>
  </r>
  <r>
    <x v="1223"/>
    <d v="2025-04-01T00:00:00"/>
    <x v="20"/>
    <s v="Aditya Shah"/>
    <s v="Male"/>
    <n v="31"/>
    <x v="9"/>
    <x v="0"/>
    <s v="P702"/>
    <x v="14"/>
    <x v="2"/>
    <x v="0"/>
    <n v="7000"/>
    <x v="4"/>
    <x v="8"/>
    <n v="5200"/>
    <n v="1100"/>
    <x v="3"/>
    <x v="0"/>
    <s v="Q2"/>
    <x v="0"/>
    <n v="17.46"/>
    <n v="0"/>
    <n v="7000"/>
    <n v="700"/>
    <n v="4900000"/>
    <n v="0.17460317460317459"/>
    <x v="1"/>
    <x v="7"/>
    <s v="Apr"/>
    <x v="1"/>
    <s v="2025-Apr"/>
    <n v="13"/>
    <s v="FREQUENT"/>
  </r>
  <r>
    <x v="1224"/>
    <d v="2025-06-08T00:00:00"/>
    <x v="154"/>
    <s v="Ananya Iyer"/>
    <s v="Male"/>
    <n v="39"/>
    <x v="10"/>
    <x v="3"/>
    <s v="P402"/>
    <x v="10"/>
    <x v="0"/>
    <x v="3"/>
    <n v="600"/>
    <x v="4"/>
    <x v="99"/>
    <n v="1520"/>
    <n v="640"/>
    <x v="1"/>
    <x v="0"/>
    <s v="Q2"/>
    <x v="1"/>
    <n v="29.63"/>
    <n v="0"/>
    <n v="2400"/>
    <n v="240"/>
    <n v="576000"/>
    <n v="0.29629629629629628"/>
    <x v="1"/>
    <x v="4"/>
    <s v="Jun"/>
    <x v="1"/>
    <s v="2025-Jun"/>
    <n v="12"/>
    <s v="FREQUENT"/>
  </r>
  <r>
    <x v="1225"/>
    <d v="2025-09-11T00:00:00"/>
    <x v="130"/>
    <s v="Pooja Das"/>
    <s v="Male"/>
    <n v="34"/>
    <x v="9"/>
    <x v="0"/>
    <s v="P503"/>
    <x v="12"/>
    <x v="5"/>
    <x v="3"/>
    <n v="450"/>
    <x v="2"/>
    <x v="6"/>
    <n v="1320"/>
    <n v="0"/>
    <x v="0"/>
    <x v="2"/>
    <s v="Q3"/>
    <x v="1"/>
    <n v="0"/>
    <n v="-1320"/>
    <n v="1800"/>
    <n v="90"/>
    <n v="162000"/>
    <n v="0"/>
    <x v="1"/>
    <x v="9"/>
    <s v="Sep"/>
    <x v="2"/>
    <s v="2025-Sep"/>
    <n v="7"/>
    <s v="FREQUENT"/>
  </r>
  <r>
    <x v="1226"/>
    <d v="2025-01-04T00:00:00"/>
    <x v="8"/>
    <s v="Akash Mehta"/>
    <s v="Female"/>
    <n v="59"/>
    <x v="2"/>
    <x v="2"/>
    <s v="P402"/>
    <x v="10"/>
    <x v="0"/>
    <x v="3"/>
    <n v="600"/>
    <x v="1"/>
    <x v="119"/>
    <n v="1520"/>
    <n v="520"/>
    <x v="1"/>
    <x v="0"/>
    <s v="Q1"/>
    <x v="1"/>
    <n v="25.49"/>
    <n v="0"/>
    <n v="2400"/>
    <n v="360"/>
    <n v="864000"/>
    <n v="0.25490196078431371"/>
    <x v="1"/>
    <x v="11"/>
    <s v="Jan"/>
    <x v="0"/>
    <s v="2025-Jan"/>
    <n v="11"/>
    <s v="FREQUENT"/>
  </r>
  <r>
    <x v="1227"/>
    <d v="2025-01-13T00:00:00"/>
    <x v="129"/>
    <s v="Rohan Nair"/>
    <s v="Male"/>
    <n v="47"/>
    <x v="4"/>
    <x v="3"/>
    <s v="P402"/>
    <x v="10"/>
    <x v="0"/>
    <x v="2"/>
    <n v="600"/>
    <x v="2"/>
    <x v="160"/>
    <n v="760"/>
    <n v="380"/>
    <x v="1"/>
    <x v="0"/>
    <s v="Q1"/>
    <x v="1"/>
    <n v="33.33"/>
    <n v="0"/>
    <n v="1200"/>
    <n v="60"/>
    <n v="72000"/>
    <n v="0.33333333333333331"/>
    <x v="1"/>
    <x v="11"/>
    <s v="Jan"/>
    <x v="0"/>
    <s v="2025-Jan"/>
    <n v="6"/>
    <s v="FREQUENT"/>
  </r>
  <r>
    <x v="1228"/>
    <d v="2024-12-25T00:00:00"/>
    <x v="118"/>
    <s v="Amit Sharma"/>
    <s v="Female"/>
    <n v="27"/>
    <x v="1"/>
    <x v="1"/>
    <s v="P302"/>
    <x v="15"/>
    <x v="3"/>
    <x v="0"/>
    <n v="2200"/>
    <x v="2"/>
    <x v="95"/>
    <n v="1400"/>
    <n v="690"/>
    <x v="4"/>
    <x v="0"/>
    <s v="Q4"/>
    <x v="1"/>
    <n v="33.01"/>
    <n v="0"/>
    <n v="2200"/>
    <n v="110"/>
    <n v="242000"/>
    <n v="0.33014354066985646"/>
    <x v="0"/>
    <x v="8"/>
    <s v="Dec"/>
    <x v="3"/>
    <s v="2024-Dec"/>
    <n v="12"/>
    <s v="FREQUENT"/>
  </r>
  <r>
    <x v="1229"/>
    <d v="2024-03-30T00:00:00"/>
    <x v="148"/>
    <s v="Neha Das"/>
    <s v="Male"/>
    <n v="38"/>
    <x v="9"/>
    <x v="0"/>
    <s v="P202"/>
    <x v="1"/>
    <x v="1"/>
    <x v="0"/>
    <n v="12000"/>
    <x v="0"/>
    <x v="280"/>
    <n v="9000"/>
    <n v="600"/>
    <x v="3"/>
    <x v="0"/>
    <s v="Q1"/>
    <x v="0"/>
    <n v="6.25"/>
    <n v="0"/>
    <n v="12000"/>
    <n v="2400"/>
    <n v="28800000"/>
    <n v="6.25E-2"/>
    <x v="0"/>
    <x v="0"/>
    <s v="Mar"/>
    <x v="0"/>
    <s v="2024-Mar"/>
    <n v="21"/>
    <s v="FREQUENT"/>
  </r>
  <r>
    <x v="1230"/>
    <d v="2025-03-01T00:00:00"/>
    <x v="278"/>
    <s v="Ananya Verma"/>
    <s v="Male"/>
    <n v="48"/>
    <x v="8"/>
    <x v="2"/>
    <s v="P501"/>
    <x v="13"/>
    <x v="5"/>
    <x v="2"/>
    <n v="550"/>
    <x v="2"/>
    <x v="47"/>
    <n v="900"/>
    <n v="145"/>
    <x v="1"/>
    <x v="0"/>
    <s v="Q1"/>
    <x v="2"/>
    <n v="13.88"/>
    <n v="0"/>
    <n v="1100"/>
    <n v="55"/>
    <n v="60500"/>
    <n v="0.13875598086124402"/>
    <x v="1"/>
    <x v="0"/>
    <s v="Mar"/>
    <x v="0"/>
    <s v="2025-Mar"/>
    <n v="4"/>
    <s v="OCASSIONAL"/>
  </r>
  <r>
    <x v="1231"/>
    <d v="2025-03-10T00:00:00"/>
    <x v="1"/>
    <s v="Aditya Mehta"/>
    <s v="Male"/>
    <n v="32"/>
    <x v="1"/>
    <x v="1"/>
    <s v="P403"/>
    <x v="6"/>
    <x v="0"/>
    <x v="0"/>
    <n v="2500"/>
    <x v="2"/>
    <x v="104"/>
    <n v="1500"/>
    <n v="875"/>
    <x v="1"/>
    <x v="0"/>
    <s v="Q1"/>
    <x v="0"/>
    <n v="36.840000000000003"/>
    <n v="0"/>
    <n v="2500"/>
    <n v="125"/>
    <n v="312500"/>
    <n v="0.36842105263157893"/>
    <x v="1"/>
    <x v="0"/>
    <s v="Mar"/>
    <x v="0"/>
    <s v="2025-Mar"/>
    <n v="11"/>
    <s v="FREQUENT"/>
  </r>
  <r>
    <x v="1232"/>
    <d v="2024-03-29T00:00:00"/>
    <x v="369"/>
    <s v="Nikhil Patel"/>
    <s v="Female"/>
    <n v="21"/>
    <x v="3"/>
    <x v="1"/>
    <s v="P105"/>
    <x v="20"/>
    <x v="4"/>
    <x v="0"/>
    <n v="22000"/>
    <x v="4"/>
    <x v="131"/>
    <n v="16500"/>
    <n v="3300"/>
    <x v="1"/>
    <x v="0"/>
    <s v="Q1"/>
    <x v="1"/>
    <n v="16.670000000000002"/>
    <n v="0"/>
    <n v="22000"/>
    <n v="2200"/>
    <n v="48400000"/>
    <n v="0.16666666666666666"/>
    <x v="0"/>
    <x v="0"/>
    <s v="Mar"/>
    <x v="0"/>
    <s v="2024-Mar"/>
    <n v="9"/>
    <s v="FREQUENT"/>
  </r>
  <r>
    <x v="1233"/>
    <d v="2025-06-21T00:00:00"/>
    <x v="390"/>
    <s v="Simran Nair"/>
    <s v="Male"/>
    <n v="42"/>
    <x v="1"/>
    <x v="1"/>
    <s v="P303"/>
    <x v="4"/>
    <x v="3"/>
    <x v="1"/>
    <n v="3500"/>
    <x v="1"/>
    <x v="293"/>
    <n v="6900"/>
    <n v="-2025"/>
    <x v="1"/>
    <x v="1"/>
    <s v="Q2"/>
    <x v="2"/>
    <n v="22.69"/>
    <n v="-13800"/>
    <n v="10500"/>
    <n v="1575"/>
    <n v="16537500"/>
    <n v="0.22689075630252101"/>
    <x v="1"/>
    <x v="4"/>
    <s v="Jun"/>
    <x v="1"/>
    <s v="2025-Jun"/>
    <n v="3"/>
    <s v="REGULAR"/>
  </r>
  <r>
    <x v="1234"/>
    <d v="2025-01-19T00:00:00"/>
    <x v="281"/>
    <s v="Akash Verma"/>
    <s v="Female"/>
    <n v="38"/>
    <x v="0"/>
    <x v="0"/>
    <s v="P103"/>
    <x v="19"/>
    <x v="4"/>
    <x v="0"/>
    <n v="2500"/>
    <x v="2"/>
    <x v="104"/>
    <n v="1600"/>
    <n v="775"/>
    <x v="1"/>
    <x v="0"/>
    <s v="Q1"/>
    <x v="2"/>
    <n v="32.630000000000003"/>
    <n v="0"/>
    <n v="2500"/>
    <n v="125"/>
    <n v="312500"/>
    <n v="0.32631578947368423"/>
    <x v="1"/>
    <x v="11"/>
    <s v="Jan"/>
    <x v="0"/>
    <s v="2025-Jan"/>
    <n v="5"/>
    <s v="FREQUENT"/>
  </r>
  <r>
    <x v="1235"/>
    <d v="2024-10-06T00:00:00"/>
    <x v="238"/>
    <s v="Priya Mehta"/>
    <s v="Female"/>
    <n v="22"/>
    <x v="6"/>
    <x v="2"/>
    <s v="P403"/>
    <x v="6"/>
    <x v="0"/>
    <x v="0"/>
    <n v="2500"/>
    <x v="2"/>
    <x v="104"/>
    <n v="1500"/>
    <n v="875"/>
    <x v="1"/>
    <x v="0"/>
    <s v="Q4"/>
    <x v="1"/>
    <n v="36.840000000000003"/>
    <n v="0"/>
    <n v="2500"/>
    <n v="125"/>
    <n v="312500"/>
    <n v="0.36842105263157893"/>
    <x v="0"/>
    <x v="6"/>
    <s v="Oct"/>
    <x v="3"/>
    <s v="2024-Oct"/>
    <n v="14"/>
    <s v="FREQUENT"/>
  </r>
  <r>
    <x v="1236"/>
    <d v="2025-08-04T00:00:00"/>
    <x v="30"/>
    <s v="Sneha Mishra"/>
    <s v="Male"/>
    <n v="56"/>
    <x v="7"/>
    <x v="1"/>
    <s v="P105"/>
    <x v="20"/>
    <x v="4"/>
    <x v="0"/>
    <n v="22000"/>
    <x v="2"/>
    <x v="40"/>
    <n v="16500"/>
    <n v="4400"/>
    <x v="1"/>
    <x v="0"/>
    <s v="Q3"/>
    <x v="0"/>
    <n v="21.05"/>
    <n v="0"/>
    <n v="22000"/>
    <n v="1100"/>
    <n v="24200000"/>
    <n v="0.21052631578947367"/>
    <x v="1"/>
    <x v="3"/>
    <s v="Aug"/>
    <x v="2"/>
    <s v="2025-Aug"/>
    <n v="25"/>
    <s v="FREQUENT"/>
  </r>
  <r>
    <x v="1237"/>
    <d v="2024-10-23T00:00:00"/>
    <x v="181"/>
    <s v="Rohan Nair"/>
    <s v="Male"/>
    <n v="43"/>
    <x v="4"/>
    <x v="3"/>
    <s v="P601"/>
    <x v="17"/>
    <x v="6"/>
    <x v="0"/>
    <n v="3000"/>
    <x v="4"/>
    <x v="129"/>
    <n v="2100"/>
    <n v="600"/>
    <x v="2"/>
    <x v="0"/>
    <s v="Q4"/>
    <x v="0"/>
    <n v="22.22"/>
    <n v="0"/>
    <n v="3000"/>
    <n v="300"/>
    <n v="900000"/>
    <n v="0.22222222222222221"/>
    <x v="0"/>
    <x v="6"/>
    <s v="Oct"/>
    <x v="3"/>
    <s v="2024-Oct"/>
    <n v="16"/>
    <s v="FREQUENT"/>
  </r>
  <r>
    <x v="1238"/>
    <d v="2024-11-05T00:00:00"/>
    <x v="257"/>
    <s v="Sneha Malhotra"/>
    <s v="Female"/>
    <n v="33"/>
    <x v="11"/>
    <x v="3"/>
    <s v="P602"/>
    <x v="18"/>
    <x v="6"/>
    <x v="0"/>
    <n v="3500"/>
    <x v="1"/>
    <x v="199"/>
    <n v="2500"/>
    <n v="475"/>
    <x v="1"/>
    <x v="0"/>
    <s v="Q4"/>
    <x v="1"/>
    <n v="15.97"/>
    <n v="0"/>
    <n v="3500"/>
    <n v="525"/>
    <n v="1837500"/>
    <n v="0.15966386554621848"/>
    <x v="0"/>
    <x v="10"/>
    <s v="Nov"/>
    <x v="3"/>
    <s v="2024-Nov"/>
    <n v="5"/>
    <s v="FREQUENT"/>
  </r>
  <r>
    <x v="1239"/>
    <d v="2025-04-19T00:00:00"/>
    <x v="158"/>
    <s v="Meera Mishra"/>
    <s v="Male"/>
    <n v="54"/>
    <x v="11"/>
    <x v="3"/>
    <s v="P203"/>
    <x v="3"/>
    <x v="1"/>
    <x v="2"/>
    <n v="35000"/>
    <x v="4"/>
    <x v="166"/>
    <n v="54000"/>
    <n v="9000"/>
    <x v="1"/>
    <x v="0"/>
    <s v="Q2"/>
    <x v="0"/>
    <n v="14.29"/>
    <n v="0"/>
    <n v="70000"/>
    <n v="7000"/>
    <n v="490000000"/>
    <n v="0.14285714285714285"/>
    <x v="1"/>
    <x v="7"/>
    <s v="Apr"/>
    <x v="1"/>
    <s v="2025-Apr"/>
    <n v="14"/>
    <s v="FREQUENT"/>
  </r>
  <r>
    <x v="1240"/>
    <d v="2024-09-25T00:00:00"/>
    <x v="201"/>
    <s v="Arjun Kumar"/>
    <s v="Female"/>
    <n v="37"/>
    <x v="10"/>
    <x v="3"/>
    <s v="P302"/>
    <x v="15"/>
    <x v="3"/>
    <x v="3"/>
    <n v="2200"/>
    <x v="2"/>
    <x v="291"/>
    <n v="5600"/>
    <n v="2760"/>
    <x v="4"/>
    <x v="0"/>
    <s v="Q3"/>
    <x v="0"/>
    <n v="33.01"/>
    <n v="0"/>
    <n v="8800"/>
    <n v="440"/>
    <n v="3872000"/>
    <n v="0.33014354066985646"/>
    <x v="0"/>
    <x v="9"/>
    <s v="Sep"/>
    <x v="2"/>
    <s v="2024-Sep"/>
    <n v="16"/>
    <s v="FREQUENT"/>
  </r>
  <r>
    <x v="1241"/>
    <d v="2025-04-28T00:00:00"/>
    <x v="215"/>
    <s v="Vikram Mehta"/>
    <s v="Male"/>
    <n v="48"/>
    <x v="11"/>
    <x v="3"/>
    <s v="P104"/>
    <x v="16"/>
    <x v="4"/>
    <x v="0"/>
    <n v="5000"/>
    <x v="0"/>
    <x v="6"/>
    <n v="3500"/>
    <n v="0"/>
    <x v="3"/>
    <x v="2"/>
    <s v="Q2"/>
    <x v="0"/>
    <n v="0"/>
    <n v="-3500"/>
    <n v="5000"/>
    <n v="1000"/>
    <n v="5000000"/>
    <n v="0"/>
    <x v="1"/>
    <x v="7"/>
    <s v="Apr"/>
    <x v="1"/>
    <s v="2025-Apr"/>
    <n v="14"/>
    <s v="FREQUENT"/>
  </r>
  <r>
    <x v="1242"/>
    <d v="2025-03-03T00:00:00"/>
    <x v="319"/>
    <s v="Karan Kumar"/>
    <s v="Female"/>
    <n v="30"/>
    <x v="3"/>
    <x v="1"/>
    <s v="P201"/>
    <x v="9"/>
    <x v="1"/>
    <x v="0"/>
    <n v="8500"/>
    <x v="1"/>
    <x v="15"/>
    <n v="6500"/>
    <n v="725"/>
    <x v="2"/>
    <x v="0"/>
    <s v="Q1"/>
    <x v="1"/>
    <n v="10.029999999999999"/>
    <n v="0"/>
    <n v="8500"/>
    <n v="1275"/>
    <n v="10837500"/>
    <n v="0.10034602076124567"/>
    <x v="1"/>
    <x v="0"/>
    <s v="Mar"/>
    <x v="0"/>
    <s v="2025-Mar"/>
    <n v="4"/>
    <s v="OCASSIONAL"/>
  </r>
  <r>
    <x v="1243"/>
    <d v="2024-09-07T00:00:00"/>
    <x v="29"/>
    <s v="Karan Shah"/>
    <s v="Female"/>
    <n v="39"/>
    <x v="5"/>
    <x v="0"/>
    <s v="P101"/>
    <x v="5"/>
    <x v="4"/>
    <x v="1"/>
    <n v="55000"/>
    <x v="0"/>
    <x v="294"/>
    <n v="120000"/>
    <n v="12000"/>
    <x v="1"/>
    <x v="0"/>
    <s v="Q3"/>
    <x v="0"/>
    <n v="9.09"/>
    <n v="0"/>
    <n v="165000"/>
    <n v="33000"/>
    <n v="5445000000"/>
    <n v="9.0909090909090912E-2"/>
    <x v="0"/>
    <x v="9"/>
    <s v="Sep"/>
    <x v="2"/>
    <s v="2024-Sep"/>
    <n v="37"/>
    <s v="FREQUENT"/>
  </r>
  <r>
    <x v="1244"/>
    <d v="2024-03-09T00:00:00"/>
    <x v="177"/>
    <s v="Simran Reddy"/>
    <s v="Female"/>
    <n v="28"/>
    <x v="7"/>
    <x v="1"/>
    <s v="P603"/>
    <x v="22"/>
    <x v="6"/>
    <x v="0"/>
    <n v="1200"/>
    <x v="2"/>
    <x v="160"/>
    <n v="800"/>
    <n v="340"/>
    <x v="3"/>
    <x v="0"/>
    <s v="Q1"/>
    <x v="1"/>
    <n v="29.82"/>
    <n v="0"/>
    <n v="1200"/>
    <n v="60"/>
    <n v="72000"/>
    <n v="0.2982456140350877"/>
    <x v="0"/>
    <x v="0"/>
    <s v="Mar"/>
    <x v="0"/>
    <s v="2024-Mar"/>
    <n v="8"/>
    <s v="FREQUENT"/>
  </r>
  <r>
    <x v="1245"/>
    <d v="2025-08-02T00:00:00"/>
    <x v="253"/>
    <s v="Meera Verma"/>
    <s v="Male"/>
    <n v="51"/>
    <x v="7"/>
    <x v="1"/>
    <s v="P403"/>
    <x v="6"/>
    <x v="0"/>
    <x v="0"/>
    <n v="2500"/>
    <x v="2"/>
    <x v="104"/>
    <n v="1500"/>
    <n v="875"/>
    <x v="0"/>
    <x v="0"/>
    <s v="Q3"/>
    <x v="2"/>
    <n v="36.840000000000003"/>
    <n v="0"/>
    <n v="2500"/>
    <n v="125"/>
    <n v="312500"/>
    <n v="0.36842105263157893"/>
    <x v="1"/>
    <x v="3"/>
    <s v="Aug"/>
    <x v="2"/>
    <s v="2025-Aug"/>
    <n v="4"/>
    <s v="OCASSIONAL"/>
  </r>
  <r>
    <x v="1246"/>
    <d v="2025-05-02T00:00:00"/>
    <x v="108"/>
    <s v="Arjun Reddy"/>
    <s v="Female"/>
    <n v="43"/>
    <x v="0"/>
    <x v="0"/>
    <s v="P703"/>
    <x v="2"/>
    <x v="2"/>
    <x v="0"/>
    <n v="4000"/>
    <x v="4"/>
    <x v="87"/>
    <n v="2900"/>
    <n v="700"/>
    <x v="0"/>
    <x v="0"/>
    <s v="Q2"/>
    <x v="0"/>
    <n v="19.440000000000001"/>
    <n v="0"/>
    <n v="4000"/>
    <n v="400"/>
    <n v="1600000"/>
    <n v="0.19444444444444445"/>
    <x v="1"/>
    <x v="1"/>
    <s v="May"/>
    <x v="1"/>
    <s v="2025-May"/>
    <n v="17"/>
    <s v="FREQUENT"/>
  </r>
  <r>
    <x v="1247"/>
    <d v="2025-08-12T00:00:00"/>
    <x v="60"/>
    <s v="Vikram Singh"/>
    <s v="Female"/>
    <n v="45"/>
    <x v="9"/>
    <x v="0"/>
    <s v="P101"/>
    <x v="5"/>
    <x v="4"/>
    <x v="0"/>
    <n v="55000"/>
    <x v="4"/>
    <x v="34"/>
    <n v="40000"/>
    <n v="9500"/>
    <x v="0"/>
    <x v="0"/>
    <s v="Q3"/>
    <x v="1"/>
    <n v="19.190000000000001"/>
    <n v="0"/>
    <n v="55000"/>
    <n v="5500"/>
    <n v="302500000"/>
    <n v="0.19191919191919191"/>
    <x v="1"/>
    <x v="3"/>
    <s v="Aug"/>
    <x v="2"/>
    <s v="2025-Aug"/>
    <n v="6"/>
    <s v="FREQUENT"/>
  </r>
  <r>
    <x v="1248"/>
    <d v="2024-02-29T00:00:00"/>
    <x v="19"/>
    <s v="Priya Nair"/>
    <s v="Female"/>
    <n v="44"/>
    <x v="4"/>
    <x v="3"/>
    <s v="P105"/>
    <x v="20"/>
    <x v="4"/>
    <x v="2"/>
    <n v="22000"/>
    <x v="1"/>
    <x v="155"/>
    <n v="33000"/>
    <n v="4400"/>
    <x v="1"/>
    <x v="0"/>
    <s v="Q1"/>
    <x v="1"/>
    <n v="11.76"/>
    <n v="0"/>
    <n v="44000"/>
    <n v="6600"/>
    <n v="290400000"/>
    <n v="0.11764705882352941"/>
    <x v="0"/>
    <x v="5"/>
    <s v="Feb"/>
    <x v="0"/>
    <s v="2024-Feb"/>
    <n v="6"/>
    <s v="FREQUENT"/>
  </r>
  <r>
    <x v="1249"/>
    <d v="2024-05-18T00:00:00"/>
    <x v="254"/>
    <s v="Priya Kumar"/>
    <s v="Female"/>
    <n v="27"/>
    <x v="4"/>
    <x v="3"/>
    <s v="P401"/>
    <x v="0"/>
    <x v="0"/>
    <x v="0"/>
    <n v="800"/>
    <x v="3"/>
    <x v="139"/>
    <n v="500"/>
    <n v="300"/>
    <x v="1"/>
    <x v="0"/>
    <s v="Q2"/>
    <x v="0"/>
    <n v="37.5"/>
    <n v="0"/>
    <n v="800"/>
    <n v="0"/>
    <n v="0"/>
    <n v="0.375"/>
    <x v="0"/>
    <x v="1"/>
    <s v="May"/>
    <x v="1"/>
    <s v="2024-May"/>
    <n v="12"/>
    <s v="FREQUENT"/>
  </r>
  <r>
    <x v="1250"/>
    <d v="2025-03-05T00:00:00"/>
    <x v="391"/>
    <s v="Sneha Kumar"/>
    <s v="Male"/>
    <n v="50"/>
    <x v="2"/>
    <x v="2"/>
    <s v="P701"/>
    <x v="8"/>
    <x v="2"/>
    <x v="0"/>
    <n v="4500"/>
    <x v="3"/>
    <x v="114"/>
    <n v="3200"/>
    <n v="1300"/>
    <x v="0"/>
    <x v="0"/>
    <s v="Q1"/>
    <x v="2"/>
    <n v="28.89"/>
    <n v="0"/>
    <n v="4500"/>
    <n v="0"/>
    <n v="0"/>
    <n v="0.28888888888888886"/>
    <x v="1"/>
    <x v="0"/>
    <s v="Mar"/>
    <x v="0"/>
    <s v="2025-Mar"/>
    <n v="2"/>
    <s v="REGULAR"/>
  </r>
  <r>
    <x v="1251"/>
    <d v="2024-10-23T00:00:00"/>
    <x v="40"/>
    <s v="Akash Nair"/>
    <s v="Female"/>
    <n v="25"/>
    <x v="7"/>
    <x v="1"/>
    <s v="P302"/>
    <x v="15"/>
    <x v="3"/>
    <x v="3"/>
    <n v="2200"/>
    <x v="0"/>
    <x v="6"/>
    <n v="5600"/>
    <n v="0"/>
    <x v="2"/>
    <x v="2"/>
    <s v="Q4"/>
    <x v="0"/>
    <n v="0"/>
    <n v="-5600"/>
    <n v="8800"/>
    <n v="1760"/>
    <n v="15488000"/>
    <n v="0"/>
    <x v="0"/>
    <x v="6"/>
    <s v="Oct"/>
    <x v="3"/>
    <s v="2024-Oct"/>
    <n v="14"/>
    <s v="FREQUENT"/>
  </r>
  <r>
    <x v="1252"/>
    <d v="2025-06-10T00:00:00"/>
    <x v="126"/>
    <s v="Arjun Mishra"/>
    <s v="Female"/>
    <n v="45"/>
    <x v="0"/>
    <x v="0"/>
    <s v="P202"/>
    <x v="1"/>
    <x v="1"/>
    <x v="0"/>
    <n v="12000"/>
    <x v="2"/>
    <x v="62"/>
    <n v="9000"/>
    <n v="2400"/>
    <x v="3"/>
    <x v="0"/>
    <s v="Q2"/>
    <x v="1"/>
    <n v="21.05"/>
    <n v="0"/>
    <n v="12000"/>
    <n v="600"/>
    <n v="7200000"/>
    <n v="0.21052631578947367"/>
    <x v="1"/>
    <x v="4"/>
    <s v="Jun"/>
    <x v="1"/>
    <s v="2025-Jun"/>
    <n v="4"/>
    <s v="OCASSIONAL"/>
  </r>
  <r>
    <x v="1253"/>
    <d v="2024-04-06T00:00:00"/>
    <x v="52"/>
    <s v="Meera Patel"/>
    <s v="Female"/>
    <n v="45"/>
    <x v="2"/>
    <x v="2"/>
    <s v="P603"/>
    <x v="22"/>
    <x v="6"/>
    <x v="1"/>
    <n v="1200"/>
    <x v="3"/>
    <x v="87"/>
    <n v="2400"/>
    <n v="1200"/>
    <x v="3"/>
    <x v="0"/>
    <s v="Q2"/>
    <x v="0"/>
    <n v="33.33"/>
    <n v="0"/>
    <n v="3600"/>
    <n v="0"/>
    <n v="0"/>
    <n v="0.33333333333333331"/>
    <x v="0"/>
    <x v="7"/>
    <s v="Apr"/>
    <x v="1"/>
    <s v="2024-Apr"/>
    <n v="6"/>
    <s v="FREQUENT"/>
  </r>
  <r>
    <x v="1254"/>
    <d v="2024-11-19T00:00:00"/>
    <x v="337"/>
    <s v="Arjun Das"/>
    <s v="Female"/>
    <n v="23"/>
    <x v="9"/>
    <x v="0"/>
    <s v="P702"/>
    <x v="14"/>
    <x v="2"/>
    <x v="0"/>
    <n v="7000"/>
    <x v="0"/>
    <x v="117"/>
    <n v="5200"/>
    <n v="400"/>
    <x v="3"/>
    <x v="0"/>
    <s v="Q4"/>
    <x v="1"/>
    <n v="7.14"/>
    <n v="0"/>
    <n v="7000"/>
    <n v="1400"/>
    <n v="9800000"/>
    <n v="7.1428571428571425E-2"/>
    <x v="0"/>
    <x v="10"/>
    <s v="Nov"/>
    <x v="3"/>
    <s v="2024-Nov"/>
    <n v="4"/>
    <s v="OCASSIONAL"/>
  </r>
  <r>
    <x v="1255"/>
    <d v="2025-12-15T00:00:00"/>
    <x v="228"/>
    <s v="Priya Singh"/>
    <s v="Male"/>
    <n v="49"/>
    <x v="3"/>
    <x v="1"/>
    <s v="P703"/>
    <x v="2"/>
    <x v="2"/>
    <x v="2"/>
    <n v="4000"/>
    <x v="2"/>
    <x v="177"/>
    <n v="5800"/>
    <n v="1800"/>
    <x v="1"/>
    <x v="0"/>
    <s v="Q4"/>
    <x v="0"/>
    <n v="23.68"/>
    <n v="0"/>
    <n v="8000"/>
    <n v="400"/>
    <n v="3200000"/>
    <n v="0.23684210526315788"/>
    <x v="1"/>
    <x v="8"/>
    <s v="Dec"/>
    <x v="3"/>
    <s v="2025-Dec"/>
    <n v="16"/>
    <s v="FREQUENT"/>
  </r>
  <r>
    <x v="1256"/>
    <d v="2024-12-26T00:00:00"/>
    <x v="392"/>
    <s v="Arjun Gupta"/>
    <s v="Male"/>
    <n v="32"/>
    <x v="11"/>
    <x v="3"/>
    <s v="P105"/>
    <x v="20"/>
    <x v="4"/>
    <x v="0"/>
    <n v="22000"/>
    <x v="2"/>
    <x v="40"/>
    <n v="16500"/>
    <n v="4400"/>
    <x v="1"/>
    <x v="0"/>
    <s v="Q4"/>
    <x v="2"/>
    <n v="21.05"/>
    <n v="0"/>
    <n v="22000"/>
    <n v="1100"/>
    <n v="24200000"/>
    <n v="0.21052631578947367"/>
    <x v="0"/>
    <x v="8"/>
    <s v="Dec"/>
    <x v="3"/>
    <s v="2024-Dec"/>
    <n v="1"/>
    <s v="REGULAR"/>
  </r>
  <r>
    <x v="1257"/>
    <d v="2025-01-16T00:00:00"/>
    <x v="29"/>
    <s v="Karan Shah"/>
    <s v="Female"/>
    <n v="39"/>
    <x v="5"/>
    <x v="0"/>
    <s v="P502"/>
    <x v="7"/>
    <x v="5"/>
    <x v="4"/>
    <n v="700"/>
    <x v="1"/>
    <x v="6"/>
    <n v="2850"/>
    <n v="0"/>
    <x v="2"/>
    <x v="2"/>
    <s v="Q1"/>
    <x v="0"/>
    <n v="0"/>
    <n v="-2850"/>
    <n v="3500"/>
    <n v="525"/>
    <n v="1837500"/>
    <n v="0"/>
    <x v="1"/>
    <x v="11"/>
    <s v="Jan"/>
    <x v="0"/>
    <s v="2025-Jan"/>
    <n v="37"/>
    <s v="FREQUENT"/>
  </r>
  <r>
    <x v="1258"/>
    <d v="2024-06-15T00:00:00"/>
    <x v="393"/>
    <s v="Aditya Patel"/>
    <s v="Female"/>
    <n v="59"/>
    <x v="6"/>
    <x v="2"/>
    <s v="P104"/>
    <x v="16"/>
    <x v="4"/>
    <x v="2"/>
    <n v="5000"/>
    <x v="3"/>
    <x v="206"/>
    <n v="7000"/>
    <n v="3000"/>
    <x v="1"/>
    <x v="0"/>
    <s v="Q2"/>
    <x v="2"/>
    <n v="30"/>
    <n v="0"/>
    <n v="10000"/>
    <n v="0"/>
    <n v="0"/>
    <n v="0.3"/>
    <x v="0"/>
    <x v="4"/>
    <s v="Jun"/>
    <x v="1"/>
    <s v="2024-Jun"/>
    <n v="4"/>
    <s v="OCASSIONAL"/>
  </r>
  <r>
    <x v="1259"/>
    <d v="2024-07-11T00:00:00"/>
    <x v="189"/>
    <s v="Neha Gupta"/>
    <s v="Female"/>
    <n v="53"/>
    <x v="9"/>
    <x v="0"/>
    <s v="P601"/>
    <x v="17"/>
    <x v="6"/>
    <x v="0"/>
    <n v="3000"/>
    <x v="4"/>
    <x v="129"/>
    <n v="2100"/>
    <n v="600"/>
    <x v="2"/>
    <x v="0"/>
    <s v="Q3"/>
    <x v="1"/>
    <n v="22.22"/>
    <n v="0"/>
    <n v="3000"/>
    <n v="300"/>
    <n v="900000"/>
    <n v="0.22222222222222221"/>
    <x v="0"/>
    <x v="2"/>
    <s v="Jul"/>
    <x v="2"/>
    <s v="2024-Jul"/>
    <n v="10"/>
    <s v="FREQUENT"/>
  </r>
  <r>
    <x v="1260"/>
    <d v="2025-06-22T00:00:00"/>
    <x v="186"/>
    <s v="Neha Sharma"/>
    <s v="Male"/>
    <n v="39"/>
    <x v="7"/>
    <x v="1"/>
    <s v="P601"/>
    <x v="17"/>
    <x v="6"/>
    <x v="0"/>
    <n v="3000"/>
    <x v="4"/>
    <x v="129"/>
    <n v="2100"/>
    <n v="600"/>
    <x v="3"/>
    <x v="0"/>
    <s v="Q2"/>
    <x v="2"/>
    <n v="22.22"/>
    <n v="0"/>
    <n v="3000"/>
    <n v="300"/>
    <n v="900000"/>
    <n v="0.22222222222222221"/>
    <x v="1"/>
    <x v="4"/>
    <s v="Jun"/>
    <x v="1"/>
    <s v="2025-Jun"/>
    <n v="5"/>
    <s v="FREQUENT"/>
  </r>
  <r>
    <x v="1261"/>
    <d v="2024-04-26T00:00:00"/>
    <x v="7"/>
    <s v="Ananya Patel"/>
    <s v="Female"/>
    <n v="33"/>
    <x v="7"/>
    <x v="1"/>
    <s v="P403"/>
    <x v="6"/>
    <x v="0"/>
    <x v="0"/>
    <n v="2500"/>
    <x v="3"/>
    <x v="140"/>
    <n v="1500"/>
    <n v="1000"/>
    <x v="2"/>
    <x v="0"/>
    <s v="Q2"/>
    <x v="0"/>
    <n v="40"/>
    <n v="0"/>
    <n v="2500"/>
    <n v="0"/>
    <n v="0"/>
    <n v="0.4"/>
    <x v="0"/>
    <x v="7"/>
    <s v="Apr"/>
    <x v="1"/>
    <s v="2024-Apr"/>
    <n v="16"/>
    <s v="FREQUENT"/>
  </r>
  <r>
    <x v="1262"/>
    <d v="2024-05-14T00:00:00"/>
    <x v="241"/>
    <s v="Varun Kumar"/>
    <s v="Male"/>
    <n v="52"/>
    <x v="2"/>
    <x v="2"/>
    <s v="P101"/>
    <x v="5"/>
    <x v="4"/>
    <x v="0"/>
    <n v="55000"/>
    <x v="4"/>
    <x v="34"/>
    <n v="40000"/>
    <n v="9500"/>
    <x v="2"/>
    <x v="0"/>
    <s v="Q2"/>
    <x v="0"/>
    <n v="19.190000000000001"/>
    <n v="0"/>
    <n v="55000"/>
    <n v="5500"/>
    <n v="302500000"/>
    <n v="0.19191919191919191"/>
    <x v="0"/>
    <x v="1"/>
    <s v="May"/>
    <x v="1"/>
    <s v="2024-May"/>
    <n v="23"/>
    <s v="FREQUENT"/>
  </r>
  <r>
    <x v="1263"/>
    <d v="2025-01-06T00:00:00"/>
    <x v="173"/>
    <s v="Priya Gupta"/>
    <s v="Female"/>
    <n v="28"/>
    <x v="9"/>
    <x v="0"/>
    <s v="P105"/>
    <x v="20"/>
    <x v="4"/>
    <x v="2"/>
    <n v="22000"/>
    <x v="1"/>
    <x v="6"/>
    <n v="33000"/>
    <n v="0"/>
    <x v="0"/>
    <x v="2"/>
    <s v="Q1"/>
    <x v="0"/>
    <n v="0"/>
    <n v="-33000"/>
    <n v="44000"/>
    <n v="6600"/>
    <n v="290400000"/>
    <n v="0"/>
    <x v="1"/>
    <x v="11"/>
    <s v="Jan"/>
    <x v="0"/>
    <s v="2025-Jan"/>
    <n v="17"/>
    <s v="FREQUENT"/>
  </r>
  <r>
    <x v="1264"/>
    <d v="2025-09-03T00:00:00"/>
    <x v="141"/>
    <s v="Rohan Mehta"/>
    <s v="Male"/>
    <n v="59"/>
    <x v="4"/>
    <x v="3"/>
    <s v="P503"/>
    <x v="12"/>
    <x v="5"/>
    <x v="3"/>
    <n v="450"/>
    <x v="2"/>
    <x v="204"/>
    <n v="1320"/>
    <n v="390"/>
    <x v="3"/>
    <x v="0"/>
    <s v="Q3"/>
    <x v="0"/>
    <n v="22.81"/>
    <n v="0"/>
    <n v="1800"/>
    <n v="90"/>
    <n v="162000"/>
    <n v="0.22807017543859648"/>
    <x v="1"/>
    <x v="9"/>
    <s v="Sep"/>
    <x v="2"/>
    <s v="2025-Sep"/>
    <n v="16"/>
    <s v="FREQUENT"/>
  </r>
  <r>
    <x v="1265"/>
    <d v="2025-12-27T00:00:00"/>
    <x v="354"/>
    <s v="Rohan Joshi"/>
    <s v="Male"/>
    <n v="41"/>
    <x v="9"/>
    <x v="0"/>
    <s v="P302"/>
    <x v="15"/>
    <x v="3"/>
    <x v="2"/>
    <n v="2200"/>
    <x v="2"/>
    <x v="91"/>
    <n v="2800"/>
    <n v="1380"/>
    <x v="1"/>
    <x v="0"/>
    <s v="Q4"/>
    <x v="1"/>
    <n v="33.01"/>
    <n v="0"/>
    <n v="4400"/>
    <n v="220"/>
    <n v="968000"/>
    <n v="0.33014354066985646"/>
    <x v="1"/>
    <x v="8"/>
    <s v="Dec"/>
    <x v="3"/>
    <s v="2025-Dec"/>
    <n v="7"/>
    <s v="FREQUENT"/>
  </r>
  <r>
    <x v="1266"/>
    <d v="2024-08-15T00:00:00"/>
    <x v="54"/>
    <s v="Varun Das"/>
    <s v="Male"/>
    <n v="26"/>
    <x v="3"/>
    <x v="1"/>
    <s v="P105"/>
    <x v="20"/>
    <x v="4"/>
    <x v="1"/>
    <n v="22000"/>
    <x v="4"/>
    <x v="265"/>
    <n v="49500"/>
    <n v="9900"/>
    <x v="0"/>
    <x v="0"/>
    <s v="Q3"/>
    <x v="0"/>
    <n v="16.670000000000002"/>
    <n v="0"/>
    <n v="66000"/>
    <n v="6600"/>
    <n v="435600000"/>
    <n v="0.16666666666666666"/>
    <x v="0"/>
    <x v="3"/>
    <s v="Aug"/>
    <x v="2"/>
    <s v="2024-Aug"/>
    <n v="32"/>
    <s v="FREQUENT"/>
  </r>
  <r>
    <x v="1267"/>
    <d v="2024-08-20T00:00:00"/>
    <x v="15"/>
    <s v="Pooja Patel"/>
    <s v="Female"/>
    <n v="42"/>
    <x v="2"/>
    <x v="2"/>
    <s v="P302"/>
    <x v="15"/>
    <x v="3"/>
    <x v="0"/>
    <n v="2200"/>
    <x v="4"/>
    <x v="141"/>
    <n v="1400"/>
    <n v="580"/>
    <x v="1"/>
    <x v="0"/>
    <s v="Q3"/>
    <x v="1"/>
    <n v="29.29"/>
    <n v="0"/>
    <n v="2200"/>
    <n v="220"/>
    <n v="484000"/>
    <n v="0.29292929292929293"/>
    <x v="0"/>
    <x v="3"/>
    <s v="Aug"/>
    <x v="2"/>
    <s v="2024-Aug"/>
    <n v="6"/>
    <s v="FREQUENT"/>
  </r>
  <r>
    <x v="1268"/>
    <d v="2024-03-21T00:00:00"/>
    <x v="280"/>
    <s v="Vikram Mehta"/>
    <s v="Female"/>
    <n v="25"/>
    <x v="3"/>
    <x v="1"/>
    <s v="P403"/>
    <x v="6"/>
    <x v="0"/>
    <x v="0"/>
    <n v="2500"/>
    <x v="4"/>
    <x v="79"/>
    <n v="1500"/>
    <n v="750"/>
    <x v="3"/>
    <x v="0"/>
    <s v="Q1"/>
    <x v="2"/>
    <n v="33.33"/>
    <n v="0"/>
    <n v="2500"/>
    <n v="250"/>
    <n v="625000"/>
    <n v="0.33333333333333331"/>
    <x v="0"/>
    <x v="0"/>
    <s v="Mar"/>
    <x v="0"/>
    <s v="2024-Mar"/>
    <n v="20"/>
    <s v="FREQUENT"/>
  </r>
  <r>
    <x v="1269"/>
    <d v="2024-03-20T00:00:00"/>
    <x v="155"/>
    <s v="Varun Verma"/>
    <s v="Female"/>
    <n v="23"/>
    <x v="0"/>
    <x v="0"/>
    <s v="P101"/>
    <x v="5"/>
    <x v="4"/>
    <x v="0"/>
    <n v="55000"/>
    <x v="3"/>
    <x v="193"/>
    <n v="40000"/>
    <n v="15000"/>
    <x v="3"/>
    <x v="0"/>
    <s v="Q1"/>
    <x v="0"/>
    <n v="27.27"/>
    <n v="0"/>
    <n v="55000"/>
    <n v="0"/>
    <n v="0"/>
    <n v="0.27272727272727271"/>
    <x v="0"/>
    <x v="0"/>
    <s v="Mar"/>
    <x v="0"/>
    <s v="2024-Mar"/>
    <n v="12"/>
    <s v="FREQUENT"/>
  </r>
  <r>
    <x v="1270"/>
    <d v="2024-02-13T00:00:00"/>
    <x v="191"/>
    <s v="Amit Reddy"/>
    <s v="Female"/>
    <n v="55"/>
    <x v="2"/>
    <x v="2"/>
    <s v="P202"/>
    <x v="1"/>
    <x v="1"/>
    <x v="0"/>
    <n v="12000"/>
    <x v="3"/>
    <x v="45"/>
    <n v="9000"/>
    <n v="3000"/>
    <x v="1"/>
    <x v="0"/>
    <s v="Q1"/>
    <x v="1"/>
    <n v="25"/>
    <n v="0"/>
    <n v="12000"/>
    <n v="0"/>
    <n v="0"/>
    <n v="0.25"/>
    <x v="0"/>
    <x v="5"/>
    <s v="Feb"/>
    <x v="0"/>
    <s v="2024-Feb"/>
    <n v="5"/>
    <s v="FREQUENT"/>
  </r>
  <r>
    <x v="1271"/>
    <d v="2025-06-09T00:00:00"/>
    <x v="394"/>
    <s v="Ananya Singh"/>
    <s v="Female"/>
    <n v="50"/>
    <x v="6"/>
    <x v="2"/>
    <s v="P602"/>
    <x v="18"/>
    <x v="6"/>
    <x v="0"/>
    <n v="3500"/>
    <x v="4"/>
    <x v="30"/>
    <n v="2500"/>
    <n v="650"/>
    <x v="1"/>
    <x v="0"/>
    <s v="Q2"/>
    <x v="2"/>
    <n v="20.63"/>
    <n v="0"/>
    <n v="3500"/>
    <n v="350"/>
    <n v="1225000"/>
    <n v="0.20634920634920634"/>
    <x v="1"/>
    <x v="4"/>
    <s v="Jun"/>
    <x v="1"/>
    <s v="2025-Jun"/>
    <n v="3"/>
    <s v="REGULAR"/>
  </r>
  <r>
    <x v="1272"/>
    <d v="2024-09-16T00:00:00"/>
    <x v="257"/>
    <s v="Sneha Malhotra"/>
    <s v="Female"/>
    <n v="33"/>
    <x v="11"/>
    <x v="3"/>
    <s v="P102"/>
    <x v="11"/>
    <x v="4"/>
    <x v="0"/>
    <n v="28000"/>
    <x v="0"/>
    <x v="81"/>
    <n v="21000"/>
    <n v="1400"/>
    <x v="1"/>
    <x v="0"/>
    <s v="Q3"/>
    <x v="1"/>
    <n v="6.25"/>
    <n v="0"/>
    <n v="28000"/>
    <n v="5600"/>
    <n v="156800000"/>
    <n v="6.25E-2"/>
    <x v="0"/>
    <x v="9"/>
    <s v="Sep"/>
    <x v="2"/>
    <s v="2024-Sep"/>
    <n v="5"/>
    <s v="FREQUENT"/>
  </r>
  <r>
    <x v="1273"/>
    <d v="2024-04-08T00:00:00"/>
    <x v="24"/>
    <s v="Rohan Malhotra"/>
    <s v="Male"/>
    <n v="59"/>
    <x v="0"/>
    <x v="0"/>
    <s v="P104"/>
    <x v="16"/>
    <x v="4"/>
    <x v="3"/>
    <n v="5000"/>
    <x v="2"/>
    <x v="112"/>
    <n v="14000"/>
    <n v="5000"/>
    <x v="0"/>
    <x v="0"/>
    <s v="Q2"/>
    <x v="1"/>
    <n v="26.32"/>
    <n v="0"/>
    <n v="20000"/>
    <n v="1000"/>
    <n v="20000000"/>
    <n v="0.26315789473684209"/>
    <x v="0"/>
    <x v="7"/>
    <s v="Apr"/>
    <x v="1"/>
    <s v="2024-Apr"/>
    <n v="14"/>
    <s v="FREQUENT"/>
  </r>
  <r>
    <x v="1274"/>
    <d v="2024-07-23T00:00:00"/>
    <x v="73"/>
    <s v="Pooja Patel"/>
    <s v="Male"/>
    <n v="54"/>
    <x v="3"/>
    <x v="1"/>
    <s v="P201"/>
    <x v="9"/>
    <x v="1"/>
    <x v="0"/>
    <n v="8500"/>
    <x v="0"/>
    <x v="71"/>
    <n v="6500"/>
    <n v="300"/>
    <x v="3"/>
    <x v="0"/>
    <s v="Q3"/>
    <x v="1"/>
    <n v="4.41"/>
    <n v="0"/>
    <n v="8500"/>
    <n v="1700"/>
    <n v="14450000"/>
    <n v="4.4117647058823532E-2"/>
    <x v="0"/>
    <x v="2"/>
    <s v="Jul"/>
    <x v="2"/>
    <s v="2024-Jul"/>
    <n v="8"/>
    <s v="FREQUENT"/>
  </r>
  <r>
    <x v="1275"/>
    <d v="2024-05-29T00:00:00"/>
    <x v="12"/>
    <s v="Meera Malhotra"/>
    <s v="Male"/>
    <n v="42"/>
    <x v="8"/>
    <x v="2"/>
    <s v="P301"/>
    <x v="21"/>
    <x v="3"/>
    <x v="0"/>
    <n v="900"/>
    <x v="2"/>
    <x v="135"/>
    <n v="550"/>
    <n v="305"/>
    <x v="0"/>
    <x v="0"/>
    <s v="Q2"/>
    <x v="0"/>
    <n v="35.67"/>
    <n v="0"/>
    <n v="900"/>
    <n v="45"/>
    <n v="40500"/>
    <n v="0.35672514619883039"/>
    <x v="0"/>
    <x v="1"/>
    <s v="May"/>
    <x v="1"/>
    <s v="2024-May"/>
    <n v="21"/>
    <s v="FREQUENT"/>
  </r>
  <r>
    <x v="1276"/>
    <d v="2024-06-13T00:00:00"/>
    <x v="202"/>
    <s v="Meera Kumar"/>
    <s v="Female"/>
    <n v="43"/>
    <x v="10"/>
    <x v="3"/>
    <s v="P503"/>
    <x v="12"/>
    <x v="5"/>
    <x v="4"/>
    <n v="450"/>
    <x v="2"/>
    <x v="295"/>
    <n v="1650"/>
    <n v="487.5"/>
    <x v="3"/>
    <x v="0"/>
    <s v="Q2"/>
    <x v="0"/>
    <n v="22.81"/>
    <n v="0"/>
    <n v="2250"/>
    <n v="112.5"/>
    <n v="253125"/>
    <n v="0.22807017543859648"/>
    <x v="0"/>
    <x v="4"/>
    <s v="Jun"/>
    <x v="1"/>
    <s v="2024-Jun"/>
    <n v="10"/>
    <s v="FREQUENT"/>
  </r>
  <r>
    <x v="1277"/>
    <d v="2025-06-01T00:00:00"/>
    <x v="13"/>
    <s v="Riya Mehta"/>
    <s v="Male"/>
    <n v="30"/>
    <x v="4"/>
    <x v="3"/>
    <s v="P602"/>
    <x v="18"/>
    <x v="6"/>
    <x v="2"/>
    <n v="3500"/>
    <x v="2"/>
    <x v="110"/>
    <n v="5000"/>
    <n v="1650"/>
    <x v="1"/>
    <x v="0"/>
    <s v="Q2"/>
    <x v="1"/>
    <n v="24.81"/>
    <n v="0"/>
    <n v="7000"/>
    <n v="350"/>
    <n v="2450000"/>
    <n v="0.24812030075187969"/>
    <x v="1"/>
    <x v="4"/>
    <s v="Jun"/>
    <x v="1"/>
    <s v="2025-Jun"/>
    <n v="8"/>
    <s v="FREQUENT"/>
  </r>
  <r>
    <x v="1278"/>
    <d v="2024-01-15T00:00:00"/>
    <x v="238"/>
    <s v="Priya Mehta"/>
    <s v="Female"/>
    <n v="22"/>
    <x v="6"/>
    <x v="2"/>
    <s v="P503"/>
    <x v="12"/>
    <x v="5"/>
    <x v="1"/>
    <n v="450"/>
    <x v="4"/>
    <x v="64"/>
    <n v="990"/>
    <n v="225"/>
    <x v="1"/>
    <x v="0"/>
    <s v="Q1"/>
    <x v="1"/>
    <n v="18.52"/>
    <n v="0"/>
    <n v="1350"/>
    <n v="135"/>
    <n v="182250"/>
    <n v="0.18518518518518517"/>
    <x v="0"/>
    <x v="11"/>
    <s v="Jan"/>
    <x v="0"/>
    <s v="2024-Jan"/>
    <n v="14"/>
    <s v="FREQUENT"/>
  </r>
  <r>
    <x v="1279"/>
    <d v="2024-10-15T00:00:00"/>
    <x v="145"/>
    <s v="Akash Sharma"/>
    <s v="Female"/>
    <n v="26"/>
    <x v="7"/>
    <x v="1"/>
    <s v="P201"/>
    <x v="9"/>
    <x v="1"/>
    <x v="0"/>
    <n v="8500"/>
    <x v="4"/>
    <x v="122"/>
    <n v="6500"/>
    <n v="1150"/>
    <x v="0"/>
    <x v="0"/>
    <s v="Q4"/>
    <x v="0"/>
    <n v="15.03"/>
    <n v="0"/>
    <n v="8500"/>
    <n v="850"/>
    <n v="7225000"/>
    <n v="0.15032679738562091"/>
    <x v="0"/>
    <x v="6"/>
    <s v="Oct"/>
    <x v="3"/>
    <s v="2024-Oct"/>
    <n v="23"/>
    <s v="FREQUENT"/>
  </r>
  <r>
    <x v="1280"/>
    <d v="2024-04-11T00:00:00"/>
    <x v="112"/>
    <s v="Arjun Mishra"/>
    <s v="Female"/>
    <n v="36"/>
    <x v="4"/>
    <x v="3"/>
    <s v="P202"/>
    <x v="1"/>
    <x v="1"/>
    <x v="0"/>
    <n v="12000"/>
    <x v="1"/>
    <x v="187"/>
    <n v="9000"/>
    <n v="1200"/>
    <x v="0"/>
    <x v="0"/>
    <s v="Q2"/>
    <x v="1"/>
    <n v="11.76"/>
    <n v="0"/>
    <n v="12000"/>
    <n v="1800"/>
    <n v="21600000"/>
    <n v="0.11764705882352941"/>
    <x v="0"/>
    <x v="7"/>
    <s v="Apr"/>
    <x v="1"/>
    <s v="2024-Apr"/>
    <n v="8"/>
    <s v="FREQUENT"/>
  </r>
  <r>
    <x v="1281"/>
    <d v="2025-05-01T00:00:00"/>
    <x v="142"/>
    <s v="Sahil Gupta"/>
    <s v="Female"/>
    <n v="45"/>
    <x v="7"/>
    <x v="1"/>
    <s v="P401"/>
    <x v="0"/>
    <x v="0"/>
    <x v="0"/>
    <n v="800"/>
    <x v="2"/>
    <x v="138"/>
    <n v="500"/>
    <n v="260"/>
    <x v="3"/>
    <x v="0"/>
    <s v="Q2"/>
    <x v="1"/>
    <n v="34.21"/>
    <n v="0"/>
    <n v="800"/>
    <n v="40"/>
    <n v="32000"/>
    <n v="0.34210526315789475"/>
    <x v="1"/>
    <x v="1"/>
    <s v="May"/>
    <x v="1"/>
    <s v="2025-May"/>
    <n v="14"/>
    <s v="FREQUENT"/>
  </r>
  <r>
    <x v="1282"/>
    <d v="2025-11-20T00:00:00"/>
    <x v="357"/>
    <s v="Akash Kumar"/>
    <s v="Female"/>
    <n v="47"/>
    <x v="4"/>
    <x v="3"/>
    <s v="P104"/>
    <x v="16"/>
    <x v="4"/>
    <x v="0"/>
    <n v="5000"/>
    <x v="4"/>
    <x v="114"/>
    <n v="3500"/>
    <n v="1000"/>
    <x v="1"/>
    <x v="0"/>
    <s v="Q4"/>
    <x v="1"/>
    <n v="22.22"/>
    <n v="0"/>
    <n v="5000"/>
    <n v="500"/>
    <n v="2500000"/>
    <n v="0.22222222222222221"/>
    <x v="1"/>
    <x v="10"/>
    <s v="Nov"/>
    <x v="3"/>
    <s v="2025-Nov"/>
    <n v="8"/>
    <s v="FREQUENT"/>
  </r>
  <r>
    <x v="1283"/>
    <d v="2025-01-23T00:00:00"/>
    <x v="57"/>
    <s v="Sneha Singh"/>
    <s v="Male"/>
    <n v="55"/>
    <x v="8"/>
    <x v="2"/>
    <s v="P403"/>
    <x v="6"/>
    <x v="0"/>
    <x v="1"/>
    <n v="2500"/>
    <x v="4"/>
    <x v="67"/>
    <n v="4500"/>
    <n v="2250"/>
    <x v="1"/>
    <x v="0"/>
    <s v="Q1"/>
    <x v="2"/>
    <n v="33.33"/>
    <n v="0"/>
    <n v="7500"/>
    <n v="750"/>
    <n v="5625000"/>
    <n v="0.33333333333333331"/>
    <x v="1"/>
    <x v="11"/>
    <s v="Jan"/>
    <x v="0"/>
    <s v="2025-Jan"/>
    <n v="6"/>
    <s v="FREQUENT"/>
  </r>
  <r>
    <x v="1284"/>
    <d v="2024-04-25T00:00:00"/>
    <x v="182"/>
    <s v="Vikram Shah"/>
    <s v="Male"/>
    <n v="26"/>
    <x v="8"/>
    <x v="2"/>
    <s v="P303"/>
    <x v="4"/>
    <x v="3"/>
    <x v="2"/>
    <n v="3500"/>
    <x v="2"/>
    <x v="110"/>
    <n v="4600"/>
    <n v="2050"/>
    <x v="1"/>
    <x v="0"/>
    <s v="Q2"/>
    <x v="1"/>
    <n v="30.83"/>
    <n v="0"/>
    <n v="7000"/>
    <n v="350"/>
    <n v="2450000"/>
    <n v="0.30827067669172931"/>
    <x v="0"/>
    <x v="7"/>
    <s v="Apr"/>
    <x v="1"/>
    <s v="2024-Apr"/>
    <n v="14"/>
    <s v="FREQUENT"/>
  </r>
  <r>
    <x v="1285"/>
    <d v="2024-05-19T00:00:00"/>
    <x v="151"/>
    <s v="Priya Kumar"/>
    <s v="Male"/>
    <n v="44"/>
    <x v="11"/>
    <x v="3"/>
    <s v="P502"/>
    <x v="7"/>
    <x v="5"/>
    <x v="3"/>
    <n v="700"/>
    <x v="2"/>
    <x v="75"/>
    <n v="2280"/>
    <n v="380"/>
    <x v="3"/>
    <x v="0"/>
    <s v="Q2"/>
    <x v="0"/>
    <n v="14.29"/>
    <n v="0"/>
    <n v="2800"/>
    <n v="140"/>
    <n v="392000"/>
    <n v="0.14285714285714285"/>
    <x v="0"/>
    <x v="1"/>
    <s v="May"/>
    <x v="1"/>
    <s v="2024-May"/>
    <n v="18"/>
    <s v="FREQUENT"/>
  </r>
  <r>
    <x v="1286"/>
    <d v="2025-07-24T00:00:00"/>
    <x v="395"/>
    <s v="Nikhil Iyer"/>
    <s v="Male"/>
    <n v="49"/>
    <x v="3"/>
    <x v="1"/>
    <s v="P102"/>
    <x v="11"/>
    <x v="4"/>
    <x v="1"/>
    <n v="28000"/>
    <x v="1"/>
    <x v="184"/>
    <n v="63000"/>
    <n v="8400"/>
    <x v="1"/>
    <x v="0"/>
    <s v="Q3"/>
    <x v="1"/>
    <n v="11.76"/>
    <n v="0"/>
    <n v="84000"/>
    <n v="12600"/>
    <n v="1058400000"/>
    <n v="0.11764705882352941"/>
    <x v="1"/>
    <x v="2"/>
    <s v="Jul"/>
    <x v="2"/>
    <s v="2025-Jul"/>
    <n v="7"/>
    <s v="FREQUENT"/>
  </r>
  <r>
    <x v="1287"/>
    <d v="2025-01-29T00:00:00"/>
    <x v="73"/>
    <s v="Pooja Patel"/>
    <s v="Male"/>
    <n v="54"/>
    <x v="3"/>
    <x v="1"/>
    <s v="P302"/>
    <x v="15"/>
    <x v="3"/>
    <x v="2"/>
    <n v="2200"/>
    <x v="1"/>
    <x v="273"/>
    <n v="2800"/>
    <n v="940"/>
    <x v="2"/>
    <x v="0"/>
    <s v="Q1"/>
    <x v="1"/>
    <n v="25.13"/>
    <n v="0"/>
    <n v="4400"/>
    <n v="660"/>
    <n v="2904000"/>
    <n v="0.25133689839572193"/>
    <x v="1"/>
    <x v="11"/>
    <s v="Jan"/>
    <x v="0"/>
    <s v="2025-Jan"/>
    <n v="8"/>
    <s v="FREQUENT"/>
  </r>
  <r>
    <x v="1288"/>
    <d v="2025-12-04T00:00:00"/>
    <x v="58"/>
    <s v="Neha Das"/>
    <s v="Male"/>
    <n v="21"/>
    <x v="2"/>
    <x v="2"/>
    <s v="P501"/>
    <x v="13"/>
    <x v="5"/>
    <x v="0"/>
    <n v="550"/>
    <x v="2"/>
    <x v="251"/>
    <n v="450"/>
    <n v="72.5"/>
    <x v="1"/>
    <x v="0"/>
    <s v="Q4"/>
    <x v="0"/>
    <n v="13.88"/>
    <n v="0"/>
    <n v="550"/>
    <n v="27.5"/>
    <n v="15125"/>
    <n v="0.13875598086124402"/>
    <x v="1"/>
    <x v="8"/>
    <s v="Dec"/>
    <x v="3"/>
    <s v="2025-Dec"/>
    <n v="22"/>
    <s v="FREQUENT"/>
  </r>
  <r>
    <x v="1289"/>
    <d v="2025-03-14T00:00:00"/>
    <x v="370"/>
    <s v="Sneha Verma"/>
    <s v="Female"/>
    <n v="35"/>
    <x v="6"/>
    <x v="2"/>
    <s v="P202"/>
    <x v="1"/>
    <x v="1"/>
    <x v="0"/>
    <n v="12000"/>
    <x v="1"/>
    <x v="6"/>
    <n v="9000"/>
    <n v="0"/>
    <x v="0"/>
    <x v="2"/>
    <s v="Q1"/>
    <x v="2"/>
    <n v="0"/>
    <n v="-9000"/>
    <n v="12000"/>
    <n v="1800"/>
    <n v="21600000"/>
    <n v="0"/>
    <x v="1"/>
    <x v="0"/>
    <s v="Mar"/>
    <x v="0"/>
    <s v="2025-Mar"/>
    <n v="3"/>
    <s v="REGULAR"/>
  </r>
  <r>
    <x v="1290"/>
    <d v="2025-05-02T00:00:00"/>
    <x v="325"/>
    <s v="Rahul Iyer"/>
    <s v="Male"/>
    <n v="26"/>
    <x v="9"/>
    <x v="0"/>
    <s v="P702"/>
    <x v="14"/>
    <x v="2"/>
    <x v="2"/>
    <n v="7000"/>
    <x v="2"/>
    <x v="105"/>
    <n v="10400"/>
    <n v="2900"/>
    <x v="1"/>
    <x v="0"/>
    <s v="Q2"/>
    <x v="2"/>
    <n v="21.8"/>
    <n v="0"/>
    <n v="14000"/>
    <n v="700"/>
    <n v="9800000"/>
    <n v="0.21804511278195488"/>
    <x v="1"/>
    <x v="1"/>
    <s v="May"/>
    <x v="1"/>
    <s v="2025-May"/>
    <n v="3"/>
    <s v="REGULAR"/>
  </r>
  <r>
    <x v="1291"/>
    <d v="2025-11-21T00:00:00"/>
    <x v="175"/>
    <s v="Ananya Mehta"/>
    <s v="Female"/>
    <n v="48"/>
    <x v="1"/>
    <x v="1"/>
    <s v="P502"/>
    <x v="7"/>
    <x v="5"/>
    <x v="1"/>
    <n v="700"/>
    <x v="2"/>
    <x v="234"/>
    <n v="1710"/>
    <n v="285"/>
    <x v="3"/>
    <x v="0"/>
    <s v="Q4"/>
    <x v="0"/>
    <n v="14.29"/>
    <n v="0"/>
    <n v="2100"/>
    <n v="105"/>
    <n v="220500"/>
    <n v="0.14285714285714285"/>
    <x v="1"/>
    <x v="10"/>
    <s v="Nov"/>
    <x v="3"/>
    <s v="2025-Nov"/>
    <n v="11"/>
    <s v="FREQUENT"/>
  </r>
  <r>
    <x v="1292"/>
    <d v="2025-06-19T00:00:00"/>
    <x v="53"/>
    <s v="Rahul Nair"/>
    <s v="Female"/>
    <n v="58"/>
    <x v="11"/>
    <x v="3"/>
    <s v="P702"/>
    <x v="14"/>
    <x v="2"/>
    <x v="2"/>
    <n v="7000"/>
    <x v="4"/>
    <x v="90"/>
    <n v="10400"/>
    <n v="2200"/>
    <x v="3"/>
    <x v="0"/>
    <s v="Q2"/>
    <x v="0"/>
    <n v="17.46"/>
    <n v="0"/>
    <n v="14000"/>
    <n v="1400"/>
    <n v="19600000"/>
    <n v="0.17460317460317459"/>
    <x v="1"/>
    <x v="4"/>
    <s v="Jun"/>
    <x v="1"/>
    <s v="2025-Jun"/>
    <n v="5"/>
    <s v="FREQUENT"/>
  </r>
  <r>
    <x v="1293"/>
    <d v="2025-02-08T00:00:00"/>
    <x v="153"/>
    <s v="Simran Nair"/>
    <s v="Female"/>
    <n v="41"/>
    <x v="3"/>
    <x v="1"/>
    <s v="P402"/>
    <x v="10"/>
    <x v="0"/>
    <x v="3"/>
    <n v="600"/>
    <x v="4"/>
    <x v="296"/>
    <n v="1520"/>
    <n v="-640"/>
    <x v="3"/>
    <x v="1"/>
    <s v="Q1"/>
    <x v="2"/>
    <n v="29.63"/>
    <n v="-3040"/>
    <n v="2400"/>
    <n v="240"/>
    <n v="576000"/>
    <n v="0.29629629629629628"/>
    <x v="1"/>
    <x v="5"/>
    <s v="Feb"/>
    <x v="0"/>
    <s v="2025-Feb"/>
    <n v="2"/>
    <s v="REGULAR"/>
  </r>
  <r>
    <x v="1294"/>
    <d v="2024-06-21T00:00:00"/>
    <x v="117"/>
    <s v="Akash Gupta"/>
    <s v="Female"/>
    <n v="32"/>
    <x v="11"/>
    <x v="3"/>
    <s v="P103"/>
    <x v="19"/>
    <x v="4"/>
    <x v="0"/>
    <n v="2500"/>
    <x v="4"/>
    <x v="79"/>
    <n v="1600"/>
    <n v="650"/>
    <x v="1"/>
    <x v="0"/>
    <s v="Q2"/>
    <x v="2"/>
    <n v="28.89"/>
    <n v="0"/>
    <n v="2500"/>
    <n v="250"/>
    <n v="625000"/>
    <n v="0.28888888888888886"/>
    <x v="0"/>
    <x v="4"/>
    <s v="Jun"/>
    <x v="1"/>
    <s v="2024-Jun"/>
    <n v="23"/>
    <s v="FREQUENT"/>
  </r>
  <r>
    <x v="1295"/>
    <d v="2024-07-24T00:00:00"/>
    <x v="344"/>
    <s v="Meera Singh"/>
    <s v="Female"/>
    <n v="56"/>
    <x v="5"/>
    <x v="0"/>
    <s v="P603"/>
    <x v="22"/>
    <x v="6"/>
    <x v="0"/>
    <n v="1200"/>
    <x v="4"/>
    <x v="11"/>
    <n v="800"/>
    <n v="280"/>
    <x v="0"/>
    <x v="0"/>
    <s v="Q3"/>
    <x v="1"/>
    <n v="25.93"/>
    <n v="0"/>
    <n v="1200"/>
    <n v="120"/>
    <n v="144000"/>
    <n v="0.25925925925925924"/>
    <x v="0"/>
    <x v="2"/>
    <s v="Jul"/>
    <x v="2"/>
    <s v="2024-Jul"/>
    <n v="5"/>
    <s v="FREQUENT"/>
  </r>
  <r>
    <x v="1296"/>
    <d v="2024-08-26T00:00:00"/>
    <x v="329"/>
    <s v="Ananya Das"/>
    <s v="Female"/>
    <n v="51"/>
    <x v="0"/>
    <x v="0"/>
    <s v="P403"/>
    <x v="6"/>
    <x v="0"/>
    <x v="0"/>
    <n v="2500"/>
    <x v="3"/>
    <x v="140"/>
    <n v="1500"/>
    <n v="1000"/>
    <x v="3"/>
    <x v="0"/>
    <s v="Q3"/>
    <x v="1"/>
    <n v="40"/>
    <n v="0"/>
    <n v="2500"/>
    <n v="0"/>
    <n v="0"/>
    <n v="0.4"/>
    <x v="0"/>
    <x v="3"/>
    <s v="Aug"/>
    <x v="2"/>
    <s v="2024-Aug"/>
    <n v="10"/>
    <s v="FREQUENT"/>
  </r>
  <r>
    <x v="1297"/>
    <d v="2025-12-31T00:00:00"/>
    <x v="89"/>
    <s v="Sneha Reddy"/>
    <s v="Female"/>
    <n v="47"/>
    <x v="2"/>
    <x v="2"/>
    <s v="P602"/>
    <x v="18"/>
    <x v="6"/>
    <x v="0"/>
    <n v="3500"/>
    <x v="3"/>
    <x v="54"/>
    <n v="2500"/>
    <n v="1000"/>
    <x v="2"/>
    <x v="0"/>
    <s v="Q4"/>
    <x v="2"/>
    <n v="28.57"/>
    <n v="0"/>
    <n v="3500"/>
    <n v="0"/>
    <n v="0"/>
    <n v="0.2857142857142857"/>
    <x v="1"/>
    <x v="8"/>
    <s v="Dec"/>
    <x v="3"/>
    <s v="2025-Dec"/>
    <n v="17"/>
    <s v="FREQUENT"/>
  </r>
  <r>
    <x v="1298"/>
    <d v="2025-10-21T00:00:00"/>
    <x v="240"/>
    <s v="Varun Gupta"/>
    <s v="Male"/>
    <n v="54"/>
    <x v="2"/>
    <x v="2"/>
    <s v="P402"/>
    <x v="10"/>
    <x v="0"/>
    <x v="0"/>
    <n v="600"/>
    <x v="4"/>
    <x v="158"/>
    <n v="380"/>
    <n v="160"/>
    <x v="1"/>
    <x v="0"/>
    <s v="Q4"/>
    <x v="0"/>
    <n v="29.63"/>
    <n v="0"/>
    <n v="600"/>
    <n v="60"/>
    <n v="36000"/>
    <n v="0.29629629629629628"/>
    <x v="1"/>
    <x v="6"/>
    <s v="Oct"/>
    <x v="3"/>
    <s v="2025-Oct"/>
    <n v="14"/>
    <s v="FREQUENT"/>
  </r>
  <r>
    <x v="1299"/>
    <d v="2025-02-18T00:00:00"/>
    <x v="167"/>
    <s v="Kavya Sharma"/>
    <s v="Male"/>
    <n v="35"/>
    <x v="5"/>
    <x v="0"/>
    <s v="P502"/>
    <x v="7"/>
    <x v="5"/>
    <x v="1"/>
    <n v="700"/>
    <x v="2"/>
    <x v="234"/>
    <n v="1710"/>
    <n v="285"/>
    <x v="2"/>
    <x v="0"/>
    <s v="Q1"/>
    <x v="1"/>
    <n v="14.29"/>
    <n v="0"/>
    <n v="2100"/>
    <n v="105"/>
    <n v="220500"/>
    <n v="0.14285714285714285"/>
    <x v="1"/>
    <x v="5"/>
    <s v="Feb"/>
    <x v="0"/>
    <s v="2025-Feb"/>
    <n v="15"/>
    <s v="FREQUENT"/>
  </r>
  <r>
    <x v="1300"/>
    <d v="2025-04-10T00:00:00"/>
    <x v="75"/>
    <s v="Meera Sharma"/>
    <s v="Male"/>
    <n v="22"/>
    <x v="10"/>
    <x v="3"/>
    <s v="P104"/>
    <x v="16"/>
    <x v="4"/>
    <x v="2"/>
    <n v="5000"/>
    <x v="1"/>
    <x v="127"/>
    <n v="7000"/>
    <n v="1500"/>
    <x v="1"/>
    <x v="0"/>
    <s v="Q2"/>
    <x v="0"/>
    <n v="17.649999999999999"/>
    <n v="0"/>
    <n v="10000"/>
    <n v="1500"/>
    <n v="15000000"/>
    <n v="0.17647058823529413"/>
    <x v="1"/>
    <x v="7"/>
    <s v="Apr"/>
    <x v="1"/>
    <s v="2025-Apr"/>
    <n v="19"/>
    <s v="FREQUENT"/>
  </r>
  <r>
    <x v="1301"/>
    <d v="2024-08-24T00:00:00"/>
    <x v="396"/>
    <s v="Rohan Shah"/>
    <s v="Male"/>
    <n v="29"/>
    <x v="5"/>
    <x v="0"/>
    <s v="P701"/>
    <x v="8"/>
    <x v="2"/>
    <x v="3"/>
    <n v="4500"/>
    <x v="4"/>
    <x v="125"/>
    <n v="12800"/>
    <n v="3400"/>
    <x v="0"/>
    <x v="0"/>
    <s v="Q3"/>
    <x v="2"/>
    <n v="20.99"/>
    <n v="0"/>
    <n v="18000"/>
    <n v="1800"/>
    <n v="32400000"/>
    <n v="0.20987654320987653"/>
    <x v="0"/>
    <x v="3"/>
    <s v="Aug"/>
    <x v="2"/>
    <s v="2024-Aug"/>
    <n v="4"/>
    <s v="OCASSIONAL"/>
  </r>
  <r>
    <x v="1302"/>
    <d v="2024-02-24T00:00:00"/>
    <x v="114"/>
    <s v="Rohan Singh"/>
    <s v="Male"/>
    <n v="41"/>
    <x v="8"/>
    <x v="2"/>
    <s v="P103"/>
    <x v="19"/>
    <x v="4"/>
    <x v="2"/>
    <n v="2500"/>
    <x v="3"/>
    <x v="58"/>
    <n v="3200"/>
    <n v="1800"/>
    <x v="2"/>
    <x v="0"/>
    <s v="Q1"/>
    <x v="2"/>
    <n v="36"/>
    <n v="0"/>
    <n v="5000"/>
    <n v="0"/>
    <n v="0"/>
    <n v="0.36"/>
    <x v="0"/>
    <x v="5"/>
    <s v="Feb"/>
    <x v="0"/>
    <s v="2024-Feb"/>
    <n v="5"/>
    <s v="FREQUENT"/>
  </r>
  <r>
    <x v="1303"/>
    <d v="2024-07-02T00:00:00"/>
    <x v="344"/>
    <s v="Meera Singh"/>
    <s v="Female"/>
    <n v="56"/>
    <x v="5"/>
    <x v="0"/>
    <s v="P402"/>
    <x v="10"/>
    <x v="0"/>
    <x v="0"/>
    <n v="600"/>
    <x v="2"/>
    <x v="68"/>
    <n v="380"/>
    <n v="190"/>
    <x v="2"/>
    <x v="0"/>
    <s v="Q3"/>
    <x v="1"/>
    <n v="33.33"/>
    <n v="0"/>
    <n v="600"/>
    <n v="30"/>
    <n v="18000"/>
    <n v="0.33333333333333331"/>
    <x v="0"/>
    <x v="2"/>
    <s v="Jul"/>
    <x v="2"/>
    <s v="2024-Jul"/>
    <n v="5"/>
    <s v="FREQUENT"/>
  </r>
  <r>
    <x v="1304"/>
    <d v="2024-11-06T00:00:00"/>
    <x v="7"/>
    <s v="Ananya Patel"/>
    <s v="Female"/>
    <n v="33"/>
    <x v="7"/>
    <x v="1"/>
    <s v="P603"/>
    <x v="22"/>
    <x v="6"/>
    <x v="2"/>
    <n v="1200"/>
    <x v="2"/>
    <x v="196"/>
    <n v="1600"/>
    <n v="680"/>
    <x v="2"/>
    <x v="0"/>
    <s v="Q4"/>
    <x v="0"/>
    <n v="29.82"/>
    <n v="0"/>
    <n v="2400"/>
    <n v="120"/>
    <n v="288000"/>
    <n v="0.2982456140350877"/>
    <x v="0"/>
    <x v="10"/>
    <s v="Nov"/>
    <x v="3"/>
    <s v="2024-Nov"/>
    <n v="16"/>
    <s v="FREQUENT"/>
  </r>
  <r>
    <x v="1305"/>
    <d v="2025-11-07T00:00:00"/>
    <x v="397"/>
    <s v="Karan Mishra"/>
    <s v="Male"/>
    <n v="49"/>
    <x v="2"/>
    <x v="2"/>
    <s v="P503"/>
    <x v="12"/>
    <x v="5"/>
    <x v="3"/>
    <n v="450"/>
    <x v="2"/>
    <x v="204"/>
    <n v="1320"/>
    <n v="390"/>
    <x v="3"/>
    <x v="0"/>
    <s v="Q4"/>
    <x v="2"/>
    <n v="22.81"/>
    <n v="0"/>
    <n v="1800"/>
    <n v="90"/>
    <n v="162000"/>
    <n v="0.22807017543859648"/>
    <x v="1"/>
    <x v="10"/>
    <s v="Nov"/>
    <x v="3"/>
    <s v="2025-Nov"/>
    <n v="2"/>
    <s v="REGULAR"/>
  </r>
  <r>
    <x v="1306"/>
    <d v="2024-07-25T00:00:00"/>
    <x v="98"/>
    <s v="Vikram Reddy"/>
    <s v="Female"/>
    <n v="29"/>
    <x v="9"/>
    <x v="0"/>
    <s v="P302"/>
    <x v="15"/>
    <x v="3"/>
    <x v="0"/>
    <n v="2200"/>
    <x v="4"/>
    <x v="141"/>
    <n v="1400"/>
    <n v="580"/>
    <x v="3"/>
    <x v="0"/>
    <s v="Q3"/>
    <x v="2"/>
    <n v="29.29"/>
    <n v="0"/>
    <n v="2200"/>
    <n v="220"/>
    <n v="484000"/>
    <n v="0.29292929292929293"/>
    <x v="0"/>
    <x v="2"/>
    <s v="Jul"/>
    <x v="2"/>
    <s v="2024-Jul"/>
    <n v="7"/>
    <s v="FREQUENT"/>
  </r>
  <r>
    <x v="1307"/>
    <d v="2024-09-24T00:00:00"/>
    <x v="163"/>
    <s v="Riya Mehta"/>
    <s v="Female"/>
    <n v="50"/>
    <x v="10"/>
    <x v="3"/>
    <s v="P601"/>
    <x v="17"/>
    <x v="6"/>
    <x v="0"/>
    <n v="3000"/>
    <x v="2"/>
    <x v="86"/>
    <n v="2100"/>
    <n v="750"/>
    <x v="1"/>
    <x v="0"/>
    <s v="Q3"/>
    <x v="0"/>
    <n v="26.32"/>
    <n v="0"/>
    <n v="3000"/>
    <n v="150"/>
    <n v="450000"/>
    <n v="0.26315789473684209"/>
    <x v="0"/>
    <x v="9"/>
    <s v="Sep"/>
    <x v="2"/>
    <s v="2024-Sep"/>
    <n v="20"/>
    <s v="FREQUENT"/>
  </r>
  <r>
    <x v="1308"/>
    <d v="2025-07-13T00:00:00"/>
    <x v="202"/>
    <s v="Meera Kumar"/>
    <s v="Female"/>
    <n v="43"/>
    <x v="10"/>
    <x v="3"/>
    <s v="P101"/>
    <x v="5"/>
    <x v="4"/>
    <x v="2"/>
    <n v="55000"/>
    <x v="4"/>
    <x v="102"/>
    <n v="80000"/>
    <n v="19000"/>
    <x v="4"/>
    <x v="0"/>
    <s v="Q3"/>
    <x v="0"/>
    <n v="19.190000000000001"/>
    <n v="0"/>
    <n v="110000"/>
    <n v="11000"/>
    <n v="1210000000"/>
    <n v="0.19191919191919191"/>
    <x v="1"/>
    <x v="2"/>
    <s v="Jul"/>
    <x v="2"/>
    <s v="2025-Jul"/>
    <n v="10"/>
    <s v="FREQUENT"/>
  </r>
  <r>
    <x v="1309"/>
    <d v="2025-03-16T00:00:00"/>
    <x v="208"/>
    <s v="Vikram Iyer"/>
    <s v="Male"/>
    <n v="45"/>
    <x v="2"/>
    <x v="2"/>
    <s v="P104"/>
    <x v="16"/>
    <x v="4"/>
    <x v="0"/>
    <n v="5000"/>
    <x v="2"/>
    <x v="80"/>
    <n v="3500"/>
    <n v="1250"/>
    <x v="1"/>
    <x v="0"/>
    <s v="Q1"/>
    <x v="2"/>
    <n v="26.32"/>
    <n v="0"/>
    <n v="5000"/>
    <n v="250"/>
    <n v="1250000"/>
    <n v="0.26315789473684209"/>
    <x v="1"/>
    <x v="0"/>
    <s v="Mar"/>
    <x v="0"/>
    <s v="2025-Mar"/>
    <n v="3"/>
    <s v="REGULAR"/>
  </r>
  <r>
    <x v="1310"/>
    <d v="2025-01-20T00:00:00"/>
    <x v="91"/>
    <s v="Priya Joshi"/>
    <s v="Male"/>
    <n v="21"/>
    <x v="10"/>
    <x v="3"/>
    <s v="P501"/>
    <x v="13"/>
    <x v="5"/>
    <x v="2"/>
    <n v="550"/>
    <x v="4"/>
    <x v="33"/>
    <n v="900"/>
    <n v="90"/>
    <x v="2"/>
    <x v="0"/>
    <s v="Q1"/>
    <x v="0"/>
    <n v="9.09"/>
    <n v="0"/>
    <n v="1100"/>
    <n v="110"/>
    <n v="121000"/>
    <n v="9.0909090909090912E-2"/>
    <x v="1"/>
    <x v="11"/>
    <s v="Jan"/>
    <x v="0"/>
    <s v="2025-Jan"/>
    <n v="17"/>
    <s v="FREQUENT"/>
  </r>
  <r>
    <x v="1311"/>
    <d v="2025-07-24T00:00:00"/>
    <x v="215"/>
    <s v="Vikram Mehta"/>
    <s v="Male"/>
    <n v="48"/>
    <x v="11"/>
    <x v="3"/>
    <s v="P702"/>
    <x v="14"/>
    <x v="2"/>
    <x v="2"/>
    <n v="7000"/>
    <x v="2"/>
    <x v="105"/>
    <n v="10400"/>
    <n v="2900"/>
    <x v="0"/>
    <x v="0"/>
    <s v="Q3"/>
    <x v="0"/>
    <n v="21.8"/>
    <n v="0"/>
    <n v="14000"/>
    <n v="700"/>
    <n v="9800000"/>
    <n v="0.21804511278195488"/>
    <x v="1"/>
    <x v="2"/>
    <s v="Jul"/>
    <x v="2"/>
    <s v="2025-Jul"/>
    <n v="14"/>
    <s v="FREQUENT"/>
  </r>
  <r>
    <x v="1312"/>
    <d v="2025-12-24T00:00:00"/>
    <x v="238"/>
    <s v="Priya Mehta"/>
    <s v="Female"/>
    <n v="22"/>
    <x v="6"/>
    <x v="2"/>
    <s v="P201"/>
    <x v="9"/>
    <x v="1"/>
    <x v="2"/>
    <n v="8500"/>
    <x v="0"/>
    <x v="270"/>
    <n v="13000"/>
    <n v="600"/>
    <x v="2"/>
    <x v="0"/>
    <s v="Q4"/>
    <x v="1"/>
    <n v="4.41"/>
    <n v="0"/>
    <n v="17000"/>
    <n v="3400"/>
    <n v="57800000"/>
    <n v="4.4117647058823532E-2"/>
    <x v="1"/>
    <x v="8"/>
    <s v="Dec"/>
    <x v="3"/>
    <s v="2025-Dec"/>
    <n v="14"/>
    <s v="FREQUENT"/>
  </r>
  <r>
    <x v="1313"/>
    <d v="2025-02-02T00:00:00"/>
    <x v="124"/>
    <s v="Varun Malhotra"/>
    <s v="Male"/>
    <n v="42"/>
    <x v="5"/>
    <x v="0"/>
    <s v="P502"/>
    <x v="7"/>
    <x v="5"/>
    <x v="2"/>
    <n v="700"/>
    <x v="3"/>
    <x v="165"/>
    <n v="1140"/>
    <n v="260"/>
    <x v="3"/>
    <x v="0"/>
    <s v="Q1"/>
    <x v="2"/>
    <n v="18.57"/>
    <n v="0"/>
    <n v="1400"/>
    <n v="0"/>
    <n v="0"/>
    <n v="0.18571428571428572"/>
    <x v="1"/>
    <x v="5"/>
    <s v="Feb"/>
    <x v="0"/>
    <s v="2025-Feb"/>
    <n v="10"/>
    <s v="FREQUENT"/>
  </r>
  <r>
    <x v="1314"/>
    <d v="2025-05-17T00:00:00"/>
    <x v="75"/>
    <s v="Meera Sharma"/>
    <s v="Male"/>
    <n v="22"/>
    <x v="10"/>
    <x v="3"/>
    <s v="P702"/>
    <x v="14"/>
    <x v="2"/>
    <x v="0"/>
    <n v="7000"/>
    <x v="2"/>
    <x v="110"/>
    <n v="5200"/>
    <n v="1450"/>
    <x v="2"/>
    <x v="0"/>
    <s v="Q2"/>
    <x v="0"/>
    <n v="21.8"/>
    <n v="0"/>
    <n v="7000"/>
    <n v="350"/>
    <n v="2450000"/>
    <n v="0.21804511278195488"/>
    <x v="1"/>
    <x v="1"/>
    <s v="May"/>
    <x v="1"/>
    <s v="2025-May"/>
    <n v="19"/>
    <s v="FREQUENT"/>
  </r>
  <r>
    <x v="1315"/>
    <d v="2025-04-26T00:00:00"/>
    <x v="398"/>
    <s v="Varun Gupta"/>
    <s v="Female"/>
    <n v="44"/>
    <x v="1"/>
    <x v="1"/>
    <s v="P502"/>
    <x v="7"/>
    <x v="5"/>
    <x v="1"/>
    <n v="700"/>
    <x v="4"/>
    <x v="19"/>
    <n v="1710"/>
    <n v="180"/>
    <x v="2"/>
    <x v="0"/>
    <s v="Q2"/>
    <x v="1"/>
    <n v="9.52"/>
    <n v="0"/>
    <n v="2100"/>
    <n v="210"/>
    <n v="441000"/>
    <n v="9.5238095238095233E-2"/>
    <x v="1"/>
    <x v="7"/>
    <s v="Apr"/>
    <x v="1"/>
    <s v="2025-Apr"/>
    <n v="5"/>
    <s v="FREQUENT"/>
  </r>
  <r>
    <x v="1316"/>
    <d v="2024-02-27T00:00:00"/>
    <x v="202"/>
    <s v="Meera Kumar"/>
    <s v="Female"/>
    <n v="43"/>
    <x v="10"/>
    <x v="3"/>
    <s v="P402"/>
    <x v="10"/>
    <x v="0"/>
    <x v="0"/>
    <n v="600"/>
    <x v="4"/>
    <x v="158"/>
    <n v="380"/>
    <n v="160"/>
    <x v="1"/>
    <x v="0"/>
    <s v="Q1"/>
    <x v="0"/>
    <n v="29.63"/>
    <n v="0"/>
    <n v="600"/>
    <n v="60"/>
    <n v="36000"/>
    <n v="0.29629629629629628"/>
    <x v="0"/>
    <x v="5"/>
    <s v="Feb"/>
    <x v="0"/>
    <s v="2024-Feb"/>
    <n v="10"/>
    <s v="FREQUENT"/>
  </r>
  <r>
    <x v="1317"/>
    <d v="2025-01-21T00:00:00"/>
    <x v="95"/>
    <s v="Nikhil Verma"/>
    <s v="Female"/>
    <n v="30"/>
    <x v="10"/>
    <x v="3"/>
    <s v="P603"/>
    <x v="22"/>
    <x v="6"/>
    <x v="2"/>
    <n v="1200"/>
    <x v="1"/>
    <x v="119"/>
    <n v="1600"/>
    <n v="440"/>
    <x v="3"/>
    <x v="0"/>
    <s v="Q1"/>
    <x v="2"/>
    <n v="21.57"/>
    <n v="0"/>
    <n v="2400"/>
    <n v="360"/>
    <n v="864000"/>
    <n v="0.21568627450980393"/>
    <x v="1"/>
    <x v="11"/>
    <s v="Jan"/>
    <x v="0"/>
    <s v="2025-Jan"/>
    <n v="3"/>
    <s v="REGULAR"/>
  </r>
  <r>
    <x v="1318"/>
    <d v="2024-10-18T00:00:00"/>
    <x v="182"/>
    <s v="Vikram Shah"/>
    <s v="Male"/>
    <n v="26"/>
    <x v="8"/>
    <x v="2"/>
    <s v="P303"/>
    <x v="4"/>
    <x v="3"/>
    <x v="2"/>
    <n v="3500"/>
    <x v="2"/>
    <x v="110"/>
    <n v="4600"/>
    <n v="2050"/>
    <x v="1"/>
    <x v="0"/>
    <s v="Q4"/>
    <x v="1"/>
    <n v="30.83"/>
    <n v="0"/>
    <n v="7000"/>
    <n v="350"/>
    <n v="2450000"/>
    <n v="0.30827067669172931"/>
    <x v="0"/>
    <x v="6"/>
    <s v="Oct"/>
    <x v="3"/>
    <s v="2024-Oct"/>
    <n v="14"/>
    <s v="FREQUENT"/>
  </r>
  <r>
    <x v="1319"/>
    <d v="2024-05-11T00:00:00"/>
    <x v="135"/>
    <s v="Karan Singh"/>
    <s v="Female"/>
    <n v="47"/>
    <x v="5"/>
    <x v="0"/>
    <s v="P401"/>
    <x v="0"/>
    <x v="0"/>
    <x v="2"/>
    <n v="800"/>
    <x v="4"/>
    <x v="24"/>
    <n v="1000"/>
    <n v="440"/>
    <x v="1"/>
    <x v="0"/>
    <s v="Q2"/>
    <x v="1"/>
    <n v="30.56"/>
    <n v="0"/>
    <n v="1600"/>
    <n v="160"/>
    <n v="256000"/>
    <n v="0.30555555555555558"/>
    <x v="0"/>
    <x v="1"/>
    <s v="May"/>
    <x v="1"/>
    <s v="2024-May"/>
    <n v="9"/>
    <s v="FREQUENT"/>
  </r>
  <r>
    <x v="1320"/>
    <d v="2024-01-28T00:00:00"/>
    <x v="348"/>
    <s v="Priya Patel"/>
    <s v="Male"/>
    <n v="52"/>
    <x v="6"/>
    <x v="2"/>
    <s v="P701"/>
    <x v="8"/>
    <x v="2"/>
    <x v="0"/>
    <n v="4500"/>
    <x v="2"/>
    <x v="132"/>
    <n v="3200"/>
    <n v="1075"/>
    <x v="1"/>
    <x v="0"/>
    <s v="Q1"/>
    <x v="2"/>
    <n v="25.15"/>
    <n v="0"/>
    <n v="4500"/>
    <n v="225"/>
    <n v="1012500"/>
    <n v="0.25146198830409355"/>
    <x v="0"/>
    <x v="11"/>
    <s v="Jan"/>
    <x v="0"/>
    <s v="2024-Jan"/>
    <n v="6"/>
    <s v="FREQUENT"/>
  </r>
  <r>
    <x v="1321"/>
    <d v="2024-12-19T00:00:00"/>
    <x v="113"/>
    <s v="Akash Gupta"/>
    <s v="Male"/>
    <n v="52"/>
    <x v="8"/>
    <x v="2"/>
    <s v="P401"/>
    <x v="0"/>
    <x v="0"/>
    <x v="0"/>
    <n v="800"/>
    <x v="1"/>
    <x v="183"/>
    <n v="500"/>
    <n v="180"/>
    <x v="2"/>
    <x v="0"/>
    <s v="Q4"/>
    <x v="0"/>
    <n v="26.47"/>
    <n v="0"/>
    <n v="800"/>
    <n v="120"/>
    <n v="96000"/>
    <n v="0.26470588235294118"/>
    <x v="0"/>
    <x v="8"/>
    <s v="Dec"/>
    <x v="3"/>
    <s v="2024-Dec"/>
    <n v="20"/>
    <s v="FREQUENT"/>
  </r>
  <r>
    <x v="1322"/>
    <d v="2024-09-07T00:00:00"/>
    <x v="43"/>
    <s v="Vikram Malhotra"/>
    <s v="Female"/>
    <n v="36"/>
    <x v="5"/>
    <x v="0"/>
    <s v="P203"/>
    <x v="3"/>
    <x v="1"/>
    <x v="0"/>
    <n v="35000"/>
    <x v="4"/>
    <x v="153"/>
    <n v="27000"/>
    <n v="4500"/>
    <x v="1"/>
    <x v="0"/>
    <s v="Q3"/>
    <x v="1"/>
    <n v="14.29"/>
    <n v="0"/>
    <n v="35000"/>
    <n v="3500"/>
    <n v="122500000"/>
    <n v="0.14285714285714285"/>
    <x v="0"/>
    <x v="9"/>
    <s v="Sep"/>
    <x v="2"/>
    <s v="2024-Sep"/>
    <n v="7"/>
    <s v="FREQUENT"/>
  </r>
  <r>
    <x v="1323"/>
    <d v="2024-03-27T00:00:00"/>
    <x v="196"/>
    <s v="Nikhil Sharma"/>
    <s v="Male"/>
    <n v="31"/>
    <x v="4"/>
    <x v="3"/>
    <s v="P703"/>
    <x v="2"/>
    <x v="2"/>
    <x v="0"/>
    <n v="4000"/>
    <x v="2"/>
    <x v="2"/>
    <n v="2900"/>
    <n v="900"/>
    <x v="1"/>
    <x v="0"/>
    <s v="Q1"/>
    <x v="2"/>
    <n v="23.68"/>
    <n v="0"/>
    <n v="4000"/>
    <n v="200"/>
    <n v="800000"/>
    <n v="0.23684210526315788"/>
    <x v="0"/>
    <x v="0"/>
    <s v="Mar"/>
    <x v="0"/>
    <s v="2024-Mar"/>
    <n v="7"/>
    <s v="FREQUENT"/>
  </r>
  <r>
    <x v="1324"/>
    <d v="2024-12-11T00:00:00"/>
    <x v="188"/>
    <s v="Arjun Singh"/>
    <s v="Male"/>
    <n v="21"/>
    <x v="11"/>
    <x v="3"/>
    <s v="P201"/>
    <x v="9"/>
    <x v="1"/>
    <x v="0"/>
    <n v="8500"/>
    <x v="0"/>
    <x v="71"/>
    <n v="6500"/>
    <n v="300"/>
    <x v="1"/>
    <x v="0"/>
    <s v="Q4"/>
    <x v="1"/>
    <n v="4.41"/>
    <n v="0"/>
    <n v="8500"/>
    <n v="1700"/>
    <n v="14450000"/>
    <n v="4.4117647058823532E-2"/>
    <x v="0"/>
    <x v="8"/>
    <s v="Dec"/>
    <x v="3"/>
    <s v="2024-Dec"/>
    <n v="17"/>
    <s v="FREQUENT"/>
  </r>
  <r>
    <x v="1325"/>
    <d v="2025-04-16T00:00:00"/>
    <x v="46"/>
    <s v="Aditya Shah"/>
    <s v="Male"/>
    <n v="58"/>
    <x v="9"/>
    <x v="0"/>
    <s v="P702"/>
    <x v="14"/>
    <x v="2"/>
    <x v="0"/>
    <n v="7000"/>
    <x v="2"/>
    <x v="110"/>
    <n v="5200"/>
    <n v="1450"/>
    <x v="0"/>
    <x v="0"/>
    <s v="Q2"/>
    <x v="0"/>
    <n v="21.8"/>
    <n v="0"/>
    <n v="7000"/>
    <n v="350"/>
    <n v="2450000"/>
    <n v="0.21804511278195488"/>
    <x v="1"/>
    <x v="7"/>
    <s v="Apr"/>
    <x v="1"/>
    <s v="2025-Apr"/>
    <n v="12"/>
    <s v="FREQUENT"/>
  </r>
  <r>
    <x v="1326"/>
    <d v="2025-03-07T00:00:00"/>
    <x v="128"/>
    <s v="Meera Das"/>
    <s v="Female"/>
    <n v="48"/>
    <x v="9"/>
    <x v="0"/>
    <s v="P301"/>
    <x v="21"/>
    <x v="3"/>
    <x v="0"/>
    <n v="900"/>
    <x v="4"/>
    <x v="89"/>
    <n v="550"/>
    <n v="260"/>
    <x v="1"/>
    <x v="0"/>
    <s v="Q1"/>
    <x v="0"/>
    <n v="32.1"/>
    <n v="0"/>
    <n v="900"/>
    <n v="90"/>
    <n v="81000"/>
    <n v="0.32098765432098764"/>
    <x v="1"/>
    <x v="0"/>
    <s v="Mar"/>
    <x v="0"/>
    <s v="2025-Mar"/>
    <n v="18"/>
    <s v="FREQUENT"/>
  </r>
  <r>
    <x v="1327"/>
    <d v="2024-01-23T00:00:00"/>
    <x v="63"/>
    <s v="Varun Sharma"/>
    <s v="Female"/>
    <n v="25"/>
    <x v="11"/>
    <x v="3"/>
    <s v="P303"/>
    <x v="4"/>
    <x v="3"/>
    <x v="1"/>
    <n v="3500"/>
    <x v="3"/>
    <x v="100"/>
    <n v="6900"/>
    <n v="3600"/>
    <x v="1"/>
    <x v="0"/>
    <s v="Q1"/>
    <x v="1"/>
    <n v="34.29"/>
    <n v="0"/>
    <n v="10500"/>
    <n v="0"/>
    <n v="0"/>
    <n v="0.34285714285714286"/>
    <x v="0"/>
    <x v="11"/>
    <s v="Jan"/>
    <x v="0"/>
    <s v="2024-Jan"/>
    <n v="10"/>
    <s v="FREQUENT"/>
  </r>
  <r>
    <x v="1328"/>
    <d v="2025-08-09T00:00:00"/>
    <x v="12"/>
    <s v="Meera Malhotra"/>
    <s v="Male"/>
    <n v="42"/>
    <x v="8"/>
    <x v="2"/>
    <s v="P104"/>
    <x v="16"/>
    <x v="4"/>
    <x v="2"/>
    <n v="5000"/>
    <x v="4"/>
    <x v="27"/>
    <n v="7000"/>
    <n v="2000"/>
    <x v="0"/>
    <x v="0"/>
    <s v="Q3"/>
    <x v="0"/>
    <n v="22.22"/>
    <n v="0"/>
    <n v="10000"/>
    <n v="1000"/>
    <n v="10000000"/>
    <n v="0.22222222222222221"/>
    <x v="1"/>
    <x v="3"/>
    <s v="Aug"/>
    <x v="2"/>
    <s v="2025-Aug"/>
    <n v="21"/>
    <s v="FREQUENT"/>
  </r>
  <r>
    <x v="1329"/>
    <d v="2025-11-22T00:00:00"/>
    <x v="214"/>
    <s v="Meera Sharma"/>
    <s v="Male"/>
    <n v="23"/>
    <x v="8"/>
    <x v="2"/>
    <s v="P202"/>
    <x v="1"/>
    <x v="1"/>
    <x v="3"/>
    <n v="12000"/>
    <x v="4"/>
    <x v="292"/>
    <n v="36000"/>
    <n v="7200"/>
    <x v="1"/>
    <x v="0"/>
    <s v="Q4"/>
    <x v="0"/>
    <n v="16.670000000000002"/>
    <n v="0"/>
    <n v="48000"/>
    <n v="4800"/>
    <n v="230400000"/>
    <n v="0.16666666666666666"/>
    <x v="1"/>
    <x v="10"/>
    <s v="Nov"/>
    <x v="3"/>
    <s v="2025-Nov"/>
    <n v="19"/>
    <s v="FREQUENT"/>
  </r>
  <r>
    <x v="1330"/>
    <d v="2025-11-14T00:00:00"/>
    <x v="0"/>
    <s v="Meera Malhotra"/>
    <s v="Female"/>
    <n v="56"/>
    <x v="0"/>
    <x v="0"/>
    <s v="P303"/>
    <x v="4"/>
    <x v="3"/>
    <x v="0"/>
    <n v="3500"/>
    <x v="4"/>
    <x v="30"/>
    <n v="2300"/>
    <n v="850"/>
    <x v="1"/>
    <x v="0"/>
    <s v="Q4"/>
    <x v="0"/>
    <n v="26.98"/>
    <n v="0"/>
    <n v="3500"/>
    <n v="350"/>
    <n v="1225000"/>
    <n v="0.26984126984126983"/>
    <x v="1"/>
    <x v="10"/>
    <s v="Nov"/>
    <x v="3"/>
    <s v="2025-Nov"/>
    <n v="30"/>
    <s v="FREQUENT"/>
  </r>
  <r>
    <x v="1331"/>
    <d v="2025-03-22T00:00:00"/>
    <x v="195"/>
    <s v="Meera Malhotra"/>
    <s v="Female"/>
    <n v="44"/>
    <x v="8"/>
    <x v="2"/>
    <s v="P202"/>
    <x v="1"/>
    <x v="1"/>
    <x v="0"/>
    <n v="12000"/>
    <x v="2"/>
    <x v="62"/>
    <n v="9000"/>
    <n v="2400"/>
    <x v="2"/>
    <x v="0"/>
    <s v="Q1"/>
    <x v="1"/>
    <n v="21.05"/>
    <n v="0"/>
    <n v="12000"/>
    <n v="600"/>
    <n v="7200000"/>
    <n v="0.21052631578947367"/>
    <x v="1"/>
    <x v="0"/>
    <s v="Mar"/>
    <x v="0"/>
    <s v="2025-Mar"/>
    <n v="6"/>
    <s v="FREQUENT"/>
  </r>
  <r>
    <x v="1332"/>
    <d v="2024-03-18T00:00:00"/>
    <x v="222"/>
    <s v="Sneha Das"/>
    <s v="Male"/>
    <n v="42"/>
    <x v="3"/>
    <x v="1"/>
    <s v="P601"/>
    <x v="17"/>
    <x v="6"/>
    <x v="0"/>
    <n v="3000"/>
    <x v="2"/>
    <x v="86"/>
    <n v="2100"/>
    <n v="750"/>
    <x v="1"/>
    <x v="0"/>
    <s v="Q1"/>
    <x v="2"/>
    <n v="26.32"/>
    <n v="0"/>
    <n v="3000"/>
    <n v="150"/>
    <n v="450000"/>
    <n v="0.26315789473684209"/>
    <x v="0"/>
    <x v="0"/>
    <s v="Mar"/>
    <x v="0"/>
    <s v="2024-Mar"/>
    <n v="10"/>
    <s v="FREQUENT"/>
  </r>
  <r>
    <x v="1333"/>
    <d v="2024-10-31T00:00:00"/>
    <x v="25"/>
    <s v="Rahul Mishra"/>
    <s v="Female"/>
    <n v="54"/>
    <x v="2"/>
    <x v="2"/>
    <s v="P602"/>
    <x v="18"/>
    <x v="6"/>
    <x v="2"/>
    <n v="3500"/>
    <x v="3"/>
    <x v="148"/>
    <n v="5000"/>
    <n v="2000"/>
    <x v="2"/>
    <x v="0"/>
    <s v="Q4"/>
    <x v="0"/>
    <n v="28.57"/>
    <n v="0"/>
    <n v="7000"/>
    <n v="0"/>
    <n v="0"/>
    <n v="0.2857142857142857"/>
    <x v="0"/>
    <x v="6"/>
    <s v="Oct"/>
    <x v="3"/>
    <s v="2024-Oct"/>
    <n v="22"/>
    <s v="FREQUENT"/>
  </r>
  <r>
    <x v="1334"/>
    <d v="2024-04-04T00:00:00"/>
    <x v="248"/>
    <s v="Vikram Das"/>
    <s v="Male"/>
    <n v="32"/>
    <x v="6"/>
    <x v="2"/>
    <s v="P703"/>
    <x v="2"/>
    <x v="2"/>
    <x v="0"/>
    <n v="4000"/>
    <x v="3"/>
    <x v="108"/>
    <n v="2900"/>
    <n v="1100"/>
    <x v="0"/>
    <x v="0"/>
    <s v="Q2"/>
    <x v="0"/>
    <n v="27.5"/>
    <n v="0"/>
    <n v="4000"/>
    <n v="0"/>
    <n v="0"/>
    <n v="0.27500000000000002"/>
    <x v="0"/>
    <x v="7"/>
    <s v="Apr"/>
    <x v="1"/>
    <s v="2024-Apr"/>
    <n v="16"/>
    <s v="FREQUENT"/>
  </r>
  <r>
    <x v="1335"/>
    <d v="2024-12-10T00:00:00"/>
    <x v="62"/>
    <s v="Sahil Kumar"/>
    <s v="Female"/>
    <n v="31"/>
    <x v="1"/>
    <x v="1"/>
    <s v="P301"/>
    <x v="21"/>
    <x v="3"/>
    <x v="2"/>
    <n v="900"/>
    <x v="3"/>
    <x v="106"/>
    <n v="1100"/>
    <n v="700"/>
    <x v="1"/>
    <x v="0"/>
    <s v="Q4"/>
    <x v="2"/>
    <n v="38.89"/>
    <n v="0"/>
    <n v="1800"/>
    <n v="0"/>
    <n v="0"/>
    <n v="0.3888888888888889"/>
    <x v="0"/>
    <x v="8"/>
    <s v="Dec"/>
    <x v="3"/>
    <s v="2024-Dec"/>
    <n v="12"/>
    <s v="FREQUENT"/>
  </r>
  <r>
    <x v="1336"/>
    <d v="2025-05-01T00:00:00"/>
    <x v="32"/>
    <s v="Varun Singh"/>
    <s v="Female"/>
    <n v="40"/>
    <x v="2"/>
    <x v="2"/>
    <s v="P403"/>
    <x v="6"/>
    <x v="0"/>
    <x v="0"/>
    <n v="2500"/>
    <x v="1"/>
    <x v="35"/>
    <n v="1500"/>
    <n v="625"/>
    <x v="1"/>
    <x v="0"/>
    <s v="Q2"/>
    <x v="0"/>
    <n v="29.41"/>
    <n v="0"/>
    <n v="2500"/>
    <n v="375"/>
    <n v="937500"/>
    <n v="0.29411764705882354"/>
    <x v="1"/>
    <x v="1"/>
    <s v="May"/>
    <x v="1"/>
    <s v="2025-May"/>
    <n v="10"/>
    <s v="FREQUENT"/>
  </r>
  <r>
    <x v="1337"/>
    <d v="2025-10-29T00:00:00"/>
    <x v="227"/>
    <s v="Priya Das"/>
    <s v="Male"/>
    <n v="47"/>
    <x v="8"/>
    <x v="2"/>
    <s v="P302"/>
    <x v="15"/>
    <x v="3"/>
    <x v="0"/>
    <n v="2200"/>
    <x v="3"/>
    <x v="221"/>
    <n v="1400"/>
    <n v="800"/>
    <x v="2"/>
    <x v="0"/>
    <s v="Q4"/>
    <x v="1"/>
    <n v="36.36"/>
    <n v="0"/>
    <n v="2200"/>
    <n v="0"/>
    <n v="0"/>
    <n v="0.36363636363636365"/>
    <x v="1"/>
    <x v="6"/>
    <s v="Oct"/>
    <x v="3"/>
    <s v="2025-Oct"/>
    <n v="9"/>
    <s v="FREQUENT"/>
  </r>
  <r>
    <x v="1338"/>
    <d v="2025-11-10T00:00:00"/>
    <x v="274"/>
    <s v="Rohan Kumar"/>
    <s v="Male"/>
    <n v="55"/>
    <x v="10"/>
    <x v="3"/>
    <s v="P601"/>
    <x v="17"/>
    <x v="6"/>
    <x v="2"/>
    <n v="3000"/>
    <x v="4"/>
    <x v="63"/>
    <n v="4200"/>
    <n v="1200"/>
    <x v="1"/>
    <x v="0"/>
    <s v="Q4"/>
    <x v="2"/>
    <n v="22.22"/>
    <n v="0"/>
    <n v="6000"/>
    <n v="600"/>
    <n v="3600000"/>
    <n v="0.22222222222222221"/>
    <x v="1"/>
    <x v="10"/>
    <s v="Nov"/>
    <x v="3"/>
    <s v="2025-Nov"/>
    <n v="3"/>
    <s v="REGULAR"/>
  </r>
  <r>
    <x v="1339"/>
    <d v="2024-09-14T00:00:00"/>
    <x v="132"/>
    <s v="Meera Iyer"/>
    <s v="Male"/>
    <n v="57"/>
    <x v="6"/>
    <x v="2"/>
    <s v="P603"/>
    <x v="22"/>
    <x v="6"/>
    <x v="0"/>
    <n v="1200"/>
    <x v="3"/>
    <x v="214"/>
    <n v="800"/>
    <n v="400"/>
    <x v="2"/>
    <x v="0"/>
    <s v="Q3"/>
    <x v="0"/>
    <n v="33.33"/>
    <n v="0"/>
    <n v="1200"/>
    <n v="0"/>
    <n v="0"/>
    <n v="0.33333333333333331"/>
    <x v="0"/>
    <x v="9"/>
    <s v="Sep"/>
    <x v="2"/>
    <s v="2024-Sep"/>
    <n v="14"/>
    <s v="FREQUENT"/>
  </r>
  <r>
    <x v="1340"/>
    <d v="2025-07-14T00:00:00"/>
    <x v="109"/>
    <s v="Vikram Verma"/>
    <s v="Male"/>
    <n v="37"/>
    <x v="6"/>
    <x v="2"/>
    <s v="P201"/>
    <x v="9"/>
    <x v="1"/>
    <x v="0"/>
    <n v="8500"/>
    <x v="1"/>
    <x v="15"/>
    <n v="6500"/>
    <n v="725"/>
    <x v="0"/>
    <x v="0"/>
    <s v="Q3"/>
    <x v="1"/>
    <n v="10.029999999999999"/>
    <n v="0"/>
    <n v="8500"/>
    <n v="1275"/>
    <n v="10837500"/>
    <n v="0.10034602076124567"/>
    <x v="1"/>
    <x v="2"/>
    <s v="Jul"/>
    <x v="2"/>
    <s v="2025-Jul"/>
    <n v="5"/>
    <s v="FREQUENT"/>
  </r>
  <r>
    <x v="1341"/>
    <d v="2025-06-12T00:00:00"/>
    <x v="92"/>
    <s v="Simran Joshi"/>
    <s v="Male"/>
    <n v="57"/>
    <x v="9"/>
    <x v="0"/>
    <s v="P201"/>
    <x v="9"/>
    <x v="1"/>
    <x v="3"/>
    <n v="8500"/>
    <x v="0"/>
    <x v="297"/>
    <n v="26000"/>
    <n v="1200"/>
    <x v="2"/>
    <x v="0"/>
    <s v="Q2"/>
    <x v="1"/>
    <n v="4.41"/>
    <n v="0"/>
    <n v="34000"/>
    <n v="6800"/>
    <n v="231200000"/>
    <n v="4.4117647058823532E-2"/>
    <x v="1"/>
    <x v="4"/>
    <s v="Jun"/>
    <x v="1"/>
    <s v="2025-Jun"/>
    <n v="10"/>
    <s v="FREQUENT"/>
  </r>
  <r>
    <x v="1342"/>
    <d v="2025-04-23T00:00:00"/>
    <x v="111"/>
    <s v="Sahil Iyer"/>
    <s v="Female"/>
    <n v="41"/>
    <x v="11"/>
    <x v="3"/>
    <s v="P301"/>
    <x v="21"/>
    <x v="3"/>
    <x v="2"/>
    <n v="900"/>
    <x v="2"/>
    <x v="204"/>
    <n v="1100"/>
    <n v="610"/>
    <x v="0"/>
    <x v="0"/>
    <s v="Q2"/>
    <x v="0"/>
    <n v="35.67"/>
    <n v="0"/>
    <n v="1800"/>
    <n v="90"/>
    <n v="162000"/>
    <n v="0.35672514619883039"/>
    <x v="1"/>
    <x v="7"/>
    <s v="Apr"/>
    <x v="1"/>
    <s v="2025-Apr"/>
    <n v="12"/>
    <s v="FREQUENT"/>
  </r>
  <r>
    <x v="1343"/>
    <d v="2025-09-21T00:00:00"/>
    <x v="399"/>
    <s v="Nikhil Mishra"/>
    <s v="Male"/>
    <n v="38"/>
    <x v="11"/>
    <x v="3"/>
    <s v="P403"/>
    <x v="6"/>
    <x v="0"/>
    <x v="0"/>
    <n v="2500"/>
    <x v="4"/>
    <x v="79"/>
    <n v="1500"/>
    <n v="750"/>
    <x v="0"/>
    <x v="0"/>
    <s v="Q3"/>
    <x v="2"/>
    <n v="33.33"/>
    <n v="0"/>
    <n v="2500"/>
    <n v="250"/>
    <n v="625000"/>
    <n v="0.33333333333333331"/>
    <x v="1"/>
    <x v="9"/>
    <s v="Sep"/>
    <x v="2"/>
    <s v="2025-Sep"/>
    <n v="2"/>
    <s v="REGULAR"/>
  </r>
  <r>
    <x v="1344"/>
    <d v="2024-03-02T00:00:00"/>
    <x v="6"/>
    <s v="Kavya Joshi"/>
    <s v="Male"/>
    <n v="53"/>
    <x v="6"/>
    <x v="2"/>
    <s v="P503"/>
    <x v="12"/>
    <x v="5"/>
    <x v="2"/>
    <n v="450"/>
    <x v="2"/>
    <x v="135"/>
    <n v="660"/>
    <n v="195"/>
    <x v="1"/>
    <x v="0"/>
    <s v="Q1"/>
    <x v="1"/>
    <n v="22.81"/>
    <n v="0"/>
    <n v="900"/>
    <n v="45"/>
    <n v="40500"/>
    <n v="0.22807017543859648"/>
    <x v="0"/>
    <x v="0"/>
    <s v="Mar"/>
    <x v="0"/>
    <s v="2024-Mar"/>
    <n v="8"/>
    <s v="FREQUENT"/>
  </r>
  <r>
    <x v="1345"/>
    <d v="2024-09-03T00:00:00"/>
    <x v="400"/>
    <s v="Sahil Shah"/>
    <s v="Male"/>
    <n v="22"/>
    <x v="4"/>
    <x v="3"/>
    <s v="P105"/>
    <x v="20"/>
    <x v="4"/>
    <x v="0"/>
    <n v="22000"/>
    <x v="4"/>
    <x v="131"/>
    <n v="16500"/>
    <n v="3300"/>
    <x v="3"/>
    <x v="0"/>
    <s v="Q3"/>
    <x v="2"/>
    <n v="16.670000000000002"/>
    <n v="0"/>
    <n v="22000"/>
    <n v="2200"/>
    <n v="48400000"/>
    <n v="0.16666666666666666"/>
    <x v="0"/>
    <x v="9"/>
    <s v="Sep"/>
    <x v="2"/>
    <s v="2024-Sep"/>
    <n v="3"/>
    <s v="REGULAR"/>
  </r>
  <r>
    <x v="1346"/>
    <d v="2025-03-21T00:00:00"/>
    <x v="318"/>
    <s v="Amit Sharma"/>
    <s v="Female"/>
    <n v="38"/>
    <x v="9"/>
    <x v="0"/>
    <s v="P403"/>
    <x v="6"/>
    <x v="0"/>
    <x v="2"/>
    <n v="2500"/>
    <x v="4"/>
    <x v="114"/>
    <n v="3000"/>
    <n v="1500"/>
    <x v="1"/>
    <x v="0"/>
    <s v="Q1"/>
    <x v="0"/>
    <n v="33.33"/>
    <n v="0"/>
    <n v="5000"/>
    <n v="500"/>
    <n v="2500000"/>
    <n v="0.33333333333333331"/>
    <x v="1"/>
    <x v="0"/>
    <s v="Mar"/>
    <x v="0"/>
    <s v="2025-Mar"/>
    <n v="14"/>
    <s v="FREQUENT"/>
  </r>
  <r>
    <x v="1347"/>
    <d v="2024-03-06T00:00:00"/>
    <x v="353"/>
    <s v="Riya Joshi"/>
    <s v="Male"/>
    <n v="48"/>
    <x v="8"/>
    <x v="2"/>
    <s v="P701"/>
    <x v="8"/>
    <x v="2"/>
    <x v="0"/>
    <n v="4500"/>
    <x v="1"/>
    <x v="37"/>
    <n v="3200"/>
    <n v="625"/>
    <x v="1"/>
    <x v="0"/>
    <s v="Q1"/>
    <x v="2"/>
    <n v="16.34"/>
    <n v="0"/>
    <n v="4500"/>
    <n v="675"/>
    <n v="3037500"/>
    <n v="0.16339869281045752"/>
    <x v="0"/>
    <x v="0"/>
    <s v="Mar"/>
    <x v="0"/>
    <s v="2024-Mar"/>
    <n v="2"/>
    <s v="REGULAR"/>
  </r>
  <r>
    <x v="1348"/>
    <d v="2024-10-20T00:00:00"/>
    <x v="188"/>
    <s v="Arjun Singh"/>
    <s v="Male"/>
    <n v="21"/>
    <x v="11"/>
    <x v="3"/>
    <s v="P701"/>
    <x v="8"/>
    <x v="2"/>
    <x v="0"/>
    <n v="4500"/>
    <x v="3"/>
    <x v="114"/>
    <n v="3200"/>
    <n v="1300"/>
    <x v="1"/>
    <x v="0"/>
    <s v="Q4"/>
    <x v="1"/>
    <n v="28.89"/>
    <n v="0"/>
    <n v="4500"/>
    <n v="0"/>
    <n v="0"/>
    <n v="0.28888888888888886"/>
    <x v="0"/>
    <x v="6"/>
    <s v="Oct"/>
    <x v="3"/>
    <s v="2024-Oct"/>
    <n v="17"/>
    <s v="FREQUENT"/>
  </r>
  <r>
    <x v="1349"/>
    <d v="2024-08-29T00:00:00"/>
    <x v="316"/>
    <s v="Arjun Gupta"/>
    <s v="Female"/>
    <n v="43"/>
    <x v="5"/>
    <x v="0"/>
    <s v="P402"/>
    <x v="10"/>
    <x v="0"/>
    <x v="3"/>
    <n v="600"/>
    <x v="2"/>
    <x v="196"/>
    <n v="1520"/>
    <n v="760"/>
    <x v="1"/>
    <x v="0"/>
    <s v="Q3"/>
    <x v="0"/>
    <n v="33.33"/>
    <n v="0"/>
    <n v="2400"/>
    <n v="120"/>
    <n v="288000"/>
    <n v="0.33333333333333331"/>
    <x v="0"/>
    <x v="3"/>
    <s v="Aug"/>
    <x v="2"/>
    <s v="2024-Aug"/>
    <n v="5"/>
    <s v="FREQUENT"/>
  </r>
  <r>
    <x v="1350"/>
    <d v="2024-01-29T00:00:00"/>
    <x v="111"/>
    <s v="Sahil Iyer"/>
    <s v="Female"/>
    <n v="41"/>
    <x v="11"/>
    <x v="3"/>
    <s v="P203"/>
    <x v="3"/>
    <x v="1"/>
    <x v="0"/>
    <n v="35000"/>
    <x v="1"/>
    <x v="48"/>
    <n v="27000"/>
    <n v="2750"/>
    <x v="3"/>
    <x v="0"/>
    <s v="Q1"/>
    <x v="0"/>
    <n v="9.24"/>
    <n v="0"/>
    <n v="35000"/>
    <n v="5250"/>
    <n v="183750000"/>
    <n v="9.2436974789915971E-2"/>
    <x v="0"/>
    <x v="11"/>
    <s v="Jan"/>
    <x v="0"/>
    <s v="2024-Jan"/>
    <n v="12"/>
    <s v="FREQUENT"/>
  </r>
  <r>
    <x v="1351"/>
    <d v="2025-05-12T00:00:00"/>
    <x v="99"/>
    <s v="Vikram Patel"/>
    <s v="Male"/>
    <n v="47"/>
    <x v="10"/>
    <x v="3"/>
    <s v="P601"/>
    <x v="17"/>
    <x v="6"/>
    <x v="2"/>
    <n v="3000"/>
    <x v="3"/>
    <x v="145"/>
    <n v="4200"/>
    <n v="1800"/>
    <x v="4"/>
    <x v="0"/>
    <s v="Q2"/>
    <x v="1"/>
    <n v="30"/>
    <n v="0"/>
    <n v="6000"/>
    <n v="0"/>
    <n v="0"/>
    <n v="0.3"/>
    <x v="1"/>
    <x v="1"/>
    <s v="May"/>
    <x v="1"/>
    <s v="2025-May"/>
    <n v="8"/>
    <s v="FREQUENT"/>
  </r>
  <r>
    <x v="1352"/>
    <d v="2024-02-07T00:00:00"/>
    <x v="31"/>
    <s v="Vikram Das"/>
    <s v="Female"/>
    <n v="39"/>
    <x v="6"/>
    <x v="2"/>
    <s v="P202"/>
    <x v="1"/>
    <x v="1"/>
    <x v="2"/>
    <n v="12000"/>
    <x v="4"/>
    <x v="134"/>
    <n v="18000"/>
    <n v="3600"/>
    <x v="1"/>
    <x v="0"/>
    <s v="Q1"/>
    <x v="1"/>
    <n v="16.670000000000002"/>
    <n v="0"/>
    <n v="24000"/>
    <n v="2400"/>
    <n v="57600000"/>
    <n v="0.16666666666666666"/>
    <x v="0"/>
    <x v="5"/>
    <s v="Feb"/>
    <x v="0"/>
    <s v="2024-Feb"/>
    <n v="9"/>
    <s v="FREQUENT"/>
  </r>
  <r>
    <x v="1353"/>
    <d v="2024-09-21T00:00:00"/>
    <x v="145"/>
    <s v="Akash Sharma"/>
    <s v="Female"/>
    <n v="26"/>
    <x v="7"/>
    <x v="1"/>
    <s v="P301"/>
    <x v="21"/>
    <x v="3"/>
    <x v="2"/>
    <n v="900"/>
    <x v="1"/>
    <x v="57"/>
    <n v="1100"/>
    <n v="430"/>
    <x v="3"/>
    <x v="0"/>
    <s v="Q3"/>
    <x v="0"/>
    <n v="28.1"/>
    <n v="0"/>
    <n v="1800"/>
    <n v="270"/>
    <n v="486000"/>
    <n v="0.28104575163398693"/>
    <x v="0"/>
    <x v="9"/>
    <s v="Sep"/>
    <x v="2"/>
    <s v="2024-Sep"/>
    <n v="23"/>
    <s v="FREQUENT"/>
  </r>
  <r>
    <x v="1354"/>
    <d v="2024-02-13T00:00:00"/>
    <x v="78"/>
    <s v="Nikhil Patel"/>
    <s v="Male"/>
    <n v="25"/>
    <x v="8"/>
    <x v="2"/>
    <s v="P502"/>
    <x v="7"/>
    <x v="5"/>
    <x v="0"/>
    <n v="700"/>
    <x v="2"/>
    <x v="278"/>
    <n v="570"/>
    <n v="95"/>
    <x v="3"/>
    <x v="0"/>
    <s v="Q1"/>
    <x v="0"/>
    <n v="14.29"/>
    <n v="0"/>
    <n v="700"/>
    <n v="35"/>
    <n v="24500"/>
    <n v="0.14285714285714285"/>
    <x v="0"/>
    <x v="5"/>
    <s v="Feb"/>
    <x v="0"/>
    <s v="2024-Feb"/>
    <n v="11"/>
    <s v="FREQUENT"/>
  </r>
  <r>
    <x v="1355"/>
    <d v="2024-03-26T00:00:00"/>
    <x v="401"/>
    <s v="Simran Singh"/>
    <s v="Female"/>
    <n v="60"/>
    <x v="8"/>
    <x v="2"/>
    <s v="P303"/>
    <x v="4"/>
    <x v="3"/>
    <x v="1"/>
    <n v="3500"/>
    <x v="4"/>
    <x v="277"/>
    <n v="6900"/>
    <n v="2550"/>
    <x v="2"/>
    <x v="0"/>
    <s v="Q1"/>
    <x v="1"/>
    <n v="26.98"/>
    <n v="0"/>
    <n v="10500"/>
    <n v="1050"/>
    <n v="11025000"/>
    <n v="0.26984126984126983"/>
    <x v="0"/>
    <x v="0"/>
    <s v="Mar"/>
    <x v="0"/>
    <s v="2024-Mar"/>
    <n v="2"/>
    <s v="REGULAR"/>
  </r>
  <r>
    <x v="1356"/>
    <d v="2025-02-20T00:00:00"/>
    <x v="290"/>
    <s v="Rohan Verma"/>
    <s v="Male"/>
    <n v="45"/>
    <x v="2"/>
    <x v="2"/>
    <s v="P401"/>
    <x v="0"/>
    <x v="0"/>
    <x v="0"/>
    <n v="800"/>
    <x v="2"/>
    <x v="6"/>
    <n v="500"/>
    <n v="0"/>
    <x v="3"/>
    <x v="2"/>
    <s v="Q1"/>
    <x v="0"/>
    <n v="0"/>
    <n v="-500"/>
    <n v="800"/>
    <n v="40"/>
    <n v="32000"/>
    <n v="0"/>
    <x v="1"/>
    <x v="5"/>
    <s v="Feb"/>
    <x v="0"/>
    <s v="2025-Feb"/>
    <n v="17"/>
    <s v="FREQUENT"/>
  </r>
  <r>
    <x v="1357"/>
    <d v="2025-02-10T00:00:00"/>
    <x v="203"/>
    <s v="Amit Kumar"/>
    <s v="Male"/>
    <n v="45"/>
    <x v="4"/>
    <x v="3"/>
    <s v="P105"/>
    <x v="20"/>
    <x v="4"/>
    <x v="0"/>
    <n v="22000"/>
    <x v="2"/>
    <x v="40"/>
    <n v="16500"/>
    <n v="4400"/>
    <x v="1"/>
    <x v="0"/>
    <s v="Q1"/>
    <x v="1"/>
    <n v="21.05"/>
    <n v="0"/>
    <n v="22000"/>
    <n v="1100"/>
    <n v="24200000"/>
    <n v="0.21052631578947367"/>
    <x v="1"/>
    <x v="5"/>
    <s v="Feb"/>
    <x v="0"/>
    <s v="2025-Feb"/>
    <n v="5"/>
    <s v="FREQUENT"/>
  </r>
  <r>
    <x v="1358"/>
    <d v="2025-05-27T00:00:00"/>
    <x v="26"/>
    <s v="Nikhil Nair"/>
    <s v="Female"/>
    <n v="27"/>
    <x v="1"/>
    <x v="1"/>
    <s v="P104"/>
    <x v="16"/>
    <x v="4"/>
    <x v="0"/>
    <n v="5000"/>
    <x v="4"/>
    <x v="114"/>
    <n v="3500"/>
    <n v="1000"/>
    <x v="2"/>
    <x v="0"/>
    <s v="Q2"/>
    <x v="2"/>
    <n v="22.22"/>
    <n v="0"/>
    <n v="5000"/>
    <n v="500"/>
    <n v="2500000"/>
    <n v="0.22222222222222221"/>
    <x v="1"/>
    <x v="1"/>
    <s v="May"/>
    <x v="1"/>
    <s v="2025-May"/>
    <n v="5"/>
    <s v="FREQUENT"/>
  </r>
  <r>
    <x v="1359"/>
    <d v="2025-06-21T00:00:00"/>
    <x v="354"/>
    <s v="Rohan Joshi"/>
    <s v="Male"/>
    <n v="41"/>
    <x v="9"/>
    <x v="0"/>
    <s v="P301"/>
    <x v="21"/>
    <x v="3"/>
    <x v="0"/>
    <n v="900"/>
    <x v="0"/>
    <x v="74"/>
    <n v="550"/>
    <n v="170"/>
    <x v="2"/>
    <x v="0"/>
    <s v="Q2"/>
    <x v="1"/>
    <n v="23.61"/>
    <n v="0"/>
    <n v="900"/>
    <n v="180"/>
    <n v="162000"/>
    <n v="0.2361111111111111"/>
    <x v="1"/>
    <x v="4"/>
    <s v="Jun"/>
    <x v="1"/>
    <s v="2025-Jun"/>
    <n v="7"/>
    <s v="FREQUENT"/>
  </r>
  <r>
    <x v="1360"/>
    <d v="2025-09-06T00:00:00"/>
    <x v="402"/>
    <s v="Riya Joshi"/>
    <s v="Female"/>
    <n v="26"/>
    <x v="9"/>
    <x v="0"/>
    <s v="P104"/>
    <x v="16"/>
    <x v="4"/>
    <x v="0"/>
    <n v="5000"/>
    <x v="2"/>
    <x v="80"/>
    <n v="3500"/>
    <n v="1250"/>
    <x v="3"/>
    <x v="0"/>
    <s v="Q3"/>
    <x v="0"/>
    <n v="26.32"/>
    <n v="0"/>
    <n v="5000"/>
    <n v="250"/>
    <n v="1250000"/>
    <n v="0.26315789473684209"/>
    <x v="1"/>
    <x v="9"/>
    <s v="Sep"/>
    <x v="2"/>
    <s v="2025-Sep"/>
    <n v="4"/>
    <s v="OCASSIONAL"/>
  </r>
  <r>
    <x v="1361"/>
    <d v="2025-08-21T00:00:00"/>
    <x v="403"/>
    <s v="Pooja Mehta"/>
    <s v="Male"/>
    <n v="40"/>
    <x v="7"/>
    <x v="1"/>
    <s v="P402"/>
    <x v="10"/>
    <x v="0"/>
    <x v="0"/>
    <n v="600"/>
    <x v="4"/>
    <x v="158"/>
    <n v="380"/>
    <n v="160"/>
    <x v="0"/>
    <x v="0"/>
    <s v="Q3"/>
    <x v="2"/>
    <n v="29.63"/>
    <n v="0"/>
    <n v="600"/>
    <n v="60"/>
    <n v="36000"/>
    <n v="0.29629629629629628"/>
    <x v="1"/>
    <x v="3"/>
    <s v="Aug"/>
    <x v="2"/>
    <s v="2025-Aug"/>
    <n v="3"/>
    <s v="REGULAR"/>
  </r>
  <r>
    <x v="1362"/>
    <d v="2025-03-09T00:00:00"/>
    <x v="160"/>
    <s v="Sahil Patel"/>
    <s v="Male"/>
    <n v="59"/>
    <x v="11"/>
    <x v="3"/>
    <s v="P202"/>
    <x v="1"/>
    <x v="1"/>
    <x v="0"/>
    <n v="12000"/>
    <x v="4"/>
    <x v="116"/>
    <n v="9000"/>
    <n v="1800"/>
    <x v="1"/>
    <x v="0"/>
    <s v="Q1"/>
    <x v="0"/>
    <n v="16.670000000000002"/>
    <n v="0"/>
    <n v="12000"/>
    <n v="1200"/>
    <n v="14400000"/>
    <n v="0.16666666666666666"/>
    <x v="1"/>
    <x v="0"/>
    <s v="Mar"/>
    <x v="0"/>
    <s v="2025-Mar"/>
    <n v="19"/>
    <s v="FREQUENT"/>
  </r>
  <r>
    <x v="1363"/>
    <d v="2024-10-08T00:00:00"/>
    <x v="7"/>
    <s v="Ananya Patel"/>
    <s v="Female"/>
    <n v="33"/>
    <x v="7"/>
    <x v="1"/>
    <s v="P501"/>
    <x v="13"/>
    <x v="5"/>
    <x v="3"/>
    <n v="550"/>
    <x v="3"/>
    <x v="221"/>
    <n v="1800"/>
    <n v="400"/>
    <x v="2"/>
    <x v="0"/>
    <s v="Q4"/>
    <x v="0"/>
    <n v="18.18"/>
    <n v="0"/>
    <n v="2200"/>
    <n v="0"/>
    <n v="0"/>
    <n v="0.18181818181818182"/>
    <x v="0"/>
    <x v="6"/>
    <s v="Oct"/>
    <x v="3"/>
    <s v="2024-Oct"/>
    <n v="16"/>
    <s v="FREQUENT"/>
  </r>
  <r>
    <x v="1364"/>
    <d v="2024-02-27T00:00:00"/>
    <x v="8"/>
    <s v="Akash Mehta"/>
    <s v="Female"/>
    <n v="59"/>
    <x v="2"/>
    <x v="2"/>
    <s v="P502"/>
    <x v="7"/>
    <x v="5"/>
    <x v="4"/>
    <n v="700"/>
    <x v="2"/>
    <x v="101"/>
    <n v="2850"/>
    <n v="475"/>
    <x v="2"/>
    <x v="0"/>
    <s v="Q1"/>
    <x v="1"/>
    <n v="14.29"/>
    <n v="0"/>
    <n v="3500"/>
    <n v="175"/>
    <n v="612500"/>
    <n v="0.14285714285714285"/>
    <x v="0"/>
    <x v="5"/>
    <s v="Feb"/>
    <x v="0"/>
    <s v="2024-Feb"/>
    <n v="11"/>
    <s v="FREQUENT"/>
  </r>
  <r>
    <x v="1365"/>
    <d v="2024-04-25T00:00:00"/>
    <x v="232"/>
    <s v="Aditya Nair"/>
    <s v="Female"/>
    <n v="44"/>
    <x v="1"/>
    <x v="1"/>
    <s v="P303"/>
    <x v="4"/>
    <x v="3"/>
    <x v="0"/>
    <n v="3500"/>
    <x v="1"/>
    <x v="199"/>
    <n v="2300"/>
    <n v="675"/>
    <x v="2"/>
    <x v="0"/>
    <s v="Q2"/>
    <x v="1"/>
    <n v="22.69"/>
    <n v="0"/>
    <n v="3500"/>
    <n v="525"/>
    <n v="1837500"/>
    <n v="0.22689075630252101"/>
    <x v="0"/>
    <x v="7"/>
    <s v="Apr"/>
    <x v="1"/>
    <s v="2024-Apr"/>
    <n v="7"/>
    <s v="FREQUENT"/>
  </r>
  <r>
    <x v="1366"/>
    <d v="2024-09-09T00:00:00"/>
    <x v="22"/>
    <s v="Ananya Sharma"/>
    <s v="Female"/>
    <n v="45"/>
    <x v="5"/>
    <x v="0"/>
    <s v="P301"/>
    <x v="21"/>
    <x v="3"/>
    <x v="1"/>
    <n v="900"/>
    <x v="4"/>
    <x v="6"/>
    <n v="1650"/>
    <n v="0"/>
    <x v="0"/>
    <x v="2"/>
    <s v="Q3"/>
    <x v="1"/>
    <n v="0"/>
    <n v="-1650"/>
    <n v="2700"/>
    <n v="270"/>
    <n v="729000"/>
    <n v="0"/>
    <x v="0"/>
    <x v="9"/>
    <s v="Sep"/>
    <x v="2"/>
    <s v="2024-Sep"/>
    <n v="12"/>
    <s v="FREQUENT"/>
  </r>
  <r>
    <x v="1367"/>
    <d v="2025-01-06T00:00:00"/>
    <x v="141"/>
    <s v="Rohan Mehta"/>
    <s v="Male"/>
    <n v="59"/>
    <x v="4"/>
    <x v="3"/>
    <s v="P502"/>
    <x v="7"/>
    <x v="5"/>
    <x v="4"/>
    <n v="700"/>
    <x v="2"/>
    <x v="101"/>
    <n v="2850"/>
    <n v="475"/>
    <x v="3"/>
    <x v="0"/>
    <s v="Q1"/>
    <x v="0"/>
    <n v="14.29"/>
    <n v="0"/>
    <n v="3500"/>
    <n v="175"/>
    <n v="612500"/>
    <n v="0.14285714285714285"/>
    <x v="1"/>
    <x v="11"/>
    <s v="Jan"/>
    <x v="0"/>
    <s v="2025-Jan"/>
    <n v="16"/>
    <s v="FREQUENT"/>
  </r>
  <r>
    <x v="1368"/>
    <d v="2024-01-22T00:00:00"/>
    <x v="132"/>
    <s v="Meera Iyer"/>
    <s v="Male"/>
    <n v="57"/>
    <x v="6"/>
    <x v="2"/>
    <s v="P701"/>
    <x v="8"/>
    <x v="2"/>
    <x v="2"/>
    <n v="4500"/>
    <x v="4"/>
    <x v="171"/>
    <n v="6400"/>
    <n v="1700"/>
    <x v="4"/>
    <x v="0"/>
    <s v="Q1"/>
    <x v="0"/>
    <n v="20.99"/>
    <n v="0"/>
    <n v="9000"/>
    <n v="900"/>
    <n v="8100000"/>
    <n v="0.20987654320987653"/>
    <x v="0"/>
    <x v="11"/>
    <s v="Jan"/>
    <x v="0"/>
    <s v="2024-Jan"/>
    <n v="14"/>
    <s v="FREQUENT"/>
  </r>
  <r>
    <x v="1369"/>
    <d v="2025-11-09T00:00:00"/>
    <x v="295"/>
    <s v="Simran Reddy"/>
    <s v="Female"/>
    <n v="32"/>
    <x v="6"/>
    <x v="2"/>
    <s v="P102"/>
    <x v="11"/>
    <x v="4"/>
    <x v="0"/>
    <n v="28000"/>
    <x v="1"/>
    <x v="66"/>
    <n v="21000"/>
    <n v="2800"/>
    <x v="3"/>
    <x v="0"/>
    <s v="Q4"/>
    <x v="0"/>
    <n v="11.76"/>
    <n v="0"/>
    <n v="28000"/>
    <n v="4200"/>
    <n v="117600000"/>
    <n v="0.11764705882352941"/>
    <x v="1"/>
    <x v="10"/>
    <s v="Nov"/>
    <x v="3"/>
    <s v="2025-Nov"/>
    <n v="7"/>
    <s v="FREQUENT"/>
  </r>
  <r>
    <x v="1370"/>
    <d v="2024-09-02T00:00:00"/>
    <x v="404"/>
    <s v="Sneha Das"/>
    <s v="Male"/>
    <n v="31"/>
    <x v="6"/>
    <x v="2"/>
    <s v="P301"/>
    <x v="21"/>
    <x v="3"/>
    <x v="0"/>
    <n v="900"/>
    <x v="2"/>
    <x v="135"/>
    <n v="550"/>
    <n v="305"/>
    <x v="2"/>
    <x v="0"/>
    <s v="Q3"/>
    <x v="2"/>
    <n v="35.67"/>
    <n v="0"/>
    <n v="900"/>
    <n v="45"/>
    <n v="40500"/>
    <n v="0.35672514619883039"/>
    <x v="0"/>
    <x v="9"/>
    <s v="Sep"/>
    <x v="2"/>
    <s v="2024-Sep"/>
    <n v="1"/>
    <s v="REGULAR"/>
  </r>
  <r>
    <x v="1371"/>
    <d v="2025-12-18T00:00:00"/>
    <x v="405"/>
    <s v="Kavya Sharma"/>
    <s v="Female"/>
    <n v="56"/>
    <x v="10"/>
    <x v="3"/>
    <s v="P401"/>
    <x v="0"/>
    <x v="0"/>
    <x v="0"/>
    <n v="800"/>
    <x v="0"/>
    <x v="0"/>
    <n v="500"/>
    <n v="140"/>
    <x v="0"/>
    <x v="0"/>
    <s v="Q4"/>
    <x v="2"/>
    <n v="21.88"/>
    <n v="0"/>
    <n v="800"/>
    <n v="160"/>
    <n v="128000"/>
    <n v="0.21875"/>
    <x v="1"/>
    <x v="8"/>
    <s v="Dec"/>
    <x v="3"/>
    <s v="2025-Dec"/>
    <n v="4"/>
    <s v="OCASSIONAL"/>
  </r>
  <r>
    <x v="1372"/>
    <d v="2025-07-01T00:00:00"/>
    <x v="173"/>
    <s v="Priya Gupta"/>
    <s v="Female"/>
    <n v="28"/>
    <x v="9"/>
    <x v="0"/>
    <s v="P203"/>
    <x v="3"/>
    <x v="1"/>
    <x v="2"/>
    <n v="35000"/>
    <x v="5"/>
    <x v="298"/>
    <n v="54000"/>
    <n v="-1500"/>
    <x v="0"/>
    <x v="0"/>
    <s v="Q3"/>
    <x v="0"/>
    <n v="-2.86"/>
    <n v="0"/>
    <n v="70000"/>
    <n v="17500"/>
    <n v="1225000000"/>
    <n v="-2.8571428571428571E-2"/>
    <x v="1"/>
    <x v="2"/>
    <s v="Jul"/>
    <x v="2"/>
    <s v="2025-Jul"/>
    <n v="17"/>
    <s v="FREQUENT"/>
  </r>
  <r>
    <x v="1373"/>
    <d v="2025-02-06T00:00:00"/>
    <x v="391"/>
    <s v="Sneha Kumar"/>
    <s v="Male"/>
    <n v="50"/>
    <x v="2"/>
    <x v="2"/>
    <s v="P301"/>
    <x v="21"/>
    <x v="3"/>
    <x v="2"/>
    <n v="900"/>
    <x v="2"/>
    <x v="6"/>
    <n v="1100"/>
    <n v="0"/>
    <x v="1"/>
    <x v="2"/>
    <s v="Q1"/>
    <x v="2"/>
    <n v="0"/>
    <n v="-1100"/>
    <n v="1800"/>
    <n v="90"/>
    <n v="162000"/>
    <n v="0"/>
    <x v="1"/>
    <x v="5"/>
    <s v="Feb"/>
    <x v="0"/>
    <s v="2025-Feb"/>
    <n v="2"/>
    <s v="REGULAR"/>
  </r>
  <r>
    <x v="1374"/>
    <d v="2024-08-29T00:00:00"/>
    <x v="98"/>
    <s v="Vikram Reddy"/>
    <s v="Female"/>
    <n v="29"/>
    <x v="9"/>
    <x v="0"/>
    <s v="P302"/>
    <x v="15"/>
    <x v="3"/>
    <x v="0"/>
    <n v="2200"/>
    <x v="1"/>
    <x v="6"/>
    <n v="1400"/>
    <n v="0"/>
    <x v="1"/>
    <x v="2"/>
    <s v="Q3"/>
    <x v="2"/>
    <n v="0"/>
    <n v="-1400"/>
    <n v="2200"/>
    <n v="330"/>
    <n v="726000"/>
    <n v="0"/>
    <x v="0"/>
    <x v="3"/>
    <s v="Aug"/>
    <x v="2"/>
    <s v="2024-Aug"/>
    <n v="7"/>
    <s v="FREQUENT"/>
  </r>
  <r>
    <x v="1375"/>
    <d v="2025-03-25T00:00:00"/>
    <x v="67"/>
    <s v="Priya Das"/>
    <s v="Male"/>
    <n v="46"/>
    <x v="3"/>
    <x v="1"/>
    <s v="P701"/>
    <x v="8"/>
    <x v="2"/>
    <x v="0"/>
    <n v="4500"/>
    <x v="4"/>
    <x v="22"/>
    <n v="3200"/>
    <n v="850"/>
    <x v="1"/>
    <x v="0"/>
    <s v="Q1"/>
    <x v="2"/>
    <n v="20.99"/>
    <n v="0"/>
    <n v="4500"/>
    <n v="450"/>
    <n v="2025000"/>
    <n v="0.20987654320987653"/>
    <x v="1"/>
    <x v="0"/>
    <s v="Mar"/>
    <x v="0"/>
    <s v="2025-Mar"/>
    <n v="6"/>
    <s v="FREQUENT"/>
  </r>
  <r>
    <x v="1376"/>
    <d v="2025-10-21T00:00:00"/>
    <x v="58"/>
    <s v="Neha Das"/>
    <s v="Male"/>
    <n v="21"/>
    <x v="2"/>
    <x v="2"/>
    <s v="P403"/>
    <x v="6"/>
    <x v="0"/>
    <x v="2"/>
    <n v="2500"/>
    <x v="2"/>
    <x v="80"/>
    <n v="3000"/>
    <n v="1750"/>
    <x v="3"/>
    <x v="0"/>
    <s v="Q4"/>
    <x v="0"/>
    <n v="36.840000000000003"/>
    <n v="0"/>
    <n v="5000"/>
    <n v="250"/>
    <n v="1250000"/>
    <n v="0.36842105263157893"/>
    <x v="1"/>
    <x v="6"/>
    <s v="Oct"/>
    <x v="3"/>
    <s v="2025-Oct"/>
    <n v="22"/>
    <s v="FREQUENT"/>
  </r>
  <r>
    <x v="1377"/>
    <d v="2024-03-23T00:00:00"/>
    <x v="73"/>
    <s v="Pooja Patel"/>
    <s v="Male"/>
    <n v="54"/>
    <x v="3"/>
    <x v="1"/>
    <s v="P502"/>
    <x v="7"/>
    <x v="5"/>
    <x v="2"/>
    <n v="700"/>
    <x v="3"/>
    <x v="165"/>
    <n v="1140"/>
    <n v="260"/>
    <x v="2"/>
    <x v="0"/>
    <s v="Q1"/>
    <x v="1"/>
    <n v="18.57"/>
    <n v="0"/>
    <n v="1400"/>
    <n v="0"/>
    <n v="0"/>
    <n v="0.18571428571428572"/>
    <x v="0"/>
    <x v="0"/>
    <s v="Mar"/>
    <x v="0"/>
    <s v="2024-Mar"/>
    <n v="8"/>
    <s v="FREQUENT"/>
  </r>
  <r>
    <x v="1378"/>
    <d v="2024-12-06T00:00:00"/>
    <x v="30"/>
    <s v="Sneha Mishra"/>
    <s v="Male"/>
    <n v="56"/>
    <x v="7"/>
    <x v="1"/>
    <s v="P703"/>
    <x v="2"/>
    <x v="2"/>
    <x v="0"/>
    <n v="4000"/>
    <x v="2"/>
    <x v="6"/>
    <n v="2900"/>
    <n v="0"/>
    <x v="2"/>
    <x v="2"/>
    <s v="Q4"/>
    <x v="0"/>
    <n v="0"/>
    <n v="-2900"/>
    <n v="4000"/>
    <n v="200"/>
    <n v="800000"/>
    <n v="0"/>
    <x v="0"/>
    <x v="8"/>
    <s v="Dec"/>
    <x v="3"/>
    <s v="2024-Dec"/>
    <n v="25"/>
    <s v="FREQUENT"/>
  </r>
  <r>
    <x v="1379"/>
    <d v="2024-04-12T00:00:00"/>
    <x v="244"/>
    <s v="Rahul Nair"/>
    <s v="Female"/>
    <n v="38"/>
    <x v="11"/>
    <x v="3"/>
    <s v="P201"/>
    <x v="9"/>
    <x v="1"/>
    <x v="0"/>
    <n v="8500"/>
    <x v="3"/>
    <x v="127"/>
    <n v="6500"/>
    <n v="2000"/>
    <x v="3"/>
    <x v="0"/>
    <s v="Q2"/>
    <x v="0"/>
    <n v="23.53"/>
    <n v="0"/>
    <n v="8500"/>
    <n v="0"/>
    <n v="0"/>
    <n v="0.23529411764705882"/>
    <x v="0"/>
    <x v="7"/>
    <s v="Apr"/>
    <x v="1"/>
    <s v="2024-Apr"/>
    <n v="6"/>
    <s v="FREQUENT"/>
  </r>
  <r>
    <x v="1380"/>
    <d v="2024-12-26T00:00:00"/>
    <x v="306"/>
    <s v="Neha Mishra"/>
    <s v="Male"/>
    <n v="20"/>
    <x v="3"/>
    <x v="1"/>
    <s v="P403"/>
    <x v="6"/>
    <x v="0"/>
    <x v="1"/>
    <n v="2500"/>
    <x v="2"/>
    <x v="255"/>
    <n v="4500"/>
    <n v="2625"/>
    <x v="2"/>
    <x v="0"/>
    <s v="Q4"/>
    <x v="1"/>
    <n v="36.840000000000003"/>
    <n v="0"/>
    <n v="7500"/>
    <n v="375"/>
    <n v="2812500"/>
    <n v="0.36842105263157893"/>
    <x v="0"/>
    <x v="8"/>
    <s v="Dec"/>
    <x v="3"/>
    <s v="2024-Dec"/>
    <n v="5"/>
    <s v="FREQUENT"/>
  </r>
  <r>
    <x v="1381"/>
    <d v="2024-11-30T00:00:00"/>
    <x v="355"/>
    <s v="Simran Verma"/>
    <s v="Female"/>
    <n v="41"/>
    <x v="1"/>
    <x v="1"/>
    <s v="P501"/>
    <x v="13"/>
    <x v="5"/>
    <x v="1"/>
    <n v="550"/>
    <x v="2"/>
    <x v="162"/>
    <n v="1350"/>
    <n v="217.5"/>
    <x v="3"/>
    <x v="0"/>
    <s v="Q4"/>
    <x v="0"/>
    <n v="13.88"/>
    <n v="0"/>
    <n v="1650"/>
    <n v="82.5"/>
    <n v="136125"/>
    <n v="0.13875598086124402"/>
    <x v="0"/>
    <x v="10"/>
    <s v="Nov"/>
    <x v="3"/>
    <s v="2024-Nov"/>
    <n v="4"/>
    <s v="OCASSIONAL"/>
  </r>
  <r>
    <x v="1382"/>
    <d v="2025-10-18T00:00:00"/>
    <x v="21"/>
    <s v="Varun Reddy"/>
    <s v="Male"/>
    <n v="35"/>
    <x v="10"/>
    <x v="3"/>
    <s v="P701"/>
    <x v="8"/>
    <x v="2"/>
    <x v="0"/>
    <n v="4500"/>
    <x v="4"/>
    <x v="22"/>
    <n v="3200"/>
    <n v="850"/>
    <x v="1"/>
    <x v="0"/>
    <s v="Q4"/>
    <x v="0"/>
    <n v="20.99"/>
    <n v="0"/>
    <n v="4500"/>
    <n v="450"/>
    <n v="2025000"/>
    <n v="0.20987654320987653"/>
    <x v="1"/>
    <x v="6"/>
    <s v="Oct"/>
    <x v="3"/>
    <s v="2025-Oct"/>
    <n v="11"/>
    <s v="FREQUENT"/>
  </r>
  <r>
    <x v="1383"/>
    <d v="2025-10-18T00:00:00"/>
    <x v="118"/>
    <s v="Amit Sharma"/>
    <s v="Female"/>
    <n v="27"/>
    <x v="1"/>
    <x v="1"/>
    <s v="P105"/>
    <x v="20"/>
    <x v="4"/>
    <x v="2"/>
    <n v="22000"/>
    <x v="1"/>
    <x v="155"/>
    <n v="33000"/>
    <n v="4400"/>
    <x v="1"/>
    <x v="0"/>
    <s v="Q4"/>
    <x v="1"/>
    <n v="11.76"/>
    <n v="0"/>
    <n v="44000"/>
    <n v="6600"/>
    <n v="290400000"/>
    <n v="0.11764705882352941"/>
    <x v="1"/>
    <x v="6"/>
    <s v="Oct"/>
    <x v="3"/>
    <s v="2025-Oct"/>
    <n v="12"/>
    <s v="FREQUENT"/>
  </r>
  <r>
    <x v="1384"/>
    <d v="2024-11-08T00:00:00"/>
    <x v="406"/>
    <s v="Neha Nair"/>
    <s v="Male"/>
    <n v="49"/>
    <x v="2"/>
    <x v="2"/>
    <s v="P303"/>
    <x v="4"/>
    <x v="3"/>
    <x v="0"/>
    <n v="3500"/>
    <x v="0"/>
    <x v="126"/>
    <n v="2300"/>
    <n v="500"/>
    <x v="2"/>
    <x v="0"/>
    <s v="Q4"/>
    <x v="2"/>
    <n v="17.86"/>
    <n v="0"/>
    <n v="3500"/>
    <n v="700"/>
    <n v="2450000"/>
    <n v="0.17857142857142858"/>
    <x v="0"/>
    <x v="10"/>
    <s v="Nov"/>
    <x v="3"/>
    <s v="2024-Nov"/>
    <n v="4"/>
    <s v="OCASSIONAL"/>
  </r>
  <r>
    <x v="1385"/>
    <d v="2024-09-12T00:00:00"/>
    <x v="229"/>
    <s v="Meera Patel"/>
    <s v="Male"/>
    <n v="27"/>
    <x v="5"/>
    <x v="0"/>
    <s v="P503"/>
    <x v="12"/>
    <x v="5"/>
    <x v="1"/>
    <n v="450"/>
    <x v="1"/>
    <x v="144"/>
    <n v="990"/>
    <n v="157.5"/>
    <x v="3"/>
    <x v="0"/>
    <s v="Q3"/>
    <x v="2"/>
    <n v="13.73"/>
    <n v="0"/>
    <n v="1350"/>
    <n v="202.5"/>
    <n v="273375"/>
    <n v="0.13725490196078433"/>
    <x v="0"/>
    <x v="9"/>
    <s v="Sep"/>
    <x v="2"/>
    <s v="2024-Sep"/>
    <n v="6"/>
    <s v="FREQUENT"/>
  </r>
  <r>
    <x v="1386"/>
    <d v="2025-10-26T00:00:00"/>
    <x v="407"/>
    <s v="Karan Das"/>
    <s v="Male"/>
    <n v="31"/>
    <x v="4"/>
    <x v="3"/>
    <s v="P105"/>
    <x v="20"/>
    <x v="4"/>
    <x v="2"/>
    <n v="22000"/>
    <x v="1"/>
    <x v="155"/>
    <n v="33000"/>
    <n v="4400"/>
    <x v="0"/>
    <x v="0"/>
    <s v="Q4"/>
    <x v="1"/>
    <n v="11.76"/>
    <n v="0"/>
    <n v="44000"/>
    <n v="6600"/>
    <n v="290400000"/>
    <n v="0.11764705882352941"/>
    <x v="1"/>
    <x v="6"/>
    <s v="Oct"/>
    <x v="3"/>
    <s v="2025-Oct"/>
    <n v="1"/>
    <s v="REGULAR"/>
  </r>
  <r>
    <x v="1387"/>
    <d v="2024-11-23T00:00:00"/>
    <x v="20"/>
    <s v="Aditya Shah"/>
    <s v="Male"/>
    <n v="31"/>
    <x v="9"/>
    <x v="0"/>
    <s v="P501"/>
    <x v="13"/>
    <x v="5"/>
    <x v="2"/>
    <n v="550"/>
    <x v="4"/>
    <x v="33"/>
    <n v="900"/>
    <n v="90"/>
    <x v="2"/>
    <x v="0"/>
    <s v="Q4"/>
    <x v="0"/>
    <n v="9.09"/>
    <n v="0"/>
    <n v="1100"/>
    <n v="110"/>
    <n v="121000"/>
    <n v="9.0909090909090912E-2"/>
    <x v="0"/>
    <x v="10"/>
    <s v="Nov"/>
    <x v="3"/>
    <s v="2024-Nov"/>
    <n v="13"/>
    <s v="FREQUENT"/>
  </r>
  <r>
    <x v="1388"/>
    <d v="2024-09-23T00:00:00"/>
    <x v="110"/>
    <s v="Simran Joshi"/>
    <s v="Female"/>
    <n v="26"/>
    <x v="9"/>
    <x v="0"/>
    <s v="P201"/>
    <x v="9"/>
    <x v="1"/>
    <x v="3"/>
    <n v="8500"/>
    <x v="1"/>
    <x v="299"/>
    <n v="26000"/>
    <n v="2900"/>
    <x v="3"/>
    <x v="0"/>
    <s v="Q3"/>
    <x v="0"/>
    <n v="10.029999999999999"/>
    <n v="0"/>
    <n v="34000"/>
    <n v="5100"/>
    <n v="173400000"/>
    <n v="0.10034602076124567"/>
    <x v="0"/>
    <x v="9"/>
    <s v="Sep"/>
    <x v="2"/>
    <s v="2024-Sep"/>
    <n v="18"/>
    <s v="FREQUENT"/>
  </r>
  <r>
    <x v="1389"/>
    <d v="2024-10-15T00:00:00"/>
    <x v="214"/>
    <s v="Meera Sharma"/>
    <s v="Male"/>
    <n v="23"/>
    <x v="8"/>
    <x v="2"/>
    <s v="P202"/>
    <x v="1"/>
    <x v="1"/>
    <x v="1"/>
    <n v="12000"/>
    <x v="4"/>
    <x v="218"/>
    <n v="27000"/>
    <n v="5400"/>
    <x v="1"/>
    <x v="0"/>
    <s v="Q4"/>
    <x v="0"/>
    <n v="16.670000000000002"/>
    <n v="0"/>
    <n v="36000"/>
    <n v="3600"/>
    <n v="129600000"/>
    <n v="0.16666666666666666"/>
    <x v="0"/>
    <x v="6"/>
    <s v="Oct"/>
    <x v="3"/>
    <s v="2024-Oct"/>
    <n v="19"/>
    <s v="FREQUENT"/>
  </r>
  <r>
    <x v="1390"/>
    <d v="2025-02-06T00:00:00"/>
    <x v="71"/>
    <s v="Simran Patel"/>
    <s v="Female"/>
    <n v="26"/>
    <x v="10"/>
    <x v="3"/>
    <s v="P402"/>
    <x v="10"/>
    <x v="0"/>
    <x v="0"/>
    <n v="600"/>
    <x v="2"/>
    <x v="6"/>
    <n v="380"/>
    <n v="0"/>
    <x v="0"/>
    <x v="2"/>
    <s v="Q1"/>
    <x v="0"/>
    <n v="0"/>
    <n v="-380"/>
    <n v="600"/>
    <n v="30"/>
    <n v="18000"/>
    <n v="0"/>
    <x v="1"/>
    <x v="5"/>
    <s v="Feb"/>
    <x v="0"/>
    <s v="2025-Feb"/>
    <n v="26"/>
    <s v="FREQUENT"/>
  </r>
  <r>
    <x v="1391"/>
    <d v="2024-08-17T00:00:00"/>
    <x v="145"/>
    <s v="Akash Sharma"/>
    <s v="Female"/>
    <n v="26"/>
    <x v="7"/>
    <x v="1"/>
    <s v="P101"/>
    <x v="5"/>
    <x v="4"/>
    <x v="0"/>
    <n v="55000"/>
    <x v="0"/>
    <x v="6"/>
    <n v="40000"/>
    <n v="0"/>
    <x v="0"/>
    <x v="2"/>
    <s v="Q3"/>
    <x v="0"/>
    <n v="0"/>
    <n v="-40000"/>
    <n v="55000"/>
    <n v="11000"/>
    <n v="605000000"/>
    <n v="0"/>
    <x v="0"/>
    <x v="3"/>
    <s v="Aug"/>
    <x v="2"/>
    <s v="2024-Aug"/>
    <n v="23"/>
    <s v="FREQUENT"/>
  </r>
  <r>
    <x v="1392"/>
    <d v="2025-10-24T00:00:00"/>
    <x v="188"/>
    <s v="Arjun Singh"/>
    <s v="Male"/>
    <n v="21"/>
    <x v="11"/>
    <x v="3"/>
    <s v="P603"/>
    <x v="22"/>
    <x v="6"/>
    <x v="0"/>
    <n v="1200"/>
    <x v="0"/>
    <x v="6"/>
    <n v="800"/>
    <n v="0"/>
    <x v="2"/>
    <x v="2"/>
    <s v="Q4"/>
    <x v="1"/>
    <n v="0"/>
    <n v="-800"/>
    <n v="1200"/>
    <n v="240"/>
    <n v="288000"/>
    <n v="0"/>
    <x v="1"/>
    <x v="6"/>
    <s v="Oct"/>
    <x v="3"/>
    <s v="2025-Oct"/>
    <n v="17"/>
    <s v="FREQUENT"/>
  </r>
  <r>
    <x v="1393"/>
    <d v="2025-04-18T00:00:00"/>
    <x v="82"/>
    <s v="Pooja Das"/>
    <s v="Male"/>
    <n v="54"/>
    <x v="4"/>
    <x v="3"/>
    <s v="P202"/>
    <x v="1"/>
    <x v="1"/>
    <x v="0"/>
    <n v="12000"/>
    <x v="4"/>
    <x v="116"/>
    <n v="9000"/>
    <n v="1800"/>
    <x v="1"/>
    <x v="0"/>
    <s v="Q2"/>
    <x v="0"/>
    <n v="16.670000000000002"/>
    <n v="0"/>
    <n v="12000"/>
    <n v="1200"/>
    <n v="14400000"/>
    <n v="0.16666666666666666"/>
    <x v="1"/>
    <x v="7"/>
    <s v="Apr"/>
    <x v="1"/>
    <s v="2025-Apr"/>
    <n v="12"/>
    <s v="FREQUENT"/>
  </r>
  <r>
    <x v="1394"/>
    <d v="2024-02-20T00:00:00"/>
    <x v="215"/>
    <s v="Vikram Mehta"/>
    <s v="Male"/>
    <n v="48"/>
    <x v="11"/>
    <x v="3"/>
    <s v="P402"/>
    <x v="10"/>
    <x v="0"/>
    <x v="0"/>
    <n v="600"/>
    <x v="2"/>
    <x v="68"/>
    <n v="380"/>
    <n v="190"/>
    <x v="2"/>
    <x v="0"/>
    <s v="Q1"/>
    <x v="0"/>
    <n v="33.33"/>
    <n v="0"/>
    <n v="600"/>
    <n v="30"/>
    <n v="18000"/>
    <n v="0.33333333333333331"/>
    <x v="0"/>
    <x v="5"/>
    <s v="Feb"/>
    <x v="0"/>
    <s v="2024-Feb"/>
    <n v="14"/>
    <s v="FREQUENT"/>
  </r>
  <r>
    <x v="1395"/>
    <d v="2024-06-01T00:00:00"/>
    <x v="10"/>
    <s v="Pooja Mehta"/>
    <s v="Male"/>
    <n v="36"/>
    <x v="2"/>
    <x v="2"/>
    <s v="P103"/>
    <x v="19"/>
    <x v="4"/>
    <x v="0"/>
    <n v="2500"/>
    <x v="1"/>
    <x v="35"/>
    <n v="1600"/>
    <n v="525"/>
    <x v="4"/>
    <x v="0"/>
    <s v="Q2"/>
    <x v="0"/>
    <n v="24.71"/>
    <n v="0"/>
    <n v="2500"/>
    <n v="375"/>
    <n v="937500"/>
    <n v="0.24705882352941178"/>
    <x v="0"/>
    <x v="4"/>
    <s v="Jun"/>
    <x v="1"/>
    <s v="2024-Jun"/>
    <n v="23"/>
    <s v="FREQUENT"/>
  </r>
  <r>
    <x v="1396"/>
    <d v="2025-08-03T00:00:00"/>
    <x v="360"/>
    <s v="Simran Nair"/>
    <s v="Female"/>
    <n v="41"/>
    <x v="10"/>
    <x v="3"/>
    <s v="P104"/>
    <x v="16"/>
    <x v="4"/>
    <x v="0"/>
    <n v="5000"/>
    <x v="2"/>
    <x v="80"/>
    <n v="3500"/>
    <n v="1250"/>
    <x v="1"/>
    <x v="0"/>
    <s v="Q3"/>
    <x v="1"/>
    <n v="26.32"/>
    <n v="0"/>
    <n v="5000"/>
    <n v="250"/>
    <n v="1250000"/>
    <n v="0.26315789473684209"/>
    <x v="1"/>
    <x v="3"/>
    <s v="Aug"/>
    <x v="2"/>
    <s v="2025-Aug"/>
    <n v="10"/>
    <s v="FREQUENT"/>
  </r>
  <r>
    <x v="1397"/>
    <d v="2025-04-09T00:00:00"/>
    <x v="132"/>
    <s v="Meera Iyer"/>
    <s v="Male"/>
    <n v="57"/>
    <x v="6"/>
    <x v="2"/>
    <s v="P702"/>
    <x v="14"/>
    <x v="2"/>
    <x v="1"/>
    <n v="7000"/>
    <x v="2"/>
    <x v="111"/>
    <n v="15600"/>
    <n v="4350"/>
    <x v="2"/>
    <x v="0"/>
    <s v="Q2"/>
    <x v="0"/>
    <n v="21.8"/>
    <n v="0"/>
    <n v="21000"/>
    <n v="1050"/>
    <n v="22050000"/>
    <n v="0.21804511278195488"/>
    <x v="1"/>
    <x v="7"/>
    <s v="Apr"/>
    <x v="1"/>
    <s v="2025-Apr"/>
    <n v="14"/>
    <s v="FREQUENT"/>
  </r>
  <r>
    <x v="1398"/>
    <d v="2024-07-27T00:00:00"/>
    <x v="130"/>
    <s v="Pooja Das"/>
    <s v="Male"/>
    <n v="34"/>
    <x v="9"/>
    <x v="0"/>
    <s v="P202"/>
    <x v="1"/>
    <x v="1"/>
    <x v="0"/>
    <n v="12000"/>
    <x v="2"/>
    <x v="62"/>
    <n v="9000"/>
    <n v="2400"/>
    <x v="0"/>
    <x v="0"/>
    <s v="Q3"/>
    <x v="1"/>
    <n v="21.05"/>
    <n v="0"/>
    <n v="12000"/>
    <n v="600"/>
    <n v="7200000"/>
    <n v="0.21052631578947367"/>
    <x v="0"/>
    <x v="2"/>
    <s v="Jul"/>
    <x v="2"/>
    <s v="2024-Jul"/>
    <n v="7"/>
    <s v="FREQUENT"/>
  </r>
  <r>
    <x v="1399"/>
    <d v="2024-09-29T00:00:00"/>
    <x v="235"/>
    <s v="Varun Kumar"/>
    <s v="Female"/>
    <n v="46"/>
    <x v="2"/>
    <x v="2"/>
    <s v="P302"/>
    <x v="15"/>
    <x v="3"/>
    <x v="0"/>
    <n v="2200"/>
    <x v="4"/>
    <x v="141"/>
    <n v="1400"/>
    <n v="580"/>
    <x v="3"/>
    <x v="0"/>
    <s v="Q3"/>
    <x v="1"/>
    <n v="29.29"/>
    <n v="0"/>
    <n v="2200"/>
    <n v="220"/>
    <n v="484000"/>
    <n v="0.29292929292929293"/>
    <x v="0"/>
    <x v="9"/>
    <s v="Sep"/>
    <x v="2"/>
    <s v="2024-Sep"/>
    <n v="6"/>
    <s v="FREQUENT"/>
  </r>
  <r>
    <x v="1400"/>
    <d v="2025-03-17T00:00:00"/>
    <x v="212"/>
    <s v="Neha Shah"/>
    <s v="Male"/>
    <n v="33"/>
    <x v="9"/>
    <x v="0"/>
    <s v="P202"/>
    <x v="1"/>
    <x v="1"/>
    <x v="0"/>
    <n v="12000"/>
    <x v="3"/>
    <x v="300"/>
    <n v="9000"/>
    <n v="-3000"/>
    <x v="2"/>
    <x v="1"/>
    <s v="Q1"/>
    <x v="0"/>
    <n v="25"/>
    <n v="-18000"/>
    <n v="12000"/>
    <n v="0"/>
    <n v="0"/>
    <n v="0.25"/>
    <x v="1"/>
    <x v="0"/>
    <s v="Mar"/>
    <x v="0"/>
    <s v="2025-Mar"/>
    <n v="13"/>
    <s v="FREQUENT"/>
  </r>
  <r>
    <x v="1401"/>
    <d v="2024-10-16T00:00:00"/>
    <x v="384"/>
    <s v="Pooja Mishra"/>
    <s v="Male"/>
    <n v="52"/>
    <x v="1"/>
    <x v="1"/>
    <s v="P702"/>
    <x v="14"/>
    <x v="2"/>
    <x v="0"/>
    <n v="7000"/>
    <x v="2"/>
    <x v="110"/>
    <n v="5200"/>
    <n v="1450"/>
    <x v="1"/>
    <x v="0"/>
    <s v="Q4"/>
    <x v="2"/>
    <n v="21.8"/>
    <n v="0"/>
    <n v="7000"/>
    <n v="350"/>
    <n v="2450000"/>
    <n v="0.21804511278195488"/>
    <x v="0"/>
    <x v="6"/>
    <s v="Oct"/>
    <x v="3"/>
    <s v="2024-Oct"/>
    <n v="6"/>
    <s v="FREQUENT"/>
  </r>
  <r>
    <x v="1402"/>
    <d v="2024-05-29T00:00:00"/>
    <x v="91"/>
    <s v="Priya Joshi"/>
    <s v="Male"/>
    <n v="21"/>
    <x v="10"/>
    <x v="3"/>
    <s v="P101"/>
    <x v="5"/>
    <x v="4"/>
    <x v="0"/>
    <n v="55000"/>
    <x v="1"/>
    <x v="16"/>
    <n v="40000"/>
    <n v="6750"/>
    <x v="1"/>
    <x v="0"/>
    <s v="Q2"/>
    <x v="0"/>
    <n v="14.44"/>
    <n v="0"/>
    <n v="55000"/>
    <n v="8250"/>
    <n v="453750000"/>
    <n v="0.14438502673796791"/>
    <x v="0"/>
    <x v="1"/>
    <s v="May"/>
    <x v="1"/>
    <s v="2024-May"/>
    <n v="17"/>
    <s v="FREQUENT"/>
  </r>
  <r>
    <x v="1403"/>
    <d v="2025-09-24T00:00:00"/>
    <x v="408"/>
    <s v="Karan Sharma"/>
    <s v="Male"/>
    <n v="23"/>
    <x v="6"/>
    <x v="2"/>
    <s v="P501"/>
    <x v="13"/>
    <x v="5"/>
    <x v="2"/>
    <n v="550"/>
    <x v="4"/>
    <x v="33"/>
    <n v="900"/>
    <n v="90"/>
    <x v="0"/>
    <x v="0"/>
    <s v="Q3"/>
    <x v="2"/>
    <n v="9.09"/>
    <n v="0"/>
    <n v="1100"/>
    <n v="110"/>
    <n v="121000"/>
    <n v="9.0909090909090912E-2"/>
    <x v="1"/>
    <x v="9"/>
    <s v="Sep"/>
    <x v="2"/>
    <s v="2025-Sep"/>
    <n v="1"/>
    <s v="REGULAR"/>
  </r>
  <r>
    <x v="1404"/>
    <d v="2025-12-01T00:00:00"/>
    <x v="323"/>
    <s v="Neha Shah"/>
    <s v="Male"/>
    <n v="54"/>
    <x v="3"/>
    <x v="1"/>
    <s v="P701"/>
    <x v="8"/>
    <x v="2"/>
    <x v="0"/>
    <n v="4500"/>
    <x v="4"/>
    <x v="22"/>
    <n v="3200"/>
    <n v="850"/>
    <x v="2"/>
    <x v="0"/>
    <s v="Q4"/>
    <x v="2"/>
    <n v="20.99"/>
    <n v="0"/>
    <n v="4500"/>
    <n v="450"/>
    <n v="2025000"/>
    <n v="0.20987654320987653"/>
    <x v="1"/>
    <x v="8"/>
    <s v="Dec"/>
    <x v="3"/>
    <s v="2025-Dec"/>
    <n v="5"/>
    <s v="FREQUENT"/>
  </r>
  <r>
    <x v="1405"/>
    <d v="2024-05-16T00:00:00"/>
    <x v="159"/>
    <s v="Varun Singh"/>
    <s v="Male"/>
    <n v="58"/>
    <x v="8"/>
    <x v="2"/>
    <s v="P303"/>
    <x v="4"/>
    <x v="3"/>
    <x v="2"/>
    <n v="3500"/>
    <x v="1"/>
    <x v="17"/>
    <n v="4600"/>
    <n v="1350"/>
    <x v="4"/>
    <x v="0"/>
    <s v="Q2"/>
    <x v="2"/>
    <n v="22.69"/>
    <n v="0"/>
    <n v="7000"/>
    <n v="1050"/>
    <n v="7350000"/>
    <n v="0.22689075630252101"/>
    <x v="0"/>
    <x v="1"/>
    <s v="May"/>
    <x v="1"/>
    <s v="2024-May"/>
    <n v="2"/>
    <s v="REGULAR"/>
  </r>
  <r>
    <x v="1406"/>
    <d v="2024-08-05T00:00:00"/>
    <x v="151"/>
    <s v="Priya Kumar"/>
    <s v="Male"/>
    <n v="44"/>
    <x v="11"/>
    <x v="3"/>
    <s v="P703"/>
    <x v="2"/>
    <x v="2"/>
    <x v="0"/>
    <n v="4000"/>
    <x v="4"/>
    <x v="87"/>
    <n v="2900"/>
    <n v="700"/>
    <x v="1"/>
    <x v="0"/>
    <s v="Q3"/>
    <x v="0"/>
    <n v="19.440000000000001"/>
    <n v="0"/>
    <n v="4000"/>
    <n v="400"/>
    <n v="1600000"/>
    <n v="0.19444444444444445"/>
    <x v="0"/>
    <x v="3"/>
    <s v="Aug"/>
    <x v="2"/>
    <s v="2024-Aug"/>
    <n v="18"/>
    <s v="FREQUENT"/>
  </r>
  <r>
    <x v="1407"/>
    <d v="2025-09-03T00:00:00"/>
    <x v="110"/>
    <s v="Simran Joshi"/>
    <s v="Female"/>
    <n v="26"/>
    <x v="9"/>
    <x v="0"/>
    <s v="P301"/>
    <x v="21"/>
    <x v="3"/>
    <x v="1"/>
    <n v="900"/>
    <x v="1"/>
    <x v="301"/>
    <n v="1650"/>
    <n v="645"/>
    <x v="1"/>
    <x v="0"/>
    <s v="Q3"/>
    <x v="0"/>
    <n v="28.1"/>
    <n v="0"/>
    <n v="2700"/>
    <n v="405"/>
    <n v="1093500"/>
    <n v="0.28104575163398693"/>
    <x v="1"/>
    <x v="9"/>
    <s v="Sep"/>
    <x v="2"/>
    <s v="2025-Sep"/>
    <n v="18"/>
    <s v="FREQUENT"/>
  </r>
  <r>
    <x v="1408"/>
    <d v="2024-02-23T00:00:00"/>
    <x v="189"/>
    <s v="Neha Gupta"/>
    <s v="Female"/>
    <n v="53"/>
    <x v="9"/>
    <x v="0"/>
    <s v="P303"/>
    <x v="4"/>
    <x v="3"/>
    <x v="2"/>
    <n v="3500"/>
    <x v="1"/>
    <x v="17"/>
    <n v="4600"/>
    <n v="1350"/>
    <x v="0"/>
    <x v="0"/>
    <s v="Q1"/>
    <x v="1"/>
    <n v="22.69"/>
    <n v="0"/>
    <n v="7000"/>
    <n v="1050"/>
    <n v="7350000"/>
    <n v="0.22689075630252101"/>
    <x v="0"/>
    <x v="5"/>
    <s v="Feb"/>
    <x v="0"/>
    <s v="2024-Feb"/>
    <n v="10"/>
    <s v="FREQUENT"/>
  </r>
  <r>
    <x v="1409"/>
    <d v="2024-12-28T00:00:00"/>
    <x v="357"/>
    <s v="Akash Kumar"/>
    <s v="Female"/>
    <n v="47"/>
    <x v="4"/>
    <x v="3"/>
    <s v="P603"/>
    <x v="22"/>
    <x v="6"/>
    <x v="0"/>
    <n v="1200"/>
    <x v="4"/>
    <x v="271"/>
    <n v="800"/>
    <n v="-280"/>
    <x v="0"/>
    <x v="1"/>
    <s v="Q4"/>
    <x v="1"/>
    <n v="25.93"/>
    <n v="-1600"/>
    <n v="1200"/>
    <n v="120"/>
    <n v="144000"/>
    <n v="0.25925925925925924"/>
    <x v="0"/>
    <x v="8"/>
    <s v="Dec"/>
    <x v="3"/>
    <s v="2024-Dec"/>
    <n v="8"/>
    <s v="FREQUENT"/>
  </r>
  <r>
    <x v="1410"/>
    <d v="2025-09-04T00:00:00"/>
    <x v="350"/>
    <s v="Sahil Mishra"/>
    <s v="Female"/>
    <n v="46"/>
    <x v="10"/>
    <x v="3"/>
    <s v="P703"/>
    <x v="2"/>
    <x v="2"/>
    <x v="3"/>
    <n v="4000"/>
    <x v="3"/>
    <x v="147"/>
    <n v="11600"/>
    <n v="4400"/>
    <x v="3"/>
    <x v="0"/>
    <s v="Q3"/>
    <x v="2"/>
    <n v="27.5"/>
    <n v="0"/>
    <n v="16000"/>
    <n v="0"/>
    <n v="0"/>
    <n v="0.27500000000000002"/>
    <x v="1"/>
    <x v="9"/>
    <s v="Sep"/>
    <x v="2"/>
    <s v="2025-Sep"/>
    <n v="2"/>
    <s v="REGULAR"/>
  </r>
  <r>
    <x v="1411"/>
    <d v="2024-09-16T00:00:00"/>
    <x v="409"/>
    <s v="Rohan Mishra"/>
    <s v="Male"/>
    <n v="26"/>
    <x v="11"/>
    <x v="3"/>
    <s v="P503"/>
    <x v="12"/>
    <x v="5"/>
    <x v="2"/>
    <n v="450"/>
    <x v="2"/>
    <x v="135"/>
    <n v="660"/>
    <n v="195"/>
    <x v="2"/>
    <x v="0"/>
    <s v="Q3"/>
    <x v="2"/>
    <n v="22.81"/>
    <n v="0"/>
    <n v="900"/>
    <n v="45"/>
    <n v="40500"/>
    <n v="0.22807017543859648"/>
    <x v="0"/>
    <x v="9"/>
    <s v="Sep"/>
    <x v="2"/>
    <s v="2024-Sep"/>
    <n v="6"/>
    <s v="FREQUENT"/>
  </r>
  <r>
    <x v="1412"/>
    <d v="2025-02-08T00:00:00"/>
    <x v="105"/>
    <s v="Meera Patel"/>
    <s v="Female"/>
    <n v="51"/>
    <x v="4"/>
    <x v="3"/>
    <s v="P702"/>
    <x v="14"/>
    <x v="2"/>
    <x v="3"/>
    <n v="7000"/>
    <x v="3"/>
    <x v="302"/>
    <n v="20800"/>
    <n v="-7200"/>
    <x v="1"/>
    <x v="1"/>
    <s v="Q1"/>
    <x v="1"/>
    <n v="25.71"/>
    <n v="-41600"/>
    <n v="28000"/>
    <n v="0"/>
    <n v="0"/>
    <n v="0.25714285714285712"/>
    <x v="1"/>
    <x v="5"/>
    <s v="Feb"/>
    <x v="0"/>
    <s v="2025-Feb"/>
    <n v="12"/>
    <s v="FREQUENT"/>
  </r>
  <r>
    <x v="1413"/>
    <d v="2025-07-26T00:00:00"/>
    <x v="248"/>
    <s v="Vikram Das"/>
    <s v="Male"/>
    <n v="32"/>
    <x v="6"/>
    <x v="2"/>
    <s v="P102"/>
    <x v="11"/>
    <x v="4"/>
    <x v="0"/>
    <n v="28000"/>
    <x v="2"/>
    <x v="246"/>
    <n v="21000"/>
    <n v="5600"/>
    <x v="2"/>
    <x v="0"/>
    <s v="Q3"/>
    <x v="0"/>
    <n v="21.05"/>
    <n v="0"/>
    <n v="28000"/>
    <n v="1400"/>
    <n v="39200000"/>
    <n v="0.21052631578947367"/>
    <x v="1"/>
    <x v="2"/>
    <s v="Jul"/>
    <x v="2"/>
    <s v="2025-Jul"/>
    <n v="16"/>
    <s v="FREQUENT"/>
  </r>
  <r>
    <x v="1414"/>
    <d v="2025-05-30T00:00:00"/>
    <x v="152"/>
    <s v="Kavya Malhotra"/>
    <s v="Male"/>
    <n v="37"/>
    <x v="8"/>
    <x v="2"/>
    <s v="P502"/>
    <x v="7"/>
    <x v="5"/>
    <x v="1"/>
    <n v="700"/>
    <x v="2"/>
    <x v="234"/>
    <n v="1710"/>
    <n v="285"/>
    <x v="0"/>
    <x v="0"/>
    <s v="Q2"/>
    <x v="2"/>
    <n v="14.29"/>
    <n v="0"/>
    <n v="2100"/>
    <n v="105"/>
    <n v="220500"/>
    <n v="0.14285714285714285"/>
    <x v="1"/>
    <x v="1"/>
    <s v="May"/>
    <x v="1"/>
    <s v="2025-May"/>
    <n v="8"/>
    <s v="FREQUENT"/>
  </r>
  <r>
    <x v="1415"/>
    <d v="2024-05-15T00:00:00"/>
    <x v="280"/>
    <s v="Vikram Mehta"/>
    <s v="Female"/>
    <n v="25"/>
    <x v="3"/>
    <x v="1"/>
    <s v="P103"/>
    <x v="19"/>
    <x v="4"/>
    <x v="0"/>
    <n v="2500"/>
    <x v="4"/>
    <x v="79"/>
    <n v="1600"/>
    <n v="650"/>
    <x v="1"/>
    <x v="0"/>
    <s v="Q2"/>
    <x v="2"/>
    <n v="28.89"/>
    <n v="0"/>
    <n v="2500"/>
    <n v="250"/>
    <n v="625000"/>
    <n v="0.28888888888888886"/>
    <x v="0"/>
    <x v="1"/>
    <s v="May"/>
    <x v="1"/>
    <s v="2024-May"/>
    <n v="20"/>
    <s v="FREQUENT"/>
  </r>
  <r>
    <x v="1416"/>
    <d v="2024-05-25T00:00:00"/>
    <x v="92"/>
    <s v="Simran Joshi"/>
    <s v="Male"/>
    <n v="57"/>
    <x v="9"/>
    <x v="0"/>
    <s v="P301"/>
    <x v="21"/>
    <x v="3"/>
    <x v="1"/>
    <n v="900"/>
    <x v="2"/>
    <x v="237"/>
    <n v="1650"/>
    <n v="915"/>
    <x v="1"/>
    <x v="0"/>
    <s v="Q2"/>
    <x v="1"/>
    <n v="35.67"/>
    <n v="0"/>
    <n v="2700"/>
    <n v="135"/>
    <n v="364500"/>
    <n v="0.35672514619883039"/>
    <x v="0"/>
    <x v="1"/>
    <s v="May"/>
    <x v="1"/>
    <s v="2024-May"/>
    <n v="10"/>
    <s v="FREQUENT"/>
  </r>
  <r>
    <x v="1417"/>
    <d v="2024-05-10T00:00:00"/>
    <x v="242"/>
    <s v="Aditya Shah"/>
    <s v="Male"/>
    <n v="48"/>
    <x v="2"/>
    <x v="2"/>
    <s v="P502"/>
    <x v="7"/>
    <x v="5"/>
    <x v="4"/>
    <n v="700"/>
    <x v="3"/>
    <x v="54"/>
    <n v="2850"/>
    <n v="650"/>
    <x v="0"/>
    <x v="0"/>
    <s v="Q2"/>
    <x v="2"/>
    <n v="18.57"/>
    <n v="0"/>
    <n v="3500"/>
    <n v="0"/>
    <n v="0"/>
    <n v="0.18571428571428572"/>
    <x v="0"/>
    <x v="1"/>
    <s v="May"/>
    <x v="1"/>
    <s v="2024-May"/>
    <n v="5"/>
    <s v="FREQUENT"/>
  </r>
  <r>
    <x v="1418"/>
    <d v="2025-01-04T00:00:00"/>
    <x v="410"/>
    <s v="Simran Verma"/>
    <s v="Male"/>
    <n v="31"/>
    <x v="2"/>
    <x v="2"/>
    <s v="P403"/>
    <x v="6"/>
    <x v="0"/>
    <x v="1"/>
    <n v="2500"/>
    <x v="3"/>
    <x v="185"/>
    <n v="4500"/>
    <n v="3000"/>
    <x v="1"/>
    <x v="0"/>
    <s v="Q1"/>
    <x v="2"/>
    <n v="40"/>
    <n v="0"/>
    <n v="7500"/>
    <n v="0"/>
    <n v="0"/>
    <n v="0.4"/>
    <x v="1"/>
    <x v="11"/>
    <s v="Jan"/>
    <x v="0"/>
    <s v="2025-Jan"/>
    <n v="2"/>
    <s v="REGULAR"/>
  </r>
  <r>
    <x v="1419"/>
    <d v="2025-09-19T00:00:00"/>
    <x v="24"/>
    <s v="Rohan Malhotra"/>
    <s v="Male"/>
    <n v="59"/>
    <x v="0"/>
    <x v="0"/>
    <s v="P301"/>
    <x v="21"/>
    <x v="3"/>
    <x v="3"/>
    <n v="900"/>
    <x v="4"/>
    <x v="173"/>
    <n v="2200"/>
    <n v="1040"/>
    <x v="2"/>
    <x v="0"/>
    <s v="Q3"/>
    <x v="1"/>
    <n v="32.1"/>
    <n v="0"/>
    <n v="3600"/>
    <n v="360"/>
    <n v="1296000"/>
    <n v="0.32098765432098764"/>
    <x v="1"/>
    <x v="9"/>
    <s v="Sep"/>
    <x v="2"/>
    <s v="2025-Sep"/>
    <n v="14"/>
    <s v="FREQUENT"/>
  </r>
  <r>
    <x v="1420"/>
    <d v="2024-06-17T00:00:00"/>
    <x v="285"/>
    <s v="Karan Patel"/>
    <s v="Male"/>
    <n v="30"/>
    <x v="1"/>
    <x v="1"/>
    <s v="P303"/>
    <x v="4"/>
    <x v="3"/>
    <x v="0"/>
    <n v="3500"/>
    <x v="2"/>
    <x v="101"/>
    <n v="2300"/>
    <n v="1025"/>
    <x v="3"/>
    <x v="0"/>
    <s v="Q2"/>
    <x v="2"/>
    <n v="30.83"/>
    <n v="0"/>
    <n v="3500"/>
    <n v="175"/>
    <n v="612500"/>
    <n v="0.30827067669172931"/>
    <x v="0"/>
    <x v="4"/>
    <s v="Jun"/>
    <x v="1"/>
    <s v="2024-Jun"/>
    <n v="2"/>
    <s v="REGULAR"/>
  </r>
  <r>
    <x v="1421"/>
    <d v="2024-06-03T00:00:00"/>
    <x v="97"/>
    <s v="Amit Singh"/>
    <s v="Male"/>
    <n v="38"/>
    <x v="8"/>
    <x v="2"/>
    <s v="P601"/>
    <x v="17"/>
    <x v="6"/>
    <x v="2"/>
    <n v="3000"/>
    <x v="0"/>
    <x v="303"/>
    <n v="4200"/>
    <n v="600"/>
    <x v="0"/>
    <x v="0"/>
    <s v="Q2"/>
    <x v="0"/>
    <n v="12.5"/>
    <n v="0"/>
    <n v="6000"/>
    <n v="1200"/>
    <n v="7200000"/>
    <n v="0.125"/>
    <x v="0"/>
    <x v="4"/>
    <s v="Jun"/>
    <x v="1"/>
    <s v="2024-Jun"/>
    <n v="11"/>
    <s v="FREQUENT"/>
  </r>
  <r>
    <x v="1422"/>
    <d v="2025-03-26T00:00:00"/>
    <x v="207"/>
    <s v="Rohan Reddy"/>
    <s v="Male"/>
    <n v="51"/>
    <x v="10"/>
    <x v="3"/>
    <s v="P102"/>
    <x v="11"/>
    <x v="4"/>
    <x v="0"/>
    <n v="28000"/>
    <x v="4"/>
    <x v="12"/>
    <n v="21000"/>
    <n v="4200"/>
    <x v="1"/>
    <x v="0"/>
    <s v="Q1"/>
    <x v="0"/>
    <n v="16.670000000000002"/>
    <n v="0"/>
    <n v="28000"/>
    <n v="2800"/>
    <n v="78400000"/>
    <n v="0.16666666666666666"/>
    <x v="1"/>
    <x v="0"/>
    <s v="Mar"/>
    <x v="0"/>
    <s v="2025-Mar"/>
    <n v="9"/>
    <s v="FREQUENT"/>
  </r>
  <r>
    <x v="1423"/>
    <d v="2024-07-06T00:00:00"/>
    <x v="411"/>
    <s v="Sahil Kumar"/>
    <s v="Female"/>
    <n v="28"/>
    <x v="11"/>
    <x v="3"/>
    <s v="P102"/>
    <x v="11"/>
    <x v="4"/>
    <x v="0"/>
    <n v="28000"/>
    <x v="5"/>
    <x v="239"/>
    <n v="21000"/>
    <n v="0"/>
    <x v="2"/>
    <x v="0"/>
    <s v="Q3"/>
    <x v="2"/>
    <n v="0"/>
    <n v="0"/>
    <n v="28000"/>
    <n v="7000"/>
    <n v="196000000"/>
    <n v="0"/>
    <x v="0"/>
    <x v="2"/>
    <s v="Jul"/>
    <x v="2"/>
    <s v="2024-Jul"/>
    <n v="2"/>
    <s v="REGULAR"/>
  </r>
  <r>
    <x v="1424"/>
    <d v="2025-04-23T00:00:00"/>
    <x v="143"/>
    <s v="Vikram Gupta"/>
    <s v="Male"/>
    <n v="24"/>
    <x v="2"/>
    <x v="2"/>
    <s v="P403"/>
    <x v="6"/>
    <x v="0"/>
    <x v="0"/>
    <n v="2500"/>
    <x v="4"/>
    <x v="6"/>
    <n v="1500"/>
    <n v="0"/>
    <x v="1"/>
    <x v="2"/>
    <s v="Q2"/>
    <x v="1"/>
    <n v="0"/>
    <n v="-1500"/>
    <n v="2500"/>
    <n v="250"/>
    <n v="625000"/>
    <n v="0"/>
    <x v="1"/>
    <x v="7"/>
    <s v="Apr"/>
    <x v="1"/>
    <s v="2025-Apr"/>
    <n v="12"/>
    <s v="FREQUENT"/>
  </r>
  <r>
    <x v="1425"/>
    <d v="2025-05-21T00:00:00"/>
    <x v="412"/>
    <s v="Aditya Nair"/>
    <s v="Female"/>
    <n v="28"/>
    <x v="5"/>
    <x v="0"/>
    <s v="P102"/>
    <x v="11"/>
    <x v="4"/>
    <x v="0"/>
    <n v="28000"/>
    <x v="1"/>
    <x v="304"/>
    <n v="21000"/>
    <n v="-2800"/>
    <x v="2"/>
    <x v="1"/>
    <s v="Q2"/>
    <x v="2"/>
    <n v="11.76"/>
    <n v="-42000"/>
    <n v="28000"/>
    <n v="4200"/>
    <n v="117600000"/>
    <n v="0.11764705882352941"/>
    <x v="1"/>
    <x v="1"/>
    <s v="May"/>
    <x v="1"/>
    <s v="2025-May"/>
    <n v="4"/>
    <s v="OCASSIONAL"/>
  </r>
  <r>
    <x v="1426"/>
    <d v="2025-07-28T00:00:00"/>
    <x v="82"/>
    <s v="Pooja Das"/>
    <s v="Male"/>
    <n v="54"/>
    <x v="4"/>
    <x v="3"/>
    <s v="P502"/>
    <x v="7"/>
    <x v="5"/>
    <x v="4"/>
    <n v="700"/>
    <x v="4"/>
    <x v="30"/>
    <n v="2850"/>
    <n v="300"/>
    <x v="2"/>
    <x v="0"/>
    <s v="Q3"/>
    <x v="0"/>
    <n v="9.52"/>
    <n v="0"/>
    <n v="3500"/>
    <n v="350"/>
    <n v="1225000"/>
    <n v="9.5238095238095233E-2"/>
    <x v="1"/>
    <x v="2"/>
    <s v="Jul"/>
    <x v="2"/>
    <s v="2025-Jul"/>
    <n v="12"/>
    <s v="FREQUENT"/>
  </r>
  <r>
    <x v="1427"/>
    <d v="2024-05-31T00:00:00"/>
    <x v="74"/>
    <s v="Simran Iyer"/>
    <s v="Female"/>
    <n v="20"/>
    <x v="6"/>
    <x v="2"/>
    <s v="P104"/>
    <x v="16"/>
    <x v="4"/>
    <x v="2"/>
    <n v="5000"/>
    <x v="2"/>
    <x v="256"/>
    <n v="7000"/>
    <n v="2500"/>
    <x v="1"/>
    <x v="0"/>
    <s v="Q2"/>
    <x v="2"/>
    <n v="26.32"/>
    <n v="0"/>
    <n v="10000"/>
    <n v="500"/>
    <n v="5000000"/>
    <n v="0.26315789473684209"/>
    <x v="0"/>
    <x v="1"/>
    <s v="May"/>
    <x v="1"/>
    <s v="2024-May"/>
    <n v="3"/>
    <s v="REGULAR"/>
  </r>
  <r>
    <x v="1428"/>
    <d v="2024-10-17T00:00:00"/>
    <x v="237"/>
    <s v="Priya Sharma"/>
    <s v="Male"/>
    <n v="54"/>
    <x v="10"/>
    <x v="3"/>
    <s v="P201"/>
    <x v="9"/>
    <x v="1"/>
    <x v="0"/>
    <n v="8500"/>
    <x v="4"/>
    <x v="122"/>
    <n v="6500"/>
    <n v="1150"/>
    <x v="0"/>
    <x v="0"/>
    <s v="Q4"/>
    <x v="0"/>
    <n v="15.03"/>
    <n v="0"/>
    <n v="8500"/>
    <n v="850"/>
    <n v="7225000"/>
    <n v="0.15032679738562091"/>
    <x v="0"/>
    <x v="6"/>
    <s v="Oct"/>
    <x v="3"/>
    <s v="2024-Oct"/>
    <n v="6"/>
    <s v="FREQUENT"/>
  </r>
  <r>
    <x v="1429"/>
    <d v="2024-10-06T00:00:00"/>
    <x v="181"/>
    <s v="Rohan Nair"/>
    <s v="Male"/>
    <n v="43"/>
    <x v="4"/>
    <x v="3"/>
    <s v="P602"/>
    <x v="18"/>
    <x v="6"/>
    <x v="0"/>
    <n v="3500"/>
    <x v="4"/>
    <x v="30"/>
    <n v="2500"/>
    <n v="650"/>
    <x v="0"/>
    <x v="0"/>
    <s v="Q4"/>
    <x v="0"/>
    <n v="20.63"/>
    <n v="0"/>
    <n v="3500"/>
    <n v="350"/>
    <n v="1225000"/>
    <n v="0.20634920634920634"/>
    <x v="0"/>
    <x v="6"/>
    <s v="Oct"/>
    <x v="3"/>
    <s v="2024-Oct"/>
    <n v="16"/>
    <s v="FREQUENT"/>
  </r>
  <r>
    <x v="1430"/>
    <d v="2025-08-20T00:00:00"/>
    <x v="248"/>
    <s v="Vikram Das"/>
    <s v="Male"/>
    <n v="32"/>
    <x v="6"/>
    <x v="2"/>
    <s v="P101"/>
    <x v="5"/>
    <x v="4"/>
    <x v="0"/>
    <n v="55000"/>
    <x v="0"/>
    <x v="121"/>
    <n v="40000"/>
    <n v="4000"/>
    <x v="2"/>
    <x v="0"/>
    <s v="Q3"/>
    <x v="0"/>
    <n v="9.09"/>
    <n v="0"/>
    <n v="55000"/>
    <n v="11000"/>
    <n v="605000000"/>
    <n v="9.0909090909090912E-2"/>
    <x v="1"/>
    <x v="3"/>
    <s v="Aug"/>
    <x v="2"/>
    <s v="2025-Aug"/>
    <n v="16"/>
    <s v="FREQUENT"/>
  </r>
  <r>
    <x v="1431"/>
    <d v="2025-03-02T00:00:00"/>
    <x v="204"/>
    <s v="Karan Mehta"/>
    <s v="Female"/>
    <n v="51"/>
    <x v="8"/>
    <x v="2"/>
    <s v="P103"/>
    <x v="19"/>
    <x v="4"/>
    <x v="0"/>
    <n v="2500"/>
    <x v="4"/>
    <x v="79"/>
    <n v="1600"/>
    <n v="650"/>
    <x v="1"/>
    <x v="0"/>
    <s v="Q1"/>
    <x v="1"/>
    <n v="28.89"/>
    <n v="0"/>
    <n v="2500"/>
    <n v="250"/>
    <n v="625000"/>
    <n v="0.28888888888888886"/>
    <x v="1"/>
    <x v="0"/>
    <s v="Mar"/>
    <x v="0"/>
    <s v="2025-Mar"/>
    <n v="10"/>
    <s v="FREQUENT"/>
  </r>
  <r>
    <x v="1432"/>
    <d v="2024-04-06T00:00:00"/>
    <x v="227"/>
    <s v="Priya Das"/>
    <s v="Male"/>
    <n v="47"/>
    <x v="8"/>
    <x v="2"/>
    <s v="P303"/>
    <x v="4"/>
    <x v="3"/>
    <x v="0"/>
    <n v="3500"/>
    <x v="4"/>
    <x v="30"/>
    <n v="2300"/>
    <n v="850"/>
    <x v="1"/>
    <x v="0"/>
    <s v="Q2"/>
    <x v="1"/>
    <n v="26.98"/>
    <n v="0"/>
    <n v="3500"/>
    <n v="350"/>
    <n v="1225000"/>
    <n v="0.26984126984126983"/>
    <x v="0"/>
    <x v="7"/>
    <s v="Apr"/>
    <x v="1"/>
    <s v="2024-Apr"/>
    <n v="9"/>
    <s v="FREQUENT"/>
  </r>
  <r>
    <x v="1433"/>
    <d v="2025-11-27T00:00:00"/>
    <x v="379"/>
    <s v="Sneha Iyer"/>
    <s v="Male"/>
    <n v="48"/>
    <x v="9"/>
    <x v="0"/>
    <s v="P104"/>
    <x v="16"/>
    <x v="4"/>
    <x v="0"/>
    <n v="5000"/>
    <x v="5"/>
    <x v="77"/>
    <n v="3500"/>
    <n v="250"/>
    <x v="1"/>
    <x v="0"/>
    <s v="Q4"/>
    <x v="1"/>
    <n v="6.67"/>
    <n v="0"/>
    <n v="5000"/>
    <n v="1250"/>
    <n v="6250000"/>
    <n v="6.6666666666666666E-2"/>
    <x v="1"/>
    <x v="10"/>
    <s v="Nov"/>
    <x v="3"/>
    <s v="2025-Nov"/>
    <n v="6"/>
    <s v="FREQUENT"/>
  </r>
  <r>
    <x v="1434"/>
    <d v="2024-04-18T00:00:00"/>
    <x v="242"/>
    <s v="Aditya Shah"/>
    <s v="Male"/>
    <n v="48"/>
    <x v="2"/>
    <x v="2"/>
    <s v="P303"/>
    <x v="4"/>
    <x v="3"/>
    <x v="1"/>
    <n v="3500"/>
    <x v="3"/>
    <x v="100"/>
    <n v="6900"/>
    <n v="3600"/>
    <x v="1"/>
    <x v="0"/>
    <s v="Q2"/>
    <x v="2"/>
    <n v="34.29"/>
    <n v="0"/>
    <n v="10500"/>
    <n v="0"/>
    <n v="0"/>
    <n v="0.34285714285714286"/>
    <x v="0"/>
    <x v="7"/>
    <s v="Apr"/>
    <x v="1"/>
    <s v="2024-Apr"/>
    <n v="5"/>
    <s v="FREQUENT"/>
  </r>
  <r>
    <x v="1435"/>
    <d v="2025-12-25T00:00:00"/>
    <x v="255"/>
    <s v="Ananya Mishra"/>
    <s v="Female"/>
    <n v="58"/>
    <x v="5"/>
    <x v="0"/>
    <s v="P702"/>
    <x v="14"/>
    <x v="2"/>
    <x v="1"/>
    <n v="7000"/>
    <x v="4"/>
    <x v="43"/>
    <n v="15600"/>
    <n v="3300"/>
    <x v="2"/>
    <x v="0"/>
    <s v="Q4"/>
    <x v="1"/>
    <n v="17.46"/>
    <n v="0"/>
    <n v="21000"/>
    <n v="2100"/>
    <n v="44100000"/>
    <n v="0.17460317460317459"/>
    <x v="1"/>
    <x v="8"/>
    <s v="Dec"/>
    <x v="3"/>
    <s v="2025-Dec"/>
    <n v="4"/>
    <s v="OCASSIONAL"/>
  </r>
  <r>
    <x v="1436"/>
    <d v="2024-10-02T00:00:00"/>
    <x v="310"/>
    <s v="Ananya Verma"/>
    <s v="Male"/>
    <n v="54"/>
    <x v="3"/>
    <x v="1"/>
    <s v="P603"/>
    <x v="22"/>
    <x v="6"/>
    <x v="0"/>
    <n v="1200"/>
    <x v="3"/>
    <x v="214"/>
    <n v="800"/>
    <n v="400"/>
    <x v="3"/>
    <x v="0"/>
    <s v="Q4"/>
    <x v="1"/>
    <n v="33.33"/>
    <n v="0"/>
    <n v="1200"/>
    <n v="0"/>
    <n v="0"/>
    <n v="0.33333333333333331"/>
    <x v="0"/>
    <x v="6"/>
    <s v="Oct"/>
    <x v="3"/>
    <s v="2024-Oct"/>
    <n v="5"/>
    <s v="FREQUENT"/>
  </r>
  <r>
    <x v="1437"/>
    <d v="2024-02-14T00:00:00"/>
    <x v="282"/>
    <s v="Meera Malhotra"/>
    <s v="Female"/>
    <n v="40"/>
    <x v="5"/>
    <x v="0"/>
    <s v="P701"/>
    <x v="8"/>
    <x v="2"/>
    <x v="0"/>
    <n v="4500"/>
    <x v="1"/>
    <x v="37"/>
    <n v="3200"/>
    <n v="625"/>
    <x v="2"/>
    <x v="0"/>
    <s v="Q1"/>
    <x v="0"/>
    <n v="16.34"/>
    <n v="0"/>
    <n v="4500"/>
    <n v="675"/>
    <n v="3037500"/>
    <n v="0.16339869281045752"/>
    <x v="0"/>
    <x v="5"/>
    <s v="Feb"/>
    <x v="0"/>
    <s v="2024-Feb"/>
    <n v="12"/>
    <s v="FREQUENT"/>
  </r>
  <r>
    <x v="1438"/>
    <d v="2025-08-05T00:00:00"/>
    <x v="179"/>
    <s v="Varun Mishra"/>
    <s v="Female"/>
    <n v="42"/>
    <x v="7"/>
    <x v="1"/>
    <s v="P105"/>
    <x v="20"/>
    <x v="4"/>
    <x v="3"/>
    <n v="22000"/>
    <x v="5"/>
    <x v="305"/>
    <n v="66000"/>
    <n v="0"/>
    <x v="1"/>
    <x v="0"/>
    <s v="Q3"/>
    <x v="0"/>
    <n v="0"/>
    <n v="0"/>
    <n v="88000"/>
    <n v="22000"/>
    <n v="1936000000"/>
    <n v="0"/>
    <x v="1"/>
    <x v="3"/>
    <s v="Aug"/>
    <x v="2"/>
    <s v="2025-Aug"/>
    <n v="11"/>
    <s v="FREQUENT"/>
  </r>
  <r>
    <x v="1439"/>
    <d v="2025-10-21T00:00:00"/>
    <x v="66"/>
    <s v="Pooja Singh"/>
    <s v="Female"/>
    <n v="58"/>
    <x v="10"/>
    <x v="3"/>
    <s v="P302"/>
    <x v="15"/>
    <x v="3"/>
    <x v="0"/>
    <n v="2200"/>
    <x v="1"/>
    <x v="21"/>
    <n v="1400"/>
    <n v="470"/>
    <x v="1"/>
    <x v="0"/>
    <s v="Q4"/>
    <x v="2"/>
    <n v="25.13"/>
    <n v="0"/>
    <n v="2200"/>
    <n v="330"/>
    <n v="726000"/>
    <n v="0.25133689839572193"/>
    <x v="1"/>
    <x v="6"/>
    <s v="Oct"/>
    <x v="3"/>
    <s v="2025-Oct"/>
    <n v="9"/>
    <s v="FREQUENT"/>
  </r>
  <r>
    <x v="1440"/>
    <d v="2024-03-13T00:00:00"/>
    <x v="92"/>
    <s v="Simran Joshi"/>
    <s v="Male"/>
    <n v="57"/>
    <x v="9"/>
    <x v="0"/>
    <s v="P601"/>
    <x v="17"/>
    <x v="6"/>
    <x v="0"/>
    <n v="3000"/>
    <x v="2"/>
    <x v="86"/>
    <n v="2100"/>
    <n v="750"/>
    <x v="4"/>
    <x v="0"/>
    <s v="Q1"/>
    <x v="1"/>
    <n v="26.32"/>
    <n v="0"/>
    <n v="3000"/>
    <n v="150"/>
    <n v="450000"/>
    <n v="0.26315789473684209"/>
    <x v="0"/>
    <x v="0"/>
    <s v="Mar"/>
    <x v="0"/>
    <s v="2024-Mar"/>
    <n v="10"/>
    <s v="FREQUENT"/>
  </r>
  <r>
    <x v="1441"/>
    <d v="2025-02-12T00:00:00"/>
    <x v="124"/>
    <s v="Varun Malhotra"/>
    <s v="Male"/>
    <n v="42"/>
    <x v="5"/>
    <x v="0"/>
    <s v="P301"/>
    <x v="21"/>
    <x v="3"/>
    <x v="2"/>
    <n v="900"/>
    <x v="2"/>
    <x v="306"/>
    <n v="1100"/>
    <n v="-610"/>
    <x v="1"/>
    <x v="1"/>
    <s v="Q1"/>
    <x v="2"/>
    <n v="35.67"/>
    <n v="-2200"/>
    <n v="1800"/>
    <n v="90"/>
    <n v="162000"/>
    <n v="0.35672514619883039"/>
    <x v="1"/>
    <x v="5"/>
    <s v="Feb"/>
    <x v="0"/>
    <s v="2025-Feb"/>
    <n v="10"/>
    <s v="FREQUENT"/>
  </r>
  <r>
    <x v="1442"/>
    <d v="2025-02-12T00:00:00"/>
    <x v="128"/>
    <s v="Meera Das"/>
    <s v="Female"/>
    <n v="48"/>
    <x v="9"/>
    <x v="0"/>
    <s v="P103"/>
    <x v="19"/>
    <x v="4"/>
    <x v="0"/>
    <n v="2500"/>
    <x v="3"/>
    <x v="140"/>
    <n v="1600"/>
    <n v="900"/>
    <x v="1"/>
    <x v="0"/>
    <s v="Q1"/>
    <x v="0"/>
    <n v="36"/>
    <n v="0"/>
    <n v="2500"/>
    <n v="0"/>
    <n v="0"/>
    <n v="0.36"/>
    <x v="1"/>
    <x v="5"/>
    <s v="Feb"/>
    <x v="0"/>
    <s v="2025-Feb"/>
    <n v="18"/>
    <s v="FREQUENT"/>
  </r>
  <r>
    <x v="1443"/>
    <d v="2025-02-01T00:00:00"/>
    <x v="110"/>
    <s v="Simran Joshi"/>
    <s v="Female"/>
    <n v="26"/>
    <x v="9"/>
    <x v="0"/>
    <s v="P402"/>
    <x v="10"/>
    <x v="0"/>
    <x v="0"/>
    <n v="600"/>
    <x v="2"/>
    <x v="68"/>
    <n v="380"/>
    <n v="190"/>
    <x v="1"/>
    <x v="0"/>
    <s v="Q1"/>
    <x v="0"/>
    <n v="33.33"/>
    <n v="0"/>
    <n v="600"/>
    <n v="30"/>
    <n v="18000"/>
    <n v="0.33333333333333331"/>
    <x v="1"/>
    <x v="5"/>
    <s v="Feb"/>
    <x v="0"/>
    <s v="2025-Feb"/>
    <n v="18"/>
    <s v="FREQUENT"/>
  </r>
  <r>
    <x v="1444"/>
    <d v="2025-10-31T00:00:00"/>
    <x v="49"/>
    <s v="Simran Reddy"/>
    <s v="Female"/>
    <n v="24"/>
    <x v="0"/>
    <x v="0"/>
    <s v="P105"/>
    <x v="20"/>
    <x v="4"/>
    <x v="0"/>
    <n v="22000"/>
    <x v="2"/>
    <x v="40"/>
    <n v="16500"/>
    <n v="4400"/>
    <x v="1"/>
    <x v="0"/>
    <s v="Q4"/>
    <x v="1"/>
    <n v="21.05"/>
    <n v="0"/>
    <n v="22000"/>
    <n v="1100"/>
    <n v="24200000"/>
    <n v="0.21052631578947367"/>
    <x v="1"/>
    <x v="6"/>
    <s v="Oct"/>
    <x v="3"/>
    <s v="2025-Oct"/>
    <n v="6"/>
    <s v="FREQUENT"/>
  </r>
  <r>
    <x v="1445"/>
    <d v="2025-03-18T00:00:00"/>
    <x v="121"/>
    <s v="Varun Mehta"/>
    <s v="Female"/>
    <n v="38"/>
    <x v="2"/>
    <x v="2"/>
    <s v="P302"/>
    <x v="15"/>
    <x v="3"/>
    <x v="3"/>
    <n v="2200"/>
    <x v="2"/>
    <x v="291"/>
    <n v="5600"/>
    <n v="2760"/>
    <x v="0"/>
    <x v="0"/>
    <s v="Q1"/>
    <x v="0"/>
    <n v="33.01"/>
    <n v="0"/>
    <n v="8800"/>
    <n v="440"/>
    <n v="3872000"/>
    <n v="0.33014354066985646"/>
    <x v="1"/>
    <x v="0"/>
    <s v="Mar"/>
    <x v="0"/>
    <s v="2025-Mar"/>
    <n v="7"/>
    <s v="FREQUENT"/>
  </r>
  <r>
    <x v="1446"/>
    <d v="2025-01-02T00:00:00"/>
    <x v="96"/>
    <s v="Varun Verma"/>
    <s v="Female"/>
    <n v="35"/>
    <x v="10"/>
    <x v="3"/>
    <s v="P702"/>
    <x v="14"/>
    <x v="2"/>
    <x v="2"/>
    <n v="7000"/>
    <x v="0"/>
    <x v="65"/>
    <n v="10400"/>
    <n v="800"/>
    <x v="1"/>
    <x v="0"/>
    <s v="Q1"/>
    <x v="1"/>
    <n v="7.14"/>
    <n v="0"/>
    <n v="14000"/>
    <n v="2800"/>
    <n v="39200000"/>
    <n v="7.1428571428571425E-2"/>
    <x v="1"/>
    <x v="11"/>
    <s v="Jan"/>
    <x v="0"/>
    <s v="2025-Jan"/>
    <n v="12"/>
    <s v="FREQUENT"/>
  </r>
  <r>
    <x v="1447"/>
    <d v="2024-07-23T00:00:00"/>
    <x v="155"/>
    <s v="Varun Verma"/>
    <s v="Female"/>
    <n v="23"/>
    <x v="0"/>
    <x v="0"/>
    <s v="P502"/>
    <x v="7"/>
    <x v="5"/>
    <x v="1"/>
    <n v="700"/>
    <x v="4"/>
    <x v="19"/>
    <n v="1710"/>
    <n v="180"/>
    <x v="2"/>
    <x v="0"/>
    <s v="Q3"/>
    <x v="0"/>
    <n v="9.52"/>
    <n v="0"/>
    <n v="2100"/>
    <n v="210"/>
    <n v="441000"/>
    <n v="9.5238095238095233E-2"/>
    <x v="0"/>
    <x v="2"/>
    <s v="Jul"/>
    <x v="2"/>
    <s v="2024-Jul"/>
    <n v="12"/>
    <s v="FREQUENT"/>
  </r>
  <r>
    <x v="1448"/>
    <d v="2024-10-01T00:00:00"/>
    <x v="0"/>
    <s v="Meera Malhotra"/>
    <s v="Female"/>
    <n v="56"/>
    <x v="0"/>
    <x v="0"/>
    <s v="P602"/>
    <x v="18"/>
    <x v="6"/>
    <x v="0"/>
    <n v="3500"/>
    <x v="4"/>
    <x v="30"/>
    <n v="2500"/>
    <n v="650"/>
    <x v="2"/>
    <x v="0"/>
    <s v="Q4"/>
    <x v="0"/>
    <n v="20.63"/>
    <n v="0"/>
    <n v="3500"/>
    <n v="350"/>
    <n v="1225000"/>
    <n v="0.20634920634920634"/>
    <x v="0"/>
    <x v="6"/>
    <s v="Oct"/>
    <x v="3"/>
    <s v="2024-Oct"/>
    <n v="30"/>
    <s v="FREQUENT"/>
  </r>
  <r>
    <x v="1449"/>
    <d v="2025-03-08T00:00:00"/>
    <x v="413"/>
    <s v="Rohan Das"/>
    <s v="Female"/>
    <n v="22"/>
    <x v="7"/>
    <x v="1"/>
    <s v="P401"/>
    <x v="0"/>
    <x v="0"/>
    <x v="2"/>
    <n v="800"/>
    <x v="4"/>
    <x v="24"/>
    <n v="1000"/>
    <n v="440"/>
    <x v="2"/>
    <x v="0"/>
    <s v="Q1"/>
    <x v="2"/>
    <n v="30.56"/>
    <n v="0"/>
    <n v="1600"/>
    <n v="160"/>
    <n v="256000"/>
    <n v="0.30555555555555558"/>
    <x v="1"/>
    <x v="0"/>
    <s v="Mar"/>
    <x v="0"/>
    <s v="2025-Mar"/>
    <n v="1"/>
    <s v="REGULAR"/>
  </r>
  <r>
    <x v="1450"/>
    <d v="2025-03-12T00:00:00"/>
    <x v="263"/>
    <s v="Amit Sharma"/>
    <s v="Female"/>
    <n v="27"/>
    <x v="5"/>
    <x v="0"/>
    <s v="P103"/>
    <x v="19"/>
    <x v="4"/>
    <x v="2"/>
    <n v="2500"/>
    <x v="3"/>
    <x v="58"/>
    <n v="3200"/>
    <n v="1800"/>
    <x v="1"/>
    <x v="0"/>
    <s v="Q1"/>
    <x v="2"/>
    <n v="36"/>
    <n v="0"/>
    <n v="5000"/>
    <n v="0"/>
    <n v="0"/>
    <n v="0.36"/>
    <x v="1"/>
    <x v="0"/>
    <s v="Mar"/>
    <x v="0"/>
    <s v="2025-Mar"/>
    <n v="8"/>
    <s v="FREQUENT"/>
  </r>
  <r>
    <x v="1451"/>
    <d v="2025-04-19T00:00:00"/>
    <x v="163"/>
    <s v="Riya Mehta"/>
    <s v="Female"/>
    <n v="50"/>
    <x v="10"/>
    <x v="3"/>
    <s v="P702"/>
    <x v="14"/>
    <x v="2"/>
    <x v="0"/>
    <n v="7000"/>
    <x v="2"/>
    <x v="110"/>
    <n v="5200"/>
    <n v="1450"/>
    <x v="1"/>
    <x v="0"/>
    <s v="Q2"/>
    <x v="0"/>
    <n v="21.8"/>
    <n v="0"/>
    <n v="7000"/>
    <n v="350"/>
    <n v="2450000"/>
    <n v="0.21804511278195488"/>
    <x v="1"/>
    <x v="7"/>
    <s v="Apr"/>
    <x v="1"/>
    <s v="2025-Apr"/>
    <n v="20"/>
    <s v="FREQUENT"/>
  </r>
  <r>
    <x v="1452"/>
    <d v="2024-06-07T00:00:00"/>
    <x v="414"/>
    <s v="Arjun Singh"/>
    <s v="Female"/>
    <n v="59"/>
    <x v="0"/>
    <x v="0"/>
    <s v="P502"/>
    <x v="7"/>
    <x v="5"/>
    <x v="4"/>
    <n v="700"/>
    <x v="3"/>
    <x v="54"/>
    <n v="2850"/>
    <n v="650"/>
    <x v="2"/>
    <x v="0"/>
    <s v="Q2"/>
    <x v="2"/>
    <n v="18.57"/>
    <n v="0"/>
    <n v="3500"/>
    <n v="0"/>
    <n v="0"/>
    <n v="0.18571428571428572"/>
    <x v="0"/>
    <x v="4"/>
    <s v="Jun"/>
    <x v="1"/>
    <s v="2024-Jun"/>
    <n v="2"/>
    <s v="REGULAR"/>
  </r>
  <r>
    <x v="1453"/>
    <d v="2024-03-26T00:00:00"/>
    <x v="241"/>
    <s v="Varun Kumar"/>
    <s v="Male"/>
    <n v="52"/>
    <x v="2"/>
    <x v="2"/>
    <s v="P302"/>
    <x v="15"/>
    <x v="3"/>
    <x v="0"/>
    <n v="2200"/>
    <x v="4"/>
    <x v="141"/>
    <n v="1400"/>
    <n v="580"/>
    <x v="2"/>
    <x v="0"/>
    <s v="Q1"/>
    <x v="0"/>
    <n v="29.29"/>
    <n v="0"/>
    <n v="2200"/>
    <n v="220"/>
    <n v="484000"/>
    <n v="0.29292929292929293"/>
    <x v="0"/>
    <x v="0"/>
    <s v="Mar"/>
    <x v="0"/>
    <s v="2024-Mar"/>
    <n v="23"/>
    <s v="FREQUENT"/>
  </r>
  <r>
    <x v="1454"/>
    <d v="2025-05-04T00:00:00"/>
    <x v="108"/>
    <s v="Arjun Reddy"/>
    <s v="Female"/>
    <n v="43"/>
    <x v="0"/>
    <x v="0"/>
    <s v="P302"/>
    <x v="15"/>
    <x v="3"/>
    <x v="0"/>
    <n v="2200"/>
    <x v="2"/>
    <x v="95"/>
    <n v="1400"/>
    <n v="690"/>
    <x v="1"/>
    <x v="0"/>
    <s v="Q2"/>
    <x v="0"/>
    <n v="33.01"/>
    <n v="0"/>
    <n v="2200"/>
    <n v="110"/>
    <n v="242000"/>
    <n v="0.33014354066985646"/>
    <x v="1"/>
    <x v="1"/>
    <s v="May"/>
    <x v="1"/>
    <s v="2025-May"/>
    <n v="17"/>
    <s v="FREQUENT"/>
  </r>
  <r>
    <x v="1455"/>
    <d v="2024-11-03T00:00:00"/>
    <x v="204"/>
    <s v="Karan Mehta"/>
    <s v="Female"/>
    <n v="51"/>
    <x v="8"/>
    <x v="2"/>
    <s v="P203"/>
    <x v="3"/>
    <x v="1"/>
    <x v="0"/>
    <n v="35000"/>
    <x v="4"/>
    <x v="153"/>
    <n v="27000"/>
    <n v="4500"/>
    <x v="2"/>
    <x v="0"/>
    <s v="Q4"/>
    <x v="1"/>
    <n v="14.29"/>
    <n v="0"/>
    <n v="35000"/>
    <n v="3500"/>
    <n v="122500000"/>
    <n v="0.14285714285714285"/>
    <x v="0"/>
    <x v="10"/>
    <s v="Nov"/>
    <x v="3"/>
    <s v="2024-Nov"/>
    <n v="10"/>
    <s v="FREQUENT"/>
  </r>
  <r>
    <x v="1456"/>
    <d v="2024-02-18T00:00:00"/>
    <x v="56"/>
    <s v="Neha Nair"/>
    <s v="Female"/>
    <n v="43"/>
    <x v="2"/>
    <x v="2"/>
    <s v="P601"/>
    <x v="17"/>
    <x v="6"/>
    <x v="0"/>
    <n v="3000"/>
    <x v="2"/>
    <x v="86"/>
    <n v="2100"/>
    <n v="750"/>
    <x v="1"/>
    <x v="0"/>
    <s v="Q1"/>
    <x v="1"/>
    <n v="26.32"/>
    <n v="0"/>
    <n v="3000"/>
    <n v="150"/>
    <n v="450000"/>
    <n v="0.26315789473684209"/>
    <x v="0"/>
    <x v="5"/>
    <s v="Feb"/>
    <x v="0"/>
    <s v="2024-Feb"/>
    <n v="8"/>
    <s v="FREQUENT"/>
  </r>
  <r>
    <x v="1457"/>
    <d v="2024-04-20T00:00:00"/>
    <x v="110"/>
    <s v="Simran Joshi"/>
    <s v="Female"/>
    <n v="26"/>
    <x v="9"/>
    <x v="0"/>
    <s v="P503"/>
    <x v="12"/>
    <x v="5"/>
    <x v="4"/>
    <n v="450"/>
    <x v="0"/>
    <x v="106"/>
    <n v="1650"/>
    <n v="150"/>
    <x v="2"/>
    <x v="0"/>
    <s v="Q2"/>
    <x v="0"/>
    <n v="8.33"/>
    <n v="0"/>
    <n v="2250"/>
    <n v="450"/>
    <n v="1012500"/>
    <n v="8.3333333333333329E-2"/>
    <x v="0"/>
    <x v="7"/>
    <s v="Apr"/>
    <x v="1"/>
    <s v="2024-Apr"/>
    <n v="18"/>
    <s v="FREQUENT"/>
  </r>
  <r>
    <x v="1458"/>
    <d v="2025-11-07T00:00:00"/>
    <x v="311"/>
    <s v="Simran Mehta"/>
    <s v="Female"/>
    <n v="32"/>
    <x v="9"/>
    <x v="0"/>
    <s v="P602"/>
    <x v="18"/>
    <x v="6"/>
    <x v="0"/>
    <n v="3500"/>
    <x v="3"/>
    <x v="54"/>
    <n v="2500"/>
    <n v="1000"/>
    <x v="0"/>
    <x v="0"/>
    <s v="Q4"/>
    <x v="2"/>
    <n v="28.57"/>
    <n v="0"/>
    <n v="3500"/>
    <n v="0"/>
    <n v="0"/>
    <n v="0.2857142857142857"/>
    <x v="1"/>
    <x v="10"/>
    <s v="Nov"/>
    <x v="3"/>
    <s v="2025-Nov"/>
    <n v="5"/>
    <s v="FREQUENT"/>
  </r>
  <r>
    <x v="1459"/>
    <d v="2025-08-22T00:00:00"/>
    <x v="280"/>
    <s v="Vikram Mehta"/>
    <s v="Female"/>
    <n v="25"/>
    <x v="3"/>
    <x v="1"/>
    <s v="P103"/>
    <x v="19"/>
    <x v="4"/>
    <x v="0"/>
    <n v="2500"/>
    <x v="4"/>
    <x v="79"/>
    <n v="1600"/>
    <n v="650"/>
    <x v="3"/>
    <x v="0"/>
    <s v="Q3"/>
    <x v="2"/>
    <n v="28.89"/>
    <n v="0"/>
    <n v="2500"/>
    <n v="250"/>
    <n v="625000"/>
    <n v="0.28888888888888886"/>
    <x v="1"/>
    <x v="3"/>
    <s v="Aug"/>
    <x v="2"/>
    <s v="2025-Aug"/>
    <n v="20"/>
    <s v="FREQUENT"/>
  </r>
  <r>
    <x v="1460"/>
    <d v="2025-11-08T00:00:00"/>
    <x v="336"/>
    <s v="Priya Mishra"/>
    <s v="Female"/>
    <n v="58"/>
    <x v="2"/>
    <x v="2"/>
    <s v="P501"/>
    <x v="13"/>
    <x v="5"/>
    <x v="3"/>
    <n v="550"/>
    <x v="1"/>
    <x v="21"/>
    <n v="1800"/>
    <n v="70"/>
    <x v="1"/>
    <x v="0"/>
    <s v="Q4"/>
    <x v="1"/>
    <n v="3.74"/>
    <n v="0"/>
    <n v="2200"/>
    <n v="330"/>
    <n v="726000"/>
    <n v="3.7433155080213901E-2"/>
    <x v="1"/>
    <x v="10"/>
    <s v="Nov"/>
    <x v="3"/>
    <s v="2025-Nov"/>
    <n v="6"/>
    <s v="FREQUENT"/>
  </r>
  <r>
    <x v="1461"/>
    <d v="2025-02-06T00:00:00"/>
    <x v="141"/>
    <s v="Rohan Mehta"/>
    <s v="Male"/>
    <n v="59"/>
    <x v="4"/>
    <x v="3"/>
    <s v="P102"/>
    <x v="11"/>
    <x v="4"/>
    <x v="2"/>
    <n v="28000"/>
    <x v="4"/>
    <x v="223"/>
    <n v="42000"/>
    <n v="8400"/>
    <x v="1"/>
    <x v="0"/>
    <s v="Q1"/>
    <x v="0"/>
    <n v="16.670000000000002"/>
    <n v="0"/>
    <n v="56000"/>
    <n v="5600"/>
    <n v="313600000"/>
    <n v="0.16666666666666666"/>
    <x v="1"/>
    <x v="5"/>
    <s v="Feb"/>
    <x v="0"/>
    <s v="2025-Feb"/>
    <n v="16"/>
    <s v="FREQUENT"/>
  </r>
  <r>
    <x v="1462"/>
    <d v="2024-10-31T00:00:00"/>
    <x v="157"/>
    <s v="Ananya Nair"/>
    <s v="Male"/>
    <n v="47"/>
    <x v="11"/>
    <x v="3"/>
    <s v="P303"/>
    <x v="4"/>
    <x v="3"/>
    <x v="2"/>
    <n v="3500"/>
    <x v="3"/>
    <x v="148"/>
    <n v="4600"/>
    <n v="2400"/>
    <x v="2"/>
    <x v="0"/>
    <s v="Q4"/>
    <x v="1"/>
    <n v="34.29"/>
    <n v="0"/>
    <n v="7000"/>
    <n v="0"/>
    <n v="0"/>
    <n v="0.34285714285714286"/>
    <x v="0"/>
    <x v="6"/>
    <s v="Oct"/>
    <x v="3"/>
    <s v="2024-Oct"/>
    <n v="9"/>
    <s v="FREQUENT"/>
  </r>
  <r>
    <x v="1463"/>
    <d v="2025-11-17T00:00:00"/>
    <x v="415"/>
    <s v="Neha Iyer"/>
    <s v="Male"/>
    <n v="35"/>
    <x v="7"/>
    <x v="1"/>
    <s v="P501"/>
    <x v="13"/>
    <x v="5"/>
    <x v="2"/>
    <n v="550"/>
    <x v="4"/>
    <x v="33"/>
    <n v="900"/>
    <n v="90"/>
    <x v="2"/>
    <x v="0"/>
    <s v="Q4"/>
    <x v="2"/>
    <n v="9.09"/>
    <n v="0"/>
    <n v="1100"/>
    <n v="110"/>
    <n v="121000"/>
    <n v="9.0909090909090912E-2"/>
    <x v="1"/>
    <x v="10"/>
    <s v="Nov"/>
    <x v="3"/>
    <s v="2025-Nov"/>
    <n v="1"/>
    <s v="REGULAR"/>
  </r>
  <r>
    <x v="1464"/>
    <d v="2024-07-10T00:00:00"/>
    <x v="226"/>
    <s v="Nikhil Reddy"/>
    <s v="Male"/>
    <n v="48"/>
    <x v="6"/>
    <x v="2"/>
    <s v="P202"/>
    <x v="1"/>
    <x v="1"/>
    <x v="0"/>
    <n v="12000"/>
    <x v="0"/>
    <x v="280"/>
    <n v="9000"/>
    <n v="600"/>
    <x v="1"/>
    <x v="0"/>
    <s v="Q3"/>
    <x v="0"/>
    <n v="6.25"/>
    <n v="0"/>
    <n v="12000"/>
    <n v="2400"/>
    <n v="28800000"/>
    <n v="6.25E-2"/>
    <x v="0"/>
    <x v="2"/>
    <s v="Jul"/>
    <x v="2"/>
    <s v="2024-Jul"/>
    <n v="6"/>
    <s v="FREQUENT"/>
  </r>
  <r>
    <x v="1465"/>
    <d v="2025-09-10T00:00:00"/>
    <x v="264"/>
    <s v="Aditya Singh"/>
    <s v="Male"/>
    <n v="21"/>
    <x v="2"/>
    <x v="2"/>
    <s v="P301"/>
    <x v="21"/>
    <x v="3"/>
    <x v="0"/>
    <n v="900"/>
    <x v="4"/>
    <x v="89"/>
    <n v="550"/>
    <n v="260"/>
    <x v="0"/>
    <x v="0"/>
    <s v="Q3"/>
    <x v="2"/>
    <n v="32.1"/>
    <n v="0"/>
    <n v="900"/>
    <n v="90"/>
    <n v="81000"/>
    <n v="0.32098765432098764"/>
    <x v="1"/>
    <x v="9"/>
    <s v="Sep"/>
    <x v="2"/>
    <s v="2025-Sep"/>
    <n v="4"/>
    <s v="OCASSIONAL"/>
  </r>
  <r>
    <x v="1466"/>
    <d v="2025-07-01T00:00:00"/>
    <x v="97"/>
    <s v="Amit Singh"/>
    <s v="Male"/>
    <n v="38"/>
    <x v="8"/>
    <x v="2"/>
    <s v="P101"/>
    <x v="5"/>
    <x v="4"/>
    <x v="3"/>
    <n v="55000"/>
    <x v="2"/>
    <x v="307"/>
    <n v="160000"/>
    <n v="49000"/>
    <x v="1"/>
    <x v="0"/>
    <s v="Q3"/>
    <x v="0"/>
    <n v="23.44"/>
    <n v="0"/>
    <n v="220000"/>
    <n v="11000"/>
    <n v="2420000000"/>
    <n v="0.23444976076555024"/>
    <x v="1"/>
    <x v="2"/>
    <s v="Jul"/>
    <x v="2"/>
    <s v="2025-Jul"/>
    <n v="11"/>
    <s v="FREQUENT"/>
  </r>
  <r>
    <x v="1467"/>
    <d v="2024-06-24T00:00:00"/>
    <x v="87"/>
    <s v="Riya Patel"/>
    <s v="Female"/>
    <n v="33"/>
    <x v="10"/>
    <x v="3"/>
    <s v="P701"/>
    <x v="8"/>
    <x v="2"/>
    <x v="2"/>
    <n v="4500"/>
    <x v="1"/>
    <x v="122"/>
    <n v="6400"/>
    <n v="1250"/>
    <x v="2"/>
    <x v="0"/>
    <s v="Q2"/>
    <x v="1"/>
    <n v="16.34"/>
    <n v="0"/>
    <n v="9000"/>
    <n v="1350"/>
    <n v="12150000"/>
    <n v="0.16339869281045752"/>
    <x v="0"/>
    <x v="4"/>
    <s v="Jun"/>
    <x v="1"/>
    <s v="2024-Jun"/>
    <n v="8"/>
    <s v="FREQUENT"/>
  </r>
  <r>
    <x v="1468"/>
    <d v="2025-11-04T00:00:00"/>
    <x v="254"/>
    <s v="Priya Kumar"/>
    <s v="Female"/>
    <n v="27"/>
    <x v="4"/>
    <x v="3"/>
    <s v="P603"/>
    <x v="22"/>
    <x v="6"/>
    <x v="2"/>
    <n v="1200"/>
    <x v="4"/>
    <x v="99"/>
    <n v="1600"/>
    <n v="560"/>
    <x v="3"/>
    <x v="0"/>
    <s v="Q4"/>
    <x v="0"/>
    <n v="25.93"/>
    <n v="0"/>
    <n v="2400"/>
    <n v="240"/>
    <n v="576000"/>
    <n v="0.25925925925925924"/>
    <x v="1"/>
    <x v="10"/>
    <s v="Nov"/>
    <x v="3"/>
    <s v="2025-Nov"/>
    <n v="12"/>
    <s v="FREQUENT"/>
  </r>
  <r>
    <x v="1469"/>
    <d v="2025-09-23T00:00:00"/>
    <x v="40"/>
    <s v="Akash Nair"/>
    <s v="Female"/>
    <n v="25"/>
    <x v="7"/>
    <x v="1"/>
    <s v="P401"/>
    <x v="0"/>
    <x v="0"/>
    <x v="0"/>
    <n v="800"/>
    <x v="2"/>
    <x v="170"/>
    <n v="500"/>
    <n v="-260"/>
    <x v="3"/>
    <x v="1"/>
    <s v="Q3"/>
    <x v="0"/>
    <n v="34.21"/>
    <n v="-1000"/>
    <n v="800"/>
    <n v="40"/>
    <n v="32000"/>
    <n v="0.34210526315789475"/>
    <x v="1"/>
    <x v="9"/>
    <s v="Sep"/>
    <x v="2"/>
    <s v="2025-Sep"/>
    <n v="14"/>
    <s v="FREQUENT"/>
  </r>
  <r>
    <x v="1470"/>
    <d v="2025-11-22T00:00:00"/>
    <x v="409"/>
    <s v="Rohan Mishra"/>
    <s v="Male"/>
    <n v="26"/>
    <x v="11"/>
    <x v="3"/>
    <s v="P402"/>
    <x v="10"/>
    <x v="0"/>
    <x v="1"/>
    <n v="600"/>
    <x v="4"/>
    <x v="85"/>
    <n v="1140"/>
    <n v="480"/>
    <x v="0"/>
    <x v="0"/>
    <s v="Q4"/>
    <x v="2"/>
    <n v="29.63"/>
    <n v="0"/>
    <n v="1800"/>
    <n v="180"/>
    <n v="324000"/>
    <n v="0.29629629629629628"/>
    <x v="1"/>
    <x v="10"/>
    <s v="Nov"/>
    <x v="3"/>
    <s v="2025-Nov"/>
    <n v="6"/>
    <s v="FREQUENT"/>
  </r>
  <r>
    <x v="1471"/>
    <d v="2024-05-18T00:00:00"/>
    <x v="236"/>
    <s v="Simran Malhotra"/>
    <s v="Male"/>
    <n v="36"/>
    <x v="2"/>
    <x v="2"/>
    <s v="P101"/>
    <x v="5"/>
    <x v="4"/>
    <x v="0"/>
    <n v="55000"/>
    <x v="3"/>
    <x v="193"/>
    <n v="40000"/>
    <n v="15000"/>
    <x v="1"/>
    <x v="0"/>
    <s v="Q2"/>
    <x v="1"/>
    <n v="27.27"/>
    <n v="0"/>
    <n v="55000"/>
    <n v="0"/>
    <n v="0"/>
    <n v="0.27272727272727271"/>
    <x v="0"/>
    <x v="1"/>
    <s v="May"/>
    <x v="1"/>
    <s v="2024-May"/>
    <n v="5"/>
    <s v="FREQUENT"/>
  </r>
  <r>
    <x v="1472"/>
    <d v="2025-12-13T00:00:00"/>
    <x v="1"/>
    <s v="Aditya Mehta"/>
    <s v="Male"/>
    <n v="32"/>
    <x v="1"/>
    <x v="1"/>
    <s v="P202"/>
    <x v="1"/>
    <x v="1"/>
    <x v="0"/>
    <n v="12000"/>
    <x v="4"/>
    <x v="116"/>
    <n v="9000"/>
    <n v="1800"/>
    <x v="0"/>
    <x v="0"/>
    <s v="Q4"/>
    <x v="0"/>
    <n v="16.670000000000002"/>
    <n v="0"/>
    <n v="12000"/>
    <n v="1200"/>
    <n v="14400000"/>
    <n v="0.16666666666666666"/>
    <x v="1"/>
    <x v="8"/>
    <s v="Dec"/>
    <x v="3"/>
    <s v="2025-Dec"/>
    <n v="11"/>
    <s v="FREQUENT"/>
  </r>
  <r>
    <x v="1473"/>
    <d v="2025-10-26T00:00:00"/>
    <x v="68"/>
    <s v="Rahul Joshi"/>
    <s v="Male"/>
    <n v="43"/>
    <x v="6"/>
    <x v="2"/>
    <s v="P105"/>
    <x v="20"/>
    <x v="4"/>
    <x v="0"/>
    <n v="22000"/>
    <x v="4"/>
    <x v="131"/>
    <n v="16500"/>
    <n v="3300"/>
    <x v="2"/>
    <x v="0"/>
    <s v="Q4"/>
    <x v="1"/>
    <n v="16.670000000000002"/>
    <n v="0"/>
    <n v="22000"/>
    <n v="2200"/>
    <n v="48400000"/>
    <n v="0.16666666666666666"/>
    <x v="1"/>
    <x v="6"/>
    <s v="Oct"/>
    <x v="3"/>
    <s v="2025-Oct"/>
    <n v="3"/>
    <s v="REGULAR"/>
  </r>
  <r>
    <x v="1474"/>
    <d v="2025-10-03T00:00:00"/>
    <x v="27"/>
    <s v="Arjun Das"/>
    <s v="Male"/>
    <n v="47"/>
    <x v="10"/>
    <x v="3"/>
    <s v="P601"/>
    <x v="17"/>
    <x v="6"/>
    <x v="0"/>
    <n v="3000"/>
    <x v="3"/>
    <x v="123"/>
    <n v="2100"/>
    <n v="900"/>
    <x v="1"/>
    <x v="0"/>
    <s v="Q4"/>
    <x v="0"/>
    <n v="30"/>
    <n v="0"/>
    <n v="3000"/>
    <n v="0"/>
    <n v="0"/>
    <n v="0.3"/>
    <x v="1"/>
    <x v="6"/>
    <s v="Oct"/>
    <x v="3"/>
    <s v="2025-Oct"/>
    <n v="10"/>
    <s v="FREQUENT"/>
  </r>
  <r>
    <x v="1475"/>
    <d v="2025-04-19T00:00:00"/>
    <x v="295"/>
    <s v="Simran Reddy"/>
    <s v="Female"/>
    <n v="32"/>
    <x v="6"/>
    <x v="2"/>
    <s v="P105"/>
    <x v="20"/>
    <x v="4"/>
    <x v="1"/>
    <n v="22000"/>
    <x v="1"/>
    <x v="308"/>
    <n v="49500"/>
    <n v="6600"/>
    <x v="2"/>
    <x v="0"/>
    <s v="Q2"/>
    <x v="0"/>
    <n v="11.76"/>
    <n v="0"/>
    <n v="66000"/>
    <n v="9900"/>
    <n v="653400000"/>
    <n v="0.11764705882352941"/>
    <x v="1"/>
    <x v="7"/>
    <s v="Apr"/>
    <x v="1"/>
    <s v="2025-Apr"/>
    <n v="7"/>
    <s v="FREQUENT"/>
  </r>
  <r>
    <x v="1476"/>
    <d v="2024-06-19T00:00:00"/>
    <x v="54"/>
    <s v="Varun Das"/>
    <s v="Male"/>
    <n v="26"/>
    <x v="3"/>
    <x v="1"/>
    <s v="P105"/>
    <x v="20"/>
    <x v="4"/>
    <x v="2"/>
    <n v="22000"/>
    <x v="0"/>
    <x v="235"/>
    <n v="33000"/>
    <n v="2200"/>
    <x v="3"/>
    <x v="0"/>
    <s v="Q2"/>
    <x v="0"/>
    <n v="6.25"/>
    <n v="0"/>
    <n v="44000"/>
    <n v="8800"/>
    <n v="387200000"/>
    <n v="6.25E-2"/>
    <x v="0"/>
    <x v="4"/>
    <s v="Jun"/>
    <x v="1"/>
    <s v="2024-Jun"/>
    <n v="32"/>
    <s v="FREQUENT"/>
  </r>
  <r>
    <x v="1477"/>
    <d v="2025-05-11T00:00:00"/>
    <x v="403"/>
    <s v="Pooja Mehta"/>
    <s v="Male"/>
    <n v="40"/>
    <x v="7"/>
    <x v="1"/>
    <s v="P502"/>
    <x v="7"/>
    <x v="5"/>
    <x v="0"/>
    <n v="700"/>
    <x v="4"/>
    <x v="25"/>
    <n v="570"/>
    <n v="60"/>
    <x v="1"/>
    <x v="0"/>
    <s v="Q2"/>
    <x v="2"/>
    <n v="9.52"/>
    <n v="0"/>
    <n v="700"/>
    <n v="70"/>
    <n v="49000"/>
    <n v="9.5238095238095233E-2"/>
    <x v="1"/>
    <x v="1"/>
    <s v="May"/>
    <x v="1"/>
    <s v="2025-May"/>
    <n v="3"/>
    <s v="REGULAR"/>
  </r>
  <r>
    <x v="1478"/>
    <d v="2024-09-05T00:00:00"/>
    <x v="300"/>
    <s v="Aditya Shah"/>
    <s v="Male"/>
    <n v="55"/>
    <x v="0"/>
    <x v="0"/>
    <s v="P202"/>
    <x v="1"/>
    <x v="1"/>
    <x v="2"/>
    <n v="12000"/>
    <x v="1"/>
    <x v="103"/>
    <n v="18000"/>
    <n v="2400"/>
    <x v="1"/>
    <x v="0"/>
    <s v="Q3"/>
    <x v="2"/>
    <n v="11.76"/>
    <n v="0"/>
    <n v="24000"/>
    <n v="3600"/>
    <n v="86400000"/>
    <n v="0.11764705882352941"/>
    <x v="0"/>
    <x v="9"/>
    <s v="Sep"/>
    <x v="2"/>
    <s v="2024-Sep"/>
    <n v="4"/>
    <s v="OCASSIONAL"/>
  </r>
  <r>
    <x v="1479"/>
    <d v="2025-02-05T00:00:00"/>
    <x v="282"/>
    <s v="Meera Malhotra"/>
    <s v="Female"/>
    <n v="40"/>
    <x v="5"/>
    <x v="0"/>
    <s v="P102"/>
    <x v="11"/>
    <x v="4"/>
    <x v="0"/>
    <n v="28000"/>
    <x v="3"/>
    <x v="97"/>
    <n v="21000"/>
    <n v="7000"/>
    <x v="1"/>
    <x v="0"/>
    <s v="Q1"/>
    <x v="0"/>
    <n v="25"/>
    <n v="0"/>
    <n v="28000"/>
    <n v="0"/>
    <n v="0"/>
    <n v="0.25"/>
    <x v="1"/>
    <x v="5"/>
    <s v="Feb"/>
    <x v="0"/>
    <s v="2025-Feb"/>
    <n v="12"/>
    <s v="FREQUENT"/>
  </r>
  <r>
    <x v="1480"/>
    <d v="2025-12-31T00:00:00"/>
    <x v="93"/>
    <s v="Sahil Mehta"/>
    <s v="Male"/>
    <n v="42"/>
    <x v="4"/>
    <x v="3"/>
    <s v="P403"/>
    <x v="6"/>
    <x v="0"/>
    <x v="0"/>
    <n v="2500"/>
    <x v="2"/>
    <x v="104"/>
    <n v="1500"/>
    <n v="875"/>
    <x v="4"/>
    <x v="0"/>
    <s v="Q4"/>
    <x v="0"/>
    <n v="36.840000000000003"/>
    <n v="0"/>
    <n v="2500"/>
    <n v="125"/>
    <n v="312500"/>
    <n v="0.36842105263157893"/>
    <x v="1"/>
    <x v="8"/>
    <s v="Dec"/>
    <x v="3"/>
    <s v="2025-Dec"/>
    <n v="11"/>
    <s v="FREQUENT"/>
  </r>
  <r>
    <x v="1481"/>
    <d v="2025-08-15T00:00:00"/>
    <x v="53"/>
    <s v="Rahul Nair"/>
    <s v="Female"/>
    <n v="58"/>
    <x v="11"/>
    <x v="3"/>
    <s v="P603"/>
    <x v="22"/>
    <x v="6"/>
    <x v="0"/>
    <n v="1200"/>
    <x v="3"/>
    <x v="309"/>
    <n v="800"/>
    <n v="-400"/>
    <x v="3"/>
    <x v="1"/>
    <s v="Q3"/>
    <x v="0"/>
    <n v="33.33"/>
    <n v="-1600"/>
    <n v="1200"/>
    <n v="0"/>
    <n v="0"/>
    <n v="0.33333333333333331"/>
    <x v="1"/>
    <x v="3"/>
    <s v="Aug"/>
    <x v="2"/>
    <s v="2025-Aug"/>
    <n v="5"/>
    <s v="FREQUENT"/>
  </r>
  <r>
    <x v="1482"/>
    <d v="2024-02-07T00:00:00"/>
    <x v="385"/>
    <s v="Rohan Shah"/>
    <s v="Female"/>
    <n v="29"/>
    <x v="2"/>
    <x v="2"/>
    <s v="P502"/>
    <x v="7"/>
    <x v="5"/>
    <x v="3"/>
    <n v="700"/>
    <x v="2"/>
    <x v="75"/>
    <n v="2280"/>
    <n v="380"/>
    <x v="1"/>
    <x v="0"/>
    <s v="Q1"/>
    <x v="1"/>
    <n v="14.29"/>
    <n v="0"/>
    <n v="2800"/>
    <n v="140"/>
    <n v="392000"/>
    <n v="0.14285714285714285"/>
    <x v="0"/>
    <x v="5"/>
    <s v="Feb"/>
    <x v="0"/>
    <s v="2024-Feb"/>
    <n v="3"/>
    <s v="REGULAR"/>
  </r>
  <r>
    <x v="1483"/>
    <d v="2025-09-18T00:00:00"/>
    <x v="54"/>
    <s v="Varun Das"/>
    <s v="Male"/>
    <n v="26"/>
    <x v="3"/>
    <x v="1"/>
    <s v="P702"/>
    <x v="14"/>
    <x v="2"/>
    <x v="0"/>
    <n v="7000"/>
    <x v="1"/>
    <x v="17"/>
    <n v="5200"/>
    <n v="750"/>
    <x v="0"/>
    <x v="0"/>
    <s v="Q3"/>
    <x v="0"/>
    <n v="12.61"/>
    <n v="0"/>
    <n v="7000"/>
    <n v="1050"/>
    <n v="7350000"/>
    <n v="0.12605042016806722"/>
    <x v="1"/>
    <x v="9"/>
    <s v="Sep"/>
    <x v="2"/>
    <s v="2025-Sep"/>
    <n v="32"/>
    <s v="FREQUENT"/>
  </r>
  <r>
    <x v="1484"/>
    <d v="2024-08-25T00:00:00"/>
    <x v="291"/>
    <s v="Priya Kumar"/>
    <s v="Female"/>
    <n v="52"/>
    <x v="4"/>
    <x v="3"/>
    <s v="P703"/>
    <x v="2"/>
    <x v="2"/>
    <x v="0"/>
    <n v="4000"/>
    <x v="3"/>
    <x v="108"/>
    <n v="2900"/>
    <n v="1100"/>
    <x v="1"/>
    <x v="0"/>
    <s v="Q3"/>
    <x v="2"/>
    <n v="27.5"/>
    <n v="0"/>
    <n v="4000"/>
    <n v="0"/>
    <n v="0"/>
    <n v="0.27500000000000002"/>
    <x v="0"/>
    <x v="3"/>
    <s v="Aug"/>
    <x v="2"/>
    <s v="2024-Aug"/>
    <n v="3"/>
    <s v="REGULAR"/>
  </r>
  <r>
    <x v="1485"/>
    <d v="2025-08-13T00:00:00"/>
    <x v="70"/>
    <s v="Akash Joshi"/>
    <s v="Female"/>
    <n v="59"/>
    <x v="11"/>
    <x v="3"/>
    <s v="P303"/>
    <x v="4"/>
    <x v="3"/>
    <x v="1"/>
    <n v="3500"/>
    <x v="1"/>
    <x v="5"/>
    <n v="6900"/>
    <n v="2025"/>
    <x v="2"/>
    <x v="0"/>
    <s v="Q3"/>
    <x v="1"/>
    <n v="22.69"/>
    <n v="0"/>
    <n v="10500"/>
    <n v="1575"/>
    <n v="16537500"/>
    <n v="0.22689075630252101"/>
    <x v="1"/>
    <x v="3"/>
    <s v="Aug"/>
    <x v="2"/>
    <s v="2025-Aug"/>
    <n v="10"/>
    <s v="FREQUENT"/>
  </r>
  <r>
    <x v="1486"/>
    <d v="2025-10-25T00:00:00"/>
    <x v="393"/>
    <s v="Aditya Patel"/>
    <s v="Female"/>
    <n v="59"/>
    <x v="6"/>
    <x v="2"/>
    <s v="P403"/>
    <x v="6"/>
    <x v="0"/>
    <x v="0"/>
    <n v="2500"/>
    <x v="3"/>
    <x v="140"/>
    <n v="1500"/>
    <n v="1000"/>
    <x v="0"/>
    <x v="0"/>
    <s v="Q4"/>
    <x v="2"/>
    <n v="40"/>
    <n v="0"/>
    <n v="2500"/>
    <n v="0"/>
    <n v="0"/>
    <n v="0.4"/>
    <x v="1"/>
    <x v="6"/>
    <s v="Oct"/>
    <x v="3"/>
    <s v="2025-Oct"/>
    <n v="4"/>
    <s v="OCASSIONAL"/>
  </r>
  <r>
    <x v="1487"/>
    <d v="2025-09-29T00:00:00"/>
    <x v="269"/>
    <s v="Amit Singh"/>
    <s v="Female"/>
    <n v="52"/>
    <x v="7"/>
    <x v="1"/>
    <s v="P701"/>
    <x v="8"/>
    <x v="2"/>
    <x v="0"/>
    <n v="4500"/>
    <x v="3"/>
    <x v="114"/>
    <n v="3200"/>
    <n v="1300"/>
    <x v="1"/>
    <x v="0"/>
    <s v="Q3"/>
    <x v="0"/>
    <n v="28.89"/>
    <n v="0"/>
    <n v="4500"/>
    <n v="0"/>
    <n v="0"/>
    <n v="0.28888888888888886"/>
    <x v="1"/>
    <x v="9"/>
    <s v="Sep"/>
    <x v="2"/>
    <s v="2025-Sep"/>
    <n v="15"/>
    <s v="FREQUENT"/>
  </r>
  <r>
    <x v="1488"/>
    <d v="2024-01-22T00:00:00"/>
    <x v="27"/>
    <s v="Arjun Das"/>
    <s v="Male"/>
    <n v="47"/>
    <x v="10"/>
    <x v="3"/>
    <s v="P201"/>
    <x v="9"/>
    <x v="1"/>
    <x v="0"/>
    <n v="8500"/>
    <x v="0"/>
    <x v="71"/>
    <n v="6500"/>
    <n v="300"/>
    <x v="1"/>
    <x v="0"/>
    <s v="Q1"/>
    <x v="0"/>
    <n v="4.41"/>
    <n v="0"/>
    <n v="8500"/>
    <n v="1700"/>
    <n v="14450000"/>
    <n v="4.4117647058823532E-2"/>
    <x v="0"/>
    <x v="11"/>
    <s v="Jan"/>
    <x v="0"/>
    <s v="2024-Jan"/>
    <n v="10"/>
    <s v="FREQUENT"/>
  </r>
  <r>
    <x v="1489"/>
    <d v="2024-12-18T00:00:00"/>
    <x v="0"/>
    <s v="Meera Malhotra"/>
    <s v="Female"/>
    <n v="56"/>
    <x v="0"/>
    <x v="0"/>
    <s v="P501"/>
    <x v="13"/>
    <x v="5"/>
    <x v="3"/>
    <n v="550"/>
    <x v="4"/>
    <x v="141"/>
    <n v="1800"/>
    <n v="180"/>
    <x v="1"/>
    <x v="0"/>
    <s v="Q4"/>
    <x v="0"/>
    <n v="9.09"/>
    <n v="0"/>
    <n v="2200"/>
    <n v="220"/>
    <n v="484000"/>
    <n v="9.0909090909090912E-2"/>
    <x v="0"/>
    <x v="8"/>
    <s v="Dec"/>
    <x v="3"/>
    <s v="2024-Dec"/>
    <n v="30"/>
    <s v="FREQUENT"/>
  </r>
  <r>
    <x v="1490"/>
    <d v="2025-12-02T00:00:00"/>
    <x v="144"/>
    <s v="Kavya Shah"/>
    <s v="Male"/>
    <n v="27"/>
    <x v="3"/>
    <x v="1"/>
    <s v="P303"/>
    <x v="4"/>
    <x v="3"/>
    <x v="2"/>
    <n v="3500"/>
    <x v="2"/>
    <x v="110"/>
    <n v="4600"/>
    <n v="2050"/>
    <x v="0"/>
    <x v="0"/>
    <s v="Q4"/>
    <x v="0"/>
    <n v="30.83"/>
    <n v="0"/>
    <n v="7000"/>
    <n v="350"/>
    <n v="2450000"/>
    <n v="0.30827067669172931"/>
    <x v="1"/>
    <x v="8"/>
    <s v="Dec"/>
    <x v="3"/>
    <s v="2025-Dec"/>
    <n v="26"/>
    <s v="FREQUENT"/>
  </r>
  <r>
    <x v="1491"/>
    <d v="2025-11-03T00:00:00"/>
    <x v="93"/>
    <s v="Sahil Mehta"/>
    <s v="Male"/>
    <n v="42"/>
    <x v="4"/>
    <x v="3"/>
    <s v="P501"/>
    <x v="13"/>
    <x v="5"/>
    <x v="2"/>
    <n v="550"/>
    <x v="0"/>
    <x v="310"/>
    <n v="900"/>
    <n v="-20"/>
    <x v="1"/>
    <x v="0"/>
    <s v="Q4"/>
    <x v="0"/>
    <n v="-2.27"/>
    <n v="0"/>
    <n v="1100"/>
    <n v="220"/>
    <n v="242000"/>
    <n v="-2.2727272727272728E-2"/>
    <x v="1"/>
    <x v="10"/>
    <s v="Nov"/>
    <x v="3"/>
    <s v="2025-Nov"/>
    <n v="11"/>
    <s v="FREQUENT"/>
  </r>
  <r>
    <x v="1492"/>
    <d v="2025-12-29T00:00:00"/>
    <x v="227"/>
    <s v="Priya Das"/>
    <s v="Male"/>
    <n v="47"/>
    <x v="8"/>
    <x v="2"/>
    <s v="P402"/>
    <x v="10"/>
    <x v="0"/>
    <x v="0"/>
    <n v="600"/>
    <x v="1"/>
    <x v="20"/>
    <n v="380"/>
    <n v="130"/>
    <x v="4"/>
    <x v="0"/>
    <s v="Q4"/>
    <x v="1"/>
    <n v="25.49"/>
    <n v="0"/>
    <n v="600"/>
    <n v="90"/>
    <n v="54000"/>
    <n v="0.25490196078431371"/>
    <x v="1"/>
    <x v="8"/>
    <s v="Dec"/>
    <x v="3"/>
    <s v="2025-Dec"/>
    <n v="9"/>
    <s v="FREQUENT"/>
  </r>
  <r>
    <x v="1493"/>
    <d v="2025-11-20T00:00:00"/>
    <x v="252"/>
    <s v="Simran Malhotra"/>
    <s v="Female"/>
    <n v="43"/>
    <x v="5"/>
    <x v="0"/>
    <s v="P701"/>
    <x v="8"/>
    <x v="2"/>
    <x v="2"/>
    <n v="4500"/>
    <x v="4"/>
    <x v="171"/>
    <n v="6400"/>
    <n v="1700"/>
    <x v="3"/>
    <x v="0"/>
    <s v="Q4"/>
    <x v="0"/>
    <n v="20.99"/>
    <n v="0"/>
    <n v="9000"/>
    <n v="900"/>
    <n v="8100000"/>
    <n v="0.20987654320987653"/>
    <x v="1"/>
    <x v="10"/>
    <s v="Nov"/>
    <x v="3"/>
    <s v="2025-Nov"/>
    <n v="11"/>
    <s v="FREQUENT"/>
  </r>
  <r>
    <x v="1494"/>
    <d v="2024-06-14T00:00:00"/>
    <x v="222"/>
    <s v="Sneha Das"/>
    <s v="Male"/>
    <n v="42"/>
    <x v="3"/>
    <x v="1"/>
    <s v="P603"/>
    <x v="22"/>
    <x v="6"/>
    <x v="3"/>
    <n v="1200"/>
    <x v="0"/>
    <x v="311"/>
    <n v="3200"/>
    <n v="640"/>
    <x v="1"/>
    <x v="0"/>
    <s v="Q2"/>
    <x v="2"/>
    <n v="16.670000000000002"/>
    <n v="0"/>
    <n v="4800"/>
    <n v="960"/>
    <n v="4608000"/>
    <n v="0.16666666666666666"/>
    <x v="0"/>
    <x v="4"/>
    <s v="Jun"/>
    <x v="1"/>
    <s v="2024-Jun"/>
    <n v="10"/>
    <s v="FREQUENT"/>
  </r>
  <r>
    <x v="1495"/>
    <d v="2024-03-29T00:00:00"/>
    <x v="168"/>
    <s v="Vikram Reddy"/>
    <s v="Male"/>
    <n v="56"/>
    <x v="3"/>
    <x v="1"/>
    <s v="P702"/>
    <x v="14"/>
    <x v="2"/>
    <x v="2"/>
    <n v="7000"/>
    <x v="4"/>
    <x v="90"/>
    <n v="10400"/>
    <n v="2200"/>
    <x v="2"/>
    <x v="0"/>
    <s v="Q1"/>
    <x v="1"/>
    <n v="17.46"/>
    <n v="0"/>
    <n v="14000"/>
    <n v="1400"/>
    <n v="19600000"/>
    <n v="0.17460317460317459"/>
    <x v="0"/>
    <x v="0"/>
    <s v="Mar"/>
    <x v="0"/>
    <s v="2024-Mar"/>
    <n v="10"/>
    <s v="FREQUENT"/>
  </r>
  <r>
    <x v="1496"/>
    <d v="2024-06-09T00:00:00"/>
    <x v="416"/>
    <s v="Rohan Kumar"/>
    <s v="Male"/>
    <n v="20"/>
    <x v="4"/>
    <x v="3"/>
    <s v="P603"/>
    <x v="22"/>
    <x v="6"/>
    <x v="0"/>
    <n v="1200"/>
    <x v="4"/>
    <x v="11"/>
    <n v="800"/>
    <n v="280"/>
    <x v="2"/>
    <x v="0"/>
    <s v="Q2"/>
    <x v="1"/>
    <n v="25.93"/>
    <n v="0"/>
    <n v="1200"/>
    <n v="120"/>
    <n v="144000"/>
    <n v="0.25925925925925924"/>
    <x v="0"/>
    <x v="4"/>
    <s v="Jun"/>
    <x v="1"/>
    <s v="2024-Jun"/>
    <n v="4"/>
    <s v="OCASSIONAL"/>
  </r>
  <r>
    <x v="1497"/>
    <d v="2025-05-20T00:00:00"/>
    <x v="212"/>
    <s v="Neha Shah"/>
    <s v="Male"/>
    <n v="33"/>
    <x v="9"/>
    <x v="0"/>
    <s v="P302"/>
    <x v="15"/>
    <x v="3"/>
    <x v="1"/>
    <n v="2200"/>
    <x v="2"/>
    <x v="231"/>
    <n v="4200"/>
    <n v="2070"/>
    <x v="1"/>
    <x v="0"/>
    <s v="Q2"/>
    <x v="0"/>
    <n v="33.01"/>
    <n v="0"/>
    <n v="6600"/>
    <n v="330"/>
    <n v="2178000"/>
    <n v="0.33014354066985646"/>
    <x v="1"/>
    <x v="1"/>
    <s v="May"/>
    <x v="1"/>
    <s v="2025-May"/>
    <n v="13"/>
    <s v="FREQUENT"/>
  </r>
  <r>
    <x v="1498"/>
    <d v="2024-01-19T00:00:00"/>
    <x v="91"/>
    <s v="Priya Joshi"/>
    <s v="Male"/>
    <n v="21"/>
    <x v="10"/>
    <x v="3"/>
    <s v="P401"/>
    <x v="0"/>
    <x v="0"/>
    <x v="0"/>
    <n v="800"/>
    <x v="1"/>
    <x v="183"/>
    <n v="500"/>
    <n v="180"/>
    <x v="0"/>
    <x v="0"/>
    <s v="Q1"/>
    <x v="0"/>
    <n v="26.47"/>
    <n v="0"/>
    <n v="800"/>
    <n v="120"/>
    <n v="96000"/>
    <n v="0.26470588235294118"/>
    <x v="0"/>
    <x v="11"/>
    <s v="Jan"/>
    <x v="0"/>
    <s v="2024-Jan"/>
    <n v="17"/>
    <s v="FREQUENT"/>
  </r>
  <r>
    <x v="1499"/>
    <d v="2024-06-11T00:00:00"/>
    <x v="21"/>
    <s v="Varun Reddy"/>
    <s v="Male"/>
    <n v="35"/>
    <x v="10"/>
    <x v="3"/>
    <s v="P201"/>
    <x v="9"/>
    <x v="1"/>
    <x v="0"/>
    <n v="8500"/>
    <x v="3"/>
    <x v="6"/>
    <n v="6500"/>
    <n v="0"/>
    <x v="0"/>
    <x v="2"/>
    <s v="Q2"/>
    <x v="0"/>
    <n v="0"/>
    <n v="-6500"/>
    <n v="8500"/>
    <n v="0"/>
    <n v="0"/>
    <n v="0"/>
    <x v="0"/>
    <x v="4"/>
    <s v="Jun"/>
    <x v="1"/>
    <s v="2024-Jun"/>
    <n v="11"/>
    <s v="FREQUENT"/>
  </r>
  <r>
    <x v="1500"/>
    <d v="2024-02-02T00:00:00"/>
    <x v="323"/>
    <s v="Neha Shah"/>
    <s v="Male"/>
    <n v="54"/>
    <x v="3"/>
    <x v="1"/>
    <s v="P103"/>
    <x v="19"/>
    <x v="4"/>
    <x v="0"/>
    <n v="2500"/>
    <x v="0"/>
    <x v="143"/>
    <n v="1600"/>
    <n v="400"/>
    <x v="1"/>
    <x v="0"/>
    <s v="Q1"/>
    <x v="2"/>
    <n v="20"/>
    <n v="0"/>
    <n v="2500"/>
    <n v="500"/>
    <n v="1250000"/>
    <n v="0.2"/>
    <x v="0"/>
    <x v="5"/>
    <s v="Feb"/>
    <x v="0"/>
    <s v="2024-Feb"/>
    <n v="5"/>
    <s v="FREQUENT"/>
  </r>
  <r>
    <x v="1501"/>
    <d v="2024-08-20T00:00:00"/>
    <x v="173"/>
    <s v="Priya Gupta"/>
    <s v="Female"/>
    <n v="28"/>
    <x v="9"/>
    <x v="0"/>
    <s v="P104"/>
    <x v="16"/>
    <x v="4"/>
    <x v="0"/>
    <n v="5000"/>
    <x v="4"/>
    <x v="114"/>
    <n v="3500"/>
    <n v="1000"/>
    <x v="2"/>
    <x v="0"/>
    <s v="Q3"/>
    <x v="0"/>
    <n v="22.22"/>
    <n v="0"/>
    <n v="5000"/>
    <n v="500"/>
    <n v="2500000"/>
    <n v="0.22222222222222221"/>
    <x v="0"/>
    <x v="3"/>
    <s v="Aug"/>
    <x v="2"/>
    <s v="2024-Aug"/>
    <n v="17"/>
    <s v="FREQUENT"/>
  </r>
  <r>
    <x v="1502"/>
    <d v="2024-12-14T00:00:00"/>
    <x v="168"/>
    <s v="Vikram Reddy"/>
    <s v="Male"/>
    <n v="56"/>
    <x v="3"/>
    <x v="1"/>
    <s v="P401"/>
    <x v="0"/>
    <x v="0"/>
    <x v="3"/>
    <n v="800"/>
    <x v="2"/>
    <x v="26"/>
    <n v="2000"/>
    <n v="1040"/>
    <x v="3"/>
    <x v="0"/>
    <s v="Q4"/>
    <x v="1"/>
    <n v="34.21"/>
    <n v="0"/>
    <n v="3200"/>
    <n v="160"/>
    <n v="512000"/>
    <n v="0.34210526315789475"/>
    <x v="0"/>
    <x v="8"/>
    <s v="Dec"/>
    <x v="3"/>
    <s v="2024-Dec"/>
    <n v="10"/>
    <s v="FREQUENT"/>
  </r>
  <r>
    <x v="1503"/>
    <d v="2025-07-24T00:00:00"/>
    <x v="294"/>
    <s v="Ananya Reddy"/>
    <s v="Male"/>
    <n v="27"/>
    <x v="2"/>
    <x v="2"/>
    <s v="P301"/>
    <x v="21"/>
    <x v="3"/>
    <x v="0"/>
    <n v="900"/>
    <x v="4"/>
    <x v="89"/>
    <n v="550"/>
    <n v="260"/>
    <x v="0"/>
    <x v="0"/>
    <s v="Q3"/>
    <x v="1"/>
    <n v="32.1"/>
    <n v="0"/>
    <n v="900"/>
    <n v="90"/>
    <n v="81000"/>
    <n v="0.32098765432098764"/>
    <x v="1"/>
    <x v="2"/>
    <s v="Jul"/>
    <x v="2"/>
    <s v="2025-Jul"/>
    <n v="5"/>
    <s v="FREQUENT"/>
  </r>
  <r>
    <x v="1504"/>
    <d v="2025-06-11T00:00:00"/>
    <x v="87"/>
    <s v="Riya Patel"/>
    <s v="Female"/>
    <n v="33"/>
    <x v="10"/>
    <x v="3"/>
    <s v="P603"/>
    <x v="22"/>
    <x v="6"/>
    <x v="2"/>
    <n v="1200"/>
    <x v="2"/>
    <x v="196"/>
    <n v="1600"/>
    <n v="680"/>
    <x v="3"/>
    <x v="0"/>
    <s v="Q2"/>
    <x v="1"/>
    <n v="29.82"/>
    <n v="0"/>
    <n v="2400"/>
    <n v="120"/>
    <n v="288000"/>
    <n v="0.2982456140350877"/>
    <x v="1"/>
    <x v="4"/>
    <s v="Jun"/>
    <x v="1"/>
    <s v="2025-Jun"/>
    <n v="8"/>
    <s v="FREQUENT"/>
  </r>
  <r>
    <x v="1505"/>
    <d v="2025-03-24T00:00:00"/>
    <x v="280"/>
    <s v="Vikram Mehta"/>
    <s v="Female"/>
    <n v="25"/>
    <x v="3"/>
    <x v="1"/>
    <s v="P501"/>
    <x v="13"/>
    <x v="5"/>
    <x v="0"/>
    <n v="550"/>
    <x v="4"/>
    <x v="274"/>
    <n v="450"/>
    <n v="45"/>
    <x v="4"/>
    <x v="0"/>
    <s v="Q1"/>
    <x v="2"/>
    <n v="9.09"/>
    <n v="0"/>
    <n v="550"/>
    <n v="55"/>
    <n v="30250"/>
    <n v="9.0909090909090912E-2"/>
    <x v="1"/>
    <x v="0"/>
    <s v="Mar"/>
    <x v="0"/>
    <s v="2025-Mar"/>
    <n v="20"/>
    <s v="FREQUENT"/>
  </r>
  <r>
    <x v="1506"/>
    <d v="2024-04-18T00:00:00"/>
    <x v="91"/>
    <s v="Priya Joshi"/>
    <s v="Male"/>
    <n v="21"/>
    <x v="10"/>
    <x v="3"/>
    <s v="P603"/>
    <x v="22"/>
    <x v="6"/>
    <x v="2"/>
    <n v="1200"/>
    <x v="1"/>
    <x v="119"/>
    <n v="1600"/>
    <n v="440"/>
    <x v="2"/>
    <x v="0"/>
    <s v="Q2"/>
    <x v="0"/>
    <n v="21.57"/>
    <n v="0"/>
    <n v="2400"/>
    <n v="360"/>
    <n v="864000"/>
    <n v="0.21568627450980393"/>
    <x v="0"/>
    <x v="7"/>
    <s v="Apr"/>
    <x v="1"/>
    <s v="2024-Apr"/>
    <n v="17"/>
    <s v="FREQUENT"/>
  </r>
  <r>
    <x v="1507"/>
    <d v="2024-04-14T00:00:00"/>
    <x v="235"/>
    <s v="Varun Kumar"/>
    <s v="Female"/>
    <n v="46"/>
    <x v="2"/>
    <x v="2"/>
    <s v="P601"/>
    <x v="17"/>
    <x v="6"/>
    <x v="0"/>
    <n v="3000"/>
    <x v="4"/>
    <x v="129"/>
    <n v="2100"/>
    <n v="600"/>
    <x v="1"/>
    <x v="0"/>
    <s v="Q2"/>
    <x v="1"/>
    <n v="22.22"/>
    <n v="0"/>
    <n v="3000"/>
    <n v="300"/>
    <n v="900000"/>
    <n v="0.22222222222222221"/>
    <x v="0"/>
    <x v="7"/>
    <s v="Apr"/>
    <x v="1"/>
    <s v="2024-Apr"/>
    <n v="6"/>
    <s v="FREQUENT"/>
  </r>
  <r>
    <x v="1508"/>
    <d v="2025-10-07T00:00:00"/>
    <x v="315"/>
    <s v="Varun Das"/>
    <s v="Male"/>
    <n v="58"/>
    <x v="9"/>
    <x v="0"/>
    <s v="P104"/>
    <x v="16"/>
    <x v="4"/>
    <x v="2"/>
    <n v="5000"/>
    <x v="0"/>
    <x v="6"/>
    <n v="7000"/>
    <n v="0"/>
    <x v="0"/>
    <x v="2"/>
    <s v="Q4"/>
    <x v="2"/>
    <n v="0"/>
    <n v="-7000"/>
    <n v="10000"/>
    <n v="2000"/>
    <n v="20000000"/>
    <n v="0"/>
    <x v="1"/>
    <x v="6"/>
    <s v="Oct"/>
    <x v="3"/>
    <s v="2025-Oct"/>
    <n v="4"/>
    <s v="OCASSIONAL"/>
  </r>
  <r>
    <x v="1509"/>
    <d v="2024-06-09T00:00:00"/>
    <x v="179"/>
    <s v="Varun Mishra"/>
    <s v="Female"/>
    <n v="42"/>
    <x v="7"/>
    <x v="1"/>
    <s v="P302"/>
    <x v="15"/>
    <x v="3"/>
    <x v="0"/>
    <n v="2200"/>
    <x v="1"/>
    <x v="21"/>
    <n v="1400"/>
    <n v="470"/>
    <x v="3"/>
    <x v="0"/>
    <s v="Q2"/>
    <x v="0"/>
    <n v="25.13"/>
    <n v="0"/>
    <n v="2200"/>
    <n v="330"/>
    <n v="726000"/>
    <n v="0.25133689839572193"/>
    <x v="0"/>
    <x v="4"/>
    <s v="Jun"/>
    <x v="1"/>
    <s v="2024-Jun"/>
    <n v="11"/>
    <s v="FREQUENT"/>
  </r>
  <r>
    <x v="1510"/>
    <d v="2025-05-25T00:00:00"/>
    <x v="145"/>
    <s v="Akash Sharma"/>
    <s v="Female"/>
    <n v="26"/>
    <x v="7"/>
    <x v="1"/>
    <s v="P104"/>
    <x v="16"/>
    <x v="4"/>
    <x v="0"/>
    <n v="5000"/>
    <x v="1"/>
    <x v="133"/>
    <n v="3500"/>
    <n v="750"/>
    <x v="1"/>
    <x v="0"/>
    <s v="Q2"/>
    <x v="0"/>
    <n v="17.649999999999999"/>
    <n v="0"/>
    <n v="5000"/>
    <n v="750"/>
    <n v="3750000"/>
    <n v="0.17647058823529413"/>
    <x v="1"/>
    <x v="1"/>
    <s v="May"/>
    <x v="1"/>
    <s v="2025-May"/>
    <n v="23"/>
    <s v="FREQUENT"/>
  </r>
  <r>
    <x v="1511"/>
    <d v="2024-05-21T00:00:00"/>
    <x v="158"/>
    <s v="Meera Mishra"/>
    <s v="Male"/>
    <n v="54"/>
    <x v="11"/>
    <x v="3"/>
    <s v="P104"/>
    <x v="16"/>
    <x v="4"/>
    <x v="0"/>
    <n v="5000"/>
    <x v="0"/>
    <x v="108"/>
    <n v="3500"/>
    <n v="500"/>
    <x v="0"/>
    <x v="0"/>
    <s v="Q2"/>
    <x v="0"/>
    <n v="12.5"/>
    <n v="0"/>
    <n v="5000"/>
    <n v="1000"/>
    <n v="5000000"/>
    <n v="0.125"/>
    <x v="0"/>
    <x v="1"/>
    <s v="May"/>
    <x v="1"/>
    <s v="2024-May"/>
    <n v="14"/>
    <s v="FREQUENT"/>
  </r>
  <r>
    <x v="1512"/>
    <d v="2025-03-01T00:00:00"/>
    <x v="148"/>
    <s v="Neha Das"/>
    <s v="Male"/>
    <n v="38"/>
    <x v="9"/>
    <x v="0"/>
    <s v="P101"/>
    <x v="5"/>
    <x v="4"/>
    <x v="2"/>
    <n v="55000"/>
    <x v="3"/>
    <x v="312"/>
    <n v="80000"/>
    <n v="30000"/>
    <x v="1"/>
    <x v="0"/>
    <s v="Q1"/>
    <x v="0"/>
    <n v="27.27"/>
    <n v="0"/>
    <n v="110000"/>
    <n v="0"/>
    <n v="0"/>
    <n v="0.27272727272727271"/>
    <x v="1"/>
    <x v="0"/>
    <s v="Mar"/>
    <x v="0"/>
    <s v="2025-Mar"/>
    <n v="21"/>
    <s v="FREQUENT"/>
  </r>
  <r>
    <x v="1513"/>
    <d v="2024-12-15T00:00:00"/>
    <x v="163"/>
    <s v="Riya Mehta"/>
    <s v="Female"/>
    <n v="50"/>
    <x v="10"/>
    <x v="3"/>
    <s v="P302"/>
    <x v="15"/>
    <x v="3"/>
    <x v="0"/>
    <n v="2200"/>
    <x v="2"/>
    <x v="95"/>
    <n v="1400"/>
    <n v="690"/>
    <x v="2"/>
    <x v="0"/>
    <s v="Q4"/>
    <x v="0"/>
    <n v="33.01"/>
    <n v="0"/>
    <n v="2200"/>
    <n v="110"/>
    <n v="242000"/>
    <n v="0.33014354066985646"/>
    <x v="0"/>
    <x v="8"/>
    <s v="Dec"/>
    <x v="3"/>
    <s v="2024-Dec"/>
    <n v="20"/>
    <s v="FREQUENT"/>
  </r>
  <r>
    <x v="1514"/>
    <d v="2025-01-16T00:00:00"/>
    <x v="417"/>
    <s v="Rahul Iyer"/>
    <s v="Female"/>
    <n v="51"/>
    <x v="11"/>
    <x v="3"/>
    <s v="P703"/>
    <x v="2"/>
    <x v="2"/>
    <x v="0"/>
    <n v="4000"/>
    <x v="4"/>
    <x v="87"/>
    <n v="2900"/>
    <n v="700"/>
    <x v="3"/>
    <x v="0"/>
    <s v="Q1"/>
    <x v="2"/>
    <n v="19.440000000000001"/>
    <n v="0"/>
    <n v="4000"/>
    <n v="400"/>
    <n v="1600000"/>
    <n v="0.19444444444444445"/>
    <x v="1"/>
    <x v="11"/>
    <s v="Jan"/>
    <x v="0"/>
    <s v="2025-Jan"/>
    <n v="2"/>
    <s v="REGULAR"/>
  </r>
  <r>
    <x v="1515"/>
    <d v="2025-11-11T00:00:00"/>
    <x v="31"/>
    <s v="Vikram Das"/>
    <s v="Female"/>
    <n v="39"/>
    <x v="6"/>
    <x v="2"/>
    <s v="P203"/>
    <x v="3"/>
    <x v="1"/>
    <x v="0"/>
    <n v="35000"/>
    <x v="2"/>
    <x v="3"/>
    <n v="27000"/>
    <n v="6250"/>
    <x v="1"/>
    <x v="0"/>
    <s v="Q4"/>
    <x v="1"/>
    <n v="18.8"/>
    <n v="0"/>
    <n v="35000"/>
    <n v="1750"/>
    <n v="61250000"/>
    <n v="0.18796992481203006"/>
    <x v="1"/>
    <x v="10"/>
    <s v="Nov"/>
    <x v="3"/>
    <s v="2025-Nov"/>
    <n v="9"/>
    <s v="FREQUENT"/>
  </r>
  <r>
    <x v="1516"/>
    <d v="2025-03-07T00:00:00"/>
    <x v="213"/>
    <s v="Rohan Shah"/>
    <s v="Male"/>
    <n v="30"/>
    <x v="0"/>
    <x v="0"/>
    <s v="P203"/>
    <x v="3"/>
    <x v="1"/>
    <x v="0"/>
    <n v="35000"/>
    <x v="1"/>
    <x v="48"/>
    <n v="27000"/>
    <n v="2750"/>
    <x v="1"/>
    <x v="0"/>
    <s v="Q1"/>
    <x v="1"/>
    <n v="9.24"/>
    <n v="0"/>
    <n v="35000"/>
    <n v="5250"/>
    <n v="183750000"/>
    <n v="9.2436974789915971E-2"/>
    <x v="1"/>
    <x v="0"/>
    <s v="Mar"/>
    <x v="0"/>
    <s v="2025-Mar"/>
    <n v="3"/>
    <s v="REGULAR"/>
  </r>
  <r>
    <x v="1517"/>
    <d v="2025-02-23T00:00:00"/>
    <x v="167"/>
    <s v="Kavya Sharma"/>
    <s v="Male"/>
    <n v="35"/>
    <x v="5"/>
    <x v="0"/>
    <s v="P501"/>
    <x v="13"/>
    <x v="5"/>
    <x v="0"/>
    <n v="550"/>
    <x v="3"/>
    <x v="313"/>
    <n v="450"/>
    <n v="100"/>
    <x v="4"/>
    <x v="0"/>
    <s v="Q1"/>
    <x v="1"/>
    <n v="18.18"/>
    <n v="0"/>
    <n v="550"/>
    <n v="0"/>
    <n v="0"/>
    <n v="0.18181818181818182"/>
    <x v="1"/>
    <x v="5"/>
    <s v="Feb"/>
    <x v="0"/>
    <s v="2025-Feb"/>
    <n v="15"/>
    <s v="FREQUENT"/>
  </r>
  <r>
    <x v="1518"/>
    <d v="2025-11-29T00:00:00"/>
    <x v="418"/>
    <s v="Arjun Mishra"/>
    <s v="Male"/>
    <n v="54"/>
    <x v="4"/>
    <x v="3"/>
    <s v="P401"/>
    <x v="0"/>
    <x v="0"/>
    <x v="2"/>
    <n v="800"/>
    <x v="2"/>
    <x v="38"/>
    <n v="1000"/>
    <n v="520"/>
    <x v="0"/>
    <x v="0"/>
    <s v="Q4"/>
    <x v="1"/>
    <n v="34.21"/>
    <n v="0"/>
    <n v="1600"/>
    <n v="80"/>
    <n v="128000"/>
    <n v="0.34210526315789475"/>
    <x v="1"/>
    <x v="10"/>
    <s v="Nov"/>
    <x v="3"/>
    <s v="2025-Nov"/>
    <n v="3"/>
    <s v="REGULAR"/>
  </r>
  <r>
    <x v="1519"/>
    <d v="2024-01-11T00:00:00"/>
    <x v="419"/>
    <s v="Pooja Kumar"/>
    <s v="Female"/>
    <n v="22"/>
    <x v="0"/>
    <x v="0"/>
    <s v="P703"/>
    <x v="2"/>
    <x v="2"/>
    <x v="2"/>
    <n v="4000"/>
    <x v="2"/>
    <x v="6"/>
    <n v="5800"/>
    <n v="0"/>
    <x v="0"/>
    <x v="2"/>
    <s v="Q1"/>
    <x v="2"/>
    <n v="0"/>
    <n v="-5800"/>
    <n v="8000"/>
    <n v="400"/>
    <n v="3200000"/>
    <n v="0"/>
    <x v="0"/>
    <x v="11"/>
    <s v="Jan"/>
    <x v="0"/>
    <s v="2024-Jan"/>
    <n v="1"/>
    <s v="REGULAR"/>
  </r>
  <r>
    <x v="1520"/>
    <d v="2024-03-27T00:00:00"/>
    <x v="252"/>
    <s v="Simran Malhotra"/>
    <s v="Female"/>
    <n v="43"/>
    <x v="5"/>
    <x v="0"/>
    <s v="P303"/>
    <x v="4"/>
    <x v="3"/>
    <x v="2"/>
    <n v="3500"/>
    <x v="4"/>
    <x v="279"/>
    <n v="4600"/>
    <n v="-1700"/>
    <x v="1"/>
    <x v="1"/>
    <s v="Q1"/>
    <x v="0"/>
    <n v="26.98"/>
    <n v="-9200"/>
    <n v="7000"/>
    <n v="700"/>
    <n v="4900000"/>
    <n v="0.26984126984126983"/>
    <x v="0"/>
    <x v="0"/>
    <s v="Mar"/>
    <x v="0"/>
    <s v="2024-Mar"/>
    <n v="11"/>
    <s v="FREQUENT"/>
  </r>
  <r>
    <x v="1521"/>
    <d v="2024-06-17T00:00:00"/>
    <x v="31"/>
    <s v="Vikram Das"/>
    <s v="Female"/>
    <n v="39"/>
    <x v="6"/>
    <x v="2"/>
    <s v="P403"/>
    <x v="6"/>
    <x v="0"/>
    <x v="2"/>
    <n v="2500"/>
    <x v="4"/>
    <x v="114"/>
    <n v="3000"/>
    <n v="1500"/>
    <x v="1"/>
    <x v="0"/>
    <s v="Q2"/>
    <x v="1"/>
    <n v="33.33"/>
    <n v="0"/>
    <n v="5000"/>
    <n v="500"/>
    <n v="2500000"/>
    <n v="0.33333333333333331"/>
    <x v="0"/>
    <x v="4"/>
    <s v="Jun"/>
    <x v="1"/>
    <s v="2024-Jun"/>
    <n v="9"/>
    <s v="FREQUENT"/>
  </r>
  <r>
    <x v="1522"/>
    <d v="2025-11-07T00:00:00"/>
    <x v="89"/>
    <s v="Sneha Reddy"/>
    <s v="Female"/>
    <n v="47"/>
    <x v="2"/>
    <x v="2"/>
    <s v="P701"/>
    <x v="8"/>
    <x v="2"/>
    <x v="0"/>
    <n v="4500"/>
    <x v="3"/>
    <x v="114"/>
    <n v="3200"/>
    <n v="1300"/>
    <x v="1"/>
    <x v="0"/>
    <s v="Q4"/>
    <x v="2"/>
    <n v="28.89"/>
    <n v="0"/>
    <n v="4500"/>
    <n v="0"/>
    <n v="0"/>
    <n v="0.28888888888888886"/>
    <x v="1"/>
    <x v="10"/>
    <s v="Nov"/>
    <x v="3"/>
    <s v="2025-Nov"/>
    <n v="17"/>
    <s v="FREQUENT"/>
  </r>
  <r>
    <x v="1523"/>
    <d v="2025-10-08T00:00:00"/>
    <x v="10"/>
    <s v="Pooja Mehta"/>
    <s v="Male"/>
    <n v="36"/>
    <x v="2"/>
    <x v="2"/>
    <s v="P703"/>
    <x v="2"/>
    <x v="2"/>
    <x v="2"/>
    <n v="4000"/>
    <x v="1"/>
    <x v="71"/>
    <n v="5800"/>
    <n v="1000"/>
    <x v="3"/>
    <x v="0"/>
    <s v="Q4"/>
    <x v="0"/>
    <n v="14.71"/>
    <n v="0"/>
    <n v="8000"/>
    <n v="1200"/>
    <n v="9600000"/>
    <n v="0.14705882352941177"/>
    <x v="1"/>
    <x v="6"/>
    <s v="Oct"/>
    <x v="3"/>
    <s v="2025-Oct"/>
    <n v="23"/>
    <s v="FREQUENT"/>
  </r>
  <r>
    <x v="1524"/>
    <d v="2024-10-29T00:00:00"/>
    <x v="357"/>
    <s v="Akash Kumar"/>
    <s v="Female"/>
    <n v="47"/>
    <x v="4"/>
    <x v="3"/>
    <s v="P403"/>
    <x v="6"/>
    <x v="0"/>
    <x v="2"/>
    <n v="2500"/>
    <x v="2"/>
    <x v="80"/>
    <n v="3000"/>
    <n v="1750"/>
    <x v="2"/>
    <x v="0"/>
    <s v="Q4"/>
    <x v="1"/>
    <n v="36.840000000000003"/>
    <n v="0"/>
    <n v="5000"/>
    <n v="250"/>
    <n v="1250000"/>
    <n v="0.36842105263157893"/>
    <x v="0"/>
    <x v="6"/>
    <s v="Oct"/>
    <x v="3"/>
    <s v="2024-Oct"/>
    <n v="8"/>
    <s v="FREQUENT"/>
  </r>
  <r>
    <x v="1525"/>
    <d v="2025-07-20T00:00:00"/>
    <x v="54"/>
    <s v="Varun Das"/>
    <s v="Male"/>
    <n v="26"/>
    <x v="3"/>
    <x v="1"/>
    <s v="P302"/>
    <x v="15"/>
    <x v="3"/>
    <x v="2"/>
    <n v="2200"/>
    <x v="4"/>
    <x v="60"/>
    <n v="2800"/>
    <n v="1160"/>
    <x v="3"/>
    <x v="0"/>
    <s v="Q3"/>
    <x v="0"/>
    <n v="29.29"/>
    <n v="0"/>
    <n v="4400"/>
    <n v="440"/>
    <n v="1936000"/>
    <n v="0.29292929292929293"/>
    <x v="1"/>
    <x v="2"/>
    <s v="Jul"/>
    <x v="2"/>
    <s v="2025-Jul"/>
    <n v="32"/>
    <s v="FREQUENT"/>
  </r>
  <r>
    <x v="1526"/>
    <d v="2024-12-18T00:00:00"/>
    <x v="375"/>
    <s v="Aditya Verma"/>
    <s v="Female"/>
    <n v="58"/>
    <x v="2"/>
    <x v="2"/>
    <s v="P101"/>
    <x v="5"/>
    <x v="4"/>
    <x v="2"/>
    <n v="55000"/>
    <x v="1"/>
    <x v="6"/>
    <n v="80000"/>
    <n v="0"/>
    <x v="0"/>
    <x v="2"/>
    <s v="Q4"/>
    <x v="2"/>
    <n v="0"/>
    <n v="-80000"/>
    <n v="110000"/>
    <n v="16500"/>
    <n v="1815000000"/>
    <n v="0"/>
    <x v="0"/>
    <x v="8"/>
    <s v="Dec"/>
    <x v="3"/>
    <s v="2024-Dec"/>
    <n v="5"/>
    <s v="FREQUENT"/>
  </r>
  <r>
    <x v="1527"/>
    <d v="2025-09-17T00:00:00"/>
    <x v="300"/>
    <s v="Aditya Shah"/>
    <s v="Male"/>
    <n v="55"/>
    <x v="0"/>
    <x v="0"/>
    <s v="P105"/>
    <x v="20"/>
    <x v="4"/>
    <x v="0"/>
    <n v="22000"/>
    <x v="1"/>
    <x v="120"/>
    <n v="16500"/>
    <n v="2200"/>
    <x v="3"/>
    <x v="0"/>
    <s v="Q3"/>
    <x v="2"/>
    <n v="11.76"/>
    <n v="0"/>
    <n v="22000"/>
    <n v="3300"/>
    <n v="72600000"/>
    <n v="0.11764705882352941"/>
    <x v="1"/>
    <x v="9"/>
    <s v="Sep"/>
    <x v="2"/>
    <s v="2025-Sep"/>
    <n v="4"/>
    <s v="OCASSIONAL"/>
  </r>
  <r>
    <x v="1528"/>
    <d v="2024-07-29T00:00:00"/>
    <x v="143"/>
    <s v="Vikram Gupta"/>
    <s v="Male"/>
    <n v="24"/>
    <x v="2"/>
    <x v="2"/>
    <s v="P601"/>
    <x v="17"/>
    <x v="6"/>
    <x v="0"/>
    <n v="3000"/>
    <x v="4"/>
    <x v="129"/>
    <n v="2100"/>
    <n v="600"/>
    <x v="2"/>
    <x v="0"/>
    <s v="Q3"/>
    <x v="1"/>
    <n v="22.22"/>
    <n v="0"/>
    <n v="3000"/>
    <n v="300"/>
    <n v="900000"/>
    <n v="0.22222222222222221"/>
    <x v="0"/>
    <x v="2"/>
    <s v="Jul"/>
    <x v="2"/>
    <s v="2024-Jul"/>
    <n v="12"/>
    <s v="FREQUENT"/>
  </r>
  <r>
    <x v="1529"/>
    <d v="2025-03-28T00:00:00"/>
    <x v="280"/>
    <s v="Vikram Mehta"/>
    <s v="Female"/>
    <n v="25"/>
    <x v="3"/>
    <x v="1"/>
    <s v="P703"/>
    <x v="2"/>
    <x v="2"/>
    <x v="3"/>
    <n v="4000"/>
    <x v="3"/>
    <x v="147"/>
    <n v="11600"/>
    <n v="4400"/>
    <x v="1"/>
    <x v="0"/>
    <s v="Q1"/>
    <x v="2"/>
    <n v="27.5"/>
    <n v="0"/>
    <n v="16000"/>
    <n v="0"/>
    <n v="0"/>
    <n v="0.27500000000000002"/>
    <x v="1"/>
    <x v="0"/>
    <s v="Mar"/>
    <x v="0"/>
    <s v="2025-Mar"/>
    <n v="20"/>
    <s v="FREQUENT"/>
  </r>
  <r>
    <x v="1530"/>
    <d v="2025-10-26T00:00:00"/>
    <x v="409"/>
    <s v="Rohan Mishra"/>
    <s v="Male"/>
    <n v="26"/>
    <x v="11"/>
    <x v="3"/>
    <s v="P402"/>
    <x v="10"/>
    <x v="0"/>
    <x v="0"/>
    <n v="600"/>
    <x v="4"/>
    <x v="6"/>
    <n v="380"/>
    <n v="0"/>
    <x v="3"/>
    <x v="2"/>
    <s v="Q4"/>
    <x v="2"/>
    <n v="0"/>
    <n v="-380"/>
    <n v="600"/>
    <n v="60"/>
    <n v="36000"/>
    <n v="0"/>
    <x v="1"/>
    <x v="6"/>
    <s v="Oct"/>
    <x v="3"/>
    <s v="2025-Oct"/>
    <n v="6"/>
    <s v="FREQUENT"/>
  </r>
  <r>
    <x v="1531"/>
    <d v="2024-03-27T00:00:00"/>
    <x v="2"/>
    <s v="Neha Singh"/>
    <s v="Female"/>
    <n v="43"/>
    <x v="2"/>
    <x v="2"/>
    <s v="P102"/>
    <x v="11"/>
    <x v="4"/>
    <x v="0"/>
    <n v="28000"/>
    <x v="4"/>
    <x v="12"/>
    <n v="21000"/>
    <n v="4200"/>
    <x v="2"/>
    <x v="0"/>
    <s v="Q1"/>
    <x v="0"/>
    <n v="16.670000000000002"/>
    <n v="0"/>
    <n v="28000"/>
    <n v="2800"/>
    <n v="78400000"/>
    <n v="0.16666666666666666"/>
    <x v="0"/>
    <x v="0"/>
    <s v="Mar"/>
    <x v="0"/>
    <s v="2024-Mar"/>
    <n v="13"/>
    <s v="FREQUENT"/>
  </r>
  <r>
    <x v="1532"/>
    <d v="2024-05-09T00:00:00"/>
    <x v="318"/>
    <s v="Amit Sharma"/>
    <s v="Female"/>
    <n v="38"/>
    <x v="9"/>
    <x v="0"/>
    <s v="P503"/>
    <x v="12"/>
    <x v="5"/>
    <x v="2"/>
    <n v="450"/>
    <x v="3"/>
    <x v="78"/>
    <n v="660"/>
    <n v="240"/>
    <x v="4"/>
    <x v="0"/>
    <s v="Q2"/>
    <x v="0"/>
    <n v="26.67"/>
    <n v="0"/>
    <n v="900"/>
    <n v="0"/>
    <n v="0"/>
    <n v="0.26666666666666666"/>
    <x v="0"/>
    <x v="1"/>
    <s v="May"/>
    <x v="1"/>
    <s v="2024-May"/>
    <n v="14"/>
    <s v="FREQUENT"/>
  </r>
  <r>
    <x v="1533"/>
    <d v="2024-04-05T00:00:00"/>
    <x v="6"/>
    <s v="Kavya Joshi"/>
    <s v="Male"/>
    <n v="53"/>
    <x v="6"/>
    <x v="2"/>
    <s v="P503"/>
    <x v="12"/>
    <x v="5"/>
    <x v="1"/>
    <n v="450"/>
    <x v="1"/>
    <x v="144"/>
    <n v="990"/>
    <n v="157.5"/>
    <x v="2"/>
    <x v="0"/>
    <s v="Q2"/>
    <x v="1"/>
    <n v="13.73"/>
    <n v="0"/>
    <n v="1350"/>
    <n v="202.5"/>
    <n v="273375"/>
    <n v="0.13725490196078433"/>
    <x v="0"/>
    <x v="7"/>
    <s v="Apr"/>
    <x v="1"/>
    <s v="2024-Apr"/>
    <n v="8"/>
    <s v="FREQUENT"/>
  </r>
  <r>
    <x v="1534"/>
    <d v="2025-10-12T00:00:00"/>
    <x v="420"/>
    <s v="Sneha Patel"/>
    <s v="Female"/>
    <n v="53"/>
    <x v="1"/>
    <x v="1"/>
    <s v="P201"/>
    <x v="9"/>
    <x v="1"/>
    <x v="2"/>
    <n v="8500"/>
    <x v="2"/>
    <x v="6"/>
    <n v="13000"/>
    <n v="0"/>
    <x v="1"/>
    <x v="2"/>
    <s v="Q4"/>
    <x v="2"/>
    <n v="0"/>
    <n v="-13000"/>
    <n v="17000"/>
    <n v="850"/>
    <n v="14450000"/>
    <n v="0"/>
    <x v="1"/>
    <x v="6"/>
    <s v="Oct"/>
    <x v="3"/>
    <s v="2025-Oct"/>
    <n v="1"/>
    <s v="REGULAR"/>
  </r>
  <r>
    <x v="1535"/>
    <d v="2025-07-06T00:00:00"/>
    <x v="254"/>
    <s v="Priya Kumar"/>
    <s v="Female"/>
    <n v="27"/>
    <x v="4"/>
    <x v="3"/>
    <s v="P602"/>
    <x v="18"/>
    <x v="6"/>
    <x v="2"/>
    <n v="3500"/>
    <x v="4"/>
    <x v="8"/>
    <n v="5000"/>
    <n v="1300"/>
    <x v="1"/>
    <x v="0"/>
    <s v="Q3"/>
    <x v="0"/>
    <n v="20.63"/>
    <n v="0"/>
    <n v="7000"/>
    <n v="700"/>
    <n v="4900000"/>
    <n v="0.20634920634920634"/>
    <x v="1"/>
    <x v="2"/>
    <s v="Jul"/>
    <x v="2"/>
    <s v="2025-Jul"/>
    <n v="12"/>
    <s v="FREQUENT"/>
  </r>
  <r>
    <x v="1536"/>
    <d v="2024-11-07T00:00:00"/>
    <x v="297"/>
    <s v="Karan Das"/>
    <s v="Male"/>
    <n v="29"/>
    <x v="3"/>
    <x v="1"/>
    <s v="P403"/>
    <x v="6"/>
    <x v="0"/>
    <x v="0"/>
    <n v="2500"/>
    <x v="2"/>
    <x v="104"/>
    <n v="1500"/>
    <n v="875"/>
    <x v="4"/>
    <x v="0"/>
    <s v="Q4"/>
    <x v="0"/>
    <n v="36.840000000000003"/>
    <n v="0"/>
    <n v="2500"/>
    <n v="125"/>
    <n v="312500"/>
    <n v="0.36842105263157893"/>
    <x v="0"/>
    <x v="10"/>
    <s v="Nov"/>
    <x v="3"/>
    <s v="2024-Nov"/>
    <n v="5"/>
    <s v="FREQUENT"/>
  </r>
  <r>
    <x v="1537"/>
    <d v="2024-03-02T00:00:00"/>
    <x v="411"/>
    <s v="Sahil Kumar"/>
    <s v="Female"/>
    <n v="28"/>
    <x v="11"/>
    <x v="3"/>
    <s v="P401"/>
    <x v="0"/>
    <x v="0"/>
    <x v="3"/>
    <n v="800"/>
    <x v="2"/>
    <x v="26"/>
    <n v="2000"/>
    <n v="1040"/>
    <x v="1"/>
    <x v="0"/>
    <s v="Q1"/>
    <x v="2"/>
    <n v="34.21"/>
    <n v="0"/>
    <n v="3200"/>
    <n v="160"/>
    <n v="512000"/>
    <n v="0.34210526315789475"/>
    <x v="0"/>
    <x v="0"/>
    <s v="Mar"/>
    <x v="0"/>
    <s v="2024-Mar"/>
    <n v="2"/>
    <s v="REGULAR"/>
  </r>
  <r>
    <x v="1538"/>
    <d v="2024-05-06T00:00:00"/>
    <x v="270"/>
    <s v="Amit Das"/>
    <s v="Male"/>
    <n v="22"/>
    <x v="7"/>
    <x v="1"/>
    <s v="P102"/>
    <x v="11"/>
    <x v="4"/>
    <x v="0"/>
    <n v="28000"/>
    <x v="1"/>
    <x v="6"/>
    <n v="21000"/>
    <n v="0"/>
    <x v="3"/>
    <x v="2"/>
    <s v="Q2"/>
    <x v="2"/>
    <n v="0"/>
    <n v="-21000"/>
    <n v="28000"/>
    <n v="4200"/>
    <n v="117600000"/>
    <n v="0"/>
    <x v="0"/>
    <x v="1"/>
    <s v="May"/>
    <x v="1"/>
    <s v="2024-May"/>
    <n v="3"/>
    <s v="REGULAR"/>
  </r>
  <r>
    <x v="1539"/>
    <d v="2025-04-04T00:00:00"/>
    <x v="329"/>
    <s v="Ananya Das"/>
    <s v="Female"/>
    <n v="51"/>
    <x v="0"/>
    <x v="0"/>
    <s v="P302"/>
    <x v="15"/>
    <x v="3"/>
    <x v="1"/>
    <n v="2200"/>
    <x v="2"/>
    <x v="231"/>
    <n v="4200"/>
    <n v="2070"/>
    <x v="2"/>
    <x v="0"/>
    <s v="Q2"/>
    <x v="1"/>
    <n v="33.01"/>
    <n v="0"/>
    <n v="6600"/>
    <n v="330"/>
    <n v="2178000"/>
    <n v="0.33014354066985646"/>
    <x v="1"/>
    <x v="7"/>
    <s v="Apr"/>
    <x v="1"/>
    <s v="2025-Apr"/>
    <n v="10"/>
    <s v="FREQUENT"/>
  </r>
  <r>
    <x v="1540"/>
    <d v="2024-12-13T00:00:00"/>
    <x v="41"/>
    <s v="Pooja Joshi"/>
    <s v="Female"/>
    <n v="24"/>
    <x v="1"/>
    <x v="1"/>
    <s v="P203"/>
    <x v="3"/>
    <x v="1"/>
    <x v="0"/>
    <n v="35000"/>
    <x v="1"/>
    <x v="314"/>
    <n v="27000"/>
    <n v="-2750"/>
    <x v="0"/>
    <x v="1"/>
    <s v="Q4"/>
    <x v="1"/>
    <n v="9.24"/>
    <n v="-54000"/>
    <n v="35000"/>
    <n v="5250"/>
    <n v="183750000"/>
    <n v="9.2436974789915971E-2"/>
    <x v="0"/>
    <x v="8"/>
    <s v="Dec"/>
    <x v="3"/>
    <s v="2024-Dec"/>
    <n v="14"/>
    <s v="FREQUENT"/>
  </r>
  <r>
    <x v="1541"/>
    <d v="2025-08-02T00:00:00"/>
    <x v="332"/>
    <s v="Kavya Malhotra"/>
    <s v="Female"/>
    <n v="55"/>
    <x v="9"/>
    <x v="0"/>
    <s v="P703"/>
    <x v="2"/>
    <x v="2"/>
    <x v="0"/>
    <n v="4000"/>
    <x v="0"/>
    <x v="128"/>
    <n v="2900"/>
    <n v="300"/>
    <x v="0"/>
    <x v="0"/>
    <s v="Q3"/>
    <x v="0"/>
    <n v="9.3800000000000008"/>
    <n v="0"/>
    <n v="4000"/>
    <n v="800"/>
    <n v="3200000"/>
    <n v="9.375E-2"/>
    <x v="1"/>
    <x v="3"/>
    <s v="Aug"/>
    <x v="2"/>
    <s v="2025-Aug"/>
    <n v="9"/>
    <s v="FREQUENT"/>
  </r>
  <r>
    <x v="1542"/>
    <d v="2025-06-30T00:00:00"/>
    <x v="84"/>
    <s v="Vikram Joshi"/>
    <s v="Female"/>
    <n v="52"/>
    <x v="11"/>
    <x v="3"/>
    <s v="P603"/>
    <x v="22"/>
    <x v="6"/>
    <x v="1"/>
    <n v="1200"/>
    <x v="4"/>
    <x v="173"/>
    <n v="2400"/>
    <n v="840"/>
    <x v="1"/>
    <x v="0"/>
    <s v="Q2"/>
    <x v="2"/>
    <n v="25.93"/>
    <n v="0"/>
    <n v="3600"/>
    <n v="360"/>
    <n v="1296000"/>
    <n v="0.25925925925925924"/>
    <x v="1"/>
    <x v="4"/>
    <s v="Jun"/>
    <x v="1"/>
    <s v="2025-Jun"/>
    <n v="5"/>
    <s v="FREQUENT"/>
  </r>
  <r>
    <x v="1543"/>
    <d v="2025-11-13T00:00:00"/>
    <x v="30"/>
    <s v="Sneha Mishra"/>
    <s v="Male"/>
    <n v="56"/>
    <x v="7"/>
    <x v="1"/>
    <s v="P703"/>
    <x v="2"/>
    <x v="2"/>
    <x v="0"/>
    <n v="4000"/>
    <x v="2"/>
    <x v="2"/>
    <n v="2900"/>
    <n v="900"/>
    <x v="2"/>
    <x v="0"/>
    <s v="Q4"/>
    <x v="0"/>
    <n v="23.68"/>
    <n v="0"/>
    <n v="4000"/>
    <n v="200"/>
    <n v="800000"/>
    <n v="0.23684210526315788"/>
    <x v="1"/>
    <x v="10"/>
    <s v="Nov"/>
    <x v="3"/>
    <s v="2025-Nov"/>
    <n v="25"/>
    <s v="FREQUENT"/>
  </r>
  <r>
    <x v="1544"/>
    <d v="2025-01-21T00:00:00"/>
    <x v="233"/>
    <s v="Ananya Sharma"/>
    <s v="Female"/>
    <n v="39"/>
    <x v="0"/>
    <x v="0"/>
    <s v="P503"/>
    <x v="12"/>
    <x v="5"/>
    <x v="0"/>
    <n v="450"/>
    <x v="3"/>
    <x v="113"/>
    <n v="330"/>
    <n v="120"/>
    <x v="3"/>
    <x v="0"/>
    <s v="Q1"/>
    <x v="2"/>
    <n v="26.67"/>
    <n v="0"/>
    <n v="450"/>
    <n v="0"/>
    <n v="0"/>
    <n v="0.26666666666666666"/>
    <x v="1"/>
    <x v="11"/>
    <s v="Jan"/>
    <x v="0"/>
    <s v="2025-Jan"/>
    <n v="5"/>
    <s v="FREQUENT"/>
  </r>
  <r>
    <x v="1545"/>
    <d v="2025-06-12T00:00:00"/>
    <x v="229"/>
    <s v="Meera Patel"/>
    <s v="Male"/>
    <n v="27"/>
    <x v="5"/>
    <x v="0"/>
    <s v="P602"/>
    <x v="18"/>
    <x v="6"/>
    <x v="2"/>
    <n v="3500"/>
    <x v="3"/>
    <x v="148"/>
    <n v="5000"/>
    <n v="2000"/>
    <x v="1"/>
    <x v="0"/>
    <s v="Q2"/>
    <x v="2"/>
    <n v="28.57"/>
    <n v="0"/>
    <n v="7000"/>
    <n v="0"/>
    <n v="0"/>
    <n v="0.2857142857142857"/>
    <x v="1"/>
    <x v="4"/>
    <s v="Jun"/>
    <x v="1"/>
    <s v="2025-Jun"/>
    <n v="6"/>
    <s v="FREQUENT"/>
  </r>
  <r>
    <x v="1546"/>
    <d v="2025-04-10T00:00:00"/>
    <x v="10"/>
    <s v="Pooja Mehta"/>
    <s v="Male"/>
    <n v="36"/>
    <x v="2"/>
    <x v="2"/>
    <s v="P104"/>
    <x v="16"/>
    <x v="4"/>
    <x v="2"/>
    <n v="5000"/>
    <x v="2"/>
    <x v="256"/>
    <n v="7000"/>
    <n v="2500"/>
    <x v="1"/>
    <x v="0"/>
    <s v="Q2"/>
    <x v="0"/>
    <n v="26.32"/>
    <n v="0"/>
    <n v="10000"/>
    <n v="500"/>
    <n v="5000000"/>
    <n v="0.26315789473684209"/>
    <x v="1"/>
    <x v="7"/>
    <s v="Apr"/>
    <x v="1"/>
    <s v="2025-Apr"/>
    <n v="23"/>
    <s v="FREQUENT"/>
  </r>
  <r>
    <x v="1547"/>
    <d v="2025-02-25T00:00:00"/>
    <x v="129"/>
    <s v="Rohan Nair"/>
    <s v="Male"/>
    <n v="47"/>
    <x v="4"/>
    <x v="3"/>
    <s v="P103"/>
    <x v="19"/>
    <x v="4"/>
    <x v="0"/>
    <n v="2500"/>
    <x v="0"/>
    <x v="143"/>
    <n v="1600"/>
    <n v="400"/>
    <x v="1"/>
    <x v="0"/>
    <s v="Q1"/>
    <x v="1"/>
    <n v="20"/>
    <n v="0"/>
    <n v="2500"/>
    <n v="500"/>
    <n v="1250000"/>
    <n v="0.2"/>
    <x v="1"/>
    <x v="5"/>
    <s v="Feb"/>
    <x v="0"/>
    <s v="2025-Feb"/>
    <n v="6"/>
    <s v="FREQUENT"/>
  </r>
  <r>
    <x v="1548"/>
    <d v="2024-05-13T00:00:00"/>
    <x v="148"/>
    <s v="Neha Das"/>
    <s v="Male"/>
    <n v="38"/>
    <x v="9"/>
    <x v="0"/>
    <s v="P502"/>
    <x v="7"/>
    <x v="5"/>
    <x v="2"/>
    <n v="700"/>
    <x v="4"/>
    <x v="210"/>
    <n v="1140"/>
    <n v="120"/>
    <x v="1"/>
    <x v="0"/>
    <s v="Q2"/>
    <x v="0"/>
    <n v="9.52"/>
    <n v="0"/>
    <n v="1400"/>
    <n v="140"/>
    <n v="196000"/>
    <n v="9.5238095238095233E-2"/>
    <x v="0"/>
    <x v="1"/>
    <s v="May"/>
    <x v="1"/>
    <s v="2024-May"/>
    <n v="21"/>
    <s v="FREQUENT"/>
  </r>
  <r>
    <x v="1549"/>
    <d v="2025-11-24T00:00:00"/>
    <x v="8"/>
    <s v="Akash Mehta"/>
    <s v="Female"/>
    <n v="59"/>
    <x v="2"/>
    <x v="2"/>
    <s v="P503"/>
    <x v="12"/>
    <x v="5"/>
    <x v="1"/>
    <n v="450"/>
    <x v="4"/>
    <x v="64"/>
    <n v="990"/>
    <n v="225"/>
    <x v="2"/>
    <x v="0"/>
    <s v="Q4"/>
    <x v="1"/>
    <n v="18.52"/>
    <n v="0"/>
    <n v="1350"/>
    <n v="135"/>
    <n v="182250"/>
    <n v="0.18518518518518517"/>
    <x v="1"/>
    <x v="10"/>
    <s v="Nov"/>
    <x v="3"/>
    <s v="2025-Nov"/>
    <n v="11"/>
    <s v="FREQUENT"/>
  </r>
  <r>
    <x v="1550"/>
    <d v="2025-02-08T00:00:00"/>
    <x v="322"/>
    <s v="Arjun Das"/>
    <s v="Female"/>
    <n v="49"/>
    <x v="9"/>
    <x v="0"/>
    <s v="P301"/>
    <x v="21"/>
    <x v="3"/>
    <x v="0"/>
    <n v="900"/>
    <x v="3"/>
    <x v="78"/>
    <n v="550"/>
    <n v="350"/>
    <x v="2"/>
    <x v="0"/>
    <s v="Q1"/>
    <x v="0"/>
    <n v="38.89"/>
    <n v="0"/>
    <n v="900"/>
    <n v="0"/>
    <n v="0"/>
    <n v="0.3888888888888889"/>
    <x v="1"/>
    <x v="5"/>
    <s v="Feb"/>
    <x v="0"/>
    <s v="2025-Feb"/>
    <n v="8"/>
    <s v="FREQUENT"/>
  </r>
  <r>
    <x v="1551"/>
    <d v="2025-03-26T00:00:00"/>
    <x v="282"/>
    <s v="Meera Malhotra"/>
    <s v="Female"/>
    <n v="40"/>
    <x v="5"/>
    <x v="0"/>
    <s v="P703"/>
    <x v="2"/>
    <x v="2"/>
    <x v="1"/>
    <n v="4000"/>
    <x v="4"/>
    <x v="116"/>
    <n v="8700"/>
    <n v="2100"/>
    <x v="0"/>
    <x v="0"/>
    <s v="Q1"/>
    <x v="0"/>
    <n v="19.440000000000001"/>
    <n v="0"/>
    <n v="12000"/>
    <n v="1200"/>
    <n v="14400000"/>
    <n v="0.19444444444444445"/>
    <x v="1"/>
    <x v="0"/>
    <s v="Mar"/>
    <x v="0"/>
    <s v="2025-Mar"/>
    <n v="12"/>
    <s v="FREQUENT"/>
  </r>
  <r>
    <x v="1552"/>
    <d v="2025-03-02T00:00:00"/>
    <x v="194"/>
    <s v="Pooja Mishra"/>
    <s v="Female"/>
    <n v="40"/>
    <x v="3"/>
    <x v="1"/>
    <s v="P201"/>
    <x v="9"/>
    <x v="1"/>
    <x v="3"/>
    <n v="8500"/>
    <x v="2"/>
    <x v="315"/>
    <n v="26000"/>
    <n v="6300"/>
    <x v="1"/>
    <x v="0"/>
    <s v="Q1"/>
    <x v="0"/>
    <n v="19.5"/>
    <n v="0"/>
    <n v="34000"/>
    <n v="1700"/>
    <n v="57800000"/>
    <n v="0.19504643962848298"/>
    <x v="1"/>
    <x v="0"/>
    <s v="Mar"/>
    <x v="0"/>
    <s v="2025-Mar"/>
    <n v="7"/>
    <s v="FREQUENT"/>
  </r>
  <r>
    <x v="1553"/>
    <d v="2025-12-29T00:00:00"/>
    <x v="385"/>
    <s v="Rohan Shah"/>
    <s v="Female"/>
    <n v="29"/>
    <x v="2"/>
    <x v="2"/>
    <s v="P501"/>
    <x v="13"/>
    <x v="5"/>
    <x v="1"/>
    <n v="550"/>
    <x v="0"/>
    <x v="211"/>
    <n v="1350"/>
    <n v="-30"/>
    <x v="1"/>
    <x v="0"/>
    <s v="Q4"/>
    <x v="1"/>
    <n v="-2.27"/>
    <n v="0"/>
    <n v="1650"/>
    <n v="330"/>
    <n v="544500"/>
    <n v="-2.2727272727272728E-2"/>
    <x v="1"/>
    <x v="8"/>
    <s v="Dec"/>
    <x v="3"/>
    <s v="2025-Dec"/>
    <n v="3"/>
    <s v="REGULAR"/>
  </r>
  <r>
    <x v="1554"/>
    <d v="2025-06-25T00:00:00"/>
    <x v="212"/>
    <s v="Neha Shah"/>
    <s v="Male"/>
    <n v="33"/>
    <x v="9"/>
    <x v="0"/>
    <s v="P104"/>
    <x v="16"/>
    <x v="4"/>
    <x v="2"/>
    <n v="5000"/>
    <x v="2"/>
    <x v="256"/>
    <n v="7000"/>
    <n v="2500"/>
    <x v="3"/>
    <x v="0"/>
    <s v="Q2"/>
    <x v="0"/>
    <n v="26.32"/>
    <n v="0"/>
    <n v="10000"/>
    <n v="500"/>
    <n v="5000000"/>
    <n v="0.26315789473684209"/>
    <x v="1"/>
    <x v="4"/>
    <s v="Jun"/>
    <x v="1"/>
    <s v="2025-Jun"/>
    <n v="13"/>
    <s v="FREQUENT"/>
  </r>
  <r>
    <x v="1555"/>
    <d v="2024-02-03T00:00:00"/>
    <x v="250"/>
    <s v="Meera Sharma"/>
    <s v="Female"/>
    <n v="41"/>
    <x v="8"/>
    <x v="2"/>
    <s v="P201"/>
    <x v="9"/>
    <x v="1"/>
    <x v="0"/>
    <n v="8500"/>
    <x v="1"/>
    <x v="15"/>
    <n v="6500"/>
    <n v="725"/>
    <x v="0"/>
    <x v="0"/>
    <s v="Q1"/>
    <x v="2"/>
    <n v="10.029999999999999"/>
    <n v="0"/>
    <n v="8500"/>
    <n v="1275"/>
    <n v="10837500"/>
    <n v="0.10034602076124567"/>
    <x v="0"/>
    <x v="5"/>
    <s v="Feb"/>
    <x v="0"/>
    <s v="2024-Feb"/>
    <n v="3"/>
    <s v="REGULAR"/>
  </r>
  <r>
    <x v="1556"/>
    <d v="2024-05-01T00:00:00"/>
    <x v="394"/>
    <s v="Ananya Singh"/>
    <s v="Female"/>
    <n v="50"/>
    <x v="6"/>
    <x v="2"/>
    <s v="P603"/>
    <x v="22"/>
    <x v="6"/>
    <x v="0"/>
    <n v="1200"/>
    <x v="4"/>
    <x v="11"/>
    <n v="800"/>
    <n v="280"/>
    <x v="0"/>
    <x v="0"/>
    <s v="Q2"/>
    <x v="2"/>
    <n v="25.93"/>
    <n v="0"/>
    <n v="1200"/>
    <n v="120"/>
    <n v="144000"/>
    <n v="0.25925925925925924"/>
    <x v="0"/>
    <x v="1"/>
    <s v="May"/>
    <x v="1"/>
    <s v="2024-May"/>
    <n v="3"/>
    <s v="REGULAR"/>
  </r>
  <r>
    <x v="1557"/>
    <d v="2025-01-13T00:00:00"/>
    <x v="195"/>
    <s v="Meera Malhotra"/>
    <s v="Female"/>
    <n v="44"/>
    <x v="8"/>
    <x v="2"/>
    <s v="P602"/>
    <x v="18"/>
    <x v="6"/>
    <x v="0"/>
    <n v="3500"/>
    <x v="2"/>
    <x v="101"/>
    <n v="2500"/>
    <n v="825"/>
    <x v="1"/>
    <x v="0"/>
    <s v="Q1"/>
    <x v="1"/>
    <n v="24.81"/>
    <n v="0"/>
    <n v="3500"/>
    <n v="175"/>
    <n v="612500"/>
    <n v="0.24812030075187969"/>
    <x v="1"/>
    <x v="11"/>
    <s v="Jan"/>
    <x v="0"/>
    <s v="2025-Jan"/>
    <n v="6"/>
    <s v="FREQUENT"/>
  </r>
  <r>
    <x v="1558"/>
    <d v="2024-04-30T00:00:00"/>
    <x v="182"/>
    <s v="Vikram Shah"/>
    <s v="Male"/>
    <n v="26"/>
    <x v="8"/>
    <x v="2"/>
    <s v="P401"/>
    <x v="0"/>
    <x v="0"/>
    <x v="1"/>
    <n v="800"/>
    <x v="1"/>
    <x v="119"/>
    <n v="1500"/>
    <n v="540"/>
    <x v="1"/>
    <x v="0"/>
    <s v="Q2"/>
    <x v="1"/>
    <n v="26.47"/>
    <n v="0"/>
    <n v="2400"/>
    <n v="360"/>
    <n v="864000"/>
    <n v="0.26470588235294118"/>
    <x v="0"/>
    <x v="7"/>
    <s v="Apr"/>
    <x v="1"/>
    <s v="2024-Apr"/>
    <n v="14"/>
    <s v="FREQUENT"/>
  </r>
  <r>
    <x v="1559"/>
    <d v="2024-10-28T00:00:00"/>
    <x v="221"/>
    <s v="Nikhil Reddy"/>
    <s v="Male"/>
    <n v="28"/>
    <x v="6"/>
    <x v="2"/>
    <s v="P502"/>
    <x v="7"/>
    <x v="5"/>
    <x v="3"/>
    <n v="700"/>
    <x v="4"/>
    <x v="150"/>
    <n v="2280"/>
    <n v="240"/>
    <x v="1"/>
    <x v="0"/>
    <s v="Q4"/>
    <x v="0"/>
    <n v="9.52"/>
    <n v="0"/>
    <n v="2800"/>
    <n v="280"/>
    <n v="784000"/>
    <n v="9.5238095238095233E-2"/>
    <x v="0"/>
    <x v="6"/>
    <s v="Oct"/>
    <x v="3"/>
    <s v="2024-Oct"/>
    <n v="4"/>
    <s v="OCASSIONAL"/>
  </r>
  <r>
    <x v="1560"/>
    <d v="2025-08-26T00:00:00"/>
    <x v="329"/>
    <s v="Ananya Das"/>
    <s v="Female"/>
    <n v="51"/>
    <x v="0"/>
    <x v="0"/>
    <s v="P403"/>
    <x v="6"/>
    <x v="0"/>
    <x v="0"/>
    <n v="2500"/>
    <x v="2"/>
    <x v="6"/>
    <n v="1500"/>
    <n v="0"/>
    <x v="1"/>
    <x v="2"/>
    <s v="Q3"/>
    <x v="1"/>
    <n v="0"/>
    <n v="-1500"/>
    <n v="2500"/>
    <n v="125"/>
    <n v="312500"/>
    <n v="0"/>
    <x v="1"/>
    <x v="3"/>
    <s v="Aug"/>
    <x v="2"/>
    <s v="2025-Aug"/>
    <n v="10"/>
    <s v="FREQUENT"/>
  </r>
  <r>
    <x v="1561"/>
    <d v="2024-10-17T00:00:00"/>
    <x v="318"/>
    <s v="Amit Sharma"/>
    <s v="Female"/>
    <n v="38"/>
    <x v="9"/>
    <x v="0"/>
    <s v="P202"/>
    <x v="1"/>
    <x v="1"/>
    <x v="2"/>
    <n v="12000"/>
    <x v="1"/>
    <x v="103"/>
    <n v="18000"/>
    <n v="2400"/>
    <x v="1"/>
    <x v="0"/>
    <s v="Q4"/>
    <x v="0"/>
    <n v="11.76"/>
    <n v="0"/>
    <n v="24000"/>
    <n v="3600"/>
    <n v="86400000"/>
    <n v="0.11764705882352941"/>
    <x v="0"/>
    <x v="6"/>
    <s v="Oct"/>
    <x v="3"/>
    <s v="2024-Oct"/>
    <n v="14"/>
    <s v="FREQUENT"/>
  </r>
  <r>
    <x v="1562"/>
    <d v="2024-01-03T00:00:00"/>
    <x v="200"/>
    <s v="Nikhil Malhotra"/>
    <s v="Female"/>
    <n v="47"/>
    <x v="2"/>
    <x v="2"/>
    <s v="P104"/>
    <x v="16"/>
    <x v="4"/>
    <x v="2"/>
    <n v="5000"/>
    <x v="3"/>
    <x v="206"/>
    <n v="7000"/>
    <n v="3000"/>
    <x v="2"/>
    <x v="0"/>
    <s v="Q1"/>
    <x v="1"/>
    <n v="30"/>
    <n v="0"/>
    <n v="10000"/>
    <n v="0"/>
    <n v="0"/>
    <n v="0.3"/>
    <x v="0"/>
    <x v="11"/>
    <s v="Jan"/>
    <x v="0"/>
    <s v="2024-Jan"/>
    <n v="8"/>
    <s v="FREQUENT"/>
  </r>
  <r>
    <x v="1563"/>
    <d v="2024-02-15T00:00:00"/>
    <x v="421"/>
    <s v="Pooja Iyer"/>
    <s v="Female"/>
    <n v="44"/>
    <x v="6"/>
    <x v="2"/>
    <s v="P403"/>
    <x v="6"/>
    <x v="0"/>
    <x v="2"/>
    <n v="2500"/>
    <x v="3"/>
    <x v="58"/>
    <n v="3000"/>
    <n v="2000"/>
    <x v="2"/>
    <x v="0"/>
    <s v="Q1"/>
    <x v="2"/>
    <n v="40"/>
    <n v="0"/>
    <n v="5000"/>
    <n v="0"/>
    <n v="0"/>
    <n v="0.4"/>
    <x v="0"/>
    <x v="5"/>
    <s v="Feb"/>
    <x v="0"/>
    <s v="2024-Feb"/>
    <n v="2"/>
    <s v="REGULAR"/>
  </r>
  <r>
    <x v="1564"/>
    <d v="2025-04-08T00:00:00"/>
    <x v="148"/>
    <s v="Neha Das"/>
    <s v="Male"/>
    <n v="38"/>
    <x v="9"/>
    <x v="0"/>
    <s v="P303"/>
    <x v="4"/>
    <x v="3"/>
    <x v="0"/>
    <n v="3500"/>
    <x v="4"/>
    <x v="30"/>
    <n v="2300"/>
    <n v="850"/>
    <x v="3"/>
    <x v="0"/>
    <s v="Q2"/>
    <x v="0"/>
    <n v="26.98"/>
    <n v="0"/>
    <n v="3500"/>
    <n v="350"/>
    <n v="1225000"/>
    <n v="0.26984126984126983"/>
    <x v="1"/>
    <x v="7"/>
    <s v="Apr"/>
    <x v="1"/>
    <s v="2025-Apr"/>
    <n v="21"/>
    <s v="FREQUENT"/>
  </r>
  <r>
    <x v="1565"/>
    <d v="2025-09-12T00:00:00"/>
    <x v="105"/>
    <s v="Meera Patel"/>
    <s v="Female"/>
    <n v="51"/>
    <x v="4"/>
    <x v="3"/>
    <s v="P105"/>
    <x v="20"/>
    <x v="4"/>
    <x v="2"/>
    <n v="22000"/>
    <x v="2"/>
    <x v="164"/>
    <n v="33000"/>
    <n v="8800"/>
    <x v="3"/>
    <x v="0"/>
    <s v="Q3"/>
    <x v="1"/>
    <n v="21.05"/>
    <n v="0"/>
    <n v="44000"/>
    <n v="2200"/>
    <n v="96800000"/>
    <n v="0.21052631578947367"/>
    <x v="1"/>
    <x v="9"/>
    <s v="Sep"/>
    <x v="2"/>
    <s v="2025-Sep"/>
    <n v="12"/>
    <s v="FREQUENT"/>
  </r>
  <r>
    <x v="1566"/>
    <d v="2025-04-16T00:00:00"/>
    <x v="160"/>
    <s v="Sahil Patel"/>
    <s v="Male"/>
    <n v="59"/>
    <x v="11"/>
    <x v="3"/>
    <s v="P501"/>
    <x v="13"/>
    <x v="5"/>
    <x v="4"/>
    <n v="550"/>
    <x v="2"/>
    <x v="316"/>
    <n v="2250"/>
    <n v="362.5"/>
    <x v="3"/>
    <x v="0"/>
    <s v="Q2"/>
    <x v="0"/>
    <n v="13.88"/>
    <n v="0"/>
    <n v="2750"/>
    <n v="137.5"/>
    <n v="378125"/>
    <n v="0.13875598086124402"/>
    <x v="1"/>
    <x v="7"/>
    <s v="Apr"/>
    <x v="1"/>
    <s v="2025-Apr"/>
    <n v="19"/>
    <s v="FREQUENT"/>
  </r>
  <r>
    <x v="1567"/>
    <d v="2024-11-29T00:00:00"/>
    <x v="148"/>
    <s v="Neha Das"/>
    <s v="Male"/>
    <n v="38"/>
    <x v="9"/>
    <x v="0"/>
    <s v="P103"/>
    <x v="19"/>
    <x v="4"/>
    <x v="3"/>
    <n v="2500"/>
    <x v="2"/>
    <x v="256"/>
    <n v="6400"/>
    <n v="3100"/>
    <x v="3"/>
    <x v="0"/>
    <s v="Q4"/>
    <x v="0"/>
    <n v="32.630000000000003"/>
    <n v="0"/>
    <n v="10000"/>
    <n v="500"/>
    <n v="5000000"/>
    <n v="0.32631578947368423"/>
    <x v="0"/>
    <x v="10"/>
    <s v="Nov"/>
    <x v="3"/>
    <s v="2024-Nov"/>
    <n v="21"/>
    <s v="FREQUENT"/>
  </r>
  <r>
    <x v="1568"/>
    <d v="2025-02-23T00:00:00"/>
    <x v="170"/>
    <s v="Amit Shah"/>
    <s v="Female"/>
    <n v="39"/>
    <x v="0"/>
    <x v="0"/>
    <s v="P402"/>
    <x v="10"/>
    <x v="0"/>
    <x v="2"/>
    <n v="600"/>
    <x v="0"/>
    <x v="317"/>
    <n v="760"/>
    <n v="200"/>
    <x v="1"/>
    <x v="0"/>
    <s v="Q1"/>
    <x v="0"/>
    <n v="20.83"/>
    <n v="0"/>
    <n v="1200"/>
    <n v="240"/>
    <n v="288000"/>
    <n v="0.20833333333333334"/>
    <x v="1"/>
    <x v="5"/>
    <s v="Feb"/>
    <x v="0"/>
    <s v="2025-Feb"/>
    <n v="8"/>
    <s v="FREQUENT"/>
  </r>
  <r>
    <x v="1569"/>
    <d v="2025-07-07T00:00:00"/>
    <x v="209"/>
    <s v="Simran Malhotra"/>
    <s v="Female"/>
    <n v="58"/>
    <x v="2"/>
    <x v="2"/>
    <s v="P102"/>
    <x v="11"/>
    <x v="4"/>
    <x v="0"/>
    <n v="28000"/>
    <x v="1"/>
    <x v="6"/>
    <n v="21000"/>
    <n v="0"/>
    <x v="4"/>
    <x v="2"/>
    <s v="Q3"/>
    <x v="2"/>
    <n v="0"/>
    <n v="-21000"/>
    <n v="28000"/>
    <n v="4200"/>
    <n v="117600000"/>
    <n v="0"/>
    <x v="1"/>
    <x v="2"/>
    <s v="Jul"/>
    <x v="2"/>
    <s v="2025-Jul"/>
    <n v="5"/>
    <s v="FREQUENT"/>
  </r>
  <r>
    <x v="1570"/>
    <d v="2024-10-11T00:00:00"/>
    <x v="94"/>
    <s v="Amit Singh"/>
    <s v="Male"/>
    <n v="25"/>
    <x v="1"/>
    <x v="1"/>
    <s v="P701"/>
    <x v="8"/>
    <x v="2"/>
    <x v="3"/>
    <n v="4500"/>
    <x v="0"/>
    <x v="318"/>
    <n v="12800"/>
    <n v="1600"/>
    <x v="1"/>
    <x v="0"/>
    <s v="Q4"/>
    <x v="1"/>
    <n v="11.11"/>
    <n v="0"/>
    <n v="18000"/>
    <n v="3600"/>
    <n v="64800000"/>
    <n v="0.1111111111111111"/>
    <x v="0"/>
    <x v="6"/>
    <s v="Oct"/>
    <x v="3"/>
    <s v="2024-Oct"/>
    <n v="11"/>
    <s v="FREQUENT"/>
  </r>
  <r>
    <x v="1571"/>
    <d v="2024-01-26T00:00:00"/>
    <x v="35"/>
    <s v="Nikhil Joshi"/>
    <s v="Male"/>
    <n v="40"/>
    <x v="4"/>
    <x v="3"/>
    <s v="P602"/>
    <x v="18"/>
    <x v="6"/>
    <x v="0"/>
    <n v="3500"/>
    <x v="3"/>
    <x v="54"/>
    <n v="2500"/>
    <n v="1000"/>
    <x v="2"/>
    <x v="0"/>
    <s v="Q1"/>
    <x v="1"/>
    <n v="28.57"/>
    <n v="0"/>
    <n v="3500"/>
    <n v="0"/>
    <n v="0"/>
    <n v="0.2857142857142857"/>
    <x v="0"/>
    <x v="11"/>
    <s v="Jan"/>
    <x v="0"/>
    <s v="2024-Jan"/>
    <n v="5"/>
    <s v="FREQUENT"/>
  </r>
  <r>
    <x v="1572"/>
    <d v="2024-11-12T00:00:00"/>
    <x v="422"/>
    <s v="Sneha Patel"/>
    <s v="Male"/>
    <n v="60"/>
    <x v="10"/>
    <x v="3"/>
    <s v="P601"/>
    <x v="17"/>
    <x v="6"/>
    <x v="2"/>
    <n v="3000"/>
    <x v="2"/>
    <x v="41"/>
    <n v="4200"/>
    <n v="1500"/>
    <x v="2"/>
    <x v="0"/>
    <s v="Q4"/>
    <x v="2"/>
    <n v="26.32"/>
    <n v="0"/>
    <n v="6000"/>
    <n v="300"/>
    <n v="1800000"/>
    <n v="0.26315789473684209"/>
    <x v="0"/>
    <x v="10"/>
    <s v="Nov"/>
    <x v="3"/>
    <s v="2024-Nov"/>
    <n v="1"/>
    <s v="REGULAR"/>
  </r>
  <r>
    <x v="1573"/>
    <d v="2024-03-28T00:00:00"/>
    <x v="139"/>
    <s v="Riya Das"/>
    <s v="Female"/>
    <n v="44"/>
    <x v="3"/>
    <x v="1"/>
    <s v="P202"/>
    <x v="1"/>
    <x v="1"/>
    <x v="0"/>
    <n v="12000"/>
    <x v="5"/>
    <x v="27"/>
    <n v="9000"/>
    <n v="0"/>
    <x v="4"/>
    <x v="0"/>
    <s v="Q1"/>
    <x v="1"/>
    <n v="0"/>
    <n v="0"/>
    <n v="12000"/>
    <n v="3000"/>
    <n v="36000000"/>
    <n v="0"/>
    <x v="0"/>
    <x v="0"/>
    <s v="Mar"/>
    <x v="0"/>
    <s v="2024-Mar"/>
    <n v="14"/>
    <s v="FREQUENT"/>
  </r>
  <r>
    <x v="1574"/>
    <d v="2024-02-24T00:00:00"/>
    <x v="322"/>
    <s v="Arjun Das"/>
    <s v="Female"/>
    <n v="49"/>
    <x v="9"/>
    <x v="0"/>
    <s v="P602"/>
    <x v="18"/>
    <x v="6"/>
    <x v="0"/>
    <n v="3500"/>
    <x v="2"/>
    <x v="101"/>
    <n v="2500"/>
    <n v="825"/>
    <x v="2"/>
    <x v="0"/>
    <s v="Q1"/>
    <x v="0"/>
    <n v="24.81"/>
    <n v="0"/>
    <n v="3500"/>
    <n v="175"/>
    <n v="612500"/>
    <n v="0.24812030075187969"/>
    <x v="0"/>
    <x v="5"/>
    <s v="Feb"/>
    <x v="0"/>
    <s v="2024-Feb"/>
    <n v="8"/>
    <s v="FREQUENT"/>
  </r>
  <r>
    <x v="1575"/>
    <d v="2025-05-29T00:00:00"/>
    <x v="212"/>
    <s v="Neha Shah"/>
    <s v="Male"/>
    <n v="33"/>
    <x v="9"/>
    <x v="0"/>
    <s v="P101"/>
    <x v="5"/>
    <x v="4"/>
    <x v="2"/>
    <n v="55000"/>
    <x v="4"/>
    <x v="6"/>
    <n v="80000"/>
    <n v="0"/>
    <x v="1"/>
    <x v="2"/>
    <s v="Q2"/>
    <x v="0"/>
    <n v="0"/>
    <n v="-80000"/>
    <n v="110000"/>
    <n v="11000"/>
    <n v="1210000000"/>
    <n v="0"/>
    <x v="1"/>
    <x v="1"/>
    <s v="May"/>
    <x v="1"/>
    <s v="2025-May"/>
    <n v="13"/>
    <s v="FREQUENT"/>
  </r>
  <r>
    <x v="1576"/>
    <d v="2024-07-03T00:00:00"/>
    <x v="71"/>
    <s v="Simran Patel"/>
    <s v="Female"/>
    <n v="26"/>
    <x v="10"/>
    <x v="3"/>
    <s v="P101"/>
    <x v="5"/>
    <x v="4"/>
    <x v="0"/>
    <n v="55000"/>
    <x v="2"/>
    <x v="217"/>
    <n v="40000"/>
    <n v="12250"/>
    <x v="1"/>
    <x v="0"/>
    <s v="Q3"/>
    <x v="0"/>
    <n v="23.44"/>
    <n v="0"/>
    <n v="55000"/>
    <n v="2750"/>
    <n v="151250000"/>
    <n v="0.23444976076555024"/>
    <x v="0"/>
    <x v="2"/>
    <s v="Jul"/>
    <x v="2"/>
    <s v="2024-Jul"/>
    <n v="26"/>
    <s v="FREQUENT"/>
  </r>
  <r>
    <x v="1577"/>
    <d v="2025-12-23T00:00:00"/>
    <x v="31"/>
    <s v="Vikram Das"/>
    <s v="Female"/>
    <n v="39"/>
    <x v="6"/>
    <x v="2"/>
    <s v="P602"/>
    <x v="18"/>
    <x v="6"/>
    <x v="1"/>
    <n v="3500"/>
    <x v="4"/>
    <x v="277"/>
    <n v="7500"/>
    <n v="1950"/>
    <x v="2"/>
    <x v="0"/>
    <s v="Q4"/>
    <x v="1"/>
    <n v="20.63"/>
    <n v="0"/>
    <n v="10500"/>
    <n v="1050"/>
    <n v="11025000"/>
    <n v="0.20634920634920634"/>
    <x v="1"/>
    <x v="8"/>
    <s v="Dec"/>
    <x v="3"/>
    <s v="2025-Dec"/>
    <n v="9"/>
    <s v="FREQUENT"/>
  </r>
  <r>
    <x v="1578"/>
    <d v="2025-09-13T00:00:00"/>
    <x v="423"/>
    <s v="Pooja Mehta"/>
    <s v="Male"/>
    <n v="33"/>
    <x v="8"/>
    <x v="2"/>
    <s v="P303"/>
    <x v="4"/>
    <x v="3"/>
    <x v="0"/>
    <n v="3500"/>
    <x v="4"/>
    <x v="30"/>
    <n v="2300"/>
    <n v="850"/>
    <x v="2"/>
    <x v="0"/>
    <s v="Q3"/>
    <x v="2"/>
    <n v="26.98"/>
    <n v="0"/>
    <n v="3500"/>
    <n v="350"/>
    <n v="1225000"/>
    <n v="0.26984126984126983"/>
    <x v="1"/>
    <x v="9"/>
    <s v="Sep"/>
    <x v="2"/>
    <s v="2025-Sep"/>
    <n v="1"/>
    <s v="REGULAR"/>
  </r>
  <r>
    <x v="1579"/>
    <d v="2024-01-24T00:00:00"/>
    <x v="65"/>
    <s v="Ananya Joshi"/>
    <s v="Female"/>
    <n v="20"/>
    <x v="6"/>
    <x v="2"/>
    <s v="P303"/>
    <x v="4"/>
    <x v="3"/>
    <x v="0"/>
    <n v="3500"/>
    <x v="2"/>
    <x v="101"/>
    <n v="2300"/>
    <n v="1025"/>
    <x v="2"/>
    <x v="0"/>
    <s v="Q1"/>
    <x v="0"/>
    <n v="30.83"/>
    <n v="0"/>
    <n v="3500"/>
    <n v="175"/>
    <n v="612500"/>
    <n v="0.30827067669172931"/>
    <x v="0"/>
    <x v="11"/>
    <s v="Jan"/>
    <x v="0"/>
    <s v="2024-Jan"/>
    <n v="7"/>
    <s v="FREQUENT"/>
  </r>
  <r>
    <x v="1580"/>
    <d v="2025-06-24T00:00:00"/>
    <x v="93"/>
    <s v="Sahil Mehta"/>
    <s v="Male"/>
    <n v="42"/>
    <x v="4"/>
    <x v="3"/>
    <s v="P303"/>
    <x v="4"/>
    <x v="3"/>
    <x v="0"/>
    <n v="3500"/>
    <x v="2"/>
    <x v="101"/>
    <n v="2300"/>
    <n v="1025"/>
    <x v="1"/>
    <x v="0"/>
    <s v="Q2"/>
    <x v="0"/>
    <n v="30.83"/>
    <n v="0"/>
    <n v="3500"/>
    <n v="175"/>
    <n v="612500"/>
    <n v="0.30827067669172931"/>
    <x v="1"/>
    <x v="4"/>
    <s v="Jun"/>
    <x v="1"/>
    <s v="2025-Jun"/>
    <n v="11"/>
    <s v="FREQUENT"/>
  </r>
  <r>
    <x v="1581"/>
    <d v="2024-04-11T00:00:00"/>
    <x v="330"/>
    <s v="Meera Gupta"/>
    <s v="Male"/>
    <n v="22"/>
    <x v="2"/>
    <x v="2"/>
    <s v="P601"/>
    <x v="17"/>
    <x v="6"/>
    <x v="3"/>
    <n v="3000"/>
    <x v="4"/>
    <x v="116"/>
    <n v="8400"/>
    <n v="2400"/>
    <x v="1"/>
    <x v="0"/>
    <s v="Q2"/>
    <x v="1"/>
    <n v="22.22"/>
    <n v="0"/>
    <n v="12000"/>
    <n v="1200"/>
    <n v="14400000"/>
    <n v="0.22222222222222221"/>
    <x v="0"/>
    <x v="7"/>
    <s v="Apr"/>
    <x v="1"/>
    <s v="2024-Apr"/>
    <n v="6"/>
    <s v="FREQUENT"/>
  </r>
  <r>
    <x v="1582"/>
    <d v="2024-09-18T00:00:00"/>
    <x v="7"/>
    <s v="Ananya Patel"/>
    <s v="Female"/>
    <n v="33"/>
    <x v="7"/>
    <x v="1"/>
    <s v="P103"/>
    <x v="19"/>
    <x v="4"/>
    <x v="0"/>
    <n v="2500"/>
    <x v="1"/>
    <x v="319"/>
    <n v="1600"/>
    <n v="-525"/>
    <x v="1"/>
    <x v="1"/>
    <s v="Q3"/>
    <x v="0"/>
    <n v="24.71"/>
    <n v="-3200"/>
    <n v="2500"/>
    <n v="375"/>
    <n v="937500"/>
    <n v="0.24705882352941178"/>
    <x v="0"/>
    <x v="9"/>
    <s v="Sep"/>
    <x v="2"/>
    <s v="2024-Sep"/>
    <n v="16"/>
    <s v="FREQUENT"/>
  </r>
  <r>
    <x v="1583"/>
    <d v="2025-11-25T00:00:00"/>
    <x v="286"/>
    <s v="Arjun Joshi"/>
    <s v="Female"/>
    <n v="51"/>
    <x v="8"/>
    <x v="2"/>
    <s v="P201"/>
    <x v="9"/>
    <x v="1"/>
    <x v="1"/>
    <n v="8500"/>
    <x v="4"/>
    <x v="320"/>
    <n v="19500"/>
    <n v="-3450"/>
    <x v="1"/>
    <x v="1"/>
    <s v="Q4"/>
    <x v="2"/>
    <n v="15.03"/>
    <n v="-39000"/>
    <n v="25500"/>
    <n v="2550"/>
    <n v="65025000"/>
    <n v="0.15032679738562091"/>
    <x v="1"/>
    <x v="10"/>
    <s v="Nov"/>
    <x v="3"/>
    <s v="2025-Nov"/>
    <n v="9"/>
    <s v="FREQUENT"/>
  </r>
  <r>
    <x v="1584"/>
    <d v="2024-07-04T00:00:00"/>
    <x v="424"/>
    <s v="Arjun Das"/>
    <s v="Female"/>
    <n v="25"/>
    <x v="8"/>
    <x v="2"/>
    <s v="P101"/>
    <x v="5"/>
    <x v="4"/>
    <x v="2"/>
    <n v="55000"/>
    <x v="4"/>
    <x v="102"/>
    <n v="80000"/>
    <n v="19000"/>
    <x v="3"/>
    <x v="0"/>
    <s v="Q3"/>
    <x v="0"/>
    <n v="19.190000000000001"/>
    <n v="0"/>
    <n v="110000"/>
    <n v="11000"/>
    <n v="1210000000"/>
    <n v="0.19191919191919191"/>
    <x v="0"/>
    <x v="2"/>
    <s v="Jul"/>
    <x v="2"/>
    <s v="2024-Jul"/>
    <n v="3"/>
    <s v="REGULAR"/>
  </r>
  <r>
    <x v="1585"/>
    <d v="2024-04-11T00:00:00"/>
    <x v="55"/>
    <s v="Varun Verma"/>
    <s v="Male"/>
    <n v="37"/>
    <x v="8"/>
    <x v="2"/>
    <s v="P303"/>
    <x v="4"/>
    <x v="3"/>
    <x v="0"/>
    <n v="3500"/>
    <x v="3"/>
    <x v="6"/>
    <n v="2300"/>
    <n v="0"/>
    <x v="1"/>
    <x v="2"/>
    <s v="Q2"/>
    <x v="1"/>
    <n v="0"/>
    <n v="-2300"/>
    <n v="3500"/>
    <n v="0"/>
    <n v="0"/>
    <n v="0"/>
    <x v="0"/>
    <x v="7"/>
    <s v="Apr"/>
    <x v="1"/>
    <s v="2024-Apr"/>
    <n v="8"/>
    <s v="FREQUENT"/>
  </r>
  <r>
    <x v="1586"/>
    <d v="2024-09-21T00:00:00"/>
    <x v="23"/>
    <s v="Priya Reddy"/>
    <s v="Male"/>
    <n v="57"/>
    <x v="6"/>
    <x v="2"/>
    <s v="P402"/>
    <x v="10"/>
    <x v="0"/>
    <x v="0"/>
    <n v="600"/>
    <x v="2"/>
    <x v="6"/>
    <n v="380"/>
    <n v="0"/>
    <x v="0"/>
    <x v="2"/>
    <s v="Q3"/>
    <x v="2"/>
    <n v="0"/>
    <n v="-380"/>
    <n v="600"/>
    <n v="30"/>
    <n v="18000"/>
    <n v="0"/>
    <x v="0"/>
    <x v="9"/>
    <s v="Sep"/>
    <x v="2"/>
    <s v="2024-Sep"/>
    <n v="14"/>
    <s v="FREQUENT"/>
  </r>
  <r>
    <x v="1587"/>
    <d v="2024-02-23T00:00:00"/>
    <x v="128"/>
    <s v="Meera Das"/>
    <s v="Female"/>
    <n v="48"/>
    <x v="9"/>
    <x v="0"/>
    <s v="P202"/>
    <x v="1"/>
    <x v="1"/>
    <x v="0"/>
    <n v="12000"/>
    <x v="4"/>
    <x v="116"/>
    <n v="9000"/>
    <n v="1800"/>
    <x v="1"/>
    <x v="0"/>
    <s v="Q1"/>
    <x v="0"/>
    <n v="16.670000000000002"/>
    <n v="0"/>
    <n v="12000"/>
    <n v="1200"/>
    <n v="14400000"/>
    <n v="0.16666666666666666"/>
    <x v="0"/>
    <x v="5"/>
    <s v="Feb"/>
    <x v="0"/>
    <s v="2024-Feb"/>
    <n v="18"/>
    <s v="FREQUENT"/>
  </r>
  <r>
    <x v="1588"/>
    <d v="2024-08-30T00:00:00"/>
    <x v="24"/>
    <s v="Rohan Malhotra"/>
    <s v="Male"/>
    <n v="59"/>
    <x v="0"/>
    <x v="0"/>
    <s v="P502"/>
    <x v="7"/>
    <x v="5"/>
    <x v="4"/>
    <n v="700"/>
    <x v="1"/>
    <x v="199"/>
    <n v="2850"/>
    <n v="125"/>
    <x v="2"/>
    <x v="0"/>
    <s v="Q3"/>
    <x v="1"/>
    <n v="4.2"/>
    <n v="0"/>
    <n v="3500"/>
    <n v="525"/>
    <n v="1837500"/>
    <n v="4.2016806722689079E-2"/>
    <x v="0"/>
    <x v="3"/>
    <s v="Aug"/>
    <x v="2"/>
    <s v="2024-Aug"/>
    <n v="14"/>
    <s v="FREQUENT"/>
  </r>
  <r>
    <x v="1589"/>
    <d v="2024-04-27T00:00:00"/>
    <x v="20"/>
    <s v="Aditya Shah"/>
    <s v="Male"/>
    <n v="31"/>
    <x v="9"/>
    <x v="0"/>
    <s v="P301"/>
    <x v="21"/>
    <x v="3"/>
    <x v="0"/>
    <n v="900"/>
    <x v="4"/>
    <x v="89"/>
    <n v="550"/>
    <n v="260"/>
    <x v="1"/>
    <x v="0"/>
    <s v="Q2"/>
    <x v="0"/>
    <n v="32.1"/>
    <n v="0"/>
    <n v="900"/>
    <n v="90"/>
    <n v="81000"/>
    <n v="0.32098765432098764"/>
    <x v="0"/>
    <x v="7"/>
    <s v="Apr"/>
    <x v="1"/>
    <s v="2024-Apr"/>
    <n v="13"/>
    <s v="FREQUENT"/>
  </r>
  <r>
    <x v="1590"/>
    <d v="2025-02-20T00:00:00"/>
    <x v="55"/>
    <s v="Varun Verma"/>
    <s v="Male"/>
    <n v="37"/>
    <x v="8"/>
    <x v="2"/>
    <s v="P103"/>
    <x v="19"/>
    <x v="4"/>
    <x v="0"/>
    <n v="2500"/>
    <x v="3"/>
    <x v="140"/>
    <n v="1600"/>
    <n v="900"/>
    <x v="2"/>
    <x v="0"/>
    <s v="Q1"/>
    <x v="1"/>
    <n v="36"/>
    <n v="0"/>
    <n v="2500"/>
    <n v="0"/>
    <n v="0"/>
    <n v="0.36"/>
    <x v="1"/>
    <x v="5"/>
    <s v="Feb"/>
    <x v="0"/>
    <s v="2025-Feb"/>
    <n v="8"/>
    <s v="FREQUENT"/>
  </r>
  <r>
    <x v="1591"/>
    <d v="2024-08-27T00:00:00"/>
    <x v="338"/>
    <s v="Nikhil Shah"/>
    <s v="Male"/>
    <n v="42"/>
    <x v="1"/>
    <x v="1"/>
    <s v="P101"/>
    <x v="5"/>
    <x v="4"/>
    <x v="0"/>
    <n v="55000"/>
    <x v="4"/>
    <x v="321"/>
    <n v="40000"/>
    <n v="-9500"/>
    <x v="1"/>
    <x v="1"/>
    <s v="Q3"/>
    <x v="2"/>
    <n v="19.190000000000001"/>
    <n v="-80000"/>
    <n v="55000"/>
    <n v="5500"/>
    <n v="302500000"/>
    <n v="0.19191919191919191"/>
    <x v="0"/>
    <x v="3"/>
    <s v="Aug"/>
    <x v="2"/>
    <s v="2024-Aug"/>
    <n v="2"/>
    <s v="REGULAR"/>
  </r>
  <r>
    <x v="1592"/>
    <d v="2025-11-22T00:00:00"/>
    <x v="118"/>
    <s v="Amit Sharma"/>
    <s v="Female"/>
    <n v="27"/>
    <x v="1"/>
    <x v="1"/>
    <s v="P104"/>
    <x v="16"/>
    <x v="4"/>
    <x v="0"/>
    <n v="5000"/>
    <x v="1"/>
    <x v="133"/>
    <n v="3500"/>
    <n v="750"/>
    <x v="1"/>
    <x v="0"/>
    <s v="Q4"/>
    <x v="1"/>
    <n v="17.649999999999999"/>
    <n v="0"/>
    <n v="5000"/>
    <n v="750"/>
    <n v="3750000"/>
    <n v="0.17647058823529413"/>
    <x v="1"/>
    <x v="10"/>
    <s v="Nov"/>
    <x v="3"/>
    <s v="2025-Nov"/>
    <n v="12"/>
    <s v="FREQUENT"/>
  </r>
  <r>
    <x v="1593"/>
    <d v="2024-05-08T00:00:00"/>
    <x v="96"/>
    <s v="Varun Verma"/>
    <s v="Female"/>
    <n v="35"/>
    <x v="10"/>
    <x v="3"/>
    <s v="P302"/>
    <x v="15"/>
    <x v="3"/>
    <x v="2"/>
    <n v="2200"/>
    <x v="2"/>
    <x v="91"/>
    <n v="2800"/>
    <n v="1380"/>
    <x v="2"/>
    <x v="0"/>
    <s v="Q2"/>
    <x v="1"/>
    <n v="33.01"/>
    <n v="0"/>
    <n v="4400"/>
    <n v="220"/>
    <n v="968000"/>
    <n v="0.33014354066985646"/>
    <x v="0"/>
    <x v="1"/>
    <s v="May"/>
    <x v="1"/>
    <s v="2024-May"/>
    <n v="12"/>
    <s v="FREQUENT"/>
  </r>
  <r>
    <x v="1594"/>
    <d v="2025-10-13T00:00:00"/>
    <x v="425"/>
    <s v="Akash Verma"/>
    <s v="Male"/>
    <n v="26"/>
    <x v="11"/>
    <x v="3"/>
    <s v="P503"/>
    <x v="12"/>
    <x v="5"/>
    <x v="1"/>
    <n v="450"/>
    <x v="2"/>
    <x v="322"/>
    <n v="990"/>
    <n v="-292.5"/>
    <x v="1"/>
    <x v="1"/>
    <s v="Q4"/>
    <x v="2"/>
    <n v="22.81"/>
    <n v="-1980"/>
    <n v="1350"/>
    <n v="67.5"/>
    <n v="91125"/>
    <n v="0.22807017543859648"/>
    <x v="1"/>
    <x v="6"/>
    <s v="Oct"/>
    <x v="3"/>
    <s v="2025-Oct"/>
    <n v="2"/>
    <s v="REGULAR"/>
  </r>
  <r>
    <x v="1595"/>
    <d v="2025-01-17T00:00:00"/>
    <x v="204"/>
    <s v="Karan Mehta"/>
    <s v="Female"/>
    <n v="51"/>
    <x v="8"/>
    <x v="2"/>
    <s v="P601"/>
    <x v="17"/>
    <x v="6"/>
    <x v="2"/>
    <n v="3000"/>
    <x v="1"/>
    <x v="260"/>
    <n v="4200"/>
    <n v="900"/>
    <x v="4"/>
    <x v="0"/>
    <s v="Q1"/>
    <x v="1"/>
    <n v="17.649999999999999"/>
    <n v="0"/>
    <n v="6000"/>
    <n v="900"/>
    <n v="5400000"/>
    <n v="0.17647058823529413"/>
    <x v="1"/>
    <x v="11"/>
    <s v="Jan"/>
    <x v="0"/>
    <s v="2025-Jan"/>
    <n v="10"/>
    <s v="FREQUENT"/>
  </r>
  <r>
    <x v="1596"/>
    <d v="2025-07-04T00:00:00"/>
    <x v="327"/>
    <s v="Nikhil Gupta"/>
    <s v="Female"/>
    <n v="52"/>
    <x v="5"/>
    <x v="0"/>
    <s v="P403"/>
    <x v="6"/>
    <x v="0"/>
    <x v="0"/>
    <n v="2500"/>
    <x v="1"/>
    <x v="35"/>
    <n v="1500"/>
    <n v="625"/>
    <x v="4"/>
    <x v="0"/>
    <s v="Q3"/>
    <x v="1"/>
    <n v="29.41"/>
    <n v="0"/>
    <n v="2500"/>
    <n v="375"/>
    <n v="937500"/>
    <n v="0.29411764705882354"/>
    <x v="1"/>
    <x v="2"/>
    <s v="Jul"/>
    <x v="2"/>
    <s v="2025-Jul"/>
    <n v="5"/>
    <s v="FREQUENT"/>
  </r>
  <r>
    <x v="1597"/>
    <d v="2024-02-12T00:00:00"/>
    <x v="127"/>
    <s v="Rohan Shah"/>
    <s v="Male"/>
    <n v="24"/>
    <x v="2"/>
    <x v="2"/>
    <s v="P101"/>
    <x v="5"/>
    <x v="4"/>
    <x v="0"/>
    <n v="55000"/>
    <x v="4"/>
    <x v="321"/>
    <n v="40000"/>
    <n v="-9500"/>
    <x v="0"/>
    <x v="1"/>
    <s v="Q1"/>
    <x v="2"/>
    <n v="19.190000000000001"/>
    <n v="-80000"/>
    <n v="55000"/>
    <n v="5500"/>
    <n v="302500000"/>
    <n v="0.19191919191919191"/>
    <x v="0"/>
    <x v="5"/>
    <s v="Feb"/>
    <x v="0"/>
    <s v="2024-Feb"/>
    <n v="7"/>
    <s v="FREQUENT"/>
  </r>
  <r>
    <x v="1598"/>
    <d v="2025-09-27T00:00:00"/>
    <x v="89"/>
    <s v="Sneha Reddy"/>
    <s v="Female"/>
    <n v="47"/>
    <x v="2"/>
    <x v="2"/>
    <s v="P302"/>
    <x v="15"/>
    <x v="3"/>
    <x v="2"/>
    <n v="2200"/>
    <x v="2"/>
    <x v="91"/>
    <n v="2800"/>
    <n v="1380"/>
    <x v="3"/>
    <x v="0"/>
    <s v="Q3"/>
    <x v="2"/>
    <n v="33.01"/>
    <n v="0"/>
    <n v="4400"/>
    <n v="220"/>
    <n v="968000"/>
    <n v="0.33014354066985646"/>
    <x v="1"/>
    <x v="9"/>
    <s v="Sep"/>
    <x v="2"/>
    <s v="2025-Sep"/>
    <n v="17"/>
    <s v="FREQUENT"/>
  </r>
  <r>
    <x v="1599"/>
    <d v="2024-03-02T00:00:00"/>
    <x v="5"/>
    <s v="Sahil Mishra"/>
    <s v="Female"/>
    <n v="35"/>
    <x v="5"/>
    <x v="0"/>
    <s v="P502"/>
    <x v="7"/>
    <x v="5"/>
    <x v="2"/>
    <n v="700"/>
    <x v="4"/>
    <x v="210"/>
    <n v="1140"/>
    <n v="120"/>
    <x v="1"/>
    <x v="0"/>
    <s v="Q1"/>
    <x v="2"/>
    <n v="9.52"/>
    <n v="0"/>
    <n v="1400"/>
    <n v="140"/>
    <n v="196000"/>
    <n v="9.5238095238095233E-2"/>
    <x v="0"/>
    <x v="0"/>
    <s v="Mar"/>
    <x v="0"/>
    <s v="2024-Mar"/>
    <n v="11"/>
    <s v="FREQUENT"/>
  </r>
  <r>
    <x v="1600"/>
    <d v="2025-11-27T00:00:00"/>
    <x v="18"/>
    <s v="Akash Nair"/>
    <s v="Female"/>
    <n v="36"/>
    <x v="8"/>
    <x v="2"/>
    <s v="P402"/>
    <x v="10"/>
    <x v="0"/>
    <x v="1"/>
    <n v="600"/>
    <x v="1"/>
    <x v="57"/>
    <n v="1140"/>
    <n v="390"/>
    <x v="4"/>
    <x v="0"/>
    <s v="Q4"/>
    <x v="1"/>
    <n v="25.49"/>
    <n v="0"/>
    <n v="1800"/>
    <n v="270"/>
    <n v="486000"/>
    <n v="0.25490196078431371"/>
    <x v="1"/>
    <x v="10"/>
    <s v="Nov"/>
    <x v="3"/>
    <s v="2025-Nov"/>
    <n v="5"/>
    <s v="FREQUENT"/>
  </r>
  <r>
    <x v="1601"/>
    <d v="2024-08-05T00:00:00"/>
    <x v="64"/>
    <s v="Pooja Mishra"/>
    <s v="Female"/>
    <n v="23"/>
    <x v="6"/>
    <x v="2"/>
    <s v="P602"/>
    <x v="18"/>
    <x v="6"/>
    <x v="2"/>
    <n v="3500"/>
    <x v="4"/>
    <x v="8"/>
    <n v="5000"/>
    <n v="1300"/>
    <x v="0"/>
    <x v="0"/>
    <s v="Q3"/>
    <x v="1"/>
    <n v="20.63"/>
    <n v="0"/>
    <n v="7000"/>
    <n v="700"/>
    <n v="4900000"/>
    <n v="0.20634920634920634"/>
    <x v="0"/>
    <x v="3"/>
    <s v="Aug"/>
    <x v="2"/>
    <s v="2024-Aug"/>
    <n v="13"/>
    <s v="FREQUENT"/>
  </r>
  <r>
    <x v="1602"/>
    <d v="2024-06-14T00:00:00"/>
    <x v="49"/>
    <s v="Simran Reddy"/>
    <s v="Female"/>
    <n v="24"/>
    <x v="0"/>
    <x v="0"/>
    <s v="P601"/>
    <x v="17"/>
    <x v="6"/>
    <x v="0"/>
    <n v="3000"/>
    <x v="4"/>
    <x v="129"/>
    <n v="2100"/>
    <n v="600"/>
    <x v="2"/>
    <x v="0"/>
    <s v="Q2"/>
    <x v="1"/>
    <n v="22.22"/>
    <n v="0"/>
    <n v="3000"/>
    <n v="300"/>
    <n v="900000"/>
    <n v="0.22222222222222221"/>
    <x v="0"/>
    <x v="4"/>
    <s v="Jun"/>
    <x v="1"/>
    <s v="2024-Jun"/>
    <n v="6"/>
    <s v="FREQUENT"/>
  </r>
  <r>
    <x v="1603"/>
    <d v="2025-02-08T00:00:00"/>
    <x v="179"/>
    <s v="Varun Mishra"/>
    <s v="Female"/>
    <n v="42"/>
    <x v="7"/>
    <x v="1"/>
    <s v="P703"/>
    <x v="2"/>
    <x v="2"/>
    <x v="1"/>
    <n v="4000"/>
    <x v="2"/>
    <x v="62"/>
    <n v="8700"/>
    <n v="2700"/>
    <x v="1"/>
    <x v="0"/>
    <s v="Q1"/>
    <x v="0"/>
    <n v="23.68"/>
    <n v="0"/>
    <n v="12000"/>
    <n v="600"/>
    <n v="7200000"/>
    <n v="0.23684210526315788"/>
    <x v="1"/>
    <x v="5"/>
    <s v="Feb"/>
    <x v="0"/>
    <s v="2025-Feb"/>
    <n v="11"/>
    <s v="FREQUENT"/>
  </r>
  <r>
    <x v="1604"/>
    <d v="2025-07-23T00:00:00"/>
    <x v="238"/>
    <s v="Priya Mehta"/>
    <s v="Female"/>
    <n v="22"/>
    <x v="6"/>
    <x v="2"/>
    <s v="P301"/>
    <x v="21"/>
    <x v="3"/>
    <x v="0"/>
    <n v="900"/>
    <x v="4"/>
    <x v="89"/>
    <n v="550"/>
    <n v="260"/>
    <x v="0"/>
    <x v="0"/>
    <s v="Q3"/>
    <x v="1"/>
    <n v="32.1"/>
    <n v="0"/>
    <n v="900"/>
    <n v="90"/>
    <n v="81000"/>
    <n v="0.32098765432098764"/>
    <x v="1"/>
    <x v="2"/>
    <s v="Jul"/>
    <x v="2"/>
    <s v="2025-Jul"/>
    <n v="14"/>
    <s v="FREQUENT"/>
  </r>
  <r>
    <x v="1605"/>
    <d v="2025-05-31T00:00:00"/>
    <x v="108"/>
    <s v="Arjun Reddy"/>
    <s v="Female"/>
    <n v="43"/>
    <x v="0"/>
    <x v="0"/>
    <s v="P303"/>
    <x v="4"/>
    <x v="3"/>
    <x v="0"/>
    <n v="3500"/>
    <x v="2"/>
    <x v="6"/>
    <n v="2300"/>
    <n v="0"/>
    <x v="0"/>
    <x v="2"/>
    <s v="Q2"/>
    <x v="0"/>
    <n v="0"/>
    <n v="-2300"/>
    <n v="3500"/>
    <n v="175"/>
    <n v="612500"/>
    <n v="0"/>
    <x v="1"/>
    <x v="1"/>
    <s v="May"/>
    <x v="1"/>
    <s v="2025-May"/>
    <n v="17"/>
    <s v="FREQUENT"/>
  </r>
  <r>
    <x v="1606"/>
    <d v="2025-10-12T00:00:00"/>
    <x v="54"/>
    <s v="Varun Das"/>
    <s v="Male"/>
    <n v="26"/>
    <x v="3"/>
    <x v="1"/>
    <s v="P301"/>
    <x v="21"/>
    <x v="3"/>
    <x v="2"/>
    <n v="900"/>
    <x v="2"/>
    <x v="204"/>
    <n v="1100"/>
    <n v="610"/>
    <x v="4"/>
    <x v="0"/>
    <s v="Q4"/>
    <x v="0"/>
    <n v="35.67"/>
    <n v="0"/>
    <n v="1800"/>
    <n v="90"/>
    <n v="162000"/>
    <n v="0.35672514619883039"/>
    <x v="1"/>
    <x v="6"/>
    <s v="Oct"/>
    <x v="3"/>
    <s v="2025-Oct"/>
    <n v="32"/>
    <s v="FREQUENT"/>
  </r>
  <r>
    <x v="1607"/>
    <d v="2024-10-06T00:00:00"/>
    <x v="336"/>
    <s v="Priya Mishra"/>
    <s v="Female"/>
    <n v="58"/>
    <x v="2"/>
    <x v="2"/>
    <s v="P203"/>
    <x v="3"/>
    <x v="1"/>
    <x v="0"/>
    <n v="35000"/>
    <x v="2"/>
    <x v="3"/>
    <n v="27000"/>
    <n v="6250"/>
    <x v="3"/>
    <x v="0"/>
    <s v="Q4"/>
    <x v="1"/>
    <n v="18.8"/>
    <n v="0"/>
    <n v="35000"/>
    <n v="1750"/>
    <n v="61250000"/>
    <n v="0.18796992481203006"/>
    <x v="0"/>
    <x v="6"/>
    <s v="Oct"/>
    <x v="3"/>
    <s v="2024-Oct"/>
    <n v="6"/>
    <s v="FREQUENT"/>
  </r>
  <r>
    <x v="1608"/>
    <d v="2024-08-03T00:00:00"/>
    <x v="103"/>
    <s v="Meera Patel"/>
    <s v="Female"/>
    <n v="60"/>
    <x v="6"/>
    <x v="2"/>
    <s v="P501"/>
    <x v="13"/>
    <x v="5"/>
    <x v="4"/>
    <n v="550"/>
    <x v="4"/>
    <x v="236"/>
    <n v="2250"/>
    <n v="225"/>
    <x v="4"/>
    <x v="0"/>
    <s v="Q3"/>
    <x v="2"/>
    <n v="9.09"/>
    <n v="0"/>
    <n v="2750"/>
    <n v="275"/>
    <n v="756250"/>
    <n v="9.0909090909090912E-2"/>
    <x v="0"/>
    <x v="3"/>
    <s v="Aug"/>
    <x v="2"/>
    <s v="2024-Aug"/>
    <n v="11"/>
    <s v="FREQUENT"/>
  </r>
  <r>
    <x v="1609"/>
    <d v="2025-12-09T00:00:00"/>
    <x v="283"/>
    <s v="Priya Gupta"/>
    <s v="Male"/>
    <n v="43"/>
    <x v="10"/>
    <x v="3"/>
    <s v="P105"/>
    <x v="20"/>
    <x v="4"/>
    <x v="0"/>
    <n v="22000"/>
    <x v="3"/>
    <x v="49"/>
    <n v="16500"/>
    <n v="5500"/>
    <x v="2"/>
    <x v="0"/>
    <s v="Q4"/>
    <x v="1"/>
    <n v="25"/>
    <n v="0"/>
    <n v="22000"/>
    <n v="0"/>
    <n v="0"/>
    <n v="0.25"/>
    <x v="1"/>
    <x v="8"/>
    <s v="Dec"/>
    <x v="3"/>
    <s v="2025-Dec"/>
    <n v="10"/>
    <s v="FREQUENT"/>
  </r>
  <r>
    <x v="1610"/>
    <d v="2025-05-02T00:00:00"/>
    <x v="212"/>
    <s v="Neha Shah"/>
    <s v="Male"/>
    <n v="33"/>
    <x v="9"/>
    <x v="0"/>
    <s v="P101"/>
    <x v="5"/>
    <x v="4"/>
    <x v="2"/>
    <n v="55000"/>
    <x v="4"/>
    <x v="102"/>
    <n v="80000"/>
    <n v="19000"/>
    <x v="0"/>
    <x v="0"/>
    <s v="Q2"/>
    <x v="0"/>
    <n v="19.190000000000001"/>
    <n v="0"/>
    <n v="110000"/>
    <n v="11000"/>
    <n v="1210000000"/>
    <n v="0.19191919191919191"/>
    <x v="1"/>
    <x v="1"/>
    <s v="May"/>
    <x v="1"/>
    <s v="2025-May"/>
    <n v="13"/>
    <s v="FREQUENT"/>
  </r>
  <r>
    <x v="1611"/>
    <d v="2025-02-27T00:00:00"/>
    <x v="426"/>
    <s v="Priya Kumar"/>
    <s v="Male"/>
    <n v="31"/>
    <x v="7"/>
    <x v="1"/>
    <s v="P601"/>
    <x v="17"/>
    <x v="6"/>
    <x v="0"/>
    <n v="3000"/>
    <x v="0"/>
    <x v="52"/>
    <n v="2100"/>
    <n v="300"/>
    <x v="0"/>
    <x v="0"/>
    <s v="Q1"/>
    <x v="2"/>
    <n v="12.5"/>
    <n v="0"/>
    <n v="3000"/>
    <n v="600"/>
    <n v="1800000"/>
    <n v="0.125"/>
    <x v="1"/>
    <x v="5"/>
    <s v="Feb"/>
    <x v="0"/>
    <s v="2025-Feb"/>
    <n v="2"/>
    <s v="REGULAR"/>
  </r>
  <r>
    <x v="1612"/>
    <d v="2025-02-06T00:00:00"/>
    <x v="221"/>
    <s v="Nikhil Reddy"/>
    <s v="Male"/>
    <n v="28"/>
    <x v="6"/>
    <x v="2"/>
    <s v="P601"/>
    <x v="17"/>
    <x v="6"/>
    <x v="2"/>
    <n v="3000"/>
    <x v="2"/>
    <x v="41"/>
    <n v="4200"/>
    <n v="1500"/>
    <x v="1"/>
    <x v="0"/>
    <s v="Q1"/>
    <x v="0"/>
    <n v="26.32"/>
    <n v="0"/>
    <n v="6000"/>
    <n v="300"/>
    <n v="1800000"/>
    <n v="0.26315789473684209"/>
    <x v="1"/>
    <x v="5"/>
    <s v="Feb"/>
    <x v="0"/>
    <s v="2025-Feb"/>
    <n v="4"/>
    <s v="OCASSIONAL"/>
  </r>
  <r>
    <x v="1613"/>
    <d v="2025-10-28T00:00:00"/>
    <x v="310"/>
    <s v="Ananya Verma"/>
    <s v="Male"/>
    <n v="54"/>
    <x v="3"/>
    <x v="1"/>
    <s v="P103"/>
    <x v="19"/>
    <x v="4"/>
    <x v="2"/>
    <n v="2500"/>
    <x v="1"/>
    <x v="6"/>
    <n v="3200"/>
    <n v="0"/>
    <x v="2"/>
    <x v="2"/>
    <s v="Q4"/>
    <x v="1"/>
    <n v="0"/>
    <n v="-3200"/>
    <n v="5000"/>
    <n v="750"/>
    <n v="3750000"/>
    <n v="0"/>
    <x v="1"/>
    <x v="6"/>
    <s v="Oct"/>
    <x v="3"/>
    <s v="2025-Oct"/>
    <n v="5"/>
    <s v="FREQUENT"/>
  </r>
  <r>
    <x v="1614"/>
    <d v="2025-11-18T00:00:00"/>
    <x v="0"/>
    <s v="Meera Malhotra"/>
    <s v="Female"/>
    <n v="56"/>
    <x v="0"/>
    <x v="0"/>
    <s v="P501"/>
    <x v="13"/>
    <x v="5"/>
    <x v="3"/>
    <n v="550"/>
    <x v="3"/>
    <x v="221"/>
    <n v="1800"/>
    <n v="400"/>
    <x v="3"/>
    <x v="0"/>
    <s v="Q4"/>
    <x v="0"/>
    <n v="18.18"/>
    <n v="0"/>
    <n v="2200"/>
    <n v="0"/>
    <n v="0"/>
    <n v="0.18181818181818182"/>
    <x v="1"/>
    <x v="10"/>
    <s v="Nov"/>
    <x v="3"/>
    <s v="2025-Nov"/>
    <n v="30"/>
    <s v="FREQUENT"/>
  </r>
  <r>
    <x v="1615"/>
    <d v="2025-01-20T00:00:00"/>
    <x v="132"/>
    <s v="Meera Iyer"/>
    <s v="Male"/>
    <n v="57"/>
    <x v="6"/>
    <x v="2"/>
    <s v="P603"/>
    <x v="22"/>
    <x v="6"/>
    <x v="0"/>
    <n v="1200"/>
    <x v="0"/>
    <x v="317"/>
    <n v="800"/>
    <n v="160"/>
    <x v="1"/>
    <x v="0"/>
    <s v="Q1"/>
    <x v="0"/>
    <n v="16.670000000000002"/>
    <n v="0"/>
    <n v="1200"/>
    <n v="240"/>
    <n v="288000"/>
    <n v="0.16666666666666666"/>
    <x v="1"/>
    <x v="11"/>
    <s v="Jan"/>
    <x v="0"/>
    <s v="2025-Jan"/>
    <n v="14"/>
    <s v="FREQUENT"/>
  </r>
  <r>
    <x v="1616"/>
    <d v="2025-12-14T00:00:00"/>
    <x v="110"/>
    <s v="Simran Joshi"/>
    <s v="Female"/>
    <n v="26"/>
    <x v="9"/>
    <x v="0"/>
    <s v="P101"/>
    <x v="5"/>
    <x v="4"/>
    <x v="2"/>
    <n v="55000"/>
    <x v="1"/>
    <x v="94"/>
    <n v="80000"/>
    <n v="13500"/>
    <x v="1"/>
    <x v="0"/>
    <s v="Q4"/>
    <x v="0"/>
    <n v="14.44"/>
    <n v="0"/>
    <n v="110000"/>
    <n v="16500"/>
    <n v="1815000000"/>
    <n v="0.14438502673796791"/>
    <x v="1"/>
    <x v="8"/>
    <s v="Dec"/>
    <x v="3"/>
    <s v="2025-Dec"/>
    <n v="18"/>
    <s v="FREQUENT"/>
  </r>
  <r>
    <x v="1617"/>
    <d v="2024-07-16T00:00:00"/>
    <x v="263"/>
    <s v="Amit Sharma"/>
    <s v="Female"/>
    <n v="27"/>
    <x v="5"/>
    <x v="0"/>
    <s v="P501"/>
    <x v="13"/>
    <x v="5"/>
    <x v="2"/>
    <n v="550"/>
    <x v="2"/>
    <x v="47"/>
    <n v="900"/>
    <n v="145"/>
    <x v="1"/>
    <x v="0"/>
    <s v="Q3"/>
    <x v="2"/>
    <n v="13.88"/>
    <n v="0"/>
    <n v="1100"/>
    <n v="55"/>
    <n v="60500"/>
    <n v="0.13875598086124402"/>
    <x v="0"/>
    <x v="2"/>
    <s v="Jul"/>
    <x v="2"/>
    <s v="2024-Jul"/>
    <n v="8"/>
    <s v="FREQUENT"/>
  </r>
  <r>
    <x v="1618"/>
    <d v="2024-10-14T00:00:00"/>
    <x v="125"/>
    <s v="Kavya Shah"/>
    <s v="Male"/>
    <n v="22"/>
    <x v="2"/>
    <x v="2"/>
    <s v="P702"/>
    <x v="14"/>
    <x v="2"/>
    <x v="0"/>
    <n v="7000"/>
    <x v="3"/>
    <x v="148"/>
    <n v="5200"/>
    <n v="1800"/>
    <x v="0"/>
    <x v="0"/>
    <s v="Q4"/>
    <x v="0"/>
    <n v="25.71"/>
    <n v="0"/>
    <n v="7000"/>
    <n v="0"/>
    <n v="0"/>
    <n v="0.25714285714285712"/>
    <x v="0"/>
    <x v="6"/>
    <s v="Oct"/>
    <x v="3"/>
    <s v="2024-Oct"/>
    <n v="13"/>
    <s v="FREQUENT"/>
  </r>
  <r>
    <x v="1619"/>
    <d v="2024-04-02T00:00:00"/>
    <x v="145"/>
    <s v="Akash Sharma"/>
    <s v="Female"/>
    <n v="26"/>
    <x v="7"/>
    <x v="1"/>
    <s v="P603"/>
    <x v="22"/>
    <x v="6"/>
    <x v="3"/>
    <n v="1200"/>
    <x v="2"/>
    <x v="323"/>
    <n v="3200"/>
    <n v="1360"/>
    <x v="2"/>
    <x v="0"/>
    <s v="Q2"/>
    <x v="0"/>
    <n v="29.82"/>
    <n v="0"/>
    <n v="4800"/>
    <n v="240"/>
    <n v="1152000"/>
    <n v="0.2982456140350877"/>
    <x v="0"/>
    <x v="7"/>
    <s v="Apr"/>
    <x v="1"/>
    <s v="2024-Apr"/>
    <n v="23"/>
    <s v="FREQUENT"/>
  </r>
  <r>
    <x v="1620"/>
    <d v="2024-08-14T00:00:00"/>
    <x v="63"/>
    <s v="Varun Sharma"/>
    <s v="Female"/>
    <n v="25"/>
    <x v="11"/>
    <x v="3"/>
    <s v="P203"/>
    <x v="3"/>
    <x v="1"/>
    <x v="0"/>
    <n v="35000"/>
    <x v="1"/>
    <x v="314"/>
    <n v="27000"/>
    <n v="-2750"/>
    <x v="4"/>
    <x v="1"/>
    <s v="Q3"/>
    <x v="1"/>
    <n v="9.24"/>
    <n v="-54000"/>
    <n v="35000"/>
    <n v="5250"/>
    <n v="183750000"/>
    <n v="9.2436974789915971E-2"/>
    <x v="0"/>
    <x v="3"/>
    <s v="Aug"/>
    <x v="2"/>
    <s v="2024-Aug"/>
    <n v="10"/>
    <s v="FREQUENT"/>
  </r>
  <r>
    <x v="1621"/>
    <d v="2024-02-07T00:00:00"/>
    <x v="17"/>
    <s v="Meera Verma"/>
    <s v="Male"/>
    <n v="54"/>
    <x v="8"/>
    <x v="2"/>
    <s v="P301"/>
    <x v="21"/>
    <x v="3"/>
    <x v="0"/>
    <n v="900"/>
    <x v="2"/>
    <x v="135"/>
    <n v="550"/>
    <n v="305"/>
    <x v="2"/>
    <x v="0"/>
    <s v="Q1"/>
    <x v="0"/>
    <n v="35.67"/>
    <n v="0"/>
    <n v="900"/>
    <n v="45"/>
    <n v="40500"/>
    <n v="0.35672514619883039"/>
    <x v="0"/>
    <x v="5"/>
    <s v="Feb"/>
    <x v="0"/>
    <s v="2024-Feb"/>
    <n v="5"/>
    <s v="FREQUENT"/>
  </r>
  <r>
    <x v="1622"/>
    <d v="2025-09-12T00:00:00"/>
    <x v="146"/>
    <s v="Sahil Gupta"/>
    <s v="Female"/>
    <n v="44"/>
    <x v="3"/>
    <x v="1"/>
    <s v="P202"/>
    <x v="1"/>
    <x v="1"/>
    <x v="2"/>
    <n v="12000"/>
    <x v="3"/>
    <x v="324"/>
    <n v="18000"/>
    <n v="-6000"/>
    <x v="1"/>
    <x v="1"/>
    <s v="Q3"/>
    <x v="2"/>
    <n v="25"/>
    <n v="-36000"/>
    <n v="24000"/>
    <n v="0"/>
    <n v="0"/>
    <n v="0.25"/>
    <x v="1"/>
    <x v="9"/>
    <s v="Sep"/>
    <x v="2"/>
    <s v="2025-Sep"/>
    <n v="3"/>
    <s v="REGULAR"/>
  </r>
  <r>
    <x v="1623"/>
    <d v="2025-10-15T00:00:00"/>
    <x v="78"/>
    <s v="Nikhil Patel"/>
    <s v="Male"/>
    <n v="25"/>
    <x v="8"/>
    <x v="2"/>
    <s v="P402"/>
    <x v="10"/>
    <x v="0"/>
    <x v="0"/>
    <n v="600"/>
    <x v="2"/>
    <x v="68"/>
    <n v="380"/>
    <n v="190"/>
    <x v="1"/>
    <x v="0"/>
    <s v="Q4"/>
    <x v="0"/>
    <n v="33.33"/>
    <n v="0"/>
    <n v="600"/>
    <n v="30"/>
    <n v="18000"/>
    <n v="0.33333333333333331"/>
    <x v="1"/>
    <x v="6"/>
    <s v="Oct"/>
    <x v="3"/>
    <s v="2025-Oct"/>
    <n v="11"/>
    <s v="FREQUENT"/>
  </r>
  <r>
    <x v="1624"/>
    <d v="2025-05-27T00:00:00"/>
    <x v="396"/>
    <s v="Rohan Shah"/>
    <s v="Male"/>
    <n v="29"/>
    <x v="5"/>
    <x v="0"/>
    <s v="P502"/>
    <x v="7"/>
    <x v="5"/>
    <x v="3"/>
    <n v="700"/>
    <x v="2"/>
    <x v="75"/>
    <n v="2280"/>
    <n v="380"/>
    <x v="1"/>
    <x v="0"/>
    <s v="Q2"/>
    <x v="2"/>
    <n v="14.29"/>
    <n v="0"/>
    <n v="2800"/>
    <n v="140"/>
    <n v="392000"/>
    <n v="0.14285714285714285"/>
    <x v="1"/>
    <x v="1"/>
    <s v="May"/>
    <x v="1"/>
    <s v="2025-May"/>
    <n v="4"/>
    <s v="OCASSIONAL"/>
  </r>
  <r>
    <x v="1625"/>
    <d v="2025-08-02T00:00:00"/>
    <x v="299"/>
    <s v="Vikram Nair"/>
    <s v="Male"/>
    <n v="60"/>
    <x v="5"/>
    <x v="0"/>
    <s v="P702"/>
    <x v="14"/>
    <x v="2"/>
    <x v="0"/>
    <n v="7000"/>
    <x v="4"/>
    <x v="8"/>
    <n v="5200"/>
    <n v="1100"/>
    <x v="3"/>
    <x v="0"/>
    <s v="Q3"/>
    <x v="2"/>
    <n v="17.46"/>
    <n v="0"/>
    <n v="7000"/>
    <n v="700"/>
    <n v="4900000"/>
    <n v="0.17460317460317459"/>
    <x v="1"/>
    <x v="3"/>
    <s v="Aug"/>
    <x v="2"/>
    <s v="2025-Aug"/>
    <n v="4"/>
    <s v="OCASSIONAL"/>
  </r>
  <r>
    <x v="1626"/>
    <d v="2024-03-07T00:00:00"/>
    <x v="427"/>
    <s v="Rahul Sharma"/>
    <s v="Female"/>
    <n v="40"/>
    <x v="5"/>
    <x v="0"/>
    <s v="P602"/>
    <x v="18"/>
    <x v="6"/>
    <x v="1"/>
    <n v="3500"/>
    <x v="1"/>
    <x v="5"/>
    <n v="7500"/>
    <n v="1425"/>
    <x v="1"/>
    <x v="0"/>
    <s v="Q1"/>
    <x v="2"/>
    <n v="15.97"/>
    <n v="0"/>
    <n v="10500"/>
    <n v="1575"/>
    <n v="16537500"/>
    <n v="0.15966386554621848"/>
    <x v="0"/>
    <x v="0"/>
    <s v="Mar"/>
    <x v="0"/>
    <s v="2024-Mar"/>
    <n v="1"/>
    <s v="REGULAR"/>
  </r>
  <r>
    <x v="1627"/>
    <d v="2024-09-22T00:00:00"/>
    <x v="139"/>
    <s v="Riya Das"/>
    <s v="Female"/>
    <n v="44"/>
    <x v="3"/>
    <x v="1"/>
    <s v="P602"/>
    <x v="18"/>
    <x v="6"/>
    <x v="1"/>
    <n v="3500"/>
    <x v="1"/>
    <x v="6"/>
    <n v="7500"/>
    <n v="0"/>
    <x v="0"/>
    <x v="2"/>
    <s v="Q3"/>
    <x v="1"/>
    <n v="0"/>
    <n v="-7500"/>
    <n v="10500"/>
    <n v="1575"/>
    <n v="16537500"/>
    <n v="0"/>
    <x v="0"/>
    <x v="9"/>
    <s v="Sep"/>
    <x v="2"/>
    <s v="2024-Sep"/>
    <n v="14"/>
    <s v="FREQUENT"/>
  </r>
  <r>
    <x v="1628"/>
    <d v="2024-10-07T00:00:00"/>
    <x v="331"/>
    <s v="Kavya Gupta"/>
    <s v="Female"/>
    <n v="54"/>
    <x v="11"/>
    <x v="3"/>
    <s v="P202"/>
    <x v="1"/>
    <x v="1"/>
    <x v="0"/>
    <n v="12000"/>
    <x v="0"/>
    <x v="280"/>
    <n v="9000"/>
    <n v="600"/>
    <x v="0"/>
    <x v="0"/>
    <s v="Q4"/>
    <x v="1"/>
    <n v="6.25"/>
    <n v="0"/>
    <n v="12000"/>
    <n v="2400"/>
    <n v="28800000"/>
    <n v="6.25E-2"/>
    <x v="0"/>
    <x v="6"/>
    <s v="Oct"/>
    <x v="3"/>
    <s v="2024-Oct"/>
    <n v="6"/>
    <s v="FREQUENT"/>
  </r>
  <r>
    <x v="1629"/>
    <d v="2025-12-10T00:00:00"/>
    <x v="163"/>
    <s v="Riya Mehta"/>
    <s v="Female"/>
    <n v="50"/>
    <x v="10"/>
    <x v="3"/>
    <s v="P702"/>
    <x v="14"/>
    <x v="2"/>
    <x v="0"/>
    <n v="7000"/>
    <x v="0"/>
    <x v="117"/>
    <n v="5200"/>
    <n v="400"/>
    <x v="2"/>
    <x v="0"/>
    <s v="Q4"/>
    <x v="0"/>
    <n v="7.14"/>
    <n v="0"/>
    <n v="7000"/>
    <n v="1400"/>
    <n v="9800000"/>
    <n v="7.1428571428571425E-2"/>
    <x v="1"/>
    <x v="8"/>
    <s v="Dec"/>
    <x v="3"/>
    <s v="2025-Dec"/>
    <n v="20"/>
    <s v="FREQUENT"/>
  </r>
  <r>
    <x v="1630"/>
    <d v="2025-07-27T00:00:00"/>
    <x v="269"/>
    <s v="Amit Singh"/>
    <s v="Female"/>
    <n v="52"/>
    <x v="7"/>
    <x v="1"/>
    <s v="P501"/>
    <x v="13"/>
    <x v="5"/>
    <x v="0"/>
    <n v="550"/>
    <x v="4"/>
    <x v="274"/>
    <n v="450"/>
    <n v="45"/>
    <x v="1"/>
    <x v="0"/>
    <s v="Q3"/>
    <x v="0"/>
    <n v="9.09"/>
    <n v="0"/>
    <n v="550"/>
    <n v="55"/>
    <n v="30250"/>
    <n v="9.0909090909090912E-2"/>
    <x v="1"/>
    <x v="2"/>
    <s v="Jul"/>
    <x v="2"/>
    <s v="2025-Jul"/>
    <n v="15"/>
    <s v="FREQUENT"/>
  </r>
  <r>
    <x v="1631"/>
    <d v="2025-11-20T00:00:00"/>
    <x v="248"/>
    <s v="Vikram Das"/>
    <s v="Male"/>
    <n v="32"/>
    <x v="6"/>
    <x v="2"/>
    <s v="P701"/>
    <x v="8"/>
    <x v="2"/>
    <x v="2"/>
    <n v="4500"/>
    <x v="3"/>
    <x v="6"/>
    <n v="6400"/>
    <n v="0"/>
    <x v="1"/>
    <x v="2"/>
    <s v="Q4"/>
    <x v="0"/>
    <n v="0"/>
    <n v="-6400"/>
    <n v="9000"/>
    <n v="0"/>
    <n v="0"/>
    <n v="0"/>
    <x v="1"/>
    <x v="10"/>
    <s v="Nov"/>
    <x v="3"/>
    <s v="2025-Nov"/>
    <n v="16"/>
    <s v="FREQUENT"/>
  </r>
  <r>
    <x v="1632"/>
    <d v="2025-03-18T00:00:00"/>
    <x v="117"/>
    <s v="Akash Gupta"/>
    <s v="Female"/>
    <n v="32"/>
    <x v="11"/>
    <x v="3"/>
    <s v="P403"/>
    <x v="6"/>
    <x v="0"/>
    <x v="0"/>
    <n v="2500"/>
    <x v="3"/>
    <x v="140"/>
    <n v="1500"/>
    <n v="1000"/>
    <x v="1"/>
    <x v="0"/>
    <s v="Q1"/>
    <x v="2"/>
    <n v="40"/>
    <n v="0"/>
    <n v="2500"/>
    <n v="0"/>
    <n v="0"/>
    <n v="0.4"/>
    <x v="1"/>
    <x v="0"/>
    <s v="Mar"/>
    <x v="0"/>
    <s v="2025-Mar"/>
    <n v="23"/>
    <s v="FREQUENT"/>
  </r>
  <r>
    <x v="1633"/>
    <d v="2025-04-22T00:00:00"/>
    <x v="319"/>
    <s v="Karan Kumar"/>
    <s v="Female"/>
    <n v="30"/>
    <x v="3"/>
    <x v="1"/>
    <s v="P502"/>
    <x v="7"/>
    <x v="5"/>
    <x v="1"/>
    <n v="700"/>
    <x v="1"/>
    <x v="82"/>
    <n v="1710"/>
    <n v="75"/>
    <x v="1"/>
    <x v="0"/>
    <s v="Q2"/>
    <x v="1"/>
    <n v="4.2"/>
    <n v="0"/>
    <n v="2100"/>
    <n v="315"/>
    <n v="661500"/>
    <n v="4.2016806722689079E-2"/>
    <x v="1"/>
    <x v="7"/>
    <s v="Apr"/>
    <x v="1"/>
    <s v="2025-Apr"/>
    <n v="4"/>
    <s v="OCASSIONAL"/>
  </r>
  <r>
    <x v="1634"/>
    <d v="2024-08-17T00:00:00"/>
    <x v="135"/>
    <s v="Karan Singh"/>
    <s v="Female"/>
    <n v="47"/>
    <x v="5"/>
    <x v="0"/>
    <s v="P102"/>
    <x v="11"/>
    <x v="4"/>
    <x v="2"/>
    <n v="28000"/>
    <x v="3"/>
    <x v="50"/>
    <n v="42000"/>
    <n v="14000"/>
    <x v="1"/>
    <x v="0"/>
    <s v="Q3"/>
    <x v="1"/>
    <n v="25"/>
    <n v="0"/>
    <n v="56000"/>
    <n v="0"/>
    <n v="0"/>
    <n v="0.25"/>
    <x v="0"/>
    <x v="3"/>
    <s v="Aug"/>
    <x v="2"/>
    <s v="2024-Aug"/>
    <n v="9"/>
    <s v="FREQUENT"/>
  </r>
  <r>
    <x v="1635"/>
    <d v="2025-04-04T00:00:00"/>
    <x v="108"/>
    <s v="Arjun Reddy"/>
    <s v="Female"/>
    <n v="43"/>
    <x v="0"/>
    <x v="0"/>
    <s v="P303"/>
    <x v="4"/>
    <x v="3"/>
    <x v="0"/>
    <n v="3500"/>
    <x v="4"/>
    <x v="30"/>
    <n v="2300"/>
    <n v="850"/>
    <x v="1"/>
    <x v="0"/>
    <s v="Q2"/>
    <x v="0"/>
    <n v="26.98"/>
    <n v="0"/>
    <n v="3500"/>
    <n v="350"/>
    <n v="1225000"/>
    <n v="0.26984126984126983"/>
    <x v="1"/>
    <x v="7"/>
    <s v="Apr"/>
    <x v="1"/>
    <s v="2025-Apr"/>
    <n v="17"/>
    <s v="FREQUENT"/>
  </r>
  <r>
    <x v="1636"/>
    <d v="2024-03-24T00:00:00"/>
    <x v="71"/>
    <s v="Simran Patel"/>
    <s v="Female"/>
    <n v="26"/>
    <x v="10"/>
    <x v="3"/>
    <s v="P602"/>
    <x v="18"/>
    <x v="6"/>
    <x v="2"/>
    <n v="3500"/>
    <x v="4"/>
    <x v="279"/>
    <n v="5000"/>
    <n v="-1300"/>
    <x v="0"/>
    <x v="1"/>
    <s v="Q1"/>
    <x v="0"/>
    <n v="20.63"/>
    <n v="-10000"/>
    <n v="7000"/>
    <n v="700"/>
    <n v="4900000"/>
    <n v="0.20634920634920634"/>
    <x v="0"/>
    <x v="0"/>
    <s v="Mar"/>
    <x v="0"/>
    <s v="2024-Mar"/>
    <n v="26"/>
    <s v="FREQUENT"/>
  </r>
  <r>
    <x v="1637"/>
    <d v="2024-08-19T00:00:00"/>
    <x v="116"/>
    <s v="Pooja Patel"/>
    <s v="Male"/>
    <n v="30"/>
    <x v="7"/>
    <x v="1"/>
    <s v="P703"/>
    <x v="2"/>
    <x v="2"/>
    <x v="0"/>
    <n v="4000"/>
    <x v="3"/>
    <x v="108"/>
    <n v="2900"/>
    <n v="1100"/>
    <x v="2"/>
    <x v="0"/>
    <s v="Q3"/>
    <x v="2"/>
    <n v="27.5"/>
    <n v="0"/>
    <n v="4000"/>
    <n v="0"/>
    <n v="0"/>
    <n v="0.27500000000000002"/>
    <x v="0"/>
    <x v="3"/>
    <s v="Aug"/>
    <x v="2"/>
    <s v="2024-Aug"/>
    <n v="4"/>
    <s v="OCASSIONAL"/>
  </r>
  <r>
    <x v="1638"/>
    <d v="2024-09-12T00:00:00"/>
    <x v="378"/>
    <s v="Kavya Iyer"/>
    <s v="Female"/>
    <n v="53"/>
    <x v="4"/>
    <x v="3"/>
    <s v="P202"/>
    <x v="1"/>
    <x v="1"/>
    <x v="0"/>
    <n v="12000"/>
    <x v="0"/>
    <x v="280"/>
    <n v="9000"/>
    <n v="600"/>
    <x v="1"/>
    <x v="0"/>
    <s v="Q3"/>
    <x v="1"/>
    <n v="6.25"/>
    <n v="0"/>
    <n v="12000"/>
    <n v="2400"/>
    <n v="28800000"/>
    <n v="6.25E-2"/>
    <x v="0"/>
    <x v="9"/>
    <s v="Sep"/>
    <x v="2"/>
    <s v="2024-Sep"/>
    <n v="4"/>
    <s v="OCASSIONAL"/>
  </r>
  <r>
    <x v="1639"/>
    <d v="2025-10-03T00:00:00"/>
    <x v="0"/>
    <s v="Meera Malhotra"/>
    <s v="Female"/>
    <n v="56"/>
    <x v="0"/>
    <x v="0"/>
    <s v="P701"/>
    <x v="8"/>
    <x v="2"/>
    <x v="0"/>
    <n v="4500"/>
    <x v="0"/>
    <x v="87"/>
    <n v="3200"/>
    <n v="400"/>
    <x v="1"/>
    <x v="0"/>
    <s v="Q4"/>
    <x v="0"/>
    <n v="11.11"/>
    <n v="0"/>
    <n v="4500"/>
    <n v="900"/>
    <n v="4050000"/>
    <n v="0.1111111111111111"/>
    <x v="1"/>
    <x v="6"/>
    <s v="Oct"/>
    <x v="3"/>
    <s v="2025-Oct"/>
    <n v="30"/>
    <s v="FREQUENT"/>
  </r>
  <r>
    <x v="1640"/>
    <d v="2024-01-25T00:00:00"/>
    <x v="113"/>
    <s v="Akash Gupta"/>
    <s v="Male"/>
    <n v="52"/>
    <x v="8"/>
    <x v="2"/>
    <s v="P602"/>
    <x v="18"/>
    <x v="6"/>
    <x v="0"/>
    <n v="3500"/>
    <x v="4"/>
    <x v="6"/>
    <n v="2500"/>
    <n v="0"/>
    <x v="3"/>
    <x v="2"/>
    <s v="Q1"/>
    <x v="0"/>
    <n v="0"/>
    <n v="-2500"/>
    <n v="3500"/>
    <n v="350"/>
    <n v="1225000"/>
    <n v="0"/>
    <x v="0"/>
    <x v="11"/>
    <s v="Jan"/>
    <x v="0"/>
    <s v="2024-Jan"/>
    <n v="20"/>
    <s v="FREQUENT"/>
  </r>
  <r>
    <x v="1641"/>
    <d v="2024-09-13T00:00:00"/>
    <x v="329"/>
    <s v="Ananya Das"/>
    <s v="Female"/>
    <n v="51"/>
    <x v="0"/>
    <x v="0"/>
    <s v="P203"/>
    <x v="3"/>
    <x v="1"/>
    <x v="2"/>
    <n v="35000"/>
    <x v="0"/>
    <x v="50"/>
    <n v="54000"/>
    <n v="2000"/>
    <x v="1"/>
    <x v="0"/>
    <s v="Q3"/>
    <x v="1"/>
    <n v="3.57"/>
    <n v="0"/>
    <n v="70000"/>
    <n v="14000"/>
    <n v="980000000"/>
    <n v="3.5714285714285712E-2"/>
    <x v="0"/>
    <x v="9"/>
    <s v="Sep"/>
    <x v="2"/>
    <s v="2024-Sep"/>
    <n v="10"/>
    <s v="FREQUENT"/>
  </r>
  <r>
    <x v="1642"/>
    <d v="2024-12-14T00:00:00"/>
    <x v="428"/>
    <s v="Meera Malhotra"/>
    <s v="Male"/>
    <n v="39"/>
    <x v="11"/>
    <x v="3"/>
    <s v="P102"/>
    <x v="11"/>
    <x v="4"/>
    <x v="0"/>
    <n v="28000"/>
    <x v="4"/>
    <x v="12"/>
    <n v="21000"/>
    <n v="4200"/>
    <x v="0"/>
    <x v="0"/>
    <s v="Q4"/>
    <x v="2"/>
    <n v="16.670000000000002"/>
    <n v="0"/>
    <n v="28000"/>
    <n v="2800"/>
    <n v="78400000"/>
    <n v="0.16666666666666666"/>
    <x v="0"/>
    <x v="8"/>
    <s v="Dec"/>
    <x v="3"/>
    <s v="2024-Dec"/>
    <n v="1"/>
    <s v="REGULAR"/>
  </r>
  <r>
    <x v="1643"/>
    <d v="2024-08-30T00:00:00"/>
    <x v="22"/>
    <s v="Ananya Sharma"/>
    <s v="Female"/>
    <n v="45"/>
    <x v="5"/>
    <x v="0"/>
    <s v="P103"/>
    <x v="19"/>
    <x v="4"/>
    <x v="0"/>
    <n v="2500"/>
    <x v="4"/>
    <x v="79"/>
    <n v="1600"/>
    <n v="650"/>
    <x v="3"/>
    <x v="0"/>
    <s v="Q3"/>
    <x v="1"/>
    <n v="28.89"/>
    <n v="0"/>
    <n v="2500"/>
    <n v="250"/>
    <n v="625000"/>
    <n v="0.28888888888888886"/>
    <x v="0"/>
    <x v="3"/>
    <s v="Aug"/>
    <x v="2"/>
    <s v="2024-Aug"/>
    <n v="12"/>
    <s v="FREQUENT"/>
  </r>
  <r>
    <x v="1644"/>
    <d v="2024-04-07T00:00:00"/>
    <x v="417"/>
    <s v="Rahul Iyer"/>
    <s v="Female"/>
    <n v="51"/>
    <x v="11"/>
    <x v="3"/>
    <s v="P701"/>
    <x v="8"/>
    <x v="2"/>
    <x v="0"/>
    <n v="4500"/>
    <x v="2"/>
    <x v="132"/>
    <n v="3200"/>
    <n v="1075"/>
    <x v="2"/>
    <x v="0"/>
    <s v="Q2"/>
    <x v="2"/>
    <n v="25.15"/>
    <n v="0"/>
    <n v="4500"/>
    <n v="225"/>
    <n v="1012500"/>
    <n v="0.25146198830409355"/>
    <x v="0"/>
    <x v="7"/>
    <s v="Apr"/>
    <x v="1"/>
    <s v="2024-Apr"/>
    <n v="2"/>
    <s v="REGULAR"/>
  </r>
  <r>
    <x v="1645"/>
    <d v="2024-03-03T00:00:00"/>
    <x v="143"/>
    <s v="Vikram Gupta"/>
    <s v="Male"/>
    <n v="24"/>
    <x v="2"/>
    <x v="2"/>
    <s v="P102"/>
    <x v="11"/>
    <x v="4"/>
    <x v="1"/>
    <n v="28000"/>
    <x v="3"/>
    <x v="6"/>
    <n v="63000"/>
    <n v="0"/>
    <x v="1"/>
    <x v="2"/>
    <s v="Q1"/>
    <x v="1"/>
    <n v="0"/>
    <n v="-63000"/>
    <n v="84000"/>
    <n v="0"/>
    <n v="0"/>
    <n v="0"/>
    <x v="0"/>
    <x v="0"/>
    <s v="Mar"/>
    <x v="0"/>
    <s v="2024-Mar"/>
    <n v="12"/>
    <s v="FREQUENT"/>
  </r>
  <r>
    <x v="1646"/>
    <d v="2025-12-11T00:00:00"/>
    <x v="429"/>
    <s v="Vikram Gupta"/>
    <s v="Male"/>
    <n v="28"/>
    <x v="3"/>
    <x v="1"/>
    <s v="P103"/>
    <x v="19"/>
    <x v="4"/>
    <x v="0"/>
    <n v="2500"/>
    <x v="0"/>
    <x v="143"/>
    <n v="1600"/>
    <n v="400"/>
    <x v="3"/>
    <x v="0"/>
    <s v="Q4"/>
    <x v="2"/>
    <n v="20"/>
    <n v="0"/>
    <n v="2500"/>
    <n v="500"/>
    <n v="1250000"/>
    <n v="0.2"/>
    <x v="1"/>
    <x v="8"/>
    <s v="Dec"/>
    <x v="3"/>
    <s v="2025-Dec"/>
    <n v="1"/>
    <s v="REGULAR"/>
  </r>
  <r>
    <x v="1647"/>
    <d v="2025-03-28T00:00:00"/>
    <x v="10"/>
    <s v="Pooja Mehta"/>
    <s v="Male"/>
    <n v="36"/>
    <x v="2"/>
    <x v="2"/>
    <s v="P102"/>
    <x v="11"/>
    <x v="4"/>
    <x v="2"/>
    <n v="28000"/>
    <x v="2"/>
    <x v="208"/>
    <n v="42000"/>
    <n v="11200"/>
    <x v="1"/>
    <x v="0"/>
    <s v="Q1"/>
    <x v="0"/>
    <n v="21.05"/>
    <n v="0"/>
    <n v="56000"/>
    <n v="2800"/>
    <n v="156800000"/>
    <n v="0.21052631578947367"/>
    <x v="1"/>
    <x v="0"/>
    <s v="Mar"/>
    <x v="0"/>
    <s v="2025-Mar"/>
    <n v="23"/>
    <s v="FREQUENT"/>
  </r>
  <r>
    <x v="1648"/>
    <d v="2024-03-08T00:00:00"/>
    <x v="78"/>
    <s v="Nikhil Patel"/>
    <s v="Male"/>
    <n v="25"/>
    <x v="8"/>
    <x v="2"/>
    <s v="P104"/>
    <x v="16"/>
    <x v="4"/>
    <x v="0"/>
    <n v="5000"/>
    <x v="1"/>
    <x v="133"/>
    <n v="3500"/>
    <n v="750"/>
    <x v="3"/>
    <x v="0"/>
    <s v="Q1"/>
    <x v="0"/>
    <n v="17.649999999999999"/>
    <n v="0"/>
    <n v="5000"/>
    <n v="750"/>
    <n v="3750000"/>
    <n v="0.17647058823529413"/>
    <x v="0"/>
    <x v="0"/>
    <s v="Mar"/>
    <x v="0"/>
    <s v="2024-Mar"/>
    <n v="11"/>
    <s v="FREQUENT"/>
  </r>
  <r>
    <x v="1649"/>
    <d v="2024-10-28T00:00:00"/>
    <x v="1"/>
    <s v="Aditya Mehta"/>
    <s v="Male"/>
    <n v="32"/>
    <x v="1"/>
    <x v="1"/>
    <s v="P402"/>
    <x v="10"/>
    <x v="0"/>
    <x v="2"/>
    <n v="600"/>
    <x v="2"/>
    <x v="160"/>
    <n v="760"/>
    <n v="380"/>
    <x v="2"/>
    <x v="0"/>
    <s v="Q4"/>
    <x v="0"/>
    <n v="33.33"/>
    <n v="0"/>
    <n v="1200"/>
    <n v="60"/>
    <n v="72000"/>
    <n v="0.33333333333333331"/>
    <x v="0"/>
    <x v="6"/>
    <s v="Oct"/>
    <x v="3"/>
    <s v="2024-Oct"/>
    <n v="11"/>
    <s v="FREQUENT"/>
  </r>
  <r>
    <x v="1650"/>
    <d v="2025-02-24T00:00:00"/>
    <x v="275"/>
    <s v="Vikram Reddy"/>
    <s v="Female"/>
    <n v="46"/>
    <x v="8"/>
    <x v="2"/>
    <s v="P203"/>
    <x v="3"/>
    <x v="1"/>
    <x v="1"/>
    <n v="35000"/>
    <x v="2"/>
    <x v="325"/>
    <n v="81000"/>
    <n v="18750"/>
    <x v="0"/>
    <x v="0"/>
    <s v="Q1"/>
    <x v="0"/>
    <n v="18.8"/>
    <n v="0"/>
    <n v="105000"/>
    <n v="5250"/>
    <n v="551250000"/>
    <n v="0.18796992481203006"/>
    <x v="1"/>
    <x v="5"/>
    <s v="Feb"/>
    <x v="0"/>
    <s v="2025-Feb"/>
    <n v="12"/>
    <s v="FREQUENT"/>
  </r>
  <r>
    <x v="1651"/>
    <d v="2025-09-30T00:00:00"/>
    <x v="20"/>
    <s v="Aditya Shah"/>
    <s v="Male"/>
    <n v="31"/>
    <x v="9"/>
    <x v="0"/>
    <s v="P101"/>
    <x v="5"/>
    <x v="4"/>
    <x v="2"/>
    <n v="55000"/>
    <x v="2"/>
    <x v="149"/>
    <n v="80000"/>
    <n v="24500"/>
    <x v="2"/>
    <x v="0"/>
    <s v="Q3"/>
    <x v="0"/>
    <n v="23.44"/>
    <n v="0"/>
    <n v="110000"/>
    <n v="5500"/>
    <n v="605000000"/>
    <n v="0.23444976076555024"/>
    <x v="1"/>
    <x v="9"/>
    <s v="Sep"/>
    <x v="2"/>
    <s v="2025-Sep"/>
    <n v="13"/>
    <s v="FREQUENT"/>
  </r>
  <r>
    <x v="1652"/>
    <d v="2025-03-14T00:00:00"/>
    <x v="323"/>
    <s v="Neha Shah"/>
    <s v="Male"/>
    <n v="54"/>
    <x v="3"/>
    <x v="1"/>
    <s v="P603"/>
    <x v="22"/>
    <x v="6"/>
    <x v="0"/>
    <n v="1200"/>
    <x v="4"/>
    <x v="11"/>
    <n v="800"/>
    <n v="280"/>
    <x v="2"/>
    <x v="0"/>
    <s v="Q1"/>
    <x v="2"/>
    <n v="25.93"/>
    <n v="0"/>
    <n v="1200"/>
    <n v="120"/>
    <n v="144000"/>
    <n v="0.25925925925925924"/>
    <x v="1"/>
    <x v="0"/>
    <s v="Mar"/>
    <x v="0"/>
    <s v="2025-Mar"/>
    <n v="5"/>
    <s v="FREQUENT"/>
  </r>
  <r>
    <x v="1653"/>
    <d v="2025-11-22T00:00:00"/>
    <x v="6"/>
    <s v="Kavya Joshi"/>
    <s v="Male"/>
    <n v="53"/>
    <x v="6"/>
    <x v="2"/>
    <s v="P101"/>
    <x v="5"/>
    <x v="4"/>
    <x v="0"/>
    <n v="55000"/>
    <x v="4"/>
    <x v="34"/>
    <n v="40000"/>
    <n v="9500"/>
    <x v="2"/>
    <x v="0"/>
    <s v="Q4"/>
    <x v="1"/>
    <n v="19.190000000000001"/>
    <n v="0"/>
    <n v="55000"/>
    <n v="5500"/>
    <n v="302500000"/>
    <n v="0.19191919191919191"/>
    <x v="1"/>
    <x v="10"/>
    <s v="Nov"/>
    <x v="3"/>
    <s v="2025-Nov"/>
    <n v="8"/>
    <s v="FREQUENT"/>
  </r>
  <r>
    <x v="1654"/>
    <d v="2024-07-16T00:00:00"/>
    <x v="7"/>
    <s v="Ananya Patel"/>
    <s v="Female"/>
    <n v="33"/>
    <x v="7"/>
    <x v="1"/>
    <s v="P104"/>
    <x v="16"/>
    <x v="4"/>
    <x v="1"/>
    <n v="5000"/>
    <x v="4"/>
    <x v="326"/>
    <n v="10500"/>
    <n v="3000"/>
    <x v="1"/>
    <x v="0"/>
    <s v="Q3"/>
    <x v="0"/>
    <n v="22.22"/>
    <n v="0"/>
    <n v="15000"/>
    <n v="1500"/>
    <n v="22500000"/>
    <n v="0.22222222222222221"/>
    <x v="0"/>
    <x v="2"/>
    <s v="Jul"/>
    <x v="2"/>
    <s v="2024-Jul"/>
    <n v="16"/>
    <s v="FREQUENT"/>
  </r>
  <r>
    <x v="1655"/>
    <d v="2024-03-10T00:00:00"/>
    <x v="238"/>
    <s v="Priya Mehta"/>
    <s v="Female"/>
    <n v="22"/>
    <x v="6"/>
    <x v="2"/>
    <s v="P602"/>
    <x v="18"/>
    <x v="6"/>
    <x v="0"/>
    <n v="3500"/>
    <x v="2"/>
    <x v="101"/>
    <n v="2500"/>
    <n v="825"/>
    <x v="3"/>
    <x v="0"/>
    <s v="Q1"/>
    <x v="1"/>
    <n v="24.81"/>
    <n v="0"/>
    <n v="3500"/>
    <n v="175"/>
    <n v="612500"/>
    <n v="0.24812030075187969"/>
    <x v="0"/>
    <x v="0"/>
    <s v="Mar"/>
    <x v="0"/>
    <s v="2024-Mar"/>
    <n v="14"/>
    <s v="FREQUENT"/>
  </r>
  <r>
    <x v="1656"/>
    <d v="2025-08-09T00:00:00"/>
    <x v="163"/>
    <s v="Riya Mehta"/>
    <s v="Female"/>
    <n v="50"/>
    <x v="10"/>
    <x v="3"/>
    <s v="P105"/>
    <x v="20"/>
    <x v="4"/>
    <x v="0"/>
    <n v="22000"/>
    <x v="4"/>
    <x v="131"/>
    <n v="16500"/>
    <n v="3300"/>
    <x v="2"/>
    <x v="0"/>
    <s v="Q3"/>
    <x v="0"/>
    <n v="16.670000000000002"/>
    <n v="0"/>
    <n v="22000"/>
    <n v="2200"/>
    <n v="48400000"/>
    <n v="0.16666666666666666"/>
    <x v="1"/>
    <x v="3"/>
    <s v="Aug"/>
    <x v="2"/>
    <s v="2025-Aug"/>
    <n v="20"/>
    <s v="FREQUENT"/>
  </r>
  <r>
    <x v="1657"/>
    <d v="2025-03-07T00:00:00"/>
    <x v="348"/>
    <s v="Priya Patel"/>
    <s v="Male"/>
    <n v="52"/>
    <x v="6"/>
    <x v="2"/>
    <s v="P502"/>
    <x v="7"/>
    <x v="5"/>
    <x v="3"/>
    <n v="700"/>
    <x v="1"/>
    <x v="327"/>
    <n v="2280"/>
    <n v="100"/>
    <x v="3"/>
    <x v="0"/>
    <s v="Q1"/>
    <x v="2"/>
    <n v="4.2"/>
    <n v="0"/>
    <n v="2800"/>
    <n v="420"/>
    <n v="1176000"/>
    <n v="4.2016806722689079E-2"/>
    <x v="1"/>
    <x v="0"/>
    <s v="Mar"/>
    <x v="0"/>
    <s v="2025-Mar"/>
    <n v="6"/>
    <s v="FREQUENT"/>
  </r>
  <r>
    <x v="1658"/>
    <d v="2024-09-05T00:00:00"/>
    <x v="105"/>
    <s v="Meera Patel"/>
    <s v="Female"/>
    <n v="51"/>
    <x v="4"/>
    <x v="3"/>
    <s v="P105"/>
    <x v="20"/>
    <x v="4"/>
    <x v="0"/>
    <n v="22000"/>
    <x v="4"/>
    <x v="131"/>
    <n v="16500"/>
    <n v="3300"/>
    <x v="3"/>
    <x v="0"/>
    <s v="Q3"/>
    <x v="1"/>
    <n v="16.670000000000002"/>
    <n v="0"/>
    <n v="22000"/>
    <n v="2200"/>
    <n v="48400000"/>
    <n v="0.16666666666666666"/>
    <x v="0"/>
    <x v="9"/>
    <s v="Sep"/>
    <x v="2"/>
    <s v="2024-Sep"/>
    <n v="12"/>
    <s v="FREQUENT"/>
  </r>
  <r>
    <x v="1659"/>
    <d v="2024-11-15T00:00:00"/>
    <x v="418"/>
    <s v="Arjun Mishra"/>
    <s v="Male"/>
    <n v="54"/>
    <x v="4"/>
    <x v="3"/>
    <s v="P602"/>
    <x v="18"/>
    <x v="6"/>
    <x v="0"/>
    <n v="3500"/>
    <x v="4"/>
    <x v="13"/>
    <n v="2500"/>
    <n v="-650"/>
    <x v="2"/>
    <x v="1"/>
    <s v="Q4"/>
    <x v="1"/>
    <n v="20.63"/>
    <n v="-5000"/>
    <n v="3500"/>
    <n v="350"/>
    <n v="1225000"/>
    <n v="0.20634920634920634"/>
    <x v="0"/>
    <x v="10"/>
    <s v="Nov"/>
    <x v="3"/>
    <s v="2024-Nov"/>
    <n v="3"/>
    <s v="REGULAR"/>
  </r>
  <r>
    <x v="1660"/>
    <d v="2025-01-01T00:00:00"/>
    <x v="120"/>
    <s v="Vikram Singh"/>
    <s v="Female"/>
    <n v="52"/>
    <x v="11"/>
    <x v="3"/>
    <s v="P302"/>
    <x v="15"/>
    <x v="3"/>
    <x v="0"/>
    <n v="2200"/>
    <x v="3"/>
    <x v="221"/>
    <n v="1400"/>
    <n v="800"/>
    <x v="2"/>
    <x v="0"/>
    <s v="Q1"/>
    <x v="1"/>
    <n v="36.36"/>
    <n v="0"/>
    <n v="2200"/>
    <n v="0"/>
    <n v="0"/>
    <n v="0.36363636363636365"/>
    <x v="1"/>
    <x v="11"/>
    <s v="Jan"/>
    <x v="0"/>
    <s v="2025-Jan"/>
    <n v="8"/>
    <s v="FREQUENT"/>
  </r>
  <r>
    <x v="1661"/>
    <d v="2024-05-29T00:00:00"/>
    <x v="204"/>
    <s v="Karan Mehta"/>
    <s v="Female"/>
    <n v="51"/>
    <x v="8"/>
    <x v="2"/>
    <s v="P105"/>
    <x v="20"/>
    <x v="4"/>
    <x v="1"/>
    <n v="22000"/>
    <x v="4"/>
    <x v="265"/>
    <n v="49500"/>
    <n v="9900"/>
    <x v="2"/>
    <x v="0"/>
    <s v="Q2"/>
    <x v="1"/>
    <n v="16.670000000000002"/>
    <n v="0"/>
    <n v="66000"/>
    <n v="6600"/>
    <n v="435600000"/>
    <n v="0.16666666666666666"/>
    <x v="0"/>
    <x v="1"/>
    <s v="May"/>
    <x v="1"/>
    <s v="2024-May"/>
    <n v="10"/>
    <s v="FREQUENT"/>
  </r>
  <r>
    <x v="1662"/>
    <d v="2024-10-25T00:00:00"/>
    <x v="85"/>
    <s v="Amit Iyer"/>
    <s v="Male"/>
    <n v="44"/>
    <x v="8"/>
    <x v="2"/>
    <s v="P401"/>
    <x v="0"/>
    <x v="0"/>
    <x v="0"/>
    <n v="800"/>
    <x v="2"/>
    <x v="138"/>
    <n v="500"/>
    <n v="260"/>
    <x v="4"/>
    <x v="0"/>
    <s v="Q4"/>
    <x v="2"/>
    <n v="34.21"/>
    <n v="0"/>
    <n v="800"/>
    <n v="40"/>
    <n v="32000"/>
    <n v="0.34210526315789475"/>
    <x v="0"/>
    <x v="6"/>
    <s v="Oct"/>
    <x v="3"/>
    <s v="2024-Oct"/>
    <n v="6"/>
    <s v="FREQUENT"/>
  </r>
  <r>
    <x v="1663"/>
    <d v="2025-11-04T00:00:00"/>
    <x v="140"/>
    <s v="Priya Gupta"/>
    <s v="Female"/>
    <n v="43"/>
    <x v="5"/>
    <x v="0"/>
    <s v="P702"/>
    <x v="14"/>
    <x v="2"/>
    <x v="0"/>
    <n v="7000"/>
    <x v="4"/>
    <x v="8"/>
    <n v="5200"/>
    <n v="1100"/>
    <x v="1"/>
    <x v="0"/>
    <s v="Q4"/>
    <x v="2"/>
    <n v="17.46"/>
    <n v="0"/>
    <n v="7000"/>
    <n v="700"/>
    <n v="4900000"/>
    <n v="0.17460317460317459"/>
    <x v="1"/>
    <x v="10"/>
    <s v="Nov"/>
    <x v="3"/>
    <s v="2025-Nov"/>
    <n v="4"/>
    <s v="OCASSIONAL"/>
  </r>
  <r>
    <x v="1664"/>
    <d v="2025-07-26T00:00:00"/>
    <x v="12"/>
    <s v="Meera Malhotra"/>
    <s v="Male"/>
    <n v="42"/>
    <x v="8"/>
    <x v="2"/>
    <s v="P102"/>
    <x v="11"/>
    <x v="4"/>
    <x v="0"/>
    <n v="28000"/>
    <x v="4"/>
    <x v="12"/>
    <n v="21000"/>
    <n v="4200"/>
    <x v="2"/>
    <x v="0"/>
    <s v="Q3"/>
    <x v="0"/>
    <n v="16.670000000000002"/>
    <n v="0"/>
    <n v="28000"/>
    <n v="2800"/>
    <n v="78400000"/>
    <n v="0.16666666666666666"/>
    <x v="1"/>
    <x v="2"/>
    <s v="Jul"/>
    <x v="2"/>
    <s v="2025-Jul"/>
    <n v="21"/>
    <s v="FREQUENT"/>
  </r>
  <r>
    <x v="1665"/>
    <d v="2024-07-24T00:00:00"/>
    <x v="92"/>
    <s v="Simran Joshi"/>
    <s v="Male"/>
    <n v="57"/>
    <x v="9"/>
    <x v="0"/>
    <s v="P701"/>
    <x v="8"/>
    <x v="2"/>
    <x v="0"/>
    <n v="4500"/>
    <x v="2"/>
    <x v="132"/>
    <n v="3200"/>
    <n v="1075"/>
    <x v="0"/>
    <x v="0"/>
    <s v="Q3"/>
    <x v="1"/>
    <n v="25.15"/>
    <n v="0"/>
    <n v="4500"/>
    <n v="225"/>
    <n v="1012500"/>
    <n v="0.25146198830409355"/>
    <x v="0"/>
    <x v="2"/>
    <s v="Jul"/>
    <x v="2"/>
    <s v="2024-Jul"/>
    <n v="10"/>
    <s v="FREQUENT"/>
  </r>
  <r>
    <x v="1666"/>
    <d v="2024-12-15T00:00:00"/>
    <x v="119"/>
    <s v="Simran Iyer"/>
    <s v="Male"/>
    <n v="56"/>
    <x v="9"/>
    <x v="0"/>
    <s v="P202"/>
    <x v="1"/>
    <x v="1"/>
    <x v="0"/>
    <n v="12000"/>
    <x v="1"/>
    <x v="187"/>
    <n v="9000"/>
    <n v="1200"/>
    <x v="3"/>
    <x v="0"/>
    <s v="Q4"/>
    <x v="2"/>
    <n v="11.76"/>
    <n v="0"/>
    <n v="12000"/>
    <n v="1800"/>
    <n v="21600000"/>
    <n v="0.11764705882352941"/>
    <x v="0"/>
    <x v="8"/>
    <s v="Dec"/>
    <x v="3"/>
    <s v="2024-Dec"/>
    <n v="2"/>
    <s v="REGULAR"/>
  </r>
  <r>
    <x v="1667"/>
    <d v="2025-04-23T00:00:00"/>
    <x v="89"/>
    <s v="Sneha Reddy"/>
    <s v="Female"/>
    <n v="47"/>
    <x v="2"/>
    <x v="2"/>
    <s v="P603"/>
    <x v="22"/>
    <x v="6"/>
    <x v="2"/>
    <n v="1200"/>
    <x v="3"/>
    <x v="52"/>
    <n v="1600"/>
    <n v="800"/>
    <x v="3"/>
    <x v="0"/>
    <s v="Q2"/>
    <x v="2"/>
    <n v="33.33"/>
    <n v="0"/>
    <n v="2400"/>
    <n v="0"/>
    <n v="0"/>
    <n v="0.33333333333333331"/>
    <x v="1"/>
    <x v="7"/>
    <s v="Apr"/>
    <x v="1"/>
    <s v="2025-Apr"/>
    <n v="17"/>
    <s v="FREQUENT"/>
  </r>
  <r>
    <x v="1668"/>
    <d v="2025-08-02T00:00:00"/>
    <x v="283"/>
    <s v="Priya Gupta"/>
    <s v="Male"/>
    <n v="43"/>
    <x v="10"/>
    <x v="3"/>
    <s v="P303"/>
    <x v="4"/>
    <x v="3"/>
    <x v="2"/>
    <n v="3500"/>
    <x v="2"/>
    <x v="110"/>
    <n v="4600"/>
    <n v="2050"/>
    <x v="2"/>
    <x v="0"/>
    <s v="Q3"/>
    <x v="1"/>
    <n v="30.83"/>
    <n v="0"/>
    <n v="7000"/>
    <n v="350"/>
    <n v="2450000"/>
    <n v="0.30827067669172931"/>
    <x v="1"/>
    <x v="3"/>
    <s v="Aug"/>
    <x v="2"/>
    <s v="2025-Aug"/>
    <n v="10"/>
    <s v="FREQUENT"/>
  </r>
  <r>
    <x v="1669"/>
    <d v="2024-06-15T00:00:00"/>
    <x v="308"/>
    <s v="Sahil Joshi"/>
    <s v="Male"/>
    <n v="45"/>
    <x v="5"/>
    <x v="0"/>
    <s v="P104"/>
    <x v="16"/>
    <x v="4"/>
    <x v="0"/>
    <n v="5000"/>
    <x v="1"/>
    <x v="133"/>
    <n v="3500"/>
    <n v="750"/>
    <x v="2"/>
    <x v="0"/>
    <s v="Q2"/>
    <x v="0"/>
    <n v="17.649999999999999"/>
    <n v="0"/>
    <n v="5000"/>
    <n v="750"/>
    <n v="3750000"/>
    <n v="0.17647058823529413"/>
    <x v="0"/>
    <x v="4"/>
    <s v="Jun"/>
    <x v="1"/>
    <s v="2024-Jun"/>
    <n v="10"/>
    <s v="FREQUENT"/>
  </r>
  <r>
    <x v="1670"/>
    <d v="2024-02-13T00:00:00"/>
    <x v="62"/>
    <s v="Sahil Kumar"/>
    <s v="Female"/>
    <n v="31"/>
    <x v="1"/>
    <x v="1"/>
    <s v="P502"/>
    <x v="7"/>
    <x v="5"/>
    <x v="3"/>
    <n v="700"/>
    <x v="2"/>
    <x v="75"/>
    <n v="2280"/>
    <n v="380"/>
    <x v="1"/>
    <x v="0"/>
    <s v="Q1"/>
    <x v="2"/>
    <n v="14.29"/>
    <n v="0"/>
    <n v="2800"/>
    <n v="140"/>
    <n v="392000"/>
    <n v="0.14285714285714285"/>
    <x v="0"/>
    <x v="5"/>
    <s v="Feb"/>
    <x v="0"/>
    <s v="2024-Feb"/>
    <n v="12"/>
    <s v="FREQUENT"/>
  </r>
  <r>
    <x v="1671"/>
    <d v="2024-08-16T00:00:00"/>
    <x v="23"/>
    <s v="Priya Reddy"/>
    <s v="Male"/>
    <n v="57"/>
    <x v="6"/>
    <x v="2"/>
    <s v="P703"/>
    <x v="2"/>
    <x v="2"/>
    <x v="0"/>
    <n v="4000"/>
    <x v="4"/>
    <x v="87"/>
    <n v="2900"/>
    <n v="700"/>
    <x v="1"/>
    <x v="0"/>
    <s v="Q3"/>
    <x v="2"/>
    <n v="19.440000000000001"/>
    <n v="0"/>
    <n v="4000"/>
    <n v="400"/>
    <n v="1600000"/>
    <n v="0.19444444444444445"/>
    <x v="0"/>
    <x v="3"/>
    <s v="Aug"/>
    <x v="2"/>
    <s v="2024-Aug"/>
    <n v="14"/>
    <s v="FREQUENT"/>
  </r>
  <r>
    <x v="1672"/>
    <d v="2024-09-01T00:00:00"/>
    <x v="280"/>
    <s v="Vikram Mehta"/>
    <s v="Female"/>
    <n v="25"/>
    <x v="3"/>
    <x v="1"/>
    <s v="P502"/>
    <x v="7"/>
    <x v="5"/>
    <x v="4"/>
    <n v="700"/>
    <x v="3"/>
    <x v="168"/>
    <n v="2850"/>
    <n v="-650"/>
    <x v="3"/>
    <x v="1"/>
    <s v="Q3"/>
    <x v="2"/>
    <n v="18.57"/>
    <n v="-5700"/>
    <n v="3500"/>
    <n v="0"/>
    <n v="0"/>
    <n v="0.18571428571428572"/>
    <x v="0"/>
    <x v="9"/>
    <s v="Sep"/>
    <x v="2"/>
    <s v="2024-Sep"/>
    <n v="20"/>
    <s v="FREQUENT"/>
  </r>
  <r>
    <x v="1673"/>
    <d v="2024-12-05T00:00:00"/>
    <x v="2"/>
    <s v="Neha Singh"/>
    <s v="Female"/>
    <n v="43"/>
    <x v="2"/>
    <x v="2"/>
    <s v="P402"/>
    <x v="10"/>
    <x v="0"/>
    <x v="0"/>
    <n v="600"/>
    <x v="3"/>
    <x v="55"/>
    <n v="380"/>
    <n v="220"/>
    <x v="1"/>
    <x v="0"/>
    <s v="Q4"/>
    <x v="0"/>
    <n v="36.67"/>
    <n v="0"/>
    <n v="600"/>
    <n v="0"/>
    <n v="0"/>
    <n v="0.36666666666666664"/>
    <x v="0"/>
    <x v="8"/>
    <s v="Dec"/>
    <x v="3"/>
    <s v="2024-Dec"/>
    <n v="13"/>
    <s v="FREQUENT"/>
  </r>
  <r>
    <x v="1674"/>
    <d v="2024-01-07T00:00:00"/>
    <x v="241"/>
    <s v="Varun Kumar"/>
    <s v="Male"/>
    <n v="52"/>
    <x v="2"/>
    <x v="2"/>
    <s v="P401"/>
    <x v="0"/>
    <x v="0"/>
    <x v="1"/>
    <n v="800"/>
    <x v="0"/>
    <x v="268"/>
    <n v="1500"/>
    <n v="420"/>
    <x v="1"/>
    <x v="0"/>
    <s v="Q1"/>
    <x v="0"/>
    <n v="21.88"/>
    <n v="0"/>
    <n v="2400"/>
    <n v="480"/>
    <n v="1152000"/>
    <n v="0.21875"/>
    <x v="0"/>
    <x v="11"/>
    <s v="Jan"/>
    <x v="0"/>
    <s v="2024-Jan"/>
    <n v="23"/>
    <s v="FREQUENT"/>
  </r>
  <r>
    <x v="1675"/>
    <d v="2025-07-22T00:00:00"/>
    <x v="390"/>
    <s v="Simran Nair"/>
    <s v="Male"/>
    <n v="42"/>
    <x v="1"/>
    <x v="1"/>
    <s v="P104"/>
    <x v="16"/>
    <x v="4"/>
    <x v="1"/>
    <n v="5000"/>
    <x v="4"/>
    <x v="326"/>
    <n v="10500"/>
    <n v="3000"/>
    <x v="1"/>
    <x v="0"/>
    <s v="Q3"/>
    <x v="2"/>
    <n v="22.22"/>
    <n v="0"/>
    <n v="15000"/>
    <n v="1500"/>
    <n v="22500000"/>
    <n v="0.22222222222222221"/>
    <x v="1"/>
    <x v="2"/>
    <s v="Jul"/>
    <x v="2"/>
    <s v="2025-Jul"/>
    <n v="3"/>
    <s v="REGULAR"/>
  </r>
  <r>
    <x v="1676"/>
    <d v="2025-10-08T00:00:00"/>
    <x v="430"/>
    <s v="Neha Joshi"/>
    <s v="Male"/>
    <n v="52"/>
    <x v="1"/>
    <x v="1"/>
    <s v="P602"/>
    <x v="18"/>
    <x v="6"/>
    <x v="2"/>
    <n v="3500"/>
    <x v="4"/>
    <x v="8"/>
    <n v="5000"/>
    <n v="1300"/>
    <x v="0"/>
    <x v="0"/>
    <s v="Q4"/>
    <x v="2"/>
    <n v="20.63"/>
    <n v="0"/>
    <n v="7000"/>
    <n v="700"/>
    <n v="4900000"/>
    <n v="0.20634920634920634"/>
    <x v="1"/>
    <x v="6"/>
    <s v="Oct"/>
    <x v="3"/>
    <s v="2025-Oct"/>
    <n v="1"/>
    <s v="REGULAR"/>
  </r>
  <r>
    <x v="1677"/>
    <d v="2024-01-31T00:00:00"/>
    <x v="130"/>
    <s v="Pooja Das"/>
    <s v="Male"/>
    <n v="34"/>
    <x v="9"/>
    <x v="0"/>
    <s v="P202"/>
    <x v="1"/>
    <x v="1"/>
    <x v="0"/>
    <n v="12000"/>
    <x v="1"/>
    <x v="187"/>
    <n v="9000"/>
    <n v="1200"/>
    <x v="1"/>
    <x v="0"/>
    <s v="Q1"/>
    <x v="1"/>
    <n v="11.76"/>
    <n v="0"/>
    <n v="12000"/>
    <n v="1800"/>
    <n v="21600000"/>
    <n v="0.11764705882352941"/>
    <x v="0"/>
    <x v="11"/>
    <s v="Jan"/>
    <x v="0"/>
    <s v="2024-Jan"/>
    <n v="7"/>
    <s v="FREQUENT"/>
  </r>
  <r>
    <x v="1678"/>
    <d v="2024-09-25T00:00:00"/>
    <x v="62"/>
    <s v="Sahil Kumar"/>
    <s v="Female"/>
    <n v="31"/>
    <x v="1"/>
    <x v="1"/>
    <s v="P201"/>
    <x v="9"/>
    <x v="1"/>
    <x v="0"/>
    <n v="8500"/>
    <x v="3"/>
    <x v="127"/>
    <n v="6500"/>
    <n v="2000"/>
    <x v="1"/>
    <x v="0"/>
    <s v="Q3"/>
    <x v="2"/>
    <n v="23.53"/>
    <n v="0"/>
    <n v="8500"/>
    <n v="0"/>
    <n v="0"/>
    <n v="0.23529411764705882"/>
    <x v="0"/>
    <x v="9"/>
    <s v="Sep"/>
    <x v="2"/>
    <s v="2024-Sep"/>
    <n v="12"/>
    <s v="FREQUENT"/>
  </r>
  <r>
    <x v="1679"/>
    <d v="2024-07-01T00:00:00"/>
    <x v="102"/>
    <s v="Pooja Sharma"/>
    <s v="Male"/>
    <n v="42"/>
    <x v="9"/>
    <x v="0"/>
    <s v="P202"/>
    <x v="1"/>
    <x v="1"/>
    <x v="2"/>
    <n v="12000"/>
    <x v="1"/>
    <x v="103"/>
    <n v="18000"/>
    <n v="2400"/>
    <x v="1"/>
    <x v="0"/>
    <s v="Q3"/>
    <x v="0"/>
    <n v="11.76"/>
    <n v="0"/>
    <n v="24000"/>
    <n v="3600"/>
    <n v="86400000"/>
    <n v="0.11764705882352941"/>
    <x v="0"/>
    <x v="2"/>
    <s v="Jul"/>
    <x v="2"/>
    <s v="2024-Jul"/>
    <n v="3"/>
    <s v="REGULAR"/>
  </r>
  <r>
    <x v="1680"/>
    <d v="2024-04-13T00:00:00"/>
    <x v="356"/>
    <s v="Ananya Iyer"/>
    <s v="Female"/>
    <n v="43"/>
    <x v="5"/>
    <x v="0"/>
    <s v="P101"/>
    <x v="5"/>
    <x v="4"/>
    <x v="0"/>
    <n v="55000"/>
    <x v="2"/>
    <x v="217"/>
    <n v="40000"/>
    <n v="12250"/>
    <x v="0"/>
    <x v="0"/>
    <s v="Q2"/>
    <x v="1"/>
    <n v="23.44"/>
    <n v="0"/>
    <n v="55000"/>
    <n v="2750"/>
    <n v="151250000"/>
    <n v="0.23444976076555024"/>
    <x v="0"/>
    <x v="7"/>
    <s v="Apr"/>
    <x v="1"/>
    <s v="2024-Apr"/>
    <n v="5"/>
    <s v="FREQUENT"/>
  </r>
  <r>
    <x v="1681"/>
    <d v="2025-11-01T00:00:00"/>
    <x v="276"/>
    <s v="Vikram Iyer"/>
    <s v="Female"/>
    <n v="43"/>
    <x v="11"/>
    <x v="3"/>
    <s v="P104"/>
    <x v="16"/>
    <x v="4"/>
    <x v="0"/>
    <n v="5000"/>
    <x v="1"/>
    <x v="133"/>
    <n v="3500"/>
    <n v="750"/>
    <x v="1"/>
    <x v="0"/>
    <s v="Q4"/>
    <x v="2"/>
    <n v="17.649999999999999"/>
    <n v="0"/>
    <n v="5000"/>
    <n v="750"/>
    <n v="3750000"/>
    <n v="0.17647058823529413"/>
    <x v="1"/>
    <x v="10"/>
    <s v="Nov"/>
    <x v="3"/>
    <s v="2025-Nov"/>
    <n v="3"/>
    <s v="REGULAR"/>
  </r>
  <r>
    <x v="1682"/>
    <d v="2025-04-12T00:00:00"/>
    <x v="8"/>
    <s v="Akash Mehta"/>
    <s v="Female"/>
    <n v="59"/>
    <x v="2"/>
    <x v="2"/>
    <s v="P203"/>
    <x v="3"/>
    <x v="1"/>
    <x v="0"/>
    <n v="35000"/>
    <x v="3"/>
    <x v="4"/>
    <n v="27000"/>
    <n v="8000"/>
    <x v="1"/>
    <x v="0"/>
    <s v="Q2"/>
    <x v="1"/>
    <n v="22.86"/>
    <n v="0"/>
    <n v="35000"/>
    <n v="0"/>
    <n v="0"/>
    <n v="0.22857142857142856"/>
    <x v="1"/>
    <x v="7"/>
    <s v="Apr"/>
    <x v="1"/>
    <s v="2025-Apr"/>
    <n v="11"/>
    <s v="FREQUENT"/>
  </r>
  <r>
    <x v="1683"/>
    <d v="2024-06-24T00:00:00"/>
    <x v="54"/>
    <s v="Varun Das"/>
    <s v="Male"/>
    <n v="26"/>
    <x v="3"/>
    <x v="1"/>
    <s v="P503"/>
    <x v="12"/>
    <x v="5"/>
    <x v="2"/>
    <n v="450"/>
    <x v="1"/>
    <x v="328"/>
    <n v="660"/>
    <n v="-105"/>
    <x v="4"/>
    <x v="1"/>
    <s v="Q2"/>
    <x v="0"/>
    <n v="13.73"/>
    <n v="-1320"/>
    <n v="900"/>
    <n v="135"/>
    <n v="121500"/>
    <n v="0.13725490196078433"/>
    <x v="0"/>
    <x v="4"/>
    <s v="Jun"/>
    <x v="1"/>
    <s v="2024-Jun"/>
    <n v="32"/>
    <s v="FREQUENT"/>
  </r>
  <r>
    <x v="1684"/>
    <d v="2025-03-20T00:00:00"/>
    <x v="93"/>
    <s v="Sahil Mehta"/>
    <s v="Male"/>
    <n v="42"/>
    <x v="4"/>
    <x v="3"/>
    <s v="P703"/>
    <x v="2"/>
    <x v="2"/>
    <x v="2"/>
    <n v="4000"/>
    <x v="4"/>
    <x v="137"/>
    <n v="5800"/>
    <n v="1400"/>
    <x v="1"/>
    <x v="0"/>
    <s v="Q1"/>
    <x v="0"/>
    <n v="19.440000000000001"/>
    <n v="0"/>
    <n v="8000"/>
    <n v="800"/>
    <n v="6400000"/>
    <n v="0.19444444444444445"/>
    <x v="1"/>
    <x v="0"/>
    <s v="Mar"/>
    <x v="0"/>
    <s v="2025-Mar"/>
    <n v="11"/>
    <s v="FREQUENT"/>
  </r>
  <r>
    <x v="1685"/>
    <d v="2024-05-13T00:00:00"/>
    <x v="141"/>
    <s v="Rohan Mehta"/>
    <s v="Male"/>
    <n v="59"/>
    <x v="4"/>
    <x v="3"/>
    <s v="P202"/>
    <x v="1"/>
    <x v="1"/>
    <x v="0"/>
    <n v="12000"/>
    <x v="0"/>
    <x v="280"/>
    <n v="9000"/>
    <n v="600"/>
    <x v="1"/>
    <x v="0"/>
    <s v="Q2"/>
    <x v="0"/>
    <n v="6.25"/>
    <n v="0"/>
    <n v="12000"/>
    <n v="2400"/>
    <n v="28800000"/>
    <n v="6.25E-2"/>
    <x v="0"/>
    <x v="1"/>
    <s v="May"/>
    <x v="1"/>
    <s v="2024-May"/>
    <n v="16"/>
    <s v="FREQUENT"/>
  </r>
  <r>
    <x v="1686"/>
    <d v="2025-01-18T00:00:00"/>
    <x v="181"/>
    <s v="Rohan Nair"/>
    <s v="Male"/>
    <n v="43"/>
    <x v="4"/>
    <x v="3"/>
    <s v="P303"/>
    <x v="4"/>
    <x v="3"/>
    <x v="0"/>
    <n v="3500"/>
    <x v="4"/>
    <x v="13"/>
    <n v="2300"/>
    <n v="-850"/>
    <x v="2"/>
    <x v="1"/>
    <s v="Q1"/>
    <x v="0"/>
    <n v="26.98"/>
    <n v="-4600"/>
    <n v="3500"/>
    <n v="350"/>
    <n v="1225000"/>
    <n v="0.26984126984126983"/>
    <x v="1"/>
    <x v="11"/>
    <s v="Jan"/>
    <x v="0"/>
    <s v="2025-Jan"/>
    <n v="16"/>
    <s v="FREQUENT"/>
  </r>
  <r>
    <x v="1687"/>
    <d v="2024-09-07T00:00:00"/>
    <x v="431"/>
    <s v="Akash Reddy"/>
    <s v="Female"/>
    <n v="47"/>
    <x v="3"/>
    <x v="1"/>
    <s v="P102"/>
    <x v="11"/>
    <x v="4"/>
    <x v="2"/>
    <n v="28000"/>
    <x v="0"/>
    <x v="154"/>
    <n v="42000"/>
    <n v="2800"/>
    <x v="3"/>
    <x v="0"/>
    <s v="Q3"/>
    <x v="1"/>
    <n v="6.25"/>
    <n v="0"/>
    <n v="56000"/>
    <n v="11200"/>
    <n v="627200000"/>
    <n v="6.25E-2"/>
    <x v="0"/>
    <x v="9"/>
    <s v="Sep"/>
    <x v="2"/>
    <s v="2024-Sep"/>
    <n v="1"/>
    <s v="REGULAR"/>
  </r>
  <r>
    <x v="1688"/>
    <d v="2025-07-02T00:00:00"/>
    <x v="409"/>
    <s v="Rohan Mishra"/>
    <s v="Male"/>
    <n v="26"/>
    <x v="11"/>
    <x v="3"/>
    <s v="P302"/>
    <x v="15"/>
    <x v="3"/>
    <x v="0"/>
    <n v="2200"/>
    <x v="3"/>
    <x v="221"/>
    <n v="1400"/>
    <n v="800"/>
    <x v="3"/>
    <x v="0"/>
    <s v="Q3"/>
    <x v="2"/>
    <n v="36.36"/>
    <n v="0"/>
    <n v="2200"/>
    <n v="0"/>
    <n v="0"/>
    <n v="0.36363636363636365"/>
    <x v="1"/>
    <x v="2"/>
    <s v="Jul"/>
    <x v="2"/>
    <s v="2025-Jul"/>
    <n v="6"/>
    <s v="FREQUENT"/>
  </r>
  <r>
    <x v="1689"/>
    <d v="2024-02-24T00:00:00"/>
    <x v="157"/>
    <s v="Ananya Nair"/>
    <s v="Male"/>
    <n v="47"/>
    <x v="11"/>
    <x v="3"/>
    <s v="P701"/>
    <x v="8"/>
    <x v="2"/>
    <x v="0"/>
    <n v="4500"/>
    <x v="3"/>
    <x v="114"/>
    <n v="3200"/>
    <n v="1300"/>
    <x v="3"/>
    <x v="0"/>
    <s v="Q1"/>
    <x v="1"/>
    <n v="28.89"/>
    <n v="0"/>
    <n v="4500"/>
    <n v="0"/>
    <n v="0"/>
    <n v="0.28888888888888886"/>
    <x v="0"/>
    <x v="5"/>
    <s v="Feb"/>
    <x v="0"/>
    <s v="2024-Feb"/>
    <n v="9"/>
    <s v="FREQUENT"/>
  </r>
  <r>
    <x v="1690"/>
    <d v="2025-06-04T00:00:00"/>
    <x v="386"/>
    <s v="Meera Malhotra"/>
    <s v="Female"/>
    <n v="42"/>
    <x v="11"/>
    <x v="3"/>
    <s v="P602"/>
    <x v="18"/>
    <x v="6"/>
    <x v="2"/>
    <n v="3500"/>
    <x v="3"/>
    <x v="148"/>
    <n v="5000"/>
    <n v="2000"/>
    <x v="0"/>
    <x v="0"/>
    <s v="Q2"/>
    <x v="1"/>
    <n v="28.57"/>
    <n v="0"/>
    <n v="7000"/>
    <n v="0"/>
    <n v="0"/>
    <n v="0.2857142857142857"/>
    <x v="1"/>
    <x v="4"/>
    <s v="Jun"/>
    <x v="1"/>
    <s v="2025-Jun"/>
    <n v="5"/>
    <s v="FREQUENT"/>
  </r>
  <r>
    <x v="1691"/>
    <d v="2024-03-24T00:00:00"/>
    <x v="222"/>
    <s v="Sneha Das"/>
    <s v="Male"/>
    <n v="42"/>
    <x v="3"/>
    <x v="1"/>
    <s v="P502"/>
    <x v="7"/>
    <x v="5"/>
    <x v="0"/>
    <n v="700"/>
    <x v="2"/>
    <x v="278"/>
    <n v="570"/>
    <n v="95"/>
    <x v="3"/>
    <x v="0"/>
    <s v="Q1"/>
    <x v="2"/>
    <n v="14.29"/>
    <n v="0"/>
    <n v="700"/>
    <n v="35"/>
    <n v="24500"/>
    <n v="0.14285714285714285"/>
    <x v="0"/>
    <x v="0"/>
    <s v="Mar"/>
    <x v="0"/>
    <s v="2024-Mar"/>
    <n v="10"/>
    <s v="FREQUENT"/>
  </r>
  <r>
    <x v="1692"/>
    <d v="2024-06-20T00:00:00"/>
    <x v="66"/>
    <s v="Pooja Singh"/>
    <s v="Female"/>
    <n v="58"/>
    <x v="10"/>
    <x v="3"/>
    <s v="P503"/>
    <x v="12"/>
    <x v="5"/>
    <x v="2"/>
    <n v="450"/>
    <x v="2"/>
    <x v="6"/>
    <n v="660"/>
    <n v="0"/>
    <x v="1"/>
    <x v="2"/>
    <s v="Q2"/>
    <x v="2"/>
    <n v="0"/>
    <n v="-660"/>
    <n v="900"/>
    <n v="45"/>
    <n v="40500"/>
    <n v="0"/>
    <x v="0"/>
    <x v="4"/>
    <s v="Jun"/>
    <x v="1"/>
    <s v="2024-Jun"/>
    <n v="9"/>
    <s v="FREQUENT"/>
  </r>
  <r>
    <x v="1693"/>
    <d v="2025-06-05T00:00:00"/>
    <x v="348"/>
    <s v="Priya Patel"/>
    <s v="Male"/>
    <n v="52"/>
    <x v="6"/>
    <x v="2"/>
    <s v="P401"/>
    <x v="0"/>
    <x v="0"/>
    <x v="0"/>
    <n v="800"/>
    <x v="0"/>
    <x v="0"/>
    <n v="500"/>
    <n v="140"/>
    <x v="2"/>
    <x v="0"/>
    <s v="Q2"/>
    <x v="2"/>
    <n v="21.88"/>
    <n v="0"/>
    <n v="800"/>
    <n v="160"/>
    <n v="128000"/>
    <n v="0.21875"/>
    <x v="1"/>
    <x v="4"/>
    <s v="Jun"/>
    <x v="1"/>
    <s v="2025-Jun"/>
    <n v="6"/>
    <s v="FREQUENT"/>
  </r>
  <r>
    <x v="1694"/>
    <d v="2024-11-25T00:00:00"/>
    <x v="90"/>
    <s v="Meera Verma"/>
    <s v="Female"/>
    <n v="46"/>
    <x v="9"/>
    <x v="0"/>
    <s v="P703"/>
    <x v="2"/>
    <x v="2"/>
    <x v="0"/>
    <n v="4000"/>
    <x v="3"/>
    <x v="108"/>
    <n v="2900"/>
    <n v="1100"/>
    <x v="1"/>
    <x v="0"/>
    <s v="Q4"/>
    <x v="1"/>
    <n v="27.5"/>
    <n v="0"/>
    <n v="4000"/>
    <n v="0"/>
    <n v="0"/>
    <n v="0.27500000000000002"/>
    <x v="0"/>
    <x v="10"/>
    <s v="Nov"/>
    <x v="3"/>
    <s v="2024-Nov"/>
    <n v="14"/>
    <s v="FREQUENT"/>
  </r>
  <r>
    <x v="1695"/>
    <d v="2025-05-21T00:00:00"/>
    <x v="393"/>
    <s v="Aditya Patel"/>
    <s v="Female"/>
    <n v="59"/>
    <x v="6"/>
    <x v="2"/>
    <s v="P502"/>
    <x v="7"/>
    <x v="5"/>
    <x v="0"/>
    <n v="700"/>
    <x v="1"/>
    <x v="329"/>
    <n v="570"/>
    <n v="25"/>
    <x v="1"/>
    <x v="0"/>
    <s v="Q2"/>
    <x v="2"/>
    <n v="4.2"/>
    <n v="0"/>
    <n v="700"/>
    <n v="105"/>
    <n v="73500"/>
    <n v="4.2016806722689079E-2"/>
    <x v="1"/>
    <x v="1"/>
    <s v="May"/>
    <x v="1"/>
    <s v="2025-May"/>
    <n v="4"/>
    <s v="OCASSIONAL"/>
  </r>
  <r>
    <x v="1696"/>
    <d v="2025-08-20T00:00:00"/>
    <x v="379"/>
    <s v="Sneha Iyer"/>
    <s v="Male"/>
    <n v="48"/>
    <x v="9"/>
    <x v="0"/>
    <s v="P701"/>
    <x v="8"/>
    <x v="2"/>
    <x v="0"/>
    <n v="4500"/>
    <x v="4"/>
    <x v="22"/>
    <n v="3200"/>
    <n v="850"/>
    <x v="1"/>
    <x v="0"/>
    <s v="Q3"/>
    <x v="1"/>
    <n v="20.99"/>
    <n v="0"/>
    <n v="4500"/>
    <n v="450"/>
    <n v="2025000"/>
    <n v="0.20987654320987653"/>
    <x v="1"/>
    <x v="3"/>
    <s v="Aug"/>
    <x v="2"/>
    <s v="2025-Aug"/>
    <n v="6"/>
    <s v="FREQUENT"/>
  </r>
  <r>
    <x v="1697"/>
    <d v="2024-07-26T00:00:00"/>
    <x v="432"/>
    <s v="Karan Sharma"/>
    <s v="Male"/>
    <n v="60"/>
    <x v="7"/>
    <x v="1"/>
    <s v="P501"/>
    <x v="13"/>
    <x v="5"/>
    <x v="0"/>
    <n v="550"/>
    <x v="2"/>
    <x v="251"/>
    <n v="450"/>
    <n v="72.5"/>
    <x v="0"/>
    <x v="0"/>
    <s v="Q3"/>
    <x v="2"/>
    <n v="13.88"/>
    <n v="0"/>
    <n v="550"/>
    <n v="27.5"/>
    <n v="15125"/>
    <n v="0.13875598086124402"/>
    <x v="0"/>
    <x v="2"/>
    <s v="Jul"/>
    <x v="2"/>
    <s v="2024-Jul"/>
    <n v="2"/>
    <s v="REGULAR"/>
  </r>
  <r>
    <x v="1698"/>
    <d v="2024-11-09T00:00:00"/>
    <x v="184"/>
    <s v="Amit Joshi"/>
    <s v="Male"/>
    <n v="21"/>
    <x v="10"/>
    <x v="3"/>
    <s v="P403"/>
    <x v="6"/>
    <x v="0"/>
    <x v="0"/>
    <n v="2500"/>
    <x v="3"/>
    <x v="140"/>
    <n v="1500"/>
    <n v="1000"/>
    <x v="0"/>
    <x v="0"/>
    <s v="Q4"/>
    <x v="1"/>
    <n v="40"/>
    <n v="0"/>
    <n v="2500"/>
    <n v="0"/>
    <n v="0"/>
    <n v="0.4"/>
    <x v="0"/>
    <x v="10"/>
    <s v="Nov"/>
    <x v="3"/>
    <s v="2024-Nov"/>
    <n v="5"/>
    <s v="FREQUENT"/>
  </r>
  <r>
    <x v="1699"/>
    <d v="2025-01-18T00:00:00"/>
    <x v="433"/>
    <s v="Nikhil Shah"/>
    <s v="Male"/>
    <n v="56"/>
    <x v="6"/>
    <x v="2"/>
    <s v="P301"/>
    <x v="21"/>
    <x v="3"/>
    <x v="0"/>
    <n v="900"/>
    <x v="1"/>
    <x v="242"/>
    <n v="550"/>
    <n v="215"/>
    <x v="2"/>
    <x v="0"/>
    <s v="Q1"/>
    <x v="2"/>
    <n v="28.1"/>
    <n v="0"/>
    <n v="900"/>
    <n v="135"/>
    <n v="121500"/>
    <n v="0.28104575163398693"/>
    <x v="1"/>
    <x v="11"/>
    <s v="Jan"/>
    <x v="0"/>
    <s v="2025-Jan"/>
    <n v="1"/>
    <s v="REGULAR"/>
  </r>
  <r>
    <x v="1700"/>
    <d v="2024-03-27T00:00:00"/>
    <x v="434"/>
    <s v="Sneha Kumar"/>
    <s v="Male"/>
    <n v="31"/>
    <x v="5"/>
    <x v="0"/>
    <s v="P302"/>
    <x v="15"/>
    <x v="3"/>
    <x v="0"/>
    <n v="2200"/>
    <x v="3"/>
    <x v="221"/>
    <n v="1400"/>
    <n v="800"/>
    <x v="2"/>
    <x v="0"/>
    <s v="Q1"/>
    <x v="2"/>
    <n v="36.36"/>
    <n v="0"/>
    <n v="2200"/>
    <n v="0"/>
    <n v="0"/>
    <n v="0.36363636363636365"/>
    <x v="0"/>
    <x v="0"/>
    <s v="Mar"/>
    <x v="0"/>
    <s v="2024-Mar"/>
    <n v="2"/>
    <s v="REGULAR"/>
  </r>
  <r>
    <x v="1701"/>
    <d v="2025-08-20T00:00:00"/>
    <x v="435"/>
    <s v="Ananya Das"/>
    <s v="Female"/>
    <n v="45"/>
    <x v="4"/>
    <x v="3"/>
    <s v="P102"/>
    <x v="11"/>
    <x v="4"/>
    <x v="2"/>
    <n v="28000"/>
    <x v="1"/>
    <x v="46"/>
    <n v="42000"/>
    <n v="5600"/>
    <x v="2"/>
    <x v="0"/>
    <s v="Q3"/>
    <x v="1"/>
    <n v="11.76"/>
    <n v="0"/>
    <n v="56000"/>
    <n v="8400"/>
    <n v="470400000"/>
    <n v="0.11764705882352941"/>
    <x v="1"/>
    <x v="3"/>
    <s v="Aug"/>
    <x v="2"/>
    <s v="2025-Aug"/>
    <n v="3"/>
    <s v="REGULAR"/>
  </r>
  <r>
    <x v="1702"/>
    <d v="2025-03-12T00:00:00"/>
    <x v="181"/>
    <s v="Rohan Nair"/>
    <s v="Male"/>
    <n v="43"/>
    <x v="4"/>
    <x v="3"/>
    <s v="P501"/>
    <x v="13"/>
    <x v="5"/>
    <x v="4"/>
    <n v="550"/>
    <x v="4"/>
    <x v="236"/>
    <n v="2250"/>
    <n v="225"/>
    <x v="2"/>
    <x v="0"/>
    <s v="Q1"/>
    <x v="0"/>
    <n v="9.09"/>
    <n v="0"/>
    <n v="2750"/>
    <n v="275"/>
    <n v="756250"/>
    <n v="9.0909090909090912E-2"/>
    <x v="1"/>
    <x v="0"/>
    <s v="Mar"/>
    <x v="0"/>
    <s v="2025-Mar"/>
    <n v="16"/>
    <s v="FREQUENT"/>
  </r>
  <r>
    <x v="1703"/>
    <d v="2025-05-24T00:00:00"/>
    <x v="254"/>
    <s v="Priya Kumar"/>
    <s v="Female"/>
    <n v="27"/>
    <x v="4"/>
    <x v="3"/>
    <s v="P303"/>
    <x v="4"/>
    <x v="3"/>
    <x v="0"/>
    <n v="3500"/>
    <x v="1"/>
    <x v="199"/>
    <n v="2300"/>
    <n v="675"/>
    <x v="1"/>
    <x v="0"/>
    <s v="Q2"/>
    <x v="0"/>
    <n v="22.69"/>
    <n v="0"/>
    <n v="3500"/>
    <n v="525"/>
    <n v="1837500"/>
    <n v="0.22689075630252101"/>
    <x v="1"/>
    <x v="1"/>
    <s v="May"/>
    <x v="1"/>
    <s v="2025-May"/>
    <n v="12"/>
    <s v="FREQUENT"/>
  </r>
  <r>
    <x v="1704"/>
    <d v="2025-03-28T00:00:00"/>
    <x v="402"/>
    <s v="Riya Joshi"/>
    <s v="Female"/>
    <n v="26"/>
    <x v="9"/>
    <x v="0"/>
    <s v="P203"/>
    <x v="3"/>
    <x v="1"/>
    <x v="0"/>
    <n v="35000"/>
    <x v="1"/>
    <x v="48"/>
    <n v="27000"/>
    <n v="2750"/>
    <x v="1"/>
    <x v="0"/>
    <s v="Q1"/>
    <x v="0"/>
    <n v="9.24"/>
    <n v="0"/>
    <n v="35000"/>
    <n v="5250"/>
    <n v="183750000"/>
    <n v="9.2436974789915971E-2"/>
    <x v="1"/>
    <x v="0"/>
    <s v="Mar"/>
    <x v="0"/>
    <s v="2025-Mar"/>
    <n v="4"/>
    <s v="OCASSIONAL"/>
  </r>
  <r>
    <x v="1705"/>
    <d v="2024-03-25T00:00:00"/>
    <x v="105"/>
    <s v="Meera Patel"/>
    <s v="Female"/>
    <n v="51"/>
    <x v="4"/>
    <x v="3"/>
    <s v="P302"/>
    <x v="15"/>
    <x v="3"/>
    <x v="1"/>
    <n v="2200"/>
    <x v="4"/>
    <x v="181"/>
    <n v="4200"/>
    <n v="1740"/>
    <x v="0"/>
    <x v="0"/>
    <s v="Q1"/>
    <x v="1"/>
    <n v="29.29"/>
    <n v="0"/>
    <n v="6600"/>
    <n v="660"/>
    <n v="4356000"/>
    <n v="0.29292929292929293"/>
    <x v="0"/>
    <x v="0"/>
    <s v="Mar"/>
    <x v="0"/>
    <s v="2024-Mar"/>
    <n v="12"/>
    <s v="FREQUENT"/>
  </r>
  <r>
    <x v="1706"/>
    <d v="2025-10-21T00:00:00"/>
    <x v="372"/>
    <s v="Pooja Mishra"/>
    <s v="Male"/>
    <n v="33"/>
    <x v="2"/>
    <x v="2"/>
    <s v="P103"/>
    <x v="19"/>
    <x v="4"/>
    <x v="1"/>
    <n v="2500"/>
    <x v="4"/>
    <x v="6"/>
    <n v="4800"/>
    <n v="0"/>
    <x v="3"/>
    <x v="2"/>
    <s v="Q4"/>
    <x v="2"/>
    <n v="0"/>
    <n v="-4800"/>
    <n v="7500"/>
    <n v="750"/>
    <n v="5625000"/>
    <n v="0"/>
    <x v="1"/>
    <x v="6"/>
    <s v="Oct"/>
    <x v="3"/>
    <s v="2025-Oct"/>
    <n v="3"/>
    <s v="REGULAR"/>
  </r>
  <r>
    <x v="1707"/>
    <d v="2024-04-10T00:00:00"/>
    <x v="63"/>
    <s v="Varun Sharma"/>
    <s v="Female"/>
    <n v="25"/>
    <x v="11"/>
    <x v="3"/>
    <s v="P104"/>
    <x v="16"/>
    <x v="4"/>
    <x v="0"/>
    <n v="5000"/>
    <x v="3"/>
    <x v="58"/>
    <n v="3500"/>
    <n v="1500"/>
    <x v="1"/>
    <x v="0"/>
    <s v="Q2"/>
    <x v="1"/>
    <n v="30"/>
    <n v="0"/>
    <n v="5000"/>
    <n v="0"/>
    <n v="0"/>
    <n v="0.3"/>
    <x v="0"/>
    <x v="7"/>
    <s v="Apr"/>
    <x v="1"/>
    <s v="2024-Apr"/>
    <n v="10"/>
    <s v="FREQUENT"/>
  </r>
  <r>
    <x v="1708"/>
    <d v="2024-07-24T00:00:00"/>
    <x v="14"/>
    <s v="Nikhil Nair"/>
    <s v="Female"/>
    <n v="47"/>
    <x v="9"/>
    <x v="0"/>
    <s v="P303"/>
    <x v="4"/>
    <x v="3"/>
    <x v="0"/>
    <n v="3500"/>
    <x v="2"/>
    <x v="101"/>
    <n v="2300"/>
    <n v="1025"/>
    <x v="1"/>
    <x v="0"/>
    <s v="Q3"/>
    <x v="0"/>
    <n v="30.83"/>
    <n v="0"/>
    <n v="3500"/>
    <n v="175"/>
    <n v="612500"/>
    <n v="0.30827067669172931"/>
    <x v="0"/>
    <x v="2"/>
    <s v="Jul"/>
    <x v="2"/>
    <s v="2024-Jul"/>
    <n v="10"/>
    <s v="FREQUENT"/>
  </r>
  <r>
    <x v="1709"/>
    <d v="2024-11-05T00:00:00"/>
    <x v="57"/>
    <s v="Sneha Singh"/>
    <s v="Male"/>
    <n v="55"/>
    <x v="8"/>
    <x v="2"/>
    <s v="P702"/>
    <x v="14"/>
    <x v="2"/>
    <x v="2"/>
    <n v="7000"/>
    <x v="1"/>
    <x v="213"/>
    <n v="10400"/>
    <n v="1500"/>
    <x v="0"/>
    <x v="0"/>
    <s v="Q4"/>
    <x v="2"/>
    <n v="12.61"/>
    <n v="0"/>
    <n v="14000"/>
    <n v="2100"/>
    <n v="29400000"/>
    <n v="0.12605042016806722"/>
    <x v="0"/>
    <x v="10"/>
    <s v="Nov"/>
    <x v="3"/>
    <s v="2024-Nov"/>
    <n v="6"/>
    <s v="FREQUENT"/>
  </r>
  <r>
    <x v="1710"/>
    <d v="2025-09-10T00:00:00"/>
    <x v="341"/>
    <s v="Varun Joshi"/>
    <s v="Male"/>
    <n v="34"/>
    <x v="3"/>
    <x v="1"/>
    <s v="P105"/>
    <x v="20"/>
    <x v="4"/>
    <x v="0"/>
    <n v="22000"/>
    <x v="4"/>
    <x v="131"/>
    <n v="16500"/>
    <n v="3300"/>
    <x v="4"/>
    <x v="0"/>
    <s v="Q3"/>
    <x v="2"/>
    <n v="16.670000000000002"/>
    <n v="0"/>
    <n v="22000"/>
    <n v="2200"/>
    <n v="48400000"/>
    <n v="0.16666666666666666"/>
    <x v="1"/>
    <x v="9"/>
    <s v="Sep"/>
    <x v="2"/>
    <s v="2025-Sep"/>
    <n v="3"/>
    <s v="REGULAR"/>
  </r>
  <r>
    <x v="1711"/>
    <d v="2025-07-10T00:00:00"/>
    <x v="38"/>
    <s v="Arjun Singh"/>
    <s v="Female"/>
    <n v="50"/>
    <x v="0"/>
    <x v="0"/>
    <s v="P301"/>
    <x v="21"/>
    <x v="3"/>
    <x v="2"/>
    <n v="900"/>
    <x v="4"/>
    <x v="85"/>
    <n v="1100"/>
    <n v="520"/>
    <x v="1"/>
    <x v="0"/>
    <s v="Q3"/>
    <x v="0"/>
    <n v="32.1"/>
    <n v="0"/>
    <n v="1800"/>
    <n v="180"/>
    <n v="324000"/>
    <n v="0.32098765432098764"/>
    <x v="1"/>
    <x v="2"/>
    <s v="Jul"/>
    <x v="2"/>
    <s v="2025-Jul"/>
    <n v="8"/>
    <s v="FREQUENT"/>
  </r>
  <r>
    <x v="1712"/>
    <d v="2024-12-20T00:00:00"/>
    <x v="158"/>
    <s v="Meera Mishra"/>
    <s v="Male"/>
    <n v="54"/>
    <x v="11"/>
    <x v="3"/>
    <s v="P402"/>
    <x v="10"/>
    <x v="0"/>
    <x v="0"/>
    <n v="600"/>
    <x v="3"/>
    <x v="55"/>
    <n v="380"/>
    <n v="220"/>
    <x v="0"/>
    <x v="0"/>
    <s v="Q4"/>
    <x v="0"/>
    <n v="36.67"/>
    <n v="0"/>
    <n v="600"/>
    <n v="0"/>
    <n v="0"/>
    <n v="0.36666666666666664"/>
    <x v="0"/>
    <x v="8"/>
    <s v="Dec"/>
    <x v="3"/>
    <s v="2024-Dec"/>
    <n v="14"/>
    <s v="FREQUENT"/>
  </r>
  <r>
    <x v="1713"/>
    <d v="2025-11-02T00:00:00"/>
    <x v="322"/>
    <s v="Arjun Das"/>
    <s v="Female"/>
    <n v="49"/>
    <x v="9"/>
    <x v="0"/>
    <s v="P101"/>
    <x v="5"/>
    <x v="4"/>
    <x v="0"/>
    <n v="55000"/>
    <x v="5"/>
    <x v="84"/>
    <n v="40000"/>
    <n v="1250"/>
    <x v="2"/>
    <x v="0"/>
    <s v="Q4"/>
    <x v="0"/>
    <n v="3.03"/>
    <n v="0"/>
    <n v="55000"/>
    <n v="13750"/>
    <n v="756250000"/>
    <n v="3.0303030303030304E-2"/>
    <x v="1"/>
    <x v="10"/>
    <s v="Nov"/>
    <x v="3"/>
    <s v="2025-Nov"/>
    <n v="8"/>
    <s v="FREQUENT"/>
  </r>
  <r>
    <x v="1714"/>
    <d v="2024-06-01T00:00:00"/>
    <x v="181"/>
    <s v="Rohan Nair"/>
    <s v="Male"/>
    <n v="43"/>
    <x v="4"/>
    <x v="3"/>
    <s v="P402"/>
    <x v="10"/>
    <x v="0"/>
    <x v="0"/>
    <n v="600"/>
    <x v="4"/>
    <x v="158"/>
    <n v="380"/>
    <n v="160"/>
    <x v="1"/>
    <x v="0"/>
    <s v="Q2"/>
    <x v="0"/>
    <n v="29.63"/>
    <n v="0"/>
    <n v="600"/>
    <n v="60"/>
    <n v="36000"/>
    <n v="0.29629629629629628"/>
    <x v="0"/>
    <x v="4"/>
    <s v="Jun"/>
    <x v="1"/>
    <s v="2024-Jun"/>
    <n v="16"/>
    <s v="FREQUENT"/>
  </r>
  <r>
    <x v="1715"/>
    <d v="2024-08-02T00:00:00"/>
    <x v="318"/>
    <s v="Amit Sharma"/>
    <s v="Female"/>
    <n v="38"/>
    <x v="9"/>
    <x v="0"/>
    <s v="P502"/>
    <x v="7"/>
    <x v="5"/>
    <x v="1"/>
    <n v="700"/>
    <x v="2"/>
    <x v="234"/>
    <n v="1710"/>
    <n v="285"/>
    <x v="1"/>
    <x v="0"/>
    <s v="Q3"/>
    <x v="0"/>
    <n v="14.29"/>
    <n v="0"/>
    <n v="2100"/>
    <n v="105"/>
    <n v="220500"/>
    <n v="0.14285714285714285"/>
    <x v="0"/>
    <x v="3"/>
    <s v="Aug"/>
    <x v="2"/>
    <s v="2024-Aug"/>
    <n v="14"/>
    <s v="FREQUENT"/>
  </r>
  <r>
    <x v="1716"/>
    <d v="2025-07-19T00:00:00"/>
    <x v="228"/>
    <s v="Priya Singh"/>
    <s v="Male"/>
    <n v="49"/>
    <x v="3"/>
    <x v="1"/>
    <s v="P501"/>
    <x v="13"/>
    <x v="5"/>
    <x v="3"/>
    <n v="550"/>
    <x v="4"/>
    <x v="141"/>
    <n v="1800"/>
    <n v="180"/>
    <x v="3"/>
    <x v="0"/>
    <s v="Q3"/>
    <x v="0"/>
    <n v="9.09"/>
    <n v="0"/>
    <n v="2200"/>
    <n v="220"/>
    <n v="484000"/>
    <n v="9.0909090909090912E-2"/>
    <x v="1"/>
    <x v="2"/>
    <s v="Jul"/>
    <x v="2"/>
    <s v="2025-Jul"/>
    <n v="16"/>
    <s v="FREQUENT"/>
  </r>
  <r>
    <x v="1717"/>
    <d v="2024-03-28T00:00:00"/>
    <x v="70"/>
    <s v="Akash Joshi"/>
    <s v="Female"/>
    <n v="59"/>
    <x v="11"/>
    <x v="3"/>
    <s v="P303"/>
    <x v="4"/>
    <x v="3"/>
    <x v="1"/>
    <n v="3500"/>
    <x v="1"/>
    <x v="5"/>
    <n v="6900"/>
    <n v="2025"/>
    <x v="0"/>
    <x v="0"/>
    <s v="Q1"/>
    <x v="1"/>
    <n v="22.69"/>
    <n v="0"/>
    <n v="10500"/>
    <n v="1575"/>
    <n v="16537500"/>
    <n v="0.22689075630252101"/>
    <x v="0"/>
    <x v="0"/>
    <s v="Mar"/>
    <x v="0"/>
    <s v="2024-Mar"/>
    <n v="10"/>
    <s v="FREQUENT"/>
  </r>
  <r>
    <x v="1718"/>
    <d v="2025-12-15T00:00:00"/>
    <x v="142"/>
    <s v="Sahil Gupta"/>
    <s v="Female"/>
    <n v="45"/>
    <x v="7"/>
    <x v="1"/>
    <s v="P403"/>
    <x v="6"/>
    <x v="0"/>
    <x v="0"/>
    <n v="2500"/>
    <x v="4"/>
    <x v="79"/>
    <n v="1500"/>
    <n v="750"/>
    <x v="1"/>
    <x v="0"/>
    <s v="Q4"/>
    <x v="1"/>
    <n v="33.33"/>
    <n v="0"/>
    <n v="2500"/>
    <n v="250"/>
    <n v="625000"/>
    <n v="0.33333333333333331"/>
    <x v="1"/>
    <x v="8"/>
    <s v="Dec"/>
    <x v="3"/>
    <s v="2025-Dec"/>
    <n v="14"/>
    <s v="FREQUENT"/>
  </r>
  <r>
    <x v="1719"/>
    <d v="2025-07-25T00:00:00"/>
    <x v="279"/>
    <s v="Aditya Shah"/>
    <s v="Female"/>
    <n v="21"/>
    <x v="1"/>
    <x v="1"/>
    <s v="P101"/>
    <x v="5"/>
    <x v="4"/>
    <x v="2"/>
    <n v="55000"/>
    <x v="1"/>
    <x v="94"/>
    <n v="80000"/>
    <n v="13500"/>
    <x v="1"/>
    <x v="0"/>
    <s v="Q3"/>
    <x v="0"/>
    <n v="14.44"/>
    <n v="0"/>
    <n v="110000"/>
    <n v="16500"/>
    <n v="1815000000"/>
    <n v="0.14438502673796791"/>
    <x v="1"/>
    <x v="2"/>
    <s v="Jul"/>
    <x v="2"/>
    <s v="2025-Jul"/>
    <n v="3"/>
    <s v="REGULAR"/>
  </r>
  <r>
    <x v="1720"/>
    <d v="2024-05-11T00:00:00"/>
    <x v="202"/>
    <s v="Meera Kumar"/>
    <s v="Female"/>
    <n v="43"/>
    <x v="10"/>
    <x v="3"/>
    <s v="P302"/>
    <x v="15"/>
    <x v="3"/>
    <x v="2"/>
    <n v="2200"/>
    <x v="4"/>
    <x v="60"/>
    <n v="2800"/>
    <n v="1160"/>
    <x v="0"/>
    <x v="0"/>
    <s v="Q2"/>
    <x v="0"/>
    <n v="29.29"/>
    <n v="0"/>
    <n v="4400"/>
    <n v="440"/>
    <n v="1936000"/>
    <n v="0.29292929292929293"/>
    <x v="0"/>
    <x v="1"/>
    <s v="May"/>
    <x v="1"/>
    <s v="2024-May"/>
    <n v="10"/>
    <s v="FREQUENT"/>
  </r>
  <r>
    <x v="1721"/>
    <d v="2025-11-05T00:00:00"/>
    <x v="214"/>
    <s v="Meera Sharma"/>
    <s v="Male"/>
    <n v="23"/>
    <x v="8"/>
    <x v="2"/>
    <s v="P401"/>
    <x v="0"/>
    <x v="0"/>
    <x v="0"/>
    <n v="800"/>
    <x v="2"/>
    <x v="138"/>
    <n v="500"/>
    <n v="260"/>
    <x v="1"/>
    <x v="0"/>
    <s v="Q4"/>
    <x v="0"/>
    <n v="34.21"/>
    <n v="0"/>
    <n v="800"/>
    <n v="40"/>
    <n v="32000"/>
    <n v="0.34210526315789475"/>
    <x v="1"/>
    <x v="10"/>
    <s v="Nov"/>
    <x v="3"/>
    <s v="2025-Nov"/>
    <n v="19"/>
    <s v="FREQUENT"/>
  </r>
  <r>
    <x v="1722"/>
    <d v="2025-12-03T00:00:00"/>
    <x v="63"/>
    <s v="Varun Sharma"/>
    <s v="Female"/>
    <n v="25"/>
    <x v="11"/>
    <x v="3"/>
    <s v="P402"/>
    <x v="10"/>
    <x v="0"/>
    <x v="0"/>
    <n v="600"/>
    <x v="2"/>
    <x v="68"/>
    <n v="380"/>
    <n v="190"/>
    <x v="3"/>
    <x v="0"/>
    <s v="Q4"/>
    <x v="1"/>
    <n v="33.33"/>
    <n v="0"/>
    <n v="600"/>
    <n v="30"/>
    <n v="18000"/>
    <n v="0.33333333333333331"/>
    <x v="1"/>
    <x v="8"/>
    <s v="Dec"/>
    <x v="3"/>
    <s v="2025-Dec"/>
    <n v="10"/>
    <s v="FREQUENT"/>
  </r>
  <r>
    <x v="1723"/>
    <d v="2024-11-02T00:00:00"/>
    <x v="12"/>
    <s v="Meera Malhotra"/>
    <s v="Male"/>
    <n v="42"/>
    <x v="8"/>
    <x v="2"/>
    <s v="P303"/>
    <x v="4"/>
    <x v="3"/>
    <x v="2"/>
    <n v="3500"/>
    <x v="4"/>
    <x v="8"/>
    <n v="4600"/>
    <n v="1700"/>
    <x v="2"/>
    <x v="0"/>
    <s v="Q4"/>
    <x v="0"/>
    <n v="26.98"/>
    <n v="0"/>
    <n v="7000"/>
    <n v="700"/>
    <n v="4900000"/>
    <n v="0.26984126984126983"/>
    <x v="0"/>
    <x v="10"/>
    <s v="Nov"/>
    <x v="3"/>
    <s v="2024-Nov"/>
    <n v="21"/>
    <s v="FREQUENT"/>
  </r>
  <r>
    <x v="1724"/>
    <d v="2024-02-02T00:00:00"/>
    <x v="222"/>
    <s v="Sneha Das"/>
    <s v="Male"/>
    <n v="42"/>
    <x v="3"/>
    <x v="1"/>
    <s v="P105"/>
    <x v="20"/>
    <x v="4"/>
    <x v="0"/>
    <n v="22000"/>
    <x v="2"/>
    <x v="330"/>
    <n v="16500"/>
    <n v="-4400"/>
    <x v="1"/>
    <x v="1"/>
    <s v="Q1"/>
    <x v="2"/>
    <n v="21.05"/>
    <n v="-33000"/>
    <n v="22000"/>
    <n v="1100"/>
    <n v="24200000"/>
    <n v="0.21052631578947367"/>
    <x v="0"/>
    <x v="5"/>
    <s v="Feb"/>
    <x v="0"/>
    <s v="2024-Feb"/>
    <n v="10"/>
    <s v="FREQUENT"/>
  </r>
  <r>
    <x v="1725"/>
    <d v="2024-12-04T00:00:00"/>
    <x v="143"/>
    <s v="Vikram Gupta"/>
    <s v="Male"/>
    <n v="24"/>
    <x v="2"/>
    <x v="2"/>
    <s v="P602"/>
    <x v="18"/>
    <x v="6"/>
    <x v="0"/>
    <n v="3500"/>
    <x v="0"/>
    <x v="126"/>
    <n v="2500"/>
    <n v="300"/>
    <x v="2"/>
    <x v="0"/>
    <s v="Q4"/>
    <x v="1"/>
    <n v="10.71"/>
    <n v="0"/>
    <n v="3500"/>
    <n v="700"/>
    <n v="2450000"/>
    <n v="0.10714285714285714"/>
    <x v="0"/>
    <x v="8"/>
    <s v="Dec"/>
    <x v="3"/>
    <s v="2024-Dec"/>
    <n v="12"/>
    <s v="FREQUENT"/>
  </r>
  <r>
    <x v="1726"/>
    <d v="2025-09-14T00:00:00"/>
    <x v="138"/>
    <s v="Simran Malhotra"/>
    <s v="Male"/>
    <n v="58"/>
    <x v="1"/>
    <x v="1"/>
    <s v="P602"/>
    <x v="18"/>
    <x v="6"/>
    <x v="0"/>
    <n v="3500"/>
    <x v="0"/>
    <x v="331"/>
    <n v="2500"/>
    <n v="-300"/>
    <x v="0"/>
    <x v="1"/>
    <s v="Q3"/>
    <x v="2"/>
    <n v="10.71"/>
    <n v="-5000"/>
    <n v="3500"/>
    <n v="700"/>
    <n v="2450000"/>
    <n v="0.10714285714285714"/>
    <x v="1"/>
    <x v="9"/>
    <s v="Sep"/>
    <x v="2"/>
    <s v="2025-Sep"/>
    <n v="5"/>
    <s v="FREQUENT"/>
  </r>
  <r>
    <x v="1727"/>
    <d v="2024-07-28T00:00:00"/>
    <x v="129"/>
    <s v="Rohan Nair"/>
    <s v="Male"/>
    <n v="47"/>
    <x v="4"/>
    <x v="3"/>
    <s v="P402"/>
    <x v="10"/>
    <x v="0"/>
    <x v="0"/>
    <n v="600"/>
    <x v="4"/>
    <x v="158"/>
    <n v="380"/>
    <n v="160"/>
    <x v="1"/>
    <x v="0"/>
    <s v="Q3"/>
    <x v="1"/>
    <n v="29.63"/>
    <n v="0"/>
    <n v="600"/>
    <n v="60"/>
    <n v="36000"/>
    <n v="0.29629629629629628"/>
    <x v="0"/>
    <x v="2"/>
    <s v="Jul"/>
    <x v="2"/>
    <s v="2024-Jul"/>
    <n v="6"/>
    <s v="FREQUENT"/>
  </r>
  <r>
    <x v="1728"/>
    <d v="2025-05-01T00:00:00"/>
    <x v="436"/>
    <s v="Sneha Gupta"/>
    <s v="Male"/>
    <n v="39"/>
    <x v="1"/>
    <x v="1"/>
    <s v="P104"/>
    <x v="16"/>
    <x v="4"/>
    <x v="1"/>
    <n v="5000"/>
    <x v="3"/>
    <x v="332"/>
    <n v="10500"/>
    <n v="-4500"/>
    <x v="1"/>
    <x v="1"/>
    <s v="Q2"/>
    <x v="2"/>
    <n v="30"/>
    <n v="-21000"/>
    <n v="15000"/>
    <n v="0"/>
    <n v="0"/>
    <n v="0.3"/>
    <x v="1"/>
    <x v="1"/>
    <s v="May"/>
    <x v="1"/>
    <s v="2025-May"/>
    <n v="1"/>
    <s v="REGULAR"/>
  </r>
  <r>
    <x v="1729"/>
    <d v="2025-10-16T00:00:00"/>
    <x v="12"/>
    <s v="Meera Malhotra"/>
    <s v="Male"/>
    <n v="42"/>
    <x v="8"/>
    <x v="2"/>
    <s v="P302"/>
    <x v="15"/>
    <x v="3"/>
    <x v="2"/>
    <n v="2200"/>
    <x v="4"/>
    <x v="60"/>
    <n v="2800"/>
    <n v="1160"/>
    <x v="1"/>
    <x v="0"/>
    <s v="Q4"/>
    <x v="0"/>
    <n v="29.29"/>
    <n v="0"/>
    <n v="4400"/>
    <n v="440"/>
    <n v="1936000"/>
    <n v="0.29292929292929293"/>
    <x v="1"/>
    <x v="6"/>
    <s v="Oct"/>
    <x v="3"/>
    <s v="2025-Oct"/>
    <n v="21"/>
    <s v="FREQUENT"/>
  </r>
  <r>
    <x v="1730"/>
    <d v="2025-07-20T00:00:00"/>
    <x v="200"/>
    <s v="Nikhil Malhotra"/>
    <s v="Female"/>
    <n v="47"/>
    <x v="2"/>
    <x v="2"/>
    <s v="P201"/>
    <x v="9"/>
    <x v="1"/>
    <x v="0"/>
    <n v="8500"/>
    <x v="0"/>
    <x v="71"/>
    <n v="6500"/>
    <n v="300"/>
    <x v="1"/>
    <x v="0"/>
    <s v="Q3"/>
    <x v="1"/>
    <n v="4.41"/>
    <n v="0"/>
    <n v="8500"/>
    <n v="1700"/>
    <n v="14450000"/>
    <n v="4.4117647058823532E-2"/>
    <x v="1"/>
    <x v="2"/>
    <s v="Jul"/>
    <x v="2"/>
    <s v="2025-Jul"/>
    <n v="8"/>
    <s v="FREQUENT"/>
  </r>
  <r>
    <x v="1731"/>
    <d v="2025-05-15T00:00:00"/>
    <x v="241"/>
    <s v="Varun Kumar"/>
    <s v="Male"/>
    <n v="52"/>
    <x v="2"/>
    <x v="2"/>
    <s v="P101"/>
    <x v="5"/>
    <x v="4"/>
    <x v="2"/>
    <n v="55000"/>
    <x v="1"/>
    <x v="94"/>
    <n v="80000"/>
    <n v="13500"/>
    <x v="1"/>
    <x v="0"/>
    <s v="Q2"/>
    <x v="0"/>
    <n v="14.44"/>
    <n v="0"/>
    <n v="110000"/>
    <n v="16500"/>
    <n v="1815000000"/>
    <n v="0.14438502673796791"/>
    <x v="1"/>
    <x v="1"/>
    <s v="May"/>
    <x v="1"/>
    <s v="2025-May"/>
    <n v="23"/>
    <s v="FREQUENT"/>
  </r>
  <r>
    <x v="1732"/>
    <d v="2025-01-30T00:00:00"/>
    <x v="182"/>
    <s v="Vikram Shah"/>
    <s v="Male"/>
    <n v="26"/>
    <x v="8"/>
    <x v="2"/>
    <s v="P302"/>
    <x v="15"/>
    <x v="3"/>
    <x v="2"/>
    <n v="2200"/>
    <x v="2"/>
    <x v="91"/>
    <n v="2800"/>
    <n v="1380"/>
    <x v="1"/>
    <x v="0"/>
    <s v="Q1"/>
    <x v="1"/>
    <n v="33.01"/>
    <n v="0"/>
    <n v="4400"/>
    <n v="220"/>
    <n v="968000"/>
    <n v="0.33014354066985646"/>
    <x v="1"/>
    <x v="11"/>
    <s v="Jan"/>
    <x v="0"/>
    <s v="2025-Jan"/>
    <n v="14"/>
    <s v="FREQUENT"/>
  </r>
  <r>
    <x v="1733"/>
    <d v="2025-06-20T00:00:00"/>
    <x v="255"/>
    <s v="Ananya Mishra"/>
    <s v="Female"/>
    <n v="58"/>
    <x v="5"/>
    <x v="0"/>
    <s v="P103"/>
    <x v="19"/>
    <x v="4"/>
    <x v="1"/>
    <n v="2500"/>
    <x v="4"/>
    <x v="67"/>
    <n v="4800"/>
    <n v="1950"/>
    <x v="2"/>
    <x v="0"/>
    <s v="Q2"/>
    <x v="1"/>
    <n v="28.89"/>
    <n v="0"/>
    <n v="7500"/>
    <n v="750"/>
    <n v="5625000"/>
    <n v="0.28888888888888886"/>
    <x v="1"/>
    <x v="4"/>
    <s v="Jun"/>
    <x v="1"/>
    <s v="2025-Jun"/>
    <n v="4"/>
    <s v="OCASSIONAL"/>
  </r>
  <r>
    <x v="1734"/>
    <d v="2024-01-12T00:00:00"/>
    <x v="92"/>
    <s v="Simran Joshi"/>
    <s v="Male"/>
    <n v="57"/>
    <x v="9"/>
    <x v="0"/>
    <s v="P201"/>
    <x v="9"/>
    <x v="1"/>
    <x v="0"/>
    <n v="8500"/>
    <x v="2"/>
    <x v="6"/>
    <n v="6500"/>
    <n v="0"/>
    <x v="1"/>
    <x v="2"/>
    <s v="Q1"/>
    <x v="1"/>
    <n v="0"/>
    <n v="-6500"/>
    <n v="8500"/>
    <n v="425"/>
    <n v="3612500"/>
    <n v="0"/>
    <x v="0"/>
    <x v="11"/>
    <s v="Jan"/>
    <x v="0"/>
    <s v="2024-Jan"/>
    <n v="10"/>
    <s v="FREQUENT"/>
  </r>
  <r>
    <x v="1735"/>
    <d v="2025-02-04T00:00:00"/>
    <x v="110"/>
    <s v="Simran Joshi"/>
    <s v="Female"/>
    <n v="26"/>
    <x v="9"/>
    <x v="0"/>
    <s v="P201"/>
    <x v="9"/>
    <x v="1"/>
    <x v="3"/>
    <n v="8500"/>
    <x v="4"/>
    <x v="1"/>
    <n v="26000"/>
    <n v="4600"/>
    <x v="4"/>
    <x v="0"/>
    <s v="Q1"/>
    <x v="0"/>
    <n v="15.03"/>
    <n v="0"/>
    <n v="34000"/>
    <n v="3400"/>
    <n v="115600000"/>
    <n v="0.15032679738562091"/>
    <x v="1"/>
    <x v="5"/>
    <s v="Feb"/>
    <x v="0"/>
    <s v="2025-Feb"/>
    <n v="18"/>
    <s v="FREQUENT"/>
  </r>
  <r>
    <x v="1736"/>
    <d v="2025-03-04T00:00:00"/>
    <x v="98"/>
    <s v="Vikram Reddy"/>
    <s v="Female"/>
    <n v="29"/>
    <x v="9"/>
    <x v="0"/>
    <s v="P502"/>
    <x v="7"/>
    <x v="5"/>
    <x v="3"/>
    <n v="700"/>
    <x v="2"/>
    <x v="75"/>
    <n v="2280"/>
    <n v="380"/>
    <x v="3"/>
    <x v="0"/>
    <s v="Q1"/>
    <x v="2"/>
    <n v="14.29"/>
    <n v="0"/>
    <n v="2800"/>
    <n v="140"/>
    <n v="392000"/>
    <n v="0.14285714285714285"/>
    <x v="1"/>
    <x v="0"/>
    <s v="Mar"/>
    <x v="0"/>
    <s v="2025-Mar"/>
    <n v="7"/>
    <s v="FREQUENT"/>
  </r>
  <r>
    <x v="1737"/>
    <d v="2024-07-30T00:00:00"/>
    <x v="214"/>
    <s v="Meera Sharma"/>
    <s v="Male"/>
    <n v="23"/>
    <x v="8"/>
    <x v="2"/>
    <s v="P105"/>
    <x v="20"/>
    <x v="4"/>
    <x v="2"/>
    <n v="22000"/>
    <x v="4"/>
    <x v="195"/>
    <n v="33000"/>
    <n v="6600"/>
    <x v="0"/>
    <x v="0"/>
    <s v="Q3"/>
    <x v="0"/>
    <n v="16.670000000000002"/>
    <n v="0"/>
    <n v="44000"/>
    <n v="4400"/>
    <n v="193600000"/>
    <n v="0.16666666666666666"/>
    <x v="0"/>
    <x v="2"/>
    <s v="Jul"/>
    <x v="2"/>
    <s v="2024-Jul"/>
    <n v="19"/>
    <s v="FREQUENT"/>
  </r>
  <r>
    <x v="1738"/>
    <d v="2025-12-27T00:00:00"/>
    <x v="181"/>
    <s v="Rohan Nair"/>
    <s v="Male"/>
    <n v="43"/>
    <x v="4"/>
    <x v="3"/>
    <s v="P702"/>
    <x v="14"/>
    <x v="2"/>
    <x v="0"/>
    <n v="7000"/>
    <x v="4"/>
    <x v="8"/>
    <n v="5200"/>
    <n v="1100"/>
    <x v="2"/>
    <x v="0"/>
    <s v="Q4"/>
    <x v="0"/>
    <n v="17.46"/>
    <n v="0"/>
    <n v="7000"/>
    <n v="700"/>
    <n v="4900000"/>
    <n v="0.17460317460317459"/>
    <x v="1"/>
    <x v="8"/>
    <s v="Dec"/>
    <x v="3"/>
    <s v="2025-Dec"/>
    <n v="16"/>
    <s v="FREQUENT"/>
  </r>
  <r>
    <x v="1739"/>
    <d v="2024-11-13T00:00:00"/>
    <x v="336"/>
    <s v="Priya Mishra"/>
    <s v="Female"/>
    <n v="58"/>
    <x v="2"/>
    <x v="2"/>
    <s v="P602"/>
    <x v="18"/>
    <x v="6"/>
    <x v="0"/>
    <n v="3500"/>
    <x v="2"/>
    <x v="101"/>
    <n v="2500"/>
    <n v="825"/>
    <x v="1"/>
    <x v="0"/>
    <s v="Q4"/>
    <x v="1"/>
    <n v="24.81"/>
    <n v="0"/>
    <n v="3500"/>
    <n v="175"/>
    <n v="612500"/>
    <n v="0.24812030075187969"/>
    <x v="0"/>
    <x v="10"/>
    <s v="Nov"/>
    <x v="3"/>
    <s v="2024-Nov"/>
    <n v="6"/>
    <s v="FREQUENT"/>
  </r>
  <r>
    <x v="1740"/>
    <d v="2025-04-14T00:00:00"/>
    <x v="421"/>
    <s v="Pooja Iyer"/>
    <s v="Female"/>
    <n v="44"/>
    <x v="6"/>
    <x v="2"/>
    <s v="P301"/>
    <x v="21"/>
    <x v="3"/>
    <x v="0"/>
    <n v="900"/>
    <x v="4"/>
    <x v="333"/>
    <n v="550"/>
    <n v="-260"/>
    <x v="1"/>
    <x v="1"/>
    <s v="Q2"/>
    <x v="2"/>
    <n v="32.1"/>
    <n v="-1100"/>
    <n v="900"/>
    <n v="90"/>
    <n v="81000"/>
    <n v="0.32098765432098764"/>
    <x v="1"/>
    <x v="7"/>
    <s v="Apr"/>
    <x v="1"/>
    <s v="2025-Apr"/>
    <n v="2"/>
    <s v="REGULAR"/>
  </r>
  <r>
    <x v="1741"/>
    <d v="2025-04-01T00:00:00"/>
    <x v="382"/>
    <s v="Aditya Gupta"/>
    <s v="Male"/>
    <n v="38"/>
    <x v="10"/>
    <x v="3"/>
    <s v="P103"/>
    <x v="19"/>
    <x v="4"/>
    <x v="0"/>
    <n v="2500"/>
    <x v="4"/>
    <x v="79"/>
    <n v="1600"/>
    <n v="650"/>
    <x v="0"/>
    <x v="0"/>
    <s v="Q2"/>
    <x v="1"/>
    <n v="28.89"/>
    <n v="0"/>
    <n v="2500"/>
    <n v="250"/>
    <n v="625000"/>
    <n v="0.28888888888888886"/>
    <x v="1"/>
    <x v="7"/>
    <s v="Apr"/>
    <x v="1"/>
    <s v="2025-Apr"/>
    <n v="6"/>
    <s v="FREQUENT"/>
  </r>
  <r>
    <x v="1742"/>
    <d v="2024-09-09T00:00:00"/>
    <x v="366"/>
    <s v="Riya Shah"/>
    <s v="Male"/>
    <n v="49"/>
    <x v="0"/>
    <x v="0"/>
    <s v="P503"/>
    <x v="12"/>
    <x v="5"/>
    <x v="2"/>
    <n v="450"/>
    <x v="2"/>
    <x v="135"/>
    <n v="660"/>
    <n v="195"/>
    <x v="1"/>
    <x v="0"/>
    <s v="Q3"/>
    <x v="1"/>
    <n v="22.81"/>
    <n v="0"/>
    <n v="900"/>
    <n v="45"/>
    <n v="40500"/>
    <n v="0.22807017543859648"/>
    <x v="0"/>
    <x v="9"/>
    <s v="Sep"/>
    <x v="2"/>
    <s v="2024-Sep"/>
    <n v="5"/>
    <s v="FREQUENT"/>
  </r>
  <r>
    <x v="1743"/>
    <d v="2025-05-17T00:00:00"/>
    <x v="29"/>
    <s v="Karan Shah"/>
    <s v="Female"/>
    <n v="39"/>
    <x v="5"/>
    <x v="0"/>
    <s v="P501"/>
    <x v="13"/>
    <x v="5"/>
    <x v="1"/>
    <n v="550"/>
    <x v="4"/>
    <x v="98"/>
    <n v="1350"/>
    <n v="135"/>
    <x v="2"/>
    <x v="0"/>
    <s v="Q2"/>
    <x v="0"/>
    <n v="9.09"/>
    <n v="0"/>
    <n v="1650"/>
    <n v="165"/>
    <n v="272250"/>
    <n v="9.0909090909090912E-2"/>
    <x v="1"/>
    <x v="1"/>
    <s v="May"/>
    <x v="1"/>
    <s v="2025-May"/>
    <n v="37"/>
    <s v="FREQUENT"/>
  </r>
  <r>
    <x v="1744"/>
    <d v="2024-04-03T00:00:00"/>
    <x v="416"/>
    <s v="Rohan Kumar"/>
    <s v="Male"/>
    <n v="20"/>
    <x v="4"/>
    <x v="3"/>
    <s v="P302"/>
    <x v="15"/>
    <x v="3"/>
    <x v="0"/>
    <n v="2200"/>
    <x v="4"/>
    <x v="6"/>
    <n v="1400"/>
    <n v="0"/>
    <x v="2"/>
    <x v="2"/>
    <s v="Q2"/>
    <x v="1"/>
    <n v="0"/>
    <n v="-1400"/>
    <n v="2200"/>
    <n v="220"/>
    <n v="484000"/>
    <n v="0"/>
    <x v="0"/>
    <x v="7"/>
    <s v="Apr"/>
    <x v="1"/>
    <s v="2024-Apr"/>
    <n v="4"/>
    <s v="OCASSIONAL"/>
  </r>
  <r>
    <x v="1745"/>
    <d v="2024-12-21T00:00:00"/>
    <x v="437"/>
    <s v="Simran Nair"/>
    <s v="Male"/>
    <n v="56"/>
    <x v="4"/>
    <x v="3"/>
    <s v="P703"/>
    <x v="2"/>
    <x v="2"/>
    <x v="0"/>
    <n v="4000"/>
    <x v="2"/>
    <x v="2"/>
    <n v="2900"/>
    <n v="900"/>
    <x v="0"/>
    <x v="0"/>
    <s v="Q4"/>
    <x v="2"/>
    <n v="23.68"/>
    <n v="0"/>
    <n v="4000"/>
    <n v="200"/>
    <n v="800000"/>
    <n v="0.23684210526315788"/>
    <x v="0"/>
    <x v="8"/>
    <s v="Dec"/>
    <x v="3"/>
    <s v="2024-Dec"/>
    <n v="2"/>
    <s v="REGULAR"/>
  </r>
  <r>
    <x v="1746"/>
    <d v="2025-02-04T00:00:00"/>
    <x v="201"/>
    <s v="Arjun Kumar"/>
    <s v="Female"/>
    <n v="37"/>
    <x v="10"/>
    <x v="3"/>
    <s v="P603"/>
    <x v="22"/>
    <x v="6"/>
    <x v="0"/>
    <n v="1200"/>
    <x v="0"/>
    <x v="317"/>
    <n v="800"/>
    <n v="160"/>
    <x v="0"/>
    <x v="0"/>
    <s v="Q1"/>
    <x v="0"/>
    <n v="16.670000000000002"/>
    <n v="0"/>
    <n v="1200"/>
    <n v="240"/>
    <n v="288000"/>
    <n v="0.16666666666666666"/>
    <x v="1"/>
    <x v="5"/>
    <s v="Feb"/>
    <x v="0"/>
    <s v="2025-Feb"/>
    <n v="16"/>
    <s v="FREQUENT"/>
  </r>
  <r>
    <x v="1747"/>
    <d v="2025-03-01T00:00:00"/>
    <x v="438"/>
    <s v="Nikhil Nair"/>
    <s v="Male"/>
    <n v="54"/>
    <x v="5"/>
    <x v="0"/>
    <s v="P203"/>
    <x v="3"/>
    <x v="1"/>
    <x v="0"/>
    <n v="35000"/>
    <x v="3"/>
    <x v="4"/>
    <n v="27000"/>
    <n v="8000"/>
    <x v="1"/>
    <x v="0"/>
    <s v="Q1"/>
    <x v="1"/>
    <n v="22.86"/>
    <n v="0"/>
    <n v="35000"/>
    <n v="0"/>
    <n v="0"/>
    <n v="0.22857142857142856"/>
    <x v="1"/>
    <x v="0"/>
    <s v="Mar"/>
    <x v="0"/>
    <s v="2025-Mar"/>
    <n v="1"/>
    <s v="REGULAR"/>
  </r>
  <r>
    <x v="1748"/>
    <d v="2025-03-18T00:00:00"/>
    <x v="406"/>
    <s v="Neha Nair"/>
    <s v="Male"/>
    <n v="49"/>
    <x v="2"/>
    <x v="2"/>
    <s v="P501"/>
    <x v="13"/>
    <x v="5"/>
    <x v="1"/>
    <n v="550"/>
    <x v="4"/>
    <x v="98"/>
    <n v="1350"/>
    <n v="135"/>
    <x v="1"/>
    <x v="0"/>
    <s v="Q1"/>
    <x v="2"/>
    <n v="9.09"/>
    <n v="0"/>
    <n v="1650"/>
    <n v="165"/>
    <n v="272250"/>
    <n v="9.0909090909090912E-2"/>
    <x v="1"/>
    <x v="0"/>
    <s v="Mar"/>
    <x v="0"/>
    <s v="2025-Mar"/>
    <n v="4"/>
    <s v="OCASSIONAL"/>
  </r>
  <r>
    <x v="1749"/>
    <d v="2025-12-16T00:00:00"/>
    <x v="437"/>
    <s v="Simran Nair"/>
    <s v="Male"/>
    <n v="56"/>
    <x v="4"/>
    <x v="3"/>
    <s v="P602"/>
    <x v="18"/>
    <x v="6"/>
    <x v="0"/>
    <n v="3500"/>
    <x v="4"/>
    <x v="30"/>
    <n v="2500"/>
    <n v="650"/>
    <x v="1"/>
    <x v="0"/>
    <s v="Q4"/>
    <x v="2"/>
    <n v="20.63"/>
    <n v="0"/>
    <n v="3500"/>
    <n v="350"/>
    <n v="1225000"/>
    <n v="0.20634920634920634"/>
    <x v="1"/>
    <x v="8"/>
    <s v="Dec"/>
    <x v="3"/>
    <s v="2025-Dec"/>
    <n v="2"/>
    <s v="REGULAR"/>
  </r>
  <r>
    <x v="1750"/>
    <d v="2024-02-14T00:00:00"/>
    <x v="60"/>
    <s v="Vikram Singh"/>
    <s v="Female"/>
    <n v="45"/>
    <x v="9"/>
    <x v="0"/>
    <s v="P203"/>
    <x v="3"/>
    <x v="1"/>
    <x v="0"/>
    <n v="35000"/>
    <x v="4"/>
    <x v="153"/>
    <n v="27000"/>
    <n v="4500"/>
    <x v="0"/>
    <x v="0"/>
    <s v="Q1"/>
    <x v="1"/>
    <n v="14.29"/>
    <n v="0"/>
    <n v="35000"/>
    <n v="3500"/>
    <n v="122500000"/>
    <n v="0.14285714285714285"/>
    <x v="0"/>
    <x v="5"/>
    <s v="Feb"/>
    <x v="0"/>
    <s v="2024-Feb"/>
    <n v="6"/>
    <s v="FREQUENT"/>
  </r>
  <r>
    <x v="1751"/>
    <d v="2025-10-05T00:00:00"/>
    <x v="259"/>
    <s v="Sahil Iyer"/>
    <s v="Male"/>
    <n v="34"/>
    <x v="6"/>
    <x v="2"/>
    <s v="P601"/>
    <x v="17"/>
    <x v="6"/>
    <x v="0"/>
    <n v="3000"/>
    <x v="4"/>
    <x v="6"/>
    <n v="2100"/>
    <n v="0"/>
    <x v="1"/>
    <x v="2"/>
    <s v="Q4"/>
    <x v="2"/>
    <n v="0"/>
    <n v="-2100"/>
    <n v="3000"/>
    <n v="300"/>
    <n v="900000"/>
    <n v="0"/>
    <x v="1"/>
    <x v="6"/>
    <s v="Oct"/>
    <x v="3"/>
    <s v="2025-Oct"/>
    <n v="5"/>
    <s v="FREQUENT"/>
  </r>
  <r>
    <x v="1752"/>
    <d v="2025-12-15T00:00:00"/>
    <x v="70"/>
    <s v="Akash Joshi"/>
    <s v="Female"/>
    <n v="59"/>
    <x v="11"/>
    <x v="3"/>
    <s v="P202"/>
    <x v="1"/>
    <x v="1"/>
    <x v="2"/>
    <n v="12000"/>
    <x v="4"/>
    <x v="134"/>
    <n v="18000"/>
    <n v="3600"/>
    <x v="0"/>
    <x v="0"/>
    <s v="Q4"/>
    <x v="1"/>
    <n v="16.670000000000002"/>
    <n v="0"/>
    <n v="24000"/>
    <n v="2400"/>
    <n v="57600000"/>
    <n v="0.16666666666666666"/>
    <x v="1"/>
    <x v="8"/>
    <s v="Dec"/>
    <x v="3"/>
    <s v="2025-Dec"/>
    <n v="10"/>
    <s v="FREQUENT"/>
  </r>
  <r>
    <x v="1753"/>
    <d v="2025-07-20T00:00:00"/>
    <x v="71"/>
    <s v="Simran Patel"/>
    <s v="Female"/>
    <n v="26"/>
    <x v="10"/>
    <x v="3"/>
    <s v="P104"/>
    <x v="16"/>
    <x v="4"/>
    <x v="0"/>
    <n v="5000"/>
    <x v="5"/>
    <x v="77"/>
    <n v="3500"/>
    <n v="250"/>
    <x v="4"/>
    <x v="0"/>
    <s v="Q3"/>
    <x v="0"/>
    <n v="6.67"/>
    <n v="0"/>
    <n v="5000"/>
    <n v="1250"/>
    <n v="6250000"/>
    <n v="6.6666666666666666E-2"/>
    <x v="1"/>
    <x v="2"/>
    <s v="Jul"/>
    <x v="2"/>
    <s v="2025-Jul"/>
    <n v="26"/>
    <s v="FREQUENT"/>
  </r>
  <r>
    <x v="1754"/>
    <d v="2024-04-17T00:00:00"/>
    <x v="355"/>
    <s v="Simran Verma"/>
    <s v="Female"/>
    <n v="41"/>
    <x v="1"/>
    <x v="1"/>
    <s v="P503"/>
    <x v="12"/>
    <x v="5"/>
    <x v="1"/>
    <n v="450"/>
    <x v="3"/>
    <x v="29"/>
    <n v="990"/>
    <n v="360"/>
    <x v="3"/>
    <x v="0"/>
    <s v="Q2"/>
    <x v="0"/>
    <n v="26.67"/>
    <n v="0"/>
    <n v="1350"/>
    <n v="0"/>
    <n v="0"/>
    <n v="0.26666666666666666"/>
    <x v="0"/>
    <x v="7"/>
    <s v="Apr"/>
    <x v="1"/>
    <s v="2024-Apr"/>
    <n v="4"/>
    <s v="OCASSIONAL"/>
  </r>
  <r>
    <x v="1755"/>
    <d v="2025-04-06T00:00:00"/>
    <x v="113"/>
    <s v="Akash Gupta"/>
    <s v="Male"/>
    <n v="52"/>
    <x v="8"/>
    <x v="2"/>
    <s v="P201"/>
    <x v="9"/>
    <x v="1"/>
    <x v="0"/>
    <n v="8500"/>
    <x v="1"/>
    <x v="15"/>
    <n v="6500"/>
    <n v="725"/>
    <x v="1"/>
    <x v="0"/>
    <s v="Q2"/>
    <x v="0"/>
    <n v="10.029999999999999"/>
    <n v="0"/>
    <n v="8500"/>
    <n v="1275"/>
    <n v="10837500"/>
    <n v="0.10034602076124567"/>
    <x v="1"/>
    <x v="7"/>
    <s v="Apr"/>
    <x v="1"/>
    <s v="2025-Apr"/>
    <n v="20"/>
    <s v="FREQUENT"/>
  </r>
  <r>
    <x v="1756"/>
    <d v="2025-04-18T00:00:00"/>
    <x v="46"/>
    <s v="Aditya Shah"/>
    <s v="Male"/>
    <n v="58"/>
    <x v="9"/>
    <x v="0"/>
    <s v="P101"/>
    <x v="5"/>
    <x v="4"/>
    <x v="3"/>
    <n v="55000"/>
    <x v="4"/>
    <x v="130"/>
    <n v="160000"/>
    <n v="38000"/>
    <x v="1"/>
    <x v="0"/>
    <s v="Q2"/>
    <x v="0"/>
    <n v="19.190000000000001"/>
    <n v="0"/>
    <n v="220000"/>
    <n v="22000"/>
    <n v="4840000000"/>
    <n v="0.19191919191919191"/>
    <x v="1"/>
    <x v="7"/>
    <s v="Apr"/>
    <x v="1"/>
    <s v="2025-Apr"/>
    <n v="12"/>
    <s v="FREQUENT"/>
  </r>
  <r>
    <x v="1757"/>
    <d v="2025-04-17T00:00:00"/>
    <x v="282"/>
    <s v="Meera Malhotra"/>
    <s v="Female"/>
    <n v="40"/>
    <x v="5"/>
    <x v="0"/>
    <s v="P402"/>
    <x v="10"/>
    <x v="0"/>
    <x v="1"/>
    <n v="600"/>
    <x v="4"/>
    <x v="85"/>
    <n v="1140"/>
    <n v="480"/>
    <x v="1"/>
    <x v="0"/>
    <s v="Q2"/>
    <x v="0"/>
    <n v="29.63"/>
    <n v="0"/>
    <n v="1800"/>
    <n v="180"/>
    <n v="324000"/>
    <n v="0.29629629629629628"/>
    <x v="1"/>
    <x v="7"/>
    <s v="Apr"/>
    <x v="1"/>
    <s v="2025-Apr"/>
    <n v="12"/>
    <s v="FREQUENT"/>
  </r>
  <r>
    <x v="1758"/>
    <d v="2024-07-18T00:00:00"/>
    <x v="168"/>
    <s v="Vikram Reddy"/>
    <s v="Male"/>
    <n v="56"/>
    <x v="3"/>
    <x v="1"/>
    <s v="P402"/>
    <x v="10"/>
    <x v="0"/>
    <x v="0"/>
    <n v="600"/>
    <x v="2"/>
    <x v="68"/>
    <n v="380"/>
    <n v="190"/>
    <x v="1"/>
    <x v="0"/>
    <s v="Q3"/>
    <x v="1"/>
    <n v="33.33"/>
    <n v="0"/>
    <n v="600"/>
    <n v="30"/>
    <n v="18000"/>
    <n v="0.33333333333333331"/>
    <x v="0"/>
    <x v="2"/>
    <s v="Jul"/>
    <x v="2"/>
    <s v="2024-Jul"/>
    <n v="10"/>
    <s v="FREQUENT"/>
  </r>
  <r>
    <x v="1759"/>
    <d v="2025-12-27T00:00:00"/>
    <x v="360"/>
    <s v="Simran Nair"/>
    <s v="Female"/>
    <n v="41"/>
    <x v="10"/>
    <x v="3"/>
    <s v="P105"/>
    <x v="20"/>
    <x v="4"/>
    <x v="0"/>
    <n v="22000"/>
    <x v="1"/>
    <x v="120"/>
    <n v="16500"/>
    <n v="2200"/>
    <x v="1"/>
    <x v="0"/>
    <s v="Q4"/>
    <x v="1"/>
    <n v="11.76"/>
    <n v="0"/>
    <n v="22000"/>
    <n v="3300"/>
    <n v="72600000"/>
    <n v="0.11764705882352941"/>
    <x v="1"/>
    <x v="8"/>
    <s v="Dec"/>
    <x v="3"/>
    <s v="2025-Dec"/>
    <n v="10"/>
    <s v="FREQUENT"/>
  </r>
  <r>
    <x v="1760"/>
    <d v="2025-05-11T00:00:00"/>
    <x v="325"/>
    <s v="Rahul Iyer"/>
    <s v="Male"/>
    <n v="26"/>
    <x v="9"/>
    <x v="0"/>
    <s v="P501"/>
    <x v="13"/>
    <x v="5"/>
    <x v="0"/>
    <n v="550"/>
    <x v="4"/>
    <x v="274"/>
    <n v="450"/>
    <n v="45"/>
    <x v="1"/>
    <x v="0"/>
    <s v="Q2"/>
    <x v="2"/>
    <n v="9.09"/>
    <n v="0"/>
    <n v="550"/>
    <n v="55"/>
    <n v="30250"/>
    <n v="9.0909090909090912E-2"/>
    <x v="1"/>
    <x v="1"/>
    <s v="May"/>
    <x v="1"/>
    <s v="2025-May"/>
    <n v="3"/>
    <s v="REGULAR"/>
  </r>
  <r>
    <x v="1761"/>
    <d v="2024-09-05T00:00:00"/>
    <x v="232"/>
    <s v="Aditya Nair"/>
    <s v="Female"/>
    <n v="44"/>
    <x v="1"/>
    <x v="1"/>
    <s v="P703"/>
    <x v="2"/>
    <x v="2"/>
    <x v="2"/>
    <n v="4000"/>
    <x v="2"/>
    <x v="177"/>
    <n v="5800"/>
    <n v="1800"/>
    <x v="4"/>
    <x v="0"/>
    <s v="Q3"/>
    <x v="1"/>
    <n v="23.68"/>
    <n v="0"/>
    <n v="8000"/>
    <n v="400"/>
    <n v="3200000"/>
    <n v="0.23684210526315788"/>
    <x v="0"/>
    <x v="9"/>
    <s v="Sep"/>
    <x v="2"/>
    <s v="2024-Sep"/>
    <n v="7"/>
    <s v="FREQUENT"/>
  </r>
  <r>
    <x v="1762"/>
    <d v="2024-10-12T00:00:00"/>
    <x v="29"/>
    <s v="Karan Shah"/>
    <s v="Female"/>
    <n v="39"/>
    <x v="5"/>
    <x v="0"/>
    <s v="P201"/>
    <x v="9"/>
    <x v="1"/>
    <x v="1"/>
    <n v="8500"/>
    <x v="2"/>
    <x v="186"/>
    <n v="19500"/>
    <n v="4725"/>
    <x v="1"/>
    <x v="0"/>
    <s v="Q4"/>
    <x v="0"/>
    <n v="19.5"/>
    <n v="0"/>
    <n v="25500"/>
    <n v="1275"/>
    <n v="32512500"/>
    <n v="0.19504643962848298"/>
    <x v="0"/>
    <x v="6"/>
    <s v="Oct"/>
    <x v="3"/>
    <s v="2024-Oct"/>
    <n v="37"/>
    <s v="FREQUENT"/>
  </r>
  <r>
    <x v="1763"/>
    <d v="2024-04-12T00:00:00"/>
    <x v="91"/>
    <s v="Priya Joshi"/>
    <s v="Male"/>
    <n v="21"/>
    <x v="10"/>
    <x v="3"/>
    <s v="P201"/>
    <x v="9"/>
    <x v="1"/>
    <x v="2"/>
    <n v="8500"/>
    <x v="0"/>
    <x v="270"/>
    <n v="13000"/>
    <n v="600"/>
    <x v="1"/>
    <x v="0"/>
    <s v="Q2"/>
    <x v="0"/>
    <n v="4.41"/>
    <n v="0"/>
    <n v="17000"/>
    <n v="3400"/>
    <n v="57800000"/>
    <n v="4.4117647058823532E-2"/>
    <x v="0"/>
    <x v="7"/>
    <s v="Apr"/>
    <x v="1"/>
    <s v="2024-Apr"/>
    <n v="17"/>
    <s v="FREQUENT"/>
  </r>
  <r>
    <x v="1764"/>
    <d v="2025-02-04T00:00:00"/>
    <x v="171"/>
    <s v="Vikram Mishra"/>
    <s v="Female"/>
    <n v="40"/>
    <x v="2"/>
    <x v="2"/>
    <s v="P201"/>
    <x v="9"/>
    <x v="1"/>
    <x v="1"/>
    <n v="8500"/>
    <x v="1"/>
    <x v="334"/>
    <n v="19500"/>
    <n v="2175"/>
    <x v="1"/>
    <x v="0"/>
    <s v="Q1"/>
    <x v="2"/>
    <n v="10.029999999999999"/>
    <n v="0"/>
    <n v="25500"/>
    <n v="3825"/>
    <n v="97537500"/>
    <n v="0.10034602076124567"/>
    <x v="1"/>
    <x v="5"/>
    <s v="Feb"/>
    <x v="0"/>
    <s v="2025-Feb"/>
    <n v="5"/>
    <s v="FREQUENT"/>
  </r>
  <r>
    <x v="1765"/>
    <d v="2025-11-24T00:00:00"/>
    <x v="291"/>
    <s v="Priya Kumar"/>
    <s v="Female"/>
    <n v="52"/>
    <x v="4"/>
    <x v="3"/>
    <s v="P301"/>
    <x v="21"/>
    <x v="3"/>
    <x v="0"/>
    <n v="900"/>
    <x v="2"/>
    <x v="135"/>
    <n v="550"/>
    <n v="305"/>
    <x v="1"/>
    <x v="0"/>
    <s v="Q4"/>
    <x v="2"/>
    <n v="35.67"/>
    <n v="0"/>
    <n v="900"/>
    <n v="45"/>
    <n v="40500"/>
    <n v="0.35672514619883039"/>
    <x v="1"/>
    <x v="10"/>
    <s v="Nov"/>
    <x v="3"/>
    <s v="2025-Nov"/>
    <n v="3"/>
    <s v="REGULAR"/>
  </r>
  <r>
    <x v="1766"/>
    <d v="2024-08-09T00:00:00"/>
    <x v="154"/>
    <s v="Ananya Iyer"/>
    <s v="Male"/>
    <n v="39"/>
    <x v="10"/>
    <x v="3"/>
    <s v="P703"/>
    <x v="2"/>
    <x v="2"/>
    <x v="2"/>
    <n v="4000"/>
    <x v="4"/>
    <x v="137"/>
    <n v="5800"/>
    <n v="1400"/>
    <x v="1"/>
    <x v="0"/>
    <s v="Q3"/>
    <x v="1"/>
    <n v="19.440000000000001"/>
    <n v="0"/>
    <n v="8000"/>
    <n v="800"/>
    <n v="6400000"/>
    <n v="0.19444444444444445"/>
    <x v="0"/>
    <x v="3"/>
    <s v="Aug"/>
    <x v="2"/>
    <s v="2024-Aug"/>
    <n v="12"/>
    <s v="FREQUENT"/>
  </r>
  <r>
    <x v="1767"/>
    <d v="2024-08-09T00:00:00"/>
    <x v="73"/>
    <s v="Pooja Patel"/>
    <s v="Male"/>
    <n v="54"/>
    <x v="3"/>
    <x v="1"/>
    <s v="P501"/>
    <x v="13"/>
    <x v="5"/>
    <x v="2"/>
    <n v="550"/>
    <x v="4"/>
    <x v="33"/>
    <n v="900"/>
    <n v="90"/>
    <x v="3"/>
    <x v="0"/>
    <s v="Q3"/>
    <x v="1"/>
    <n v="9.09"/>
    <n v="0"/>
    <n v="1100"/>
    <n v="110"/>
    <n v="121000"/>
    <n v="9.0909090909090912E-2"/>
    <x v="0"/>
    <x v="3"/>
    <s v="Aug"/>
    <x v="2"/>
    <s v="2024-Aug"/>
    <n v="8"/>
    <s v="FREQUENT"/>
  </r>
  <r>
    <x v="1768"/>
    <d v="2025-06-19T00:00:00"/>
    <x v="139"/>
    <s v="Riya Das"/>
    <s v="Female"/>
    <n v="44"/>
    <x v="3"/>
    <x v="1"/>
    <s v="P701"/>
    <x v="8"/>
    <x v="2"/>
    <x v="0"/>
    <n v="4500"/>
    <x v="4"/>
    <x v="22"/>
    <n v="3200"/>
    <n v="850"/>
    <x v="3"/>
    <x v="0"/>
    <s v="Q2"/>
    <x v="1"/>
    <n v="20.99"/>
    <n v="0"/>
    <n v="4500"/>
    <n v="450"/>
    <n v="2025000"/>
    <n v="0.20987654320987653"/>
    <x v="1"/>
    <x v="4"/>
    <s v="Jun"/>
    <x v="1"/>
    <s v="2025-Jun"/>
    <n v="14"/>
    <s v="FREQUENT"/>
  </r>
  <r>
    <x v="1769"/>
    <d v="2024-04-15T00:00:00"/>
    <x v="97"/>
    <s v="Amit Singh"/>
    <s v="Male"/>
    <n v="38"/>
    <x v="8"/>
    <x v="2"/>
    <s v="P402"/>
    <x v="10"/>
    <x v="0"/>
    <x v="3"/>
    <n v="600"/>
    <x v="2"/>
    <x v="196"/>
    <n v="1520"/>
    <n v="760"/>
    <x v="3"/>
    <x v="0"/>
    <s v="Q2"/>
    <x v="0"/>
    <n v="33.33"/>
    <n v="0"/>
    <n v="2400"/>
    <n v="120"/>
    <n v="288000"/>
    <n v="0.33333333333333331"/>
    <x v="0"/>
    <x v="7"/>
    <s v="Apr"/>
    <x v="1"/>
    <s v="2024-Apr"/>
    <n v="11"/>
    <s v="FREQUENT"/>
  </r>
  <r>
    <x v="1770"/>
    <d v="2025-09-04T00:00:00"/>
    <x v="14"/>
    <s v="Nikhil Nair"/>
    <s v="Female"/>
    <n v="47"/>
    <x v="9"/>
    <x v="0"/>
    <s v="P101"/>
    <x v="5"/>
    <x v="4"/>
    <x v="0"/>
    <n v="55000"/>
    <x v="4"/>
    <x v="34"/>
    <n v="40000"/>
    <n v="9500"/>
    <x v="1"/>
    <x v="0"/>
    <s v="Q3"/>
    <x v="0"/>
    <n v="19.190000000000001"/>
    <n v="0"/>
    <n v="55000"/>
    <n v="5500"/>
    <n v="302500000"/>
    <n v="0.19191919191919191"/>
    <x v="1"/>
    <x v="9"/>
    <s v="Sep"/>
    <x v="2"/>
    <s v="2025-Sep"/>
    <n v="10"/>
    <s v="FREQUENT"/>
  </r>
  <r>
    <x v="1771"/>
    <d v="2024-07-25T00:00:00"/>
    <x v="211"/>
    <s v="Vikram Malhotra"/>
    <s v="Female"/>
    <n v="42"/>
    <x v="11"/>
    <x v="3"/>
    <s v="P203"/>
    <x v="3"/>
    <x v="1"/>
    <x v="2"/>
    <n v="35000"/>
    <x v="0"/>
    <x v="50"/>
    <n v="54000"/>
    <n v="2000"/>
    <x v="1"/>
    <x v="0"/>
    <s v="Q3"/>
    <x v="1"/>
    <n v="3.57"/>
    <n v="0"/>
    <n v="70000"/>
    <n v="14000"/>
    <n v="980000000"/>
    <n v="3.5714285714285712E-2"/>
    <x v="0"/>
    <x v="2"/>
    <s v="Jul"/>
    <x v="2"/>
    <s v="2024-Jul"/>
    <n v="6"/>
    <s v="FREQUENT"/>
  </r>
  <r>
    <x v="1772"/>
    <d v="2024-04-03T00:00:00"/>
    <x v="89"/>
    <s v="Sneha Reddy"/>
    <s v="Female"/>
    <n v="47"/>
    <x v="2"/>
    <x v="2"/>
    <s v="P101"/>
    <x v="5"/>
    <x v="4"/>
    <x v="1"/>
    <n v="55000"/>
    <x v="3"/>
    <x v="290"/>
    <n v="120000"/>
    <n v="-45000"/>
    <x v="2"/>
    <x v="1"/>
    <s v="Q2"/>
    <x v="2"/>
    <n v="27.27"/>
    <n v="-240000"/>
    <n v="165000"/>
    <n v="0"/>
    <n v="0"/>
    <n v="0.27272727272727271"/>
    <x v="0"/>
    <x v="7"/>
    <s v="Apr"/>
    <x v="1"/>
    <s v="2024-Apr"/>
    <n v="17"/>
    <s v="FREQUENT"/>
  </r>
  <r>
    <x v="1773"/>
    <d v="2024-12-11T00:00:00"/>
    <x v="177"/>
    <s v="Simran Reddy"/>
    <s v="Female"/>
    <n v="28"/>
    <x v="7"/>
    <x v="1"/>
    <s v="P202"/>
    <x v="1"/>
    <x v="1"/>
    <x v="0"/>
    <n v="12000"/>
    <x v="4"/>
    <x v="116"/>
    <n v="9000"/>
    <n v="1800"/>
    <x v="3"/>
    <x v="0"/>
    <s v="Q4"/>
    <x v="1"/>
    <n v="16.670000000000002"/>
    <n v="0"/>
    <n v="12000"/>
    <n v="1200"/>
    <n v="14400000"/>
    <n v="0.16666666666666666"/>
    <x v="0"/>
    <x v="8"/>
    <s v="Dec"/>
    <x v="3"/>
    <s v="2024-Dec"/>
    <n v="8"/>
    <s v="FREQUENT"/>
  </r>
  <r>
    <x v="1774"/>
    <d v="2024-04-08T00:00:00"/>
    <x v="379"/>
    <s v="Sneha Iyer"/>
    <s v="Male"/>
    <n v="48"/>
    <x v="9"/>
    <x v="0"/>
    <s v="P702"/>
    <x v="14"/>
    <x v="2"/>
    <x v="1"/>
    <n v="7000"/>
    <x v="3"/>
    <x v="239"/>
    <n v="15600"/>
    <n v="5400"/>
    <x v="1"/>
    <x v="0"/>
    <s v="Q2"/>
    <x v="1"/>
    <n v="25.71"/>
    <n v="0"/>
    <n v="21000"/>
    <n v="0"/>
    <n v="0"/>
    <n v="0.25714285714285712"/>
    <x v="0"/>
    <x v="7"/>
    <s v="Apr"/>
    <x v="1"/>
    <s v="2024-Apr"/>
    <n v="6"/>
    <s v="FREQUENT"/>
  </r>
  <r>
    <x v="1775"/>
    <d v="2025-03-01T00:00:00"/>
    <x v="439"/>
    <s v="Neha Nair"/>
    <s v="Female"/>
    <n v="38"/>
    <x v="6"/>
    <x v="2"/>
    <s v="P503"/>
    <x v="12"/>
    <x v="5"/>
    <x v="3"/>
    <n v="450"/>
    <x v="2"/>
    <x v="204"/>
    <n v="1320"/>
    <n v="390"/>
    <x v="1"/>
    <x v="0"/>
    <s v="Q1"/>
    <x v="2"/>
    <n v="22.81"/>
    <n v="0"/>
    <n v="1800"/>
    <n v="90"/>
    <n v="162000"/>
    <n v="0.22807017543859648"/>
    <x v="1"/>
    <x v="0"/>
    <s v="Mar"/>
    <x v="0"/>
    <s v="2025-Mar"/>
    <n v="2"/>
    <s v="REGULAR"/>
  </r>
  <r>
    <x v="1776"/>
    <d v="2025-07-29T00:00:00"/>
    <x v="241"/>
    <s v="Varun Kumar"/>
    <s v="Male"/>
    <n v="52"/>
    <x v="2"/>
    <x v="2"/>
    <s v="P701"/>
    <x v="8"/>
    <x v="2"/>
    <x v="0"/>
    <n v="4500"/>
    <x v="2"/>
    <x v="132"/>
    <n v="3200"/>
    <n v="1075"/>
    <x v="1"/>
    <x v="0"/>
    <s v="Q3"/>
    <x v="0"/>
    <n v="25.15"/>
    <n v="0"/>
    <n v="4500"/>
    <n v="225"/>
    <n v="1012500"/>
    <n v="0.25146198830409355"/>
    <x v="1"/>
    <x v="2"/>
    <s v="Jul"/>
    <x v="2"/>
    <s v="2025-Jul"/>
    <n v="23"/>
    <s v="FREQUENT"/>
  </r>
  <r>
    <x v="1777"/>
    <d v="2025-07-08T00:00:00"/>
    <x v="209"/>
    <s v="Simran Malhotra"/>
    <s v="Female"/>
    <n v="58"/>
    <x v="2"/>
    <x v="2"/>
    <s v="P402"/>
    <x v="10"/>
    <x v="0"/>
    <x v="2"/>
    <n v="600"/>
    <x v="4"/>
    <x v="11"/>
    <n v="760"/>
    <n v="320"/>
    <x v="0"/>
    <x v="0"/>
    <s v="Q3"/>
    <x v="2"/>
    <n v="29.63"/>
    <n v="0"/>
    <n v="1200"/>
    <n v="120"/>
    <n v="144000"/>
    <n v="0.29629629629629628"/>
    <x v="1"/>
    <x v="2"/>
    <s v="Jul"/>
    <x v="2"/>
    <s v="2025-Jul"/>
    <n v="5"/>
    <s v="FREQUENT"/>
  </r>
  <r>
    <x v="1778"/>
    <d v="2024-08-06T00:00:00"/>
    <x v="130"/>
    <s v="Pooja Das"/>
    <s v="Male"/>
    <n v="34"/>
    <x v="9"/>
    <x v="0"/>
    <s v="P104"/>
    <x v="16"/>
    <x v="4"/>
    <x v="0"/>
    <n v="5000"/>
    <x v="3"/>
    <x v="58"/>
    <n v="3500"/>
    <n v="1500"/>
    <x v="1"/>
    <x v="0"/>
    <s v="Q3"/>
    <x v="1"/>
    <n v="30"/>
    <n v="0"/>
    <n v="5000"/>
    <n v="0"/>
    <n v="0"/>
    <n v="0.3"/>
    <x v="0"/>
    <x v="3"/>
    <s v="Aug"/>
    <x v="2"/>
    <s v="2024-Aug"/>
    <n v="7"/>
    <s v="FREQUENT"/>
  </r>
  <r>
    <x v="1779"/>
    <d v="2025-02-15T00:00:00"/>
    <x v="227"/>
    <s v="Priya Das"/>
    <s v="Male"/>
    <n v="47"/>
    <x v="8"/>
    <x v="2"/>
    <s v="P701"/>
    <x v="8"/>
    <x v="2"/>
    <x v="0"/>
    <n v="4500"/>
    <x v="2"/>
    <x v="132"/>
    <n v="3200"/>
    <n v="1075"/>
    <x v="1"/>
    <x v="0"/>
    <s v="Q1"/>
    <x v="1"/>
    <n v="25.15"/>
    <n v="0"/>
    <n v="4500"/>
    <n v="225"/>
    <n v="1012500"/>
    <n v="0.25146198830409355"/>
    <x v="1"/>
    <x v="5"/>
    <s v="Feb"/>
    <x v="0"/>
    <s v="2025-Feb"/>
    <n v="9"/>
    <s v="FREQUENT"/>
  </r>
  <r>
    <x v="1780"/>
    <d v="2025-04-14T00:00:00"/>
    <x v="266"/>
    <s v="Riya Joshi"/>
    <s v="Female"/>
    <n v="58"/>
    <x v="3"/>
    <x v="1"/>
    <s v="P203"/>
    <x v="3"/>
    <x v="1"/>
    <x v="2"/>
    <n v="35000"/>
    <x v="4"/>
    <x v="166"/>
    <n v="54000"/>
    <n v="9000"/>
    <x v="1"/>
    <x v="0"/>
    <s v="Q2"/>
    <x v="1"/>
    <n v="14.29"/>
    <n v="0"/>
    <n v="70000"/>
    <n v="7000"/>
    <n v="490000000"/>
    <n v="0.14285714285714285"/>
    <x v="1"/>
    <x v="7"/>
    <s v="Apr"/>
    <x v="1"/>
    <s v="2025-Apr"/>
    <n v="2"/>
    <s v="REGULAR"/>
  </r>
  <r>
    <x v="1781"/>
    <d v="2025-10-27T00:00:00"/>
    <x v="187"/>
    <s v="Meera Shah"/>
    <s v="Male"/>
    <n v="47"/>
    <x v="0"/>
    <x v="0"/>
    <s v="P603"/>
    <x v="22"/>
    <x v="6"/>
    <x v="2"/>
    <n v="1200"/>
    <x v="1"/>
    <x v="119"/>
    <n v="1600"/>
    <n v="440"/>
    <x v="1"/>
    <x v="0"/>
    <s v="Q4"/>
    <x v="1"/>
    <n v="21.57"/>
    <n v="0"/>
    <n v="2400"/>
    <n v="360"/>
    <n v="864000"/>
    <n v="0.21568627450980393"/>
    <x v="1"/>
    <x v="6"/>
    <s v="Oct"/>
    <x v="3"/>
    <s v="2025-Oct"/>
    <n v="9"/>
    <s v="FREQUENT"/>
  </r>
  <r>
    <x v="1782"/>
    <d v="2024-08-11T00:00:00"/>
    <x v="261"/>
    <s v="Amit Reddy"/>
    <s v="Male"/>
    <n v="32"/>
    <x v="6"/>
    <x v="2"/>
    <s v="P403"/>
    <x v="6"/>
    <x v="0"/>
    <x v="0"/>
    <n v="2500"/>
    <x v="4"/>
    <x v="79"/>
    <n v="1500"/>
    <n v="750"/>
    <x v="1"/>
    <x v="0"/>
    <s v="Q3"/>
    <x v="0"/>
    <n v="33.33"/>
    <n v="0"/>
    <n v="2500"/>
    <n v="250"/>
    <n v="625000"/>
    <n v="0.33333333333333331"/>
    <x v="0"/>
    <x v="3"/>
    <s v="Aug"/>
    <x v="2"/>
    <s v="2024-Aug"/>
    <n v="12"/>
    <s v="FREQUENT"/>
  </r>
  <r>
    <x v="1783"/>
    <d v="2024-04-14T00:00:00"/>
    <x v="308"/>
    <s v="Sahil Joshi"/>
    <s v="Male"/>
    <n v="45"/>
    <x v="5"/>
    <x v="0"/>
    <s v="P703"/>
    <x v="2"/>
    <x v="2"/>
    <x v="2"/>
    <n v="4000"/>
    <x v="3"/>
    <x v="335"/>
    <n v="5800"/>
    <n v="-2200"/>
    <x v="2"/>
    <x v="1"/>
    <s v="Q2"/>
    <x v="0"/>
    <n v="27.5"/>
    <n v="-11600"/>
    <n v="8000"/>
    <n v="0"/>
    <n v="0"/>
    <n v="0.27500000000000002"/>
    <x v="0"/>
    <x v="7"/>
    <s v="Apr"/>
    <x v="1"/>
    <s v="2024-Apr"/>
    <n v="10"/>
    <s v="FREQUENT"/>
  </r>
  <r>
    <x v="1784"/>
    <d v="2025-08-05T00:00:00"/>
    <x v="10"/>
    <s v="Pooja Mehta"/>
    <s v="Male"/>
    <n v="36"/>
    <x v="2"/>
    <x v="2"/>
    <s v="P201"/>
    <x v="9"/>
    <x v="1"/>
    <x v="0"/>
    <n v="8500"/>
    <x v="4"/>
    <x v="122"/>
    <n v="6500"/>
    <n v="1150"/>
    <x v="1"/>
    <x v="0"/>
    <s v="Q3"/>
    <x v="0"/>
    <n v="15.03"/>
    <n v="0"/>
    <n v="8500"/>
    <n v="850"/>
    <n v="7225000"/>
    <n v="0.15032679738562091"/>
    <x v="1"/>
    <x v="3"/>
    <s v="Aug"/>
    <x v="2"/>
    <s v="2025-Aug"/>
    <n v="23"/>
    <s v="FREQUENT"/>
  </r>
  <r>
    <x v="1785"/>
    <d v="2024-11-28T00:00:00"/>
    <x v="160"/>
    <s v="Sahil Patel"/>
    <s v="Male"/>
    <n v="59"/>
    <x v="11"/>
    <x v="3"/>
    <s v="P701"/>
    <x v="8"/>
    <x v="2"/>
    <x v="2"/>
    <n v="4500"/>
    <x v="3"/>
    <x v="27"/>
    <n v="6400"/>
    <n v="2600"/>
    <x v="3"/>
    <x v="0"/>
    <s v="Q4"/>
    <x v="0"/>
    <n v="28.89"/>
    <n v="0"/>
    <n v="9000"/>
    <n v="0"/>
    <n v="0"/>
    <n v="0.28888888888888886"/>
    <x v="0"/>
    <x v="10"/>
    <s v="Nov"/>
    <x v="3"/>
    <s v="2024-Nov"/>
    <n v="19"/>
    <s v="FREQUENT"/>
  </r>
  <r>
    <x v="1786"/>
    <d v="2025-12-11T00:00:00"/>
    <x v="286"/>
    <s v="Arjun Joshi"/>
    <s v="Female"/>
    <n v="51"/>
    <x v="8"/>
    <x v="2"/>
    <s v="P105"/>
    <x v="20"/>
    <x v="4"/>
    <x v="0"/>
    <n v="22000"/>
    <x v="5"/>
    <x v="92"/>
    <n v="16500"/>
    <n v="0"/>
    <x v="1"/>
    <x v="0"/>
    <s v="Q4"/>
    <x v="2"/>
    <n v="0"/>
    <n v="0"/>
    <n v="22000"/>
    <n v="5500"/>
    <n v="121000000"/>
    <n v="0"/>
    <x v="1"/>
    <x v="8"/>
    <s v="Dec"/>
    <x v="3"/>
    <s v="2025-Dec"/>
    <n v="9"/>
    <s v="FREQUENT"/>
  </r>
  <r>
    <x v="1787"/>
    <d v="2025-12-05T00:00:00"/>
    <x v="440"/>
    <s v="Pooja Gupta"/>
    <s v="Male"/>
    <n v="49"/>
    <x v="5"/>
    <x v="0"/>
    <s v="P303"/>
    <x v="4"/>
    <x v="3"/>
    <x v="0"/>
    <n v="3500"/>
    <x v="4"/>
    <x v="30"/>
    <n v="2300"/>
    <n v="850"/>
    <x v="4"/>
    <x v="0"/>
    <s v="Q4"/>
    <x v="2"/>
    <n v="26.98"/>
    <n v="0"/>
    <n v="3500"/>
    <n v="350"/>
    <n v="1225000"/>
    <n v="0.26984126984126983"/>
    <x v="1"/>
    <x v="8"/>
    <s v="Dec"/>
    <x v="3"/>
    <s v="2025-Dec"/>
    <n v="2"/>
    <s v="REGULAR"/>
  </r>
  <r>
    <x v="1788"/>
    <d v="2024-03-10T00:00:00"/>
    <x v="167"/>
    <s v="Kavya Sharma"/>
    <s v="Male"/>
    <n v="35"/>
    <x v="5"/>
    <x v="0"/>
    <s v="P303"/>
    <x v="4"/>
    <x v="3"/>
    <x v="3"/>
    <n v="3500"/>
    <x v="2"/>
    <x v="6"/>
    <n v="9200"/>
    <n v="0"/>
    <x v="1"/>
    <x v="2"/>
    <s v="Q1"/>
    <x v="1"/>
    <n v="0"/>
    <n v="-9200"/>
    <n v="14000"/>
    <n v="700"/>
    <n v="9800000"/>
    <n v="0"/>
    <x v="0"/>
    <x v="0"/>
    <s v="Mar"/>
    <x v="0"/>
    <s v="2024-Mar"/>
    <n v="15"/>
    <s v="FREQUENT"/>
  </r>
  <r>
    <x v="1789"/>
    <d v="2025-04-04T00:00:00"/>
    <x v="441"/>
    <s v="Meera Mehta"/>
    <s v="Female"/>
    <n v="23"/>
    <x v="8"/>
    <x v="2"/>
    <s v="P402"/>
    <x v="10"/>
    <x v="0"/>
    <x v="1"/>
    <n v="600"/>
    <x v="2"/>
    <x v="204"/>
    <n v="1140"/>
    <n v="570"/>
    <x v="2"/>
    <x v="0"/>
    <s v="Q2"/>
    <x v="2"/>
    <n v="33.33"/>
    <n v="0"/>
    <n v="1800"/>
    <n v="90"/>
    <n v="162000"/>
    <n v="0.33333333333333331"/>
    <x v="1"/>
    <x v="7"/>
    <s v="Apr"/>
    <x v="1"/>
    <s v="2025-Apr"/>
    <n v="5"/>
    <s v="FREQUENT"/>
  </r>
  <r>
    <x v="1790"/>
    <d v="2025-05-30T00:00:00"/>
    <x v="180"/>
    <s v="Karan Mishra"/>
    <s v="Female"/>
    <n v="52"/>
    <x v="4"/>
    <x v="3"/>
    <s v="P602"/>
    <x v="18"/>
    <x v="6"/>
    <x v="0"/>
    <n v="3500"/>
    <x v="3"/>
    <x v="54"/>
    <n v="2500"/>
    <n v="1000"/>
    <x v="3"/>
    <x v="0"/>
    <s v="Q2"/>
    <x v="1"/>
    <n v="28.57"/>
    <n v="0"/>
    <n v="3500"/>
    <n v="0"/>
    <n v="0"/>
    <n v="0.2857142857142857"/>
    <x v="1"/>
    <x v="1"/>
    <s v="May"/>
    <x v="1"/>
    <s v="2025-May"/>
    <n v="5"/>
    <s v="FREQUENT"/>
  </r>
  <r>
    <x v="1791"/>
    <d v="2024-01-22T00:00:00"/>
    <x v="442"/>
    <s v="Kavya Shah"/>
    <s v="Female"/>
    <n v="25"/>
    <x v="11"/>
    <x v="3"/>
    <s v="P603"/>
    <x v="22"/>
    <x v="6"/>
    <x v="0"/>
    <n v="1200"/>
    <x v="4"/>
    <x v="11"/>
    <n v="800"/>
    <n v="280"/>
    <x v="3"/>
    <x v="0"/>
    <s v="Q1"/>
    <x v="2"/>
    <n v="25.93"/>
    <n v="0"/>
    <n v="1200"/>
    <n v="120"/>
    <n v="144000"/>
    <n v="0.25925925925925924"/>
    <x v="0"/>
    <x v="11"/>
    <s v="Jan"/>
    <x v="0"/>
    <s v="2024-Jan"/>
    <n v="1"/>
    <s v="REGULAR"/>
  </r>
  <r>
    <x v="1792"/>
    <d v="2024-08-30T00:00:00"/>
    <x v="443"/>
    <s v="Karan Malhotra"/>
    <s v="Male"/>
    <n v="20"/>
    <x v="6"/>
    <x v="2"/>
    <s v="P403"/>
    <x v="6"/>
    <x v="0"/>
    <x v="0"/>
    <n v="2500"/>
    <x v="1"/>
    <x v="35"/>
    <n v="1500"/>
    <n v="625"/>
    <x v="3"/>
    <x v="0"/>
    <s v="Q3"/>
    <x v="2"/>
    <n v="29.41"/>
    <n v="0"/>
    <n v="2500"/>
    <n v="375"/>
    <n v="937500"/>
    <n v="0.29411764705882354"/>
    <x v="0"/>
    <x v="3"/>
    <s v="Aug"/>
    <x v="2"/>
    <s v="2024-Aug"/>
    <n v="3"/>
    <s v="REGULAR"/>
  </r>
  <r>
    <x v="1793"/>
    <d v="2024-03-02T00:00:00"/>
    <x v="444"/>
    <s v="Sneha Reddy"/>
    <s v="Female"/>
    <n v="44"/>
    <x v="4"/>
    <x v="3"/>
    <s v="P105"/>
    <x v="20"/>
    <x v="4"/>
    <x v="0"/>
    <n v="22000"/>
    <x v="3"/>
    <x v="49"/>
    <n v="16500"/>
    <n v="5500"/>
    <x v="1"/>
    <x v="0"/>
    <s v="Q1"/>
    <x v="2"/>
    <n v="25"/>
    <n v="0"/>
    <n v="22000"/>
    <n v="0"/>
    <n v="0"/>
    <n v="0.25"/>
    <x v="0"/>
    <x v="0"/>
    <s v="Mar"/>
    <x v="0"/>
    <s v="2024-Mar"/>
    <n v="2"/>
    <s v="REGULAR"/>
  </r>
  <r>
    <x v="1794"/>
    <d v="2024-06-04T00:00:00"/>
    <x v="29"/>
    <s v="Karan Shah"/>
    <s v="Female"/>
    <n v="39"/>
    <x v="5"/>
    <x v="0"/>
    <s v="P402"/>
    <x v="10"/>
    <x v="0"/>
    <x v="2"/>
    <n v="600"/>
    <x v="4"/>
    <x v="11"/>
    <n v="760"/>
    <n v="320"/>
    <x v="1"/>
    <x v="0"/>
    <s v="Q2"/>
    <x v="0"/>
    <n v="29.63"/>
    <n v="0"/>
    <n v="1200"/>
    <n v="120"/>
    <n v="144000"/>
    <n v="0.29629629629629628"/>
    <x v="0"/>
    <x v="4"/>
    <s v="Jun"/>
    <x v="1"/>
    <s v="2024-Jun"/>
    <n v="37"/>
    <s v="FREQUENT"/>
  </r>
  <r>
    <x v="1795"/>
    <d v="2025-09-04T00:00:00"/>
    <x v="445"/>
    <s v="Sneha Iyer"/>
    <s v="Female"/>
    <n v="35"/>
    <x v="9"/>
    <x v="0"/>
    <s v="P501"/>
    <x v="13"/>
    <x v="5"/>
    <x v="1"/>
    <n v="550"/>
    <x v="0"/>
    <x v="211"/>
    <n v="1350"/>
    <n v="-30"/>
    <x v="3"/>
    <x v="0"/>
    <s v="Q3"/>
    <x v="2"/>
    <n v="-2.27"/>
    <n v="0"/>
    <n v="1650"/>
    <n v="330"/>
    <n v="544500"/>
    <n v="-2.2727272727272728E-2"/>
    <x v="1"/>
    <x v="9"/>
    <s v="Sep"/>
    <x v="2"/>
    <s v="2025-Sep"/>
    <n v="3"/>
    <s v="REGULAR"/>
  </r>
  <r>
    <x v="1796"/>
    <d v="2024-10-11T00:00:00"/>
    <x v="275"/>
    <s v="Vikram Reddy"/>
    <s v="Female"/>
    <n v="46"/>
    <x v="8"/>
    <x v="2"/>
    <s v="P303"/>
    <x v="4"/>
    <x v="3"/>
    <x v="1"/>
    <n v="3500"/>
    <x v="4"/>
    <x v="277"/>
    <n v="6900"/>
    <n v="2550"/>
    <x v="2"/>
    <x v="0"/>
    <s v="Q4"/>
    <x v="0"/>
    <n v="26.98"/>
    <n v="0"/>
    <n v="10500"/>
    <n v="1050"/>
    <n v="11025000"/>
    <n v="0.26984126984126983"/>
    <x v="0"/>
    <x v="6"/>
    <s v="Oct"/>
    <x v="3"/>
    <s v="2024-Oct"/>
    <n v="12"/>
    <s v="FREQUENT"/>
  </r>
  <r>
    <x v="1797"/>
    <d v="2025-06-17T00:00:00"/>
    <x v="144"/>
    <s v="Kavya Shah"/>
    <s v="Male"/>
    <n v="27"/>
    <x v="3"/>
    <x v="1"/>
    <s v="P403"/>
    <x v="6"/>
    <x v="0"/>
    <x v="0"/>
    <n v="2500"/>
    <x v="3"/>
    <x v="140"/>
    <n v="1500"/>
    <n v="1000"/>
    <x v="2"/>
    <x v="0"/>
    <s v="Q2"/>
    <x v="0"/>
    <n v="40"/>
    <n v="0"/>
    <n v="2500"/>
    <n v="0"/>
    <n v="0"/>
    <n v="0.4"/>
    <x v="1"/>
    <x v="4"/>
    <s v="Jun"/>
    <x v="1"/>
    <s v="2025-Jun"/>
    <n v="26"/>
    <s v="FREQUENT"/>
  </r>
  <r>
    <x v="1798"/>
    <d v="2024-01-25T00:00:00"/>
    <x v="77"/>
    <s v="Riya Kumar"/>
    <s v="Male"/>
    <n v="53"/>
    <x v="4"/>
    <x v="3"/>
    <s v="P203"/>
    <x v="3"/>
    <x v="1"/>
    <x v="0"/>
    <n v="35000"/>
    <x v="1"/>
    <x v="48"/>
    <n v="27000"/>
    <n v="2750"/>
    <x v="0"/>
    <x v="0"/>
    <s v="Q1"/>
    <x v="0"/>
    <n v="9.24"/>
    <n v="0"/>
    <n v="35000"/>
    <n v="5250"/>
    <n v="183750000"/>
    <n v="9.2436974789915971E-2"/>
    <x v="0"/>
    <x v="11"/>
    <s v="Jan"/>
    <x v="0"/>
    <s v="2024-Jan"/>
    <n v="3"/>
    <s v="REGULAR"/>
  </r>
  <r>
    <x v="1799"/>
    <d v="2024-09-05T00:00:00"/>
    <x v="246"/>
    <s v="Ananya Shah"/>
    <s v="Male"/>
    <n v="40"/>
    <x v="6"/>
    <x v="2"/>
    <s v="P202"/>
    <x v="1"/>
    <x v="1"/>
    <x v="0"/>
    <n v="12000"/>
    <x v="4"/>
    <x v="6"/>
    <n v="9000"/>
    <n v="0"/>
    <x v="2"/>
    <x v="2"/>
    <s v="Q3"/>
    <x v="2"/>
    <n v="0"/>
    <n v="-9000"/>
    <n v="12000"/>
    <n v="1200"/>
    <n v="14400000"/>
    <n v="0"/>
    <x v="0"/>
    <x v="9"/>
    <s v="Sep"/>
    <x v="2"/>
    <s v="2024-Sep"/>
    <n v="2"/>
    <s v="REGULAR"/>
  </r>
  <r>
    <x v="1800"/>
    <d v="2025-11-11T00:00:00"/>
    <x v="238"/>
    <s v="Priya Mehta"/>
    <s v="Female"/>
    <n v="22"/>
    <x v="6"/>
    <x v="2"/>
    <s v="P203"/>
    <x v="3"/>
    <x v="1"/>
    <x v="0"/>
    <n v="35000"/>
    <x v="4"/>
    <x v="153"/>
    <n v="27000"/>
    <n v="4500"/>
    <x v="0"/>
    <x v="0"/>
    <s v="Q4"/>
    <x v="1"/>
    <n v="14.29"/>
    <n v="0"/>
    <n v="35000"/>
    <n v="3500"/>
    <n v="122500000"/>
    <n v="0.14285714285714285"/>
    <x v="1"/>
    <x v="10"/>
    <s v="Nov"/>
    <x v="3"/>
    <s v="2025-Nov"/>
    <n v="14"/>
    <s v="FREQUENT"/>
  </r>
  <r>
    <x v="1801"/>
    <d v="2024-08-15T00:00:00"/>
    <x v="275"/>
    <s v="Vikram Reddy"/>
    <s v="Female"/>
    <n v="46"/>
    <x v="8"/>
    <x v="2"/>
    <s v="P603"/>
    <x v="22"/>
    <x v="6"/>
    <x v="2"/>
    <n v="1200"/>
    <x v="2"/>
    <x v="196"/>
    <n v="1600"/>
    <n v="680"/>
    <x v="0"/>
    <x v="0"/>
    <s v="Q3"/>
    <x v="0"/>
    <n v="29.82"/>
    <n v="0"/>
    <n v="2400"/>
    <n v="120"/>
    <n v="288000"/>
    <n v="0.2982456140350877"/>
    <x v="0"/>
    <x v="3"/>
    <s v="Aug"/>
    <x v="2"/>
    <s v="2024-Aug"/>
    <n v="12"/>
    <s v="FREQUENT"/>
  </r>
  <r>
    <x v="1802"/>
    <d v="2024-07-06T00:00:00"/>
    <x v="125"/>
    <s v="Kavya Shah"/>
    <s v="Male"/>
    <n v="22"/>
    <x v="2"/>
    <x v="2"/>
    <s v="P501"/>
    <x v="13"/>
    <x v="5"/>
    <x v="2"/>
    <n v="550"/>
    <x v="0"/>
    <x v="310"/>
    <n v="900"/>
    <n v="-20"/>
    <x v="2"/>
    <x v="0"/>
    <s v="Q3"/>
    <x v="0"/>
    <n v="-2.27"/>
    <n v="0"/>
    <n v="1100"/>
    <n v="220"/>
    <n v="242000"/>
    <n v="-2.2727272727272728E-2"/>
    <x v="0"/>
    <x v="2"/>
    <s v="Jul"/>
    <x v="2"/>
    <s v="2024-Jul"/>
    <n v="13"/>
    <s v="FREQUENT"/>
  </r>
  <r>
    <x v="1803"/>
    <d v="2025-05-18T00:00:00"/>
    <x v="79"/>
    <s v="Meera Malhotra"/>
    <s v="Female"/>
    <n v="55"/>
    <x v="11"/>
    <x v="3"/>
    <s v="P103"/>
    <x v="19"/>
    <x v="4"/>
    <x v="0"/>
    <n v="2500"/>
    <x v="3"/>
    <x v="140"/>
    <n v="1600"/>
    <n v="900"/>
    <x v="4"/>
    <x v="0"/>
    <s v="Q2"/>
    <x v="0"/>
    <n v="36"/>
    <n v="0"/>
    <n v="2500"/>
    <n v="0"/>
    <n v="0"/>
    <n v="0.36"/>
    <x v="1"/>
    <x v="1"/>
    <s v="May"/>
    <x v="1"/>
    <s v="2025-May"/>
    <n v="9"/>
    <s v="FREQUENT"/>
  </r>
  <r>
    <x v="1804"/>
    <d v="2024-05-24T00:00:00"/>
    <x v="296"/>
    <s v="Nikhil Das"/>
    <s v="Female"/>
    <n v="20"/>
    <x v="2"/>
    <x v="2"/>
    <s v="P202"/>
    <x v="1"/>
    <x v="1"/>
    <x v="2"/>
    <n v="12000"/>
    <x v="2"/>
    <x v="228"/>
    <n v="18000"/>
    <n v="4800"/>
    <x v="1"/>
    <x v="0"/>
    <s v="Q2"/>
    <x v="0"/>
    <n v="21.05"/>
    <n v="0"/>
    <n v="24000"/>
    <n v="1200"/>
    <n v="28800000"/>
    <n v="0.21052631578947367"/>
    <x v="0"/>
    <x v="1"/>
    <s v="May"/>
    <x v="1"/>
    <s v="2024-May"/>
    <n v="8"/>
    <s v="FREQUENT"/>
  </r>
  <r>
    <x v="1805"/>
    <d v="2025-07-16T00:00:00"/>
    <x v="201"/>
    <s v="Arjun Kumar"/>
    <s v="Female"/>
    <n v="37"/>
    <x v="10"/>
    <x v="3"/>
    <s v="P202"/>
    <x v="1"/>
    <x v="1"/>
    <x v="0"/>
    <n v="12000"/>
    <x v="3"/>
    <x v="45"/>
    <n v="9000"/>
    <n v="3000"/>
    <x v="1"/>
    <x v="0"/>
    <s v="Q3"/>
    <x v="0"/>
    <n v="25"/>
    <n v="0"/>
    <n v="12000"/>
    <n v="0"/>
    <n v="0"/>
    <n v="0.25"/>
    <x v="1"/>
    <x v="2"/>
    <s v="Jul"/>
    <x v="2"/>
    <s v="2025-Jul"/>
    <n v="16"/>
    <s v="FREQUENT"/>
  </r>
  <r>
    <x v="1806"/>
    <d v="2025-04-23T00:00:00"/>
    <x v="214"/>
    <s v="Meera Sharma"/>
    <s v="Male"/>
    <n v="23"/>
    <x v="8"/>
    <x v="2"/>
    <s v="P302"/>
    <x v="15"/>
    <x v="3"/>
    <x v="2"/>
    <n v="2200"/>
    <x v="4"/>
    <x v="60"/>
    <n v="2800"/>
    <n v="1160"/>
    <x v="1"/>
    <x v="0"/>
    <s v="Q2"/>
    <x v="0"/>
    <n v="29.29"/>
    <n v="0"/>
    <n v="4400"/>
    <n v="440"/>
    <n v="1936000"/>
    <n v="0.29292929292929293"/>
    <x v="1"/>
    <x v="7"/>
    <s v="Apr"/>
    <x v="1"/>
    <s v="2025-Apr"/>
    <n v="19"/>
    <s v="FREQUENT"/>
  </r>
  <r>
    <x v="1807"/>
    <d v="2025-03-10T00:00:00"/>
    <x v="209"/>
    <s v="Simran Malhotra"/>
    <s v="Female"/>
    <n v="58"/>
    <x v="2"/>
    <x v="2"/>
    <s v="P201"/>
    <x v="9"/>
    <x v="1"/>
    <x v="1"/>
    <n v="8500"/>
    <x v="1"/>
    <x v="334"/>
    <n v="19500"/>
    <n v="2175"/>
    <x v="2"/>
    <x v="0"/>
    <s v="Q1"/>
    <x v="2"/>
    <n v="10.029999999999999"/>
    <n v="0"/>
    <n v="25500"/>
    <n v="3825"/>
    <n v="97537500"/>
    <n v="0.10034602076124567"/>
    <x v="1"/>
    <x v="0"/>
    <s v="Mar"/>
    <x v="0"/>
    <s v="2025-Mar"/>
    <n v="5"/>
    <s v="FREQUENT"/>
  </r>
  <r>
    <x v="1808"/>
    <d v="2025-08-13T00:00:00"/>
    <x v="62"/>
    <s v="Sahil Kumar"/>
    <s v="Female"/>
    <n v="31"/>
    <x v="1"/>
    <x v="1"/>
    <s v="P501"/>
    <x v="13"/>
    <x v="5"/>
    <x v="3"/>
    <n v="550"/>
    <x v="1"/>
    <x v="21"/>
    <n v="1800"/>
    <n v="70"/>
    <x v="4"/>
    <x v="0"/>
    <s v="Q3"/>
    <x v="2"/>
    <n v="3.74"/>
    <n v="0"/>
    <n v="2200"/>
    <n v="330"/>
    <n v="726000"/>
    <n v="3.7433155080213901E-2"/>
    <x v="1"/>
    <x v="3"/>
    <s v="Aug"/>
    <x v="2"/>
    <s v="2025-Aug"/>
    <n v="12"/>
    <s v="FREQUENT"/>
  </r>
  <r>
    <x v="1809"/>
    <d v="2025-05-07T00:00:00"/>
    <x v="250"/>
    <s v="Meera Sharma"/>
    <s v="Female"/>
    <n v="41"/>
    <x v="8"/>
    <x v="2"/>
    <s v="P103"/>
    <x v="19"/>
    <x v="4"/>
    <x v="0"/>
    <n v="2500"/>
    <x v="2"/>
    <x v="104"/>
    <n v="1600"/>
    <n v="775"/>
    <x v="4"/>
    <x v="0"/>
    <s v="Q2"/>
    <x v="2"/>
    <n v="32.630000000000003"/>
    <n v="0"/>
    <n v="2500"/>
    <n v="125"/>
    <n v="312500"/>
    <n v="0.32631578947368423"/>
    <x v="1"/>
    <x v="1"/>
    <s v="May"/>
    <x v="1"/>
    <s v="2025-May"/>
    <n v="3"/>
    <s v="REGULAR"/>
  </r>
  <r>
    <x v="1810"/>
    <d v="2025-01-21T00:00:00"/>
    <x v="163"/>
    <s v="Riya Mehta"/>
    <s v="Female"/>
    <n v="50"/>
    <x v="10"/>
    <x v="3"/>
    <s v="P201"/>
    <x v="9"/>
    <x v="1"/>
    <x v="2"/>
    <n v="8500"/>
    <x v="5"/>
    <x v="336"/>
    <n v="13000"/>
    <n v="-250"/>
    <x v="2"/>
    <x v="0"/>
    <s v="Q1"/>
    <x v="0"/>
    <n v="-1.96"/>
    <n v="0"/>
    <n v="17000"/>
    <n v="4250"/>
    <n v="72250000"/>
    <n v="-1.9607843137254902E-2"/>
    <x v="1"/>
    <x v="11"/>
    <s v="Jan"/>
    <x v="0"/>
    <s v="2025-Jan"/>
    <n v="20"/>
    <s v="FREQUENT"/>
  </r>
  <r>
    <x v="1811"/>
    <d v="2025-09-16T00:00:00"/>
    <x v="254"/>
    <s v="Priya Kumar"/>
    <s v="Female"/>
    <n v="27"/>
    <x v="4"/>
    <x v="3"/>
    <s v="P403"/>
    <x v="6"/>
    <x v="0"/>
    <x v="0"/>
    <n v="2500"/>
    <x v="2"/>
    <x v="104"/>
    <n v="1500"/>
    <n v="875"/>
    <x v="3"/>
    <x v="0"/>
    <s v="Q3"/>
    <x v="0"/>
    <n v="36.840000000000003"/>
    <n v="0"/>
    <n v="2500"/>
    <n v="125"/>
    <n v="312500"/>
    <n v="0.36842105263157893"/>
    <x v="1"/>
    <x v="9"/>
    <s v="Sep"/>
    <x v="2"/>
    <s v="2025-Sep"/>
    <n v="12"/>
    <s v="FREQUENT"/>
  </r>
  <r>
    <x v="1812"/>
    <d v="2025-05-08T00:00:00"/>
    <x v="331"/>
    <s v="Kavya Gupta"/>
    <s v="Female"/>
    <n v="54"/>
    <x v="11"/>
    <x v="3"/>
    <s v="P101"/>
    <x v="5"/>
    <x v="4"/>
    <x v="0"/>
    <n v="55000"/>
    <x v="3"/>
    <x v="193"/>
    <n v="40000"/>
    <n v="15000"/>
    <x v="3"/>
    <x v="0"/>
    <s v="Q2"/>
    <x v="1"/>
    <n v="27.27"/>
    <n v="0"/>
    <n v="55000"/>
    <n v="0"/>
    <n v="0"/>
    <n v="0.27272727272727271"/>
    <x v="1"/>
    <x v="1"/>
    <s v="May"/>
    <x v="1"/>
    <s v="2025-May"/>
    <n v="6"/>
    <s v="FREQUENT"/>
  </r>
  <r>
    <x v="1813"/>
    <d v="2024-03-26T00:00:00"/>
    <x v="5"/>
    <s v="Sahil Mishra"/>
    <s v="Female"/>
    <n v="35"/>
    <x v="5"/>
    <x v="0"/>
    <s v="P302"/>
    <x v="15"/>
    <x v="3"/>
    <x v="0"/>
    <n v="2200"/>
    <x v="1"/>
    <x v="21"/>
    <n v="1400"/>
    <n v="470"/>
    <x v="2"/>
    <x v="0"/>
    <s v="Q1"/>
    <x v="2"/>
    <n v="25.13"/>
    <n v="0"/>
    <n v="2200"/>
    <n v="330"/>
    <n v="726000"/>
    <n v="0.25133689839572193"/>
    <x v="0"/>
    <x v="0"/>
    <s v="Mar"/>
    <x v="0"/>
    <s v="2024-Mar"/>
    <n v="11"/>
    <s v="FREQUENT"/>
  </r>
  <r>
    <x v="1814"/>
    <d v="2024-06-28T00:00:00"/>
    <x v="446"/>
    <s v="Akash Reddy"/>
    <s v="Male"/>
    <n v="58"/>
    <x v="2"/>
    <x v="2"/>
    <s v="P301"/>
    <x v="21"/>
    <x v="3"/>
    <x v="2"/>
    <n v="900"/>
    <x v="4"/>
    <x v="85"/>
    <n v="1100"/>
    <n v="520"/>
    <x v="1"/>
    <x v="0"/>
    <s v="Q2"/>
    <x v="2"/>
    <n v="32.1"/>
    <n v="0"/>
    <n v="1800"/>
    <n v="180"/>
    <n v="324000"/>
    <n v="0.32098765432098764"/>
    <x v="0"/>
    <x v="4"/>
    <s v="Jun"/>
    <x v="1"/>
    <s v="2024-Jun"/>
    <n v="2"/>
    <s v="REGULAR"/>
  </r>
  <r>
    <x v="1815"/>
    <d v="2024-10-17T00:00:00"/>
    <x v="303"/>
    <s v="Meera Singh"/>
    <s v="Female"/>
    <n v="41"/>
    <x v="3"/>
    <x v="1"/>
    <s v="P402"/>
    <x v="10"/>
    <x v="0"/>
    <x v="1"/>
    <n v="600"/>
    <x v="3"/>
    <x v="106"/>
    <n v="1140"/>
    <n v="660"/>
    <x v="2"/>
    <x v="0"/>
    <s v="Q4"/>
    <x v="2"/>
    <n v="36.67"/>
    <n v="0"/>
    <n v="1800"/>
    <n v="0"/>
    <n v="0"/>
    <n v="0.36666666666666664"/>
    <x v="0"/>
    <x v="6"/>
    <s v="Oct"/>
    <x v="3"/>
    <s v="2024-Oct"/>
    <n v="3"/>
    <s v="REGULAR"/>
  </r>
  <r>
    <x v="1816"/>
    <d v="2024-12-07T00:00:00"/>
    <x v="288"/>
    <s v="Varun Mishra"/>
    <s v="Female"/>
    <n v="28"/>
    <x v="7"/>
    <x v="1"/>
    <s v="P105"/>
    <x v="20"/>
    <x v="4"/>
    <x v="0"/>
    <n v="22000"/>
    <x v="1"/>
    <x v="120"/>
    <n v="16500"/>
    <n v="2200"/>
    <x v="3"/>
    <x v="0"/>
    <s v="Q4"/>
    <x v="1"/>
    <n v="11.76"/>
    <n v="0"/>
    <n v="22000"/>
    <n v="3300"/>
    <n v="72600000"/>
    <n v="0.11764705882352941"/>
    <x v="0"/>
    <x v="8"/>
    <s v="Dec"/>
    <x v="3"/>
    <s v="2024-Dec"/>
    <n v="4"/>
    <s v="OCASSIONAL"/>
  </r>
  <r>
    <x v="1817"/>
    <d v="2024-07-13T00:00:00"/>
    <x v="177"/>
    <s v="Simran Reddy"/>
    <s v="Female"/>
    <n v="28"/>
    <x v="7"/>
    <x v="1"/>
    <s v="P101"/>
    <x v="5"/>
    <x v="4"/>
    <x v="0"/>
    <n v="55000"/>
    <x v="1"/>
    <x v="16"/>
    <n v="40000"/>
    <n v="6750"/>
    <x v="1"/>
    <x v="0"/>
    <s v="Q3"/>
    <x v="1"/>
    <n v="14.44"/>
    <n v="0"/>
    <n v="55000"/>
    <n v="8250"/>
    <n v="453750000"/>
    <n v="0.14438502673796791"/>
    <x v="0"/>
    <x v="2"/>
    <s v="Jul"/>
    <x v="2"/>
    <s v="2024-Jul"/>
    <n v="8"/>
    <s v="FREQUENT"/>
  </r>
  <r>
    <x v="1818"/>
    <d v="2025-01-18T00:00:00"/>
    <x v="335"/>
    <s v="Ananya Gupta"/>
    <s v="Male"/>
    <n v="27"/>
    <x v="9"/>
    <x v="0"/>
    <s v="P502"/>
    <x v="7"/>
    <x v="5"/>
    <x v="3"/>
    <n v="700"/>
    <x v="0"/>
    <x v="337"/>
    <n v="2280"/>
    <n v="-40"/>
    <x v="2"/>
    <x v="0"/>
    <s v="Q1"/>
    <x v="2"/>
    <n v="-1.79"/>
    <n v="0"/>
    <n v="2800"/>
    <n v="560"/>
    <n v="1568000"/>
    <n v="-1.7857142857142856E-2"/>
    <x v="1"/>
    <x v="11"/>
    <s v="Jan"/>
    <x v="0"/>
    <s v="2025-Jan"/>
    <n v="5"/>
    <s v="FREQUENT"/>
  </r>
  <r>
    <x v="1819"/>
    <d v="2025-02-08T00:00:00"/>
    <x v="321"/>
    <s v="Meera Kumar"/>
    <s v="Female"/>
    <n v="44"/>
    <x v="0"/>
    <x v="0"/>
    <s v="P401"/>
    <x v="0"/>
    <x v="0"/>
    <x v="0"/>
    <n v="800"/>
    <x v="3"/>
    <x v="139"/>
    <n v="500"/>
    <n v="300"/>
    <x v="1"/>
    <x v="0"/>
    <s v="Q1"/>
    <x v="2"/>
    <n v="37.5"/>
    <n v="0"/>
    <n v="800"/>
    <n v="0"/>
    <n v="0"/>
    <n v="0.375"/>
    <x v="1"/>
    <x v="5"/>
    <s v="Feb"/>
    <x v="0"/>
    <s v="2025-Feb"/>
    <n v="6"/>
    <s v="FREQUENT"/>
  </r>
  <r>
    <x v="1820"/>
    <d v="2025-08-25T00:00:00"/>
    <x v="188"/>
    <s v="Arjun Singh"/>
    <s v="Male"/>
    <n v="21"/>
    <x v="11"/>
    <x v="3"/>
    <s v="P103"/>
    <x v="19"/>
    <x v="4"/>
    <x v="0"/>
    <n v="2500"/>
    <x v="2"/>
    <x v="104"/>
    <n v="1600"/>
    <n v="775"/>
    <x v="2"/>
    <x v="0"/>
    <s v="Q3"/>
    <x v="1"/>
    <n v="32.630000000000003"/>
    <n v="0"/>
    <n v="2500"/>
    <n v="125"/>
    <n v="312500"/>
    <n v="0.32631578947368423"/>
    <x v="1"/>
    <x v="3"/>
    <s v="Aug"/>
    <x v="2"/>
    <s v="2025-Aug"/>
    <n v="17"/>
    <s v="FREQUENT"/>
  </r>
  <r>
    <x v="1821"/>
    <d v="2024-05-07T00:00:00"/>
    <x v="447"/>
    <s v="Riya Nair"/>
    <s v="Female"/>
    <n v="21"/>
    <x v="9"/>
    <x v="0"/>
    <s v="P402"/>
    <x v="10"/>
    <x v="0"/>
    <x v="0"/>
    <n v="600"/>
    <x v="4"/>
    <x v="158"/>
    <n v="380"/>
    <n v="160"/>
    <x v="0"/>
    <x v="0"/>
    <s v="Q2"/>
    <x v="2"/>
    <n v="29.63"/>
    <n v="0"/>
    <n v="600"/>
    <n v="60"/>
    <n v="36000"/>
    <n v="0.29629629629629628"/>
    <x v="0"/>
    <x v="1"/>
    <s v="May"/>
    <x v="1"/>
    <s v="2024-May"/>
    <n v="4"/>
    <s v="OCASSIONAL"/>
  </r>
  <r>
    <x v="1822"/>
    <d v="2025-03-22T00:00:00"/>
    <x v="376"/>
    <s v="Ananya Iyer"/>
    <s v="Female"/>
    <n v="33"/>
    <x v="5"/>
    <x v="0"/>
    <s v="P301"/>
    <x v="21"/>
    <x v="3"/>
    <x v="0"/>
    <n v="900"/>
    <x v="4"/>
    <x v="89"/>
    <n v="550"/>
    <n v="260"/>
    <x v="3"/>
    <x v="0"/>
    <s v="Q1"/>
    <x v="2"/>
    <n v="32.1"/>
    <n v="0"/>
    <n v="900"/>
    <n v="90"/>
    <n v="81000"/>
    <n v="0.32098765432098764"/>
    <x v="1"/>
    <x v="0"/>
    <s v="Mar"/>
    <x v="0"/>
    <s v="2025-Mar"/>
    <n v="3"/>
    <s v="REGULAR"/>
  </r>
  <r>
    <x v="1823"/>
    <d v="2024-12-22T00:00:00"/>
    <x v="216"/>
    <s v="Pooja Shah"/>
    <s v="Male"/>
    <n v="51"/>
    <x v="10"/>
    <x v="3"/>
    <s v="P503"/>
    <x v="12"/>
    <x v="5"/>
    <x v="2"/>
    <n v="450"/>
    <x v="3"/>
    <x v="78"/>
    <n v="660"/>
    <n v="240"/>
    <x v="3"/>
    <x v="0"/>
    <s v="Q4"/>
    <x v="0"/>
    <n v="26.67"/>
    <n v="0"/>
    <n v="900"/>
    <n v="0"/>
    <n v="0"/>
    <n v="0.26666666666666666"/>
    <x v="0"/>
    <x v="8"/>
    <s v="Dec"/>
    <x v="3"/>
    <s v="2024-Dec"/>
    <n v="8"/>
    <s v="FREQUENT"/>
  </r>
  <r>
    <x v="1824"/>
    <d v="2025-01-12T00:00:00"/>
    <x v="297"/>
    <s v="Karan Das"/>
    <s v="Male"/>
    <n v="29"/>
    <x v="3"/>
    <x v="1"/>
    <s v="P703"/>
    <x v="2"/>
    <x v="2"/>
    <x v="3"/>
    <n v="4000"/>
    <x v="2"/>
    <x v="152"/>
    <n v="11600"/>
    <n v="3600"/>
    <x v="1"/>
    <x v="0"/>
    <s v="Q1"/>
    <x v="0"/>
    <n v="23.68"/>
    <n v="0"/>
    <n v="16000"/>
    <n v="800"/>
    <n v="12800000"/>
    <n v="0.23684210526315788"/>
    <x v="1"/>
    <x v="11"/>
    <s v="Jan"/>
    <x v="0"/>
    <s v="2025-Jan"/>
    <n v="5"/>
    <s v="FREQUENT"/>
  </r>
  <r>
    <x v="1825"/>
    <d v="2025-03-10T00:00:00"/>
    <x v="34"/>
    <s v="Karan Mishra"/>
    <s v="Female"/>
    <n v="30"/>
    <x v="0"/>
    <x v="0"/>
    <s v="P203"/>
    <x v="3"/>
    <x v="1"/>
    <x v="0"/>
    <n v="35000"/>
    <x v="1"/>
    <x v="48"/>
    <n v="27000"/>
    <n v="2750"/>
    <x v="1"/>
    <x v="0"/>
    <s v="Q1"/>
    <x v="2"/>
    <n v="9.24"/>
    <n v="0"/>
    <n v="35000"/>
    <n v="5250"/>
    <n v="183750000"/>
    <n v="9.2436974789915971E-2"/>
    <x v="1"/>
    <x v="0"/>
    <s v="Mar"/>
    <x v="0"/>
    <s v="2025-Mar"/>
    <n v="21"/>
    <s v="FREQUENT"/>
  </r>
  <r>
    <x v="1826"/>
    <d v="2025-01-05T00:00:00"/>
    <x v="254"/>
    <s v="Priya Kumar"/>
    <s v="Female"/>
    <n v="27"/>
    <x v="4"/>
    <x v="3"/>
    <s v="P701"/>
    <x v="8"/>
    <x v="2"/>
    <x v="0"/>
    <n v="4500"/>
    <x v="4"/>
    <x v="22"/>
    <n v="3200"/>
    <n v="850"/>
    <x v="3"/>
    <x v="0"/>
    <s v="Q1"/>
    <x v="0"/>
    <n v="20.99"/>
    <n v="0"/>
    <n v="4500"/>
    <n v="450"/>
    <n v="2025000"/>
    <n v="0.20987654320987653"/>
    <x v="1"/>
    <x v="11"/>
    <s v="Jan"/>
    <x v="0"/>
    <s v="2025-Jan"/>
    <n v="12"/>
    <s v="FREQUENT"/>
  </r>
  <r>
    <x v="1827"/>
    <d v="2025-11-12T00:00:00"/>
    <x v="188"/>
    <s v="Arjun Singh"/>
    <s v="Male"/>
    <n v="21"/>
    <x v="11"/>
    <x v="3"/>
    <s v="P701"/>
    <x v="8"/>
    <x v="2"/>
    <x v="0"/>
    <n v="4500"/>
    <x v="2"/>
    <x v="132"/>
    <n v="3200"/>
    <n v="1075"/>
    <x v="1"/>
    <x v="0"/>
    <s v="Q4"/>
    <x v="1"/>
    <n v="25.15"/>
    <n v="0"/>
    <n v="4500"/>
    <n v="225"/>
    <n v="1012500"/>
    <n v="0.25146198830409355"/>
    <x v="1"/>
    <x v="10"/>
    <s v="Nov"/>
    <x v="3"/>
    <s v="2025-Nov"/>
    <n v="17"/>
    <s v="FREQUENT"/>
  </r>
  <r>
    <x v="1828"/>
    <d v="2025-11-28T00:00:00"/>
    <x v="308"/>
    <s v="Sahil Joshi"/>
    <s v="Male"/>
    <n v="45"/>
    <x v="5"/>
    <x v="0"/>
    <s v="P105"/>
    <x v="20"/>
    <x v="4"/>
    <x v="0"/>
    <n v="22000"/>
    <x v="3"/>
    <x v="49"/>
    <n v="16500"/>
    <n v="5500"/>
    <x v="1"/>
    <x v="0"/>
    <s v="Q4"/>
    <x v="0"/>
    <n v="25"/>
    <n v="0"/>
    <n v="22000"/>
    <n v="0"/>
    <n v="0"/>
    <n v="0.25"/>
    <x v="1"/>
    <x v="10"/>
    <s v="Nov"/>
    <x v="3"/>
    <s v="2025-Nov"/>
    <n v="10"/>
    <s v="FREQUENT"/>
  </r>
  <r>
    <x v="1829"/>
    <d v="2025-11-09T00:00:00"/>
    <x v="261"/>
    <s v="Amit Reddy"/>
    <s v="Male"/>
    <n v="32"/>
    <x v="6"/>
    <x v="2"/>
    <s v="P201"/>
    <x v="9"/>
    <x v="1"/>
    <x v="0"/>
    <n v="8500"/>
    <x v="1"/>
    <x v="15"/>
    <n v="6500"/>
    <n v="725"/>
    <x v="1"/>
    <x v="0"/>
    <s v="Q4"/>
    <x v="0"/>
    <n v="10.029999999999999"/>
    <n v="0"/>
    <n v="8500"/>
    <n v="1275"/>
    <n v="10837500"/>
    <n v="0.10034602076124567"/>
    <x v="1"/>
    <x v="10"/>
    <s v="Nov"/>
    <x v="3"/>
    <s v="2025-Nov"/>
    <n v="12"/>
    <s v="FREQUENT"/>
  </r>
  <r>
    <x v="1830"/>
    <d v="2025-10-21T00:00:00"/>
    <x v="142"/>
    <s v="Sahil Gupta"/>
    <s v="Female"/>
    <n v="45"/>
    <x v="7"/>
    <x v="1"/>
    <s v="P703"/>
    <x v="2"/>
    <x v="2"/>
    <x v="0"/>
    <n v="4000"/>
    <x v="2"/>
    <x v="2"/>
    <n v="2900"/>
    <n v="900"/>
    <x v="0"/>
    <x v="0"/>
    <s v="Q4"/>
    <x v="1"/>
    <n v="23.68"/>
    <n v="0"/>
    <n v="4000"/>
    <n v="200"/>
    <n v="800000"/>
    <n v="0.23684210526315788"/>
    <x v="1"/>
    <x v="6"/>
    <s v="Oct"/>
    <x v="3"/>
    <s v="2025-Oct"/>
    <n v="14"/>
    <s v="FREQUENT"/>
  </r>
  <r>
    <x v="1831"/>
    <d v="2025-08-23T00:00:00"/>
    <x v="255"/>
    <s v="Ananya Mishra"/>
    <s v="Female"/>
    <n v="58"/>
    <x v="5"/>
    <x v="0"/>
    <s v="P103"/>
    <x v="19"/>
    <x v="4"/>
    <x v="1"/>
    <n v="2500"/>
    <x v="0"/>
    <x v="145"/>
    <n v="4800"/>
    <n v="1200"/>
    <x v="2"/>
    <x v="0"/>
    <s v="Q3"/>
    <x v="1"/>
    <n v="20"/>
    <n v="0"/>
    <n v="7500"/>
    <n v="1500"/>
    <n v="11250000"/>
    <n v="0.2"/>
    <x v="1"/>
    <x v="3"/>
    <s v="Aug"/>
    <x v="2"/>
    <s v="2025-Aug"/>
    <n v="4"/>
    <s v="OCASSIONAL"/>
  </r>
  <r>
    <x v="1832"/>
    <d v="2025-03-09T00:00:00"/>
    <x v="448"/>
    <s v="Neha Sharma"/>
    <s v="Male"/>
    <n v="50"/>
    <x v="2"/>
    <x v="2"/>
    <s v="P201"/>
    <x v="9"/>
    <x v="1"/>
    <x v="0"/>
    <n v="8500"/>
    <x v="1"/>
    <x v="15"/>
    <n v="6500"/>
    <n v="725"/>
    <x v="0"/>
    <x v="0"/>
    <s v="Q1"/>
    <x v="2"/>
    <n v="10.029999999999999"/>
    <n v="0"/>
    <n v="8500"/>
    <n v="1275"/>
    <n v="10837500"/>
    <n v="0.10034602076124567"/>
    <x v="1"/>
    <x v="0"/>
    <s v="Mar"/>
    <x v="0"/>
    <s v="2025-Mar"/>
    <n v="1"/>
    <s v="REGULAR"/>
  </r>
  <r>
    <x v="1833"/>
    <d v="2024-11-05T00:00:00"/>
    <x v="125"/>
    <s v="Kavya Shah"/>
    <s v="Male"/>
    <n v="22"/>
    <x v="2"/>
    <x v="2"/>
    <s v="P503"/>
    <x v="12"/>
    <x v="5"/>
    <x v="2"/>
    <n v="450"/>
    <x v="3"/>
    <x v="78"/>
    <n v="660"/>
    <n v="240"/>
    <x v="4"/>
    <x v="0"/>
    <s v="Q4"/>
    <x v="0"/>
    <n v="26.67"/>
    <n v="0"/>
    <n v="900"/>
    <n v="0"/>
    <n v="0"/>
    <n v="0.26666666666666666"/>
    <x v="0"/>
    <x v="10"/>
    <s v="Nov"/>
    <x v="3"/>
    <s v="2024-Nov"/>
    <n v="13"/>
    <s v="FREQUENT"/>
  </r>
  <r>
    <x v="1834"/>
    <d v="2025-01-26T00:00:00"/>
    <x v="158"/>
    <s v="Meera Mishra"/>
    <s v="Male"/>
    <n v="54"/>
    <x v="11"/>
    <x v="3"/>
    <s v="P602"/>
    <x v="18"/>
    <x v="6"/>
    <x v="2"/>
    <n v="3500"/>
    <x v="4"/>
    <x v="8"/>
    <n v="5000"/>
    <n v="1300"/>
    <x v="1"/>
    <x v="0"/>
    <s v="Q1"/>
    <x v="0"/>
    <n v="20.63"/>
    <n v="0"/>
    <n v="7000"/>
    <n v="700"/>
    <n v="4900000"/>
    <n v="0.20634920634920634"/>
    <x v="1"/>
    <x v="11"/>
    <s v="Jan"/>
    <x v="0"/>
    <s v="2025-Jan"/>
    <n v="14"/>
    <s v="FREQUENT"/>
  </r>
  <r>
    <x v="1835"/>
    <d v="2024-04-01T00:00:00"/>
    <x v="30"/>
    <s v="Sneha Mishra"/>
    <s v="Male"/>
    <n v="56"/>
    <x v="7"/>
    <x v="1"/>
    <s v="P104"/>
    <x v="16"/>
    <x v="4"/>
    <x v="0"/>
    <n v="5000"/>
    <x v="0"/>
    <x v="108"/>
    <n v="3500"/>
    <n v="500"/>
    <x v="2"/>
    <x v="0"/>
    <s v="Q2"/>
    <x v="0"/>
    <n v="12.5"/>
    <n v="0"/>
    <n v="5000"/>
    <n v="1000"/>
    <n v="5000000"/>
    <n v="0.125"/>
    <x v="0"/>
    <x v="7"/>
    <s v="Apr"/>
    <x v="1"/>
    <s v="2024-Apr"/>
    <n v="25"/>
    <s v="FREQUENT"/>
  </r>
  <r>
    <x v="1836"/>
    <d v="2024-12-18T00:00:00"/>
    <x v="175"/>
    <s v="Ananya Mehta"/>
    <s v="Female"/>
    <n v="48"/>
    <x v="1"/>
    <x v="1"/>
    <s v="P105"/>
    <x v="20"/>
    <x v="4"/>
    <x v="0"/>
    <n v="22000"/>
    <x v="2"/>
    <x v="40"/>
    <n v="16500"/>
    <n v="4400"/>
    <x v="1"/>
    <x v="0"/>
    <s v="Q4"/>
    <x v="0"/>
    <n v="21.05"/>
    <n v="0"/>
    <n v="22000"/>
    <n v="1100"/>
    <n v="24200000"/>
    <n v="0.21052631578947367"/>
    <x v="0"/>
    <x v="8"/>
    <s v="Dec"/>
    <x v="3"/>
    <s v="2024-Dec"/>
    <n v="11"/>
    <s v="FREQUENT"/>
  </r>
  <r>
    <x v="1837"/>
    <d v="2025-02-11T00:00:00"/>
    <x v="329"/>
    <s v="Ananya Das"/>
    <s v="Female"/>
    <n v="51"/>
    <x v="0"/>
    <x v="0"/>
    <s v="P703"/>
    <x v="2"/>
    <x v="2"/>
    <x v="1"/>
    <n v="4000"/>
    <x v="4"/>
    <x v="338"/>
    <n v="8700"/>
    <n v="-2100"/>
    <x v="1"/>
    <x v="1"/>
    <s v="Q1"/>
    <x v="1"/>
    <n v="19.440000000000001"/>
    <n v="-17400"/>
    <n v="12000"/>
    <n v="1200"/>
    <n v="14400000"/>
    <n v="0.19444444444444445"/>
    <x v="1"/>
    <x v="5"/>
    <s v="Feb"/>
    <x v="0"/>
    <s v="2025-Feb"/>
    <n v="10"/>
    <s v="FREQUENT"/>
  </r>
  <r>
    <x v="1838"/>
    <d v="2025-05-18T00:00:00"/>
    <x v="398"/>
    <s v="Varun Gupta"/>
    <s v="Female"/>
    <n v="44"/>
    <x v="1"/>
    <x v="1"/>
    <s v="P101"/>
    <x v="5"/>
    <x v="4"/>
    <x v="2"/>
    <n v="55000"/>
    <x v="4"/>
    <x v="102"/>
    <n v="80000"/>
    <n v="19000"/>
    <x v="1"/>
    <x v="0"/>
    <s v="Q2"/>
    <x v="1"/>
    <n v="19.190000000000001"/>
    <n v="0"/>
    <n v="110000"/>
    <n v="11000"/>
    <n v="1210000000"/>
    <n v="0.19191919191919191"/>
    <x v="1"/>
    <x v="1"/>
    <s v="May"/>
    <x v="1"/>
    <s v="2025-May"/>
    <n v="5"/>
    <s v="FREQUENT"/>
  </r>
  <r>
    <x v="1839"/>
    <d v="2025-03-03T00:00:00"/>
    <x v="106"/>
    <s v="Amit Verma"/>
    <s v="Female"/>
    <n v="60"/>
    <x v="1"/>
    <x v="1"/>
    <s v="P503"/>
    <x v="12"/>
    <x v="5"/>
    <x v="1"/>
    <n v="450"/>
    <x v="3"/>
    <x v="29"/>
    <n v="990"/>
    <n v="360"/>
    <x v="2"/>
    <x v="0"/>
    <s v="Q1"/>
    <x v="0"/>
    <n v="26.67"/>
    <n v="0"/>
    <n v="1350"/>
    <n v="0"/>
    <n v="0"/>
    <n v="0.26666666666666666"/>
    <x v="1"/>
    <x v="0"/>
    <s v="Mar"/>
    <x v="0"/>
    <s v="2025-Mar"/>
    <n v="8"/>
    <s v="FREQUENT"/>
  </r>
  <r>
    <x v="1840"/>
    <d v="2025-03-17T00:00:00"/>
    <x v="10"/>
    <s v="Pooja Mehta"/>
    <s v="Male"/>
    <n v="36"/>
    <x v="2"/>
    <x v="2"/>
    <s v="P201"/>
    <x v="9"/>
    <x v="1"/>
    <x v="0"/>
    <n v="8500"/>
    <x v="0"/>
    <x v="71"/>
    <n v="6500"/>
    <n v="300"/>
    <x v="1"/>
    <x v="0"/>
    <s v="Q1"/>
    <x v="0"/>
    <n v="4.41"/>
    <n v="0"/>
    <n v="8500"/>
    <n v="1700"/>
    <n v="14450000"/>
    <n v="4.4117647058823532E-2"/>
    <x v="1"/>
    <x v="0"/>
    <s v="Mar"/>
    <x v="0"/>
    <s v="2025-Mar"/>
    <n v="23"/>
    <s v="FREQUENT"/>
  </r>
  <r>
    <x v="1841"/>
    <d v="2024-05-17T00:00:00"/>
    <x v="121"/>
    <s v="Varun Mehta"/>
    <s v="Female"/>
    <n v="38"/>
    <x v="2"/>
    <x v="2"/>
    <s v="P202"/>
    <x v="1"/>
    <x v="1"/>
    <x v="1"/>
    <n v="12000"/>
    <x v="1"/>
    <x v="1"/>
    <n v="27000"/>
    <n v="3600"/>
    <x v="2"/>
    <x v="0"/>
    <s v="Q2"/>
    <x v="0"/>
    <n v="11.76"/>
    <n v="0"/>
    <n v="36000"/>
    <n v="5400"/>
    <n v="194400000"/>
    <n v="0.11764705882352941"/>
    <x v="0"/>
    <x v="1"/>
    <s v="May"/>
    <x v="1"/>
    <s v="2024-May"/>
    <n v="7"/>
    <s v="FREQUENT"/>
  </r>
  <r>
    <x v="1842"/>
    <d v="2024-04-22T00:00:00"/>
    <x v="66"/>
    <s v="Pooja Singh"/>
    <s v="Female"/>
    <n v="58"/>
    <x v="10"/>
    <x v="3"/>
    <s v="P501"/>
    <x v="13"/>
    <x v="5"/>
    <x v="0"/>
    <n v="550"/>
    <x v="3"/>
    <x v="313"/>
    <n v="450"/>
    <n v="100"/>
    <x v="2"/>
    <x v="0"/>
    <s v="Q2"/>
    <x v="2"/>
    <n v="18.18"/>
    <n v="0"/>
    <n v="550"/>
    <n v="0"/>
    <n v="0"/>
    <n v="0.18181818181818182"/>
    <x v="0"/>
    <x v="7"/>
    <s v="Apr"/>
    <x v="1"/>
    <s v="2024-Apr"/>
    <n v="9"/>
    <s v="FREQUENT"/>
  </r>
  <r>
    <x v="1843"/>
    <d v="2024-07-24T00:00:00"/>
    <x v="75"/>
    <s v="Meera Sharma"/>
    <s v="Male"/>
    <n v="22"/>
    <x v="10"/>
    <x v="3"/>
    <s v="P102"/>
    <x v="11"/>
    <x v="4"/>
    <x v="0"/>
    <n v="28000"/>
    <x v="4"/>
    <x v="12"/>
    <n v="21000"/>
    <n v="4200"/>
    <x v="3"/>
    <x v="0"/>
    <s v="Q3"/>
    <x v="0"/>
    <n v="16.670000000000002"/>
    <n v="0"/>
    <n v="28000"/>
    <n v="2800"/>
    <n v="78400000"/>
    <n v="0.16666666666666666"/>
    <x v="0"/>
    <x v="2"/>
    <s v="Jul"/>
    <x v="2"/>
    <s v="2024-Jul"/>
    <n v="19"/>
    <s v="FREQUENT"/>
  </r>
  <r>
    <x v="1844"/>
    <d v="2024-07-15T00:00:00"/>
    <x v="449"/>
    <s v="Arjun Singh"/>
    <s v="Female"/>
    <n v="48"/>
    <x v="10"/>
    <x v="3"/>
    <s v="P301"/>
    <x v="21"/>
    <x v="3"/>
    <x v="2"/>
    <n v="900"/>
    <x v="3"/>
    <x v="106"/>
    <n v="1100"/>
    <n v="700"/>
    <x v="4"/>
    <x v="0"/>
    <s v="Q3"/>
    <x v="2"/>
    <n v="38.89"/>
    <n v="0"/>
    <n v="1800"/>
    <n v="0"/>
    <n v="0"/>
    <n v="0.3888888888888889"/>
    <x v="0"/>
    <x v="2"/>
    <s v="Jul"/>
    <x v="2"/>
    <s v="2024-Jul"/>
    <n v="2"/>
    <s v="REGULAR"/>
  </r>
  <r>
    <x v="1845"/>
    <d v="2025-03-27T00:00:00"/>
    <x v="103"/>
    <s v="Meera Patel"/>
    <s v="Female"/>
    <n v="60"/>
    <x v="6"/>
    <x v="2"/>
    <s v="P701"/>
    <x v="8"/>
    <x v="2"/>
    <x v="0"/>
    <n v="4500"/>
    <x v="4"/>
    <x v="22"/>
    <n v="3200"/>
    <n v="850"/>
    <x v="0"/>
    <x v="0"/>
    <s v="Q1"/>
    <x v="2"/>
    <n v="20.99"/>
    <n v="0"/>
    <n v="4500"/>
    <n v="450"/>
    <n v="2025000"/>
    <n v="0.20987654320987653"/>
    <x v="1"/>
    <x v="0"/>
    <s v="Mar"/>
    <x v="0"/>
    <s v="2025-Mar"/>
    <n v="11"/>
    <s v="FREQUENT"/>
  </r>
  <r>
    <x v="1846"/>
    <d v="2025-10-13T00:00:00"/>
    <x v="148"/>
    <s v="Neha Das"/>
    <s v="Male"/>
    <n v="38"/>
    <x v="9"/>
    <x v="0"/>
    <s v="P201"/>
    <x v="9"/>
    <x v="1"/>
    <x v="0"/>
    <n v="8500"/>
    <x v="0"/>
    <x v="71"/>
    <n v="6500"/>
    <n v="300"/>
    <x v="1"/>
    <x v="0"/>
    <s v="Q4"/>
    <x v="0"/>
    <n v="4.41"/>
    <n v="0"/>
    <n v="8500"/>
    <n v="1700"/>
    <n v="14450000"/>
    <n v="4.4117647058823532E-2"/>
    <x v="1"/>
    <x v="6"/>
    <s v="Oct"/>
    <x v="3"/>
    <s v="2025-Oct"/>
    <n v="21"/>
    <s v="FREQUENT"/>
  </r>
  <r>
    <x v="1847"/>
    <d v="2024-05-07T00:00:00"/>
    <x v="97"/>
    <s v="Amit Singh"/>
    <s v="Male"/>
    <n v="38"/>
    <x v="8"/>
    <x v="2"/>
    <s v="P301"/>
    <x v="21"/>
    <x v="3"/>
    <x v="2"/>
    <n v="900"/>
    <x v="4"/>
    <x v="85"/>
    <n v="1100"/>
    <n v="520"/>
    <x v="1"/>
    <x v="0"/>
    <s v="Q2"/>
    <x v="0"/>
    <n v="32.1"/>
    <n v="0"/>
    <n v="1800"/>
    <n v="180"/>
    <n v="324000"/>
    <n v="0.32098765432098764"/>
    <x v="0"/>
    <x v="1"/>
    <s v="May"/>
    <x v="1"/>
    <s v="2024-May"/>
    <n v="11"/>
    <s v="FREQUENT"/>
  </r>
  <r>
    <x v="1848"/>
    <d v="2024-08-28T00:00:00"/>
    <x v="125"/>
    <s v="Kavya Shah"/>
    <s v="Male"/>
    <n v="22"/>
    <x v="2"/>
    <x v="2"/>
    <s v="P502"/>
    <x v="7"/>
    <x v="5"/>
    <x v="0"/>
    <n v="700"/>
    <x v="4"/>
    <x v="25"/>
    <n v="570"/>
    <n v="60"/>
    <x v="2"/>
    <x v="0"/>
    <s v="Q3"/>
    <x v="0"/>
    <n v="9.52"/>
    <n v="0"/>
    <n v="700"/>
    <n v="70"/>
    <n v="49000"/>
    <n v="9.5238095238095233E-2"/>
    <x v="0"/>
    <x v="3"/>
    <s v="Aug"/>
    <x v="2"/>
    <s v="2024-Aug"/>
    <n v="13"/>
    <s v="FREQUENT"/>
  </r>
  <r>
    <x v="1849"/>
    <d v="2024-01-10T00:00:00"/>
    <x v="124"/>
    <s v="Varun Malhotra"/>
    <s v="Male"/>
    <n v="42"/>
    <x v="5"/>
    <x v="0"/>
    <s v="P102"/>
    <x v="11"/>
    <x v="4"/>
    <x v="2"/>
    <n v="28000"/>
    <x v="4"/>
    <x v="339"/>
    <n v="42000"/>
    <n v="-8400"/>
    <x v="1"/>
    <x v="1"/>
    <s v="Q1"/>
    <x v="2"/>
    <n v="16.670000000000002"/>
    <n v="-84000"/>
    <n v="56000"/>
    <n v="5600"/>
    <n v="313600000"/>
    <n v="0.16666666666666666"/>
    <x v="0"/>
    <x v="11"/>
    <s v="Jan"/>
    <x v="0"/>
    <s v="2024-Jan"/>
    <n v="10"/>
    <s v="FREQUENT"/>
  </r>
  <r>
    <x v="1850"/>
    <d v="2025-11-12T00:00:00"/>
    <x v="332"/>
    <s v="Kavya Malhotra"/>
    <s v="Female"/>
    <n v="55"/>
    <x v="9"/>
    <x v="0"/>
    <s v="P602"/>
    <x v="18"/>
    <x v="6"/>
    <x v="2"/>
    <n v="3500"/>
    <x v="3"/>
    <x v="148"/>
    <n v="5000"/>
    <n v="2000"/>
    <x v="3"/>
    <x v="0"/>
    <s v="Q4"/>
    <x v="0"/>
    <n v="28.57"/>
    <n v="0"/>
    <n v="7000"/>
    <n v="0"/>
    <n v="0"/>
    <n v="0.2857142857142857"/>
    <x v="1"/>
    <x v="10"/>
    <s v="Nov"/>
    <x v="3"/>
    <s v="2025-Nov"/>
    <n v="9"/>
    <s v="FREQUENT"/>
  </r>
  <r>
    <x v="1851"/>
    <d v="2024-08-04T00:00:00"/>
    <x v="450"/>
    <s v="Riya Kumar"/>
    <s v="Female"/>
    <n v="52"/>
    <x v="7"/>
    <x v="1"/>
    <s v="P503"/>
    <x v="12"/>
    <x v="5"/>
    <x v="3"/>
    <n v="450"/>
    <x v="4"/>
    <x v="85"/>
    <n v="1320"/>
    <n v="300"/>
    <x v="3"/>
    <x v="0"/>
    <s v="Q3"/>
    <x v="2"/>
    <n v="18.52"/>
    <n v="0"/>
    <n v="1800"/>
    <n v="180"/>
    <n v="324000"/>
    <n v="0.18518518518518517"/>
    <x v="0"/>
    <x v="3"/>
    <s v="Aug"/>
    <x v="2"/>
    <s v="2024-Aug"/>
    <n v="1"/>
    <s v="REGULAR"/>
  </r>
  <r>
    <x v="1852"/>
    <d v="2025-06-16T00:00:00"/>
    <x v="451"/>
    <s v="Meera Malhotra"/>
    <s v="Male"/>
    <n v="54"/>
    <x v="9"/>
    <x v="0"/>
    <s v="P301"/>
    <x v="21"/>
    <x v="3"/>
    <x v="1"/>
    <n v="900"/>
    <x v="2"/>
    <x v="237"/>
    <n v="1650"/>
    <n v="915"/>
    <x v="0"/>
    <x v="0"/>
    <s v="Q2"/>
    <x v="2"/>
    <n v="35.67"/>
    <n v="0"/>
    <n v="2700"/>
    <n v="135"/>
    <n v="364500"/>
    <n v="0.35672514619883039"/>
    <x v="1"/>
    <x v="4"/>
    <s v="Jun"/>
    <x v="1"/>
    <s v="2025-Jun"/>
    <n v="2"/>
    <s v="REGULAR"/>
  </r>
  <r>
    <x v="1853"/>
    <d v="2024-12-11T00:00:00"/>
    <x v="125"/>
    <s v="Kavya Shah"/>
    <s v="Male"/>
    <n v="22"/>
    <x v="2"/>
    <x v="2"/>
    <s v="P603"/>
    <x v="22"/>
    <x v="6"/>
    <x v="1"/>
    <n v="1200"/>
    <x v="1"/>
    <x v="340"/>
    <n v="2400"/>
    <n v="660"/>
    <x v="2"/>
    <x v="0"/>
    <s v="Q4"/>
    <x v="0"/>
    <n v="21.57"/>
    <n v="0"/>
    <n v="3600"/>
    <n v="540"/>
    <n v="1944000"/>
    <n v="0.21568627450980393"/>
    <x v="0"/>
    <x v="8"/>
    <s v="Dec"/>
    <x v="3"/>
    <s v="2024-Dec"/>
    <n v="13"/>
    <s v="FREQUENT"/>
  </r>
  <r>
    <x v="1854"/>
    <d v="2024-12-17T00:00:00"/>
    <x v="48"/>
    <s v="Simran Iyer"/>
    <s v="Male"/>
    <n v="29"/>
    <x v="11"/>
    <x v="3"/>
    <s v="P303"/>
    <x v="4"/>
    <x v="3"/>
    <x v="1"/>
    <n v="3500"/>
    <x v="3"/>
    <x v="6"/>
    <n v="6900"/>
    <n v="0"/>
    <x v="0"/>
    <x v="2"/>
    <s v="Q4"/>
    <x v="2"/>
    <n v="0"/>
    <n v="-6900"/>
    <n v="10500"/>
    <n v="0"/>
    <n v="0"/>
    <n v="0"/>
    <x v="0"/>
    <x v="8"/>
    <s v="Dec"/>
    <x v="3"/>
    <s v="2024-Dec"/>
    <n v="6"/>
    <s v="FREQUENT"/>
  </r>
  <r>
    <x v="1855"/>
    <d v="2025-11-12T00:00:00"/>
    <x v="20"/>
    <s v="Aditya Shah"/>
    <s v="Male"/>
    <n v="31"/>
    <x v="9"/>
    <x v="0"/>
    <s v="P402"/>
    <x v="10"/>
    <x v="0"/>
    <x v="0"/>
    <n v="600"/>
    <x v="2"/>
    <x v="68"/>
    <n v="380"/>
    <n v="190"/>
    <x v="1"/>
    <x v="0"/>
    <s v="Q4"/>
    <x v="0"/>
    <n v="33.33"/>
    <n v="0"/>
    <n v="600"/>
    <n v="30"/>
    <n v="18000"/>
    <n v="0.33333333333333331"/>
    <x v="1"/>
    <x v="10"/>
    <s v="Nov"/>
    <x v="3"/>
    <s v="2025-Nov"/>
    <n v="13"/>
    <s v="FREQUENT"/>
  </r>
  <r>
    <x v="1856"/>
    <d v="2024-12-30T00:00:00"/>
    <x v="155"/>
    <s v="Varun Verma"/>
    <s v="Female"/>
    <n v="23"/>
    <x v="0"/>
    <x v="0"/>
    <s v="P303"/>
    <x v="4"/>
    <x v="3"/>
    <x v="0"/>
    <n v="3500"/>
    <x v="2"/>
    <x v="101"/>
    <n v="2300"/>
    <n v="1025"/>
    <x v="0"/>
    <x v="0"/>
    <s v="Q4"/>
    <x v="0"/>
    <n v="30.83"/>
    <n v="0"/>
    <n v="3500"/>
    <n v="175"/>
    <n v="612500"/>
    <n v="0.30827067669172931"/>
    <x v="0"/>
    <x v="8"/>
    <s v="Dec"/>
    <x v="3"/>
    <s v="2024-Dec"/>
    <n v="12"/>
    <s v="FREQUENT"/>
  </r>
  <r>
    <x v="1857"/>
    <d v="2025-12-16T00:00:00"/>
    <x v="441"/>
    <s v="Meera Mehta"/>
    <s v="Female"/>
    <n v="23"/>
    <x v="8"/>
    <x v="2"/>
    <s v="P402"/>
    <x v="10"/>
    <x v="0"/>
    <x v="0"/>
    <n v="600"/>
    <x v="2"/>
    <x v="6"/>
    <n v="380"/>
    <n v="0"/>
    <x v="3"/>
    <x v="2"/>
    <s v="Q4"/>
    <x v="2"/>
    <n v="0"/>
    <n v="-380"/>
    <n v="600"/>
    <n v="30"/>
    <n v="18000"/>
    <n v="0"/>
    <x v="1"/>
    <x v="8"/>
    <s v="Dec"/>
    <x v="3"/>
    <s v="2025-Dec"/>
    <n v="5"/>
    <s v="FREQUENT"/>
  </r>
  <r>
    <x v="1858"/>
    <d v="2024-05-22T00:00:00"/>
    <x v="418"/>
    <s v="Arjun Mishra"/>
    <s v="Male"/>
    <n v="54"/>
    <x v="4"/>
    <x v="3"/>
    <s v="P101"/>
    <x v="5"/>
    <x v="4"/>
    <x v="0"/>
    <n v="55000"/>
    <x v="4"/>
    <x v="34"/>
    <n v="40000"/>
    <n v="9500"/>
    <x v="2"/>
    <x v="0"/>
    <s v="Q2"/>
    <x v="1"/>
    <n v="19.190000000000001"/>
    <n v="0"/>
    <n v="55000"/>
    <n v="5500"/>
    <n v="302500000"/>
    <n v="0.19191919191919191"/>
    <x v="0"/>
    <x v="1"/>
    <s v="May"/>
    <x v="1"/>
    <s v="2024-May"/>
    <n v="3"/>
    <s v="REGULAR"/>
  </r>
  <r>
    <x v="1859"/>
    <d v="2024-10-13T00:00:00"/>
    <x v="452"/>
    <s v="Amit Mehta"/>
    <s v="Female"/>
    <n v="27"/>
    <x v="11"/>
    <x v="3"/>
    <s v="P703"/>
    <x v="2"/>
    <x v="2"/>
    <x v="1"/>
    <n v="4000"/>
    <x v="4"/>
    <x v="116"/>
    <n v="8700"/>
    <n v="2100"/>
    <x v="3"/>
    <x v="0"/>
    <s v="Q4"/>
    <x v="2"/>
    <n v="19.440000000000001"/>
    <n v="0"/>
    <n v="12000"/>
    <n v="1200"/>
    <n v="14400000"/>
    <n v="0.19444444444444445"/>
    <x v="0"/>
    <x v="6"/>
    <s v="Oct"/>
    <x v="3"/>
    <s v="2024-Oct"/>
    <n v="1"/>
    <s v="REGULAR"/>
  </r>
  <r>
    <x v="1860"/>
    <d v="2025-04-07T00:00:00"/>
    <x v="132"/>
    <s v="Meera Iyer"/>
    <s v="Male"/>
    <n v="57"/>
    <x v="6"/>
    <x v="2"/>
    <s v="P603"/>
    <x v="22"/>
    <x v="6"/>
    <x v="2"/>
    <n v="1200"/>
    <x v="2"/>
    <x v="196"/>
    <n v="1600"/>
    <n v="680"/>
    <x v="3"/>
    <x v="0"/>
    <s v="Q2"/>
    <x v="0"/>
    <n v="29.82"/>
    <n v="0"/>
    <n v="2400"/>
    <n v="120"/>
    <n v="288000"/>
    <n v="0.2982456140350877"/>
    <x v="1"/>
    <x v="7"/>
    <s v="Apr"/>
    <x v="1"/>
    <s v="2025-Apr"/>
    <n v="14"/>
    <s v="FREQUENT"/>
  </r>
  <r>
    <x v="1861"/>
    <d v="2025-06-11T00:00:00"/>
    <x v="10"/>
    <s v="Pooja Mehta"/>
    <s v="Male"/>
    <n v="36"/>
    <x v="2"/>
    <x v="2"/>
    <s v="P403"/>
    <x v="6"/>
    <x v="0"/>
    <x v="0"/>
    <n v="2500"/>
    <x v="1"/>
    <x v="35"/>
    <n v="1500"/>
    <n v="625"/>
    <x v="3"/>
    <x v="0"/>
    <s v="Q2"/>
    <x v="0"/>
    <n v="29.41"/>
    <n v="0"/>
    <n v="2500"/>
    <n v="375"/>
    <n v="937500"/>
    <n v="0.29411764705882354"/>
    <x v="1"/>
    <x v="4"/>
    <s v="Jun"/>
    <x v="1"/>
    <s v="2025-Jun"/>
    <n v="23"/>
    <s v="FREQUENT"/>
  </r>
  <r>
    <x v="1862"/>
    <d v="2025-10-15T00:00:00"/>
    <x v="179"/>
    <s v="Varun Mishra"/>
    <s v="Female"/>
    <n v="42"/>
    <x v="7"/>
    <x v="1"/>
    <s v="P303"/>
    <x v="4"/>
    <x v="3"/>
    <x v="0"/>
    <n v="3500"/>
    <x v="3"/>
    <x v="54"/>
    <n v="2300"/>
    <n v="1200"/>
    <x v="1"/>
    <x v="0"/>
    <s v="Q4"/>
    <x v="0"/>
    <n v="34.29"/>
    <n v="0"/>
    <n v="3500"/>
    <n v="0"/>
    <n v="0"/>
    <n v="0.34285714285714286"/>
    <x v="1"/>
    <x v="6"/>
    <s v="Oct"/>
    <x v="3"/>
    <s v="2025-Oct"/>
    <n v="11"/>
    <s v="FREQUENT"/>
  </r>
  <r>
    <x v="1863"/>
    <d v="2024-02-16T00:00:00"/>
    <x v="215"/>
    <s v="Vikram Mehta"/>
    <s v="Male"/>
    <n v="48"/>
    <x v="11"/>
    <x v="3"/>
    <s v="P303"/>
    <x v="4"/>
    <x v="3"/>
    <x v="2"/>
    <n v="3500"/>
    <x v="2"/>
    <x v="110"/>
    <n v="4600"/>
    <n v="2050"/>
    <x v="3"/>
    <x v="0"/>
    <s v="Q1"/>
    <x v="0"/>
    <n v="30.83"/>
    <n v="0"/>
    <n v="7000"/>
    <n v="350"/>
    <n v="2450000"/>
    <n v="0.30827067669172931"/>
    <x v="0"/>
    <x v="5"/>
    <s v="Feb"/>
    <x v="0"/>
    <s v="2024-Feb"/>
    <n v="14"/>
    <s v="FREQUENT"/>
  </r>
  <r>
    <x v="1864"/>
    <d v="2025-05-11T00:00:00"/>
    <x v="369"/>
    <s v="Nikhil Patel"/>
    <s v="Female"/>
    <n v="21"/>
    <x v="3"/>
    <x v="1"/>
    <s v="P402"/>
    <x v="10"/>
    <x v="0"/>
    <x v="0"/>
    <n v="600"/>
    <x v="4"/>
    <x v="158"/>
    <n v="380"/>
    <n v="160"/>
    <x v="3"/>
    <x v="0"/>
    <s v="Q2"/>
    <x v="1"/>
    <n v="29.63"/>
    <n v="0"/>
    <n v="600"/>
    <n v="60"/>
    <n v="36000"/>
    <n v="0.29629629629629628"/>
    <x v="1"/>
    <x v="1"/>
    <s v="May"/>
    <x v="1"/>
    <s v="2025-May"/>
    <n v="9"/>
    <s v="FREQUENT"/>
  </r>
  <r>
    <x v="1865"/>
    <d v="2024-12-22T00:00:00"/>
    <x v="1"/>
    <s v="Aditya Mehta"/>
    <s v="Male"/>
    <n v="32"/>
    <x v="1"/>
    <x v="1"/>
    <s v="P403"/>
    <x v="6"/>
    <x v="0"/>
    <x v="1"/>
    <n v="2500"/>
    <x v="2"/>
    <x v="6"/>
    <n v="4500"/>
    <n v="0"/>
    <x v="0"/>
    <x v="2"/>
    <s v="Q4"/>
    <x v="0"/>
    <n v="0"/>
    <n v="-4500"/>
    <n v="7500"/>
    <n v="375"/>
    <n v="2812500"/>
    <n v="0"/>
    <x v="0"/>
    <x v="8"/>
    <s v="Dec"/>
    <x v="3"/>
    <s v="2024-Dec"/>
    <n v="11"/>
    <s v="FREQUENT"/>
  </r>
  <r>
    <x v="1866"/>
    <d v="2025-05-02T00:00:00"/>
    <x v="223"/>
    <s v="Meera Shah"/>
    <s v="Female"/>
    <n v="51"/>
    <x v="11"/>
    <x v="3"/>
    <s v="P702"/>
    <x v="14"/>
    <x v="2"/>
    <x v="0"/>
    <n v="7000"/>
    <x v="2"/>
    <x v="6"/>
    <n v="5200"/>
    <n v="0"/>
    <x v="0"/>
    <x v="2"/>
    <s v="Q2"/>
    <x v="2"/>
    <n v="0"/>
    <n v="-5200"/>
    <n v="7000"/>
    <n v="350"/>
    <n v="2450000"/>
    <n v="0"/>
    <x v="1"/>
    <x v="1"/>
    <s v="May"/>
    <x v="1"/>
    <s v="2025-May"/>
    <n v="3"/>
    <s v="REGULAR"/>
  </r>
  <r>
    <x v="1867"/>
    <d v="2025-01-29T00:00:00"/>
    <x v="439"/>
    <s v="Neha Nair"/>
    <s v="Female"/>
    <n v="38"/>
    <x v="6"/>
    <x v="2"/>
    <s v="P302"/>
    <x v="15"/>
    <x v="3"/>
    <x v="0"/>
    <n v="2200"/>
    <x v="3"/>
    <x v="221"/>
    <n v="1400"/>
    <n v="800"/>
    <x v="2"/>
    <x v="0"/>
    <s v="Q1"/>
    <x v="2"/>
    <n v="36.36"/>
    <n v="0"/>
    <n v="2200"/>
    <n v="0"/>
    <n v="0"/>
    <n v="0.36363636363636365"/>
    <x v="1"/>
    <x v="11"/>
    <s v="Jan"/>
    <x v="0"/>
    <s v="2025-Jan"/>
    <n v="2"/>
    <s v="REGULAR"/>
  </r>
  <r>
    <x v="1868"/>
    <d v="2025-06-16T00:00:00"/>
    <x v="146"/>
    <s v="Sahil Gupta"/>
    <s v="Female"/>
    <n v="44"/>
    <x v="3"/>
    <x v="1"/>
    <s v="P602"/>
    <x v="18"/>
    <x v="6"/>
    <x v="0"/>
    <n v="3500"/>
    <x v="4"/>
    <x v="30"/>
    <n v="2500"/>
    <n v="650"/>
    <x v="3"/>
    <x v="0"/>
    <s v="Q2"/>
    <x v="2"/>
    <n v="20.63"/>
    <n v="0"/>
    <n v="3500"/>
    <n v="350"/>
    <n v="1225000"/>
    <n v="0.20634920634920634"/>
    <x v="1"/>
    <x v="4"/>
    <s v="Jun"/>
    <x v="1"/>
    <s v="2025-Jun"/>
    <n v="3"/>
    <s v="REGULAR"/>
  </r>
  <r>
    <x v="1869"/>
    <d v="2024-02-02T00:00:00"/>
    <x v="88"/>
    <s v="Rahul Verma"/>
    <s v="Male"/>
    <n v="31"/>
    <x v="6"/>
    <x v="2"/>
    <s v="P105"/>
    <x v="20"/>
    <x v="4"/>
    <x v="2"/>
    <n v="22000"/>
    <x v="1"/>
    <x v="155"/>
    <n v="33000"/>
    <n v="4400"/>
    <x v="2"/>
    <x v="0"/>
    <s v="Q1"/>
    <x v="1"/>
    <n v="11.76"/>
    <n v="0"/>
    <n v="44000"/>
    <n v="6600"/>
    <n v="290400000"/>
    <n v="0.11764705882352941"/>
    <x v="0"/>
    <x v="5"/>
    <s v="Feb"/>
    <x v="0"/>
    <s v="2024-Feb"/>
    <n v="12"/>
    <s v="FREQUENT"/>
  </r>
  <r>
    <x v="1870"/>
    <d v="2025-11-20T00:00:00"/>
    <x v="87"/>
    <s v="Riya Patel"/>
    <s v="Female"/>
    <n v="33"/>
    <x v="10"/>
    <x v="3"/>
    <s v="P601"/>
    <x v="17"/>
    <x v="6"/>
    <x v="0"/>
    <n v="3000"/>
    <x v="1"/>
    <x v="59"/>
    <n v="2100"/>
    <n v="450"/>
    <x v="4"/>
    <x v="0"/>
    <s v="Q4"/>
    <x v="1"/>
    <n v="17.649999999999999"/>
    <n v="0"/>
    <n v="3000"/>
    <n v="450"/>
    <n v="1350000"/>
    <n v="0.17647058823529413"/>
    <x v="1"/>
    <x v="10"/>
    <s v="Nov"/>
    <x v="3"/>
    <s v="2025-Nov"/>
    <n v="8"/>
    <s v="FREQUENT"/>
  </r>
  <r>
    <x v="1871"/>
    <d v="2025-04-01T00:00:00"/>
    <x v="270"/>
    <s v="Amit Das"/>
    <s v="Male"/>
    <n v="22"/>
    <x v="7"/>
    <x v="1"/>
    <s v="P104"/>
    <x v="16"/>
    <x v="4"/>
    <x v="2"/>
    <n v="5000"/>
    <x v="1"/>
    <x v="127"/>
    <n v="7000"/>
    <n v="1500"/>
    <x v="2"/>
    <x v="0"/>
    <s v="Q2"/>
    <x v="2"/>
    <n v="17.649999999999999"/>
    <n v="0"/>
    <n v="10000"/>
    <n v="1500"/>
    <n v="15000000"/>
    <n v="0.17647058823529413"/>
    <x v="1"/>
    <x v="7"/>
    <s v="Apr"/>
    <x v="1"/>
    <s v="2025-Apr"/>
    <n v="3"/>
    <s v="REGULAR"/>
  </r>
  <r>
    <x v="1872"/>
    <d v="2024-09-06T00:00:00"/>
    <x v="228"/>
    <s v="Priya Singh"/>
    <s v="Male"/>
    <n v="49"/>
    <x v="3"/>
    <x v="1"/>
    <s v="P202"/>
    <x v="1"/>
    <x v="1"/>
    <x v="0"/>
    <n v="12000"/>
    <x v="4"/>
    <x v="6"/>
    <n v="9000"/>
    <n v="0"/>
    <x v="1"/>
    <x v="2"/>
    <s v="Q3"/>
    <x v="0"/>
    <n v="0"/>
    <n v="-9000"/>
    <n v="12000"/>
    <n v="1200"/>
    <n v="14400000"/>
    <n v="0"/>
    <x v="0"/>
    <x v="9"/>
    <s v="Sep"/>
    <x v="2"/>
    <s v="2024-Sep"/>
    <n v="16"/>
    <s v="FREQUENT"/>
  </r>
  <r>
    <x v="1873"/>
    <d v="2025-12-17T00:00:00"/>
    <x v="148"/>
    <s v="Neha Das"/>
    <s v="Male"/>
    <n v="38"/>
    <x v="9"/>
    <x v="0"/>
    <s v="P103"/>
    <x v="19"/>
    <x v="4"/>
    <x v="1"/>
    <n v="2500"/>
    <x v="4"/>
    <x v="341"/>
    <n v="4800"/>
    <n v="-1950"/>
    <x v="1"/>
    <x v="1"/>
    <s v="Q4"/>
    <x v="0"/>
    <n v="28.89"/>
    <n v="-9600"/>
    <n v="7500"/>
    <n v="750"/>
    <n v="5625000"/>
    <n v="0.28888888888888886"/>
    <x v="1"/>
    <x v="8"/>
    <s v="Dec"/>
    <x v="3"/>
    <s v="2025-Dec"/>
    <n v="21"/>
    <s v="FREQUENT"/>
  </r>
  <r>
    <x v="1874"/>
    <d v="2024-01-30T00:00:00"/>
    <x v="133"/>
    <s v="Ananya Mehta"/>
    <s v="Male"/>
    <n v="48"/>
    <x v="6"/>
    <x v="2"/>
    <s v="P201"/>
    <x v="9"/>
    <x v="1"/>
    <x v="1"/>
    <n v="8500"/>
    <x v="3"/>
    <x v="342"/>
    <n v="19500"/>
    <n v="6000"/>
    <x v="0"/>
    <x v="0"/>
    <s v="Q1"/>
    <x v="1"/>
    <n v="23.53"/>
    <n v="0"/>
    <n v="25500"/>
    <n v="0"/>
    <n v="0"/>
    <n v="0.23529411764705882"/>
    <x v="0"/>
    <x v="11"/>
    <s v="Jan"/>
    <x v="0"/>
    <s v="2024-Jan"/>
    <n v="3"/>
    <s v="REGULAR"/>
  </r>
  <r>
    <x v="1875"/>
    <d v="2025-01-27T00:00:00"/>
    <x v="1"/>
    <s v="Aditya Mehta"/>
    <s v="Male"/>
    <n v="32"/>
    <x v="1"/>
    <x v="1"/>
    <s v="P301"/>
    <x v="21"/>
    <x v="3"/>
    <x v="2"/>
    <n v="900"/>
    <x v="1"/>
    <x v="57"/>
    <n v="1100"/>
    <n v="430"/>
    <x v="1"/>
    <x v="0"/>
    <s v="Q1"/>
    <x v="0"/>
    <n v="28.1"/>
    <n v="0"/>
    <n v="1800"/>
    <n v="270"/>
    <n v="486000"/>
    <n v="0.28104575163398693"/>
    <x v="1"/>
    <x v="11"/>
    <s v="Jan"/>
    <x v="0"/>
    <s v="2025-Jan"/>
    <n v="11"/>
    <s v="FREQUENT"/>
  </r>
  <r>
    <x v="1876"/>
    <d v="2025-05-02T00:00:00"/>
    <x v="211"/>
    <s v="Vikram Malhotra"/>
    <s v="Female"/>
    <n v="42"/>
    <x v="11"/>
    <x v="3"/>
    <s v="P702"/>
    <x v="14"/>
    <x v="2"/>
    <x v="0"/>
    <n v="7000"/>
    <x v="3"/>
    <x v="148"/>
    <n v="5200"/>
    <n v="1800"/>
    <x v="1"/>
    <x v="0"/>
    <s v="Q2"/>
    <x v="1"/>
    <n v="25.71"/>
    <n v="0"/>
    <n v="7000"/>
    <n v="0"/>
    <n v="0"/>
    <n v="0.25714285714285712"/>
    <x v="1"/>
    <x v="1"/>
    <s v="May"/>
    <x v="1"/>
    <s v="2025-May"/>
    <n v="6"/>
    <s v="FREQUENT"/>
  </r>
  <r>
    <x v="1877"/>
    <d v="2025-07-01T00:00:00"/>
    <x v="152"/>
    <s v="Kavya Malhotra"/>
    <s v="Male"/>
    <n v="37"/>
    <x v="8"/>
    <x v="2"/>
    <s v="P701"/>
    <x v="8"/>
    <x v="2"/>
    <x v="0"/>
    <n v="4500"/>
    <x v="2"/>
    <x v="132"/>
    <n v="3200"/>
    <n v="1075"/>
    <x v="3"/>
    <x v="0"/>
    <s v="Q3"/>
    <x v="2"/>
    <n v="25.15"/>
    <n v="0"/>
    <n v="4500"/>
    <n v="225"/>
    <n v="1012500"/>
    <n v="0.25146198830409355"/>
    <x v="1"/>
    <x v="2"/>
    <s v="Jul"/>
    <x v="2"/>
    <s v="2025-Jul"/>
    <n v="8"/>
    <s v="FREQUENT"/>
  </r>
  <r>
    <x v="1878"/>
    <d v="2025-12-09T00:00:00"/>
    <x v="453"/>
    <s v="Sahil Gupta"/>
    <s v="Male"/>
    <n v="43"/>
    <x v="9"/>
    <x v="0"/>
    <s v="P303"/>
    <x v="4"/>
    <x v="3"/>
    <x v="0"/>
    <n v="3500"/>
    <x v="1"/>
    <x v="6"/>
    <n v="2300"/>
    <n v="0"/>
    <x v="0"/>
    <x v="2"/>
    <s v="Q4"/>
    <x v="2"/>
    <n v="0"/>
    <n v="-2300"/>
    <n v="3500"/>
    <n v="525"/>
    <n v="1837500"/>
    <n v="0"/>
    <x v="1"/>
    <x v="8"/>
    <s v="Dec"/>
    <x v="3"/>
    <s v="2025-Dec"/>
    <n v="1"/>
    <s v="REGULAR"/>
  </r>
  <r>
    <x v="1879"/>
    <d v="2025-09-07T00:00:00"/>
    <x v="323"/>
    <s v="Neha Shah"/>
    <s v="Male"/>
    <n v="54"/>
    <x v="3"/>
    <x v="1"/>
    <s v="P103"/>
    <x v="19"/>
    <x v="4"/>
    <x v="2"/>
    <n v="2500"/>
    <x v="3"/>
    <x v="58"/>
    <n v="3200"/>
    <n v="1800"/>
    <x v="2"/>
    <x v="0"/>
    <s v="Q3"/>
    <x v="2"/>
    <n v="36"/>
    <n v="0"/>
    <n v="5000"/>
    <n v="0"/>
    <n v="0"/>
    <n v="0.36"/>
    <x v="1"/>
    <x v="9"/>
    <s v="Sep"/>
    <x v="2"/>
    <s v="2025-Sep"/>
    <n v="5"/>
    <s v="FREQUENT"/>
  </r>
  <r>
    <x v="1880"/>
    <d v="2025-01-25T00:00:00"/>
    <x v="63"/>
    <s v="Varun Sharma"/>
    <s v="Female"/>
    <n v="25"/>
    <x v="11"/>
    <x v="3"/>
    <s v="P701"/>
    <x v="8"/>
    <x v="2"/>
    <x v="0"/>
    <n v="4500"/>
    <x v="0"/>
    <x v="87"/>
    <n v="3200"/>
    <n v="400"/>
    <x v="2"/>
    <x v="0"/>
    <s v="Q1"/>
    <x v="1"/>
    <n v="11.11"/>
    <n v="0"/>
    <n v="4500"/>
    <n v="900"/>
    <n v="4050000"/>
    <n v="0.1111111111111111"/>
    <x v="1"/>
    <x v="11"/>
    <s v="Jan"/>
    <x v="0"/>
    <s v="2025-Jan"/>
    <n v="10"/>
    <s v="FREQUENT"/>
  </r>
  <r>
    <x v="1881"/>
    <d v="2025-03-23T00:00:00"/>
    <x v="106"/>
    <s v="Amit Verma"/>
    <s v="Female"/>
    <n v="60"/>
    <x v="1"/>
    <x v="1"/>
    <s v="P203"/>
    <x v="3"/>
    <x v="1"/>
    <x v="0"/>
    <n v="35000"/>
    <x v="2"/>
    <x v="3"/>
    <n v="27000"/>
    <n v="6250"/>
    <x v="1"/>
    <x v="0"/>
    <s v="Q1"/>
    <x v="0"/>
    <n v="18.8"/>
    <n v="0"/>
    <n v="35000"/>
    <n v="1750"/>
    <n v="61250000"/>
    <n v="0.18796992481203006"/>
    <x v="1"/>
    <x v="0"/>
    <s v="Mar"/>
    <x v="0"/>
    <s v="2025-Mar"/>
    <n v="8"/>
    <s v="FREQUENT"/>
  </r>
  <r>
    <x v="1882"/>
    <d v="2024-03-30T00:00:00"/>
    <x v="29"/>
    <s v="Karan Shah"/>
    <s v="Female"/>
    <n v="39"/>
    <x v="5"/>
    <x v="0"/>
    <s v="P104"/>
    <x v="16"/>
    <x v="4"/>
    <x v="0"/>
    <n v="5000"/>
    <x v="2"/>
    <x v="80"/>
    <n v="3500"/>
    <n v="1250"/>
    <x v="1"/>
    <x v="0"/>
    <s v="Q1"/>
    <x v="0"/>
    <n v="26.32"/>
    <n v="0"/>
    <n v="5000"/>
    <n v="250"/>
    <n v="1250000"/>
    <n v="0.26315789473684209"/>
    <x v="0"/>
    <x v="0"/>
    <s v="Mar"/>
    <x v="0"/>
    <s v="2024-Mar"/>
    <n v="37"/>
    <s v="FREQUENT"/>
  </r>
  <r>
    <x v="1883"/>
    <d v="2024-07-11T00:00:00"/>
    <x v="308"/>
    <s v="Sahil Joshi"/>
    <s v="Male"/>
    <n v="45"/>
    <x v="5"/>
    <x v="0"/>
    <s v="P104"/>
    <x v="16"/>
    <x v="4"/>
    <x v="1"/>
    <n v="5000"/>
    <x v="3"/>
    <x v="163"/>
    <n v="10500"/>
    <n v="4500"/>
    <x v="2"/>
    <x v="0"/>
    <s v="Q3"/>
    <x v="0"/>
    <n v="30"/>
    <n v="0"/>
    <n v="15000"/>
    <n v="0"/>
    <n v="0"/>
    <n v="0.3"/>
    <x v="0"/>
    <x v="2"/>
    <s v="Jul"/>
    <x v="2"/>
    <s v="2024-Jul"/>
    <n v="10"/>
    <s v="FREQUENT"/>
  </r>
  <r>
    <x v="1884"/>
    <d v="2024-11-16T00:00:00"/>
    <x v="204"/>
    <s v="Karan Mehta"/>
    <s v="Female"/>
    <n v="51"/>
    <x v="8"/>
    <x v="2"/>
    <s v="P402"/>
    <x v="10"/>
    <x v="0"/>
    <x v="1"/>
    <n v="600"/>
    <x v="2"/>
    <x v="204"/>
    <n v="1140"/>
    <n v="570"/>
    <x v="2"/>
    <x v="0"/>
    <s v="Q4"/>
    <x v="1"/>
    <n v="33.33"/>
    <n v="0"/>
    <n v="1800"/>
    <n v="90"/>
    <n v="162000"/>
    <n v="0.33333333333333331"/>
    <x v="0"/>
    <x v="10"/>
    <s v="Nov"/>
    <x v="3"/>
    <s v="2024-Nov"/>
    <n v="10"/>
    <s v="FREQUENT"/>
  </r>
  <r>
    <x v="1885"/>
    <d v="2024-03-04T00:00:00"/>
    <x v="144"/>
    <s v="Kavya Shah"/>
    <s v="Male"/>
    <n v="27"/>
    <x v="3"/>
    <x v="1"/>
    <s v="P602"/>
    <x v="18"/>
    <x v="6"/>
    <x v="2"/>
    <n v="3500"/>
    <x v="1"/>
    <x v="17"/>
    <n v="5000"/>
    <n v="950"/>
    <x v="2"/>
    <x v="0"/>
    <s v="Q1"/>
    <x v="0"/>
    <n v="15.97"/>
    <n v="0"/>
    <n v="7000"/>
    <n v="1050"/>
    <n v="7350000"/>
    <n v="0.15966386554621848"/>
    <x v="0"/>
    <x v="0"/>
    <s v="Mar"/>
    <x v="0"/>
    <s v="2024-Mar"/>
    <n v="26"/>
    <s v="FREQUENT"/>
  </r>
  <r>
    <x v="1886"/>
    <d v="2025-03-09T00:00:00"/>
    <x v="294"/>
    <s v="Ananya Reddy"/>
    <s v="Male"/>
    <n v="27"/>
    <x v="2"/>
    <x v="2"/>
    <s v="P303"/>
    <x v="4"/>
    <x v="3"/>
    <x v="3"/>
    <n v="3500"/>
    <x v="4"/>
    <x v="90"/>
    <n v="9200"/>
    <n v="3400"/>
    <x v="3"/>
    <x v="0"/>
    <s v="Q1"/>
    <x v="1"/>
    <n v="26.98"/>
    <n v="0"/>
    <n v="14000"/>
    <n v="1400"/>
    <n v="19600000"/>
    <n v="0.26984126984126983"/>
    <x v="1"/>
    <x v="0"/>
    <s v="Mar"/>
    <x v="0"/>
    <s v="2025-Mar"/>
    <n v="5"/>
    <s v="FREQUENT"/>
  </r>
  <r>
    <x v="1887"/>
    <d v="2024-05-09T00:00:00"/>
    <x v="71"/>
    <s v="Simran Patel"/>
    <s v="Female"/>
    <n v="26"/>
    <x v="10"/>
    <x v="3"/>
    <s v="P503"/>
    <x v="12"/>
    <x v="5"/>
    <x v="4"/>
    <n v="450"/>
    <x v="2"/>
    <x v="295"/>
    <n v="1650"/>
    <n v="487.5"/>
    <x v="3"/>
    <x v="0"/>
    <s v="Q2"/>
    <x v="0"/>
    <n v="22.81"/>
    <n v="0"/>
    <n v="2250"/>
    <n v="112.5"/>
    <n v="253125"/>
    <n v="0.22807017543859648"/>
    <x v="0"/>
    <x v="1"/>
    <s v="May"/>
    <x v="1"/>
    <s v="2024-May"/>
    <n v="26"/>
    <s v="FREQUENT"/>
  </r>
  <r>
    <x v="1888"/>
    <d v="2024-04-19T00:00:00"/>
    <x v="207"/>
    <s v="Rohan Reddy"/>
    <s v="Male"/>
    <n v="51"/>
    <x v="10"/>
    <x v="3"/>
    <s v="P402"/>
    <x v="10"/>
    <x v="0"/>
    <x v="2"/>
    <n v="600"/>
    <x v="2"/>
    <x v="160"/>
    <n v="760"/>
    <n v="380"/>
    <x v="1"/>
    <x v="0"/>
    <s v="Q2"/>
    <x v="0"/>
    <n v="33.33"/>
    <n v="0"/>
    <n v="1200"/>
    <n v="60"/>
    <n v="72000"/>
    <n v="0.33333333333333331"/>
    <x v="0"/>
    <x v="7"/>
    <s v="Apr"/>
    <x v="1"/>
    <s v="2024-Apr"/>
    <n v="9"/>
    <s v="FREQUENT"/>
  </r>
  <r>
    <x v="1889"/>
    <d v="2024-11-19T00:00:00"/>
    <x v="139"/>
    <s v="Riya Das"/>
    <s v="Female"/>
    <n v="44"/>
    <x v="3"/>
    <x v="1"/>
    <s v="P105"/>
    <x v="20"/>
    <x v="4"/>
    <x v="0"/>
    <n v="22000"/>
    <x v="4"/>
    <x v="131"/>
    <n v="16500"/>
    <n v="3300"/>
    <x v="0"/>
    <x v="0"/>
    <s v="Q4"/>
    <x v="1"/>
    <n v="16.670000000000002"/>
    <n v="0"/>
    <n v="22000"/>
    <n v="2200"/>
    <n v="48400000"/>
    <n v="0.16666666666666666"/>
    <x v="0"/>
    <x v="10"/>
    <s v="Nov"/>
    <x v="3"/>
    <s v="2024-Nov"/>
    <n v="14"/>
    <s v="FREQUENT"/>
  </r>
  <r>
    <x v="1890"/>
    <d v="2024-08-12T00:00:00"/>
    <x v="222"/>
    <s v="Sneha Das"/>
    <s v="Male"/>
    <n v="42"/>
    <x v="3"/>
    <x v="1"/>
    <s v="P502"/>
    <x v="7"/>
    <x v="5"/>
    <x v="1"/>
    <n v="700"/>
    <x v="0"/>
    <x v="343"/>
    <n v="1710"/>
    <n v="-30"/>
    <x v="3"/>
    <x v="0"/>
    <s v="Q3"/>
    <x v="2"/>
    <n v="-1.79"/>
    <n v="0"/>
    <n v="2100"/>
    <n v="420"/>
    <n v="882000"/>
    <n v="-1.7857142857142856E-2"/>
    <x v="0"/>
    <x v="3"/>
    <s v="Aug"/>
    <x v="2"/>
    <s v="2024-Aug"/>
    <n v="10"/>
    <s v="FREQUENT"/>
  </r>
  <r>
    <x v="1891"/>
    <d v="2024-10-17T00:00:00"/>
    <x v="207"/>
    <s v="Rohan Reddy"/>
    <s v="Male"/>
    <n v="51"/>
    <x v="10"/>
    <x v="3"/>
    <s v="P105"/>
    <x v="20"/>
    <x v="4"/>
    <x v="0"/>
    <n v="22000"/>
    <x v="2"/>
    <x v="40"/>
    <n v="16500"/>
    <n v="4400"/>
    <x v="3"/>
    <x v="0"/>
    <s v="Q4"/>
    <x v="0"/>
    <n v="21.05"/>
    <n v="0"/>
    <n v="22000"/>
    <n v="1100"/>
    <n v="24200000"/>
    <n v="0.21052631578947367"/>
    <x v="0"/>
    <x v="6"/>
    <s v="Oct"/>
    <x v="3"/>
    <s v="2024-Oct"/>
    <n v="9"/>
    <s v="FREQUENT"/>
  </r>
  <r>
    <x v="1892"/>
    <d v="2025-12-20T00:00:00"/>
    <x v="35"/>
    <s v="Nikhil Joshi"/>
    <s v="Male"/>
    <n v="40"/>
    <x v="4"/>
    <x v="3"/>
    <s v="P102"/>
    <x v="11"/>
    <x v="4"/>
    <x v="0"/>
    <n v="28000"/>
    <x v="1"/>
    <x v="66"/>
    <n v="21000"/>
    <n v="2800"/>
    <x v="2"/>
    <x v="0"/>
    <s v="Q4"/>
    <x v="1"/>
    <n v="11.76"/>
    <n v="0"/>
    <n v="28000"/>
    <n v="4200"/>
    <n v="117600000"/>
    <n v="0.11764705882352941"/>
    <x v="1"/>
    <x v="8"/>
    <s v="Dec"/>
    <x v="3"/>
    <s v="2025-Dec"/>
    <n v="5"/>
    <s v="FREQUENT"/>
  </r>
  <r>
    <x v="1893"/>
    <d v="2025-12-06T00:00:00"/>
    <x v="271"/>
    <s v="Priya Joshi"/>
    <s v="Male"/>
    <n v="23"/>
    <x v="11"/>
    <x v="3"/>
    <s v="P104"/>
    <x v="16"/>
    <x v="4"/>
    <x v="3"/>
    <n v="5000"/>
    <x v="2"/>
    <x v="112"/>
    <n v="14000"/>
    <n v="5000"/>
    <x v="1"/>
    <x v="0"/>
    <s v="Q4"/>
    <x v="2"/>
    <n v="26.32"/>
    <n v="0"/>
    <n v="20000"/>
    <n v="1000"/>
    <n v="20000000"/>
    <n v="0.26315789473684209"/>
    <x v="1"/>
    <x v="8"/>
    <s v="Dec"/>
    <x v="3"/>
    <s v="2025-Dec"/>
    <n v="4"/>
    <s v="OCASSIONAL"/>
  </r>
  <r>
    <x v="1894"/>
    <d v="2025-08-10T00:00:00"/>
    <x v="261"/>
    <s v="Amit Reddy"/>
    <s v="Male"/>
    <n v="32"/>
    <x v="6"/>
    <x v="2"/>
    <s v="P502"/>
    <x v="7"/>
    <x v="5"/>
    <x v="2"/>
    <n v="700"/>
    <x v="3"/>
    <x v="165"/>
    <n v="1140"/>
    <n v="260"/>
    <x v="2"/>
    <x v="0"/>
    <s v="Q3"/>
    <x v="0"/>
    <n v="18.57"/>
    <n v="0"/>
    <n v="1400"/>
    <n v="0"/>
    <n v="0"/>
    <n v="0.18571428571428572"/>
    <x v="1"/>
    <x v="3"/>
    <s v="Aug"/>
    <x v="2"/>
    <s v="2025-Aug"/>
    <n v="12"/>
    <s v="FREQUENT"/>
  </r>
  <r>
    <x v="1895"/>
    <d v="2024-10-25T00:00:00"/>
    <x v="454"/>
    <s v="Riya Reddy"/>
    <s v="Male"/>
    <n v="36"/>
    <x v="3"/>
    <x v="1"/>
    <s v="P703"/>
    <x v="2"/>
    <x v="2"/>
    <x v="2"/>
    <n v="4000"/>
    <x v="2"/>
    <x v="177"/>
    <n v="5800"/>
    <n v="1800"/>
    <x v="4"/>
    <x v="0"/>
    <s v="Q4"/>
    <x v="1"/>
    <n v="23.68"/>
    <n v="0"/>
    <n v="8000"/>
    <n v="400"/>
    <n v="3200000"/>
    <n v="0.23684210526315788"/>
    <x v="0"/>
    <x v="6"/>
    <s v="Oct"/>
    <x v="3"/>
    <s v="2024-Oct"/>
    <n v="2"/>
    <s v="REGULAR"/>
  </r>
  <r>
    <x v="1896"/>
    <d v="2024-12-07T00:00:00"/>
    <x v="195"/>
    <s v="Meera Malhotra"/>
    <s v="Female"/>
    <n v="44"/>
    <x v="8"/>
    <x v="2"/>
    <s v="P105"/>
    <x v="20"/>
    <x v="4"/>
    <x v="0"/>
    <n v="22000"/>
    <x v="1"/>
    <x v="120"/>
    <n v="16500"/>
    <n v="2200"/>
    <x v="0"/>
    <x v="0"/>
    <s v="Q4"/>
    <x v="1"/>
    <n v="11.76"/>
    <n v="0"/>
    <n v="22000"/>
    <n v="3300"/>
    <n v="72600000"/>
    <n v="0.11764705882352941"/>
    <x v="0"/>
    <x v="8"/>
    <s v="Dec"/>
    <x v="3"/>
    <s v="2024-Dec"/>
    <n v="6"/>
    <s v="FREQUENT"/>
  </r>
  <r>
    <x v="1897"/>
    <d v="2024-08-18T00:00:00"/>
    <x v="84"/>
    <s v="Vikram Joshi"/>
    <s v="Female"/>
    <n v="52"/>
    <x v="11"/>
    <x v="3"/>
    <s v="P703"/>
    <x v="2"/>
    <x v="2"/>
    <x v="3"/>
    <n v="4000"/>
    <x v="3"/>
    <x v="6"/>
    <n v="11600"/>
    <n v="0"/>
    <x v="3"/>
    <x v="2"/>
    <s v="Q3"/>
    <x v="2"/>
    <n v="0"/>
    <n v="-11600"/>
    <n v="16000"/>
    <n v="0"/>
    <n v="0"/>
    <n v="0"/>
    <x v="0"/>
    <x v="3"/>
    <s v="Aug"/>
    <x v="2"/>
    <s v="2024-Aug"/>
    <n v="5"/>
    <s v="FREQUENT"/>
  </r>
  <r>
    <x v="1898"/>
    <d v="2024-07-02T00:00:00"/>
    <x v="244"/>
    <s v="Rahul Nair"/>
    <s v="Female"/>
    <n v="38"/>
    <x v="11"/>
    <x v="3"/>
    <s v="P502"/>
    <x v="7"/>
    <x v="5"/>
    <x v="2"/>
    <n v="700"/>
    <x v="4"/>
    <x v="210"/>
    <n v="1140"/>
    <n v="120"/>
    <x v="3"/>
    <x v="0"/>
    <s v="Q3"/>
    <x v="0"/>
    <n v="9.52"/>
    <n v="0"/>
    <n v="1400"/>
    <n v="140"/>
    <n v="196000"/>
    <n v="9.5238095238095233E-2"/>
    <x v="0"/>
    <x v="2"/>
    <s v="Jul"/>
    <x v="2"/>
    <s v="2024-Jul"/>
    <n v="6"/>
    <s v="FREQUENT"/>
  </r>
  <r>
    <x v="1899"/>
    <d v="2025-11-06T00:00:00"/>
    <x v="280"/>
    <s v="Vikram Mehta"/>
    <s v="Female"/>
    <n v="25"/>
    <x v="3"/>
    <x v="1"/>
    <s v="P201"/>
    <x v="9"/>
    <x v="1"/>
    <x v="2"/>
    <n v="8500"/>
    <x v="0"/>
    <x v="270"/>
    <n v="13000"/>
    <n v="600"/>
    <x v="4"/>
    <x v="0"/>
    <s v="Q4"/>
    <x v="2"/>
    <n v="4.41"/>
    <n v="0"/>
    <n v="17000"/>
    <n v="3400"/>
    <n v="57800000"/>
    <n v="4.4117647058823532E-2"/>
    <x v="1"/>
    <x v="10"/>
    <s v="Nov"/>
    <x v="3"/>
    <s v="2025-Nov"/>
    <n v="20"/>
    <s v="FREQUENT"/>
  </r>
  <r>
    <x v="1900"/>
    <d v="2024-12-11T00:00:00"/>
    <x v="29"/>
    <s v="Karan Shah"/>
    <s v="Female"/>
    <n v="39"/>
    <x v="5"/>
    <x v="0"/>
    <s v="P403"/>
    <x v="6"/>
    <x v="0"/>
    <x v="2"/>
    <n v="2500"/>
    <x v="1"/>
    <x v="344"/>
    <n v="3000"/>
    <n v="-1250"/>
    <x v="3"/>
    <x v="1"/>
    <s v="Q4"/>
    <x v="0"/>
    <n v="29.41"/>
    <n v="-6000"/>
    <n v="5000"/>
    <n v="750"/>
    <n v="3750000"/>
    <n v="0.29411764705882354"/>
    <x v="0"/>
    <x v="8"/>
    <s v="Dec"/>
    <x v="3"/>
    <s v="2024-Dec"/>
    <n v="37"/>
    <s v="FREQUENT"/>
  </r>
  <r>
    <x v="1901"/>
    <d v="2025-02-04T00:00:00"/>
    <x v="12"/>
    <s v="Meera Malhotra"/>
    <s v="Male"/>
    <n v="42"/>
    <x v="8"/>
    <x v="2"/>
    <s v="P402"/>
    <x v="10"/>
    <x v="0"/>
    <x v="2"/>
    <n v="600"/>
    <x v="2"/>
    <x v="160"/>
    <n v="760"/>
    <n v="380"/>
    <x v="1"/>
    <x v="0"/>
    <s v="Q1"/>
    <x v="0"/>
    <n v="33.33"/>
    <n v="0"/>
    <n v="1200"/>
    <n v="60"/>
    <n v="72000"/>
    <n v="0.33333333333333331"/>
    <x v="1"/>
    <x v="5"/>
    <s v="Feb"/>
    <x v="0"/>
    <s v="2025-Feb"/>
    <n v="21"/>
    <s v="FREQUENT"/>
  </r>
  <r>
    <x v="1902"/>
    <d v="2024-10-16T00:00:00"/>
    <x v="455"/>
    <s v="Vikram Malhotra"/>
    <s v="Male"/>
    <n v="31"/>
    <x v="9"/>
    <x v="0"/>
    <s v="P703"/>
    <x v="2"/>
    <x v="2"/>
    <x v="0"/>
    <n v="4000"/>
    <x v="4"/>
    <x v="87"/>
    <n v="2900"/>
    <n v="700"/>
    <x v="0"/>
    <x v="0"/>
    <s v="Q4"/>
    <x v="2"/>
    <n v="19.440000000000001"/>
    <n v="0"/>
    <n v="4000"/>
    <n v="400"/>
    <n v="1600000"/>
    <n v="0.19444444444444445"/>
    <x v="0"/>
    <x v="6"/>
    <s v="Oct"/>
    <x v="3"/>
    <s v="2024-Oct"/>
    <n v="1"/>
    <s v="REGULAR"/>
  </r>
  <r>
    <x v="1903"/>
    <d v="2025-07-15T00:00:00"/>
    <x v="259"/>
    <s v="Sahil Iyer"/>
    <s v="Male"/>
    <n v="34"/>
    <x v="6"/>
    <x v="2"/>
    <s v="P402"/>
    <x v="10"/>
    <x v="0"/>
    <x v="3"/>
    <n v="600"/>
    <x v="2"/>
    <x v="196"/>
    <n v="1520"/>
    <n v="760"/>
    <x v="1"/>
    <x v="0"/>
    <s v="Q3"/>
    <x v="2"/>
    <n v="33.33"/>
    <n v="0"/>
    <n v="2400"/>
    <n v="120"/>
    <n v="288000"/>
    <n v="0.33333333333333331"/>
    <x v="1"/>
    <x v="2"/>
    <s v="Jul"/>
    <x v="2"/>
    <s v="2025-Jul"/>
    <n v="5"/>
    <s v="FREQUENT"/>
  </r>
  <r>
    <x v="1904"/>
    <d v="2025-08-17T00:00:00"/>
    <x v="129"/>
    <s v="Rohan Nair"/>
    <s v="Male"/>
    <n v="47"/>
    <x v="4"/>
    <x v="3"/>
    <s v="P102"/>
    <x v="11"/>
    <x v="4"/>
    <x v="0"/>
    <n v="28000"/>
    <x v="3"/>
    <x v="97"/>
    <n v="21000"/>
    <n v="7000"/>
    <x v="0"/>
    <x v="0"/>
    <s v="Q3"/>
    <x v="1"/>
    <n v="25"/>
    <n v="0"/>
    <n v="28000"/>
    <n v="0"/>
    <n v="0"/>
    <n v="0.25"/>
    <x v="1"/>
    <x v="3"/>
    <s v="Aug"/>
    <x v="2"/>
    <s v="2025-Aug"/>
    <n v="6"/>
    <s v="FREQUENT"/>
  </r>
  <r>
    <x v="1905"/>
    <d v="2025-04-13T00:00:00"/>
    <x v="54"/>
    <s v="Varun Das"/>
    <s v="Male"/>
    <n v="26"/>
    <x v="3"/>
    <x v="1"/>
    <s v="P701"/>
    <x v="8"/>
    <x v="2"/>
    <x v="0"/>
    <n v="4500"/>
    <x v="4"/>
    <x v="22"/>
    <n v="3200"/>
    <n v="850"/>
    <x v="1"/>
    <x v="0"/>
    <s v="Q2"/>
    <x v="0"/>
    <n v="20.99"/>
    <n v="0"/>
    <n v="4500"/>
    <n v="450"/>
    <n v="2025000"/>
    <n v="0.20987654320987653"/>
    <x v="1"/>
    <x v="7"/>
    <s v="Apr"/>
    <x v="1"/>
    <s v="2025-Apr"/>
    <n v="32"/>
    <s v="FREQUENT"/>
  </r>
  <r>
    <x v="1906"/>
    <d v="2025-12-13T00:00:00"/>
    <x v="151"/>
    <s v="Priya Kumar"/>
    <s v="Male"/>
    <n v="44"/>
    <x v="11"/>
    <x v="3"/>
    <s v="P502"/>
    <x v="7"/>
    <x v="5"/>
    <x v="3"/>
    <n v="700"/>
    <x v="4"/>
    <x v="150"/>
    <n v="2280"/>
    <n v="240"/>
    <x v="1"/>
    <x v="0"/>
    <s v="Q4"/>
    <x v="0"/>
    <n v="9.52"/>
    <n v="0"/>
    <n v="2800"/>
    <n v="280"/>
    <n v="784000"/>
    <n v="9.5238095238095233E-2"/>
    <x v="1"/>
    <x v="8"/>
    <s v="Dec"/>
    <x v="3"/>
    <s v="2025-Dec"/>
    <n v="18"/>
    <s v="FREQUENT"/>
  </r>
  <r>
    <x v="1907"/>
    <d v="2024-08-11T00:00:00"/>
    <x v="371"/>
    <s v="Meera Das"/>
    <s v="Female"/>
    <n v="39"/>
    <x v="7"/>
    <x v="1"/>
    <s v="P202"/>
    <x v="1"/>
    <x v="1"/>
    <x v="0"/>
    <n v="12000"/>
    <x v="4"/>
    <x v="116"/>
    <n v="9000"/>
    <n v="1800"/>
    <x v="3"/>
    <x v="0"/>
    <s v="Q3"/>
    <x v="2"/>
    <n v="16.670000000000002"/>
    <n v="0"/>
    <n v="12000"/>
    <n v="1200"/>
    <n v="14400000"/>
    <n v="0.16666666666666666"/>
    <x v="0"/>
    <x v="3"/>
    <s v="Aug"/>
    <x v="2"/>
    <s v="2024-Aug"/>
    <n v="4"/>
    <s v="OCASSIONAL"/>
  </r>
  <r>
    <x v="1908"/>
    <d v="2025-08-12T00:00:00"/>
    <x v="83"/>
    <s v="Ananya Nair"/>
    <s v="Female"/>
    <n v="54"/>
    <x v="2"/>
    <x v="2"/>
    <s v="P104"/>
    <x v="16"/>
    <x v="4"/>
    <x v="0"/>
    <n v="5000"/>
    <x v="3"/>
    <x v="243"/>
    <n v="3500"/>
    <n v="-1500"/>
    <x v="3"/>
    <x v="1"/>
    <s v="Q3"/>
    <x v="2"/>
    <n v="30"/>
    <n v="-7000"/>
    <n v="5000"/>
    <n v="0"/>
    <n v="0"/>
    <n v="0.3"/>
    <x v="1"/>
    <x v="3"/>
    <s v="Aug"/>
    <x v="2"/>
    <s v="2025-Aug"/>
    <n v="5"/>
    <s v="FREQUENT"/>
  </r>
  <r>
    <x v="1909"/>
    <d v="2024-05-31T00:00:00"/>
    <x v="395"/>
    <s v="Nikhil Iyer"/>
    <s v="Male"/>
    <n v="49"/>
    <x v="3"/>
    <x v="1"/>
    <s v="P402"/>
    <x v="10"/>
    <x v="0"/>
    <x v="0"/>
    <n v="600"/>
    <x v="3"/>
    <x v="55"/>
    <n v="380"/>
    <n v="220"/>
    <x v="4"/>
    <x v="0"/>
    <s v="Q2"/>
    <x v="1"/>
    <n v="36.67"/>
    <n v="0"/>
    <n v="600"/>
    <n v="0"/>
    <n v="0"/>
    <n v="0.36666666666666664"/>
    <x v="0"/>
    <x v="1"/>
    <s v="May"/>
    <x v="1"/>
    <s v="2024-May"/>
    <n v="7"/>
    <s v="FREQUENT"/>
  </r>
  <r>
    <x v="1910"/>
    <d v="2024-06-21T00:00:00"/>
    <x v="204"/>
    <s v="Karan Mehta"/>
    <s v="Female"/>
    <n v="51"/>
    <x v="8"/>
    <x v="2"/>
    <s v="P102"/>
    <x v="11"/>
    <x v="4"/>
    <x v="1"/>
    <n v="28000"/>
    <x v="0"/>
    <x v="345"/>
    <n v="63000"/>
    <n v="-4200"/>
    <x v="1"/>
    <x v="1"/>
    <s v="Q2"/>
    <x v="1"/>
    <n v="6.25"/>
    <n v="-126000"/>
    <n v="84000"/>
    <n v="16800"/>
    <n v="1411200000"/>
    <n v="6.25E-2"/>
    <x v="0"/>
    <x v="4"/>
    <s v="Jun"/>
    <x v="1"/>
    <s v="2024-Jun"/>
    <n v="10"/>
    <s v="FREQUENT"/>
  </r>
  <r>
    <x v="1911"/>
    <d v="2024-07-02T00:00:00"/>
    <x v="216"/>
    <s v="Pooja Shah"/>
    <s v="Male"/>
    <n v="51"/>
    <x v="10"/>
    <x v="3"/>
    <s v="P102"/>
    <x v="11"/>
    <x v="4"/>
    <x v="0"/>
    <n v="28000"/>
    <x v="4"/>
    <x v="12"/>
    <n v="21000"/>
    <n v="4200"/>
    <x v="1"/>
    <x v="0"/>
    <s v="Q3"/>
    <x v="0"/>
    <n v="16.670000000000002"/>
    <n v="0"/>
    <n v="28000"/>
    <n v="2800"/>
    <n v="78400000"/>
    <n v="0.16666666666666666"/>
    <x v="0"/>
    <x v="2"/>
    <s v="Jul"/>
    <x v="2"/>
    <s v="2024-Jul"/>
    <n v="8"/>
    <s v="FREQUENT"/>
  </r>
  <r>
    <x v="1912"/>
    <d v="2024-12-12T00:00:00"/>
    <x v="240"/>
    <s v="Varun Gupta"/>
    <s v="Male"/>
    <n v="54"/>
    <x v="2"/>
    <x v="2"/>
    <s v="P602"/>
    <x v="18"/>
    <x v="6"/>
    <x v="3"/>
    <n v="3500"/>
    <x v="2"/>
    <x v="105"/>
    <n v="10000"/>
    <n v="3300"/>
    <x v="2"/>
    <x v="0"/>
    <s v="Q4"/>
    <x v="0"/>
    <n v="24.81"/>
    <n v="0"/>
    <n v="14000"/>
    <n v="700"/>
    <n v="9800000"/>
    <n v="0.24812030075187969"/>
    <x v="0"/>
    <x v="8"/>
    <s v="Dec"/>
    <x v="3"/>
    <s v="2024-Dec"/>
    <n v="14"/>
    <s v="FREQUENT"/>
  </r>
  <r>
    <x v="1913"/>
    <d v="2025-02-17T00:00:00"/>
    <x v="289"/>
    <s v="Aditya Gupta"/>
    <s v="Female"/>
    <n v="28"/>
    <x v="4"/>
    <x v="3"/>
    <s v="P203"/>
    <x v="3"/>
    <x v="1"/>
    <x v="0"/>
    <n v="35000"/>
    <x v="2"/>
    <x v="3"/>
    <n v="27000"/>
    <n v="6250"/>
    <x v="1"/>
    <x v="0"/>
    <s v="Q1"/>
    <x v="2"/>
    <n v="18.8"/>
    <n v="0"/>
    <n v="35000"/>
    <n v="1750"/>
    <n v="61250000"/>
    <n v="0.18796992481203006"/>
    <x v="1"/>
    <x v="5"/>
    <s v="Feb"/>
    <x v="0"/>
    <s v="2025-Feb"/>
    <n v="5"/>
    <s v="FREQUENT"/>
  </r>
  <r>
    <x v="1914"/>
    <d v="2025-05-15T00:00:00"/>
    <x v="290"/>
    <s v="Rohan Verma"/>
    <s v="Male"/>
    <n v="45"/>
    <x v="2"/>
    <x v="2"/>
    <s v="P302"/>
    <x v="15"/>
    <x v="3"/>
    <x v="0"/>
    <n v="2200"/>
    <x v="1"/>
    <x v="263"/>
    <n v="1400"/>
    <n v="-470"/>
    <x v="3"/>
    <x v="1"/>
    <s v="Q2"/>
    <x v="0"/>
    <n v="25.13"/>
    <n v="-2800"/>
    <n v="2200"/>
    <n v="330"/>
    <n v="726000"/>
    <n v="0.25133689839572193"/>
    <x v="1"/>
    <x v="1"/>
    <s v="May"/>
    <x v="1"/>
    <s v="2025-May"/>
    <n v="17"/>
    <s v="FREQUENT"/>
  </r>
  <r>
    <x v="1915"/>
    <d v="2025-10-30T00:00:00"/>
    <x v="139"/>
    <s v="Riya Das"/>
    <s v="Female"/>
    <n v="44"/>
    <x v="3"/>
    <x v="1"/>
    <s v="P402"/>
    <x v="10"/>
    <x v="0"/>
    <x v="0"/>
    <n v="600"/>
    <x v="1"/>
    <x v="346"/>
    <n v="380"/>
    <n v="-130"/>
    <x v="3"/>
    <x v="1"/>
    <s v="Q4"/>
    <x v="1"/>
    <n v="25.49"/>
    <n v="-760"/>
    <n v="600"/>
    <n v="90"/>
    <n v="54000"/>
    <n v="0.25490196078431371"/>
    <x v="1"/>
    <x v="6"/>
    <s v="Oct"/>
    <x v="3"/>
    <s v="2025-Oct"/>
    <n v="14"/>
    <s v="FREQUENT"/>
  </r>
  <r>
    <x v="1916"/>
    <d v="2025-11-17T00:00:00"/>
    <x v="231"/>
    <s v="Amit Kumar"/>
    <s v="Male"/>
    <n v="36"/>
    <x v="10"/>
    <x v="3"/>
    <s v="P702"/>
    <x v="14"/>
    <x v="2"/>
    <x v="0"/>
    <n v="7000"/>
    <x v="2"/>
    <x v="110"/>
    <n v="5200"/>
    <n v="1450"/>
    <x v="1"/>
    <x v="0"/>
    <s v="Q4"/>
    <x v="1"/>
    <n v="21.8"/>
    <n v="0"/>
    <n v="7000"/>
    <n v="350"/>
    <n v="2450000"/>
    <n v="0.21804511278195488"/>
    <x v="1"/>
    <x v="10"/>
    <s v="Nov"/>
    <x v="3"/>
    <s v="2025-Nov"/>
    <n v="5"/>
    <s v="FREQUENT"/>
  </r>
  <r>
    <x v="1917"/>
    <d v="2025-10-27T00:00:00"/>
    <x v="375"/>
    <s v="Aditya Verma"/>
    <s v="Female"/>
    <n v="58"/>
    <x v="2"/>
    <x v="2"/>
    <s v="P402"/>
    <x v="10"/>
    <x v="0"/>
    <x v="0"/>
    <n v="600"/>
    <x v="0"/>
    <x v="347"/>
    <n v="380"/>
    <n v="100"/>
    <x v="1"/>
    <x v="0"/>
    <s v="Q4"/>
    <x v="2"/>
    <n v="20.83"/>
    <n v="0"/>
    <n v="600"/>
    <n v="120"/>
    <n v="72000"/>
    <n v="0.20833333333333334"/>
    <x v="1"/>
    <x v="6"/>
    <s v="Oct"/>
    <x v="3"/>
    <s v="2025-Oct"/>
    <n v="5"/>
    <s v="FREQUENT"/>
  </r>
  <r>
    <x v="1918"/>
    <d v="2025-01-11T00:00:00"/>
    <x v="318"/>
    <s v="Amit Sharma"/>
    <s v="Female"/>
    <n v="38"/>
    <x v="9"/>
    <x v="0"/>
    <s v="P101"/>
    <x v="5"/>
    <x v="4"/>
    <x v="0"/>
    <n v="55000"/>
    <x v="2"/>
    <x v="217"/>
    <n v="40000"/>
    <n v="12250"/>
    <x v="1"/>
    <x v="0"/>
    <s v="Q1"/>
    <x v="0"/>
    <n v="23.44"/>
    <n v="0"/>
    <n v="55000"/>
    <n v="2750"/>
    <n v="151250000"/>
    <n v="0.23444976076555024"/>
    <x v="1"/>
    <x v="11"/>
    <s v="Jan"/>
    <x v="0"/>
    <s v="2025-Jan"/>
    <n v="14"/>
    <s v="FREQUENT"/>
  </r>
  <r>
    <x v="1919"/>
    <d v="2025-05-15T00:00:00"/>
    <x v="214"/>
    <s v="Meera Sharma"/>
    <s v="Male"/>
    <n v="23"/>
    <x v="8"/>
    <x v="2"/>
    <s v="P701"/>
    <x v="8"/>
    <x v="2"/>
    <x v="1"/>
    <n v="4500"/>
    <x v="2"/>
    <x v="9"/>
    <n v="9600"/>
    <n v="3225"/>
    <x v="3"/>
    <x v="0"/>
    <s v="Q2"/>
    <x v="0"/>
    <n v="25.15"/>
    <n v="0"/>
    <n v="13500"/>
    <n v="675"/>
    <n v="9112500"/>
    <n v="0.25146198830409355"/>
    <x v="1"/>
    <x v="1"/>
    <s v="May"/>
    <x v="1"/>
    <s v="2025-May"/>
    <n v="19"/>
    <s v="FREQUENT"/>
  </r>
  <r>
    <x v="1920"/>
    <d v="2024-01-24T00:00:00"/>
    <x v="283"/>
    <s v="Priya Gupta"/>
    <s v="Male"/>
    <n v="43"/>
    <x v="10"/>
    <x v="3"/>
    <s v="P602"/>
    <x v="18"/>
    <x v="6"/>
    <x v="0"/>
    <n v="3500"/>
    <x v="4"/>
    <x v="30"/>
    <n v="2500"/>
    <n v="650"/>
    <x v="2"/>
    <x v="0"/>
    <s v="Q1"/>
    <x v="1"/>
    <n v="20.63"/>
    <n v="0"/>
    <n v="3500"/>
    <n v="350"/>
    <n v="1225000"/>
    <n v="0.20634920634920634"/>
    <x v="0"/>
    <x v="11"/>
    <s v="Jan"/>
    <x v="0"/>
    <s v="2024-Jan"/>
    <n v="10"/>
    <s v="FREQUENT"/>
  </r>
  <r>
    <x v="1921"/>
    <d v="2024-10-07T00:00:00"/>
    <x v="71"/>
    <s v="Simran Patel"/>
    <s v="Female"/>
    <n v="26"/>
    <x v="10"/>
    <x v="3"/>
    <s v="P703"/>
    <x v="2"/>
    <x v="2"/>
    <x v="0"/>
    <n v="4000"/>
    <x v="1"/>
    <x v="61"/>
    <n v="2900"/>
    <n v="500"/>
    <x v="3"/>
    <x v="0"/>
    <s v="Q4"/>
    <x v="0"/>
    <n v="14.71"/>
    <n v="0"/>
    <n v="4000"/>
    <n v="600"/>
    <n v="2400000"/>
    <n v="0.14705882352941177"/>
    <x v="0"/>
    <x v="6"/>
    <s v="Oct"/>
    <x v="3"/>
    <s v="2024-Oct"/>
    <n v="26"/>
    <s v="FREQUENT"/>
  </r>
  <r>
    <x v="1922"/>
    <d v="2024-07-04T00:00:00"/>
    <x v="332"/>
    <s v="Kavya Malhotra"/>
    <s v="Female"/>
    <n v="55"/>
    <x v="9"/>
    <x v="0"/>
    <s v="P402"/>
    <x v="10"/>
    <x v="0"/>
    <x v="2"/>
    <n v="600"/>
    <x v="3"/>
    <x v="214"/>
    <n v="760"/>
    <n v="440"/>
    <x v="2"/>
    <x v="0"/>
    <s v="Q3"/>
    <x v="0"/>
    <n v="36.67"/>
    <n v="0"/>
    <n v="1200"/>
    <n v="0"/>
    <n v="0"/>
    <n v="0.36666666666666664"/>
    <x v="0"/>
    <x v="2"/>
    <s v="Jul"/>
    <x v="2"/>
    <s v="2024-Jul"/>
    <n v="9"/>
    <s v="FREQUENT"/>
  </r>
  <r>
    <x v="1923"/>
    <d v="2025-03-20T00:00:00"/>
    <x v="34"/>
    <s v="Karan Mishra"/>
    <s v="Female"/>
    <n v="30"/>
    <x v="0"/>
    <x v="0"/>
    <s v="P302"/>
    <x v="15"/>
    <x v="3"/>
    <x v="2"/>
    <n v="2200"/>
    <x v="2"/>
    <x v="91"/>
    <n v="2800"/>
    <n v="1380"/>
    <x v="2"/>
    <x v="0"/>
    <s v="Q1"/>
    <x v="2"/>
    <n v="33.01"/>
    <n v="0"/>
    <n v="4400"/>
    <n v="220"/>
    <n v="968000"/>
    <n v="0.33014354066985646"/>
    <x v="1"/>
    <x v="0"/>
    <s v="Mar"/>
    <x v="0"/>
    <s v="2025-Mar"/>
    <n v="21"/>
    <s v="FREQUENT"/>
  </r>
  <r>
    <x v="1924"/>
    <d v="2024-03-06T00:00:00"/>
    <x v="256"/>
    <s v="Rahul Patel"/>
    <s v="Female"/>
    <n v="25"/>
    <x v="10"/>
    <x v="3"/>
    <s v="P703"/>
    <x v="2"/>
    <x v="2"/>
    <x v="2"/>
    <n v="4000"/>
    <x v="3"/>
    <x v="23"/>
    <n v="5800"/>
    <n v="2200"/>
    <x v="0"/>
    <x v="0"/>
    <s v="Q1"/>
    <x v="1"/>
    <n v="27.5"/>
    <n v="0"/>
    <n v="8000"/>
    <n v="0"/>
    <n v="0"/>
    <n v="0.27500000000000002"/>
    <x v="0"/>
    <x v="0"/>
    <s v="Mar"/>
    <x v="0"/>
    <s v="2024-Mar"/>
    <n v="3"/>
    <s v="REGULAR"/>
  </r>
  <r>
    <x v="1925"/>
    <d v="2024-07-08T00:00:00"/>
    <x v="332"/>
    <s v="Kavya Malhotra"/>
    <s v="Female"/>
    <n v="55"/>
    <x v="9"/>
    <x v="0"/>
    <s v="P402"/>
    <x v="10"/>
    <x v="0"/>
    <x v="3"/>
    <n v="600"/>
    <x v="3"/>
    <x v="52"/>
    <n v="1520"/>
    <n v="880"/>
    <x v="0"/>
    <x v="0"/>
    <s v="Q3"/>
    <x v="0"/>
    <n v="36.67"/>
    <n v="0"/>
    <n v="2400"/>
    <n v="0"/>
    <n v="0"/>
    <n v="0.36666666666666664"/>
    <x v="0"/>
    <x v="2"/>
    <s v="Jul"/>
    <x v="2"/>
    <s v="2024-Jul"/>
    <n v="9"/>
    <s v="FREQUENT"/>
  </r>
  <r>
    <x v="1926"/>
    <d v="2025-07-23T00:00:00"/>
    <x v="398"/>
    <s v="Varun Gupta"/>
    <s v="Female"/>
    <n v="44"/>
    <x v="1"/>
    <x v="1"/>
    <s v="P601"/>
    <x v="17"/>
    <x v="6"/>
    <x v="0"/>
    <n v="3000"/>
    <x v="2"/>
    <x v="86"/>
    <n v="2100"/>
    <n v="750"/>
    <x v="3"/>
    <x v="0"/>
    <s v="Q3"/>
    <x v="1"/>
    <n v="26.32"/>
    <n v="0"/>
    <n v="3000"/>
    <n v="150"/>
    <n v="450000"/>
    <n v="0.26315789473684209"/>
    <x v="1"/>
    <x v="2"/>
    <s v="Jul"/>
    <x v="2"/>
    <s v="2025-Jul"/>
    <n v="5"/>
    <s v="FREQUENT"/>
  </r>
  <r>
    <x v="1927"/>
    <d v="2024-03-06T00:00:00"/>
    <x v="80"/>
    <s v="Ananya Kumar"/>
    <s v="Female"/>
    <n v="20"/>
    <x v="10"/>
    <x v="3"/>
    <s v="P503"/>
    <x v="12"/>
    <x v="5"/>
    <x v="1"/>
    <n v="450"/>
    <x v="0"/>
    <x v="11"/>
    <n v="990"/>
    <n v="90"/>
    <x v="0"/>
    <x v="0"/>
    <s v="Q1"/>
    <x v="2"/>
    <n v="8.33"/>
    <n v="0"/>
    <n v="1350"/>
    <n v="270"/>
    <n v="364500"/>
    <n v="8.3333333333333329E-2"/>
    <x v="0"/>
    <x v="0"/>
    <s v="Mar"/>
    <x v="0"/>
    <s v="2024-Mar"/>
    <n v="2"/>
    <s v="REGULAR"/>
  </r>
  <r>
    <x v="1928"/>
    <d v="2025-10-29T00:00:00"/>
    <x v="25"/>
    <s v="Rahul Mishra"/>
    <s v="Female"/>
    <n v="54"/>
    <x v="2"/>
    <x v="2"/>
    <s v="P104"/>
    <x v="16"/>
    <x v="4"/>
    <x v="0"/>
    <n v="5000"/>
    <x v="1"/>
    <x v="133"/>
    <n v="3500"/>
    <n v="750"/>
    <x v="3"/>
    <x v="0"/>
    <s v="Q4"/>
    <x v="0"/>
    <n v="17.649999999999999"/>
    <n v="0"/>
    <n v="5000"/>
    <n v="750"/>
    <n v="3750000"/>
    <n v="0.17647058823529413"/>
    <x v="1"/>
    <x v="6"/>
    <s v="Oct"/>
    <x v="3"/>
    <s v="2025-Oct"/>
    <n v="22"/>
    <s v="FREQUENT"/>
  </r>
  <r>
    <x v="1929"/>
    <d v="2025-11-05T00:00:00"/>
    <x v="63"/>
    <s v="Varun Sharma"/>
    <s v="Female"/>
    <n v="25"/>
    <x v="11"/>
    <x v="3"/>
    <s v="P104"/>
    <x v="16"/>
    <x v="4"/>
    <x v="1"/>
    <n v="5000"/>
    <x v="4"/>
    <x v="326"/>
    <n v="10500"/>
    <n v="3000"/>
    <x v="1"/>
    <x v="0"/>
    <s v="Q4"/>
    <x v="1"/>
    <n v="22.22"/>
    <n v="0"/>
    <n v="15000"/>
    <n v="1500"/>
    <n v="22500000"/>
    <n v="0.22222222222222221"/>
    <x v="1"/>
    <x v="10"/>
    <s v="Nov"/>
    <x v="3"/>
    <s v="2025-Nov"/>
    <n v="10"/>
    <s v="FREQUENT"/>
  </r>
  <r>
    <x v="1930"/>
    <d v="2024-07-03T00:00:00"/>
    <x v="158"/>
    <s v="Meera Mishra"/>
    <s v="Male"/>
    <n v="54"/>
    <x v="11"/>
    <x v="3"/>
    <s v="P101"/>
    <x v="5"/>
    <x v="4"/>
    <x v="0"/>
    <n v="55000"/>
    <x v="1"/>
    <x v="16"/>
    <n v="40000"/>
    <n v="6750"/>
    <x v="2"/>
    <x v="0"/>
    <s v="Q3"/>
    <x v="0"/>
    <n v="14.44"/>
    <n v="0"/>
    <n v="55000"/>
    <n v="8250"/>
    <n v="453750000"/>
    <n v="0.14438502673796791"/>
    <x v="0"/>
    <x v="2"/>
    <s v="Jul"/>
    <x v="2"/>
    <s v="2024-Jul"/>
    <n v="14"/>
    <s v="FREQUENT"/>
  </r>
  <r>
    <x v="1931"/>
    <d v="2024-05-05T00:00:00"/>
    <x v="307"/>
    <s v="Meera Verma"/>
    <s v="Male"/>
    <n v="49"/>
    <x v="4"/>
    <x v="3"/>
    <s v="P102"/>
    <x v="11"/>
    <x v="4"/>
    <x v="2"/>
    <n v="28000"/>
    <x v="2"/>
    <x v="208"/>
    <n v="42000"/>
    <n v="11200"/>
    <x v="1"/>
    <x v="0"/>
    <s v="Q2"/>
    <x v="1"/>
    <n v="21.05"/>
    <n v="0"/>
    <n v="56000"/>
    <n v="2800"/>
    <n v="156800000"/>
    <n v="0.21052631578947367"/>
    <x v="0"/>
    <x v="1"/>
    <s v="May"/>
    <x v="1"/>
    <s v="2024-May"/>
    <n v="5"/>
    <s v="FREQUENT"/>
  </r>
  <r>
    <x v="1932"/>
    <d v="2024-06-14T00:00:00"/>
    <x v="34"/>
    <s v="Karan Mishra"/>
    <s v="Female"/>
    <n v="30"/>
    <x v="0"/>
    <x v="0"/>
    <s v="P103"/>
    <x v="19"/>
    <x v="4"/>
    <x v="0"/>
    <n v="2500"/>
    <x v="0"/>
    <x v="143"/>
    <n v="1600"/>
    <n v="400"/>
    <x v="2"/>
    <x v="0"/>
    <s v="Q2"/>
    <x v="2"/>
    <n v="20"/>
    <n v="0"/>
    <n v="2500"/>
    <n v="500"/>
    <n v="1250000"/>
    <n v="0.2"/>
    <x v="0"/>
    <x v="4"/>
    <s v="Jun"/>
    <x v="1"/>
    <s v="2024-Jun"/>
    <n v="21"/>
    <s v="FREQUENT"/>
  </r>
  <r>
    <x v="1933"/>
    <d v="2024-02-05T00:00:00"/>
    <x v="99"/>
    <s v="Vikram Patel"/>
    <s v="Male"/>
    <n v="47"/>
    <x v="10"/>
    <x v="3"/>
    <s v="P103"/>
    <x v="19"/>
    <x v="4"/>
    <x v="0"/>
    <n v="2500"/>
    <x v="4"/>
    <x v="79"/>
    <n v="1600"/>
    <n v="650"/>
    <x v="4"/>
    <x v="0"/>
    <s v="Q1"/>
    <x v="1"/>
    <n v="28.89"/>
    <n v="0"/>
    <n v="2500"/>
    <n v="250"/>
    <n v="625000"/>
    <n v="0.28888888888888886"/>
    <x v="0"/>
    <x v="5"/>
    <s v="Feb"/>
    <x v="0"/>
    <s v="2024-Feb"/>
    <n v="8"/>
    <s v="FREQUENT"/>
  </r>
  <r>
    <x v="1934"/>
    <d v="2025-01-07T00:00:00"/>
    <x v="164"/>
    <s v="Amit Mehta"/>
    <s v="Male"/>
    <n v="33"/>
    <x v="8"/>
    <x v="2"/>
    <s v="P601"/>
    <x v="17"/>
    <x v="6"/>
    <x v="0"/>
    <n v="3000"/>
    <x v="4"/>
    <x v="178"/>
    <n v="2100"/>
    <n v="-600"/>
    <x v="1"/>
    <x v="1"/>
    <s v="Q1"/>
    <x v="2"/>
    <n v="22.22"/>
    <n v="-4200"/>
    <n v="3000"/>
    <n v="300"/>
    <n v="900000"/>
    <n v="0.22222222222222221"/>
    <x v="1"/>
    <x v="11"/>
    <s v="Jan"/>
    <x v="0"/>
    <s v="2025-Jan"/>
    <n v="2"/>
    <s v="REGULAR"/>
  </r>
  <r>
    <x v="1935"/>
    <d v="2025-11-04T00:00:00"/>
    <x v="76"/>
    <s v="Ananya Joshi"/>
    <s v="Female"/>
    <n v="20"/>
    <x v="1"/>
    <x v="1"/>
    <s v="P101"/>
    <x v="5"/>
    <x v="4"/>
    <x v="1"/>
    <n v="55000"/>
    <x v="4"/>
    <x v="348"/>
    <n v="120000"/>
    <n v="28500"/>
    <x v="1"/>
    <x v="0"/>
    <s v="Q4"/>
    <x v="0"/>
    <n v="19.190000000000001"/>
    <n v="0"/>
    <n v="165000"/>
    <n v="16500"/>
    <n v="2722500000"/>
    <n v="0.19191919191919191"/>
    <x v="1"/>
    <x v="10"/>
    <s v="Nov"/>
    <x v="3"/>
    <s v="2025-Nov"/>
    <n v="2"/>
    <s v="REGULAR"/>
  </r>
  <r>
    <x v="1936"/>
    <d v="2025-06-15T00:00:00"/>
    <x v="49"/>
    <s v="Simran Reddy"/>
    <s v="Female"/>
    <n v="24"/>
    <x v="0"/>
    <x v="0"/>
    <s v="P302"/>
    <x v="15"/>
    <x v="3"/>
    <x v="1"/>
    <n v="2200"/>
    <x v="1"/>
    <x v="349"/>
    <n v="4200"/>
    <n v="1410"/>
    <x v="3"/>
    <x v="0"/>
    <s v="Q2"/>
    <x v="1"/>
    <n v="25.13"/>
    <n v="0"/>
    <n v="6600"/>
    <n v="990"/>
    <n v="6534000"/>
    <n v="0.25133689839572193"/>
    <x v="1"/>
    <x v="4"/>
    <s v="Jun"/>
    <x v="1"/>
    <s v="2025-Jun"/>
    <n v="6"/>
    <s v="FREQUENT"/>
  </r>
  <r>
    <x v="1937"/>
    <d v="2025-08-13T00:00:00"/>
    <x v="456"/>
    <s v="Varun Patel"/>
    <s v="Male"/>
    <n v="34"/>
    <x v="6"/>
    <x v="2"/>
    <s v="P502"/>
    <x v="7"/>
    <x v="5"/>
    <x v="2"/>
    <n v="700"/>
    <x v="2"/>
    <x v="7"/>
    <n v="1140"/>
    <n v="190"/>
    <x v="3"/>
    <x v="0"/>
    <s v="Q3"/>
    <x v="0"/>
    <n v="14.29"/>
    <n v="0"/>
    <n v="1400"/>
    <n v="70"/>
    <n v="98000"/>
    <n v="0.14285714285714285"/>
    <x v="1"/>
    <x v="3"/>
    <s v="Aug"/>
    <x v="2"/>
    <s v="2025-Aug"/>
    <n v="9"/>
    <s v="FREQUENT"/>
  </r>
  <r>
    <x v="1938"/>
    <d v="2024-12-26T00:00:00"/>
    <x v="302"/>
    <s v="Akash Singh"/>
    <s v="Female"/>
    <n v="34"/>
    <x v="9"/>
    <x v="0"/>
    <s v="P603"/>
    <x v="22"/>
    <x v="6"/>
    <x v="0"/>
    <n v="1200"/>
    <x v="3"/>
    <x v="214"/>
    <n v="800"/>
    <n v="400"/>
    <x v="2"/>
    <x v="0"/>
    <s v="Q4"/>
    <x v="2"/>
    <n v="33.33"/>
    <n v="0"/>
    <n v="1200"/>
    <n v="0"/>
    <n v="0"/>
    <n v="0.33333333333333331"/>
    <x v="0"/>
    <x v="8"/>
    <s v="Dec"/>
    <x v="3"/>
    <s v="2024-Dec"/>
    <n v="3"/>
    <s v="REGULAR"/>
  </r>
  <r>
    <x v="1939"/>
    <d v="2024-04-11T00:00:00"/>
    <x v="173"/>
    <s v="Priya Gupta"/>
    <s v="Female"/>
    <n v="28"/>
    <x v="9"/>
    <x v="0"/>
    <s v="P702"/>
    <x v="14"/>
    <x v="2"/>
    <x v="0"/>
    <n v="7000"/>
    <x v="3"/>
    <x v="148"/>
    <n v="5200"/>
    <n v="1800"/>
    <x v="0"/>
    <x v="0"/>
    <s v="Q2"/>
    <x v="0"/>
    <n v="25.71"/>
    <n v="0"/>
    <n v="7000"/>
    <n v="0"/>
    <n v="0"/>
    <n v="0.25714285714285712"/>
    <x v="0"/>
    <x v="7"/>
    <s v="Apr"/>
    <x v="1"/>
    <s v="2024-Apr"/>
    <n v="17"/>
    <s v="FREQUENT"/>
  </r>
  <r>
    <x v="1940"/>
    <d v="2024-07-11T00:00:00"/>
    <x v="457"/>
    <s v="Nikhil Sharma"/>
    <s v="Male"/>
    <n v="45"/>
    <x v="11"/>
    <x v="3"/>
    <s v="P105"/>
    <x v="20"/>
    <x v="4"/>
    <x v="2"/>
    <n v="22000"/>
    <x v="0"/>
    <x v="235"/>
    <n v="33000"/>
    <n v="2200"/>
    <x v="1"/>
    <x v="0"/>
    <s v="Q3"/>
    <x v="1"/>
    <n v="6.25"/>
    <n v="0"/>
    <n v="44000"/>
    <n v="8800"/>
    <n v="387200000"/>
    <n v="6.25E-2"/>
    <x v="0"/>
    <x v="2"/>
    <s v="Jul"/>
    <x v="2"/>
    <s v="2024-Jul"/>
    <n v="1"/>
    <s v="REGULAR"/>
  </r>
  <r>
    <x v="1941"/>
    <d v="2024-05-17T00:00:00"/>
    <x v="47"/>
    <s v="Meera Verma"/>
    <s v="Male"/>
    <n v="53"/>
    <x v="8"/>
    <x v="2"/>
    <s v="P603"/>
    <x v="22"/>
    <x v="6"/>
    <x v="0"/>
    <n v="1200"/>
    <x v="0"/>
    <x v="317"/>
    <n v="800"/>
    <n v="160"/>
    <x v="2"/>
    <x v="0"/>
    <s v="Q2"/>
    <x v="1"/>
    <n v="16.670000000000002"/>
    <n v="0"/>
    <n v="1200"/>
    <n v="240"/>
    <n v="288000"/>
    <n v="0.16666666666666666"/>
    <x v="0"/>
    <x v="1"/>
    <s v="May"/>
    <x v="1"/>
    <s v="2024-May"/>
    <n v="12"/>
    <s v="FREQUENT"/>
  </r>
  <r>
    <x v="1942"/>
    <d v="2024-10-11T00:00:00"/>
    <x v="134"/>
    <s v="Varun Verma"/>
    <s v="Male"/>
    <n v="58"/>
    <x v="9"/>
    <x v="0"/>
    <s v="P105"/>
    <x v="20"/>
    <x v="4"/>
    <x v="0"/>
    <n v="22000"/>
    <x v="4"/>
    <x v="131"/>
    <n v="16500"/>
    <n v="3300"/>
    <x v="3"/>
    <x v="0"/>
    <s v="Q4"/>
    <x v="2"/>
    <n v="16.670000000000002"/>
    <n v="0"/>
    <n v="22000"/>
    <n v="2200"/>
    <n v="48400000"/>
    <n v="0.16666666666666666"/>
    <x v="0"/>
    <x v="6"/>
    <s v="Oct"/>
    <x v="3"/>
    <s v="2024-Oct"/>
    <n v="3"/>
    <s v="REGULAR"/>
  </r>
  <r>
    <x v="1943"/>
    <d v="2025-07-17T00:00:00"/>
    <x v="365"/>
    <s v="Sahil Patel"/>
    <s v="Male"/>
    <n v="44"/>
    <x v="6"/>
    <x v="2"/>
    <s v="P301"/>
    <x v="21"/>
    <x v="3"/>
    <x v="0"/>
    <n v="900"/>
    <x v="1"/>
    <x v="242"/>
    <n v="550"/>
    <n v="215"/>
    <x v="1"/>
    <x v="0"/>
    <s v="Q3"/>
    <x v="2"/>
    <n v="28.1"/>
    <n v="0"/>
    <n v="900"/>
    <n v="135"/>
    <n v="121500"/>
    <n v="0.28104575163398693"/>
    <x v="1"/>
    <x v="2"/>
    <s v="Jul"/>
    <x v="2"/>
    <s v="2025-Jul"/>
    <n v="4"/>
    <s v="OCASSIONAL"/>
  </r>
  <r>
    <x v="1944"/>
    <d v="2024-06-16T00:00:00"/>
    <x v="180"/>
    <s v="Karan Mishra"/>
    <s v="Female"/>
    <n v="52"/>
    <x v="4"/>
    <x v="3"/>
    <s v="P402"/>
    <x v="10"/>
    <x v="0"/>
    <x v="0"/>
    <n v="600"/>
    <x v="1"/>
    <x v="6"/>
    <n v="380"/>
    <n v="0"/>
    <x v="2"/>
    <x v="2"/>
    <s v="Q2"/>
    <x v="1"/>
    <n v="0"/>
    <n v="-380"/>
    <n v="600"/>
    <n v="90"/>
    <n v="54000"/>
    <n v="0"/>
    <x v="0"/>
    <x v="4"/>
    <s v="Jun"/>
    <x v="1"/>
    <s v="2024-Jun"/>
    <n v="5"/>
    <s v="FREQUENT"/>
  </r>
  <r>
    <x v="1945"/>
    <d v="2025-11-23T00:00:00"/>
    <x v="269"/>
    <s v="Amit Singh"/>
    <s v="Female"/>
    <n v="52"/>
    <x v="7"/>
    <x v="1"/>
    <s v="P403"/>
    <x v="6"/>
    <x v="0"/>
    <x v="0"/>
    <n v="2500"/>
    <x v="4"/>
    <x v="79"/>
    <n v="1500"/>
    <n v="750"/>
    <x v="0"/>
    <x v="0"/>
    <s v="Q4"/>
    <x v="0"/>
    <n v="33.33"/>
    <n v="0"/>
    <n v="2500"/>
    <n v="250"/>
    <n v="625000"/>
    <n v="0.33333333333333331"/>
    <x v="1"/>
    <x v="10"/>
    <s v="Nov"/>
    <x v="3"/>
    <s v="2025-Nov"/>
    <n v="15"/>
    <s v="FREQUENT"/>
  </r>
  <r>
    <x v="1946"/>
    <d v="2024-07-27T00:00:00"/>
    <x v="180"/>
    <s v="Karan Mishra"/>
    <s v="Female"/>
    <n v="52"/>
    <x v="4"/>
    <x v="3"/>
    <s v="P103"/>
    <x v="19"/>
    <x v="4"/>
    <x v="0"/>
    <n v="2500"/>
    <x v="4"/>
    <x v="79"/>
    <n v="1600"/>
    <n v="650"/>
    <x v="2"/>
    <x v="0"/>
    <s v="Q3"/>
    <x v="1"/>
    <n v="28.89"/>
    <n v="0"/>
    <n v="2500"/>
    <n v="250"/>
    <n v="625000"/>
    <n v="0.28888888888888886"/>
    <x v="0"/>
    <x v="2"/>
    <s v="Jul"/>
    <x v="2"/>
    <s v="2024-Jul"/>
    <n v="5"/>
    <s v="FREQUENT"/>
  </r>
  <r>
    <x v="1947"/>
    <d v="2025-10-10T00:00:00"/>
    <x v="70"/>
    <s v="Akash Joshi"/>
    <s v="Female"/>
    <n v="59"/>
    <x v="11"/>
    <x v="3"/>
    <s v="P703"/>
    <x v="2"/>
    <x v="2"/>
    <x v="2"/>
    <n v="4000"/>
    <x v="4"/>
    <x v="137"/>
    <n v="5800"/>
    <n v="1400"/>
    <x v="2"/>
    <x v="0"/>
    <s v="Q4"/>
    <x v="1"/>
    <n v="19.440000000000001"/>
    <n v="0"/>
    <n v="8000"/>
    <n v="800"/>
    <n v="6400000"/>
    <n v="0.19444444444444445"/>
    <x v="1"/>
    <x v="6"/>
    <s v="Oct"/>
    <x v="3"/>
    <s v="2025-Oct"/>
    <n v="10"/>
    <s v="FREQUENT"/>
  </r>
  <r>
    <x v="1948"/>
    <d v="2025-07-31T00:00:00"/>
    <x v="441"/>
    <s v="Meera Mehta"/>
    <s v="Female"/>
    <n v="23"/>
    <x v="8"/>
    <x v="2"/>
    <s v="P702"/>
    <x v="14"/>
    <x v="2"/>
    <x v="0"/>
    <n v="7000"/>
    <x v="2"/>
    <x v="110"/>
    <n v="5200"/>
    <n v="1450"/>
    <x v="2"/>
    <x v="0"/>
    <s v="Q3"/>
    <x v="2"/>
    <n v="21.8"/>
    <n v="0"/>
    <n v="7000"/>
    <n v="350"/>
    <n v="2450000"/>
    <n v="0.21804511278195488"/>
    <x v="1"/>
    <x v="2"/>
    <s v="Jul"/>
    <x v="2"/>
    <s v="2025-Jul"/>
    <n v="5"/>
    <s v="FREQUENT"/>
  </r>
  <r>
    <x v="1949"/>
    <d v="2024-06-16T00:00:00"/>
    <x v="10"/>
    <s v="Pooja Mehta"/>
    <s v="Male"/>
    <n v="36"/>
    <x v="2"/>
    <x v="2"/>
    <s v="P403"/>
    <x v="6"/>
    <x v="0"/>
    <x v="1"/>
    <n v="2500"/>
    <x v="4"/>
    <x v="67"/>
    <n v="4500"/>
    <n v="2250"/>
    <x v="0"/>
    <x v="0"/>
    <s v="Q2"/>
    <x v="0"/>
    <n v="33.33"/>
    <n v="0"/>
    <n v="7500"/>
    <n v="750"/>
    <n v="5625000"/>
    <n v="0.33333333333333331"/>
    <x v="0"/>
    <x v="4"/>
    <s v="Jun"/>
    <x v="1"/>
    <s v="2024-Jun"/>
    <n v="23"/>
    <s v="FREQUENT"/>
  </r>
  <r>
    <x v="1950"/>
    <d v="2025-03-20T00:00:00"/>
    <x v="280"/>
    <s v="Vikram Mehta"/>
    <s v="Female"/>
    <n v="25"/>
    <x v="3"/>
    <x v="1"/>
    <s v="P402"/>
    <x v="10"/>
    <x v="0"/>
    <x v="2"/>
    <n v="600"/>
    <x v="4"/>
    <x v="11"/>
    <n v="760"/>
    <n v="320"/>
    <x v="1"/>
    <x v="0"/>
    <s v="Q1"/>
    <x v="2"/>
    <n v="29.63"/>
    <n v="0"/>
    <n v="1200"/>
    <n v="120"/>
    <n v="144000"/>
    <n v="0.29629629629629628"/>
    <x v="1"/>
    <x v="0"/>
    <s v="Mar"/>
    <x v="0"/>
    <s v="2025-Mar"/>
    <n v="20"/>
    <s v="FREQUENT"/>
  </r>
  <r>
    <x v="1951"/>
    <d v="2024-03-20T00:00:00"/>
    <x v="121"/>
    <s v="Varun Mehta"/>
    <s v="Female"/>
    <n v="38"/>
    <x v="2"/>
    <x v="2"/>
    <s v="P301"/>
    <x v="21"/>
    <x v="3"/>
    <x v="2"/>
    <n v="900"/>
    <x v="1"/>
    <x v="57"/>
    <n v="1100"/>
    <n v="430"/>
    <x v="1"/>
    <x v="0"/>
    <s v="Q1"/>
    <x v="0"/>
    <n v="28.1"/>
    <n v="0"/>
    <n v="1800"/>
    <n v="270"/>
    <n v="486000"/>
    <n v="0.28104575163398693"/>
    <x v="0"/>
    <x v="0"/>
    <s v="Mar"/>
    <x v="0"/>
    <s v="2024-Mar"/>
    <n v="7"/>
    <s v="FREQUENT"/>
  </r>
  <r>
    <x v="1952"/>
    <d v="2025-07-15T00:00:00"/>
    <x v="458"/>
    <s v="Ananya Patel"/>
    <s v="Male"/>
    <n v="31"/>
    <x v="3"/>
    <x v="1"/>
    <s v="P403"/>
    <x v="6"/>
    <x v="0"/>
    <x v="0"/>
    <n v="2500"/>
    <x v="4"/>
    <x v="79"/>
    <n v="1500"/>
    <n v="750"/>
    <x v="1"/>
    <x v="0"/>
    <s v="Q3"/>
    <x v="2"/>
    <n v="33.33"/>
    <n v="0"/>
    <n v="2500"/>
    <n v="250"/>
    <n v="625000"/>
    <n v="0.33333333333333331"/>
    <x v="1"/>
    <x v="2"/>
    <s v="Jul"/>
    <x v="2"/>
    <s v="2025-Jul"/>
    <n v="1"/>
    <s v="REGULAR"/>
  </r>
  <r>
    <x v="1953"/>
    <d v="2025-01-06T00:00:00"/>
    <x v="182"/>
    <s v="Vikram Shah"/>
    <s v="Male"/>
    <n v="26"/>
    <x v="8"/>
    <x v="2"/>
    <s v="P303"/>
    <x v="4"/>
    <x v="3"/>
    <x v="0"/>
    <n v="3500"/>
    <x v="2"/>
    <x v="101"/>
    <n v="2300"/>
    <n v="1025"/>
    <x v="3"/>
    <x v="0"/>
    <s v="Q1"/>
    <x v="1"/>
    <n v="30.83"/>
    <n v="0"/>
    <n v="3500"/>
    <n v="175"/>
    <n v="612500"/>
    <n v="0.30827067669172931"/>
    <x v="1"/>
    <x v="11"/>
    <s v="Jan"/>
    <x v="0"/>
    <s v="2025-Jan"/>
    <n v="14"/>
    <s v="FREQUENT"/>
  </r>
  <r>
    <x v="1954"/>
    <d v="2024-08-19T00:00:00"/>
    <x v="261"/>
    <s v="Amit Reddy"/>
    <s v="Male"/>
    <n v="32"/>
    <x v="6"/>
    <x v="2"/>
    <s v="P301"/>
    <x v="21"/>
    <x v="3"/>
    <x v="0"/>
    <n v="900"/>
    <x v="4"/>
    <x v="89"/>
    <n v="550"/>
    <n v="260"/>
    <x v="1"/>
    <x v="0"/>
    <s v="Q3"/>
    <x v="0"/>
    <n v="32.1"/>
    <n v="0"/>
    <n v="900"/>
    <n v="90"/>
    <n v="81000"/>
    <n v="0.32098765432098764"/>
    <x v="0"/>
    <x v="3"/>
    <s v="Aug"/>
    <x v="2"/>
    <s v="2024-Aug"/>
    <n v="12"/>
    <s v="FREQUENT"/>
  </r>
  <r>
    <x v="1955"/>
    <d v="2024-08-15T00:00:00"/>
    <x v="165"/>
    <s v="Karan Reddy"/>
    <s v="Female"/>
    <n v="57"/>
    <x v="8"/>
    <x v="2"/>
    <s v="P402"/>
    <x v="10"/>
    <x v="0"/>
    <x v="0"/>
    <n v="600"/>
    <x v="3"/>
    <x v="55"/>
    <n v="380"/>
    <n v="220"/>
    <x v="4"/>
    <x v="0"/>
    <s v="Q3"/>
    <x v="2"/>
    <n v="36.67"/>
    <n v="0"/>
    <n v="600"/>
    <n v="0"/>
    <n v="0"/>
    <n v="0.36666666666666664"/>
    <x v="0"/>
    <x v="3"/>
    <s v="Aug"/>
    <x v="2"/>
    <s v="2024-Aug"/>
    <n v="4"/>
    <s v="OCASSIONAL"/>
  </r>
  <r>
    <x v="1956"/>
    <d v="2024-05-06T00:00:00"/>
    <x v="148"/>
    <s v="Neha Das"/>
    <s v="Male"/>
    <n v="38"/>
    <x v="9"/>
    <x v="0"/>
    <s v="P201"/>
    <x v="9"/>
    <x v="1"/>
    <x v="0"/>
    <n v="8500"/>
    <x v="4"/>
    <x v="122"/>
    <n v="6500"/>
    <n v="1150"/>
    <x v="2"/>
    <x v="0"/>
    <s v="Q2"/>
    <x v="0"/>
    <n v="15.03"/>
    <n v="0"/>
    <n v="8500"/>
    <n v="850"/>
    <n v="7225000"/>
    <n v="0.15032679738562091"/>
    <x v="0"/>
    <x v="1"/>
    <s v="May"/>
    <x v="1"/>
    <s v="2024-May"/>
    <n v="21"/>
    <s v="FREQUENT"/>
  </r>
  <r>
    <x v="1957"/>
    <d v="2025-08-25T00:00:00"/>
    <x v="290"/>
    <s v="Rohan Verma"/>
    <s v="Male"/>
    <n v="45"/>
    <x v="2"/>
    <x v="2"/>
    <s v="P502"/>
    <x v="7"/>
    <x v="5"/>
    <x v="1"/>
    <n v="700"/>
    <x v="0"/>
    <x v="343"/>
    <n v="1710"/>
    <n v="-30"/>
    <x v="1"/>
    <x v="0"/>
    <s v="Q3"/>
    <x v="0"/>
    <n v="-1.79"/>
    <n v="0"/>
    <n v="2100"/>
    <n v="420"/>
    <n v="882000"/>
    <n v="-1.7857142857142856E-2"/>
    <x v="1"/>
    <x v="3"/>
    <s v="Aug"/>
    <x v="2"/>
    <s v="2025-Aug"/>
    <n v="17"/>
    <s v="FREQUENT"/>
  </r>
  <r>
    <x v="1958"/>
    <d v="2025-08-08T00:00:00"/>
    <x v="362"/>
    <s v="Rohan Verma"/>
    <s v="Female"/>
    <n v="37"/>
    <x v="0"/>
    <x v="0"/>
    <s v="P302"/>
    <x v="15"/>
    <x v="3"/>
    <x v="0"/>
    <n v="2200"/>
    <x v="0"/>
    <x v="76"/>
    <n v="1400"/>
    <n v="360"/>
    <x v="2"/>
    <x v="0"/>
    <s v="Q3"/>
    <x v="0"/>
    <n v="20.45"/>
    <n v="0"/>
    <n v="2200"/>
    <n v="440"/>
    <n v="968000"/>
    <n v="0.20454545454545456"/>
    <x v="1"/>
    <x v="3"/>
    <s v="Aug"/>
    <x v="2"/>
    <s v="2025-Aug"/>
    <n v="7"/>
    <s v="FREQUENT"/>
  </r>
  <r>
    <x v="1959"/>
    <d v="2024-02-19T00:00:00"/>
    <x v="173"/>
    <s v="Priya Gupta"/>
    <s v="Female"/>
    <n v="28"/>
    <x v="9"/>
    <x v="0"/>
    <s v="P201"/>
    <x v="9"/>
    <x v="1"/>
    <x v="0"/>
    <n v="8500"/>
    <x v="2"/>
    <x v="96"/>
    <n v="6500"/>
    <n v="1575"/>
    <x v="1"/>
    <x v="0"/>
    <s v="Q1"/>
    <x v="0"/>
    <n v="19.5"/>
    <n v="0"/>
    <n v="8500"/>
    <n v="425"/>
    <n v="3612500"/>
    <n v="0.19504643962848298"/>
    <x v="0"/>
    <x v="5"/>
    <s v="Feb"/>
    <x v="0"/>
    <s v="2024-Feb"/>
    <n v="17"/>
    <s v="FREQUENT"/>
  </r>
  <r>
    <x v="1960"/>
    <d v="2024-07-04T00:00:00"/>
    <x v="138"/>
    <s v="Simran Malhotra"/>
    <s v="Male"/>
    <n v="58"/>
    <x v="1"/>
    <x v="1"/>
    <s v="P401"/>
    <x v="0"/>
    <x v="0"/>
    <x v="0"/>
    <n v="800"/>
    <x v="4"/>
    <x v="74"/>
    <n v="500"/>
    <n v="220"/>
    <x v="0"/>
    <x v="0"/>
    <s v="Q3"/>
    <x v="2"/>
    <n v="30.56"/>
    <n v="0"/>
    <n v="800"/>
    <n v="80"/>
    <n v="64000"/>
    <n v="0.30555555555555558"/>
    <x v="0"/>
    <x v="2"/>
    <s v="Jul"/>
    <x v="2"/>
    <s v="2024-Jul"/>
    <n v="5"/>
    <s v="FREQUENT"/>
  </r>
  <r>
    <x v="1961"/>
    <d v="2025-06-28T00:00:00"/>
    <x v="360"/>
    <s v="Simran Nair"/>
    <s v="Female"/>
    <n v="41"/>
    <x v="10"/>
    <x v="3"/>
    <s v="P601"/>
    <x v="17"/>
    <x v="6"/>
    <x v="0"/>
    <n v="3000"/>
    <x v="4"/>
    <x v="129"/>
    <n v="2100"/>
    <n v="600"/>
    <x v="2"/>
    <x v="0"/>
    <s v="Q2"/>
    <x v="1"/>
    <n v="22.22"/>
    <n v="0"/>
    <n v="3000"/>
    <n v="300"/>
    <n v="900000"/>
    <n v="0.22222222222222221"/>
    <x v="1"/>
    <x v="4"/>
    <s v="Jun"/>
    <x v="1"/>
    <s v="2025-Jun"/>
    <n v="10"/>
    <s v="FREQUENT"/>
  </r>
  <r>
    <x v="1962"/>
    <d v="2025-05-03T00:00:00"/>
    <x v="157"/>
    <s v="Ananya Nair"/>
    <s v="Male"/>
    <n v="47"/>
    <x v="11"/>
    <x v="3"/>
    <s v="P602"/>
    <x v="18"/>
    <x v="6"/>
    <x v="0"/>
    <n v="3500"/>
    <x v="4"/>
    <x v="30"/>
    <n v="2500"/>
    <n v="650"/>
    <x v="1"/>
    <x v="0"/>
    <s v="Q2"/>
    <x v="1"/>
    <n v="20.63"/>
    <n v="0"/>
    <n v="3500"/>
    <n v="350"/>
    <n v="1225000"/>
    <n v="0.20634920634920634"/>
    <x v="1"/>
    <x v="1"/>
    <s v="May"/>
    <x v="1"/>
    <s v="2025-May"/>
    <n v="9"/>
    <s v="FREQUENT"/>
  </r>
  <r>
    <x v="1963"/>
    <d v="2025-06-09T00:00:00"/>
    <x v="107"/>
    <s v="Arjun Joshi"/>
    <s v="Male"/>
    <n v="37"/>
    <x v="1"/>
    <x v="1"/>
    <s v="P703"/>
    <x v="2"/>
    <x v="2"/>
    <x v="2"/>
    <n v="4000"/>
    <x v="1"/>
    <x v="71"/>
    <n v="5800"/>
    <n v="1000"/>
    <x v="1"/>
    <x v="0"/>
    <s v="Q2"/>
    <x v="2"/>
    <n v="14.71"/>
    <n v="0"/>
    <n v="8000"/>
    <n v="1200"/>
    <n v="9600000"/>
    <n v="0.14705882352941177"/>
    <x v="1"/>
    <x v="4"/>
    <s v="Jun"/>
    <x v="1"/>
    <s v="2025-Jun"/>
    <n v="4"/>
    <s v="OCASSIONAL"/>
  </r>
  <r>
    <x v="1964"/>
    <d v="2025-01-22T00:00:00"/>
    <x v="44"/>
    <s v="Riya Shah"/>
    <s v="Male"/>
    <n v="56"/>
    <x v="11"/>
    <x v="3"/>
    <s v="P602"/>
    <x v="18"/>
    <x v="6"/>
    <x v="0"/>
    <n v="3500"/>
    <x v="2"/>
    <x v="101"/>
    <n v="2500"/>
    <n v="825"/>
    <x v="3"/>
    <x v="0"/>
    <s v="Q1"/>
    <x v="1"/>
    <n v="24.81"/>
    <n v="0"/>
    <n v="3500"/>
    <n v="175"/>
    <n v="612500"/>
    <n v="0.24812030075187969"/>
    <x v="1"/>
    <x v="11"/>
    <s v="Jan"/>
    <x v="0"/>
    <s v="2025-Jan"/>
    <n v="4"/>
    <s v="OCASSIONAL"/>
  </r>
  <r>
    <x v="1965"/>
    <d v="2025-10-16T00:00:00"/>
    <x v="330"/>
    <s v="Meera Gupta"/>
    <s v="Male"/>
    <n v="22"/>
    <x v="2"/>
    <x v="2"/>
    <s v="P401"/>
    <x v="0"/>
    <x v="0"/>
    <x v="1"/>
    <n v="800"/>
    <x v="1"/>
    <x v="119"/>
    <n v="1500"/>
    <n v="540"/>
    <x v="3"/>
    <x v="0"/>
    <s v="Q4"/>
    <x v="1"/>
    <n v="26.47"/>
    <n v="0"/>
    <n v="2400"/>
    <n v="360"/>
    <n v="864000"/>
    <n v="0.26470588235294118"/>
    <x v="1"/>
    <x v="6"/>
    <s v="Oct"/>
    <x v="3"/>
    <s v="2025-Oct"/>
    <n v="6"/>
    <s v="FREQUENT"/>
  </r>
  <r>
    <x v="1966"/>
    <d v="2025-09-15T00:00:00"/>
    <x v="138"/>
    <s v="Simran Malhotra"/>
    <s v="Male"/>
    <n v="58"/>
    <x v="1"/>
    <x v="1"/>
    <s v="P403"/>
    <x v="6"/>
    <x v="0"/>
    <x v="0"/>
    <n v="2500"/>
    <x v="2"/>
    <x v="104"/>
    <n v="1500"/>
    <n v="875"/>
    <x v="3"/>
    <x v="0"/>
    <s v="Q3"/>
    <x v="2"/>
    <n v="36.840000000000003"/>
    <n v="0"/>
    <n v="2500"/>
    <n v="125"/>
    <n v="312500"/>
    <n v="0.36842105263157893"/>
    <x v="1"/>
    <x v="9"/>
    <s v="Sep"/>
    <x v="2"/>
    <s v="2025-Sep"/>
    <n v="5"/>
    <s v="FREQUENT"/>
  </r>
  <r>
    <x v="1967"/>
    <d v="2024-12-28T00:00:00"/>
    <x v="360"/>
    <s v="Simran Nair"/>
    <s v="Female"/>
    <n v="41"/>
    <x v="10"/>
    <x v="3"/>
    <s v="P501"/>
    <x v="13"/>
    <x v="5"/>
    <x v="0"/>
    <n v="550"/>
    <x v="3"/>
    <x v="313"/>
    <n v="450"/>
    <n v="100"/>
    <x v="2"/>
    <x v="0"/>
    <s v="Q4"/>
    <x v="1"/>
    <n v="18.18"/>
    <n v="0"/>
    <n v="550"/>
    <n v="0"/>
    <n v="0"/>
    <n v="0.18181818181818182"/>
    <x v="0"/>
    <x v="8"/>
    <s v="Dec"/>
    <x v="3"/>
    <s v="2024-Dec"/>
    <n v="10"/>
    <s v="FREQUENT"/>
  </r>
  <r>
    <x v="1968"/>
    <d v="2025-03-14T00:00:00"/>
    <x v="299"/>
    <s v="Vikram Nair"/>
    <s v="Male"/>
    <n v="60"/>
    <x v="5"/>
    <x v="0"/>
    <s v="P503"/>
    <x v="12"/>
    <x v="5"/>
    <x v="2"/>
    <n v="450"/>
    <x v="2"/>
    <x v="6"/>
    <n v="660"/>
    <n v="0"/>
    <x v="0"/>
    <x v="2"/>
    <s v="Q1"/>
    <x v="2"/>
    <n v="0"/>
    <n v="-660"/>
    <n v="900"/>
    <n v="45"/>
    <n v="40500"/>
    <n v="0"/>
    <x v="1"/>
    <x v="0"/>
    <s v="Mar"/>
    <x v="0"/>
    <s v="2025-Mar"/>
    <n v="4"/>
    <s v="OCASSIONAL"/>
  </r>
  <r>
    <x v="1969"/>
    <d v="2024-08-22T00:00:00"/>
    <x v="214"/>
    <s v="Meera Sharma"/>
    <s v="Male"/>
    <n v="23"/>
    <x v="8"/>
    <x v="2"/>
    <s v="P302"/>
    <x v="15"/>
    <x v="3"/>
    <x v="1"/>
    <n v="2200"/>
    <x v="4"/>
    <x v="181"/>
    <n v="4200"/>
    <n v="1740"/>
    <x v="2"/>
    <x v="0"/>
    <s v="Q3"/>
    <x v="0"/>
    <n v="29.29"/>
    <n v="0"/>
    <n v="6600"/>
    <n v="660"/>
    <n v="4356000"/>
    <n v="0.29292929292929293"/>
    <x v="0"/>
    <x v="3"/>
    <s v="Aug"/>
    <x v="2"/>
    <s v="2024-Aug"/>
    <n v="19"/>
    <s v="FREQUENT"/>
  </r>
  <r>
    <x v="1970"/>
    <d v="2024-11-08T00:00:00"/>
    <x v="135"/>
    <s v="Karan Singh"/>
    <s v="Female"/>
    <n v="47"/>
    <x v="5"/>
    <x v="0"/>
    <s v="P403"/>
    <x v="6"/>
    <x v="0"/>
    <x v="1"/>
    <n v="2500"/>
    <x v="2"/>
    <x v="255"/>
    <n v="4500"/>
    <n v="2625"/>
    <x v="3"/>
    <x v="0"/>
    <s v="Q4"/>
    <x v="1"/>
    <n v="36.840000000000003"/>
    <n v="0"/>
    <n v="7500"/>
    <n v="375"/>
    <n v="2812500"/>
    <n v="0.36842105263157893"/>
    <x v="0"/>
    <x v="10"/>
    <s v="Nov"/>
    <x v="3"/>
    <s v="2024-Nov"/>
    <n v="9"/>
    <s v="FREQUENT"/>
  </r>
  <r>
    <x v="1971"/>
    <d v="2025-10-11T00:00:00"/>
    <x v="78"/>
    <s v="Nikhil Patel"/>
    <s v="Male"/>
    <n v="25"/>
    <x v="8"/>
    <x v="2"/>
    <s v="P103"/>
    <x v="19"/>
    <x v="4"/>
    <x v="0"/>
    <n v="2500"/>
    <x v="2"/>
    <x v="104"/>
    <n v="1600"/>
    <n v="775"/>
    <x v="1"/>
    <x v="0"/>
    <s v="Q4"/>
    <x v="0"/>
    <n v="32.630000000000003"/>
    <n v="0"/>
    <n v="2500"/>
    <n v="125"/>
    <n v="312500"/>
    <n v="0.32631578947368423"/>
    <x v="1"/>
    <x v="6"/>
    <s v="Oct"/>
    <x v="3"/>
    <s v="2025-Oct"/>
    <n v="11"/>
    <s v="FREQUENT"/>
  </r>
  <r>
    <x v="1972"/>
    <d v="2024-04-05T00:00:00"/>
    <x v="232"/>
    <s v="Aditya Nair"/>
    <s v="Female"/>
    <n v="44"/>
    <x v="1"/>
    <x v="1"/>
    <s v="P201"/>
    <x v="9"/>
    <x v="1"/>
    <x v="2"/>
    <n v="8500"/>
    <x v="4"/>
    <x v="118"/>
    <n v="13000"/>
    <n v="2300"/>
    <x v="2"/>
    <x v="0"/>
    <s v="Q2"/>
    <x v="1"/>
    <n v="15.03"/>
    <n v="0"/>
    <n v="17000"/>
    <n v="1700"/>
    <n v="28900000"/>
    <n v="0.15032679738562091"/>
    <x v="0"/>
    <x v="7"/>
    <s v="Apr"/>
    <x v="1"/>
    <s v="2024-Apr"/>
    <n v="7"/>
    <s v="FREQUENT"/>
  </r>
  <r>
    <x v="1973"/>
    <d v="2024-10-19T00:00:00"/>
    <x v="390"/>
    <s v="Simran Nair"/>
    <s v="Male"/>
    <n v="42"/>
    <x v="1"/>
    <x v="1"/>
    <s v="P601"/>
    <x v="17"/>
    <x v="6"/>
    <x v="0"/>
    <n v="3000"/>
    <x v="3"/>
    <x v="123"/>
    <n v="2100"/>
    <n v="900"/>
    <x v="0"/>
    <x v="0"/>
    <s v="Q4"/>
    <x v="2"/>
    <n v="30"/>
    <n v="0"/>
    <n v="3000"/>
    <n v="0"/>
    <n v="0"/>
    <n v="0.3"/>
    <x v="0"/>
    <x v="6"/>
    <s v="Oct"/>
    <x v="3"/>
    <s v="2024-Oct"/>
    <n v="3"/>
    <s v="REGULAR"/>
  </r>
  <r>
    <x v="1974"/>
    <d v="2024-01-11T00:00:00"/>
    <x v="155"/>
    <s v="Varun Verma"/>
    <s v="Female"/>
    <n v="23"/>
    <x v="0"/>
    <x v="0"/>
    <s v="P403"/>
    <x v="6"/>
    <x v="0"/>
    <x v="0"/>
    <n v="2500"/>
    <x v="2"/>
    <x v="6"/>
    <n v="1500"/>
    <n v="0"/>
    <x v="3"/>
    <x v="2"/>
    <s v="Q1"/>
    <x v="0"/>
    <n v="0"/>
    <n v="-1500"/>
    <n v="2500"/>
    <n v="125"/>
    <n v="312500"/>
    <n v="0"/>
    <x v="0"/>
    <x v="11"/>
    <s v="Jan"/>
    <x v="0"/>
    <s v="2024-Jan"/>
    <n v="12"/>
    <s v="FREQUENT"/>
  </r>
  <r>
    <x v="1975"/>
    <d v="2024-05-19T00:00:00"/>
    <x v="106"/>
    <s v="Amit Verma"/>
    <s v="Female"/>
    <n v="60"/>
    <x v="1"/>
    <x v="1"/>
    <s v="P502"/>
    <x v="7"/>
    <x v="5"/>
    <x v="2"/>
    <n v="700"/>
    <x v="2"/>
    <x v="7"/>
    <n v="1140"/>
    <n v="190"/>
    <x v="2"/>
    <x v="0"/>
    <s v="Q2"/>
    <x v="0"/>
    <n v="14.29"/>
    <n v="0"/>
    <n v="1400"/>
    <n v="70"/>
    <n v="98000"/>
    <n v="0.14285714285714285"/>
    <x v="0"/>
    <x v="1"/>
    <s v="May"/>
    <x v="1"/>
    <s v="2024-May"/>
    <n v="8"/>
    <s v="FREQUENT"/>
  </r>
  <r>
    <x v="1976"/>
    <d v="2025-11-24T00:00:00"/>
    <x v="25"/>
    <s v="Rahul Mishra"/>
    <s v="Female"/>
    <n v="54"/>
    <x v="2"/>
    <x v="2"/>
    <s v="P601"/>
    <x v="17"/>
    <x v="6"/>
    <x v="1"/>
    <n v="3000"/>
    <x v="2"/>
    <x v="70"/>
    <n v="6300"/>
    <n v="2250"/>
    <x v="3"/>
    <x v="0"/>
    <s v="Q4"/>
    <x v="0"/>
    <n v="26.32"/>
    <n v="0"/>
    <n v="9000"/>
    <n v="450"/>
    <n v="4050000"/>
    <n v="0.26315789473684209"/>
    <x v="1"/>
    <x v="10"/>
    <s v="Nov"/>
    <x v="3"/>
    <s v="2025-Nov"/>
    <n v="22"/>
    <s v="FREQUENT"/>
  </r>
  <r>
    <x v="1977"/>
    <d v="2025-09-23T00:00:00"/>
    <x v="201"/>
    <s v="Arjun Kumar"/>
    <s v="Female"/>
    <n v="37"/>
    <x v="10"/>
    <x v="3"/>
    <s v="P202"/>
    <x v="1"/>
    <x v="1"/>
    <x v="0"/>
    <n v="12000"/>
    <x v="1"/>
    <x v="187"/>
    <n v="9000"/>
    <n v="1200"/>
    <x v="0"/>
    <x v="0"/>
    <s v="Q3"/>
    <x v="0"/>
    <n v="11.76"/>
    <n v="0"/>
    <n v="12000"/>
    <n v="1800"/>
    <n v="21600000"/>
    <n v="0.11764705882352941"/>
    <x v="1"/>
    <x v="9"/>
    <s v="Sep"/>
    <x v="2"/>
    <s v="2025-Sep"/>
    <n v="16"/>
    <s v="FREQUENT"/>
  </r>
  <r>
    <x v="1978"/>
    <d v="2025-03-11T00:00:00"/>
    <x v="12"/>
    <s v="Meera Malhotra"/>
    <s v="Male"/>
    <n v="42"/>
    <x v="8"/>
    <x v="2"/>
    <s v="P703"/>
    <x v="2"/>
    <x v="2"/>
    <x v="2"/>
    <n v="4000"/>
    <x v="0"/>
    <x v="252"/>
    <n v="5800"/>
    <n v="600"/>
    <x v="2"/>
    <x v="0"/>
    <s v="Q1"/>
    <x v="0"/>
    <n v="9.3800000000000008"/>
    <n v="0"/>
    <n v="8000"/>
    <n v="1600"/>
    <n v="12800000"/>
    <n v="9.375E-2"/>
    <x v="1"/>
    <x v="0"/>
    <s v="Mar"/>
    <x v="0"/>
    <s v="2025-Mar"/>
    <n v="21"/>
    <s v="FREQUENT"/>
  </r>
  <r>
    <x v="1979"/>
    <d v="2025-11-08T00:00:00"/>
    <x v="331"/>
    <s v="Kavya Gupta"/>
    <s v="Female"/>
    <n v="54"/>
    <x v="11"/>
    <x v="3"/>
    <s v="P503"/>
    <x v="12"/>
    <x v="5"/>
    <x v="1"/>
    <n v="450"/>
    <x v="4"/>
    <x v="64"/>
    <n v="990"/>
    <n v="225"/>
    <x v="3"/>
    <x v="0"/>
    <s v="Q4"/>
    <x v="1"/>
    <n v="18.52"/>
    <n v="0"/>
    <n v="1350"/>
    <n v="135"/>
    <n v="182250"/>
    <n v="0.18518518518518517"/>
    <x v="1"/>
    <x v="10"/>
    <s v="Nov"/>
    <x v="3"/>
    <s v="2025-Nov"/>
    <n v="6"/>
    <s v="FREQUENT"/>
  </r>
  <r>
    <x v="1980"/>
    <d v="2025-04-04T00:00:00"/>
    <x v="91"/>
    <s v="Priya Joshi"/>
    <s v="Male"/>
    <n v="21"/>
    <x v="10"/>
    <x v="3"/>
    <s v="P201"/>
    <x v="9"/>
    <x v="1"/>
    <x v="3"/>
    <n v="8500"/>
    <x v="4"/>
    <x v="6"/>
    <n v="26000"/>
    <n v="0"/>
    <x v="3"/>
    <x v="2"/>
    <s v="Q2"/>
    <x v="0"/>
    <n v="0"/>
    <n v="-26000"/>
    <n v="34000"/>
    <n v="3400"/>
    <n v="115600000"/>
    <n v="0"/>
    <x v="1"/>
    <x v="7"/>
    <s v="Apr"/>
    <x v="1"/>
    <s v="2025-Apr"/>
    <n v="17"/>
    <s v="FREQUENT"/>
  </r>
  <r>
    <x v="1981"/>
    <d v="2025-06-20T00:00:00"/>
    <x v="38"/>
    <s v="Arjun Singh"/>
    <s v="Female"/>
    <n v="50"/>
    <x v="0"/>
    <x v="0"/>
    <s v="P203"/>
    <x v="3"/>
    <x v="1"/>
    <x v="2"/>
    <n v="35000"/>
    <x v="4"/>
    <x v="166"/>
    <n v="54000"/>
    <n v="9000"/>
    <x v="1"/>
    <x v="0"/>
    <s v="Q2"/>
    <x v="0"/>
    <n v="14.29"/>
    <n v="0"/>
    <n v="70000"/>
    <n v="7000"/>
    <n v="490000000"/>
    <n v="0.14285714285714285"/>
    <x v="1"/>
    <x v="4"/>
    <s v="Jun"/>
    <x v="1"/>
    <s v="2025-Jun"/>
    <n v="8"/>
    <s v="FREQUENT"/>
  </r>
  <r>
    <x v="1982"/>
    <d v="2024-05-16T00:00:00"/>
    <x v="426"/>
    <s v="Priya Kumar"/>
    <s v="Male"/>
    <n v="31"/>
    <x v="7"/>
    <x v="1"/>
    <s v="P503"/>
    <x v="12"/>
    <x v="5"/>
    <x v="1"/>
    <n v="450"/>
    <x v="2"/>
    <x v="189"/>
    <n v="990"/>
    <n v="292.5"/>
    <x v="1"/>
    <x v="0"/>
    <s v="Q2"/>
    <x v="2"/>
    <n v="22.81"/>
    <n v="0"/>
    <n v="1350"/>
    <n v="67.5"/>
    <n v="91125"/>
    <n v="0.22807017543859648"/>
    <x v="0"/>
    <x v="1"/>
    <s v="May"/>
    <x v="1"/>
    <s v="2024-May"/>
    <n v="2"/>
    <s v="REGULAR"/>
  </r>
  <r>
    <x v="1983"/>
    <d v="2025-05-22T00:00:00"/>
    <x v="222"/>
    <s v="Sneha Das"/>
    <s v="Male"/>
    <n v="42"/>
    <x v="3"/>
    <x v="1"/>
    <s v="P402"/>
    <x v="10"/>
    <x v="0"/>
    <x v="0"/>
    <n v="600"/>
    <x v="2"/>
    <x v="350"/>
    <n v="380"/>
    <n v="-190"/>
    <x v="1"/>
    <x v="1"/>
    <s v="Q2"/>
    <x v="2"/>
    <n v="33.33"/>
    <n v="-760"/>
    <n v="600"/>
    <n v="30"/>
    <n v="18000"/>
    <n v="0.33333333333333331"/>
    <x v="1"/>
    <x v="1"/>
    <s v="May"/>
    <x v="1"/>
    <s v="2025-May"/>
    <n v="10"/>
    <s v="FREQUENT"/>
  </r>
  <r>
    <x v="1984"/>
    <d v="2024-12-12T00:00:00"/>
    <x v="8"/>
    <s v="Akash Mehta"/>
    <s v="Female"/>
    <n v="59"/>
    <x v="2"/>
    <x v="2"/>
    <s v="P702"/>
    <x v="14"/>
    <x v="2"/>
    <x v="2"/>
    <n v="7000"/>
    <x v="4"/>
    <x v="90"/>
    <n v="10400"/>
    <n v="2200"/>
    <x v="1"/>
    <x v="0"/>
    <s v="Q4"/>
    <x v="1"/>
    <n v="17.46"/>
    <n v="0"/>
    <n v="14000"/>
    <n v="1400"/>
    <n v="19600000"/>
    <n v="0.17460317460317459"/>
    <x v="0"/>
    <x v="8"/>
    <s v="Dec"/>
    <x v="3"/>
    <s v="2024-Dec"/>
    <n v="11"/>
    <s v="FREQUENT"/>
  </r>
  <r>
    <x v="1985"/>
    <d v="2024-04-30T00:00:00"/>
    <x v="58"/>
    <s v="Neha Das"/>
    <s v="Male"/>
    <n v="21"/>
    <x v="2"/>
    <x v="2"/>
    <s v="P302"/>
    <x v="15"/>
    <x v="3"/>
    <x v="2"/>
    <n v="2200"/>
    <x v="2"/>
    <x v="91"/>
    <n v="2800"/>
    <n v="1380"/>
    <x v="1"/>
    <x v="0"/>
    <s v="Q2"/>
    <x v="0"/>
    <n v="33.01"/>
    <n v="0"/>
    <n v="4400"/>
    <n v="220"/>
    <n v="968000"/>
    <n v="0.33014354066985646"/>
    <x v="0"/>
    <x v="7"/>
    <s v="Apr"/>
    <x v="1"/>
    <s v="2024-Apr"/>
    <n v="22"/>
    <s v="FREQUENT"/>
  </r>
  <r>
    <x v="1986"/>
    <d v="2024-08-06T00:00:00"/>
    <x v="99"/>
    <s v="Vikram Patel"/>
    <s v="Male"/>
    <n v="47"/>
    <x v="10"/>
    <x v="3"/>
    <s v="P101"/>
    <x v="5"/>
    <x v="4"/>
    <x v="0"/>
    <n v="55000"/>
    <x v="1"/>
    <x v="16"/>
    <n v="40000"/>
    <n v="6750"/>
    <x v="3"/>
    <x v="0"/>
    <s v="Q3"/>
    <x v="1"/>
    <n v="14.44"/>
    <n v="0"/>
    <n v="55000"/>
    <n v="8250"/>
    <n v="453750000"/>
    <n v="0.14438502673796791"/>
    <x v="0"/>
    <x v="3"/>
    <s v="Aug"/>
    <x v="2"/>
    <s v="2024-Aug"/>
    <n v="8"/>
    <s v="FREQUENT"/>
  </r>
  <r>
    <x v="1987"/>
    <d v="2024-08-10T00:00:00"/>
    <x v="160"/>
    <s v="Sahil Patel"/>
    <s v="Male"/>
    <n v="59"/>
    <x v="11"/>
    <x v="3"/>
    <s v="P302"/>
    <x v="15"/>
    <x v="3"/>
    <x v="0"/>
    <n v="2200"/>
    <x v="4"/>
    <x v="351"/>
    <n v="1400"/>
    <n v="-580"/>
    <x v="0"/>
    <x v="1"/>
    <s v="Q3"/>
    <x v="0"/>
    <n v="29.29"/>
    <n v="-2800"/>
    <n v="2200"/>
    <n v="220"/>
    <n v="484000"/>
    <n v="0.29292929292929293"/>
    <x v="0"/>
    <x v="3"/>
    <s v="Aug"/>
    <x v="2"/>
    <s v="2024-Aug"/>
    <n v="19"/>
    <s v="FREQUENT"/>
  </r>
  <r>
    <x v="1988"/>
    <d v="2025-06-11T00:00:00"/>
    <x v="145"/>
    <s v="Akash Sharma"/>
    <s v="Female"/>
    <n v="26"/>
    <x v="7"/>
    <x v="1"/>
    <s v="P102"/>
    <x v="11"/>
    <x v="4"/>
    <x v="0"/>
    <n v="28000"/>
    <x v="0"/>
    <x v="6"/>
    <n v="21000"/>
    <n v="0"/>
    <x v="0"/>
    <x v="2"/>
    <s v="Q2"/>
    <x v="0"/>
    <n v="0"/>
    <n v="-21000"/>
    <n v="28000"/>
    <n v="5600"/>
    <n v="156800000"/>
    <n v="0"/>
    <x v="1"/>
    <x v="4"/>
    <s v="Jun"/>
    <x v="1"/>
    <s v="2025-Jun"/>
    <n v="23"/>
    <s v="FREQUENT"/>
  </r>
  <r>
    <x v="1989"/>
    <d v="2025-05-14T00:00:00"/>
    <x v="47"/>
    <s v="Meera Verma"/>
    <s v="Male"/>
    <n v="53"/>
    <x v="8"/>
    <x v="2"/>
    <s v="P102"/>
    <x v="11"/>
    <x v="4"/>
    <x v="0"/>
    <n v="28000"/>
    <x v="2"/>
    <x v="246"/>
    <n v="21000"/>
    <n v="5600"/>
    <x v="1"/>
    <x v="0"/>
    <s v="Q2"/>
    <x v="1"/>
    <n v="21.05"/>
    <n v="0"/>
    <n v="28000"/>
    <n v="1400"/>
    <n v="39200000"/>
    <n v="0.21052631578947367"/>
    <x v="1"/>
    <x v="1"/>
    <s v="May"/>
    <x v="1"/>
    <s v="2025-May"/>
    <n v="12"/>
    <s v="FREQUENT"/>
  </r>
  <r>
    <x v="1990"/>
    <d v="2024-12-02T00:00:00"/>
    <x v="343"/>
    <s v="Aditya Shah"/>
    <s v="Female"/>
    <n v="55"/>
    <x v="8"/>
    <x v="2"/>
    <s v="P302"/>
    <x v="15"/>
    <x v="3"/>
    <x v="0"/>
    <n v="2200"/>
    <x v="1"/>
    <x v="21"/>
    <n v="1400"/>
    <n v="470"/>
    <x v="1"/>
    <x v="0"/>
    <s v="Q4"/>
    <x v="2"/>
    <n v="25.13"/>
    <n v="0"/>
    <n v="2200"/>
    <n v="330"/>
    <n v="726000"/>
    <n v="0.25133689839572193"/>
    <x v="0"/>
    <x v="8"/>
    <s v="Dec"/>
    <x v="3"/>
    <s v="2024-Dec"/>
    <n v="2"/>
    <s v="REGULAR"/>
  </r>
  <r>
    <x v="1991"/>
    <d v="2024-07-09T00:00:00"/>
    <x v="394"/>
    <s v="Ananya Singh"/>
    <s v="Female"/>
    <n v="50"/>
    <x v="6"/>
    <x v="2"/>
    <s v="P402"/>
    <x v="10"/>
    <x v="0"/>
    <x v="1"/>
    <n v="600"/>
    <x v="4"/>
    <x v="85"/>
    <n v="1140"/>
    <n v="480"/>
    <x v="1"/>
    <x v="0"/>
    <s v="Q3"/>
    <x v="2"/>
    <n v="29.63"/>
    <n v="0"/>
    <n v="1800"/>
    <n v="180"/>
    <n v="324000"/>
    <n v="0.29629629629629628"/>
    <x v="0"/>
    <x v="2"/>
    <s v="Jul"/>
    <x v="2"/>
    <s v="2024-Jul"/>
    <n v="3"/>
    <s v="REGULAR"/>
  </r>
  <r>
    <x v="1992"/>
    <d v="2025-05-18T00:00:00"/>
    <x v="290"/>
    <s v="Rohan Verma"/>
    <s v="Male"/>
    <n v="45"/>
    <x v="2"/>
    <x v="2"/>
    <s v="P202"/>
    <x v="1"/>
    <x v="1"/>
    <x v="2"/>
    <n v="12000"/>
    <x v="2"/>
    <x v="228"/>
    <n v="18000"/>
    <n v="4800"/>
    <x v="1"/>
    <x v="0"/>
    <s v="Q2"/>
    <x v="0"/>
    <n v="21.05"/>
    <n v="0"/>
    <n v="24000"/>
    <n v="1200"/>
    <n v="28800000"/>
    <n v="0.21052631578947367"/>
    <x v="1"/>
    <x v="1"/>
    <s v="May"/>
    <x v="1"/>
    <s v="2025-May"/>
    <n v="17"/>
    <s v="FREQUENT"/>
  </r>
  <r>
    <x v="1993"/>
    <d v="2024-06-06T00:00:00"/>
    <x v="111"/>
    <s v="Sahil Iyer"/>
    <s v="Female"/>
    <n v="41"/>
    <x v="11"/>
    <x v="3"/>
    <s v="P403"/>
    <x v="6"/>
    <x v="0"/>
    <x v="0"/>
    <n v="2500"/>
    <x v="4"/>
    <x v="79"/>
    <n v="1500"/>
    <n v="750"/>
    <x v="1"/>
    <x v="0"/>
    <s v="Q2"/>
    <x v="0"/>
    <n v="33.33"/>
    <n v="0"/>
    <n v="2500"/>
    <n v="250"/>
    <n v="625000"/>
    <n v="0.33333333333333331"/>
    <x v="0"/>
    <x v="4"/>
    <s v="Jun"/>
    <x v="1"/>
    <s v="2024-Jun"/>
    <n v="12"/>
    <s v="FREQUENT"/>
  </r>
  <r>
    <x v="1994"/>
    <d v="2024-06-08T00:00:00"/>
    <x v="254"/>
    <s v="Priya Kumar"/>
    <s v="Female"/>
    <n v="27"/>
    <x v="4"/>
    <x v="3"/>
    <s v="P702"/>
    <x v="14"/>
    <x v="2"/>
    <x v="0"/>
    <n v="7000"/>
    <x v="2"/>
    <x v="110"/>
    <n v="5200"/>
    <n v="1450"/>
    <x v="1"/>
    <x v="0"/>
    <s v="Q2"/>
    <x v="0"/>
    <n v="21.8"/>
    <n v="0"/>
    <n v="7000"/>
    <n v="350"/>
    <n v="2450000"/>
    <n v="0.21804511278195488"/>
    <x v="0"/>
    <x v="4"/>
    <s v="Jun"/>
    <x v="1"/>
    <s v="2024-Jun"/>
    <n v="12"/>
    <s v="FREQUENT"/>
  </r>
  <r>
    <x v="1995"/>
    <d v="2025-01-18T00:00:00"/>
    <x v="151"/>
    <s v="Priya Kumar"/>
    <s v="Male"/>
    <n v="44"/>
    <x v="11"/>
    <x v="3"/>
    <s v="P302"/>
    <x v="15"/>
    <x v="3"/>
    <x v="2"/>
    <n v="2200"/>
    <x v="3"/>
    <x v="6"/>
    <n v="2800"/>
    <n v="0"/>
    <x v="1"/>
    <x v="2"/>
    <s v="Q1"/>
    <x v="0"/>
    <n v="0"/>
    <n v="-2800"/>
    <n v="4400"/>
    <n v="0"/>
    <n v="0"/>
    <n v="0"/>
    <x v="1"/>
    <x v="11"/>
    <s v="Jan"/>
    <x v="0"/>
    <s v="2025-Jan"/>
    <n v="18"/>
    <s v="FREQUENT"/>
  </r>
  <r>
    <x v="1996"/>
    <d v="2025-07-03T00:00:00"/>
    <x v="25"/>
    <s v="Rahul Mishra"/>
    <s v="Female"/>
    <n v="54"/>
    <x v="2"/>
    <x v="2"/>
    <s v="P301"/>
    <x v="21"/>
    <x v="3"/>
    <x v="0"/>
    <n v="900"/>
    <x v="4"/>
    <x v="89"/>
    <n v="550"/>
    <n v="260"/>
    <x v="1"/>
    <x v="0"/>
    <s v="Q3"/>
    <x v="0"/>
    <n v="32.1"/>
    <n v="0"/>
    <n v="900"/>
    <n v="90"/>
    <n v="81000"/>
    <n v="0.32098765432098764"/>
    <x v="1"/>
    <x v="2"/>
    <s v="Jul"/>
    <x v="2"/>
    <s v="2025-Jul"/>
    <n v="22"/>
    <s v="FREQUENT"/>
  </r>
  <r>
    <x v="1997"/>
    <d v="2025-03-25T00:00:00"/>
    <x v="93"/>
    <s v="Sahil Mehta"/>
    <s v="Male"/>
    <n v="42"/>
    <x v="4"/>
    <x v="3"/>
    <s v="P201"/>
    <x v="9"/>
    <x v="1"/>
    <x v="2"/>
    <n v="8500"/>
    <x v="1"/>
    <x v="192"/>
    <n v="13000"/>
    <n v="1450"/>
    <x v="1"/>
    <x v="0"/>
    <s v="Q1"/>
    <x v="0"/>
    <n v="10.029999999999999"/>
    <n v="0"/>
    <n v="17000"/>
    <n v="2550"/>
    <n v="43350000"/>
    <n v="0.10034602076124567"/>
    <x v="1"/>
    <x v="0"/>
    <s v="Mar"/>
    <x v="0"/>
    <s v="2025-Mar"/>
    <n v="11"/>
    <s v="FREQUENT"/>
  </r>
  <r>
    <x v="1998"/>
    <d v="2024-01-06T00:00:00"/>
    <x v="189"/>
    <s v="Neha Gupta"/>
    <s v="Female"/>
    <n v="53"/>
    <x v="9"/>
    <x v="0"/>
    <s v="P401"/>
    <x v="0"/>
    <x v="0"/>
    <x v="2"/>
    <n v="800"/>
    <x v="2"/>
    <x v="38"/>
    <n v="1000"/>
    <n v="520"/>
    <x v="0"/>
    <x v="0"/>
    <s v="Q1"/>
    <x v="1"/>
    <n v="34.21"/>
    <n v="0"/>
    <n v="1600"/>
    <n v="80"/>
    <n v="128000"/>
    <n v="0.34210526315789475"/>
    <x v="0"/>
    <x v="11"/>
    <s v="Jan"/>
    <x v="0"/>
    <s v="2024-Jan"/>
    <n v="10"/>
    <s v="FREQUENT"/>
  </r>
  <r>
    <x v="1999"/>
    <d v="2024-04-23T00:00:00"/>
    <x v="440"/>
    <s v="Pooja Gupta"/>
    <s v="Male"/>
    <n v="49"/>
    <x v="5"/>
    <x v="0"/>
    <s v="P202"/>
    <x v="1"/>
    <x v="1"/>
    <x v="2"/>
    <n v="12000"/>
    <x v="3"/>
    <x v="254"/>
    <n v="18000"/>
    <n v="6000"/>
    <x v="1"/>
    <x v="0"/>
    <s v="Q2"/>
    <x v="2"/>
    <n v="25"/>
    <n v="0"/>
    <n v="24000"/>
    <n v="0"/>
    <n v="0"/>
    <n v="0.25"/>
    <x v="0"/>
    <x v="7"/>
    <s v="Apr"/>
    <x v="1"/>
    <s v="2024-Apr"/>
    <n v="2"/>
    <s v="REGULAR"/>
  </r>
  <r>
    <x v="2000"/>
    <d v="2025-03-07T00:00:00"/>
    <x v="37"/>
    <s v="Nikhil Verma"/>
    <s v="Female"/>
    <n v="41"/>
    <x v="3"/>
    <x v="1"/>
    <s v="P303"/>
    <x v="4"/>
    <x v="3"/>
    <x v="2"/>
    <n v="3500"/>
    <x v="2"/>
    <x v="110"/>
    <n v="4600"/>
    <n v="2050"/>
    <x v="0"/>
    <x v="0"/>
    <s v="Q1"/>
    <x v="1"/>
    <n v="30.83"/>
    <n v="0"/>
    <n v="7000"/>
    <n v="350"/>
    <n v="2450000"/>
    <n v="0.30827067669172931"/>
    <x v="1"/>
    <x v="0"/>
    <s v="Mar"/>
    <x v="0"/>
    <s v="2025-Mar"/>
    <n v="9"/>
    <s v="FREQUENT"/>
  </r>
  <r>
    <x v="2001"/>
    <d v="2024-07-22T00:00:00"/>
    <x v="214"/>
    <s v="Meera Sharma"/>
    <s v="Male"/>
    <n v="23"/>
    <x v="8"/>
    <x v="2"/>
    <s v="P502"/>
    <x v="7"/>
    <x v="5"/>
    <x v="0"/>
    <n v="700"/>
    <x v="1"/>
    <x v="352"/>
    <n v="570"/>
    <n v="-25"/>
    <x v="4"/>
    <x v="1"/>
    <s v="Q3"/>
    <x v="0"/>
    <n v="4.2"/>
    <n v="-1140"/>
    <n v="700"/>
    <n v="105"/>
    <n v="73500"/>
    <n v="4.2016806722689079E-2"/>
    <x v="0"/>
    <x v="2"/>
    <s v="Jul"/>
    <x v="2"/>
    <s v="2024-Jul"/>
    <n v="19"/>
    <s v="FREQUENT"/>
  </r>
  <r>
    <x v="2002"/>
    <d v="2024-05-01T00:00:00"/>
    <x v="59"/>
    <s v="Karan Iyer"/>
    <s v="Male"/>
    <n v="53"/>
    <x v="4"/>
    <x v="3"/>
    <s v="P403"/>
    <x v="6"/>
    <x v="0"/>
    <x v="0"/>
    <n v="2500"/>
    <x v="2"/>
    <x v="104"/>
    <n v="1500"/>
    <n v="875"/>
    <x v="2"/>
    <x v="0"/>
    <s v="Q2"/>
    <x v="2"/>
    <n v="36.840000000000003"/>
    <n v="0"/>
    <n v="2500"/>
    <n v="125"/>
    <n v="312500"/>
    <n v="0.36842105263157893"/>
    <x v="0"/>
    <x v="1"/>
    <s v="May"/>
    <x v="1"/>
    <s v="2024-May"/>
    <n v="4"/>
    <s v="OCASSIONAL"/>
  </r>
  <r>
    <x v="2003"/>
    <d v="2025-11-29T00:00:00"/>
    <x v="77"/>
    <s v="Riya Kumar"/>
    <s v="Male"/>
    <n v="53"/>
    <x v="4"/>
    <x v="3"/>
    <s v="P703"/>
    <x v="2"/>
    <x v="2"/>
    <x v="2"/>
    <n v="4000"/>
    <x v="3"/>
    <x v="23"/>
    <n v="5800"/>
    <n v="2200"/>
    <x v="1"/>
    <x v="0"/>
    <s v="Q4"/>
    <x v="0"/>
    <n v="27.5"/>
    <n v="0"/>
    <n v="8000"/>
    <n v="0"/>
    <n v="0"/>
    <n v="0.27500000000000002"/>
    <x v="1"/>
    <x v="10"/>
    <s v="Nov"/>
    <x v="3"/>
    <s v="2025-Nov"/>
    <n v="3"/>
    <s v="REGULAR"/>
  </r>
  <r>
    <x v="2004"/>
    <d v="2025-02-13T00:00:00"/>
    <x v="204"/>
    <s v="Karan Mehta"/>
    <s v="Female"/>
    <n v="51"/>
    <x v="8"/>
    <x v="2"/>
    <s v="P503"/>
    <x v="12"/>
    <x v="5"/>
    <x v="3"/>
    <n v="450"/>
    <x v="3"/>
    <x v="106"/>
    <n v="1320"/>
    <n v="480"/>
    <x v="3"/>
    <x v="0"/>
    <s v="Q1"/>
    <x v="1"/>
    <n v="26.67"/>
    <n v="0"/>
    <n v="1800"/>
    <n v="0"/>
    <n v="0"/>
    <n v="0.26666666666666666"/>
    <x v="1"/>
    <x v="5"/>
    <s v="Feb"/>
    <x v="0"/>
    <s v="2025-Feb"/>
    <n v="10"/>
    <s v="FREQUENT"/>
  </r>
  <r>
    <x v="2005"/>
    <d v="2025-02-02T00:00:00"/>
    <x v="401"/>
    <s v="Simran Singh"/>
    <s v="Female"/>
    <n v="60"/>
    <x v="8"/>
    <x v="2"/>
    <s v="P105"/>
    <x v="20"/>
    <x v="4"/>
    <x v="3"/>
    <n v="22000"/>
    <x v="1"/>
    <x v="353"/>
    <n v="66000"/>
    <n v="8800"/>
    <x v="1"/>
    <x v="0"/>
    <s v="Q1"/>
    <x v="1"/>
    <n v="11.76"/>
    <n v="0"/>
    <n v="88000"/>
    <n v="13200"/>
    <n v="1161600000"/>
    <n v="0.11764705882352941"/>
    <x v="1"/>
    <x v="5"/>
    <s v="Feb"/>
    <x v="0"/>
    <s v="2025-Feb"/>
    <n v="2"/>
    <s v="REGULAR"/>
  </r>
  <r>
    <x v="2006"/>
    <d v="2024-01-22T00:00:00"/>
    <x v="227"/>
    <s v="Priya Das"/>
    <s v="Male"/>
    <n v="47"/>
    <x v="8"/>
    <x v="2"/>
    <s v="P105"/>
    <x v="20"/>
    <x v="4"/>
    <x v="0"/>
    <n v="22000"/>
    <x v="3"/>
    <x v="49"/>
    <n v="16500"/>
    <n v="5500"/>
    <x v="1"/>
    <x v="0"/>
    <s v="Q1"/>
    <x v="1"/>
    <n v="25"/>
    <n v="0"/>
    <n v="22000"/>
    <n v="0"/>
    <n v="0"/>
    <n v="0.25"/>
    <x v="0"/>
    <x v="11"/>
    <s v="Jan"/>
    <x v="0"/>
    <s v="2024-Jan"/>
    <n v="9"/>
    <s v="FREQUENT"/>
  </r>
  <r>
    <x v="2007"/>
    <d v="2025-12-01T00:00:00"/>
    <x v="179"/>
    <s v="Varun Mishra"/>
    <s v="Female"/>
    <n v="42"/>
    <x v="7"/>
    <x v="1"/>
    <s v="P203"/>
    <x v="3"/>
    <x v="1"/>
    <x v="1"/>
    <n v="35000"/>
    <x v="4"/>
    <x v="176"/>
    <n v="81000"/>
    <n v="13500"/>
    <x v="1"/>
    <x v="0"/>
    <s v="Q4"/>
    <x v="0"/>
    <n v="14.29"/>
    <n v="0"/>
    <n v="105000"/>
    <n v="10500"/>
    <n v="1102500000"/>
    <n v="0.14285714285714285"/>
    <x v="1"/>
    <x v="8"/>
    <s v="Dec"/>
    <x v="3"/>
    <s v="2025-Dec"/>
    <n v="11"/>
    <s v="FREQUENT"/>
  </r>
  <r>
    <x v="2008"/>
    <d v="2025-03-15T00:00:00"/>
    <x v="384"/>
    <s v="Pooja Mishra"/>
    <s v="Male"/>
    <n v="52"/>
    <x v="1"/>
    <x v="1"/>
    <s v="P603"/>
    <x v="22"/>
    <x v="6"/>
    <x v="1"/>
    <n v="1200"/>
    <x v="2"/>
    <x v="209"/>
    <n v="2400"/>
    <n v="1020"/>
    <x v="3"/>
    <x v="0"/>
    <s v="Q1"/>
    <x v="2"/>
    <n v="29.82"/>
    <n v="0"/>
    <n v="3600"/>
    <n v="180"/>
    <n v="648000"/>
    <n v="0.2982456140350877"/>
    <x v="1"/>
    <x v="0"/>
    <s v="Mar"/>
    <x v="0"/>
    <s v="2025-Mar"/>
    <n v="6"/>
    <s v="FREQUENT"/>
  </r>
  <r>
    <x v="2009"/>
    <d v="2024-10-23T00:00:00"/>
    <x v="158"/>
    <s v="Meera Mishra"/>
    <s v="Male"/>
    <n v="54"/>
    <x v="11"/>
    <x v="3"/>
    <s v="P302"/>
    <x v="15"/>
    <x v="3"/>
    <x v="0"/>
    <n v="2200"/>
    <x v="1"/>
    <x v="21"/>
    <n v="1400"/>
    <n v="470"/>
    <x v="2"/>
    <x v="0"/>
    <s v="Q4"/>
    <x v="0"/>
    <n v="25.13"/>
    <n v="0"/>
    <n v="2200"/>
    <n v="330"/>
    <n v="726000"/>
    <n v="0.25133689839572193"/>
    <x v="0"/>
    <x v="6"/>
    <s v="Oct"/>
    <x v="3"/>
    <s v="2024-Oct"/>
    <n v="14"/>
    <s v="FREQUENT"/>
  </r>
  <r>
    <x v="2010"/>
    <d v="2024-09-10T00:00:00"/>
    <x v="88"/>
    <s v="Rahul Verma"/>
    <s v="Male"/>
    <n v="31"/>
    <x v="6"/>
    <x v="2"/>
    <s v="P603"/>
    <x v="22"/>
    <x v="6"/>
    <x v="0"/>
    <n v="1200"/>
    <x v="4"/>
    <x v="11"/>
    <n v="800"/>
    <n v="280"/>
    <x v="1"/>
    <x v="0"/>
    <s v="Q3"/>
    <x v="1"/>
    <n v="25.93"/>
    <n v="0"/>
    <n v="1200"/>
    <n v="120"/>
    <n v="144000"/>
    <n v="0.25925925925925924"/>
    <x v="0"/>
    <x v="9"/>
    <s v="Sep"/>
    <x v="2"/>
    <s v="2024-Sep"/>
    <n v="12"/>
    <s v="FREQUENT"/>
  </r>
  <r>
    <x v="2011"/>
    <d v="2024-09-12T00:00:00"/>
    <x v="242"/>
    <s v="Aditya Shah"/>
    <s v="Male"/>
    <n v="48"/>
    <x v="2"/>
    <x v="2"/>
    <s v="P301"/>
    <x v="21"/>
    <x v="3"/>
    <x v="1"/>
    <n v="900"/>
    <x v="3"/>
    <x v="129"/>
    <n v="1650"/>
    <n v="1050"/>
    <x v="3"/>
    <x v="0"/>
    <s v="Q3"/>
    <x v="2"/>
    <n v="38.89"/>
    <n v="0"/>
    <n v="2700"/>
    <n v="0"/>
    <n v="0"/>
    <n v="0.3888888888888889"/>
    <x v="0"/>
    <x v="9"/>
    <s v="Sep"/>
    <x v="2"/>
    <s v="2024-Sep"/>
    <n v="5"/>
    <s v="FREQUENT"/>
  </r>
  <r>
    <x v="2012"/>
    <d v="2025-12-18T00:00:00"/>
    <x v="247"/>
    <s v="Rahul Kumar"/>
    <s v="Female"/>
    <n v="50"/>
    <x v="11"/>
    <x v="3"/>
    <s v="P203"/>
    <x v="3"/>
    <x v="1"/>
    <x v="1"/>
    <n v="35000"/>
    <x v="4"/>
    <x v="176"/>
    <n v="81000"/>
    <n v="13500"/>
    <x v="3"/>
    <x v="0"/>
    <s v="Q4"/>
    <x v="1"/>
    <n v="14.29"/>
    <n v="0"/>
    <n v="105000"/>
    <n v="10500"/>
    <n v="1102500000"/>
    <n v="0.14285714285714285"/>
    <x v="1"/>
    <x v="8"/>
    <s v="Dec"/>
    <x v="3"/>
    <s v="2025-Dec"/>
    <n v="2"/>
    <s v="REGULAR"/>
  </r>
  <r>
    <x v="2013"/>
    <d v="2025-04-30T00:00:00"/>
    <x v="47"/>
    <s v="Meera Verma"/>
    <s v="Male"/>
    <n v="53"/>
    <x v="8"/>
    <x v="2"/>
    <s v="P703"/>
    <x v="2"/>
    <x v="2"/>
    <x v="0"/>
    <n v="4000"/>
    <x v="2"/>
    <x v="2"/>
    <n v="2900"/>
    <n v="900"/>
    <x v="3"/>
    <x v="0"/>
    <s v="Q2"/>
    <x v="1"/>
    <n v="23.68"/>
    <n v="0"/>
    <n v="4000"/>
    <n v="200"/>
    <n v="800000"/>
    <n v="0.23684210526315788"/>
    <x v="1"/>
    <x v="7"/>
    <s v="Apr"/>
    <x v="1"/>
    <s v="2025-Apr"/>
    <n v="12"/>
    <s v="FREQUENT"/>
  </r>
  <r>
    <x v="2014"/>
    <d v="2025-05-29T00:00:00"/>
    <x v="34"/>
    <s v="Karan Mishra"/>
    <s v="Female"/>
    <n v="30"/>
    <x v="0"/>
    <x v="0"/>
    <s v="P603"/>
    <x v="22"/>
    <x v="6"/>
    <x v="1"/>
    <n v="1200"/>
    <x v="2"/>
    <x v="354"/>
    <n v="2400"/>
    <n v="-1020"/>
    <x v="1"/>
    <x v="1"/>
    <s v="Q2"/>
    <x v="2"/>
    <n v="29.82"/>
    <n v="-4800"/>
    <n v="3600"/>
    <n v="180"/>
    <n v="648000"/>
    <n v="0.2982456140350877"/>
    <x v="1"/>
    <x v="1"/>
    <s v="May"/>
    <x v="1"/>
    <s v="2025-May"/>
    <n v="21"/>
    <s v="FREQUENT"/>
  </r>
  <r>
    <x v="2015"/>
    <d v="2025-08-28T00:00:00"/>
    <x v="154"/>
    <s v="Ananya Iyer"/>
    <s v="Male"/>
    <n v="39"/>
    <x v="10"/>
    <x v="3"/>
    <s v="P701"/>
    <x v="8"/>
    <x v="2"/>
    <x v="2"/>
    <n v="4500"/>
    <x v="2"/>
    <x v="70"/>
    <n v="6400"/>
    <n v="2150"/>
    <x v="2"/>
    <x v="0"/>
    <s v="Q3"/>
    <x v="1"/>
    <n v="25.15"/>
    <n v="0"/>
    <n v="9000"/>
    <n v="450"/>
    <n v="4050000"/>
    <n v="0.25146198830409355"/>
    <x v="1"/>
    <x v="3"/>
    <s v="Aug"/>
    <x v="2"/>
    <s v="2025-Aug"/>
    <n v="12"/>
    <s v="FREQUENT"/>
  </r>
  <r>
    <x v="2016"/>
    <d v="2024-05-15T00:00:00"/>
    <x v="120"/>
    <s v="Vikram Singh"/>
    <s v="Female"/>
    <n v="52"/>
    <x v="11"/>
    <x v="3"/>
    <s v="P402"/>
    <x v="10"/>
    <x v="0"/>
    <x v="2"/>
    <n v="600"/>
    <x v="1"/>
    <x v="355"/>
    <n v="760"/>
    <n v="-260"/>
    <x v="1"/>
    <x v="1"/>
    <s v="Q2"/>
    <x v="1"/>
    <n v="25.49"/>
    <n v="-1520"/>
    <n v="1200"/>
    <n v="180"/>
    <n v="216000"/>
    <n v="0.25490196078431371"/>
    <x v="0"/>
    <x v="1"/>
    <s v="May"/>
    <x v="1"/>
    <s v="2024-May"/>
    <n v="8"/>
    <s v="FREQUENT"/>
  </r>
  <r>
    <x v="2017"/>
    <d v="2024-05-29T00:00:00"/>
    <x v="45"/>
    <s v="Vikram Reddy"/>
    <s v="Male"/>
    <n v="35"/>
    <x v="4"/>
    <x v="3"/>
    <s v="P403"/>
    <x v="6"/>
    <x v="0"/>
    <x v="2"/>
    <n v="2500"/>
    <x v="3"/>
    <x v="58"/>
    <n v="3000"/>
    <n v="2000"/>
    <x v="1"/>
    <x v="0"/>
    <s v="Q2"/>
    <x v="1"/>
    <n v="40"/>
    <n v="0"/>
    <n v="5000"/>
    <n v="0"/>
    <n v="0"/>
    <n v="0.4"/>
    <x v="0"/>
    <x v="1"/>
    <s v="May"/>
    <x v="1"/>
    <s v="2024-May"/>
    <n v="5"/>
    <s v="FREQUENT"/>
  </r>
  <r>
    <x v="2018"/>
    <d v="2024-02-22T00:00:00"/>
    <x v="459"/>
    <s v="Riya Sharma"/>
    <s v="Female"/>
    <n v="27"/>
    <x v="7"/>
    <x v="1"/>
    <s v="P402"/>
    <x v="10"/>
    <x v="0"/>
    <x v="0"/>
    <n v="600"/>
    <x v="4"/>
    <x v="158"/>
    <n v="380"/>
    <n v="160"/>
    <x v="2"/>
    <x v="0"/>
    <s v="Q1"/>
    <x v="2"/>
    <n v="29.63"/>
    <n v="0"/>
    <n v="600"/>
    <n v="60"/>
    <n v="36000"/>
    <n v="0.29629629629629628"/>
    <x v="0"/>
    <x v="5"/>
    <s v="Feb"/>
    <x v="0"/>
    <s v="2024-Feb"/>
    <n v="2"/>
    <s v="REGULAR"/>
  </r>
  <r>
    <x v="2019"/>
    <d v="2025-10-10T00:00:00"/>
    <x v="170"/>
    <s v="Amit Shah"/>
    <s v="Female"/>
    <n v="39"/>
    <x v="0"/>
    <x v="0"/>
    <s v="P203"/>
    <x v="3"/>
    <x v="1"/>
    <x v="1"/>
    <n v="35000"/>
    <x v="1"/>
    <x v="253"/>
    <n v="81000"/>
    <n v="8250"/>
    <x v="1"/>
    <x v="0"/>
    <s v="Q4"/>
    <x v="0"/>
    <n v="9.24"/>
    <n v="0"/>
    <n v="105000"/>
    <n v="15750"/>
    <n v="1653750000"/>
    <n v="9.2436974789915971E-2"/>
    <x v="1"/>
    <x v="6"/>
    <s v="Oct"/>
    <x v="3"/>
    <s v="2025-Oct"/>
    <n v="8"/>
    <s v="FREQUENT"/>
  </r>
  <r>
    <x v="2020"/>
    <d v="2024-03-03T00:00:00"/>
    <x v="22"/>
    <s v="Ananya Sharma"/>
    <s v="Female"/>
    <n v="45"/>
    <x v="5"/>
    <x v="0"/>
    <s v="P503"/>
    <x v="12"/>
    <x v="5"/>
    <x v="2"/>
    <n v="450"/>
    <x v="2"/>
    <x v="135"/>
    <n v="660"/>
    <n v="195"/>
    <x v="2"/>
    <x v="0"/>
    <s v="Q1"/>
    <x v="1"/>
    <n v="22.81"/>
    <n v="0"/>
    <n v="900"/>
    <n v="45"/>
    <n v="40500"/>
    <n v="0.22807017543859648"/>
    <x v="0"/>
    <x v="0"/>
    <s v="Mar"/>
    <x v="0"/>
    <s v="2024-Mar"/>
    <n v="12"/>
    <s v="FREQUENT"/>
  </r>
  <r>
    <x v="2021"/>
    <d v="2024-04-22T00:00:00"/>
    <x v="375"/>
    <s v="Aditya Verma"/>
    <s v="Female"/>
    <n v="58"/>
    <x v="2"/>
    <x v="2"/>
    <s v="P301"/>
    <x v="21"/>
    <x v="3"/>
    <x v="2"/>
    <n v="900"/>
    <x v="3"/>
    <x v="6"/>
    <n v="1100"/>
    <n v="0"/>
    <x v="1"/>
    <x v="2"/>
    <s v="Q2"/>
    <x v="2"/>
    <n v="0"/>
    <n v="-1100"/>
    <n v="1800"/>
    <n v="0"/>
    <n v="0"/>
    <n v="0"/>
    <x v="0"/>
    <x v="7"/>
    <s v="Apr"/>
    <x v="1"/>
    <s v="2024-Apr"/>
    <n v="5"/>
    <s v="FREQUENT"/>
  </r>
  <r>
    <x v="2022"/>
    <d v="2025-12-29T00:00:00"/>
    <x v="357"/>
    <s v="Akash Kumar"/>
    <s v="Female"/>
    <n v="47"/>
    <x v="4"/>
    <x v="3"/>
    <s v="P403"/>
    <x v="6"/>
    <x v="0"/>
    <x v="1"/>
    <n v="2500"/>
    <x v="2"/>
    <x v="6"/>
    <n v="4500"/>
    <n v="0"/>
    <x v="1"/>
    <x v="2"/>
    <s v="Q4"/>
    <x v="1"/>
    <n v="0"/>
    <n v="-4500"/>
    <n v="7500"/>
    <n v="375"/>
    <n v="2812500"/>
    <n v="0"/>
    <x v="1"/>
    <x v="8"/>
    <s v="Dec"/>
    <x v="3"/>
    <s v="2025-Dec"/>
    <n v="8"/>
    <s v="FREQUENT"/>
  </r>
  <r>
    <x v="2023"/>
    <d v="2024-07-05T00:00:00"/>
    <x v="148"/>
    <s v="Neha Das"/>
    <s v="Male"/>
    <n v="38"/>
    <x v="9"/>
    <x v="0"/>
    <s v="P102"/>
    <x v="11"/>
    <x v="4"/>
    <x v="0"/>
    <n v="28000"/>
    <x v="4"/>
    <x v="12"/>
    <n v="21000"/>
    <n v="4200"/>
    <x v="1"/>
    <x v="0"/>
    <s v="Q3"/>
    <x v="0"/>
    <n v="16.670000000000002"/>
    <n v="0"/>
    <n v="28000"/>
    <n v="2800"/>
    <n v="78400000"/>
    <n v="0.16666666666666666"/>
    <x v="0"/>
    <x v="2"/>
    <s v="Jul"/>
    <x v="2"/>
    <s v="2024-Jul"/>
    <n v="21"/>
    <s v="FREQUENT"/>
  </r>
  <r>
    <x v="2024"/>
    <d v="2024-11-25T00:00:00"/>
    <x v="280"/>
    <s v="Vikram Mehta"/>
    <s v="Female"/>
    <n v="25"/>
    <x v="3"/>
    <x v="1"/>
    <s v="P202"/>
    <x v="1"/>
    <x v="1"/>
    <x v="2"/>
    <n v="12000"/>
    <x v="1"/>
    <x v="103"/>
    <n v="18000"/>
    <n v="2400"/>
    <x v="1"/>
    <x v="0"/>
    <s v="Q4"/>
    <x v="2"/>
    <n v="11.76"/>
    <n v="0"/>
    <n v="24000"/>
    <n v="3600"/>
    <n v="86400000"/>
    <n v="0.11764705882352941"/>
    <x v="0"/>
    <x v="10"/>
    <s v="Nov"/>
    <x v="3"/>
    <s v="2024-Nov"/>
    <n v="20"/>
    <s v="FREQUENT"/>
  </r>
  <r>
    <x v="2025"/>
    <d v="2025-09-13T00:00:00"/>
    <x v="125"/>
    <s v="Kavya Shah"/>
    <s v="Male"/>
    <n v="22"/>
    <x v="2"/>
    <x v="2"/>
    <s v="P104"/>
    <x v="16"/>
    <x v="4"/>
    <x v="2"/>
    <n v="5000"/>
    <x v="1"/>
    <x v="127"/>
    <n v="7000"/>
    <n v="1500"/>
    <x v="2"/>
    <x v="0"/>
    <s v="Q3"/>
    <x v="0"/>
    <n v="17.649999999999999"/>
    <n v="0"/>
    <n v="10000"/>
    <n v="1500"/>
    <n v="15000000"/>
    <n v="0.17647058823529413"/>
    <x v="1"/>
    <x v="9"/>
    <s v="Sep"/>
    <x v="2"/>
    <s v="2025-Sep"/>
    <n v="13"/>
    <s v="FREQUENT"/>
  </r>
  <r>
    <x v="2026"/>
    <d v="2025-05-18T00:00:00"/>
    <x v="216"/>
    <s v="Pooja Shah"/>
    <s v="Male"/>
    <n v="51"/>
    <x v="10"/>
    <x v="3"/>
    <s v="P401"/>
    <x v="0"/>
    <x v="0"/>
    <x v="0"/>
    <n v="800"/>
    <x v="1"/>
    <x v="183"/>
    <n v="500"/>
    <n v="180"/>
    <x v="1"/>
    <x v="0"/>
    <s v="Q2"/>
    <x v="0"/>
    <n v="26.47"/>
    <n v="0"/>
    <n v="800"/>
    <n v="120"/>
    <n v="96000"/>
    <n v="0.26470588235294118"/>
    <x v="1"/>
    <x v="1"/>
    <s v="May"/>
    <x v="1"/>
    <s v="2025-May"/>
    <n v="8"/>
    <s v="FREQUENT"/>
  </r>
  <r>
    <x v="2027"/>
    <d v="2025-11-16T00:00:00"/>
    <x v="282"/>
    <s v="Meera Malhotra"/>
    <s v="Female"/>
    <n v="40"/>
    <x v="5"/>
    <x v="0"/>
    <s v="P101"/>
    <x v="5"/>
    <x v="4"/>
    <x v="0"/>
    <n v="55000"/>
    <x v="2"/>
    <x v="217"/>
    <n v="40000"/>
    <n v="12250"/>
    <x v="3"/>
    <x v="0"/>
    <s v="Q4"/>
    <x v="0"/>
    <n v="23.44"/>
    <n v="0"/>
    <n v="55000"/>
    <n v="2750"/>
    <n v="151250000"/>
    <n v="0.23444976076555024"/>
    <x v="1"/>
    <x v="10"/>
    <s v="Nov"/>
    <x v="3"/>
    <s v="2025-Nov"/>
    <n v="12"/>
    <s v="FREQUENT"/>
  </r>
  <r>
    <x v="2028"/>
    <d v="2024-05-13T00:00:00"/>
    <x v="47"/>
    <s v="Meera Verma"/>
    <s v="Male"/>
    <n v="53"/>
    <x v="8"/>
    <x v="2"/>
    <s v="P303"/>
    <x v="4"/>
    <x v="3"/>
    <x v="1"/>
    <n v="3500"/>
    <x v="2"/>
    <x v="88"/>
    <n v="6900"/>
    <n v="3075"/>
    <x v="1"/>
    <x v="0"/>
    <s v="Q2"/>
    <x v="1"/>
    <n v="30.83"/>
    <n v="0"/>
    <n v="10500"/>
    <n v="525"/>
    <n v="5512500"/>
    <n v="0.30827067669172931"/>
    <x v="0"/>
    <x v="1"/>
    <s v="May"/>
    <x v="1"/>
    <s v="2024-May"/>
    <n v="12"/>
    <s v="FREQUENT"/>
  </r>
  <r>
    <x v="2029"/>
    <d v="2025-08-26T00:00:00"/>
    <x v="175"/>
    <s v="Ananya Mehta"/>
    <s v="Female"/>
    <n v="48"/>
    <x v="1"/>
    <x v="1"/>
    <s v="P503"/>
    <x v="12"/>
    <x v="5"/>
    <x v="0"/>
    <n v="450"/>
    <x v="4"/>
    <x v="51"/>
    <n v="330"/>
    <n v="75"/>
    <x v="2"/>
    <x v="0"/>
    <s v="Q3"/>
    <x v="0"/>
    <n v="18.52"/>
    <n v="0"/>
    <n v="450"/>
    <n v="45"/>
    <n v="20250"/>
    <n v="0.18518518518518517"/>
    <x v="1"/>
    <x v="3"/>
    <s v="Aug"/>
    <x v="2"/>
    <s v="2025-Aug"/>
    <n v="11"/>
    <s v="FREQUENT"/>
  </r>
  <r>
    <x v="2030"/>
    <d v="2024-10-09T00:00:00"/>
    <x v="137"/>
    <s v="Pooja Patel"/>
    <s v="Female"/>
    <n v="22"/>
    <x v="6"/>
    <x v="2"/>
    <s v="P202"/>
    <x v="1"/>
    <x v="1"/>
    <x v="2"/>
    <n v="12000"/>
    <x v="2"/>
    <x v="228"/>
    <n v="18000"/>
    <n v="4800"/>
    <x v="2"/>
    <x v="0"/>
    <s v="Q4"/>
    <x v="1"/>
    <n v="21.05"/>
    <n v="0"/>
    <n v="24000"/>
    <n v="1200"/>
    <n v="28800000"/>
    <n v="0.21052631578947367"/>
    <x v="0"/>
    <x v="6"/>
    <s v="Oct"/>
    <x v="3"/>
    <s v="2024-Oct"/>
    <n v="6"/>
    <s v="FREQUENT"/>
  </r>
  <r>
    <x v="2031"/>
    <d v="2024-04-18T00:00:00"/>
    <x v="449"/>
    <s v="Arjun Singh"/>
    <s v="Female"/>
    <n v="48"/>
    <x v="10"/>
    <x v="3"/>
    <s v="P105"/>
    <x v="20"/>
    <x v="4"/>
    <x v="0"/>
    <n v="22000"/>
    <x v="4"/>
    <x v="131"/>
    <n v="16500"/>
    <n v="3300"/>
    <x v="2"/>
    <x v="0"/>
    <s v="Q2"/>
    <x v="2"/>
    <n v="16.670000000000002"/>
    <n v="0"/>
    <n v="22000"/>
    <n v="2200"/>
    <n v="48400000"/>
    <n v="0.16666666666666666"/>
    <x v="0"/>
    <x v="7"/>
    <s v="Apr"/>
    <x v="1"/>
    <s v="2024-Apr"/>
    <n v="2"/>
    <s v="REGULAR"/>
  </r>
  <r>
    <x v="2032"/>
    <d v="2024-02-12T00:00:00"/>
    <x v="3"/>
    <s v="Kavya Reddy"/>
    <s v="Female"/>
    <n v="51"/>
    <x v="3"/>
    <x v="1"/>
    <s v="P602"/>
    <x v="18"/>
    <x v="6"/>
    <x v="2"/>
    <n v="3500"/>
    <x v="2"/>
    <x v="6"/>
    <n v="5000"/>
    <n v="0"/>
    <x v="4"/>
    <x v="2"/>
    <s v="Q1"/>
    <x v="1"/>
    <n v="0"/>
    <n v="-5000"/>
    <n v="7000"/>
    <n v="350"/>
    <n v="2450000"/>
    <n v="0"/>
    <x v="0"/>
    <x v="5"/>
    <s v="Feb"/>
    <x v="0"/>
    <s v="2024-Feb"/>
    <n v="8"/>
    <s v="FREQUENT"/>
  </r>
  <r>
    <x v="2033"/>
    <d v="2024-07-14T00:00:00"/>
    <x v="46"/>
    <s v="Aditya Shah"/>
    <s v="Male"/>
    <n v="58"/>
    <x v="9"/>
    <x v="0"/>
    <s v="P202"/>
    <x v="1"/>
    <x v="1"/>
    <x v="2"/>
    <n v="12000"/>
    <x v="4"/>
    <x v="6"/>
    <n v="18000"/>
    <n v="0"/>
    <x v="3"/>
    <x v="2"/>
    <s v="Q3"/>
    <x v="0"/>
    <n v="0"/>
    <n v="-18000"/>
    <n v="24000"/>
    <n v="2400"/>
    <n v="57600000"/>
    <n v="0"/>
    <x v="0"/>
    <x v="2"/>
    <s v="Jul"/>
    <x v="2"/>
    <s v="2024-Jul"/>
    <n v="12"/>
    <s v="FREQUENT"/>
  </r>
  <r>
    <x v="2034"/>
    <d v="2024-03-17T00:00:00"/>
    <x v="460"/>
    <s v="Akash Kumar"/>
    <s v="Female"/>
    <n v="25"/>
    <x v="8"/>
    <x v="2"/>
    <s v="P601"/>
    <x v="17"/>
    <x v="6"/>
    <x v="2"/>
    <n v="3000"/>
    <x v="4"/>
    <x v="63"/>
    <n v="4200"/>
    <n v="1200"/>
    <x v="2"/>
    <x v="0"/>
    <s v="Q1"/>
    <x v="1"/>
    <n v="22.22"/>
    <n v="0"/>
    <n v="6000"/>
    <n v="600"/>
    <n v="3600000"/>
    <n v="0.22222222222222221"/>
    <x v="0"/>
    <x v="0"/>
    <s v="Mar"/>
    <x v="0"/>
    <s v="2024-Mar"/>
    <n v="2"/>
    <s v="REGULAR"/>
  </r>
  <r>
    <x v="2035"/>
    <d v="2025-04-30T00:00:00"/>
    <x v="120"/>
    <s v="Vikram Singh"/>
    <s v="Female"/>
    <n v="52"/>
    <x v="11"/>
    <x v="3"/>
    <s v="P202"/>
    <x v="1"/>
    <x v="1"/>
    <x v="0"/>
    <n v="12000"/>
    <x v="2"/>
    <x v="62"/>
    <n v="9000"/>
    <n v="2400"/>
    <x v="2"/>
    <x v="0"/>
    <s v="Q2"/>
    <x v="1"/>
    <n v="21.05"/>
    <n v="0"/>
    <n v="12000"/>
    <n v="600"/>
    <n v="7200000"/>
    <n v="0.21052631578947367"/>
    <x v="1"/>
    <x v="7"/>
    <s v="Apr"/>
    <x v="1"/>
    <s v="2025-Apr"/>
    <n v="8"/>
    <s v="FREQUENT"/>
  </r>
  <r>
    <x v="2036"/>
    <d v="2024-05-10T00:00:00"/>
    <x v="425"/>
    <s v="Akash Verma"/>
    <s v="Male"/>
    <n v="26"/>
    <x v="11"/>
    <x v="3"/>
    <s v="P202"/>
    <x v="1"/>
    <x v="1"/>
    <x v="0"/>
    <n v="12000"/>
    <x v="2"/>
    <x v="62"/>
    <n v="9000"/>
    <n v="2400"/>
    <x v="2"/>
    <x v="0"/>
    <s v="Q2"/>
    <x v="2"/>
    <n v="21.05"/>
    <n v="0"/>
    <n v="12000"/>
    <n v="600"/>
    <n v="7200000"/>
    <n v="0.21052631578947367"/>
    <x v="0"/>
    <x v="1"/>
    <s v="May"/>
    <x v="1"/>
    <s v="2024-May"/>
    <n v="2"/>
    <s v="REGULAR"/>
  </r>
  <r>
    <x v="2037"/>
    <d v="2025-07-27T00:00:00"/>
    <x v="226"/>
    <s v="Nikhil Reddy"/>
    <s v="Male"/>
    <n v="48"/>
    <x v="6"/>
    <x v="2"/>
    <s v="P401"/>
    <x v="0"/>
    <x v="0"/>
    <x v="1"/>
    <n v="800"/>
    <x v="1"/>
    <x v="119"/>
    <n v="1500"/>
    <n v="540"/>
    <x v="0"/>
    <x v="0"/>
    <s v="Q3"/>
    <x v="0"/>
    <n v="26.47"/>
    <n v="0"/>
    <n v="2400"/>
    <n v="360"/>
    <n v="864000"/>
    <n v="0.26470588235294118"/>
    <x v="1"/>
    <x v="2"/>
    <s v="Jul"/>
    <x v="2"/>
    <s v="2025-Jul"/>
    <n v="6"/>
    <s v="FREQUENT"/>
  </r>
  <r>
    <x v="2038"/>
    <d v="2024-04-30T00:00:00"/>
    <x v="243"/>
    <s v="Rohan Singh"/>
    <s v="Female"/>
    <n v="59"/>
    <x v="1"/>
    <x v="1"/>
    <s v="P403"/>
    <x v="6"/>
    <x v="0"/>
    <x v="0"/>
    <n v="2500"/>
    <x v="4"/>
    <x v="79"/>
    <n v="1500"/>
    <n v="750"/>
    <x v="1"/>
    <x v="0"/>
    <s v="Q2"/>
    <x v="2"/>
    <n v="33.33"/>
    <n v="0"/>
    <n v="2500"/>
    <n v="250"/>
    <n v="625000"/>
    <n v="0.33333333333333331"/>
    <x v="0"/>
    <x v="7"/>
    <s v="Apr"/>
    <x v="1"/>
    <s v="2024-Apr"/>
    <n v="2"/>
    <s v="REGULAR"/>
  </r>
  <r>
    <x v="2039"/>
    <d v="2025-05-30T00:00:00"/>
    <x v="144"/>
    <s v="Kavya Shah"/>
    <s v="Male"/>
    <n v="27"/>
    <x v="3"/>
    <x v="1"/>
    <s v="P101"/>
    <x v="5"/>
    <x v="4"/>
    <x v="1"/>
    <n v="55000"/>
    <x v="2"/>
    <x v="179"/>
    <n v="120000"/>
    <n v="36750"/>
    <x v="1"/>
    <x v="0"/>
    <s v="Q2"/>
    <x v="0"/>
    <n v="23.44"/>
    <n v="0"/>
    <n v="165000"/>
    <n v="8250"/>
    <n v="1361250000"/>
    <n v="0.23444976076555024"/>
    <x v="1"/>
    <x v="1"/>
    <s v="May"/>
    <x v="1"/>
    <s v="2025-May"/>
    <n v="26"/>
    <s v="FREQUENT"/>
  </r>
  <r>
    <x v="2040"/>
    <d v="2024-05-12T00:00:00"/>
    <x v="329"/>
    <s v="Ananya Das"/>
    <s v="Female"/>
    <n v="51"/>
    <x v="0"/>
    <x v="0"/>
    <s v="P302"/>
    <x v="15"/>
    <x v="3"/>
    <x v="0"/>
    <n v="2200"/>
    <x v="2"/>
    <x v="95"/>
    <n v="1400"/>
    <n v="690"/>
    <x v="1"/>
    <x v="0"/>
    <s v="Q2"/>
    <x v="1"/>
    <n v="33.01"/>
    <n v="0"/>
    <n v="2200"/>
    <n v="110"/>
    <n v="242000"/>
    <n v="0.33014354066985646"/>
    <x v="0"/>
    <x v="1"/>
    <s v="May"/>
    <x v="1"/>
    <s v="2024-May"/>
    <n v="10"/>
    <s v="FREQUENT"/>
  </r>
  <r>
    <x v="2041"/>
    <d v="2025-12-11T00:00:00"/>
    <x v="395"/>
    <s v="Nikhil Iyer"/>
    <s v="Male"/>
    <n v="49"/>
    <x v="3"/>
    <x v="1"/>
    <s v="P202"/>
    <x v="1"/>
    <x v="1"/>
    <x v="0"/>
    <n v="12000"/>
    <x v="2"/>
    <x v="62"/>
    <n v="9000"/>
    <n v="2400"/>
    <x v="3"/>
    <x v="0"/>
    <s v="Q4"/>
    <x v="1"/>
    <n v="21.05"/>
    <n v="0"/>
    <n v="12000"/>
    <n v="600"/>
    <n v="7200000"/>
    <n v="0.21052631578947367"/>
    <x v="1"/>
    <x v="8"/>
    <s v="Dec"/>
    <x v="3"/>
    <s v="2025-Dec"/>
    <n v="7"/>
    <s v="FREQUENT"/>
  </r>
  <r>
    <x v="2042"/>
    <d v="2025-12-02T00:00:00"/>
    <x v="461"/>
    <s v="Varun Joshi"/>
    <s v="Female"/>
    <n v="47"/>
    <x v="3"/>
    <x v="1"/>
    <s v="P601"/>
    <x v="17"/>
    <x v="6"/>
    <x v="0"/>
    <n v="3000"/>
    <x v="3"/>
    <x v="356"/>
    <n v="2100"/>
    <n v="-900"/>
    <x v="0"/>
    <x v="1"/>
    <s v="Q4"/>
    <x v="2"/>
    <n v="30"/>
    <n v="-4200"/>
    <n v="3000"/>
    <n v="0"/>
    <n v="0"/>
    <n v="0.3"/>
    <x v="1"/>
    <x v="8"/>
    <s v="Dec"/>
    <x v="3"/>
    <s v="2025-Dec"/>
    <n v="1"/>
    <s v="REGULAR"/>
  </r>
  <r>
    <x v="2043"/>
    <d v="2024-06-18T00:00:00"/>
    <x v="0"/>
    <s v="Meera Malhotra"/>
    <s v="Female"/>
    <n v="56"/>
    <x v="0"/>
    <x v="0"/>
    <s v="P501"/>
    <x v="13"/>
    <x v="5"/>
    <x v="1"/>
    <n v="550"/>
    <x v="4"/>
    <x v="98"/>
    <n v="1350"/>
    <n v="135"/>
    <x v="3"/>
    <x v="0"/>
    <s v="Q2"/>
    <x v="0"/>
    <n v="9.09"/>
    <n v="0"/>
    <n v="1650"/>
    <n v="165"/>
    <n v="272250"/>
    <n v="9.0909090909090912E-2"/>
    <x v="0"/>
    <x v="4"/>
    <s v="Jun"/>
    <x v="1"/>
    <s v="2024-Jun"/>
    <n v="30"/>
    <s v="FREQUENT"/>
  </r>
  <r>
    <x v="2044"/>
    <d v="2025-02-03T00:00:00"/>
    <x v="29"/>
    <s v="Karan Shah"/>
    <s v="Female"/>
    <n v="39"/>
    <x v="5"/>
    <x v="0"/>
    <s v="P402"/>
    <x v="10"/>
    <x v="0"/>
    <x v="1"/>
    <n v="600"/>
    <x v="1"/>
    <x v="57"/>
    <n v="1140"/>
    <n v="390"/>
    <x v="2"/>
    <x v="0"/>
    <s v="Q1"/>
    <x v="0"/>
    <n v="25.49"/>
    <n v="0"/>
    <n v="1800"/>
    <n v="270"/>
    <n v="486000"/>
    <n v="0.25490196078431371"/>
    <x v="1"/>
    <x v="5"/>
    <s v="Feb"/>
    <x v="0"/>
    <s v="2025-Feb"/>
    <n v="37"/>
    <s v="FREQUENT"/>
  </r>
  <r>
    <x v="2045"/>
    <d v="2024-01-04T00:00:00"/>
    <x v="179"/>
    <s v="Varun Mishra"/>
    <s v="Female"/>
    <n v="42"/>
    <x v="7"/>
    <x v="1"/>
    <s v="P201"/>
    <x v="9"/>
    <x v="1"/>
    <x v="0"/>
    <n v="8500"/>
    <x v="4"/>
    <x v="122"/>
    <n v="6500"/>
    <n v="1150"/>
    <x v="2"/>
    <x v="0"/>
    <s v="Q1"/>
    <x v="0"/>
    <n v="15.03"/>
    <n v="0"/>
    <n v="8500"/>
    <n v="850"/>
    <n v="7225000"/>
    <n v="0.15032679738562091"/>
    <x v="0"/>
    <x v="11"/>
    <s v="Jan"/>
    <x v="0"/>
    <s v="2024-Jan"/>
    <n v="11"/>
    <s v="FREQUENT"/>
  </r>
  <r>
    <x v="2046"/>
    <d v="2024-01-10T00:00:00"/>
    <x v="41"/>
    <s v="Pooja Joshi"/>
    <s v="Female"/>
    <n v="24"/>
    <x v="1"/>
    <x v="1"/>
    <s v="P503"/>
    <x v="12"/>
    <x v="5"/>
    <x v="4"/>
    <n v="450"/>
    <x v="1"/>
    <x v="357"/>
    <n v="1650"/>
    <n v="262.5"/>
    <x v="2"/>
    <x v="0"/>
    <s v="Q1"/>
    <x v="1"/>
    <n v="13.73"/>
    <n v="0"/>
    <n v="2250"/>
    <n v="337.5"/>
    <n v="759375"/>
    <n v="0.13725490196078433"/>
    <x v="0"/>
    <x v="11"/>
    <s v="Jan"/>
    <x v="0"/>
    <s v="2024-Jan"/>
    <n v="14"/>
    <s v="FREQUENT"/>
  </r>
  <r>
    <x v="2047"/>
    <d v="2025-06-21T00:00:00"/>
    <x v="54"/>
    <s v="Varun Das"/>
    <s v="Male"/>
    <n v="26"/>
    <x v="3"/>
    <x v="1"/>
    <s v="P301"/>
    <x v="21"/>
    <x v="3"/>
    <x v="1"/>
    <n v="900"/>
    <x v="2"/>
    <x v="237"/>
    <n v="1650"/>
    <n v="915"/>
    <x v="1"/>
    <x v="0"/>
    <s v="Q2"/>
    <x v="0"/>
    <n v="35.67"/>
    <n v="0"/>
    <n v="2700"/>
    <n v="135"/>
    <n v="364500"/>
    <n v="0.35672514619883039"/>
    <x v="1"/>
    <x v="4"/>
    <s v="Jun"/>
    <x v="1"/>
    <s v="2025-Jun"/>
    <n v="32"/>
    <s v="FREQUENT"/>
  </r>
  <r>
    <x v="2048"/>
    <d v="2025-12-26T00:00:00"/>
    <x v="118"/>
    <s v="Amit Sharma"/>
    <s v="Female"/>
    <n v="27"/>
    <x v="1"/>
    <x v="1"/>
    <s v="P301"/>
    <x v="21"/>
    <x v="3"/>
    <x v="0"/>
    <n v="900"/>
    <x v="3"/>
    <x v="78"/>
    <n v="550"/>
    <n v="350"/>
    <x v="2"/>
    <x v="0"/>
    <s v="Q4"/>
    <x v="1"/>
    <n v="38.89"/>
    <n v="0"/>
    <n v="900"/>
    <n v="0"/>
    <n v="0"/>
    <n v="0.3888888888888889"/>
    <x v="1"/>
    <x v="8"/>
    <s v="Dec"/>
    <x v="3"/>
    <s v="2025-Dec"/>
    <n v="12"/>
    <s v="FREQUENT"/>
  </r>
  <r>
    <x v="2049"/>
    <d v="2024-02-16T00:00:00"/>
    <x v="108"/>
    <s v="Arjun Reddy"/>
    <s v="Female"/>
    <n v="43"/>
    <x v="0"/>
    <x v="0"/>
    <s v="P601"/>
    <x v="17"/>
    <x v="6"/>
    <x v="0"/>
    <n v="3000"/>
    <x v="4"/>
    <x v="129"/>
    <n v="2100"/>
    <n v="600"/>
    <x v="1"/>
    <x v="0"/>
    <s v="Q1"/>
    <x v="0"/>
    <n v="22.22"/>
    <n v="0"/>
    <n v="3000"/>
    <n v="300"/>
    <n v="900000"/>
    <n v="0.22222222222222221"/>
    <x v="0"/>
    <x v="5"/>
    <s v="Feb"/>
    <x v="0"/>
    <s v="2024-Feb"/>
    <n v="17"/>
    <s v="FREQUENT"/>
  </r>
  <r>
    <x v="2050"/>
    <d v="2024-05-31T00:00:00"/>
    <x v="0"/>
    <s v="Meera Malhotra"/>
    <s v="Female"/>
    <n v="56"/>
    <x v="0"/>
    <x v="0"/>
    <s v="P301"/>
    <x v="21"/>
    <x v="3"/>
    <x v="1"/>
    <n v="900"/>
    <x v="4"/>
    <x v="194"/>
    <n v="1650"/>
    <n v="780"/>
    <x v="0"/>
    <x v="0"/>
    <s v="Q2"/>
    <x v="0"/>
    <n v="32.1"/>
    <n v="0"/>
    <n v="2700"/>
    <n v="270"/>
    <n v="729000"/>
    <n v="0.32098765432098764"/>
    <x v="0"/>
    <x v="1"/>
    <s v="May"/>
    <x v="1"/>
    <s v="2024-May"/>
    <n v="30"/>
    <s v="FREQUENT"/>
  </r>
  <r>
    <x v="2051"/>
    <d v="2024-02-22T00:00:00"/>
    <x v="151"/>
    <s v="Priya Kumar"/>
    <s v="Male"/>
    <n v="44"/>
    <x v="11"/>
    <x v="3"/>
    <s v="P701"/>
    <x v="8"/>
    <x v="2"/>
    <x v="2"/>
    <n v="4500"/>
    <x v="1"/>
    <x v="207"/>
    <n v="6400"/>
    <n v="-1250"/>
    <x v="4"/>
    <x v="1"/>
    <s v="Q1"/>
    <x v="0"/>
    <n v="16.34"/>
    <n v="-12800"/>
    <n v="9000"/>
    <n v="1350"/>
    <n v="12150000"/>
    <n v="0.16339869281045752"/>
    <x v="0"/>
    <x v="5"/>
    <s v="Feb"/>
    <x v="0"/>
    <s v="2024-Feb"/>
    <n v="18"/>
    <s v="FREQUENT"/>
  </r>
  <r>
    <x v="2052"/>
    <d v="2024-08-03T00:00:00"/>
    <x v="144"/>
    <s v="Kavya Shah"/>
    <s v="Male"/>
    <n v="27"/>
    <x v="3"/>
    <x v="1"/>
    <s v="P601"/>
    <x v="17"/>
    <x v="6"/>
    <x v="0"/>
    <n v="3000"/>
    <x v="2"/>
    <x v="86"/>
    <n v="2100"/>
    <n v="750"/>
    <x v="1"/>
    <x v="0"/>
    <s v="Q3"/>
    <x v="0"/>
    <n v="26.32"/>
    <n v="0"/>
    <n v="3000"/>
    <n v="150"/>
    <n v="450000"/>
    <n v="0.26315789473684209"/>
    <x v="0"/>
    <x v="3"/>
    <s v="Aug"/>
    <x v="2"/>
    <s v="2024-Aug"/>
    <n v="26"/>
    <s v="FREQUENT"/>
  </r>
  <r>
    <x v="2053"/>
    <d v="2025-10-09T00:00:00"/>
    <x v="269"/>
    <s v="Amit Singh"/>
    <s v="Female"/>
    <n v="52"/>
    <x v="7"/>
    <x v="1"/>
    <s v="P603"/>
    <x v="22"/>
    <x v="6"/>
    <x v="2"/>
    <n v="1200"/>
    <x v="1"/>
    <x v="119"/>
    <n v="1600"/>
    <n v="440"/>
    <x v="4"/>
    <x v="0"/>
    <s v="Q4"/>
    <x v="0"/>
    <n v="21.57"/>
    <n v="0"/>
    <n v="2400"/>
    <n v="360"/>
    <n v="864000"/>
    <n v="0.21568627450980393"/>
    <x v="1"/>
    <x v="6"/>
    <s v="Oct"/>
    <x v="3"/>
    <s v="2025-Oct"/>
    <n v="15"/>
    <s v="FREQUENT"/>
  </r>
  <r>
    <x v="2054"/>
    <d v="2025-12-23T00:00:00"/>
    <x v="24"/>
    <s v="Rohan Malhotra"/>
    <s v="Male"/>
    <n v="59"/>
    <x v="0"/>
    <x v="0"/>
    <s v="P601"/>
    <x v="17"/>
    <x v="6"/>
    <x v="2"/>
    <n v="3000"/>
    <x v="1"/>
    <x v="260"/>
    <n v="4200"/>
    <n v="900"/>
    <x v="1"/>
    <x v="0"/>
    <s v="Q4"/>
    <x v="1"/>
    <n v="17.649999999999999"/>
    <n v="0"/>
    <n v="6000"/>
    <n v="900"/>
    <n v="5400000"/>
    <n v="0.17647058823529413"/>
    <x v="1"/>
    <x v="8"/>
    <s v="Dec"/>
    <x v="3"/>
    <s v="2025-Dec"/>
    <n v="14"/>
    <s v="FREQUENT"/>
  </r>
  <r>
    <x v="2055"/>
    <d v="2025-09-18T00:00:00"/>
    <x v="318"/>
    <s v="Amit Sharma"/>
    <s v="Female"/>
    <n v="38"/>
    <x v="9"/>
    <x v="0"/>
    <s v="P302"/>
    <x v="15"/>
    <x v="3"/>
    <x v="0"/>
    <n v="2200"/>
    <x v="1"/>
    <x v="21"/>
    <n v="1400"/>
    <n v="470"/>
    <x v="1"/>
    <x v="0"/>
    <s v="Q3"/>
    <x v="0"/>
    <n v="25.13"/>
    <n v="0"/>
    <n v="2200"/>
    <n v="330"/>
    <n v="726000"/>
    <n v="0.25133689839572193"/>
    <x v="1"/>
    <x v="9"/>
    <s v="Sep"/>
    <x v="2"/>
    <s v="2025-Sep"/>
    <n v="14"/>
    <s v="FREQUENT"/>
  </r>
  <r>
    <x v="2056"/>
    <d v="2024-01-11T00:00:00"/>
    <x v="441"/>
    <s v="Meera Mehta"/>
    <s v="Female"/>
    <n v="23"/>
    <x v="8"/>
    <x v="2"/>
    <s v="P401"/>
    <x v="0"/>
    <x v="0"/>
    <x v="2"/>
    <n v="800"/>
    <x v="3"/>
    <x v="358"/>
    <n v="1000"/>
    <n v="-600"/>
    <x v="1"/>
    <x v="1"/>
    <s v="Q1"/>
    <x v="2"/>
    <n v="37.5"/>
    <n v="-2000"/>
    <n v="1600"/>
    <n v="0"/>
    <n v="0"/>
    <n v="0.375"/>
    <x v="0"/>
    <x v="11"/>
    <s v="Jan"/>
    <x v="0"/>
    <s v="2024-Jan"/>
    <n v="5"/>
    <s v="FREQUENT"/>
  </r>
  <r>
    <x v="2057"/>
    <d v="2024-06-29T00:00:00"/>
    <x v="32"/>
    <s v="Varun Singh"/>
    <s v="Female"/>
    <n v="40"/>
    <x v="2"/>
    <x v="2"/>
    <s v="P301"/>
    <x v="21"/>
    <x v="3"/>
    <x v="2"/>
    <n v="900"/>
    <x v="2"/>
    <x v="204"/>
    <n v="1100"/>
    <n v="610"/>
    <x v="4"/>
    <x v="0"/>
    <s v="Q2"/>
    <x v="0"/>
    <n v="35.67"/>
    <n v="0"/>
    <n v="1800"/>
    <n v="90"/>
    <n v="162000"/>
    <n v="0.35672514619883039"/>
    <x v="0"/>
    <x v="4"/>
    <s v="Jun"/>
    <x v="1"/>
    <s v="2024-Jun"/>
    <n v="10"/>
    <s v="FREQUENT"/>
  </r>
  <r>
    <x v="2058"/>
    <d v="2025-08-20T00:00:00"/>
    <x v="200"/>
    <s v="Nikhil Malhotra"/>
    <s v="Female"/>
    <n v="47"/>
    <x v="2"/>
    <x v="2"/>
    <s v="P104"/>
    <x v="16"/>
    <x v="4"/>
    <x v="0"/>
    <n v="5000"/>
    <x v="1"/>
    <x v="133"/>
    <n v="3500"/>
    <n v="750"/>
    <x v="3"/>
    <x v="0"/>
    <s v="Q3"/>
    <x v="1"/>
    <n v="17.649999999999999"/>
    <n v="0"/>
    <n v="5000"/>
    <n v="750"/>
    <n v="3750000"/>
    <n v="0.17647058823529413"/>
    <x v="1"/>
    <x v="3"/>
    <s v="Aug"/>
    <x v="2"/>
    <s v="2025-Aug"/>
    <n v="8"/>
    <s v="FREQUENT"/>
  </r>
  <r>
    <x v="2059"/>
    <d v="2025-10-31T00:00:00"/>
    <x v="278"/>
    <s v="Ananya Verma"/>
    <s v="Male"/>
    <n v="48"/>
    <x v="8"/>
    <x v="2"/>
    <s v="P301"/>
    <x v="21"/>
    <x v="3"/>
    <x v="2"/>
    <n v="900"/>
    <x v="3"/>
    <x v="106"/>
    <n v="1100"/>
    <n v="700"/>
    <x v="0"/>
    <x v="0"/>
    <s v="Q4"/>
    <x v="2"/>
    <n v="38.89"/>
    <n v="0"/>
    <n v="1800"/>
    <n v="0"/>
    <n v="0"/>
    <n v="0.3888888888888889"/>
    <x v="1"/>
    <x v="6"/>
    <s v="Oct"/>
    <x v="3"/>
    <s v="2025-Oct"/>
    <n v="4"/>
    <s v="OCASSIONAL"/>
  </r>
  <r>
    <x v="2060"/>
    <d v="2025-07-18T00:00:00"/>
    <x v="158"/>
    <s v="Meera Mishra"/>
    <s v="Male"/>
    <n v="54"/>
    <x v="11"/>
    <x v="3"/>
    <s v="P202"/>
    <x v="1"/>
    <x v="1"/>
    <x v="0"/>
    <n v="12000"/>
    <x v="4"/>
    <x v="116"/>
    <n v="9000"/>
    <n v="1800"/>
    <x v="0"/>
    <x v="0"/>
    <s v="Q3"/>
    <x v="0"/>
    <n v="16.670000000000002"/>
    <n v="0"/>
    <n v="12000"/>
    <n v="1200"/>
    <n v="14400000"/>
    <n v="0.16666666666666666"/>
    <x v="1"/>
    <x v="2"/>
    <s v="Jul"/>
    <x v="2"/>
    <s v="2025-Jul"/>
    <n v="14"/>
    <s v="FREQUENT"/>
  </r>
  <r>
    <x v="2061"/>
    <d v="2024-10-02T00:00:00"/>
    <x v="244"/>
    <s v="Rahul Nair"/>
    <s v="Female"/>
    <n v="38"/>
    <x v="11"/>
    <x v="3"/>
    <s v="P202"/>
    <x v="1"/>
    <x v="1"/>
    <x v="0"/>
    <n v="12000"/>
    <x v="5"/>
    <x v="27"/>
    <n v="9000"/>
    <n v="0"/>
    <x v="2"/>
    <x v="0"/>
    <s v="Q4"/>
    <x v="0"/>
    <n v="0"/>
    <n v="0"/>
    <n v="12000"/>
    <n v="3000"/>
    <n v="36000000"/>
    <n v="0"/>
    <x v="0"/>
    <x v="6"/>
    <s v="Oct"/>
    <x v="3"/>
    <s v="2024-Oct"/>
    <n v="6"/>
    <s v="FREQUENT"/>
  </r>
  <r>
    <x v="2062"/>
    <d v="2025-02-08T00:00:00"/>
    <x v="173"/>
    <s v="Priya Gupta"/>
    <s v="Female"/>
    <n v="28"/>
    <x v="9"/>
    <x v="0"/>
    <s v="P105"/>
    <x v="20"/>
    <x v="4"/>
    <x v="0"/>
    <n v="22000"/>
    <x v="4"/>
    <x v="131"/>
    <n v="16500"/>
    <n v="3300"/>
    <x v="2"/>
    <x v="0"/>
    <s v="Q1"/>
    <x v="0"/>
    <n v="16.670000000000002"/>
    <n v="0"/>
    <n v="22000"/>
    <n v="2200"/>
    <n v="48400000"/>
    <n v="0.16666666666666666"/>
    <x v="1"/>
    <x v="5"/>
    <s v="Feb"/>
    <x v="0"/>
    <s v="2025-Feb"/>
    <n v="17"/>
    <s v="FREQUENT"/>
  </r>
  <r>
    <x v="2063"/>
    <d v="2025-03-20T00:00:00"/>
    <x v="145"/>
    <s v="Akash Sharma"/>
    <s v="Female"/>
    <n v="26"/>
    <x v="7"/>
    <x v="1"/>
    <s v="P401"/>
    <x v="0"/>
    <x v="0"/>
    <x v="0"/>
    <n v="800"/>
    <x v="3"/>
    <x v="139"/>
    <n v="500"/>
    <n v="300"/>
    <x v="1"/>
    <x v="0"/>
    <s v="Q1"/>
    <x v="0"/>
    <n v="37.5"/>
    <n v="0"/>
    <n v="800"/>
    <n v="0"/>
    <n v="0"/>
    <n v="0.375"/>
    <x v="1"/>
    <x v="0"/>
    <s v="Mar"/>
    <x v="0"/>
    <s v="2025-Mar"/>
    <n v="23"/>
    <s v="FREQUENT"/>
  </r>
  <r>
    <x v="2064"/>
    <d v="2025-05-22T00:00:00"/>
    <x v="6"/>
    <s v="Kavya Joshi"/>
    <s v="Male"/>
    <n v="53"/>
    <x v="6"/>
    <x v="2"/>
    <s v="P201"/>
    <x v="9"/>
    <x v="1"/>
    <x v="2"/>
    <n v="8500"/>
    <x v="1"/>
    <x v="192"/>
    <n v="13000"/>
    <n v="1450"/>
    <x v="2"/>
    <x v="0"/>
    <s v="Q2"/>
    <x v="1"/>
    <n v="10.029999999999999"/>
    <n v="0"/>
    <n v="17000"/>
    <n v="2550"/>
    <n v="43350000"/>
    <n v="0.10034602076124567"/>
    <x v="1"/>
    <x v="1"/>
    <s v="May"/>
    <x v="1"/>
    <s v="2025-May"/>
    <n v="8"/>
    <s v="FREQUENT"/>
  </r>
  <r>
    <x v="2065"/>
    <d v="2024-06-29T00:00:00"/>
    <x v="277"/>
    <s v="Akash Malhotra"/>
    <s v="Male"/>
    <n v="41"/>
    <x v="8"/>
    <x v="2"/>
    <s v="P202"/>
    <x v="1"/>
    <x v="1"/>
    <x v="0"/>
    <n v="12000"/>
    <x v="1"/>
    <x v="6"/>
    <n v="9000"/>
    <n v="0"/>
    <x v="2"/>
    <x v="2"/>
    <s v="Q2"/>
    <x v="2"/>
    <n v="0"/>
    <n v="-9000"/>
    <n v="12000"/>
    <n v="1800"/>
    <n v="21600000"/>
    <n v="0"/>
    <x v="0"/>
    <x v="4"/>
    <s v="Jun"/>
    <x v="1"/>
    <s v="2024-Jun"/>
    <n v="4"/>
    <s v="OCASSIONAL"/>
  </r>
  <r>
    <x v="2066"/>
    <d v="2024-07-03T00:00:00"/>
    <x v="89"/>
    <s v="Sneha Reddy"/>
    <s v="Female"/>
    <n v="47"/>
    <x v="2"/>
    <x v="2"/>
    <s v="P701"/>
    <x v="8"/>
    <x v="2"/>
    <x v="0"/>
    <n v="4500"/>
    <x v="4"/>
    <x v="22"/>
    <n v="3200"/>
    <n v="850"/>
    <x v="1"/>
    <x v="0"/>
    <s v="Q3"/>
    <x v="2"/>
    <n v="20.99"/>
    <n v="0"/>
    <n v="4500"/>
    <n v="450"/>
    <n v="2025000"/>
    <n v="0.20987654320987653"/>
    <x v="0"/>
    <x v="2"/>
    <s v="Jul"/>
    <x v="2"/>
    <s v="2024-Jul"/>
    <n v="17"/>
    <s v="FREQUENT"/>
  </r>
  <r>
    <x v="2067"/>
    <d v="2024-06-30T00:00:00"/>
    <x v="405"/>
    <s v="Kavya Sharma"/>
    <s v="Female"/>
    <n v="56"/>
    <x v="10"/>
    <x v="3"/>
    <s v="P402"/>
    <x v="10"/>
    <x v="0"/>
    <x v="1"/>
    <n v="600"/>
    <x v="1"/>
    <x v="57"/>
    <n v="1140"/>
    <n v="390"/>
    <x v="3"/>
    <x v="0"/>
    <s v="Q2"/>
    <x v="2"/>
    <n v="25.49"/>
    <n v="0"/>
    <n v="1800"/>
    <n v="270"/>
    <n v="486000"/>
    <n v="0.25490196078431371"/>
    <x v="0"/>
    <x v="4"/>
    <s v="Jun"/>
    <x v="1"/>
    <s v="2024-Jun"/>
    <n v="4"/>
    <s v="OCASSIONAL"/>
  </r>
  <r>
    <x v="2068"/>
    <d v="2024-05-26T00:00:00"/>
    <x v="462"/>
    <s v="Priya Mishra"/>
    <s v="Male"/>
    <n v="31"/>
    <x v="8"/>
    <x v="2"/>
    <s v="P103"/>
    <x v="19"/>
    <x v="4"/>
    <x v="0"/>
    <n v="2500"/>
    <x v="2"/>
    <x v="104"/>
    <n v="1600"/>
    <n v="775"/>
    <x v="2"/>
    <x v="0"/>
    <s v="Q2"/>
    <x v="1"/>
    <n v="32.630000000000003"/>
    <n v="0"/>
    <n v="2500"/>
    <n v="125"/>
    <n v="312500"/>
    <n v="0.32631578947368423"/>
    <x v="0"/>
    <x v="1"/>
    <s v="May"/>
    <x v="1"/>
    <s v="2024-May"/>
    <n v="5"/>
    <s v="FREQUENT"/>
  </r>
  <r>
    <x v="2069"/>
    <d v="2025-10-22T00:00:00"/>
    <x v="281"/>
    <s v="Akash Verma"/>
    <s v="Female"/>
    <n v="38"/>
    <x v="0"/>
    <x v="0"/>
    <s v="P402"/>
    <x v="10"/>
    <x v="0"/>
    <x v="0"/>
    <n v="600"/>
    <x v="0"/>
    <x v="347"/>
    <n v="380"/>
    <n v="100"/>
    <x v="1"/>
    <x v="0"/>
    <s v="Q4"/>
    <x v="2"/>
    <n v="20.83"/>
    <n v="0"/>
    <n v="600"/>
    <n v="120"/>
    <n v="72000"/>
    <n v="0.20833333333333334"/>
    <x v="1"/>
    <x v="6"/>
    <s v="Oct"/>
    <x v="3"/>
    <s v="2025-Oct"/>
    <n v="5"/>
    <s v="FREQUENT"/>
  </r>
  <r>
    <x v="2070"/>
    <d v="2024-01-13T00:00:00"/>
    <x v="381"/>
    <s v="Amit Reddy"/>
    <s v="Male"/>
    <n v="42"/>
    <x v="11"/>
    <x v="3"/>
    <s v="P603"/>
    <x v="22"/>
    <x v="6"/>
    <x v="0"/>
    <n v="1200"/>
    <x v="2"/>
    <x v="160"/>
    <n v="800"/>
    <n v="340"/>
    <x v="1"/>
    <x v="0"/>
    <s v="Q1"/>
    <x v="2"/>
    <n v="29.82"/>
    <n v="0"/>
    <n v="1200"/>
    <n v="60"/>
    <n v="72000"/>
    <n v="0.2982456140350877"/>
    <x v="0"/>
    <x v="11"/>
    <s v="Jan"/>
    <x v="0"/>
    <s v="2024-Jan"/>
    <n v="2"/>
    <s v="REGULAR"/>
  </r>
  <r>
    <x v="2071"/>
    <d v="2024-04-22T00:00:00"/>
    <x v="93"/>
    <s v="Sahil Mehta"/>
    <s v="Male"/>
    <n v="42"/>
    <x v="4"/>
    <x v="3"/>
    <s v="P101"/>
    <x v="5"/>
    <x v="4"/>
    <x v="0"/>
    <n v="55000"/>
    <x v="4"/>
    <x v="34"/>
    <n v="40000"/>
    <n v="9500"/>
    <x v="3"/>
    <x v="0"/>
    <s v="Q2"/>
    <x v="0"/>
    <n v="19.190000000000001"/>
    <n v="0"/>
    <n v="55000"/>
    <n v="5500"/>
    <n v="302500000"/>
    <n v="0.19191919191919191"/>
    <x v="0"/>
    <x v="7"/>
    <s v="Apr"/>
    <x v="1"/>
    <s v="2024-Apr"/>
    <n v="11"/>
    <s v="FREQUENT"/>
  </r>
  <r>
    <x v="2072"/>
    <d v="2024-02-14T00:00:00"/>
    <x v="40"/>
    <s v="Akash Nair"/>
    <s v="Female"/>
    <n v="25"/>
    <x v="7"/>
    <x v="1"/>
    <s v="P105"/>
    <x v="20"/>
    <x v="4"/>
    <x v="1"/>
    <n v="22000"/>
    <x v="3"/>
    <x v="305"/>
    <n v="49500"/>
    <n v="16500"/>
    <x v="1"/>
    <x v="0"/>
    <s v="Q1"/>
    <x v="0"/>
    <n v="25"/>
    <n v="0"/>
    <n v="66000"/>
    <n v="0"/>
    <n v="0"/>
    <n v="0.25"/>
    <x v="0"/>
    <x v="5"/>
    <s v="Feb"/>
    <x v="0"/>
    <s v="2024-Feb"/>
    <n v="14"/>
    <s v="FREQUENT"/>
  </r>
  <r>
    <x v="2073"/>
    <d v="2024-05-26T00:00:00"/>
    <x v="318"/>
    <s v="Amit Sharma"/>
    <s v="Female"/>
    <n v="38"/>
    <x v="9"/>
    <x v="0"/>
    <s v="P701"/>
    <x v="8"/>
    <x v="2"/>
    <x v="2"/>
    <n v="4500"/>
    <x v="2"/>
    <x v="70"/>
    <n v="6400"/>
    <n v="2150"/>
    <x v="2"/>
    <x v="0"/>
    <s v="Q2"/>
    <x v="0"/>
    <n v="25.15"/>
    <n v="0"/>
    <n v="9000"/>
    <n v="450"/>
    <n v="4050000"/>
    <n v="0.25146198830409355"/>
    <x v="0"/>
    <x v="1"/>
    <s v="May"/>
    <x v="1"/>
    <s v="2024-May"/>
    <n v="14"/>
    <s v="FREQUENT"/>
  </r>
  <r>
    <x v="2074"/>
    <d v="2024-01-10T00:00:00"/>
    <x v="190"/>
    <s v="Karan Kumar"/>
    <s v="Male"/>
    <n v="32"/>
    <x v="1"/>
    <x v="1"/>
    <s v="P104"/>
    <x v="16"/>
    <x v="4"/>
    <x v="0"/>
    <n v="5000"/>
    <x v="5"/>
    <x v="77"/>
    <n v="3500"/>
    <n v="250"/>
    <x v="2"/>
    <x v="0"/>
    <s v="Q1"/>
    <x v="2"/>
    <n v="6.67"/>
    <n v="0"/>
    <n v="5000"/>
    <n v="1250"/>
    <n v="6250000"/>
    <n v="6.6666666666666666E-2"/>
    <x v="0"/>
    <x v="11"/>
    <s v="Jan"/>
    <x v="0"/>
    <s v="2024-Jan"/>
    <n v="5"/>
    <s v="FREQUENT"/>
  </r>
  <r>
    <x v="2075"/>
    <d v="2025-12-25T00:00:00"/>
    <x v="124"/>
    <s v="Varun Malhotra"/>
    <s v="Male"/>
    <n v="42"/>
    <x v="5"/>
    <x v="0"/>
    <s v="P103"/>
    <x v="19"/>
    <x v="4"/>
    <x v="0"/>
    <n v="2500"/>
    <x v="4"/>
    <x v="79"/>
    <n v="1600"/>
    <n v="650"/>
    <x v="1"/>
    <x v="0"/>
    <s v="Q4"/>
    <x v="2"/>
    <n v="28.89"/>
    <n v="0"/>
    <n v="2500"/>
    <n v="250"/>
    <n v="625000"/>
    <n v="0.28888888888888886"/>
    <x v="1"/>
    <x v="8"/>
    <s v="Dec"/>
    <x v="3"/>
    <s v="2025-Dec"/>
    <n v="10"/>
    <s v="FREQUENT"/>
  </r>
  <r>
    <x v="2076"/>
    <d v="2025-07-30T00:00:00"/>
    <x v="168"/>
    <s v="Vikram Reddy"/>
    <s v="Male"/>
    <n v="56"/>
    <x v="3"/>
    <x v="1"/>
    <s v="P501"/>
    <x v="13"/>
    <x v="5"/>
    <x v="4"/>
    <n v="550"/>
    <x v="3"/>
    <x v="359"/>
    <n v="2250"/>
    <n v="500"/>
    <x v="0"/>
    <x v="0"/>
    <s v="Q3"/>
    <x v="1"/>
    <n v="18.18"/>
    <n v="0"/>
    <n v="2750"/>
    <n v="0"/>
    <n v="0"/>
    <n v="0.18181818181818182"/>
    <x v="1"/>
    <x v="2"/>
    <s v="Jul"/>
    <x v="2"/>
    <s v="2025-Jul"/>
    <n v="10"/>
    <s v="FREQUENT"/>
  </r>
  <r>
    <x v="2077"/>
    <d v="2025-05-05T00:00:00"/>
    <x v="37"/>
    <s v="Nikhil Verma"/>
    <s v="Female"/>
    <n v="41"/>
    <x v="3"/>
    <x v="1"/>
    <s v="P105"/>
    <x v="20"/>
    <x v="4"/>
    <x v="0"/>
    <n v="22000"/>
    <x v="0"/>
    <x v="285"/>
    <n v="16500"/>
    <n v="1100"/>
    <x v="1"/>
    <x v="0"/>
    <s v="Q2"/>
    <x v="1"/>
    <n v="6.25"/>
    <n v="0"/>
    <n v="22000"/>
    <n v="4400"/>
    <n v="96800000"/>
    <n v="6.25E-2"/>
    <x v="1"/>
    <x v="1"/>
    <s v="May"/>
    <x v="1"/>
    <s v="2025-May"/>
    <n v="9"/>
    <s v="FREQUENT"/>
  </r>
  <r>
    <x v="2078"/>
    <d v="2024-09-30T00:00:00"/>
    <x v="179"/>
    <s v="Varun Mishra"/>
    <s v="Female"/>
    <n v="42"/>
    <x v="7"/>
    <x v="1"/>
    <s v="P701"/>
    <x v="8"/>
    <x v="2"/>
    <x v="0"/>
    <n v="4500"/>
    <x v="4"/>
    <x v="22"/>
    <n v="3200"/>
    <n v="850"/>
    <x v="2"/>
    <x v="0"/>
    <s v="Q3"/>
    <x v="0"/>
    <n v="20.99"/>
    <n v="0"/>
    <n v="4500"/>
    <n v="450"/>
    <n v="2025000"/>
    <n v="0.20987654320987653"/>
    <x v="0"/>
    <x v="9"/>
    <s v="Sep"/>
    <x v="2"/>
    <s v="2024-Sep"/>
    <n v="11"/>
    <s v="FREQUENT"/>
  </r>
  <r>
    <x v="2079"/>
    <d v="2024-02-15T00:00:00"/>
    <x v="56"/>
    <s v="Neha Nair"/>
    <s v="Female"/>
    <n v="43"/>
    <x v="2"/>
    <x v="2"/>
    <s v="P104"/>
    <x v="16"/>
    <x v="4"/>
    <x v="0"/>
    <n v="5000"/>
    <x v="2"/>
    <x v="80"/>
    <n v="3500"/>
    <n v="1250"/>
    <x v="2"/>
    <x v="0"/>
    <s v="Q1"/>
    <x v="1"/>
    <n v="26.32"/>
    <n v="0"/>
    <n v="5000"/>
    <n v="250"/>
    <n v="1250000"/>
    <n v="0.26315789473684209"/>
    <x v="0"/>
    <x v="5"/>
    <s v="Feb"/>
    <x v="0"/>
    <s v="2024-Feb"/>
    <n v="8"/>
    <s v="FREQUENT"/>
  </r>
  <r>
    <x v="2080"/>
    <d v="2025-03-01T00:00:00"/>
    <x v="383"/>
    <s v="Sneha Reddy"/>
    <s v="Female"/>
    <n v="54"/>
    <x v="0"/>
    <x v="0"/>
    <s v="P105"/>
    <x v="20"/>
    <x v="4"/>
    <x v="2"/>
    <n v="22000"/>
    <x v="2"/>
    <x v="164"/>
    <n v="33000"/>
    <n v="8800"/>
    <x v="1"/>
    <x v="0"/>
    <s v="Q1"/>
    <x v="1"/>
    <n v="21.05"/>
    <n v="0"/>
    <n v="44000"/>
    <n v="2200"/>
    <n v="96800000"/>
    <n v="0.21052631578947367"/>
    <x v="1"/>
    <x v="0"/>
    <s v="Mar"/>
    <x v="0"/>
    <s v="2025-Mar"/>
    <n v="8"/>
    <s v="FREQUENT"/>
  </r>
  <r>
    <x v="2081"/>
    <d v="2024-08-20T00:00:00"/>
    <x v="260"/>
    <s v="Sneha Reddy"/>
    <s v="Male"/>
    <n v="44"/>
    <x v="2"/>
    <x v="2"/>
    <s v="P403"/>
    <x v="6"/>
    <x v="0"/>
    <x v="0"/>
    <n v="2500"/>
    <x v="1"/>
    <x v="35"/>
    <n v="1500"/>
    <n v="625"/>
    <x v="1"/>
    <x v="0"/>
    <s v="Q3"/>
    <x v="0"/>
    <n v="29.41"/>
    <n v="0"/>
    <n v="2500"/>
    <n v="375"/>
    <n v="937500"/>
    <n v="0.29411764705882354"/>
    <x v="0"/>
    <x v="3"/>
    <s v="Aug"/>
    <x v="2"/>
    <s v="2024-Aug"/>
    <n v="3"/>
    <s v="REGULAR"/>
  </r>
  <r>
    <x v="2082"/>
    <d v="2024-10-20T00:00:00"/>
    <x v="29"/>
    <s v="Karan Shah"/>
    <s v="Female"/>
    <n v="39"/>
    <x v="5"/>
    <x v="0"/>
    <s v="P203"/>
    <x v="3"/>
    <x v="1"/>
    <x v="0"/>
    <n v="35000"/>
    <x v="4"/>
    <x v="153"/>
    <n v="27000"/>
    <n v="4500"/>
    <x v="0"/>
    <x v="0"/>
    <s v="Q4"/>
    <x v="0"/>
    <n v="14.29"/>
    <n v="0"/>
    <n v="35000"/>
    <n v="3500"/>
    <n v="122500000"/>
    <n v="0.14285714285714285"/>
    <x v="0"/>
    <x v="6"/>
    <s v="Oct"/>
    <x v="3"/>
    <s v="2024-Oct"/>
    <n v="37"/>
    <s v="FREQUENT"/>
  </r>
  <r>
    <x v="2083"/>
    <d v="2025-12-04T00:00:00"/>
    <x v="136"/>
    <s v="Simran Gupta"/>
    <s v="Female"/>
    <n v="51"/>
    <x v="2"/>
    <x v="2"/>
    <s v="P703"/>
    <x v="2"/>
    <x v="2"/>
    <x v="0"/>
    <n v="4000"/>
    <x v="2"/>
    <x v="2"/>
    <n v="2900"/>
    <n v="900"/>
    <x v="0"/>
    <x v="0"/>
    <s v="Q4"/>
    <x v="2"/>
    <n v="23.68"/>
    <n v="0"/>
    <n v="4000"/>
    <n v="200"/>
    <n v="800000"/>
    <n v="0.23684210526315788"/>
    <x v="1"/>
    <x v="8"/>
    <s v="Dec"/>
    <x v="3"/>
    <s v="2025-Dec"/>
    <n v="3"/>
    <s v="REGULAR"/>
  </r>
  <r>
    <x v="2084"/>
    <d v="2024-06-22T00:00:00"/>
    <x v="37"/>
    <s v="Nikhil Verma"/>
    <s v="Female"/>
    <n v="41"/>
    <x v="3"/>
    <x v="1"/>
    <s v="P104"/>
    <x v="16"/>
    <x v="4"/>
    <x v="0"/>
    <n v="5000"/>
    <x v="0"/>
    <x v="360"/>
    <n v="3500"/>
    <n v="-500"/>
    <x v="1"/>
    <x v="1"/>
    <s v="Q2"/>
    <x v="1"/>
    <n v="12.5"/>
    <n v="-7000"/>
    <n v="5000"/>
    <n v="1000"/>
    <n v="5000000"/>
    <n v="0.125"/>
    <x v="0"/>
    <x v="4"/>
    <s v="Jun"/>
    <x v="1"/>
    <s v="2024-Jun"/>
    <n v="9"/>
    <s v="FREQUENT"/>
  </r>
  <r>
    <x v="2085"/>
    <d v="2024-10-15T00:00:00"/>
    <x v="58"/>
    <s v="Neha Das"/>
    <s v="Male"/>
    <n v="21"/>
    <x v="2"/>
    <x v="2"/>
    <s v="P401"/>
    <x v="0"/>
    <x v="0"/>
    <x v="2"/>
    <n v="800"/>
    <x v="4"/>
    <x v="24"/>
    <n v="1000"/>
    <n v="440"/>
    <x v="1"/>
    <x v="0"/>
    <s v="Q4"/>
    <x v="0"/>
    <n v="30.56"/>
    <n v="0"/>
    <n v="1600"/>
    <n v="160"/>
    <n v="256000"/>
    <n v="0.30555555555555558"/>
    <x v="0"/>
    <x v="6"/>
    <s v="Oct"/>
    <x v="3"/>
    <s v="2024-Oct"/>
    <n v="22"/>
    <s v="FREQUENT"/>
  </r>
  <r>
    <x v="2086"/>
    <d v="2025-01-04T00:00:00"/>
    <x v="82"/>
    <s v="Pooja Das"/>
    <s v="Male"/>
    <n v="54"/>
    <x v="4"/>
    <x v="3"/>
    <s v="P103"/>
    <x v="19"/>
    <x v="4"/>
    <x v="0"/>
    <n v="2500"/>
    <x v="4"/>
    <x v="79"/>
    <n v="1600"/>
    <n v="650"/>
    <x v="0"/>
    <x v="0"/>
    <s v="Q1"/>
    <x v="0"/>
    <n v="28.89"/>
    <n v="0"/>
    <n v="2500"/>
    <n v="250"/>
    <n v="625000"/>
    <n v="0.28888888888888886"/>
    <x v="1"/>
    <x v="11"/>
    <s v="Jan"/>
    <x v="0"/>
    <s v="2025-Jan"/>
    <n v="12"/>
    <s v="FREQUENT"/>
  </r>
  <r>
    <x v="2087"/>
    <d v="2024-07-01T00:00:00"/>
    <x v="360"/>
    <s v="Simran Nair"/>
    <s v="Female"/>
    <n v="41"/>
    <x v="10"/>
    <x v="3"/>
    <s v="P403"/>
    <x v="6"/>
    <x v="0"/>
    <x v="2"/>
    <n v="2500"/>
    <x v="1"/>
    <x v="133"/>
    <n v="3000"/>
    <n v="1250"/>
    <x v="2"/>
    <x v="0"/>
    <s v="Q3"/>
    <x v="1"/>
    <n v="29.41"/>
    <n v="0"/>
    <n v="5000"/>
    <n v="750"/>
    <n v="3750000"/>
    <n v="0.29411764705882354"/>
    <x v="0"/>
    <x v="2"/>
    <s v="Jul"/>
    <x v="2"/>
    <s v="2024-Jul"/>
    <n v="10"/>
    <s v="FREQUENT"/>
  </r>
  <r>
    <x v="2088"/>
    <d v="2025-11-26T00:00:00"/>
    <x v="347"/>
    <s v="Neha Malhotra"/>
    <s v="Male"/>
    <n v="36"/>
    <x v="4"/>
    <x v="3"/>
    <s v="P403"/>
    <x v="6"/>
    <x v="0"/>
    <x v="0"/>
    <n v="2500"/>
    <x v="4"/>
    <x v="79"/>
    <n v="1500"/>
    <n v="750"/>
    <x v="1"/>
    <x v="0"/>
    <s v="Q4"/>
    <x v="1"/>
    <n v="33.33"/>
    <n v="0"/>
    <n v="2500"/>
    <n v="250"/>
    <n v="625000"/>
    <n v="0.33333333333333331"/>
    <x v="1"/>
    <x v="10"/>
    <s v="Nov"/>
    <x v="3"/>
    <s v="2025-Nov"/>
    <n v="7"/>
    <s v="FREQUENT"/>
  </r>
  <r>
    <x v="2089"/>
    <d v="2024-11-04T00:00:00"/>
    <x v="108"/>
    <s v="Arjun Reddy"/>
    <s v="Female"/>
    <n v="43"/>
    <x v="0"/>
    <x v="0"/>
    <s v="P603"/>
    <x v="22"/>
    <x v="6"/>
    <x v="0"/>
    <n v="1200"/>
    <x v="4"/>
    <x v="11"/>
    <n v="800"/>
    <n v="280"/>
    <x v="0"/>
    <x v="0"/>
    <s v="Q4"/>
    <x v="0"/>
    <n v="25.93"/>
    <n v="0"/>
    <n v="1200"/>
    <n v="120"/>
    <n v="144000"/>
    <n v="0.25925925925925924"/>
    <x v="0"/>
    <x v="10"/>
    <s v="Nov"/>
    <x v="3"/>
    <s v="2024-Nov"/>
    <n v="17"/>
    <s v="FREQUENT"/>
  </r>
  <r>
    <x v="2090"/>
    <d v="2024-04-16T00:00:00"/>
    <x v="212"/>
    <s v="Neha Shah"/>
    <s v="Male"/>
    <n v="33"/>
    <x v="9"/>
    <x v="0"/>
    <s v="P301"/>
    <x v="21"/>
    <x v="3"/>
    <x v="1"/>
    <n v="900"/>
    <x v="2"/>
    <x v="237"/>
    <n v="1650"/>
    <n v="915"/>
    <x v="0"/>
    <x v="0"/>
    <s v="Q2"/>
    <x v="0"/>
    <n v="35.67"/>
    <n v="0"/>
    <n v="2700"/>
    <n v="135"/>
    <n v="364500"/>
    <n v="0.35672514619883039"/>
    <x v="0"/>
    <x v="7"/>
    <s v="Apr"/>
    <x v="1"/>
    <s v="2024-Apr"/>
    <n v="13"/>
    <s v="FREQUENT"/>
  </r>
  <r>
    <x v="2091"/>
    <d v="2024-09-28T00:00:00"/>
    <x v="145"/>
    <s v="Akash Sharma"/>
    <s v="Female"/>
    <n v="26"/>
    <x v="7"/>
    <x v="1"/>
    <s v="P703"/>
    <x v="2"/>
    <x v="2"/>
    <x v="2"/>
    <n v="4000"/>
    <x v="4"/>
    <x v="137"/>
    <n v="5800"/>
    <n v="1400"/>
    <x v="3"/>
    <x v="0"/>
    <s v="Q3"/>
    <x v="0"/>
    <n v="19.440000000000001"/>
    <n v="0"/>
    <n v="8000"/>
    <n v="800"/>
    <n v="6400000"/>
    <n v="0.19444444444444445"/>
    <x v="0"/>
    <x v="9"/>
    <s v="Sep"/>
    <x v="2"/>
    <s v="2024-Sep"/>
    <n v="23"/>
    <s v="FREQUENT"/>
  </r>
  <r>
    <x v="2092"/>
    <d v="2024-06-01T00:00:00"/>
    <x v="8"/>
    <s v="Akash Mehta"/>
    <s v="Female"/>
    <n v="59"/>
    <x v="2"/>
    <x v="2"/>
    <s v="P701"/>
    <x v="8"/>
    <x v="2"/>
    <x v="2"/>
    <n v="4500"/>
    <x v="4"/>
    <x v="171"/>
    <n v="6400"/>
    <n v="1700"/>
    <x v="1"/>
    <x v="0"/>
    <s v="Q2"/>
    <x v="1"/>
    <n v="20.99"/>
    <n v="0"/>
    <n v="9000"/>
    <n v="900"/>
    <n v="8100000"/>
    <n v="0.20987654320987653"/>
    <x v="0"/>
    <x v="4"/>
    <s v="Jun"/>
    <x v="1"/>
    <s v="2024-Jun"/>
    <n v="11"/>
    <s v="FREQUENT"/>
  </r>
  <r>
    <x v="2093"/>
    <d v="2025-04-02T00:00:00"/>
    <x v="13"/>
    <s v="Riya Mehta"/>
    <s v="Male"/>
    <n v="30"/>
    <x v="4"/>
    <x v="3"/>
    <s v="P502"/>
    <x v="7"/>
    <x v="5"/>
    <x v="2"/>
    <n v="700"/>
    <x v="4"/>
    <x v="210"/>
    <n v="1140"/>
    <n v="120"/>
    <x v="0"/>
    <x v="0"/>
    <s v="Q2"/>
    <x v="1"/>
    <n v="9.52"/>
    <n v="0"/>
    <n v="1400"/>
    <n v="140"/>
    <n v="196000"/>
    <n v="9.5238095238095233E-2"/>
    <x v="1"/>
    <x v="7"/>
    <s v="Apr"/>
    <x v="1"/>
    <s v="2025-Apr"/>
    <n v="8"/>
    <s v="FREQUENT"/>
  </r>
  <r>
    <x v="2094"/>
    <d v="2025-03-13T00:00:00"/>
    <x v="335"/>
    <s v="Ananya Gupta"/>
    <s v="Male"/>
    <n v="27"/>
    <x v="9"/>
    <x v="0"/>
    <s v="P301"/>
    <x v="21"/>
    <x v="3"/>
    <x v="1"/>
    <n v="900"/>
    <x v="4"/>
    <x v="194"/>
    <n v="1650"/>
    <n v="780"/>
    <x v="1"/>
    <x v="0"/>
    <s v="Q1"/>
    <x v="2"/>
    <n v="32.1"/>
    <n v="0"/>
    <n v="2700"/>
    <n v="270"/>
    <n v="729000"/>
    <n v="0.32098765432098764"/>
    <x v="1"/>
    <x v="0"/>
    <s v="Mar"/>
    <x v="0"/>
    <s v="2025-Mar"/>
    <n v="5"/>
    <s v="FREQUENT"/>
  </r>
  <r>
    <x v="2095"/>
    <d v="2024-05-10T00:00:00"/>
    <x v="28"/>
    <s v="Rahul Verma"/>
    <s v="Female"/>
    <n v="38"/>
    <x v="9"/>
    <x v="0"/>
    <s v="P201"/>
    <x v="9"/>
    <x v="1"/>
    <x v="0"/>
    <n v="8500"/>
    <x v="1"/>
    <x v="15"/>
    <n v="6500"/>
    <n v="725"/>
    <x v="3"/>
    <x v="0"/>
    <s v="Q2"/>
    <x v="1"/>
    <n v="10.029999999999999"/>
    <n v="0"/>
    <n v="8500"/>
    <n v="1275"/>
    <n v="10837500"/>
    <n v="0.10034602076124567"/>
    <x v="0"/>
    <x v="1"/>
    <s v="May"/>
    <x v="1"/>
    <s v="2024-May"/>
    <n v="3"/>
    <s v="REGULAR"/>
  </r>
  <r>
    <x v="2096"/>
    <d v="2025-05-21T00:00:00"/>
    <x v="144"/>
    <s v="Kavya Shah"/>
    <s v="Male"/>
    <n v="27"/>
    <x v="3"/>
    <x v="1"/>
    <s v="P403"/>
    <x v="6"/>
    <x v="0"/>
    <x v="0"/>
    <n v="2500"/>
    <x v="4"/>
    <x v="361"/>
    <n v="1500"/>
    <n v="-750"/>
    <x v="2"/>
    <x v="1"/>
    <s v="Q2"/>
    <x v="0"/>
    <n v="33.33"/>
    <n v="-3000"/>
    <n v="2500"/>
    <n v="250"/>
    <n v="625000"/>
    <n v="0.33333333333333331"/>
    <x v="1"/>
    <x v="1"/>
    <s v="May"/>
    <x v="1"/>
    <s v="2025-May"/>
    <n v="26"/>
    <s v="FREQUENT"/>
  </r>
  <r>
    <x v="2097"/>
    <d v="2025-09-08T00:00:00"/>
    <x v="105"/>
    <s v="Meera Patel"/>
    <s v="Female"/>
    <n v="51"/>
    <x v="4"/>
    <x v="3"/>
    <s v="P701"/>
    <x v="8"/>
    <x v="2"/>
    <x v="2"/>
    <n v="4500"/>
    <x v="3"/>
    <x v="27"/>
    <n v="6400"/>
    <n v="2600"/>
    <x v="1"/>
    <x v="0"/>
    <s v="Q3"/>
    <x v="1"/>
    <n v="28.89"/>
    <n v="0"/>
    <n v="9000"/>
    <n v="0"/>
    <n v="0"/>
    <n v="0.28888888888888886"/>
    <x v="1"/>
    <x v="9"/>
    <s v="Sep"/>
    <x v="2"/>
    <s v="2025-Sep"/>
    <n v="12"/>
    <s v="FREQUENT"/>
  </r>
  <r>
    <x v="2098"/>
    <d v="2025-10-31T00:00:00"/>
    <x v="151"/>
    <s v="Priya Kumar"/>
    <s v="Male"/>
    <n v="44"/>
    <x v="11"/>
    <x v="3"/>
    <s v="P203"/>
    <x v="3"/>
    <x v="1"/>
    <x v="0"/>
    <n v="35000"/>
    <x v="5"/>
    <x v="362"/>
    <n v="27000"/>
    <n v="-750"/>
    <x v="1"/>
    <x v="0"/>
    <s v="Q4"/>
    <x v="0"/>
    <n v="-2.86"/>
    <n v="0"/>
    <n v="35000"/>
    <n v="8750"/>
    <n v="306250000"/>
    <n v="-2.8571428571428571E-2"/>
    <x v="1"/>
    <x v="6"/>
    <s v="Oct"/>
    <x v="3"/>
    <s v="2025-Oct"/>
    <n v="18"/>
    <s v="FREQUENT"/>
  </r>
  <r>
    <x v="2099"/>
    <d v="2025-07-05T00:00:00"/>
    <x v="188"/>
    <s v="Arjun Singh"/>
    <s v="Male"/>
    <n v="21"/>
    <x v="11"/>
    <x v="3"/>
    <s v="P601"/>
    <x v="17"/>
    <x v="6"/>
    <x v="2"/>
    <n v="3000"/>
    <x v="2"/>
    <x v="41"/>
    <n v="4200"/>
    <n v="1500"/>
    <x v="2"/>
    <x v="0"/>
    <s v="Q3"/>
    <x v="1"/>
    <n v="26.32"/>
    <n v="0"/>
    <n v="6000"/>
    <n v="300"/>
    <n v="1800000"/>
    <n v="0.26315789473684209"/>
    <x v="1"/>
    <x v="2"/>
    <s v="Jul"/>
    <x v="2"/>
    <s v="2025-Jul"/>
    <n v="17"/>
    <s v="FREQUENT"/>
  </r>
  <r>
    <x v="2100"/>
    <d v="2024-08-23T00:00:00"/>
    <x v="233"/>
    <s v="Ananya Sharma"/>
    <s v="Female"/>
    <n v="39"/>
    <x v="0"/>
    <x v="0"/>
    <s v="P402"/>
    <x v="10"/>
    <x v="0"/>
    <x v="3"/>
    <n v="600"/>
    <x v="2"/>
    <x v="196"/>
    <n v="1520"/>
    <n v="760"/>
    <x v="1"/>
    <x v="0"/>
    <s v="Q3"/>
    <x v="2"/>
    <n v="33.33"/>
    <n v="0"/>
    <n v="2400"/>
    <n v="120"/>
    <n v="288000"/>
    <n v="0.33333333333333331"/>
    <x v="0"/>
    <x v="3"/>
    <s v="Aug"/>
    <x v="2"/>
    <s v="2024-Aug"/>
    <n v="5"/>
    <s v="FREQUENT"/>
  </r>
  <r>
    <x v="2101"/>
    <d v="2025-06-23T00:00:00"/>
    <x v="342"/>
    <s v="Karan Patel"/>
    <s v="Female"/>
    <n v="55"/>
    <x v="10"/>
    <x v="3"/>
    <s v="P602"/>
    <x v="18"/>
    <x v="6"/>
    <x v="2"/>
    <n v="3500"/>
    <x v="3"/>
    <x v="148"/>
    <n v="5000"/>
    <n v="2000"/>
    <x v="3"/>
    <x v="0"/>
    <s v="Q2"/>
    <x v="1"/>
    <n v="28.57"/>
    <n v="0"/>
    <n v="7000"/>
    <n v="0"/>
    <n v="0"/>
    <n v="0.2857142857142857"/>
    <x v="1"/>
    <x v="4"/>
    <s v="Jun"/>
    <x v="1"/>
    <s v="2025-Jun"/>
    <n v="4"/>
    <s v="OCASSIONAL"/>
  </r>
  <r>
    <x v="2102"/>
    <d v="2024-08-12T00:00:00"/>
    <x v="382"/>
    <s v="Aditya Gupta"/>
    <s v="Male"/>
    <n v="38"/>
    <x v="10"/>
    <x v="3"/>
    <s v="P703"/>
    <x v="2"/>
    <x v="2"/>
    <x v="0"/>
    <n v="4000"/>
    <x v="2"/>
    <x v="2"/>
    <n v="2900"/>
    <n v="900"/>
    <x v="1"/>
    <x v="0"/>
    <s v="Q3"/>
    <x v="1"/>
    <n v="23.68"/>
    <n v="0"/>
    <n v="4000"/>
    <n v="200"/>
    <n v="800000"/>
    <n v="0.23684210526315788"/>
    <x v="0"/>
    <x v="3"/>
    <s v="Aug"/>
    <x v="2"/>
    <s v="2024-Aug"/>
    <n v="6"/>
    <s v="FREQUENT"/>
  </r>
  <r>
    <x v="2103"/>
    <d v="2024-07-27T00:00:00"/>
    <x v="157"/>
    <s v="Ananya Nair"/>
    <s v="Male"/>
    <n v="47"/>
    <x v="11"/>
    <x v="3"/>
    <s v="P101"/>
    <x v="5"/>
    <x v="4"/>
    <x v="0"/>
    <n v="55000"/>
    <x v="0"/>
    <x v="121"/>
    <n v="40000"/>
    <n v="4000"/>
    <x v="1"/>
    <x v="0"/>
    <s v="Q3"/>
    <x v="1"/>
    <n v="9.09"/>
    <n v="0"/>
    <n v="55000"/>
    <n v="11000"/>
    <n v="605000000"/>
    <n v="9.0909090909090912E-2"/>
    <x v="0"/>
    <x v="2"/>
    <s v="Jul"/>
    <x v="2"/>
    <s v="2024-Jul"/>
    <n v="9"/>
    <s v="FREQUENT"/>
  </r>
  <r>
    <x v="2104"/>
    <d v="2024-05-16T00:00:00"/>
    <x v="48"/>
    <s v="Simran Iyer"/>
    <s v="Male"/>
    <n v="29"/>
    <x v="11"/>
    <x v="3"/>
    <s v="P104"/>
    <x v="16"/>
    <x v="4"/>
    <x v="0"/>
    <n v="5000"/>
    <x v="3"/>
    <x v="58"/>
    <n v="3500"/>
    <n v="1500"/>
    <x v="1"/>
    <x v="0"/>
    <s v="Q2"/>
    <x v="2"/>
    <n v="30"/>
    <n v="0"/>
    <n v="5000"/>
    <n v="0"/>
    <n v="0"/>
    <n v="0.3"/>
    <x v="0"/>
    <x v="1"/>
    <s v="May"/>
    <x v="1"/>
    <s v="2024-May"/>
    <n v="6"/>
    <s v="FREQUENT"/>
  </r>
  <r>
    <x v="2105"/>
    <d v="2024-05-22T00:00:00"/>
    <x v="361"/>
    <s v="Amit Joshi"/>
    <s v="Male"/>
    <n v="50"/>
    <x v="1"/>
    <x v="1"/>
    <s v="P302"/>
    <x v="15"/>
    <x v="3"/>
    <x v="2"/>
    <n v="2200"/>
    <x v="2"/>
    <x v="91"/>
    <n v="2800"/>
    <n v="1380"/>
    <x v="2"/>
    <x v="0"/>
    <s v="Q2"/>
    <x v="2"/>
    <n v="33.01"/>
    <n v="0"/>
    <n v="4400"/>
    <n v="220"/>
    <n v="968000"/>
    <n v="0.33014354066985646"/>
    <x v="0"/>
    <x v="1"/>
    <s v="May"/>
    <x v="1"/>
    <s v="2024-May"/>
    <n v="6"/>
    <s v="FREQUENT"/>
  </r>
  <r>
    <x v="2106"/>
    <d v="2025-07-18T00:00:00"/>
    <x v="141"/>
    <s v="Rohan Mehta"/>
    <s v="Male"/>
    <n v="59"/>
    <x v="4"/>
    <x v="3"/>
    <s v="P403"/>
    <x v="6"/>
    <x v="0"/>
    <x v="0"/>
    <n v="2500"/>
    <x v="4"/>
    <x v="79"/>
    <n v="1500"/>
    <n v="750"/>
    <x v="1"/>
    <x v="0"/>
    <s v="Q3"/>
    <x v="0"/>
    <n v="33.33"/>
    <n v="0"/>
    <n v="2500"/>
    <n v="250"/>
    <n v="625000"/>
    <n v="0.33333333333333331"/>
    <x v="1"/>
    <x v="2"/>
    <s v="Jul"/>
    <x v="2"/>
    <s v="2025-Jul"/>
    <n v="16"/>
    <s v="FREQUENT"/>
  </r>
  <r>
    <x v="2107"/>
    <d v="2024-02-27T00:00:00"/>
    <x v="240"/>
    <s v="Varun Gupta"/>
    <s v="Male"/>
    <n v="54"/>
    <x v="2"/>
    <x v="2"/>
    <s v="P105"/>
    <x v="20"/>
    <x v="4"/>
    <x v="0"/>
    <n v="22000"/>
    <x v="1"/>
    <x v="120"/>
    <n v="16500"/>
    <n v="2200"/>
    <x v="1"/>
    <x v="0"/>
    <s v="Q1"/>
    <x v="0"/>
    <n v="11.76"/>
    <n v="0"/>
    <n v="22000"/>
    <n v="3300"/>
    <n v="72600000"/>
    <n v="0.11764705882352941"/>
    <x v="0"/>
    <x v="5"/>
    <s v="Feb"/>
    <x v="0"/>
    <s v="2024-Feb"/>
    <n v="14"/>
    <s v="FREQUENT"/>
  </r>
  <r>
    <x v="2108"/>
    <d v="2024-05-26T00:00:00"/>
    <x v="342"/>
    <s v="Karan Patel"/>
    <s v="Female"/>
    <n v="55"/>
    <x v="10"/>
    <x v="3"/>
    <s v="P402"/>
    <x v="10"/>
    <x v="0"/>
    <x v="0"/>
    <n v="600"/>
    <x v="2"/>
    <x v="68"/>
    <n v="380"/>
    <n v="190"/>
    <x v="3"/>
    <x v="0"/>
    <s v="Q2"/>
    <x v="1"/>
    <n v="33.33"/>
    <n v="0"/>
    <n v="600"/>
    <n v="30"/>
    <n v="18000"/>
    <n v="0.33333333333333331"/>
    <x v="0"/>
    <x v="1"/>
    <s v="May"/>
    <x v="1"/>
    <s v="2024-May"/>
    <n v="4"/>
    <s v="OCASSIONAL"/>
  </r>
  <r>
    <x v="2109"/>
    <d v="2025-03-10T00:00:00"/>
    <x v="17"/>
    <s v="Meera Verma"/>
    <s v="Male"/>
    <n v="54"/>
    <x v="8"/>
    <x v="2"/>
    <s v="P401"/>
    <x v="0"/>
    <x v="0"/>
    <x v="0"/>
    <n v="800"/>
    <x v="4"/>
    <x v="74"/>
    <n v="500"/>
    <n v="220"/>
    <x v="1"/>
    <x v="0"/>
    <s v="Q1"/>
    <x v="0"/>
    <n v="30.56"/>
    <n v="0"/>
    <n v="800"/>
    <n v="80"/>
    <n v="64000"/>
    <n v="0.30555555555555558"/>
    <x v="1"/>
    <x v="0"/>
    <s v="Mar"/>
    <x v="0"/>
    <s v="2025-Mar"/>
    <n v="5"/>
    <s v="FREQUENT"/>
  </r>
  <r>
    <x v="2110"/>
    <d v="2025-08-18T00:00:00"/>
    <x v="463"/>
    <s v="Aditya Verma"/>
    <s v="Female"/>
    <n v="21"/>
    <x v="6"/>
    <x v="2"/>
    <s v="P103"/>
    <x v="19"/>
    <x v="4"/>
    <x v="0"/>
    <n v="2500"/>
    <x v="3"/>
    <x v="140"/>
    <n v="1600"/>
    <n v="900"/>
    <x v="2"/>
    <x v="0"/>
    <s v="Q3"/>
    <x v="2"/>
    <n v="36"/>
    <n v="0"/>
    <n v="2500"/>
    <n v="0"/>
    <n v="0"/>
    <n v="0.36"/>
    <x v="1"/>
    <x v="3"/>
    <s v="Aug"/>
    <x v="2"/>
    <s v="2025-Aug"/>
    <n v="1"/>
    <s v="REGULAR"/>
  </r>
  <r>
    <x v="2111"/>
    <d v="2024-06-10T00:00:00"/>
    <x v="275"/>
    <s v="Vikram Reddy"/>
    <s v="Female"/>
    <n v="46"/>
    <x v="8"/>
    <x v="2"/>
    <s v="P101"/>
    <x v="5"/>
    <x v="4"/>
    <x v="0"/>
    <n v="55000"/>
    <x v="1"/>
    <x v="16"/>
    <n v="40000"/>
    <n v="6750"/>
    <x v="1"/>
    <x v="0"/>
    <s v="Q2"/>
    <x v="0"/>
    <n v="14.44"/>
    <n v="0"/>
    <n v="55000"/>
    <n v="8250"/>
    <n v="453750000"/>
    <n v="0.14438502673796791"/>
    <x v="0"/>
    <x v="4"/>
    <s v="Jun"/>
    <x v="1"/>
    <s v="2024-Jun"/>
    <n v="12"/>
    <s v="FREQUENT"/>
  </r>
  <r>
    <x v="2112"/>
    <d v="2024-09-07T00:00:00"/>
    <x v="110"/>
    <s v="Simran Joshi"/>
    <s v="Female"/>
    <n v="26"/>
    <x v="9"/>
    <x v="0"/>
    <s v="P103"/>
    <x v="19"/>
    <x v="4"/>
    <x v="0"/>
    <n v="2500"/>
    <x v="4"/>
    <x v="79"/>
    <n v="1600"/>
    <n v="650"/>
    <x v="1"/>
    <x v="0"/>
    <s v="Q3"/>
    <x v="0"/>
    <n v="28.89"/>
    <n v="0"/>
    <n v="2500"/>
    <n v="250"/>
    <n v="625000"/>
    <n v="0.28888888888888886"/>
    <x v="0"/>
    <x v="9"/>
    <s v="Sep"/>
    <x v="2"/>
    <s v="2024-Sep"/>
    <n v="18"/>
    <s v="FREQUENT"/>
  </r>
  <r>
    <x v="2113"/>
    <d v="2025-03-02T00:00:00"/>
    <x v="109"/>
    <s v="Vikram Verma"/>
    <s v="Male"/>
    <n v="37"/>
    <x v="6"/>
    <x v="2"/>
    <s v="P105"/>
    <x v="20"/>
    <x v="4"/>
    <x v="0"/>
    <n v="22000"/>
    <x v="4"/>
    <x v="131"/>
    <n v="16500"/>
    <n v="3300"/>
    <x v="3"/>
    <x v="0"/>
    <s v="Q1"/>
    <x v="1"/>
    <n v="16.670000000000002"/>
    <n v="0"/>
    <n v="22000"/>
    <n v="2200"/>
    <n v="48400000"/>
    <n v="0.16666666666666666"/>
    <x v="1"/>
    <x v="0"/>
    <s v="Mar"/>
    <x v="0"/>
    <s v="2025-Mar"/>
    <n v="5"/>
    <s v="FREQUENT"/>
  </r>
  <r>
    <x v="2114"/>
    <d v="2024-05-23T00:00:00"/>
    <x v="87"/>
    <s v="Riya Patel"/>
    <s v="Female"/>
    <n v="33"/>
    <x v="10"/>
    <x v="3"/>
    <s v="P503"/>
    <x v="12"/>
    <x v="5"/>
    <x v="1"/>
    <n v="450"/>
    <x v="2"/>
    <x v="189"/>
    <n v="990"/>
    <n v="292.5"/>
    <x v="3"/>
    <x v="0"/>
    <s v="Q2"/>
    <x v="1"/>
    <n v="22.81"/>
    <n v="0"/>
    <n v="1350"/>
    <n v="67.5"/>
    <n v="91125"/>
    <n v="0.22807017543859648"/>
    <x v="0"/>
    <x v="1"/>
    <s v="May"/>
    <x v="1"/>
    <s v="2024-May"/>
    <n v="8"/>
    <s v="FREQUENT"/>
  </r>
  <r>
    <x v="2115"/>
    <d v="2025-02-25T00:00:00"/>
    <x v="154"/>
    <s v="Ananya Iyer"/>
    <s v="Male"/>
    <n v="39"/>
    <x v="10"/>
    <x v="3"/>
    <s v="P303"/>
    <x v="4"/>
    <x v="3"/>
    <x v="0"/>
    <n v="3500"/>
    <x v="2"/>
    <x v="101"/>
    <n v="2300"/>
    <n v="1025"/>
    <x v="2"/>
    <x v="0"/>
    <s v="Q1"/>
    <x v="1"/>
    <n v="30.83"/>
    <n v="0"/>
    <n v="3500"/>
    <n v="175"/>
    <n v="612500"/>
    <n v="0.30827067669172931"/>
    <x v="1"/>
    <x v="5"/>
    <s v="Feb"/>
    <x v="0"/>
    <s v="2025-Feb"/>
    <n v="12"/>
    <s v="FREQUENT"/>
  </r>
  <r>
    <x v="2116"/>
    <d v="2024-01-14T00:00:00"/>
    <x v="252"/>
    <s v="Simran Malhotra"/>
    <s v="Female"/>
    <n v="43"/>
    <x v="5"/>
    <x v="0"/>
    <s v="P302"/>
    <x v="15"/>
    <x v="3"/>
    <x v="1"/>
    <n v="2200"/>
    <x v="2"/>
    <x v="231"/>
    <n v="4200"/>
    <n v="2070"/>
    <x v="1"/>
    <x v="0"/>
    <s v="Q1"/>
    <x v="0"/>
    <n v="33.01"/>
    <n v="0"/>
    <n v="6600"/>
    <n v="330"/>
    <n v="2178000"/>
    <n v="0.33014354066985646"/>
    <x v="0"/>
    <x v="11"/>
    <s v="Jan"/>
    <x v="0"/>
    <s v="2024-Jan"/>
    <n v="11"/>
    <s v="FREQUENT"/>
  </r>
  <r>
    <x v="2117"/>
    <d v="2025-10-19T00:00:00"/>
    <x v="412"/>
    <s v="Aditya Nair"/>
    <s v="Female"/>
    <n v="28"/>
    <x v="5"/>
    <x v="0"/>
    <s v="P102"/>
    <x v="11"/>
    <x v="4"/>
    <x v="0"/>
    <n v="28000"/>
    <x v="2"/>
    <x v="246"/>
    <n v="21000"/>
    <n v="5600"/>
    <x v="2"/>
    <x v="0"/>
    <s v="Q4"/>
    <x v="2"/>
    <n v="21.05"/>
    <n v="0"/>
    <n v="28000"/>
    <n v="1400"/>
    <n v="39200000"/>
    <n v="0.21052631578947367"/>
    <x v="1"/>
    <x v="6"/>
    <s v="Oct"/>
    <x v="3"/>
    <s v="2025-Oct"/>
    <n v="4"/>
    <s v="OCASSIONAL"/>
  </r>
  <r>
    <x v="2118"/>
    <d v="2024-06-13T00:00:00"/>
    <x v="93"/>
    <s v="Sahil Mehta"/>
    <s v="Male"/>
    <n v="42"/>
    <x v="4"/>
    <x v="3"/>
    <s v="P101"/>
    <x v="5"/>
    <x v="4"/>
    <x v="0"/>
    <n v="55000"/>
    <x v="2"/>
    <x v="217"/>
    <n v="40000"/>
    <n v="12250"/>
    <x v="1"/>
    <x v="0"/>
    <s v="Q2"/>
    <x v="0"/>
    <n v="23.44"/>
    <n v="0"/>
    <n v="55000"/>
    <n v="2750"/>
    <n v="151250000"/>
    <n v="0.23444976076555024"/>
    <x v="0"/>
    <x v="4"/>
    <s v="Jun"/>
    <x v="1"/>
    <s v="2024-Jun"/>
    <n v="11"/>
    <s v="FREQUENT"/>
  </r>
  <r>
    <x v="2119"/>
    <d v="2025-04-10T00:00:00"/>
    <x v="284"/>
    <s v="Akash Iyer"/>
    <s v="Female"/>
    <n v="31"/>
    <x v="1"/>
    <x v="1"/>
    <s v="P601"/>
    <x v="17"/>
    <x v="6"/>
    <x v="0"/>
    <n v="3000"/>
    <x v="4"/>
    <x v="129"/>
    <n v="2100"/>
    <n v="600"/>
    <x v="3"/>
    <x v="0"/>
    <s v="Q2"/>
    <x v="2"/>
    <n v="22.22"/>
    <n v="0"/>
    <n v="3000"/>
    <n v="300"/>
    <n v="900000"/>
    <n v="0.22222222222222221"/>
    <x v="1"/>
    <x v="7"/>
    <s v="Apr"/>
    <x v="1"/>
    <s v="2025-Apr"/>
    <n v="3"/>
    <s v="REGULAR"/>
  </r>
  <r>
    <x v="2120"/>
    <d v="2025-08-08T00:00:00"/>
    <x v="188"/>
    <s v="Arjun Singh"/>
    <s v="Male"/>
    <n v="21"/>
    <x v="11"/>
    <x v="3"/>
    <s v="P503"/>
    <x v="12"/>
    <x v="5"/>
    <x v="2"/>
    <n v="450"/>
    <x v="4"/>
    <x v="89"/>
    <n v="660"/>
    <n v="150"/>
    <x v="1"/>
    <x v="0"/>
    <s v="Q3"/>
    <x v="1"/>
    <n v="18.52"/>
    <n v="0"/>
    <n v="900"/>
    <n v="90"/>
    <n v="81000"/>
    <n v="0.18518518518518517"/>
    <x v="1"/>
    <x v="3"/>
    <s v="Aug"/>
    <x v="2"/>
    <s v="2025-Aug"/>
    <n v="17"/>
    <s v="FREQUENT"/>
  </r>
  <r>
    <x v="2121"/>
    <d v="2024-06-09T00:00:00"/>
    <x v="144"/>
    <s v="Kavya Shah"/>
    <s v="Male"/>
    <n v="27"/>
    <x v="3"/>
    <x v="1"/>
    <s v="P301"/>
    <x v="21"/>
    <x v="3"/>
    <x v="0"/>
    <n v="900"/>
    <x v="2"/>
    <x v="135"/>
    <n v="550"/>
    <n v="305"/>
    <x v="4"/>
    <x v="0"/>
    <s v="Q2"/>
    <x v="0"/>
    <n v="35.67"/>
    <n v="0"/>
    <n v="900"/>
    <n v="45"/>
    <n v="40500"/>
    <n v="0.35672514619883039"/>
    <x v="0"/>
    <x v="4"/>
    <s v="Jun"/>
    <x v="1"/>
    <s v="2024-Jun"/>
    <n v="26"/>
    <s v="FREQUENT"/>
  </r>
  <r>
    <x v="2122"/>
    <d v="2024-05-08T00:00:00"/>
    <x v="321"/>
    <s v="Meera Kumar"/>
    <s v="Female"/>
    <n v="44"/>
    <x v="0"/>
    <x v="0"/>
    <s v="P202"/>
    <x v="1"/>
    <x v="1"/>
    <x v="2"/>
    <n v="12000"/>
    <x v="0"/>
    <x v="289"/>
    <n v="18000"/>
    <n v="1200"/>
    <x v="2"/>
    <x v="0"/>
    <s v="Q2"/>
    <x v="2"/>
    <n v="6.25"/>
    <n v="0"/>
    <n v="24000"/>
    <n v="4800"/>
    <n v="115200000"/>
    <n v="6.25E-2"/>
    <x v="0"/>
    <x v="1"/>
    <s v="May"/>
    <x v="1"/>
    <s v="2024-May"/>
    <n v="6"/>
    <s v="FREQUENT"/>
  </r>
  <r>
    <x v="2123"/>
    <d v="2025-02-05T00:00:00"/>
    <x v="5"/>
    <s v="Sahil Mishra"/>
    <s v="Female"/>
    <n v="35"/>
    <x v="5"/>
    <x v="0"/>
    <s v="P201"/>
    <x v="9"/>
    <x v="1"/>
    <x v="2"/>
    <n v="8500"/>
    <x v="4"/>
    <x v="363"/>
    <n v="13000"/>
    <n v="-2300"/>
    <x v="0"/>
    <x v="1"/>
    <s v="Q1"/>
    <x v="2"/>
    <n v="15.03"/>
    <n v="-26000"/>
    <n v="17000"/>
    <n v="1700"/>
    <n v="28900000"/>
    <n v="0.15032679738562091"/>
    <x v="1"/>
    <x v="5"/>
    <s v="Feb"/>
    <x v="0"/>
    <s v="2025-Feb"/>
    <n v="11"/>
    <s v="FREQUENT"/>
  </r>
  <r>
    <x v="2124"/>
    <d v="2025-09-11T00:00:00"/>
    <x v="464"/>
    <s v="Karan Kumar"/>
    <s v="Female"/>
    <n v="24"/>
    <x v="1"/>
    <x v="1"/>
    <s v="P103"/>
    <x v="19"/>
    <x v="4"/>
    <x v="0"/>
    <n v="2500"/>
    <x v="4"/>
    <x v="79"/>
    <n v="1600"/>
    <n v="650"/>
    <x v="0"/>
    <x v="0"/>
    <s v="Q3"/>
    <x v="2"/>
    <n v="28.89"/>
    <n v="0"/>
    <n v="2500"/>
    <n v="250"/>
    <n v="625000"/>
    <n v="0.28888888888888886"/>
    <x v="1"/>
    <x v="9"/>
    <s v="Sep"/>
    <x v="2"/>
    <s v="2025-Sep"/>
    <n v="1"/>
    <s v="REGULAR"/>
  </r>
  <r>
    <x v="2125"/>
    <d v="2024-11-16T00:00:00"/>
    <x v="109"/>
    <s v="Vikram Verma"/>
    <s v="Male"/>
    <n v="37"/>
    <x v="6"/>
    <x v="2"/>
    <s v="P701"/>
    <x v="8"/>
    <x v="2"/>
    <x v="1"/>
    <n v="4500"/>
    <x v="2"/>
    <x v="9"/>
    <n v="9600"/>
    <n v="3225"/>
    <x v="2"/>
    <x v="0"/>
    <s v="Q4"/>
    <x v="1"/>
    <n v="25.15"/>
    <n v="0"/>
    <n v="13500"/>
    <n v="675"/>
    <n v="9112500"/>
    <n v="0.25146198830409355"/>
    <x v="0"/>
    <x v="10"/>
    <s v="Nov"/>
    <x v="3"/>
    <s v="2024-Nov"/>
    <n v="5"/>
    <s v="FREQUENT"/>
  </r>
  <r>
    <x v="2126"/>
    <d v="2024-06-17T00:00:00"/>
    <x v="13"/>
    <s v="Riya Mehta"/>
    <s v="Male"/>
    <n v="30"/>
    <x v="4"/>
    <x v="3"/>
    <s v="P102"/>
    <x v="11"/>
    <x v="4"/>
    <x v="0"/>
    <n v="28000"/>
    <x v="0"/>
    <x v="81"/>
    <n v="21000"/>
    <n v="1400"/>
    <x v="0"/>
    <x v="0"/>
    <s v="Q2"/>
    <x v="1"/>
    <n v="6.25"/>
    <n v="0"/>
    <n v="28000"/>
    <n v="5600"/>
    <n v="156800000"/>
    <n v="6.25E-2"/>
    <x v="0"/>
    <x v="4"/>
    <s v="Jun"/>
    <x v="1"/>
    <s v="2024-Jun"/>
    <n v="8"/>
    <s v="FREQUENT"/>
  </r>
  <r>
    <x v="2127"/>
    <d v="2024-07-18T00:00:00"/>
    <x v="70"/>
    <s v="Akash Joshi"/>
    <s v="Female"/>
    <n v="59"/>
    <x v="11"/>
    <x v="3"/>
    <s v="P301"/>
    <x v="21"/>
    <x v="3"/>
    <x v="2"/>
    <n v="900"/>
    <x v="2"/>
    <x v="204"/>
    <n v="1100"/>
    <n v="610"/>
    <x v="1"/>
    <x v="0"/>
    <s v="Q3"/>
    <x v="1"/>
    <n v="35.67"/>
    <n v="0"/>
    <n v="1800"/>
    <n v="90"/>
    <n v="162000"/>
    <n v="0.35672514619883039"/>
    <x v="0"/>
    <x v="2"/>
    <s v="Jul"/>
    <x v="2"/>
    <s v="2024-Jul"/>
    <n v="10"/>
    <s v="FREQUENT"/>
  </r>
  <r>
    <x v="2128"/>
    <d v="2025-09-09T00:00:00"/>
    <x v="465"/>
    <s v="Kavya Shah"/>
    <s v="Male"/>
    <n v="50"/>
    <x v="10"/>
    <x v="3"/>
    <s v="P303"/>
    <x v="4"/>
    <x v="3"/>
    <x v="0"/>
    <n v="3500"/>
    <x v="1"/>
    <x v="199"/>
    <n v="2300"/>
    <n v="675"/>
    <x v="1"/>
    <x v="0"/>
    <s v="Q3"/>
    <x v="2"/>
    <n v="22.69"/>
    <n v="0"/>
    <n v="3500"/>
    <n v="525"/>
    <n v="1837500"/>
    <n v="0.22689075630252101"/>
    <x v="1"/>
    <x v="9"/>
    <s v="Sep"/>
    <x v="2"/>
    <s v="2025-Sep"/>
    <n v="1"/>
    <s v="REGULAR"/>
  </r>
  <r>
    <x v="2129"/>
    <d v="2025-07-08T00:00:00"/>
    <x v="82"/>
    <s v="Pooja Das"/>
    <s v="Male"/>
    <n v="54"/>
    <x v="4"/>
    <x v="3"/>
    <s v="P104"/>
    <x v="16"/>
    <x v="4"/>
    <x v="0"/>
    <n v="5000"/>
    <x v="4"/>
    <x v="114"/>
    <n v="3500"/>
    <n v="1000"/>
    <x v="1"/>
    <x v="0"/>
    <s v="Q3"/>
    <x v="0"/>
    <n v="22.22"/>
    <n v="0"/>
    <n v="5000"/>
    <n v="500"/>
    <n v="2500000"/>
    <n v="0.22222222222222221"/>
    <x v="1"/>
    <x v="2"/>
    <s v="Jul"/>
    <x v="2"/>
    <s v="2025-Jul"/>
    <n v="12"/>
    <s v="FREQUENT"/>
  </r>
  <r>
    <x v="2130"/>
    <d v="2024-11-12T00:00:00"/>
    <x v="127"/>
    <s v="Rohan Shah"/>
    <s v="Male"/>
    <n v="24"/>
    <x v="2"/>
    <x v="2"/>
    <s v="P202"/>
    <x v="1"/>
    <x v="1"/>
    <x v="0"/>
    <n v="12000"/>
    <x v="0"/>
    <x v="280"/>
    <n v="9000"/>
    <n v="600"/>
    <x v="2"/>
    <x v="0"/>
    <s v="Q4"/>
    <x v="2"/>
    <n v="6.25"/>
    <n v="0"/>
    <n v="12000"/>
    <n v="2400"/>
    <n v="28800000"/>
    <n v="6.25E-2"/>
    <x v="0"/>
    <x v="10"/>
    <s v="Nov"/>
    <x v="3"/>
    <s v="2024-Nov"/>
    <n v="7"/>
    <s v="FREQUENT"/>
  </r>
  <r>
    <x v="2131"/>
    <d v="2024-02-03T00:00:00"/>
    <x v="96"/>
    <s v="Varun Verma"/>
    <s v="Female"/>
    <n v="35"/>
    <x v="10"/>
    <x v="3"/>
    <s v="P203"/>
    <x v="3"/>
    <x v="1"/>
    <x v="0"/>
    <n v="35000"/>
    <x v="2"/>
    <x v="364"/>
    <n v="27000"/>
    <n v="-6250"/>
    <x v="1"/>
    <x v="1"/>
    <s v="Q1"/>
    <x v="1"/>
    <n v="18.8"/>
    <n v="-54000"/>
    <n v="35000"/>
    <n v="1750"/>
    <n v="61250000"/>
    <n v="0.18796992481203006"/>
    <x v="0"/>
    <x v="5"/>
    <s v="Feb"/>
    <x v="0"/>
    <s v="2024-Feb"/>
    <n v="12"/>
    <s v="FREQUENT"/>
  </r>
  <r>
    <x v="2132"/>
    <d v="2025-08-01T00:00:00"/>
    <x v="152"/>
    <s v="Kavya Malhotra"/>
    <s v="Male"/>
    <n v="37"/>
    <x v="8"/>
    <x v="2"/>
    <s v="P102"/>
    <x v="11"/>
    <x v="4"/>
    <x v="0"/>
    <n v="28000"/>
    <x v="4"/>
    <x v="12"/>
    <n v="21000"/>
    <n v="4200"/>
    <x v="2"/>
    <x v="0"/>
    <s v="Q3"/>
    <x v="2"/>
    <n v="16.670000000000002"/>
    <n v="0"/>
    <n v="28000"/>
    <n v="2800"/>
    <n v="78400000"/>
    <n v="0.16666666666666666"/>
    <x v="1"/>
    <x v="3"/>
    <s v="Aug"/>
    <x v="2"/>
    <s v="2025-Aug"/>
    <n v="8"/>
    <s v="FREQUENT"/>
  </r>
  <r>
    <x v="2133"/>
    <d v="2024-02-16T00:00:00"/>
    <x v="245"/>
    <s v="Neha Iyer"/>
    <s v="Female"/>
    <n v="52"/>
    <x v="7"/>
    <x v="1"/>
    <s v="P102"/>
    <x v="11"/>
    <x v="4"/>
    <x v="0"/>
    <n v="28000"/>
    <x v="5"/>
    <x v="6"/>
    <n v="21000"/>
    <n v="0"/>
    <x v="1"/>
    <x v="2"/>
    <s v="Q1"/>
    <x v="2"/>
    <n v="0"/>
    <n v="-21000"/>
    <n v="28000"/>
    <n v="7000"/>
    <n v="196000000"/>
    <n v="0"/>
    <x v="0"/>
    <x v="5"/>
    <s v="Feb"/>
    <x v="0"/>
    <s v="2024-Feb"/>
    <n v="4"/>
    <s v="OCASSIONAL"/>
  </r>
  <r>
    <x v="2134"/>
    <d v="2024-01-09T00:00:00"/>
    <x v="111"/>
    <s v="Sahil Iyer"/>
    <s v="Female"/>
    <n v="41"/>
    <x v="11"/>
    <x v="3"/>
    <s v="P401"/>
    <x v="0"/>
    <x v="0"/>
    <x v="2"/>
    <n v="800"/>
    <x v="3"/>
    <x v="358"/>
    <n v="1000"/>
    <n v="-600"/>
    <x v="3"/>
    <x v="1"/>
    <s v="Q1"/>
    <x v="0"/>
    <n v="37.5"/>
    <n v="-2000"/>
    <n v="1600"/>
    <n v="0"/>
    <n v="0"/>
    <n v="0.375"/>
    <x v="0"/>
    <x v="11"/>
    <s v="Jan"/>
    <x v="0"/>
    <s v="2024-Jan"/>
    <n v="12"/>
    <s v="FREQUENT"/>
  </r>
  <r>
    <x v="2135"/>
    <d v="2025-05-27T00:00:00"/>
    <x v="58"/>
    <s v="Neha Das"/>
    <s v="Male"/>
    <n v="21"/>
    <x v="2"/>
    <x v="2"/>
    <s v="P202"/>
    <x v="1"/>
    <x v="1"/>
    <x v="0"/>
    <n v="12000"/>
    <x v="1"/>
    <x v="187"/>
    <n v="9000"/>
    <n v="1200"/>
    <x v="1"/>
    <x v="0"/>
    <s v="Q2"/>
    <x v="0"/>
    <n v="11.76"/>
    <n v="0"/>
    <n v="12000"/>
    <n v="1800"/>
    <n v="21600000"/>
    <n v="0.11764705882352941"/>
    <x v="1"/>
    <x v="1"/>
    <s v="May"/>
    <x v="1"/>
    <s v="2025-May"/>
    <n v="22"/>
    <s v="FREQUENT"/>
  </r>
  <r>
    <x v="2136"/>
    <d v="2024-12-30T00:00:00"/>
    <x v="215"/>
    <s v="Vikram Mehta"/>
    <s v="Male"/>
    <n v="48"/>
    <x v="11"/>
    <x v="3"/>
    <s v="P105"/>
    <x v="20"/>
    <x v="4"/>
    <x v="0"/>
    <n v="22000"/>
    <x v="3"/>
    <x v="49"/>
    <n v="16500"/>
    <n v="5500"/>
    <x v="3"/>
    <x v="0"/>
    <s v="Q4"/>
    <x v="0"/>
    <n v="25"/>
    <n v="0"/>
    <n v="22000"/>
    <n v="0"/>
    <n v="0"/>
    <n v="0.25"/>
    <x v="0"/>
    <x v="8"/>
    <s v="Dec"/>
    <x v="3"/>
    <s v="2024-Dec"/>
    <n v="14"/>
    <s v="FREQUENT"/>
  </r>
  <r>
    <x v="2137"/>
    <d v="2025-02-21T00:00:00"/>
    <x v="163"/>
    <s v="Riya Mehta"/>
    <s v="Female"/>
    <n v="50"/>
    <x v="10"/>
    <x v="3"/>
    <s v="P503"/>
    <x v="12"/>
    <x v="5"/>
    <x v="2"/>
    <n v="450"/>
    <x v="4"/>
    <x v="89"/>
    <n v="660"/>
    <n v="150"/>
    <x v="1"/>
    <x v="0"/>
    <s v="Q1"/>
    <x v="0"/>
    <n v="18.52"/>
    <n v="0"/>
    <n v="900"/>
    <n v="90"/>
    <n v="81000"/>
    <n v="0.18518518518518517"/>
    <x v="1"/>
    <x v="5"/>
    <s v="Feb"/>
    <x v="0"/>
    <s v="2025-Feb"/>
    <n v="20"/>
    <s v="FREQUENT"/>
  </r>
  <r>
    <x v="2138"/>
    <d v="2024-06-02T00:00:00"/>
    <x v="108"/>
    <s v="Arjun Reddy"/>
    <s v="Female"/>
    <n v="43"/>
    <x v="0"/>
    <x v="0"/>
    <s v="P101"/>
    <x v="5"/>
    <x v="4"/>
    <x v="2"/>
    <n v="55000"/>
    <x v="2"/>
    <x v="149"/>
    <n v="80000"/>
    <n v="24500"/>
    <x v="2"/>
    <x v="0"/>
    <s v="Q2"/>
    <x v="0"/>
    <n v="23.44"/>
    <n v="0"/>
    <n v="110000"/>
    <n v="5500"/>
    <n v="605000000"/>
    <n v="0.23444976076555024"/>
    <x v="0"/>
    <x v="4"/>
    <s v="Jun"/>
    <x v="1"/>
    <s v="2024-Jun"/>
    <n v="17"/>
    <s v="FREQUENT"/>
  </r>
  <r>
    <x v="2139"/>
    <d v="2025-08-23T00:00:00"/>
    <x v="10"/>
    <s v="Pooja Mehta"/>
    <s v="Male"/>
    <n v="36"/>
    <x v="2"/>
    <x v="2"/>
    <s v="P102"/>
    <x v="11"/>
    <x v="4"/>
    <x v="2"/>
    <n v="28000"/>
    <x v="0"/>
    <x v="154"/>
    <n v="42000"/>
    <n v="2800"/>
    <x v="1"/>
    <x v="0"/>
    <s v="Q3"/>
    <x v="0"/>
    <n v="6.25"/>
    <n v="0"/>
    <n v="56000"/>
    <n v="11200"/>
    <n v="627200000"/>
    <n v="6.25E-2"/>
    <x v="1"/>
    <x v="3"/>
    <s v="Aug"/>
    <x v="2"/>
    <s v="2025-Aug"/>
    <n v="23"/>
    <s v="FREQUENT"/>
  </r>
  <r>
    <x v="2140"/>
    <d v="2025-04-19T00:00:00"/>
    <x v="388"/>
    <s v="Kavya Patel"/>
    <s v="Female"/>
    <n v="43"/>
    <x v="4"/>
    <x v="3"/>
    <s v="P103"/>
    <x v="19"/>
    <x v="4"/>
    <x v="0"/>
    <n v="2500"/>
    <x v="1"/>
    <x v="35"/>
    <n v="1600"/>
    <n v="525"/>
    <x v="0"/>
    <x v="0"/>
    <s v="Q2"/>
    <x v="2"/>
    <n v="24.71"/>
    <n v="0"/>
    <n v="2500"/>
    <n v="375"/>
    <n v="937500"/>
    <n v="0.24705882352941178"/>
    <x v="1"/>
    <x v="7"/>
    <s v="Apr"/>
    <x v="1"/>
    <s v="2025-Apr"/>
    <n v="3"/>
    <s v="REGULAR"/>
  </r>
  <r>
    <x v="2141"/>
    <d v="2024-08-25T00:00:00"/>
    <x v="99"/>
    <s v="Vikram Patel"/>
    <s v="Male"/>
    <n v="47"/>
    <x v="10"/>
    <x v="3"/>
    <s v="P202"/>
    <x v="1"/>
    <x v="1"/>
    <x v="2"/>
    <n v="12000"/>
    <x v="5"/>
    <x v="69"/>
    <n v="18000"/>
    <n v="0"/>
    <x v="0"/>
    <x v="0"/>
    <s v="Q3"/>
    <x v="1"/>
    <n v="0"/>
    <n v="0"/>
    <n v="24000"/>
    <n v="6000"/>
    <n v="144000000"/>
    <n v="0"/>
    <x v="0"/>
    <x v="3"/>
    <s v="Aug"/>
    <x v="2"/>
    <s v="2024-Aug"/>
    <n v="8"/>
    <s v="FREQUENT"/>
  </r>
  <r>
    <x v="2142"/>
    <d v="2024-06-13T00:00:00"/>
    <x v="160"/>
    <s v="Sahil Patel"/>
    <s v="Male"/>
    <n v="59"/>
    <x v="11"/>
    <x v="3"/>
    <s v="P503"/>
    <x v="12"/>
    <x v="5"/>
    <x v="0"/>
    <n v="450"/>
    <x v="4"/>
    <x v="51"/>
    <n v="330"/>
    <n v="75"/>
    <x v="2"/>
    <x v="0"/>
    <s v="Q2"/>
    <x v="0"/>
    <n v="18.52"/>
    <n v="0"/>
    <n v="450"/>
    <n v="45"/>
    <n v="20250"/>
    <n v="0.18518518518518517"/>
    <x v="0"/>
    <x v="4"/>
    <s v="Jun"/>
    <x v="1"/>
    <s v="2024-Jun"/>
    <n v="19"/>
    <s v="FREQUENT"/>
  </r>
  <r>
    <x v="2143"/>
    <d v="2025-10-29T00:00:00"/>
    <x v="148"/>
    <s v="Neha Das"/>
    <s v="Male"/>
    <n v="38"/>
    <x v="9"/>
    <x v="0"/>
    <s v="P503"/>
    <x v="12"/>
    <x v="5"/>
    <x v="2"/>
    <n v="450"/>
    <x v="2"/>
    <x v="135"/>
    <n v="660"/>
    <n v="195"/>
    <x v="0"/>
    <x v="0"/>
    <s v="Q4"/>
    <x v="0"/>
    <n v="22.81"/>
    <n v="0"/>
    <n v="900"/>
    <n v="45"/>
    <n v="40500"/>
    <n v="0.22807017543859648"/>
    <x v="1"/>
    <x v="6"/>
    <s v="Oct"/>
    <x v="3"/>
    <s v="2025-Oct"/>
    <n v="21"/>
    <s v="FREQUENT"/>
  </r>
  <r>
    <x v="2144"/>
    <d v="2024-05-14T00:00:00"/>
    <x v="192"/>
    <s v="Pooja Singh"/>
    <s v="Male"/>
    <n v="42"/>
    <x v="7"/>
    <x v="1"/>
    <s v="P303"/>
    <x v="4"/>
    <x v="3"/>
    <x v="0"/>
    <n v="3500"/>
    <x v="2"/>
    <x v="101"/>
    <n v="2300"/>
    <n v="1025"/>
    <x v="1"/>
    <x v="0"/>
    <s v="Q2"/>
    <x v="2"/>
    <n v="30.83"/>
    <n v="0"/>
    <n v="3500"/>
    <n v="175"/>
    <n v="612500"/>
    <n v="0.30827067669172931"/>
    <x v="0"/>
    <x v="1"/>
    <s v="May"/>
    <x v="1"/>
    <s v="2024-May"/>
    <n v="3"/>
    <s v="REGULAR"/>
  </r>
  <r>
    <x v="2145"/>
    <d v="2025-03-17T00:00:00"/>
    <x v="25"/>
    <s v="Rahul Mishra"/>
    <s v="Female"/>
    <n v="54"/>
    <x v="2"/>
    <x v="2"/>
    <s v="P102"/>
    <x v="11"/>
    <x v="4"/>
    <x v="2"/>
    <n v="28000"/>
    <x v="1"/>
    <x v="46"/>
    <n v="42000"/>
    <n v="5600"/>
    <x v="0"/>
    <x v="0"/>
    <s v="Q1"/>
    <x v="0"/>
    <n v="11.76"/>
    <n v="0"/>
    <n v="56000"/>
    <n v="8400"/>
    <n v="470400000"/>
    <n v="0.11764705882352941"/>
    <x v="1"/>
    <x v="0"/>
    <s v="Mar"/>
    <x v="0"/>
    <s v="2025-Mar"/>
    <n v="22"/>
    <s v="FREQUENT"/>
  </r>
  <r>
    <x v="2146"/>
    <d v="2025-01-31T00:00:00"/>
    <x v="244"/>
    <s v="Rahul Nair"/>
    <s v="Female"/>
    <n v="38"/>
    <x v="11"/>
    <x v="3"/>
    <s v="P203"/>
    <x v="3"/>
    <x v="1"/>
    <x v="2"/>
    <n v="35000"/>
    <x v="1"/>
    <x v="44"/>
    <n v="54000"/>
    <n v="5500"/>
    <x v="1"/>
    <x v="0"/>
    <s v="Q1"/>
    <x v="0"/>
    <n v="9.24"/>
    <n v="0"/>
    <n v="70000"/>
    <n v="10500"/>
    <n v="735000000"/>
    <n v="9.2436974789915971E-2"/>
    <x v="1"/>
    <x v="11"/>
    <s v="Jan"/>
    <x v="0"/>
    <s v="2025-Jan"/>
    <n v="6"/>
    <s v="FREQUENT"/>
  </r>
  <r>
    <x v="2147"/>
    <d v="2024-03-17T00:00:00"/>
    <x v="12"/>
    <s v="Meera Malhotra"/>
    <s v="Male"/>
    <n v="42"/>
    <x v="8"/>
    <x v="2"/>
    <s v="P105"/>
    <x v="20"/>
    <x v="4"/>
    <x v="2"/>
    <n v="22000"/>
    <x v="4"/>
    <x v="365"/>
    <n v="33000"/>
    <n v="-6600"/>
    <x v="2"/>
    <x v="1"/>
    <s v="Q1"/>
    <x v="0"/>
    <n v="16.670000000000002"/>
    <n v="-66000"/>
    <n v="44000"/>
    <n v="4400"/>
    <n v="193600000"/>
    <n v="0.16666666666666666"/>
    <x v="0"/>
    <x v="0"/>
    <s v="Mar"/>
    <x v="0"/>
    <s v="2024-Mar"/>
    <n v="21"/>
    <s v="FREQUENT"/>
  </r>
  <r>
    <x v="2148"/>
    <d v="2024-04-09T00:00:00"/>
    <x v="214"/>
    <s v="Meera Sharma"/>
    <s v="Male"/>
    <n v="23"/>
    <x v="8"/>
    <x v="2"/>
    <s v="P101"/>
    <x v="5"/>
    <x v="4"/>
    <x v="0"/>
    <n v="55000"/>
    <x v="2"/>
    <x v="217"/>
    <n v="40000"/>
    <n v="12250"/>
    <x v="1"/>
    <x v="0"/>
    <s v="Q2"/>
    <x v="0"/>
    <n v="23.44"/>
    <n v="0"/>
    <n v="55000"/>
    <n v="2750"/>
    <n v="151250000"/>
    <n v="0.23444976076555024"/>
    <x v="0"/>
    <x v="7"/>
    <s v="Apr"/>
    <x v="1"/>
    <s v="2024-Apr"/>
    <n v="19"/>
    <s v="FREQUENT"/>
  </r>
  <r>
    <x v="2149"/>
    <d v="2025-07-14T00:00:00"/>
    <x v="268"/>
    <s v="Pooja Singh"/>
    <s v="Female"/>
    <n v="49"/>
    <x v="10"/>
    <x v="3"/>
    <s v="P103"/>
    <x v="19"/>
    <x v="4"/>
    <x v="2"/>
    <n v="2500"/>
    <x v="1"/>
    <x v="133"/>
    <n v="3200"/>
    <n v="1050"/>
    <x v="2"/>
    <x v="0"/>
    <s v="Q3"/>
    <x v="1"/>
    <n v="24.71"/>
    <n v="0"/>
    <n v="5000"/>
    <n v="750"/>
    <n v="3750000"/>
    <n v="0.24705882352941178"/>
    <x v="1"/>
    <x v="2"/>
    <s v="Jul"/>
    <x v="2"/>
    <s v="2025-Jul"/>
    <n v="4"/>
    <s v="OCASSIONAL"/>
  </r>
  <r>
    <x v="2150"/>
    <d v="2024-06-22T00:00:00"/>
    <x v="190"/>
    <s v="Karan Kumar"/>
    <s v="Male"/>
    <n v="32"/>
    <x v="1"/>
    <x v="1"/>
    <s v="P302"/>
    <x v="15"/>
    <x v="3"/>
    <x v="0"/>
    <n v="2200"/>
    <x v="2"/>
    <x v="95"/>
    <n v="1400"/>
    <n v="690"/>
    <x v="1"/>
    <x v="0"/>
    <s v="Q2"/>
    <x v="2"/>
    <n v="33.01"/>
    <n v="0"/>
    <n v="2200"/>
    <n v="110"/>
    <n v="242000"/>
    <n v="0.33014354066985646"/>
    <x v="0"/>
    <x v="4"/>
    <s v="Jun"/>
    <x v="1"/>
    <s v="2024-Jun"/>
    <n v="5"/>
    <s v="FREQUENT"/>
  </r>
  <r>
    <x v="2151"/>
    <d v="2025-01-07T00:00:00"/>
    <x v="58"/>
    <s v="Neha Das"/>
    <s v="Male"/>
    <n v="21"/>
    <x v="2"/>
    <x v="2"/>
    <s v="P401"/>
    <x v="0"/>
    <x v="0"/>
    <x v="0"/>
    <n v="800"/>
    <x v="3"/>
    <x v="139"/>
    <n v="500"/>
    <n v="300"/>
    <x v="1"/>
    <x v="0"/>
    <s v="Q1"/>
    <x v="0"/>
    <n v="37.5"/>
    <n v="0"/>
    <n v="800"/>
    <n v="0"/>
    <n v="0"/>
    <n v="0.375"/>
    <x v="1"/>
    <x v="11"/>
    <s v="Jan"/>
    <x v="0"/>
    <s v="2025-Jan"/>
    <n v="22"/>
    <s v="FREQUENT"/>
  </r>
  <r>
    <x v="2152"/>
    <d v="2025-04-16T00:00:00"/>
    <x v="187"/>
    <s v="Meera Shah"/>
    <s v="Male"/>
    <n v="47"/>
    <x v="0"/>
    <x v="0"/>
    <s v="P301"/>
    <x v="21"/>
    <x v="3"/>
    <x v="3"/>
    <n v="900"/>
    <x v="2"/>
    <x v="354"/>
    <n v="2200"/>
    <n v="-1220"/>
    <x v="4"/>
    <x v="1"/>
    <s v="Q2"/>
    <x v="1"/>
    <n v="35.67"/>
    <n v="-4400"/>
    <n v="3600"/>
    <n v="180"/>
    <n v="648000"/>
    <n v="0.35672514619883039"/>
    <x v="1"/>
    <x v="7"/>
    <s v="Apr"/>
    <x v="1"/>
    <s v="2025-Apr"/>
    <n v="9"/>
    <s v="FREQUENT"/>
  </r>
  <r>
    <x v="2153"/>
    <d v="2025-03-28T00:00:00"/>
    <x v="269"/>
    <s v="Amit Singh"/>
    <s v="Female"/>
    <n v="52"/>
    <x v="7"/>
    <x v="1"/>
    <s v="P701"/>
    <x v="8"/>
    <x v="2"/>
    <x v="2"/>
    <n v="4500"/>
    <x v="2"/>
    <x v="6"/>
    <n v="6400"/>
    <n v="0"/>
    <x v="0"/>
    <x v="2"/>
    <s v="Q1"/>
    <x v="0"/>
    <n v="0"/>
    <n v="-6400"/>
    <n v="9000"/>
    <n v="450"/>
    <n v="4050000"/>
    <n v="0"/>
    <x v="1"/>
    <x v="0"/>
    <s v="Mar"/>
    <x v="0"/>
    <s v="2025-Mar"/>
    <n v="15"/>
    <s v="FREQUENT"/>
  </r>
  <r>
    <x v="2154"/>
    <d v="2025-08-05T00:00:00"/>
    <x v="232"/>
    <s v="Aditya Nair"/>
    <s v="Female"/>
    <n v="44"/>
    <x v="1"/>
    <x v="1"/>
    <s v="P502"/>
    <x v="7"/>
    <x v="5"/>
    <x v="1"/>
    <n v="700"/>
    <x v="1"/>
    <x v="82"/>
    <n v="1710"/>
    <n v="75"/>
    <x v="1"/>
    <x v="0"/>
    <s v="Q3"/>
    <x v="1"/>
    <n v="4.2"/>
    <n v="0"/>
    <n v="2100"/>
    <n v="315"/>
    <n v="661500"/>
    <n v="4.2016806722689079E-2"/>
    <x v="1"/>
    <x v="3"/>
    <s v="Aug"/>
    <x v="2"/>
    <s v="2025-Aug"/>
    <n v="7"/>
    <s v="FREQUENT"/>
  </r>
  <r>
    <x v="2155"/>
    <d v="2025-02-14T00:00:00"/>
    <x v="466"/>
    <s v="Rahul Patel"/>
    <s v="Female"/>
    <n v="38"/>
    <x v="0"/>
    <x v="0"/>
    <s v="P403"/>
    <x v="6"/>
    <x v="0"/>
    <x v="2"/>
    <n v="2500"/>
    <x v="4"/>
    <x v="6"/>
    <n v="3000"/>
    <n v="0"/>
    <x v="0"/>
    <x v="2"/>
    <s v="Q1"/>
    <x v="2"/>
    <n v="0"/>
    <n v="-3000"/>
    <n v="5000"/>
    <n v="500"/>
    <n v="2500000"/>
    <n v="0"/>
    <x v="1"/>
    <x v="5"/>
    <s v="Feb"/>
    <x v="0"/>
    <s v="2025-Feb"/>
    <n v="1"/>
    <s v="REGULAR"/>
  </r>
  <r>
    <x v="2156"/>
    <d v="2024-05-12T00:00:00"/>
    <x v="399"/>
    <s v="Nikhil Mishra"/>
    <s v="Male"/>
    <n v="38"/>
    <x v="11"/>
    <x v="3"/>
    <s v="P501"/>
    <x v="13"/>
    <x v="5"/>
    <x v="2"/>
    <n v="550"/>
    <x v="2"/>
    <x v="47"/>
    <n v="900"/>
    <n v="145"/>
    <x v="1"/>
    <x v="0"/>
    <s v="Q2"/>
    <x v="2"/>
    <n v="13.88"/>
    <n v="0"/>
    <n v="1100"/>
    <n v="55"/>
    <n v="60500"/>
    <n v="0.13875598086124402"/>
    <x v="0"/>
    <x v="1"/>
    <s v="May"/>
    <x v="1"/>
    <s v="2024-May"/>
    <n v="2"/>
    <s v="REGULAR"/>
  </r>
  <r>
    <x v="2157"/>
    <d v="2024-11-17T00:00:00"/>
    <x v="467"/>
    <s v="Neha Sharma"/>
    <s v="Female"/>
    <n v="60"/>
    <x v="6"/>
    <x v="2"/>
    <s v="P401"/>
    <x v="0"/>
    <x v="0"/>
    <x v="0"/>
    <n v="800"/>
    <x v="1"/>
    <x v="183"/>
    <n v="500"/>
    <n v="180"/>
    <x v="1"/>
    <x v="0"/>
    <s v="Q4"/>
    <x v="2"/>
    <n v="26.47"/>
    <n v="0"/>
    <n v="800"/>
    <n v="120"/>
    <n v="96000"/>
    <n v="0.26470588235294118"/>
    <x v="0"/>
    <x v="10"/>
    <s v="Nov"/>
    <x v="3"/>
    <s v="2024-Nov"/>
    <n v="1"/>
    <s v="REGULAR"/>
  </r>
  <r>
    <x v="2158"/>
    <d v="2025-04-05T00:00:00"/>
    <x v="128"/>
    <s v="Meera Das"/>
    <s v="Female"/>
    <n v="48"/>
    <x v="9"/>
    <x v="0"/>
    <s v="P301"/>
    <x v="21"/>
    <x v="3"/>
    <x v="2"/>
    <n v="900"/>
    <x v="3"/>
    <x v="366"/>
    <n v="1100"/>
    <n v="-700"/>
    <x v="0"/>
    <x v="1"/>
    <s v="Q2"/>
    <x v="0"/>
    <n v="38.89"/>
    <n v="-2200"/>
    <n v="1800"/>
    <n v="0"/>
    <n v="0"/>
    <n v="0.3888888888888889"/>
    <x v="1"/>
    <x v="7"/>
    <s v="Apr"/>
    <x v="1"/>
    <s v="2025-Apr"/>
    <n v="18"/>
    <s v="FREQUENT"/>
  </r>
  <r>
    <x v="2159"/>
    <d v="2024-02-13T00:00:00"/>
    <x v="468"/>
    <s v="Karan Malhotra"/>
    <s v="Male"/>
    <n v="52"/>
    <x v="6"/>
    <x v="2"/>
    <s v="P603"/>
    <x v="22"/>
    <x v="6"/>
    <x v="0"/>
    <n v="1200"/>
    <x v="1"/>
    <x v="18"/>
    <n v="800"/>
    <n v="220"/>
    <x v="4"/>
    <x v="0"/>
    <s v="Q1"/>
    <x v="1"/>
    <n v="21.57"/>
    <n v="0"/>
    <n v="1200"/>
    <n v="180"/>
    <n v="216000"/>
    <n v="0.21568627450980393"/>
    <x v="0"/>
    <x v="5"/>
    <s v="Feb"/>
    <x v="0"/>
    <s v="2024-Feb"/>
    <n v="2"/>
    <s v="REGULAR"/>
  </r>
  <r>
    <x v="2160"/>
    <d v="2024-09-07T00:00:00"/>
    <x v="142"/>
    <s v="Sahil Gupta"/>
    <s v="Female"/>
    <n v="45"/>
    <x v="7"/>
    <x v="1"/>
    <s v="P703"/>
    <x v="2"/>
    <x v="2"/>
    <x v="0"/>
    <n v="4000"/>
    <x v="1"/>
    <x v="61"/>
    <n v="2900"/>
    <n v="500"/>
    <x v="0"/>
    <x v="0"/>
    <s v="Q3"/>
    <x v="1"/>
    <n v="14.71"/>
    <n v="0"/>
    <n v="4000"/>
    <n v="600"/>
    <n v="2400000"/>
    <n v="0.14705882352941177"/>
    <x v="0"/>
    <x v="9"/>
    <s v="Sep"/>
    <x v="2"/>
    <s v="2024-Sep"/>
    <n v="14"/>
    <s v="FREQUENT"/>
  </r>
  <r>
    <x v="2161"/>
    <d v="2024-04-17T00:00:00"/>
    <x v="406"/>
    <s v="Neha Nair"/>
    <s v="Male"/>
    <n v="49"/>
    <x v="2"/>
    <x v="2"/>
    <s v="P302"/>
    <x v="15"/>
    <x v="3"/>
    <x v="0"/>
    <n v="2200"/>
    <x v="4"/>
    <x v="141"/>
    <n v="1400"/>
    <n v="580"/>
    <x v="1"/>
    <x v="0"/>
    <s v="Q2"/>
    <x v="2"/>
    <n v="29.29"/>
    <n v="0"/>
    <n v="2200"/>
    <n v="220"/>
    <n v="484000"/>
    <n v="0.29292929292929293"/>
    <x v="0"/>
    <x v="7"/>
    <s v="Apr"/>
    <x v="1"/>
    <s v="2024-Apr"/>
    <n v="4"/>
    <s v="OCASSIONAL"/>
  </r>
  <r>
    <x v="2162"/>
    <d v="2024-03-15T00:00:00"/>
    <x v="191"/>
    <s v="Amit Reddy"/>
    <s v="Female"/>
    <n v="55"/>
    <x v="2"/>
    <x v="2"/>
    <s v="P203"/>
    <x v="3"/>
    <x v="1"/>
    <x v="2"/>
    <n v="35000"/>
    <x v="3"/>
    <x v="264"/>
    <n v="54000"/>
    <n v="16000"/>
    <x v="1"/>
    <x v="0"/>
    <s v="Q1"/>
    <x v="1"/>
    <n v="22.86"/>
    <n v="0"/>
    <n v="70000"/>
    <n v="0"/>
    <n v="0"/>
    <n v="0.22857142857142856"/>
    <x v="0"/>
    <x v="0"/>
    <s v="Mar"/>
    <x v="0"/>
    <s v="2024-Mar"/>
    <n v="5"/>
    <s v="FREQUENT"/>
  </r>
  <r>
    <x v="2163"/>
    <d v="2024-04-05T00:00:00"/>
    <x v="85"/>
    <s v="Amit Iyer"/>
    <s v="Male"/>
    <n v="44"/>
    <x v="8"/>
    <x v="2"/>
    <s v="P401"/>
    <x v="0"/>
    <x v="0"/>
    <x v="2"/>
    <n v="800"/>
    <x v="4"/>
    <x v="24"/>
    <n v="1000"/>
    <n v="440"/>
    <x v="2"/>
    <x v="0"/>
    <s v="Q2"/>
    <x v="2"/>
    <n v="30.56"/>
    <n v="0"/>
    <n v="1600"/>
    <n v="160"/>
    <n v="256000"/>
    <n v="0.30555555555555558"/>
    <x v="0"/>
    <x v="7"/>
    <s v="Apr"/>
    <x v="1"/>
    <s v="2024-Apr"/>
    <n v="6"/>
    <s v="FREQUENT"/>
  </r>
  <r>
    <x v="2164"/>
    <d v="2025-04-21T00:00:00"/>
    <x v="251"/>
    <s v="Pooja Shah"/>
    <s v="Female"/>
    <n v="46"/>
    <x v="7"/>
    <x v="1"/>
    <s v="P104"/>
    <x v="16"/>
    <x v="4"/>
    <x v="2"/>
    <n v="5000"/>
    <x v="1"/>
    <x v="127"/>
    <n v="7000"/>
    <n v="1500"/>
    <x v="1"/>
    <x v="0"/>
    <s v="Q2"/>
    <x v="2"/>
    <n v="17.649999999999999"/>
    <n v="0"/>
    <n v="10000"/>
    <n v="1500"/>
    <n v="15000000"/>
    <n v="0.17647058823529413"/>
    <x v="1"/>
    <x v="7"/>
    <s v="Apr"/>
    <x v="1"/>
    <s v="2025-Apr"/>
    <n v="2"/>
    <s v="REGULAR"/>
  </r>
  <r>
    <x v="2165"/>
    <d v="2025-02-10T00:00:00"/>
    <x v="58"/>
    <s v="Neha Das"/>
    <s v="Male"/>
    <n v="21"/>
    <x v="2"/>
    <x v="2"/>
    <s v="P403"/>
    <x v="6"/>
    <x v="0"/>
    <x v="0"/>
    <n v="2500"/>
    <x v="3"/>
    <x v="140"/>
    <n v="1500"/>
    <n v="1000"/>
    <x v="1"/>
    <x v="0"/>
    <s v="Q1"/>
    <x v="0"/>
    <n v="40"/>
    <n v="0"/>
    <n v="2500"/>
    <n v="0"/>
    <n v="0"/>
    <n v="0.4"/>
    <x v="1"/>
    <x v="5"/>
    <s v="Feb"/>
    <x v="0"/>
    <s v="2025-Feb"/>
    <n v="22"/>
    <s v="FREQUENT"/>
  </r>
  <r>
    <x v="2166"/>
    <d v="2024-11-20T00:00:00"/>
    <x v="330"/>
    <s v="Meera Gupta"/>
    <s v="Male"/>
    <n v="22"/>
    <x v="2"/>
    <x v="2"/>
    <s v="P303"/>
    <x v="4"/>
    <x v="3"/>
    <x v="2"/>
    <n v="3500"/>
    <x v="2"/>
    <x v="110"/>
    <n v="4600"/>
    <n v="2050"/>
    <x v="4"/>
    <x v="0"/>
    <s v="Q4"/>
    <x v="1"/>
    <n v="30.83"/>
    <n v="0"/>
    <n v="7000"/>
    <n v="350"/>
    <n v="2450000"/>
    <n v="0.30827067669172931"/>
    <x v="0"/>
    <x v="10"/>
    <s v="Nov"/>
    <x v="3"/>
    <s v="2024-Nov"/>
    <n v="6"/>
    <s v="FREQUENT"/>
  </r>
  <r>
    <x v="2167"/>
    <d v="2025-12-20T00:00:00"/>
    <x v="75"/>
    <s v="Meera Sharma"/>
    <s v="Male"/>
    <n v="22"/>
    <x v="10"/>
    <x v="3"/>
    <s v="P502"/>
    <x v="7"/>
    <x v="5"/>
    <x v="1"/>
    <n v="700"/>
    <x v="3"/>
    <x v="142"/>
    <n v="1710"/>
    <n v="390"/>
    <x v="1"/>
    <x v="0"/>
    <s v="Q4"/>
    <x v="0"/>
    <n v="18.57"/>
    <n v="0"/>
    <n v="2100"/>
    <n v="0"/>
    <n v="0"/>
    <n v="0.18571428571428572"/>
    <x v="1"/>
    <x v="8"/>
    <s v="Dec"/>
    <x v="3"/>
    <s v="2025-Dec"/>
    <n v="19"/>
    <s v="FREQUENT"/>
  </r>
  <r>
    <x v="2168"/>
    <d v="2025-07-12T00:00:00"/>
    <x v="158"/>
    <s v="Meera Mishra"/>
    <s v="Male"/>
    <n v="54"/>
    <x v="11"/>
    <x v="3"/>
    <s v="P105"/>
    <x v="20"/>
    <x v="4"/>
    <x v="2"/>
    <n v="22000"/>
    <x v="1"/>
    <x v="155"/>
    <n v="33000"/>
    <n v="4400"/>
    <x v="0"/>
    <x v="0"/>
    <s v="Q3"/>
    <x v="0"/>
    <n v="11.76"/>
    <n v="0"/>
    <n v="44000"/>
    <n v="6600"/>
    <n v="290400000"/>
    <n v="0.11764705882352941"/>
    <x v="1"/>
    <x v="2"/>
    <s v="Jul"/>
    <x v="2"/>
    <s v="2025-Jul"/>
    <n v="14"/>
    <s v="FREQUENT"/>
  </r>
  <r>
    <x v="2169"/>
    <d v="2024-08-06T00:00:00"/>
    <x v="41"/>
    <s v="Pooja Joshi"/>
    <s v="Female"/>
    <n v="24"/>
    <x v="1"/>
    <x v="1"/>
    <s v="P303"/>
    <x v="4"/>
    <x v="3"/>
    <x v="0"/>
    <n v="3500"/>
    <x v="0"/>
    <x v="331"/>
    <n v="2300"/>
    <n v="-500"/>
    <x v="2"/>
    <x v="1"/>
    <s v="Q3"/>
    <x v="1"/>
    <n v="17.86"/>
    <n v="-4600"/>
    <n v="3500"/>
    <n v="700"/>
    <n v="2450000"/>
    <n v="0.17857142857142858"/>
    <x v="0"/>
    <x v="3"/>
    <s v="Aug"/>
    <x v="2"/>
    <s v="2024-Aug"/>
    <n v="14"/>
    <s v="FREQUENT"/>
  </r>
  <r>
    <x v="2170"/>
    <d v="2025-01-24T00:00:00"/>
    <x v="402"/>
    <s v="Riya Joshi"/>
    <s v="Female"/>
    <n v="26"/>
    <x v="9"/>
    <x v="0"/>
    <s v="P102"/>
    <x v="11"/>
    <x v="4"/>
    <x v="0"/>
    <n v="28000"/>
    <x v="5"/>
    <x v="239"/>
    <n v="21000"/>
    <n v="0"/>
    <x v="0"/>
    <x v="0"/>
    <s v="Q1"/>
    <x v="0"/>
    <n v="0"/>
    <n v="0"/>
    <n v="28000"/>
    <n v="7000"/>
    <n v="196000000"/>
    <n v="0"/>
    <x v="1"/>
    <x v="11"/>
    <s v="Jan"/>
    <x v="0"/>
    <s v="2025-Jan"/>
    <n v="4"/>
    <s v="OCASSIONAL"/>
  </r>
  <r>
    <x v="2171"/>
    <d v="2025-03-16T00:00:00"/>
    <x v="230"/>
    <s v="Kavya Singh"/>
    <s v="Male"/>
    <n v="28"/>
    <x v="9"/>
    <x v="0"/>
    <s v="P502"/>
    <x v="7"/>
    <x v="5"/>
    <x v="1"/>
    <n v="700"/>
    <x v="2"/>
    <x v="234"/>
    <n v="1710"/>
    <n v="285"/>
    <x v="1"/>
    <x v="0"/>
    <s v="Q1"/>
    <x v="1"/>
    <n v="14.29"/>
    <n v="0"/>
    <n v="2100"/>
    <n v="105"/>
    <n v="220500"/>
    <n v="0.14285714285714285"/>
    <x v="1"/>
    <x v="0"/>
    <s v="Mar"/>
    <x v="0"/>
    <s v="2025-Mar"/>
    <n v="8"/>
    <s v="FREQUENT"/>
  </r>
  <r>
    <x v="2172"/>
    <d v="2024-01-24T00:00:00"/>
    <x v="115"/>
    <s v="Akash Singh"/>
    <s v="Male"/>
    <n v="55"/>
    <x v="0"/>
    <x v="0"/>
    <s v="P702"/>
    <x v="14"/>
    <x v="2"/>
    <x v="1"/>
    <n v="7000"/>
    <x v="2"/>
    <x v="111"/>
    <n v="15600"/>
    <n v="4350"/>
    <x v="2"/>
    <x v="0"/>
    <s v="Q1"/>
    <x v="1"/>
    <n v="21.8"/>
    <n v="0"/>
    <n v="21000"/>
    <n v="1050"/>
    <n v="22050000"/>
    <n v="0.21804511278195488"/>
    <x v="0"/>
    <x v="11"/>
    <s v="Jan"/>
    <x v="0"/>
    <s v="2024-Jan"/>
    <n v="6"/>
    <s v="FREQUENT"/>
  </r>
  <r>
    <x v="2173"/>
    <d v="2024-06-29T00:00:00"/>
    <x v="127"/>
    <s v="Rohan Shah"/>
    <s v="Male"/>
    <n v="24"/>
    <x v="2"/>
    <x v="2"/>
    <s v="P103"/>
    <x v="19"/>
    <x v="4"/>
    <x v="0"/>
    <n v="2500"/>
    <x v="1"/>
    <x v="35"/>
    <n v="1600"/>
    <n v="525"/>
    <x v="1"/>
    <x v="0"/>
    <s v="Q2"/>
    <x v="2"/>
    <n v="24.71"/>
    <n v="0"/>
    <n v="2500"/>
    <n v="375"/>
    <n v="937500"/>
    <n v="0.24705882352941178"/>
    <x v="0"/>
    <x v="4"/>
    <s v="Jun"/>
    <x v="1"/>
    <s v="2024-Jun"/>
    <n v="7"/>
    <s v="FREQUENT"/>
  </r>
  <r>
    <x v="2174"/>
    <d v="2024-03-24T00:00:00"/>
    <x v="63"/>
    <s v="Varun Sharma"/>
    <s v="Female"/>
    <n v="25"/>
    <x v="11"/>
    <x v="3"/>
    <s v="P302"/>
    <x v="15"/>
    <x v="3"/>
    <x v="0"/>
    <n v="2200"/>
    <x v="2"/>
    <x v="95"/>
    <n v="1400"/>
    <n v="690"/>
    <x v="0"/>
    <x v="0"/>
    <s v="Q1"/>
    <x v="1"/>
    <n v="33.01"/>
    <n v="0"/>
    <n v="2200"/>
    <n v="110"/>
    <n v="242000"/>
    <n v="0.33014354066985646"/>
    <x v="0"/>
    <x v="0"/>
    <s v="Mar"/>
    <x v="0"/>
    <s v="2024-Mar"/>
    <n v="10"/>
    <s v="FREQUENT"/>
  </r>
  <r>
    <x v="2175"/>
    <d v="2025-03-05T00:00:00"/>
    <x v="2"/>
    <s v="Neha Singh"/>
    <s v="Female"/>
    <n v="43"/>
    <x v="2"/>
    <x v="2"/>
    <s v="P503"/>
    <x v="12"/>
    <x v="5"/>
    <x v="4"/>
    <n v="450"/>
    <x v="2"/>
    <x v="6"/>
    <n v="1650"/>
    <n v="0"/>
    <x v="1"/>
    <x v="2"/>
    <s v="Q1"/>
    <x v="0"/>
    <n v="0"/>
    <n v="-1650"/>
    <n v="2250"/>
    <n v="112.5"/>
    <n v="253125"/>
    <n v="0"/>
    <x v="1"/>
    <x v="0"/>
    <s v="Mar"/>
    <x v="0"/>
    <s v="2025-Mar"/>
    <n v="13"/>
    <s v="FREQUENT"/>
  </r>
  <r>
    <x v="2176"/>
    <d v="2024-07-07T00:00:00"/>
    <x v="179"/>
    <s v="Varun Mishra"/>
    <s v="Female"/>
    <n v="42"/>
    <x v="7"/>
    <x v="1"/>
    <s v="P102"/>
    <x v="11"/>
    <x v="4"/>
    <x v="0"/>
    <n v="28000"/>
    <x v="4"/>
    <x v="6"/>
    <n v="21000"/>
    <n v="0"/>
    <x v="1"/>
    <x v="2"/>
    <s v="Q3"/>
    <x v="0"/>
    <n v="0"/>
    <n v="-21000"/>
    <n v="28000"/>
    <n v="2800"/>
    <n v="78400000"/>
    <n v="0"/>
    <x v="0"/>
    <x v="2"/>
    <s v="Jul"/>
    <x v="2"/>
    <s v="2024-Jul"/>
    <n v="11"/>
    <s v="FREQUENT"/>
  </r>
  <r>
    <x v="2177"/>
    <d v="2024-12-16T00:00:00"/>
    <x v="386"/>
    <s v="Meera Malhotra"/>
    <s v="Female"/>
    <n v="42"/>
    <x v="11"/>
    <x v="3"/>
    <s v="P302"/>
    <x v="15"/>
    <x v="3"/>
    <x v="3"/>
    <n v="2200"/>
    <x v="2"/>
    <x v="291"/>
    <n v="5600"/>
    <n v="2760"/>
    <x v="1"/>
    <x v="0"/>
    <s v="Q4"/>
    <x v="1"/>
    <n v="33.01"/>
    <n v="0"/>
    <n v="8800"/>
    <n v="440"/>
    <n v="3872000"/>
    <n v="0.33014354066985646"/>
    <x v="0"/>
    <x v="8"/>
    <s v="Dec"/>
    <x v="3"/>
    <s v="2024-Dec"/>
    <n v="5"/>
    <s v="FREQUENT"/>
  </r>
  <r>
    <x v="2178"/>
    <d v="2025-03-05T00:00:00"/>
    <x v="215"/>
    <s v="Vikram Mehta"/>
    <s v="Male"/>
    <n v="48"/>
    <x v="11"/>
    <x v="3"/>
    <s v="P502"/>
    <x v="7"/>
    <x v="5"/>
    <x v="1"/>
    <n v="700"/>
    <x v="2"/>
    <x v="234"/>
    <n v="1710"/>
    <n v="285"/>
    <x v="2"/>
    <x v="0"/>
    <s v="Q1"/>
    <x v="0"/>
    <n v="14.29"/>
    <n v="0"/>
    <n v="2100"/>
    <n v="105"/>
    <n v="220500"/>
    <n v="0.14285714285714285"/>
    <x v="1"/>
    <x v="0"/>
    <s v="Mar"/>
    <x v="0"/>
    <s v="2025-Mar"/>
    <n v="14"/>
    <s v="FREQUENT"/>
  </r>
  <r>
    <x v="2179"/>
    <d v="2024-06-13T00:00:00"/>
    <x v="361"/>
    <s v="Amit Joshi"/>
    <s v="Male"/>
    <n v="50"/>
    <x v="1"/>
    <x v="1"/>
    <s v="P703"/>
    <x v="2"/>
    <x v="2"/>
    <x v="0"/>
    <n v="4000"/>
    <x v="4"/>
    <x v="6"/>
    <n v="2900"/>
    <n v="0"/>
    <x v="2"/>
    <x v="2"/>
    <s v="Q2"/>
    <x v="2"/>
    <n v="0"/>
    <n v="-2900"/>
    <n v="4000"/>
    <n v="400"/>
    <n v="1600000"/>
    <n v="0"/>
    <x v="0"/>
    <x v="4"/>
    <s v="Jun"/>
    <x v="1"/>
    <s v="2024-Jun"/>
    <n v="6"/>
    <s v="FREQUENT"/>
  </r>
  <r>
    <x v="2180"/>
    <d v="2025-08-07T00:00:00"/>
    <x v="177"/>
    <s v="Simran Reddy"/>
    <s v="Female"/>
    <n v="28"/>
    <x v="7"/>
    <x v="1"/>
    <s v="P402"/>
    <x v="10"/>
    <x v="0"/>
    <x v="0"/>
    <n v="600"/>
    <x v="1"/>
    <x v="20"/>
    <n v="380"/>
    <n v="130"/>
    <x v="0"/>
    <x v="0"/>
    <s v="Q3"/>
    <x v="1"/>
    <n v="25.49"/>
    <n v="0"/>
    <n v="600"/>
    <n v="90"/>
    <n v="54000"/>
    <n v="0.25490196078431371"/>
    <x v="1"/>
    <x v="3"/>
    <s v="Aug"/>
    <x v="2"/>
    <s v="2025-Aug"/>
    <n v="8"/>
    <s v="FREQUENT"/>
  </r>
  <r>
    <x v="2181"/>
    <d v="2025-09-03T00:00:00"/>
    <x v="22"/>
    <s v="Ananya Sharma"/>
    <s v="Female"/>
    <n v="45"/>
    <x v="5"/>
    <x v="0"/>
    <s v="P202"/>
    <x v="1"/>
    <x v="1"/>
    <x v="0"/>
    <n v="12000"/>
    <x v="1"/>
    <x v="187"/>
    <n v="9000"/>
    <n v="1200"/>
    <x v="1"/>
    <x v="0"/>
    <s v="Q3"/>
    <x v="1"/>
    <n v="11.76"/>
    <n v="0"/>
    <n v="12000"/>
    <n v="1800"/>
    <n v="21600000"/>
    <n v="0.11764705882352941"/>
    <x v="1"/>
    <x v="9"/>
    <s v="Sep"/>
    <x v="2"/>
    <s v="2025-Sep"/>
    <n v="12"/>
    <s v="FREQUENT"/>
  </r>
  <r>
    <x v="2182"/>
    <d v="2025-09-23T00:00:00"/>
    <x v="34"/>
    <s v="Karan Mishra"/>
    <s v="Female"/>
    <n v="30"/>
    <x v="0"/>
    <x v="0"/>
    <s v="P105"/>
    <x v="20"/>
    <x v="4"/>
    <x v="3"/>
    <n v="22000"/>
    <x v="1"/>
    <x v="367"/>
    <n v="66000"/>
    <n v="-8800"/>
    <x v="1"/>
    <x v="1"/>
    <s v="Q3"/>
    <x v="2"/>
    <n v="11.76"/>
    <n v="-132000"/>
    <n v="88000"/>
    <n v="13200"/>
    <n v="1161600000"/>
    <n v="0.11764705882352941"/>
    <x v="1"/>
    <x v="9"/>
    <s v="Sep"/>
    <x v="2"/>
    <s v="2025-Sep"/>
    <n v="21"/>
    <s v="FREQUENT"/>
  </r>
  <r>
    <x v="2183"/>
    <d v="2024-11-20T00:00:00"/>
    <x v="32"/>
    <s v="Varun Singh"/>
    <s v="Female"/>
    <n v="40"/>
    <x v="2"/>
    <x v="2"/>
    <s v="P101"/>
    <x v="5"/>
    <x v="4"/>
    <x v="0"/>
    <n v="55000"/>
    <x v="1"/>
    <x v="16"/>
    <n v="40000"/>
    <n v="6750"/>
    <x v="1"/>
    <x v="0"/>
    <s v="Q4"/>
    <x v="0"/>
    <n v="14.44"/>
    <n v="0"/>
    <n v="55000"/>
    <n v="8250"/>
    <n v="453750000"/>
    <n v="0.14438502673796791"/>
    <x v="0"/>
    <x v="10"/>
    <s v="Nov"/>
    <x v="3"/>
    <s v="2024-Nov"/>
    <n v="10"/>
    <s v="FREQUENT"/>
  </r>
  <r>
    <x v="2184"/>
    <d v="2024-05-31T00:00:00"/>
    <x v="90"/>
    <s v="Meera Verma"/>
    <s v="Female"/>
    <n v="46"/>
    <x v="9"/>
    <x v="0"/>
    <s v="P502"/>
    <x v="7"/>
    <x v="5"/>
    <x v="0"/>
    <n v="700"/>
    <x v="4"/>
    <x v="25"/>
    <n v="570"/>
    <n v="60"/>
    <x v="0"/>
    <x v="0"/>
    <s v="Q2"/>
    <x v="1"/>
    <n v="9.52"/>
    <n v="0"/>
    <n v="700"/>
    <n v="70"/>
    <n v="49000"/>
    <n v="9.5238095238095233E-2"/>
    <x v="0"/>
    <x v="1"/>
    <s v="May"/>
    <x v="1"/>
    <s v="2024-May"/>
    <n v="14"/>
    <s v="FREQUENT"/>
  </r>
  <r>
    <x v="2185"/>
    <d v="2025-11-21T00:00:00"/>
    <x v="132"/>
    <s v="Meera Iyer"/>
    <s v="Male"/>
    <n v="57"/>
    <x v="6"/>
    <x v="2"/>
    <s v="P403"/>
    <x v="6"/>
    <x v="0"/>
    <x v="0"/>
    <n v="2500"/>
    <x v="2"/>
    <x v="104"/>
    <n v="1500"/>
    <n v="875"/>
    <x v="1"/>
    <x v="0"/>
    <s v="Q4"/>
    <x v="0"/>
    <n v="36.840000000000003"/>
    <n v="0"/>
    <n v="2500"/>
    <n v="125"/>
    <n v="312500"/>
    <n v="0.36842105263157893"/>
    <x v="1"/>
    <x v="10"/>
    <s v="Nov"/>
    <x v="3"/>
    <s v="2025-Nov"/>
    <n v="14"/>
    <s v="FREQUENT"/>
  </r>
  <r>
    <x v="2186"/>
    <d v="2025-04-06T00:00:00"/>
    <x v="202"/>
    <s v="Meera Kumar"/>
    <s v="Female"/>
    <n v="43"/>
    <x v="10"/>
    <x v="3"/>
    <s v="P105"/>
    <x v="20"/>
    <x v="4"/>
    <x v="2"/>
    <n v="22000"/>
    <x v="4"/>
    <x v="195"/>
    <n v="33000"/>
    <n v="6600"/>
    <x v="2"/>
    <x v="0"/>
    <s v="Q2"/>
    <x v="0"/>
    <n v="16.670000000000002"/>
    <n v="0"/>
    <n v="44000"/>
    <n v="4400"/>
    <n v="193600000"/>
    <n v="0.16666666666666666"/>
    <x v="1"/>
    <x v="7"/>
    <s v="Apr"/>
    <x v="1"/>
    <s v="2025-Apr"/>
    <n v="10"/>
    <s v="FREQUENT"/>
  </r>
  <r>
    <x v="2187"/>
    <d v="2025-08-15T00:00:00"/>
    <x v="469"/>
    <s v="Vikram Kumar"/>
    <s v="Male"/>
    <n v="24"/>
    <x v="1"/>
    <x v="1"/>
    <s v="P104"/>
    <x v="16"/>
    <x v="4"/>
    <x v="0"/>
    <n v="5000"/>
    <x v="1"/>
    <x v="133"/>
    <n v="3500"/>
    <n v="750"/>
    <x v="1"/>
    <x v="0"/>
    <s v="Q3"/>
    <x v="2"/>
    <n v="17.649999999999999"/>
    <n v="0"/>
    <n v="5000"/>
    <n v="750"/>
    <n v="3750000"/>
    <n v="0.17647058823529413"/>
    <x v="1"/>
    <x v="3"/>
    <s v="Aug"/>
    <x v="2"/>
    <s v="2025-Aug"/>
    <n v="3"/>
    <s v="REGULAR"/>
  </r>
  <r>
    <x v="2188"/>
    <d v="2024-07-11T00:00:00"/>
    <x v="71"/>
    <s v="Simran Patel"/>
    <s v="Female"/>
    <n v="26"/>
    <x v="10"/>
    <x v="3"/>
    <s v="P403"/>
    <x v="6"/>
    <x v="0"/>
    <x v="0"/>
    <n v="2500"/>
    <x v="3"/>
    <x v="140"/>
    <n v="1500"/>
    <n v="1000"/>
    <x v="3"/>
    <x v="0"/>
    <s v="Q3"/>
    <x v="0"/>
    <n v="40"/>
    <n v="0"/>
    <n v="2500"/>
    <n v="0"/>
    <n v="0"/>
    <n v="0.4"/>
    <x v="0"/>
    <x v="2"/>
    <s v="Jul"/>
    <x v="2"/>
    <s v="2024-Jul"/>
    <n v="26"/>
    <s v="FREQUENT"/>
  </r>
  <r>
    <x v="2189"/>
    <d v="2025-09-07T00:00:00"/>
    <x v="289"/>
    <s v="Aditya Gupta"/>
    <s v="Female"/>
    <n v="28"/>
    <x v="4"/>
    <x v="3"/>
    <s v="P402"/>
    <x v="10"/>
    <x v="0"/>
    <x v="2"/>
    <n v="600"/>
    <x v="4"/>
    <x v="11"/>
    <n v="760"/>
    <n v="320"/>
    <x v="1"/>
    <x v="0"/>
    <s v="Q3"/>
    <x v="2"/>
    <n v="29.63"/>
    <n v="0"/>
    <n v="1200"/>
    <n v="120"/>
    <n v="144000"/>
    <n v="0.29629629629629628"/>
    <x v="1"/>
    <x v="9"/>
    <s v="Sep"/>
    <x v="2"/>
    <s v="2025-Sep"/>
    <n v="5"/>
    <s v="FREQUENT"/>
  </r>
  <r>
    <x v="2190"/>
    <d v="2024-07-14T00:00:00"/>
    <x v="333"/>
    <s v="Nikhil Shah"/>
    <s v="Male"/>
    <n v="39"/>
    <x v="5"/>
    <x v="0"/>
    <s v="P702"/>
    <x v="14"/>
    <x v="2"/>
    <x v="2"/>
    <n v="7000"/>
    <x v="4"/>
    <x v="90"/>
    <n v="10400"/>
    <n v="2200"/>
    <x v="2"/>
    <x v="0"/>
    <s v="Q3"/>
    <x v="2"/>
    <n v="17.46"/>
    <n v="0"/>
    <n v="14000"/>
    <n v="1400"/>
    <n v="19600000"/>
    <n v="0.17460317460317459"/>
    <x v="0"/>
    <x v="2"/>
    <s v="Jul"/>
    <x v="2"/>
    <s v="2024-Jul"/>
    <n v="6"/>
    <s v="FREQUENT"/>
  </r>
  <r>
    <x v="2191"/>
    <d v="2025-01-07T00:00:00"/>
    <x v="173"/>
    <s v="Priya Gupta"/>
    <s v="Female"/>
    <n v="28"/>
    <x v="9"/>
    <x v="0"/>
    <s v="P101"/>
    <x v="5"/>
    <x v="4"/>
    <x v="0"/>
    <n v="55000"/>
    <x v="1"/>
    <x v="16"/>
    <n v="40000"/>
    <n v="6750"/>
    <x v="1"/>
    <x v="0"/>
    <s v="Q1"/>
    <x v="0"/>
    <n v="14.44"/>
    <n v="0"/>
    <n v="55000"/>
    <n v="8250"/>
    <n v="453750000"/>
    <n v="0.14438502673796791"/>
    <x v="1"/>
    <x v="11"/>
    <s v="Jan"/>
    <x v="0"/>
    <s v="2025-Jan"/>
    <n v="17"/>
    <s v="FREQUENT"/>
  </r>
  <r>
    <x v="2192"/>
    <d v="2024-05-07T00:00:00"/>
    <x v="336"/>
    <s v="Priya Mishra"/>
    <s v="Female"/>
    <n v="58"/>
    <x v="2"/>
    <x v="2"/>
    <s v="P703"/>
    <x v="2"/>
    <x v="2"/>
    <x v="0"/>
    <n v="4000"/>
    <x v="2"/>
    <x v="368"/>
    <n v="2900"/>
    <n v="-900"/>
    <x v="2"/>
    <x v="1"/>
    <s v="Q2"/>
    <x v="1"/>
    <n v="23.68"/>
    <n v="-5800"/>
    <n v="4000"/>
    <n v="200"/>
    <n v="800000"/>
    <n v="0.23684210526315788"/>
    <x v="0"/>
    <x v="1"/>
    <s v="May"/>
    <x v="1"/>
    <s v="2024-May"/>
    <n v="6"/>
    <s v="FREQUENT"/>
  </r>
  <r>
    <x v="2193"/>
    <d v="2025-02-27T00:00:00"/>
    <x v="470"/>
    <s v="Kavya Sharma"/>
    <s v="Female"/>
    <n v="27"/>
    <x v="5"/>
    <x v="0"/>
    <s v="P403"/>
    <x v="6"/>
    <x v="0"/>
    <x v="2"/>
    <n v="2500"/>
    <x v="4"/>
    <x v="114"/>
    <n v="3000"/>
    <n v="1500"/>
    <x v="1"/>
    <x v="0"/>
    <s v="Q1"/>
    <x v="2"/>
    <n v="33.33"/>
    <n v="0"/>
    <n v="5000"/>
    <n v="500"/>
    <n v="2500000"/>
    <n v="0.33333333333333331"/>
    <x v="1"/>
    <x v="5"/>
    <s v="Feb"/>
    <x v="0"/>
    <s v="2025-Feb"/>
    <n v="1"/>
    <s v="REGULAR"/>
  </r>
  <r>
    <x v="2194"/>
    <d v="2025-03-12T00:00:00"/>
    <x v="23"/>
    <s v="Priya Reddy"/>
    <s v="Male"/>
    <n v="57"/>
    <x v="6"/>
    <x v="2"/>
    <s v="P503"/>
    <x v="12"/>
    <x v="5"/>
    <x v="2"/>
    <n v="450"/>
    <x v="4"/>
    <x v="89"/>
    <n v="660"/>
    <n v="150"/>
    <x v="4"/>
    <x v="0"/>
    <s v="Q1"/>
    <x v="2"/>
    <n v="18.52"/>
    <n v="0"/>
    <n v="900"/>
    <n v="90"/>
    <n v="81000"/>
    <n v="0.18518518518518517"/>
    <x v="1"/>
    <x v="0"/>
    <s v="Mar"/>
    <x v="0"/>
    <s v="2025-Mar"/>
    <n v="14"/>
    <s v="FREQUENT"/>
  </r>
  <r>
    <x v="2195"/>
    <d v="2024-06-29T00:00:00"/>
    <x v="188"/>
    <s v="Arjun Singh"/>
    <s v="Male"/>
    <n v="21"/>
    <x v="11"/>
    <x v="3"/>
    <s v="P501"/>
    <x v="13"/>
    <x v="5"/>
    <x v="3"/>
    <n v="550"/>
    <x v="4"/>
    <x v="141"/>
    <n v="1800"/>
    <n v="180"/>
    <x v="2"/>
    <x v="0"/>
    <s v="Q2"/>
    <x v="1"/>
    <n v="9.09"/>
    <n v="0"/>
    <n v="2200"/>
    <n v="220"/>
    <n v="484000"/>
    <n v="9.0909090909090912E-2"/>
    <x v="0"/>
    <x v="4"/>
    <s v="Jun"/>
    <x v="1"/>
    <s v="2024-Jun"/>
    <n v="17"/>
    <s v="FREQUENT"/>
  </r>
  <r>
    <x v="2196"/>
    <d v="2025-09-01T00:00:00"/>
    <x v="113"/>
    <s v="Akash Gupta"/>
    <s v="Male"/>
    <n v="52"/>
    <x v="8"/>
    <x v="2"/>
    <s v="P201"/>
    <x v="9"/>
    <x v="1"/>
    <x v="2"/>
    <n v="8500"/>
    <x v="1"/>
    <x v="192"/>
    <n v="13000"/>
    <n v="1450"/>
    <x v="2"/>
    <x v="0"/>
    <s v="Q3"/>
    <x v="0"/>
    <n v="10.029999999999999"/>
    <n v="0"/>
    <n v="17000"/>
    <n v="2550"/>
    <n v="43350000"/>
    <n v="0.10034602076124567"/>
    <x v="1"/>
    <x v="9"/>
    <s v="Sep"/>
    <x v="2"/>
    <s v="2025-Sep"/>
    <n v="20"/>
    <s v="FREQUENT"/>
  </r>
  <r>
    <x v="2197"/>
    <d v="2025-11-06T00:00:00"/>
    <x v="206"/>
    <s v="Nikhil Iyer"/>
    <s v="Male"/>
    <n v="52"/>
    <x v="9"/>
    <x v="0"/>
    <s v="P703"/>
    <x v="2"/>
    <x v="2"/>
    <x v="0"/>
    <n v="4000"/>
    <x v="3"/>
    <x v="108"/>
    <n v="2900"/>
    <n v="1100"/>
    <x v="3"/>
    <x v="0"/>
    <s v="Q4"/>
    <x v="2"/>
    <n v="27.5"/>
    <n v="0"/>
    <n v="4000"/>
    <n v="0"/>
    <n v="0"/>
    <n v="0.27500000000000002"/>
    <x v="1"/>
    <x v="10"/>
    <s v="Nov"/>
    <x v="3"/>
    <s v="2025-Nov"/>
    <n v="4"/>
    <s v="OCASSIONAL"/>
  </r>
  <r>
    <x v="2198"/>
    <d v="2025-12-19T00:00:00"/>
    <x v="29"/>
    <s v="Karan Shah"/>
    <s v="Female"/>
    <n v="39"/>
    <x v="5"/>
    <x v="0"/>
    <s v="P603"/>
    <x v="22"/>
    <x v="6"/>
    <x v="0"/>
    <n v="1200"/>
    <x v="4"/>
    <x v="6"/>
    <n v="800"/>
    <n v="0"/>
    <x v="0"/>
    <x v="2"/>
    <s v="Q4"/>
    <x v="0"/>
    <n v="0"/>
    <n v="-800"/>
    <n v="1200"/>
    <n v="120"/>
    <n v="144000"/>
    <n v="0"/>
    <x v="1"/>
    <x v="8"/>
    <s v="Dec"/>
    <x v="3"/>
    <s v="2025-Dec"/>
    <n v="37"/>
    <s v="FREQUENT"/>
  </r>
  <r>
    <x v="2199"/>
    <d v="2024-04-11T00:00:00"/>
    <x v="47"/>
    <s v="Meera Verma"/>
    <s v="Male"/>
    <n v="53"/>
    <x v="8"/>
    <x v="2"/>
    <s v="P103"/>
    <x v="19"/>
    <x v="4"/>
    <x v="0"/>
    <n v="2500"/>
    <x v="1"/>
    <x v="35"/>
    <n v="1600"/>
    <n v="525"/>
    <x v="0"/>
    <x v="0"/>
    <s v="Q2"/>
    <x v="1"/>
    <n v="24.71"/>
    <n v="0"/>
    <n v="2500"/>
    <n v="375"/>
    <n v="937500"/>
    <n v="0.24705882352941178"/>
    <x v="0"/>
    <x v="7"/>
    <s v="Apr"/>
    <x v="1"/>
    <s v="2024-Apr"/>
    <n v="12"/>
    <s v="FREQUENT"/>
  </r>
  <r>
    <x v="2200"/>
    <d v="2025-10-27T00:00:00"/>
    <x v="175"/>
    <s v="Ananya Mehta"/>
    <s v="Female"/>
    <n v="48"/>
    <x v="1"/>
    <x v="1"/>
    <s v="P101"/>
    <x v="5"/>
    <x v="4"/>
    <x v="0"/>
    <n v="55000"/>
    <x v="4"/>
    <x v="34"/>
    <n v="40000"/>
    <n v="9500"/>
    <x v="2"/>
    <x v="0"/>
    <s v="Q4"/>
    <x v="0"/>
    <n v="19.190000000000001"/>
    <n v="0"/>
    <n v="55000"/>
    <n v="5500"/>
    <n v="302500000"/>
    <n v="0.19191919191919191"/>
    <x v="1"/>
    <x v="6"/>
    <s v="Oct"/>
    <x v="3"/>
    <s v="2025-Oct"/>
    <n v="11"/>
    <s v="FREQUENT"/>
  </r>
  <r>
    <x v="2201"/>
    <d v="2025-05-23T00:00:00"/>
    <x v="222"/>
    <s v="Sneha Das"/>
    <s v="Male"/>
    <n v="42"/>
    <x v="3"/>
    <x v="1"/>
    <s v="P603"/>
    <x v="22"/>
    <x v="6"/>
    <x v="0"/>
    <n v="1200"/>
    <x v="1"/>
    <x v="18"/>
    <n v="800"/>
    <n v="220"/>
    <x v="0"/>
    <x v="0"/>
    <s v="Q2"/>
    <x v="2"/>
    <n v="21.57"/>
    <n v="0"/>
    <n v="1200"/>
    <n v="180"/>
    <n v="216000"/>
    <n v="0.21568627450980393"/>
    <x v="1"/>
    <x v="1"/>
    <s v="May"/>
    <x v="1"/>
    <s v="2025-May"/>
    <n v="10"/>
    <s v="FREQUENT"/>
  </r>
  <r>
    <x v="2202"/>
    <d v="2025-03-30T00:00:00"/>
    <x v="200"/>
    <s v="Nikhil Malhotra"/>
    <s v="Female"/>
    <n v="47"/>
    <x v="2"/>
    <x v="2"/>
    <s v="P503"/>
    <x v="12"/>
    <x v="5"/>
    <x v="1"/>
    <n v="450"/>
    <x v="1"/>
    <x v="144"/>
    <n v="990"/>
    <n v="157.5"/>
    <x v="2"/>
    <x v="0"/>
    <s v="Q1"/>
    <x v="1"/>
    <n v="13.73"/>
    <n v="0"/>
    <n v="1350"/>
    <n v="202.5"/>
    <n v="273375"/>
    <n v="0.13725490196078433"/>
    <x v="1"/>
    <x v="0"/>
    <s v="Mar"/>
    <x v="0"/>
    <s v="2025-Mar"/>
    <n v="8"/>
    <s v="FREQUENT"/>
  </r>
  <r>
    <x v="2203"/>
    <d v="2024-10-23T00:00:00"/>
    <x v="471"/>
    <s v="Karan Verma"/>
    <s v="Female"/>
    <n v="58"/>
    <x v="4"/>
    <x v="3"/>
    <s v="P403"/>
    <x v="6"/>
    <x v="0"/>
    <x v="0"/>
    <n v="2500"/>
    <x v="4"/>
    <x v="79"/>
    <n v="1500"/>
    <n v="750"/>
    <x v="1"/>
    <x v="0"/>
    <s v="Q4"/>
    <x v="2"/>
    <n v="33.33"/>
    <n v="0"/>
    <n v="2500"/>
    <n v="250"/>
    <n v="625000"/>
    <n v="0.33333333333333331"/>
    <x v="0"/>
    <x v="6"/>
    <s v="Oct"/>
    <x v="3"/>
    <s v="2024-Oct"/>
    <n v="1"/>
    <s v="REGULAR"/>
  </r>
  <r>
    <x v="2204"/>
    <d v="2025-07-18T00:00:00"/>
    <x v="147"/>
    <s v="Pooja Singh"/>
    <s v="Male"/>
    <n v="52"/>
    <x v="10"/>
    <x v="3"/>
    <s v="P402"/>
    <x v="10"/>
    <x v="0"/>
    <x v="0"/>
    <n v="600"/>
    <x v="0"/>
    <x v="347"/>
    <n v="380"/>
    <n v="100"/>
    <x v="1"/>
    <x v="0"/>
    <s v="Q3"/>
    <x v="1"/>
    <n v="20.83"/>
    <n v="0"/>
    <n v="600"/>
    <n v="120"/>
    <n v="72000"/>
    <n v="0.20833333333333334"/>
    <x v="1"/>
    <x v="2"/>
    <s v="Jul"/>
    <x v="2"/>
    <s v="2025-Jul"/>
    <n v="6"/>
    <s v="FREQUENT"/>
  </r>
  <r>
    <x v="2205"/>
    <d v="2024-05-07T00:00:00"/>
    <x v="22"/>
    <s v="Ananya Sharma"/>
    <s v="Female"/>
    <n v="45"/>
    <x v="5"/>
    <x v="0"/>
    <s v="P401"/>
    <x v="0"/>
    <x v="0"/>
    <x v="2"/>
    <n v="800"/>
    <x v="2"/>
    <x v="6"/>
    <n v="1000"/>
    <n v="0"/>
    <x v="4"/>
    <x v="2"/>
    <s v="Q2"/>
    <x v="1"/>
    <n v="0"/>
    <n v="-1000"/>
    <n v="1600"/>
    <n v="80"/>
    <n v="128000"/>
    <n v="0"/>
    <x v="0"/>
    <x v="1"/>
    <s v="May"/>
    <x v="1"/>
    <s v="2024-May"/>
    <n v="12"/>
    <s v="FREQUENT"/>
  </r>
  <r>
    <x v="2206"/>
    <d v="2025-02-26T00:00:00"/>
    <x v="269"/>
    <s v="Amit Singh"/>
    <s v="Female"/>
    <n v="52"/>
    <x v="7"/>
    <x v="1"/>
    <s v="P701"/>
    <x v="8"/>
    <x v="2"/>
    <x v="0"/>
    <n v="4500"/>
    <x v="4"/>
    <x v="22"/>
    <n v="3200"/>
    <n v="850"/>
    <x v="3"/>
    <x v="0"/>
    <s v="Q1"/>
    <x v="0"/>
    <n v="20.99"/>
    <n v="0"/>
    <n v="4500"/>
    <n v="450"/>
    <n v="2025000"/>
    <n v="0.20987654320987653"/>
    <x v="1"/>
    <x v="5"/>
    <s v="Feb"/>
    <x v="0"/>
    <s v="2025-Feb"/>
    <n v="15"/>
    <s v="FREQUENT"/>
  </r>
  <r>
    <x v="2207"/>
    <d v="2024-01-08T00:00:00"/>
    <x v="182"/>
    <s v="Vikram Shah"/>
    <s v="Male"/>
    <n v="26"/>
    <x v="8"/>
    <x v="2"/>
    <s v="P401"/>
    <x v="0"/>
    <x v="0"/>
    <x v="0"/>
    <n v="800"/>
    <x v="1"/>
    <x v="183"/>
    <n v="500"/>
    <n v="180"/>
    <x v="3"/>
    <x v="0"/>
    <s v="Q1"/>
    <x v="1"/>
    <n v="26.47"/>
    <n v="0"/>
    <n v="800"/>
    <n v="120"/>
    <n v="96000"/>
    <n v="0.26470588235294118"/>
    <x v="0"/>
    <x v="11"/>
    <s v="Jan"/>
    <x v="0"/>
    <s v="2024-Jan"/>
    <n v="14"/>
    <s v="FREQUENT"/>
  </r>
  <r>
    <x v="2208"/>
    <d v="2024-10-01T00:00:00"/>
    <x v="198"/>
    <s v="Sahil Kumar"/>
    <s v="Male"/>
    <n v="21"/>
    <x v="4"/>
    <x v="3"/>
    <s v="P702"/>
    <x v="14"/>
    <x v="2"/>
    <x v="0"/>
    <n v="7000"/>
    <x v="2"/>
    <x v="110"/>
    <n v="5200"/>
    <n v="1450"/>
    <x v="1"/>
    <x v="0"/>
    <s v="Q4"/>
    <x v="1"/>
    <n v="21.8"/>
    <n v="0"/>
    <n v="7000"/>
    <n v="350"/>
    <n v="2450000"/>
    <n v="0.21804511278195488"/>
    <x v="0"/>
    <x v="6"/>
    <s v="Oct"/>
    <x v="3"/>
    <s v="2024-Oct"/>
    <n v="3"/>
    <s v="REGULAR"/>
  </r>
  <r>
    <x v="2209"/>
    <d v="2025-02-28T00:00:00"/>
    <x v="96"/>
    <s v="Varun Verma"/>
    <s v="Female"/>
    <n v="35"/>
    <x v="10"/>
    <x v="3"/>
    <s v="P702"/>
    <x v="14"/>
    <x v="2"/>
    <x v="0"/>
    <n v="7000"/>
    <x v="0"/>
    <x v="6"/>
    <n v="5200"/>
    <n v="0"/>
    <x v="1"/>
    <x v="2"/>
    <s v="Q1"/>
    <x v="1"/>
    <n v="0"/>
    <n v="-5200"/>
    <n v="7000"/>
    <n v="1400"/>
    <n v="9800000"/>
    <n v="0"/>
    <x v="1"/>
    <x v="5"/>
    <s v="Feb"/>
    <x v="0"/>
    <s v="2025-Feb"/>
    <n v="12"/>
    <s v="FREQUENT"/>
  </r>
  <r>
    <x v="2210"/>
    <d v="2025-02-28T00:00:00"/>
    <x v="296"/>
    <s v="Nikhil Das"/>
    <s v="Female"/>
    <n v="20"/>
    <x v="2"/>
    <x v="2"/>
    <s v="P102"/>
    <x v="11"/>
    <x v="4"/>
    <x v="1"/>
    <n v="28000"/>
    <x v="4"/>
    <x v="190"/>
    <n v="63000"/>
    <n v="12600"/>
    <x v="1"/>
    <x v="0"/>
    <s v="Q1"/>
    <x v="0"/>
    <n v="16.670000000000002"/>
    <n v="0"/>
    <n v="84000"/>
    <n v="8400"/>
    <n v="705600000"/>
    <n v="0.16666666666666666"/>
    <x v="1"/>
    <x v="5"/>
    <s v="Feb"/>
    <x v="0"/>
    <s v="2025-Feb"/>
    <n v="8"/>
    <s v="FREQUENT"/>
  </r>
  <r>
    <x v="2211"/>
    <d v="2025-01-18T00:00:00"/>
    <x v="212"/>
    <s v="Neha Shah"/>
    <s v="Male"/>
    <n v="33"/>
    <x v="9"/>
    <x v="0"/>
    <s v="P503"/>
    <x v="12"/>
    <x v="5"/>
    <x v="1"/>
    <n v="450"/>
    <x v="1"/>
    <x v="144"/>
    <n v="990"/>
    <n v="157.5"/>
    <x v="0"/>
    <x v="0"/>
    <s v="Q1"/>
    <x v="0"/>
    <n v="13.73"/>
    <n v="0"/>
    <n v="1350"/>
    <n v="202.5"/>
    <n v="273375"/>
    <n v="0.13725490196078433"/>
    <x v="1"/>
    <x v="11"/>
    <s v="Jan"/>
    <x v="0"/>
    <s v="2025-Jan"/>
    <n v="13"/>
    <s v="FREQUENT"/>
  </r>
  <r>
    <x v="2212"/>
    <d v="2024-12-09T00:00:00"/>
    <x v="456"/>
    <s v="Varun Patel"/>
    <s v="Male"/>
    <n v="34"/>
    <x v="6"/>
    <x v="2"/>
    <s v="P201"/>
    <x v="9"/>
    <x v="1"/>
    <x v="2"/>
    <n v="8500"/>
    <x v="0"/>
    <x v="369"/>
    <n v="13000"/>
    <n v="-600"/>
    <x v="4"/>
    <x v="1"/>
    <s v="Q4"/>
    <x v="0"/>
    <n v="4.41"/>
    <n v="-26000"/>
    <n v="17000"/>
    <n v="3400"/>
    <n v="57800000"/>
    <n v="4.4117647058823532E-2"/>
    <x v="0"/>
    <x v="8"/>
    <s v="Dec"/>
    <x v="3"/>
    <s v="2024-Dec"/>
    <n v="9"/>
    <s v="FREQUENT"/>
  </r>
  <r>
    <x v="2213"/>
    <d v="2024-09-04T00:00:00"/>
    <x v="94"/>
    <s v="Amit Singh"/>
    <s v="Male"/>
    <n v="25"/>
    <x v="1"/>
    <x v="1"/>
    <s v="P601"/>
    <x v="17"/>
    <x v="6"/>
    <x v="0"/>
    <n v="3000"/>
    <x v="2"/>
    <x v="86"/>
    <n v="2100"/>
    <n v="750"/>
    <x v="4"/>
    <x v="0"/>
    <s v="Q3"/>
    <x v="1"/>
    <n v="26.32"/>
    <n v="0"/>
    <n v="3000"/>
    <n v="150"/>
    <n v="450000"/>
    <n v="0.26315789473684209"/>
    <x v="0"/>
    <x v="9"/>
    <s v="Sep"/>
    <x v="2"/>
    <s v="2024-Sep"/>
    <n v="11"/>
    <s v="FREQUENT"/>
  </r>
  <r>
    <x v="2214"/>
    <d v="2025-10-21T00:00:00"/>
    <x v="29"/>
    <s v="Karan Shah"/>
    <s v="Female"/>
    <n v="39"/>
    <x v="5"/>
    <x v="0"/>
    <s v="P402"/>
    <x v="10"/>
    <x v="0"/>
    <x v="0"/>
    <n v="600"/>
    <x v="4"/>
    <x v="158"/>
    <n v="380"/>
    <n v="160"/>
    <x v="0"/>
    <x v="0"/>
    <s v="Q4"/>
    <x v="0"/>
    <n v="29.63"/>
    <n v="0"/>
    <n v="600"/>
    <n v="60"/>
    <n v="36000"/>
    <n v="0.29629629629629628"/>
    <x v="1"/>
    <x v="6"/>
    <s v="Oct"/>
    <x v="3"/>
    <s v="2025-Oct"/>
    <n v="37"/>
    <s v="FREQUENT"/>
  </r>
  <r>
    <x v="2215"/>
    <d v="2025-08-14T00:00:00"/>
    <x v="349"/>
    <s v="Karan Patel"/>
    <s v="Male"/>
    <n v="23"/>
    <x v="11"/>
    <x v="3"/>
    <s v="P403"/>
    <x v="6"/>
    <x v="0"/>
    <x v="0"/>
    <n v="2500"/>
    <x v="1"/>
    <x v="35"/>
    <n v="1500"/>
    <n v="625"/>
    <x v="1"/>
    <x v="0"/>
    <s v="Q3"/>
    <x v="2"/>
    <n v="29.41"/>
    <n v="0"/>
    <n v="2500"/>
    <n v="375"/>
    <n v="937500"/>
    <n v="0.29411764705882354"/>
    <x v="1"/>
    <x v="3"/>
    <s v="Aug"/>
    <x v="2"/>
    <s v="2025-Aug"/>
    <n v="3"/>
    <s v="REGULAR"/>
  </r>
  <r>
    <x v="2216"/>
    <d v="2024-06-26T00:00:00"/>
    <x v="139"/>
    <s v="Riya Das"/>
    <s v="Female"/>
    <n v="44"/>
    <x v="3"/>
    <x v="1"/>
    <s v="P402"/>
    <x v="10"/>
    <x v="0"/>
    <x v="2"/>
    <n v="600"/>
    <x v="1"/>
    <x v="18"/>
    <n v="760"/>
    <n v="260"/>
    <x v="0"/>
    <x v="0"/>
    <s v="Q2"/>
    <x v="1"/>
    <n v="25.49"/>
    <n v="0"/>
    <n v="1200"/>
    <n v="180"/>
    <n v="216000"/>
    <n v="0.25490196078431371"/>
    <x v="0"/>
    <x v="4"/>
    <s v="Jun"/>
    <x v="1"/>
    <s v="2024-Jun"/>
    <n v="14"/>
    <s v="FREQUENT"/>
  </r>
  <r>
    <x v="2217"/>
    <d v="2025-03-23T00:00:00"/>
    <x v="402"/>
    <s v="Riya Joshi"/>
    <s v="Female"/>
    <n v="26"/>
    <x v="9"/>
    <x v="0"/>
    <s v="P203"/>
    <x v="3"/>
    <x v="1"/>
    <x v="2"/>
    <n v="35000"/>
    <x v="3"/>
    <x v="264"/>
    <n v="54000"/>
    <n v="16000"/>
    <x v="1"/>
    <x v="0"/>
    <s v="Q1"/>
    <x v="0"/>
    <n v="22.86"/>
    <n v="0"/>
    <n v="70000"/>
    <n v="0"/>
    <n v="0"/>
    <n v="0.22857142857142856"/>
    <x v="1"/>
    <x v="0"/>
    <s v="Mar"/>
    <x v="0"/>
    <s v="2025-Mar"/>
    <n v="4"/>
    <s v="OCASSIONAL"/>
  </r>
  <r>
    <x v="2218"/>
    <d v="2025-05-31T00:00:00"/>
    <x v="111"/>
    <s v="Sahil Iyer"/>
    <s v="Female"/>
    <n v="41"/>
    <x v="11"/>
    <x v="3"/>
    <s v="P104"/>
    <x v="16"/>
    <x v="4"/>
    <x v="0"/>
    <n v="5000"/>
    <x v="1"/>
    <x v="133"/>
    <n v="3500"/>
    <n v="750"/>
    <x v="2"/>
    <x v="0"/>
    <s v="Q2"/>
    <x v="0"/>
    <n v="17.649999999999999"/>
    <n v="0"/>
    <n v="5000"/>
    <n v="750"/>
    <n v="3750000"/>
    <n v="0.17647058823529413"/>
    <x v="1"/>
    <x v="1"/>
    <s v="May"/>
    <x v="1"/>
    <s v="2025-May"/>
    <n v="12"/>
    <s v="FREQUENT"/>
  </r>
  <r>
    <x v="2219"/>
    <d v="2025-10-04T00:00:00"/>
    <x v="30"/>
    <s v="Sneha Mishra"/>
    <s v="Male"/>
    <n v="56"/>
    <x v="7"/>
    <x v="1"/>
    <s v="P301"/>
    <x v="21"/>
    <x v="3"/>
    <x v="0"/>
    <n v="900"/>
    <x v="4"/>
    <x v="89"/>
    <n v="550"/>
    <n v="260"/>
    <x v="0"/>
    <x v="0"/>
    <s v="Q4"/>
    <x v="0"/>
    <n v="32.1"/>
    <n v="0"/>
    <n v="900"/>
    <n v="90"/>
    <n v="81000"/>
    <n v="0.32098765432098764"/>
    <x v="1"/>
    <x v="6"/>
    <s v="Oct"/>
    <x v="3"/>
    <s v="2025-Oct"/>
    <n v="25"/>
    <s v="FREQUENT"/>
  </r>
  <r>
    <x v="2220"/>
    <d v="2024-11-26T00:00:00"/>
    <x v="472"/>
    <s v="Rohan Iyer"/>
    <s v="Male"/>
    <n v="20"/>
    <x v="1"/>
    <x v="1"/>
    <s v="P202"/>
    <x v="1"/>
    <x v="1"/>
    <x v="2"/>
    <n v="12000"/>
    <x v="4"/>
    <x v="134"/>
    <n v="18000"/>
    <n v="3600"/>
    <x v="1"/>
    <x v="0"/>
    <s v="Q4"/>
    <x v="2"/>
    <n v="16.670000000000002"/>
    <n v="0"/>
    <n v="24000"/>
    <n v="2400"/>
    <n v="57600000"/>
    <n v="0.16666666666666666"/>
    <x v="0"/>
    <x v="10"/>
    <s v="Nov"/>
    <x v="3"/>
    <s v="2024-Nov"/>
    <n v="2"/>
    <s v="REGULAR"/>
  </r>
  <r>
    <x v="2221"/>
    <d v="2024-01-12T00:00:00"/>
    <x v="87"/>
    <s v="Riya Patel"/>
    <s v="Female"/>
    <n v="33"/>
    <x v="10"/>
    <x v="3"/>
    <s v="P701"/>
    <x v="8"/>
    <x v="2"/>
    <x v="0"/>
    <n v="4500"/>
    <x v="4"/>
    <x v="22"/>
    <n v="3200"/>
    <n v="850"/>
    <x v="3"/>
    <x v="0"/>
    <s v="Q1"/>
    <x v="1"/>
    <n v="20.99"/>
    <n v="0"/>
    <n v="4500"/>
    <n v="450"/>
    <n v="2025000"/>
    <n v="0.20987654320987653"/>
    <x v="0"/>
    <x v="11"/>
    <s v="Jan"/>
    <x v="0"/>
    <s v="2024-Jan"/>
    <n v="8"/>
    <s v="FREQUENT"/>
  </r>
  <r>
    <x v="2222"/>
    <d v="2025-09-24T00:00:00"/>
    <x v="10"/>
    <s v="Pooja Mehta"/>
    <s v="Male"/>
    <n v="36"/>
    <x v="2"/>
    <x v="2"/>
    <s v="P703"/>
    <x v="2"/>
    <x v="2"/>
    <x v="0"/>
    <n v="4000"/>
    <x v="2"/>
    <x v="368"/>
    <n v="2900"/>
    <n v="-900"/>
    <x v="2"/>
    <x v="1"/>
    <s v="Q3"/>
    <x v="0"/>
    <n v="23.68"/>
    <n v="-5800"/>
    <n v="4000"/>
    <n v="200"/>
    <n v="800000"/>
    <n v="0.23684210526315788"/>
    <x v="1"/>
    <x v="9"/>
    <s v="Sep"/>
    <x v="2"/>
    <s v="2025-Sep"/>
    <n v="23"/>
    <s v="FREQUENT"/>
  </r>
  <r>
    <x v="2223"/>
    <d v="2025-08-08T00:00:00"/>
    <x v="175"/>
    <s v="Ananya Mehta"/>
    <s v="Female"/>
    <n v="48"/>
    <x v="1"/>
    <x v="1"/>
    <s v="P402"/>
    <x v="10"/>
    <x v="0"/>
    <x v="0"/>
    <n v="600"/>
    <x v="1"/>
    <x v="20"/>
    <n v="380"/>
    <n v="130"/>
    <x v="1"/>
    <x v="0"/>
    <s v="Q3"/>
    <x v="0"/>
    <n v="25.49"/>
    <n v="0"/>
    <n v="600"/>
    <n v="90"/>
    <n v="54000"/>
    <n v="0.25490196078431371"/>
    <x v="1"/>
    <x v="3"/>
    <s v="Aug"/>
    <x v="2"/>
    <s v="2025-Aug"/>
    <n v="11"/>
    <s v="FREQUENT"/>
  </r>
  <r>
    <x v="2224"/>
    <d v="2025-04-09T00:00:00"/>
    <x v="235"/>
    <s v="Varun Kumar"/>
    <s v="Female"/>
    <n v="46"/>
    <x v="2"/>
    <x v="2"/>
    <s v="P701"/>
    <x v="8"/>
    <x v="2"/>
    <x v="0"/>
    <n v="4500"/>
    <x v="4"/>
    <x v="22"/>
    <n v="3200"/>
    <n v="850"/>
    <x v="2"/>
    <x v="0"/>
    <s v="Q2"/>
    <x v="1"/>
    <n v="20.99"/>
    <n v="0"/>
    <n v="4500"/>
    <n v="450"/>
    <n v="2025000"/>
    <n v="0.20987654320987653"/>
    <x v="1"/>
    <x v="7"/>
    <s v="Apr"/>
    <x v="1"/>
    <s v="2025-Apr"/>
    <n v="6"/>
    <s v="FREQUENT"/>
  </r>
  <r>
    <x v="2225"/>
    <d v="2024-09-02T00:00:00"/>
    <x v="139"/>
    <s v="Riya Das"/>
    <s v="Female"/>
    <n v="44"/>
    <x v="3"/>
    <x v="1"/>
    <s v="P701"/>
    <x v="8"/>
    <x v="2"/>
    <x v="0"/>
    <n v="4500"/>
    <x v="4"/>
    <x v="22"/>
    <n v="3200"/>
    <n v="850"/>
    <x v="0"/>
    <x v="0"/>
    <s v="Q3"/>
    <x v="1"/>
    <n v="20.99"/>
    <n v="0"/>
    <n v="4500"/>
    <n v="450"/>
    <n v="2025000"/>
    <n v="0.20987654320987653"/>
    <x v="0"/>
    <x v="9"/>
    <s v="Sep"/>
    <x v="2"/>
    <s v="2024-Sep"/>
    <n v="14"/>
    <s v="FREQUENT"/>
  </r>
  <r>
    <x v="2226"/>
    <d v="2025-07-02T00:00:00"/>
    <x v="367"/>
    <s v="Nikhil Kumar"/>
    <s v="Female"/>
    <n v="35"/>
    <x v="1"/>
    <x v="1"/>
    <s v="P203"/>
    <x v="3"/>
    <x v="1"/>
    <x v="2"/>
    <n v="35000"/>
    <x v="4"/>
    <x v="166"/>
    <n v="54000"/>
    <n v="9000"/>
    <x v="3"/>
    <x v="0"/>
    <s v="Q3"/>
    <x v="0"/>
    <n v="14.29"/>
    <n v="0"/>
    <n v="70000"/>
    <n v="7000"/>
    <n v="490000000"/>
    <n v="0.14285714285714285"/>
    <x v="1"/>
    <x v="2"/>
    <s v="Jul"/>
    <x v="2"/>
    <s v="2025-Jul"/>
    <n v="4"/>
    <s v="OCASSIONAL"/>
  </r>
  <r>
    <x v="2227"/>
    <d v="2025-01-22T00:00:00"/>
    <x v="228"/>
    <s v="Priya Singh"/>
    <s v="Male"/>
    <n v="49"/>
    <x v="3"/>
    <x v="1"/>
    <s v="P301"/>
    <x v="21"/>
    <x v="3"/>
    <x v="0"/>
    <n v="900"/>
    <x v="4"/>
    <x v="89"/>
    <n v="550"/>
    <n v="260"/>
    <x v="3"/>
    <x v="0"/>
    <s v="Q1"/>
    <x v="0"/>
    <n v="32.1"/>
    <n v="0"/>
    <n v="900"/>
    <n v="90"/>
    <n v="81000"/>
    <n v="0.32098765432098764"/>
    <x v="1"/>
    <x v="11"/>
    <s v="Jan"/>
    <x v="0"/>
    <s v="2025-Jan"/>
    <n v="16"/>
    <s v="FREQUENT"/>
  </r>
  <r>
    <x v="2228"/>
    <d v="2024-05-27T00:00:00"/>
    <x v="25"/>
    <s v="Rahul Mishra"/>
    <s v="Female"/>
    <n v="54"/>
    <x v="2"/>
    <x v="2"/>
    <s v="P701"/>
    <x v="8"/>
    <x v="2"/>
    <x v="2"/>
    <n v="4500"/>
    <x v="2"/>
    <x v="284"/>
    <n v="6400"/>
    <n v="-2150"/>
    <x v="1"/>
    <x v="1"/>
    <s v="Q2"/>
    <x v="0"/>
    <n v="25.15"/>
    <n v="-12800"/>
    <n v="9000"/>
    <n v="450"/>
    <n v="4050000"/>
    <n v="0.25146198830409355"/>
    <x v="0"/>
    <x v="1"/>
    <s v="May"/>
    <x v="1"/>
    <s v="2024-May"/>
    <n v="22"/>
    <s v="FREQUENT"/>
  </r>
  <r>
    <x v="2229"/>
    <d v="2024-04-15T00:00:00"/>
    <x v="34"/>
    <s v="Karan Mishra"/>
    <s v="Female"/>
    <n v="30"/>
    <x v="0"/>
    <x v="0"/>
    <s v="P104"/>
    <x v="16"/>
    <x v="4"/>
    <x v="0"/>
    <n v="5000"/>
    <x v="3"/>
    <x v="58"/>
    <n v="3500"/>
    <n v="1500"/>
    <x v="2"/>
    <x v="0"/>
    <s v="Q2"/>
    <x v="2"/>
    <n v="30"/>
    <n v="0"/>
    <n v="5000"/>
    <n v="0"/>
    <n v="0"/>
    <n v="0.3"/>
    <x v="0"/>
    <x v="7"/>
    <s v="Apr"/>
    <x v="1"/>
    <s v="2024-Apr"/>
    <n v="21"/>
    <s v="FREQUENT"/>
  </r>
  <r>
    <x v="2230"/>
    <d v="2024-04-19T00:00:00"/>
    <x v="114"/>
    <s v="Rohan Singh"/>
    <s v="Male"/>
    <n v="41"/>
    <x v="8"/>
    <x v="2"/>
    <s v="P105"/>
    <x v="20"/>
    <x v="4"/>
    <x v="2"/>
    <n v="22000"/>
    <x v="0"/>
    <x v="6"/>
    <n v="33000"/>
    <n v="0"/>
    <x v="1"/>
    <x v="2"/>
    <s v="Q2"/>
    <x v="2"/>
    <n v="0"/>
    <n v="-33000"/>
    <n v="44000"/>
    <n v="8800"/>
    <n v="387200000"/>
    <n v="0"/>
    <x v="0"/>
    <x v="7"/>
    <s v="Apr"/>
    <x v="1"/>
    <s v="2024-Apr"/>
    <n v="5"/>
    <s v="FREQUENT"/>
  </r>
  <r>
    <x v="2231"/>
    <d v="2024-04-05T00:00:00"/>
    <x v="113"/>
    <s v="Akash Gupta"/>
    <s v="Male"/>
    <n v="52"/>
    <x v="8"/>
    <x v="2"/>
    <s v="P103"/>
    <x v="19"/>
    <x v="4"/>
    <x v="0"/>
    <n v="2500"/>
    <x v="3"/>
    <x v="140"/>
    <n v="1600"/>
    <n v="900"/>
    <x v="2"/>
    <x v="0"/>
    <s v="Q2"/>
    <x v="0"/>
    <n v="36"/>
    <n v="0"/>
    <n v="2500"/>
    <n v="0"/>
    <n v="0"/>
    <n v="0.36"/>
    <x v="0"/>
    <x v="7"/>
    <s v="Apr"/>
    <x v="1"/>
    <s v="2024-Apr"/>
    <n v="20"/>
    <s v="FREQUENT"/>
  </r>
  <r>
    <x v="2232"/>
    <d v="2024-07-31T00:00:00"/>
    <x v="145"/>
    <s v="Akash Sharma"/>
    <s v="Female"/>
    <n v="26"/>
    <x v="7"/>
    <x v="1"/>
    <s v="P402"/>
    <x v="10"/>
    <x v="0"/>
    <x v="0"/>
    <n v="600"/>
    <x v="1"/>
    <x v="20"/>
    <n v="380"/>
    <n v="130"/>
    <x v="1"/>
    <x v="0"/>
    <s v="Q3"/>
    <x v="0"/>
    <n v="25.49"/>
    <n v="0"/>
    <n v="600"/>
    <n v="90"/>
    <n v="54000"/>
    <n v="0.25490196078431371"/>
    <x v="0"/>
    <x v="2"/>
    <s v="Jul"/>
    <x v="2"/>
    <s v="2024-Jul"/>
    <n v="23"/>
    <s v="FREQUENT"/>
  </r>
  <r>
    <x v="2233"/>
    <d v="2025-02-27T00:00:00"/>
    <x v="348"/>
    <s v="Priya Patel"/>
    <s v="Male"/>
    <n v="52"/>
    <x v="6"/>
    <x v="2"/>
    <s v="P103"/>
    <x v="19"/>
    <x v="4"/>
    <x v="0"/>
    <n v="2500"/>
    <x v="0"/>
    <x v="143"/>
    <n v="1600"/>
    <n v="400"/>
    <x v="2"/>
    <x v="0"/>
    <s v="Q1"/>
    <x v="2"/>
    <n v="20"/>
    <n v="0"/>
    <n v="2500"/>
    <n v="500"/>
    <n v="1250000"/>
    <n v="0.2"/>
    <x v="1"/>
    <x v="5"/>
    <s v="Feb"/>
    <x v="0"/>
    <s v="2025-Feb"/>
    <n v="6"/>
    <s v="FREQUENT"/>
  </r>
  <r>
    <x v="2234"/>
    <d v="2024-08-03T00:00:00"/>
    <x v="252"/>
    <s v="Simran Malhotra"/>
    <s v="Female"/>
    <n v="43"/>
    <x v="5"/>
    <x v="0"/>
    <s v="P702"/>
    <x v="14"/>
    <x v="2"/>
    <x v="2"/>
    <n v="7000"/>
    <x v="4"/>
    <x v="6"/>
    <n v="10400"/>
    <n v="0"/>
    <x v="2"/>
    <x v="2"/>
    <s v="Q3"/>
    <x v="0"/>
    <n v="0"/>
    <n v="-10400"/>
    <n v="14000"/>
    <n v="1400"/>
    <n v="19600000"/>
    <n v="0"/>
    <x v="0"/>
    <x v="3"/>
    <s v="Aug"/>
    <x v="2"/>
    <s v="2024-Aug"/>
    <n v="11"/>
    <s v="FREQUENT"/>
  </r>
  <r>
    <x v="2235"/>
    <d v="2025-10-10T00:00:00"/>
    <x v="67"/>
    <s v="Priya Das"/>
    <s v="Male"/>
    <n v="46"/>
    <x v="3"/>
    <x v="1"/>
    <s v="P501"/>
    <x v="13"/>
    <x v="5"/>
    <x v="2"/>
    <n v="550"/>
    <x v="4"/>
    <x v="33"/>
    <n v="900"/>
    <n v="90"/>
    <x v="0"/>
    <x v="0"/>
    <s v="Q4"/>
    <x v="2"/>
    <n v="9.09"/>
    <n v="0"/>
    <n v="1100"/>
    <n v="110"/>
    <n v="121000"/>
    <n v="9.0909090909090912E-2"/>
    <x v="1"/>
    <x v="6"/>
    <s v="Oct"/>
    <x v="3"/>
    <s v="2025-Oct"/>
    <n v="6"/>
    <s v="FREQUENT"/>
  </r>
  <r>
    <x v="2236"/>
    <d v="2024-01-11T00:00:00"/>
    <x v="75"/>
    <s v="Meera Sharma"/>
    <s v="Male"/>
    <n v="22"/>
    <x v="10"/>
    <x v="3"/>
    <s v="P201"/>
    <x v="9"/>
    <x v="1"/>
    <x v="0"/>
    <n v="8500"/>
    <x v="0"/>
    <x v="71"/>
    <n v="6500"/>
    <n v="300"/>
    <x v="3"/>
    <x v="0"/>
    <s v="Q1"/>
    <x v="0"/>
    <n v="4.41"/>
    <n v="0"/>
    <n v="8500"/>
    <n v="1700"/>
    <n v="14450000"/>
    <n v="4.4117647058823532E-2"/>
    <x v="0"/>
    <x v="11"/>
    <s v="Jan"/>
    <x v="0"/>
    <s v="2024-Jan"/>
    <n v="19"/>
    <s v="FREQUENT"/>
  </r>
  <r>
    <x v="2237"/>
    <d v="2024-02-02T00:00:00"/>
    <x v="202"/>
    <s v="Meera Kumar"/>
    <s v="Female"/>
    <n v="43"/>
    <x v="10"/>
    <x v="3"/>
    <s v="P104"/>
    <x v="16"/>
    <x v="4"/>
    <x v="0"/>
    <n v="5000"/>
    <x v="4"/>
    <x v="287"/>
    <n v="3500"/>
    <n v="-1000"/>
    <x v="4"/>
    <x v="1"/>
    <s v="Q1"/>
    <x v="0"/>
    <n v="22.22"/>
    <n v="-7000"/>
    <n v="5000"/>
    <n v="500"/>
    <n v="2500000"/>
    <n v="0.22222222222222221"/>
    <x v="0"/>
    <x v="5"/>
    <s v="Feb"/>
    <x v="0"/>
    <s v="2024-Feb"/>
    <n v="10"/>
    <s v="FREQUENT"/>
  </r>
  <r>
    <x v="2238"/>
    <d v="2025-05-10T00:00:00"/>
    <x v="406"/>
    <s v="Neha Nair"/>
    <s v="Male"/>
    <n v="49"/>
    <x v="2"/>
    <x v="2"/>
    <s v="P603"/>
    <x v="22"/>
    <x v="6"/>
    <x v="0"/>
    <n v="1200"/>
    <x v="0"/>
    <x v="317"/>
    <n v="800"/>
    <n v="160"/>
    <x v="2"/>
    <x v="0"/>
    <s v="Q2"/>
    <x v="2"/>
    <n v="16.670000000000002"/>
    <n v="0"/>
    <n v="1200"/>
    <n v="240"/>
    <n v="288000"/>
    <n v="0.16666666666666666"/>
    <x v="1"/>
    <x v="1"/>
    <s v="May"/>
    <x v="1"/>
    <s v="2025-May"/>
    <n v="4"/>
    <s v="OCASSIONAL"/>
  </r>
  <r>
    <x v="2239"/>
    <d v="2025-06-18T00:00:00"/>
    <x v="280"/>
    <s v="Vikram Mehta"/>
    <s v="Female"/>
    <n v="25"/>
    <x v="3"/>
    <x v="1"/>
    <s v="P301"/>
    <x v="21"/>
    <x v="3"/>
    <x v="0"/>
    <n v="900"/>
    <x v="3"/>
    <x v="78"/>
    <n v="550"/>
    <n v="350"/>
    <x v="0"/>
    <x v="0"/>
    <s v="Q2"/>
    <x v="2"/>
    <n v="38.89"/>
    <n v="0"/>
    <n v="900"/>
    <n v="0"/>
    <n v="0"/>
    <n v="0.3888888888888889"/>
    <x v="1"/>
    <x v="4"/>
    <s v="Jun"/>
    <x v="1"/>
    <s v="2025-Jun"/>
    <n v="20"/>
    <s v="FREQUENT"/>
  </r>
  <r>
    <x v="2240"/>
    <d v="2024-01-31T00:00:00"/>
    <x v="384"/>
    <s v="Pooja Mishra"/>
    <s v="Male"/>
    <n v="52"/>
    <x v="1"/>
    <x v="1"/>
    <s v="P601"/>
    <x v="17"/>
    <x v="6"/>
    <x v="1"/>
    <n v="3000"/>
    <x v="2"/>
    <x v="70"/>
    <n v="6300"/>
    <n v="2250"/>
    <x v="1"/>
    <x v="0"/>
    <s v="Q1"/>
    <x v="2"/>
    <n v="26.32"/>
    <n v="0"/>
    <n v="9000"/>
    <n v="450"/>
    <n v="4050000"/>
    <n v="0.26315789473684209"/>
    <x v="0"/>
    <x v="11"/>
    <s v="Jan"/>
    <x v="0"/>
    <s v="2024-Jan"/>
    <n v="6"/>
    <s v="FREQUENT"/>
  </r>
  <r>
    <x v="2241"/>
    <d v="2024-06-05T00:00:00"/>
    <x v="160"/>
    <s v="Sahil Patel"/>
    <s v="Male"/>
    <n v="59"/>
    <x v="11"/>
    <x v="3"/>
    <s v="P202"/>
    <x v="1"/>
    <x v="1"/>
    <x v="0"/>
    <n v="12000"/>
    <x v="3"/>
    <x v="45"/>
    <n v="9000"/>
    <n v="3000"/>
    <x v="0"/>
    <x v="0"/>
    <s v="Q2"/>
    <x v="0"/>
    <n v="25"/>
    <n v="0"/>
    <n v="12000"/>
    <n v="0"/>
    <n v="0"/>
    <n v="0.25"/>
    <x v="0"/>
    <x v="4"/>
    <s v="Jun"/>
    <x v="1"/>
    <s v="2024-Jun"/>
    <n v="19"/>
    <s v="FREQUENT"/>
  </r>
  <r>
    <x v="2242"/>
    <d v="2024-08-10T00:00:00"/>
    <x v="54"/>
    <s v="Varun Das"/>
    <s v="Male"/>
    <n v="26"/>
    <x v="3"/>
    <x v="1"/>
    <s v="P101"/>
    <x v="5"/>
    <x v="4"/>
    <x v="0"/>
    <n v="55000"/>
    <x v="2"/>
    <x v="217"/>
    <n v="40000"/>
    <n v="12250"/>
    <x v="1"/>
    <x v="0"/>
    <s v="Q3"/>
    <x v="0"/>
    <n v="23.44"/>
    <n v="0"/>
    <n v="55000"/>
    <n v="2750"/>
    <n v="151250000"/>
    <n v="0.23444976076555024"/>
    <x v="0"/>
    <x v="3"/>
    <s v="Aug"/>
    <x v="2"/>
    <s v="2024-Aug"/>
    <n v="32"/>
    <s v="FREQUENT"/>
  </r>
  <r>
    <x v="2243"/>
    <d v="2025-12-09T00:00:00"/>
    <x v="113"/>
    <s v="Akash Gupta"/>
    <s v="Male"/>
    <n v="52"/>
    <x v="8"/>
    <x v="2"/>
    <s v="P105"/>
    <x v="20"/>
    <x v="4"/>
    <x v="0"/>
    <n v="22000"/>
    <x v="0"/>
    <x v="285"/>
    <n v="16500"/>
    <n v="1100"/>
    <x v="1"/>
    <x v="0"/>
    <s v="Q4"/>
    <x v="0"/>
    <n v="6.25"/>
    <n v="0"/>
    <n v="22000"/>
    <n v="4400"/>
    <n v="96800000"/>
    <n v="6.25E-2"/>
    <x v="1"/>
    <x v="8"/>
    <s v="Dec"/>
    <x v="3"/>
    <s v="2025-Dec"/>
    <n v="20"/>
    <s v="FREQUENT"/>
  </r>
  <r>
    <x v="2244"/>
    <d v="2024-04-04T00:00:00"/>
    <x v="271"/>
    <s v="Priya Joshi"/>
    <s v="Male"/>
    <n v="23"/>
    <x v="11"/>
    <x v="3"/>
    <s v="P401"/>
    <x v="0"/>
    <x v="0"/>
    <x v="2"/>
    <n v="800"/>
    <x v="2"/>
    <x v="38"/>
    <n v="1000"/>
    <n v="520"/>
    <x v="3"/>
    <x v="0"/>
    <s v="Q2"/>
    <x v="2"/>
    <n v="34.21"/>
    <n v="0"/>
    <n v="1600"/>
    <n v="80"/>
    <n v="128000"/>
    <n v="0.34210526315789475"/>
    <x v="0"/>
    <x v="7"/>
    <s v="Apr"/>
    <x v="1"/>
    <s v="2024-Apr"/>
    <n v="4"/>
    <s v="OCASSIONAL"/>
  </r>
  <r>
    <x v="2245"/>
    <d v="2025-04-23T00:00:00"/>
    <x v="228"/>
    <s v="Priya Singh"/>
    <s v="Male"/>
    <n v="49"/>
    <x v="3"/>
    <x v="1"/>
    <s v="P502"/>
    <x v="7"/>
    <x v="5"/>
    <x v="2"/>
    <n v="700"/>
    <x v="4"/>
    <x v="6"/>
    <n v="1140"/>
    <n v="0"/>
    <x v="2"/>
    <x v="2"/>
    <s v="Q2"/>
    <x v="0"/>
    <n v="0"/>
    <n v="-1140"/>
    <n v="1400"/>
    <n v="140"/>
    <n v="196000"/>
    <n v="0"/>
    <x v="1"/>
    <x v="7"/>
    <s v="Apr"/>
    <x v="1"/>
    <s v="2025-Apr"/>
    <n v="16"/>
    <s v="FREQUENT"/>
  </r>
  <r>
    <x v="2246"/>
    <d v="2024-07-16T00:00:00"/>
    <x v="64"/>
    <s v="Pooja Mishra"/>
    <s v="Female"/>
    <n v="23"/>
    <x v="6"/>
    <x v="2"/>
    <s v="P301"/>
    <x v="21"/>
    <x v="3"/>
    <x v="1"/>
    <n v="900"/>
    <x v="1"/>
    <x v="301"/>
    <n v="1650"/>
    <n v="645"/>
    <x v="1"/>
    <x v="0"/>
    <s v="Q3"/>
    <x v="1"/>
    <n v="28.1"/>
    <n v="0"/>
    <n v="2700"/>
    <n v="405"/>
    <n v="1093500"/>
    <n v="0.28104575163398693"/>
    <x v="0"/>
    <x v="2"/>
    <s v="Jul"/>
    <x v="2"/>
    <s v="2024-Jul"/>
    <n v="13"/>
    <s v="FREQUENT"/>
  </r>
  <r>
    <x v="2247"/>
    <d v="2024-10-14T00:00:00"/>
    <x v="189"/>
    <s v="Neha Gupta"/>
    <s v="Female"/>
    <n v="53"/>
    <x v="9"/>
    <x v="0"/>
    <s v="P402"/>
    <x v="10"/>
    <x v="0"/>
    <x v="2"/>
    <n v="600"/>
    <x v="3"/>
    <x v="214"/>
    <n v="760"/>
    <n v="440"/>
    <x v="1"/>
    <x v="0"/>
    <s v="Q4"/>
    <x v="1"/>
    <n v="36.67"/>
    <n v="0"/>
    <n v="1200"/>
    <n v="0"/>
    <n v="0"/>
    <n v="0.36666666666666664"/>
    <x v="0"/>
    <x v="6"/>
    <s v="Oct"/>
    <x v="3"/>
    <s v="2024-Oct"/>
    <n v="10"/>
    <s v="FREQUENT"/>
  </r>
  <r>
    <x v="2248"/>
    <d v="2025-08-24T00:00:00"/>
    <x v="134"/>
    <s v="Varun Verma"/>
    <s v="Male"/>
    <n v="58"/>
    <x v="9"/>
    <x v="0"/>
    <s v="P302"/>
    <x v="15"/>
    <x v="3"/>
    <x v="0"/>
    <n v="2200"/>
    <x v="2"/>
    <x v="95"/>
    <n v="1400"/>
    <n v="690"/>
    <x v="1"/>
    <x v="0"/>
    <s v="Q3"/>
    <x v="2"/>
    <n v="33.01"/>
    <n v="0"/>
    <n v="2200"/>
    <n v="110"/>
    <n v="242000"/>
    <n v="0.33014354066985646"/>
    <x v="1"/>
    <x v="3"/>
    <s v="Aug"/>
    <x v="2"/>
    <s v="2025-Aug"/>
    <n v="3"/>
    <s v="REGULAR"/>
  </r>
  <r>
    <x v="2249"/>
    <d v="2025-05-14T00:00:00"/>
    <x v="145"/>
    <s v="Akash Sharma"/>
    <s v="Female"/>
    <n v="26"/>
    <x v="7"/>
    <x v="1"/>
    <s v="P403"/>
    <x v="6"/>
    <x v="0"/>
    <x v="0"/>
    <n v="2500"/>
    <x v="4"/>
    <x v="79"/>
    <n v="1500"/>
    <n v="750"/>
    <x v="0"/>
    <x v="0"/>
    <s v="Q2"/>
    <x v="0"/>
    <n v="33.33"/>
    <n v="0"/>
    <n v="2500"/>
    <n v="250"/>
    <n v="625000"/>
    <n v="0.33333333333333331"/>
    <x v="1"/>
    <x v="1"/>
    <s v="May"/>
    <x v="1"/>
    <s v="2025-May"/>
    <n v="23"/>
    <s v="FREQUENT"/>
  </r>
  <r>
    <x v="2250"/>
    <d v="2024-10-05T00:00:00"/>
    <x v="0"/>
    <s v="Meera Malhotra"/>
    <s v="Female"/>
    <n v="56"/>
    <x v="0"/>
    <x v="0"/>
    <s v="P303"/>
    <x v="4"/>
    <x v="3"/>
    <x v="2"/>
    <n v="3500"/>
    <x v="2"/>
    <x v="110"/>
    <n v="4600"/>
    <n v="2050"/>
    <x v="2"/>
    <x v="0"/>
    <s v="Q4"/>
    <x v="0"/>
    <n v="30.83"/>
    <n v="0"/>
    <n v="7000"/>
    <n v="350"/>
    <n v="2450000"/>
    <n v="0.30827067669172931"/>
    <x v="0"/>
    <x v="6"/>
    <s v="Oct"/>
    <x v="3"/>
    <s v="2024-Oct"/>
    <n v="30"/>
    <s v="FREQUENT"/>
  </r>
  <r>
    <x v="2251"/>
    <d v="2025-03-15T00:00:00"/>
    <x v="98"/>
    <s v="Vikram Reddy"/>
    <s v="Female"/>
    <n v="29"/>
    <x v="9"/>
    <x v="0"/>
    <s v="P202"/>
    <x v="1"/>
    <x v="1"/>
    <x v="2"/>
    <n v="12000"/>
    <x v="4"/>
    <x v="134"/>
    <n v="18000"/>
    <n v="3600"/>
    <x v="2"/>
    <x v="0"/>
    <s v="Q1"/>
    <x v="2"/>
    <n v="16.670000000000002"/>
    <n v="0"/>
    <n v="24000"/>
    <n v="2400"/>
    <n v="57600000"/>
    <n v="0.16666666666666666"/>
    <x v="1"/>
    <x v="0"/>
    <s v="Mar"/>
    <x v="0"/>
    <s v="2025-Mar"/>
    <n v="7"/>
    <s v="FREQUENT"/>
  </r>
  <r>
    <x v="2252"/>
    <d v="2025-10-09T00:00:00"/>
    <x v="168"/>
    <s v="Vikram Reddy"/>
    <s v="Male"/>
    <n v="56"/>
    <x v="3"/>
    <x v="1"/>
    <s v="P103"/>
    <x v="19"/>
    <x v="4"/>
    <x v="0"/>
    <n v="2500"/>
    <x v="0"/>
    <x v="6"/>
    <n v="1600"/>
    <n v="0"/>
    <x v="2"/>
    <x v="2"/>
    <s v="Q4"/>
    <x v="1"/>
    <n v="0"/>
    <n v="-1600"/>
    <n v="2500"/>
    <n v="500"/>
    <n v="1250000"/>
    <n v="0"/>
    <x v="1"/>
    <x v="6"/>
    <s v="Oct"/>
    <x v="3"/>
    <s v="2025-Oct"/>
    <n v="10"/>
    <s v="FREQUENT"/>
  </r>
  <r>
    <x v="2253"/>
    <d v="2025-06-07T00:00:00"/>
    <x v="0"/>
    <s v="Meera Malhotra"/>
    <s v="Female"/>
    <n v="56"/>
    <x v="0"/>
    <x v="0"/>
    <s v="P301"/>
    <x v="21"/>
    <x v="3"/>
    <x v="2"/>
    <n v="900"/>
    <x v="4"/>
    <x v="85"/>
    <n v="1100"/>
    <n v="520"/>
    <x v="2"/>
    <x v="0"/>
    <s v="Q2"/>
    <x v="0"/>
    <n v="32.1"/>
    <n v="0"/>
    <n v="1800"/>
    <n v="180"/>
    <n v="324000"/>
    <n v="0.32098765432098764"/>
    <x v="1"/>
    <x v="4"/>
    <s v="Jun"/>
    <x v="1"/>
    <s v="2025-Jun"/>
    <n v="30"/>
    <s v="FREQUENT"/>
  </r>
  <r>
    <x v="2254"/>
    <d v="2025-10-22T00:00:00"/>
    <x v="144"/>
    <s v="Kavya Shah"/>
    <s v="Male"/>
    <n v="27"/>
    <x v="3"/>
    <x v="1"/>
    <s v="P503"/>
    <x v="12"/>
    <x v="5"/>
    <x v="0"/>
    <n v="450"/>
    <x v="2"/>
    <x v="370"/>
    <n v="330"/>
    <n v="97.5"/>
    <x v="1"/>
    <x v="0"/>
    <s v="Q4"/>
    <x v="0"/>
    <n v="22.81"/>
    <n v="0"/>
    <n v="450"/>
    <n v="22.5"/>
    <n v="10125"/>
    <n v="0.22807017543859648"/>
    <x v="1"/>
    <x v="6"/>
    <s v="Oct"/>
    <x v="3"/>
    <s v="2025-Oct"/>
    <n v="26"/>
    <s v="FREQUENT"/>
  </r>
  <r>
    <x v="2255"/>
    <d v="2024-07-03T00:00:00"/>
    <x v="21"/>
    <s v="Varun Reddy"/>
    <s v="Male"/>
    <n v="35"/>
    <x v="10"/>
    <x v="3"/>
    <s v="P303"/>
    <x v="4"/>
    <x v="3"/>
    <x v="2"/>
    <n v="3500"/>
    <x v="2"/>
    <x v="110"/>
    <n v="4600"/>
    <n v="2050"/>
    <x v="2"/>
    <x v="0"/>
    <s v="Q3"/>
    <x v="0"/>
    <n v="30.83"/>
    <n v="0"/>
    <n v="7000"/>
    <n v="350"/>
    <n v="2450000"/>
    <n v="0.30827067669172931"/>
    <x v="0"/>
    <x v="2"/>
    <s v="Jul"/>
    <x v="2"/>
    <s v="2024-Jul"/>
    <n v="11"/>
    <s v="FREQUENT"/>
  </r>
  <r>
    <x v="2256"/>
    <d v="2024-09-08T00:00:00"/>
    <x v="14"/>
    <s v="Nikhil Nair"/>
    <s v="Female"/>
    <n v="47"/>
    <x v="9"/>
    <x v="0"/>
    <s v="P103"/>
    <x v="19"/>
    <x v="4"/>
    <x v="0"/>
    <n v="2500"/>
    <x v="4"/>
    <x v="79"/>
    <n v="1600"/>
    <n v="650"/>
    <x v="1"/>
    <x v="0"/>
    <s v="Q3"/>
    <x v="0"/>
    <n v="28.89"/>
    <n v="0"/>
    <n v="2500"/>
    <n v="250"/>
    <n v="625000"/>
    <n v="0.28888888888888886"/>
    <x v="0"/>
    <x v="9"/>
    <s v="Sep"/>
    <x v="2"/>
    <s v="2024-Sep"/>
    <n v="10"/>
    <s v="FREQUENT"/>
  </r>
  <r>
    <x v="2257"/>
    <d v="2024-05-28T00:00:00"/>
    <x v="1"/>
    <s v="Aditya Mehta"/>
    <s v="Male"/>
    <n v="32"/>
    <x v="1"/>
    <x v="1"/>
    <s v="P303"/>
    <x v="4"/>
    <x v="3"/>
    <x v="0"/>
    <n v="3500"/>
    <x v="2"/>
    <x v="101"/>
    <n v="2300"/>
    <n v="1025"/>
    <x v="1"/>
    <x v="0"/>
    <s v="Q2"/>
    <x v="0"/>
    <n v="30.83"/>
    <n v="0"/>
    <n v="3500"/>
    <n v="175"/>
    <n v="612500"/>
    <n v="0.30827067669172931"/>
    <x v="0"/>
    <x v="1"/>
    <s v="May"/>
    <x v="1"/>
    <s v="2024-May"/>
    <n v="11"/>
    <s v="FREQUENT"/>
  </r>
  <r>
    <x v="2258"/>
    <d v="2024-01-12T00:00:00"/>
    <x v="444"/>
    <s v="Sneha Reddy"/>
    <s v="Female"/>
    <n v="44"/>
    <x v="4"/>
    <x v="3"/>
    <s v="P703"/>
    <x v="2"/>
    <x v="2"/>
    <x v="0"/>
    <n v="4000"/>
    <x v="3"/>
    <x v="108"/>
    <n v="2900"/>
    <n v="1100"/>
    <x v="1"/>
    <x v="0"/>
    <s v="Q1"/>
    <x v="2"/>
    <n v="27.5"/>
    <n v="0"/>
    <n v="4000"/>
    <n v="0"/>
    <n v="0"/>
    <n v="0.27500000000000002"/>
    <x v="0"/>
    <x v="11"/>
    <s v="Jan"/>
    <x v="0"/>
    <s v="2024-Jan"/>
    <n v="2"/>
    <s v="REGULAR"/>
  </r>
  <r>
    <x v="2259"/>
    <d v="2024-11-25T00:00:00"/>
    <x v="45"/>
    <s v="Vikram Reddy"/>
    <s v="Male"/>
    <n v="35"/>
    <x v="4"/>
    <x v="3"/>
    <s v="P203"/>
    <x v="3"/>
    <x v="1"/>
    <x v="0"/>
    <n v="35000"/>
    <x v="5"/>
    <x v="362"/>
    <n v="27000"/>
    <n v="-750"/>
    <x v="2"/>
    <x v="0"/>
    <s v="Q4"/>
    <x v="1"/>
    <n v="-2.86"/>
    <n v="0"/>
    <n v="35000"/>
    <n v="8750"/>
    <n v="306250000"/>
    <n v="-2.8571428571428571E-2"/>
    <x v="0"/>
    <x v="10"/>
    <s v="Nov"/>
    <x v="3"/>
    <s v="2024-Nov"/>
    <n v="5"/>
    <s v="FREQUENT"/>
  </r>
  <r>
    <x v="2260"/>
    <d v="2025-09-08T00:00:00"/>
    <x v="158"/>
    <s v="Meera Mishra"/>
    <s v="Male"/>
    <n v="54"/>
    <x v="11"/>
    <x v="3"/>
    <s v="P202"/>
    <x v="1"/>
    <x v="1"/>
    <x v="0"/>
    <n v="12000"/>
    <x v="4"/>
    <x v="116"/>
    <n v="9000"/>
    <n v="1800"/>
    <x v="2"/>
    <x v="0"/>
    <s v="Q3"/>
    <x v="0"/>
    <n v="16.670000000000002"/>
    <n v="0"/>
    <n v="12000"/>
    <n v="1200"/>
    <n v="14400000"/>
    <n v="0.16666666666666666"/>
    <x v="1"/>
    <x v="9"/>
    <s v="Sep"/>
    <x v="2"/>
    <s v="2025-Sep"/>
    <n v="14"/>
    <s v="FREQUENT"/>
  </r>
  <r>
    <x v="2261"/>
    <d v="2024-10-11T00:00:00"/>
    <x v="118"/>
    <s v="Amit Sharma"/>
    <s v="Female"/>
    <n v="27"/>
    <x v="1"/>
    <x v="1"/>
    <s v="P703"/>
    <x v="2"/>
    <x v="2"/>
    <x v="2"/>
    <n v="4000"/>
    <x v="3"/>
    <x v="6"/>
    <n v="5800"/>
    <n v="0"/>
    <x v="2"/>
    <x v="2"/>
    <s v="Q4"/>
    <x v="1"/>
    <n v="0"/>
    <n v="-5800"/>
    <n v="8000"/>
    <n v="0"/>
    <n v="0"/>
    <n v="0"/>
    <x v="0"/>
    <x v="6"/>
    <s v="Oct"/>
    <x v="3"/>
    <s v="2024-Oct"/>
    <n v="12"/>
    <s v="FREQUENT"/>
  </r>
  <r>
    <x v="2262"/>
    <d v="2025-11-18T00:00:00"/>
    <x v="29"/>
    <s v="Karan Shah"/>
    <s v="Female"/>
    <n v="39"/>
    <x v="5"/>
    <x v="0"/>
    <s v="P103"/>
    <x v="19"/>
    <x v="4"/>
    <x v="1"/>
    <n v="2500"/>
    <x v="4"/>
    <x v="67"/>
    <n v="4800"/>
    <n v="1950"/>
    <x v="2"/>
    <x v="0"/>
    <s v="Q4"/>
    <x v="0"/>
    <n v="28.89"/>
    <n v="0"/>
    <n v="7500"/>
    <n v="750"/>
    <n v="5625000"/>
    <n v="0.28888888888888886"/>
    <x v="1"/>
    <x v="10"/>
    <s v="Nov"/>
    <x v="3"/>
    <s v="2025-Nov"/>
    <n v="37"/>
    <s v="FREQUENT"/>
  </r>
  <r>
    <x v="2263"/>
    <d v="2025-11-29T00:00:00"/>
    <x v="108"/>
    <s v="Arjun Reddy"/>
    <s v="Female"/>
    <n v="43"/>
    <x v="0"/>
    <x v="0"/>
    <s v="P403"/>
    <x v="6"/>
    <x v="0"/>
    <x v="2"/>
    <n v="2500"/>
    <x v="2"/>
    <x v="80"/>
    <n v="3000"/>
    <n v="1750"/>
    <x v="1"/>
    <x v="0"/>
    <s v="Q4"/>
    <x v="0"/>
    <n v="36.840000000000003"/>
    <n v="0"/>
    <n v="5000"/>
    <n v="250"/>
    <n v="1250000"/>
    <n v="0.36842105263157893"/>
    <x v="1"/>
    <x v="10"/>
    <s v="Nov"/>
    <x v="3"/>
    <s v="2025-Nov"/>
    <n v="17"/>
    <s v="FREQUENT"/>
  </r>
  <r>
    <x v="2264"/>
    <d v="2024-07-20T00:00:00"/>
    <x v="416"/>
    <s v="Rohan Kumar"/>
    <s v="Male"/>
    <n v="20"/>
    <x v="4"/>
    <x v="3"/>
    <s v="P102"/>
    <x v="11"/>
    <x v="4"/>
    <x v="0"/>
    <n v="28000"/>
    <x v="3"/>
    <x v="97"/>
    <n v="21000"/>
    <n v="7000"/>
    <x v="0"/>
    <x v="0"/>
    <s v="Q3"/>
    <x v="1"/>
    <n v="25"/>
    <n v="0"/>
    <n v="28000"/>
    <n v="0"/>
    <n v="0"/>
    <n v="0.25"/>
    <x v="0"/>
    <x v="2"/>
    <s v="Jul"/>
    <x v="2"/>
    <s v="2024-Jul"/>
    <n v="4"/>
    <s v="OCASSIONAL"/>
  </r>
  <r>
    <x v="2265"/>
    <d v="2024-10-08T00:00:00"/>
    <x v="282"/>
    <s v="Meera Malhotra"/>
    <s v="Female"/>
    <n v="40"/>
    <x v="5"/>
    <x v="0"/>
    <s v="P403"/>
    <x v="6"/>
    <x v="0"/>
    <x v="0"/>
    <n v="2500"/>
    <x v="1"/>
    <x v="35"/>
    <n v="1500"/>
    <n v="625"/>
    <x v="1"/>
    <x v="0"/>
    <s v="Q4"/>
    <x v="0"/>
    <n v="29.41"/>
    <n v="0"/>
    <n v="2500"/>
    <n v="375"/>
    <n v="937500"/>
    <n v="0.29411764705882354"/>
    <x v="0"/>
    <x v="6"/>
    <s v="Oct"/>
    <x v="3"/>
    <s v="2024-Oct"/>
    <n v="12"/>
    <s v="FREQUENT"/>
  </r>
  <r>
    <x v="2266"/>
    <d v="2025-09-07T00:00:00"/>
    <x v="54"/>
    <s v="Varun Das"/>
    <s v="Male"/>
    <n v="26"/>
    <x v="3"/>
    <x v="1"/>
    <s v="P303"/>
    <x v="4"/>
    <x v="3"/>
    <x v="2"/>
    <n v="3500"/>
    <x v="2"/>
    <x v="110"/>
    <n v="4600"/>
    <n v="2050"/>
    <x v="2"/>
    <x v="0"/>
    <s v="Q3"/>
    <x v="0"/>
    <n v="30.83"/>
    <n v="0"/>
    <n v="7000"/>
    <n v="350"/>
    <n v="2450000"/>
    <n v="0.30827067669172931"/>
    <x v="1"/>
    <x v="9"/>
    <s v="Sep"/>
    <x v="2"/>
    <s v="2025-Sep"/>
    <n v="32"/>
    <s v="FREQUENT"/>
  </r>
  <r>
    <x v="2267"/>
    <d v="2024-01-22T00:00:00"/>
    <x v="58"/>
    <s v="Neha Das"/>
    <s v="Male"/>
    <n v="21"/>
    <x v="2"/>
    <x v="2"/>
    <s v="P302"/>
    <x v="15"/>
    <x v="3"/>
    <x v="0"/>
    <n v="2200"/>
    <x v="2"/>
    <x v="95"/>
    <n v="1400"/>
    <n v="690"/>
    <x v="1"/>
    <x v="0"/>
    <s v="Q1"/>
    <x v="0"/>
    <n v="33.01"/>
    <n v="0"/>
    <n v="2200"/>
    <n v="110"/>
    <n v="242000"/>
    <n v="0.33014354066985646"/>
    <x v="0"/>
    <x v="11"/>
    <s v="Jan"/>
    <x v="0"/>
    <s v="2024-Jan"/>
    <n v="22"/>
    <s v="FREQUENT"/>
  </r>
  <r>
    <x v="2268"/>
    <d v="2025-08-12T00:00:00"/>
    <x v="38"/>
    <s v="Arjun Singh"/>
    <s v="Female"/>
    <n v="50"/>
    <x v="0"/>
    <x v="0"/>
    <s v="P101"/>
    <x v="5"/>
    <x v="4"/>
    <x v="0"/>
    <n v="55000"/>
    <x v="0"/>
    <x v="121"/>
    <n v="40000"/>
    <n v="4000"/>
    <x v="0"/>
    <x v="0"/>
    <s v="Q3"/>
    <x v="0"/>
    <n v="9.09"/>
    <n v="0"/>
    <n v="55000"/>
    <n v="11000"/>
    <n v="605000000"/>
    <n v="9.0909090909090912E-2"/>
    <x v="1"/>
    <x v="3"/>
    <s v="Aug"/>
    <x v="2"/>
    <s v="2025-Aug"/>
    <n v="8"/>
    <s v="FREQUENT"/>
  </r>
  <r>
    <x v="2269"/>
    <d v="2025-02-16T00:00:00"/>
    <x v="447"/>
    <s v="Riya Nair"/>
    <s v="Female"/>
    <n v="21"/>
    <x v="9"/>
    <x v="0"/>
    <s v="P102"/>
    <x v="11"/>
    <x v="4"/>
    <x v="0"/>
    <n v="28000"/>
    <x v="0"/>
    <x v="6"/>
    <n v="21000"/>
    <n v="0"/>
    <x v="0"/>
    <x v="2"/>
    <s v="Q1"/>
    <x v="2"/>
    <n v="0"/>
    <n v="-21000"/>
    <n v="28000"/>
    <n v="5600"/>
    <n v="156800000"/>
    <n v="0"/>
    <x v="1"/>
    <x v="5"/>
    <s v="Feb"/>
    <x v="0"/>
    <s v="2025-Feb"/>
    <n v="4"/>
    <s v="OCASSIONAL"/>
  </r>
  <r>
    <x v="2270"/>
    <d v="2024-02-10T00:00:00"/>
    <x v="61"/>
    <s v="Aditya Kumar"/>
    <s v="Male"/>
    <n v="21"/>
    <x v="2"/>
    <x v="2"/>
    <s v="P303"/>
    <x v="4"/>
    <x v="3"/>
    <x v="0"/>
    <n v="3500"/>
    <x v="2"/>
    <x v="101"/>
    <n v="2300"/>
    <n v="1025"/>
    <x v="2"/>
    <x v="0"/>
    <s v="Q1"/>
    <x v="2"/>
    <n v="30.83"/>
    <n v="0"/>
    <n v="3500"/>
    <n v="175"/>
    <n v="612500"/>
    <n v="0.30827067669172931"/>
    <x v="0"/>
    <x v="5"/>
    <s v="Feb"/>
    <x v="0"/>
    <s v="2024-Feb"/>
    <n v="8"/>
    <s v="FREQUENT"/>
  </r>
  <r>
    <x v="2271"/>
    <d v="2024-04-07T00:00:00"/>
    <x v="261"/>
    <s v="Amit Reddy"/>
    <s v="Male"/>
    <n v="32"/>
    <x v="6"/>
    <x v="2"/>
    <s v="P403"/>
    <x v="6"/>
    <x v="0"/>
    <x v="2"/>
    <n v="2500"/>
    <x v="2"/>
    <x v="80"/>
    <n v="3000"/>
    <n v="1750"/>
    <x v="3"/>
    <x v="0"/>
    <s v="Q2"/>
    <x v="0"/>
    <n v="36.840000000000003"/>
    <n v="0"/>
    <n v="5000"/>
    <n v="250"/>
    <n v="1250000"/>
    <n v="0.36842105263157893"/>
    <x v="0"/>
    <x v="7"/>
    <s v="Apr"/>
    <x v="1"/>
    <s v="2024-Apr"/>
    <n v="12"/>
    <s v="FREQUENT"/>
  </r>
  <r>
    <x v="2272"/>
    <d v="2024-12-20T00:00:00"/>
    <x v="50"/>
    <s v="Riya Joshi"/>
    <s v="Female"/>
    <n v="58"/>
    <x v="2"/>
    <x v="2"/>
    <s v="P402"/>
    <x v="10"/>
    <x v="0"/>
    <x v="2"/>
    <n v="600"/>
    <x v="3"/>
    <x v="214"/>
    <n v="760"/>
    <n v="440"/>
    <x v="1"/>
    <x v="0"/>
    <s v="Q4"/>
    <x v="1"/>
    <n v="36.67"/>
    <n v="0"/>
    <n v="1200"/>
    <n v="0"/>
    <n v="0"/>
    <n v="0.36666666666666664"/>
    <x v="0"/>
    <x v="8"/>
    <s v="Dec"/>
    <x v="3"/>
    <s v="2024-Dec"/>
    <n v="3"/>
    <s v="REGULAR"/>
  </r>
  <r>
    <x v="2273"/>
    <d v="2025-05-20T00:00:00"/>
    <x v="137"/>
    <s v="Pooja Patel"/>
    <s v="Female"/>
    <n v="22"/>
    <x v="6"/>
    <x v="2"/>
    <s v="P603"/>
    <x v="22"/>
    <x v="6"/>
    <x v="0"/>
    <n v="1200"/>
    <x v="4"/>
    <x v="11"/>
    <n v="800"/>
    <n v="280"/>
    <x v="1"/>
    <x v="0"/>
    <s v="Q2"/>
    <x v="1"/>
    <n v="25.93"/>
    <n v="0"/>
    <n v="1200"/>
    <n v="120"/>
    <n v="144000"/>
    <n v="0.25925925925925924"/>
    <x v="1"/>
    <x v="1"/>
    <s v="May"/>
    <x v="1"/>
    <s v="2025-May"/>
    <n v="6"/>
    <s v="FREQUENT"/>
  </r>
  <r>
    <x v="2274"/>
    <d v="2025-04-10T00:00:00"/>
    <x v="58"/>
    <s v="Neha Das"/>
    <s v="Male"/>
    <n v="21"/>
    <x v="2"/>
    <x v="2"/>
    <s v="P502"/>
    <x v="7"/>
    <x v="5"/>
    <x v="2"/>
    <n v="700"/>
    <x v="1"/>
    <x v="371"/>
    <n v="1140"/>
    <n v="-50"/>
    <x v="0"/>
    <x v="1"/>
    <s v="Q2"/>
    <x v="0"/>
    <n v="4.2"/>
    <n v="-2280"/>
    <n v="1400"/>
    <n v="210"/>
    <n v="294000"/>
    <n v="4.2016806722689079E-2"/>
    <x v="1"/>
    <x v="7"/>
    <s v="Apr"/>
    <x v="1"/>
    <s v="2025-Apr"/>
    <n v="22"/>
    <s v="FREQUENT"/>
  </r>
  <r>
    <x v="2275"/>
    <d v="2024-05-04T00:00:00"/>
    <x v="473"/>
    <s v="Neha Verma"/>
    <s v="Female"/>
    <n v="39"/>
    <x v="6"/>
    <x v="2"/>
    <s v="P401"/>
    <x v="0"/>
    <x v="0"/>
    <x v="0"/>
    <n v="800"/>
    <x v="3"/>
    <x v="139"/>
    <n v="500"/>
    <n v="300"/>
    <x v="0"/>
    <x v="0"/>
    <s v="Q2"/>
    <x v="2"/>
    <n v="37.5"/>
    <n v="0"/>
    <n v="800"/>
    <n v="0"/>
    <n v="0"/>
    <n v="0.375"/>
    <x v="0"/>
    <x v="1"/>
    <s v="May"/>
    <x v="1"/>
    <s v="2024-May"/>
    <n v="3"/>
    <s v="REGULAR"/>
  </r>
  <r>
    <x v="2276"/>
    <d v="2024-08-17T00:00:00"/>
    <x v="456"/>
    <s v="Varun Patel"/>
    <s v="Male"/>
    <n v="34"/>
    <x v="6"/>
    <x v="2"/>
    <s v="P102"/>
    <x v="11"/>
    <x v="4"/>
    <x v="0"/>
    <n v="28000"/>
    <x v="1"/>
    <x v="66"/>
    <n v="21000"/>
    <n v="2800"/>
    <x v="0"/>
    <x v="0"/>
    <s v="Q3"/>
    <x v="0"/>
    <n v="11.76"/>
    <n v="0"/>
    <n v="28000"/>
    <n v="4200"/>
    <n v="117600000"/>
    <n v="0.11764705882352941"/>
    <x v="0"/>
    <x v="3"/>
    <s v="Aug"/>
    <x v="2"/>
    <s v="2024-Aug"/>
    <n v="9"/>
    <s v="FREQUENT"/>
  </r>
  <r>
    <x v="2277"/>
    <d v="2024-11-26T00:00:00"/>
    <x v="144"/>
    <s v="Kavya Shah"/>
    <s v="Male"/>
    <n v="27"/>
    <x v="3"/>
    <x v="1"/>
    <s v="P703"/>
    <x v="2"/>
    <x v="2"/>
    <x v="0"/>
    <n v="4000"/>
    <x v="2"/>
    <x v="2"/>
    <n v="2900"/>
    <n v="900"/>
    <x v="3"/>
    <x v="0"/>
    <s v="Q4"/>
    <x v="0"/>
    <n v="23.68"/>
    <n v="0"/>
    <n v="4000"/>
    <n v="200"/>
    <n v="800000"/>
    <n v="0.23684210526315788"/>
    <x v="0"/>
    <x v="10"/>
    <s v="Nov"/>
    <x v="3"/>
    <s v="2024-Nov"/>
    <n v="26"/>
    <s v="FREQUENT"/>
  </r>
  <r>
    <x v="2278"/>
    <d v="2024-03-31T00:00:00"/>
    <x v="378"/>
    <s v="Kavya Iyer"/>
    <s v="Female"/>
    <n v="53"/>
    <x v="4"/>
    <x v="3"/>
    <s v="P202"/>
    <x v="1"/>
    <x v="1"/>
    <x v="2"/>
    <n v="12000"/>
    <x v="2"/>
    <x v="228"/>
    <n v="18000"/>
    <n v="4800"/>
    <x v="3"/>
    <x v="0"/>
    <s v="Q1"/>
    <x v="1"/>
    <n v="21.05"/>
    <n v="0"/>
    <n v="24000"/>
    <n v="1200"/>
    <n v="28800000"/>
    <n v="0.21052631578947367"/>
    <x v="0"/>
    <x v="0"/>
    <s v="Mar"/>
    <x v="0"/>
    <s v="2024-Mar"/>
    <n v="4"/>
    <s v="OCASSIONAL"/>
  </r>
  <r>
    <x v="2279"/>
    <d v="2025-07-04T00:00:00"/>
    <x v="201"/>
    <s v="Arjun Kumar"/>
    <s v="Female"/>
    <n v="37"/>
    <x v="10"/>
    <x v="3"/>
    <s v="P101"/>
    <x v="5"/>
    <x v="4"/>
    <x v="1"/>
    <n v="55000"/>
    <x v="4"/>
    <x v="348"/>
    <n v="120000"/>
    <n v="28500"/>
    <x v="0"/>
    <x v="0"/>
    <s v="Q3"/>
    <x v="0"/>
    <n v="19.190000000000001"/>
    <n v="0"/>
    <n v="165000"/>
    <n v="16500"/>
    <n v="2722500000"/>
    <n v="0.19191919191919191"/>
    <x v="1"/>
    <x v="2"/>
    <s v="Jul"/>
    <x v="2"/>
    <s v="2025-Jul"/>
    <n v="16"/>
    <s v="FREQUENT"/>
  </r>
  <r>
    <x v="2280"/>
    <d v="2024-09-22T00:00:00"/>
    <x v="143"/>
    <s v="Vikram Gupta"/>
    <s v="Male"/>
    <n v="24"/>
    <x v="2"/>
    <x v="2"/>
    <s v="P102"/>
    <x v="11"/>
    <x v="4"/>
    <x v="1"/>
    <n v="28000"/>
    <x v="1"/>
    <x v="6"/>
    <n v="63000"/>
    <n v="0"/>
    <x v="1"/>
    <x v="2"/>
    <s v="Q3"/>
    <x v="1"/>
    <n v="0"/>
    <n v="-63000"/>
    <n v="84000"/>
    <n v="12600"/>
    <n v="1058400000"/>
    <n v="0"/>
    <x v="0"/>
    <x v="9"/>
    <s v="Sep"/>
    <x v="2"/>
    <s v="2024-Sep"/>
    <n v="12"/>
    <s v="FREQUENT"/>
  </r>
  <r>
    <x v="2281"/>
    <d v="2024-03-17T00:00:00"/>
    <x v="85"/>
    <s v="Amit Iyer"/>
    <s v="Male"/>
    <n v="44"/>
    <x v="8"/>
    <x v="2"/>
    <s v="P301"/>
    <x v="21"/>
    <x v="3"/>
    <x v="2"/>
    <n v="900"/>
    <x v="4"/>
    <x v="85"/>
    <n v="1100"/>
    <n v="520"/>
    <x v="1"/>
    <x v="0"/>
    <s v="Q1"/>
    <x v="2"/>
    <n v="32.1"/>
    <n v="0"/>
    <n v="1800"/>
    <n v="180"/>
    <n v="324000"/>
    <n v="0.32098765432098764"/>
    <x v="0"/>
    <x v="0"/>
    <s v="Mar"/>
    <x v="0"/>
    <s v="2024-Mar"/>
    <n v="6"/>
    <s v="FREQUENT"/>
  </r>
  <r>
    <x v="2282"/>
    <d v="2025-01-23T00:00:00"/>
    <x v="355"/>
    <s v="Simran Verma"/>
    <s v="Female"/>
    <n v="41"/>
    <x v="1"/>
    <x v="1"/>
    <s v="P301"/>
    <x v="21"/>
    <x v="3"/>
    <x v="0"/>
    <n v="900"/>
    <x v="2"/>
    <x v="6"/>
    <n v="550"/>
    <n v="0"/>
    <x v="3"/>
    <x v="2"/>
    <s v="Q1"/>
    <x v="0"/>
    <n v="0"/>
    <n v="-550"/>
    <n v="900"/>
    <n v="45"/>
    <n v="40500"/>
    <n v="0"/>
    <x v="1"/>
    <x v="11"/>
    <s v="Jan"/>
    <x v="0"/>
    <s v="2025-Jan"/>
    <n v="4"/>
    <s v="OCASSIONAL"/>
  </r>
  <r>
    <x v="2283"/>
    <d v="2025-08-20T00:00:00"/>
    <x v="273"/>
    <s v="Riya Mishra"/>
    <s v="Female"/>
    <n v="54"/>
    <x v="6"/>
    <x v="2"/>
    <s v="P501"/>
    <x v="13"/>
    <x v="5"/>
    <x v="1"/>
    <n v="550"/>
    <x v="4"/>
    <x v="98"/>
    <n v="1350"/>
    <n v="135"/>
    <x v="1"/>
    <x v="0"/>
    <s v="Q3"/>
    <x v="2"/>
    <n v="9.09"/>
    <n v="0"/>
    <n v="1650"/>
    <n v="165"/>
    <n v="272250"/>
    <n v="9.0909090909090912E-2"/>
    <x v="1"/>
    <x v="3"/>
    <s v="Aug"/>
    <x v="2"/>
    <s v="2025-Aug"/>
    <n v="3"/>
    <s v="REGULAR"/>
  </r>
  <r>
    <x v="2284"/>
    <d v="2024-05-31T00:00:00"/>
    <x v="141"/>
    <s v="Rohan Mehta"/>
    <s v="Male"/>
    <n v="59"/>
    <x v="4"/>
    <x v="3"/>
    <s v="P602"/>
    <x v="18"/>
    <x v="6"/>
    <x v="0"/>
    <n v="3500"/>
    <x v="2"/>
    <x v="83"/>
    <n v="2500"/>
    <n v="-825"/>
    <x v="0"/>
    <x v="1"/>
    <s v="Q2"/>
    <x v="0"/>
    <n v="24.81"/>
    <n v="-5000"/>
    <n v="3500"/>
    <n v="175"/>
    <n v="612500"/>
    <n v="0.24812030075187969"/>
    <x v="0"/>
    <x v="1"/>
    <s v="May"/>
    <x v="1"/>
    <s v="2024-May"/>
    <n v="16"/>
    <s v="FREQUENT"/>
  </r>
  <r>
    <x v="2285"/>
    <d v="2025-02-27T00:00:00"/>
    <x v="173"/>
    <s v="Priya Gupta"/>
    <s v="Female"/>
    <n v="28"/>
    <x v="9"/>
    <x v="0"/>
    <s v="P701"/>
    <x v="8"/>
    <x v="2"/>
    <x v="1"/>
    <n v="4500"/>
    <x v="2"/>
    <x v="9"/>
    <n v="9600"/>
    <n v="3225"/>
    <x v="2"/>
    <x v="0"/>
    <s v="Q1"/>
    <x v="0"/>
    <n v="25.15"/>
    <n v="0"/>
    <n v="13500"/>
    <n v="675"/>
    <n v="9112500"/>
    <n v="0.25146198830409355"/>
    <x v="1"/>
    <x v="5"/>
    <s v="Feb"/>
    <x v="0"/>
    <s v="2025-Feb"/>
    <n v="17"/>
    <s v="FREQUENT"/>
  </r>
  <r>
    <x v="2286"/>
    <d v="2025-06-24T00:00:00"/>
    <x v="228"/>
    <s v="Priya Singh"/>
    <s v="Male"/>
    <n v="49"/>
    <x v="3"/>
    <x v="1"/>
    <s v="P203"/>
    <x v="3"/>
    <x v="1"/>
    <x v="0"/>
    <n v="35000"/>
    <x v="1"/>
    <x v="48"/>
    <n v="27000"/>
    <n v="2750"/>
    <x v="2"/>
    <x v="0"/>
    <s v="Q2"/>
    <x v="0"/>
    <n v="9.24"/>
    <n v="0"/>
    <n v="35000"/>
    <n v="5250"/>
    <n v="183750000"/>
    <n v="9.2436974789915971E-2"/>
    <x v="1"/>
    <x v="4"/>
    <s v="Jun"/>
    <x v="1"/>
    <s v="2025-Jun"/>
    <n v="16"/>
    <s v="FREQUENT"/>
  </r>
  <r>
    <x v="2287"/>
    <d v="2024-10-14T00:00:00"/>
    <x v="75"/>
    <s v="Meera Sharma"/>
    <s v="Male"/>
    <n v="22"/>
    <x v="10"/>
    <x v="3"/>
    <s v="P303"/>
    <x v="4"/>
    <x v="3"/>
    <x v="1"/>
    <n v="3500"/>
    <x v="2"/>
    <x v="88"/>
    <n v="6900"/>
    <n v="3075"/>
    <x v="3"/>
    <x v="0"/>
    <s v="Q4"/>
    <x v="0"/>
    <n v="30.83"/>
    <n v="0"/>
    <n v="10500"/>
    <n v="525"/>
    <n v="5512500"/>
    <n v="0.30827067669172931"/>
    <x v="0"/>
    <x v="6"/>
    <s v="Oct"/>
    <x v="3"/>
    <s v="2024-Oct"/>
    <n v="19"/>
    <s v="FREQUENT"/>
  </r>
  <r>
    <x v="2288"/>
    <d v="2024-04-04T00:00:00"/>
    <x v="238"/>
    <s v="Priya Mehta"/>
    <s v="Female"/>
    <n v="22"/>
    <x v="6"/>
    <x v="2"/>
    <s v="P301"/>
    <x v="21"/>
    <x v="3"/>
    <x v="0"/>
    <n v="900"/>
    <x v="4"/>
    <x v="89"/>
    <n v="550"/>
    <n v="260"/>
    <x v="3"/>
    <x v="0"/>
    <s v="Q2"/>
    <x v="1"/>
    <n v="32.1"/>
    <n v="0"/>
    <n v="900"/>
    <n v="90"/>
    <n v="81000"/>
    <n v="0.32098765432098764"/>
    <x v="0"/>
    <x v="7"/>
    <s v="Apr"/>
    <x v="1"/>
    <s v="2024-Apr"/>
    <n v="14"/>
    <s v="FREQUENT"/>
  </r>
  <r>
    <x v="2289"/>
    <d v="2024-12-27T00:00:00"/>
    <x v="90"/>
    <s v="Meera Verma"/>
    <s v="Female"/>
    <n v="46"/>
    <x v="9"/>
    <x v="0"/>
    <s v="P601"/>
    <x v="17"/>
    <x v="6"/>
    <x v="1"/>
    <n v="3000"/>
    <x v="4"/>
    <x v="171"/>
    <n v="6300"/>
    <n v="1800"/>
    <x v="0"/>
    <x v="0"/>
    <s v="Q4"/>
    <x v="1"/>
    <n v="22.22"/>
    <n v="0"/>
    <n v="9000"/>
    <n v="900"/>
    <n v="8100000"/>
    <n v="0.22222222222222221"/>
    <x v="0"/>
    <x v="8"/>
    <s v="Dec"/>
    <x v="3"/>
    <s v="2024-Dec"/>
    <n v="14"/>
    <s v="FREQUENT"/>
  </r>
  <r>
    <x v="2290"/>
    <d v="2025-10-24T00:00:00"/>
    <x v="127"/>
    <s v="Rohan Shah"/>
    <s v="Male"/>
    <n v="24"/>
    <x v="2"/>
    <x v="2"/>
    <s v="P202"/>
    <x v="1"/>
    <x v="1"/>
    <x v="2"/>
    <n v="12000"/>
    <x v="2"/>
    <x v="228"/>
    <n v="18000"/>
    <n v="4800"/>
    <x v="3"/>
    <x v="0"/>
    <s v="Q4"/>
    <x v="2"/>
    <n v="21.05"/>
    <n v="0"/>
    <n v="24000"/>
    <n v="1200"/>
    <n v="28800000"/>
    <n v="0.21052631578947367"/>
    <x v="1"/>
    <x v="6"/>
    <s v="Oct"/>
    <x v="3"/>
    <s v="2025-Oct"/>
    <n v="7"/>
    <s v="FREQUENT"/>
  </r>
  <r>
    <x v="2291"/>
    <d v="2025-05-21T00:00:00"/>
    <x v="474"/>
    <s v="Simran Reddy"/>
    <s v="Male"/>
    <n v="57"/>
    <x v="3"/>
    <x v="1"/>
    <s v="P102"/>
    <x v="11"/>
    <x v="4"/>
    <x v="1"/>
    <n v="28000"/>
    <x v="4"/>
    <x v="190"/>
    <n v="63000"/>
    <n v="12600"/>
    <x v="1"/>
    <x v="0"/>
    <s v="Q2"/>
    <x v="1"/>
    <n v="16.670000000000002"/>
    <n v="0"/>
    <n v="84000"/>
    <n v="8400"/>
    <n v="705600000"/>
    <n v="0.16666666666666666"/>
    <x v="1"/>
    <x v="1"/>
    <s v="May"/>
    <x v="1"/>
    <s v="2025-May"/>
    <n v="1"/>
    <s v="REGULAR"/>
  </r>
  <r>
    <x v="2292"/>
    <d v="2025-04-24T00:00:00"/>
    <x v="10"/>
    <s v="Pooja Mehta"/>
    <s v="Male"/>
    <n v="36"/>
    <x v="2"/>
    <x v="2"/>
    <s v="P402"/>
    <x v="10"/>
    <x v="0"/>
    <x v="0"/>
    <n v="600"/>
    <x v="4"/>
    <x v="158"/>
    <n v="380"/>
    <n v="160"/>
    <x v="1"/>
    <x v="0"/>
    <s v="Q2"/>
    <x v="0"/>
    <n v="29.63"/>
    <n v="0"/>
    <n v="600"/>
    <n v="60"/>
    <n v="36000"/>
    <n v="0.29629629629629628"/>
    <x v="1"/>
    <x v="7"/>
    <s v="Apr"/>
    <x v="1"/>
    <s v="2025-Apr"/>
    <n v="23"/>
    <s v="FREQUENT"/>
  </r>
  <r>
    <x v="2293"/>
    <d v="2024-08-01T00:00:00"/>
    <x v="42"/>
    <s v="Rohan Sharma"/>
    <s v="Male"/>
    <n v="22"/>
    <x v="2"/>
    <x v="2"/>
    <s v="P602"/>
    <x v="18"/>
    <x v="6"/>
    <x v="0"/>
    <n v="3500"/>
    <x v="3"/>
    <x v="54"/>
    <n v="2500"/>
    <n v="1000"/>
    <x v="3"/>
    <x v="0"/>
    <s v="Q3"/>
    <x v="2"/>
    <n v="28.57"/>
    <n v="0"/>
    <n v="3500"/>
    <n v="0"/>
    <n v="0"/>
    <n v="0.2857142857142857"/>
    <x v="0"/>
    <x v="3"/>
    <s v="Aug"/>
    <x v="2"/>
    <s v="2024-Aug"/>
    <n v="6"/>
    <s v="FREQUENT"/>
  </r>
  <r>
    <x v="2294"/>
    <d v="2024-11-16T00:00:00"/>
    <x v="39"/>
    <s v="Pooja Reddy"/>
    <s v="Female"/>
    <n v="30"/>
    <x v="10"/>
    <x v="3"/>
    <s v="P302"/>
    <x v="15"/>
    <x v="3"/>
    <x v="1"/>
    <n v="2200"/>
    <x v="0"/>
    <x v="372"/>
    <n v="4200"/>
    <n v="1080"/>
    <x v="3"/>
    <x v="0"/>
    <s v="Q4"/>
    <x v="2"/>
    <n v="20.45"/>
    <n v="0"/>
    <n v="6600"/>
    <n v="1320"/>
    <n v="8712000"/>
    <n v="0.20454545454545456"/>
    <x v="0"/>
    <x v="10"/>
    <s v="Nov"/>
    <x v="3"/>
    <s v="2024-Nov"/>
    <n v="3"/>
    <s v="REGULAR"/>
  </r>
  <r>
    <x v="2295"/>
    <d v="2025-05-31T00:00:00"/>
    <x v="93"/>
    <s v="Sahil Mehta"/>
    <s v="Male"/>
    <n v="42"/>
    <x v="4"/>
    <x v="3"/>
    <s v="P104"/>
    <x v="16"/>
    <x v="4"/>
    <x v="0"/>
    <n v="5000"/>
    <x v="0"/>
    <x v="108"/>
    <n v="3500"/>
    <n v="500"/>
    <x v="0"/>
    <x v="0"/>
    <s v="Q2"/>
    <x v="0"/>
    <n v="12.5"/>
    <n v="0"/>
    <n v="5000"/>
    <n v="1000"/>
    <n v="5000000"/>
    <n v="0.125"/>
    <x v="1"/>
    <x v="1"/>
    <s v="May"/>
    <x v="1"/>
    <s v="2025-May"/>
    <n v="11"/>
    <s v="FREQUENT"/>
  </r>
  <r>
    <x v="2296"/>
    <d v="2025-01-07T00:00:00"/>
    <x v="113"/>
    <s v="Akash Gupta"/>
    <s v="Male"/>
    <n v="52"/>
    <x v="8"/>
    <x v="2"/>
    <s v="P402"/>
    <x v="10"/>
    <x v="0"/>
    <x v="0"/>
    <n v="600"/>
    <x v="1"/>
    <x v="20"/>
    <n v="380"/>
    <n v="130"/>
    <x v="4"/>
    <x v="0"/>
    <s v="Q1"/>
    <x v="0"/>
    <n v="25.49"/>
    <n v="0"/>
    <n v="600"/>
    <n v="90"/>
    <n v="54000"/>
    <n v="0.25490196078431371"/>
    <x v="1"/>
    <x v="11"/>
    <s v="Jan"/>
    <x v="0"/>
    <s v="2025-Jan"/>
    <n v="20"/>
    <s v="FREQUENT"/>
  </r>
  <r>
    <x v="2297"/>
    <d v="2025-06-09T00:00:00"/>
    <x v="6"/>
    <s v="Kavya Joshi"/>
    <s v="Male"/>
    <n v="53"/>
    <x v="6"/>
    <x v="2"/>
    <s v="P202"/>
    <x v="1"/>
    <x v="1"/>
    <x v="2"/>
    <n v="12000"/>
    <x v="1"/>
    <x v="103"/>
    <n v="18000"/>
    <n v="2400"/>
    <x v="3"/>
    <x v="0"/>
    <s v="Q2"/>
    <x v="1"/>
    <n v="11.76"/>
    <n v="0"/>
    <n v="24000"/>
    <n v="3600"/>
    <n v="86400000"/>
    <n v="0.11764705882352941"/>
    <x v="1"/>
    <x v="4"/>
    <s v="Jun"/>
    <x v="1"/>
    <s v="2025-Jun"/>
    <n v="8"/>
    <s v="FREQUENT"/>
  </r>
  <r>
    <x v="2298"/>
    <d v="2024-10-11T00:00:00"/>
    <x v="469"/>
    <s v="Vikram Kumar"/>
    <s v="Male"/>
    <n v="24"/>
    <x v="1"/>
    <x v="1"/>
    <s v="P403"/>
    <x v="6"/>
    <x v="0"/>
    <x v="0"/>
    <n v="2500"/>
    <x v="4"/>
    <x v="79"/>
    <n v="1500"/>
    <n v="750"/>
    <x v="1"/>
    <x v="0"/>
    <s v="Q4"/>
    <x v="2"/>
    <n v="33.33"/>
    <n v="0"/>
    <n v="2500"/>
    <n v="250"/>
    <n v="625000"/>
    <n v="0.33333333333333331"/>
    <x v="0"/>
    <x v="6"/>
    <s v="Oct"/>
    <x v="3"/>
    <s v="2024-Oct"/>
    <n v="3"/>
    <s v="REGULAR"/>
  </r>
  <r>
    <x v="2299"/>
    <d v="2025-08-14T00:00:00"/>
    <x v="67"/>
    <s v="Priya Das"/>
    <s v="Male"/>
    <n v="46"/>
    <x v="3"/>
    <x v="1"/>
    <s v="P701"/>
    <x v="8"/>
    <x v="2"/>
    <x v="0"/>
    <n v="4500"/>
    <x v="4"/>
    <x v="22"/>
    <n v="3200"/>
    <n v="850"/>
    <x v="1"/>
    <x v="0"/>
    <s v="Q3"/>
    <x v="2"/>
    <n v="20.99"/>
    <n v="0"/>
    <n v="4500"/>
    <n v="450"/>
    <n v="2025000"/>
    <n v="0.20987654320987653"/>
    <x v="1"/>
    <x v="3"/>
    <s v="Aug"/>
    <x v="2"/>
    <s v="2025-Aug"/>
    <n v="6"/>
    <s v="FREQUENT"/>
  </r>
  <r>
    <x v="2300"/>
    <d v="2024-04-19T00:00:00"/>
    <x v="181"/>
    <s v="Rohan Nair"/>
    <s v="Male"/>
    <n v="43"/>
    <x v="4"/>
    <x v="3"/>
    <s v="P104"/>
    <x v="16"/>
    <x v="4"/>
    <x v="0"/>
    <n v="5000"/>
    <x v="1"/>
    <x v="6"/>
    <n v="3500"/>
    <n v="0"/>
    <x v="1"/>
    <x v="2"/>
    <s v="Q2"/>
    <x v="0"/>
    <n v="0"/>
    <n v="-3500"/>
    <n v="5000"/>
    <n v="750"/>
    <n v="3750000"/>
    <n v="0"/>
    <x v="0"/>
    <x v="7"/>
    <s v="Apr"/>
    <x v="1"/>
    <s v="2024-Apr"/>
    <n v="16"/>
    <s v="FREQUENT"/>
  </r>
  <r>
    <x v="2301"/>
    <d v="2024-07-10T00:00:00"/>
    <x v="167"/>
    <s v="Kavya Sharma"/>
    <s v="Male"/>
    <n v="35"/>
    <x v="5"/>
    <x v="0"/>
    <s v="P301"/>
    <x v="21"/>
    <x v="3"/>
    <x v="2"/>
    <n v="900"/>
    <x v="2"/>
    <x v="204"/>
    <n v="1100"/>
    <n v="610"/>
    <x v="1"/>
    <x v="0"/>
    <s v="Q3"/>
    <x v="1"/>
    <n v="35.67"/>
    <n v="0"/>
    <n v="1800"/>
    <n v="90"/>
    <n v="162000"/>
    <n v="0.35672514619883039"/>
    <x v="0"/>
    <x v="2"/>
    <s v="Jul"/>
    <x v="2"/>
    <s v="2024-Jul"/>
    <n v="15"/>
    <s v="FREQUENT"/>
  </r>
  <r>
    <x v="2302"/>
    <d v="2025-04-08T00:00:00"/>
    <x v="40"/>
    <s v="Akash Nair"/>
    <s v="Female"/>
    <n v="25"/>
    <x v="7"/>
    <x v="1"/>
    <s v="P401"/>
    <x v="0"/>
    <x v="0"/>
    <x v="0"/>
    <n v="800"/>
    <x v="3"/>
    <x v="6"/>
    <n v="500"/>
    <n v="0"/>
    <x v="1"/>
    <x v="2"/>
    <s v="Q2"/>
    <x v="0"/>
    <n v="0"/>
    <n v="-500"/>
    <n v="800"/>
    <n v="0"/>
    <n v="0"/>
    <n v="0"/>
    <x v="1"/>
    <x v="7"/>
    <s v="Apr"/>
    <x v="1"/>
    <s v="2025-Apr"/>
    <n v="14"/>
    <s v="FREQUENT"/>
  </r>
  <r>
    <x v="2303"/>
    <d v="2024-03-27T00:00:00"/>
    <x v="40"/>
    <s v="Akash Nair"/>
    <s v="Female"/>
    <n v="25"/>
    <x v="7"/>
    <x v="1"/>
    <s v="P401"/>
    <x v="0"/>
    <x v="0"/>
    <x v="0"/>
    <n v="800"/>
    <x v="4"/>
    <x v="74"/>
    <n v="500"/>
    <n v="220"/>
    <x v="2"/>
    <x v="0"/>
    <s v="Q1"/>
    <x v="0"/>
    <n v="30.56"/>
    <n v="0"/>
    <n v="800"/>
    <n v="80"/>
    <n v="64000"/>
    <n v="0.30555555555555558"/>
    <x v="0"/>
    <x v="0"/>
    <s v="Mar"/>
    <x v="0"/>
    <s v="2024-Mar"/>
    <n v="14"/>
    <s v="FREQUENT"/>
  </r>
  <r>
    <x v="2304"/>
    <d v="2025-05-29T00:00:00"/>
    <x v="332"/>
    <s v="Kavya Malhotra"/>
    <s v="Female"/>
    <n v="55"/>
    <x v="9"/>
    <x v="0"/>
    <s v="P403"/>
    <x v="6"/>
    <x v="0"/>
    <x v="0"/>
    <n v="2500"/>
    <x v="4"/>
    <x v="79"/>
    <n v="1500"/>
    <n v="750"/>
    <x v="2"/>
    <x v="0"/>
    <s v="Q2"/>
    <x v="0"/>
    <n v="33.33"/>
    <n v="0"/>
    <n v="2500"/>
    <n v="250"/>
    <n v="625000"/>
    <n v="0.33333333333333331"/>
    <x v="1"/>
    <x v="1"/>
    <s v="May"/>
    <x v="1"/>
    <s v="2025-May"/>
    <n v="9"/>
    <s v="FREQUENT"/>
  </r>
  <r>
    <x v="2305"/>
    <d v="2024-10-06T00:00:00"/>
    <x v="48"/>
    <s v="Simran Iyer"/>
    <s v="Male"/>
    <n v="29"/>
    <x v="11"/>
    <x v="3"/>
    <s v="P401"/>
    <x v="0"/>
    <x v="0"/>
    <x v="0"/>
    <n v="800"/>
    <x v="1"/>
    <x v="183"/>
    <n v="500"/>
    <n v="180"/>
    <x v="1"/>
    <x v="0"/>
    <s v="Q4"/>
    <x v="2"/>
    <n v="26.47"/>
    <n v="0"/>
    <n v="800"/>
    <n v="120"/>
    <n v="96000"/>
    <n v="0.26470588235294118"/>
    <x v="0"/>
    <x v="6"/>
    <s v="Oct"/>
    <x v="3"/>
    <s v="2024-Oct"/>
    <n v="6"/>
    <s v="FREQUENT"/>
  </r>
  <r>
    <x v="2306"/>
    <d v="2025-03-08T00:00:00"/>
    <x v="475"/>
    <s v="Simran Mehta"/>
    <s v="Female"/>
    <n v="52"/>
    <x v="9"/>
    <x v="0"/>
    <s v="P202"/>
    <x v="1"/>
    <x v="1"/>
    <x v="0"/>
    <n v="12000"/>
    <x v="1"/>
    <x v="187"/>
    <n v="9000"/>
    <n v="1200"/>
    <x v="1"/>
    <x v="0"/>
    <s v="Q1"/>
    <x v="2"/>
    <n v="11.76"/>
    <n v="0"/>
    <n v="12000"/>
    <n v="1800"/>
    <n v="21600000"/>
    <n v="0.11764705882352941"/>
    <x v="1"/>
    <x v="0"/>
    <s v="Mar"/>
    <x v="0"/>
    <s v="2025-Mar"/>
    <n v="1"/>
    <s v="REGULAR"/>
  </r>
  <r>
    <x v="2307"/>
    <d v="2025-08-31T00:00:00"/>
    <x v="200"/>
    <s v="Nikhil Malhotra"/>
    <s v="Female"/>
    <n v="47"/>
    <x v="2"/>
    <x v="2"/>
    <s v="P301"/>
    <x v="21"/>
    <x v="3"/>
    <x v="2"/>
    <n v="900"/>
    <x v="3"/>
    <x v="106"/>
    <n v="1100"/>
    <n v="700"/>
    <x v="2"/>
    <x v="0"/>
    <s v="Q3"/>
    <x v="1"/>
    <n v="38.89"/>
    <n v="0"/>
    <n v="1800"/>
    <n v="0"/>
    <n v="0"/>
    <n v="0.3888888888888889"/>
    <x v="1"/>
    <x v="3"/>
    <s v="Aug"/>
    <x v="2"/>
    <s v="2025-Aug"/>
    <n v="8"/>
    <s v="FREQUENT"/>
  </r>
  <r>
    <x v="2308"/>
    <d v="2025-03-19T00:00:00"/>
    <x v="167"/>
    <s v="Kavya Sharma"/>
    <s v="Male"/>
    <n v="35"/>
    <x v="5"/>
    <x v="0"/>
    <s v="P104"/>
    <x v="16"/>
    <x v="4"/>
    <x v="0"/>
    <n v="5000"/>
    <x v="1"/>
    <x v="133"/>
    <n v="3500"/>
    <n v="750"/>
    <x v="3"/>
    <x v="0"/>
    <s v="Q1"/>
    <x v="1"/>
    <n v="17.649999999999999"/>
    <n v="0"/>
    <n v="5000"/>
    <n v="750"/>
    <n v="3750000"/>
    <n v="0.17647058823529413"/>
    <x v="1"/>
    <x v="0"/>
    <s v="Mar"/>
    <x v="0"/>
    <s v="2025-Mar"/>
    <n v="15"/>
    <s v="FREQUENT"/>
  </r>
  <r>
    <x v="2309"/>
    <d v="2024-04-23T00:00:00"/>
    <x v="36"/>
    <s v="Rahul Verma"/>
    <s v="Female"/>
    <n v="54"/>
    <x v="8"/>
    <x v="2"/>
    <s v="P203"/>
    <x v="3"/>
    <x v="1"/>
    <x v="2"/>
    <n v="35000"/>
    <x v="1"/>
    <x v="6"/>
    <n v="54000"/>
    <n v="0"/>
    <x v="1"/>
    <x v="2"/>
    <s v="Q2"/>
    <x v="2"/>
    <n v="0"/>
    <n v="-54000"/>
    <n v="70000"/>
    <n v="10500"/>
    <n v="735000000"/>
    <n v="0"/>
    <x v="0"/>
    <x v="7"/>
    <s v="Apr"/>
    <x v="1"/>
    <s v="2024-Apr"/>
    <n v="6"/>
    <s v="FREQUENT"/>
  </r>
  <r>
    <x v="2310"/>
    <d v="2025-08-12T00:00:00"/>
    <x v="397"/>
    <s v="Karan Mishra"/>
    <s v="Male"/>
    <n v="49"/>
    <x v="2"/>
    <x v="2"/>
    <s v="P301"/>
    <x v="21"/>
    <x v="3"/>
    <x v="2"/>
    <n v="900"/>
    <x v="4"/>
    <x v="85"/>
    <n v="1100"/>
    <n v="520"/>
    <x v="1"/>
    <x v="0"/>
    <s v="Q3"/>
    <x v="2"/>
    <n v="32.1"/>
    <n v="0"/>
    <n v="1800"/>
    <n v="180"/>
    <n v="324000"/>
    <n v="0.32098765432098764"/>
    <x v="1"/>
    <x v="3"/>
    <s v="Aug"/>
    <x v="2"/>
    <s v="2025-Aug"/>
    <n v="2"/>
    <s v="REGULAR"/>
  </r>
  <r>
    <x v="2311"/>
    <d v="2024-10-09T00:00:00"/>
    <x v="41"/>
    <s v="Pooja Joshi"/>
    <s v="Female"/>
    <n v="24"/>
    <x v="1"/>
    <x v="1"/>
    <s v="P203"/>
    <x v="3"/>
    <x v="1"/>
    <x v="0"/>
    <n v="35000"/>
    <x v="0"/>
    <x v="97"/>
    <n v="27000"/>
    <n v="1000"/>
    <x v="0"/>
    <x v="0"/>
    <s v="Q4"/>
    <x v="1"/>
    <n v="3.57"/>
    <n v="0"/>
    <n v="35000"/>
    <n v="7000"/>
    <n v="245000000"/>
    <n v="3.5714285714285712E-2"/>
    <x v="0"/>
    <x v="6"/>
    <s v="Oct"/>
    <x v="3"/>
    <s v="2024-Oct"/>
    <n v="14"/>
    <s v="FREQUENT"/>
  </r>
  <r>
    <x v="2312"/>
    <d v="2025-02-18T00:00:00"/>
    <x v="311"/>
    <s v="Simran Mehta"/>
    <s v="Female"/>
    <n v="32"/>
    <x v="9"/>
    <x v="0"/>
    <s v="P402"/>
    <x v="10"/>
    <x v="0"/>
    <x v="0"/>
    <n v="600"/>
    <x v="2"/>
    <x v="68"/>
    <n v="380"/>
    <n v="190"/>
    <x v="1"/>
    <x v="0"/>
    <s v="Q1"/>
    <x v="2"/>
    <n v="33.33"/>
    <n v="0"/>
    <n v="600"/>
    <n v="30"/>
    <n v="18000"/>
    <n v="0.33333333333333331"/>
    <x v="1"/>
    <x v="5"/>
    <s v="Feb"/>
    <x v="0"/>
    <s v="2025-Feb"/>
    <n v="5"/>
    <s v="FREQUENT"/>
  </r>
  <r>
    <x v="2313"/>
    <d v="2025-12-09T00:00:00"/>
    <x v="103"/>
    <s v="Meera Patel"/>
    <s v="Female"/>
    <n v="60"/>
    <x v="6"/>
    <x v="2"/>
    <s v="P301"/>
    <x v="21"/>
    <x v="3"/>
    <x v="2"/>
    <n v="900"/>
    <x v="2"/>
    <x v="204"/>
    <n v="1100"/>
    <n v="610"/>
    <x v="2"/>
    <x v="0"/>
    <s v="Q4"/>
    <x v="2"/>
    <n v="35.67"/>
    <n v="0"/>
    <n v="1800"/>
    <n v="90"/>
    <n v="162000"/>
    <n v="0.35672514619883039"/>
    <x v="1"/>
    <x v="8"/>
    <s v="Dec"/>
    <x v="3"/>
    <s v="2025-Dec"/>
    <n v="11"/>
    <s v="FREQUENT"/>
  </r>
  <r>
    <x v="2314"/>
    <d v="2024-07-27T00:00:00"/>
    <x v="124"/>
    <s v="Varun Malhotra"/>
    <s v="Male"/>
    <n v="42"/>
    <x v="5"/>
    <x v="0"/>
    <s v="P401"/>
    <x v="0"/>
    <x v="0"/>
    <x v="2"/>
    <n v="800"/>
    <x v="2"/>
    <x v="38"/>
    <n v="1000"/>
    <n v="520"/>
    <x v="2"/>
    <x v="0"/>
    <s v="Q3"/>
    <x v="2"/>
    <n v="34.21"/>
    <n v="0"/>
    <n v="1600"/>
    <n v="80"/>
    <n v="128000"/>
    <n v="0.34210526315789475"/>
    <x v="0"/>
    <x v="2"/>
    <s v="Jul"/>
    <x v="2"/>
    <s v="2024-Jul"/>
    <n v="10"/>
    <s v="FREQUENT"/>
  </r>
  <r>
    <x v="2315"/>
    <d v="2024-10-21T00:00:00"/>
    <x v="173"/>
    <s v="Priya Gupta"/>
    <s v="Female"/>
    <n v="28"/>
    <x v="9"/>
    <x v="0"/>
    <s v="P101"/>
    <x v="5"/>
    <x v="4"/>
    <x v="0"/>
    <n v="55000"/>
    <x v="2"/>
    <x v="217"/>
    <n v="40000"/>
    <n v="12250"/>
    <x v="1"/>
    <x v="0"/>
    <s v="Q4"/>
    <x v="0"/>
    <n v="23.44"/>
    <n v="0"/>
    <n v="55000"/>
    <n v="2750"/>
    <n v="151250000"/>
    <n v="0.23444976076555024"/>
    <x v="0"/>
    <x v="6"/>
    <s v="Oct"/>
    <x v="3"/>
    <s v="2024-Oct"/>
    <n v="17"/>
    <s v="FREQUENT"/>
  </r>
  <r>
    <x v="2316"/>
    <d v="2025-12-18T00:00:00"/>
    <x v="395"/>
    <s v="Nikhil Iyer"/>
    <s v="Male"/>
    <n v="49"/>
    <x v="3"/>
    <x v="1"/>
    <s v="P603"/>
    <x v="22"/>
    <x v="6"/>
    <x v="0"/>
    <n v="1200"/>
    <x v="2"/>
    <x v="160"/>
    <n v="800"/>
    <n v="340"/>
    <x v="2"/>
    <x v="0"/>
    <s v="Q4"/>
    <x v="1"/>
    <n v="29.82"/>
    <n v="0"/>
    <n v="1200"/>
    <n v="60"/>
    <n v="72000"/>
    <n v="0.2982456140350877"/>
    <x v="1"/>
    <x v="8"/>
    <s v="Dec"/>
    <x v="3"/>
    <s v="2025-Dec"/>
    <n v="7"/>
    <s v="FREQUENT"/>
  </r>
  <r>
    <x v="2317"/>
    <d v="2025-12-05T00:00:00"/>
    <x v="143"/>
    <s v="Vikram Gupta"/>
    <s v="Male"/>
    <n v="24"/>
    <x v="2"/>
    <x v="2"/>
    <s v="P203"/>
    <x v="3"/>
    <x v="1"/>
    <x v="0"/>
    <n v="35000"/>
    <x v="5"/>
    <x v="362"/>
    <n v="27000"/>
    <n v="-750"/>
    <x v="1"/>
    <x v="0"/>
    <s v="Q4"/>
    <x v="1"/>
    <n v="-2.86"/>
    <n v="0"/>
    <n v="35000"/>
    <n v="8750"/>
    <n v="306250000"/>
    <n v="-2.8571428571428571E-2"/>
    <x v="1"/>
    <x v="8"/>
    <s v="Dec"/>
    <x v="3"/>
    <s v="2025-Dec"/>
    <n v="12"/>
    <s v="FREQUENT"/>
  </r>
  <r>
    <x v="2318"/>
    <d v="2024-06-19T00:00:00"/>
    <x v="174"/>
    <s v="Varun Gupta"/>
    <s v="Female"/>
    <n v="37"/>
    <x v="2"/>
    <x v="2"/>
    <s v="P201"/>
    <x v="9"/>
    <x v="1"/>
    <x v="0"/>
    <n v="8500"/>
    <x v="3"/>
    <x v="127"/>
    <n v="6500"/>
    <n v="2000"/>
    <x v="1"/>
    <x v="0"/>
    <s v="Q2"/>
    <x v="2"/>
    <n v="23.53"/>
    <n v="0"/>
    <n v="8500"/>
    <n v="0"/>
    <n v="0"/>
    <n v="0.23529411764705882"/>
    <x v="0"/>
    <x v="4"/>
    <s v="Jun"/>
    <x v="1"/>
    <s v="2024-Jun"/>
    <n v="6"/>
    <s v="FREQUENT"/>
  </r>
  <r>
    <x v="2319"/>
    <d v="2024-01-14T00:00:00"/>
    <x v="61"/>
    <s v="Aditya Kumar"/>
    <s v="Male"/>
    <n v="21"/>
    <x v="2"/>
    <x v="2"/>
    <s v="P702"/>
    <x v="14"/>
    <x v="2"/>
    <x v="0"/>
    <n v="7000"/>
    <x v="3"/>
    <x v="148"/>
    <n v="5200"/>
    <n v="1800"/>
    <x v="2"/>
    <x v="0"/>
    <s v="Q1"/>
    <x v="2"/>
    <n v="25.71"/>
    <n v="0"/>
    <n v="7000"/>
    <n v="0"/>
    <n v="0"/>
    <n v="0.25714285714285712"/>
    <x v="0"/>
    <x v="11"/>
    <s v="Jan"/>
    <x v="0"/>
    <s v="2024-Jan"/>
    <n v="8"/>
    <s v="FREQUENT"/>
  </r>
  <r>
    <x v="2320"/>
    <d v="2024-06-30T00:00:00"/>
    <x v="61"/>
    <s v="Aditya Kumar"/>
    <s v="Male"/>
    <n v="21"/>
    <x v="2"/>
    <x v="2"/>
    <s v="P301"/>
    <x v="21"/>
    <x v="3"/>
    <x v="0"/>
    <n v="900"/>
    <x v="1"/>
    <x v="242"/>
    <n v="550"/>
    <n v="215"/>
    <x v="0"/>
    <x v="0"/>
    <s v="Q2"/>
    <x v="2"/>
    <n v="28.1"/>
    <n v="0"/>
    <n v="900"/>
    <n v="135"/>
    <n v="121500"/>
    <n v="0.28104575163398693"/>
    <x v="0"/>
    <x v="4"/>
    <s v="Jun"/>
    <x v="1"/>
    <s v="2024-Jun"/>
    <n v="8"/>
    <s v="FREQUENT"/>
  </r>
  <r>
    <x v="2321"/>
    <d v="2024-01-10T00:00:00"/>
    <x v="94"/>
    <s v="Amit Singh"/>
    <s v="Male"/>
    <n v="25"/>
    <x v="1"/>
    <x v="1"/>
    <s v="P603"/>
    <x v="22"/>
    <x v="6"/>
    <x v="0"/>
    <n v="1200"/>
    <x v="2"/>
    <x v="160"/>
    <n v="800"/>
    <n v="340"/>
    <x v="1"/>
    <x v="0"/>
    <s v="Q1"/>
    <x v="1"/>
    <n v="29.82"/>
    <n v="0"/>
    <n v="1200"/>
    <n v="60"/>
    <n v="72000"/>
    <n v="0.2982456140350877"/>
    <x v="0"/>
    <x v="11"/>
    <s v="Jan"/>
    <x v="0"/>
    <s v="2024-Jan"/>
    <n v="11"/>
    <s v="FREQUENT"/>
  </r>
  <r>
    <x v="2322"/>
    <d v="2024-01-02T00:00:00"/>
    <x v="117"/>
    <s v="Akash Gupta"/>
    <s v="Female"/>
    <n v="32"/>
    <x v="11"/>
    <x v="3"/>
    <s v="P502"/>
    <x v="7"/>
    <x v="5"/>
    <x v="1"/>
    <n v="700"/>
    <x v="1"/>
    <x v="82"/>
    <n v="1710"/>
    <n v="75"/>
    <x v="0"/>
    <x v="0"/>
    <s v="Q1"/>
    <x v="2"/>
    <n v="4.2"/>
    <n v="0"/>
    <n v="2100"/>
    <n v="315"/>
    <n v="661500"/>
    <n v="4.2016806722689079E-2"/>
    <x v="0"/>
    <x v="11"/>
    <s v="Jan"/>
    <x v="0"/>
    <s v="2024-Jan"/>
    <n v="23"/>
    <s v="FREQUENT"/>
  </r>
  <r>
    <x v="2323"/>
    <d v="2024-02-16T00:00:00"/>
    <x v="58"/>
    <s v="Neha Das"/>
    <s v="Male"/>
    <n v="21"/>
    <x v="2"/>
    <x v="2"/>
    <s v="P101"/>
    <x v="5"/>
    <x v="4"/>
    <x v="0"/>
    <n v="55000"/>
    <x v="2"/>
    <x v="373"/>
    <n v="40000"/>
    <n v="-12250"/>
    <x v="2"/>
    <x v="1"/>
    <s v="Q1"/>
    <x v="0"/>
    <n v="23.44"/>
    <n v="-80000"/>
    <n v="55000"/>
    <n v="2750"/>
    <n v="151250000"/>
    <n v="0.23444976076555024"/>
    <x v="0"/>
    <x v="5"/>
    <s v="Feb"/>
    <x v="0"/>
    <s v="2024-Feb"/>
    <n v="22"/>
    <s v="FREQUENT"/>
  </r>
  <r>
    <x v="2324"/>
    <d v="2024-08-21T00:00:00"/>
    <x v="476"/>
    <s v="Arjun Das"/>
    <s v="Female"/>
    <n v="46"/>
    <x v="2"/>
    <x v="2"/>
    <s v="P503"/>
    <x v="12"/>
    <x v="5"/>
    <x v="1"/>
    <n v="450"/>
    <x v="4"/>
    <x v="64"/>
    <n v="990"/>
    <n v="225"/>
    <x v="2"/>
    <x v="0"/>
    <s v="Q3"/>
    <x v="2"/>
    <n v="18.52"/>
    <n v="0"/>
    <n v="1350"/>
    <n v="135"/>
    <n v="182250"/>
    <n v="0.18518518518518517"/>
    <x v="0"/>
    <x v="3"/>
    <s v="Aug"/>
    <x v="2"/>
    <s v="2024-Aug"/>
    <n v="4"/>
    <s v="OCASSIONAL"/>
  </r>
  <r>
    <x v="2325"/>
    <d v="2024-04-06T00:00:00"/>
    <x v="200"/>
    <s v="Nikhil Malhotra"/>
    <s v="Female"/>
    <n v="47"/>
    <x v="2"/>
    <x v="2"/>
    <s v="P104"/>
    <x v="16"/>
    <x v="4"/>
    <x v="1"/>
    <n v="5000"/>
    <x v="2"/>
    <x v="374"/>
    <n v="10500"/>
    <n v="3750"/>
    <x v="1"/>
    <x v="0"/>
    <s v="Q2"/>
    <x v="1"/>
    <n v="26.32"/>
    <n v="0"/>
    <n v="15000"/>
    <n v="750"/>
    <n v="11250000"/>
    <n v="0.26315789473684209"/>
    <x v="0"/>
    <x v="7"/>
    <s v="Apr"/>
    <x v="1"/>
    <s v="2024-Apr"/>
    <n v="8"/>
    <s v="FREQUENT"/>
  </r>
  <r>
    <x v="2326"/>
    <d v="2025-04-08T00:00:00"/>
    <x v="92"/>
    <s v="Simran Joshi"/>
    <s v="Male"/>
    <n v="57"/>
    <x v="9"/>
    <x v="0"/>
    <s v="P502"/>
    <x v="7"/>
    <x v="5"/>
    <x v="0"/>
    <n v="700"/>
    <x v="4"/>
    <x v="375"/>
    <n v="570"/>
    <n v="-60"/>
    <x v="3"/>
    <x v="1"/>
    <s v="Q2"/>
    <x v="1"/>
    <n v="9.52"/>
    <n v="-1140"/>
    <n v="700"/>
    <n v="70"/>
    <n v="49000"/>
    <n v="9.5238095238095233E-2"/>
    <x v="1"/>
    <x v="7"/>
    <s v="Apr"/>
    <x v="1"/>
    <s v="2025-Apr"/>
    <n v="10"/>
    <s v="FREQUENT"/>
  </r>
  <r>
    <x v="2327"/>
    <d v="2024-09-20T00:00:00"/>
    <x v="477"/>
    <s v="Karan Sharma"/>
    <s v="Female"/>
    <n v="43"/>
    <x v="4"/>
    <x v="3"/>
    <s v="P702"/>
    <x v="14"/>
    <x v="2"/>
    <x v="0"/>
    <n v="7000"/>
    <x v="4"/>
    <x v="8"/>
    <n v="5200"/>
    <n v="1100"/>
    <x v="2"/>
    <x v="0"/>
    <s v="Q3"/>
    <x v="2"/>
    <n v="17.46"/>
    <n v="0"/>
    <n v="7000"/>
    <n v="700"/>
    <n v="4900000"/>
    <n v="0.17460317460317459"/>
    <x v="0"/>
    <x v="9"/>
    <s v="Sep"/>
    <x v="2"/>
    <s v="2024-Sep"/>
    <n v="1"/>
    <s v="REGULAR"/>
  </r>
  <r>
    <x v="2328"/>
    <d v="2024-01-14T00:00:00"/>
    <x v="107"/>
    <s v="Arjun Joshi"/>
    <s v="Male"/>
    <n v="37"/>
    <x v="1"/>
    <x v="1"/>
    <s v="P401"/>
    <x v="0"/>
    <x v="0"/>
    <x v="0"/>
    <n v="800"/>
    <x v="4"/>
    <x v="74"/>
    <n v="500"/>
    <n v="220"/>
    <x v="1"/>
    <x v="0"/>
    <s v="Q1"/>
    <x v="2"/>
    <n v="30.56"/>
    <n v="0"/>
    <n v="800"/>
    <n v="80"/>
    <n v="64000"/>
    <n v="0.30555555555555558"/>
    <x v="0"/>
    <x v="11"/>
    <s v="Jan"/>
    <x v="0"/>
    <s v="2024-Jan"/>
    <n v="4"/>
    <s v="OCASSIONAL"/>
  </r>
  <r>
    <x v="2329"/>
    <d v="2025-06-14T00:00:00"/>
    <x v="48"/>
    <s v="Simran Iyer"/>
    <s v="Male"/>
    <n v="29"/>
    <x v="11"/>
    <x v="3"/>
    <s v="P702"/>
    <x v="14"/>
    <x v="2"/>
    <x v="2"/>
    <n v="7000"/>
    <x v="2"/>
    <x v="6"/>
    <n v="10400"/>
    <n v="0"/>
    <x v="0"/>
    <x v="2"/>
    <s v="Q2"/>
    <x v="2"/>
    <n v="0"/>
    <n v="-10400"/>
    <n v="14000"/>
    <n v="700"/>
    <n v="9800000"/>
    <n v="0"/>
    <x v="1"/>
    <x v="4"/>
    <s v="Jun"/>
    <x v="1"/>
    <s v="2025-Jun"/>
    <n v="6"/>
    <s v="FREQUENT"/>
  </r>
  <r>
    <x v="2330"/>
    <d v="2025-09-02T00:00:00"/>
    <x v="0"/>
    <s v="Meera Malhotra"/>
    <s v="Female"/>
    <n v="56"/>
    <x v="0"/>
    <x v="0"/>
    <s v="P502"/>
    <x v="7"/>
    <x v="5"/>
    <x v="1"/>
    <n v="700"/>
    <x v="2"/>
    <x v="234"/>
    <n v="1710"/>
    <n v="285"/>
    <x v="1"/>
    <x v="0"/>
    <s v="Q3"/>
    <x v="0"/>
    <n v="14.29"/>
    <n v="0"/>
    <n v="2100"/>
    <n v="105"/>
    <n v="220500"/>
    <n v="0.14285714285714285"/>
    <x v="1"/>
    <x v="9"/>
    <s v="Sep"/>
    <x v="2"/>
    <s v="2025-Sep"/>
    <n v="30"/>
    <s v="FREQUENT"/>
  </r>
  <r>
    <x v="2331"/>
    <d v="2025-10-17T00:00:00"/>
    <x v="120"/>
    <s v="Vikram Singh"/>
    <s v="Female"/>
    <n v="52"/>
    <x v="11"/>
    <x v="3"/>
    <s v="P101"/>
    <x v="5"/>
    <x v="4"/>
    <x v="0"/>
    <n v="55000"/>
    <x v="2"/>
    <x v="217"/>
    <n v="40000"/>
    <n v="12250"/>
    <x v="1"/>
    <x v="0"/>
    <s v="Q4"/>
    <x v="1"/>
    <n v="23.44"/>
    <n v="0"/>
    <n v="55000"/>
    <n v="2750"/>
    <n v="151250000"/>
    <n v="0.23444976076555024"/>
    <x v="1"/>
    <x v="6"/>
    <s v="Oct"/>
    <x v="3"/>
    <s v="2025-Oct"/>
    <n v="8"/>
    <s v="FREQUENT"/>
  </r>
  <r>
    <x v="2332"/>
    <d v="2024-08-13T00:00:00"/>
    <x v="383"/>
    <s v="Sneha Reddy"/>
    <s v="Female"/>
    <n v="54"/>
    <x v="0"/>
    <x v="0"/>
    <s v="P702"/>
    <x v="14"/>
    <x v="2"/>
    <x v="0"/>
    <n v="7000"/>
    <x v="4"/>
    <x v="8"/>
    <n v="5200"/>
    <n v="1100"/>
    <x v="4"/>
    <x v="0"/>
    <s v="Q3"/>
    <x v="1"/>
    <n v="17.46"/>
    <n v="0"/>
    <n v="7000"/>
    <n v="700"/>
    <n v="4900000"/>
    <n v="0.17460317460317459"/>
    <x v="0"/>
    <x v="3"/>
    <s v="Aug"/>
    <x v="2"/>
    <s v="2024-Aug"/>
    <n v="8"/>
    <s v="FREQUENT"/>
  </r>
  <r>
    <x v="2333"/>
    <d v="2024-02-01T00:00:00"/>
    <x v="367"/>
    <s v="Nikhil Kumar"/>
    <s v="Female"/>
    <n v="35"/>
    <x v="1"/>
    <x v="1"/>
    <s v="P203"/>
    <x v="3"/>
    <x v="1"/>
    <x v="3"/>
    <n v="35000"/>
    <x v="1"/>
    <x v="259"/>
    <n v="108000"/>
    <n v="11000"/>
    <x v="2"/>
    <x v="0"/>
    <s v="Q1"/>
    <x v="0"/>
    <n v="9.24"/>
    <n v="0"/>
    <n v="140000"/>
    <n v="21000"/>
    <n v="2940000000"/>
    <n v="9.2436974789915971E-2"/>
    <x v="0"/>
    <x v="5"/>
    <s v="Feb"/>
    <x v="0"/>
    <s v="2024-Feb"/>
    <n v="4"/>
    <s v="OCASSIONAL"/>
  </r>
  <r>
    <x v="2334"/>
    <d v="2025-03-17T00:00:00"/>
    <x v="62"/>
    <s v="Sahil Kumar"/>
    <s v="Female"/>
    <n v="31"/>
    <x v="1"/>
    <x v="1"/>
    <s v="P401"/>
    <x v="0"/>
    <x v="0"/>
    <x v="1"/>
    <n v="800"/>
    <x v="1"/>
    <x v="119"/>
    <n v="1500"/>
    <n v="540"/>
    <x v="1"/>
    <x v="0"/>
    <s v="Q1"/>
    <x v="2"/>
    <n v="26.47"/>
    <n v="0"/>
    <n v="2400"/>
    <n v="360"/>
    <n v="864000"/>
    <n v="0.26470588235294118"/>
    <x v="1"/>
    <x v="0"/>
    <s v="Mar"/>
    <x v="0"/>
    <s v="2025-Mar"/>
    <n v="12"/>
    <s v="FREQUENT"/>
  </r>
  <r>
    <x v="2335"/>
    <d v="2025-01-21T00:00:00"/>
    <x v="96"/>
    <s v="Varun Verma"/>
    <s v="Female"/>
    <n v="35"/>
    <x v="10"/>
    <x v="3"/>
    <s v="P701"/>
    <x v="8"/>
    <x v="2"/>
    <x v="2"/>
    <n v="4500"/>
    <x v="0"/>
    <x v="137"/>
    <n v="6400"/>
    <n v="800"/>
    <x v="1"/>
    <x v="0"/>
    <s v="Q1"/>
    <x v="1"/>
    <n v="11.11"/>
    <n v="0"/>
    <n v="9000"/>
    <n v="1800"/>
    <n v="16200000"/>
    <n v="0.1111111111111111"/>
    <x v="1"/>
    <x v="11"/>
    <s v="Jan"/>
    <x v="0"/>
    <s v="2025-Jan"/>
    <n v="12"/>
    <s v="FREQUENT"/>
  </r>
  <r>
    <x v="2336"/>
    <d v="2025-10-03T00:00:00"/>
    <x v="398"/>
    <s v="Varun Gupta"/>
    <s v="Female"/>
    <n v="44"/>
    <x v="1"/>
    <x v="1"/>
    <s v="P702"/>
    <x v="14"/>
    <x v="2"/>
    <x v="1"/>
    <n v="7000"/>
    <x v="3"/>
    <x v="6"/>
    <n v="15600"/>
    <n v="0"/>
    <x v="2"/>
    <x v="2"/>
    <s v="Q4"/>
    <x v="1"/>
    <n v="0"/>
    <n v="-15600"/>
    <n v="21000"/>
    <n v="0"/>
    <n v="0"/>
    <n v="0"/>
    <x v="1"/>
    <x v="6"/>
    <s v="Oct"/>
    <x v="3"/>
    <s v="2025-Oct"/>
    <n v="5"/>
    <s v="FREQUENT"/>
  </r>
  <r>
    <x v="2337"/>
    <d v="2025-06-23T00:00:00"/>
    <x v="158"/>
    <s v="Meera Mishra"/>
    <s v="Male"/>
    <n v="54"/>
    <x v="11"/>
    <x v="3"/>
    <s v="P201"/>
    <x v="9"/>
    <x v="1"/>
    <x v="0"/>
    <n v="8500"/>
    <x v="1"/>
    <x v="15"/>
    <n v="6500"/>
    <n v="725"/>
    <x v="1"/>
    <x v="0"/>
    <s v="Q2"/>
    <x v="0"/>
    <n v="10.029999999999999"/>
    <n v="0"/>
    <n v="8500"/>
    <n v="1275"/>
    <n v="10837500"/>
    <n v="0.10034602076124567"/>
    <x v="1"/>
    <x v="4"/>
    <s v="Jun"/>
    <x v="1"/>
    <s v="2025-Jun"/>
    <n v="14"/>
    <s v="FREQUENT"/>
  </r>
  <r>
    <x v="2338"/>
    <d v="2024-12-05T00:00:00"/>
    <x v="7"/>
    <s v="Ananya Patel"/>
    <s v="Female"/>
    <n v="33"/>
    <x v="7"/>
    <x v="1"/>
    <s v="P402"/>
    <x v="10"/>
    <x v="0"/>
    <x v="3"/>
    <n v="600"/>
    <x v="2"/>
    <x v="6"/>
    <n v="1520"/>
    <n v="0"/>
    <x v="2"/>
    <x v="2"/>
    <s v="Q4"/>
    <x v="0"/>
    <n v="0"/>
    <n v="-1520"/>
    <n v="2400"/>
    <n v="120"/>
    <n v="288000"/>
    <n v="0"/>
    <x v="0"/>
    <x v="8"/>
    <s v="Dec"/>
    <x v="3"/>
    <s v="2024-Dec"/>
    <n v="16"/>
    <s v="FREQUENT"/>
  </r>
  <r>
    <x v="2339"/>
    <d v="2024-10-09T00:00:00"/>
    <x v="269"/>
    <s v="Amit Singh"/>
    <s v="Female"/>
    <n v="52"/>
    <x v="7"/>
    <x v="1"/>
    <s v="P302"/>
    <x v="15"/>
    <x v="3"/>
    <x v="2"/>
    <n v="2200"/>
    <x v="4"/>
    <x v="60"/>
    <n v="2800"/>
    <n v="1160"/>
    <x v="1"/>
    <x v="0"/>
    <s v="Q4"/>
    <x v="0"/>
    <n v="29.29"/>
    <n v="0"/>
    <n v="4400"/>
    <n v="440"/>
    <n v="1936000"/>
    <n v="0.29292929292929293"/>
    <x v="0"/>
    <x v="6"/>
    <s v="Oct"/>
    <x v="3"/>
    <s v="2024-Oct"/>
    <n v="15"/>
    <s v="FREQUENT"/>
  </r>
  <r>
    <x v="2340"/>
    <d v="2025-12-19T00:00:00"/>
    <x v="241"/>
    <s v="Varun Kumar"/>
    <s v="Male"/>
    <n v="52"/>
    <x v="2"/>
    <x v="2"/>
    <s v="P303"/>
    <x v="4"/>
    <x v="3"/>
    <x v="0"/>
    <n v="3500"/>
    <x v="4"/>
    <x v="30"/>
    <n v="2300"/>
    <n v="850"/>
    <x v="0"/>
    <x v="0"/>
    <s v="Q4"/>
    <x v="0"/>
    <n v="26.98"/>
    <n v="0"/>
    <n v="3500"/>
    <n v="350"/>
    <n v="1225000"/>
    <n v="0.26984126984126983"/>
    <x v="1"/>
    <x v="8"/>
    <s v="Dec"/>
    <x v="3"/>
    <s v="2025-Dec"/>
    <n v="23"/>
    <s v="FREQUENT"/>
  </r>
  <r>
    <x v="2341"/>
    <d v="2025-04-10T00:00:00"/>
    <x v="396"/>
    <s v="Rohan Shah"/>
    <s v="Male"/>
    <n v="29"/>
    <x v="5"/>
    <x v="0"/>
    <s v="P602"/>
    <x v="18"/>
    <x v="6"/>
    <x v="0"/>
    <n v="3500"/>
    <x v="2"/>
    <x v="101"/>
    <n v="2500"/>
    <n v="825"/>
    <x v="4"/>
    <x v="0"/>
    <s v="Q2"/>
    <x v="2"/>
    <n v="24.81"/>
    <n v="0"/>
    <n v="3500"/>
    <n v="175"/>
    <n v="612500"/>
    <n v="0.24812030075187969"/>
    <x v="1"/>
    <x v="7"/>
    <s v="Apr"/>
    <x v="1"/>
    <s v="2025-Apr"/>
    <n v="4"/>
    <s v="OCASSIONAL"/>
  </r>
  <r>
    <x v="2342"/>
    <d v="2024-10-22T00:00:00"/>
    <x v="240"/>
    <s v="Varun Gupta"/>
    <s v="Male"/>
    <n v="54"/>
    <x v="2"/>
    <x v="2"/>
    <s v="P104"/>
    <x v="16"/>
    <x v="4"/>
    <x v="2"/>
    <n v="5000"/>
    <x v="4"/>
    <x v="27"/>
    <n v="7000"/>
    <n v="2000"/>
    <x v="4"/>
    <x v="0"/>
    <s v="Q4"/>
    <x v="0"/>
    <n v="22.22"/>
    <n v="0"/>
    <n v="10000"/>
    <n v="1000"/>
    <n v="10000000"/>
    <n v="0.22222222222222221"/>
    <x v="0"/>
    <x v="6"/>
    <s v="Oct"/>
    <x v="3"/>
    <s v="2024-Oct"/>
    <n v="14"/>
    <s v="FREQUENT"/>
  </r>
  <r>
    <x v="2343"/>
    <d v="2025-12-02T00:00:00"/>
    <x v="230"/>
    <s v="Kavya Singh"/>
    <s v="Male"/>
    <n v="28"/>
    <x v="9"/>
    <x v="0"/>
    <s v="P105"/>
    <x v="20"/>
    <x v="4"/>
    <x v="2"/>
    <n v="22000"/>
    <x v="2"/>
    <x v="164"/>
    <n v="33000"/>
    <n v="8800"/>
    <x v="2"/>
    <x v="0"/>
    <s v="Q4"/>
    <x v="1"/>
    <n v="21.05"/>
    <n v="0"/>
    <n v="44000"/>
    <n v="2200"/>
    <n v="96800000"/>
    <n v="0.21052631578947367"/>
    <x v="1"/>
    <x v="8"/>
    <s v="Dec"/>
    <x v="3"/>
    <s v="2025-Dec"/>
    <n v="8"/>
    <s v="FREQUENT"/>
  </r>
  <r>
    <x v="2344"/>
    <d v="2024-10-23T00:00:00"/>
    <x v="472"/>
    <s v="Rohan Iyer"/>
    <s v="Male"/>
    <n v="20"/>
    <x v="1"/>
    <x v="1"/>
    <s v="P603"/>
    <x v="22"/>
    <x v="6"/>
    <x v="0"/>
    <n v="1200"/>
    <x v="2"/>
    <x v="160"/>
    <n v="800"/>
    <n v="340"/>
    <x v="2"/>
    <x v="0"/>
    <s v="Q4"/>
    <x v="2"/>
    <n v="29.82"/>
    <n v="0"/>
    <n v="1200"/>
    <n v="60"/>
    <n v="72000"/>
    <n v="0.2982456140350877"/>
    <x v="0"/>
    <x v="6"/>
    <s v="Oct"/>
    <x v="3"/>
    <s v="2024-Oct"/>
    <n v="2"/>
    <s v="REGULAR"/>
  </r>
  <r>
    <x v="2345"/>
    <d v="2025-05-13T00:00:00"/>
    <x v="322"/>
    <s v="Arjun Das"/>
    <s v="Female"/>
    <n v="49"/>
    <x v="9"/>
    <x v="0"/>
    <s v="P302"/>
    <x v="15"/>
    <x v="3"/>
    <x v="0"/>
    <n v="2200"/>
    <x v="4"/>
    <x v="141"/>
    <n v="1400"/>
    <n v="580"/>
    <x v="1"/>
    <x v="0"/>
    <s v="Q2"/>
    <x v="0"/>
    <n v="29.29"/>
    <n v="0"/>
    <n v="2200"/>
    <n v="220"/>
    <n v="484000"/>
    <n v="0.29292929292929293"/>
    <x v="1"/>
    <x v="1"/>
    <s v="May"/>
    <x v="1"/>
    <s v="2025-May"/>
    <n v="8"/>
    <s v="FREQUENT"/>
  </r>
  <r>
    <x v="2346"/>
    <d v="2025-04-09T00:00:00"/>
    <x v="405"/>
    <s v="Kavya Sharma"/>
    <s v="Female"/>
    <n v="56"/>
    <x v="10"/>
    <x v="3"/>
    <s v="P102"/>
    <x v="11"/>
    <x v="4"/>
    <x v="0"/>
    <n v="28000"/>
    <x v="2"/>
    <x v="246"/>
    <n v="21000"/>
    <n v="5600"/>
    <x v="1"/>
    <x v="0"/>
    <s v="Q2"/>
    <x v="2"/>
    <n v="21.05"/>
    <n v="0"/>
    <n v="28000"/>
    <n v="1400"/>
    <n v="39200000"/>
    <n v="0.21052631578947367"/>
    <x v="1"/>
    <x v="7"/>
    <s v="Apr"/>
    <x v="1"/>
    <s v="2025-Apr"/>
    <n v="4"/>
    <s v="OCASSIONAL"/>
  </r>
  <r>
    <x v="2347"/>
    <d v="2024-05-06T00:00:00"/>
    <x v="29"/>
    <s v="Karan Shah"/>
    <s v="Female"/>
    <n v="39"/>
    <x v="5"/>
    <x v="0"/>
    <s v="P102"/>
    <x v="11"/>
    <x v="4"/>
    <x v="1"/>
    <n v="28000"/>
    <x v="2"/>
    <x v="73"/>
    <n v="63000"/>
    <n v="16800"/>
    <x v="2"/>
    <x v="0"/>
    <s v="Q2"/>
    <x v="0"/>
    <n v="21.05"/>
    <n v="0"/>
    <n v="84000"/>
    <n v="4200"/>
    <n v="352800000"/>
    <n v="0.21052631578947367"/>
    <x v="0"/>
    <x v="1"/>
    <s v="May"/>
    <x v="1"/>
    <s v="2024-May"/>
    <n v="37"/>
    <s v="FREQUENT"/>
  </r>
  <r>
    <x v="2348"/>
    <d v="2024-12-26T00:00:00"/>
    <x v="336"/>
    <s v="Priya Mishra"/>
    <s v="Female"/>
    <n v="58"/>
    <x v="2"/>
    <x v="2"/>
    <s v="P702"/>
    <x v="14"/>
    <x v="2"/>
    <x v="2"/>
    <n v="7000"/>
    <x v="0"/>
    <x v="65"/>
    <n v="10400"/>
    <n v="800"/>
    <x v="0"/>
    <x v="0"/>
    <s v="Q4"/>
    <x v="1"/>
    <n v="7.14"/>
    <n v="0"/>
    <n v="14000"/>
    <n v="2800"/>
    <n v="39200000"/>
    <n v="7.1428571428571425E-2"/>
    <x v="0"/>
    <x v="8"/>
    <s v="Dec"/>
    <x v="3"/>
    <s v="2024-Dec"/>
    <n v="6"/>
    <s v="FREQUENT"/>
  </r>
  <r>
    <x v="2349"/>
    <d v="2024-05-21T00:00:00"/>
    <x v="13"/>
    <s v="Riya Mehta"/>
    <s v="Male"/>
    <n v="30"/>
    <x v="4"/>
    <x v="3"/>
    <s v="P401"/>
    <x v="0"/>
    <x v="0"/>
    <x v="2"/>
    <n v="800"/>
    <x v="3"/>
    <x v="53"/>
    <n v="1000"/>
    <n v="600"/>
    <x v="0"/>
    <x v="0"/>
    <s v="Q2"/>
    <x v="1"/>
    <n v="37.5"/>
    <n v="0"/>
    <n v="1600"/>
    <n v="0"/>
    <n v="0"/>
    <n v="0.375"/>
    <x v="0"/>
    <x v="1"/>
    <s v="May"/>
    <x v="1"/>
    <s v="2024-May"/>
    <n v="8"/>
    <s v="FREQUENT"/>
  </r>
  <r>
    <x v="2350"/>
    <d v="2025-05-29T00:00:00"/>
    <x v="58"/>
    <s v="Neha Das"/>
    <s v="Male"/>
    <n v="21"/>
    <x v="2"/>
    <x v="2"/>
    <s v="P702"/>
    <x v="14"/>
    <x v="2"/>
    <x v="3"/>
    <n v="7000"/>
    <x v="4"/>
    <x v="12"/>
    <n v="20800"/>
    <n v="4400"/>
    <x v="4"/>
    <x v="0"/>
    <s v="Q2"/>
    <x v="0"/>
    <n v="17.46"/>
    <n v="0"/>
    <n v="28000"/>
    <n v="2800"/>
    <n v="78400000"/>
    <n v="0.17460317460317459"/>
    <x v="1"/>
    <x v="1"/>
    <s v="May"/>
    <x v="1"/>
    <s v="2025-May"/>
    <n v="22"/>
    <s v="FREQUENT"/>
  </r>
  <r>
    <x v="2351"/>
    <d v="2024-03-29T00:00:00"/>
    <x v="207"/>
    <s v="Rohan Reddy"/>
    <s v="Male"/>
    <n v="51"/>
    <x v="10"/>
    <x v="3"/>
    <s v="P703"/>
    <x v="2"/>
    <x v="2"/>
    <x v="0"/>
    <n v="4000"/>
    <x v="4"/>
    <x v="376"/>
    <n v="2900"/>
    <n v="-700"/>
    <x v="1"/>
    <x v="1"/>
    <s v="Q1"/>
    <x v="0"/>
    <n v="19.440000000000001"/>
    <n v="-5800"/>
    <n v="4000"/>
    <n v="400"/>
    <n v="1600000"/>
    <n v="0.19444444444444445"/>
    <x v="0"/>
    <x v="0"/>
    <s v="Mar"/>
    <x v="0"/>
    <s v="2024-Mar"/>
    <n v="9"/>
    <s v="FREQUENT"/>
  </r>
  <r>
    <x v="2352"/>
    <d v="2024-07-20T00:00:00"/>
    <x v="284"/>
    <s v="Akash Iyer"/>
    <s v="Female"/>
    <n v="31"/>
    <x v="1"/>
    <x v="1"/>
    <s v="P403"/>
    <x v="6"/>
    <x v="0"/>
    <x v="0"/>
    <n v="2500"/>
    <x v="0"/>
    <x v="143"/>
    <n v="1500"/>
    <n v="500"/>
    <x v="2"/>
    <x v="0"/>
    <s v="Q3"/>
    <x v="2"/>
    <n v="25"/>
    <n v="0"/>
    <n v="2500"/>
    <n v="500"/>
    <n v="1250000"/>
    <n v="0.25"/>
    <x v="0"/>
    <x v="2"/>
    <s v="Jul"/>
    <x v="2"/>
    <s v="2024-Jul"/>
    <n v="3"/>
    <s v="REGULAR"/>
  </r>
  <r>
    <x v="2353"/>
    <d v="2024-08-12T00:00:00"/>
    <x v="160"/>
    <s v="Sahil Patel"/>
    <s v="Male"/>
    <n v="59"/>
    <x v="11"/>
    <x v="3"/>
    <s v="P102"/>
    <x v="11"/>
    <x v="4"/>
    <x v="0"/>
    <n v="28000"/>
    <x v="0"/>
    <x v="81"/>
    <n v="21000"/>
    <n v="1400"/>
    <x v="2"/>
    <x v="0"/>
    <s v="Q3"/>
    <x v="0"/>
    <n v="6.25"/>
    <n v="0"/>
    <n v="28000"/>
    <n v="5600"/>
    <n v="156800000"/>
    <n v="6.25E-2"/>
    <x v="0"/>
    <x v="3"/>
    <s v="Aug"/>
    <x v="2"/>
    <s v="2024-Aug"/>
    <n v="19"/>
    <s v="FREQUENT"/>
  </r>
  <r>
    <x v="2354"/>
    <d v="2025-11-25T00:00:00"/>
    <x v="441"/>
    <s v="Meera Mehta"/>
    <s v="Female"/>
    <n v="23"/>
    <x v="8"/>
    <x v="2"/>
    <s v="P701"/>
    <x v="8"/>
    <x v="2"/>
    <x v="0"/>
    <n v="4500"/>
    <x v="4"/>
    <x v="22"/>
    <n v="3200"/>
    <n v="850"/>
    <x v="1"/>
    <x v="0"/>
    <s v="Q4"/>
    <x v="2"/>
    <n v="20.99"/>
    <n v="0"/>
    <n v="4500"/>
    <n v="450"/>
    <n v="2025000"/>
    <n v="0.20987654320987653"/>
    <x v="1"/>
    <x v="10"/>
    <s v="Nov"/>
    <x v="3"/>
    <s v="2025-Nov"/>
    <n v="5"/>
    <s v="FREQUENT"/>
  </r>
  <r>
    <x v="2355"/>
    <d v="2024-04-10T00:00:00"/>
    <x v="445"/>
    <s v="Sneha Iyer"/>
    <s v="Female"/>
    <n v="35"/>
    <x v="9"/>
    <x v="0"/>
    <s v="P301"/>
    <x v="21"/>
    <x v="3"/>
    <x v="0"/>
    <n v="900"/>
    <x v="1"/>
    <x v="242"/>
    <n v="550"/>
    <n v="215"/>
    <x v="0"/>
    <x v="0"/>
    <s v="Q2"/>
    <x v="2"/>
    <n v="28.1"/>
    <n v="0"/>
    <n v="900"/>
    <n v="135"/>
    <n v="121500"/>
    <n v="0.28104575163398693"/>
    <x v="0"/>
    <x v="7"/>
    <s v="Apr"/>
    <x v="1"/>
    <s v="2024-Apr"/>
    <n v="3"/>
    <s v="REGULAR"/>
  </r>
  <r>
    <x v="2356"/>
    <d v="2024-06-26T00:00:00"/>
    <x v="395"/>
    <s v="Nikhil Iyer"/>
    <s v="Male"/>
    <n v="49"/>
    <x v="3"/>
    <x v="1"/>
    <s v="P602"/>
    <x v="18"/>
    <x v="6"/>
    <x v="0"/>
    <n v="3500"/>
    <x v="4"/>
    <x v="30"/>
    <n v="2500"/>
    <n v="650"/>
    <x v="2"/>
    <x v="0"/>
    <s v="Q2"/>
    <x v="1"/>
    <n v="20.63"/>
    <n v="0"/>
    <n v="3500"/>
    <n v="350"/>
    <n v="1225000"/>
    <n v="0.20634920634920634"/>
    <x v="0"/>
    <x v="4"/>
    <s v="Jun"/>
    <x v="1"/>
    <s v="2024-Jun"/>
    <n v="7"/>
    <s v="FREQUENT"/>
  </r>
  <r>
    <x v="2357"/>
    <d v="2025-08-15T00:00:00"/>
    <x v="237"/>
    <s v="Priya Sharma"/>
    <s v="Male"/>
    <n v="54"/>
    <x v="10"/>
    <x v="3"/>
    <s v="P105"/>
    <x v="20"/>
    <x v="4"/>
    <x v="0"/>
    <n v="22000"/>
    <x v="1"/>
    <x v="120"/>
    <n v="16500"/>
    <n v="2200"/>
    <x v="3"/>
    <x v="0"/>
    <s v="Q3"/>
    <x v="0"/>
    <n v="11.76"/>
    <n v="0"/>
    <n v="22000"/>
    <n v="3300"/>
    <n v="72600000"/>
    <n v="0.11764705882352941"/>
    <x v="1"/>
    <x v="3"/>
    <s v="Aug"/>
    <x v="2"/>
    <s v="2025-Aug"/>
    <n v="6"/>
    <s v="FREQUENT"/>
  </r>
  <r>
    <x v="2358"/>
    <d v="2024-05-18T00:00:00"/>
    <x v="357"/>
    <s v="Akash Kumar"/>
    <s v="Female"/>
    <n v="47"/>
    <x v="4"/>
    <x v="3"/>
    <s v="P403"/>
    <x v="6"/>
    <x v="0"/>
    <x v="0"/>
    <n v="2500"/>
    <x v="2"/>
    <x v="104"/>
    <n v="1500"/>
    <n v="875"/>
    <x v="2"/>
    <x v="0"/>
    <s v="Q2"/>
    <x v="1"/>
    <n v="36.840000000000003"/>
    <n v="0"/>
    <n v="2500"/>
    <n v="125"/>
    <n v="312500"/>
    <n v="0.36842105263157893"/>
    <x v="0"/>
    <x v="1"/>
    <s v="May"/>
    <x v="1"/>
    <s v="2024-May"/>
    <n v="8"/>
    <s v="FREQUENT"/>
  </r>
  <r>
    <x v="2359"/>
    <d v="2024-03-28T00:00:00"/>
    <x v="476"/>
    <s v="Arjun Das"/>
    <s v="Female"/>
    <n v="46"/>
    <x v="2"/>
    <x v="2"/>
    <s v="P302"/>
    <x v="15"/>
    <x v="3"/>
    <x v="0"/>
    <n v="2200"/>
    <x v="2"/>
    <x v="95"/>
    <n v="1400"/>
    <n v="690"/>
    <x v="2"/>
    <x v="0"/>
    <s v="Q1"/>
    <x v="2"/>
    <n v="33.01"/>
    <n v="0"/>
    <n v="2200"/>
    <n v="110"/>
    <n v="242000"/>
    <n v="0.33014354066985646"/>
    <x v="0"/>
    <x v="0"/>
    <s v="Mar"/>
    <x v="0"/>
    <s v="2024-Mar"/>
    <n v="4"/>
    <s v="OCASSIONAL"/>
  </r>
  <r>
    <x v="2360"/>
    <d v="2025-07-12T00:00:00"/>
    <x v="62"/>
    <s v="Sahil Kumar"/>
    <s v="Female"/>
    <n v="31"/>
    <x v="1"/>
    <x v="1"/>
    <s v="P201"/>
    <x v="9"/>
    <x v="1"/>
    <x v="2"/>
    <n v="8500"/>
    <x v="4"/>
    <x v="118"/>
    <n v="13000"/>
    <n v="2300"/>
    <x v="1"/>
    <x v="0"/>
    <s v="Q3"/>
    <x v="2"/>
    <n v="15.03"/>
    <n v="0"/>
    <n v="17000"/>
    <n v="1700"/>
    <n v="28900000"/>
    <n v="0.15032679738562091"/>
    <x v="1"/>
    <x v="2"/>
    <s v="Jul"/>
    <x v="2"/>
    <s v="2025-Jul"/>
    <n v="12"/>
    <s v="FREQUENT"/>
  </r>
  <r>
    <x v="2361"/>
    <d v="2025-03-23T00:00:00"/>
    <x v="478"/>
    <s v="Simran Das"/>
    <s v="Female"/>
    <n v="54"/>
    <x v="2"/>
    <x v="2"/>
    <s v="P104"/>
    <x v="16"/>
    <x v="4"/>
    <x v="2"/>
    <n v="5000"/>
    <x v="0"/>
    <x v="23"/>
    <n v="7000"/>
    <n v="1000"/>
    <x v="1"/>
    <x v="0"/>
    <s v="Q1"/>
    <x v="2"/>
    <n v="12.5"/>
    <n v="0"/>
    <n v="10000"/>
    <n v="2000"/>
    <n v="20000000"/>
    <n v="0.125"/>
    <x v="1"/>
    <x v="0"/>
    <s v="Mar"/>
    <x v="0"/>
    <s v="2025-Mar"/>
    <n v="1"/>
    <s v="REGULAR"/>
  </r>
  <r>
    <x v="2362"/>
    <d v="2024-11-16T00:00:00"/>
    <x v="120"/>
    <s v="Vikram Singh"/>
    <s v="Female"/>
    <n v="52"/>
    <x v="11"/>
    <x v="3"/>
    <s v="P503"/>
    <x v="12"/>
    <x v="5"/>
    <x v="2"/>
    <n v="450"/>
    <x v="4"/>
    <x v="89"/>
    <n v="660"/>
    <n v="150"/>
    <x v="0"/>
    <x v="0"/>
    <s v="Q4"/>
    <x v="1"/>
    <n v="18.52"/>
    <n v="0"/>
    <n v="900"/>
    <n v="90"/>
    <n v="81000"/>
    <n v="0.18518518518518517"/>
    <x v="0"/>
    <x v="10"/>
    <s v="Nov"/>
    <x v="3"/>
    <s v="2024-Nov"/>
    <n v="8"/>
    <s v="FREQUENT"/>
  </r>
  <r>
    <x v="2363"/>
    <d v="2025-04-24T00:00:00"/>
    <x v="207"/>
    <s v="Rohan Reddy"/>
    <s v="Male"/>
    <n v="51"/>
    <x v="10"/>
    <x v="3"/>
    <s v="P401"/>
    <x v="0"/>
    <x v="0"/>
    <x v="0"/>
    <n v="800"/>
    <x v="4"/>
    <x v="74"/>
    <n v="500"/>
    <n v="220"/>
    <x v="2"/>
    <x v="0"/>
    <s v="Q2"/>
    <x v="0"/>
    <n v="30.56"/>
    <n v="0"/>
    <n v="800"/>
    <n v="80"/>
    <n v="64000"/>
    <n v="0.30555555555555558"/>
    <x v="1"/>
    <x v="7"/>
    <s v="Apr"/>
    <x v="1"/>
    <s v="2025-Apr"/>
    <n v="9"/>
    <s v="FREQUENT"/>
  </r>
  <r>
    <x v="2364"/>
    <d v="2025-02-24T00:00:00"/>
    <x v="91"/>
    <s v="Priya Joshi"/>
    <s v="Male"/>
    <n v="21"/>
    <x v="10"/>
    <x v="3"/>
    <s v="P501"/>
    <x v="13"/>
    <x v="5"/>
    <x v="0"/>
    <n v="550"/>
    <x v="3"/>
    <x v="313"/>
    <n v="450"/>
    <n v="100"/>
    <x v="1"/>
    <x v="0"/>
    <s v="Q1"/>
    <x v="0"/>
    <n v="18.18"/>
    <n v="0"/>
    <n v="550"/>
    <n v="0"/>
    <n v="0"/>
    <n v="0.18181818181818182"/>
    <x v="1"/>
    <x v="5"/>
    <s v="Feb"/>
    <x v="0"/>
    <s v="2025-Feb"/>
    <n v="17"/>
    <s v="FREQUENT"/>
  </r>
  <r>
    <x v="2365"/>
    <d v="2025-03-07T00:00:00"/>
    <x v="341"/>
    <s v="Varun Joshi"/>
    <s v="Male"/>
    <n v="34"/>
    <x v="3"/>
    <x v="1"/>
    <s v="P103"/>
    <x v="19"/>
    <x v="4"/>
    <x v="0"/>
    <n v="2500"/>
    <x v="5"/>
    <x v="107"/>
    <n v="1600"/>
    <n v="275"/>
    <x v="3"/>
    <x v="0"/>
    <s v="Q1"/>
    <x v="2"/>
    <n v="14.67"/>
    <n v="0"/>
    <n v="2500"/>
    <n v="625"/>
    <n v="1562500"/>
    <n v="0.14666666666666667"/>
    <x v="1"/>
    <x v="0"/>
    <s v="Mar"/>
    <x v="0"/>
    <s v="2025-Mar"/>
    <n v="3"/>
    <s v="REGULAR"/>
  </r>
  <r>
    <x v="2366"/>
    <d v="2024-11-05T00:00:00"/>
    <x v="207"/>
    <s v="Rohan Reddy"/>
    <s v="Male"/>
    <n v="51"/>
    <x v="10"/>
    <x v="3"/>
    <s v="P203"/>
    <x v="3"/>
    <x v="1"/>
    <x v="0"/>
    <n v="35000"/>
    <x v="2"/>
    <x v="3"/>
    <n v="27000"/>
    <n v="6250"/>
    <x v="2"/>
    <x v="0"/>
    <s v="Q4"/>
    <x v="0"/>
    <n v="18.8"/>
    <n v="0"/>
    <n v="35000"/>
    <n v="1750"/>
    <n v="61250000"/>
    <n v="0.18796992481203006"/>
    <x v="0"/>
    <x v="10"/>
    <s v="Nov"/>
    <x v="3"/>
    <s v="2024-Nov"/>
    <n v="9"/>
    <s v="FREQUENT"/>
  </r>
  <r>
    <x v="2367"/>
    <d v="2025-09-27T00:00:00"/>
    <x v="29"/>
    <s v="Karan Shah"/>
    <s v="Female"/>
    <n v="39"/>
    <x v="5"/>
    <x v="0"/>
    <s v="P601"/>
    <x v="17"/>
    <x v="6"/>
    <x v="0"/>
    <n v="3000"/>
    <x v="2"/>
    <x v="86"/>
    <n v="2100"/>
    <n v="750"/>
    <x v="0"/>
    <x v="0"/>
    <s v="Q3"/>
    <x v="0"/>
    <n v="26.32"/>
    <n v="0"/>
    <n v="3000"/>
    <n v="150"/>
    <n v="450000"/>
    <n v="0.26315789473684209"/>
    <x v="1"/>
    <x v="9"/>
    <s v="Sep"/>
    <x v="2"/>
    <s v="2025-Sep"/>
    <n v="37"/>
    <s v="FREQUENT"/>
  </r>
  <r>
    <x v="2368"/>
    <d v="2024-02-24T00:00:00"/>
    <x v="23"/>
    <s v="Priya Reddy"/>
    <s v="Male"/>
    <n v="57"/>
    <x v="6"/>
    <x v="2"/>
    <s v="P402"/>
    <x v="10"/>
    <x v="0"/>
    <x v="0"/>
    <n v="600"/>
    <x v="2"/>
    <x v="68"/>
    <n v="380"/>
    <n v="190"/>
    <x v="1"/>
    <x v="0"/>
    <s v="Q1"/>
    <x v="2"/>
    <n v="33.33"/>
    <n v="0"/>
    <n v="600"/>
    <n v="30"/>
    <n v="18000"/>
    <n v="0.33333333333333331"/>
    <x v="0"/>
    <x v="5"/>
    <s v="Feb"/>
    <x v="0"/>
    <s v="2024-Feb"/>
    <n v="14"/>
    <s v="FREQUENT"/>
  </r>
  <r>
    <x v="2369"/>
    <d v="2025-04-18T00:00:00"/>
    <x v="89"/>
    <s v="Sneha Reddy"/>
    <s v="Female"/>
    <n v="47"/>
    <x v="2"/>
    <x v="2"/>
    <s v="P503"/>
    <x v="12"/>
    <x v="5"/>
    <x v="2"/>
    <n v="450"/>
    <x v="2"/>
    <x v="135"/>
    <n v="660"/>
    <n v="195"/>
    <x v="2"/>
    <x v="0"/>
    <s v="Q2"/>
    <x v="2"/>
    <n v="22.81"/>
    <n v="0"/>
    <n v="900"/>
    <n v="45"/>
    <n v="40500"/>
    <n v="0.22807017543859648"/>
    <x v="1"/>
    <x v="7"/>
    <s v="Apr"/>
    <x v="1"/>
    <s v="2025-Apr"/>
    <n v="17"/>
    <s v="FREQUENT"/>
  </r>
  <r>
    <x v="2370"/>
    <d v="2024-02-26T00:00:00"/>
    <x v="290"/>
    <s v="Rohan Verma"/>
    <s v="Male"/>
    <n v="45"/>
    <x v="2"/>
    <x v="2"/>
    <s v="P301"/>
    <x v="21"/>
    <x v="3"/>
    <x v="0"/>
    <n v="900"/>
    <x v="4"/>
    <x v="89"/>
    <n v="550"/>
    <n v="260"/>
    <x v="0"/>
    <x v="0"/>
    <s v="Q1"/>
    <x v="0"/>
    <n v="32.1"/>
    <n v="0"/>
    <n v="900"/>
    <n v="90"/>
    <n v="81000"/>
    <n v="0.32098765432098764"/>
    <x v="0"/>
    <x v="5"/>
    <s v="Feb"/>
    <x v="0"/>
    <s v="2024-Feb"/>
    <n v="17"/>
    <s v="FREQUENT"/>
  </r>
  <r>
    <x v="2371"/>
    <d v="2024-12-07T00:00:00"/>
    <x v="168"/>
    <s v="Vikram Reddy"/>
    <s v="Male"/>
    <n v="56"/>
    <x v="3"/>
    <x v="1"/>
    <s v="P603"/>
    <x v="22"/>
    <x v="6"/>
    <x v="0"/>
    <n v="1200"/>
    <x v="2"/>
    <x v="160"/>
    <n v="800"/>
    <n v="340"/>
    <x v="1"/>
    <x v="0"/>
    <s v="Q4"/>
    <x v="1"/>
    <n v="29.82"/>
    <n v="0"/>
    <n v="1200"/>
    <n v="60"/>
    <n v="72000"/>
    <n v="0.2982456140350877"/>
    <x v="0"/>
    <x v="8"/>
    <s v="Dec"/>
    <x v="3"/>
    <s v="2024-Dec"/>
    <n v="10"/>
    <s v="FREQUENT"/>
  </r>
  <r>
    <x v="2372"/>
    <d v="2025-05-08T00:00:00"/>
    <x v="29"/>
    <s v="Karan Shah"/>
    <s v="Female"/>
    <n v="39"/>
    <x v="5"/>
    <x v="0"/>
    <s v="P703"/>
    <x v="2"/>
    <x v="2"/>
    <x v="0"/>
    <n v="4000"/>
    <x v="4"/>
    <x v="87"/>
    <n v="2900"/>
    <n v="700"/>
    <x v="1"/>
    <x v="0"/>
    <s v="Q2"/>
    <x v="0"/>
    <n v="19.440000000000001"/>
    <n v="0"/>
    <n v="4000"/>
    <n v="400"/>
    <n v="1600000"/>
    <n v="0.19444444444444445"/>
    <x v="1"/>
    <x v="1"/>
    <s v="May"/>
    <x v="1"/>
    <s v="2025-May"/>
    <n v="37"/>
    <s v="FREQUENT"/>
  </r>
  <r>
    <x v="2373"/>
    <d v="2025-08-21T00:00:00"/>
    <x v="239"/>
    <s v="Simran Mishra"/>
    <s v="Female"/>
    <n v="41"/>
    <x v="1"/>
    <x v="1"/>
    <s v="P702"/>
    <x v="14"/>
    <x v="2"/>
    <x v="0"/>
    <n v="7000"/>
    <x v="3"/>
    <x v="148"/>
    <n v="5200"/>
    <n v="1800"/>
    <x v="2"/>
    <x v="0"/>
    <s v="Q3"/>
    <x v="2"/>
    <n v="25.71"/>
    <n v="0"/>
    <n v="7000"/>
    <n v="0"/>
    <n v="0"/>
    <n v="0.25714285714285712"/>
    <x v="1"/>
    <x v="3"/>
    <s v="Aug"/>
    <x v="2"/>
    <s v="2025-Aug"/>
    <n v="2"/>
    <s v="REGULAR"/>
  </r>
  <r>
    <x v="2374"/>
    <d v="2025-12-19T00:00:00"/>
    <x v="479"/>
    <s v="Pooja Iyer"/>
    <s v="Male"/>
    <n v="42"/>
    <x v="2"/>
    <x v="2"/>
    <s v="P202"/>
    <x v="1"/>
    <x v="1"/>
    <x v="0"/>
    <n v="12000"/>
    <x v="2"/>
    <x v="62"/>
    <n v="9000"/>
    <n v="2400"/>
    <x v="2"/>
    <x v="0"/>
    <s v="Q4"/>
    <x v="2"/>
    <n v="21.05"/>
    <n v="0"/>
    <n v="12000"/>
    <n v="600"/>
    <n v="7200000"/>
    <n v="0.21052631578947367"/>
    <x v="1"/>
    <x v="8"/>
    <s v="Dec"/>
    <x v="3"/>
    <s v="2025-Dec"/>
    <n v="1"/>
    <s v="REGULAR"/>
  </r>
  <r>
    <x v="2375"/>
    <d v="2025-05-22T00:00:00"/>
    <x v="182"/>
    <s v="Vikram Shah"/>
    <s v="Male"/>
    <n v="26"/>
    <x v="8"/>
    <x v="2"/>
    <s v="P105"/>
    <x v="20"/>
    <x v="4"/>
    <x v="0"/>
    <n v="22000"/>
    <x v="1"/>
    <x v="120"/>
    <n v="16500"/>
    <n v="2200"/>
    <x v="1"/>
    <x v="0"/>
    <s v="Q2"/>
    <x v="1"/>
    <n v="11.76"/>
    <n v="0"/>
    <n v="22000"/>
    <n v="3300"/>
    <n v="72600000"/>
    <n v="0.11764705882352941"/>
    <x v="1"/>
    <x v="1"/>
    <s v="May"/>
    <x v="1"/>
    <s v="2025-May"/>
    <n v="14"/>
    <s v="FREQUENT"/>
  </r>
  <r>
    <x v="2376"/>
    <d v="2024-06-07T00:00:00"/>
    <x v="228"/>
    <s v="Priya Singh"/>
    <s v="Male"/>
    <n v="49"/>
    <x v="3"/>
    <x v="1"/>
    <s v="P302"/>
    <x v="15"/>
    <x v="3"/>
    <x v="0"/>
    <n v="2200"/>
    <x v="4"/>
    <x v="141"/>
    <n v="1400"/>
    <n v="580"/>
    <x v="2"/>
    <x v="0"/>
    <s v="Q2"/>
    <x v="0"/>
    <n v="29.29"/>
    <n v="0"/>
    <n v="2200"/>
    <n v="220"/>
    <n v="484000"/>
    <n v="0.29292929292929293"/>
    <x v="0"/>
    <x v="4"/>
    <s v="Jun"/>
    <x v="1"/>
    <s v="2024-Jun"/>
    <n v="16"/>
    <s v="FREQUENT"/>
  </r>
  <r>
    <x v="2377"/>
    <d v="2024-01-07T00:00:00"/>
    <x v="280"/>
    <s v="Vikram Mehta"/>
    <s v="Female"/>
    <n v="25"/>
    <x v="3"/>
    <x v="1"/>
    <s v="P502"/>
    <x v="7"/>
    <x v="5"/>
    <x v="2"/>
    <n v="700"/>
    <x v="4"/>
    <x v="210"/>
    <n v="1140"/>
    <n v="120"/>
    <x v="2"/>
    <x v="0"/>
    <s v="Q1"/>
    <x v="2"/>
    <n v="9.52"/>
    <n v="0"/>
    <n v="1400"/>
    <n v="140"/>
    <n v="196000"/>
    <n v="9.5238095238095233E-2"/>
    <x v="0"/>
    <x v="11"/>
    <s v="Jan"/>
    <x v="0"/>
    <s v="2024-Jan"/>
    <n v="20"/>
    <s v="FREQUENT"/>
  </r>
  <r>
    <x v="2378"/>
    <d v="2024-03-09T00:00:00"/>
    <x v="23"/>
    <s v="Priya Reddy"/>
    <s v="Male"/>
    <n v="57"/>
    <x v="6"/>
    <x v="2"/>
    <s v="P101"/>
    <x v="5"/>
    <x v="4"/>
    <x v="0"/>
    <n v="55000"/>
    <x v="3"/>
    <x v="193"/>
    <n v="40000"/>
    <n v="15000"/>
    <x v="1"/>
    <x v="0"/>
    <s v="Q1"/>
    <x v="2"/>
    <n v="27.27"/>
    <n v="0"/>
    <n v="55000"/>
    <n v="0"/>
    <n v="0"/>
    <n v="0.27272727272727271"/>
    <x v="0"/>
    <x v="0"/>
    <s v="Mar"/>
    <x v="0"/>
    <s v="2024-Mar"/>
    <n v="14"/>
    <s v="FREQUENT"/>
  </r>
  <r>
    <x v="2379"/>
    <d v="2025-06-16T00:00:00"/>
    <x v="344"/>
    <s v="Meera Singh"/>
    <s v="Female"/>
    <n v="56"/>
    <x v="5"/>
    <x v="0"/>
    <s v="P104"/>
    <x v="16"/>
    <x v="4"/>
    <x v="0"/>
    <n v="5000"/>
    <x v="1"/>
    <x v="133"/>
    <n v="3500"/>
    <n v="750"/>
    <x v="1"/>
    <x v="0"/>
    <s v="Q2"/>
    <x v="1"/>
    <n v="17.649999999999999"/>
    <n v="0"/>
    <n v="5000"/>
    <n v="750"/>
    <n v="3750000"/>
    <n v="0.17647058823529413"/>
    <x v="1"/>
    <x v="4"/>
    <s v="Jun"/>
    <x v="1"/>
    <s v="2025-Jun"/>
    <n v="5"/>
    <s v="FREQUENT"/>
  </r>
  <r>
    <x v="2380"/>
    <d v="2024-01-26T00:00:00"/>
    <x v="141"/>
    <s v="Rohan Mehta"/>
    <s v="Male"/>
    <n v="59"/>
    <x v="4"/>
    <x v="3"/>
    <s v="P503"/>
    <x v="12"/>
    <x v="5"/>
    <x v="0"/>
    <n v="450"/>
    <x v="4"/>
    <x v="51"/>
    <n v="330"/>
    <n v="75"/>
    <x v="2"/>
    <x v="0"/>
    <s v="Q1"/>
    <x v="0"/>
    <n v="18.52"/>
    <n v="0"/>
    <n v="450"/>
    <n v="45"/>
    <n v="20250"/>
    <n v="0.18518518518518517"/>
    <x v="0"/>
    <x v="11"/>
    <s v="Jan"/>
    <x v="0"/>
    <s v="2024-Jan"/>
    <n v="16"/>
    <s v="FREQUENT"/>
  </r>
  <r>
    <x v="2381"/>
    <d v="2024-05-04T00:00:00"/>
    <x v="124"/>
    <s v="Varun Malhotra"/>
    <s v="Male"/>
    <n v="42"/>
    <x v="5"/>
    <x v="0"/>
    <s v="P302"/>
    <x v="15"/>
    <x v="3"/>
    <x v="0"/>
    <n v="2200"/>
    <x v="4"/>
    <x v="351"/>
    <n v="1400"/>
    <n v="-580"/>
    <x v="2"/>
    <x v="1"/>
    <s v="Q2"/>
    <x v="2"/>
    <n v="29.29"/>
    <n v="-2800"/>
    <n v="2200"/>
    <n v="220"/>
    <n v="484000"/>
    <n v="0.29292929292929293"/>
    <x v="0"/>
    <x v="1"/>
    <s v="May"/>
    <x v="1"/>
    <s v="2024-May"/>
    <n v="10"/>
    <s v="FREQUENT"/>
  </r>
  <r>
    <x v="2382"/>
    <d v="2024-08-28T00:00:00"/>
    <x v="19"/>
    <s v="Priya Nair"/>
    <s v="Female"/>
    <n v="44"/>
    <x v="4"/>
    <x v="3"/>
    <s v="P601"/>
    <x v="17"/>
    <x v="6"/>
    <x v="2"/>
    <n v="3000"/>
    <x v="3"/>
    <x v="145"/>
    <n v="4200"/>
    <n v="1800"/>
    <x v="1"/>
    <x v="0"/>
    <s v="Q3"/>
    <x v="1"/>
    <n v="30"/>
    <n v="0"/>
    <n v="6000"/>
    <n v="0"/>
    <n v="0"/>
    <n v="0.3"/>
    <x v="0"/>
    <x v="3"/>
    <s v="Aug"/>
    <x v="2"/>
    <s v="2024-Aug"/>
    <n v="6"/>
    <s v="FREQUENT"/>
  </r>
  <r>
    <x v="2383"/>
    <d v="2025-03-25T00:00:00"/>
    <x v="12"/>
    <s v="Meera Malhotra"/>
    <s v="Male"/>
    <n v="42"/>
    <x v="8"/>
    <x v="2"/>
    <s v="P702"/>
    <x v="14"/>
    <x v="2"/>
    <x v="2"/>
    <n v="7000"/>
    <x v="4"/>
    <x v="90"/>
    <n v="10400"/>
    <n v="2200"/>
    <x v="2"/>
    <x v="0"/>
    <s v="Q1"/>
    <x v="0"/>
    <n v="17.46"/>
    <n v="0"/>
    <n v="14000"/>
    <n v="1400"/>
    <n v="19600000"/>
    <n v="0.17460317460317459"/>
    <x v="1"/>
    <x v="0"/>
    <s v="Mar"/>
    <x v="0"/>
    <s v="2025-Mar"/>
    <n v="21"/>
    <s v="FREQUENT"/>
  </r>
  <r>
    <x v="2384"/>
    <d v="2025-10-13T00:00:00"/>
    <x v="322"/>
    <s v="Arjun Das"/>
    <s v="Female"/>
    <n v="49"/>
    <x v="9"/>
    <x v="0"/>
    <s v="P101"/>
    <x v="5"/>
    <x v="4"/>
    <x v="0"/>
    <n v="55000"/>
    <x v="1"/>
    <x v="16"/>
    <n v="40000"/>
    <n v="6750"/>
    <x v="1"/>
    <x v="0"/>
    <s v="Q4"/>
    <x v="0"/>
    <n v="14.44"/>
    <n v="0"/>
    <n v="55000"/>
    <n v="8250"/>
    <n v="453750000"/>
    <n v="0.14438502673796791"/>
    <x v="1"/>
    <x v="6"/>
    <s v="Oct"/>
    <x v="3"/>
    <s v="2025-Oct"/>
    <n v="8"/>
    <s v="FREQUENT"/>
  </r>
  <r>
    <x v="2385"/>
    <d v="2025-11-04T00:00:00"/>
    <x v="290"/>
    <s v="Rohan Verma"/>
    <s v="Male"/>
    <n v="45"/>
    <x v="2"/>
    <x v="2"/>
    <s v="P203"/>
    <x v="3"/>
    <x v="1"/>
    <x v="0"/>
    <n v="35000"/>
    <x v="4"/>
    <x v="153"/>
    <n v="27000"/>
    <n v="4500"/>
    <x v="1"/>
    <x v="0"/>
    <s v="Q4"/>
    <x v="0"/>
    <n v="14.29"/>
    <n v="0"/>
    <n v="35000"/>
    <n v="3500"/>
    <n v="122500000"/>
    <n v="0.14285714285714285"/>
    <x v="1"/>
    <x v="10"/>
    <s v="Nov"/>
    <x v="3"/>
    <s v="2025-Nov"/>
    <n v="17"/>
    <s v="FREQUENT"/>
  </r>
  <r>
    <x v="2386"/>
    <d v="2025-07-13T00:00:00"/>
    <x v="132"/>
    <s v="Meera Iyer"/>
    <s v="Male"/>
    <n v="57"/>
    <x v="6"/>
    <x v="2"/>
    <s v="P202"/>
    <x v="1"/>
    <x v="1"/>
    <x v="2"/>
    <n v="12000"/>
    <x v="2"/>
    <x v="228"/>
    <n v="18000"/>
    <n v="4800"/>
    <x v="2"/>
    <x v="0"/>
    <s v="Q3"/>
    <x v="0"/>
    <n v="21.05"/>
    <n v="0"/>
    <n v="24000"/>
    <n v="1200"/>
    <n v="28800000"/>
    <n v="0.21052631578947367"/>
    <x v="1"/>
    <x v="2"/>
    <s v="Jul"/>
    <x v="2"/>
    <s v="2025-Jul"/>
    <n v="14"/>
    <s v="FREQUENT"/>
  </r>
  <r>
    <x v="2387"/>
    <d v="2025-11-14T00:00:00"/>
    <x v="187"/>
    <s v="Meera Shah"/>
    <s v="Male"/>
    <n v="47"/>
    <x v="0"/>
    <x v="0"/>
    <s v="P104"/>
    <x v="16"/>
    <x v="4"/>
    <x v="1"/>
    <n v="5000"/>
    <x v="1"/>
    <x v="336"/>
    <n v="10500"/>
    <n v="2250"/>
    <x v="4"/>
    <x v="0"/>
    <s v="Q4"/>
    <x v="1"/>
    <n v="17.649999999999999"/>
    <n v="0"/>
    <n v="15000"/>
    <n v="2250"/>
    <n v="33750000"/>
    <n v="0.17647058823529413"/>
    <x v="1"/>
    <x v="10"/>
    <s v="Nov"/>
    <x v="3"/>
    <s v="2025-Nov"/>
    <n v="9"/>
    <s v="FREQUENT"/>
  </r>
  <r>
    <x v="2388"/>
    <d v="2025-11-14T00:00:00"/>
    <x v="46"/>
    <s v="Aditya Shah"/>
    <s v="Male"/>
    <n v="58"/>
    <x v="9"/>
    <x v="0"/>
    <s v="P301"/>
    <x v="21"/>
    <x v="3"/>
    <x v="3"/>
    <n v="900"/>
    <x v="3"/>
    <x v="87"/>
    <n v="2200"/>
    <n v="1400"/>
    <x v="1"/>
    <x v="0"/>
    <s v="Q4"/>
    <x v="0"/>
    <n v="38.89"/>
    <n v="0"/>
    <n v="3600"/>
    <n v="0"/>
    <n v="0"/>
    <n v="0.3888888888888889"/>
    <x v="1"/>
    <x v="10"/>
    <s v="Nov"/>
    <x v="3"/>
    <s v="2025-Nov"/>
    <n v="12"/>
    <s v="FREQUENT"/>
  </r>
  <r>
    <x v="2389"/>
    <d v="2024-04-19T00:00:00"/>
    <x v="78"/>
    <s v="Nikhil Patel"/>
    <s v="Male"/>
    <n v="25"/>
    <x v="8"/>
    <x v="2"/>
    <s v="P501"/>
    <x v="13"/>
    <x v="5"/>
    <x v="2"/>
    <n v="550"/>
    <x v="1"/>
    <x v="233"/>
    <n v="900"/>
    <n v="35"/>
    <x v="2"/>
    <x v="0"/>
    <s v="Q2"/>
    <x v="0"/>
    <n v="3.74"/>
    <n v="0"/>
    <n v="1100"/>
    <n v="165"/>
    <n v="181500"/>
    <n v="3.7433155080213901E-2"/>
    <x v="0"/>
    <x v="7"/>
    <s v="Apr"/>
    <x v="1"/>
    <s v="2024-Apr"/>
    <n v="11"/>
    <s v="FREQUENT"/>
  </r>
  <r>
    <x v="2390"/>
    <d v="2024-01-29T00:00:00"/>
    <x v="329"/>
    <s v="Ananya Das"/>
    <s v="Female"/>
    <n v="51"/>
    <x v="0"/>
    <x v="0"/>
    <s v="P302"/>
    <x v="15"/>
    <x v="3"/>
    <x v="3"/>
    <n v="2200"/>
    <x v="4"/>
    <x v="377"/>
    <n v="5600"/>
    <n v="2320"/>
    <x v="2"/>
    <x v="0"/>
    <s v="Q1"/>
    <x v="1"/>
    <n v="29.29"/>
    <n v="0"/>
    <n v="8800"/>
    <n v="880"/>
    <n v="7744000"/>
    <n v="0.29292929292929293"/>
    <x v="0"/>
    <x v="11"/>
    <s v="Jan"/>
    <x v="0"/>
    <s v="2024-Jan"/>
    <n v="10"/>
    <s v="FREQUENT"/>
  </r>
  <r>
    <x v="2391"/>
    <d v="2024-01-12T00:00:00"/>
    <x v="395"/>
    <s v="Nikhil Iyer"/>
    <s v="Male"/>
    <n v="49"/>
    <x v="3"/>
    <x v="1"/>
    <s v="P602"/>
    <x v="18"/>
    <x v="6"/>
    <x v="0"/>
    <n v="3500"/>
    <x v="2"/>
    <x v="101"/>
    <n v="2500"/>
    <n v="825"/>
    <x v="1"/>
    <x v="0"/>
    <s v="Q1"/>
    <x v="1"/>
    <n v="24.81"/>
    <n v="0"/>
    <n v="3500"/>
    <n v="175"/>
    <n v="612500"/>
    <n v="0.24812030075187969"/>
    <x v="0"/>
    <x v="11"/>
    <s v="Jan"/>
    <x v="0"/>
    <s v="2024-Jan"/>
    <n v="7"/>
    <s v="FREQUENT"/>
  </r>
  <r>
    <x v="2392"/>
    <d v="2025-11-03T00:00:00"/>
    <x v="6"/>
    <s v="Kavya Joshi"/>
    <s v="Male"/>
    <n v="53"/>
    <x v="6"/>
    <x v="2"/>
    <s v="P603"/>
    <x v="22"/>
    <x v="6"/>
    <x v="0"/>
    <n v="1200"/>
    <x v="1"/>
    <x v="6"/>
    <n v="800"/>
    <n v="0"/>
    <x v="2"/>
    <x v="2"/>
    <s v="Q4"/>
    <x v="1"/>
    <n v="0"/>
    <n v="-800"/>
    <n v="1200"/>
    <n v="180"/>
    <n v="216000"/>
    <n v="0"/>
    <x v="1"/>
    <x v="10"/>
    <s v="Nov"/>
    <x v="3"/>
    <s v="2025-Nov"/>
    <n v="8"/>
    <s v="FREQUENT"/>
  </r>
  <r>
    <x v="2393"/>
    <d v="2024-12-29T00:00:00"/>
    <x v="319"/>
    <s v="Karan Kumar"/>
    <s v="Female"/>
    <n v="30"/>
    <x v="3"/>
    <x v="1"/>
    <s v="P105"/>
    <x v="20"/>
    <x v="4"/>
    <x v="2"/>
    <n v="22000"/>
    <x v="4"/>
    <x v="195"/>
    <n v="33000"/>
    <n v="6600"/>
    <x v="2"/>
    <x v="0"/>
    <s v="Q4"/>
    <x v="1"/>
    <n v="16.670000000000002"/>
    <n v="0"/>
    <n v="44000"/>
    <n v="4400"/>
    <n v="193600000"/>
    <n v="0.16666666666666666"/>
    <x v="0"/>
    <x v="8"/>
    <s v="Dec"/>
    <x v="3"/>
    <s v="2024-Dec"/>
    <n v="4"/>
    <s v="OCASSIONAL"/>
  </r>
  <r>
    <x v="2394"/>
    <d v="2024-10-10T00:00:00"/>
    <x v="0"/>
    <s v="Meera Malhotra"/>
    <s v="Female"/>
    <n v="56"/>
    <x v="0"/>
    <x v="0"/>
    <s v="P101"/>
    <x v="5"/>
    <x v="4"/>
    <x v="2"/>
    <n v="55000"/>
    <x v="4"/>
    <x v="102"/>
    <n v="80000"/>
    <n v="19000"/>
    <x v="4"/>
    <x v="0"/>
    <s v="Q4"/>
    <x v="0"/>
    <n v="19.190000000000001"/>
    <n v="0"/>
    <n v="110000"/>
    <n v="11000"/>
    <n v="1210000000"/>
    <n v="0.19191919191919191"/>
    <x v="0"/>
    <x v="6"/>
    <s v="Oct"/>
    <x v="3"/>
    <s v="2024-Oct"/>
    <n v="30"/>
    <s v="FREQUENT"/>
  </r>
  <r>
    <x v="2395"/>
    <d v="2025-05-30T00:00:00"/>
    <x v="54"/>
    <s v="Varun Das"/>
    <s v="Male"/>
    <n v="26"/>
    <x v="3"/>
    <x v="1"/>
    <s v="P202"/>
    <x v="1"/>
    <x v="1"/>
    <x v="0"/>
    <n v="12000"/>
    <x v="1"/>
    <x v="187"/>
    <n v="9000"/>
    <n v="1200"/>
    <x v="1"/>
    <x v="0"/>
    <s v="Q2"/>
    <x v="0"/>
    <n v="11.76"/>
    <n v="0"/>
    <n v="12000"/>
    <n v="1800"/>
    <n v="21600000"/>
    <n v="0.11764705882352941"/>
    <x v="1"/>
    <x v="1"/>
    <s v="May"/>
    <x v="1"/>
    <s v="2025-May"/>
    <n v="32"/>
    <s v="FREQUENT"/>
  </r>
  <r>
    <x v="2396"/>
    <d v="2025-02-03T00:00:00"/>
    <x v="287"/>
    <s v="Rohan Malhotra"/>
    <s v="Male"/>
    <n v="40"/>
    <x v="9"/>
    <x v="0"/>
    <s v="P503"/>
    <x v="12"/>
    <x v="5"/>
    <x v="1"/>
    <n v="450"/>
    <x v="4"/>
    <x v="64"/>
    <n v="990"/>
    <n v="225"/>
    <x v="1"/>
    <x v="0"/>
    <s v="Q1"/>
    <x v="2"/>
    <n v="18.52"/>
    <n v="0"/>
    <n v="1350"/>
    <n v="135"/>
    <n v="182250"/>
    <n v="0.18518518518518517"/>
    <x v="1"/>
    <x v="5"/>
    <s v="Feb"/>
    <x v="0"/>
    <s v="2025-Feb"/>
    <n v="6"/>
    <s v="FREQUENT"/>
  </r>
  <r>
    <x v="2397"/>
    <d v="2024-12-26T00:00:00"/>
    <x v="229"/>
    <s v="Meera Patel"/>
    <s v="Male"/>
    <n v="27"/>
    <x v="5"/>
    <x v="0"/>
    <s v="P701"/>
    <x v="8"/>
    <x v="2"/>
    <x v="0"/>
    <n v="4500"/>
    <x v="3"/>
    <x v="114"/>
    <n v="3200"/>
    <n v="1300"/>
    <x v="3"/>
    <x v="0"/>
    <s v="Q4"/>
    <x v="2"/>
    <n v="28.89"/>
    <n v="0"/>
    <n v="4500"/>
    <n v="0"/>
    <n v="0"/>
    <n v="0.28888888888888886"/>
    <x v="0"/>
    <x v="8"/>
    <s v="Dec"/>
    <x v="3"/>
    <s v="2024-Dec"/>
    <n v="6"/>
    <s v="FREQUENT"/>
  </r>
  <r>
    <x v="2398"/>
    <d v="2024-05-23T00:00:00"/>
    <x v="189"/>
    <s v="Neha Gupta"/>
    <s v="Female"/>
    <n v="53"/>
    <x v="9"/>
    <x v="0"/>
    <s v="P301"/>
    <x v="21"/>
    <x v="3"/>
    <x v="3"/>
    <n v="900"/>
    <x v="1"/>
    <x v="340"/>
    <n v="2200"/>
    <n v="860"/>
    <x v="3"/>
    <x v="0"/>
    <s v="Q2"/>
    <x v="1"/>
    <n v="28.1"/>
    <n v="0"/>
    <n v="3600"/>
    <n v="540"/>
    <n v="1944000"/>
    <n v="0.28104575163398693"/>
    <x v="0"/>
    <x v="1"/>
    <s v="May"/>
    <x v="1"/>
    <s v="2024-May"/>
    <n v="10"/>
    <s v="FREQUENT"/>
  </r>
  <r>
    <x v="2399"/>
    <d v="2025-02-07T00:00:00"/>
    <x v="347"/>
    <s v="Neha Malhotra"/>
    <s v="Male"/>
    <n v="36"/>
    <x v="4"/>
    <x v="3"/>
    <s v="P103"/>
    <x v="19"/>
    <x v="4"/>
    <x v="2"/>
    <n v="2500"/>
    <x v="0"/>
    <x v="108"/>
    <n v="3200"/>
    <n v="800"/>
    <x v="0"/>
    <x v="0"/>
    <s v="Q1"/>
    <x v="1"/>
    <n v="20"/>
    <n v="0"/>
    <n v="5000"/>
    <n v="1000"/>
    <n v="5000000"/>
    <n v="0.2"/>
    <x v="1"/>
    <x v="5"/>
    <s v="Feb"/>
    <x v="0"/>
    <s v="2025-Feb"/>
    <n v="7"/>
    <s v="FREQUENT"/>
  </r>
  <r>
    <x v="2400"/>
    <d v="2025-01-20T00:00:00"/>
    <x v="447"/>
    <s v="Riya Nair"/>
    <s v="Female"/>
    <n v="21"/>
    <x v="9"/>
    <x v="0"/>
    <s v="P502"/>
    <x v="7"/>
    <x v="5"/>
    <x v="0"/>
    <n v="700"/>
    <x v="3"/>
    <x v="32"/>
    <n v="570"/>
    <n v="130"/>
    <x v="2"/>
    <x v="0"/>
    <s v="Q1"/>
    <x v="2"/>
    <n v="18.57"/>
    <n v="0"/>
    <n v="700"/>
    <n v="0"/>
    <n v="0"/>
    <n v="0.18571428571428572"/>
    <x v="1"/>
    <x v="11"/>
    <s v="Jan"/>
    <x v="0"/>
    <s v="2025-Jan"/>
    <n v="4"/>
    <s v="OCASSIONAL"/>
  </r>
  <r>
    <x v="2401"/>
    <d v="2025-12-26T00:00:00"/>
    <x v="356"/>
    <s v="Ananya Iyer"/>
    <s v="Female"/>
    <n v="43"/>
    <x v="5"/>
    <x v="0"/>
    <s v="P503"/>
    <x v="12"/>
    <x v="5"/>
    <x v="4"/>
    <n v="450"/>
    <x v="4"/>
    <x v="227"/>
    <n v="1650"/>
    <n v="375"/>
    <x v="3"/>
    <x v="0"/>
    <s v="Q4"/>
    <x v="1"/>
    <n v="18.52"/>
    <n v="0"/>
    <n v="2250"/>
    <n v="225"/>
    <n v="506250"/>
    <n v="0.18518518518518517"/>
    <x v="1"/>
    <x v="8"/>
    <s v="Dec"/>
    <x v="3"/>
    <s v="2025-Dec"/>
    <n v="5"/>
    <s v="FREQUENT"/>
  </r>
  <r>
    <x v="2402"/>
    <d v="2024-05-12T00:00:00"/>
    <x v="71"/>
    <s v="Simran Patel"/>
    <s v="Female"/>
    <n v="26"/>
    <x v="10"/>
    <x v="3"/>
    <s v="P703"/>
    <x v="2"/>
    <x v="2"/>
    <x v="0"/>
    <n v="4000"/>
    <x v="4"/>
    <x v="376"/>
    <n v="2900"/>
    <n v="-700"/>
    <x v="1"/>
    <x v="1"/>
    <s v="Q2"/>
    <x v="0"/>
    <n v="19.440000000000001"/>
    <n v="-5800"/>
    <n v="4000"/>
    <n v="400"/>
    <n v="1600000"/>
    <n v="0.19444444444444445"/>
    <x v="0"/>
    <x v="1"/>
    <s v="May"/>
    <x v="1"/>
    <s v="2024-May"/>
    <n v="26"/>
    <s v="FREQUENT"/>
  </r>
  <r>
    <x v="2403"/>
    <d v="2024-12-22T00:00:00"/>
    <x v="219"/>
    <s v="Meera Das"/>
    <s v="Female"/>
    <n v="58"/>
    <x v="11"/>
    <x v="3"/>
    <s v="P602"/>
    <x v="18"/>
    <x v="6"/>
    <x v="2"/>
    <n v="3500"/>
    <x v="4"/>
    <x v="8"/>
    <n v="5000"/>
    <n v="1300"/>
    <x v="2"/>
    <x v="0"/>
    <s v="Q4"/>
    <x v="2"/>
    <n v="20.63"/>
    <n v="0"/>
    <n v="7000"/>
    <n v="700"/>
    <n v="4900000"/>
    <n v="0.20634920634920634"/>
    <x v="0"/>
    <x v="8"/>
    <s v="Dec"/>
    <x v="3"/>
    <s v="2024-Dec"/>
    <n v="3"/>
    <s v="REGULAR"/>
  </r>
  <r>
    <x v="2404"/>
    <d v="2024-02-16T00:00:00"/>
    <x v="252"/>
    <s v="Simran Malhotra"/>
    <s v="Female"/>
    <n v="43"/>
    <x v="5"/>
    <x v="0"/>
    <s v="P101"/>
    <x v="5"/>
    <x v="4"/>
    <x v="2"/>
    <n v="55000"/>
    <x v="1"/>
    <x v="94"/>
    <n v="80000"/>
    <n v="13500"/>
    <x v="0"/>
    <x v="0"/>
    <s v="Q1"/>
    <x v="0"/>
    <n v="14.44"/>
    <n v="0"/>
    <n v="110000"/>
    <n v="16500"/>
    <n v="1815000000"/>
    <n v="0.14438502673796791"/>
    <x v="0"/>
    <x v="5"/>
    <s v="Feb"/>
    <x v="0"/>
    <s v="2024-Feb"/>
    <n v="11"/>
    <s v="FREQUENT"/>
  </r>
  <r>
    <x v="2405"/>
    <d v="2024-04-08T00:00:00"/>
    <x v="27"/>
    <s v="Arjun Das"/>
    <s v="Male"/>
    <n v="47"/>
    <x v="10"/>
    <x v="3"/>
    <s v="P702"/>
    <x v="14"/>
    <x v="2"/>
    <x v="2"/>
    <n v="7000"/>
    <x v="2"/>
    <x v="6"/>
    <n v="10400"/>
    <n v="0"/>
    <x v="1"/>
    <x v="2"/>
    <s v="Q2"/>
    <x v="0"/>
    <n v="0"/>
    <n v="-10400"/>
    <n v="14000"/>
    <n v="700"/>
    <n v="9800000"/>
    <n v="0"/>
    <x v="0"/>
    <x v="7"/>
    <s v="Apr"/>
    <x v="1"/>
    <s v="2024-Apr"/>
    <n v="10"/>
    <s v="FREQUENT"/>
  </r>
  <r>
    <x v="2406"/>
    <d v="2025-05-02T00:00:00"/>
    <x v="91"/>
    <s v="Priya Joshi"/>
    <s v="Male"/>
    <n v="21"/>
    <x v="10"/>
    <x v="3"/>
    <s v="P303"/>
    <x v="4"/>
    <x v="3"/>
    <x v="0"/>
    <n v="3500"/>
    <x v="2"/>
    <x v="83"/>
    <n v="2300"/>
    <n v="-1025"/>
    <x v="3"/>
    <x v="1"/>
    <s v="Q2"/>
    <x v="0"/>
    <n v="30.83"/>
    <n v="-4600"/>
    <n v="3500"/>
    <n v="175"/>
    <n v="612500"/>
    <n v="0.30827067669172931"/>
    <x v="1"/>
    <x v="1"/>
    <s v="May"/>
    <x v="1"/>
    <s v="2025-May"/>
    <n v="17"/>
    <s v="FREQUENT"/>
  </r>
  <r>
    <x v="2407"/>
    <d v="2024-08-30T00:00:00"/>
    <x v="63"/>
    <s v="Varun Sharma"/>
    <s v="Female"/>
    <n v="25"/>
    <x v="11"/>
    <x v="3"/>
    <s v="P104"/>
    <x v="16"/>
    <x v="4"/>
    <x v="0"/>
    <n v="5000"/>
    <x v="4"/>
    <x v="114"/>
    <n v="3500"/>
    <n v="1000"/>
    <x v="0"/>
    <x v="0"/>
    <s v="Q3"/>
    <x v="1"/>
    <n v="22.22"/>
    <n v="0"/>
    <n v="5000"/>
    <n v="500"/>
    <n v="2500000"/>
    <n v="0.22222222222222221"/>
    <x v="0"/>
    <x v="3"/>
    <s v="Aug"/>
    <x v="2"/>
    <s v="2024-Aug"/>
    <n v="10"/>
    <s v="FREQUENT"/>
  </r>
  <r>
    <x v="2408"/>
    <d v="2025-01-28T00:00:00"/>
    <x v="262"/>
    <s v="Varun Sharma"/>
    <s v="Female"/>
    <n v="57"/>
    <x v="6"/>
    <x v="2"/>
    <s v="P403"/>
    <x v="6"/>
    <x v="0"/>
    <x v="0"/>
    <n v="2500"/>
    <x v="3"/>
    <x v="140"/>
    <n v="1500"/>
    <n v="1000"/>
    <x v="0"/>
    <x v="0"/>
    <s v="Q1"/>
    <x v="2"/>
    <n v="40"/>
    <n v="0"/>
    <n v="2500"/>
    <n v="0"/>
    <n v="0"/>
    <n v="0.4"/>
    <x v="1"/>
    <x v="11"/>
    <s v="Jan"/>
    <x v="0"/>
    <s v="2025-Jan"/>
    <n v="2"/>
    <s v="REGULAR"/>
  </r>
  <r>
    <x v="2409"/>
    <d v="2024-09-13T00:00:00"/>
    <x v="480"/>
    <s v="Varun Nair"/>
    <s v="Male"/>
    <n v="34"/>
    <x v="0"/>
    <x v="0"/>
    <s v="P104"/>
    <x v="16"/>
    <x v="4"/>
    <x v="0"/>
    <n v="5000"/>
    <x v="4"/>
    <x v="114"/>
    <n v="3500"/>
    <n v="1000"/>
    <x v="1"/>
    <x v="0"/>
    <s v="Q3"/>
    <x v="2"/>
    <n v="22.22"/>
    <n v="0"/>
    <n v="5000"/>
    <n v="500"/>
    <n v="2500000"/>
    <n v="0.22222222222222221"/>
    <x v="0"/>
    <x v="9"/>
    <s v="Sep"/>
    <x v="2"/>
    <s v="2024-Sep"/>
    <n v="1"/>
    <s v="REGULAR"/>
  </r>
  <r>
    <x v="2410"/>
    <d v="2025-03-28T00:00:00"/>
    <x v="20"/>
    <s v="Aditya Shah"/>
    <s v="Male"/>
    <n v="31"/>
    <x v="9"/>
    <x v="0"/>
    <s v="P401"/>
    <x v="0"/>
    <x v="0"/>
    <x v="2"/>
    <n v="800"/>
    <x v="1"/>
    <x v="109"/>
    <n v="1000"/>
    <n v="360"/>
    <x v="2"/>
    <x v="0"/>
    <s v="Q1"/>
    <x v="0"/>
    <n v="26.47"/>
    <n v="0"/>
    <n v="1600"/>
    <n v="240"/>
    <n v="384000"/>
    <n v="0.26470588235294118"/>
    <x v="1"/>
    <x v="0"/>
    <s v="Mar"/>
    <x v="0"/>
    <s v="2025-Mar"/>
    <n v="13"/>
    <s v="FREQUENT"/>
  </r>
  <r>
    <x v="2411"/>
    <d v="2024-06-27T00:00:00"/>
    <x v="451"/>
    <s v="Meera Malhotra"/>
    <s v="Male"/>
    <n v="54"/>
    <x v="9"/>
    <x v="0"/>
    <s v="P303"/>
    <x v="4"/>
    <x v="3"/>
    <x v="0"/>
    <n v="3500"/>
    <x v="4"/>
    <x v="30"/>
    <n v="2300"/>
    <n v="850"/>
    <x v="1"/>
    <x v="0"/>
    <s v="Q2"/>
    <x v="2"/>
    <n v="26.98"/>
    <n v="0"/>
    <n v="3500"/>
    <n v="350"/>
    <n v="1225000"/>
    <n v="0.26984126984126983"/>
    <x v="0"/>
    <x v="4"/>
    <s v="Jun"/>
    <x v="1"/>
    <s v="2024-Jun"/>
    <n v="2"/>
    <s v="REGULAR"/>
  </r>
  <r>
    <x v="2412"/>
    <d v="2024-05-16T00:00:00"/>
    <x v="89"/>
    <s v="Sneha Reddy"/>
    <s v="Female"/>
    <n v="47"/>
    <x v="2"/>
    <x v="2"/>
    <s v="P701"/>
    <x v="8"/>
    <x v="2"/>
    <x v="0"/>
    <n v="4500"/>
    <x v="3"/>
    <x v="114"/>
    <n v="3200"/>
    <n v="1300"/>
    <x v="2"/>
    <x v="0"/>
    <s v="Q2"/>
    <x v="2"/>
    <n v="28.89"/>
    <n v="0"/>
    <n v="4500"/>
    <n v="0"/>
    <n v="0"/>
    <n v="0.28888888888888886"/>
    <x v="0"/>
    <x v="1"/>
    <s v="May"/>
    <x v="1"/>
    <s v="2024-May"/>
    <n v="17"/>
    <s v="FREQUENT"/>
  </r>
  <r>
    <x v="2413"/>
    <d v="2024-09-15T00:00:00"/>
    <x v="17"/>
    <s v="Meera Verma"/>
    <s v="Male"/>
    <n v="54"/>
    <x v="8"/>
    <x v="2"/>
    <s v="P502"/>
    <x v="7"/>
    <x v="5"/>
    <x v="0"/>
    <n v="700"/>
    <x v="1"/>
    <x v="329"/>
    <n v="570"/>
    <n v="25"/>
    <x v="2"/>
    <x v="0"/>
    <s v="Q3"/>
    <x v="0"/>
    <n v="4.2"/>
    <n v="0"/>
    <n v="700"/>
    <n v="105"/>
    <n v="73500"/>
    <n v="4.2016806722689079E-2"/>
    <x v="0"/>
    <x v="9"/>
    <s v="Sep"/>
    <x v="2"/>
    <s v="2024-Sep"/>
    <n v="5"/>
    <s v="FREQUENT"/>
  </r>
  <r>
    <x v="2414"/>
    <d v="2024-07-25T00:00:00"/>
    <x v="20"/>
    <s v="Aditya Shah"/>
    <s v="Male"/>
    <n v="31"/>
    <x v="9"/>
    <x v="0"/>
    <s v="P201"/>
    <x v="9"/>
    <x v="1"/>
    <x v="0"/>
    <n v="8500"/>
    <x v="1"/>
    <x v="15"/>
    <n v="6500"/>
    <n v="725"/>
    <x v="2"/>
    <x v="0"/>
    <s v="Q3"/>
    <x v="0"/>
    <n v="10.029999999999999"/>
    <n v="0"/>
    <n v="8500"/>
    <n v="1275"/>
    <n v="10837500"/>
    <n v="0.10034602076124567"/>
    <x v="0"/>
    <x v="2"/>
    <s v="Jul"/>
    <x v="2"/>
    <s v="2024-Jul"/>
    <n v="13"/>
    <s v="FREQUENT"/>
  </r>
  <r>
    <x v="2415"/>
    <d v="2024-07-15T00:00:00"/>
    <x v="375"/>
    <s v="Aditya Verma"/>
    <s v="Female"/>
    <n v="58"/>
    <x v="2"/>
    <x v="2"/>
    <s v="P103"/>
    <x v="19"/>
    <x v="4"/>
    <x v="2"/>
    <n v="2500"/>
    <x v="4"/>
    <x v="114"/>
    <n v="3200"/>
    <n v="1300"/>
    <x v="2"/>
    <x v="0"/>
    <s v="Q3"/>
    <x v="2"/>
    <n v="28.89"/>
    <n v="0"/>
    <n v="5000"/>
    <n v="500"/>
    <n v="2500000"/>
    <n v="0.28888888888888886"/>
    <x v="0"/>
    <x v="2"/>
    <s v="Jul"/>
    <x v="2"/>
    <s v="2024-Jul"/>
    <n v="5"/>
    <s v="FREQUENT"/>
  </r>
  <r>
    <x v="2416"/>
    <d v="2025-11-15T00:00:00"/>
    <x v="192"/>
    <s v="Pooja Singh"/>
    <s v="Male"/>
    <n v="42"/>
    <x v="7"/>
    <x v="1"/>
    <s v="P104"/>
    <x v="16"/>
    <x v="4"/>
    <x v="0"/>
    <n v="5000"/>
    <x v="0"/>
    <x v="108"/>
    <n v="3500"/>
    <n v="500"/>
    <x v="1"/>
    <x v="0"/>
    <s v="Q4"/>
    <x v="2"/>
    <n v="12.5"/>
    <n v="0"/>
    <n v="5000"/>
    <n v="1000"/>
    <n v="5000000"/>
    <n v="0.125"/>
    <x v="1"/>
    <x v="10"/>
    <s v="Nov"/>
    <x v="3"/>
    <s v="2025-Nov"/>
    <n v="3"/>
    <s v="REGULAR"/>
  </r>
  <r>
    <x v="2417"/>
    <d v="2024-01-06T00:00:00"/>
    <x v="120"/>
    <s v="Vikram Singh"/>
    <s v="Female"/>
    <n v="52"/>
    <x v="11"/>
    <x v="3"/>
    <s v="P401"/>
    <x v="0"/>
    <x v="0"/>
    <x v="0"/>
    <n v="800"/>
    <x v="4"/>
    <x v="74"/>
    <n v="500"/>
    <n v="220"/>
    <x v="3"/>
    <x v="0"/>
    <s v="Q1"/>
    <x v="1"/>
    <n v="30.56"/>
    <n v="0"/>
    <n v="800"/>
    <n v="80"/>
    <n v="64000"/>
    <n v="0.30555555555555558"/>
    <x v="0"/>
    <x v="11"/>
    <s v="Jan"/>
    <x v="0"/>
    <s v="2024-Jan"/>
    <n v="8"/>
    <s v="FREQUENT"/>
  </r>
  <r>
    <x v="2418"/>
    <d v="2024-03-14T00:00:00"/>
    <x v="148"/>
    <s v="Neha Das"/>
    <s v="Male"/>
    <n v="38"/>
    <x v="9"/>
    <x v="0"/>
    <s v="P303"/>
    <x v="4"/>
    <x v="3"/>
    <x v="2"/>
    <n v="3500"/>
    <x v="2"/>
    <x v="110"/>
    <n v="4600"/>
    <n v="2050"/>
    <x v="1"/>
    <x v="0"/>
    <s v="Q1"/>
    <x v="0"/>
    <n v="30.83"/>
    <n v="0"/>
    <n v="7000"/>
    <n v="350"/>
    <n v="2450000"/>
    <n v="0.30827067669172931"/>
    <x v="0"/>
    <x v="0"/>
    <s v="Mar"/>
    <x v="0"/>
    <s v="2024-Mar"/>
    <n v="21"/>
    <s v="FREQUENT"/>
  </r>
  <r>
    <x v="2419"/>
    <d v="2025-10-19T00:00:00"/>
    <x v="354"/>
    <s v="Rohan Joshi"/>
    <s v="Male"/>
    <n v="41"/>
    <x v="9"/>
    <x v="0"/>
    <s v="P503"/>
    <x v="12"/>
    <x v="5"/>
    <x v="4"/>
    <n v="450"/>
    <x v="4"/>
    <x v="227"/>
    <n v="1650"/>
    <n v="375"/>
    <x v="2"/>
    <x v="0"/>
    <s v="Q4"/>
    <x v="1"/>
    <n v="18.52"/>
    <n v="0"/>
    <n v="2250"/>
    <n v="225"/>
    <n v="506250"/>
    <n v="0.18518518518518517"/>
    <x v="1"/>
    <x v="6"/>
    <s v="Oct"/>
    <x v="3"/>
    <s v="2025-Oct"/>
    <n v="7"/>
    <s v="FREQUENT"/>
  </r>
  <r>
    <x v="2420"/>
    <d v="2025-08-07T00:00:00"/>
    <x v="289"/>
    <s v="Aditya Gupta"/>
    <s v="Female"/>
    <n v="28"/>
    <x v="4"/>
    <x v="3"/>
    <s v="P502"/>
    <x v="7"/>
    <x v="5"/>
    <x v="0"/>
    <n v="700"/>
    <x v="4"/>
    <x v="25"/>
    <n v="570"/>
    <n v="60"/>
    <x v="2"/>
    <x v="0"/>
    <s v="Q3"/>
    <x v="2"/>
    <n v="9.52"/>
    <n v="0"/>
    <n v="700"/>
    <n v="70"/>
    <n v="49000"/>
    <n v="9.5238095238095233E-2"/>
    <x v="1"/>
    <x v="3"/>
    <s v="Aug"/>
    <x v="2"/>
    <s v="2025-Aug"/>
    <n v="5"/>
    <s v="FREQUENT"/>
  </r>
  <r>
    <x v="2421"/>
    <d v="2025-07-26T00:00:00"/>
    <x v="416"/>
    <s v="Rohan Kumar"/>
    <s v="Male"/>
    <n v="20"/>
    <x v="4"/>
    <x v="3"/>
    <s v="P105"/>
    <x v="20"/>
    <x v="4"/>
    <x v="2"/>
    <n v="22000"/>
    <x v="3"/>
    <x v="121"/>
    <n v="33000"/>
    <n v="11000"/>
    <x v="0"/>
    <x v="0"/>
    <s v="Q3"/>
    <x v="1"/>
    <n v="25"/>
    <n v="0"/>
    <n v="44000"/>
    <n v="0"/>
    <n v="0"/>
    <n v="0.25"/>
    <x v="1"/>
    <x v="2"/>
    <s v="Jul"/>
    <x v="2"/>
    <s v="2025-Jul"/>
    <n v="4"/>
    <s v="OCASSIONAL"/>
  </r>
  <r>
    <x v="2422"/>
    <d v="2025-10-02T00:00:00"/>
    <x v="143"/>
    <s v="Vikram Gupta"/>
    <s v="Male"/>
    <n v="24"/>
    <x v="2"/>
    <x v="2"/>
    <s v="P402"/>
    <x v="10"/>
    <x v="0"/>
    <x v="0"/>
    <n v="600"/>
    <x v="2"/>
    <x v="68"/>
    <n v="380"/>
    <n v="190"/>
    <x v="0"/>
    <x v="0"/>
    <s v="Q4"/>
    <x v="1"/>
    <n v="33.33"/>
    <n v="0"/>
    <n v="600"/>
    <n v="30"/>
    <n v="18000"/>
    <n v="0.33333333333333331"/>
    <x v="1"/>
    <x v="6"/>
    <s v="Oct"/>
    <x v="3"/>
    <s v="2025-Oct"/>
    <n v="12"/>
    <s v="FREQUENT"/>
  </r>
  <r>
    <x v="2423"/>
    <d v="2024-05-10T00:00:00"/>
    <x v="280"/>
    <s v="Vikram Mehta"/>
    <s v="Female"/>
    <n v="25"/>
    <x v="3"/>
    <x v="1"/>
    <s v="P503"/>
    <x v="12"/>
    <x v="5"/>
    <x v="2"/>
    <n v="450"/>
    <x v="4"/>
    <x v="89"/>
    <n v="660"/>
    <n v="150"/>
    <x v="1"/>
    <x v="0"/>
    <s v="Q2"/>
    <x v="2"/>
    <n v="18.52"/>
    <n v="0"/>
    <n v="900"/>
    <n v="90"/>
    <n v="81000"/>
    <n v="0.18518518518518517"/>
    <x v="0"/>
    <x v="1"/>
    <s v="May"/>
    <x v="1"/>
    <s v="2024-May"/>
    <n v="20"/>
    <s v="FREQUENT"/>
  </r>
  <r>
    <x v="2424"/>
    <d v="2024-08-24T00:00:00"/>
    <x v="62"/>
    <s v="Sahil Kumar"/>
    <s v="Female"/>
    <n v="31"/>
    <x v="1"/>
    <x v="1"/>
    <s v="P102"/>
    <x v="11"/>
    <x v="4"/>
    <x v="0"/>
    <n v="28000"/>
    <x v="0"/>
    <x v="81"/>
    <n v="21000"/>
    <n v="1400"/>
    <x v="2"/>
    <x v="0"/>
    <s v="Q3"/>
    <x v="2"/>
    <n v="6.25"/>
    <n v="0"/>
    <n v="28000"/>
    <n v="5600"/>
    <n v="156800000"/>
    <n v="6.25E-2"/>
    <x v="0"/>
    <x v="3"/>
    <s v="Aug"/>
    <x v="2"/>
    <s v="2024-Aug"/>
    <n v="12"/>
    <s v="FREQUENT"/>
  </r>
  <r>
    <x v="2425"/>
    <d v="2024-08-17T00:00:00"/>
    <x v="79"/>
    <s v="Meera Malhotra"/>
    <s v="Female"/>
    <n v="55"/>
    <x v="11"/>
    <x v="3"/>
    <s v="P302"/>
    <x v="15"/>
    <x v="3"/>
    <x v="0"/>
    <n v="2200"/>
    <x v="4"/>
    <x v="141"/>
    <n v="1400"/>
    <n v="580"/>
    <x v="0"/>
    <x v="0"/>
    <s v="Q3"/>
    <x v="0"/>
    <n v="29.29"/>
    <n v="0"/>
    <n v="2200"/>
    <n v="220"/>
    <n v="484000"/>
    <n v="0.29292929292929293"/>
    <x v="0"/>
    <x v="3"/>
    <s v="Aug"/>
    <x v="2"/>
    <s v="2024-Aug"/>
    <n v="9"/>
    <s v="FREQUENT"/>
  </r>
  <r>
    <x v="2426"/>
    <d v="2025-12-21T00:00:00"/>
    <x v="113"/>
    <s v="Akash Gupta"/>
    <s v="Male"/>
    <n v="52"/>
    <x v="8"/>
    <x v="2"/>
    <s v="P401"/>
    <x v="0"/>
    <x v="0"/>
    <x v="2"/>
    <n v="800"/>
    <x v="2"/>
    <x v="38"/>
    <n v="1000"/>
    <n v="520"/>
    <x v="1"/>
    <x v="0"/>
    <s v="Q4"/>
    <x v="0"/>
    <n v="34.21"/>
    <n v="0"/>
    <n v="1600"/>
    <n v="80"/>
    <n v="128000"/>
    <n v="0.34210526315789475"/>
    <x v="1"/>
    <x v="8"/>
    <s v="Dec"/>
    <x v="3"/>
    <s v="2025-Dec"/>
    <n v="20"/>
    <s v="FREQUENT"/>
  </r>
  <r>
    <x v="2427"/>
    <d v="2024-10-21T00:00:00"/>
    <x v="190"/>
    <s v="Karan Kumar"/>
    <s v="Male"/>
    <n v="32"/>
    <x v="1"/>
    <x v="1"/>
    <s v="P103"/>
    <x v="19"/>
    <x v="4"/>
    <x v="2"/>
    <n v="2500"/>
    <x v="2"/>
    <x v="80"/>
    <n v="3200"/>
    <n v="1550"/>
    <x v="2"/>
    <x v="0"/>
    <s v="Q4"/>
    <x v="2"/>
    <n v="32.630000000000003"/>
    <n v="0"/>
    <n v="5000"/>
    <n v="250"/>
    <n v="1250000"/>
    <n v="0.32631578947368423"/>
    <x v="0"/>
    <x v="6"/>
    <s v="Oct"/>
    <x v="3"/>
    <s v="2024-Oct"/>
    <n v="5"/>
    <s v="FREQUENT"/>
  </r>
  <r>
    <x v="2428"/>
    <d v="2025-06-14T00:00:00"/>
    <x v="254"/>
    <s v="Priya Kumar"/>
    <s v="Female"/>
    <n v="27"/>
    <x v="4"/>
    <x v="3"/>
    <s v="P603"/>
    <x v="22"/>
    <x v="6"/>
    <x v="0"/>
    <n v="1200"/>
    <x v="2"/>
    <x v="160"/>
    <n v="800"/>
    <n v="340"/>
    <x v="2"/>
    <x v="0"/>
    <s v="Q2"/>
    <x v="0"/>
    <n v="29.82"/>
    <n v="0"/>
    <n v="1200"/>
    <n v="60"/>
    <n v="72000"/>
    <n v="0.2982456140350877"/>
    <x v="1"/>
    <x v="4"/>
    <s v="Jun"/>
    <x v="1"/>
    <s v="2025-Jun"/>
    <n v="12"/>
    <s v="FREQUENT"/>
  </r>
  <r>
    <x v="2429"/>
    <d v="2024-02-28T00:00:00"/>
    <x v="386"/>
    <s v="Meera Malhotra"/>
    <s v="Female"/>
    <n v="42"/>
    <x v="11"/>
    <x v="3"/>
    <s v="P601"/>
    <x v="17"/>
    <x v="6"/>
    <x v="2"/>
    <n v="3000"/>
    <x v="2"/>
    <x v="41"/>
    <n v="4200"/>
    <n v="1500"/>
    <x v="3"/>
    <x v="0"/>
    <s v="Q1"/>
    <x v="1"/>
    <n v="26.32"/>
    <n v="0"/>
    <n v="6000"/>
    <n v="300"/>
    <n v="1800000"/>
    <n v="0.26315789473684209"/>
    <x v="0"/>
    <x v="5"/>
    <s v="Feb"/>
    <x v="0"/>
    <s v="2024-Feb"/>
    <n v="5"/>
    <s v="FREQUENT"/>
  </r>
  <r>
    <x v="2430"/>
    <d v="2025-04-27T00:00:00"/>
    <x v="432"/>
    <s v="Karan Sharma"/>
    <s v="Male"/>
    <n v="60"/>
    <x v="7"/>
    <x v="1"/>
    <s v="P301"/>
    <x v="21"/>
    <x v="3"/>
    <x v="0"/>
    <n v="900"/>
    <x v="4"/>
    <x v="89"/>
    <n v="550"/>
    <n v="260"/>
    <x v="3"/>
    <x v="0"/>
    <s v="Q2"/>
    <x v="2"/>
    <n v="32.1"/>
    <n v="0"/>
    <n v="900"/>
    <n v="90"/>
    <n v="81000"/>
    <n v="0.32098765432098764"/>
    <x v="1"/>
    <x v="7"/>
    <s v="Apr"/>
    <x v="1"/>
    <s v="2025-Apr"/>
    <n v="2"/>
    <s v="REGULAR"/>
  </r>
  <r>
    <x v="2431"/>
    <d v="2025-03-07T00:00:00"/>
    <x v="342"/>
    <s v="Karan Patel"/>
    <s v="Female"/>
    <n v="55"/>
    <x v="10"/>
    <x v="3"/>
    <s v="P301"/>
    <x v="21"/>
    <x v="3"/>
    <x v="0"/>
    <n v="900"/>
    <x v="2"/>
    <x v="6"/>
    <n v="550"/>
    <n v="0"/>
    <x v="1"/>
    <x v="2"/>
    <s v="Q1"/>
    <x v="1"/>
    <n v="0"/>
    <n v="-550"/>
    <n v="900"/>
    <n v="45"/>
    <n v="40500"/>
    <n v="0"/>
    <x v="1"/>
    <x v="0"/>
    <s v="Mar"/>
    <x v="0"/>
    <s v="2025-Mar"/>
    <n v="4"/>
    <s v="OCASSIONAL"/>
  </r>
  <r>
    <x v="2432"/>
    <d v="2024-03-01T00:00:00"/>
    <x v="87"/>
    <s v="Riya Patel"/>
    <s v="Female"/>
    <n v="33"/>
    <x v="10"/>
    <x v="3"/>
    <s v="P105"/>
    <x v="20"/>
    <x v="4"/>
    <x v="1"/>
    <n v="22000"/>
    <x v="4"/>
    <x v="265"/>
    <n v="49500"/>
    <n v="9900"/>
    <x v="1"/>
    <x v="0"/>
    <s v="Q1"/>
    <x v="1"/>
    <n v="16.670000000000002"/>
    <n v="0"/>
    <n v="66000"/>
    <n v="6600"/>
    <n v="435600000"/>
    <n v="0.16666666666666666"/>
    <x v="0"/>
    <x v="0"/>
    <s v="Mar"/>
    <x v="0"/>
    <s v="2024-Mar"/>
    <n v="8"/>
    <s v="FREQUENT"/>
  </r>
  <r>
    <x v="2433"/>
    <d v="2024-12-03T00:00:00"/>
    <x v="49"/>
    <s v="Simran Reddy"/>
    <s v="Female"/>
    <n v="24"/>
    <x v="0"/>
    <x v="0"/>
    <s v="P702"/>
    <x v="14"/>
    <x v="2"/>
    <x v="3"/>
    <n v="7000"/>
    <x v="2"/>
    <x v="246"/>
    <n v="20800"/>
    <n v="5800"/>
    <x v="0"/>
    <x v="0"/>
    <s v="Q4"/>
    <x v="1"/>
    <n v="21.8"/>
    <n v="0"/>
    <n v="28000"/>
    <n v="1400"/>
    <n v="39200000"/>
    <n v="0.21804511278195488"/>
    <x v="0"/>
    <x v="8"/>
    <s v="Dec"/>
    <x v="3"/>
    <s v="2024-Dec"/>
    <n v="6"/>
    <s v="FREQUENT"/>
  </r>
  <r>
    <x v="2434"/>
    <d v="2025-05-20T00:00:00"/>
    <x v="286"/>
    <s v="Arjun Joshi"/>
    <s v="Female"/>
    <n v="51"/>
    <x v="8"/>
    <x v="2"/>
    <s v="P103"/>
    <x v="19"/>
    <x v="4"/>
    <x v="0"/>
    <n v="2500"/>
    <x v="1"/>
    <x v="35"/>
    <n v="1600"/>
    <n v="525"/>
    <x v="0"/>
    <x v="0"/>
    <s v="Q2"/>
    <x v="2"/>
    <n v="24.71"/>
    <n v="0"/>
    <n v="2500"/>
    <n v="375"/>
    <n v="937500"/>
    <n v="0.24705882352941178"/>
    <x v="1"/>
    <x v="1"/>
    <s v="May"/>
    <x v="1"/>
    <s v="2025-May"/>
    <n v="9"/>
    <s v="FREQUENT"/>
  </r>
  <r>
    <x v="2435"/>
    <d v="2025-09-16T00:00:00"/>
    <x v="372"/>
    <s v="Pooja Mishra"/>
    <s v="Male"/>
    <n v="33"/>
    <x v="2"/>
    <x v="2"/>
    <s v="P703"/>
    <x v="2"/>
    <x v="2"/>
    <x v="3"/>
    <n v="4000"/>
    <x v="4"/>
    <x v="318"/>
    <n v="11600"/>
    <n v="2800"/>
    <x v="0"/>
    <x v="0"/>
    <s v="Q3"/>
    <x v="2"/>
    <n v="19.440000000000001"/>
    <n v="0"/>
    <n v="16000"/>
    <n v="1600"/>
    <n v="25600000"/>
    <n v="0.19444444444444445"/>
    <x v="1"/>
    <x v="9"/>
    <s v="Sep"/>
    <x v="2"/>
    <s v="2025-Sep"/>
    <n v="3"/>
    <s v="REGULAR"/>
  </r>
  <r>
    <x v="2436"/>
    <d v="2024-12-20T00:00:00"/>
    <x v="434"/>
    <s v="Sneha Kumar"/>
    <s v="Male"/>
    <n v="31"/>
    <x v="5"/>
    <x v="0"/>
    <s v="P103"/>
    <x v="19"/>
    <x v="4"/>
    <x v="2"/>
    <n v="2500"/>
    <x v="1"/>
    <x v="133"/>
    <n v="3200"/>
    <n v="1050"/>
    <x v="0"/>
    <x v="0"/>
    <s v="Q4"/>
    <x v="2"/>
    <n v="24.71"/>
    <n v="0"/>
    <n v="5000"/>
    <n v="750"/>
    <n v="3750000"/>
    <n v="0.24705882352941178"/>
    <x v="0"/>
    <x v="8"/>
    <s v="Dec"/>
    <x v="3"/>
    <s v="2024-Dec"/>
    <n v="2"/>
    <s v="REGULAR"/>
  </r>
  <r>
    <x v="2437"/>
    <d v="2025-09-19T00:00:00"/>
    <x v="64"/>
    <s v="Pooja Mishra"/>
    <s v="Female"/>
    <n v="23"/>
    <x v="6"/>
    <x v="2"/>
    <s v="P103"/>
    <x v="19"/>
    <x v="4"/>
    <x v="1"/>
    <n v="2500"/>
    <x v="5"/>
    <x v="378"/>
    <n v="4800"/>
    <n v="825"/>
    <x v="0"/>
    <x v="0"/>
    <s v="Q3"/>
    <x v="1"/>
    <n v="14.67"/>
    <n v="0"/>
    <n v="7500"/>
    <n v="1875"/>
    <n v="14062500"/>
    <n v="0.14666666666666667"/>
    <x v="1"/>
    <x v="9"/>
    <s v="Sep"/>
    <x v="2"/>
    <s v="2025-Sep"/>
    <n v="13"/>
    <s v="FREQUENT"/>
  </r>
  <r>
    <x v="2438"/>
    <d v="2024-05-12T00:00:00"/>
    <x v="14"/>
    <s v="Nikhil Nair"/>
    <s v="Female"/>
    <n v="47"/>
    <x v="9"/>
    <x v="0"/>
    <s v="P301"/>
    <x v="21"/>
    <x v="3"/>
    <x v="1"/>
    <n v="900"/>
    <x v="4"/>
    <x v="194"/>
    <n v="1650"/>
    <n v="780"/>
    <x v="3"/>
    <x v="0"/>
    <s v="Q2"/>
    <x v="0"/>
    <n v="32.1"/>
    <n v="0"/>
    <n v="2700"/>
    <n v="270"/>
    <n v="729000"/>
    <n v="0.32098765432098764"/>
    <x v="0"/>
    <x v="1"/>
    <s v="May"/>
    <x v="1"/>
    <s v="2024-May"/>
    <n v="10"/>
    <s v="FREQUENT"/>
  </r>
  <r>
    <x v="2439"/>
    <d v="2025-05-23T00:00:00"/>
    <x v="8"/>
    <s v="Akash Mehta"/>
    <s v="Female"/>
    <n v="59"/>
    <x v="2"/>
    <x v="2"/>
    <s v="P503"/>
    <x v="12"/>
    <x v="5"/>
    <x v="2"/>
    <n v="450"/>
    <x v="2"/>
    <x v="135"/>
    <n v="660"/>
    <n v="195"/>
    <x v="1"/>
    <x v="0"/>
    <s v="Q2"/>
    <x v="1"/>
    <n v="22.81"/>
    <n v="0"/>
    <n v="900"/>
    <n v="45"/>
    <n v="40500"/>
    <n v="0.22807017543859648"/>
    <x v="1"/>
    <x v="1"/>
    <s v="May"/>
    <x v="1"/>
    <s v="2025-May"/>
    <n v="11"/>
    <s v="FREQUENT"/>
  </r>
  <r>
    <x v="2440"/>
    <d v="2025-05-04T00:00:00"/>
    <x v="456"/>
    <s v="Varun Patel"/>
    <s v="Male"/>
    <n v="34"/>
    <x v="6"/>
    <x v="2"/>
    <s v="P302"/>
    <x v="15"/>
    <x v="3"/>
    <x v="0"/>
    <n v="2200"/>
    <x v="4"/>
    <x v="141"/>
    <n v="1400"/>
    <n v="580"/>
    <x v="3"/>
    <x v="0"/>
    <s v="Q2"/>
    <x v="0"/>
    <n v="29.29"/>
    <n v="0"/>
    <n v="2200"/>
    <n v="220"/>
    <n v="484000"/>
    <n v="0.29292929292929293"/>
    <x v="1"/>
    <x v="1"/>
    <s v="May"/>
    <x v="1"/>
    <s v="2025-May"/>
    <n v="9"/>
    <s v="FREQUENT"/>
  </r>
  <r>
    <x v="2441"/>
    <d v="2024-08-21T00:00:00"/>
    <x v="228"/>
    <s v="Priya Singh"/>
    <s v="Male"/>
    <n v="49"/>
    <x v="3"/>
    <x v="1"/>
    <s v="P101"/>
    <x v="5"/>
    <x v="4"/>
    <x v="0"/>
    <n v="55000"/>
    <x v="5"/>
    <x v="84"/>
    <n v="40000"/>
    <n v="1250"/>
    <x v="0"/>
    <x v="0"/>
    <s v="Q3"/>
    <x v="0"/>
    <n v="3.03"/>
    <n v="0"/>
    <n v="55000"/>
    <n v="13750"/>
    <n v="756250000"/>
    <n v="3.0303030303030304E-2"/>
    <x v="0"/>
    <x v="3"/>
    <s v="Aug"/>
    <x v="2"/>
    <s v="2024-Aug"/>
    <n v="16"/>
    <s v="FREQUENT"/>
  </r>
  <r>
    <x v="2442"/>
    <d v="2024-07-19T00:00:00"/>
    <x v="57"/>
    <s v="Sneha Singh"/>
    <s v="Male"/>
    <n v="55"/>
    <x v="8"/>
    <x v="2"/>
    <s v="P601"/>
    <x v="17"/>
    <x v="6"/>
    <x v="0"/>
    <n v="3000"/>
    <x v="3"/>
    <x v="123"/>
    <n v="2100"/>
    <n v="900"/>
    <x v="2"/>
    <x v="0"/>
    <s v="Q3"/>
    <x v="2"/>
    <n v="30"/>
    <n v="0"/>
    <n v="3000"/>
    <n v="0"/>
    <n v="0"/>
    <n v="0.3"/>
    <x v="0"/>
    <x v="2"/>
    <s v="Jul"/>
    <x v="2"/>
    <s v="2024-Jul"/>
    <n v="6"/>
    <s v="FREQUENT"/>
  </r>
  <r>
    <x v="2443"/>
    <d v="2025-12-01T00:00:00"/>
    <x v="269"/>
    <s v="Amit Singh"/>
    <s v="Female"/>
    <n v="52"/>
    <x v="7"/>
    <x v="1"/>
    <s v="P101"/>
    <x v="5"/>
    <x v="4"/>
    <x v="2"/>
    <n v="55000"/>
    <x v="1"/>
    <x v="94"/>
    <n v="80000"/>
    <n v="13500"/>
    <x v="2"/>
    <x v="0"/>
    <s v="Q4"/>
    <x v="0"/>
    <n v="14.44"/>
    <n v="0"/>
    <n v="110000"/>
    <n v="16500"/>
    <n v="1815000000"/>
    <n v="0.14438502673796791"/>
    <x v="1"/>
    <x v="8"/>
    <s v="Dec"/>
    <x v="3"/>
    <s v="2025-Dec"/>
    <n v="15"/>
    <s v="FREQUENT"/>
  </r>
  <r>
    <x v="2444"/>
    <d v="2025-01-21T00:00:00"/>
    <x v="182"/>
    <s v="Vikram Shah"/>
    <s v="Male"/>
    <n v="26"/>
    <x v="8"/>
    <x v="2"/>
    <s v="P703"/>
    <x v="2"/>
    <x v="2"/>
    <x v="0"/>
    <n v="4000"/>
    <x v="4"/>
    <x v="87"/>
    <n v="2900"/>
    <n v="700"/>
    <x v="1"/>
    <x v="0"/>
    <s v="Q1"/>
    <x v="1"/>
    <n v="19.440000000000001"/>
    <n v="0"/>
    <n v="4000"/>
    <n v="400"/>
    <n v="1600000"/>
    <n v="0.19444444444444445"/>
    <x v="1"/>
    <x v="11"/>
    <s v="Jan"/>
    <x v="0"/>
    <s v="2025-Jan"/>
    <n v="14"/>
    <s v="FREQUENT"/>
  </r>
  <r>
    <x v="2445"/>
    <d v="2025-07-16T00:00:00"/>
    <x v="481"/>
    <s v="Rahul Sharma"/>
    <s v="Male"/>
    <n v="26"/>
    <x v="0"/>
    <x v="0"/>
    <s v="P105"/>
    <x v="20"/>
    <x v="4"/>
    <x v="0"/>
    <n v="22000"/>
    <x v="3"/>
    <x v="49"/>
    <n v="16500"/>
    <n v="5500"/>
    <x v="1"/>
    <x v="0"/>
    <s v="Q3"/>
    <x v="1"/>
    <n v="25"/>
    <n v="0"/>
    <n v="22000"/>
    <n v="0"/>
    <n v="0"/>
    <n v="0.25"/>
    <x v="1"/>
    <x v="2"/>
    <s v="Jul"/>
    <x v="2"/>
    <s v="2025-Jul"/>
    <n v="3"/>
    <s v="REGULAR"/>
  </r>
  <r>
    <x v="2446"/>
    <d v="2025-09-22T00:00:00"/>
    <x v="10"/>
    <s v="Pooja Mehta"/>
    <s v="Male"/>
    <n v="36"/>
    <x v="2"/>
    <x v="2"/>
    <s v="P401"/>
    <x v="0"/>
    <x v="0"/>
    <x v="0"/>
    <n v="800"/>
    <x v="3"/>
    <x v="139"/>
    <n v="500"/>
    <n v="300"/>
    <x v="1"/>
    <x v="0"/>
    <s v="Q3"/>
    <x v="0"/>
    <n v="37.5"/>
    <n v="0"/>
    <n v="800"/>
    <n v="0"/>
    <n v="0"/>
    <n v="0.375"/>
    <x v="1"/>
    <x v="9"/>
    <s v="Sep"/>
    <x v="2"/>
    <s v="2025-Sep"/>
    <n v="23"/>
    <s v="FREQUENT"/>
  </r>
  <r>
    <x v="2447"/>
    <d v="2024-02-29T00:00:00"/>
    <x v="212"/>
    <s v="Neha Shah"/>
    <s v="Male"/>
    <n v="33"/>
    <x v="9"/>
    <x v="0"/>
    <s v="P203"/>
    <x v="3"/>
    <x v="1"/>
    <x v="0"/>
    <n v="35000"/>
    <x v="2"/>
    <x v="3"/>
    <n v="27000"/>
    <n v="6250"/>
    <x v="1"/>
    <x v="0"/>
    <s v="Q1"/>
    <x v="0"/>
    <n v="18.8"/>
    <n v="0"/>
    <n v="35000"/>
    <n v="1750"/>
    <n v="61250000"/>
    <n v="0.18796992481203006"/>
    <x v="0"/>
    <x v="5"/>
    <s v="Feb"/>
    <x v="0"/>
    <s v="2024-Feb"/>
    <n v="13"/>
    <s v="FREQUENT"/>
  </r>
  <r>
    <x v="2448"/>
    <d v="2024-08-20T00:00:00"/>
    <x v="241"/>
    <s v="Varun Kumar"/>
    <s v="Male"/>
    <n v="52"/>
    <x v="2"/>
    <x v="2"/>
    <s v="P403"/>
    <x v="6"/>
    <x v="0"/>
    <x v="2"/>
    <n v="2500"/>
    <x v="3"/>
    <x v="6"/>
    <n v="3000"/>
    <n v="0"/>
    <x v="3"/>
    <x v="2"/>
    <s v="Q3"/>
    <x v="0"/>
    <n v="0"/>
    <n v="-3000"/>
    <n v="5000"/>
    <n v="0"/>
    <n v="0"/>
    <n v="0"/>
    <x v="0"/>
    <x v="3"/>
    <s v="Aug"/>
    <x v="2"/>
    <s v="2024-Aug"/>
    <n v="23"/>
    <s v="FREQUENT"/>
  </r>
  <r>
    <x v="2449"/>
    <d v="2025-07-03T00:00:00"/>
    <x v="258"/>
    <s v="Priya Verma"/>
    <s v="Female"/>
    <n v="37"/>
    <x v="5"/>
    <x v="0"/>
    <s v="P602"/>
    <x v="18"/>
    <x v="6"/>
    <x v="3"/>
    <n v="3500"/>
    <x v="2"/>
    <x v="105"/>
    <n v="10000"/>
    <n v="3300"/>
    <x v="1"/>
    <x v="0"/>
    <s v="Q3"/>
    <x v="2"/>
    <n v="24.81"/>
    <n v="0"/>
    <n v="14000"/>
    <n v="700"/>
    <n v="9800000"/>
    <n v="0.24812030075187969"/>
    <x v="1"/>
    <x v="2"/>
    <s v="Jul"/>
    <x v="2"/>
    <s v="2025-Jul"/>
    <n v="2"/>
    <s v="REGULAR"/>
  </r>
  <r>
    <x v="2450"/>
    <d v="2024-09-12T00:00:00"/>
    <x v="64"/>
    <s v="Pooja Mishra"/>
    <s v="Female"/>
    <n v="23"/>
    <x v="6"/>
    <x v="2"/>
    <s v="P102"/>
    <x v="11"/>
    <x v="4"/>
    <x v="0"/>
    <n v="28000"/>
    <x v="1"/>
    <x v="66"/>
    <n v="21000"/>
    <n v="2800"/>
    <x v="1"/>
    <x v="0"/>
    <s v="Q3"/>
    <x v="1"/>
    <n v="11.76"/>
    <n v="0"/>
    <n v="28000"/>
    <n v="4200"/>
    <n v="117600000"/>
    <n v="0.11764705882352941"/>
    <x v="0"/>
    <x v="9"/>
    <s v="Sep"/>
    <x v="2"/>
    <s v="2024-Sep"/>
    <n v="13"/>
    <s v="FREQUENT"/>
  </r>
  <r>
    <x v="2451"/>
    <d v="2024-07-03T00:00:00"/>
    <x v="473"/>
    <s v="Neha Verma"/>
    <s v="Female"/>
    <n v="39"/>
    <x v="6"/>
    <x v="2"/>
    <s v="P302"/>
    <x v="15"/>
    <x v="3"/>
    <x v="0"/>
    <n v="2200"/>
    <x v="2"/>
    <x v="95"/>
    <n v="1400"/>
    <n v="690"/>
    <x v="1"/>
    <x v="0"/>
    <s v="Q3"/>
    <x v="2"/>
    <n v="33.01"/>
    <n v="0"/>
    <n v="2200"/>
    <n v="110"/>
    <n v="242000"/>
    <n v="0.33014354066985646"/>
    <x v="0"/>
    <x v="2"/>
    <s v="Jul"/>
    <x v="2"/>
    <s v="2024-Jul"/>
    <n v="3"/>
    <s v="REGULAR"/>
  </r>
  <r>
    <x v="2452"/>
    <d v="2025-11-01T00:00:00"/>
    <x v="37"/>
    <s v="Nikhil Verma"/>
    <s v="Female"/>
    <n v="41"/>
    <x v="3"/>
    <x v="1"/>
    <s v="P203"/>
    <x v="3"/>
    <x v="1"/>
    <x v="0"/>
    <n v="35000"/>
    <x v="2"/>
    <x v="3"/>
    <n v="27000"/>
    <n v="6250"/>
    <x v="4"/>
    <x v="0"/>
    <s v="Q4"/>
    <x v="1"/>
    <n v="18.8"/>
    <n v="0"/>
    <n v="35000"/>
    <n v="1750"/>
    <n v="61250000"/>
    <n v="0.18796992481203006"/>
    <x v="1"/>
    <x v="10"/>
    <s v="Nov"/>
    <x v="3"/>
    <s v="2025-Nov"/>
    <n v="9"/>
    <s v="FREQUENT"/>
  </r>
  <r>
    <x v="2453"/>
    <d v="2025-02-11T00:00:00"/>
    <x v="59"/>
    <s v="Karan Iyer"/>
    <s v="Male"/>
    <n v="53"/>
    <x v="4"/>
    <x v="3"/>
    <s v="P502"/>
    <x v="7"/>
    <x v="5"/>
    <x v="1"/>
    <n v="700"/>
    <x v="1"/>
    <x v="82"/>
    <n v="1710"/>
    <n v="75"/>
    <x v="3"/>
    <x v="0"/>
    <s v="Q1"/>
    <x v="2"/>
    <n v="4.2"/>
    <n v="0"/>
    <n v="2100"/>
    <n v="315"/>
    <n v="661500"/>
    <n v="4.2016806722689079E-2"/>
    <x v="1"/>
    <x v="5"/>
    <s v="Feb"/>
    <x v="0"/>
    <s v="2025-Feb"/>
    <n v="4"/>
    <s v="OCASSIONAL"/>
  </r>
  <r>
    <x v="2454"/>
    <d v="2024-03-19T00:00:00"/>
    <x v="144"/>
    <s v="Kavya Shah"/>
    <s v="Male"/>
    <n v="27"/>
    <x v="3"/>
    <x v="1"/>
    <s v="P301"/>
    <x v="21"/>
    <x v="3"/>
    <x v="2"/>
    <n v="900"/>
    <x v="4"/>
    <x v="85"/>
    <n v="1100"/>
    <n v="520"/>
    <x v="0"/>
    <x v="0"/>
    <s v="Q1"/>
    <x v="0"/>
    <n v="32.1"/>
    <n v="0"/>
    <n v="1800"/>
    <n v="180"/>
    <n v="324000"/>
    <n v="0.32098765432098764"/>
    <x v="0"/>
    <x v="0"/>
    <s v="Mar"/>
    <x v="0"/>
    <s v="2024-Mar"/>
    <n v="26"/>
    <s v="FREQUENT"/>
  </r>
  <r>
    <x v="2455"/>
    <d v="2025-12-23T00:00:00"/>
    <x v="144"/>
    <s v="Kavya Shah"/>
    <s v="Male"/>
    <n v="27"/>
    <x v="3"/>
    <x v="1"/>
    <s v="P401"/>
    <x v="0"/>
    <x v="0"/>
    <x v="2"/>
    <n v="800"/>
    <x v="2"/>
    <x v="38"/>
    <n v="1000"/>
    <n v="520"/>
    <x v="0"/>
    <x v="0"/>
    <s v="Q4"/>
    <x v="0"/>
    <n v="34.21"/>
    <n v="0"/>
    <n v="1600"/>
    <n v="80"/>
    <n v="128000"/>
    <n v="0.34210526315789475"/>
    <x v="1"/>
    <x v="8"/>
    <s v="Dec"/>
    <x v="3"/>
    <s v="2025-Dec"/>
    <n v="26"/>
    <s v="FREQUENT"/>
  </r>
  <r>
    <x v="2456"/>
    <d v="2025-03-30T00:00:00"/>
    <x v="459"/>
    <s v="Riya Sharma"/>
    <s v="Female"/>
    <n v="27"/>
    <x v="7"/>
    <x v="1"/>
    <s v="P703"/>
    <x v="2"/>
    <x v="2"/>
    <x v="0"/>
    <n v="4000"/>
    <x v="4"/>
    <x v="87"/>
    <n v="2900"/>
    <n v="700"/>
    <x v="1"/>
    <x v="0"/>
    <s v="Q1"/>
    <x v="2"/>
    <n v="19.440000000000001"/>
    <n v="0"/>
    <n v="4000"/>
    <n v="400"/>
    <n v="1600000"/>
    <n v="0.19444444444444445"/>
    <x v="1"/>
    <x v="0"/>
    <s v="Mar"/>
    <x v="0"/>
    <s v="2025-Mar"/>
    <n v="2"/>
    <s v="REGULAR"/>
  </r>
  <r>
    <x v="2457"/>
    <d v="2025-07-18T00:00:00"/>
    <x v="228"/>
    <s v="Priya Singh"/>
    <s v="Male"/>
    <n v="49"/>
    <x v="3"/>
    <x v="1"/>
    <s v="P302"/>
    <x v="15"/>
    <x v="3"/>
    <x v="3"/>
    <n v="2200"/>
    <x v="2"/>
    <x v="291"/>
    <n v="5600"/>
    <n v="2760"/>
    <x v="0"/>
    <x v="0"/>
    <s v="Q3"/>
    <x v="0"/>
    <n v="33.01"/>
    <n v="0"/>
    <n v="8800"/>
    <n v="440"/>
    <n v="3872000"/>
    <n v="0.33014354066985646"/>
    <x v="1"/>
    <x v="2"/>
    <s v="Jul"/>
    <x v="2"/>
    <s v="2025-Jul"/>
    <n v="16"/>
    <s v="FREQUENT"/>
  </r>
  <r>
    <x v="2458"/>
    <d v="2024-09-30T00:00:00"/>
    <x v="357"/>
    <s v="Akash Kumar"/>
    <s v="Female"/>
    <n v="47"/>
    <x v="4"/>
    <x v="3"/>
    <s v="P303"/>
    <x v="4"/>
    <x v="3"/>
    <x v="1"/>
    <n v="3500"/>
    <x v="2"/>
    <x v="88"/>
    <n v="6900"/>
    <n v="3075"/>
    <x v="3"/>
    <x v="0"/>
    <s v="Q3"/>
    <x v="1"/>
    <n v="30.83"/>
    <n v="0"/>
    <n v="10500"/>
    <n v="525"/>
    <n v="5512500"/>
    <n v="0.30827067669172931"/>
    <x v="0"/>
    <x v="9"/>
    <s v="Sep"/>
    <x v="2"/>
    <s v="2024-Sep"/>
    <n v="8"/>
    <s v="FREQUENT"/>
  </r>
  <r>
    <x v="2459"/>
    <d v="2024-02-25T00:00:00"/>
    <x v="88"/>
    <s v="Rahul Verma"/>
    <s v="Male"/>
    <n v="31"/>
    <x v="6"/>
    <x v="2"/>
    <s v="P401"/>
    <x v="0"/>
    <x v="0"/>
    <x v="3"/>
    <n v="800"/>
    <x v="2"/>
    <x v="26"/>
    <n v="2000"/>
    <n v="1040"/>
    <x v="0"/>
    <x v="0"/>
    <s v="Q1"/>
    <x v="1"/>
    <n v="34.21"/>
    <n v="0"/>
    <n v="3200"/>
    <n v="160"/>
    <n v="512000"/>
    <n v="0.34210526315789475"/>
    <x v="0"/>
    <x v="5"/>
    <s v="Feb"/>
    <x v="0"/>
    <s v="2024-Feb"/>
    <n v="12"/>
    <s v="FREQUENT"/>
  </r>
  <r>
    <x v="2460"/>
    <d v="2025-09-28T00:00:00"/>
    <x v="152"/>
    <s v="Kavya Malhotra"/>
    <s v="Male"/>
    <n v="37"/>
    <x v="8"/>
    <x v="2"/>
    <s v="P502"/>
    <x v="7"/>
    <x v="5"/>
    <x v="1"/>
    <n v="700"/>
    <x v="2"/>
    <x v="234"/>
    <n v="1710"/>
    <n v="285"/>
    <x v="1"/>
    <x v="0"/>
    <s v="Q3"/>
    <x v="2"/>
    <n v="14.29"/>
    <n v="0"/>
    <n v="2100"/>
    <n v="105"/>
    <n v="220500"/>
    <n v="0.14285714285714285"/>
    <x v="1"/>
    <x v="9"/>
    <s v="Sep"/>
    <x v="2"/>
    <s v="2025-Sep"/>
    <n v="8"/>
    <s v="FREQUENT"/>
  </r>
  <r>
    <x v="2461"/>
    <d v="2024-05-20T00:00:00"/>
    <x v="316"/>
    <s v="Arjun Gupta"/>
    <s v="Female"/>
    <n v="43"/>
    <x v="5"/>
    <x v="0"/>
    <s v="P503"/>
    <x v="12"/>
    <x v="5"/>
    <x v="2"/>
    <n v="450"/>
    <x v="2"/>
    <x v="135"/>
    <n v="660"/>
    <n v="195"/>
    <x v="1"/>
    <x v="0"/>
    <s v="Q2"/>
    <x v="0"/>
    <n v="22.81"/>
    <n v="0"/>
    <n v="900"/>
    <n v="45"/>
    <n v="40500"/>
    <n v="0.22807017543859648"/>
    <x v="0"/>
    <x v="1"/>
    <s v="May"/>
    <x v="1"/>
    <s v="2024-May"/>
    <n v="5"/>
    <s v="FREQUENT"/>
  </r>
  <r>
    <x v="2462"/>
    <d v="2024-08-03T00:00:00"/>
    <x v="96"/>
    <s v="Varun Verma"/>
    <s v="Female"/>
    <n v="35"/>
    <x v="10"/>
    <x v="3"/>
    <s v="P104"/>
    <x v="16"/>
    <x v="4"/>
    <x v="0"/>
    <n v="5000"/>
    <x v="0"/>
    <x v="108"/>
    <n v="3500"/>
    <n v="500"/>
    <x v="1"/>
    <x v="0"/>
    <s v="Q3"/>
    <x v="1"/>
    <n v="12.5"/>
    <n v="0"/>
    <n v="5000"/>
    <n v="1000"/>
    <n v="5000000"/>
    <n v="0.125"/>
    <x v="0"/>
    <x v="3"/>
    <s v="Aug"/>
    <x v="2"/>
    <s v="2024-Aug"/>
    <n v="12"/>
    <s v="FREQUENT"/>
  </r>
  <r>
    <x v="2463"/>
    <d v="2024-05-25T00:00:00"/>
    <x v="309"/>
    <s v="Karan Patel"/>
    <s v="Male"/>
    <n v="35"/>
    <x v="6"/>
    <x v="2"/>
    <s v="P102"/>
    <x v="11"/>
    <x v="4"/>
    <x v="0"/>
    <n v="28000"/>
    <x v="1"/>
    <x v="66"/>
    <n v="21000"/>
    <n v="2800"/>
    <x v="4"/>
    <x v="0"/>
    <s v="Q2"/>
    <x v="2"/>
    <n v="11.76"/>
    <n v="0"/>
    <n v="28000"/>
    <n v="4200"/>
    <n v="117600000"/>
    <n v="0.11764705882352941"/>
    <x v="0"/>
    <x v="1"/>
    <s v="May"/>
    <x v="1"/>
    <s v="2024-May"/>
    <n v="2"/>
    <s v="REGULAR"/>
  </r>
  <r>
    <x v="2464"/>
    <d v="2025-10-27T00:00:00"/>
    <x v="482"/>
    <s v="Karan Patel"/>
    <s v="Female"/>
    <n v="24"/>
    <x v="7"/>
    <x v="1"/>
    <s v="P501"/>
    <x v="13"/>
    <x v="5"/>
    <x v="4"/>
    <n v="550"/>
    <x v="3"/>
    <x v="359"/>
    <n v="2250"/>
    <n v="500"/>
    <x v="4"/>
    <x v="0"/>
    <s v="Q4"/>
    <x v="2"/>
    <n v="18.18"/>
    <n v="0"/>
    <n v="2750"/>
    <n v="0"/>
    <n v="0"/>
    <n v="0.18181818181818182"/>
    <x v="1"/>
    <x v="6"/>
    <s v="Oct"/>
    <x v="3"/>
    <s v="2025-Oct"/>
    <n v="1"/>
    <s v="REGULAR"/>
  </r>
  <r>
    <x v="2465"/>
    <d v="2024-02-04T00:00:00"/>
    <x v="66"/>
    <s v="Pooja Singh"/>
    <s v="Female"/>
    <n v="58"/>
    <x v="10"/>
    <x v="3"/>
    <s v="P301"/>
    <x v="21"/>
    <x v="3"/>
    <x v="1"/>
    <n v="900"/>
    <x v="1"/>
    <x v="301"/>
    <n v="1650"/>
    <n v="645"/>
    <x v="1"/>
    <x v="0"/>
    <s v="Q1"/>
    <x v="2"/>
    <n v="28.1"/>
    <n v="0"/>
    <n v="2700"/>
    <n v="405"/>
    <n v="1093500"/>
    <n v="0.28104575163398693"/>
    <x v="0"/>
    <x v="5"/>
    <s v="Feb"/>
    <x v="0"/>
    <s v="2024-Feb"/>
    <n v="9"/>
    <s v="FREQUENT"/>
  </r>
  <r>
    <x v="2466"/>
    <d v="2024-03-27T00:00:00"/>
    <x v="468"/>
    <s v="Karan Malhotra"/>
    <s v="Male"/>
    <n v="52"/>
    <x v="6"/>
    <x v="2"/>
    <s v="P102"/>
    <x v="11"/>
    <x v="4"/>
    <x v="2"/>
    <n v="28000"/>
    <x v="3"/>
    <x v="50"/>
    <n v="42000"/>
    <n v="14000"/>
    <x v="1"/>
    <x v="0"/>
    <s v="Q1"/>
    <x v="1"/>
    <n v="25"/>
    <n v="0"/>
    <n v="56000"/>
    <n v="0"/>
    <n v="0"/>
    <n v="0.25"/>
    <x v="0"/>
    <x v="0"/>
    <s v="Mar"/>
    <x v="0"/>
    <s v="2024-Mar"/>
    <n v="2"/>
    <s v="REGULAR"/>
  </r>
  <r>
    <x v="2467"/>
    <d v="2025-05-22T00:00:00"/>
    <x v="82"/>
    <s v="Pooja Das"/>
    <s v="Male"/>
    <n v="54"/>
    <x v="4"/>
    <x v="3"/>
    <s v="P101"/>
    <x v="5"/>
    <x v="4"/>
    <x v="0"/>
    <n v="55000"/>
    <x v="2"/>
    <x v="217"/>
    <n v="40000"/>
    <n v="12250"/>
    <x v="0"/>
    <x v="0"/>
    <s v="Q2"/>
    <x v="0"/>
    <n v="23.44"/>
    <n v="0"/>
    <n v="55000"/>
    <n v="2750"/>
    <n v="151250000"/>
    <n v="0.23444976076555024"/>
    <x v="1"/>
    <x v="1"/>
    <s v="May"/>
    <x v="1"/>
    <s v="2025-May"/>
    <n v="12"/>
    <s v="FREQUENT"/>
  </r>
  <r>
    <x v="2468"/>
    <d v="2024-02-15T00:00:00"/>
    <x v="382"/>
    <s v="Aditya Gupta"/>
    <s v="Male"/>
    <n v="38"/>
    <x v="10"/>
    <x v="3"/>
    <s v="P203"/>
    <x v="3"/>
    <x v="1"/>
    <x v="0"/>
    <n v="35000"/>
    <x v="4"/>
    <x v="153"/>
    <n v="27000"/>
    <n v="4500"/>
    <x v="1"/>
    <x v="0"/>
    <s v="Q1"/>
    <x v="1"/>
    <n v="14.29"/>
    <n v="0"/>
    <n v="35000"/>
    <n v="3500"/>
    <n v="122500000"/>
    <n v="0.14285714285714285"/>
    <x v="0"/>
    <x v="5"/>
    <s v="Feb"/>
    <x v="0"/>
    <s v="2024-Feb"/>
    <n v="6"/>
    <s v="FREQUENT"/>
  </r>
  <r>
    <x v="2469"/>
    <d v="2025-03-17T00:00:00"/>
    <x v="29"/>
    <s v="Karan Shah"/>
    <s v="Female"/>
    <n v="39"/>
    <x v="5"/>
    <x v="0"/>
    <s v="P601"/>
    <x v="17"/>
    <x v="6"/>
    <x v="0"/>
    <n v="3000"/>
    <x v="0"/>
    <x v="52"/>
    <n v="2100"/>
    <n v="300"/>
    <x v="1"/>
    <x v="0"/>
    <s v="Q1"/>
    <x v="0"/>
    <n v="12.5"/>
    <n v="0"/>
    <n v="3000"/>
    <n v="600"/>
    <n v="1800000"/>
    <n v="0.125"/>
    <x v="1"/>
    <x v="0"/>
    <s v="Mar"/>
    <x v="0"/>
    <s v="2025-Mar"/>
    <n v="37"/>
    <s v="FREQUENT"/>
  </r>
  <r>
    <x v="2470"/>
    <d v="2025-07-08T00:00:00"/>
    <x v="5"/>
    <s v="Sahil Mishra"/>
    <s v="Female"/>
    <n v="35"/>
    <x v="5"/>
    <x v="0"/>
    <s v="P401"/>
    <x v="0"/>
    <x v="0"/>
    <x v="2"/>
    <n v="800"/>
    <x v="2"/>
    <x v="6"/>
    <n v="1000"/>
    <n v="0"/>
    <x v="0"/>
    <x v="2"/>
    <s v="Q3"/>
    <x v="2"/>
    <n v="0"/>
    <n v="-1000"/>
    <n v="1600"/>
    <n v="80"/>
    <n v="128000"/>
    <n v="0"/>
    <x v="1"/>
    <x v="2"/>
    <s v="Jul"/>
    <x v="2"/>
    <s v="2025-Jul"/>
    <n v="11"/>
    <s v="FREQUENT"/>
  </r>
  <r>
    <x v="2471"/>
    <d v="2024-12-10T00:00:00"/>
    <x v="280"/>
    <s v="Vikram Mehta"/>
    <s v="Female"/>
    <n v="25"/>
    <x v="3"/>
    <x v="1"/>
    <s v="P301"/>
    <x v="21"/>
    <x v="3"/>
    <x v="0"/>
    <n v="900"/>
    <x v="2"/>
    <x v="135"/>
    <n v="550"/>
    <n v="305"/>
    <x v="0"/>
    <x v="0"/>
    <s v="Q4"/>
    <x v="2"/>
    <n v="35.67"/>
    <n v="0"/>
    <n v="900"/>
    <n v="45"/>
    <n v="40500"/>
    <n v="0.35672514619883039"/>
    <x v="0"/>
    <x v="8"/>
    <s v="Dec"/>
    <x v="3"/>
    <s v="2024-Dec"/>
    <n v="20"/>
    <s v="FREQUENT"/>
  </r>
  <r>
    <x v="2472"/>
    <d v="2024-01-29T00:00:00"/>
    <x v="230"/>
    <s v="Kavya Singh"/>
    <s v="Male"/>
    <n v="28"/>
    <x v="9"/>
    <x v="0"/>
    <s v="P303"/>
    <x v="4"/>
    <x v="3"/>
    <x v="3"/>
    <n v="3500"/>
    <x v="2"/>
    <x v="105"/>
    <n v="9200"/>
    <n v="4100"/>
    <x v="3"/>
    <x v="0"/>
    <s v="Q1"/>
    <x v="1"/>
    <n v="30.83"/>
    <n v="0"/>
    <n v="14000"/>
    <n v="700"/>
    <n v="9800000"/>
    <n v="0.30827067669172931"/>
    <x v="0"/>
    <x v="11"/>
    <s v="Jan"/>
    <x v="0"/>
    <s v="2024-Jan"/>
    <n v="8"/>
    <s v="FREQUENT"/>
  </r>
  <r>
    <x v="2473"/>
    <d v="2025-03-13T00:00:00"/>
    <x v="483"/>
    <s v="Pooja Das"/>
    <s v="Male"/>
    <n v="59"/>
    <x v="4"/>
    <x v="3"/>
    <s v="P102"/>
    <x v="11"/>
    <x v="4"/>
    <x v="0"/>
    <n v="28000"/>
    <x v="1"/>
    <x v="66"/>
    <n v="21000"/>
    <n v="2800"/>
    <x v="0"/>
    <x v="0"/>
    <s v="Q1"/>
    <x v="1"/>
    <n v="11.76"/>
    <n v="0"/>
    <n v="28000"/>
    <n v="4200"/>
    <n v="117600000"/>
    <n v="0.11764705882352941"/>
    <x v="1"/>
    <x v="0"/>
    <s v="Mar"/>
    <x v="0"/>
    <s v="2025-Mar"/>
    <n v="2"/>
    <s v="REGULAR"/>
  </r>
  <r>
    <x v="2474"/>
    <d v="2025-11-25T00:00:00"/>
    <x v="209"/>
    <s v="Simran Malhotra"/>
    <s v="Female"/>
    <n v="58"/>
    <x v="2"/>
    <x v="2"/>
    <s v="P302"/>
    <x v="15"/>
    <x v="3"/>
    <x v="0"/>
    <n v="2200"/>
    <x v="2"/>
    <x v="6"/>
    <n v="1400"/>
    <n v="0"/>
    <x v="0"/>
    <x v="2"/>
    <s v="Q4"/>
    <x v="2"/>
    <n v="0"/>
    <n v="-1400"/>
    <n v="2200"/>
    <n v="110"/>
    <n v="242000"/>
    <n v="0"/>
    <x v="1"/>
    <x v="10"/>
    <s v="Nov"/>
    <x v="3"/>
    <s v="2025-Nov"/>
    <n v="5"/>
    <s v="FREQUENT"/>
  </r>
  <r>
    <x v="2475"/>
    <d v="2025-04-19T00:00:00"/>
    <x v="101"/>
    <s v="Amit Singh"/>
    <s v="Female"/>
    <n v="20"/>
    <x v="10"/>
    <x v="3"/>
    <s v="P403"/>
    <x v="6"/>
    <x v="0"/>
    <x v="2"/>
    <n v="2500"/>
    <x v="4"/>
    <x v="114"/>
    <n v="3000"/>
    <n v="1500"/>
    <x v="2"/>
    <x v="0"/>
    <s v="Q2"/>
    <x v="0"/>
    <n v="33.33"/>
    <n v="0"/>
    <n v="5000"/>
    <n v="500"/>
    <n v="2500000"/>
    <n v="0.33333333333333331"/>
    <x v="1"/>
    <x v="7"/>
    <s v="Apr"/>
    <x v="1"/>
    <s v="2025-Apr"/>
    <n v="6"/>
    <s v="FREQUENT"/>
  </r>
  <r>
    <x v="2476"/>
    <d v="2025-06-15T00:00:00"/>
    <x v="280"/>
    <s v="Vikram Mehta"/>
    <s v="Female"/>
    <n v="25"/>
    <x v="3"/>
    <x v="1"/>
    <s v="P301"/>
    <x v="21"/>
    <x v="3"/>
    <x v="0"/>
    <n v="900"/>
    <x v="0"/>
    <x v="74"/>
    <n v="550"/>
    <n v="170"/>
    <x v="1"/>
    <x v="0"/>
    <s v="Q2"/>
    <x v="2"/>
    <n v="23.61"/>
    <n v="0"/>
    <n v="900"/>
    <n v="180"/>
    <n v="162000"/>
    <n v="0.2361111111111111"/>
    <x v="1"/>
    <x v="4"/>
    <s v="Jun"/>
    <x v="1"/>
    <s v="2025-Jun"/>
    <n v="20"/>
    <s v="FREQUENT"/>
  </r>
  <r>
    <x v="2477"/>
    <d v="2024-08-31T00:00:00"/>
    <x v="46"/>
    <s v="Aditya Shah"/>
    <s v="Male"/>
    <n v="58"/>
    <x v="9"/>
    <x v="0"/>
    <s v="P105"/>
    <x v="20"/>
    <x v="4"/>
    <x v="0"/>
    <n v="22000"/>
    <x v="0"/>
    <x v="285"/>
    <n v="16500"/>
    <n v="1100"/>
    <x v="0"/>
    <x v="0"/>
    <s v="Q3"/>
    <x v="0"/>
    <n v="6.25"/>
    <n v="0"/>
    <n v="22000"/>
    <n v="4400"/>
    <n v="96800000"/>
    <n v="6.25E-2"/>
    <x v="0"/>
    <x v="3"/>
    <s v="Aug"/>
    <x v="2"/>
    <s v="2024-Aug"/>
    <n v="12"/>
    <s v="FREQUENT"/>
  </r>
  <r>
    <x v="2478"/>
    <d v="2025-11-29T00:00:00"/>
    <x v="64"/>
    <s v="Pooja Mishra"/>
    <s v="Female"/>
    <n v="23"/>
    <x v="6"/>
    <x v="2"/>
    <s v="P301"/>
    <x v="21"/>
    <x v="3"/>
    <x v="0"/>
    <n v="900"/>
    <x v="2"/>
    <x v="135"/>
    <n v="550"/>
    <n v="305"/>
    <x v="1"/>
    <x v="0"/>
    <s v="Q4"/>
    <x v="1"/>
    <n v="35.67"/>
    <n v="0"/>
    <n v="900"/>
    <n v="45"/>
    <n v="40500"/>
    <n v="0.35672514619883039"/>
    <x v="1"/>
    <x v="10"/>
    <s v="Nov"/>
    <x v="3"/>
    <s v="2025-Nov"/>
    <n v="13"/>
    <s v="FREQUENT"/>
  </r>
  <r>
    <x v="2479"/>
    <d v="2025-07-09T00:00:00"/>
    <x v="371"/>
    <s v="Meera Das"/>
    <s v="Female"/>
    <n v="39"/>
    <x v="7"/>
    <x v="1"/>
    <s v="P302"/>
    <x v="15"/>
    <x v="3"/>
    <x v="0"/>
    <n v="2200"/>
    <x v="3"/>
    <x v="221"/>
    <n v="1400"/>
    <n v="800"/>
    <x v="1"/>
    <x v="0"/>
    <s v="Q3"/>
    <x v="2"/>
    <n v="36.36"/>
    <n v="0"/>
    <n v="2200"/>
    <n v="0"/>
    <n v="0"/>
    <n v="0.36363636363636365"/>
    <x v="1"/>
    <x v="2"/>
    <s v="Jul"/>
    <x v="2"/>
    <s v="2025-Jul"/>
    <n v="4"/>
    <s v="OCASSIONAL"/>
  </r>
  <r>
    <x v="2480"/>
    <d v="2025-09-22T00:00:00"/>
    <x v="96"/>
    <s v="Varun Verma"/>
    <s v="Female"/>
    <n v="35"/>
    <x v="10"/>
    <x v="3"/>
    <s v="P301"/>
    <x v="21"/>
    <x v="3"/>
    <x v="2"/>
    <n v="900"/>
    <x v="4"/>
    <x v="85"/>
    <n v="1100"/>
    <n v="520"/>
    <x v="1"/>
    <x v="0"/>
    <s v="Q3"/>
    <x v="1"/>
    <n v="32.1"/>
    <n v="0"/>
    <n v="1800"/>
    <n v="180"/>
    <n v="324000"/>
    <n v="0.32098765432098764"/>
    <x v="1"/>
    <x v="9"/>
    <s v="Sep"/>
    <x v="2"/>
    <s v="2025-Sep"/>
    <n v="12"/>
    <s v="FREQUENT"/>
  </r>
  <r>
    <x v="2481"/>
    <d v="2025-10-30T00:00:00"/>
    <x v="208"/>
    <s v="Vikram Iyer"/>
    <s v="Male"/>
    <n v="45"/>
    <x v="2"/>
    <x v="2"/>
    <s v="P603"/>
    <x v="22"/>
    <x v="6"/>
    <x v="1"/>
    <n v="1200"/>
    <x v="3"/>
    <x v="87"/>
    <n v="2400"/>
    <n v="1200"/>
    <x v="1"/>
    <x v="0"/>
    <s v="Q4"/>
    <x v="2"/>
    <n v="33.33"/>
    <n v="0"/>
    <n v="3600"/>
    <n v="0"/>
    <n v="0"/>
    <n v="0.33333333333333331"/>
    <x v="1"/>
    <x v="6"/>
    <s v="Oct"/>
    <x v="3"/>
    <s v="2025-Oct"/>
    <n v="3"/>
    <s v="REGULAR"/>
  </r>
  <r>
    <x v="2482"/>
    <d v="2025-11-07T00:00:00"/>
    <x v="369"/>
    <s v="Nikhil Patel"/>
    <s v="Female"/>
    <n v="21"/>
    <x v="3"/>
    <x v="1"/>
    <s v="P303"/>
    <x v="4"/>
    <x v="3"/>
    <x v="2"/>
    <n v="3500"/>
    <x v="4"/>
    <x v="8"/>
    <n v="4600"/>
    <n v="1700"/>
    <x v="0"/>
    <x v="0"/>
    <s v="Q4"/>
    <x v="1"/>
    <n v="26.98"/>
    <n v="0"/>
    <n v="7000"/>
    <n v="700"/>
    <n v="4900000"/>
    <n v="0.26984126984126983"/>
    <x v="1"/>
    <x v="10"/>
    <s v="Nov"/>
    <x v="3"/>
    <s v="2025-Nov"/>
    <n v="9"/>
    <s v="FREQUENT"/>
  </r>
  <r>
    <x v="2483"/>
    <d v="2025-03-30T00:00:00"/>
    <x v="34"/>
    <s v="Karan Mishra"/>
    <s v="Female"/>
    <n v="30"/>
    <x v="0"/>
    <x v="0"/>
    <s v="P501"/>
    <x v="13"/>
    <x v="5"/>
    <x v="0"/>
    <n v="550"/>
    <x v="1"/>
    <x v="14"/>
    <n v="450"/>
    <n v="17.5"/>
    <x v="1"/>
    <x v="0"/>
    <s v="Q1"/>
    <x v="2"/>
    <n v="3.74"/>
    <n v="0"/>
    <n v="550"/>
    <n v="82.5"/>
    <n v="45375"/>
    <n v="3.7433155080213901E-2"/>
    <x v="1"/>
    <x v="0"/>
    <s v="Mar"/>
    <x v="0"/>
    <s v="2025-Mar"/>
    <n v="21"/>
    <s v="FREQUENT"/>
  </r>
  <r>
    <x v="2484"/>
    <d v="2024-02-07T00:00:00"/>
    <x v="360"/>
    <s v="Simran Nair"/>
    <s v="Female"/>
    <n v="41"/>
    <x v="10"/>
    <x v="3"/>
    <s v="P401"/>
    <x v="0"/>
    <x v="0"/>
    <x v="1"/>
    <n v="800"/>
    <x v="4"/>
    <x v="99"/>
    <n v="1500"/>
    <n v="660"/>
    <x v="2"/>
    <x v="0"/>
    <s v="Q1"/>
    <x v="1"/>
    <n v="30.56"/>
    <n v="0"/>
    <n v="2400"/>
    <n v="240"/>
    <n v="576000"/>
    <n v="0.30555555555555558"/>
    <x v="0"/>
    <x v="5"/>
    <s v="Feb"/>
    <x v="0"/>
    <s v="2024-Feb"/>
    <n v="10"/>
    <s v="FREQUENT"/>
  </r>
  <r>
    <x v="2485"/>
    <d v="2024-08-11T00:00:00"/>
    <x v="290"/>
    <s v="Rohan Verma"/>
    <s v="Male"/>
    <n v="45"/>
    <x v="2"/>
    <x v="2"/>
    <s v="P403"/>
    <x v="6"/>
    <x v="0"/>
    <x v="2"/>
    <n v="2500"/>
    <x v="4"/>
    <x v="6"/>
    <n v="3000"/>
    <n v="0"/>
    <x v="1"/>
    <x v="2"/>
    <s v="Q3"/>
    <x v="0"/>
    <n v="0"/>
    <n v="-3000"/>
    <n v="5000"/>
    <n v="500"/>
    <n v="2500000"/>
    <n v="0"/>
    <x v="0"/>
    <x v="3"/>
    <s v="Aug"/>
    <x v="2"/>
    <s v="2024-Aug"/>
    <n v="17"/>
    <s v="FREQUENT"/>
  </r>
  <r>
    <x v="2486"/>
    <d v="2024-10-10T00:00:00"/>
    <x v="58"/>
    <s v="Neha Das"/>
    <s v="Male"/>
    <n v="21"/>
    <x v="2"/>
    <x v="2"/>
    <s v="P603"/>
    <x v="22"/>
    <x v="6"/>
    <x v="0"/>
    <n v="1200"/>
    <x v="1"/>
    <x v="355"/>
    <n v="800"/>
    <n v="-220"/>
    <x v="2"/>
    <x v="1"/>
    <s v="Q4"/>
    <x v="0"/>
    <n v="21.57"/>
    <n v="-1600"/>
    <n v="1200"/>
    <n v="180"/>
    <n v="216000"/>
    <n v="0.21568627450980393"/>
    <x v="0"/>
    <x v="6"/>
    <s v="Oct"/>
    <x v="3"/>
    <s v="2024-Oct"/>
    <n v="22"/>
    <s v="FREQUENT"/>
  </r>
  <r>
    <x v="2487"/>
    <d v="2025-03-27T00:00:00"/>
    <x v="351"/>
    <s v="Pooja Mishra"/>
    <s v="Female"/>
    <n v="47"/>
    <x v="6"/>
    <x v="2"/>
    <s v="P201"/>
    <x v="9"/>
    <x v="1"/>
    <x v="0"/>
    <n v="8500"/>
    <x v="3"/>
    <x v="127"/>
    <n v="6500"/>
    <n v="2000"/>
    <x v="1"/>
    <x v="0"/>
    <s v="Q1"/>
    <x v="1"/>
    <n v="23.53"/>
    <n v="0"/>
    <n v="8500"/>
    <n v="0"/>
    <n v="0"/>
    <n v="0.23529411764705882"/>
    <x v="1"/>
    <x v="0"/>
    <s v="Mar"/>
    <x v="0"/>
    <s v="2025-Mar"/>
    <n v="2"/>
    <s v="REGULAR"/>
  </r>
  <r>
    <x v="2488"/>
    <d v="2024-09-22T00:00:00"/>
    <x v="318"/>
    <s v="Amit Sharma"/>
    <s v="Female"/>
    <n v="38"/>
    <x v="9"/>
    <x v="0"/>
    <s v="P502"/>
    <x v="7"/>
    <x v="5"/>
    <x v="0"/>
    <n v="700"/>
    <x v="4"/>
    <x v="25"/>
    <n v="570"/>
    <n v="60"/>
    <x v="1"/>
    <x v="0"/>
    <s v="Q3"/>
    <x v="0"/>
    <n v="9.52"/>
    <n v="0"/>
    <n v="700"/>
    <n v="70"/>
    <n v="49000"/>
    <n v="9.5238095238095233E-2"/>
    <x v="0"/>
    <x v="9"/>
    <s v="Sep"/>
    <x v="2"/>
    <s v="2024-Sep"/>
    <n v="14"/>
    <s v="FREQUENT"/>
  </r>
  <r>
    <x v="2489"/>
    <d v="2024-05-30T00:00:00"/>
    <x v="473"/>
    <s v="Neha Verma"/>
    <s v="Female"/>
    <n v="39"/>
    <x v="6"/>
    <x v="2"/>
    <s v="P603"/>
    <x v="22"/>
    <x v="6"/>
    <x v="0"/>
    <n v="1200"/>
    <x v="4"/>
    <x v="11"/>
    <n v="800"/>
    <n v="280"/>
    <x v="3"/>
    <x v="0"/>
    <s v="Q2"/>
    <x v="2"/>
    <n v="25.93"/>
    <n v="0"/>
    <n v="1200"/>
    <n v="120"/>
    <n v="144000"/>
    <n v="0.25925925925925924"/>
    <x v="0"/>
    <x v="1"/>
    <s v="May"/>
    <x v="1"/>
    <s v="2024-May"/>
    <n v="3"/>
    <s v="REGULAR"/>
  </r>
  <r>
    <x v="2490"/>
    <d v="2025-11-01T00:00:00"/>
    <x v="168"/>
    <s v="Vikram Reddy"/>
    <s v="Male"/>
    <n v="56"/>
    <x v="3"/>
    <x v="1"/>
    <s v="P102"/>
    <x v="11"/>
    <x v="4"/>
    <x v="2"/>
    <n v="28000"/>
    <x v="1"/>
    <x v="46"/>
    <n v="42000"/>
    <n v="5600"/>
    <x v="1"/>
    <x v="0"/>
    <s v="Q4"/>
    <x v="1"/>
    <n v="11.76"/>
    <n v="0"/>
    <n v="56000"/>
    <n v="8400"/>
    <n v="470400000"/>
    <n v="0.11764705882352941"/>
    <x v="1"/>
    <x v="10"/>
    <s v="Nov"/>
    <x v="3"/>
    <s v="2025-Nov"/>
    <n v="10"/>
    <s v="FREQUENT"/>
  </r>
  <r>
    <x v="2491"/>
    <d v="2025-03-26T00:00:00"/>
    <x v="86"/>
    <s v="Rohan Das"/>
    <s v="Female"/>
    <n v="31"/>
    <x v="2"/>
    <x v="2"/>
    <s v="P602"/>
    <x v="18"/>
    <x v="6"/>
    <x v="0"/>
    <n v="3500"/>
    <x v="1"/>
    <x v="199"/>
    <n v="2500"/>
    <n v="475"/>
    <x v="1"/>
    <x v="0"/>
    <s v="Q1"/>
    <x v="1"/>
    <n v="15.97"/>
    <n v="0"/>
    <n v="3500"/>
    <n v="525"/>
    <n v="1837500"/>
    <n v="0.15966386554621848"/>
    <x v="1"/>
    <x v="0"/>
    <s v="Mar"/>
    <x v="0"/>
    <s v="2025-Mar"/>
    <n v="13"/>
    <s v="FREQUENT"/>
  </r>
  <r>
    <x v="2492"/>
    <d v="2024-08-21T00:00:00"/>
    <x v="196"/>
    <s v="Nikhil Sharma"/>
    <s v="Male"/>
    <n v="31"/>
    <x v="4"/>
    <x v="3"/>
    <s v="P102"/>
    <x v="11"/>
    <x v="4"/>
    <x v="1"/>
    <n v="28000"/>
    <x v="4"/>
    <x v="379"/>
    <n v="63000"/>
    <n v="-12600"/>
    <x v="4"/>
    <x v="1"/>
    <s v="Q3"/>
    <x v="2"/>
    <n v="16.670000000000002"/>
    <n v="-126000"/>
    <n v="84000"/>
    <n v="8400"/>
    <n v="705600000"/>
    <n v="0.16666666666666666"/>
    <x v="0"/>
    <x v="3"/>
    <s v="Aug"/>
    <x v="2"/>
    <s v="2024-Aug"/>
    <n v="7"/>
    <s v="FREQUENT"/>
  </r>
  <r>
    <x v="2493"/>
    <d v="2024-09-20T00:00:00"/>
    <x v="108"/>
    <s v="Arjun Reddy"/>
    <s v="Female"/>
    <n v="43"/>
    <x v="0"/>
    <x v="0"/>
    <s v="P101"/>
    <x v="5"/>
    <x v="4"/>
    <x v="1"/>
    <n v="55000"/>
    <x v="0"/>
    <x v="294"/>
    <n v="120000"/>
    <n v="12000"/>
    <x v="3"/>
    <x v="0"/>
    <s v="Q3"/>
    <x v="0"/>
    <n v="9.09"/>
    <n v="0"/>
    <n v="165000"/>
    <n v="33000"/>
    <n v="5445000000"/>
    <n v="9.0909090909090912E-2"/>
    <x v="0"/>
    <x v="9"/>
    <s v="Sep"/>
    <x v="2"/>
    <s v="2024-Sep"/>
    <n v="17"/>
    <s v="FREQUENT"/>
  </r>
  <r>
    <x v="2494"/>
    <d v="2024-12-27T00:00:00"/>
    <x v="183"/>
    <s v="Simran Shah"/>
    <s v="Male"/>
    <n v="60"/>
    <x v="8"/>
    <x v="2"/>
    <s v="P601"/>
    <x v="17"/>
    <x v="6"/>
    <x v="0"/>
    <n v="3000"/>
    <x v="2"/>
    <x v="86"/>
    <n v="2100"/>
    <n v="750"/>
    <x v="3"/>
    <x v="0"/>
    <s v="Q4"/>
    <x v="1"/>
    <n v="26.32"/>
    <n v="0"/>
    <n v="3000"/>
    <n v="150"/>
    <n v="450000"/>
    <n v="0.26315789473684209"/>
    <x v="0"/>
    <x v="8"/>
    <s v="Dec"/>
    <x v="3"/>
    <s v="2024-Dec"/>
    <n v="6"/>
    <s v="FREQUENT"/>
  </r>
  <r>
    <x v="2495"/>
    <d v="2024-12-24T00:00:00"/>
    <x v="110"/>
    <s v="Simran Joshi"/>
    <s v="Female"/>
    <n v="26"/>
    <x v="9"/>
    <x v="0"/>
    <s v="P104"/>
    <x v="16"/>
    <x v="4"/>
    <x v="0"/>
    <n v="5000"/>
    <x v="4"/>
    <x v="114"/>
    <n v="3500"/>
    <n v="1000"/>
    <x v="1"/>
    <x v="0"/>
    <s v="Q4"/>
    <x v="0"/>
    <n v="22.22"/>
    <n v="0"/>
    <n v="5000"/>
    <n v="500"/>
    <n v="2500000"/>
    <n v="0.22222222222222221"/>
    <x v="0"/>
    <x v="8"/>
    <s v="Dec"/>
    <x v="3"/>
    <s v="2024-Dec"/>
    <n v="18"/>
    <s v="FREQUENT"/>
  </r>
  <r>
    <x v="2496"/>
    <d v="2025-06-07T00:00:00"/>
    <x v="215"/>
    <s v="Vikram Mehta"/>
    <s v="Male"/>
    <n v="48"/>
    <x v="11"/>
    <x v="3"/>
    <s v="P103"/>
    <x v="19"/>
    <x v="4"/>
    <x v="0"/>
    <n v="2500"/>
    <x v="1"/>
    <x v="35"/>
    <n v="1600"/>
    <n v="525"/>
    <x v="1"/>
    <x v="0"/>
    <s v="Q2"/>
    <x v="0"/>
    <n v="24.71"/>
    <n v="0"/>
    <n v="2500"/>
    <n v="375"/>
    <n v="937500"/>
    <n v="0.24705882352941178"/>
    <x v="1"/>
    <x v="4"/>
    <s v="Jun"/>
    <x v="1"/>
    <s v="2025-Jun"/>
    <n v="14"/>
    <s v="FREQUENT"/>
  </r>
  <r>
    <x v="2497"/>
    <d v="2025-01-15T00:00:00"/>
    <x v="365"/>
    <s v="Sahil Patel"/>
    <s v="Male"/>
    <n v="44"/>
    <x v="6"/>
    <x v="2"/>
    <s v="P702"/>
    <x v="14"/>
    <x v="2"/>
    <x v="0"/>
    <n v="7000"/>
    <x v="3"/>
    <x v="148"/>
    <n v="5200"/>
    <n v="1800"/>
    <x v="2"/>
    <x v="0"/>
    <s v="Q1"/>
    <x v="2"/>
    <n v="25.71"/>
    <n v="0"/>
    <n v="7000"/>
    <n v="0"/>
    <n v="0"/>
    <n v="0.25714285714285712"/>
    <x v="1"/>
    <x v="11"/>
    <s v="Jan"/>
    <x v="0"/>
    <s v="2025-Jan"/>
    <n v="4"/>
    <s v="OCASSIONAL"/>
  </r>
  <r>
    <x v="2498"/>
    <d v="2024-10-16T00:00:00"/>
    <x v="387"/>
    <s v="Ananya Kumar"/>
    <s v="Female"/>
    <n v="20"/>
    <x v="5"/>
    <x v="0"/>
    <s v="P105"/>
    <x v="20"/>
    <x v="4"/>
    <x v="2"/>
    <n v="22000"/>
    <x v="0"/>
    <x v="235"/>
    <n v="33000"/>
    <n v="2200"/>
    <x v="1"/>
    <x v="0"/>
    <s v="Q4"/>
    <x v="1"/>
    <n v="6.25"/>
    <n v="0"/>
    <n v="44000"/>
    <n v="8800"/>
    <n v="387200000"/>
    <n v="6.25E-2"/>
    <x v="0"/>
    <x v="6"/>
    <s v="Oct"/>
    <x v="3"/>
    <s v="2024-Oct"/>
    <n v="2"/>
    <s v="REGULAR"/>
  </r>
  <r>
    <x v="2499"/>
    <d v="2025-01-03T00:00:00"/>
    <x v="296"/>
    <s v="Nikhil Das"/>
    <s v="Female"/>
    <n v="20"/>
    <x v="2"/>
    <x v="2"/>
    <s v="P303"/>
    <x v="4"/>
    <x v="3"/>
    <x v="0"/>
    <n v="3500"/>
    <x v="4"/>
    <x v="6"/>
    <n v="2300"/>
    <n v="0"/>
    <x v="4"/>
    <x v="2"/>
    <s v="Q1"/>
    <x v="0"/>
    <n v="0"/>
    <n v="-2300"/>
    <n v="3500"/>
    <n v="350"/>
    <n v="1225000"/>
    <n v="0"/>
    <x v="1"/>
    <x v="11"/>
    <s v="Jan"/>
    <x v="0"/>
    <s v="2025-Jan"/>
    <n v="8"/>
    <s v="FREQUENT"/>
  </r>
  <r>
    <x v="2500"/>
    <d v="2025-01-18T00:00:00"/>
    <x v="23"/>
    <s v="Priya Reddy"/>
    <s v="Male"/>
    <n v="57"/>
    <x v="6"/>
    <x v="2"/>
    <s v="P502"/>
    <x v="7"/>
    <x v="5"/>
    <x v="3"/>
    <n v="700"/>
    <x v="4"/>
    <x v="150"/>
    <n v="2280"/>
    <n v="240"/>
    <x v="0"/>
    <x v="0"/>
    <s v="Q1"/>
    <x v="2"/>
    <n v="9.52"/>
    <n v="0"/>
    <n v="2800"/>
    <n v="280"/>
    <n v="784000"/>
    <n v="9.5238095238095233E-2"/>
    <x v="1"/>
    <x v="11"/>
    <s v="Jan"/>
    <x v="0"/>
    <s v="2025-Jan"/>
    <n v="14"/>
    <s v="FREQUENT"/>
  </r>
  <r>
    <x v="2501"/>
    <d v="2024-02-01T00:00:00"/>
    <x v="366"/>
    <s v="Riya Shah"/>
    <s v="Male"/>
    <n v="49"/>
    <x v="0"/>
    <x v="0"/>
    <s v="P201"/>
    <x v="9"/>
    <x v="1"/>
    <x v="2"/>
    <n v="8500"/>
    <x v="3"/>
    <x v="380"/>
    <n v="13000"/>
    <n v="4000"/>
    <x v="1"/>
    <x v="0"/>
    <s v="Q1"/>
    <x v="1"/>
    <n v="23.53"/>
    <n v="0"/>
    <n v="17000"/>
    <n v="0"/>
    <n v="0"/>
    <n v="0.23529411764705882"/>
    <x v="0"/>
    <x v="5"/>
    <s v="Feb"/>
    <x v="0"/>
    <s v="2024-Feb"/>
    <n v="5"/>
    <s v="FREQUENT"/>
  </r>
  <r>
    <x v="2502"/>
    <d v="2024-06-02T00:00:00"/>
    <x v="105"/>
    <s v="Meera Patel"/>
    <s v="Female"/>
    <n v="51"/>
    <x v="4"/>
    <x v="3"/>
    <s v="P602"/>
    <x v="18"/>
    <x v="6"/>
    <x v="1"/>
    <n v="3500"/>
    <x v="4"/>
    <x v="277"/>
    <n v="7500"/>
    <n v="1950"/>
    <x v="1"/>
    <x v="0"/>
    <s v="Q2"/>
    <x v="1"/>
    <n v="20.63"/>
    <n v="0"/>
    <n v="10500"/>
    <n v="1050"/>
    <n v="11025000"/>
    <n v="0.20634920634920634"/>
    <x v="0"/>
    <x v="4"/>
    <s v="Jun"/>
    <x v="1"/>
    <s v="2024-Jun"/>
    <n v="12"/>
    <s v="FREQUENT"/>
  </r>
  <r>
    <x v="2503"/>
    <d v="2024-11-16T00:00:00"/>
    <x v="108"/>
    <s v="Arjun Reddy"/>
    <s v="Female"/>
    <n v="43"/>
    <x v="0"/>
    <x v="0"/>
    <s v="P503"/>
    <x v="12"/>
    <x v="5"/>
    <x v="1"/>
    <n v="450"/>
    <x v="2"/>
    <x v="189"/>
    <n v="990"/>
    <n v="292.5"/>
    <x v="3"/>
    <x v="0"/>
    <s v="Q4"/>
    <x v="0"/>
    <n v="22.81"/>
    <n v="0"/>
    <n v="1350"/>
    <n v="67.5"/>
    <n v="91125"/>
    <n v="0.22807017543859648"/>
    <x v="0"/>
    <x v="10"/>
    <s v="Nov"/>
    <x v="3"/>
    <s v="2024-Nov"/>
    <n v="17"/>
    <s v="FREQUENT"/>
  </r>
  <r>
    <x v="2504"/>
    <d v="2025-08-18T00:00:00"/>
    <x v="287"/>
    <s v="Rohan Malhotra"/>
    <s v="Male"/>
    <n v="40"/>
    <x v="9"/>
    <x v="0"/>
    <s v="P703"/>
    <x v="2"/>
    <x v="2"/>
    <x v="2"/>
    <n v="4000"/>
    <x v="2"/>
    <x v="177"/>
    <n v="5800"/>
    <n v="1800"/>
    <x v="1"/>
    <x v="0"/>
    <s v="Q3"/>
    <x v="2"/>
    <n v="23.68"/>
    <n v="0"/>
    <n v="8000"/>
    <n v="400"/>
    <n v="3200000"/>
    <n v="0.23684210526315788"/>
    <x v="1"/>
    <x v="3"/>
    <s v="Aug"/>
    <x v="2"/>
    <s v="2025-Aug"/>
    <n v="6"/>
    <s v="FREQUENT"/>
  </r>
  <r>
    <x v="2505"/>
    <d v="2025-08-19T00:00:00"/>
    <x v="275"/>
    <s v="Vikram Reddy"/>
    <s v="Female"/>
    <n v="46"/>
    <x v="8"/>
    <x v="2"/>
    <s v="P102"/>
    <x v="11"/>
    <x v="4"/>
    <x v="1"/>
    <n v="28000"/>
    <x v="2"/>
    <x v="73"/>
    <n v="63000"/>
    <n v="16800"/>
    <x v="3"/>
    <x v="0"/>
    <s v="Q3"/>
    <x v="0"/>
    <n v="21.05"/>
    <n v="0"/>
    <n v="84000"/>
    <n v="4200"/>
    <n v="352800000"/>
    <n v="0.21052631578947367"/>
    <x v="1"/>
    <x v="3"/>
    <s v="Aug"/>
    <x v="2"/>
    <s v="2025-Aug"/>
    <n v="12"/>
    <s v="FREQUENT"/>
  </r>
  <r>
    <x v="2506"/>
    <d v="2025-10-26T00:00:00"/>
    <x v="64"/>
    <s v="Pooja Mishra"/>
    <s v="Female"/>
    <n v="23"/>
    <x v="6"/>
    <x v="2"/>
    <s v="P103"/>
    <x v="19"/>
    <x v="4"/>
    <x v="0"/>
    <n v="2500"/>
    <x v="1"/>
    <x v="319"/>
    <n v="1600"/>
    <n v="-525"/>
    <x v="4"/>
    <x v="1"/>
    <s v="Q4"/>
    <x v="1"/>
    <n v="24.71"/>
    <n v="-3200"/>
    <n v="2500"/>
    <n v="375"/>
    <n v="937500"/>
    <n v="0.24705882352941178"/>
    <x v="1"/>
    <x v="6"/>
    <s v="Oct"/>
    <x v="3"/>
    <s v="2025-Oct"/>
    <n v="13"/>
    <s v="FREQUENT"/>
  </r>
  <r>
    <x v="2507"/>
    <d v="2024-08-17T00:00:00"/>
    <x v="324"/>
    <s v="Rohan Kumar"/>
    <s v="Male"/>
    <n v="55"/>
    <x v="11"/>
    <x v="3"/>
    <s v="P602"/>
    <x v="18"/>
    <x v="6"/>
    <x v="2"/>
    <n v="3500"/>
    <x v="1"/>
    <x v="17"/>
    <n v="5000"/>
    <n v="950"/>
    <x v="2"/>
    <x v="0"/>
    <s v="Q3"/>
    <x v="2"/>
    <n v="15.97"/>
    <n v="0"/>
    <n v="7000"/>
    <n v="1050"/>
    <n v="7350000"/>
    <n v="0.15966386554621848"/>
    <x v="0"/>
    <x v="3"/>
    <s v="Aug"/>
    <x v="2"/>
    <s v="2024-Aug"/>
    <n v="2"/>
    <s v="REGULAR"/>
  </r>
  <r>
    <x v="2508"/>
    <d v="2025-07-15T00:00:00"/>
    <x v="283"/>
    <s v="Priya Gupta"/>
    <s v="Male"/>
    <n v="43"/>
    <x v="10"/>
    <x v="3"/>
    <s v="P403"/>
    <x v="6"/>
    <x v="0"/>
    <x v="1"/>
    <n v="2500"/>
    <x v="0"/>
    <x v="145"/>
    <n v="4500"/>
    <n v="1500"/>
    <x v="2"/>
    <x v="0"/>
    <s v="Q3"/>
    <x v="1"/>
    <n v="25"/>
    <n v="0"/>
    <n v="7500"/>
    <n v="1500"/>
    <n v="11250000"/>
    <n v="0.25"/>
    <x v="1"/>
    <x v="2"/>
    <s v="Jul"/>
    <x v="2"/>
    <s v="2025-Jul"/>
    <n v="10"/>
    <s v="FREQUENT"/>
  </r>
  <r>
    <x v="2509"/>
    <d v="2025-06-24T00:00:00"/>
    <x v="54"/>
    <s v="Varun Das"/>
    <s v="Male"/>
    <n v="26"/>
    <x v="3"/>
    <x v="1"/>
    <s v="P102"/>
    <x v="11"/>
    <x v="4"/>
    <x v="0"/>
    <n v="28000"/>
    <x v="5"/>
    <x v="239"/>
    <n v="21000"/>
    <n v="0"/>
    <x v="2"/>
    <x v="0"/>
    <s v="Q2"/>
    <x v="0"/>
    <n v="0"/>
    <n v="0"/>
    <n v="28000"/>
    <n v="7000"/>
    <n v="196000000"/>
    <n v="0"/>
    <x v="1"/>
    <x v="4"/>
    <s v="Jun"/>
    <x v="1"/>
    <s v="2025-Jun"/>
    <n v="32"/>
    <s v="FREQUENT"/>
  </r>
  <r>
    <x v="2510"/>
    <d v="2025-06-16T00:00:00"/>
    <x v="117"/>
    <s v="Akash Gupta"/>
    <s v="Female"/>
    <n v="32"/>
    <x v="11"/>
    <x v="3"/>
    <s v="P501"/>
    <x v="13"/>
    <x v="5"/>
    <x v="0"/>
    <n v="550"/>
    <x v="3"/>
    <x v="313"/>
    <n v="450"/>
    <n v="100"/>
    <x v="1"/>
    <x v="0"/>
    <s v="Q2"/>
    <x v="2"/>
    <n v="18.18"/>
    <n v="0"/>
    <n v="550"/>
    <n v="0"/>
    <n v="0"/>
    <n v="0.18181818181818182"/>
    <x v="1"/>
    <x v="4"/>
    <s v="Jun"/>
    <x v="1"/>
    <s v="2025-Jun"/>
    <n v="23"/>
    <s v="FREQUENT"/>
  </r>
  <r>
    <x v="2511"/>
    <d v="2025-08-12T00:00:00"/>
    <x v="24"/>
    <s v="Rohan Malhotra"/>
    <s v="Male"/>
    <n v="59"/>
    <x v="0"/>
    <x v="0"/>
    <s v="P302"/>
    <x v="15"/>
    <x v="3"/>
    <x v="3"/>
    <n v="2200"/>
    <x v="2"/>
    <x v="291"/>
    <n v="5600"/>
    <n v="2760"/>
    <x v="0"/>
    <x v="0"/>
    <s v="Q3"/>
    <x v="1"/>
    <n v="33.01"/>
    <n v="0"/>
    <n v="8800"/>
    <n v="440"/>
    <n v="3872000"/>
    <n v="0.33014354066985646"/>
    <x v="1"/>
    <x v="3"/>
    <s v="Aug"/>
    <x v="2"/>
    <s v="2025-Aug"/>
    <n v="14"/>
    <s v="FREQUENT"/>
  </r>
  <r>
    <x v="2512"/>
    <d v="2025-01-05T00:00:00"/>
    <x v="460"/>
    <s v="Akash Kumar"/>
    <s v="Female"/>
    <n v="25"/>
    <x v="8"/>
    <x v="2"/>
    <s v="P203"/>
    <x v="3"/>
    <x v="1"/>
    <x v="2"/>
    <n v="35000"/>
    <x v="3"/>
    <x v="264"/>
    <n v="54000"/>
    <n v="16000"/>
    <x v="2"/>
    <x v="0"/>
    <s v="Q1"/>
    <x v="1"/>
    <n v="22.86"/>
    <n v="0"/>
    <n v="70000"/>
    <n v="0"/>
    <n v="0"/>
    <n v="0.22857142857142856"/>
    <x v="1"/>
    <x v="11"/>
    <s v="Jan"/>
    <x v="0"/>
    <s v="2025-Jan"/>
    <n v="2"/>
    <s v="REGULAR"/>
  </r>
  <r>
    <x v="2513"/>
    <d v="2024-04-28T00:00:00"/>
    <x v="424"/>
    <s v="Arjun Das"/>
    <s v="Female"/>
    <n v="25"/>
    <x v="8"/>
    <x v="2"/>
    <s v="P703"/>
    <x v="2"/>
    <x v="2"/>
    <x v="0"/>
    <n v="4000"/>
    <x v="1"/>
    <x v="61"/>
    <n v="2900"/>
    <n v="500"/>
    <x v="1"/>
    <x v="0"/>
    <s v="Q2"/>
    <x v="0"/>
    <n v="14.71"/>
    <n v="0"/>
    <n v="4000"/>
    <n v="600"/>
    <n v="2400000"/>
    <n v="0.14705882352941177"/>
    <x v="0"/>
    <x v="7"/>
    <s v="Apr"/>
    <x v="1"/>
    <s v="2024-Apr"/>
    <n v="3"/>
    <s v="REGULAR"/>
  </r>
  <r>
    <x v="2514"/>
    <d v="2025-02-23T00:00:00"/>
    <x v="405"/>
    <s v="Kavya Sharma"/>
    <s v="Female"/>
    <n v="56"/>
    <x v="10"/>
    <x v="3"/>
    <s v="P401"/>
    <x v="0"/>
    <x v="0"/>
    <x v="2"/>
    <n v="800"/>
    <x v="4"/>
    <x v="24"/>
    <n v="1000"/>
    <n v="440"/>
    <x v="1"/>
    <x v="0"/>
    <s v="Q1"/>
    <x v="2"/>
    <n v="30.56"/>
    <n v="0"/>
    <n v="1600"/>
    <n v="160"/>
    <n v="256000"/>
    <n v="0.30555555555555558"/>
    <x v="1"/>
    <x v="5"/>
    <s v="Feb"/>
    <x v="0"/>
    <s v="2025-Feb"/>
    <n v="4"/>
    <s v="OCASSIONAL"/>
  </r>
  <r>
    <x v="2515"/>
    <d v="2024-03-19T00:00:00"/>
    <x v="296"/>
    <s v="Nikhil Das"/>
    <s v="Female"/>
    <n v="20"/>
    <x v="2"/>
    <x v="2"/>
    <s v="P401"/>
    <x v="0"/>
    <x v="0"/>
    <x v="0"/>
    <n v="800"/>
    <x v="2"/>
    <x v="138"/>
    <n v="500"/>
    <n v="260"/>
    <x v="3"/>
    <x v="0"/>
    <s v="Q1"/>
    <x v="0"/>
    <n v="34.21"/>
    <n v="0"/>
    <n v="800"/>
    <n v="40"/>
    <n v="32000"/>
    <n v="0.34210526315789475"/>
    <x v="0"/>
    <x v="0"/>
    <s v="Mar"/>
    <x v="0"/>
    <s v="2024-Mar"/>
    <n v="8"/>
    <s v="FREQUENT"/>
  </r>
  <r>
    <x v="2516"/>
    <d v="2025-04-04T00:00:00"/>
    <x v="253"/>
    <s v="Meera Verma"/>
    <s v="Male"/>
    <n v="51"/>
    <x v="7"/>
    <x v="1"/>
    <s v="P403"/>
    <x v="6"/>
    <x v="0"/>
    <x v="2"/>
    <n v="2500"/>
    <x v="1"/>
    <x v="133"/>
    <n v="3000"/>
    <n v="1250"/>
    <x v="1"/>
    <x v="0"/>
    <s v="Q2"/>
    <x v="2"/>
    <n v="29.41"/>
    <n v="0"/>
    <n v="5000"/>
    <n v="750"/>
    <n v="3750000"/>
    <n v="0.29411764705882354"/>
    <x v="1"/>
    <x v="7"/>
    <s v="Apr"/>
    <x v="1"/>
    <s v="2025-Apr"/>
    <n v="4"/>
    <s v="OCASSIONAL"/>
  </r>
  <r>
    <x v="2517"/>
    <d v="2024-05-08T00:00:00"/>
    <x v="282"/>
    <s v="Meera Malhotra"/>
    <s v="Female"/>
    <n v="40"/>
    <x v="5"/>
    <x v="0"/>
    <s v="P601"/>
    <x v="17"/>
    <x v="6"/>
    <x v="2"/>
    <n v="3000"/>
    <x v="4"/>
    <x v="6"/>
    <n v="4200"/>
    <n v="0"/>
    <x v="1"/>
    <x v="2"/>
    <s v="Q2"/>
    <x v="0"/>
    <n v="0"/>
    <n v="-4200"/>
    <n v="6000"/>
    <n v="600"/>
    <n v="3600000"/>
    <n v="0"/>
    <x v="0"/>
    <x v="1"/>
    <s v="May"/>
    <x v="1"/>
    <s v="2024-May"/>
    <n v="12"/>
    <s v="FREQUENT"/>
  </r>
  <r>
    <x v="2518"/>
    <d v="2025-11-21T00:00:00"/>
    <x v="86"/>
    <s v="Rohan Das"/>
    <s v="Female"/>
    <n v="31"/>
    <x v="2"/>
    <x v="2"/>
    <s v="P602"/>
    <x v="18"/>
    <x v="6"/>
    <x v="0"/>
    <n v="3500"/>
    <x v="2"/>
    <x v="101"/>
    <n v="2500"/>
    <n v="825"/>
    <x v="3"/>
    <x v="0"/>
    <s v="Q4"/>
    <x v="1"/>
    <n v="24.81"/>
    <n v="0"/>
    <n v="3500"/>
    <n v="175"/>
    <n v="612500"/>
    <n v="0.24812030075187969"/>
    <x v="1"/>
    <x v="10"/>
    <s v="Nov"/>
    <x v="3"/>
    <s v="2025-Nov"/>
    <n v="13"/>
    <s v="FREQUENT"/>
  </r>
  <r>
    <x v="2519"/>
    <d v="2024-10-20T00:00:00"/>
    <x v="170"/>
    <s v="Amit Shah"/>
    <s v="Female"/>
    <n v="39"/>
    <x v="0"/>
    <x v="0"/>
    <s v="P303"/>
    <x v="4"/>
    <x v="3"/>
    <x v="0"/>
    <n v="3500"/>
    <x v="2"/>
    <x v="101"/>
    <n v="2300"/>
    <n v="1025"/>
    <x v="1"/>
    <x v="0"/>
    <s v="Q4"/>
    <x v="0"/>
    <n v="30.83"/>
    <n v="0"/>
    <n v="3500"/>
    <n v="175"/>
    <n v="612500"/>
    <n v="0.30827067669172931"/>
    <x v="0"/>
    <x v="6"/>
    <s v="Oct"/>
    <x v="3"/>
    <s v="2024-Oct"/>
    <n v="8"/>
    <s v="FREQUENT"/>
  </r>
  <r>
    <x v="2520"/>
    <d v="2025-03-07T00:00:00"/>
    <x v="152"/>
    <s v="Kavya Malhotra"/>
    <s v="Male"/>
    <n v="37"/>
    <x v="8"/>
    <x v="2"/>
    <s v="P503"/>
    <x v="12"/>
    <x v="5"/>
    <x v="0"/>
    <n v="450"/>
    <x v="4"/>
    <x v="51"/>
    <n v="330"/>
    <n v="75"/>
    <x v="4"/>
    <x v="0"/>
    <s v="Q1"/>
    <x v="2"/>
    <n v="18.52"/>
    <n v="0"/>
    <n v="450"/>
    <n v="45"/>
    <n v="20250"/>
    <n v="0.18518518518518517"/>
    <x v="1"/>
    <x v="0"/>
    <s v="Mar"/>
    <x v="0"/>
    <s v="2025-Mar"/>
    <n v="8"/>
    <s v="FREQUENT"/>
  </r>
  <r>
    <x v="2521"/>
    <d v="2025-10-09T00:00:00"/>
    <x v="383"/>
    <s v="Sneha Reddy"/>
    <s v="Female"/>
    <n v="54"/>
    <x v="0"/>
    <x v="0"/>
    <s v="P202"/>
    <x v="1"/>
    <x v="1"/>
    <x v="0"/>
    <n v="12000"/>
    <x v="4"/>
    <x v="116"/>
    <n v="9000"/>
    <n v="1800"/>
    <x v="0"/>
    <x v="0"/>
    <s v="Q4"/>
    <x v="1"/>
    <n v="16.670000000000002"/>
    <n v="0"/>
    <n v="12000"/>
    <n v="1200"/>
    <n v="14400000"/>
    <n v="0.16666666666666666"/>
    <x v="1"/>
    <x v="6"/>
    <s v="Oct"/>
    <x v="3"/>
    <s v="2025-Oct"/>
    <n v="8"/>
    <s v="FREQUENT"/>
  </r>
  <r>
    <x v="2522"/>
    <d v="2024-01-16T00:00:00"/>
    <x v="412"/>
    <s v="Aditya Nair"/>
    <s v="Female"/>
    <n v="28"/>
    <x v="5"/>
    <x v="0"/>
    <s v="P201"/>
    <x v="9"/>
    <x v="1"/>
    <x v="2"/>
    <n v="8500"/>
    <x v="4"/>
    <x v="118"/>
    <n v="13000"/>
    <n v="2300"/>
    <x v="1"/>
    <x v="0"/>
    <s v="Q1"/>
    <x v="2"/>
    <n v="15.03"/>
    <n v="0"/>
    <n v="17000"/>
    <n v="1700"/>
    <n v="28900000"/>
    <n v="0.15032679738562091"/>
    <x v="0"/>
    <x v="11"/>
    <s v="Jan"/>
    <x v="0"/>
    <s v="2024-Jan"/>
    <n v="4"/>
    <s v="OCASSIONAL"/>
  </r>
  <r>
    <x v="2523"/>
    <d v="2025-07-21T00:00:00"/>
    <x v="183"/>
    <s v="Simran Shah"/>
    <s v="Male"/>
    <n v="60"/>
    <x v="8"/>
    <x v="2"/>
    <s v="P703"/>
    <x v="2"/>
    <x v="2"/>
    <x v="0"/>
    <n v="4000"/>
    <x v="2"/>
    <x v="2"/>
    <n v="2900"/>
    <n v="900"/>
    <x v="0"/>
    <x v="0"/>
    <s v="Q3"/>
    <x v="1"/>
    <n v="23.68"/>
    <n v="0"/>
    <n v="4000"/>
    <n v="200"/>
    <n v="800000"/>
    <n v="0.23684210526315788"/>
    <x v="1"/>
    <x v="2"/>
    <s v="Jul"/>
    <x v="2"/>
    <s v="2025-Jul"/>
    <n v="6"/>
    <s v="FREQUENT"/>
  </r>
  <r>
    <x v="2524"/>
    <d v="2024-05-09T00:00:00"/>
    <x v="254"/>
    <s v="Priya Kumar"/>
    <s v="Female"/>
    <n v="27"/>
    <x v="4"/>
    <x v="3"/>
    <s v="P102"/>
    <x v="11"/>
    <x v="4"/>
    <x v="1"/>
    <n v="28000"/>
    <x v="4"/>
    <x v="190"/>
    <n v="63000"/>
    <n v="12600"/>
    <x v="0"/>
    <x v="0"/>
    <s v="Q2"/>
    <x v="0"/>
    <n v="16.670000000000002"/>
    <n v="0"/>
    <n v="84000"/>
    <n v="8400"/>
    <n v="705600000"/>
    <n v="0.16666666666666666"/>
    <x v="0"/>
    <x v="1"/>
    <s v="May"/>
    <x v="1"/>
    <s v="2024-May"/>
    <n v="12"/>
    <s v="FREQUENT"/>
  </r>
  <r>
    <x v="2525"/>
    <d v="2024-06-19T00:00:00"/>
    <x v="125"/>
    <s v="Kavya Shah"/>
    <s v="Male"/>
    <n v="22"/>
    <x v="2"/>
    <x v="2"/>
    <s v="P103"/>
    <x v="19"/>
    <x v="4"/>
    <x v="0"/>
    <n v="2500"/>
    <x v="4"/>
    <x v="79"/>
    <n v="1600"/>
    <n v="650"/>
    <x v="1"/>
    <x v="0"/>
    <s v="Q2"/>
    <x v="0"/>
    <n v="28.89"/>
    <n v="0"/>
    <n v="2500"/>
    <n v="250"/>
    <n v="625000"/>
    <n v="0.28888888888888886"/>
    <x v="0"/>
    <x v="4"/>
    <s v="Jun"/>
    <x v="1"/>
    <s v="2024-Jun"/>
    <n v="13"/>
    <s v="FREQUENT"/>
  </r>
  <r>
    <x v="2526"/>
    <d v="2025-02-01T00:00:00"/>
    <x v="369"/>
    <s v="Nikhil Patel"/>
    <s v="Female"/>
    <n v="21"/>
    <x v="3"/>
    <x v="1"/>
    <s v="P403"/>
    <x v="6"/>
    <x v="0"/>
    <x v="2"/>
    <n v="2500"/>
    <x v="4"/>
    <x v="114"/>
    <n v="3000"/>
    <n v="1500"/>
    <x v="1"/>
    <x v="0"/>
    <s v="Q1"/>
    <x v="1"/>
    <n v="33.33"/>
    <n v="0"/>
    <n v="5000"/>
    <n v="500"/>
    <n v="2500000"/>
    <n v="0.33333333333333331"/>
    <x v="1"/>
    <x v="5"/>
    <s v="Feb"/>
    <x v="0"/>
    <s v="2025-Feb"/>
    <n v="9"/>
    <s v="FREQUENT"/>
  </r>
  <r>
    <x v="2527"/>
    <d v="2025-07-24T00:00:00"/>
    <x v="2"/>
    <s v="Neha Singh"/>
    <s v="Female"/>
    <n v="43"/>
    <x v="2"/>
    <x v="2"/>
    <s v="P203"/>
    <x v="3"/>
    <x v="1"/>
    <x v="0"/>
    <n v="35000"/>
    <x v="0"/>
    <x v="97"/>
    <n v="27000"/>
    <n v="1000"/>
    <x v="3"/>
    <x v="0"/>
    <s v="Q3"/>
    <x v="0"/>
    <n v="3.57"/>
    <n v="0"/>
    <n v="35000"/>
    <n v="7000"/>
    <n v="245000000"/>
    <n v="3.5714285714285712E-2"/>
    <x v="1"/>
    <x v="2"/>
    <s v="Jul"/>
    <x v="2"/>
    <s v="2025-Jul"/>
    <n v="13"/>
    <s v="FREQUENT"/>
  </r>
  <r>
    <x v="2528"/>
    <d v="2024-12-10T00:00:00"/>
    <x v="299"/>
    <s v="Vikram Nair"/>
    <s v="Male"/>
    <n v="60"/>
    <x v="5"/>
    <x v="0"/>
    <s v="P602"/>
    <x v="18"/>
    <x v="6"/>
    <x v="0"/>
    <n v="3500"/>
    <x v="4"/>
    <x v="30"/>
    <n v="2500"/>
    <n v="650"/>
    <x v="2"/>
    <x v="0"/>
    <s v="Q4"/>
    <x v="2"/>
    <n v="20.63"/>
    <n v="0"/>
    <n v="3500"/>
    <n v="350"/>
    <n v="1225000"/>
    <n v="0.20634920634920634"/>
    <x v="0"/>
    <x v="8"/>
    <s v="Dec"/>
    <x v="3"/>
    <s v="2024-Dec"/>
    <n v="4"/>
    <s v="OCASSIONAL"/>
  </r>
  <r>
    <x v="2529"/>
    <d v="2024-02-16T00:00:00"/>
    <x v="383"/>
    <s v="Sneha Reddy"/>
    <s v="Female"/>
    <n v="54"/>
    <x v="0"/>
    <x v="0"/>
    <s v="P103"/>
    <x v="19"/>
    <x v="4"/>
    <x v="0"/>
    <n v="2500"/>
    <x v="4"/>
    <x v="79"/>
    <n v="1600"/>
    <n v="650"/>
    <x v="3"/>
    <x v="0"/>
    <s v="Q1"/>
    <x v="1"/>
    <n v="28.89"/>
    <n v="0"/>
    <n v="2500"/>
    <n v="250"/>
    <n v="625000"/>
    <n v="0.28888888888888886"/>
    <x v="0"/>
    <x v="5"/>
    <s v="Feb"/>
    <x v="0"/>
    <s v="2024-Feb"/>
    <n v="8"/>
    <s v="FREQUENT"/>
  </r>
  <r>
    <x v="2530"/>
    <d v="2025-04-04T00:00:00"/>
    <x v="55"/>
    <s v="Varun Verma"/>
    <s v="Male"/>
    <n v="37"/>
    <x v="8"/>
    <x v="2"/>
    <s v="P403"/>
    <x v="6"/>
    <x v="0"/>
    <x v="2"/>
    <n v="2500"/>
    <x v="4"/>
    <x v="114"/>
    <n v="3000"/>
    <n v="1500"/>
    <x v="2"/>
    <x v="0"/>
    <s v="Q2"/>
    <x v="1"/>
    <n v="33.33"/>
    <n v="0"/>
    <n v="5000"/>
    <n v="500"/>
    <n v="2500000"/>
    <n v="0.33333333333333331"/>
    <x v="1"/>
    <x v="7"/>
    <s v="Apr"/>
    <x v="1"/>
    <s v="2025-Apr"/>
    <n v="8"/>
    <s v="FREQUENT"/>
  </r>
  <r>
    <x v="2531"/>
    <d v="2025-03-22T00:00:00"/>
    <x v="55"/>
    <s v="Varun Verma"/>
    <s v="Male"/>
    <n v="37"/>
    <x v="8"/>
    <x v="2"/>
    <s v="P302"/>
    <x v="15"/>
    <x v="3"/>
    <x v="0"/>
    <n v="2200"/>
    <x v="1"/>
    <x v="21"/>
    <n v="1400"/>
    <n v="470"/>
    <x v="3"/>
    <x v="0"/>
    <s v="Q1"/>
    <x v="1"/>
    <n v="25.13"/>
    <n v="0"/>
    <n v="2200"/>
    <n v="330"/>
    <n v="726000"/>
    <n v="0.25133689839572193"/>
    <x v="1"/>
    <x v="0"/>
    <s v="Mar"/>
    <x v="0"/>
    <s v="2025-Mar"/>
    <n v="8"/>
    <s v="FREQUENT"/>
  </r>
  <r>
    <x v="2532"/>
    <d v="2024-07-06T00:00:00"/>
    <x v="2"/>
    <s v="Neha Singh"/>
    <s v="Female"/>
    <n v="43"/>
    <x v="2"/>
    <x v="2"/>
    <s v="P602"/>
    <x v="18"/>
    <x v="6"/>
    <x v="2"/>
    <n v="3500"/>
    <x v="2"/>
    <x v="6"/>
    <n v="5000"/>
    <n v="0"/>
    <x v="0"/>
    <x v="2"/>
    <s v="Q3"/>
    <x v="0"/>
    <n v="0"/>
    <n v="-5000"/>
    <n v="7000"/>
    <n v="350"/>
    <n v="2450000"/>
    <n v="0"/>
    <x v="0"/>
    <x v="2"/>
    <s v="Jul"/>
    <x v="2"/>
    <s v="2024-Jul"/>
    <n v="13"/>
    <s v="FREQUENT"/>
  </r>
  <r>
    <x v="2533"/>
    <d v="2024-03-26T00:00:00"/>
    <x v="376"/>
    <s v="Ananya Iyer"/>
    <s v="Female"/>
    <n v="33"/>
    <x v="5"/>
    <x v="0"/>
    <s v="P105"/>
    <x v="20"/>
    <x v="4"/>
    <x v="0"/>
    <n v="22000"/>
    <x v="3"/>
    <x v="49"/>
    <n v="16500"/>
    <n v="5500"/>
    <x v="0"/>
    <x v="0"/>
    <s v="Q1"/>
    <x v="2"/>
    <n v="25"/>
    <n v="0"/>
    <n v="22000"/>
    <n v="0"/>
    <n v="0"/>
    <n v="0.25"/>
    <x v="0"/>
    <x v="0"/>
    <s v="Mar"/>
    <x v="0"/>
    <s v="2024-Mar"/>
    <n v="3"/>
    <s v="REGULAR"/>
  </r>
  <r>
    <x v="2534"/>
    <d v="2025-01-13T00:00:00"/>
    <x v="296"/>
    <s v="Nikhil Das"/>
    <s v="Female"/>
    <n v="20"/>
    <x v="2"/>
    <x v="2"/>
    <s v="P702"/>
    <x v="14"/>
    <x v="2"/>
    <x v="0"/>
    <n v="7000"/>
    <x v="2"/>
    <x v="110"/>
    <n v="5200"/>
    <n v="1450"/>
    <x v="2"/>
    <x v="0"/>
    <s v="Q1"/>
    <x v="0"/>
    <n v="21.8"/>
    <n v="0"/>
    <n v="7000"/>
    <n v="350"/>
    <n v="2450000"/>
    <n v="0.21804511278195488"/>
    <x v="1"/>
    <x v="11"/>
    <s v="Jan"/>
    <x v="0"/>
    <s v="2025-Jan"/>
    <n v="8"/>
    <s v="FREQUENT"/>
  </r>
  <r>
    <x v="2535"/>
    <d v="2025-03-25T00:00:00"/>
    <x v="196"/>
    <s v="Nikhil Sharma"/>
    <s v="Male"/>
    <n v="31"/>
    <x v="4"/>
    <x v="3"/>
    <s v="P201"/>
    <x v="9"/>
    <x v="1"/>
    <x v="0"/>
    <n v="8500"/>
    <x v="3"/>
    <x v="127"/>
    <n v="6500"/>
    <n v="2000"/>
    <x v="2"/>
    <x v="0"/>
    <s v="Q1"/>
    <x v="2"/>
    <n v="23.53"/>
    <n v="0"/>
    <n v="8500"/>
    <n v="0"/>
    <n v="0"/>
    <n v="0.23529411764705882"/>
    <x v="1"/>
    <x v="0"/>
    <s v="Mar"/>
    <x v="0"/>
    <s v="2025-Mar"/>
    <n v="7"/>
    <s v="FREQUENT"/>
  </r>
  <r>
    <x v="2536"/>
    <d v="2024-04-09T00:00:00"/>
    <x v="113"/>
    <s v="Akash Gupta"/>
    <s v="Male"/>
    <n v="52"/>
    <x v="8"/>
    <x v="2"/>
    <s v="P203"/>
    <x v="3"/>
    <x v="1"/>
    <x v="2"/>
    <n v="35000"/>
    <x v="5"/>
    <x v="298"/>
    <n v="54000"/>
    <n v="-1500"/>
    <x v="1"/>
    <x v="0"/>
    <s v="Q2"/>
    <x v="0"/>
    <n v="-2.86"/>
    <n v="0"/>
    <n v="70000"/>
    <n v="17500"/>
    <n v="1225000000"/>
    <n v="-2.8571428571428571E-2"/>
    <x v="0"/>
    <x v="7"/>
    <s v="Apr"/>
    <x v="1"/>
    <s v="2024-Apr"/>
    <n v="20"/>
    <s v="FREQUENT"/>
  </r>
  <r>
    <x v="2537"/>
    <d v="2025-07-31T00:00:00"/>
    <x v="187"/>
    <s v="Meera Shah"/>
    <s v="Male"/>
    <n v="47"/>
    <x v="0"/>
    <x v="0"/>
    <s v="P503"/>
    <x v="12"/>
    <x v="5"/>
    <x v="2"/>
    <n v="450"/>
    <x v="4"/>
    <x v="89"/>
    <n v="660"/>
    <n v="150"/>
    <x v="0"/>
    <x v="0"/>
    <s v="Q3"/>
    <x v="1"/>
    <n v="18.52"/>
    <n v="0"/>
    <n v="900"/>
    <n v="90"/>
    <n v="81000"/>
    <n v="0.18518518518518517"/>
    <x v="1"/>
    <x v="2"/>
    <s v="Jul"/>
    <x v="2"/>
    <s v="2025-Jul"/>
    <n v="9"/>
    <s v="FREQUENT"/>
  </r>
  <r>
    <x v="2538"/>
    <d v="2025-03-12T00:00:00"/>
    <x v="295"/>
    <s v="Simran Reddy"/>
    <s v="Female"/>
    <n v="32"/>
    <x v="6"/>
    <x v="2"/>
    <s v="P302"/>
    <x v="15"/>
    <x v="3"/>
    <x v="2"/>
    <n v="2200"/>
    <x v="2"/>
    <x v="91"/>
    <n v="2800"/>
    <n v="1380"/>
    <x v="1"/>
    <x v="0"/>
    <s v="Q1"/>
    <x v="0"/>
    <n v="33.01"/>
    <n v="0"/>
    <n v="4400"/>
    <n v="220"/>
    <n v="968000"/>
    <n v="0.33014354066985646"/>
    <x v="1"/>
    <x v="0"/>
    <s v="Mar"/>
    <x v="0"/>
    <s v="2025-Mar"/>
    <n v="7"/>
    <s v="FREQUENT"/>
  </r>
  <r>
    <x v="2539"/>
    <d v="2024-07-01T00:00:00"/>
    <x v="204"/>
    <s v="Karan Mehta"/>
    <s v="Female"/>
    <n v="51"/>
    <x v="8"/>
    <x v="2"/>
    <s v="P105"/>
    <x v="20"/>
    <x v="4"/>
    <x v="0"/>
    <n v="22000"/>
    <x v="4"/>
    <x v="6"/>
    <n v="16500"/>
    <n v="0"/>
    <x v="1"/>
    <x v="2"/>
    <s v="Q3"/>
    <x v="1"/>
    <n v="0"/>
    <n v="-16500"/>
    <n v="22000"/>
    <n v="2200"/>
    <n v="48400000"/>
    <n v="0"/>
    <x v="0"/>
    <x v="2"/>
    <s v="Jul"/>
    <x v="2"/>
    <s v="2024-Jul"/>
    <n v="10"/>
    <s v="FREQUENT"/>
  </r>
  <r>
    <x v="2540"/>
    <d v="2024-08-03T00:00:00"/>
    <x v="386"/>
    <s v="Meera Malhotra"/>
    <s v="Female"/>
    <n v="42"/>
    <x v="11"/>
    <x v="3"/>
    <s v="P403"/>
    <x v="6"/>
    <x v="0"/>
    <x v="0"/>
    <n v="2500"/>
    <x v="3"/>
    <x v="140"/>
    <n v="1500"/>
    <n v="1000"/>
    <x v="2"/>
    <x v="0"/>
    <s v="Q3"/>
    <x v="1"/>
    <n v="40"/>
    <n v="0"/>
    <n v="2500"/>
    <n v="0"/>
    <n v="0"/>
    <n v="0.4"/>
    <x v="0"/>
    <x v="3"/>
    <s v="Aug"/>
    <x v="2"/>
    <s v="2024-Aug"/>
    <n v="5"/>
    <s v="FREQUENT"/>
  </r>
  <r>
    <x v="2541"/>
    <d v="2025-09-22T00:00:00"/>
    <x v="462"/>
    <s v="Priya Mishra"/>
    <s v="Male"/>
    <n v="31"/>
    <x v="8"/>
    <x v="2"/>
    <s v="P303"/>
    <x v="4"/>
    <x v="3"/>
    <x v="2"/>
    <n v="3500"/>
    <x v="2"/>
    <x v="110"/>
    <n v="4600"/>
    <n v="2050"/>
    <x v="1"/>
    <x v="0"/>
    <s v="Q3"/>
    <x v="1"/>
    <n v="30.83"/>
    <n v="0"/>
    <n v="7000"/>
    <n v="350"/>
    <n v="2450000"/>
    <n v="0.30827067669172931"/>
    <x v="1"/>
    <x v="9"/>
    <s v="Sep"/>
    <x v="2"/>
    <s v="2025-Sep"/>
    <n v="5"/>
    <s v="FREQUENT"/>
  </r>
  <r>
    <x v="2542"/>
    <d v="2024-05-01T00:00:00"/>
    <x v="135"/>
    <s v="Karan Singh"/>
    <s v="Female"/>
    <n v="47"/>
    <x v="5"/>
    <x v="0"/>
    <s v="P302"/>
    <x v="15"/>
    <x v="3"/>
    <x v="0"/>
    <n v="2200"/>
    <x v="1"/>
    <x v="21"/>
    <n v="1400"/>
    <n v="470"/>
    <x v="1"/>
    <x v="0"/>
    <s v="Q2"/>
    <x v="1"/>
    <n v="25.13"/>
    <n v="0"/>
    <n v="2200"/>
    <n v="330"/>
    <n v="726000"/>
    <n v="0.25133689839572193"/>
    <x v="0"/>
    <x v="1"/>
    <s v="May"/>
    <x v="1"/>
    <s v="2024-May"/>
    <n v="9"/>
    <s v="FREQUENT"/>
  </r>
  <r>
    <x v="2543"/>
    <d v="2024-06-22T00:00:00"/>
    <x v="163"/>
    <s v="Riya Mehta"/>
    <s v="Female"/>
    <n v="50"/>
    <x v="10"/>
    <x v="3"/>
    <s v="P302"/>
    <x v="15"/>
    <x v="3"/>
    <x v="0"/>
    <n v="2200"/>
    <x v="4"/>
    <x v="141"/>
    <n v="1400"/>
    <n v="580"/>
    <x v="0"/>
    <x v="0"/>
    <s v="Q2"/>
    <x v="0"/>
    <n v="29.29"/>
    <n v="0"/>
    <n v="2200"/>
    <n v="220"/>
    <n v="484000"/>
    <n v="0.29292929292929293"/>
    <x v="0"/>
    <x v="4"/>
    <s v="Jun"/>
    <x v="1"/>
    <s v="2024-Jun"/>
    <n v="20"/>
    <s v="FREQUENT"/>
  </r>
  <r>
    <x v="2544"/>
    <d v="2025-09-12T00:00:00"/>
    <x v="261"/>
    <s v="Amit Reddy"/>
    <s v="Male"/>
    <n v="32"/>
    <x v="6"/>
    <x v="2"/>
    <s v="P104"/>
    <x v="16"/>
    <x v="4"/>
    <x v="0"/>
    <n v="5000"/>
    <x v="4"/>
    <x v="114"/>
    <n v="3500"/>
    <n v="1000"/>
    <x v="0"/>
    <x v="0"/>
    <s v="Q3"/>
    <x v="0"/>
    <n v="22.22"/>
    <n v="0"/>
    <n v="5000"/>
    <n v="500"/>
    <n v="2500000"/>
    <n v="0.22222222222222221"/>
    <x v="1"/>
    <x v="9"/>
    <s v="Sep"/>
    <x v="2"/>
    <s v="2025-Sep"/>
    <n v="12"/>
    <s v="FREQUENT"/>
  </r>
  <r>
    <x v="2545"/>
    <d v="2024-05-24T00:00:00"/>
    <x v="22"/>
    <s v="Ananya Sharma"/>
    <s v="Female"/>
    <n v="45"/>
    <x v="5"/>
    <x v="0"/>
    <s v="P104"/>
    <x v="16"/>
    <x v="4"/>
    <x v="0"/>
    <n v="5000"/>
    <x v="4"/>
    <x v="114"/>
    <n v="3500"/>
    <n v="1000"/>
    <x v="1"/>
    <x v="0"/>
    <s v="Q2"/>
    <x v="1"/>
    <n v="22.22"/>
    <n v="0"/>
    <n v="5000"/>
    <n v="500"/>
    <n v="2500000"/>
    <n v="0.22222222222222221"/>
    <x v="0"/>
    <x v="1"/>
    <s v="May"/>
    <x v="1"/>
    <s v="2024-May"/>
    <n v="12"/>
    <s v="FREQUENT"/>
  </r>
  <r>
    <x v="2546"/>
    <d v="2024-06-21T00:00:00"/>
    <x v="20"/>
    <s v="Aditya Shah"/>
    <s v="Male"/>
    <n v="31"/>
    <x v="9"/>
    <x v="0"/>
    <s v="P101"/>
    <x v="5"/>
    <x v="4"/>
    <x v="2"/>
    <n v="55000"/>
    <x v="4"/>
    <x v="102"/>
    <n v="80000"/>
    <n v="19000"/>
    <x v="2"/>
    <x v="0"/>
    <s v="Q2"/>
    <x v="0"/>
    <n v="19.190000000000001"/>
    <n v="0"/>
    <n v="110000"/>
    <n v="11000"/>
    <n v="1210000000"/>
    <n v="0.19191919191919191"/>
    <x v="0"/>
    <x v="4"/>
    <s v="Jun"/>
    <x v="1"/>
    <s v="2024-Jun"/>
    <n v="13"/>
    <s v="FREQUENT"/>
  </r>
  <r>
    <x v="2547"/>
    <d v="2025-07-06T00:00:00"/>
    <x v="383"/>
    <s v="Sneha Reddy"/>
    <s v="Female"/>
    <n v="54"/>
    <x v="0"/>
    <x v="0"/>
    <s v="P601"/>
    <x v="17"/>
    <x v="6"/>
    <x v="0"/>
    <n v="3000"/>
    <x v="2"/>
    <x v="86"/>
    <n v="2100"/>
    <n v="750"/>
    <x v="3"/>
    <x v="0"/>
    <s v="Q3"/>
    <x v="1"/>
    <n v="26.32"/>
    <n v="0"/>
    <n v="3000"/>
    <n v="150"/>
    <n v="450000"/>
    <n v="0.26315789473684209"/>
    <x v="1"/>
    <x v="2"/>
    <s v="Jul"/>
    <x v="2"/>
    <s v="2025-Jul"/>
    <n v="8"/>
    <s v="FREQUENT"/>
  </r>
  <r>
    <x v="2548"/>
    <d v="2024-01-27T00:00:00"/>
    <x v="2"/>
    <s v="Neha Singh"/>
    <s v="Female"/>
    <n v="43"/>
    <x v="2"/>
    <x v="2"/>
    <s v="P401"/>
    <x v="0"/>
    <x v="0"/>
    <x v="2"/>
    <n v="800"/>
    <x v="2"/>
    <x v="6"/>
    <n v="1000"/>
    <n v="0"/>
    <x v="1"/>
    <x v="2"/>
    <s v="Q1"/>
    <x v="0"/>
    <n v="0"/>
    <n v="-1000"/>
    <n v="1600"/>
    <n v="80"/>
    <n v="128000"/>
    <n v="0"/>
    <x v="0"/>
    <x v="11"/>
    <s v="Jan"/>
    <x v="0"/>
    <s v="2024-Jan"/>
    <n v="13"/>
    <s v="FREQUENT"/>
  </r>
  <r>
    <x v="2549"/>
    <d v="2025-08-07T00:00:00"/>
    <x v="84"/>
    <s v="Vikram Joshi"/>
    <s v="Female"/>
    <n v="52"/>
    <x v="11"/>
    <x v="3"/>
    <s v="P403"/>
    <x v="6"/>
    <x v="0"/>
    <x v="0"/>
    <n v="2500"/>
    <x v="0"/>
    <x v="143"/>
    <n v="1500"/>
    <n v="500"/>
    <x v="3"/>
    <x v="0"/>
    <s v="Q3"/>
    <x v="2"/>
    <n v="25"/>
    <n v="0"/>
    <n v="2500"/>
    <n v="500"/>
    <n v="1250000"/>
    <n v="0.25"/>
    <x v="1"/>
    <x v="3"/>
    <s v="Aug"/>
    <x v="2"/>
    <s v="2025-Aug"/>
    <n v="5"/>
    <s v="FREQUENT"/>
  </r>
  <r>
    <x v="2550"/>
    <d v="2025-04-09T00:00:00"/>
    <x v="326"/>
    <s v="Ananya Kumar"/>
    <s v="Male"/>
    <n v="35"/>
    <x v="8"/>
    <x v="2"/>
    <s v="P302"/>
    <x v="15"/>
    <x v="3"/>
    <x v="0"/>
    <n v="2200"/>
    <x v="3"/>
    <x v="221"/>
    <n v="1400"/>
    <n v="800"/>
    <x v="0"/>
    <x v="0"/>
    <s v="Q2"/>
    <x v="2"/>
    <n v="36.36"/>
    <n v="0"/>
    <n v="2200"/>
    <n v="0"/>
    <n v="0"/>
    <n v="0.36363636363636365"/>
    <x v="1"/>
    <x v="7"/>
    <s v="Apr"/>
    <x v="1"/>
    <s v="2025-Apr"/>
    <n v="2"/>
    <s v="REGULAR"/>
  </r>
  <r>
    <x v="2551"/>
    <d v="2024-05-02T00:00:00"/>
    <x v="187"/>
    <s v="Meera Shah"/>
    <s v="Male"/>
    <n v="47"/>
    <x v="0"/>
    <x v="0"/>
    <s v="P501"/>
    <x v="13"/>
    <x v="5"/>
    <x v="1"/>
    <n v="550"/>
    <x v="2"/>
    <x v="162"/>
    <n v="1350"/>
    <n v="217.5"/>
    <x v="0"/>
    <x v="0"/>
    <s v="Q2"/>
    <x v="1"/>
    <n v="13.88"/>
    <n v="0"/>
    <n v="1650"/>
    <n v="82.5"/>
    <n v="136125"/>
    <n v="0.13875598086124402"/>
    <x v="0"/>
    <x v="1"/>
    <s v="May"/>
    <x v="1"/>
    <s v="2024-May"/>
    <n v="9"/>
    <s v="FREQUENT"/>
  </r>
  <r>
    <x v="2552"/>
    <d v="2024-03-29T00:00:00"/>
    <x v="151"/>
    <s v="Priya Kumar"/>
    <s v="Male"/>
    <n v="44"/>
    <x v="11"/>
    <x v="3"/>
    <s v="P105"/>
    <x v="20"/>
    <x v="4"/>
    <x v="0"/>
    <n v="22000"/>
    <x v="4"/>
    <x v="131"/>
    <n v="16500"/>
    <n v="3300"/>
    <x v="4"/>
    <x v="0"/>
    <s v="Q1"/>
    <x v="0"/>
    <n v="16.670000000000002"/>
    <n v="0"/>
    <n v="22000"/>
    <n v="2200"/>
    <n v="48400000"/>
    <n v="0.16666666666666666"/>
    <x v="0"/>
    <x v="0"/>
    <s v="Mar"/>
    <x v="0"/>
    <s v="2024-Mar"/>
    <n v="18"/>
    <s v="FREQUENT"/>
  </r>
  <r>
    <x v="2553"/>
    <d v="2024-04-29T00:00:00"/>
    <x v="25"/>
    <s v="Rahul Mishra"/>
    <s v="Female"/>
    <n v="54"/>
    <x v="2"/>
    <x v="2"/>
    <s v="P401"/>
    <x v="0"/>
    <x v="0"/>
    <x v="0"/>
    <n v="800"/>
    <x v="3"/>
    <x v="139"/>
    <n v="500"/>
    <n v="300"/>
    <x v="0"/>
    <x v="0"/>
    <s v="Q2"/>
    <x v="0"/>
    <n v="37.5"/>
    <n v="0"/>
    <n v="800"/>
    <n v="0"/>
    <n v="0"/>
    <n v="0.375"/>
    <x v="0"/>
    <x v="7"/>
    <s v="Apr"/>
    <x v="1"/>
    <s v="2024-Apr"/>
    <n v="22"/>
    <s v="FREQUENT"/>
  </r>
  <r>
    <x v="2554"/>
    <d v="2024-08-15T00:00:00"/>
    <x v="257"/>
    <s v="Sneha Malhotra"/>
    <s v="Female"/>
    <n v="33"/>
    <x v="11"/>
    <x v="3"/>
    <s v="P103"/>
    <x v="19"/>
    <x v="4"/>
    <x v="0"/>
    <n v="2500"/>
    <x v="1"/>
    <x v="35"/>
    <n v="1600"/>
    <n v="525"/>
    <x v="1"/>
    <x v="0"/>
    <s v="Q3"/>
    <x v="1"/>
    <n v="24.71"/>
    <n v="0"/>
    <n v="2500"/>
    <n v="375"/>
    <n v="937500"/>
    <n v="0.24705882352941178"/>
    <x v="0"/>
    <x v="3"/>
    <s v="Aug"/>
    <x v="2"/>
    <s v="2024-Aug"/>
    <n v="5"/>
    <s v="FREQUENT"/>
  </r>
  <r>
    <x v="2555"/>
    <d v="2024-10-09T00:00:00"/>
    <x v="241"/>
    <s v="Varun Kumar"/>
    <s v="Male"/>
    <n v="52"/>
    <x v="2"/>
    <x v="2"/>
    <s v="P501"/>
    <x v="13"/>
    <x v="5"/>
    <x v="2"/>
    <n v="550"/>
    <x v="2"/>
    <x v="47"/>
    <n v="900"/>
    <n v="145"/>
    <x v="2"/>
    <x v="0"/>
    <s v="Q4"/>
    <x v="0"/>
    <n v="13.88"/>
    <n v="0"/>
    <n v="1100"/>
    <n v="55"/>
    <n v="60500"/>
    <n v="0.13875598086124402"/>
    <x v="0"/>
    <x v="6"/>
    <s v="Oct"/>
    <x v="3"/>
    <s v="2024-Oct"/>
    <n v="23"/>
    <s v="FREQUENT"/>
  </r>
  <r>
    <x v="2556"/>
    <d v="2024-03-16T00:00:00"/>
    <x v="117"/>
    <s v="Akash Gupta"/>
    <s v="Female"/>
    <n v="32"/>
    <x v="11"/>
    <x v="3"/>
    <s v="P703"/>
    <x v="2"/>
    <x v="2"/>
    <x v="1"/>
    <n v="4000"/>
    <x v="2"/>
    <x v="6"/>
    <n v="8700"/>
    <n v="0"/>
    <x v="3"/>
    <x v="2"/>
    <s v="Q1"/>
    <x v="2"/>
    <n v="0"/>
    <n v="-8700"/>
    <n v="12000"/>
    <n v="600"/>
    <n v="7200000"/>
    <n v="0"/>
    <x v="0"/>
    <x v="0"/>
    <s v="Mar"/>
    <x v="0"/>
    <s v="2024-Mar"/>
    <n v="23"/>
    <s v="FREQUENT"/>
  </r>
  <r>
    <x v="2557"/>
    <d v="2024-02-09T00:00:00"/>
    <x v="347"/>
    <s v="Neha Malhotra"/>
    <s v="Male"/>
    <n v="36"/>
    <x v="4"/>
    <x v="3"/>
    <s v="P403"/>
    <x v="6"/>
    <x v="0"/>
    <x v="0"/>
    <n v="2500"/>
    <x v="4"/>
    <x v="79"/>
    <n v="1500"/>
    <n v="750"/>
    <x v="1"/>
    <x v="0"/>
    <s v="Q1"/>
    <x v="1"/>
    <n v="33.33"/>
    <n v="0"/>
    <n v="2500"/>
    <n v="250"/>
    <n v="625000"/>
    <n v="0.33333333333333331"/>
    <x v="0"/>
    <x v="5"/>
    <s v="Feb"/>
    <x v="0"/>
    <s v="2024-Feb"/>
    <n v="7"/>
    <s v="FREQUENT"/>
  </r>
  <r>
    <x v="2558"/>
    <d v="2025-06-17T00:00:00"/>
    <x v="160"/>
    <s v="Sahil Patel"/>
    <s v="Male"/>
    <n v="59"/>
    <x v="11"/>
    <x v="3"/>
    <s v="P303"/>
    <x v="4"/>
    <x v="3"/>
    <x v="2"/>
    <n v="3500"/>
    <x v="4"/>
    <x v="8"/>
    <n v="4600"/>
    <n v="1700"/>
    <x v="1"/>
    <x v="0"/>
    <s v="Q2"/>
    <x v="0"/>
    <n v="26.98"/>
    <n v="0"/>
    <n v="7000"/>
    <n v="700"/>
    <n v="4900000"/>
    <n v="0.26984126984126983"/>
    <x v="1"/>
    <x v="4"/>
    <s v="Jun"/>
    <x v="1"/>
    <s v="2025-Jun"/>
    <n v="19"/>
    <s v="FREQUENT"/>
  </r>
  <r>
    <x v="2559"/>
    <d v="2025-10-03T00:00:00"/>
    <x v="484"/>
    <s v="Karan Mishra"/>
    <s v="Male"/>
    <n v="57"/>
    <x v="8"/>
    <x v="2"/>
    <s v="P102"/>
    <x v="11"/>
    <x v="4"/>
    <x v="0"/>
    <n v="28000"/>
    <x v="0"/>
    <x v="81"/>
    <n v="21000"/>
    <n v="1400"/>
    <x v="0"/>
    <x v="0"/>
    <s v="Q4"/>
    <x v="2"/>
    <n v="6.25"/>
    <n v="0"/>
    <n v="28000"/>
    <n v="5600"/>
    <n v="156800000"/>
    <n v="6.25E-2"/>
    <x v="1"/>
    <x v="6"/>
    <s v="Oct"/>
    <x v="3"/>
    <s v="2025-Oct"/>
    <n v="1"/>
    <s v="REGULAR"/>
  </r>
  <r>
    <x v="2560"/>
    <d v="2024-09-08T00:00:00"/>
    <x v="331"/>
    <s v="Kavya Gupta"/>
    <s v="Female"/>
    <n v="54"/>
    <x v="11"/>
    <x v="3"/>
    <s v="P105"/>
    <x v="20"/>
    <x v="4"/>
    <x v="0"/>
    <n v="22000"/>
    <x v="4"/>
    <x v="131"/>
    <n v="16500"/>
    <n v="3300"/>
    <x v="2"/>
    <x v="0"/>
    <s v="Q3"/>
    <x v="1"/>
    <n v="16.670000000000002"/>
    <n v="0"/>
    <n v="22000"/>
    <n v="2200"/>
    <n v="48400000"/>
    <n v="0.16666666666666666"/>
    <x v="0"/>
    <x v="9"/>
    <s v="Sep"/>
    <x v="2"/>
    <s v="2024-Sep"/>
    <n v="6"/>
    <s v="FREQUENT"/>
  </r>
  <r>
    <x v="2561"/>
    <d v="2024-08-13T00:00:00"/>
    <x v="85"/>
    <s v="Amit Iyer"/>
    <s v="Male"/>
    <n v="44"/>
    <x v="8"/>
    <x v="2"/>
    <s v="P702"/>
    <x v="14"/>
    <x v="2"/>
    <x v="0"/>
    <n v="7000"/>
    <x v="2"/>
    <x v="110"/>
    <n v="5200"/>
    <n v="1450"/>
    <x v="1"/>
    <x v="0"/>
    <s v="Q3"/>
    <x v="2"/>
    <n v="21.8"/>
    <n v="0"/>
    <n v="7000"/>
    <n v="350"/>
    <n v="2450000"/>
    <n v="0.21804511278195488"/>
    <x v="0"/>
    <x v="3"/>
    <s v="Aug"/>
    <x v="2"/>
    <s v="2024-Aug"/>
    <n v="6"/>
    <s v="FREQUENT"/>
  </r>
  <r>
    <x v="2562"/>
    <d v="2025-05-11T00:00:00"/>
    <x v="369"/>
    <s v="Nikhil Patel"/>
    <s v="Female"/>
    <n v="21"/>
    <x v="3"/>
    <x v="1"/>
    <s v="P201"/>
    <x v="9"/>
    <x v="1"/>
    <x v="0"/>
    <n v="8500"/>
    <x v="0"/>
    <x v="71"/>
    <n v="6500"/>
    <n v="300"/>
    <x v="3"/>
    <x v="0"/>
    <s v="Q2"/>
    <x v="1"/>
    <n v="4.41"/>
    <n v="0"/>
    <n v="8500"/>
    <n v="1700"/>
    <n v="14450000"/>
    <n v="4.4117647058823532E-2"/>
    <x v="1"/>
    <x v="1"/>
    <s v="May"/>
    <x v="1"/>
    <s v="2025-May"/>
    <n v="9"/>
    <s v="FREQUENT"/>
  </r>
  <r>
    <x v="2563"/>
    <d v="2024-07-22T00:00:00"/>
    <x v="10"/>
    <s v="Pooja Mehta"/>
    <s v="Male"/>
    <n v="36"/>
    <x v="2"/>
    <x v="2"/>
    <s v="P701"/>
    <x v="8"/>
    <x v="2"/>
    <x v="3"/>
    <n v="4500"/>
    <x v="2"/>
    <x v="381"/>
    <n v="12800"/>
    <n v="-4300"/>
    <x v="0"/>
    <x v="1"/>
    <s v="Q3"/>
    <x v="0"/>
    <n v="25.15"/>
    <n v="-25600"/>
    <n v="18000"/>
    <n v="900"/>
    <n v="16200000"/>
    <n v="0.25146198830409355"/>
    <x v="0"/>
    <x v="2"/>
    <s v="Jul"/>
    <x v="2"/>
    <s v="2024-Jul"/>
    <n v="23"/>
    <s v="FREQUENT"/>
  </r>
  <r>
    <x v="2564"/>
    <d v="2024-08-07T00:00:00"/>
    <x v="485"/>
    <s v="Aditya Das"/>
    <s v="Male"/>
    <n v="54"/>
    <x v="1"/>
    <x v="1"/>
    <s v="P101"/>
    <x v="5"/>
    <x v="4"/>
    <x v="0"/>
    <n v="55000"/>
    <x v="2"/>
    <x v="217"/>
    <n v="40000"/>
    <n v="12250"/>
    <x v="2"/>
    <x v="0"/>
    <s v="Q3"/>
    <x v="1"/>
    <n v="23.44"/>
    <n v="0"/>
    <n v="55000"/>
    <n v="2750"/>
    <n v="151250000"/>
    <n v="0.23444976076555024"/>
    <x v="0"/>
    <x v="3"/>
    <s v="Aug"/>
    <x v="2"/>
    <s v="2024-Aug"/>
    <n v="1"/>
    <s v="REGULAR"/>
  </r>
  <r>
    <x v="2565"/>
    <d v="2025-09-17T00:00:00"/>
    <x v="215"/>
    <s v="Vikram Mehta"/>
    <s v="Male"/>
    <n v="48"/>
    <x v="11"/>
    <x v="3"/>
    <s v="P202"/>
    <x v="1"/>
    <x v="1"/>
    <x v="0"/>
    <n v="12000"/>
    <x v="1"/>
    <x v="187"/>
    <n v="9000"/>
    <n v="1200"/>
    <x v="3"/>
    <x v="0"/>
    <s v="Q3"/>
    <x v="0"/>
    <n v="11.76"/>
    <n v="0"/>
    <n v="12000"/>
    <n v="1800"/>
    <n v="21600000"/>
    <n v="0.11764705882352941"/>
    <x v="1"/>
    <x v="9"/>
    <s v="Sep"/>
    <x v="2"/>
    <s v="2025-Sep"/>
    <n v="14"/>
    <s v="FREQUENT"/>
  </r>
  <r>
    <x v="2566"/>
    <d v="2025-12-05T00:00:00"/>
    <x v="104"/>
    <s v="Nikhil Reddy"/>
    <s v="Male"/>
    <n v="59"/>
    <x v="1"/>
    <x v="1"/>
    <s v="P301"/>
    <x v="21"/>
    <x v="3"/>
    <x v="0"/>
    <n v="900"/>
    <x v="4"/>
    <x v="89"/>
    <n v="550"/>
    <n v="260"/>
    <x v="2"/>
    <x v="0"/>
    <s v="Q4"/>
    <x v="2"/>
    <n v="32.1"/>
    <n v="0"/>
    <n v="900"/>
    <n v="90"/>
    <n v="81000"/>
    <n v="0.32098765432098764"/>
    <x v="1"/>
    <x v="8"/>
    <s v="Dec"/>
    <x v="3"/>
    <s v="2025-Dec"/>
    <n v="4"/>
    <s v="OCASSIONAL"/>
  </r>
  <r>
    <x v="2567"/>
    <d v="2024-08-28T00:00:00"/>
    <x v="65"/>
    <s v="Ananya Joshi"/>
    <s v="Female"/>
    <n v="20"/>
    <x v="6"/>
    <x v="2"/>
    <s v="P701"/>
    <x v="8"/>
    <x v="2"/>
    <x v="0"/>
    <n v="4500"/>
    <x v="4"/>
    <x v="22"/>
    <n v="3200"/>
    <n v="850"/>
    <x v="1"/>
    <x v="0"/>
    <s v="Q3"/>
    <x v="0"/>
    <n v="20.99"/>
    <n v="0"/>
    <n v="4500"/>
    <n v="450"/>
    <n v="2025000"/>
    <n v="0.20987654320987653"/>
    <x v="0"/>
    <x v="3"/>
    <s v="Aug"/>
    <x v="2"/>
    <s v="2024-Aug"/>
    <n v="7"/>
    <s v="FREQUENT"/>
  </r>
  <r>
    <x v="2568"/>
    <d v="2024-07-03T00:00:00"/>
    <x v="41"/>
    <s v="Pooja Joshi"/>
    <s v="Female"/>
    <n v="24"/>
    <x v="1"/>
    <x v="1"/>
    <s v="P302"/>
    <x v="15"/>
    <x v="3"/>
    <x v="0"/>
    <n v="2200"/>
    <x v="3"/>
    <x v="221"/>
    <n v="1400"/>
    <n v="800"/>
    <x v="0"/>
    <x v="0"/>
    <s v="Q3"/>
    <x v="1"/>
    <n v="36.36"/>
    <n v="0"/>
    <n v="2200"/>
    <n v="0"/>
    <n v="0"/>
    <n v="0.36363636363636365"/>
    <x v="0"/>
    <x v="2"/>
    <s v="Jul"/>
    <x v="2"/>
    <s v="2024-Jul"/>
    <n v="14"/>
    <s v="FREQUENT"/>
  </r>
  <r>
    <x v="2569"/>
    <d v="2025-11-15T00:00:00"/>
    <x v="333"/>
    <s v="Nikhil Shah"/>
    <s v="Male"/>
    <n v="39"/>
    <x v="5"/>
    <x v="0"/>
    <s v="P502"/>
    <x v="7"/>
    <x v="5"/>
    <x v="2"/>
    <n v="700"/>
    <x v="2"/>
    <x v="7"/>
    <n v="1140"/>
    <n v="190"/>
    <x v="2"/>
    <x v="0"/>
    <s v="Q4"/>
    <x v="2"/>
    <n v="14.29"/>
    <n v="0"/>
    <n v="1400"/>
    <n v="70"/>
    <n v="98000"/>
    <n v="0.14285714285714285"/>
    <x v="1"/>
    <x v="10"/>
    <s v="Nov"/>
    <x v="3"/>
    <s v="2025-Nov"/>
    <n v="6"/>
    <s v="FREQUENT"/>
  </r>
  <r>
    <x v="2570"/>
    <d v="2025-09-04T00:00:00"/>
    <x v="94"/>
    <s v="Amit Singh"/>
    <s v="Male"/>
    <n v="25"/>
    <x v="1"/>
    <x v="1"/>
    <s v="P401"/>
    <x v="0"/>
    <x v="0"/>
    <x v="0"/>
    <n v="800"/>
    <x v="3"/>
    <x v="139"/>
    <n v="500"/>
    <n v="300"/>
    <x v="2"/>
    <x v="0"/>
    <s v="Q3"/>
    <x v="1"/>
    <n v="37.5"/>
    <n v="0"/>
    <n v="800"/>
    <n v="0"/>
    <n v="0"/>
    <n v="0.375"/>
    <x v="1"/>
    <x v="9"/>
    <s v="Sep"/>
    <x v="2"/>
    <s v="2025-Sep"/>
    <n v="11"/>
    <s v="FREQUENT"/>
  </r>
  <r>
    <x v="2571"/>
    <d v="2024-08-12T00:00:00"/>
    <x v="165"/>
    <s v="Karan Reddy"/>
    <s v="Female"/>
    <n v="57"/>
    <x v="8"/>
    <x v="2"/>
    <s v="P104"/>
    <x v="16"/>
    <x v="4"/>
    <x v="2"/>
    <n v="5000"/>
    <x v="4"/>
    <x v="6"/>
    <n v="7000"/>
    <n v="0"/>
    <x v="4"/>
    <x v="2"/>
    <s v="Q3"/>
    <x v="2"/>
    <n v="0"/>
    <n v="-7000"/>
    <n v="10000"/>
    <n v="1000"/>
    <n v="10000000"/>
    <n v="0"/>
    <x v="0"/>
    <x v="3"/>
    <s v="Aug"/>
    <x v="2"/>
    <s v="2024-Aug"/>
    <n v="4"/>
    <s v="OCASSIONAL"/>
  </r>
  <r>
    <x v="2572"/>
    <d v="2024-10-21T00:00:00"/>
    <x v="476"/>
    <s v="Arjun Das"/>
    <s v="Female"/>
    <n v="46"/>
    <x v="2"/>
    <x v="2"/>
    <s v="P403"/>
    <x v="6"/>
    <x v="0"/>
    <x v="3"/>
    <n v="2500"/>
    <x v="4"/>
    <x v="27"/>
    <n v="6000"/>
    <n v="3000"/>
    <x v="4"/>
    <x v="0"/>
    <s v="Q4"/>
    <x v="2"/>
    <n v="33.33"/>
    <n v="0"/>
    <n v="10000"/>
    <n v="1000"/>
    <n v="10000000"/>
    <n v="0.33333333333333331"/>
    <x v="0"/>
    <x v="6"/>
    <s v="Oct"/>
    <x v="3"/>
    <s v="2024-Oct"/>
    <n v="4"/>
    <s v="OCASSIONAL"/>
  </r>
  <r>
    <x v="2573"/>
    <d v="2025-11-09T00:00:00"/>
    <x v="219"/>
    <s v="Meera Das"/>
    <s v="Female"/>
    <n v="58"/>
    <x v="11"/>
    <x v="3"/>
    <s v="P403"/>
    <x v="6"/>
    <x v="0"/>
    <x v="0"/>
    <n v="2500"/>
    <x v="4"/>
    <x v="79"/>
    <n v="1500"/>
    <n v="750"/>
    <x v="1"/>
    <x v="0"/>
    <s v="Q4"/>
    <x v="2"/>
    <n v="33.33"/>
    <n v="0"/>
    <n v="2500"/>
    <n v="250"/>
    <n v="625000"/>
    <n v="0.33333333333333331"/>
    <x v="1"/>
    <x v="10"/>
    <s v="Nov"/>
    <x v="3"/>
    <s v="2025-Nov"/>
    <n v="3"/>
    <s v="REGULAR"/>
  </r>
  <r>
    <x v="2574"/>
    <d v="2024-11-22T00:00:00"/>
    <x v="91"/>
    <s v="Priya Joshi"/>
    <s v="Male"/>
    <n v="21"/>
    <x v="10"/>
    <x v="3"/>
    <s v="P702"/>
    <x v="14"/>
    <x v="2"/>
    <x v="0"/>
    <n v="7000"/>
    <x v="2"/>
    <x v="110"/>
    <n v="5200"/>
    <n v="1450"/>
    <x v="1"/>
    <x v="0"/>
    <s v="Q4"/>
    <x v="0"/>
    <n v="21.8"/>
    <n v="0"/>
    <n v="7000"/>
    <n v="350"/>
    <n v="2450000"/>
    <n v="0.21804511278195488"/>
    <x v="0"/>
    <x v="10"/>
    <s v="Nov"/>
    <x v="3"/>
    <s v="2024-Nov"/>
    <n v="17"/>
    <s v="FREQUENT"/>
  </r>
  <r>
    <x v="2575"/>
    <d v="2025-12-22T00:00:00"/>
    <x v="486"/>
    <s v="Simran Nair"/>
    <s v="Female"/>
    <n v="56"/>
    <x v="6"/>
    <x v="2"/>
    <s v="P105"/>
    <x v="20"/>
    <x v="4"/>
    <x v="2"/>
    <n v="22000"/>
    <x v="4"/>
    <x v="195"/>
    <n v="33000"/>
    <n v="6600"/>
    <x v="3"/>
    <x v="0"/>
    <s v="Q4"/>
    <x v="1"/>
    <n v="16.670000000000002"/>
    <n v="0"/>
    <n v="44000"/>
    <n v="4400"/>
    <n v="193600000"/>
    <n v="0.16666666666666666"/>
    <x v="1"/>
    <x v="8"/>
    <s v="Dec"/>
    <x v="3"/>
    <s v="2025-Dec"/>
    <n v="4"/>
    <s v="OCASSIONAL"/>
  </r>
  <r>
    <x v="2576"/>
    <d v="2025-05-15T00:00:00"/>
    <x v="37"/>
    <s v="Nikhil Verma"/>
    <s v="Female"/>
    <n v="41"/>
    <x v="3"/>
    <x v="1"/>
    <s v="P603"/>
    <x v="22"/>
    <x v="6"/>
    <x v="2"/>
    <n v="1200"/>
    <x v="4"/>
    <x v="99"/>
    <n v="1600"/>
    <n v="560"/>
    <x v="2"/>
    <x v="0"/>
    <s v="Q2"/>
    <x v="1"/>
    <n v="25.93"/>
    <n v="0"/>
    <n v="2400"/>
    <n v="240"/>
    <n v="576000"/>
    <n v="0.25925925925925924"/>
    <x v="1"/>
    <x v="1"/>
    <s v="May"/>
    <x v="1"/>
    <s v="2025-May"/>
    <n v="9"/>
    <s v="FREQUENT"/>
  </r>
  <r>
    <x v="2577"/>
    <d v="2024-10-24T00:00:00"/>
    <x v="487"/>
    <s v="Kavya Joshi"/>
    <s v="Female"/>
    <n v="60"/>
    <x v="5"/>
    <x v="0"/>
    <s v="P301"/>
    <x v="21"/>
    <x v="3"/>
    <x v="2"/>
    <n v="900"/>
    <x v="2"/>
    <x v="6"/>
    <n v="1100"/>
    <n v="0"/>
    <x v="2"/>
    <x v="2"/>
    <s v="Q4"/>
    <x v="2"/>
    <n v="0"/>
    <n v="-1100"/>
    <n v="1800"/>
    <n v="90"/>
    <n v="162000"/>
    <n v="0"/>
    <x v="0"/>
    <x v="6"/>
    <s v="Oct"/>
    <x v="3"/>
    <s v="2024-Oct"/>
    <n v="1"/>
    <s v="REGULAR"/>
  </r>
  <r>
    <x v="2578"/>
    <d v="2025-02-22T00:00:00"/>
    <x v="214"/>
    <s v="Meera Sharma"/>
    <s v="Male"/>
    <n v="23"/>
    <x v="8"/>
    <x v="2"/>
    <s v="P102"/>
    <x v="11"/>
    <x v="4"/>
    <x v="3"/>
    <n v="28000"/>
    <x v="2"/>
    <x v="286"/>
    <n v="84000"/>
    <n v="22400"/>
    <x v="2"/>
    <x v="0"/>
    <s v="Q1"/>
    <x v="0"/>
    <n v="21.05"/>
    <n v="0"/>
    <n v="112000"/>
    <n v="5600"/>
    <n v="627200000"/>
    <n v="0.21052631578947367"/>
    <x v="1"/>
    <x v="5"/>
    <s v="Feb"/>
    <x v="0"/>
    <s v="2025-Feb"/>
    <n v="19"/>
    <s v="FREQUENT"/>
  </r>
  <r>
    <x v="2579"/>
    <d v="2025-11-22T00:00:00"/>
    <x v="71"/>
    <s v="Simran Patel"/>
    <s v="Female"/>
    <n v="26"/>
    <x v="10"/>
    <x v="3"/>
    <s v="P303"/>
    <x v="4"/>
    <x v="3"/>
    <x v="1"/>
    <n v="3500"/>
    <x v="2"/>
    <x v="88"/>
    <n v="6900"/>
    <n v="3075"/>
    <x v="2"/>
    <x v="0"/>
    <s v="Q4"/>
    <x v="0"/>
    <n v="30.83"/>
    <n v="0"/>
    <n v="10500"/>
    <n v="525"/>
    <n v="5512500"/>
    <n v="0.30827067669172931"/>
    <x v="1"/>
    <x v="10"/>
    <s v="Nov"/>
    <x v="3"/>
    <s v="2025-Nov"/>
    <n v="26"/>
    <s v="FREQUENT"/>
  </r>
  <r>
    <x v="2580"/>
    <d v="2025-03-11T00:00:00"/>
    <x v="70"/>
    <s v="Akash Joshi"/>
    <s v="Female"/>
    <n v="59"/>
    <x v="11"/>
    <x v="3"/>
    <s v="P402"/>
    <x v="10"/>
    <x v="0"/>
    <x v="0"/>
    <n v="600"/>
    <x v="2"/>
    <x v="68"/>
    <n v="380"/>
    <n v="190"/>
    <x v="1"/>
    <x v="0"/>
    <s v="Q1"/>
    <x v="1"/>
    <n v="33.33"/>
    <n v="0"/>
    <n v="600"/>
    <n v="30"/>
    <n v="18000"/>
    <n v="0.33333333333333331"/>
    <x v="1"/>
    <x v="0"/>
    <s v="Mar"/>
    <x v="0"/>
    <s v="2025-Mar"/>
    <n v="10"/>
    <s v="FREQUENT"/>
  </r>
  <r>
    <x v="2581"/>
    <d v="2025-05-12T00:00:00"/>
    <x v="227"/>
    <s v="Priya Das"/>
    <s v="Male"/>
    <n v="47"/>
    <x v="8"/>
    <x v="2"/>
    <s v="P203"/>
    <x v="3"/>
    <x v="1"/>
    <x v="0"/>
    <n v="35000"/>
    <x v="4"/>
    <x v="153"/>
    <n v="27000"/>
    <n v="4500"/>
    <x v="1"/>
    <x v="0"/>
    <s v="Q2"/>
    <x v="1"/>
    <n v="14.29"/>
    <n v="0"/>
    <n v="35000"/>
    <n v="3500"/>
    <n v="122500000"/>
    <n v="0.14285714285714285"/>
    <x v="1"/>
    <x v="1"/>
    <s v="May"/>
    <x v="1"/>
    <s v="2025-May"/>
    <n v="9"/>
    <s v="FREQUENT"/>
  </r>
  <r>
    <x v="2582"/>
    <d v="2024-11-11T00:00:00"/>
    <x v="384"/>
    <s v="Pooja Mishra"/>
    <s v="Male"/>
    <n v="52"/>
    <x v="1"/>
    <x v="1"/>
    <s v="P501"/>
    <x v="13"/>
    <x v="5"/>
    <x v="1"/>
    <n v="550"/>
    <x v="1"/>
    <x v="115"/>
    <n v="1350"/>
    <n v="52.5"/>
    <x v="2"/>
    <x v="0"/>
    <s v="Q4"/>
    <x v="2"/>
    <n v="3.74"/>
    <n v="0"/>
    <n v="1650"/>
    <n v="247.5"/>
    <n v="408375"/>
    <n v="3.7433155080213901E-2"/>
    <x v="0"/>
    <x v="10"/>
    <s v="Nov"/>
    <x v="3"/>
    <s v="2024-Nov"/>
    <n v="6"/>
    <s v="FREQUENT"/>
  </r>
  <r>
    <x v="2583"/>
    <d v="2024-06-19T00:00:00"/>
    <x v="91"/>
    <s v="Priya Joshi"/>
    <s v="Male"/>
    <n v="21"/>
    <x v="10"/>
    <x v="3"/>
    <s v="P601"/>
    <x v="17"/>
    <x v="6"/>
    <x v="0"/>
    <n v="3000"/>
    <x v="4"/>
    <x v="129"/>
    <n v="2100"/>
    <n v="600"/>
    <x v="1"/>
    <x v="0"/>
    <s v="Q2"/>
    <x v="0"/>
    <n v="22.22"/>
    <n v="0"/>
    <n v="3000"/>
    <n v="300"/>
    <n v="900000"/>
    <n v="0.22222222222222221"/>
    <x v="0"/>
    <x v="4"/>
    <s v="Jun"/>
    <x v="1"/>
    <s v="2024-Jun"/>
    <n v="17"/>
    <s v="FREQUENT"/>
  </r>
  <r>
    <x v="2584"/>
    <d v="2025-09-20T00:00:00"/>
    <x v="142"/>
    <s v="Sahil Gupta"/>
    <s v="Female"/>
    <n v="45"/>
    <x v="7"/>
    <x v="1"/>
    <s v="P603"/>
    <x v="22"/>
    <x v="6"/>
    <x v="0"/>
    <n v="1200"/>
    <x v="4"/>
    <x v="11"/>
    <n v="800"/>
    <n v="280"/>
    <x v="1"/>
    <x v="0"/>
    <s v="Q3"/>
    <x v="1"/>
    <n v="25.93"/>
    <n v="0"/>
    <n v="1200"/>
    <n v="120"/>
    <n v="144000"/>
    <n v="0.25925925925925924"/>
    <x v="1"/>
    <x v="9"/>
    <s v="Sep"/>
    <x v="2"/>
    <s v="2025-Sep"/>
    <n v="14"/>
    <s v="FREQUENT"/>
  </r>
  <r>
    <x v="2585"/>
    <d v="2024-01-21T00:00:00"/>
    <x v="143"/>
    <s v="Vikram Gupta"/>
    <s v="Male"/>
    <n v="24"/>
    <x v="2"/>
    <x v="2"/>
    <s v="P101"/>
    <x v="5"/>
    <x v="4"/>
    <x v="0"/>
    <n v="55000"/>
    <x v="0"/>
    <x v="121"/>
    <n v="40000"/>
    <n v="4000"/>
    <x v="0"/>
    <x v="0"/>
    <s v="Q1"/>
    <x v="1"/>
    <n v="9.09"/>
    <n v="0"/>
    <n v="55000"/>
    <n v="11000"/>
    <n v="605000000"/>
    <n v="9.0909090909090912E-2"/>
    <x v="0"/>
    <x v="11"/>
    <s v="Jan"/>
    <x v="0"/>
    <s v="2024-Jan"/>
    <n v="12"/>
    <s v="FREQUENT"/>
  </r>
  <r>
    <x v="2586"/>
    <d v="2025-12-22T00:00:00"/>
    <x v="160"/>
    <s v="Sahil Patel"/>
    <s v="Male"/>
    <n v="59"/>
    <x v="11"/>
    <x v="3"/>
    <s v="P303"/>
    <x v="4"/>
    <x v="3"/>
    <x v="2"/>
    <n v="3500"/>
    <x v="1"/>
    <x v="17"/>
    <n v="4600"/>
    <n v="1350"/>
    <x v="0"/>
    <x v="0"/>
    <s v="Q4"/>
    <x v="0"/>
    <n v="22.69"/>
    <n v="0"/>
    <n v="7000"/>
    <n v="1050"/>
    <n v="7350000"/>
    <n v="0.22689075630252101"/>
    <x v="1"/>
    <x v="8"/>
    <s v="Dec"/>
    <x v="3"/>
    <s v="2025-Dec"/>
    <n v="19"/>
    <s v="FREQUENT"/>
  </r>
  <r>
    <x v="2587"/>
    <d v="2025-07-20T00:00:00"/>
    <x v="196"/>
    <s v="Nikhil Sharma"/>
    <s v="Male"/>
    <n v="31"/>
    <x v="4"/>
    <x v="3"/>
    <s v="P103"/>
    <x v="19"/>
    <x v="4"/>
    <x v="0"/>
    <n v="2500"/>
    <x v="3"/>
    <x v="140"/>
    <n v="1600"/>
    <n v="900"/>
    <x v="3"/>
    <x v="0"/>
    <s v="Q3"/>
    <x v="2"/>
    <n v="36"/>
    <n v="0"/>
    <n v="2500"/>
    <n v="0"/>
    <n v="0"/>
    <n v="0.36"/>
    <x v="1"/>
    <x v="2"/>
    <s v="Jul"/>
    <x v="2"/>
    <s v="2025-Jul"/>
    <n v="7"/>
    <s v="FREQUENT"/>
  </r>
  <r>
    <x v="2588"/>
    <d v="2025-01-05T00:00:00"/>
    <x v="142"/>
    <s v="Sahil Gupta"/>
    <s v="Female"/>
    <n v="45"/>
    <x v="7"/>
    <x v="1"/>
    <s v="P601"/>
    <x v="17"/>
    <x v="6"/>
    <x v="0"/>
    <n v="3000"/>
    <x v="3"/>
    <x v="123"/>
    <n v="2100"/>
    <n v="900"/>
    <x v="1"/>
    <x v="0"/>
    <s v="Q1"/>
    <x v="1"/>
    <n v="30"/>
    <n v="0"/>
    <n v="3000"/>
    <n v="0"/>
    <n v="0"/>
    <n v="0.3"/>
    <x v="1"/>
    <x v="11"/>
    <s v="Jan"/>
    <x v="0"/>
    <s v="2025-Jan"/>
    <n v="14"/>
    <s v="FREQUENT"/>
  </r>
  <r>
    <x v="2589"/>
    <d v="2025-07-02T00:00:00"/>
    <x v="361"/>
    <s v="Amit Joshi"/>
    <s v="Male"/>
    <n v="50"/>
    <x v="1"/>
    <x v="1"/>
    <s v="P402"/>
    <x v="10"/>
    <x v="0"/>
    <x v="0"/>
    <n v="600"/>
    <x v="3"/>
    <x v="55"/>
    <n v="380"/>
    <n v="220"/>
    <x v="0"/>
    <x v="0"/>
    <s v="Q3"/>
    <x v="2"/>
    <n v="36.67"/>
    <n v="0"/>
    <n v="600"/>
    <n v="0"/>
    <n v="0"/>
    <n v="0.36666666666666664"/>
    <x v="1"/>
    <x v="2"/>
    <s v="Jul"/>
    <x v="2"/>
    <s v="2025-Jul"/>
    <n v="6"/>
    <s v="FREQUENT"/>
  </r>
  <r>
    <x v="2590"/>
    <d v="2024-06-14T00:00:00"/>
    <x v="383"/>
    <s v="Sneha Reddy"/>
    <s v="Female"/>
    <n v="54"/>
    <x v="0"/>
    <x v="0"/>
    <s v="P401"/>
    <x v="0"/>
    <x v="0"/>
    <x v="0"/>
    <n v="800"/>
    <x v="4"/>
    <x v="74"/>
    <n v="500"/>
    <n v="220"/>
    <x v="1"/>
    <x v="0"/>
    <s v="Q2"/>
    <x v="1"/>
    <n v="30.56"/>
    <n v="0"/>
    <n v="800"/>
    <n v="80"/>
    <n v="64000"/>
    <n v="0.30555555555555558"/>
    <x v="0"/>
    <x v="4"/>
    <s v="Jun"/>
    <x v="1"/>
    <s v="2024-Jun"/>
    <n v="8"/>
    <s v="FREQUENT"/>
  </r>
  <r>
    <x v="2591"/>
    <d v="2024-09-11T00:00:00"/>
    <x v="78"/>
    <s v="Nikhil Patel"/>
    <s v="Male"/>
    <n v="25"/>
    <x v="8"/>
    <x v="2"/>
    <s v="P101"/>
    <x v="5"/>
    <x v="4"/>
    <x v="0"/>
    <n v="55000"/>
    <x v="0"/>
    <x v="121"/>
    <n v="40000"/>
    <n v="4000"/>
    <x v="1"/>
    <x v="0"/>
    <s v="Q3"/>
    <x v="0"/>
    <n v="9.09"/>
    <n v="0"/>
    <n v="55000"/>
    <n v="11000"/>
    <n v="605000000"/>
    <n v="9.0909090909090912E-2"/>
    <x v="0"/>
    <x v="9"/>
    <s v="Sep"/>
    <x v="2"/>
    <s v="2024-Sep"/>
    <n v="11"/>
    <s v="FREQUENT"/>
  </r>
  <r>
    <x v="2592"/>
    <d v="2025-06-23T00:00:00"/>
    <x v="215"/>
    <s v="Vikram Mehta"/>
    <s v="Male"/>
    <n v="48"/>
    <x v="11"/>
    <x v="3"/>
    <s v="P104"/>
    <x v="16"/>
    <x v="4"/>
    <x v="2"/>
    <n v="5000"/>
    <x v="3"/>
    <x v="206"/>
    <n v="7000"/>
    <n v="3000"/>
    <x v="2"/>
    <x v="0"/>
    <s v="Q2"/>
    <x v="0"/>
    <n v="30"/>
    <n v="0"/>
    <n v="10000"/>
    <n v="0"/>
    <n v="0"/>
    <n v="0.3"/>
    <x v="1"/>
    <x v="4"/>
    <s v="Jun"/>
    <x v="1"/>
    <s v="2025-Jun"/>
    <n v="14"/>
    <s v="FREQUENT"/>
  </r>
  <r>
    <x v="2593"/>
    <d v="2024-02-13T00:00:00"/>
    <x v="185"/>
    <s v="Aditya Gupta"/>
    <s v="Male"/>
    <n v="20"/>
    <x v="9"/>
    <x v="0"/>
    <s v="P201"/>
    <x v="9"/>
    <x v="1"/>
    <x v="0"/>
    <n v="8500"/>
    <x v="1"/>
    <x v="15"/>
    <n v="6500"/>
    <n v="725"/>
    <x v="1"/>
    <x v="0"/>
    <s v="Q1"/>
    <x v="1"/>
    <n v="10.029999999999999"/>
    <n v="0"/>
    <n v="8500"/>
    <n v="1275"/>
    <n v="10837500"/>
    <n v="0.10034602076124567"/>
    <x v="0"/>
    <x v="5"/>
    <s v="Feb"/>
    <x v="0"/>
    <s v="2024-Feb"/>
    <n v="6"/>
    <s v="FREQUENT"/>
  </r>
  <r>
    <x v="2594"/>
    <d v="2025-10-08T00:00:00"/>
    <x v="70"/>
    <s v="Akash Joshi"/>
    <s v="Female"/>
    <n v="59"/>
    <x v="11"/>
    <x v="3"/>
    <s v="P703"/>
    <x v="2"/>
    <x v="2"/>
    <x v="0"/>
    <n v="4000"/>
    <x v="1"/>
    <x v="61"/>
    <n v="2900"/>
    <n v="500"/>
    <x v="1"/>
    <x v="0"/>
    <s v="Q4"/>
    <x v="1"/>
    <n v="14.71"/>
    <n v="0"/>
    <n v="4000"/>
    <n v="600"/>
    <n v="2400000"/>
    <n v="0.14705882352941177"/>
    <x v="1"/>
    <x v="6"/>
    <s v="Oct"/>
    <x v="3"/>
    <s v="2025-Oct"/>
    <n v="10"/>
    <s v="FREQUENT"/>
  </r>
  <r>
    <x v="2595"/>
    <d v="2024-05-06T00:00:00"/>
    <x v="414"/>
    <s v="Arjun Singh"/>
    <s v="Female"/>
    <n v="59"/>
    <x v="0"/>
    <x v="0"/>
    <s v="P402"/>
    <x v="10"/>
    <x v="0"/>
    <x v="2"/>
    <n v="600"/>
    <x v="3"/>
    <x v="214"/>
    <n v="760"/>
    <n v="440"/>
    <x v="3"/>
    <x v="0"/>
    <s v="Q2"/>
    <x v="2"/>
    <n v="36.67"/>
    <n v="0"/>
    <n v="1200"/>
    <n v="0"/>
    <n v="0"/>
    <n v="0.36666666666666664"/>
    <x v="0"/>
    <x v="1"/>
    <s v="May"/>
    <x v="1"/>
    <s v="2024-May"/>
    <n v="2"/>
    <s v="REGULAR"/>
  </r>
  <r>
    <x v="2596"/>
    <d v="2024-10-03T00:00:00"/>
    <x v="400"/>
    <s v="Sahil Shah"/>
    <s v="Male"/>
    <n v="22"/>
    <x v="4"/>
    <x v="3"/>
    <s v="P103"/>
    <x v="19"/>
    <x v="4"/>
    <x v="0"/>
    <n v="2500"/>
    <x v="3"/>
    <x v="140"/>
    <n v="1600"/>
    <n v="900"/>
    <x v="1"/>
    <x v="0"/>
    <s v="Q4"/>
    <x v="2"/>
    <n v="36"/>
    <n v="0"/>
    <n v="2500"/>
    <n v="0"/>
    <n v="0"/>
    <n v="0.36"/>
    <x v="0"/>
    <x v="6"/>
    <s v="Oct"/>
    <x v="3"/>
    <s v="2024-Oct"/>
    <n v="3"/>
    <s v="REGULAR"/>
  </r>
  <r>
    <x v="2597"/>
    <d v="2025-12-21T00:00:00"/>
    <x v="132"/>
    <s v="Meera Iyer"/>
    <s v="Male"/>
    <n v="57"/>
    <x v="6"/>
    <x v="2"/>
    <s v="P403"/>
    <x v="6"/>
    <x v="0"/>
    <x v="0"/>
    <n v="2500"/>
    <x v="2"/>
    <x v="104"/>
    <n v="1500"/>
    <n v="875"/>
    <x v="1"/>
    <x v="0"/>
    <s v="Q4"/>
    <x v="0"/>
    <n v="36.840000000000003"/>
    <n v="0"/>
    <n v="2500"/>
    <n v="125"/>
    <n v="312500"/>
    <n v="0.36842105263157893"/>
    <x v="1"/>
    <x v="8"/>
    <s v="Dec"/>
    <x v="3"/>
    <s v="2025-Dec"/>
    <n v="14"/>
    <s v="FREQUENT"/>
  </r>
  <r>
    <x v="2598"/>
    <d v="2025-07-08T00:00:00"/>
    <x v="377"/>
    <s v="Rahul Verma"/>
    <s v="Male"/>
    <n v="35"/>
    <x v="7"/>
    <x v="1"/>
    <s v="P603"/>
    <x v="22"/>
    <x v="6"/>
    <x v="0"/>
    <n v="1200"/>
    <x v="3"/>
    <x v="214"/>
    <n v="800"/>
    <n v="400"/>
    <x v="0"/>
    <x v="0"/>
    <s v="Q3"/>
    <x v="0"/>
    <n v="33.33"/>
    <n v="0"/>
    <n v="1200"/>
    <n v="0"/>
    <n v="0"/>
    <n v="0.33333333333333331"/>
    <x v="1"/>
    <x v="2"/>
    <s v="Jul"/>
    <x v="2"/>
    <s v="2025-Jul"/>
    <n v="2"/>
    <s v="REGULAR"/>
  </r>
  <r>
    <x v="2599"/>
    <d v="2025-08-25T00:00:00"/>
    <x v="280"/>
    <s v="Vikram Mehta"/>
    <s v="Female"/>
    <n v="25"/>
    <x v="3"/>
    <x v="1"/>
    <s v="P402"/>
    <x v="10"/>
    <x v="0"/>
    <x v="2"/>
    <n v="600"/>
    <x v="4"/>
    <x v="11"/>
    <n v="760"/>
    <n v="320"/>
    <x v="1"/>
    <x v="0"/>
    <s v="Q3"/>
    <x v="2"/>
    <n v="29.63"/>
    <n v="0"/>
    <n v="1200"/>
    <n v="120"/>
    <n v="144000"/>
    <n v="0.29629629629629628"/>
    <x v="1"/>
    <x v="3"/>
    <s v="Aug"/>
    <x v="2"/>
    <s v="2025-Aug"/>
    <n v="20"/>
    <s v="FREQUENT"/>
  </r>
  <r>
    <x v="2600"/>
    <d v="2024-11-15T00:00:00"/>
    <x v="75"/>
    <s v="Meera Sharma"/>
    <s v="Male"/>
    <n v="22"/>
    <x v="10"/>
    <x v="3"/>
    <s v="P303"/>
    <x v="4"/>
    <x v="3"/>
    <x v="2"/>
    <n v="3500"/>
    <x v="2"/>
    <x v="110"/>
    <n v="4600"/>
    <n v="2050"/>
    <x v="2"/>
    <x v="0"/>
    <s v="Q4"/>
    <x v="0"/>
    <n v="30.83"/>
    <n v="0"/>
    <n v="7000"/>
    <n v="350"/>
    <n v="2450000"/>
    <n v="0.30827067669172931"/>
    <x v="0"/>
    <x v="10"/>
    <s v="Nov"/>
    <x v="3"/>
    <s v="2024-Nov"/>
    <n v="19"/>
    <s v="FREQUENT"/>
  </r>
  <r>
    <x v="2601"/>
    <d v="2024-11-05T00:00:00"/>
    <x v="54"/>
    <s v="Varun Das"/>
    <s v="Male"/>
    <n v="26"/>
    <x v="3"/>
    <x v="1"/>
    <s v="P301"/>
    <x v="21"/>
    <x v="3"/>
    <x v="0"/>
    <n v="900"/>
    <x v="1"/>
    <x v="242"/>
    <n v="550"/>
    <n v="215"/>
    <x v="2"/>
    <x v="0"/>
    <s v="Q4"/>
    <x v="0"/>
    <n v="28.1"/>
    <n v="0"/>
    <n v="900"/>
    <n v="135"/>
    <n v="121500"/>
    <n v="0.28104575163398693"/>
    <x v="0"/>
    <x v="10"/>
    <s v="Nov"/>
    <x v="3"/>
    <s v="2024-Nov"/>
    <n v="32"/>
    <s v="FREQUENT"/>
  </r>
  <r>
    <x v="2602"/>
    <d v="2025-11-02T00:00:00"/>
    <x v="174"/>
    <s v="Varun Gupta"/>
    <s v="Female"/>
    <n v="37"/>
    <x v="2"/>
    <x v="2"/>
    <s v="P602"/>
    <x v="18"/>
    <x v="6"/>
    <x v="0"/>
    <n v="3500"/>
    <x v="3"/>
    <x v="54"/>
    <n v="2500"/>
    <n v="1000"/>
    <x v="2"/>
    <x v="0"/>
    <s v="Q4"/>
    <x v="2"/>
    <n v="28.57"/>
    <n v="0"/>
    <n v="3500"/>
    <n v="0"/>
    <n v="0"/>
    <n v="0.2857142857142857"/>
    <x v="1"/>
    <x v="10"/>
    <s v="Nov"/>
    <x v="3"/>
    <s v="2025-Nov"/>
    <n v="6"/>
    <s v="FREQUENT"/>
  </r>
  <r>
    <x v="2603"/>
    <d v="2024-04-05T00:00:00"/>
    <x v="94"/>
    <s v="Amit Singh"/>
    <s v="Male"/>
    <n v="25"/>
    <x v="1"/>
    <x v="1"/>
    <s v="P203"/>
    <x v="3"/>
    <x v="1"/>
    <x v="0"/>
    <n v="35000"/>
    <x v="1"/>
    <x v="48"/>
    <n v="27000"/>
    <n v="2750"/>
    <x v="4"/>
    <x v="0"/>
    <s v="Q2"/>
    <x v="1"/>
    <n v="9.24"/>
    <n v="0"/>
    <n v="35000"/>
    <n v="5250"/>
    <n v="183750000"/>
    <n v="9.2436974789915971E-2"/>
    <x v="0"/>
    <x v="7"/>
    <s v="Apr"/>
    <x v="1"/>
    <s v="2024-Apr"/>
    <n v="11"/>
    <s v="FREQUENT"/>
  </r>
  <r>
    <x v="2604"/>
    <d v="2025-05-09T00:00:00"/>
    <x v="288"/>
    <s v="Varun Mishra"/>
    <s v="Female"/>
    <n v="28"/>
    <x v="7"/>
    <x v="1"/>
    <s v="P302"/>
    <x v="15"/>
    <x v="3"/>
    <x v="1"/>
    <n v="2200"/>
    <x v="2"/>
    <x v="231"/>
    <n v="4200"/>
    <n v="2070"/>
    <x v="0"/>
    <x v="0"/>
    <s v="Q2"/>
    <x v="1"/>
    <n v="33.01"/>
    <n v="0"/>
    <n v="6600"/>
    <n v="330"/>
    <n v="2178000"/>
    <n v="0.33014354066985646"/>
    <x v="1"/>
    <x v="1"/>
    <s v="May"/>
    <x v="1"/>
    <s v="2025-May"/>
    <n v="4"/>
    <s v="OCASSIONAL"/>
  </r>
  <r>
    <x v="2605"/>
    <d v="2024-09-07T00:00:00"/>
    <x v="318"/>
    <s v="Amit Sharma"/>
    <s v="Female"/>
    <n v="38"/>
    <x v="9"/>
    <x v="0"/>
    <s v="P402"/>
    <x v="10"/>
    <x v="0"/>
    <x v="2"/>
    <n v="600"/>
    <x v="4"/>
    <x v="11"/>
    <n v="760"/>
    <n v="320"/>
    <x v="1"/>
    <x v="0"/>
    <s v="Q3"/>
    <x v="0"/>
    <n v="29.63"/>
    <n v="0"/>
    <n v="1200"/>
    <n v="120"/>
    <n v="144000"/>
    <n v="0.29629629629629628"/>
    <x v="0"/>
    <x v="9"/>
    <s v="Sep"/>
    <x v="2"/>
    <s v="2024-Sep"/>
    <n v="14"/>
    <s v="FREQUENT"/>
  </r>
  <r>
    <x v="2606"/>
    <d v="2025-02-07T00:00:00"/>
    <x v="0"/>
    <s v="Meera Malhotra"/>
    <s v="Female"/>
    <n v="56"/>
    <x v="0"/>
    <x v="0"/>
    <s v="P401"/>
    <x v="0"/>
    <x v="0"/>
    <x v="2"/>
    <n v="800"/>
    <x v="4"/>
    <x v="24"/>
    <n v="1000"/>
    <n v="440"/>
    <x v="3"/>
    <x v="0"/>
    <s v="Q1"/>
    <x v="0"/>
    <n v="30.56"/>
    <n v="0"/>
    <n v="1600"/>
    <n v="160"/>
    <n v="256000"/>
    <n v="0.30555555555555558"/>
    <x v="1"/>
    <x v="5"/>
    <s v="Feb"/>
    <x v="0"/>
    <s v="2025-Feb"/>
    <n v="30"/>
    <s v="FREQUENT"/>
  </r>
  <r>
    <x v="2607"/>
    <d v="2025-04-08T00:00:00"/>
    <x v="322"/>
    <s v="Arjun Das"/>
    <s v="Female"/>
    <n v="49"/>
    <x v="9"/>
    <x v="0"/>
    <s v="P203"/>
    <x v="3"/>
    <x v="1"/>
    <x v="2"/>
    <n v="35000"/>
    <x v="5"/>
    <x v="298"/>
    <n v="54000"/>
    <n v="-1500"/>
    <x v="2"/>
    <x v="0"/>
    <s v="Q2"/>
    <x v="0"/>
    <n v="-2.86"/>
    <n v="0"/>
    <n v="70000"/>
    <n v="17500"/>
    <n v="1225000000"/>
    <n v="-2.8571428571428571E-2"/>
    <x v="1"/>
    <x v="7"/>
    <s v="Apr"/>
    <x v="1"/>
    <s v="2025-Apr"/>
    <n v="8"/>
    <s v="FREQUENT"/>
  </r>
  <r>
    <x v="2608"/>
    <d v="2024-08-25T00:00:00"/>
    <x v="65"/>
    <s v="Ananya Joshi"/>
    <s v="Female"/>
    <n v="20"/>
    <x v="6"/>
    <x v="2"/>
    <s v="P501"/>
    <x v="13"/>
    <x v="5"/>
    <x v="3"/>
    <n v="550"/>
    <x v="1"/>
    <x v="21"/>
    <n v="1800"/>
    <n v="70"/>
    <x v="1"/>
    <x v="0"/>
    <s v="Q3"/>
    <x v="0"/>
    <n v="3.74"/>
    <n v="0"/>
    <n v="2200"/>
    <n v="330"/>
    <n v="726000"/>
    <n v="3.7433155080213901E-2"/>
    <x v="0"/>
    <x v="3"/>
    <s v="Aug"/>
    <x v="2"/>
    <s v="2024-Aug"/>
    <n v="7"/>
    <s v="FREQUENT"/>
  </r>
  <r>
    <x v="2609"/>
    <d v="2025-10-20T00:00:00"/>
    <x v="100"/>
    <s v="Aditya Das"/>
    <s v="Male"/>
    <n v="59"/>
    <x v="11"/>
    <x v="3"/>
    <s v="P302"/>
    <x v="15"/>
    <x v="3"/>
    <x v="0"/>
    <n v="2200"/>
    <x v="4"/>
    <x v="141"/>
    <n v="1400"/>
    <n v="580"/>
    <x v="1"/>
    <x v="0"/>
    <s v="Q4"/>
    <x v="2"/>
    <n v="29.29"/>
    <n v="0"/>
    <n v="2200"/>
    <n v="220"/>
    <n v="484000"/>
    <n v="0.29292929292929293"/>
    <x v="1"/>
    <x v="6"/>
    <s v="Oct"/>
    <x v="3"/>
    <s v="2025-Oct"/>
    <n v="2"/>
    <s v="REGULAR"/>
  </r>
  <r>
    <x v="2610"/>
    <d v="2024-03-26T00:00:00"/>
    <x v="82"/>
    <s v="Pooja Das"/>
    <s v="Male"/>
    <n v="54"/>
    <x v="4"/>
    <x v="3"/>
    <s v="P104"/>
    <x v="16"/>
    <x v="4"/>
    <x v="2"/>
    <n v="5000"/>
    <x v="4"/>
    <x v="27"/>
    <n v="7000"/>
    <n v="2000"/>
    <x v="2"/>
    <x v="0"/>
    <s v="Q1"/>
    <x v="0"/>
    <n v="22.22"/>
    <n v="0"/>
    <n v="10000"/>
    <n v="1000"/>
    <n v="10000000"/>
    <n v="0.22222222222222221"/>
    <x v="0"/>
    <x v="0"/>
    <s v="Mar"/>
    <x v="0"/>
    <s v="2024-Mar"/>
    <n v="12"/>
    <s v="FREQUENT"/>
  </r>
  <r>
    <x v="2611"/>
    <d v="2025-05-16T00:00:00"/>
    <x v="242"/>
    <s v="Aditya Shah"/>
    <s v="Male"/>
    <n v="48"/>
    <x v="2"/>
    <x v="2"/>
    <s v="P602"/>
    <x v="18"/>
    <x v="6"/>
    <x v="0"/>
    <n v="3500"/>
    <x v="3"/>
    <x v="54"/>
    <n v="2500"/>
    <n v="1000"/>
    <x v="1"/>
    <x v="0"/>
    <s v="Q2"/>
    <x v="2"/>
    <n v="28.57"/>
    <n v="0"/>
    <n v="3500"/>
    <n v="0"/>
    <n v="0"/>
    <n v="0.2857142857142857"/>
    <x v="1"/>
    <x v="1"/>
    <s v="May"/>
    <x v="1"/>
    <s v="2025-May"/>
    <n v="5"/>
    <s v="FREQUENT"/>
  </r>
  <r>
    <x v="2612"/>
    <d v="2025-09-23T00:00:00"/>
    <x v="180"/>
    <s v="Karan Mishra"/>
    <s v="Female"/>
    <n v="52"/>
    <x v="4"/>
    <x v="3"/>
    <s v="P502"/>
    <x v="7"/>
    <x v="5"/>
    <x v="3"/>
    <n v="700"/>
    <x v="2"/>
    <x v="75"/>
    <n v="2280"/>
    <n v="380"/>
    <x v="2"/>
    <x v="0"/>
    <s v="Q3"/>
    <x v="1"/>
    <n v="14.29"/>
    <n v="0"/>
    <n v="2800"/>
    <n v="140"/>
    <n v="392000"/>
    <n v="0.14285714285714285"/>
    <x v="1"/>
    <x v="9"/>
    <s v="Sep"/>
    <x v="2"/>
    <s v="2025-Sep"/>
    <n v="5"/>
    <s v="FREQUENT"/>
  </r>
  <r>
    <x v="2613"/>
    <d v="2024-08-26T00:00:00"/>
    <x v="184"/>
    <s v="Amit Joshi"/>
    <s v="Male"/>
    <n v="21"/>
    <x v="10"/>
    <x v="3"/>
    <s v="P102"/>
    <x v="11"/>
    <x v="4"/>
    <x v="2"/>
    <n v="28000"/>
    <x v="2"/>
    <x v="208"/>
    <n v="42000"/>
    <n v="11200"/>
    <x v="3"/>
    <x v="0"/>
    <s v="Q3"/>
    <x v="1"/>
    <n v="21.05"/>
    <n v="0"/>
    <n v="56000"/>
    <n v="2800"/>
    <n v="156800000"/>
    <n v="0.21052631578947367"/>
    <x v="0"/>
    <x v="3"/>
    <s v="Aug"/>
    <x v="2"/>
    <s v="2024-Aug"/>
    <n v="5"/>
    <s v="FREQUENT"/>
  </r>
  <r>
    <x v="2614"/>
    <d v="2024-11-14T00:00:00"/>
    <x v="257"/>
    <s v="Sneha Malhotra"/>
    <s v="Female"/>
    <n v="33"/>
    <x v="11"/>
    <x v="3"/>
    <s v="P303"/>
    <x v="4"/>
    <x v="3"/>
    <x v="3"/>
    <n v="3500"/>
    <x v="2"/>
    <x v="105"/>
    <n v="9200"/>
    <n v="4100"/>
    <x v="0"/>
    <x v="0"/>
    <s v="Q4"/>
    <x v="1"/>
    <n v="30.83"/>
    <n v="0"/>
    <n v="14000"/>
    <n v="700"/>
    <n v="9800000"/>
    <n v="0.30827067669172931"/>
    <x v="0"/>
    <x v="10"/>
    <s v="Nov"/>
    <x v="3"/>
    <s v="2024-Nov"/>
    <n v="5"/>
    <s v="FREQUENT"/>
  </r>
  <r>
    <x v="2615"/>
    <d v="2025-12-06T00:00:00"/>
    <x v="412"/>
    <s v="Aditya Nair"/>
    <s v="Female"/>
    <n v="28"/>
    <x v="5"/>
    <x v="0"/>
    <s v="P602"/>
    <x v="18"/>
    <x v="6"/>
    <x v="0"/>
    <n v="3500"/>
    <x v="4"/>
    <x v="30"/>
    <n v="2500"/>
    <n v="650"/>
    <x v="2"/>
    <x v="0"/>
    <s v="Q4"/>
    <x v="2"/>
    <n v="20.63"/>
    <n v="0"/>
    <n v="3500"/>
    <n v="350"/>
    <n v="1225000"/>
    <n v="0.20634920634920634"/>
    <x v="1"/>
    <x v="8"/>
    <s v="Dec"/>
    <x v="3"/>
    <s v="2025-Dec"/>
    <n v="4"/>
    <s v="OCASSIONAL"/>
  </r>
  <r>
    <x v="2616"/>
    <d v="2024-10-01T00:00:00"/>
    <x v="0"/>
    <s v="Meera Malhotra"/>
    <s v="Female"/>
    <n v="56"/>
    <x v="0"/>
    <x v="0"/>
    <s v="P703"/>
    <x v="2"/>
    <x v="2"/>
    <x v="2"/>
    <n v="4000"/>
    <x v="3"/>
    <x v="23"/>
    <n v="5800"/>
    <n v="2200"/>
    <x v="1"/>
    <x v="0"/>
    <s v="Q4"/>
    <x v="0"/>
    <n v="27.5"/>
    <n v="0"/>
    <n v="8000"/>
    <n v="0"/>
    <n v="0"/>
    <n v="0.27500000000000002"/>
    <x v="0"/>
    <x v="6"/>
    <s v="Oct"/>
    <x v="3"/>
    <s v="2024-Oct"/>
    <n v="30"/>
    <s v="FREQUENT"/>
  </r>
  <r>
    <x v="2617"/>
    <d v="2025-05-15T00:00:00"/>
    <x v="488"/>
    <s v="Kavya Singh"/>
    <s v="Female"/>
    <n v="21"/>
    <x v="2"/>
    <x v="2"/>
    <s v="P601"/>
    <x v="17"/>
    <x v="6"/>
    <x v="0"/>
    <n v="3000"/>
    <x v="2"/>
    <x v="72"/>
    <n v="2100"/>
    <n v="-750"/>
    <x v="2"/>
    <x v="1"/>
    <s v="Q2"/>
    <x v="2"/>
    <n v="26.32"/>
    <n v="-4200"/>
    <n v="3000"/>
    <n v="150"/>
    <n v="450000"/>
    <n v="0.26315789473684209"/>
    <x v="1"/>
    <x v="1"/>
    <s v="May"/>
    <x v="1"/>
    <s v="2025-May"/>
    <n v="1"/>
    <s v="REGULAR"/>
  </r>
  <r>
    <x v="2618"/>
    <d v="2024-08-29T00:00:00"/>
    <x v="72"/>
    <s v="Sahil Mehta"/>
    <s v="Female"/>
    <n v="26"/>
    <x v="2"/>
    <x v="2"/>
    <s v="P303"/>
    <x v="4"/>
    <x v="3"/>
    <x v="0"/>
    <n v="3500"/>
    <x v="1"/>
    <x v="199"/>
    <n v="2300"/>
    <n v="675"/>
    <x v="2"/>
    <x v="0"/>
    <s v="Q3"/>
    <x v="2"/>
    <n v="22.69"/>
    <n v="0"/>
    <n v="3500"/>
    <n v="525"/>
    <n v="1837500"/>
    <n v="0.22689075630252101"/>
    <x v="0"/>
    <x v="3"/>
    <s v="Aug"/>
    <x v="2"/>
    <s v="2024-Aug"/>
    <n v="3"/>
    <s v="REGULAR"/>
  </r>
  <r>
    <x v="2619"/>
    <d v="2025-07-22T00:00:00"/>
    <x v="295"/>
    <s v="Simran Reddy"/>
    <s v="Female"/>
    <n v="32"/>
    <x v="6"/>
    <x v="2"/>
    <s v="P103"/>
    <x v="19"/>
    <x v="4"/>
    <x v="0"/>
    <n v="2500"/>
    <x v="0"/>
    <x v="143"/>
    <n v="1600"/>
    <n v="400"/>
    <x v="0"/>
    <x v="0"/>
    <s v="Q3"/>
    <x v="0"/>
    <n v="20"/>
    <n v="0"/>
    <n v="2500"/>
    <n v="500"/>
    <n v="1250000"/>
    <n v="0.2"/>
    <x v="1"/>
    <x v="2"/>
    <s v="Jul"/>
    <x v="2"/>
    <s v="2025-Jul"/>
    <n v="7"/>
    <s v="FREQUENT"/>
  </r>
  <r>
    <x v="2620"/>
    <d v="2024-03-20T00:00:00"/>
    <x v="181"/>
    <s v="Rohan Nair"/>
    <s v="Male"/>
    <n v="43"/>
    <x v="4"/>
    <x v="3"/>
    <s v="P402"/>
    <x v="10"/>
    <x v="0"/>
    <x v="1"/>
    <n v="600"/>
    <x v="2"/>
    <x v="204"/>
    <n v="1140"/>
    <n v="570"/>
    <x v="1"/>
    <x v="0"/>
    <s v="Q1"/>
    <x v="0"/>
    <n v="33.33"/>
    <n v="0"/>
    <n v="1800"/>
    <n v="90"/>
    <n v="162000"/>
    <n v="0.33333333333333331"/>
    <x v="0"/>
    <x v="0"/>
    <s v="Mar"/>
    <x v="0"/>
    <s v="2024-Mar"/>
    <n v="16"/>
    <s v="FREQUENT"/>
  </r>
  <r>
    <x v="2621"/>
    <d v="2025-06-16T00:00:00"/>
    <x v="248"/>
    <s v="Vikram Das"/>
    <s v="Male"/>
    <n v="32"/>
    <x v="6"/>
    <x v="2"/>
    <s v="P104"/>
    <x v="16"/>
    <x v="4"/>
    <x v="0"/>
    <n v="5000"/>
    <x v="0"/>
    <x v="108"/>
    <n v="3500"/>
    <n v="500"/>
    <x v="1"/>
    <x v="0"/>
    <s v="Q2"/>
    <x v="0"/>
    <n v="12.5"/>
    <n v="0"/>
    <n v="5000"/>
    <n v="1000"/>
    <n v="5000000"/>
    <n v="0.125"/>
    <x v="1"/>
    <x v="4"/>
    <s v="Jun"/>
    <x v="1"/>
    <s v="2025-Jun"/>
    <n v="16"/>
    <s v="FREQUENT"/>
  </r>
  <r>
    <x v="2622"/>
    <d v="2024-04-26T00:00:00"/>
    <x v="456"/>
    <s v="Varun Patel"/>
    <s v="Male"/>
    <n v="34"/>
    <x v="6"/>
    <x v="2"/>
    <s v="P102"/>
    <x v="11"/>
    <x v="4"/>
    <x v="2"/>
    <n v="28000"/>
    <x v="4"/>
    <x v="223"/>
    <n v="42000"/>
    <n v="8400"/>
    <x v="0"/>
    <x v="0"/>
    <s v="Q2"/>
    <x v="0"/>
    <n v="16.670000000000002"/>
    <n v="0"/>
    <n v="56000"/>
    <n v="5600"/>
    <n v="313600000"/>
    <n v="0.16666666666666666"/>
    <x v="0"/>
    <x v="7"/>
    <s v="Apr"/>
    <x v="1"/>
    <s v="2024-Apr"/>
    <n v="9"/>
    <s v="FREQUENT"/>
  </r>
  <r>
    <x v="2623"/>
    <d v="2025-10-03T00:00:00"/>
    <x v="34"/>
    <s v="Karan Mishra"/>
    <s v="Female"/>
    <n v="30"/>
    <x v="0"/>
    <x v="0"/>
    <s v="P503"/>
    <x v="12"/>
    <x v="5"/>
    <x v="1"/>
    <n v="450"/>
    <x v="1"/>
    <x v="144"/>
    <n v="990"/>
    <n v="157.5"/>
    <x v="2"/>
    <x v="0"/>
    <s v="Q4"/>
    <x v="2"/>
    <n v="13.73"/>
    <n v="0"/>
    <n v="1350"/>
    <n v="202.5"/>
    <n v="273375"/>
    <n v="0.13725490196078433"/>
    <x v="1"/>
    <x v="6"/>
    <s v="Oct"/>
    <x v="3"/>
    <s v="2025-Oct"/>
    <n v="21"/>
    <s v="FREQUENT"/>
  </r>
  <r>
    <x v="2624"/>
    <d v="2025-07-14T00:00:00"/>
    <x v="0"/>
    <s v="Meera Malhotra"/>
    <s v="Female"/>
    <n v="56"/>
    <x v="0"/>
    <x v="0"/>
    <s v="P403"/>
    <x v="6"/>
    <x v="0"/>
    <x v="1"/>
    <n v="2500"/>
    <x v="2"/>
    <x v="255"/>
    <n v="4500"/>
    <n v="2625"/>
    <x v="1"/>
    <x v="0"/>
    <s v="Q3"/>
    <x v="0"/>
    <n v="36.840000000000003"/>
    <n v="0"/>
    <n v="7500"/>
    <n v="375"/>
    <n v="2812500"/>
    <n v="0.36842105263157893"/>
    <x v="1"/>
    <x v="2"/>
    <s v="Jul"/>
    <x v="2"/>
    <s v="2025-Jul"/>
    <n v="30"/>
    <s v="FREQUENT"/>
  </r>
  <r>
    <x v="2625"/>
    <d v="2025-03-21T00:00:00"/>
    <x v="113"/>
    <s v="Akash Gupta"/>
    <s v="Male"/>
    <n v="52"/>
    <x v="8"/>
    <x v="2"/>
    <s v="P302"/>
    <x v="15"/>
    <x v="3"/>
    <x v="0"/>
    <n v="2200"/>
    <x v="3"/>
    <x v="6"/>
    <n v="1400"/>
    <n v="0"/>
    <x v="3"/>
    <x v="2"/>
    <s v="Q1"/>
    <x v="0"/>
    <n v="0"/>
    <n v="-1400"/>
    <n v="2200"/>
    <n v="0"/>
    <n v="0"/>
    <n v="0"/>
    <x v="1"/>
    <x v="0"/>
    <s v="Mar"/>
    <x v="0"/>
    <s v="2025-Mar"/>
    <n v="20"/>
    <s v="FREQUENT"/>
  </r>
  <r>
    <x v="2626"/>
    <d v="2024-10-04T00:00:00"/>
    <x v="369"/>
    <s v="Nikhil Patel"/>
    <s v="Female"/>
    <n v="21"/>
    <x v="3"/>
    <x v="1"/>
    <s v="P503"/>
    <x v="12"/>
    <x v="5"/>
    <x v="1"/>
    <n v="450"/>
    <x v="4"/>
    <x v="6"/>
    <n v="990"/>
    <n v="0"/>
    <x v="1"/>
    <x v="2"/>
    <s v="Q4"/>
    <x v="1"/>
    <n v="0"/>
    <n v="-990"/>
    <n v="1350"/>
    <n v="135"/>
    <n v="182250"/>
    <n v="0"/>
    <x v="0"/>
    <x v="6"/>
    <s v="Oct"/>
    <x v="3"/>
    <s v="2024-Oct"/>
    <n v="9"/>
    <s v="FREQUENT"/>
  </r>
  <r>
    <x v="2627"/>
    <d v="2025-07-31T00:00:00"/>
    <x v="128"/>
    <s v="Meera Das"/>
    <s v="Female"/>
    <n v="48"/>
    <x v="9"/>
    <x v="0"/>
    <s v="P701"/>
    <x v="8"/>
    <x v="2"/>
    <x v="2"/>
    <n v="4500"/>
    <x v="3"/>
    <x v="27"/>
    <n v="6400"/>
    <n v="2600"/>
    <x v="1"/>
    <x v="0"/>
    <s v="Q3"/>
    <x v="0"/>
    <n v="28.89"/>
    <n v="0"/>
    <n v="9000"/>
    <n v="0"/>
    <n v="0"/>
    <n v="0.28888888888888886"/>
    <x v="1"/>
    <x v="2"/>
    <s v="Jul"/>
    <x v="2"/>
    <s v="2025-Jul"/>
    <n v="18"/>
    <s v="FREQUENT"/>
  </r>
  <r>
    <x v="2628"/>
    <d v="2025-12-02T00:00:00"/>
    <x v="144"/>
    <s v="Kavya Shah"/>
    <s v="Male"/>
    <n v="27"/>
    <x v="3"/>
    <x v="1"/>
    <s v="P202"/>
    <x v="1"/>
    <x v="1"/>
    <x v="2"/>
    <n v="12000"/>
    <x v="4"/>
    <x v="224"/>
    <n v="18000"/>
    <n v="-3600"/>
    <x v="0"/>
    <x v="1"/>
    <s v="Q4"/>
    <x v="0"/>
    <n v="16.670000000000002"/>
    <n v="-36000"/>
    <n v="24000"/>
    <n v="2400"/>
    <n v="57600000"/>
    <n v="0.16666666666666666"/>
    <x v="1"/>
    <x v="8"/>
    <s v="Dec"/>
    <x v="3"/>
    <s v="2025-Dec"/>
    <n v="26"/>
    <s v="FREQUENT"/>
  </r>
  <r>
    <x v="2629"/>
    <d v="2025-01-15T00:00:00"/>
    <x v="201"/>
    <s v="Arjun Kumar"/>
    <s v="Female"/>
    <n v="37"/>
    <x v="10"/>
    <x v="3"/>
    <s v="P503"/>
    <x v="12"/>
    <x v="5"/>
    <x v="2"/>
    <n v="450"/>
    <x v="4"/>
    <x v="89"/>
    <n v="660"/>
    <n v="150"/>
    <x v="2"/>
    <x v="0"/>
    <s v="Q1"/>
    <x v="0"/>
    <n v="18.52"/>
    <n v="0"/>
    <n v="900"/>
    <n v="90"/>
    <n v="81000"/>
    <n v="0.18518518518518517"/>
    <x v="1"/>
    <x v="11"/>
    <s v="Jan"/>
    <x v="0"/>
    <s v="2025-Jan"/>
    <n v="16"/>
    <s v="FREQUENT"/>
  </r>
  <r>
    <x v="2630"/>
    <d v="2024-08-03T00:00:00"/>
    <x v="347"/>
    <s v="Neha Malhotra"/>
    <s v="Male"/>
    <n v="36"/>
    <x v="4"/>
    <x v="3"/>
    <s v="P303"/>
    <x v="4"/>
    <x v="3"/>
    <x v="2"/>
    <n v="3500"/>
    <x v="4"/>
    <x v="8"/>
    <n v="4600"/>
    <n v="1700"/>
    <x v="0"/>
    <x v="0"/>
    <s v="Q3"/>
    <x v="1"/>
    <n v="26.98"/>
    <n v="0"/>
    <n v="7000"/>
    <n v="700"/>
    <n v="4900000"/>
    <n v="0.26984126984126983"/>
    <x v="0"/>
    <x v="3"/>
    <s v="Aug"/>
    <x v="2"/>
    <s v="2024-Aug"/>
    <n v="7"/>
    <s v="FREQUENT"/>
  </r>
  <r>
    <x v="2631"/>
    <d v="2024-05-18T00:00:00"/>
    <x v="132"/>
    <s v="Meera Iyer"/>
    <s v="Male"/>
    <n v="57"/>
    <x v="6"/>
    <x v="2"/>
    <s v="P201"/>
    <x v="9"/>
    <x v="1"/>
    <x v="2"/>
    <n v="8500"/>
    <x v="1"/>
    <x v="192"/>
    <n v="13000"/>
    <n v="1450"/>
    <x v="2"/>
    <x v="0"/>
    <s v="Q2"/>
    <x v="0"/>
    <n v="10.029999999999999"/>
    <n v="0"/>
    <n v="17000"/>
    <n v="2550"/>
    <n v="43350000"/>
    <n v="0.10034602076124567"/>
    <x v="0"/>
    <x v="1"/>
    <s v="May"/>
    <x v="1"/>
    <s v="2024-May"/>
    <n v="14"/>
    <s v="FREQUENT"/>
  </r>
  <r>
    <x v="2632"/>
    <d v="2024-01-11T00:00:00"/>
    <x v="93"/>
    <s v="Sahil Mehta"/>
    <s v="Male"/>
    <n v="42"/>
    <x v="4"/>
    <x v="3"/>
    <s v="P303"/>
    <x v="4"/>
    <x v="3"/>
    <x v="2"/>
    <n v="3500"/>
    <x v="3"/>
    <x v="148"/>
    <n v="4600"/>
    <n v="2400"/>
    <x v="2"/>
    <x v="0"/>
    <s v="Q1"/>
    <x v="0"/>
    <n v="34.29"/>
    <n v="0"/>
    <n v="7000"/>
    <n v="0"/>
    <n v="0"/>
    <n v="0.34285714285714286"/>
    <x v="0"/>
    <x v="11"/>
    <s v="Jan"/>
    <x v="0"/>
    <s v="2024-Jan"/>
    <n v="11"/>
    <s v="FREQUENT"/>
  </r>
  <r>
    <x v="2633"/>
    <d v="2024-03-09T00:00:00"/>
    <x v="210"/>
    <s v="Nikhil Das"/>
    <s v="Female"/>
    <n v="24"/>
    <x v="5"/>
    <x v="0"/>
    <s v="P101"/>
    <x v="5"/>
    <x v="4"/>
    <x v="0"/>
    <n v="55000"/>
    <x v="0"/>
    <x v="121"/>
    <n v="40000"/>
    <n v="4000"/>
    <x v="1"/>
    <x v="0"/>
    <s v="Q1"/>
    <x v="1"/>
    <n v="9.09"/>
    <n v="0"/>
    <n v="55000"/>
    <n v="11000"/>
    <n v="605000000"/>
    <n v="9.0909090909090912E-2"/>
    <x v="0"/>
    <x v="0"/>
    <s v="Mar"/>
    <x v="0"/>
    <s v="2024-Mar"/>
    <n v="3"/>
    <s v="REGULAR"/>
  </r>
  <r>
    <x v="2634"/>
    <d v="2025-12-11T00:00:00"/>
    <x v="148"/>
    <s v="Neha Das"/>
    <s v="Male"/>
    <n v="38"/>
    <x v="9"/>
    <x v="0"/>
    <s v="P104"/>
    <x v="16"/>
    <x v="4"/>
    <x v="2"/>
    <n v="5000"/>
    <x v="4"/>
    <x v="27"/>
    <n v="7000"/>
    <n v="2000"/>
    <x v="2"/>
    <x v="0"/>
    <s v="Q4"/>
    <x v="0"/>
    <n v="22.22"/>
    <n v="0"/>
    <n v="10000"/>
    <n v="1000"/>
    <n v="10000000"/>
    <n v="0.22222222222222221"/>
    <x v="1"/>
    <x v="8"/>
    <s v="Dec"/>
    <x v="3"/>
    <s v="2025-Dec"/>
    <n v="21"/>
    <s v="FREQUENT"/>
  </r>
  <r>
    <x v="2635"/>
    <d v="2024-03-03T00:00:00"/>
    <x v="89"/>
    <s v="Sneha Reddy"/>
    <s v="Female"/>
    <n v="47"/>
    <x v="2"/>
    <x v="2"/>
    <s v="P603"/>
    <x v="22"/>
    <x v="6"/>
    <x v="0"/>
    <n v="1200"/>
    <x v="4"/>
    <x v="11"/>
    <n v="800"/>
    <n v="280"/>
    <x v="2"/>
    <x v="0"/>
    <s v="Q1"/>
    <x v="2"/>
    <n v="25.93"/>
    <n v="0"/>
    <n v="1200"/>
    <n v="120"/>
    <n v="144000"/>
    <n v="0.25925925925925924"/>
    <x v="0"/>
    <x v="0"/>
    <s v="Mar"/>
    <x v="0"/>
    <s v="2024-Mar"/>
    <n v="17"/>
    <s v="FREQUENT"/>
  </r>
  <r>
    <x v="2636"/>
    <d v="2024-12-24T00:00:00"/>
    <x v="30"/>
    <s v="Sneha Mishra"/>
    <s v="Male"/>
    <n v="56"/>
    <x v="7"/>
    <x v="1"/>
    <s v="P701"/>
    <x v="8"/>
    <x v="2"/>
    <x v="0"/>
    <n v="4500"/>
    <x v="2"/>
    <x v="132"/>
    <n v="3200"/>
    <n v="1075"/>
    <x v="2"/>
    <x v="0"/>
    <s v="Q4"/>
    <x v="0"/>
    <n v="25.15"/>
    <n v="0"/>
    <n v="4500"/>
    <n v="225"/>
    <n v="1012500"/>
    <n v="0.25146198830409355"/>
    <x v="0"/>
    <x v="8"/>
    <s v="Dec"/>
    <x v="3"/>
    <s v="2024-Dec"/>
    <n v="25"/>
    <s v="FREQUENT"/>
  </r>
  <r>
    <x v="2637"/>
    <d v="2025-10-05T00:00:00"/>
    <x v="489"/>
    <s v="Riya Mehta"/>
    <s v="Female"/>
    <n v="38"/>
    <x v="5"/>
    <x v="0"/>
    <s v="P101"/>
    <x v="5"/>
    <x v="4"/>
    <x v="0"/>
    <n v="55000"/>
    <x v="0"/>
    <x v="121"/>
    <n v="40000"/>
    <n v="4000"/>
    <x v="0"/>
    <x v="0"/>
    <s v="Q4"/>
    <x v="1"/>
    <n v="9.09"/>
    <n v="0"/>
    <n v="55000"/>
    <n v="11000"/>
    <n v="605000000"/>
    <n v="9.0909090909090912E-2"/>
    <x v="1"/>
    <x v="6"/>
    <s v="Oct"/>
    <x v="3"/>
    <s v="2025-Oct"/>
    <n v="1"/>
    <s v="REGULAR"/>
  </r>
  <r>
    <x v="2638"/>
    <d v="2025-03-12T00:00:00"/>
    <x v="318"/>
    <s v="Amit Sharma"/>
    <s v="Female"/>
    <n v="38"/>
    <x v="9"/>
    <x v="0"/>
    <s v="P602"/>
    <x v="18"/>
    <x v="6"/>
    <x v="0"/>
    <n v="3500"/>
    <x v="4"/>
    <x v="30"/>
    <n v="2500"/>
    <n v="650"/>
    <x v="3"/>
    <x v="0"/>
    <s v="Q1"/>
    <x v="0"/>
    <n v="20.63"/>
    <n v="0"/>
    <n v="3500"/>
    <n v="350"/>
    <n v="1225000"/>
    <n v="0.20634920634920634"/>
    <x v="1"/>
    <x v="0"/>
    <s v="Mar"/>
    <x v="0"/>
    <s v="2025-Mar"/>
    <n v="14"/>
    <s v="FREQUENT"/>
  </r>
  <r>
    <x v="2639"/>
    <d v="2025-02-16T00:00:00"/>
    <x v="107"/>
    <s v="Arjun Joshi"/>
    <s v="Male"/>
    <n v="37"/>
    <x v="1"/>
    <x v="1"/>
    <s v="P301"/>
    <x v="21"/>
    <x v="3"/>
    <x v="2"/>
    <n v="900"/>
    <x v="2"/>
    <x v="204"/>
    <n v="1100"/>
    <n v="610"/>
    <x v="2"/>
    <x v="0"/>
    <s v="Q1"/>
    <x v="2"/>
    <n v="35.67"/>
    <n v="0"/>
    <n v="1800"/>
    <n v="90"/>
    <n v="162000"/>
    <n v="0.35672514619883039"/>
    <x v="1"/>
    <x v="5"/>
    <s v="Feb"/>
    <x v="0"/>
    <s v="2025-Feb"/>
    <n v="4"/>
    <s v="OCASSIONAL"/>
  </r>
  <r>
    <x v="2640"/>
    <d v="2024-07-26T00:00:00"/>
    <x v="30"/>
    <s v="Sneha Mishra"/>
    <s v="Male"/>
    <n v="56"/>
    <x v="7"/>
    <x v="1"/>
    <s v="P103"/>
    <x v="19"/>
    <x v="4"/>
    <x v="2"/>
    <n v="2500"/>
    <x v="4"/>
    <x v="114"/>
    <n v="3200"/>
    <n v="1300"/>
    <x v="2"/>
    <x v="0"/>
    <s v="Q3"/>
    <x v="0"/>
    <n v="28.89"/>
    <n v="0"/>
    <n v="5000"/>
    <n v="500"/>
    <n v="2500000"/>
    <n v="0.28888888888888886"/>
    <x v="0"/>
    <x v="2"/>
    <s v="Jul"/>
    <x v="2"/>
    <s v="2024-Jul"/>
    <n v="25"/>
    <s v="FREQUENT"/>
  </r>
  <r>
    <x v="2641"/>
    <d v="2024-08-09T00:00:00"/>
    <x v="409"/>
    <s v="Rohan Mishra"/>
    <s v="Male"/>
    <n v="26"/>
    <x v="11"/>
    <x v="3"/>
    <s v="P301"/>
    <x v="21"/>
    <x v="3"/>
    <x v="0"/>
    <n v="900"/>
    <x v="2"/>
    <x v="135"/>
    <n v="550"/>
    <n v="305"/>
    <x v="1"/>
    <x v="0"/>
    <s v="Q3"/>
    <x v="2"/>
    <n v="35.67"/>
    <n v="0"/>
    <n v="900"/>
    <n v="45"/>
    <n v="40500"/>
    <n v="0.35672514619883039"/>
    <x v="0"/>
    <x v="3"/>
    <s v="Aug"/>
    <x v="2"/>
    <s v="2024-Aug"/>
    <n v="6"/>
    <s v="FREQUENT"/>
  </r>
  <r>
    <x v="2642"/>
    <d v="2024-05-09T00:00:00"/>
    <x v="214"/>
    <s v="Meera Sharma"/>
    <s v="Male"/>
    <n v="23"/>
    <x v="8"/>
    <x v="2"/>
    <s v="P503"/>
    <x v="12"/>
    <x v="5"/>
    <x v="0"/>
    <n v="450"/>
    <x v="2"/>
    <x v="370"/>
    <n v="330"/>
    <n v="97.5"/>
    <x v="2"/>
    <x v="0"/>
    <s v="Q2"/>
    <x v="0"/>
    <n v="22.81"/>
    <n v="0"/>
    <n v="450"/>
    <n v="22.5"/>
    <n v="10125"/>
    <n v="0.22807017543859648"/>
    <x v="0"/>
    <x v="1"/>
    <s v="May"/>
    <x v="1"/>
    <s v="2024-May"/>
    <n v="19"/>
    <s v="FREQUENT"/>
  </r>
  <r>
    <x v="2643"/>
    <d v="2024-12-04T00:00:00"/>
    <x v="71"/>
    <s v="Simran Patel"/>
    <s v="Female"/>
    <n v="26"/>
    <x v="10"/>
    <x v="3"/>
    <s v="P602"/>
    <x v="18"/>
    <x v="6"/>
    <x v="0"/>
    <n v="3500"/>
    <x v="1"/>
    <x v="199"/>
    <n v="2500"/>
    <n v="475"/>
    <x v="3"/>
    <x v="0"/>
    <s v="Q4"/>
    <x v="0"/>
    <n v="15.97"/>
    <n v="0"/>
    <n v="3500"/>
    <n v="525"/>
    <n v="1837500"/>
    <n v="0.15966386554621848"/>
    <x v="0"/>
    <x v="8"/>
    <s v="Dec"/>
    <x v="3"/>
    <s v="2024-Dec"/>
    <n v="26"/>
    <s v="FREQUENT"/>
  </r>
  <r>
    <x v="2644"/>
    <d v="2024-10-10T00:00:00"/>
    <x v="91"/>
    <s v="Priya Joshi"/>
    <s v="Male"/>
    <n v="21"/>
    <x v="10"/>
    <x v="3"/>
    <s v="P603"/>
    <x v="22"/>
    <x v="6"/>
    <x v="2"/>
    <n v="1200"/>
    <x v="2"/>
    <x v="196"/>
    <n v="1600"/>
    <n v="680"/>
    <x v="3"/>
    <x v="0"/>
    <s v="Q4"/>
    <x v="0"/>
    <n v="29.82"/>
    <n v="0"/>
    <n v="2400"/>
    <n v="120"/>
    <n v="288000"/>
    <n v="0.2982456140350877"/>
    <x v="0"/>
    <x v="6"/>
    <s v="Oct"/>
    <x v="3"/>
    <s v="2024-Oct"/>
    <n v="17"/>
    <s v="FREQUENT"/>
  </r>
  <r>
    <x v="2645"/>
    <d v="2024-06-21T00:00:00"/>
    <x v="23"/>
    <s v="Priya Reddy"/>
    <s v="Male"/>
    <n v="57"/>
    <x v="6"/>
    <x v="2"/>
    <s v="P101"/>
    <x v="5"/>
    <x v="4"/>
    <x v="0"/>
    <n v="55000"/>
    <x v="4"/>
    <x v="321"/>
    <n v="40000"/>
    <n v="-9500"/>
    <x v="3"/>
    <x v="1"/>
    <s v="Q2"/>
    <x v="2"/>
    <n v="19.190000000000001"/>
    <n v="-80000"/>
    <n v="55000"/>
    <n v="5500"/>
    <n v="302500000"/>
    <n v="0.19191919191919191"/>
    <x v="0"/>
    <x v="4"/>
    <s v="Jun"/>
    <x v="1"/>
    <s v="2024-Jun"/>
    <n v="14"/>
    <s v="FREQUENT"/>
  </r>
  <r>
    <x v="2646"/>
    <d v="2024-04-03T00:00:00"/>
    <x v="113"/>
    <s v="Akash Gupta"/>
    <s v="Male"/>
    <n v="52"/>
    <x v="8"/>
    <x v="2"/>
    <s v="P603"/>
    <x v="22"/>
    <x v="6"/>
    <x v="0"/>
    <n v="1200"/>
    <x v="4"/>
    <x v="11"/>
    <n v="800"/>
    <n v="280"/>
    <x v="1"/>
    <x v="0"/>
    <s v="Q2"/>
    <x v="0"/>
    <n v="25.93"/>
    <n v="0"/>
    <n v="1200"/>
    <n v="120"/>
    <n v="144000"/>
    <n v="0.25925925925925924"/>
    <x v="0"/>
    <x v="7"/>
    <s v="Apr"/>
    <x v="1"/>
    <s v="2024-Apr"/>
    <n v="20"/>
    <s v="FREQUENT"/>
  </r>
  <r>
    <x v="2647"/>
    <d v="2024-01-01T00:00:00"/>
    <x v="144"/>
    <s v="Kavya Shah"/>
    <s v="Male"/>
    <n v="27"/>
    <x v="3"/>
    <x v="1"/>
    <s v="P303"/>
    <x v="4"/>
    <x v="3"/>
    <x v="3"/>
    <n v="3500"/>
    <x v="2"/>
    <x v="175"/>
    <n v="9200"/>
    <n v="-4100"/>
    <x v="1"/>
    <x v="1"/>
    <s v="Q1"/>
    <x v="0"/>
    <n v="30.83"/>
    <n v="-18400"/>
    <n v="14000"/>
    <n v="700"/>
    <n v="9800000"/>
    <n v="0.30827067669172931"/>
    <x v="0"/>
    <x v="11"/>
    <s v="Jan"/>
    <x v="0"/>
    <s v="2024-Jan"/>
    <n v="26"/>
    <s v="FREQUENT"/>
  </r>
  <r>
    <x v="2648"/>
    <d v="2024-05-20T00:00:00"/>
    <x v="199"/>
    <s v="Nikhil Nair"/>
    <s v="Female"/>
    <n v="35"/>
    <x v="11"/>
    <x v="3"/>
    <s v="P503"/>
    <x v="12"/>
    <x v="5"/>
    <x v="1"/>
    <n v="450"/>
    <x v="2"/>
    <x v="189"/>
    <n v="990"/>
    <n v="292.5"/>
    <x v="0"/>
    <x v="0"/>
    <s v="Q2"/>
    <x v="1"/>
    <n v="22.81"/>
    <n v="0"/>
    <n v="1350"/>
    <n v="67.5"/>
    <n v="91125"/>
    <n v="0.22807017543859648"/>
    <x v="0"/>
    <x v="1"/>
    <s v="May"/>
    <x v="1"/>
    <s v="2024-May"/>
    <n v="6"/>
    <s v="FREQUENT"/>
  </r>
  <r>
    <x v="2649"/>
    <d v="2025-04-28T00:00:00"/>
    <x v="194"/>
    <s v="Pooja Mishra"/>
    <s v="Female"/>
    <n v="40"/>
    <x v="3"/>
    <x v="1"/>
    <s v="P303"/>
    <x v="4"/>
    <x v="3"/>
    <x v="0"/>
    <n v="3500"/>
    <x v="4"/>
    <x v="30"/>
    <n v="2300"/>
    <n v="850"/>
    <x v="1"/>
    <x v="0"/>
    <s v="Q2"/>
    <x v="0"/>
    <n v="26.98"/>
    <n v="0"/>
    <n v="3500"/>
    <n v="350"/>
    <n v="1225000"/>
    <n v="0.26984126984126983"/>
    <x v="1"/>
    <x v="7"/>
    <s v="Apr"/>
    <x v="1"/>
    <s v="2025-Apr"/>
    <n v="7"/>
    <s v="FREQUENT"/>
  </r>
  <r>
    <x v="2650"/>
    <d v="2024-09-03T00:00:00"/>
    <x v="54"/>
    <s v="Varun Das"/>
    <s v="Male"/>
    <n v="26"/>
    <x v="3"/>
    <x v="1"/>
    <s v="P601"/>
    <x v="17"/>
    <x v="6"/>
    <x v="2"/>
    <n v="3000"/>
    <x v="4"/>
    <x v="63"/>
    <n v="4200"/>
    <n v="1200"/>
    <x v="1"/>
    <x v="0"/>
    <s v="Q3"/>
    <x v="0"/>
    <n v="22.22"/>
    <n v="0"/>
    <n v="6000"/>
    <n v="600"/>
    <n v="3600000"/>
    <n v="0.22222222222222221"/>
    <x v="0"/>
    <x v="9"/>
    <s v="Sep"/>
    <x v="2"/>
    <s v="2024-Sep"/>
    <n v="32"/>
    <s v="FREQUENT"/>
  </r>
  <r>
    <x v="2651"/>
    <d v="2025-12-24T00:00:00"/>
    <x v="263"/>
    <s v="Amit Sharma"/>
    <s v="Female"/>
    <n v="27"/>
    <x v="5"/>
    <x v="0"/>
    <s v="P502"/>
    <x v="7"/>
    <x v="5"/>
    <x v="0"/>
    <n v="700"/>
    <x v="2"/>
    <x v="278"/>
    <n v="570"/>
    <n v="95"/>
    <x v="1"/>
    <x v="0"/>
    <s v="Q4"/>
    <x v="2"/>
    <n v="14.29"/>
    <n v="0"/>
    <n v="700"/>
    <n v="35"/>
    <n v="24500"/>
    <n v="0.14285714285714285"/>
    <x v="1"/>
    <x v="8"/>
    <s v="Dec"/>
    <x v="3"/>
    <s v="2025-Dec"/>
    <n v="8"/>
    <s v="FREQUENT"/>
  </r>
  <r>
    <x v="2652"/>
    <d v="2024-11-20T00:00:00"/>
    <x v="240"/>
    <s v="Varun Gupta"/>
    <s v="Male"/>
    <n v="54"/>
    <x v="2"/>
    <x v="2"/>
    <s v="P503"/>
    <x v="12"/>
    <x v="5"/>
    <x v="2"/>
    <n v="450"/>
    <x v="4"/>
    <x v="89"/>
    <n v="660"/>
    <n v="150"/>
    <x v="1"/>
    <x v="0"/>
    <s v="Q4"/>
    <x v="0"/>
    <n v="18.52"/>
    <n v="0"/>
    <n v="900"/>
    <n v="90"/>
    <n v="81000"/>
    <n v="0.18518518518518517"/>
    <x v="0"/>
    <x v="10"/>
    <s v="Nov"/>
    <x v="3"/>
    <s v="2024-Nov"/>
    <n v="14"/>
    <s v="FREQUENT"/>
  </r>
  <r>
    <x v="2653"/>
    <d v="2024-08-07T00:00:00"/>
    <x v="42"/>
    <s v="Rohan Sharma"/>
    <s v="Male"/>
    <n v="22"/>
    <x v="2"/>
    <x v="2"/>
    <s v="P201"/>
    <x v="9"/>
    <x v="1"/>
    <x v="0"/>
    <n v="8500"/>
    <x v="1"/>
    <x v="15"/>
    <n v="6500"/>
    <n v="725"/>
    <x v="0"/>
    <x v="0"/>
    <s v="Q3"/>
    <x v="2"/>
    <n v="10.029999999999999"/>
    <n v="0"/>
    <n v="8500"/>
    <n v="1275"/>
    <n v="10837500"/>
    <n v="0.10034602076124567"/>
    <x v="0"/>
    <x v="3"/>
    <s v="Aug"/>
    <x v="2"/>
    <s v="2024-Aug"/>
    <n v="6"/>
    <s v="FREQUENT"/>
  </r>
  <r>
    <x v="2654"/>
    <d v="2025-12-29T00:00:00"/>
    <x v="238"/>
    <s v="Priya Mehta"/>
    <s v="Female"/>
    <n v="22"/>
    <x v="6"/>
    <x v="2"/>
    <s v="P105"/>
    <x v="20"/>
    <x v="4"/>
    <x v="0"/>
    <n v="22000"/>
    <x v="0"/>
    <x v="285"/>
    <n v="16500"/>
    <n v="1100"/>
    <x v="0"/>
    <x v="0"/>
    <s v="Q4"/>
    <x v="1"/>
    <n v="6.25"/>
    <n v="0"/>
    <n v="22000"/>
    <n v="4400"/>
    <n v="96800000"/>
    <n v="6.25E-2"/>
    <x v="1"/>
    <x v="8"/>
    <s v="Dec"/>
    <x v="3"/>
    <s v="2025-Dec"/>
    <n v="14"/>
    <s v="FREQUENT"/>
  </r>
  <r>
    <x v="2655"/>
    <d v="2025-05-16T00:00:00"/>
    <x v="12"/>
    <s v="Meera Malhotra"/>
    <s v="Male"/>
    <n v="42"/>
    <x v="8"/>
    <x v="2"/>
    <s v="P703"/>
    <x v="2"/>
    <x v="2"/>
    <x v="0"/>
    <n v="4000"/>
    <x v="2"/>
    <x v="2"/>
    <n v="2900"/>
    <n v="900"/>
    <x v="3"/>
    <x v="0"/>
    <s v="Q2"/>
    <x v="0"/>
    <n v="23.68"/>
    <n v="0"/>
    <n v="4000"/>
    <n v="200"/>
    <n v="800000"/>
    <n v="0.23684210526315788"/>
    <x v="1"/>
    <x v="1"/>
    <s v="May"/>
    <x v="1"/>
    <s v="2025-May"/>
    <n v="21"/>
    <s v="FREQUENT"/>
  </r>
  <r>
    <x v="2656"/>
    <d v="2025-07-25T00:00:00"/>
    <x v="248"/>
    <s v="Vikram Das"/>
    <s v="Male"/>
    <n v="32"/>
    <x v="6"/>
    <x v="2"/>
    <s v="P403"/>
    <x v="6"/>
    <x v="0"/>
    <x v="3"/>
    <n v="2500"/>
    <x v="1"/>
    <x v="127"/>
    <n v="6000"/>
    <n v="2500"/>
    <x v="3"/>
    <x v="0"/>
    <s v="Q3"/>
    <x v="0"/>
    <n v="29.41"/>
    <n v="0"/>
    <n v="10000"/>
    <n v="1500"/>
    <n v="15000000"/>
    <n v="0.29411764705882354"/>
    <x v="1"/>
    <x v="2"/>
    <s v="Jul"/>
    <x v="2"/>
    <s v="2025-Jul"/>
    <n v="16"/>
    <s v="FREQUENT"/>
  </r>
  <r>
    <x v="2657"/>
    <d v="2025-01-09T00:00:00"/>
    <x v="69"/>
    <s v="Simran Shah"/>
    <s v="Female"/>
    <n v="34"/>
    <x v="1"/>
    <x v="1"/>
    <s v="P501"/>
    <x v="13"/>
    <x v="5"/>
    <x v="2"/>
    <n v="550"/>
    <x v="2"/>
    <x v="47"/>
    <n v="900"/>
    <n v="145"/>
    <x v="3"/>
    <x v="0"/>
    <s v="Q1"/>
    <x v="2"/>
    <n v="13.88"/>
    <n v="0"/>
    <n v="1100"/>
    <n v="55"/>
    <n v="60500"/>
    <n v="0.13875598086124402"/>
    <x v="1"/>
    <x v="11"/>
    <s v="Jan"/>
    <x v="0"/>
    <s v="2025-Jan"/>
    <n v="4"/>
    <s v="OCASSIONAL"/>
  </r>
  <r>
    <x v="2658"/>
    <d v="2025-03-10T00:00:00"/>
    <x v="46"/>
    <s v="Aditya Shah"/>
    <s v="Male"/>
    <n v="58"/>
    <x v="9"/>
    <x v="0"/>
    <s v="P202"/>
    <x v="1"/>
    <x v="1"/>
    <x v="1"/>
    <n v="12000"/>
    <x v="1"/>
    <x v="1"/>
    <n v="27000"/>
    <n v="3600"/>
    <x v="2"/>
    <x v="0"/>
    <s v="Q1"/>
    <x v="0"/>
    <n v="11.76"/>
    <n v="0"/>
    <n v="36000"/>
    <n v="5400"/>
    <n v="194400000"/>
    <n v="0.11764705882352941"/>
    <x v="1"/>
    <x v="0"/>
    <s v="Mar"/>
    <x v="0"/>
    <s v="2025-Mar"/>
    <n v="12"/>
    <s v="FREQUENT"/>
  </r>
  <r>
    <x v="2659"/>
    <d v="2024-07-14T00:00:00"/>
    <x v="52"/>
    <s v="Meera Patel"/>
    <s v="Female"/>
    <n v="45"/>
    <x v="2"/>
    <x v="2"/>
    <s v="P402"/>
    <x v="10"/>
    <x v="0"/>
    <x v="0"/>
    <n v="600"/>
    <x v="4"/>
    <x v="6"/>
    <n v="380"/>
    <n v="0"/>
    <x v="1"/>
    <x v="2"/>
    <s v="Q3"/>
    <x v="0"/>
    <n v="0"/>
    <n v="-380"/>
    <n v="600"/>
    <n v="60"/>
    <n v="36000"/>
    <n v="0"/>
    <x v="0"/>
    <x v="2"/>
    <s v="Jul"/>
    <x v="2"/>
    <s v="2024-Jul"/>
    <n v="6"/>
    <s v="FREQUENT"/>
  </r>
  <r>
    <x v="2660"/>
    <d v="2024-01-11T00:00:00"/>
    <x v="481"/>
    <s v="Rahul Sharma"/>
    <s v="Male"/>
    <n v="26"/>
    <x v="0"/>
    <x v="0"/>
    <s v="P202"/>
    <x v="1"/>
    <x v="1"/>
    <x v="0"/>
    <n v="12000"/>
    <x v="3"/>
    <x v="45"/>
    <n v="9000"/>
    <n v="3000"/>
    <x v="2"/>
    <x v="0"/>
    <s v="Q1"/>
    <x v="1"/>
    <n v="25"/>
    <n v="0"/>
    <n v="12000"/>
    <n v="0"/>
    <n v="0"/>
    <n v="0.25"/>
    <x v="0"/>
    <x v="11"/>
    <s v="Jan"/>
    <x v="0"/>
    <s v="2024-Jan"/>
    <n v="3"/>
    <s v="REGULAR"/>
  </r>
  <r>
    <x v="2661"/>
    <d v="2024-01-06T00:00:00"/>
    <x v="79"/>
    <s v="Meera Malhotra"/>
    <s v="Female"/>
    <n v="55"/>
    <x v="11"/>
    <x v="3"/>
    <s v="P602"/>
    <x v="18"/>
    <x v="6"/>
    <x v="1"/>
    <n v="3500"/>
    <x v="4"/>
    <x v="277"/>
    <n v="7500"/>
    <n v="1950"/>
    <x v="1"/>
    <x v="0"/>
    <s v="Q1"/>
    <x v="0"/>
    <n v="20.63"/>
    <n v="0"/>
    <n v="10500"/>
    <n v="1050"/>
    <n v="11025000"/>
    <n v="0.20634920634920634"/>
    <x v="0"/>
    <x v="11"/>
    <s v="Jan"/>
    <x v="0"/>
    <s v="2024-Jan"/>
    <n v="9"/>
    <s v="FREQUENT"/>
  </r>
  <r>
    <x v="2662"/>
    <d v="2025-01-12T00:00:00"/>
    <x v="229"/>
    <s v="Meera Patel"/>
    <s v="Male"/>
    <n v="27"/>
    <x v="5"/>
    <x v="0"/>
    <s v="P301"/>
    <x v="21"/>
    <x v="3"/>
    <x v="0"/>
    <n v="900"/>
    <x v="2"/>
    <x v="135"/>
    <n v="550"/>
    <n v="305"/>
    <x v="2"/>
    <x v="0"/>
    <s v="Q1"/>
    <x v="2"/>
    <n v="35.67"/>
    <n v="0"/>
    <n v="900"/>
    <n v="45"/>
    <n v="40500"/>
    <n v="0.35672514619883039"/>
    <x v="1"/>
    <x v="11"/>
    <s v="Jan"/>
    <x v="0"/>
    <s v="2025-Jan"/>
    <n v="6"/>
    <s v="FREQUENT"/>
  </r>
  <r>
    <x v="2663"/>
    <d v="2024-10-06T00:00:00"/>
    <x v="279"/>
    <s v="Aditya Shah"/>
    <s v="Female"/>
    <n v="21"/>
    <x v="1"/>
    <x v="1"/>
    <s v="P102"/>
    <x v="11"/>
    <x v="4"/>
    <x v="2"/>
    <n v="28000"/>
    <x v="1"/>
    <x v="46"/>
    <n v="42000"/>
    <n v="5600"/>
    <x v="2"/>
    <x v="0"/>
    <s v="Q4"/>
    <x v="0"/>
    <n v="11.76"/>
    <n v="0"/>
    <n v="56000"/>
    <n v="8400"/>
    <n v="470400000"/>
    <n v="0.11764705882352941"/>
    <x v="0"/>
    <x v="6"/>
    <s v="Oct"/>
    <x v="3"/>
    <s v="2024-Oct"/>
    <n v="3"/>
    <s v="REGULAR"/>
  </r>
  <r>
    <x v="2664"/>
    <d v="2025-02-11T00:00:00"/>
    <x v="462"/>
    <s v="Priya Mishra"/>
    <s v="Male"/>
    <n v="31"/>
    <x v="8"/>
    <x v="2"/>
    <s v="P102"/>
    <x v="11"/>
    <x v="4"/>
    <x v="0"/>
    <n v="28000"/>
    <x v="4"/>
    <x v="12"/>
    <n v="21000"/>
    <n v="4200"/>
    <x v="4"/>
    <x v="0"/>
    <s v="Q1"/>
    <x v="1"/>
    <n v="16.670000000000002"/>
    <n v="0"/>
    <n v="28000"/>
    <n v="2800"/>
    <n v="78400000"/>
    <n v="0.16666666666666666"/>
    <x v="1"/>
    <x v="5"/>
    <s v="Feb"/>
    <x v="0"/>
    <s v="2025-Feb"/>
    <n v="5"/>
    <s v="FREQUENT"/>
  </r>
  <r>
    <x v="2665"/>
    <d v="2024-10-07T00:00:00"/>
    <x v="360"/>
    <s v="Simran Nair"/>
    <s v="Female"/>
    <n v="41"/>
    <x v="10"/>
    <x v="3"/>
    <s v="P701"/>
    <x v="8"/>
    <x v="2"/>
    <x v="0"/>
    <n v="4500"/>
    <x v="4"/>
    <x v="22"/>
    <n v="3200"/>
    <n v="850"/>
    <x v="1"/>
    <x v="0"/>
    <s v="Q4"/>
    <x v="1"/>
    <n v="20.99"/>
    <n v="0"/>
    <n v="4500"/>
    <n v="450"/>
    <n v="2025000"/>
    <n v="0.20987654320987653"/>
    <x v="0"/>
    <x v="6"/>
    <s v="Oct"/>
    <x v="3"/>
    <s v="2024-Oct"/>
    <n v="10"/>
    <s v="FREQUENT"/>
  </r>
  <r>
    <x v="2666"/>
    <d v="2024-02-01T00:00:00"/>
    <x v="347"/>
    <s v="Neha Malhotra"/>
    <s v="Male"/>
    <n v="36"/>
    <x v="4"/>
    <x v="3"/>
    <s v="P703"/>
    <x v="2"/>
    <x v="2"/>
    <x v="0"/>
    <n v="4000"/>
    <x v="2"/>
    <x v="368"/>
    <n v="2900"/>
    <n v="-900"/>
    <x v="0"/>
    <x v="1"/>
    <s v="Q1"/>
    <x v="1"/>
    <n v="23.68"/>
    <n v="-5800"/>
    <n v="4000"/>
    <n v="200"/>
    <n v="800000"/>
    <n v="0.23684210526315788"/>
    <x v="0"/>
    <x v="5"/>
    <s v="Feb"/>
    <x v="0"/>
    <s v="2024-Feb"/>
    <n v="7"/>
    <s v="FREQUENT"/>
  </r>
  <r>
    <x v="2667"/>
    <d v="2025-10-09T00:00:00"/>
    <x v="174"/>
    <s v="Varun Gupta"/>
    <s v="Female"/>
    <n v="37"/>
    <x v="2"/>
    <x v="2"/>
    <s v="P501"/>
    <x v="13"/>
    <x v="5"/>
    <x v="2"/>
    <n v="550"/>
    <x v="4"/>
    <x v="33"/>
    <n v="900"/>
    <n v="90"/>
    <x v="2"/>
    <x v="0"/>
    <s v="Q4"/>
    <x v="2"/>
    <n v="9.09"/>
    <n v="0"/>
    <n v="1100"/>
    <n v="110"/>
    <n v="121000"/>
    <n v="9.0909090909090912E-2"/>
    <x v="1"/>
    <x v="6"/>
    <s v="Oct"/>
    <x v="3"/>
    <s v="2025-Oct"/>
    <n v="6"/>
    <s v="FREQUENT"/>
  </r>
  <r>
    <x v="2668"/>
    <d v="2025-10-25T00:00:00"/>
    <x v="151"/>
    <s v="Priya Kumar"/>
    <s v="Male"/>
    <n v="44"/>
    <x v="11"/>
    <x v="3"/>
    <s v="P601"/>
    <x v="17"/>
    <x v="6"/>
    <x v="0"/>
    <n v="3000"/>
    <x v="4"/>
    <x v="129"/>
    <n v="2100"/>
    <n v="600"/>
    <x v="0"/>
    <x v="0"/>
    <s v="Q4"/>
    <x v="0"/>
    <n v="22.22"/>
    <n v="0"/>
    <n v="3000"/>
    <n v="300"/>
    <n v="900000"/>
    <n v="0.22222222222222221"/>
    <x v="1"/>
    <x v="6"/>
    <s v="Oct"/>
    <x v="3"/>
    <s v="2025-Oct"/>
    <n v="18"/>
    <s v="FREQUENT"/>
  </r>
  <r>
    <x v="2669"/>
    <d v="2024-01-30T00:00:00"/>
    <x v="21"/>
    <s v="Varun Reddy"/>
    <s v="Male"/>
    <n v="35"/>
    <x v="10"/>
    <x v="3"/>
    <s v="P603"/>
    <x v="22"/>
    <x v="6"/>
    <x v="0"/>
    <n v="1200"/>
    <x v="1"/>
    <x v="18"/>
    <n v="800"/>
    <n v="220"/>
    <x v="0"/>
    <x v="0"/>
    <s v="Q1"/>
    <x v="0"/>
    <n v="21.57"/>
    <n v="0"/>
    <n v="1200"/>
    <n v="180"/>
    <n v="216000"/>
    <n v="0.21568627450980393"/>
    <x v="0"/>
    <x v="11"/>
    <s v="Jan"/>
    <x v="0"/>
    <s v="2024-Jan"/>
    <n v="11"/>
    <s v="FREQUENT"/>
  </r>
  <r>
    <x v="2670"/>
    <d v="2024-06-30T00:00:00"/>
    <x v="207"/>
    <s v="Rohan Reddy"/>
    <s v="Male"/>
    <n v="51"/>
    <x v="10"/>
    <x v="3"/>
    <s v="P105"/>
    <x v="20"/>
    <x v="4"/>
    <x v="0"/>
    <n v="22000"/>
    <x v="0"/>
    <x v="285"/>
    <n v="16500"/>
    <n v="1100"/>
    <x v="1"/>
    <x v="0"/>
    <s v="Q2"/>
    <x v="0"/>
    <n v="6.25"/>
    <n v="0"/>
    <n v="22000"/>
    <n v="4400"/>
    <n v="96800000"/>
    <n v="6.25E-2"/>
    <x v="0"/>
    <x v="4"/>
    <s v="Jun"/>
    <x v="1"/>
    <s v="2024-Jun"/>
    <n v="9"/>
    <s v="FREQUENT"/>
  </r>
  <r>
    <x v="2671"/>
    <d v="2024-05-02T00:00:00"/>
    <x v="228"/>
    <s v="Priya Singh"/>
    <s v="Male"/>
    <n v="49"/>
    <x v="3"/>
    <x v="1"/>
    <s v="P102"/>
    <x v="11"/>
    <x v="4"/>
    <x v="2"/>
    <n v="28000"/>
    <x v="1"/>
    <x v="46"/>
    <n v="42000"/>
    <n v="5600"/>
    <x v="2"/>
    <x v="0"/>
    <s v="Q2"/>
    <x v="0"/>
    <n v="11.76"/>
    <n v="0"/>
    <n v="56000"/>
    <n v="8400"/>
    <n v="470400000"/>
    <n v="0.11764705882352941"/>
    <x v="0"/>
    <x v="1"/>
    <s v="May"/>
    <x v="1"/>
    <s v="2024-May"/>
    <n v="16"/>
    <s v="FREQUENT"/>
  </r>
  <r>
    <x v="2672"/>
    <d v="2024-11-17T00:00:00"/>
    <x v="34"/>
    <s v="Karan Mishra"/>
    <s v="Female"/>
    <n v="30"/>
    <x v="0"/>
    <x v="0"/>
    <s v="P104"/>
    <x v="16"/>
    <x v="4"/>
    <x v="2"/>
    <n v="5000"/>
    <x v="2"/>
    <x v="256"/>
    <n v="7000"/>
    <n v="2500"/>
    <x v="0"/>
    <x v="0"/>
    <s v="Q4"/>
    <x v="2"/>
    <n v="26.32"/>
    <n v="0"/>
    <n v="10000"/>
    <n v="500"/>
    <n v="5000000"/>
    <n v="0.26315789473684209"/>
    <x v="0"/>
    <x v="10"/>
    <s v="Nov"/>
    <x v="3"/>
    <s v="2024-Nov"/>
    <n v="21"/>
    <s v="FREQUENT"/>
  </r>
  <r>
    <x v="2673"/>
    <d v="2024-07-17T00:00:00"/>
    <x v="490"/>
    <s v="Nikhil Kumar"/>
    <s v="Female"/>
    <n v="31"/>
    <x v="1"/>
    <x v="1"/>
    <s v="P701"/>
    <x v="8"/>
    <x v="2"/>
    <x v="0"/>
    <n v="4500"/>
    <x v="1"/>
    <x v="37"/>
    <n v="3200"/>
    <n v="625"/>
    <x v="2"/>
    <x v="0"/>
    <s v="Q3"/>
    <x v="2"/>
    <n v="16.34"/>
    <n v="0"/>
    <n v="4500"/>
    <n v="675"/>
    <n v="3037500"/>
    <n v="0.16339869281045752"/>
    <x v="0"/>
    <x v="2"/>
    <s v="Jul"/>
    <x v="2"/>
    <s v="2024-Jul"/>
    <n v="1"/>
    <s v="REGULAR"/>
  </r>
  <r>
    <x v="2674"/>
    <d v="2025-11-19T00:00:00"/>
    <x v="296"/>
    <s v="Nikhil Das"/>
    <s v="Female"/>
    <n v="20"/>
    <x v="2"/>
    <x v="2"/>
    <s v="P303"/>
    <x v="4"/>
    <x v="3"/>
    <x v="2"/>
    <n v="3500"/>
    <x v="1"/>
    <x v="17"/>
    <n v="4600"/>
    <n v="1350"/>
    <x v="0"/>
    <x v="0"/>
    <s v="Q4"/>
    <x v="0"/>
    <n v="22.69"/>
    <n v="0"/>
    <n v="7000"/>
    <n v="1050"/>
    <n v="7350000"/>
    <n v="0.22689075630252101"/>
    <x v="1"/>
    <x v="10"/>
    <s v="Nov"/>
    <x v="3"/>
    <s v="2025-Nov"/>
    <n v="8"/>
    <s v="FREQUENT"/>
  </r>
  <r>
    <x v="2675"/>
    <d v="2025-08-23T00:00:00"/>
    <x v="124"/>
    <s v="Varun Malhotra"/>
    <s v="Male"/>
    <n v="42"/>
    <x v="5"/>
    <x v="0"/>
    <s v="P401"/>
    <x v="0"/>
    <x v="0"/>
    <x v="0"/>
    <n v="800"/>
    <x v="4"/>
    <x v="6"/>
    <n v="500"/>
    <n v="0"/>
    <x v="2"/>
    <x v="2"/>
    <s v="Q3"/>
    <x v="2"/>
    <n v="0"/>
    <n v="-500"/>
    <n v="800"/>
    <n v="80"/>
    <n v="64000"/>
    <n v="0"/>
    <x v="1"/>
    <x v="3"/>
    <s v="Aug"/>
    <x v="2"/>
    <s v="2025-Aug"/>
    <n v="10"/>
    <s v="FREQUENT"/>
  </r>
  <r>
    <x v="2676"/>
    <d v="2025-02-16T00:00:00"/>
    <x v="34"/>
    <s v="Karan Mishra"/>
    <s v="Female"/>
    <n v="30"/>
    <x v="0"/>
    <x v="0"/>
    <s v="P403"/>
    <x v="6"/>
    <x v="0"/>
    <x v="0"/>
    <n v="2500"/>
    <x v="4"/>
    <x v="79"/>
    <n v="1500"/>
    <n v="750"/>
    <x v="0"/>
    <x v="0"/>
    <s v="Q1"/>
    <x v="2"/>
    <n v="33.33"/>
    <n v="0"/>
    <n v="2500"/>
    <n v="250"/>
    <n v="625000"/>
    <n v="0.33333333333333331"/>
    <x v="1"/>
    <x v="5"/>
    <s v="Feb"/>
    <x v="0"/>
    <s v="2025-Feb"/>
    <n v="21"/>
    <s v="FREQUENT"/>
  </r>
  <r>
    <x v="2677"/>
    <d v="2024-03-07T00:00:00"/>
    <x v="212"/>
    <s v="Neha Shah"/>
    <s v="Male"/>
    <n v="33"/>
    <x v="9"/>
    <x v="0"/>
    <s v="P202"/>
    <x v="1"/>
    <x v="1"/>
    <x v="1"/>
    <n v="12000"/>
    <x v="0"/>
    <x v="244"/>
    <n v="27000"/>
    <n v="1800"/>
    <x v="0"/>
    <x v="0"/>
    <s v="Q1"/>
    <x v="0"/>
    <n v="6.25"/>
    <n v="0"/>
    <n v="36000"/>
    <n v="7200"/>
    <n v="259200000"/>
    <n v="6.25E-2"/>
    <x v="0"/>
    <x v="0"/>
    <s v="Mar"/>
    <x v="0"/>
    <s v="2024-Mar"/>
    <n v="13"/>
    <s v="FREQUENT"/>
  </r>
  <r>
    <x v="2678"/>
    <d v="2024-09-30T00:00:00"/>
    <x v="177"/>
    <s v="Simran Reddy"/>
    <s v="Female"/>
    <n v="28"/>
    <x v="7"/>
    <x v="1"/>
    <s v="P103"/>
    <x v="19"/>
    <x v="4"/>
    <x v="0"/>
    <n v="2500"/>
    <x v="1"/>
    <x v="35"/>
    <n v="1600"/>
    <n v="525"/>
    <x v="1"/>
    <x v="0"/>
    <s v="Q3"/>
    <x v="1"/>
    <n v="24.71"/>
    <n v="0"/>
    <n v="2500"/>
    <n v="375"/>
    <n v="937500"/>
    <n v="0.24705882352941178"/>
    <x v="0"/>
    <x v="9"/>
    <s v="Sep"/>
    <x v="2"/>
    <s v="2024-Sep"/>
    <n v="8"/>
    <s v="FREQUENT"/>
  </r>
  <r>
    <x v="2679"/>
    <d v="2025-09-15T00:00:00"/>
    <x v="41"/>
    <s v="Pooja Joshi"/>
    <s v="Female"/>
    <n v="24"/>
    <x v="1"/>
    <x v="1"/>
    <s v="P202"/>
    <x v="1"/>
    <x v="1"/>
    <x v="0"/>
    <n v="12000"/>
    <x v="5"/>
    <x v="27"/>
    <n v="9000"/>
    <n v="0"/>
    <x v="3"/>
    <x v="0"/>
    <s v="Q3"/>
    <x v="1"/>
    <n v="0"/>
    <n v="0"/>
    <n v="12000"/>
    <n v="3000"/>
    <n v="36000000"/>
    <n v="0"/>
    <x v="1"/>
    <x v="9"/>
    <s v="Sep"/>
    <x v="2"/>
    <s v="2025-Sep"/>
    <n v="14"/>
    <s v="FREQUENT"/>
  </r>
  <r>
    <x v="2680"/>
    <d v="2025-10-12T00:00:00"/>
    <x v="327"/>
    <s v="Nikhil Gupta"/>
    <s v="Female"/>
    <n v="52"/>
    <x v="5"/>
    <x v="0"/>
    <s v="P101"/>
    <x v="5"/>
    <x v="4"/>
    <x v="2"/>
    <n v="55000"/>
    <x v="1"/>
    <x v="94"/>
    <n v="80000"/>
    <n v="13500"/>
    <x v="1"/>
    <x v="0"/>
    <s v="Q4"/>
    <x v="1"/>
    <n v="14.44"/>
    <n v="0"/>
    <n v="110000"/>
    <n v="16500"/>
    <n v="1815000000"/>
    <n v="0.14438502673796791"/>
    <x v="1"/>
    <x v="6"/>
    <s v="Oct"/>
    <x v="3"/>
    <s v="2025-Oct"/>
    <n v="5"/>
    <s v="FREQUENT"/>
  </r>
  <r>
    <x v="2681"/>
    <d v="2024-04-30T00:00:00"/>
    <x v="238"/>
    <s v="Priya Mehta"/>
    <s v="Female"/>
    <n v="22"/>
    <x v="6"/>
    <x v="2"/>
    <s v="P303"/>
    <x v="4"/>
    <x v="3"/>
    <x v="0"/>
    <n v="3500"/>
    <x v="4"/>
    <x v="30"/>
    <n v="2300"/>
    <n v="850"/>
    <x v="2"/>
    <x v="0"/>
    <s v="Q2"/>
    <x v="1"/>
    <n v="26.98"/>
    <n v="0"/>
    <n v="3500"/>
    <n v="350"/>
    <n v="1225000"/>
    <n v="0.26984126984126983"/>
    <x v="0"/>
    <x v="7"/>
    <s v="Apr"/>
    <x v="1"/>
    <s v="2024-Apr"/>
    <n v="14"/>
    <s v="FREQUENT"/>
  </r>
  <r>
    <x v="2682"/>
    <d v="2024-03-29T00:00:00"/>
    <x v="287"/>
    <s v="Rohan Malhotra"/>
    <s v="Male"/>
    <n v="40"/>
    <x v="9"/>
    <x v="0"/>
    <s v="P602"/>
    <x v="18"/>
    <x v="6"/>
    <x v="0"/>
    <n v="3500"/>
    <x v="4"/>
    <x v="30"/>
    <n v="2500"/>
    <n v="650"/>
    <x v="0"/>
    <x v="0"/>
    <s v="Q1"/>
    <x v="2"/>
    <n v="20.63"/>
    <n v="0"/>
    <n v="3500"/>
    <n v="350"/>
    <n v="1225000"/>
    <n v="0.20634920634920634"/>
    <x v="0"/>
    <x v="0"/>
    <s v="Mar"/>
    <x v="0"/>
    <s v="2024-Mar"/>
    <n v="6"/>
    <s v="FREQUENT"/>
  </r>
  <r>
    <x v="2683"/>
    <d v="2024-04-02T00:00:00"/>
    <x v="12"/>
    <s v="Meera Malhotra"/>
    <s v="Male"/>
    <n v="42"/>
    <x v="8"/>
    <x v="2"/>
    <s v="P201"/>
    <x v="9"/>
    <x v="1"/>
    <x v="2"/>
    <n v="8500"/>
    <x v="4"/>
    <x v="118"/>
    <n v="13000"/>
    <n v="2300"/>
    <x v="3"/>
    <x v="0"/>
    <s v="Q2"/>
    <x v="0"/>
    <n v="15.03"/>
    <n v="0"/>
    <n v="17000"/>
    <n v="1700"/>
    <n v="28900000"/>
    <n v="0.15032679738562091"/>
    <x v="0"/>
    <x v="7"/>
    <s v="Apr"/>
    <x v="1"/>
    <s v="2024-Apr"/>
    <n v="21"/>
    <s v="FREQUENT"/>
  </r>
  <r>
    <x v="2684"/>
    <d v="2025-08-28T00:00:00"/>
    <x v="47"/>
    <s v="Meera Verma"/>
    <s v="Male"/>
    <n v="53"/>
    <x v="8"/>
    <x v="2"/>
    <s v="P701"/>
    <x v="8"/>
    <x v="2"/>
    <x v="2"/>
    <n v="4500"/>
    <x v="2"/>
    <x v="70"/>
    <n v="6400"/>
    <n v="2150"/>
    <x v="4"/>
    <x v="0"/>
    <s v="Q3"/>
    <x v="1"/>
    <n v="25.15"/>
    <n v="0"/>
    <n v="9000"/>
    <n v="450"/>
    <n v="4050000"/>
    <n v="0.25146198830409355"/>
    <x v="1"/>
    <x v="3"/>
    <s v="Aug"/>
    <x v="2"/>
    <s v="2025-Aug"/>
    <n v="12"/>
    <s v="FREQUENT"/>
  </r>
  <r>
    <x v="2685"/>
    <d v="2024-01-11T00:00:00"/>
    <x v="241"/>
    <s v="Varun Kumar"/>
    <s v="Male"/>
    <n v="52"/>
    <x v="2"/>
    <x v="2"/>
    <s v="P202"/>
    <x v="1"/>
    <x v="1"/>
    <x v="3"/>
    <n v="12000"/>
    <x v="4"/>
    <x v="292"/>
    <n v="36000"/>
    <n v="7200"/>
    <x v="2"/>
    <x v="0"/>
    <s v="Q1"/>
    <x v="0"/>
    <n v="16.670000000000002"/>
    <n v="0"/>
    <n v="48000"/>
    <n v="4800"/>
    <n v="230400000"/>
    <n v="0.16666666666666666"/>
    <x v="0"/>
    <x v="11"/>
    <s v="Jan"/>
    <x v="0"/>
    <s v="2024-Jan"/>
    <n v="23"/>
    <s v="FREQUENT"/>
  </r>
  <r>
    <x v="2686"/>
    <d v="2024-09-09T00:00:00"/>
    <x v="128"/>
    <s v="Meera Das"/>
    <s v="Female"/>
    <n v="48"/>
    <x v="9"/>
    <x v="0"/>
    <s v="P302"/>
    <x v="15"/>
    <x v="3"/>
    <x v="0"/>
    <n v="2200"/>
    <x v="2"/>
    <x v="95"/>
    <n v="1400"/>
    <n v="690"/>
    <x v="0"/>
    <x v="0"/>
    <s v="Q3"/>
    <x v="0"/>
    <n v="33.01"/>
    <n v="0"/>
    <n v="2200"/>
    <n v="110"/>
    <n v="242000"/>
    <n v="0.33014354066985646"/>
    <x v="0"/>
    <x v="9"/>
    <s v="Sep"/>
    <x v="2"/>
    <s v="2024-Sep"/>
    <n v="18"/>
    <s v="FREQUENT"/>
  </r>
  <r>
    <x v="2687"/>
    <d v="2024-07-14T00:00:00"/>
    <x v="103"/>
    <s v="Meera Patel"/>
    <s v="Female"/>
    <n v="60"/>
    <x v="6"/>
    <x v="2"/>
    <s v="P105"/>
    <x v="20"/>
    <x v="4"/>
    <x v="0"/>
    <n v="22000"/>
    <x v="4"/>
    <x v="131"/>
    <n v="16500"/>
    <n v="3300"/>
    <x v="1"/>
    <x v="0"/>
    <s v="Q3"/>
    <x v="2"/>
    <n v="16.670000000000002"/>
    <n v="0"/>
    <n v="22000"/>
    <n v="2200"/>
    <n v="48400000"/>
    <n v="0.16666666666666666"/>
    <x v="0"/>
    <x v="2"/>
    <s v="Jul"/>
    <x v="2"/>
    <s v="2024-Jul"/>
    <n v="11"/>
    <s v="FREQUENT"/>
  </r>
  <r>
    <x v="2688"/>
    <d v="2024-10-20T00:00:00"/>
    <x v="108"/>
    <s v="Arjun Reddy"/>
    <s v="Female"/>
    <n v="43"/>
    <x v="0"/>
    <x v="0"/>
    <s v="P201"/>
    <x v="9"/>
    <x v="1"/>
    <x v="0"/>
    <n v="8500"/>
    <x v="2"/>
    <x v="96"/>
    <n v="6500"/>
    <n v="1575"/>
    <x v="1"/>
    <x v="0"/>
    <s v="Q4"/>
    <x v="0"/>
    <n v="19.5"/>
    <n v="0"/>
    <n v="8500"/>
    <n v="425"/>
    <n v="3612500"/>
    <n v="0.19504643962848298"/>
    <x v="0"/>
    <x v="6"/>
    <s v="Oct"/>
    <x v="3"/>
    <s v="2024-Oct"/>
    <n v="17"/>
    <s v="FREQUENT"/>
  </r>
  <r>
    <x v="2689"/>
    <d v="2025-02-27T00:00:00"/>
    <x v="14"/>
    <s v="Nikhil Nair"/>
    <s v="Female"/>
    <n v="47"/>
    <x v="9"/>
    <x v="0"/>
    <s v="P203"/>
    <x v="3"/>
    <x v="1"/>
    <x v="0"/>
    <n v="35000"/>
    <x v="2"/>
    <x v="3"/>
    <n v="27000"/>
    <n v="6250"/>
    <x v="0"/>
    <x v="0"/>
    <s v="Q1"/>
    <x v="0"/>
    <n v="18.8"/>
    <n v="0"/>
    <n v="35000"/>
    <n v="1750"/>
    <n v="61250000"/>
    <n v="0.18796992481203006"/>
    <x v="1"/>
    <x v="5"/>
    <s v="Feb"/>
    <x v="0"/>
    <s v="2025-Feb"/>
    <n v="10"/>
    <s v="FREQUENT"/>
  </r>
  <r>
    <x v="2690"/>
    <d v="2024-07-23T00:00:00"/>
    <x v="99"/>
    <s v="Vikram Patel"/>
    <s v="Male"/>
    <n v="47"/>
    <x v="10"/>
    <x v="3"/>
    <s v="P201"/>
    <x v="9"/>
    <x v="1"/>
    <x v="2"/>
    <n v="8500"/>
    <x v="1"/>
    <x v="192"/>
    <n v="13000"/>
    <n v="1450"/>
    <x v="4"/>
    <x v="0"/>
    <s v="Q3"/>
    <x v="1"/>
    <n v="10.029999999999999"/>
    <n v="0"/>
    <n v="17000"/>
    <n v="2550"/>
    <n v="43350000"/>
    <n v="0.10034602076124567"/>
    <x v="0"/>
    <x v="2"/>
    <s v="Jul"/>
    <x v="2"/>
    <s v="2024-Jul"/>
    <n v="8"/>
    <s v="FREQUENT"/>
  </r>
  <r>
    <x v="2691"/>
    <d v="2025-03-26T00:00:00"/>
    <x v="486"/>
    <s v="Simran Nair"/>
    <s v="Female"/>
    <n v="56"/>
    <x v="6"/>
    <x v="2"/>
    <s v="P301"/>
    <x v="21"/>
    <x v="3"/>
    <x v="1"/>
    <n v="900"/>
    <x v="4"/>
    <x v="194"/>
    <n v="1650"/>
    <n v="780"/>
    <x v="1"/>
    <x v="0"/>
    <s v="Q1"/>
    <x v="1"/>
    <n v="32.1"/>
    <n v="0"/>
    <n v="2700"/>
    <n v="270"/>
    <n v="729000"/>
    <n v="0.32098765432098764"/>
    <x v="1"/>
    <x v="0"/>
    <s v="Mar"/>
    <x v="0"/>
    <s v="2025-Mar"/>
    <n v="4"/>
    <s v="OCASSIONAL"/>
  </r>
  <r>
    <x v="2692"/>
    <d v="2025-01-07T00:00:00"/>
    <x v="491"/>
    <s v="Ananya Iyer"/>
    <s v="Female"/>
    <n v="55"/>
    <x v="10"/>
    <x v="3"/>
    <s v="P401"/>
    <x v="0"/>
    <x v="0"/>
    <x v="0"/>
    <n v="800"/>
    <x v="0"/>
    <x v="0"/>
    <n v="500"/>
    <n v="140"/>
    <x v="3"/>
    <x v="0"/>
    <s v="Q1"/>
    <x v="2"/>
    <n v="21.88"/>
    <n v="0"/>
    <n v="800"/>
    <n v="160"/>
    <n v="128000"/>
    <n v="0.21875"/>
    <x v="1"/>
    <x v="11"/>
    <s v="Jan"/>
    <x v="0"/>
    <s v="2025-Jan"/>
    <n v="1"/>
    <s v="REGULAR"/>
  </r>
  <r>
    <x v="2693"/>
    <d v="2025-10-08T00:00:00"/>
    <x v="148"/>
    <s v="Neha Das"/>
    <s v="Male"/>
    <n v="38"/>
    <x v="9"/>
    <x v="0"/>
    <s v="P702"/>
    <x v="14"/>
    <x v="2"/>
    <x v="1"/>
    <n v="7000"/>
    <x v="2"/>
    <x v="111"/>
    <n v="15600"/>
    <n v="4350"/>
    <x v="0"/>
    <x v="0"/>
    <s v="Q4"/>
    <x v="0"/>
    <n v="21.8"/>
    <n v="0"/>
    <n v="21000"/>
    <n v="1050"/>
    <n v="22050000"/>
    <n v="0.21804511278195488"/>
    <x v="1"/>
    <x v="6"/>
    <s v="Oct"/>
    <x v="3"/>
    <s v="2025-Oct"/>
    <n v="21"/>
    <s v="FREQUENT"/>
  </r>
  <r>
    <x v="2694"/>
    <d v="2025-08-22T00:00:00"/>
    <x v="320"/>
    <s v="Ananya Mehta"/>
    <s v="Male"/>
    <n v="32"/>
    <x v="8"/>
    <x v="2"/>
    <s v="P402"/>
    <x v="10"/>
    <x v="0"/>
    <x v="0"/>
    <n v="600"/>
    <x v="2"/>
    <x v="68"/>
    <n v="380"/>
    <n v="190"/>
    <x v="1"/>
    <x v="0"/>
    <s v="Q3"/>
    <x v="2"/>
    <n v="33.33"/>
    <n v="0"/>
    <n v="600"/>
    <n v="30"/>
    <n v="18000"/>
    <n v="0.33333333333333331"/>
    <x v="1"/>
    <x v="3"/>
    <s v="Aug"/>
    <x v="2"/>
    <s v="2025-Aug"/>
    <n v="2"/>
    <s v="REGULAR"/>
  </r>
  <r>
    <x v="2695"/>
    <d v="2025-12-20T00:00:00"/>
    <x v="143"/>
    <s v="Vikram Gupta"/>
    <s v="Male"/>
    <n v="24"/>
    <x v="2"/>
    <x v="2"/>
    <s v="P403"/>
    <x v="6"/>
    <x v="0"/>
    <x v="0"/>
    <n v="2500"/>
    <x v="3"/>
    <x v="140"/>
    <n v="1500"/>
    <n v="1000"/>
    <x v="1"/>
    <x v="0"/>
    <s v="Q4"/>
    <x v="1"/>
    <n v="40"/>
    <n v="0"/>
    <n v="2500"/>
    <n v="0"/>
    <n v="0"/>
    <n v="0.4"/>
    <x v="1"/>
    <x v="8"/>
    <s v="Dec"/>
    <x v="3"/>
    <s v="2025-Dec"/>
    <n v="12"/>
    <s v="FREQUENT"/>
  </r>
  <r>
    <x v="2696"/>
    <d v="2024-10-22T00:00:00"/>
    <x v="40"/>
    <s v="Akash Nair"/>
    <s v="Female"/>
    <n v="25"/>
    <x v="7"/>
    <x v="1"/>
    <s v="P202"/>
    <x v="1"/>
    <x v="1"/>
    <x v="0"/>
    <n v="12000"/>
    <x v="2"/>
    <x v="382"/>
    <n v="9000"/>
    <n v="-2400"/>
    <x v="1"/>
    <x v="1"/>
    <s v="Q4"/>
    <x v="0"/>
    <n v="21.05"/>
    <n v="-18000"/>
    <n v="12000"/>
    <n v="600"/>
    <n v="7200000"/>
    <n v="0.21052631578947367"/>
    <x v="0"/>
    <x v="6"/>
    <s v="Oct"/>
    <x v="3"/>
    <s v="2024-Oct"/>
    <n v="14"/>
    <s v="FREQUENT"/>
  </r>
  <r>
    <x v="2697"/>
    <d v="2025-07-18T00:00:00"/>
    <x v="19"/>
    <s v="Priya Nair"/>
    <s v="Female"/>
    <n v="44"/>
    <x v="4"/>
    <x v="3"/>
    <s v="P301"/>
    <x v="21"/>
    <x v="3"/>
    <x v="2"/>
    <n v="900"/>
    <x v="3"/>
    <x v="106"/>
    <n v="1100"/>
    <n v="700"/>
    <x v="1"/>
    <x v="0"/>
    <s v="Q3"/>
    <x v="1"/>
    <n v="38.89"/>
    <n v="0"/>
    <n v="1800"/>
    <n v="0"/>
    <n v="0"/>
    <n v="0.3888888888888889"/>
    <x v="1"/>
    <x v="2"/>
    <s v="Jul"/>
    <x v="2"/>
    <s v="2025-Jul"/>
    <n v="6"/>
    <s v="FREQUENT"/>
  </r>
  <r>
    <x v="2698"/>
    <d v="2024-09-21T00:00:00"/>
    <x v="195"/>
    <s v="Meera Malhotra"/>
    <s v="Female"/>
    <n v="44"/>
    <x v="8"/>
    <x v="2"/>
    <s v="P202"/>
    <x v="1"/>
    <x v="1"/>
    <x v="0"/>
    <n v="12000"/>
    <x v="2"/>
    <x v="62"/>
    <n v="9000"/>
    <n v="2400"/>
    <x v="2"/>
    <x v="0"/>
    <s v="Q3"/>
    <x v="1"/>
    <n v="21.05"/>
    <n v="0"/>
    <n v="12000"/>
    <n v="600"/>
    <n v="7200000"/>
    <n v="0.21052631578947367"/>
    <x v="0"/>
    <x v="9"/>
    <s v="Sep"/>
    <x v="2"/>
    <s v="2024-Sep"/>
    <n v="6"/>
    <s v="FREQUENT"/>
  </r>
  <r>
    <x v="2699"/>
    <d v="2024-04-28T00:00:00"/>
    <x v="290"/>
    <s v="Rohan Verma"/>
    <s v="Male"/>
    <n v="45"/>
    <x v="2"/>
    <x v="2"/>
    <s v="P503"/>
    <x v="12"/>
    <x v="5"/>
    <x v="1"/>
    <n v="450"/>
    <x v="4"/>
    <x v="64"/>
    <n v="990"/>
    <n v="225"/>
    <x v="3"/>
    <x v="0"/>
    <s v="Q2"/>
    <x v="0"/>
    <n v="18.52"/>
    <n v="0"/>
    <n v="1350"/>
    <n v="135"/>
    <n v="182250"/>
    <n v="0.18518518518518517"/>
    <x v="0"/>
    <x v="7"/>
    <s v="Apr"/>
    <x v="1"/>
    <s v="2024-Apr"/>
    <n v="17"/>
    <s v="FREQUENT"/>
  </r>
  <r>
    <x v="2700"/>
    <d v="2024-05-23T00:00:00"/>
    <x v="75"/>
    <s v="Meera Sharma"/>
    <s v="Male"/>
    <n v="22"/>
    <x v="10"/>
    <x v="3"/>
    <s v="P501"/>
    <x v="13"/>
    <x v="5"/>
    <x v="0"/>
    <n v="550"/>
    <x v="0"/>
    <x v="383"/>
    <n v="450"/>
    <n v="-10"/>
    <x v="2"/>
    <x v="0"/>
    <s v="Q2"/>
    <x v="0"/>
    <n v="-2.27"/>
    <n v="0"/>
    <n v="550"/>
    <n v="110"/>
    <n v="60500"/>
    <n v="-2.2727272727272728E-2"/>
    <x v="0"/>
    <x v="1"/>
    <s v="May"/>
    <x v="1"/>
    <s v="2024-May"/>
    <n v="19"/>
    <s v="FREQUENT"/>
  </r>
  <r>
    <x v="2701"/>
    <d v="2025-01-21T00:00:00"/>
    <x v="7"/>
    <s v="Ananya Patel"/>
    <s v="Female"/>
    <n v="33"/>
    <x v="7"/>
    <x v="1"/>
    <s v="P702"/>
    <x v="14"/>
    <x v="2"/>
    <x v="1"/>
    <n v="7000"/>
    <x v="3"/>
    <x v="239"/>
    <n v="15600"/>
    <n v="5400"/>
    <x v="2"/>
    <x v="0"/>
    <s v="Q1"/>
    <x v="0"/>
    <n v="25.71"/>
    <n v="0"/>
    <n v="21000"/>
    <n v="0"/>
    <n v="0"/>
    <n v="0.25714285714285712"/>
    <x v="1"/>
    <x v="11"/>
    <s v="Jan"/>
    <x v="0"/>
    <s v="2025-Jan"/>
    <n v="16"/>
    <s v="FREQUENT"/>
  </r>
  <r>
    <x v="2702"/>
    <d v="2025-12-19T00:00:00"/>
    <x v="29"/>
    <s v="Karan Shah"/>
    <s v="Female"/>
    <n v="39"/>
    <x v="5"/>
    <x v="0"/>
    <s v="P104"/>
    <x v="16"/>
    <x v="4"/>
    <x v="2"/>
    <n v="5000"/>
    <x v="0"/>
    <x v="23"/>
    <n v="7000"/>
    <n v="1000"/>
    <x v="2"/>
    <x v="0"/>
    <s v="Q4"/>
    <x v="0"/>
    <n v="12.5"/>
    <n v="0"/>
    <n v="10000"/>
    <n v="2000"/>
    <n v="20000000"/>
    <n v="0.125"/>
    <x v="1"/>
    <x v="8"/>
    <s v="Dec"/>
    <x v="3"/>
    <s v="2025-Dec"/>
    <n v="37"/>
    <s v="FREQUENT"/>
  </r>
  <r>
    <x v="2703"/>
    <d v="2024-01-09T00:00:00"/>
    <x v="233"/>
    <s v="Ananya Sharma"/>
    <s v="Female"/>
    <n v="39"/>
    <x v="0"/>
    <x v="0"/>
    <s v="P201"/>
    <x v="9"/>
    <x v="1"/>
    <x v="2"/>
    <n v="8500"/>
    <x v="5"/>
    <x v="336"/>
    <n v="13000"/>
    <n v="-250"/>
    <x v="2"/>
    <x v="0"/>
    <s v="Q1"/>
    <x v="2"/>
    <n v="-1.96"/>
    <n v="0"/>
    <n v="17000"/>
    <n v="4250"/>
    <n v="72250000"/>
    <n v="-1.9607843137254902E-2"/>
    <x v="0"/>
    <x v="11"/>
    <s v="Jan"/>
    <x v="0"/>
    <s v="2024-Jan"/>
    <n v="5"/>
    <s v="FREQUENT"/>
  </r>
  <r>
    <x v="2704"/>
    <d v="2025-10-25T00:00:00"/>
    <x v="245"/>
    <s v="Neha Iyer"/>
    <s v="Female"/>
    <n v="52"/>
    <x v="7"/>
    <x v="1"/>
    <s v="P104"/>
    <x v="16"/>
    <x v="4"/>
    <x v="2"/>
    <n v="5000"/>
    <x v="0"/>
    <x v="23"/>
    <n v="7000"/>
    <n v="1000"/>
    <x v="1"/>
    <x v="0"/>
    <s v="Q4"/>
    <x v="2"/>
    <n v="12.5"/>
    <n v="0"/>
    <n v="10000"/>
    <n v="2000"/>
    <n v="20000000"/>
    <n v="0.125"/>
    <x v="1"/>
    <x v="6"/>
    <s v="Oct"/>
    <x v="3"/>
    <s v="2025-Oct"/>
    <n v="4"/>
    <s v="OCASSIONAL"/>
  </r>
  <r>
    <x v="2705"/>
    <d v="2024-06-15T00:00:00"/>
    <x v="96"/>
    <s v="Varun Verma"/>
    <s v="Female"/>
    <n v="35"/>
    <x v="10"/>
    <x v="3"/>
    <s v="P501"/>
    <x v="13"/>
    <x v="5"/>
    <x v="1"/>
    <n v="550"/>
    <x v="4"/>
    <x v="98"/>
    <n v="1350"/>
    <n v="135"/>
    <x v="2"/>
    <x v="0"/>
    <s v="Q2"/>
    <x v="1"/>
    <n v="9.09"/>
    <n v="0"/>
    <n v="1650"/>
    <n v="165"/>
    <n v="272250"/>
    <n v="9.0909090909090912E-2"/>
    <x v="0"/>
    <x v="4"/>
    <s v="Jun"/>
    <x v="1"/>
    <s v="2024-Jun"/>
    <n v="12"/>
    <s v="FREQUENT"/>
  </r>
  <r>
    <x v="2706"/>
    <d v="2025-03-25T00:00:00"/>
    <x v="29"/>
    <s v="Karan Shah"/>
    <s v="Female"/>
    <n v="39"/>
    <x v="5"/>
    <x v="0"/>
    <s v="P603"/>
    <x v="22"/>
    <x v="6"/>
    <x v="0"/>
    <n v="1200"/>
    <x v="4"/>
    <x v="11"/>
    <n v="800"/>
    <n v="280"/>
    <x v="2"/>
    <x v="0"/>
    <s v="Q1"/>
    <x v="0"/>
    <n v="25.93"/>
    <n v="0"/>
    <n v="1200"/>
    <n v="120"/>
    <n v="144000"/>
    <n v="0.25925925925925924"/>
    <x v="1"/>
    <x v="0"/>
    <s v="Mar"/>
    <x v="0"/>
    <s v="2025-Mar"/>
    <n v="37"/>
    <s v="FREQUENT"/>
  </r>
  <r>
    <x v="2707"/>
    <d v="2025-03-21T00:00:00"/>
    <x v="48"/>
    <s v="Simran Iyer"/>
    <s v="Male"/>
    <n v="29"/>
    <x v="11"/>
    <x v="3"/>
    <s v="P402"/>
    <x v="10"/>
    <x v="0"/>
    <x v="2"/>
    <n v="600"/>
    <x v="4"/>
    <x v="11"/>
    <n v="760"/>
    <n v="320"/>
    <x v="2"/>
    <x v="0"/>
    <s v="Q1"/>
    <x v="2"/>
    <n v="29.63"/>
    <n v="0"/>
    <n v="1200"/>
    <n v="120"/>
    <n v="144000"/>
    <n v="0.29629629629629628"/>
    <x v="1"/>
    <x v="0"/>
    <s v="Mar"/>
    <x v="0"/>
    <s v="2025-Mar"/>
    <n v="6"/>
    <s v="FREQUENT"/>
  </r>
  <r>
    <x v="2708"/>
    <d v="2025-01-17T00:00:00"/>
    <x v="332"/>
    <s v="Kavya Malhotra"/>
    <s v="Female"/>
    <n v="55"/>
    <x v="9"/>
    <x v="0"/>
    <s v="P603"/>
    <x v="22"/>
    <x v="6"/>
    <x v="1"/>
    <n v="1200"/>
    <x v="3"/>
    <x v="87"/>
    <n v="2400"/>
    <n v="1200"/>
    <x v="1"/>
    <x v="0"/>
    <s v="Q1"/>
    <x v="0"/>
    <n v="33.33"/>
    <n v="0"/>
    <n v="3600"/>
    <n v="0"/>
    <n v="0"/>
    <n v="0.33333333333333331"/>
    <x v="1"/>
    <x v="11"/>
    <s v="Jan"/>
    <x v="0"/>
    <s v="2025-Jan"/>
    <n v="9"/>
    <s v="FREQUENT"/>
  </r>
  <r>
    <x v="2709"/>
    <d v="2024-11-03T00:00:00"/>
    <x v="105"/>
    <s v="Meera Patel"/>
    <s v="Female"/>
    <n v="51"/>
    <x v="4"/>
    <x v="3"/>
    <s v="P102"/>
    <x v="11"/>
    <x v="4"/>
    <x v="0"/>
    <n v="28000"/>
    <x v="4"/>
    <x v="12"/>
    <n v="21000"/>
    <n v="4200"/>
    <x v="4"/>
    <x v="0"/>
    <s v="Q4"/>
    <x v="1"/>
    <n v="16.670000000000002"/>
    <n v="0"/>
    <n v="28000"/>
    <n v="2800"/>
    <n v="78400000"/>
    <n v="0.16666666666666666"/>
    <x v="0"/>
    <x v="10"/>
    <s v="Nov"/>
    <x v="3"/>
    <s v="2024-Nov"/>
    <n v="12"/>
    <s v="FREQUENT"/>
  </r>
  <r>
    <x v="2710"/>
    <d v="2025-06-03T00:00:00"/>
    <x v="8"/>
    <s v="Akash Mehta"/>
    <s v="Female"/>
    <n v="59"/>
    <x v="2"/>
    <x v="2"/>
    <s v="P104"/>
    <x v="16"/>
    <x v="4"/>
    <x v="1"/>
    <n v="5000"/>
    <x v="0"/>
    <x v="45"/>
    <n v="10500"/>
    <n v="1500"/>
    <x v="2"/>
    <x v="0"/>
    <s v="Q2"/>
    <x v="1"/>
    <n v="12.5"/>
    <n v="0"/>
    <n v="15000"/>
    <n v="3000"/>
    <n v="45000000"/>
    <n v="0.125"/>
    <x v="1"/>
    <x v="4"/>
    <s v="Jun"/>
    <x v="1"/>
    <s v="2025-Jun"/>
    <n v="11"/>
    <s v="FREQUENT"/>
  </r>
  <r>
    <x v="2711"/>
    <d v="2025-08-14T00:00:00"/>
    <x v="10"/>
    <s v="Pooja Mehta"/>
    <s v="Male"/>
    <n v="36"/>
    <x v="2"/>
    <x v="2"/>
    <s v="P402"/>
    <x v="10"/>
    <x v="0"/>
    <x v="0"/>
    <n v="600"/>
    <x v="4"/>
    <x v="158"/>
    <n v="380"/>
    <n v="160"/>
    <x v="2"/>
    <x v="0"/>
    <s v="Q3"/>
    <x v="0"/>
    <n v="29.63"/>
    <n v="0"/>
    <n v="600"/>
    <n v="60"/>
    <n v="36000"/>
    <n v="0.29629629629629628"/>
    <x v="1"/>
    <x v="3"/>
    <s v="Aug"/>
    <x v="2"/>
    <s v="2025-Aug"/>
    <n v="23"/>
    <s v="FREQUENT"/>
  </r>
  <r>
    <x v="2712"/>
    <d v="2024-06-19T00:00:00"/>
    <x v="398"/>
    <s v="Varun Gupta"/>
    <s v="Female"/>
    <n v="44"/>
    <x v="1"/>
    <x v="1"/>
    <s v="P302"/>
    <x v="15"/>
    <x v="3"/>
    <x v="0"/>
    <n v="2200"/>
    <x v="1"/>
    <x v="263"/>
    <n v="1400"/>
    <n v="-470"/>
    <x v="0"/>
    <x v="1"/>
    <s v="Q2"/>
    <x v="1"/>
    <n v="25.13"/>
    <n v="-2800"/>
    <n v="2200"/>
    <n v="330"/>
    <n v="726000"/>
    <n v="0.25133689839572193"/>
    <x v="0"/>
    <x v="4"/>
    <s v="Jun"/>
    <x v="1"/>
    <s v="2024-Jun"/>
    <n v="5"/>
    <s v="FREQUENT"/>
  </r>
  <r>
    <x v="2713"/>
    <d v="2025-06-20T00:00:00"/>
    <x v="295"/>
    <s v="Simran Reddy"/>
    <s v="Female"/>
    <n v="32"/>
    <x v="6"/>
    <x v="2"/>
    <s v="P202"/>
    <x v="1"/>
    <x v="1"/>
    <x v="0"/>
    <n v="12000"/>
    <x v="0"/>
    <x v="280"/>
    <n v="9000"/>
    <n v="600"/>
    <x v="4"/>
    <x v="0"/>
    <s v="Q2"/>
    <x v="0"/>
    <n v="6.25"/>
    <n v="0"/>
    <n v="12000"/>
    <n v="2400"/>
    <n v="28800000"/>
    <n v="6.25E-2"/>
    <x v="1"/>
    <x v="4"/>
    <s v="Jun"/>
    <x v="1"/>
    <s v="2025-Jun"/>
    <n v="7"/>
    <s v="FREQUENT"/>
  </r>
  <r>
    <x v="2714"/>
    <d v="2024-05-22T00:00:00"/>
    <x v="237"/>
    <s v="Priya Sharma"/>
    <s v="Male"/>
    <n v="54"/>
    <x v="10"/>
    <x v="3"/>
    <s v="P105"/>
    <x v="20"/>
    <x v="4"/>
    <x v="2"/>
    <n v="22000"/>
    <x v="4"/>
    <x v="195"/>
    <n v="33000"/>
    <n v="6600"/>
    <x v="3"/>
    <x v="0"/>
    <s v="Q2"/>
    <x v="0"/>
    <n v="16.670000000000002"/>
    <n v="0"/>
    <n v="44000"/>
    <n v="4400"/>
    <n v="193600000"/>
    <n v="0.16666666666666666"/>
    <x v="0"/>
    <x v="1"/>
    <s v="May"/>
    <x v="1"/>
    <s v="2024-May"/>
    <n v="6"/>
    <s v="FREQUENT"/>
  </r>
  <r>
    <x v="2715"/>
    <d v="2024-02-25T00:00:00"/>
    <x v="273"/>
    <s v="Riya Mishra"/>
    <s v="Female"/>
    <n v="54"/>
    <x v="6"/>
    <x v="2"/>
    <s v="P103"/>
    <x v="19"/>
    <x v="4"/>
    <x v="1"/>
    <n v="2500"/>
    <x v="4"/>
    <x v="67"/>
    <n v="4800"/>
    <n v="1950"/>
    <x v="1"/>
    <x v="0"/>
    <s v="Q1"/>
    <x v="2"/>
    <n v="28.89"/>
    <n v="0"/>
    <n v="7500"/>
    <n v="750"/>
    <n v="5625000"/>
    <n v="0.28888888888888886"/>
    <x v="0"/>
    <x v="5"/>
    <s v="Feb"/>
    <x v="0"/>
    <s v="2024-Feb"/>
    <n v="3"/>
    <s v="REGULAR"/>
  </r>
  <r>
    <x v="2716"/>
    <d v="2024-12-20T00:00:00"/>
    <x v="128"/>
    <s v="Meera Das"/>
    <s v="Female"/>
    <n v="48"/>
    <x v="9"/>
    <x v="0"/>
    <s v="P501"/>
    <x v="13"/>
    <x v="5"/>
    <x v="2"/>
    <n v="550"/>
    <x v="3"/>
    <x v="276"/>
    <n v="900"/>
    <n v="200"/>
    <x v="1"/>
    <x v="0"/>
    <s v="Q4"/>
    <x v="0"/>
    <n v="18.18"/>
    <n v="0"/>
    <n v="1100"/>
    <n v="0"/>
    <n v="0"/>
    <n v="0.18181818181818182"/>
    <x v="0"/>
    <x v="8"/>
    <s v="Dec"/>
    <x v="3"/>
    <s v="2024-Dec"/>
    <n v="18"/>
    <s v="FREQUENT"/>
  </r>
  <r>
    <x v="2717"/>
    <d v="2025-11-05T00:00:00"/>
    <x v="54"/>
    <s v="Varun Das"/>
    <s v="Male"/>
    <n v="26"/>
    <x v="3"/>
    <x v="1"/>
    <s v="P105"/>
    <x v="20"/>
    <x v="4"/>
    <x v="0"/>
    <n v="22000"/>
    <x v="1"/>
    <x v="120"/>
    <n v="16500"/>
    <n v="2200"/>
    <x v="1"/>
    <x v="0"/>
    <s v="Q4"/>
    <x v="0"/>
    <n v="11.76"/>
    <n v="0"/>
    <n v="22000"/>
    <n v="3300"/>
    <n v="72600000"/>
    <n v="0.11764705882352941"/>
    <x v="1"/>
    <x v="10"/>
    <s v="Nov"/>
    <x v="3"/>
    <s v="2025-Nov"/>
    <n v="32"/>
    <s v="FREQUENT"/>
  </r>
  <r>
    <x v="2718"/>
    <d v="2024-11-10T00:00:00"/>
    <x v="189"/>
    <s v="Neha Gupta"/>
    <s v="Female"/>
    <n v="53"/>
    <x v="9"/>
    <x v="0"/>
    <s v="P103"/>
    <x v="19"/>
    <x v="4"/>
    <x v="2"/>
    <n v="2500"/>
    <x v="1"/>
    <x v="133"/>
    <n v="3200"/>
    <n v="1050"/>
    <x v="1"/>
    <x v="0"/>
    <s v="Q4"/>
    <x v="1"/>
    <n v="24.71"/>
    <n v="0"/>
    <n v="5000"/>
    <n v="750"/>
    <n v="3750000"/>
    <n v="0.24705882352941178"/>
    <x v="0"/>
    <x v="10"/>
    <s v="Nov"/>
    <x v="3"/>
    <s v="2024-Nov"/>
    <n v="10"/>
    <s v="FREQUENT"/>
  </r>
  <r>
    <x v="2719"/>
    <d v="2025-03-23T00:00:00"/>
    <x v="56"/>
    <s v="Neha Nair"/>
    <s v="Female"/>
    <n v="43"/>
    <x v="2"/>
    <x v="2"/>
    <s v="P103"/>
    <x v="19"/>
    <x v="4"/>
    <x v="0"/>
    <n v="2500"/>
    <x v="0"/>
    <x v="143"/>
    <n v="1600"/>
    <n v="400"/>
    <x v="3"/>
    <x v="0"/>
    <s v="Q1"/>
    <x v="1"/>
    <n v="20"/>
    <n v="0"/>
    <n v="2500"/>
    <n v="500"/>
    <n v="1250000"/>
    <n v="0.2"/>
    <x v="1"/>
    <x v="0"/>
    <s v="Mar"/>
    <x v="0"/>
    <s v="2025-Mar"/>
    <n v="8"/>
    <s v="FREQUENT"/>
  </r>
  <r>
    <x v="2720"/>
    <d v="2025-07-22T00:00:00"/>
    <x v="348"/>
    <s v="Priya Patel"/>
    <s v="Male"/>
    <n v="52"/>
    <x v="6"/>
    <x v="2"/>
    <s v="P401"/>
    <x v="0"/>
    <x v="0"/>
    <x v="0"/>
    <n v="800"/>
    <x v="2"/>
    <x v="138"/>
    <n v="500"/>
    <n v="260"/>
    <x v="1"/>
    <x v="0"/>
    <s v="Q3"/>
    <x v="2"/>
    <n v="34.21"/>
    <n v="0"/>
    <n v="800"/>
    <n v="40"/>
    <n v="32000"/>
    <n v="0.34210526315789475"/>
    <x v="1"/>
    <x v="2"/>
    <s v="Jul"/>
    <x v="2"/>
    <s v="2025-Jul"/>
    <n v="6"/>
    <s v="FREQUENT"/>
  </r>
  <r>
    <x v="2721"/>
    <d v="2024-04-12T00:00:00"/>
    <x v="121"/>
    <s v="Varun Mehta"/>
    <s v="Female"/>
    <n v="38"/>
    <x v="2"/>
    <x v="2"/>
    <s v="P502"/>
    <x v="7"/>
    <x v="5"/>
    <x v="0"/>
    <n v="700"/>
    <x v="4"/>
    <x v="25"/>
    <n v="570"/>
    <n v="60"/>
    <x v="2"/>
    <x v="0"/>
    <s v="Q2"/>
    <x v="0"/>
    <n v="9.52"/>
    <n v="0"/>
    <n v="700"/>
    <n v="70"/>
    <n v="49000"/>
    <n v="9.5238095238095233E-2"/>
    <x v="0"/>
    <x v="7"/>
    <s v="Apr"/>
    <x v="1"/>
    <s v="2024-Apr"/>
    <n v="7"/>
    <s v="FREQUENT"/>
  </r>
  <r>
    <x v="2722"/>
    <d v="2024-08-05T00:00:00"/>
    <x v="66"/>
    <s v="Pooja Singh"/>
    <s v="Female"/>
    <n v="58"/>
    <x v="10"/>
    <x v="3"/>
    <s v="P502"/>
    <x v="7"/>
    <x v="5"/>
    <x v="2"/>
    <n v="700"/>
    <x v="4"/>
    <x v="210"/>
    <n v="1140"/>
    <n v="120"/>
    <x v="3"/>
    <x v="0"/>
    <s v="Q3"/>
    <x v="2"/>
    <n v="9.52"/>
    <n v="0"/>
    <n v="1400"/>
    <n v="140"/>
    <n v="196000"/>
    <n v="9.5238095238095233E-2"/>
    <x v="0"/>
    <x v="3"/>
    <s v="Aug"/>
    <x v="2"/>
    <s v="2024-Aug"/>
    <n v="9"/>
    <s v="FREQUENT"/>
  </r>
  <r>
    <x v="2723"/>
    <d v="2025-12-24T00:00:00"/>
    <x v="347"/>
    <s v="Neha Malhotra"/>
    <s v="Male"/>
    <n v="36"/>
    <x v="4"/>
    <x v="3"/>
    <s v="P203"/>
    <x v="3"/>
    <x v="1"/>
    <x v="0"/>
    <n v="35000"/>
    <x v="2"/>
    <x v="3"/>
    <n v="27000"/>
    <n v="6250"/>
    <x v="3"/>
    <x v="0"/>
    <s v="Q4"/>
    <x v="1"/>
    <n v="18.8"/>
    <n v="0"/>
    <n v="35000"/>
    <n v="1750"/>
    <n v="61250000"/>
    <n v="0.18796992481203006"/>
    <x v="1"/>
    <x v="8"/>
    <s v="Dec"/>
    <x v="3"/>
    <s v="2025-Dec"/>
    <n v="7"/>
    <s v="FREQUENT"/>
  </r>
  <r>
    <x v="2724"/>
    <d v="2024-05-11T00:00:00"/>
    <x v="83"/>
    <s v="Ananya Nair"/>
    <s v="Female"/>
    <n v="54"/>
    <x v="2"/>
    <x v="2"/>
    <s v="P303"/>
    <x v="4"/>
    <x v="3"/>
    <x v="0"/>
    <n v="3500"/>
    <x v="4"/>
    <x v="30"/>
    <n v="2300"/>
    <n v="850"/>
    <x v="3"/>
    <x v="0"/>
    <s v="Q2"/>
    <x v="2"/>
    <n v="26.98"/>
    <n v="0"/>
    <n v="3500"/>
    <n v="350"/>
    <n v="1225000"/>
    <n v="0.26984126984126983"/>
    <x v="0"/>
    <x v="1"/>
    <s v="May"/>
    <x v="1"/>
    <s v="2024-May"/>
    <n v="5"/>
    <s v="FREQUENT"/>
  </r>
  <r>
    <x v="2725"/>
    <d v="2024-11-30T00:00:00"/>
    <x v="25"/>
    <s v="Rahul Mishra"/>
    <s v="Female"/>
    <n v="54"/>
    <x v="2"/>
    <x v="2"/>
    <s v="P302"/>
    <x v="15"/>
    <x v="3"/>
    <x v="2"/>
    <n v="2200"/>
    <x v="4"/>
    <x v="60"/>
    <n v="2800"/>
    <n v="1160"/>
    <x v="0"/>
    <x v="0"/>
    <s v="Q4"/>
    <x v="0"/>
    <n v="29.29"/>
    <n v="0"/>
    <n v="4400"/>
    <n v="440"/>
    <n v="1936000"/>
    <n v="0.29292929292929293"/>
    <x v="0"/>
    <x v="10"/>
    <s v="Nov"/>
    <x v="3"/>
    <s v="2024-Nov"/>
    <n v="22"/>
    <s v="FREQUENT"/>
  </r>
  <r>
    <x v="2726"/>
    <d v="2025-03-10T00:00:00"/>
    <x v="410"/>
    <s v="Simran Verma"/>
    <s v="Male"/>
    <n v="31"/>
    <x v="2"/>
    <x v="2"/>
    <s v="P603"/>
    <x v="22"/>
    <x v="6"/>
    <x v="0"/>
    <n v="1200"/>
    <x v="2"/>
    <x v="160"/>
    <n v="800"/>
    <n v="340"/>
    <x v="1"/>
    <x v="0"/>
    <s v="Q1"/>
    <x v="2"/>
    <n v="29.82"/>
    <n v="0"/>
    <n v="1200"/>
    <n v="60"/>
    <n v="72000"/>
    <n v="0.2982456140350877"/>
    <x v="1"/>
    <x v="0"/>
    <s v="Mar"/>
    <x v="0"/>
    <s v="2025-Mar"/>
    <n v="2"/>
    <s v="REGULAR"/>
  </r>
  <r>
    <x v="2727"/>
    <d v="2025-05-15T00:00:00"/>
    <x v="230"/>
    <s v="Kavya Singh"/>
    <s v="Male"/>
    <n v="28"/>
    <x v="9"/>
    <x v="0"/>
    <s v="P702"/>
    <x v="14"/>
    <x v="2"/>
    <x v="0"/>
    <n v="7000"/>
    <x v="2"/>
    <x v="110"/>
    <n v="5200"/>
    <n v="1450"/>
    <x v="3"/>
    <x v="0"/>
    <s v="Q2"/>
    <x v="1"/>
    <n v="21.8"/>
    <n v="0"/>
    <n v="7000"/>
    <n v="350"/>
    <n v="2450000"/>
    <n v="0.21804511278195488"/>
    <x v="1"/>
    <x v="1"/>
    <s v="May"/>
    <x v="1"/>
    <s v="2025-May"/>
    <n v="8"/>
    <s v="FREQUENT"/>
  </r>
  <r>
    <x v="2728"/>
    <d v="2024-08-15T00:00:00"/>
    <x v="121"/>
    <s v="Varun Mehta"/>
    <s v="Female"/>
    <n v="38"/>
    <x v="2"/>
    <x v="2"/>
    <s v="P603"/>
    <x v="22"/>
    <x v="6"/>
    <x v="0"/>
    <n v="1200"/>
    <x v="4"/>
    <x v="11"/>
    <n v="800"/>
    <n v="280"/>
    <x v="1"/>
    <x v="0"/>
    <s v="Q3"/>
    <x v="0"/>
    <n v="25.93"/>
    <n v="0"/>
    <n v="1200"/>
    <n v="120"/>
    <n v="144000"/>
    <n v="0.25925925925925924"/>
    <x v="0"/>
    <x v="3"/>
    <s v="Aug"/>
    <x v="2"/>
    <s v="2024-Aug"/>
    <n v="7"/>
    <s v="FREQUENT"/>
  </r>
  <r>
    <x v="2729"/>
    <d v="2025-01-05T00:00:00"/>
    <x v="228"/>
    <s v="Priya Singh"/>
    <s v="Male"/>
    <n v="49"/>
    <x v="3"/>
    <x v="1"/>
    <s v="P303"/>
    <x v="4"/>
    <x v="3"/>
    <x v="2"/>
    <n v="3500"/>
    <x v="2"/>
    <x v="110"/>
    <n v="4600"/>
    <n v="2050"/>
    <x v="2"/>
    <x v="0"/>
    <s v="Q1"/>
    <x v="0"/>
    <n v="30.83"/>
    <n v="0"/>
    <n v="7000"/>
    <n v="350"/>
    <n v="2450000"/>
    <n v="0.30827067669172931"/>
    <x v="1"/>
    <x v="11"/>
    <s v="Jan"/>
    <x v="0"/>
    <s v="2025-Jan"/>
    <n v="16"/>
    <s v="FREQUENT"/>
  </r>
  <r>
    <x v="2730"/>
    <d v="2025-09-05T00:00:00"/>
    <x v="492"/>
    <s v="Karan Gupta"/>
    <s v="Female"/>
    <n v="60"/>
    <x v="10"/>
    <x v="3"/>
    <s v="P402"/>
    <x v="10"/>
    <x v="0"/>
    <x v="0"/>
    <n v="600"/>
    <x v="3"/>
    <x v="55"/>
    <n v="380"/>
    <n v="220"/>
    <x v="0"/>
    <x v="0"/>
    <s v="Q3"/>
    <x v="2"/>
    <n v="36.67"/>
    <n v="0"/>
    <n v="600"/>
    <n v="0"/>
    <n v="0"/>
    <n v="0.36666666666666664"/>
    <x v="1"/>
    <x v="9"/>
    <s v="Sep"/>
    <x v="2"/>
    <s v="2025-Sep"/>
    <n v="1"/>
    <s v="REGULAR"/>
  </r>
  <r>
    <x v="2731"/>
    <d v="2024-05-21T00:00:00"/>
    <x v="201"/>
    <s v="Arjun Kumar"/>
    <s v="Female"/>
    <n v="37"/>
    <x v="10"/>
    <x v="3"/>
    <s v="P502"/>
    <x v="7"/>
    <x v="5"/>
    <x v="2"/>
    <n v="700"/>
    <x v="1"/>
    <x v="188"/>
    <n v="1140"/>
    <n v="50"/>
    <x v="1"/>
    <x v="0"/>
    <s v="Q2"/>
    <x v="0"/>
    <n v="4.2"/>
    <n v="0"/>
    <n v="1400"/>
    <n v="210"/>
    <n v="294000"/>
    <n v="4.2016806722689079E-2"/>
    <x v="0"/>
    <x v="1"/>
    <s v="May"/>
    <x v="1"/>
    <s v="2024-May"/>
    <n v="16"/>
    <s v="FREQUENT"/>
  </r>
  <r>
    <x v="2732"/>
    <d v="2025-03-21T00:00:00"/>
    <x v="462"/>
    <s v="Priya Mishra"/>
    <s v="Male"/>
    <n v="31"/>
    <x v="8"/>
    <x v="2"/>
    <s v="P103"/>
    <x v="19"/>
    <x v="4"/>
    <x v="0"/>
    <n v="2500"/>
    <x v="0"/>
    <x v="143"/>
    <n v="1600"/>
    <n v="400"/>
    <x v="1"/>
    <x v="0"/>
    <s v="Q1"/>
    <x v="1"/>
    <n v="20"/>
    <n v="0"/>
    <n v="2500"/>
    <n v="500"/>
    <n v="1250000"/>
    <n v="0.2"/>
    <x v="1"/>
    <x v="0"/>
    <s v="Mar"/>
    <x v="0"/>
    <s v="2025-Mar"/>
    <n v="5"/>
    <s v="FREQUENT"/>
  </r>
  <r>
    <x v="2733"/>
    <d v="2025-03-11T00:00:00"/>
    <x v="65"/>
    <s v="Ananya Joshi"/>
    <s v="Female"/>
    <n v="20"/>
    <x v="6"/>
    <x v="2"/>
    <s v="P105"/>
    <x v="20"/>
    <x v="4"/>
    <x v="2"/>
    <n v="22000"/>
    <x v="0"/>
    <x v="235"/>
    <n v="33000"/>
    <n v="2200"/>
    <x v="1"/>
    <x v="0"/>
    <s v="Q1"/>
    <x v="0"/>
    <n v="6.25"/>
    <n v="0"/>
    <n v="44000"/>
    <n v="8800"/>
    <n v="387200000"/>
    <n v="6.25E-2"/>
    <x v="1"/>
    <x v="0"/>
    <s v="Mar"/>
    <x v="0"/>
    <s v="2025-Mar"/>
    <n v="7"/>
    <s v="FREQUENT"/>
  </r>
  <r>
    <x v="2734"/>
    <d v="2025-05-07T00:00:00"/>
    <x v="105"/>
    <s v="Meera Patel"/>
    <s v="Female"/>
    <n v="51"/>
    <x v="4"/>
    <x v="3"/>
    <s v="P102"/>
    <x v="11"/>
    <x v="4"/>
    <x v="0"/>
    <n v="28000"/>
    <x v="4"/>
    <x v="384"/>
    <n v="21000"/>
    <n v="-4200"/>
    <x v="1"/>
    <x v="1"/>
    <s v="Q2"/>
    <x v="1"/>
    <n v="16.670000000000002"/>
    <n v="-42000"/>
    <n v="28000"/>
    <n v="2800"/>
    <n v="78400000"/>
    <n v="0.16666666666666666"/>
    <x v="1"/>
    <x v="1"/>
    <s v="May"/>
    <x v="1"/>
    <s v="2025-May"/>
    <n v="12"/>
    <s v="FREQUENT"/>
  </r>
  <r>
    <x v="2735"/>
    <d v="2024-07-02T00:00:00"/>
    <x v="12"/>
    <s v="Meera Malhotra"/>
    <s v="Male"/>
    <n v="42"/>
    <x v="8"/>
    <x v="2"/>
    <s v="P201"/>
    <x v="9"/>
    <x v="1"/>
    <x v="0"/>
    <n v="8500"/>
    <x v="1"/>
    <x v="15"/>
    <n v="6500"/>
    <n v="725"/>
    <x v="1"/>
    <x v="0"/>
    <s v="Q3"/>
    <x v="0"/>
    <n v="10.029999999999999"/>
    <n v="0"/>
    <n v="8500"/>
    <n v="1275"/>
    <n v="10837500"/>
    <n v="0.10034602076124567"/>
    <x v="0"/>
    <x v="2"/>
    <s v="Jul"/>
    <x v="2"/>
    <s v="2024-Jul"/>
    <n v="21"/>
    <s v="FREQUENT"/>
  </r>
  <r>
    <x v="2736"/>
    <d v="2024-04-18T00:00:00"/>
    <x v="443"/>
    <s v="Karan Malhotra"/>
    <s v="Male"/>
    <n v="20"/>
    <x v="6"/>
    <x v="2"/>
    <s v="P501"/>
    <x v="13"/>
    <x v="5"/>
    <x v="4"/>
    <n v="550"/>
    <x v="1"/>
    <x v="385"/>
    <n v="2250"/>
    <n v="87.5"/>
    <x v="0"/>
    <x v="0"/>
    <s v="Q2"/>
    <x v="2"/>
    <n v="3.74"/>
    <n v="0"/>
    <n v="2750"/>
    <n v="412.5"/>
    <n v="1134375"/>
    <n v="3.7433155080213901E-2"/>
    <x v="0"/>
    <x v="7"/>
    <s v="Apr"/>
    <x v="1"/>
    <s v="2024-Apr"/>
    <n v="3"/>
    <s v="REGULAR"/>
  </r>
  <r>
    <x v="2737"/>
    <d v="2024-04-13T00:00:00"/>
    <x v="311"/>
    <s v="Simran Mehta"/>
    <s v="Female"/>
    <n v="32"/>
    <x v="9"/>
    <x v="0"/>
    <s v="P701"/>
    <x v="8"/>
    <x v="2"/>
    <x v="1"/>
    <n v="4500"/>
    <x v="3"/>
    <x v="326"/>
    <n v="9600"/>
    <n v="3900"/>
    <x v="0"/>
    <x v="0"/>
    <s v="Q2"/>
    <x v="2"/>
    <n v="28.89"/>
    <n v="0"/>
    <n v="13500"/>
    <n v="0"/>
    <n v="0"/>
    <n v="0.28888888888888886"/>
    <x v="0"/>
    <x v="7"/>
    <s v="Apr"/>
    <x v="1"/>
    <s v="2024-Apr"/>
    <n v="5"/>
    <s v="FREQUENT"/>
  </r>
  <r>
    <x v="2738"/>
    <d v="2024-01-13T00:00:00"/>
    <x v="170"/>
    <s v="Amit Shah"/>
    <s v="Female"/>
    <n v="39"/>
    <x v="0"/>
    <x v="0"/>
    <s v="P201"/>
    <x v="9"/>
    <x v="1"/>
    <x v="0"/>
    <n v="8500"/>
    <x v="0"/>
    <x v="71"/>
    <n v="6500"/>
    <n v="300"/>
    <x v="1"/>
    <x v="0"/>
    <s v="Q1"/>
    <x v="0"/>
    <n v="4.41"/>
    <n v="0"/>
    <n v="8500"/>
    <n v="1700"/>
    <n v="14450000"/>
    <n v="4.4117647058823532E-2"/>
    <x v="0"/>
    <x v="11"/>
    <s v="Jan"/>
    <x v="0"/>
    <s v="2024-Jan"/>
    <n v="8"/>
    <s v="FREQUENT"/>
  </r>
  <r>
    <x v="2739"/>
    <d v="2025-01-28T00:00:00"/>
    <x v="25"/>
    <s v="Rahul Mishra"/>
    <s v="Female"/>
    <n v="54"/>
    <x v="2"/>
    <x v="2"/>
    <s v="P702"/>
    <x v="14"/>
    <x v="2"/>
    <x v="2"/>
    <n v="7000"/>
    <x v="3"/>
    <x v="28"/>
    <n v="10400"/>
    <n v="3600"/>
    <x v="2"/>
    <x v="0"/>
    <s v="Q1"/>
    <x v="0"/>
    <n v="25.71"/>
    <n v="0"/>
    <n v="14000"/>
    <n v="0"/>
    <n v="0"/>
    <n v="0.25714285714285712"/>
    <x v="1"/>
    <x v="11"/>
    <s v="Jan"/>
    <x v="0"/>
    <s v="2025-Jan"/>
    <n v="22"/>
    <s v="FREQUENT"/>
  </r>
  <r>
    <x v="2740"/>
    <d v="2025-11-17T00:00:00"/>
    <x v="329"/>
    <s v="Ananya Das"/>
    <s v="Female"/>
    <n v="51"/>
    <x v="0"/>
    <x v="0"/>
    <s v="P402"/>
    <x v="10"/>
    <x v="0"/>
    <x v="2"/>
    <n v="600"/>
    <x v="2"/>
    <x v="160"/>
    <n v="760"/>
    <n v="380"/>
    <x v="2"/>
    <x v="0"/>
    <s v="Q4"/>
    <x v="1"/>
    <n v="33.33"/>
    <n v="0"/>
    <n v="1200"/>
    <n v="60"/>
    <n v="72000"/>
    <n v="0.33333333333333331"/>
    <x v="1"/>
    <x v="10"/>
    <s v="Nov"/>
    <x v="3"/>
    <s v="2025-Nov"/>
    <n v="10"/>
    <s v="FREQUENT"/>
  </r>
  <r>
    <x v="2741"/>
    <d v="2025-03-11T00:00:00"/>
    <x v="57"/>
    <s v="Sneha Singh"/>
    <s v="Male"/>
    <n v="55"/>
    <x v="8"/>
    <x v="2"/>
    <s v="P301"/>
    <x v="21"/>
    <x v="3"/>
    <x v="0"/>
    <n v="900"/>
    <x v="2"/>
    <x v="135"/>
    <n v="550"/>
    <n v="305"/>
    <x v="3"/>
    <x v="0"/>
    <s v="Q1"/>
    <x v="2"/>
    <n v="35.67"/>
    <n v="0"/>
    <n v="900"/>
    <n v="45"/>
    <n v="40500"/>
    <n v="0.35672514619883039"/>
    <x v="1"/>
    <x v="0"/>
    <s v="Mar"/>
    <x v="0"/>
    <s v="2025-Mar"/>
    <n v="6"/>
    <s v="FREQUENT"/>
  </r>
  <r>
    <x v="2742"/>
    <d v="2025-04-06T00:00:00"/>
    <x v="61"/>
    <s v="Aditya Kumar"/>
    <s v="Male"/>
    <n v="21"/>
    <x v="2"/>
    <x v="2"/>
    <s v="P503"/>
    <x v="12"/>
    <x v="5"/>
    <x v="2"/>
    <n v="450"/>
    <x v="4"/>
    <x v="89"/>
    <n v="660"/>
    <n v="150"/>
    <x v="1"/>
    <x v="0"/>
    <s v="Q2"/>
    <x v="2"/>
    <n v="18.52"/>
    <n v="0"/>
    <n v="900"/>
    <n v="90"/>
    <n v="81000"/>
    <n v="0.18518518518518517"/>
    <x v="1"/>
    <x v="7"/>
    <s v="Apr"/>
    <x v="1"/>
    <s v="2025-Apr"/>
    <n v="8"/>
    <s v="FREQUENT"/>
  </r>
  <r>
    <x v="2743"/>
    <d v="2024-12-09T00:00:00"/>
    <x v="54"/>
    <s v="Varun Das"/>
    <s v="Male"/>
    <n v="26"/>
    <x v="3"/>
    <x v="1"/>
    <s v="P601"/>
    <x v="17"/>
    <x v="6"/>
    <x v="2"/>
    <n v="3000"/>
    <x v="2"/>
    <x v="41"/>
    <n v="4200"/>
    <n v="1500"/>
    <x v="4"/>
    <x v="0"/>
    <s v="Q4"/>
    <x v="0"/>
    <n v="26.32"/>
    <n v="0"/>
    <n v="6000"/>
    <n v="300"/>
    <n v="1800000"/>
    <n v="0.26315789473684209"/>
    <x v="0"/>
    <x v="8"/>
    <s v="Dec"/>
    <x v="3"/>
    <s v="2024-Dec"/>
    <n v="32"/>
    <s v="FREQUENT"/>
  </r>
  <r>
    <x v="2744"/>
    <d v="2024-07-02T00:00:00"/>
    <x v="378"/>
    <s v="Kavya Iyer"/>
    <s v="Female"/>
    <n v="53"/>
    <x v="4"/>
    <x v="3"/>
    <s v="P403"/>
    <x v="6"/>
    <x v="0"/>
    <x v="2"/>
    <n v="2500"/>
    <x v="2"/>
    <x v="80"/>
    <n v="3000"/>
    <n v="1750"/>
    <x v="2"/>
    <x v="0"/>
    <s v="Q3"/>
    <x v="1"/>
    <n v="36.840000000000003"/>
    <n v="0"/>
    <n v="5000"/>
    <n v="250"/>
    <n v="1250000"/>
    <n v="0.36842105263157893"/>
    <x v="0"/>
    <x v="2"/>
    <s v="Jul"/>
    <x v="2"/>
    <s v="2024-Jul"/>
    <n v="4"/>
    <s v="OCASSIONAL"/>
  </r>
  <r>
    <x v="2745"/>
    <d v="2025-11-21T00:00:00"/>
    <x v="261"/>
    <s v="Amit Reddy"/>
    <s v="Male"/>
    <n v="32"/>
    <x v="6"/>
    <x v="2"/>
    <s v="P103"/>
    <x v="19"/>
    <x v="4"/>
    <x v="2"/>
    <n v="2500"/>
    <x v="4"/>
    <x v="114"/>
    <n v="3200"/>
    <n v="1300"/>
    <x v="1"/>
    <x v="0"/>
    <s v="Q4"/>
    <x v="0"/>
    <n v="28.89"/>
    <n v="0"/>
    <n v="5000"/>
    <n v="500"/>
    <n v="2500000"/>
    <n v="0.28888888888888886"/>
    <x v="1"/>
    <x v="10"/>
    <s v="Nov"/>
    <x v="3"/>
    <s v="2025-Nov"/>
    <n v="12"/>
    <s v="FREQUENT"/>
  </r>
  <r>
    <x v="2746"/>
    <d v="2025-12-25T00:00:00"/>
    <x v="68"/>
    <s v="Rahul Joshi"/>
    <s v="Male"/>
    <n v="43"/>
    <x v="6"/>
    <x v="2"/>
    <s v="P602"/>
    <x v="18"/>
    <x v="6"/>
    <x v="1"/>
    <n v="3500"/>
    <x v="4"/>
    <x v="277"/>
    <n v="7500"/>
    <n v="1950"/>
    <x v="1"/>
    <x v="0"/>
    <s v="Q4"/>
    <x v="1"/>
    <n v="20.63"/>
    <n v="0"/>
    <n v="10500"/>
    <n v="1050"/>
    <n v="11025000"/>
    <n v="0.20634920634920634"/>
    <x v="1"/>
    <x v="8"/>
    <s v="Dec"/>
    <x v="3"/>
    <s v="2025-Dec"/>
    <n v="3"/>
    <s v="REGULAR"/>
  </r>
  <r>
    <x v="2747"/>
    <d v="2025-09-21T00:00:00"/>
    <x v="89"/>
    <s v="Sneha Reddy"/>
    <s v="Female"/>
    <n v="47"/>
    <x v="2"/>
    <x v="2"/>
    <s v="P501"/>
    <x v="13"/>
    <x v="5"/>
    <x v="2"/>
    <n v="550"/>
    <x v="1"/>
    <x v="233"/>
    <n v="900"/>
    <n v="35"/>
    <x v="2"/>
    <x v="0"/>
    <s v="Q3"/>
    <x v="2"/>
    <n v="3.74"/>
    <n v="0"/>
    <n v="1100"/>
    <n v="165"/>
    <n v="181500"/>
    <n v="3.7433155080213901E-2"/>
    <x v="1"/>
    <x v="9"/>
    <s v="Sep"/>
    <x v="2"/>
    <s v="2025-Sep"/>
    <n v="17"/>
    <s v="FREQUENT"/>
  </r>
  <r>
    <x v="2748"/>
    <d v="2024-02-10T00:00:00"/>
    <x v="185"/>
    <s v="Aditya Gupta"/>
    <s v="Male"/>
    <n v="20"/>
    <x v="9"/>
    <x v="0"/>
    <s v="P104"/>
    <x v="16"/>
    <x v="4"/>
    <x v="2"/>
    <n v="5000"/>
    <x v="4"/>
    <x v="27"/>
    <n v="7000"/>
    <n v="2000"/>
    <x v="0"/>
    <x v="0"/>
    <s v="Q1"/>
    <x v="1"/>
    <n v="22.22"/>
    <n v="0"/>
    <n v="10000"/>
    <n v="1000"/>
    <n v="10000000"/>
    <n v="0.22222222222222221"/>
    <x v="0"/>
    <x v="5"/>
    <s v="Feb"/>
    <x v="0"/>
    <s v="2024-Feb"/>
    <n v="6"/>
    <s v="FREQUENT"/>
  </r>
  <r>
    <x v="2749"/>
    <d v="2024-02-21T00:00:00"/>
    <x v="333"/>
    <s v="Nikhil Shah"/>
    <s v="Male"/>
    <n v="39"/>
    <x v="5"/>
    <x v="0"/>
    <s v="P603"/>
    <x v="22"/>
    <x v="6"/>
    <x v="0"/>
    <n v="1200"/>
    <x v="2"/>
    <x v="160"/>
    <n v="800"/>
    <n v="340"/>
    <x v="3"/>
    <x v="0"/>
    <s v="Q1"/>
    <x v="2"/>
    <n v="29.82"/>
    <n v="0"/>
    <n v="1200"/>
    <n v="60"/>
    <n v="72000"/>
    <n v="0.2982456140350877"/>
    <x v="0"/>
    <x v="5"/>
    <s v="Feb"/>
    <x v="0"/>
    <s v="2024-Feb"/>
    <n v="6"/>
    <s v="FREQUENT"/>
  </r>
  <r>
    <x v="2750"/>
    <d v="2024-12-11T00:00:00"/>
    <x v="28"/>
    <s v="Rahul Verma"/>
    <s v="Female"/>
    <n v="38"/>
    <x v="9"/>
    <x v="0"/>
    <s v="P702"/>
    <x v="14"/>
    <x v="2"/>
    <x v="3"/>
    <n v="7000"/>
    <x v="2"/>
    <x v="246"/>
    <n v="20800"/>
    <n v="5800"/>
    <x v="1"/>
    <x v="0"/>
    <s v="Q4"/>
    <x v="1"/>
    <n v="21.8"/>
    <n v="0"/>
    <n v="28000"/>
    <n v="1400"/>
    <n v="39200000"/>
    <n v="0.21804511278195488"/>
    <x v="0"/>
    <x v="8"/>
    <s v="Dec"/>
    <x v="3"/>
    <s v="2024-Dec"/>
    <n v="3"/>
    <s v="REGULAR"/>
  </r>
  <r>
    <x v="2751"/>
    <d v="2025-07-09T00:00:00"/>
    <x v="154"/>
    <s v="Ananya Iyer"/>
    <s v="Male"/>
    <n v="39"/>
    <x v="10"/>
    <x v="3"/>
    <s v="P301"/>
    <x v="21"/>
    <x v="3"/>
    <x v="2"/>
    <n v="900"/>
    <x v="4"/>
    <x v="85"/>
    <n v="1100"/>
    <n v="520"/>
    <x v="1"/>
    <x v="0"/>
    <s v="Q3"/>
    <x v="1"/>
    <n v="32.1"/>
    <n v="0"/>
    <n v="1800"/>
    <n v="180"/>
    <n v="324000"/>
    <n v="0.32098765432098764"/>
    <x v="1"/>
    <x v="2"/>
    <s v="Jul"/>
    <x v="2"/>
    <s v="2025-Jul"/>
    <n v="12"/>
    <s v="FREQUENT"/>
  </r>
  <r>
    <x v="2752"/>
    <d v="2024-01-18T00:00:00"/>
    <x v="163"/>
    <s v="Riya Mehta"/>
    <s v="Female"/>
    <n v="50"/>
    <x v="10"/>
    <x v="3"/>
    <s v="P501"/>
    <x v="13"/>
    <x v="5"/>
    <x v="3"/>
    <n v="550"/>
    <x v="3"/>
    <x v="221"/>
    <n v="1800"/>
    <n v="400"/>
    <x v="1"/>
    <x v="0"/>
    <s v="Q1"/>
    <x v="0"/>
    <n v="18.18"/>
    <n v="0"/>
    <n v="2200"/>
    <n v="0"/>
    <n v="0"/>
    <n v="0.18181818181818182"/>
    <x v="0"/>
    <x v="11"/>
    <s v="Jan"/>
    <x v="0"/>
    <s v="2024-Jan"/>
    <n v="20"/>
    <s v="FREQUENT"/>
  </r>
  <r>
    <x v="2753"/>
    <d v="2025-09-02T00:00:00"/>
    <x v="5"/>
    <s v="Sahil Mishra"/>
    <s v="Female"/>
    <n v="35"/>
    <x v="5"/>
    <x v="0"/>
    <s v="P104"/>
    <x v="16"/>
    <x v="4"/>
    <x v="2"/>
    <n v="5000"/>
    <x v="0"/>
    <x v="23"/>
    <n v="7000"/>
    <n v="1000"/>
    <x v="1"/>
    <x v="0"/>
    <s v="Q3"/>
    <x v="2"/>
    <n v="12.5"/>
    <n v="0"/>
    <n v="10000"/>
    <n v="2000"/>
    <n v="20000000"/>
    <n v="0.125"/>
    <x v="1"/>
    <x v="9"/>
    <s v="Sep"/>
    <x v="2"/>
    <s v="2025-Sep"/>
    <n v="11"/>
    <s v="FREQUENT"/>
  </r>
  <r>
    <x v="2754"/>
    <d v="2025-02-09T00:00:00"/>
    <x v="101"/>
    <s v="Amit Singh"/>
    <s v="Female"/>
    <n v="20"/>
    <x v="10"/>
    <x v="3"/>
    <s v="P203"/>
    <x v="3"/>
    <x v="1"/>
    <x v="1"/>
    <n v="35000"/>
    <x v="2"/>
    <x v="325"/>
    <n v="81000"/>
    <n v="18750"/>
    <x v="1"/>
    <x v="0"/>
    <s v="Q1"/>
    <x v="0"/>
    <n v="18.8"/>
    <n v="0"/>
    <n v="105000"/>
    <n v="5250"/>
    <n v="551250000"/>
    <n v="0.18796992481203006"/>
    <x v="1"/>
    <x v="5"/>
    <s v="Feb"/>
    <x v="0"/>
    <s v="2025-Feb"/>
    <n v="6"/>
    <s v="FREQUENT"/>
  </r>
  <r>
    <x v="2755"/>
    <d v="2024-05-09T00:00:00"/>
    <x v="199"/>
    <s v="Nikhil Nair"/>
    <s v="Female"/>
    <n v="35"/>
    <x v="11"/>
    <x v="3"/>
    <s v="P105"/>
    <x v="20"/>
    <x v="4"/>
    <x v="1"/>
    <n v="22000"/>
    <x v="2"/>
    <x v="275"/>
    <n v="49500"/>
    <n v="13200"/>
    <x v="2"/>
    <x v="0"/>
    <s v="Q2"/>
    <x v="1"/>
    <n v="21.05"/>
    <n v="0"/>
    <n v="66000"/>
    <n v="3300"/>
    <n v="217800000"/>
    <n v="0.21052631578947367"/>
    <x v="0"/>
    <x v="1"/>
    <s v="May"/>
    <x v="1"/>
    <s v="2024-May"/>
    <n v="6"/>
    <s v="FREQUENT"/>
  </r>
  <r>
    <x v="2756"/>
    <d v="2024-10-08T00:00:00"/>
    <x v="201"/>
    <s v="Arjun Kumar"/>
    <s v="Female"/>
    <n v="37"/>
    <x v="10"/>
    <x v="3"/>
    <s v="P401"/>
    <x v="0"/>
    <x v="0"/>
    <x v="2"/>
    <n v="800"/>
    <x v="1"/>
    <x v="109"/>
    <n v="1000"/>
    <n v="360"/>
    <x v="4"/>
    <x v="0"/>
    <s v="Q4"/>
    <x v="0"/>
    <n v="26.47"/>
    <n v="0"/>
    <n v="1600"/>
    <n v="240"/>
    <n v="384000"/>
    <n v="0.26470588235294118"/>
    <x v="0"/>
    <x v="6"/>
    <s v="Oct"/>
    <x v="3"/>
    <s v="2024-Oct"/>
    <n v="16"/>
    <s v="FREQUENT"/>
  </r>
  <r>
    <x v="2757"/>
    <d v="2024-09-06T00:00:00"/>
    <x v="24"/>
    <s v="Rohan Malhotra"/>
    <s v="Male"/>
    <n v="59"/>
    <x v="0"/>
    <x v="0"/>
    <s v="P503"/>
    <x v="12"/>
    <x v="5"/>
    <x v="3"/>
    <n v="450"/>
    <x v="4"/>
    <x v="85"/>
    <n v="1320"/>
    <n v="300"/>
    <x v="2"/>
    <x v="0"/>
    <s v="Q3"/>
    <x v="1"/>
    <n v="18.52"/>
    <n v="0"/>
    <n v="1800"/>
    <n v="180"/>
    <n v="324000"/>
    <n v="0.18518518518518517"/>
    <x v="0"/>
    <x v="9"/>
    <s v="Sep"/>
    <x v="2"/>
    <s v="2024-Sep"/>
    <n v="14"/>
    <s v="FREQUENT"/>
  </r>
  <r>
    <x v="2758"/>
    <d v="2024-11-30T00:00:00"/>
    <x v="113"/>
    <s v="Akash Gupta"/>
    <s v="Male"/>
    <n v="52"/>
    <x v="8"/>
    <x v="2"/>
    <s v="P401"/>
    <x v="0"/>
    <x v="0"/>
    <x v="2"/>
    <n v="800"/>
    <x v="2"/>
    <x v="38"/>
    <n v="1000"/>
    <n v="520"/>
    <x v="1"/>
    <x v="0"/>
    <s v="Q4"/>
    <x v="0"/>
    <n v="34.21"/>
    <n v="0"/>
    <n v="1600"/>
    <n v="80"/>
    <n v="128000"/>
    <n v="0.34210526315789475"/>
    <x v="0"/>
    <x v="10"/>
    <s v="Nov"/>
    <x v="3"/>
    <s v="2024-Nov"/>
    <n v="20"/>
    <s v="FREQUENT"/>
  </r>
  <r>
    <x v="2759"/>
    <d v="2025-10-15T00:00:00"/>
    <x v="158"/>
    <s v="Meera Mishra"/>
    <s v="Male"/>
    <n v="54"/>
    <x v="11"/>
    <x v="3"/>
    <s v="P104"/>
    <x v="16"/>
    <x v="4"/>
    <x v="0"/>
    <n v="5000"/>
    <x v="4"/>
    <x v="287"/>
    <n v="3500"/>
    <n v="-1000"/>
    <x v="1"/>
    <x v="1"/>
    <s v="Q4"/>
    <x v="0"/>
    <n v="22.22"/>
    <n v="-7000"/>
    <n v="5000"/>
    <n v="500"/>
    <n v="2500000"/>
    <n v="0.22222222222222221"/>
    <x v="1"/>
    <x v="6"/>
    <s v="Oct"/>
    <x v="3"/>
    <s v="2025-Oct"/>
    <n v="14"/>
    <s v="FREQUENT"/>
  </r>
  <r>
    <x v="2760"/>
    <d v="2024-03-21T00:00:00"/>
    <x v="362"/>
    <s v="Rohan Verma"/>
    <s v="Female"/>
    <n v="37"/>
    <x v="0"/>
    <x v="0"/>
    <s v="P303"/>
    <x v="4"/>
    <x v="3"/>
    <x v="2"/>
    <n v="3500"/>
    <x v="4"/>
    <x v="8"/>
    <n v="4600"/>
    <n v="1700"/>
    <x v="0"/>
    <x v="0"/>
    <s v="Q1"/>
    <x v="0"/>
    <n v="26.98"/>
    <n v="0"/>
    <n v="7000"/>
    <n v="700"/>
    <n v="4900000"/>
    <n v="0.26984126984126983"/>
    <x v="0"/>
    <x v="0"/>
    <s v="Mar"/>
    <x v="0"/>
    <s v="2024-Mar"/>
    <n v="7"/>
    <s v="FREQUENT"/>
  </r>
  <r>
    <x v="2761"/>
    <d v="2025-03-08T00:00:00"/>
    <x v="31"/>
    <s v="Vikram Das"/>
    <s v="Female"/>
    <n v="39"/>
    <x v="6"/>
    <x v="2"/>
    <s v="P402"/>
    <x v="10"/>
    <x v="0"/>
    <x v="2"/>
    <n v="600"/>
    <x v="2"/>
    <x v="386"/>
    <n v="760"/>
    <n v="-380"/>
    <x v="1"/>
    <x v="1"/>
    <s v="Q1"/>
    <x v="1"/>
    <n v="33.33"/>
    <n v="-1520"/>
    <n v="1200"/>
    <n v="60"/>
    <n v="72000"/>
    <n v="0.33333333333333331"/>
    <x v="1"/>
    <x v="0"/>
    <s v="Mar"/>
    <x v="0"/>
    <s v="2025-Mar"/>
    <n v="9"/>
    <s v="FREQUENT"/>
  </r>
  <r>
    <x v="2762"/>
    <d v="2024-09-20T00:00:00"/>
    <x v="269"/>
    <s v="Amit Singh"/>
    <s v="Female"/>
    <n v="52"/>
    <x v="7"/>
    <x v="1"/>
    <s v="P701"/>
    <x v="8"/>
    <x v="2"/>
    <x v="1"/>
    <n v="4500"/>
    <x v="3"/>
    <x v="326"/>
    <n v="9600"/>
    <n v="3900"/>
    <x v="3"/>
    <x v="0"/>
    <s v="Q3"/>
    <x v="0"/>
    <n v="28.89"/>
    <n v="0"/>
    <n v="13500"/>
    <n v="0"/>
    <n v="0"/>
    <n v="0.28888888888888886"/>
    <x v="0"/>
    <x v="9"/>
    <s v="Sep"/>
    <x v="2"/>
    <s v="2024-Sep"/>
    <n v="15"/>
    <s v="FREQUENT"/>
  </r>
  <r>
    <x v="2763"/>
    <d v="2025-03-19T00:00:00"/>
    <x v="179"/>
    <s v="Varun Mishra"/>
    <s v="Female"/>
    <n v="42"/>
    <x v="7"/>
    <x v="1"/>
    <s v="P104"/>
    <x v="16"/>
    <x v="4"/>
    <x v="2"/>
    <n v="5000"/>
    <x v="4"/>
    <x v="27"/>
    <n v="7000"/>
    <n v="2000"/>
    <x v="3"/>
    <x v="0"/>
    <s v="Q1"/>
    <x v="0"/>
    <n v="22.22"/>
    <n v="0"/>
    <n v="10000"/>
    <n v="1000"/>
    <n v="10000000"/>
    <n v="0.22222222222222221"/>
    <x v="1"/>
    <x v="0"/>
    <s v="Mar"/>
    <x v="0"/>
    <s v="2025-Mar"/>
    <n v="11"/>
    <s v="FREQUENT"/>
  </r>
  <r>
    <x v="2764"/>
    <d v="2024-11-06T00:00:00"/>
    <x v="145"/>
    <s v="Akash Sharma"/>
    <s v="Female"/>
    <n v="26"/>
    <x v="7"/>
    <x v="1"/>
    <s v="P603"/>
    <x v="22"/>
    <x v="6"/>
    <x v="0"/>
    <n v="1200"/>
    <x v="3"/>
    <x v="214"/>
    <n v="800"/>
    <n v="400"/>
    <x v="2"/>
    <x v="0"/>
    <s v="Q4"/>
    <x v="0"/>
    <n v="33.33"/>
    <n v="0"/>
    <n v="1200"/>
    <n v="0"/>
    <n v="0"/>
    <n v="0.33333333333333331"/>
    <x v="0"/>
    <x v="10"/>
    <s v="Nov"/>
    <x v="3"/>
    <s v="2024-Nov"/>
    <n v="23"/>
    <s v="FREQUENT"/>
  </r>
  <r>
    <x v="2765"/>
    <d v="2024-09-06T00:00:00"/>
    <x v="30"/>
    <s v="Sneha Mishra"/>
    <s v="Male"/>
    <n v="56"/>
    <x v="7"/>
    <x v="1"/>
    <s v="P703"/>
    <x v="2"/>
    <x v="2"/>
    <x v="2"/>
    <n v="4000"/>
    <x v="2"/>
    <x v="177"/>
    <n v="5800"/>
    <n v="1800"/>
    <x v="3"/>
    <x v="0"/>
    <s v="Q3"/>
    <x v="0"/>
    <n v="23.68"/>
    <n v="0"/>
    <n v="8000"/>
    <n v="400"/>
    <n v="3200000"/>
    <n v="0.23684210526315788"/>
    <x v="0"/>
    <x v="9"/>
    <s v="Sep"/>
    <x v="2"/>
    <s v="2024-Sep"/>
    <n v="25"/>
    <s v="FREQUENT"/>
  </r>
  <r>
    <x v="2766"/>
    <d v="2025-04-29T00:00:00"/>
    <x v="330"/>
    <s v="Meera Gupta"/>
    <s v="Male"/>
    <n v="22"/>
    <x v="2"/>
    <x v="2"/>
    <s v="P202"/>
    <x v="1"/>
    <x v="1"/>
    <x v="1"/>
    <n v="12000"/>
    <x v="0"/>
    <x v="244"/>
    <n v="27000"/>
    <n v="1800"/>
    <x v="3"/>
    <x v="0"/>
    <s v="Q2"/>
    <x v="1"/>
    <n v="6.25"/>
    <n v="0"/>
    <n v="36000"/>
    <n v="7200"/>
    <n v="259200000"/>
    <n v="6.25E-2"/>
    <x v="1"/>
    <x v="7"/>
    <s v="Apr"/>
    <x v="1"/>
    <s v="2025-Apr"/>
    <n v="6"/>
    <s v="FREQUENT"/>
  </r>
  <r>
    <x v="2767"/>
    <d v="2025-12-06T00:00:00"/>
    <x v="307"/>
    <s v="Meera Verma"/>
    <s v="Male"/>
    <n v="49"/>
    <x v="4"/>
    <x v="3"/>
    <s v="P201"/>
    <x v="9"/>
    <x v="1"/>
    <x v="0"/>
    <n v="8500"/>
    <x v="4"/>
    <x v="122"/>
    <n v="6500"/>
    <n v="1150"/>
    <x v="1"/>
    <x v="0"/>
    <s v="Q4"/>
    <x v="1"/>
    <n v="15.03"/>
    <n v="0"/>
    <n v="8500"/>
    <n v="850"/>
    <n v="7225000"/>
    <n v="0.15032679738562091"/>
    <x v="1"/>
    <x v="8"/>
    <s v="Dec"/>
    <x v="3"/>
    <s v="2025-Dec"/>
    <n v="5"/>
    <s v="FREQUENT"/>
  </r>
  <r>
    <x v="2768"/>
    <d v="2025-09-11T00:00:00"/>
    <x v="443"/>
    <s v="Karan Malhotra"/>
    <s v="Male"/>
    <n v="20"/>
    <x v="6"/>
    <x v="2"/>
    <s v="P402"/>
    <x v="10"/>
    <x v="0"/>
    <x v="3"/>
    <n v="600"/>
    <x v="2"/>
    <x v="196"/>
    <n v="1520"/>
    <n v="760"/>
    <x v="0"/>
    <x v="0"/>
    <s v="Q3"/>
    <x v="2"/>
    <n v="33.33"/>
    <n v="0"/>
    <n v="2400"/>
    <n v="120"/>
    <n v="288000"/>
    <n v="0.33333333333333331"/>
    <x v="1"/>
    <x v="9"/>
    <s v="Sep"/>
    <x v="2"/>
    <s v="2025-Sep"/>
    <n v="3"/>
    <s v="REGULAR"/>
  </r>
  <r>
    <x v="2769"/>
    <d v="2024-10-06T00:00:00"/>
    <x v="75"/>
    <s v="Meera Sharma"/>
    <s v="Male"/>
    <n v="22"/>
    <x v="10"/>
    <x v="3"/>
    <s v="P101"/>
    <x v="5"/>
    <x v="4"/>
    <x v="0"/>
    <n v="55000"/>
    <x v="3"/>
    <x v="193"/>
    <n v="40000"/>
    <n v="15000"/>
    <x v="2"/>
    <x v="0"/>
    <s v="Q4"/>
    <x v="0"/>
    <n v="27.27"/>
    <n v="0"/>
    <n v="55000"/>
    <n v="0"/>
    <n v="0"/>
    <n v="0.27272727272727271"/>
    <x v="0"/>
    <x v="6"/>
    <s v="Oct"/>
    <x v="3"/>
    <s v="2024-Oct"/>
    <n v="19"/>
    <s v="FREQUENT"/>
  </r>
  <r>
    <x v="2770"/>
    <d v="2025-02-28T00:00:00"/>
    <x v="118"/>
    <s v="Amit Sharma"/>
    <s v="Female"/>
    <n v="27"/>
    <x v="1"/>
    <x v="1"/>
    <s v="P702"/>
    <x v="14"/>
    <x v="2"/>
    <x v="0"/>
    <n v="7000"/>
    <x v="4"/>
    <x v="8"/>
    <n v="5200"/>
    <n v="1100"/>
    <x v="1"/>
    <x v="0"/>
    <s v="Q1"/>
    <x v="1"/>
    <n v="17.46"/>
    <n v="0"/>
    <n v="7000"/>
    <n v="700"/>
    <n v="4900000"/>
    <n v="0.17460317460317459"/>
    <x v="1"/>
    <x v="5"/>
    <s v="Feb"/>
    <x v="0"/>
    <s v="2025-Feb"/>
    <n v="12"/>
    <s v="FREQUENT"/>
  </r>
  <r>
    <x v="2771"/>
    <d v="2025-09-05T00:00:00"/>
    <x v="160"/>
    <s v="Sahil Patel"/>
    <s v="Male"/>
    <n v="59"/>
    <x v="11"/>
    <x v="3"/>
    <s v="P701"/>
    <x v="8"/>
    <x v="2"/>
    <x v="2"/>
    <n v="4500"/>
    <x v="2"/>
    <x v="70"/>
    <n v="6400"/>
    <n v="2150"/>
    <x v="1"/>
    <x v="0"/>
    <s v="Q3"/>
    <x v="0"/>
    <n v="25.15"/>
    <n v="0"/>
    <n v="9000"/>
    <n v="450"/>
    <n v="4050000"/>
    <n v="0.25146198830409355"/>
    <x v="1"/>
    <x v="9"/>
    <s v="Sep"/>
    <x v="2"/>
    <s v="2025-Sep"/>
    <n v="19"/>
    <s v="FREQUENT"/>
  </r>
  <r>
    <x v="2772"/>
    <d v="2024-01-19T00:00:00"/>
    <x v="188"/>
    <s v="Arjun Singh"/>
    <s v="Male"/>
    <n v="21"/>
    <x v="11"/>
    <x v="3"/>
    <s v="P703"/>
    <x v="2"/>
    <x v="2"/>
    <x v="0"/>
    <n v="4000"/>
    <x v="2"/>
    <x v="2"/>
    <n v="2900"/>
    <n v="900"/>
    <x v="1"/>
    <x v="0"/>
    <s v="Q1"/>
    <x v="1"/>
    <n v="23.68"/>
    <n v="0"/>
    <n v="4000"/>
    <n v="200"/>
    <n v="800000"/>
    <n v="0.23684210526315788"/>
    <x v="0"/>
    <x v="11"/>
    <s v="Jan"/>
    <x v="0"/>
    <s v="2024-Jan"/>
    <n v="17"/>
    <s v="FREQUENT"/>
  </r>
  <r>
    <x v="2773"/>
    <d v="2024-10-21T00:00:00"/>
    <x v="103"/>
    <s v="Meera Patel"/>
    <s v="Female"/>
    <n v="60"/>
    <x v="6"/>
    <x v="2"/>
    <s v="P703"/>
    <x v="2"/>
    <x v="2"/>
    <x v="0"/>
    <n v="4000"/>
    <x v="4"/>
    <x v="87"/>
    <n v="2900"/>
    <n v="700"/>
    <x v="2"/>
    <x v="0"/>
    <s v="Q4"/>
    <x v="2"/>
    <n v="19.440000000000001"/>
    <n v="0"/>
    <n v="4000"/>
    <n v="400"/>
    <n v="1600000"/>
    <n v="0.19444444444444445"/>
    <x v="0"/>
    <x v="6"/>
    <s v="Oct"/>
    <x v="3"/>
    <s v="2024-Oct"/>
    <n v="11"/>
    <s v="FREQUENT"/>
  </r>
  <r>
    <x v="2774"/>
    <d v="2025-03-06T00:00:00"/>
    <x v="241"/>
    <s v="Varun Kumar"/>
    <s v="Male"/>
    <n v="52"/>
    <x v="2"/>
    <x v="2"/>
    <s v="P701"/>
    <x v="8"/>
    <x v="2"/>
    <x v="0"/>
    <n v="4500"/>
    <x v="2"/>
    <x v="132"/>
    <n v="3200"/>
    <n v="1075"/>
    <x v="2"/>
    <x v="0"/>
    <s v="Q1"/>
    <x v="0"/>
    <n v="25.15"/>
    <n v="0"/>
    <n v="4500"/>
    <n v="225"/>
    <n v="1012500"/>
    <n v="0.25146198830409355"/>
    <x v="1"/>
    <x v="0"/>
    <s v="Mar"/>
    <x v="0"/>
    <s v="2025-Mar"/>
    <n v="23"/>
    <s v="FREQUENT"/>
  </r>
  <r>
    <x v="2775"/>
    <d v="2025-05-02T00:00:00"/>
    <x v="366"/>
    <s v="Riya Shah"/>
    <s v="Male"/>
    <n v="49"/>
    <x v="0"/>
    <x v="0"/>
    <s v="P601"/>
    <x v="17"/>
    <x v="6"/>
    <x v="2"/>
    <n v="3000"/>
    <x v="3"/>
    <x v="145"/>
    <n v="4200"/>
    <n v="1800"/>
    <x v="1"/>
    <x v="0"/>
    <s v="Q2"/>
    <x v="1"/>
    <n v="30"/>
    <n v="0"/>
    <n v="6000"/>
    <n v="0"/>
    <n v="0"/>
    <n v="0.3"/>
    <x v="1"/>
    <x v="1"/>
    <s v="May"/>
    <x v="1"/>
    <s v="2025-May"/>
    <n v="5"/>
    <s v="FREQUENT"/>
  </r>
  <r>
    <x v="2776"/>
    <d v="2024-12-20T00:00:00"/>
    <x v="354"/>
    <s v="Rohan Joshi"/>
    <s v="Male"/>
    <n v="41"/>
    <x v="9"/>
    <x v="0"/>
    <s v="P501"/>
    <x v="13"/>
    <x v="5"/>
    <x v="0"/>
    <n v="550"/>
    <x v="4"/>
    <x v="274"/>
    <n v="450"/>
    <n v="45"/>
    <x v="1"/>
    <x v="0"/>
    <s v="Q4"/>
    <x v="1"/>
    <n v="9.09"/>
    <n v="0"/>
    <n v="550"/>
    <n v="55"/>
    <n v="30250"/>
    <n v="9.0909090909090912E-2"/>
    <x v="0"/>
    <x v="8"/>
    <s v="Dec"/>
    <x v="3"/>
    <s v="2024-Dec"/>
    <n v="7"/>
    <s v="FREQUENT"/>
  </r>
  <r>
    <x v="2777"/>
    <d v="2025-05-25T00:00:00"/>
    <x v="170"/>
    <s v="Amit Shah"/>
    <s v="Female"/>
    <n v="39"/>
    <x v="0"/>
    <x v="0"/>
    <s v="P202"/>
    <x v="1"/>
    <x v="1"/>
    <x v="0"/>
    <n v="12000"/>
    <x v="4"/>
    <x v="116"/>
    <n v="9000"/>
    <n v="1800"/>
    <x v="2"/>
    <x v="0"/>
    <s v="Q2"/>
    <x v="0"/>
    <n v="16.670000000000002"/>
    <n v="0"/>
    <n v="12000"/>
    <n v="1200"/>
    <n v="14400000"/>
    <n v="0.16666666666666666"/>
    <x v="1"/>
    <x v="1"/>
    <s v="May"/>
    <x v="1"/>
    <s v="2025-May"/>
    <n v="8"/>
    <s v="FREQUENT"/>
  </r>
  <r>
    <x v="2778"/>
    <d v="2025-02-03T00:00:00"/>
    <x v="400"/>
    <s v="Sahil Shah"/>
    <s v="Male"/>
    <n v="22"/>
    <x v="4"/>
    <x v="3"/>
    <s v="P301"/>
    <x v="21"/>
    <x v="3"/>
    <x v="0"/>
    <n v="900"/>
    <x v="4"/>
    <x v="89"/>
    <n v="550"/>
    <n v="260"/>
    <x v="2"/>
    <x v="0"/>
    <s v="Q1"/>
    <x v="2"/>
    <n v="32.1"/>
    <n v="0"/>
    <n v="900"/>
    <n v="90"/>
    <n v="81000"/>
    <n v="0.32098765432098764"/>
    <x v="1"/>
    <x v="5"/>
    <s v="Feb"/>
    <x v="0"/>
    <s v="2025-Feb"/>
    <n v="3"/>
    <s v="REGULAR"/>
  </r>
  <r>
    <x v="2779"/>
    <d v="2025-08-08T00:00:00"/>
    <x v="486"/>
    <s v="Simran Nair"/>
    <s v="Female"/>
    <n v="56"/>
    <x v="6"/>
    <x v="2"/>
    <s v="P103"/>
    <x v="19"/>
    <x v="4"/>
    <x v="1"/>
    <n v="2500"/>
    <x v="1"/>
    <x v="93"/>
    <n v="4800"/>
    <n v="1575"/>
    <x v="2"/>
    <x v="0"/>
    <s v="Q3"/>
    <x v="1"/>
    <n v="24.71"/>
    <n v="0"/>
    <n v="7500"/>
    <n v="1125"/>
    <n v="8437500"/>
    <n v="0.24705882352941178"/>
    <x v="1"/>
    <x v="3"/>
    <s v="Aug"/>
    <x v="2"/>
    <s v="2025-Aug"/>
    <n v="4"/>
    <s v="OCASSIONAL"/>
  </r>
  <r>
    <x v="2780"/>
    <d v="2024-12-19T00:00:00"/>
    <x v="259"/>
    <s v="Sahil Iyer"/>
    <s v="Male"/>
    <n v="34"/>
    <x v="6"/>
    <x v="2"/>
    <s v="P103"/>
    <x v="19"/>
    <x v="4"/>
    <x v="2"/>
    <n v="2500"/>
    <x v="4"/>
    <x v="287"/>
    <n v="3200"/>
    <n v="-1300"/>
    <x v="1"/>
    <x v="1"/>
    <s v="Q4"/>
    <x v="2"/>
    <n v="28.89"/>
    <n v="-6400"/>
    <n v="5000"/>
    <n v="500"/>
    <n v="2500000"/>
    <n v="0.28888888888888886"/>
    <x v="0"/>
    <x v="8"/>
    <s v="Dec"/>
    <x v="3"/>
    <s v="2024-Dec"/>
    <n v="5"/>
    <s v="FREQUENT"/>
  </r>
  <r>
    <x v="2781"/>
    <d v="2025-01-13T00:00:00"/>
    <x v="86"/>
    <s v="Rohan Das"/>
    <s v="Female"/>
    <n v="31"/>
    <x v="2"/>
    <x v="2"/>
    <s v="P302"/>
    <x v="15"/>
    <x v="3"/>
    <x v="2"/>
    <n v="2200"/>
    <x v="2"/>
    <x v="91"/>
    <n v="2800"/>
    <n v="1380"/>
    <x v="1"/>
    <x v="0"/>
    <s v="Q1"/>
    <x v="1"/>
    <n v="33.01"/>
    <n v="0"/>
    <n v="4400"/>
    <n v="220"/>
    <n v="968000"/>
    <n v="0.33014354066985646"/>
    <x v="1"/>
    <x v="11"/>
    <s v="Jan"/>
    <x v="0"/>
    <s v="2025-Jan"/>
    <n v="13"/>
    <s v="FREQUENT"/>
  </r>
  <r>
    <x v="2782"/>
    <d v="2025-11-21T00:00:00"/>
    <x v="21"/>
    <s v="Varun Reddy"/>
    <s v="Male"/>
    <n v="35"/>
    <x v="10"/>
    <x v="3"/>
    <s v="P501"/>
    <x v="13"/>
    <x v="5"/>
    <x v="2"/>
    <n v="550"/>
    <x v="2"/>
    <x v="47"/>
    <n v="900"/>
    <n v="145"/>
    <x v="1"/>
    <x v="0"/>
    <s v="Q4"/>
    <x v="0"/>
    <n v="13.88"/>
    <n v="0"/>
    <n v="1100"/>
    <n v="55"/>
    <n v="60500"/>
    <n v="0.13875598086124402"/>
    <x v="1"/>
    <x v="10"/>
    <s v="Nov"/>
    <x v="3"/>
    <s v="2025-Nov"/>
    <n v="11"/>
    <s v="FREQUENT"/>
  </r>
  <r>
    <x v="2783"/>
    <d v="2024-06-19T00:00:00"/>
    <x v="30"/>
    <s v="Sneha Mishra"/>
    <s v="Male"/>
    <n v="56"/>
    <x v="7"/>
    <x v="1"/>
    <s v="P603"/>
    <x v="22"/>
    <x v="6"/>
    <x v="2"/>
    <n v="1200"/>
    <x v="2"/>
    <x v="196"/>
    <n v="1600"/>
    <n v="680"/>
    <x v="1"/>
    <x v="0"/>
    <s v="Q2"/>
    <x v="0"/>
    <n v="29.82"/>
    <n v="0"/>
    <n v="2400"/>
    <n v="120"/>
    <n v="288000"/>
    <n v="0.2982456140350877"/>
    <x v="0"/>
    <x v="4"/>
    <s v="Jun"/>
    <x v="1"/>
    <s v="2024-Jun"/>
    <n v="25"/>
    <s v="FREQUENT"/>
  </r>
  <r>
    <x v="2784"/>
    <d v="2024-01-24T00:00:00"/>
    <x v="456"/>
    <s v="Varun Patel"/>
    <s v="Male"/>
    <n v="34"/>
    <x v="6"/>
    <x v="2"/>
    <s v="P302"/>
    <x v="15"/>
    <x v="3"/>
    <x v="2"/>
    <n v="2200"/>
    <x v="2"/>
    <x v="91"/>
    <n v="2800"/>
    <n v="1380"/>
    <x v="2"/>
    <x v="0"/>
    <s v="Q1"/>
    <x v="0"/>
    <n v="33.01"/>
    <n v="0"/>
    <n v="4400"/>
    <n v="220"/>
    <n v="968000"/>
    <n v="0.33014354066985646"/>
    <x v="0"/>
    <x v="11"/>
    <s v="Jan"/>
    <x v="0"/>
    <s v="2024-Jan"/>
    <n v="9"/>
    <s v="FREQUENT"/>
  </r>
  <r>
    <x v="2785"/>
    <d v="2024-08-28T00:00:00"/>
    <x v="54"/>
    <s v="Varun Das"/>
    <s v="Male"/>
    <n v="26"/>
    <x v="3"/>
    <x v="1"/>
    <s v="P402"/>
    <x v="10"/>
    <x v="0"/>
    <x v="0"/>
    <n v="600"/>
    <x v="2"/>
    <x v="68"/>
    <n v="380"/>
    <n v="190"/>
    <x v="0"/>
    <x v="0"/>
    <s v="Q3"/>
    <x v="0"/>
    <n v="33.33"/>
    <n v="0"/>
    <n v="600"/>
    <n v="30"/>
    <n v="18000"/>
    <n v="0.33333333333333331"/>
    <x v="0"/>
    <x v="3"/>
    <s v="Aug"/>
    <x v="2"/>
    <s v="2024-Aug"/>
    <n v="32"/>
    <s v="FREQUENT"/>
  </r>
  <r>
    <x v="2786"/>
    <d v="2025-09-13T00:00:00"/>
    <x v="165"/>
    <s v="Karan Reddy"/>
    <s v="Female"/>
    <n v="57"/>
    <x v="8"/>
    <x v="2"/>
    <s v="P104"/>
    <x v="16"/>
    <x v="4"/>
    <x v="0"/>
    <n v="5000"/>
    <x v="5"/>
    <x v="77"/>
    <n v="3500"/>
    <n v="250"/>
    <x v="1"/>
    <x v="0"/>
    <s v="Q3"/>
    <x v="2"/>
    <n v="6.67"/>
    <n v="0"/>
    <n v="5000"/>
    <n v="1250"/>
    <n v="6250000"/>
    <n v="6.6666666666666666E-2"/>
    <x v="1"/>
    <x v="9"/>
    <s v="Sep"/>
    <x v="2"/>
    <s v="2025-Sep"/>
    <n v="4"/>
    <s v="OCASSIONAL"/>
  </r>
  <r>
    <x v="2787"/>
    <d v="2024-04-23T00:00:00"/>
    <x v="333"/>
    <s v="Nikhil Shah"/>
    <s v="Male"/>
    <n v="39"/>
    <x v="5"/>
    <x v="0"/>
    <s v="P602"/>
    <x v="18"/>
    <x v="6"/>
    <x v="0"/>
    <n v="3500"/>
    <x v="2"/>
    <x v="101"/>
    <n v="2500"/>
    <n v="825"/>
    <x v="1"/>
    <x v="0"/>
    <s v="Q2"/>
    <x v="2"/>
    <n v="24.81"/>
    <n v="0"/>
    <n v="3500"/>
    <n v="175"/>
    <n v="612500"/>
    <n v="0.24812030075187969"/>
    <x v="0"/>
    <x v="7"/>
    <s v="Apr"/>
    <x v="1"/>
    <s v="2024-Apr"/>
    <n v="6"/>
    <s v="FREQUENT"/>
  </r>
  <r>
    <x v="2788"/>
    <d v="2025-02-14T00:00:00"/>
    <x v="183"/>
    <s v="Simran Shah"/>
    <s v="Male"/>
    <n v="60"/>
    <x v="8"/>
    <x v="2"/>
    <s v="P601"/>
    <x v="17"/>
    <x v="6"/>
    <x v="2"/>
    <n v="3000"/>
    <x v="3"/>
    <x v="145"/>
    <n v="4200"/>
    <n v="1800"/>
    <x v="2"/>
    <x v="0"/>
    <s v="Q1"/>
    <x v="1"/>
    <n v="30"/>
    <n v="0"/>
    <n v="6000"/>
    <n v="0"/>
    <n v="0"/>
    <n v="0.3"/>
    <x v="1"/>
    <x v="5"/>
    <s v="Feb"/>
    <x v="0"/>
    <s v="2025-Feb"/>
    <n v="6"/>
    <s v="FREQUENT"/>
  </r>
  <r>
    <x v="2789"/>
    <d v="2025-03-04T00:00:00"/>
    <x v="335"/>
    <s v="Ananya Gupta"/>
    <s v="Male"/>
    <n v="27"/>
    <x v="9"/>
    <x v="0"/>
    <s v="P603"/>
    <x v="22"/>
    <x v="6"/>
    <x v="1"/>
    <n v="1200"/>
    <x v="2"/>
    <x v="209"/>
    <n v="2400"/>
    <n v="1020"/>
    <x v="1"/>
    <x v="0"/>
    <s v="Q1"/>
    <x v="2"/>
    <n v="29.82"/>
    <n v="0"/>
    <n v="3600"/>
    <n v="180"/>
    <n v="648000"/>
    <n v="0.2982456140350877"/>
    <x v="1"/>
    <x v="0"/>
    <s v="Mar"/>
    <x v="0"/>
    <s v="2025-Mar"/>
    <n v="5"/>
    <s v="FREQUENT"/>
  </r>
  <r>
    <x v="2790"/>
    <d v="2025-10-07T00:00:00"/>
    <x v="228"/>
    <s v="Priya Singh"/>
    <s v="Male"/>
    <n v="49"/>
    <x v="3"/>
    <x v="1"/>
    <s v="P104"/>
    <x v="16"/>
    <x v="4"/>
    <x v="1"/>
    <n v="5000"/>
    <x v="1"/>
    <x v="336"/>
    <n v="10500"/>
    <n v="2250"/>
    <x v="3"/>
    <x v="0"/>
    <s v="Q4"/>
    <x v="0"/>
    <n v="17.649999999999999"/>
    <n v="0"/>
    <n v="15000"/>
    <n v="2250"/>
    <n v="33750000"/>
    <n v="0.17647058823529413"/>
    <x v="1"/>
    <x v="6"/>
    <s v="Oct"/>
    <x v="3"/>
    <s v="2025-Oct"/>
    <n v="16"/>
    <s v="FREQUENT"/>
  </r>
  <r>
    <x v="2791"/>
    <d v="2025-10-10T00:00:00"/>
    <x v="114"/>
    <s v="Rohan Singh"/>
    <s v="Male"/>
    <n v="41"/>
    <x v="8"/>
    <x v="2"/>
    <s v="P701"/>
    <x v="8"/>
    <x v="2"/>
    <x v="2"/>
    <n v="4500"/>
    <x v="3"/>
    <x v="27"/>
    <n v="6400"/>
    <n v="2600"/>
    <x v="1"/>
    <x v="0"/>
    <s v="Q4"/>
    <x v="2"/>
    <n v="28.89"/>
    <n v="0"/>
    <n v="9000"/>
    <n v="0"/>
    <n v="0"/>
    <n v="0.28888888888888886"/>
    <x v="1"/>
    <x v="6"/>
    <s v="Oct"/>
    <x v="3"/>
    <s v="2025-Oct"/>
    <n v="5"/>
    <s v="FREQUENT"/>
  </r>
  <r>
    <x v="2792"/>
    <d v="2025-02-05T00:00:00"/>
    <x v="128"/>
    <s v="Meera Das"/>
    <s v="Female"/>
    <n v="48"/>
    <x v="9"/>
    <x v="0"/>
    <s v="P203"/>
    <x v="3"/>
    <x v="1"/>
    <x v="0"/>
    <n v="35000"/>
    <x v="0"/>
    <x v="97"/>
    <n v="27000"/>
    <n v="1000"/>
    <x v="0"/>
    <x v="0"/>
    <s v="Q1"/>
    <x v="0"/>
    <n v="3.57"/>
    <n v="0"/>
    <n v="35000"/>
    <n v="7000"/>
    <n v="245000000"/>
    <n v="3.5714285714285712E-2"/>
    <x v="1"/>
    <x v="5"/>
    <s v="Feb"/>
    <x v="0"/>
    <s v="2025-Feb"/>
    <n v="18"/>
    <s v="FREQUENT"/>
  </r>
  <r>
    <x v="2793"/>
    <d v="2025-04-20T00:00:00"/>
    <x v="117"/>
    <s v="Akash Gupta"/>
    <s v="Female"/>
    <n v="32"/>
    <x v="11"/>
    <x v="3"/>
    <s v="P302"/>
    <x v="15"/>
    <x v="3"/>
    <x v="1"/>
    <n v="2200"/>
    <x v="1"/>
    <x v="349"/>
    <n v="4200"/>
    <n v="1410"/>
    <x v="0"/>
    <x v="0"/>
    <s v="Q2"/>
    <x v="2"/>
    <n v="25.13"/>
    <n v="0"/>
    <n v="6600"/>
    <n v="990"/>
    <n v="6534000"/>
    <n v="0.25133689839572193"/>
    <x v="1"/>
    <x v="7"/>
    <s v="Apr"/>
    <x v="1"/>
    <s v="2025-Apr"/>
    <n v="23"/>
    <s v="FREQUENT"/>
  </r>
  <r>
    <x v="2794"/>
    <d v="2024-06-30T00:00:00"/>
    <x v="379"/>
    <s v="Sneha Iyer"/>
    <s v="Male"/>
    <n v="48"/>
    <x v="9"/>
    <x v="0"/>
    <s v="P402"/>
    <x v="10"/>
    <x v="0"/>
    <x v="0"/>
    <n v="600"/>
    <x v="4"/>
    <x v="158"/>
    <n v="380"/>
    <n v="160"/>
    <x v="1"/>
    <x v="0"/>
    <s v="Q2"/>
    <x v="1"/>
    <n v="29.63"/>
    <n v="0"/>
    <n v="600"/>
    <n v="60"/>
    <n v="36000"/>
    <n v="0.29629629629629628"/>
    <x v="0"/>
    <x v="4"/>
    <s v="Jun"/>
    <x v="1"/>
    <s v="2024-Jun"/>
    <n v="6"/>
    <s v="FREQUENT"/>
  </r>
  <r>
    <x v="2795"/>
    <d v="2024-12-08T00:00:00"/>
    <x v="361"/>
    <s v="Amit Joshi"/>
    <s v="Male"/>
    <n v="50"/>
    <x v="1"/>
    <x v="1"/>
    <s v="P501"/>
    <x v="13"/>
    <x v="5"/>
    <x v="3"/>
    <n v="550"/>
    <x v="2"/>
    <x v="95"/>
    <n v="1800"/>
    <n v="290"/>
    <x v="3"/>
    <x v="0"/>
    <s v="Q4"/>
    <x v="2"/>
    <n v="13.88"/>
    <n v="0"/>
    <n v="2200"/>
    <n v="110"/>
    <n v="242000"/>
    <n v="0.13875598086124402"/>
    <x v="0"/>
    <x v="8"/>
    <s v="Dec"/>
    <x v="3"/>
    <s v="2024-Dec"/>
    <n v="6"/>
    <s v="FREQUENT"/>
  </r>
  <r>
    <x v="2796"/>
    <d v="2024-04-10T00:00:00"/>
    <x v="142"/>
    <s v="Sahil Gupta"/>
    <s v="Female"/>
    <n v="45"/>
    <x v="7"/>
    <x v="1"/>
    <s v="P402"/>
    <x v="10"/>
    <x v="0"/>
    <x v="2"/>
    <n v="600"/>
    <x v="0"/>
    <x v="317"/>
    <n v="760"/>
    <n v="200"/>
    <x v="2"/>
    <x v="0"/>
    <s v="Q2"/>
    <x v="1"/>
    <n v="20.83"/>
    <n v="0"/>
    <n v="1200"/>
    <n v="240"/>
    <n v="288000"/>
    <n v="0.20833333333333334"/>
    <x v="0"/>
    <x v="7"/>
    <s v="Apr"/>
    <x v="1"/>
    <s v="2024-Apr"/>
    <n v="14"/>
    <s v="FREQUENT"/>
  </r>
  <r>
    <x v="2797"/>
    <d v="2025-03-04T00:00:00"/>
    <x v="145"/>
    <s v="Akash Sharma"/>
    <s v="Female"/>
    <n v="26"/>
    <x v="7"/>
    <x v="1"/>
    <s v="P403"/>
    <x v="6"/>
    <x v="0"/>
    <x v="0"/>
    <n v="2500"/>
    <x v="3"/>
    <x v="140"/>
    <n v="1500"/>
    <n v="1000"/>
    <x v="1"/>
    <x v="0"/>
    <s v="Q1"/>
    <x v="0"/>
    <n v="40"/>
    <n v="0"/>
    <n v="2500"/>
    <n v="0"/>
    <n v="0"/>
    <n v="0.4"/>
    <x v="1"/>
    <x v="0"/>
    <s v="Mar"/>
    <x v="0"/>
    <s v="2025-Mar"/>
    <n v="23"/>
    <s v="FREQUENT"/>
  </r>
  <r>
    <x v="2798"/>
    <d v="2024-08-17T00:00:00"/>
    <x v="144"/>
    <s v="Kavya Shah"/>
    <s v="Male"/>
    <n v="27"/>
    <x v="3"/>
    <x v="1"/>
    <s v="P105"/>
    <x v="20"/>
    <x v="4"/>
    <x v="0"/>
    <n v="22000"/>
    <x v="1"/>
    <x v="120"/>
    <n v="16500"/>
    <n v="2200"/>
    <x v="2"/>
    <x v="0"/>
    <s v="Q3"/>
    <x v="0"/>
    <n v="11.76"/>
    <n v="0"/>
    <n v="22000"/>
    <n v="3300"/>
    <n v="72600000"/>
    <n v="0.11764705882352941"/>
    <x v="0"/>
    <x v="3"/>
    <s v="Aug"/>
    <x v="2"/>
    <s v="2024-Aug"/>
    <n v="26"/>
    <s v="FREQUENT"/>
  </r>
  <r>
    <x v="2799"/>
    <d v="2024-03-23T00:00:00"/>
    <x v="88"/>
    <s v="Rahul Verma"/>
    <s v="Male"/>
    <n v="31"/>
    <x v="6"/>
    <x v="2"/>
    <s v="P603"/>
    <x v="22"/>
    <x v="6"/>
    <x v="1"/>
    <n v="1200"/>
    <x v="4"/>
    <x v="173"/>
    <n v="2400"/>
    <n v="840"/>
    <x v="2"/>
    <x v="0"/>
    <s v="Q1"/>
    <x v="1"/>
    <n v="25.93"/>
    <n v="0"/>
    <n v="3600"/>
    <n v="360"/>
    <n v="1296000"/>
    <n v="0.25925925925925924"/>
    <x v="0"/>
    <x v="0"/>
    <s v="Mar"/>
    <x v="0"/>
    <s v="2024-Mar"/>
    <n v="12"/>
    <s v="FREQUENT"/>
  </r>
  <r>
    <x v="2800"/>
    <d v="2024-01-24T00:00:00"/>
    <x v="456"/>
    <s v="Varun Patel"/>
    <s v="Male"/>
    <n v="34"/>
    <x v="6"/>
    <x v="2"/>
    <s v="P303"/>
    <x v="4"/>
    <x v="3"/>
    <x v="0"/>
    <n v="3500"/>
    <x v="3"/>
    <x v="54"/>
    <n v="2300"/>
    <n v="1200"/>
    <x v="2"/>
    <x v="0"/>
    <s v="Q1"/>
    <x v="0"/>
    <n v="34.29"/>
    <n v="0"/>
    <n v="3500"/>
    <n v="0"/>
    <n v="0"/>
    <n v="0.34285714285714286"/>
    <x v="0"/>
    <x v="11"/>
    <s v="Jan"/>
    <x v="0"/>
    <s v="2024-Jan"/>
    <n v="9"/>
    <s v="FREQUENT"/>
  </r>
  <r>
    <x v="2801"/>
    <d v="2025-10-02T00:00:00"/>
    <x v="141"/>
    <s v="Rohan Mehta"/>
    <s v="Male"/>
    <n v="59"/>
    <x v="4"/>
    <x v="3"/>
    <s v="P502"/>
    <x v="7"/>
    <x v="5"/>
    <x v="1"/>
    <n v="700"/>
    <x v="3"/>
    <x v="387"/>
    <n v="1710"/>
    <n v="-390"/>
    <x v="3"/>
    <x v="1"/>
    <s v="Q4"/>
    <x v="0"/>
    <n v="18.57"/>
    <n v="-3420"/>
    <n v="2100"/>
    <n v="0"/>
    <n v="0"/>
    <n v="0.18571428571428572"/>
    <x v="1"/>
    <x v="6"/>
    <s v="Oct"/>
    <x v="3"/>
    <s v="2025-Oct"/>
    <n v="16"/>
    <s v="FREQUENT"/>
  </r>
  <r>
    <x v="2802"/>
    <d v="2024-01-24T00:00:00"/>
    <x v="265"/>
    <s v="Aditya Nair"/>
    <s v="Female"/>
    <n v="48"/>
    <x v="4"/>
    <x v="3"/>
    <s v="P603"/>
    <x v="22"/>
    <x v="6"/>
    <x v="0"/>
    <n v="1200"/>
    <x v="4"/>
    <x v="11"/>
    <n v="800"/>
    <n v="280"/>
    <x v="0"/>
    <x v="0"/>
    <s v="Q1"/>
    <x v="2"/>
    <n v="25.93"/>
    <n v="0"/>
    <n v="1200"/>
    <n v="120"/>
    <n v="144000"/>
    <n v="0.25925925925925924"/>
    <x v="0"/>
    <x v="11"/>
    <s v="Jan"/>
    <x v="0"/>
    <s v="2024-Jan"/>
    <n v="3"/>
    <s v="REGULAR"/>
  </r>
  <r>
    <x v="2803"/>
    <d v="2025-07-19T00:00:00"/>
    <x v="112"/>
    <s v="Arjun Mishra"/>
    <s v="Female"/>
    <n v="36"/>
    <x v="4"/>
    <x v="3"/>
    <s v="P503"/>
    <x v="12"/>
    <x v="5"/>
    <x v="2"/>
    <n v="450"/>
    <x v="2"/>
    <x v="135"/>
    <n v="660"/>
    <n v="195"/>
    <x v="0"/>
    <x v="0"/>
    <s v="Q3"/>
    <x v="1"/>
    <n v="22.81"/>
    <n v="0"/>
    <n v="900"/>
    <n v="45"/>
    <n v="40500"/>
    <n v="0.22807017543859648"/>
    <x v="1"/>
    <x v="2"/>
    <s v="Jul"/>
    <x v="2"/>
    <s v="2025-Jul"/>
    <n v="8"/>
    <s v="FREQUENT"/>
  </r>
  <r>
    <x v="2804"/>
    <d v="2024-06-14T00:00:00"/>
    <x v="117"/>
    <s v="Akash Gupta"/>
    <s v="Female"/>
    <n v="32"/>
    <x v="11"/>
    <x v="3"/>
    <s v="P501"/>
    <x v="13"/>
    <x v="5"/>
    <x v="2"/>
    <n v="550"/>
    <x v="4"/>
    <x v="33"/>
    <n v="900"/>
    <n v="90"/>
    <x v="1"/>
    <x v="0"/>
    <s v="Q2"/>
    <x v="2"/>
    <n v="9.09"/>
    <n v="0"/>
    <n v="1100"/>
    <n v="110"/>
    <n v="121000"/>
    <n v="9.0909090909090912E-2"/>
    <x v="0"/>
    <x v="4"/>
    <s v="Jun"/>
    <x v="1"/>
    <s v="2024-Jun"/>
    <n v="23"/>
    <s v="FREQUENT"/>
  </r>
  <r>
    <x v="2805"/>
    <d v="2024-06-28T00:00:00"/>
    <x v="128"/>
    <s v="Meera Das"/>
    <s v="Female"/>
    <n v="48"/>
    <x v="9"/>
    <x v="0"/>
    <s v="P502"/>
    <x v="7"/>
    <x v="5"/>
    <x v="1"/>
    <n v="700"/>
    <x v="1"/>
    <x v="6"/>
    <n v="1710"/>
    <n v="0"/>
    <x v="0"/>
    <x v="2"/>
    <s v="Q2"/>
    <x v="0"/>
    <n v="0"/>
    <n v="-1710"/>
    <n v="2100"/>
    <n v="315"/>
    <n v="661500"/>
    <n v="0"/>
    <x v="0"/>
    <x v="4"/>
    <s v="Jun"/>
    <x v="1"/>
    <s v="2024-Jun"/>
    <n v="18"/>
    <s v="FREQUENT"/>
  </r>
  <r>
    <x v="2806"/>
    <d v="2024-11-26T00:00:00"/>
    <x v="228"/>
    <s v="Priya Singh"/>
    <s v="Male"/>
    <n v="49"/>
    <x v="3"/>
    <x v="1"/>
    <s v="P105"/>
    <x v="20"/>
    <x v="4"/>
    <x v="0"/>
    <n v="22000"/>
    <x v="3"/>
    <x v="6"/>
    <n v="16500"/>
    <n v="0"/>
    <x v="1"/>
    <x v="2"/>
    <s v="Q4"/>
    <x v="0"/>
    <n v="0"/>
    <n v="-16500"/>
    <n v="22000"/>
    <n v="0"/>
    <n v="0"/>
    <n v="0"/>
    <x v="0"/>
    <x v="10"/>
    <s v="Nov"/>
    <x v="3"/>
    <s v="2024-Nov"/>
    <n v="16"/>
    <s v="FREQUENT"/>
  </r>
  <r>
    <x v="2807"/>
    <d v="2024-07-30T00:00:00"/>
    <x v="0"/>
    <s v="Meera Malhotra"/>
    <s v="Female"/>
    <n v="56"/>
    <x v="0"/>
    <x v="0"/>
    <s v="P602"/>
    <x v="18"/>
    <x v="6"/>
    <x v="0"/>
    <n v="3500"/>
    <x v="2"/>
    <x v="101"/>
    <n v="2500"/>
    <n v="825"/>
    <x v="2"/>
    <x v="0"/>
    <s v="Q3"/>
    <x v="0"/>
    <n v="24.81"/>
    <n v="0"/>
    <n v="3500"/>
    <n v="175"/>
    <n v="612500"/>
    <n v="0.24812030075187969"/>
    <x v="0"/>
    <x v="2"/>
    <s v="Jul"/>
    <x v="2"/>
    <s v="2024-Jul"/>
    <n v="30"/>
    <s v="FREQUENT"/>
  </r>
  <r>
    <x v="2808"/>
    <d v="2025-09-09T00:00:00"/>
    <x v="108"/>
    <s v="Arjun Reddy"/>
    <s v="Female"/>
    <n v="43"/>
    <x v="0"/>
    <x v="0"/>
    <s v="P501"/>
    <x v="13"/>
    <x v="5"/>
    <x v="1"/>
    <n v="550"/>
    <x v="3"/>
    <x v="215"/>
    <n v="1350"/>
    <n v="300"/>
    <x v="4"/>
    <x v="0"/>
    <s v="Q3"/>
    <x v="0"/>
    <n v="18.18"/>
    <n v="0"/>
    <n v="1650"/>
    <n v="0"/>
    <n v="0"/>
    <n v="0.18181818181818182"/>
    <x v="1"/>
    <x v="9"/>
    <s v="Sep"/>
    <x v="2"/>
    <s v="2025-Sep"/>
    <n v="17"/>
    <s v="FREQUENT"/>
  </r>
  <r>
    <x v="2809"/>
    <d v="2025-04-17T00:00:00"/>
    <x v="21"/>
    <s v="Varun Reddy"/>
    <s v="Male"/>
    <n v="35"/>
    <x v="10"/>
    <x v="3"/>
    <s v="P503"/>
    <x v="12"/>
    <x v="5"/>
    <x v="1"/>
    <n v="450"/>
    <x v="2"/>
    <x v="189"/>
    <n v="990"/>
    <n v="292.5"/>
    <x v="2"/>
    <x v="0"/>
    <s v="Q2"/>
    <x v="0"/>
    <n v="22.81"/>
    <n v="0"/>
    <n v="1350"/>
    <n v="67.5"/>
    <n v="91125"/>
    <n v="0.22807017543859648"/>
    <x v="1"/>
    <x v="7"/>
    <s v="Apr"/>
    <x v="1"/>
    <s v="2025-Apr"/>
    <n v="11"/>
    <s v="FREQUENT"/>
  </r>
  <r>
    <x v="2810"/>
    <d v="2024-12-05T00:00:00"/>
    <x v="354"/>
    <s v="Rohan Joshi"/>
    <s v="Male"/>
    <n v="41"/>
    <x v="9"/>
    <x v="0"/>
    <s v="P201"/>
    <x v="9"/>
    <x v="1"/>
    <x v="2"/>
    <n v="8500"/>
    <x v="4"/>
    <x v="118"/>
    <n v="13000"/>
    <n v="2300"/>
    <x v="1"/>
    <x v="0"/>
    <s v="Q4"/>
    <x v="1"/>
    <n v="15.03"/>
    <n v="0"/>
    <n v="17000"/>
    <n v="1700"/>
    <n v="28900000"/>
    <n v="0.15032679738562091"/>
    <x v="0"/>
    <x v="8"/>
    <s v="Dec"/>
    <x v="3"/>
    <s v="2024-Dec"/>
    <n v="7"/>
    <s v="FREQUENT"/>
  </r>
  <r>
    <x v="2811"/>
    <d v="2024-03-12T00:00:00"/>
    <x v="58"/>
    <s v="Neha Das"/>
    <s v="Male"/>
    <n v="21"/>
    <x v="2"/>
    <x v="2"/>
    <s v="P101"/>
    <x v="5"/>
    <x v="4"/>
    <x v="0"/>
    <n v="55000"/>
    <x v="1"/>
    <x v="16"/>
    <n v="40000"/>
    <n v="6750"/>
    <x v="3"/>
    <x v="0"/>
    <s v="Q1"/>
    <x v="0"/>
    <n v="14.44"/>
    <n v="0"/>
    <n v="55000"/>
    <n v="8250"/>
    <n v="453750000"/>
    <n v="0.14438502673796791"/>
    <x v="0"/>
    <x v="0"/>
    <s v="Mar"/>
    <x v="0"/>
    <s v="2024-Mar"/>
    <n v="22"/>
    <s v="FREQUENT"/>
  </r>
  <r>
    <x v="2812"/>
    <d v="2025-02-20T00:00:00"/>
    <x v="29"/>
    <s v="Karan Shah"/>
    <s v="Female"/>
    <n v="39"/>
    <x v="5"/>
    <x v="0"/>
    <s v="P503"/>
    <x v="12"/>
    <x v="5"/>
    <x v="1"/>
    <n v="450"/>
    <x v="3"/>
    <x v="29"/>
    <n v="990"/>
    <n v="360"/>
    <x v="4"/>
    <x v="0"/>
    <s v="Q1"/>
    <x v="0"/>
    <n v="26.67"/>
    <n v="0"/>
    <n v="1350"/>
    <n v="0"/>
    <n v="0"/>
    <n v="0.26666666666666666"/>
    <x v="1"/>
    <x v="5"/>
    <s v="Feb"/>
    <x v="0"/>
    <s v="2025-Feb"/>
    <n v="37"/>
    <s v="FREQUENT"/>
  </r>
  <r>
    <x v="2813"/>
    <d v="2024-03-13T00:00:00"/>
    <x v="154"/>
    <s v="Ananya Iyer"/>
    <s v="Male"/>
    <n v="39"/>
    <x v="10"/>
    <x v="3"/>
    <s v="P403"/>
    <x v="6"/>
    <x v="0"/>
    <x v="1"/>
    <n v="2500"/>
    <x v="3"/>
    <x v="6"/>
    <n v="4500"/>
    <n v="0"/>
    <x v="4"/>
    <x v="2"/>
    <s v="Q1"/>
    <x v="1"/>
    <n v="0"/>
    <n v="-4500"/>
    <n v="7500"/>
    <n v="0"/>
    <n v="0"/>
    <n v="0"/>
    <x v="0"/>
    <x v="0"/>
    <s v="Mar"/>
    <x v="0"/>
    <s v="2024-Mar"/>
    <n v="12"/>
    <s v="FREQUENT"/>
  </r>
  <r>
    <x v="2814"/>
    <d v="2025-07-04T00:00:00"/>
    <x v="130"/>
    <s v="Pooja Das"/>
    <s v="Male"/>
    <n v="34"/>
    <x v="9"/>
    <x v="0"/>
    <s v="P104"/>
    <x v="16"/>
    <x v="4"/>
    <x v="1"/>
    <n v="5000"/>
    <x v="3"/>
    <x v="163"/>
    <n v="10500"/>
    <n v="4500"/>
    <x v="3"/>
    <x v="0"/>
    <s v="Q3"/>
    <x v="1"/>
    <n v="30"/>
    <n v="0"/>
    <n v="15000"/>
    <n v="0"/>
    <n v="0"/>
    <n v="0.3"/>
    <x v="1"/>
    <x v="2"/>
    <s v="Jul"/>
    <x v="2"/>
    <s v="2025-Jul"/>
    <n v="7"/>
    <s v="FREQUENT"/>
  </r>
  <r>
    <x v="2815"/>
    <d v="2025-06-30T00:00:00"/>
    <x v="29"/>
    <s v="Karan Shah"/>
    <s v="Female"/>
    <n v="39"/>
    <x v="5"/>
    <x v="0"/>
    <s v="P703"/>
    <x v="2"/>
    <x v="2"/>
    <x v="0"/>
    <n v="4000"/>
    <x v="1"/>
    <x v="61"/>
    <n v="2900"/>
    <n v="500"/>
    <x v="1"/>
    <x v="0"/>
    <s v="Q2"/>
    <x v="0"/>
    <n v="14.71"/>
    <n v="0"/>
    <n v="4000"/>
    <n v="600"/>
    <n v="2400000"/>
    <n v="0.14705882352941177"/>
    <x v="1"/>
    <x v="4"/>
    <s v="Jun"/>
    <x v="1"/>
    <s v="2025-Jun"/>
    <n v="37"/>
    <s v="FREQUENT"/>
  </r>
  <r>
    <x v="2816"/>
    <d v="2024-03-02T00:00:00"/>
    <x v="283"/>
    <s v="Priya Gupta"/>
    <s v="Male"/>
    <n v="43"/>
    <x v="10"/>
    <x v="3"/>
    <s v="P302"/>
    <x v="15"/>
    <x v="3"/>
    <x v="0"/>
    <n v="2200"/>
    <x v="4"/>
    <x v="141"/>
    <n v="1400"/>
    <n v="580"/>
    <x v="0"/>
    <x v="0"/>
    <s v="Q1"/>
    <x v="1"/>
    <n v="29.29"/>
    <n v="0"/>
    <n v="2200"/>
    <n v="220"/>
    <n v="484000"/>
    <n v="0.29292929292929293"/>
    <x v="0"/>
    <x v="0"/>
    <s v="Mar"/>
    <x v="0"/>
    <s v="2024-Mar"/>
    <n v="10"/>
    <s v="FREQUENT"/>
  </r>
  <r>
    <x v="2817"/>
    <d v="2024-02-10T00:00:00"/>
    <x v="83"/>
    <s v="Ananya Nair"/>
    <s v="Female"/>
    <n v="54"/>
    <x v="2"/>
    <x v="2"/>
    <s v="P401"/>
    <x v="0"/>
    <x v="0"/>
    <x v="0"/>
    <n v="800"/>
    <x v="4"/>
    <x v="6"/>
    <n v="500"/>
    <n v="0"/>
    <x v="1"/>
    <x v="2"/>
    <s v="Q1"/>
    <x v="2"/>
    <n v="0"/>
    <n v="-500"/>
    <n v="800"/>
    <n v="80"/>
    <n v="64000"/>
    <n v="0"/>
    <x v="0"/>
    <x v="5"/>
    <s v="Feb"/>
    <x v="0"/>
    <s v="2024-Feb"/>
    <n v="5"/>
    <s v="FREQUENT"/>
  </r>
  <r>
    <x v="2818"/>
    <d v="2025-10-06T00:00:00"/>
    <x v="335"/>
    <s v="Ananya Gupta"/>
    <s v="Male"/>
    <n v="27"/>
    <x v="9"/>
    <x v="0"/>
    <s v="P701"/>
    <x v="8"/>
    <x v="2"/>
    <x v="0"/>
    <n v="4500"/>
    <x v="2"/>
    <x v="132"/>
    <n v="3200"/>
    <n v="1075"/>
    <x v="2"/>
    <x v="0"/>
    <s v="Q4"/>
    <x v="2"/>
    <n v="25.15"/>
    <n v="0"/>
    <n v="4500"/>
    <n v="225"/>
    <n v="1012500"/>
    <n v="0.25146198830409355"/>
    <x v="1"/>
    <x v="6"/>
    <s v="Oct"/>
    <x v="3"/>
    <s v="2025-Oct"/>
    <n v="5"/>
    <s v="FREQUENT"/>
  </r>
  <r>
    <x v="2819"/>
    <d v="2024-04-16T00:00:00"/>
    <x v="354"/>
    <s v="Rohan Joshi"/>
    <s v="Male"/>
    <n v="41"/>
    <x v="9"/>
    <x v="0"/>
    <s v="P105"/>
    <x v="20"/>
    <x v="4"/>
    <x v="0"/>
    <n v="22000"/>
    <x v="2"/>
    <x v="40"/>
    <n v="16500"/>
    <n v="4400"/>
    <x v="0"/>
    <x v="0"/>
    <s v="Q2"/>
    <x v="1"/>
    <n v="21.05"/>
    <n v="0"/>
    <n v="22000"/>
    <n v="1100"/>
    <n v="24200000"/>
    <n v="0.21052631578947367"/>
    <x v="0"/>
    <x v="7"/>
    <s v="Apr"/>
    <x v="1"/>
    <s v="2024-Apr"/>
    <n v="7"/>
    <s v="FREQUENT"/>
  </r>
  <r>
    <x v="2820"/>
    <d v="2025-08-16T00:00:00"/>
    <x v="435"/>
    <s v="Ananya Das"/>
    <s v="Female"/>
    <n v="45"/>
    <x v="4"/>
    <x v="3"/>
    <s v="P104"/>
    <x v="16"/>
    <x v="4"/>
    <x v="0"/>
    <n v="5000"/>
    <x v="4"/>
    <x v="114"/>
    <n v="3500"/>
    <n v="1000"/>
    <x v="3"/>
    <x v="0"/>
    <s v="Q3"/>
    <x v="1"/>
    <n v="22.22"/>
    <n v="0"/>
    <n v="5000"/>
    <n v="500"/>
    <n v="2500000"/>
    <n v="0.22222222222222221"/>
    <x v="1"/>
    <x v="3"/>
    <s v="Aug"/>
    <x v="2"/>
    <s v="2025-Aug"/>
    <n v="3"/>
    <s v="REGULAR"/>
  </r>
  <r>
    <x v="2821"/>
    <d v="2025-11-03T00:00:00"/>
    <x v="117"/>
    <s v="Akash Gupta"/>
    <s v="Female"/>
    <n v="32"/>
    <x v="11"/>
    <x v="3"/>
    <s v="P303"/>
    <x v="4"/>
    <x v="3"/>
    <x v="0"/>
    <n v="3500"/>
    <x v="1"/>
    <x v="199"/>
    <n v="2300"/>
    <n v="675"/>
    <x v="1"/>
    <x v="0"/>
    <s v="Q4"/>
    <x v="2"/>
    <n v="22.69"/>
    <n v="0"/>
    <n v="3500"/>
    <n v="525"/>
    <n v="1837500"/>
    <n v="0.22689075630252101"/>
    <x v="1"/>
    <x v="10"/>
    <s v="Nov"/>
    <x v="3"/>
    <s v="2025-Nov"/>
    <n v="23"/>
    <s v="FREQUENT"/>
  </r>
  <r>
    <x v="2822"/>
    <d v="2025-05-09T00:00:00"/>
    <x v="483"/>
    <s v="Pooja Das"/>
    <s v="Male"/>
    <n v="59"/>
    <x v="4"/>
    <x v="3"/>
    <s v="P202"/>
    <x v="1"/>
    <x v="1"/>
    <x v="2"/>
    <n v="12000"/>
    <x v="1"/>
    <x v="103"/>
    <n v="18000"/>
    <n v="2400"/>
    <x v="1"/>
    <x v="0"/>
    <s v="Q2"/>
    <x v="1"/>
    <n v="11.76"/>
    <n v="0"/>
    <n v="24000"/>
    <n v="3600"/>
    <n v="86400000"/>
    <n v="0.11764705882352941"/>
    <x v="1"/>
    <x v="1"/>
    <s v="May"/>
    <x v="1"/>
    <s v="2025-May"/>
    <n v="2"/>
    <s v="REGULAR"/>
  </r>
  <r>
    <x v="2823"/>
    <d v="2025-12-11T00:00:00"/>
    <x v="86"/>
    <s v="Rohan Das"/>
    <s v="Female"/>
    <n v="31"/>
    <x v="2"/>
    <x v="2"/>
    <s v="P103"/>
    <x v="19"/>
    <x v="4"/>
    <x v="0"/>
    <n v="2500"/>
    <x v="4"/>
    <x v="79"/>
    <n v="1600"/>
    <n v="650"/>
    <x v="2"/>
    <x v="0"/>
    <s v="Q4"/>
    <x v="1"/>
    <n v="28.89"/>
    <n v="0"/>
    <n v="2500"/>
    <n v="250"/>
    <n v="625000"/>
    <n v="0.28888888888888886"/>
    <x v="1"/>
    <x v="8"/>
    <s v="Dec"/>
    <x v="3"/>
    <s v="2025-Dec"/>
    <n v="13"/>
    <s v="FREQUENT"/>
  </r>
  <r>
    <x v="2824"/>
    <d v="2024-09-07T00:00:00"/>
    <x v="493"/>
    <s v="Karan Patel"/>
    <s v="Male"/>
    <n v="23"/>
    <x v="5"/>
    <x v="0"/>
    <s v="P301"/>
    <x v="21"/>
    <x v="3"/>
    <x v="2"/>
    <n v="900"/>
    <x v="1"/>
    <x v="57"/>
    <n v="1100"/>
    <n v="430"/>
    <x v="1"/>
    <x v="0"/>
    <s v="Q3"/>
    <x v="2"/>
    <n v="28.1"/>
    <n v="0"/>
    <n v="1800"/>
    <n v="270"/>
    <n v="486000"/>
    <n v="0.28104575163398693"/>
    <x v="0"/>
    <x v="9"/>
    <s v="Sep"/>
    <x v="2"/>
    <s v="2024-Sep"/>
    <n v="1"/>
    <s v="REGULAR"/>
  </r>
  <r>
    <x v="2825"/>
    <d v="2024-12-04T00:00:00"/>
    <x v="71"/>
    <s v="Simran Patel"/>
    <s v="Female"/>
    <n v="26"/>
    <x v="10"/>
    <x v="3"/>
    <s v="P501"/>
    <x v="13"/>
    <x v="5"/>
    <x v="1"/>
    <n v="550"/>
    <x v="4"/>
    <x v="98"/>
    <n v="1350"/>
    <n v="135"/>
    <x v="3"/>
    <x v="0"/>
    <s v="Q4"/>
    <x v="0"/>
    <n v="9.09"/>
    <n v="0"/>
    <n v="1650"/>
    <n v="165"/>
    <n v="272250"/>
    <n v="9.0909090909090912E-2"/>
    <x v="0"/>
    <x v="8"/>
    <s v="Dec"/>
    <x v="3"/>
    <s v="2024-Dec"/>
    <n v="26"/>
    <s v="FREQUENT"/>
  </r>
  <r>
    <x v="2826"/>
    <d v="2025-08-31T00:00:00"/>
    <x v="228"/>
    <s v="Priya Singh"/>
    <s v="Male"/>
    <n v="49"/>
    <x v="3"/>
    <x v="1"/>
    <s v="P102"/>
    <x v="11"/>
    <x v="4"/>
    <x v="0"/>
    <n v="28000"/>
    <x v="1"/>
    <x v="66"/>
    <n v="21000"/>
    <n v="2800"/>
    <x v="3"/>
    <x v="0"/>
    <s v="Q3"/>
    <x v="0"/>
    <n v="11.76"/>
    <n v="0"/>
    <n v="28000"/>
    <n v="4200"/>
    <n v="117600000"/>
    <n v="0.11764705882352941"/>
    <x v="1"/>
    <x v="3"/>
    <s v="Aug"/>
    <x v="2"/>
    <s v="2025-Aug"/>
    <n v="16"/>
    <s v="FREQUENT"/>
  </r>
  <r>
    <x v="2827"/>
    <d v="2024-10-22T00:00:00"/>
    <x v="235"/>
    <s v="Varun Kumar"/>
    <s v="Female"/>
    <n v="46"/>
    <x v="2"/>
    <x v="2"/>
    <s v="P101"/>
    <x v="5"/>
    <x v="4"/>
    <x v="0"/>
    <n v="55000"/>
    <x v="0"/>
    <x v="121"/>
    <n v="40000"/>
    <n v="4000"/>
    <x v="1"/>
    <x v="0"/>
    <s v="Q4"/>
    <x v="1"/>
    <n v="9.09"/>
    <n v="0"/>
    <n v="55000"/>
    <n v="11000"/>
    <n v="605000000"/>
    <n v="9.0909090909090912E-2"/>
    <x v="0"/>
    <x v="6"/>
    <s v="Oct"/>
    <x v="3"/>
    <s v="2024-Oct"/>
    <n v="6"/>
    <s v="FREQUENT"/>
  </r>
  <r>
    <x v="2828"/>
    <d v="2025-01-06T00:00:00"/>
    <x v="486"/>
    <s v="Simran Nair"/>
    <s v="Female"/>
    <n v="56"/>
    <x v="6"/>
    <x v="2"/>
    <s v="P703"/>
    <x v="2"/>
    <x v="2"/>
    <x v="0"/>
    <n v="4000"/>
    <x v="3"/>
    <x v="6"/>
    <n v="2900"/>
    <n v="0"/>
    <x v="1"/>
    <x v="2"/>
    <s v="Q1"/>
    <x v="1"/>
    <n v="0"/>
    <n v="-2900"/>
    <n v="4000"/>
    <n v="0"/>
    <n v="0"/>
    <n v="0"/>
    <x v="1"/>
    <x v="11"/>
    <s v="Jan"/>
    <x v="0"/>
    <s v="2025-Jan"/>
    <n v="4"/>
    <s v="OCASSIONAL"/>
  </r>
  <r>
    <x v="2829"/>
    <d v="2024-06-11T00:00:00"/>
    <x v="62"/>
    <s v="Sahil Kumar"/>
    <s v="Female"/>
    <n v="31"/>
    <x v="1"/>
    <x v="1"/>
    <s v="P602"/>
    <x v="18"/>
    <x v="6"/>
    <x v="0"/>
    <n v="3500"/>
    <x v="2"/>
    <x v="101"/>
    <n v="2500"/>
    <n v="825"/>
    <x v="2"/>
    <x v="0"/>
    <s v="Q2"/>
    <x v="2"/>
    <n v="24.81"/>
    <n v="0"/>
    <n v="3500"/>
    <n v="175"/>
    <n v="612500"/>
    <n v="0.24812030075187969"/>
    <x v="0"/>
    <x v="4"/>
    <s v="Jun"/>
    <x v="1"/>
    <s v="2024-Jun"/>
    <n v="12"/>
    <s v="FREQUENT"/>
  </r>
  <r>
    <x v="2830"/>
    <d v="2025-03-26T00:00:00"/>
    <x v="310"/>
    <s v="Ananya Verma"/>
    <s v="Male"/>
    <n v="54"/>
    <x v="3"/>
    <x v="1"/>
    <s v="P702"/>
    <x v="14"/>
    <x v="2"/>
    <x v="2"/>
    <n v="7000"/>
    <x v="3"/>
    <x v="28"/>
    <n v="10400"/>
    <n v="3600"/>
    <x v="1"/>
    <x v="0"/>
    <s v="Q1"/>
    <x v="1"/>
    <n v="25.71"/>
    <n v="0"/>
    <n v="14000"/>
    <n v="0"/>
    <n v="0"/>
    <n v="0.25714285714285712"/>
    <x v="1"/>
    <x v="0"/>
    <s v="Mar"/>
    <x v="0"/>
    <s v="2025-Mar"/>
    <n v="5"/>
    <s v="FREQUENT"/>
  </r>
  <r>
    <x v="2831"/>
    <d v="2025-12-12T00:00:00"/>
    <x v="36"/>
    <s v="Rahul Verma"/>
    <s v="Female"/>
    <n v="54"/>
    <x v="8"/>
    <x v="2"/>
    <s v="P105"/>
    <x v="20"/>
    <x v="4"/>
    <x v="0"/>
    <n v="22000"/>
    <x v="4"/>
    <x v="131"/>
    <n v="16500"/>
    <n v="3300"/>
    <x v="1"/>
    <x v="0"/>
    <s v="Q4"/>
    <x v="2"/>
    <n v="16.670000000000002"/>
    <n v="0"/>
    <n v="22000"/>
    <n v="2200"/>
    <n v="48400000"/>
    <n v="0.16666666666666666"/>
    <x v="1"/>
    <x v="8"/>
    <s v="Dec"/>
    <x v="3"/>
    <s v="2025-Dec"/>
    <n v="6"/>
    <s v="FREQUENT"/>
  </r>
  <r>
    <x v="2832"/>
    <d v="2025-01-28T00:00:00"/>
    <x v="435"/>
    <s v="Ananya Das"/>
    <s v="Female"/>
    <n v="45"/>
    <x v="4"/>
    <x v="3"/>
    <s v="P301"/>
    <x v="21"/>
    <x v="3"/>
    <x v="0"/>
    <n v="900"/>
    <x v="1"/>
    <x v="242"/>
    <n v="550"/>
    <n v="215"/>
    <x v="2"/>
    <x v="0"/>
    <s v="Q1"/>
    <x v="1"/>
    <n v="28.1"/>
    <n v="0"/>
    <n v="900"/>
    <n v="135"/>
    <n v="121500"/>
    <n v="0.28104575163398693"/>
    <x v="1"/>
    <x v="11"/>
    <s v="Jan"/>
    <x v="0"/>
    <s v="2025-Jan"/>
    <n v="3"/>
    <s v="REGULAR"/>
  </r>
  <r>
    <x v="2833"/>
    <d v="2024-08-04T00:00:00"/>
    <x v="88"/>
    <s v="Rahul Verma"/>
    <s v="Male"/>
    <n v="31"/>
    <x v="6"/>
    <x v="2"/>
    <s v="P602"/>
    <x v="18"/>
    <x v="6"/>
    <x v="0"/>
    <n v="3500"/>
    <x v="2"/>
    <x v="101"/>
    <n v="2500"/>
    <n v="825"/>
    <x v="1"/>
    <x v="0"/>
    <s v="Q3"/>
    <x v="1"/>
    <n v="24.81"/>
    <n v="0"/>
    <n v="3500"/>
    <n v="175"/>
    <n v="612500"/>
    <n v="0.24812030075187969"/>
    <x v="0"/>
    <x v="3"/>
    <s v="Aug"/>
    <x v="2"/>
    <s v="2024-Aug"/>
    <n v="12"/>
    <s v="FREQUENT"/>
  </r>
  <r>
    <x v="2834"/>
    <d v="2024-09-22T00:00:00"/>
    <x v="186"/>
    <s v="Neha Sharma"/>
    <s v="Male"/>
    <n v="39"/>
    <x v="7"/>
    <x v="1"/>
    <s v="P401"/>
    <x v="0"/>
    <x v="0"/>
    <x v="2"/>
    <n v="800"/>
    <x v="4"/>
    <x v="24"/>
    <n v="1000"/>
    <n v="440"/>
    <x v="3"/>
    <x v="0"/>
    <s v="Q3"/>
    <x v="2"/>
    <n v="30.56"/>
    <n v="0"/>
    <n v="1600"/>
    <n v="160"/>
    <n v="256000"/>
    <n v="0.30555555555555558"/>
    <x v="0"/>
    <x v="9"/>
    <s v="Sep"/>
    <x v="2"/>
    <s v="2024-Sep"/>
    <n v="5"/>
    <s v="FREQUENT"/>
  </r>
  <r>
    <x v="2835"/>
    <d v="2025-06-13T00:00:00"/>
    <x v="10"/>
    <s v="Pooja Mehta"/>
    <s v="Male"/>
    <n v="36"/>
    <x v="2"/>
    <x v="2"/>
    <s v="P402"/>
    <x v="10"/>
    <x v="0"/>
    <x v="2"/>
    <n v="600"/>
    <x v="2"/>
    <x v="6"/>
    <n v="760"/>
    <n v="0"/>
    <x v="2"/>
    <x v="2"/>
    <s v="Q2"/>
    <x v="0"/>
    <n v="0"/>
    <n v="-760"/>
    <n v="1200"/>
    <n v="60"/>
    <n v="72000"/>
    <n v="0"/>
    <x v="1"/>
    <x v="4"/>
    <s v="Jun"/>
    <x v="1"/>
    <s v="2025-Jun"/>
    <n v="23"/>
    <s v="FREQUENT"/>
  </r>
  <r>
    <x v="2836"/>
    <d v="2024-12-18T00:00:00"/>
    <x v="227"/>
    <s v="Priya Das"/>
    <s v="Male"/>
    <n v="47"/>
    <x v="8"/>
    <x v="2"/>
    <s v="P701"/>
    <x v="8"/>
    <x v="2"/>
    <x v="0"/>
    <n v="4500"/>
    <x v="4"/>
    <x v="22"/>
    <n v="3200"/>
    <n v="850"/>
    <x v="1"/>
    <x v="0"/>
    <s v="Q4"/>
    <x v="1"/>
    <n v="20.99"/>
    <n v="0"/>
    <n v="4500"/>
    <n v="450"/>
    <n v="2025000"/>
    <n v="0.20987654320987653"/>
    <x v="0"/>
    <x v="8"/>
    <s v="Dec"/>
    <x v="3"/>
    <s v="2024-Dec"/>
    <n v="9"/>
    <s v="FREQUENT"/>
  </r>
  <r>
    <x v="2837"/>
    <d v="2024-11-17T00:00:00"/>
    <x v="345"/>
    <s v="Kavya Shah"/>
    <s v="Female"/>
    <n v="30"/>
    <x v="0"/>
    <x v="0"/>
    <s v="P503"/>
    <x v="12"/>
    <x v="5"/>
    <x v="2"/>
    <n v="450"/>
    <x v="2"/>
    <x v="135"/>
    <n v="660"/>
    <n v="195"/>
    <x v="1"/>
    <x v="0"/>
    <s v="Q4"/>
    <x v="2"/>
    <n v="22.81"/>
    <n v="0"/>
    <n v="900"/>
    <n v="45"/>
    <n v="40500"/>
    <n v="0.22807017543859648"/>
    <x v="0"/>
    <x v="10"/>
    <s v="Nov"/>
    <x v="3"/>
    <s v="2024-Nov"/>
    <n v="3"/>
    <s v="REGULAR"/>
  </r>
  <r>
    <x v="2838"/>
    <d v="2025-05-11T00:00:00"/>
    <x v="160"/>
    <s v="Sahil Patel"/>
    <s v="Male"/>
    <n v="59"/>
    <x v="11"/>
    <x v="3"/>
    <s v="P701"/>
    <x v="8"/>
    <x v="2"/>
    <x v="2"/>
    <n v="4500"/>
    <x v="2"/>
    <x v="70"/>
    <n v="6400"/>
    <n v="2150"/>
    <x v="1"/>
    <x v="0"/>
    <s v="Q2"/>
    <x v="0"/>
    <n v="25.15"/>
    <n v="0"/>
    <n v="9000"/>
    <n v="450"/>
    <n v="4050000"/>
    <n v="0.25146198830409355"/>
    <x v="1"/>
    <x v="1"/>
    <s v="May"/>
    <x v="1"/>
    <s v="2025-May"/>
    <n v="19"/>
    <s v="FREQUENT"/>
  </r>
  <r>
    <x v="2839"/>
    <d v="2024-06-28T00:00:00"/>
    <x v="32"/>
    <s v="Varun Singh"/>
    <s v="Female"/>
    <n v="40"/>
    <x v="2"/>
    <x v="2"/>
    <s v="P502"/>
    <x v="7"/>
    <x v="5"/>
    <x v="1"/>
    <n v="700"/>
    <x v="4"/>
    <x v="19"/>
    <n v="1710"/>
    <n v="180"/>
    <x v="0"/>
    <x v="0"/>
    <s v="Q2"/>
    <x v="0"/>
    <n v="9.52"/>
    <n v="0"/>
    <n v="2100"/>
    <n v="210"/>
    <n v="441000"/>
    <n v="9.5238095238095233E-2"/>
    <x v="0"/>
    <x v="4"/>
    <s v="Jun"/>
    <x v="1"/>
    <s v="2024-Jun"/>
    <n v="10"/>
    <s v="FREQUENT"/>
  </r>
  <r>
    <x v="2840"/>
    <d v="2024-03-07T00:00:00"/>
    <x v="7"/>
    <s v="Ananya Patel"/>
    <s v="Female"/>
    <n v="33"/>
    <x v="7"/>
    <x v="1"/>
    <s v="P303"/>
    <x v="4"/>
    <x v="3"/>
    <x v="0"/>
    <n v="3500"/>
    <x v="2"/>
    <x v="101"/>
    <n v="2300"/>
    <n v="1025"/>
    <x v="1"/>
    <x v="0"/>
    <s v="Q1"/>
    <x v="0"/>
    <n v="30.83"/>
    <n v="0"/>
    <n v="3500"/>
    <n v="175"/>
    <n v="612500"/>
    <n v="0.30827067669172931"/>
    <x v="0"/>
    <x v="0"/>
    <s v="Mar"/>
    <x v="0"/>
    <s v="2024-Mar"/>
    <n v="16"/>
    <s v="FREQUENT"/>
  </r>
  <r>
    <x v="2841"/>
    <d v="2024-06-02T00:00:00"/>
    <x v="128"/>
    <s v="Meera Das"/>
    <s v="Female"/>
    <n v="48"/>
    <x v="9"/>
    <x v="0"/>
    <s v="P301"/>
    <x v="21"/>
    <x v="3"/>
    <x v="2"/>
    <n v="900"/>
    <x v="2"/>
    <x v="204"/>
    <n v="1100"/>
    <n v="610"/>
    <x v="2"/>
    <x v="0"/>
    <s v="Q2"/>
    <x v="0"/>
    <n v="35.67"/>
    <n v="0"/>
    <n v="1800"/>
    <n v="90"/>
    <n v="162000"/>
    <n v="0.35672514619883039"/>
    <x v="0"/>
    <x v="4"/>
    <s v="Jun"/>
    <x v="1"/>
    <s v="2024-Jun"/>
    <n v="18"/>
    <s v="FREQUENT"/>
  </r>
  <r>
    <x v="2842"/>
    <d v="2024-05-02T00:00:00"/>
    <x v="231"/>
    <s v="Amit Kumar"/>
    <s v="Male"/>
    <n v="36"/>
    <x v="10"/>
    <x v="3"/>
    <s v="P701"/>
    <x v="8"/>
    <x v="2"/>
    <x v="0"/>
    <n v="4500"/>
    <x v="0"/>
    <x v="87"/>
    <n v="3200"/>
    <n v="400"/>
    <x v="1"/>
    <x v="0"/>
    <s v="Q2"/>
    <x v="1"/>
    <n v="11.11"/>
    <n v="0"/>
    <n v="4500"/>
    <n v="900"/>
    <n v="4050000"/>
    <n v="0.1111111111111111"/>
    <x v="0"/>
    <x v="1"/>
    <s v="May"/>
    <x v="1"/>
    <s v="2024-May"/>
    <n v="5"/>
    <s v="FREQUENT"/>
  </r>
  <r>
    <x v="2843"/>
    <d v="2025-08-06T00:00:00"/>
    <x v="215"/>
    <s v="Vikram Mehta"/>
    <s v="Male"/>
    <n v="48"/>
    <x v="11"/>
    <x v="3"/>
    <s v="P701"/>
    <x v="8"/>
    <x v="2"/>
    <x v="2"/>
    <n v="4500"/>
    <x v="1"/>
    <x v="122"/>
    <n v="6400"/>
    <n v="1250"/>
    <x v="0"/>
    <x v="0"/>
    <s v="Q3"/>
    <x v="0"/>
    <n v="16.34"/>
    <n v="0"/>
    <n v="9000"/>
    <n v="1350"/>
    <n v="12150000"/>
    <n v="0.16339869281045752"/>
    <x v="1"/>
    <x v="3"/>
    <s v="Aug"/>
    <x v="2"/>
    <s v="2025-Aug"/>
    <n v="14"/>
    <s v="FREQUENT"/>
  </r>
  <r>
    <x v="2844"/>
    <d v="2025-06-20T00:00:00"/>
    <x v="462"/>
    <s v="Priya Mishra"/>
    <s v="Male"/>
    <n v="31"/>
    <x v="8"/>
    <x v="2"/>
    <s v="P203"/>
    <x v="3"/>
    <x v="1"/>
    <x v="0"/>
    <n v="35000"/>
    <x v="4"/>
    <x v="153"/>
    <n v="27000"/>
    <n v="4500"/>
    <x v="3"/>
    <x v="0"/>
    <s v="Q2"/>
    <x v="1"/>
    <n v="14.29"/>
    <n v="0"/>
    <n v="35000"/>
    <n v="3500"/>
    <n v="122500000"/>
    <n v="0.14285714285714285"/>
    <x v="1"/>
    <x v="4"/>
    <s v="Jun"/>
    <x v="1"/>
    <s v="2025-Jun"/>
    <n v="5"/>
    <s v="FREQUENT"/>
  </r>
  <r>
    <x v="2845"/>
    <d v="2024-02-03T00:00:00"/>
    <x v="71"/>
    <s v="Simran Patel"/>
    <s v="Female"/>
    <n v="26"/>
    <x v="10"/>
    <x v="3"/>
    <s v="P402"/>
    <x v="10"/>
    <x v="0"/>
    <x v="0"/>
    <n v="600"/>
    <x v="4"/>
    <x v="269"/>
    <n v="380"/>
    <n v="-160"/>
    <x v="2"/>
    <x v="1"/>
    <s v="Q1"/>
    <x v="0"/>
    <n v="29.63"/>
    <n v="-760"/>
    <n v="600"/>
    <n v="60"/>
    <n v="36000"/>
    <n v="0.29629629629629628"/>
    <x v="0"/>
    <x v="5"/>
    <s v="Feb"/>
    <x v="0"/>
    <s v="2024-Feb"/>
    <n v="26"/>
    <s v="FREQUENT"/>
  </r>
  <r>
    <x v="2846"/>
    <d v="2025-06-03T00:00:00"/>
    <x v="110"/>
    <s v="Simran Joshi"/>
    <s v="Female"/>
    <n v="26"/>
    <x v="9"/>
    <x v="0"/>
    <s v="P103"/>
    <x v="19"/>
    <x v="4"/>
    <x v="0"/>
    <n v="2500"/>
    <x v="1"/>
    <x v="319"/>
    <n v="1600"/>
    <n v="-525"/>
    <x v="1"/>
    <x v="1"/>
    <s v="Q2"/>
    <x v="0"/>
    <n v="24.71"/>
    <n v="-3200"/>
    <n v="2500"/>
    <n v="375"/>
    <n v="937500"/>
    <n v="0.24705882352941178"/>
    <x v="1"/>
    <x v="4"/>
    <s v="Jun"/>
    <x v="1"/>
    <s v="2025-Jun"/>
    <n v="18"/>
    <s v="FREQUENT"/>
  </r>
  <r>
    <x v="2847"/>
    <d v="2025-07-04T00:00:00"/>
    <x v="23"/>
    <s v="Priya Reddy"/>
    <s v="Male"/>
    <n v="57"/>
    <x v="6"/>
    <x v="2"/>
    <s v="P103"/>
    <x v="19"/>
    <x v="4"/>
    <x v="0"/>
    <n v="2500"/>
    <x v="4"/>
    <x v="79"/>
    <n v="1600"/>
    <n v="650"/>
    <x v="4"/>
    <x v="0"/>
    <s v="Q3"/>
    <x v="2"/>
    <n v="28.89"/>
    <n v="0"/>
    <n v="2500"/>
    <n v="250"/>
    <n v="625000"/>
    <n v="0.28888888888888886"/>
    <x v="1"/>
    <x v="2"/>
    <s v="Jul"/>
    <x v="2"/>
    <s v="2025-Jul"/>
    <n v="14"/>
    <s v="FREQUENT"/>
  </r>
  <r>
    <x v="2848"/>
    <d v="2025-08-03T00:00:00"/>
    <x v="494"/>
    <s v="Rohan Joshi"/>
    <s v="Male"/>
    <n v="33"/>
    <x v="11"/>
    <x v="3"/>
    <s v="P503"/>
    <x v="12"/>
    <x v="5"/>
    <x v="1"/>
    <n v="450"/>
    <x v="3"/>
    <x v="29"/>
    <n v="990"/>
    <n v="360"/>
    <x v="1"/>
    <x v="0"/>
    <s v="Q3"/>
    <x v="2"/>
    <n v="26.67"/>
    <n v="0"/>
    <n v="1350"/>
    <n v="0"/>
    <n v="0"/>
    <n v="0.26666666666666666"/>
    <x v="1"/>
    <x v="3"/>
    <s v="Aug"/>
    <x v="2"/>
    <s v="2025-Aug"/>
    <n v="1"/>
    <s v="REGULAR"/>
  </r>
  <r>
    <x v="2849"/>
    <d v="2024-07-06T00:00:00"/>
    <x v="135"/>
    <s v="Karan Singh"/>
    <s v="Female"/>
    <n v="47"/>
    <x v="5"/>
    <x v="0"/>
    <s v="P703"/>
    <x v="2"/>
    <x v="2"/>
    <x v="0"/>
    <n v="4000"/>
    <x v="2"/>
    <x v="2"/>
    <n v="2900"/>
    <n v="900"/>
    <x v="0"/>
    <x v="0"/>
    <s v="Q3"/>
    <x v="1"/>
    <n v="23.68"/>
    <n v="0"/>
    <n v="4000"/>
    <n v="200"/>
    <n v="800000"/>
    <n v="0.23684210526315788"/>
    <x v="0"/>
    <x v="2"/>
    <s v="Jul"/>
    <x v="2"/>
    <s v="2024-Jul"/>
    <n v="9"/>
    <s v="FREQUENT"/>
  </r>
  <r>
    <x v="2850"/>
    <d v="2024-08-21T00:00:00"/>
    <x v="29"/>
    <s v="Karan Shah"/>
    <s v="Female"/>
    <n v="39"/>
    <x v="5"/>
    <x v="0"/>
    <s v="P703"/>
    <x v="2"/>
    <x v="2"/>
    <x v="0"/>
    <n v="4000"/>
    <x v="2"/>
    <x v="2"/>
    <n v="2900"/>
    <n v="900"/>
    <x v="3"/>
    <x v="0"/>
    <s v="Q3"/>
    <x v="0"/>
    <n v="23.68"/>
    <n v="0"/>
    <n v="4000"/>
    <n v="200"/>
    <n v="800000"/>
    <n v="0.23684210526315788"/>
    <x v="0"/>
    <x v="3"/>
    <s v="Aug"/>
    <x v="2"/>
    <s v="2024-Aug"/>
    <n v="37"/>
    <s v="FREQUENT"/>
  </r>
  <r>
    <x v="2851"/>
    <d v="2025-09-15T00:00:00"/>
    <x v="160"/>
    <s v="Sahil Patel"/>
    <s v="Male"/>
    <n v="59"/>
    <x v="11"/>
    <x v="3"/>
    <s v="P301"/>
    <x v="21"/>
    <x v="3"/>
    <x v="0"/>
    <n v="900"/>
    <x v="4"/>
    <x v="89"/>
    <n v="550"/>
    <n v="260"/>
    <x v="2"/>
    <x v="0"/>
    <s v="Q3"/>
    <x v="0"/>
    <n v="32.1"/>
    <n v="0"/>
    <n v="900"/>
    <n v="90"/>
    <n v="81000"/>
    <n v="0.32098765432098764"/>
    <x v="1"/>
    <x v="9"/>
    <s v="Sep"/>
    <x v="2"/>
    <s v="2025-Sep"/>
    <n v="19"/>
    <s v="FREQUENT"/>
  </r>
  <r>
    <x v="2852"/>
    <d v="2024-07-13T00:00:00"/>
    <x v="34"/>
    <s v="Karan Mishra"/>
    <s v="Female"/>
    <n v="30"/>
    <x v="0"/>
    <x v="0"/>
    <s v="P103"/>
    <x v="19"/>
    <x v="4"/>
    <x v="0"/>
    <n v="2500"/>
    <x v="4"/>
    <x v="79"/>
    <n v="1600"/>
    <n v="650"/>
    <x v="0"/>
    <x v="0"/>
    <s v="Q3"/>
    <x v="2"/>
    <n v="28.89"/>
    <n v="0"/>
    <n v="2500"/>
    <n v="250"/>
    <n v="625000"/>
    <n v="0.28888888888888886"/>
    <x v="0"/>
    <x v="2"/>
    <s v="Jul"/>
    <x v="2"/>
    <s v="2024-Jul"/>
    <n v="21"/>
    <s v="FREQUENT"/>
  </r>
  <r>
    <x v="2853"/>
    <d v="2024-11-06T00:00:00"/>
    <x v="312"/>
    <s v="Aditya Nair"/>
    <s v="Female"/>
    <n v="24"/>
    <x v="2"/>
    <x v="2"/>
    <s v="P102"/>
    <x v="11"/>
    <x v="4"/>
    <x v="2"/>
    <n v="28000"/>
    <x v="4"/>
    <x v="223"/>
    <n v="42000"/>
    <n v="8400"/>
    <x v="1"/>
    <x v="0"/>
    <s v="Q4"/>
    <x v="1"/>
    <n v="16.670000000000002"/>
    <n v="0"/>
    <n v="56000"/>
    <n v="5600"/>
    <n v="313600000"/>
    <n v="0.16666666666666666"/>
    <x v="0"/>
    <x v="10"/>
    <s v="Nov"/>
    <x v="3"/>
    <s v="2024-Nov"/>
    <n v="5"/>
    <s v="FREQUENT"/>
  </r>
  <r>
    <x v="2854"/>
    <d v="2025-08-18T00:00:00"/>
    <x v="187"/>
    <s v="Meera Shah"/>
    <s v="Male"/>
    <n v="47"/>
    <x v="0"/>
    <x v="0"/>
    <s v="P502"/>
    <x v="7"/>
    <x v="5"/>
    <x v="2"/>
    <n v="700"/>
    <x v="2"/>
    <x v="7"/>
    <n v="1140"/>
    <n v="190"/>
    <x v="2"/>
    <x v="0"/>
    <s v="Q3"/>
    <x v="1"/>
    <n v="14.29"/>
    <n v="0"/>
    <n v="1400"/>
    <n v="70"/>
    <n v="98000"/>
    <n v="0.14285714285714285"/>
    <x v="1"/>
    <x v="3"/>
    <s v="Aug"/>
    <x v="2"/>
    <s v="2025-Aug"/>
    <n v="9"/>
    <s v="FREQUENT"/>
  </r>
  <r>
    <x v="2855"/>
    <d v="2024-02-22T00:00:00"/>
    <x v="24"/>
    <s v="Rohan Malhotra"/>
    <s v="Male"/>
    <n v="59"/>
    <x v="0"/>
    <x v="0"/>
    <s v="P303"/>
    <x v="4"/>
    <x v="3"/>
    <x v="0"/>
    <n v="3500"/>
    <x v="2"/>
    <x v="101"/>
    <n v="2300"/>
    <n v="1025"/>
    <x v="3"/>
    <x v="0"/>
    <s v="Q1"/>
    <x v="1"/>
    <n v="30.83"/>
    <n v="0"/>
    <n v="3500"/>
    <n v="175"/>
    <n v="612500"/>
    <n v="0.30827067669172931"/>
    <x v="0"/>
    <x v="5"/>
    <s v="Feb"/>
    <x v="0"/>
    <s v="2024-Feb"/>
    <n v="14"/>
    <s v="FREQUENT"/>
  </r>
  <r>
    <x v="2856"/>
    <d v="2025-05-04T00:00:00"/>
    <x v="113"/>
    <s v="Akash Gupta"/>
    <s v="Male"/>
    <n v="52"/>
    <x v="8"/>
    <x v="2"/>
    <s v="P104"/>
    <x v="16"/>
    <x v="4"/>
    <x v="2"/>
    <n v="5000"/>
    <x v="0"/>
    <x v="23"/>
    <n v="7000"/>
    <n v="1000"/>
    <x v="2"/>
    <x v="0"/>
    <s v="Q2"/>
    <x v="0"/>
    <n v="12.5"/>
    <n v="0"/>
    <n v="10000"/>
    <n v="2000"/>
    <n v="20000000"/>
    <n v="0.125"/>
    <x v="1"/>
    <x v="1"/>
    <s v="May"/>
    <x v="1"/>
    <s v="2025-May"/>
    <n v="20"/>
    <s v="FREQUENT"/>
  </r>
  <r>
    <x v="2857"/>
    <d v="2024-04-12T00:00:00"/>
    <x v="241"/>
    <s v="Varun Kumar"/>
    <s v="Male"/>
    <n v="52"/>
    <x v="2"/>
    <x v="2"/>
    <s v="P601"/>
    <x v="17"/>
    <x v="6"/>
    <x v="2"/>
    <n v="3000"/>
    <x v="1"/>
    <x v="260"/>
    <n v="4200"/>
    <n v="900"/>
    <x v="2"/>
    <x v="0"/>
    <s v="Q2"/>
    <x v="0"/>
    <n v="17.649999999999999"/>
    <n v="0"/>
    <n v="6000"/>
    <n v="900"/>
    <n v="5400000"/>
    <n v="0.17647058823529413"/>
    <x v="0"/>
    <x v="7"/>
    <s v="Apr"/>
    <x v="1"/>
    <s v="2024-Apr"/>
    <n v="23"/>
    <s v="FREQUENT"/>
  </r>
  <r>
    <x v="2858"/>
    <d v="2024-11-03T00:00:00"/>
    <x v="188"/>
    <s v="Arjun Singh"/>
    <s v="Male"/>
    <n v="21"/>
    <x v="11"/>
    <x v="3"/>
    <s v="P602"/>
    <x v="18"/>
    <x v="6"/>
    <x v="0"/>
    <n v="3500"/>
    <x v="2"/>
    <x v="101"/>
    <n v="2500"/>
    <n v="825"/>
    <x v="1"/>
    <x v="0"/>
    <s v="Q4"/>
    <x v="1"/>
    <n v="24.81"/>
    <n v="0"/>
    <n v="3500"/>
    <n v="175"/>
    <n v="612500"/>
    <n v="0.24812030075187969"/>
    <x v="0"/>
    <x v="10"/>
    <s v="Nov"/>
    <x v="3"/>
    <s v="2024-Nov"/>
    <n v="17"/>
    <s v="FREQUENT"/>
  </r>
  <r>
    <x v="2859"/>
    <d v="2024-04-24T00:00:00"/>
    <x v="91"/>
    <s v="Priya Joshi"/>
    <s v="Male"/>
    <n v="21"/>
    <x v="10"/>
    <x v="3"/>
    <s v="P501"/>
    <x v="13"/>
    <x v="5"/>
    <x v="2"/>
    <n v="550"/>
    <x v="4"/>
    <x v="33"/>
    <n v="900"/>
    <n v="90"/>
    <x v="3"/>
    <x v="0"/>
    <s v="Q2"/>
    <x v="0"/>
    <n v="9.09"/>
    <n v="0"/>
    <n v="1100"/>
    <n v="110"/>
    <n v="121000"/>
    <n v="9.0909090909090912E-2"/>
    <x v="0"/>
    <x v="7"/>
    <s v="Apr"/>
    <x v="1"/>
    <s v="2024-Apr"/>
    <n v="17"/>
    <s v="FREQUENT"/>
  </r>
  <r>
    <x v="2860"/>
    <d v="2025-10-12T00:00:00"/>
    <x v="269"/>
    <s v="Amit Singh"/>
    <s v="Female"/>
    <n v="52"/>
    <x v="7"/>
    <x v="1"/>
    <s v="P603"/>
    <x v="22"/>
    <x v="6"/>
    <x v="0"/>
    <n v="1200"/>
    <x v="4"/>
    <x v="271"/>
    <n v="800"/>
    <n v="-280"/>
    <x v="3"/>
    <x v="1"/>
    <s v="Q4"/>
    <x v="0"/>
    <n v="25.93"/>
    <n v="-1600"/>
    <n v="1200"/>
    <n v="120"/>
    <n v="144000"/>
    <n v="0.25925925925925924"/>
    <x v="1"/>
    <x v="6"/>
    <s v="Oct"/>
    <x v="3"/>
    <s v="2025-Oct"/>
    <n v="15"/>
    <s v="FREQUENT"/>
  </r>
  <r>
    <x v="2861"/>
    <d v="2024-09-14T00:00:00"/>
    <x v="181"/>
    <s v="Rohan Nair"/>
    <s v="Male"/>
    <n v="43"/>
    <x v="4"/>
    <x v="3"/>
    <s v="P403"/>
    <x v="6"/>
    <x v="0"/>
    <x v="0"/>
    <n v="2500"/>
    <x v="4"/>
    <x v="79"/>
    <n v="1500"/>
    <n v="750"/>
    <x v="2"/>
    <x v="0"/>
    <s v="Q3"/>
    <x v="0"/>
    <n v="33.33"/>
    <n v="0"/>
    <n v="2500"/>
    <n v="250"/>
    <n v="625000"/>
    <n v="0.33333333333333331"/>
    <x v="0"/>
    <x v="9"/>
    <s v="Sep"/>
    <x v="2"/>
    <s v="2024-Sep"/>
    <n v="16"/>
    <s v="FREQUENT"/>
  </r>
  <r>
    <x v="2862"/>
    <d v="2024-06-29T00:00:00"/>
    <x v="110"/>
    <s v="Simran Joshi"/>
    <s v="Female"/>
    <n v="26"/>
    <x v="9"/>
    <x v="0"/>
    <s v="P303"/>
    <x v="4"/>
    <x v="3"/>
    <x v="0"/>
    <n v="3500"/>
    <x v="2"/>
    <x v="101"/>
    <n v="2300"/>
    <n v="1025"/>
    <x v="2"/>
    <x v="0"/>
    <s v="Q2"/>
    <x v="0"/>
    <n v="30.83"/>
    <n v="0"/>
    <n v="3500"/>
    <n v="175"/>
    <n v="612500"/>
    <n v="0.30827067669172931"/>
    <x v="0"/>
    <x v="4"/>
    <s v="Jun"/>
    <x v="1"/>
    <s v="2024-Jun"/>
    <n v="18"/>
    <s v="FREQUENT"/>
  </r>
  <r>
    <x v="2863"/>
    <d v="2025-10-22T00:00:00"/>
    <x v="409"/>
    <s v="Rohan Mishra"/>
    <s v="Male"/>
    <n v="26"/>
    <x v="11"/>
    <x v="3"/>
    <s v="P302"/>
    <x v="15"/>
    <x v="3"/>
    <x v="1"/>
    <n v="2200"/>
    <x v="3"/>
    <x v="205"/>
    <n v="4200"/>
    <n v="2400"/>
    <x v="1"/>
    <x v="0"/>
    <s v="Q4"/>
    <x v="2"/>
    <n v="36.36"/>
    <n v="0"/>
    <n v="6600"/>
    <n v="0"/>
    <n v="0"/>
    <n v="0.36363636363636365"/>
    <x v="1"/>
    <x v="6"/>
    <s v="Oct"/>
    <x v="3"/>
    <s v="2025-Oct"/>
    <n v="6"/>
    <s v="FREQUENT"/>
  </r>
  <r>
    <x v="2864"/>
    <d v="2024-12-15T00:00:00"/>
    <x v="25"/>
    <s v="Rahul Mishra"/>
    <s v="Female"/>
    <n v="54"/>
    <x v="2"/>
    <x v="2"/>
    <s v="P301"/>
    <x v="21"/>
    <x v="3"/>
    <x v="0"/>
    <n v="900"/>
    <x v="4"/>
    <x v="89"/>
    <n v="550"/>
    <n v="260"/>
    <x v="3"/>
    <x v="0"/>
    <s v="Q4"/>
    <x v="0"/>
    <n v="32.1"/>
    <n v="0"/>
    <n v="900"/>
    <n v="90"/>
    <n v="81000"/>
    <n v="0.32098765432098764"/>
    <x v="0"/>
    <x v="8"/>
    <s v="Dec"/>
    <x v="3"/>
    <s v="2024-Dec"/>
    <n v="22"/>
    <s v="FREQUENT"/>
  </r>
  <r>
    <x v="2865"/>
    <d v="2025-10-02T00:00:00"/>
    <x v="252"/>
    <s v="Simran Malhotra"/>
    <s v="Female"/>
    <n v="43"/>
    <x v="5"/>
    <x v="0"/>
    <s v="P501"/>
    <x v="13"/>
    <x v="5"/>
    <x v="2"/>
    <n v="550"/>
    <x v="1"/>
    <x v="233"/>
    <n v="900"/>
    <n v="35"/>
    <x v="1"/>
    <x v="0"/>
    <s v="Q4"/>
    <x v="0"/>
    <n v="3.74"/>
    <n v="0"/>
    <n v="1100"/>
    <n v="165"/>
    <n v="181500"/>
    <n v="3.7433155080213901E-2"/>
    <x v="1"/>
    <x v="6"/>
    <s v="Oct"/>
    <x v="3"/>
    <s v="2025-Oct"/>
    <n v="11"/>
    <s v="FREQUENT"/>
  </r>
  <r>
    <x v="2866"/>
    <d v="2024-07-05T00:00:00"/>
    <x v="12"/>
    <s v="Meera Malhotra"/>
    <s v="Male"/>
    <n v="42"/>
    <x v="8"/>
    <x v="2"/>
    <s v="P502"/>
    <x v="7"/>
    <x v="5"/>
    <x v="2"/>
    <n v="700"/>
    <x v="2"/>
    <x v="6"/>
    <n v="1140"/>
    <n v="0"/>
    <x v="1"/>
    <x v="2"/>
    <s v="Q3"/>
    <x v="0"/>
    <n v="0"/>
    <n v="-1140"/>
    <n v="1400"/>
    <n v="70"/>
    <n v="98000"/>
    <n v="0"/>
    <x v="0"/>
    <x v="2"/>
    <s v="Jul"/>
    <x v="2"/>
    <s v="2024-Jul"/>
    <n v="21"/>
    <s v="FREQUENT"/>
  </r>
  <r>
    <x v="2867"/>
    <d v="2025-06-05T00:00:00"/>
    <x v="30"/>
    <s v="Sneha Mishra"/>
    <s v="Male"/>
    <n v="56"/>
    <x v="7"/>
    <x v="1"/>
    <s v="P502"/>
    <x v="7"/>
    <x v="5"/>
    <x v="2"/>
    <n v="700"/>
    <x v="1"/>
    <x v="188"/>
    <n v="1140"/>
    <n v="50"/>
    <x v="2"/>
    <x v="0"/>
    <s v="Q2"/>
    <x v="0"/>
    <n v="4.2"/>
    <n v="0"/>
    <n v="1400"/>
    <n v="210"/>
    <n v="294000"/>
    <n v="4.2016806722689079E-2"/>
    <x v="1"/>
    <x v="4"/>
    <s v="Jun"/>
    <x v="1"/>
    <s v="2025-Jun"/>
    <n v="25"/>
    <s v="FREQUENT"/>
  </r>
  <r>
    <x v="2868"/>
    <d v="2025-03-18T00:00:00"/>
    <x v="495"/>
    <s v="Amit Iyer"/>
    <s v="Male"/>
    <n v="25"/>
    <x v="4"/>
    <x v="3"/>
    <s v="P702"/>
    <x v="14"/>
    <x v="2"/>
    <x v="0"/>
    <n v="7000"/>
    <x v="2"/>
    <x v="6"/>
    <n v="5200"/>
    <n v="0"/>
    <x v="1"/>
    <x v="2"/>
    <s v="Q1"/>
    <x v="2"/>
    <n v="0"/>
    <n v="-5200"/>
    <n v="7000"/>
    <n v="350"/>
    <n v="2450000"/>
    <n v="0"/>
    <x v="1"/>
    <x v="0"/>
    <s v="Mar"/>
    <x v="0"/>
    <s v="2025-Mar"/>
    <n v="1"/>
    <s v="REGULAR"/>
  </r>
  <r>
    <x v="2869"/>
    <d v="2025-03-29T00:00:00"/>
    <x v="163"/>
    <s v="Riya Mehta"/>
    <s v="Female"/>
    <n v="50"/>
    <x v="10"/>
    <x v="3"/>
    <s v="P303"/>
    <x v="4"/>
    <x v="3"/>
    <x v="0"/>
    <n v="3500"/>
    <x v="4"/>
    <x v="30"/>
    <n v="2300"/>
    <n v="850"/>
    <x v="2"/>
    <x v="0"/>
    <s v="Q1"/>
    <x v="0"/>
    <n v="26.98"/>
    <n v="0"/>
    <n v="3500"/>
    <n v="350"/>
    <n v="1225000"/>
    <n v="0.26984126984126983"/>
    <x v="1"/>
    <x v="0"/>
    <s v="Mar"/>
    <x v="0"/>
    <s v="2025-Mar"/>
    <n v="20"/>
    <s v="FREQUENT"/>
  </r>
  <r>
    <x v="2870"/>
    <d v="2024-07-06T00:00:00"/>
    <x v="302"/>
    <s v="Akash Singh"/>
    <s v="Female"/>
    <n v="34"/>
    <x v="9"/>
    <x v="0"/>
    <s v="P202"/>
    <x v="1"/>
    <x v="1"/>
    <x v="2"/>
    <n v="12000"/>
    <x v="4"/>
    <x v="134"/>
    <n v="18000"/>
    <n v="3600"/>
    <x v="3"/>
    <x v="0"/>
    <s v="Q3"/>
    <x v="2"/>
    <n v="16.670000000000002"/>
    <n v="0"/>
    <n v="24000"/>
    <n v="2400"/>
    <n v="57600000"/>
    <n v="0.16666666666666666"/>
    <x v="0"/>
    <x v="2"/>
    <s v="Jul"/>
    <x v="2"/>
    <s v="2024-Jul"/>
    <n v="3"/>
    <s v="REGULAR"/>
  </r>
  <r>
    <x v="2871"/>
    <d v="2024-08-06T00:00:00"/>
    <x v="382"/>
    <s v="Aditya Gupta"/>
    <s v="Male"/>
    <n v="38"/>
    <x v="10"/>
    <x v="3"/>
    <s v="P302"/>
    <x v="15"/>
    <x v="3"/>
    <x v="2"/>
    <n v="2200"/>
    <x v="2"/>
    <x v="91"/>
    <n v="2800"/>
    <n v="1380"/>
    <x v="2"/>
    <x v="0"/>
    <s v="Q3"/>
    <x v="1"/>
    <n v="33.01"/>
    <n v="0"/>
    <n v="4400"/>
    <n v="220"/>
    <n v="968000"/>
    <n v="0.33014354066985646"/>
    <x v="0"/>
    <x v="3"/>
    <s v="Aug"/>
    <x v="2"/>
    <s v="2024-Aug"/>
    <n v="6"/>
    <s v="FREQUENT"/>
  </r>
  <r>
    <x v="2872"/>
    <d v="2025-06-27T00:00:00"/>
    <x v="275"/>
    <s v="Vikram Reddy"/>
    <s v="Female"/>
    <n v="46"/>
    <x v="8"/>
    <x v="2"/>
    <s v="P502"/>
    <x v="7"/>
    <x v="5"/>
    <x v="3"/>
    <n v="700"/>
    <x v="2"/>
    <x v="75"/>
    <n v="2280"/>
    <n v="380"/>
    <x v="1"/>
    <x v="0"/>
    <s v="Q2"/>
    <x v="0"/>
    <n v="14.29"/>
    <n v="0"/>
    <n v="2800"/>
    <n v="140"/>
    <n v="392000"/>
    <n v="0.14285714285714285"/>
    <x v="1"/>
    <x v="4"/>
    <s v="Jun"/>
    <x v="1"/>
    <s v="2025-Jun"/>
    <n v="12"/>
    <s v="FREQUENT"/>
  </r>
  <r>
    <x v="2873"/>
    <d v="2025-09-16T00:00:00"/>
    <x v="365"/>
    <s v="Sahil Patel"/>
    <s v="Male"/>
    <n v="44"/>
    <x v="6"/>
    <x v="2"/>
    <s v="P202"/>
    <x v="1"/>
    <x v="1"/>
    <x v="0"/>
    <n v="12000"/>
    <x v="4"/>
    <x v="116"/>
    <n v="9000"/>
    <n v="1800"/>
    <x v="2"/>
    <x v="0"/>
    <s v="Q3"/>
    <x v="2"/>
    <n v="16.670000000000002"/>
    <n v="0"/>
    <n v="12000"/>
    <n v="1200"/>
    <n v="14400000"/>
    <n v="0.16666666666666666"/>
    <x v="1"/>
    <x v="9"/>
    <s v="Sep"/>
    <x v="2"/>
    <s v="2025-Sep"/>
    <n v="4"/>
    <s v="OCASSIONAL"/>
  </r>
  <r>
    <x v="2874"/>
    <d v="2024-06-09T00:00:00"/>
    <x v="126"/>
    <s v="Arjun Mishra"/>
    <s v="Female"/>
    <n v="45"/>
    <x v="0"/>
    <x v="0"/>
    <s v="P202"/>
    <x v="1"/>
    <x v="1"/>
    <x v="2"/>
    <n v="12000"/>
    <x v="2"/>
    <x v="228"/>
    <n v="18000"/>
    <n v="4800"/>
    <x v="3"/>
    <x v="0"/>
    <s v="Q2"/>
    <x v="1"/>
    <n v="21.05"/>
    <n v="0"/>
    <n v="24000"/>
    <n v="1200"/>
    <n v="28800000"/>
    <n v="0.21052631578947367"/>
    <x v="0"/>
    <x v="4"/>
    <s v="Jun"/>
    <x v="1"/>
    <s v="2024-Jun"/>
    <n v="4"/>
    <s v="OCASSIONAL"/>
  </r>
  <r>
    <x v="2875"/>
    <d v="2024-06-10T00:00:00"/>
    <x v="215"/>
    <s v="Vikram Mehta"/>
    <s v="Male"/>
    <n v="48"/>
    <x v="11"/>
    <x v="3"/>
    <s v="P603"/>
    <x v="22"/>
    <x v="6"/>
    <x v="0"/>
    <n v="1200"/>
    <x v="2"/>
    <x v="160"/>
    <n v="800"/>
    <n v="340"/>
    <x v="3"/>
    <x v="0"/>
    <s v="Q2"/>
    <x v="0"/>
    <n v="29.82"/>
    <n v="0"/>
    <n v="1200"/>
    <n v="60"/>
    <n v="72000"/>
    <n v="0.2982456140350877"/>
    <x v="0"/>
    <x v="4"/>
    <s v="Jun"/>
    <x v="1"/>
    <s v="2024-Jun"/>
    <n v="14"/>
    <s v="FREQUENT"/>
  </r>
  <r>
    <x v="2876"/>
    <d v="2025-06-12T00:00:00"/>
    <x v="476"/>
    <s v="Arjun Das"/>
    <s v="Female"/>
    <n v="46"/>
    <x v="2"/>
    <x v="2"/>
    <s v="P502"/>
    <x v="7"/>
    <x v="5"/>
    <x v="2"/>
    <n v="700"/>
    <x v="2"/>
    <x v="7"/>
    <n v="1140"/>
    <n v="190"/>
    <x v="3"/>
    <x v="0"/>
    <s v="Q2"/>
    <x v="2"/>
    <n v="14.29"/>
    <n v="0"/>
    <n v="1400"/>
    <n v="70"/>
    <n v="98000"/>
    <n v="0.14285714285714285"/>
    <x v="1"/>
    <x v="4"/>
    <s v="Jun"/>
    <x v="1"/>
    <s v="2025-Jun"/>
    <n v="4"/>
    <s v="OCASSIONAL"/>
  </r>
  <r>
    <x v="2877"/>
    <d v="2024-10-02T00:00:00"/>
    <x v="197"/>
    <s v="Karan Shah"/>
    <s v="Female"/>
    <n v="22"/>
    <x v="4"/>
    <x v="3"/>
    <s v="P203"/>
    <x v="3"/>
    <x v="1"/>
    <x v="0"/>
    <n v="35000"/>
    <x v="1"/>
    <x v="48"/>
    <n v="27000"/>
    <n v="2750"/>
    <x v="0"/>
    <x v="0"/>
    <s v="Q4"/>
    <x v="1"/>
    <n v="9.24"/>
    <n v="0"/>
    <n v="35000"/>
    <n v="5250"/>
    <n v="183750000"/>
    <n v="9.2436974789915971E-2"/>
    <x v="0"/>
    <x v="6"/>
    <s v="Oct"/>
    <x v="3"/>
    <s v="2024-Oct"/>
    <n v="2"/>
    <s v="REGULAR"/>
  </r>
  <r>
    <x v="2878"/>
    <d v="2024-11-06T00:00:00"/>
    <x v="396"/>
    <s v="Rohan Shah"/>
    <s v="Male"/>
    <n v="29"/>
    <x v="5"/>
    <x v="0"/>
    <s v="P401"/>
    <x v="0"/>
    <x v="0"/>
    <x v="0"/>
    <n v="800"/>
    <x v="4"/>
    <x v="74"/>
    <n v="500"/>
    <n v="220"/>
    <x v="1"/>
    <x v="0"/>
    <s v="Q4"/>
    <x v="2"/>
    <n v="30.56"/>
    <n v="0"/>
    <n v="800"/>
    <n v="80"/>
    <n v="64000"/>
    <n v="0.30555555555555558"/>
    <x v="0"/>
    <x v="10"/>
    <s v="Nov"/>
    <x v="3"/>
    <s v="2024-Nov"/>
    <n v="4"/>
    <s v="OCASSIONAL"/>
  </r>
  <r>
    <x v="2879"/>
    <d v="2024-12-28T00:00:00"/>
    <x v="128"/>
    <s v="Meera Das"/>
    <s v="Female"/>
    <n v="48"/>
    <x v="9"/>
    <x v="0"/>
    <s v="P303"/>
    <x v="4"/>
    <x v="3"/>
    <x v="0"/>
    <n v="3500"/>
    <x v="0"/>
    <x v="126"/>
    <n v="2300"/>
    <n v="500"/>
    <x v="2"/>
    <x v="0"/>
    <s v="Q4"/>
    <x v="0"/>
    <n v="17.86"/>
    <n v="0"/>
    <n v="3500"/>
    <n v="700"/>
    <n v="2450000"/>
    <n v="0.17857142857142858"/>
    <x v="0"/>
    <x v="8"/>
    <s v="Dec"/>
    <x v="3"/>
    <s v="2024-Dec"/>
    <n v="18"/>
    <s v="FREQUENT"/>
  </r>
  <r>
    <x v="2880"/>
    <d v="2025-02-06T00:00:00"/>
    <x v="148"/>
    <s v="Neha Das"/>
    <s v="Male"/>
    <n v="38"/>
    <x v="9"/>
    <x v="0"/>
    <s v="P403"/>
    <x v="6"/>
    <x v="0"/>
    <x v="0"/>
    <n v="2500"/>
    <x v="2"/>
    <x v="6"/>
    <n v="1500"/>
    <n v="0"/>
    <x v="1"/>
    <x v="2"/>
    <s v="Q1"/>
    <x v="0"/>
    <n v="0"/>
    <n v="-1500"/>
    <n v="2500"/>
    <n v="125"/>
    <n v="312500"/>
    <n v="0"/>
    <x v="1"/>
    <x v="5"/>
    <s v="Feb"/>
    <x v="0"/>
    <s v="2025-Feb"/>
    <n v="21"/>
    <s v="FREQUENT"/>
  </r>
  <r>
    <x v="2881"/>
    <d v="2024-02-26T00:00:00"/>
    <x v="10"/>
    <s v="Pooja Mehta"/>
    <s v="Male"/>
    <n v="36"/>
    <x v="2"/>
    <x v="2"/>
    <s v="P403"/>
    <x v="6"/>
    <x v="0"/>
    <x v="0"/>
    <n v="2500"/>
    <x v="4"/>
    <x v="79"/>
    <n v="1500"/>
    <n v="750"/>
    <x v="1"/>
    <x v="0"/>
    <s v="Q1"/>
    <x v="0"/>
    <n v="33.33"/>
    <n v="0"/>
    <n v="2500"/>
    <n v="250"/>
    <n v="625000"/>
    <n v="0.33333333333333331"/>
    <x v="0"/>
    <x v="5"/>
    <s v="Feb"/>
    <x v="0"/>
    <s v="2024-Feb"/>
    <n v="23"/>
    <s v="FREQUENT"/>
  </r>
  <r>
    <x v="2882"/>
    <d v="2025-04-12T00:00:00"/>
    <x v="360"/>
    <s v="Simran Nair"/>
    <s v="Female"/>
    <n v="41"/>
    <x v="10"/>
    <x v="3"/>
    <s v="P301"/>
    <x v="21"/>
    <x v="3"/>
    <x v="2"/>
    <n v="900"/>
    <x v="4"/>
    <x v="85"/>
    <n v="1100"/>
    <n v="520"/>
    <x v="1"/>
    <x v="0"/>
    <s v="Q2"/>
    <x v="1"/>
    <n v="32.1"/>
    <n v="0"/>
    <n v="1800"/>
    <n v="180"/>
    <n v="324000"/>
    <n v="0.32098765432098764"/>
    <x v="1"/>
    <x v="7"/>
    <s v="Apr"/>
    <x v="1"/>
    <s v="2025-Apr"/>
    <n v="10"/>
    <s v="FREQUENT"/>
  </r>
  <r>
    <x v="2883"/>
    <d v="2024-08-01T00:00:00"/>
    <x v="424"/>
    <s v="Arjun Das"/>
    <s v="Female"/>
    <n v="25"/>
    <x v="8"/>
    <x v="2"/>
    <s v="P702"/>
    <x v="14"/>
    <x v="2"/>
    <x v="2"/>
    <n v="7000"/>
    <x v="3"/>
    <x v="28"/>
    <n v="10400"/>
    <n v="3600"/>
    <x v="3"/>
    <x v="0"/>
    <s v="Q3"/>
    <x v="0"/>
    <n v="25.71"/>
    <n v="0"/>
    <n v="14000"/>
    <n v="0"/>
    <n v="0"/>
    <n v="0.25714285714285712"/>
    <x v="0"/>
    <x v="3"/>
    <s v="Aug"/>
    <x v="2"/>
    <s v="2024-Aug"/>
    <n v="3"/>
    <s v="REGULAR"/>
  </r>
  <r>
    <x v="2884"/>
    <d v="2025-01-17T00:00:00"/>
    <x v="122"/>
    <s v="Rahul Mishra"/>
    <s v="Female"/>
    <n v="45"/>
    <x v="10"/>
    <x v="3"/>
    <s v="P101"/>
    <x v="5"/>
    <x v="4"/>
    <x v="2"/>
    <n v="55000"/>
    <x v="3"/>
    <x v="312"/>
    <n v="80000"/>
    <n v="30000"/>
    <x v="1"/>
    <x v="0"/>
    <s v="Q1"/>
    <x v="0"/>
    <n v="27.27"/>
    <n v="0"/>
    <n v="110000"/>
    <n v="0"/>
    <n v="0"/>
    <n v="0.27272727272727271"/>
    <x v="1"/>
    <x v="11"/>
    <s v="Jan"/>
    <x v="0"/>
    <s v="2025-Jan"/>
    <n v="5"/>
    <s v="FREQUENT"/>
  </r>
  <r>
    <x v="2885"/>
    <d v="2024-11-29T00:00:00"/>
    <x v="496"/>
    <s v="Pooja Patel"/>
    <s v="Male"/>
    <n v="41"/>
    <x v="0"/>
    <x v="0"/>
    <s v="P601"/>
    <x v="17"/>
    <x v="6"/>
    <x v="1"/>
    <n v="3000"/>
    <x v="4"/>
    <x v="171"/>
    <n v="6300"/>
    <n v="1800"/>
    <x v="2"/>
    <x v="0"/>
    <s v="Q4"/>
    <x v="2"/>
    <n v="22.22"/>
    <n v="0"/>
    <n v="9000"/>
    <n v="900"/>
    <n v="8100000"/>
    <n v="0.22222222222222221"/>
    <x v="0"/>
    <x v="10"/>
    <s v="Nov"/>
    <x v="3"/>
    <s v="2024-Nov"/>
    <n v="1"/>
    <s v="REGULAR"/>
  </r>
  <r>
    <x v="2886"/>
    <d v="2024-08-08T00:00:00"/>
    <x v="307"/>
    <s v="Meera Verma"/>
    <s v="Male"/>
    <n v="49"/>
    <x v="4"/>
    <x v="3"/>
    <s v="P603"/>
    <x v="22"/>
    <x v="6"/>
    <x v="2"/>
    <n v="1200"/>
    <x v="4"/>
    <x v="99"/>
    <n v="1600"/>
    <n v="560"/>
    <x v="2"/>
    <x v="0"/>
    <s v="Q3"/>
    <x v="1"/>
    <n v="25.93"/>
    <n v="0"/>
    <n v="2400"/>
    <n v="240"/>
    <n v="576000"/>
    <n v="0.25925925925925924"/>
    <x v="0"/>
    <x v="3"/>
    <s v="Aug"/>
    <x v="2"/>
    <s v="2024-Aug"/>
    <n v="5"/>
    <s v="FREQUENT"/>
  </r>
  <r>
    <x v="2887"/>
    <d v="2024-04-19T00:00:00"/>
    <x v="249"/>
    <s v="Arjun Nair"/>
    <s v="Male"/>
    <n v="52"/>
    <x v="9"/>
    <x v="0"/>
    <s v="P103"/>
    <x v="19"/>
    <x v="4"/>
    <x v="0"/>
    <n v="2500"/>
    <x v="0"/>
    <x v="143"/>
    <n v="1600"/>
    <n v="400"/>
    <x v="1"/>
    <x v="0"/>
    <s v="Q2"/>
    <x v="2"/>
    <n v="20"/>
    <n v="0"/>
    <n v="2500"/>
    <n v="500"/>
    <n v="1250000"/>
    <n v="0.2"/>
    <x v="0"/>
    <x v="7"/>
    <s v="Apr"/>
    <x v="1"/>
    <s v="2024-Apr"/>
    <n v="5"/>
    <s v="FREQUENT"/>
  </r>
  <r>
    <x v="2888"/>
    <d v="2025-05-06T00:00:00"/>
    <x v="147"/>
    <s v="Pooja Singh"/>
    <s v="Male"/>
    <n v="52"/>
    <x v="10"/>
    <x v="3"/>
    <s v="P602"/>
    <x v="18"/>
    <x v="6"/>
    <x v="0"/>
    <n v="3500"/>
    <x v="4"/>
    <x v="13"/>
    <n v="2500"/>
    <n v="-650"/>
    <x v="2"/>
    <x v="1"/>
    <s v="Q2"/>
    <x v="1"/>
    <n v="20.63"/>
    <n v="-5000"/>
    <n v="3500"/>
    <n v="350"/>
    <n v="1225000"/>
    <n v="0.20634920634920634"/>
    <x v="1"/>
    <x v="1"/>
    <s v="May"/>
    <x v="1"/>
    <s v="2025-May"/>
    <n v="6"/>
    <s v="FREQUENT"/>
  </r>
  <r>
    <x v="2889"/>
    <d v="2024-02-17T00:00:00"/>
    <x v="403"/>
    <s v="Pooja Mehta"/>
    <s v="Male"/>
    <n v="40"/>
    <x v="7"/>
    <x v="1"/>
    <s v="P702"/>
    <x v="14"/>
    <x v="2"/>
    <x v="0"/>
    <n v="7000"/>
    <x v="2"/>
    <x v="388"/>
    <n v="5200"/>
    <n v="-1450"/>
    <x v="1"/>
    <x v="1"/>
    <s v="Q1"/>
    <x v="2"/>
    <n v="21.8"/>
    <n v="-10400"/>
    <n v="7000"/>
    <n v="350"/>
    <n v="2450000"/>
    <n v="0.21804511278195488"/>
    <x v="0"/>
    <x v="5"/>
    <s v="Feb"/>
    <x v="0"/>
    <s v="2024-Feb"/>
    <n v="3"/>
    <s v="REGULAR"/>
  </r>
  <r>
    <x v="2890"/>
    <d v="2025-12-24T00:00:00"/>
    <x v="155"/>
    <s v="Varun Verma"/>
    <s v="Female"/>
    <n v="23"/>
    <x v="0"/>
    <x v="0"/>
    <s v="P502"/>
    <x v="7"/>
    <x v="5"/>
    <x v="4"/>
    <n v="700"/>
    <x v="2"/>
    <x v="83"/>
    <n v="2850"/>
    <n v="-475"/>
    <x v="1"/>
    <x v="1"/>
    <s v="Q4"/>
    <x v="0"/>
    <n v="14.29"/>
    <n v="-5700"/>
    <n v="3500"/>
    <n v="175"/>
    <n v="612500"/>
    <n v="0.14285714285714285"/>
    <x v="1"/>
    <x v="8"/>
    <s v="Dec"/>
    <x v="3"/>
    <s v="2025-Dec"/>
    <n v="12"/>
    <s v="FREQUENT"/>
  </r>
  <r>
    <x v="2891"/>
    <d v="2025-08-23T00:00:00"/>
    <x v="248"/>
    <s v="Vikram Das"/>
    <s v="Male"/>
    <n v="32"/>
    <x v="6"/>
    <x v="2"/>
    <s v="P402"/>
    <x v="10"/>
    <x v="0"/>
    <x v="1"/>
    <n v="600"/>
    <x v="3"/>
    <x v="106"/>
    <n v="1140"/>
    <n v="660"/>
    <x v="1"/>
    <x v="0"/>
    <s v="Q3"/>
    <x v="0"/>
    <n v="36.67"/>
    <n v="0"/>
    <n v="1800"/>
    <n v="0"/>
    <n v="0"/>
    <n v="0.36666666666666664"/>
    <x v="1"/>
    <x v="3"/>
    <s v="Aug"/>
    <x v="2"/>
    <s v="2025-Aug"/>
    <n v="16"/>
    <s v="FREQUENT"/>
  </r>
  <r>
    <x v="2892"/>
    <d v="2024-12-16T00:00:00"/>
    <x v="240"/>
    <s v="Varun Gupta"/>
    <s v="Male"/>
    <n v="54"/>
    <x v="2"/>
    <x v="2"/>
    <s v="P301"/>
    <x v="21"/>
    <x v="3"/>
    <x v="1"/>
    <n v="900"/>
    <x v="1"/>
    <x v="301"/>
    <n v="1650"/>
    <n v="645"/>
    <x v="2"/>
    <x v="0"/>
    <s v="Q4"/>
    <x v="0"/>
    <n v="28.1"/>
    <n v="0"/>
    <n v="2700"/>
    <n v="405"/>
    <n v="1093500"/>
    <n v="0.28104575163398693"/>
    <x v="0"/>
    <x v="8"/>
    <s v="Dec"/>
    <x v="3"/>
    <s v="2024-Dec"/>
    <n v="14"/>
    <s v="FREQUENT"/>
  </r>
  <r>
    <x v="2893"/>
    <d v="2024-10-18T00:00:00"/>
    <x v="383"/>
    <s v="Sneha Reddy"/>
    <s v="Female"/>
    <n v="54"/>
    <x v="0"/>
    <x v="0"/>
    <s v="P104"/>
    <x v="16"/>
    <x v="4"/>
    <x v="2"/>
    <n v="5000"/>
    <x v="1"/>
    <x v="6"/>
    <n v="7000"/>
    <n v="0"/>
    <x v="2"/>
    <x v="2"/>
    <s v="Q4"/>
    <x v="1"/>
    <n v="0"/>
    <n v="-7000"/>
    <n v="10000"/>
    <n v="1500"/>
    <n v="15000000"/>
    <n v="0"/>
    <x v="0"/>
    <x v="6"/>
    <s v="Oct"/>
    <x v="3"/>
    <s v="2024-Oct"/>
    <n v="8"/>
    <s v="FREQUENT"/>
  </r>
  <r>
    <x v="2894"/>
    <d v="2024-03-16T00:00:00"/>
    <x v="212"/>
    <s v="Neha Shah"/>
    <s v="Male"/>
    <n v="33"/>
    <x v="9"/>
    <x v="0"/>
    <s v="P303"/>
    <x v="4"/>
    <x v="3"/>
    <x v="0"/>
    <n v="3500"/>
    <x v="4"/>
    <x v="30"/>
    <n v="2300"/>
    <n v="850"/>
    <x v="4"/>
    <x v="0"/>
    <s v="Q1"/>
    <x v="0"/>
    <n v="26.98"/>
    <n v="0"/>
    <n v="3500"/>
    <n v="350"/>
    <n v="1225000"/>
    <n v="0.26984126984126983"/>
    <x v="0"/>
    <x v="0"/>
    <s v="Mar"/>
    <x v="0"/>
    <s v="2024-Mar"/>
    <n v="13"/>
    <s v="FREQUENT"/>
  </r>
  <r>
    <x v="2895"/>
    <d v="2024-06-04T00:00:00"/>
    <x v="63"/>
    <s v="Varun Sharma"/>
    <s v="Female"/>
    <n v="25"/>
    <x v="11"/>
    <x v="3"/>
    <s v="P105"/>
    <x v="20"/>
    <x v="4"/>
    <x v="0"/>
    <n v="22000"/>
    <x v="4"/>
    <x v="131"/>
    <n v="16500"/>
    <n v="3300"/>
    <x v="2"/>
    <x v="0"/>
    <s v="Q2"/>
    <x v="1"/>
    <n v="16.670000000000002"/>
    <n v="0"/>
    <n v="22000"/>
    <n v="2200"/>
    <n v="48400000"/>
    <n v="0.16666666666666666"/>
    <x v="0"/>
    <x v="4"/>
    <s v="Jun"/>
    <x v="1"/>
    <s v="2024-Jun"/>
    <n v="10"/>
    <s v="FREQUENT"/>
  </r>
  <r>
    <x v="2896"/>
    <d v="2025-07-29T00:00:00"/>
    <x v="395"/>
    <s v="Nikhil Iyer"/>
    <s v="Male"/>
    <n v="49"/>
    <x v="3"/>
    <x v="1"/>
    <s v="P103"/>
    <x v="19"/>
    <x v="4"/>
    <x v="0"/>
    <n v="2500"/>
    <x v="4"/>
    <x v="79"/>
    <n v="1600"/>
    <n v="650"/>
    <x v="2"/>
    <x v="0"/>
    <s v="Q3"/>
    <x v="1"/>
    <n v="28.89"/>
    <n v="0"/>
    <n v="2500"/>
    <n v="250"/>
    <n v="625000"/>
    <n v="0.28888888888888886"/>
    <x v="1"/>
    <x v="2"/>
    <s v="Jul"/>
    <x v="2"/>
    <s v="2025-Jul"/>
    <n v="7"/>
    <s v="FREQUENT"/>
  </r>
  <r>
    <x v="2897"/>
    <d v="2025-07-13T00:00:00"/>
    <x v="5"/>
    <s v="Sahil Mishra"/>
    <s v="Female"/>
    <n v="35"/>
    <x v="5"/>
    <x v="0"/>
    <s v="P702"/>
    <x v="14"/>
    <x v="2"/>
    <x v="0"/>
    <n v="7000"/>
    <x v="4"/>
    <x v="8"/>
    <n v="5200"/>
    <n v="1100"/>
    <x v="1"/>
    <x v="0"/>
    <s v="Q3"/>
    <x v="2"/>
    <n v="17.46"/>
    <n v="0"/>
    <n v="7000"/>
    <n v="700"/>
    <n v="4900000"/>
    <n v="0.17460317460317459"/>
    <x v="1"/>
    <x v="2"/>
    <s v="Jul"/>
    <x v="2"/>
    <s v="2025-Jul"/>
    <n v="11"/>
    <s v="FREQUENT"/>
  </r>
  <r>
    <x v="2898"/>
    <d v="2024-10-25T00:00:00"/>
    <x v="141"/>
    <s v="Rohan Mehta"/>
    <s v="Male"/>
    <n v="59"/>
    <x v="4"/>
    <x v="3"/>
    <s v="P703"/>
    <x v="2"/>
    <x v="2"/>
    <x v="0"/>
    <n v="4000"/>
    <x v="4"/>
    <x v="87"/>
    <n v="2900"/>
    <n v="700"/>
    <x v="1"/>
    <x v="0"/>
    <s v="Q4"/>
    <x v="0"/>
    <n v="19.440000000000001"/>
    <n v="0"/>
    <n v="4000"/>
    <n v="400"/>
    <n v="1600000"/>
    <n v="0.19444444444444445"/>
    <x v="0"/>
    <x v="6"/>
    <s v="Oct"/>
    <x v="3"/>
    <s v="2024-Oct"/>
    <n v="16"/>
    <s v="FREQUENT"/>
  </r>
  <r>
    <x v="2899"/>
    <d v="2024-03-10T00:00:00"/>
    <x v="29"/>
    <s v="Karan Shah"/>
    <s v="Female"/>
    <n v="39"/>
    <x v="5"/>
    <x v="0"/>
    <s v="P703"/>
    <x v="2"/>
    <x v="2"/>
    <x v="0"/>
    <n v="4000"/>
    <x v="4"/>
    <x v="87"/>
    <n v="2900"/>
    <n v="700"/>
    <x v="3"/>
    <x v="0"/>
    <s v="Q1"/>
    <x v="0"/>
    <n v="19.440000000000001"/>
    <n v="0"/>
    <n v="4000"/>
    <n v="400"/>
    <n v="1600000"/>
    <n v="0.19444444444444445"/>
    <x v="0"/>
    <x v="0"/>
    <s v="Mar"/>
    <x v="0"/>
    <s v="2024-Mar"/>
    <n v="37"/>
    <s v="FREQUENT"/>
  </r>
  <r>
    <x v="2900"/>
    <d v="2025-01-04T00:00:00"/>
    <x v="139"/>
    <s v="Riya Das"/>
    <s v="Female"/>
    <n v="44"/>
    <x v="3"/>
    <x v="1"/>
    <s v="P501"/>
    <x v="13"/>
    <x v="5"/>
    <x v="2"/>
    <n v="550"/>
    <x v="4"/>
    <x v="33"/>
    <n v="900"/>
    <n v="90"/>
    <x v="3"/>
    <x v="0"/>
    <s v="Q1"/>
    <x v="1"/>
    <n v="9.09"/>
    <n v="0"/>
    <n v="1100"/>
    <n v="110"/>
    <n v="121000"/>
    <n v="9.0909090909090912E-2"/>
    <x v="1"/>
    <x v="11"/>
    <s v="Jan"/>
    <x v="0"/>
    <s v="2025-Jan"/>
    <n v="14"/>
    <s v="FREQUENT"/>
  </r>
  <r>
    <x v="2901"/>
    <d v="2024-11-24T00:00:00"/>
    <x v="160"/>
    <s v="Sahil Patel"/>
    <s v="Male"/>
    <n v="59"/>
    <x v="11"/>
    <x v="3"/>
    <s v="P501"/>
    <x v="13"/>
    <x v="5"/>
    <x v="2"/>
    <n v="550"/>
    <x v="4"/>
    <x v="33"/>
    <n v="900"/>
    <n v="90"/>
    <x v="1"/>
    <x v="0"/>
    <s v="Q4"/>
    <x v="0"/>
    <n v="9.09"/>
    <n v="0"/>
    <n v="1100"/>
    <n v="110"/>
    <n v="121000"/>
    <n v="9.0909090909090912E-2"/>
    <x v="0"/>
    <x v="10"/>
    <s v="Nov"/>
    <x v="3"/>
    <s v="2024-Nov"/>
    <n v="19"/>
    <s v="FREQUENT"/>
  </r>
  <r>
    <x v="2902"/>
    <d v="2024-07-22T00:00:00"/>
    <x v="316"/>
    <s v="Arjun Gupta"/>
    <s v="Female"/>
    <n v="43"/>
    <x v="5"/>
    <x v="0"/>
    <s v="P702"/>
    <x v="14"/>
    <x v="2"/>
    <x v="0"/>
    <n v="7000"/>
    <x v="4"/>
    <x v="8"/>
    <n v="5200"/>
    <n v="1100"/>
    <x v="4"/>
    <x v="0"/>
    <s v="Q3"/>
    <x v="0"/>
    <n v="17.46"/>
    <n v="0"/>
    <n v="7000"/>
    <n v="700"/>
    <n v="4900000"/>
    <n v="0.17460317460317459"/>
    <x v="0"/>
    <x v="2"/>
    <s v="Jul"/>
    <x v="2"/>
    <s v="2024-Jul"/>
    <n v="5"/>
    <s v="FREQUENT"/>
  </r>
  <r>
    <x v="2903"/>
    <d v="2025-09-10T00:00:00"/>
    <x v="260"/>
    <s v="Sneha Reddy"/>
    <s v="Male"/>
    <n v="44"/>
    <x v="2"/>
    <x v="2"/>
    <s v="P101"/>
    <x v="5"/>
    <x v="4"/>
    <x v="1"/>
    <n v="55000"/>
    <x v="1"/>
    <x v="191"/>
    <n v="120000"/>
    <n v="20250"/>
    <x v="1"/>
    <x v="0"/>
    <s v="Q3"/>
    <x v="0"/>
    <n v="14.44"/>
    <n v="0"/>
    <n v="165000"/>
    <n v="24750"/>
    <n v="4083750000"/>
    <n v="0.14438502673796791"/>
    <x v="1"/>
    <x v="9"/>
    <s v="Sep"/>
    <x v="2"/>
    <s v="2025-Sep"/>
    <n v="3"/>
    <s v="REGULAR"/>
  </r>
  <r>
    <x v="2904"/>
    <d v="2025-03-13T00:00:00"/>
    <x v="388"/>
    <s v="Kavya Patel"/>
    <s v="Female"/>
    <n v="43"/>
    <x v="4"/>
    <x v="3"/>
    <s v="P402"/>
    <x v="10"/>
    <x v="0"/>
    <x v="1"/>
    <n v="600"/>
    <x v="4"/>
    <x v="85"/>
    <n v="1140"/>
    <n v="480"/>
    <x v="0"/>
    <x v="0"/>
    <s v="Q1"/>
    <x v="2"/>
    <n v="29.63"/>
    <n v="0"/>
    <n v="1800"/>
    <n v="180"/>
    <n v="324000"/>
    <n v="0.29629629629629628"/>
    <x v="1"/>
    <x v="0"/>
    <s v="Mar"/>
    <x v="0"/>
    <s v="2025-Mar"/>
    <n v="3"/>
    <s v="REGULAR"/>
  </r>
  <r>
    <x v="2905"/>
    <d v="2025-06-25T00:00:00"/>
    <x v="469"/>
    <s v="Vikram Kumar"/>
    <s v="Male"/>
    <n v="24"/>
    <x v="1"/>
    <x v="1"/>
    <s v="P102"/>
    <x v="11"/>
    <x v="4"/>
    <x v="0"/>
    <n v="28000"/>
    <x v="1"/>
    <x v="66"/>
    <n v="21000"/>
    <n v="2800"/>
    <x v="0"/>
    <x v="0"/>
    <s v="Q2"/>
    <x v="2"/>
    <n v="11.76"/>
    <n v="0"/>
    <n v="28000"/>
    <n v="4200"/>
    <n v="117600000"/>
    <n v="0.11764705882352941"/>
    <x v="1"/>
    <x v="4"/>
    <s v="Jun"/>
    <x v="1"/>
    <s v="2025-Jun"/>
    <n v="3"/>
    <s v="REGULAR"/>
  </r>
  <r>
    <x v="2906"/>
    <d v="2024-01-17T00:00:00"/>
    <x v="188"/>
    <s v="Arjun Singh"/>
    <s v="Male"/>
    <n v="21"/>
    <x v="11"/>
    <x v="3"/>
    <s v="P602"/>
    <x v="18"/>
    <x v="6"/>
    <x v="2"/>
    <n v="3500"/>
    <x v="4"/>
    <x v="8"/>
    <n v="5000"/>
    <n v="1300"/>
    <x v="2"/>
    <x v="0"/>
    <s v="Q1"/>
    <x v="1"/>
    <n v="20.63"/>
    <n v="0"/>
    <n v="7000"/>
    <n v="700"/>
    <n v="4900000"/>
    <n v="0.20634920634920634"/>
    <x v="0"/>
    <x v="11"/>
    <s v="Jan"/>
    <x v="0"/>
    <s v="2024-Jan"/>
    <n v="17"/>
    <s v="FREQUENT"/>
  </r>
  <r>
    <x v="2907"/>
    <d v="2025-05-31T00:00:00"/>
    <x v="393"/>
    <s v="Aditya Patel"/>
    <s v="Female"/>
    <n v="59"/>
    <x v="6"/>
    <x v="2"/>
    <s v="P303"/>
    <x v="4"/>
    <x v="3"/>
    <x v="3"/>
    <n v="3500"/>
    <x v="4"/>
    <x v="90"/>
    <n v="9200"/>
    <n v="3400"/>
    <x v="3"/>
    <x v="0"/>
    <s v="Q2"/>
    <x v="2"/>
    <n v="26.98"/>
    <n v="0"/>
    <n v="14000"/>
    <n v="1400"/>
    <n v="19600000"/>
    <n v="0.26984126984126983"/>
    <x v="1"/>
    <x v="1"/>
    <s v="May"/>
    <x v="1"/>
    <s v="2025-May"/>
    <n v="4"/>
    <s v="OCASSIONAL"/>
  </r>
  <r>
    <x v="2908"/>
    <d v="2025-08-11T00:00:00"/>
    <x v="144"/>
    <s v="Kavya Shah"/>
    <s v="Male"/>
    <n v="27"/>
    <x v="3"/>
    <x v="1"/>
    <s v="P303"/>
    <x v="4"/>
    <x v="3"/>
    <x v="2"/>
    <n v="3500"/>
    <x v="2"/>
    <x v="110"/>
    <n v="4600"/>
    <n v="2050"/>
    <x v="2"/>
    <x v="0"/>
    <s v="Q3"/>
    <x v="0"/>
    <n v="30.83"/>
    <n v="0"/>
    <n v="7000"/>
    <n v="350"/>
    <n v="2450000"/>
    <n v="0.30827067669172931"/>
    <x v="1"/>
    <x v="3"/>
    <s v="Aug"/>
    <x v="2"/>
    <s v="2025-Aug"/>
    <n v="26"/>
    <s v="FREQUENT"/>
  </r>
  <r>
    <x v="2909"/>
    <d v="2025-08-01T00:00:00"/>
    <x v="178"/>
    <s v="Amit Gupta"/>
    <s v="Male"/>
    <n v="37"/>
    <x v="11"/>
    <x v="3"/>
    <s v="P103"/>
    <x v="19"/>
    <x v="4"/>
    <x v="3"/>
    <n v="2500"/>
    <x v="1"/>
    <x v="127"/>
    <n v="6400"/>
    <n v="2100"/>
    <x v="4"/>
    <x v="0"/>
    <s v="Q3"/>
    <x v="1"/>
    <n v="24.71"/>
    <n v="0"/>
    <n v="10000"/>
    <n v="1500"/>
    <n v="15000000"/>
    <n v="0.24705882352941178"/>
    <x v="1"/>
    <x v="3"/>
    <s v="Aug"/>
    <x v="2"/>
    <s v="2025-Aug"/>
    <n v="3"/>
    <s v="REGULAR"/>
  </r>
  <r>
    <x v="2910"/>
    <d v="2025-06-28T00:00:00"/>
    <x v="286"/>
    <s v="Arjun Joshi"/>
    <s v="Female"/>
    <n v="51"/>
    <x v="8"/>
    <x v="2"/>
    <s v="P201"/>
    <x v="9"/>
    <x v="1"/>
    <x v="0"/>
    <n v="8500"/>
    <x v="4"/>
    <x v="122"/>
    <n v="6500"/>
    <n v="1150"/>
    <x v="3"/>
    <x v="0"/>
    <s v="Q2"/>
    <x v="2"/>
    <n v="15.03"/>
    <n v="0"/>
    <n v="8500"/>
    <n v="850"/>
    <n v="7225000"/>
    <n v="0.15032679738562091"/>
    <x v="1"/>
    <x v="4"/>
    <s v="Jun"/>
    <x v="1"/>
    <s v="2025-Jun"/>
    <n v="9"/>
    <s v="FREQUENT"/>
  </r>
  <r>
    <x v="2911"/>
    <d v="2024-03-30T00:00:00"/>
    <x v="126"/>
    <s v="Arjun Mishra"/>
    <s v="Female"/>
    <n v="45"/>
    <x v="0"/>
    <x v="0"/>
    <s v="P602"/>
    <x v="18"/>
    <x v="6"/>
    <x v="2"/>
    <n v="3500"/>
    <x v="4"/>
    <x v="8"/>
    <n v="5000"/>
    <n v="1300"/>
    <x v="0"/>
    <x v="0"/>
    <s v="Q1"/>
    <x v="1"/>
    <n v="20.63"/>
    <n v="0"/>
    <n v="7000"/>
    <n v="700"/>
    <n v="4900000"/>
    <n v="0.20634920634920634"/>
    <x v="0"/>
    <x v="0"/>
    <s v="Mar"/>
    <x v="0"/>
    <s v="2024-Mar"/>
    <n v="4"/>
    <s v="OCASSIONAL"/>
  </r>
  <r>
    <x v="2912"/>
    <d v="2024-07-14T00:00:00"/>
    <x v="245"/>
    <s v="Neha Iyer"/>
    <s v="Female"/>
    <n v="52"/>
    <x v="7"/>
    <x v="1"/>
    <s v="P103"/>
    <x v="19"/>
    <x v="4"/>
    <x v="0"/>
    <n v="2500"/>
    <x v="4"/>
    <x v="79"/>
    <n v="1600"/>
    <n v="650"/>
    <x v="3"/>
    <x v="0"/>
    <s v="Q3"/>
    <x v="2"/>
    <n v="28.89"/>
    <n v="0"/>
    <n v="2500"/>
    <n v="250"/>
    <n v="625000"/>
    <n v="0.28888888888888886"/>
    <x v="0"/>
    <x v="2"/>
    <s v="Jul"/>
    <x v="2"/>
    <s v="2024-Jul"/>
    <n v="4"/>
    <s v="OCASSIONAL"/>
  </r>
  <r>
    <x v="2913"/>
    <d v="2024-10-10T00:00:00"/>
    <x v="331"/>
    <s v="Kavya Gupta"/>
    <s v="Female"/>
    <n v="54"/>
    <x v="11"/>
    <x v="3"/>
    <s v="P501"/>
    <x v="13"/>
    <x v="5"/>
    <x v="2"/>
    <n v="550"/>
    <x v="4"/>
    <x v="6"/>
    <n v="900"/>
    <n v="0"/>
    <x v="2"/>
    <x v="2"/>
    <s v="Q4"/>
    <x v="1"/>
    <n v="0"/>
    <n v="-900"/>
    <n v="1100"/>
    <n v="110"/>
    <n v="121000"/>
    <n v="0"/>
    <x v="0"/>
    <x v="6"/>
    <s v="Oct"/>
    <x v="3"/>
    <s v="2024-Oct"/>
    <n v="6"/>
    <s v="FREQUENT"/>
  </r>
  <r>
    <x v="2914"/>
    <d v="2024-06-04T00:00:00"/>
    <x v="44"/>
    <s v="Riya Shah"/>
    <s v="Male"/>
    <n v="56"/>
    <x v="11"/>
    <x v="3"/>
    <s v="P701"/>
    <x v="8"/>
    <x v="2"/>
    <x v="2"/>
    <n v="4500"/>
    <x v="2"/>
    <x v="70"/>
    <n v="6400"/>
    <n v="2150"/>
    <x v="1"/>
    <x v="0"/>
    <s v="Q2"/>
    <x v="1"/>
    <n v="25.15"/>
    <n v="0"/>
    <n v="9000"/>
    <n v="450"/>
    <n v="4050000"/>
    <n v="0.25146198830409355"/>
    <x v="0"/>
    <x v="4"/>
    <s v="Jun"/>
    <x v="1"/>
    <s v="2024-Jun"/>
    <n v="4"/>
    <s v="OCASSIONAL"/>
  </r>
  <r>
    <x v="2915"/>
    <d v="2025-08-12T00:00:00"/>
    <x v="41"/>
    <s v="Pooja Joshi"/>
    <s v="Female"/>
    <n v="24"/>
    <x v="1"/>
    <x v="1"/>
    <s v="P303"/>
    <x v="4"/>
    <x v="3"/>
    <x v="0"/>
    <n v="3500"/>
    <x v="0"/>
    <x v="126"/>
    <n v="2300"/>
    <n v="500"/>
    <x v="2"/>
    <x v="0"/>
    <s v="Q3"/>
    <x v="1"/>
    <n v="17.86"/>
    <n v="0"/>
    <n v="3500"/>
    <n v="700"/>
    <n v="2450000"/>
    <n v="0.17857142857142858"/>
    <x v="1"/>
    <x v="3"/>
    <s v="Aug"/>
    <x v="2"/>
    <s v="2025-Aug"/>
    <n v="14"/>
    <s v="FREQUENT"/>
  </r>
  <r>
    <x v="2916"/>
    <d v="2025-03-18T00:00:00"/>
    <x v="144"/>
    <s v="Kavya Shah"/>
    <s v="Male"/>
    <n v="27"/>
    <x v="3"/>
    <x v="1"/>
    <s v="P101"/>
    <x v="5"/>
    <x v="4"/>
    <x v="0"/>
    <n v="55000"/>
    <x v="0"/>
    <x v="121"/>
    <n v="40000"/>
    <n v="4000"/>
    <x v="2"/>
    <x v="0"/>
    <s v="Q1"/>
    <x v="0"/>
    <n v="9.09"/>
    <n v="0"/>
    <n v="55000"/>
    <n v="11000"/>
    <n v="605000000"/>
    <n v="9.0909090909090912E-2"/>
    <x v="1"/>
    <x v="0"/>
    <s v="Mar"/>
    <x v="0"/>
    <s v="2025-Mar"/>
    <n v="26"/>
    <s v="FREQUENT"/>
  </r>
  <r>
    <x v="2917"/>
    <d v="2025-09-30T00:00:00"/>
    <x v="179"/>
    <s v="Varun Mishra"/>
    <s v="Female"/>
    <n v="42"/>
    <x v="7"/>
    <x v="1"/>
    <s v="P402"/>
    <x v="10"/>
    <x v="0"/>
    <x v="2"/>
    <n v="600"/>
    <x v="1"/>
    <x v="18"/>
    <n v="760"/>
    <n v="260"/>
    <x v="1"/>
    <x v="0"/>
    <s v="Q3"/>
    <x v="0"/>
    <n v="25.49"/>
    <n v="0"/>
    <n v="1200"/>
    <n v="180"/>
    <n v="216000"/>
    <n v="0.25490196078431371"/>
    <x v="1"/>
    <x v="9"/>
    <s v="Sep"/>
    <x v="2"/>
    <s v="2025-Sep"/>
    <n v="11"/>
    <s v="FREQUENT"/>
  </r>
  <r>
    <x v="2918"/>
    <d v="2025-03-13T00:00:00"/>
    <x v="215"/>
    <s v="Vikram Mehta"/>
    <s v="Male"/>
    <n v="48"/>
    <x v="11"/>
    <x v="3"/>
    <s v="P105"/>
    <x v="20"/>
    <x v="4"/>
    <x v="3"/>
    <n v="22000"/>
    <x v="4"/>
    <x v="389"/>
    <n v="66000"/>
    <n v="13200"/>
    <x v="1"/>
    <x v="0"/>
    <s v="Q1"/>
    <x v="0"/>
    <n v="16.670000000000002"/>
    <n v="0"/>
    <n v="88000"/>
    <n v="8800"/>
    <n v="774400000"/>
    <n v="0.16666666666666666"/>
    <x v="1"/>
    <x v="0"/>
    <s v="Mar"/>
    <x v="0"/>
    <s v="2025-Mar"/>
    <n v="14"/>
    <s v="FREQUENT"/>
  </r>
  <r>
    <x v="2919"/>
    <d v="2025-11-21T00:00:00"/>
    <x v="216"/>
    <s v="Pooja Shah"/>
    <s v="Male"/>
    <n v="51"/>
    <x v="10"/>
    <x v="3"/>
    <s v="P303"/>
    <x v="4"/>
    <x v="3"/>
    <x v="0"/>
    <n v="3500"/>
    <x v="2"/>
    <x v="101"/>
    <n v="2300"/>
    <n v="1025"/>
    <x v="2"/>
    <x v="0"/>
    <s v="Q4"/>
    <x v="0"/>
    <n v="30.83"/>
    <n v="0"/>
    <n v="3500"/>
    <n v="175"/>
    <n v="612500"/>
    <n v="0.30827067669172931"/>
    <x v="1"/>
    <x v="10"/>
    <s v="Nov"/>
    <x v="3"/>
    <s v="2025-Nov"/>
    <n v="8"/>
    <s v="FREQUENT"/>
  </r>
  <r>
    <x v="2920"/>
    <d v="2024-07-24T00:00:00"/>
    <x v="163"/>
    <s v="Riya Mehta"/>
    <s v="Female"/>
    <n v="50"/>
    <x v="10"/>
    <x v="3"/>
    <s v="P602"/>
    <x v="18"/>
    <x v="6"/>
    <x v="0"/>
    <n v="3500"/>
    <x v="4"/>
    <x v="6"/>
    <n v="2500"/>
    <n v="0"/>
    <x v="0"/>
    <x v="2"/>
    <s v="Q3"/>
    <x v="0"/>
    <n v="0"/>
    <n v="-2500"/>
    <n v="3500"/>
    <n v="350"/>
    <n v="1225000"/>
    <n v="0"/>
    <x v="0"/>
    <x v="2"/>
    <s v="Jul"/>
    <x v="2"/>
    <s v="2024-Jul"/>
    <n v="20"/>
    <s v="FREQUENT"/>
  </r>
  <r>
    <x v="2921"/>
    <d v="2025-08-13T00:00:00"/>
    <x v="25"/>
    <s v="Rahul Mishra"/>
    <s v="Female"/>
    <n v="54"/>
    <x v="2"/>
    <x v="2"/>
    <s v="P105"/>
    <x v="20"/>
    <x v="4"/>
    <x v="2"/>
    <n v="22000"/>
    <x v="5"/>
    <x v="390"/>
    <n v="33000"/>
    <n v="0"/>
    <x v="1"/>
    <x v="0"/>
    <s v="Q3"/>
    <x v="0"/>
    <n v="0"/>
    <n v="0"/>
    <n v="44000"/>
    <n v="11000"/>
    <n v="484000000"/>
    <n v="0"/>
    <x v="1"/>
    <x v="3"/>
    <s v="Aug"/>
    <x v="2"/>
    <s v="2025-Aug"/>
    <n v="22"/>
    <s v="FREQUENT"/>
  </r>
  <r>
    <x v="2922"/>
    <d v="2024-11-11T00:00:00"/>
    <x v="90"/>
    <s v="Meera Verma"/>
    <s v="Female"/>
    <n v="46"/>
    <x v="9"/>
    <x v="0"/>
    <s v="P201"/>
    <x v="9"/>
    <x v="1"/>
    <x v="2"/>
    <n v="8500"/>
    <x v="0"/>
    <x v="270"/>
    <n v="13000"/>
    <n v="600"/>
    <x v="1"/>
    <x v="0"/>
    <s v="Q4"/>
    <x v="1"/>
    <n v="4.41"/>
    <n v="0"/>
    <n v="17000"/>
    <n v="3400"/>
    <n v="57800000"/>
    <n v="4.4117647058823532E-2"/>
    <x v="0"/>
    <x v="10"/>
    <s v="Nov"/>
    <x v="3"/>
    <s v="2024-Nov"/>
    <n v="14"/>
    <s v="FREQUENT"/>
  </r>
  <r>
    <x v="2923"/>
    <d v="2024-02-10T00:00:00"/>
    <x v="47"/>
    <s v="Meera Verma"/>
    <s v="Male"/>
    <n v="53"/>
    <x v="8"/>
    <x v="2"/>
    <s v="P105"/>
    <x v="20"/>
    <x v="4"/>
    <x v="0"/>
    <n v="22000"/>
    <x v="1"/>
    <x v="391"/>
    <n v="16500"/>
    <n v="-2200"/>
    <x v="2"/>
    <x v="1"/>
    <s v="Q1"/>
    <x v="1"/>
    <n v="11.76"/>
    <n v="-33000"/>
    <n v="22000"/>
    <n v="3300"/>
    <n v="72600000"/>
    <n v="0.11764705882352941"/>
    <x v="0"/>
    <x v="5"/>
    <s v="Feb"/>
    <x v="0"/>
    <s v="2024-Feb"/>
    <n v="12"/>
    <s v="FREQUENT"/>
  </r>
  <r>
    <x v="2924"/>
    <d v="2024-12-01T00:00:00"/>
    <x v="132"/>
    <s v="Meera Iyer"/>
    <s v="Male"/>
    <n v="57"/>
    <x v="6"/>
    <x v="2"/>
    <s v="P303"/>
    <x v="4"/>
    <x v="3"/>
    <x v="0"/>
    <n v="3500"/>
    <x v="1"/>
    <x v="199"/>
    <n v="2300"/>
    <n v="675"/>
    <x v="0"/>
    <x v="0"/>
    <s v="Q4"/>
    <x v="0"/>
    <n v="22.69"/>
    <n v="0"/>
    <n v="3500"/>
    <n v="525"/>
    <n v="1837500"/>
    <n v="0.22689075630252101"/>
    <x v="0"/>
    <x v="8"/>
    <s v="Dec"/>
    <x v="3"/>
    <s v="2024-Dec"/>
    <n v="14"/>
    <s v="FREQUENT"/>
  </r>
  <r>
    <x v="2925"/>
    <d v="2024-07-25T00:00:00"/>
    <x v="287"/>
    <s v="Rohan Malhotra"/>
    <s v="Male"/>
    <n v="40"/>
    <x v="9"/>
    <x v="0"/>
    <s v="P302"/>
    <x v="15"/>
    <x v="3"/>
    <x v="1"/>
    <n v="2200"/>
    <x v="1"/>
    <x v="392"/>
    <n v="4200"/>
    <n v="-1410"/>
    <x v="1"/>
    <x v="1"/>
    <s v="Q3"/>
    <x v="2"/>
    <n v="25.13"/>
    <n v="-8400"/>
    <n v="6600"/>
    <n v="990"/>
    <n v="6534000"/>
    <n v="0.25133689839572193"/>
    <x v="0"/>
    <x v="2"/>
    <s v="Jul"/>
    <x v="2"/>
    <s v="2024-Jul"/>
    <n v="6"/>
    <s v="FREQUENT"/>
  </r>
  <r>
    <x v="2926"/>
    <d v="2024-08-26T00:00:00"/>
    <x v="97"/>
    <s v="Amit Singh"/>
    <s v="Male"/>
    <n v="38"/>
    <x v="8"/>
    <x v="2"/>
    <s v="P202"/>
    <x v="1"/>
    <x v="1"/>
    <x v="0"/>
    <n v="12000"/>
    <x v="4"/>
    <x v="116"/>
    <n v="9000"/>
    <n v="1800"/>
    <x v="3"/>
    <x v="0"/>
    <s v="Q3"/>
    <x v="0"/>
    <n v="16.670000000000002"/>
    <n v="0"/>
    <n v="12000"/>
    <n v="1200"/>
    <n v="14400000"/>
    <n v="0.16666666666666666"/>
    <x v="0"/>
    <x v="3"/>
    <s v="Aug"/>
    <x v="2"/>
    <s v="2024-Aug"/>
    <n v="11"/>
    <s v="FREQUENT"/>
  </r>
  <r>
    <x v="2927"/>
    <d v="2025-03-26T00:00:00"/>
    <x v="241"/>
    <s v="Varun Kumar"/>
    <s v="Male"/>
    <n v="52"/>
    <x v="2"/>
    <x v="2"/>
    <s v="P104"/>
    <x v="16"/>
    <x v="4"/>
    <x v="1"/>
    <n v="5000"/>
    <x v="2"/>
    <x v="374"/>
    <n v="10500"/>
    <n v="3750"/>
    <x v="0"/>
    <x v="0"/>
    <s v="Q1"/>
    <x v="0"/>
    <n v="26.32"/>
    <n v="0"/>
    <n v="15000"/>
    <n v="750"/>
    <n v="11250000"/>
    <n v="0.26315789473684209"/>
    <x v="1"/>
    <x v="0"/>
    <s v="Mar"/>
    <x v="0"/>
    <s v="2025-Mar"/>
    <n v="23"/>
    <s v="FREQUENT"/>
  </r>
  <r>
    <x v="2928"/>
    <d v="2025-03-30T00:00:00"/>
    <x v="259"/>
    <s v="Sahil Iyer"/>
    <s v="Male"/>
    <n v="34"/>
    <x v="6"/>
    <x v="2"/>
    <s v="P202"/>
    <x v="1"/>
    <x v="1"/>
    <x v="0"/>
    <n v="12000"/>
    <x v="4"/>
    <x v="116"/>
    <n v="9000"/>
    <n v="1800"/>
    <x v="1"/>
    <x v="0"/>
    <s v="Q1"/>
    <x v="2"/>
    <n v="16.670000000000002"/>
    <n v="0"/>
    <n v="12000"/>
    <n v="1200"/>
    <n v="14400000"/>
    <n v="0.16666666666666666"/>
    <x v="1"/>
    <x v="0"/>
    <s v="Mar"/>
    <x v="0"/>
    <s v="2025-Mar"/>
    <n v="5"/>
    <s v="FREQUENT"/>
  </r>
  <r>
    <x v="2929"/>
    <d v="2025-02-12T00:00:00"/>
    <x v="497"/>
    <s v="Rohan Reddy"/>
    <s v="Male"/>
    <n v="28"/>
    <x v="10"/>
    <x v="3"/>
    <s v="P202"/>
    <x v="1"/>
    <x v="1"/>
    <x v="2"/>
    <n v="12000"/>
    <x v="3"/>
    <x v="254"/>
    <n v="18000"/>
    <n v="6000"/>
    <x v="1"/>
    <x v="0"/>
    <s v="Q1"/>
    <x v="2"/>
    <n v="25"/>
    <n v="0"/>
    <n v="24000"/>
    <n v="0"/>
    <n v="0"/>
    <n v="0.25"/>
    <x v="1"/>
    <x v="5"/>
    <s v="Feb"/>
    <x v="0"/>
    <s v="2025-Feb"/>
    <n v="1"/>
    <s v="REGULAR"/>
  </r>
  <r>
    <x v="2930"/>
    <d v="2024-05-07T00:00:00"/>
    <x v="90"/>
    <s v="Meera Verma"/>
    <s v="Female"/>
    <n v="46"/>
    <x v="9"/>
    <x v="0"/>
    <s v="P103"/>
    <x v="19"/>
    <x v="4"/>
    <x v="0"/>
    <n v="2500"/>
    <x v="1"/>
    <x v="35"/>
    <n v="1600"/>
    <n v="525"/>
    <x v="4"/>
    <x v="0"/>
    <s v="Q2"/>
    <x v="1"/>
    <n v="24.71"/>
    <n v="0"/>
    <n v="2500"/>
    <n v="375"/>
    <n v="937500"/>
    <n v="0.24705882352941178"/>
    <x v="0"/>
    <x v="1"/>
    <s v="May"/>
    <x v="1"/>
    <s v="2024-May"/>
    <n v="14"/>
    <s v="FREQUENT"/>
  </r>
  <r>
    <x v="2931"/>
    <d v="2025-08-15T00:00:00"/>
    <x v="369"/>
    <s v="Nikhil Patel"/>
    <s v="Female"/>
    <n v="21"/>
    <x v="3"/>
    <x v="1"/>
    <s v="P503"/>
    <x v="12"/>
    <x v="5"/>
    <x v="2"/>
    <n v="450"/>
    <x v="4"/>
    <x v="89"/>
    <n v="660"/>
    <n v="150"/>
    <x v="1"/>
    <x v="0"/>
    <s v="Q3"/>
    <x v="1"/>
    <n v="18.52"/>
    <n v="0"/>
    <n v="900"/>
    <n v="90"/>
    <n v="81000"/>
    <n v="0.18518518518518517"/>
    <x v="1"/>
    <x v="3"/>
    <s v="Aug"/>
    <x v="2"/>
    <s v="2025-Aug"/>
    <n v="9"/>
    <s v="FREQUENT"/>
  </r>
  <r>
    <x v="2932"/>
    <d v="2024-05-03T00:00:00"/>
    <x v="446"/>
    <s v="Akash Reddy"/>
    <s v="Male"/>
    <n v="58"/>
    <x v="2"/>
    <x v="2"/>
    <s v="P502"/>
    <x v="7"/>
    <x v="5"/>
    <x v="4"/>
    <n v="700"/>
    <x v="3"/>
    <x v="54"/>
    <n v="2850"/>
    <n v="650"/>
    <x v="3"/>
    <x v="0"/>
    <s v="Q2"/>
    <x v="2"/>
    <n v="18.57"/>
    <n v="0"/>
    <n v="3500"/>
    <n v="0"/>
    <n v="0"/>
    <n v="0.18571428571428572"/>
    <x v="0"/>
    <x v="1"/>
    <s v="May"/>
    <x v="1"/>
    <s v="2024-May"/>
    <n v="2"/>
    <s v="REGULAR"/>
  </r>
  <r>
    <x v="2933"/>
    <d v="2024-11-20T00:00:00"/>
    <x v="370"/>
    <s v="Sneha Verma"/>
    <s v="Female"/>
    <n v="35"/>
    <x v="6"/>
    <x v="2"/>
    <s v="P403"/>
    <x v="6"/>
    <x v="0"/>
    <x v="1"/>
    <n v="2500"/>
    <x v="1"/>
    <x v="393"/>
    <n v="4500"/>
    <n v="-1875"/>
    <x v="1"/>
    <x v="1"/>
    <s v="Q4"/>
    <x v="2"/>
    <n v="29.41"/>
    <n v="-9000"/>
    <n v="7500"/>
    <n v="1125"/>
    <n v="8437500"/>
    <n v="0.29411764705882354"/>
    <x v="0"/>
    <x v="10"/>
    <s v="Nov"/>
    <x v="3"/>
    <s v="2024-Nov"/>
    <n v="3"/>
    <s v="REGULAR"/>
  </r>
  <r>
    <x v="2934"/>
    <d v="2025-06-03T00:00:00"/>
    <x v="213"/>
    <s v="Rohan Shah"/>
    <s v="Male"/>
    <n v="30"/>
    <x v="0"/>
    <x v="0"/>
    <s v="P401"/>
    <x v="0"/>
    <x v="0"/>
    <x v="0"/>
    <n v="800"/>
    <x v="4"/>
    <x v="74"/>
    <n v="500"/>
    <n v="220"/>
    <x v="2"/>
    <x v="0"/>
    <s v="Q2"/>
    <x v="1"/>
    <n v="30.56"/>
    <n v="0"/>
    <n v="800"/>
    <n v="80"/>
    <n v="64000"/>
    <n v="0.30555555555555558"/>
    <x v="1"/>
    <x v="4"/>
    <s v="Jun"/>
    <x v="1"/>
    <s v="2025-Jun"/>
    <n v="3"/>
    <s v="REGULAR"/>
  </r>
  <r>
    <x v="2935"/>
    <d v="2025-04-12T00:00:00"/>
    <x v="214"/>
    <s v="Meera Sharma"/>
    <s v="Male"/>
    <n v="23"/>
    <x v="8"/>
    <x v="2"/>
    <s v="P101"/>
    <x v="5"/>
    <x v="4"/>
    <x v="2"/>
    <n v="55000"/>
    <x v="1"/>
    <x v="94"/>
    <n v="80000"/>
    <n v="13500"/>
    <x v="1"/>
    <x v="0"/>
    <s v="Q2"/>
    <x v="0"/>
    <n v="14.44"/>
    <n v="0"/>
    <n v="110000"/>
    <n v="16500"/>
    <n v="1815000000"/>
    <n v="0.14438502673796791"/>
    <x v="1"/>
    <x v="7"/>
    <s v="Apr"/>
    <x v="1"/>
    <s v="2025-Apr"/>
    <n v="19"/>
    <s v="FREQUENT"/>
  </r>
  <r>
    <x v="2936"/>
    <d v="2025-02-13T00:00:00"/>
    <x v="75"/>
    <s v="Meera Sharma"/>
    <s v="Male"/>
    <n v="22"/>
    <x v="10"/>
    <x v="3"/>
    <s v="P104"/>
    <x v="16"/>
    <x v="4"/>
    <x v="0"/>
    <n v="5000"/>
    <x v="1"/>
    <x v="6"/>
    <n v="3500"/>
    <n v="0"/>
    <x v="1"/>
    <x v="2"/>
    <s v="Q1"/>
    <x v="0"/>
    <n v="0"/>
    <n v="-3500"/>
    <n v="5000"/>
    <n v="750"/>
    <n v="3750000"/>
    <n v="0"/>
    <x v="1"/>
    <x v="5"/>
    <s v="Feb"/>
    <x v="0"/>
    <s v="2025-Feb"/>
    <n v="19"/>
    <s v="FREQUENT"/>
  </r>
  <r>
    <x v="2937"/>
    <d v="2024-03-07T00:00:00"/>
    <x v="292"/>
    <s v="Riya Patel"/>
    <s v="Female"/>
    <n v="49"/>
    <x v="9"/>
    <x v="0"/>
    <s v="P403"/>
    <x v="6"/>
    <x v="0"/>
    <x v="2"/>
    <n v="2500"/>
    <x v="3"/>
    <x v="58"/>
    <n v="3000"/>
    <n v="2000"/>
    <x v="0"/>
    <x v="0"/>
    <s v="Q1"/>
    <x v="1"/>
    <n v="40"/>
    <n v="0"/>
    <n v="5000"/>
    <n v="0"/>
    <n v="0"/>
    <n v="0.4"/>
    <x v="0"/>
    <x v="0"/>
    <s v="Mar"/>
    <x v="0"/>
    <s v="2024-Mar"/>
    <n v="4"/>
    <s v="OCASSIONAL"/>
  </r>
  <r>
    <x v="2938"/>
    <d v="2024-08-22T00:00:00"/>
    <x v="252"/>
    <s v="Simran Malhotra"/>
    <s v="Female"/>
    <n v="43"/>
    <x v="5"/>
    <x v="0"/>
    <s v="P703"/>
    <x v="2"/>
    <x v="2"/>
    <x v="0"/>
    <n v="4000"/>
    <x v="3"/>
    <x v="108"/>
    <n v="2900"/>
    <n v="1100"/>
    <x v="1"/>
    <x v="0"/>
    <s v="Q3"/>
    <x v="0"/>
    <n v="27.5"/>
    <n v="0"/>
    <n v="4000"/>
    <n v="0"/>
    <n v="0"/>
    <n v="0.27500000000000002"/>
    <x v="0"/>
    <x v="3"/>
    <s v="Aug"/>
    <x v="2"/>
    <s v="2024-Aug"/>
    <n v="11"/>
    <s v="FREQUENT"/>
  </r>
  <r>
    <x v="2939"/>
    <d v="2025-02-03T00:00:00"/>
    <x v="188"/>
    <s v="Arjun Singh"/>
    <s v="Male"/>
    <n v="21"/>
    <x v="11"/>
    <x v="3"/>
    <s v="P502"/>
    <x v="7"/>
    <x v="5"/>
    <x v="4"/>
    <n v="700"/>
    <x v="2"/>
    <x v="83"/>
    <n v="2850"/>
    <n v="-475"/>
    <x v="1"/>
    <x v="1"/>
    <s v="Q1"/>
    <x v="1"/>
    <n v="14.29"/>
    <n v="-5700"/>
    <n v="3500"/>
    <n v="175"/>
    <n v="612500"/>
    <n v="0.14285714285714285"/>
    <x v="1"/>
    <x v="5"/>
    <s v="Feb"/>
    <x v="0"/>
    <s v="2025-Feb"/>
    <n v="17"/>
    <s v="FREQUENT"/>
  </r>
  <r>
    <x v="2940"/>
    <d v="2025-10-24T00:00:00"/>
    <x v="163"/>
    <s v="Riya Mehta"/>
    <s v="Female"/>
    <n v="50"/>
    <x v="10"/>
    <x v="3"/>
    <s v="P303"/>
    <x v="4"/>
    <x v="3"/>
    <x v="0"/>
    <n v="3500"/>
    <x v="2"/>
    <x v="101"/>
    <n v="2300"/>
    <n v="1025"/>
    <x v="1"/>
    <x v="0"/>
    <s v="Q4"/>
    <x v="0"/>
    <n v="30.83"/>
    <n v="0"/>
    <n v="3500"/>
    <n v="175"/>
    <n v="612500"/>
    <n v="0.30827067669172931"/>
    <x v="1"/>
    <x v="6"/>
    <s v="Oct"/>
    <x v="3"/>
    <s v="2025-Oct"/>
    <n v="20"/>
    <s v="FREQUENT"/>
  </r>
  <r>
    <x v="2941"/>
    <d v="2024-06-30T00:00:00"/>
    <x v="42"/>
    <s v="Rohan Sharma"/>
    <s v="Male"/>
    <n v="22"/>
    <x v="2"/>
    <x v="2"/>
    <s v="P602"/>
    <x v="18"/>
    <x v="6"/>
    <x v="0"/>
    <n v="3500"/>
    <x v="1"/>
    <x v="199"/>
    <n v="2500"/>
    <n v="475"/>
    <x v="1"/>
    <x v="0"/>
    <s v="Q2"/>
    <x v="2"/>
    <n v="15.97"/>
    <n v="0"/>
    <n v="3500"/>
    <n v="525"/>
    <n v="1837500"/>
    <n v="0.15966386554621848"/>
    <x v="0"/>
    <x v="4"/>
    <s v="Jun"/>
    <x v="1"/>
    <s v="2024-Jun"/>
    <n v="6"/>
    <s v="FREQUENT"/>
  </r>
  <r>
    <x v="2942"/>
    <d v="2024-05-23T00:00:00"/>
    <x v="129"/>
    <s v="Rohan Nair"/>
    <s v="Male"/>
    <n v="47"/>
    <x v="4"/>
    <x v="3"/>
    <s v="P703"/>
    <x v="2"/>
    <x v="2"/>
    <x v="2"/>
    <n v="4000"/>
    <x v="4"/>
    <x v="137"/>
    <n v="5800"/>
    <n v="1400"/>
    <x v="2"/>
    <x v="0"/>
    <s v="Q2"/>
    <x v="1"/>
    <n v="19.440000000000001"/>
    <n v="0"/>
    <n v="8000"/>
    <n v="800"/>
    <n v="6400000"/>
    <n v="0.19444444444444445"/>
    <x v="0"/>
    <x v="1"/>
    <s v="May"/>
    <x v="1"/>
    <s v="2024-May"/>
    <n v="6"/>
    <s v="FREQUENT"/>
  </r>
  <r>
    <x v="2943"/>
    <d v="2025-09-02T00:00:00"/>
    <x v="29"/>
    <s v="Karan Shah"/>
    <s v="Female"/>
    <n v="39"/>
    <x v="5"/>
    <x v="0"/>
    <s v="P202"/>
    <x v="1"/>
    <x v="1"/>
    <x v="0"/>
    <n v="12000"/>
    <x v="2"/>
    <x v="62"/>
    <n v="9000"/>
    <n v="2400"/>
    <x v="0"/>
    <x v="0"/>
    <s v="Q3"/>
    <x v="0"/>
    <n v="21.05"/>
    <n v="0"/>
    <n v="12000"/>
    <n v="600"/>
    <n v="7200000"/>
    <n v="0.21052631578947367"/>
    <x v="1"/>
    <x v="9"/>
    <s v="Sep"/>
    <x v="2"/>
    <s v="2025-Sep"/>
    <n v="37"/>
    <s v="FREQUENT"/>
  </r>
  <r>
    <x v="2944"/>
    <d v="2025-01-15T00:00:00"/>
    <x v="252"/>
    <s v="Simran Malhotra"/>
    <s v="Female"/>
    <n v="43"/>
    <x v="5"/>
    <x v="0"/>
    <s v="P603"/>
    <x v="22"/>
    <x v="6"/>
    <x v="0"/>
    <n v="1200"/>
    <x v="2"/>
    <x v="160"/>
    <n v="800"/>
    <n v="340"/>
    <x v="2"/>
    <x v="0"/>
    <s v="Q1"/>
    <x v="0"/>
    <n v="29.82"/>
    <n v="0"/>
    <n v="1200"/>
    <n v="60"/>
    <n v="72000"/>
    <n v="0.2982456140350877"/>
    <x v="1"/>
    <x v="11"/>
    <s v="Jan"/>
    <x v="0"/>
    <s v="2025-Jan"/>
    <n v="11"/>
    <s v="FREQUENT"/>
  </r>
  <r>
    <x v="2945"/>
    <d v="2024-06-25T00:00:00"/>
    <x v="98"/>
    <s v="Vikram Reddy"/>
    <s v="Female"/>
    <n v="29"/>
    <x v="9"/>
    <x v="0"/>
    <s v="P201"/>
    <x v="9"/>
    <x v="1"/>
    <x v="2"/>
    <n v="8500"/>
    <x v="1"/>
    <x v="394"/>
    <n v="13000"/>
    <n v="-1450"/>
    <x v="0"/>
    <x v="1"/>
    <s v="Q2"/>
    <x v="2"/>
    <n v="10.029999999999999"/>
    <n v="-26000"/>
    <n v="17000"/>
    <n v="2550"/>
    <n v="43350000"/>
    <n v="0.10034602076124567"/>
    <x v="0"/>
    <x v="4"/>
    <s v="Jun"/>
    <x v="1"/>
    <s v="2024-Jun"/>
    <n v="7"/>
    <s v="FREQUENT"/>
  </r>
  <r>
    <x v="2946"/>
    <d v="2025-11-15T00:00:00"/>
    <x v="362"/>
    <s v="Rohan Verma"/>
    <s v="Female"/>
    <n v="37"/>
    <x v="0"/>
    <x v="0"/>
    <s v="P201"/>
    <x v="9"/>
    <x v="1"/>
    <x v="0"/>
    <n v="8500"/>
    <x v="4"/>
    <x v="6"/>
    <n v="6500"/>
    <n v="0"/>
    <x v="1"/>
    <x v="2"/>
    <s v="Q4"/>
    <x v="0"/>
    <n v="0"/>
    <n v="-6500"/>
    <n v="8500"/>
    <n v="850"/>
    <n v="7225000"/>
    <n v="0"/>
    <x v="1"/>
    <x v="10"/>
    <s v="Nov"/>
    <x v="3"/>
    <s v="2025-Nov"/>
    <n v="7"/>
    <s v="FREQUENT"/>
  </r>
  <r>
    <x v="2947"/>
    <d v="2024-06-15T00:00:00"/>
    <x v="102"/>
    <s v="Pooja Sharma"/>
    <s v="Male"/>
    <n v="42"/>
    <x v="9"/>
    <x v="0"/>
    <s v="P101"/>
    <x v="5"/>
    <x v="4"/>
    <x v="2"/>
    <n v="55000"/>
    <x v="0"/>
    <x v="262"/>
    <n v="80000"/>
    <n v="8000"/>
    <x v="2"/>
    <x v="0"/>
    <s v="Q2"/>
    <x v="0"/>
    <n v="9.09"/>
    <n v="0"/>
    <n v="110000"/>
    <n v="22000"/>
    <n v="2420000000"/>
    <n v="9.0909090909090912E-2"/>
    <x v="0"/>
    <x v="4"/>
    <s v="Jun"/>
    <x v="1"/>
    <s v="2024-Jun"/>
    <n v="3"/>
    <s v="REGULAR"/>
  </r>
  <r>
    <x v="2948"/>
    <d v="2025-10-02T00:00:00"/>
    <x v="445"/>
    <s v="Sneha Iyer"/>
    <s v="Female"/>
    <n v="35"/>
    <x v="9"/>
    <x v="0"/>
    <s v="P401"/>
    <x v="0"/>
    <x v="0"/>
    <x v="0"/>
    <n v="800"/>
    <x v="2"/>
    <x v="138"/>
    <n v="500"/>
    <n v="260"/>
    <x v="0"/>
    <x v="0"/>
    <s v="Q4"/>
    <x v="2"/>
    <n v="34.21"/>
    <n v="0"/>
    <n v="800"/>
    <n v="40"/>
    <n v="32000"/>
    <n v="0.34210526315789475"/>
    <x v="1"/>
    <x v="6"/>
    <s v="Oct"/>
    <x v="3"/>
    <s v="2025-Oct"/>
    <n v="3"/>
    <s v="REGULAR"/>
  </r>
  <r>
    <x v="2949"/>
    <d v="2024-11-24T00:00:00"/>
    <x v="456"/>
    <s v="Varun Patel"/>
    <s v="Male"/>
    <n v="34"/>
    <x v="6"/>
    <x v="2"/>
    <s v="P101"/>
    <x v="5"/>
    <x v="4"/>
    <x v="0"/>
    <n v="55000"/>
    <x v="2"/>
    <x v="217"/>
    <n v="40000"/>
    <n v="12250"/>
    <x v="3"/>
    <x v="0"/>
    <s v="Q4"/>
    <x v="0"/>
    <n v="23.44"/>
    <n v="0"/>
    <n v="55000"/>
    <n v="2750"/>
    <n v="151250000"/>
    <n v="0.23444976076555024"/>
    <x v="0"/>
    <x v="10"/>
    <s v="Nov"/>
    <x v="3"/>
    <s v="2024-Nov"/>
    <n v="9"/>
    <s v="FREQUENT"/>
  </r>
  <r>
    <x v="2950"/>
    <d v="2025-04-26T00:00:00"/>
    <x v="360"/>
    <s v="Simran Nair"/>
    <s v="Female"/>
    <n v="41"/>
    <x v="10"/>
    <x v="3"/>
    <s v="P102"/>
    <x v="11"/>
    <x v="4"/>
    <x v="2"/>
    <n v="28000"/>
    <x v="0"/>
    <x v="154"/>
    <n v="42000"/>
    <n v="2800"/>
    <x v="3"/>
    <x v="0"/>
    <s v="Q2"/>
    <x v="1"/>
    <n v="6.25"/>
    <n v="0"/>
    <n v="56000"/>
    <n v="11200"/>
    <n v="627200000"/>
    <n v="6.25E-2"/>
    <x v="1"/>
    <x v="7"/>
    <s v="Apr"/>
    <x v="1"/>
    <s v="2025-Apr"/>
    <n v="10"/>
    <s v="FREQUENT"/>
  </r>
  <r>
    <x v="2951"/>
    <d v="2025-02-21T00:00:00"/>
    <x v="175"/>
    <s v="Ananya Mehta"/>
    <s v="Female"/>
    <n v="48"/>
    <x v="1"/>
    <x v="1"/>
    <s v="P102"/>
    <x v="11"/>
    <x v="4"/>
    <x v="1"/>
    <n v="28000"/>
    <x v="3"/>
    <x v="167"/>
    <n v="63000"/>
    <n v="21000"/>
    <x v="2"/>
    <x v="0"/>
    <s v="Q1"/>
    <x v="0"/>
    <n v="25"/>
    <n v="0"/>
    <n v="84000"/>
    <n v="0"/>
    <n v="0"/>
    <n v="0.25"/>
    <x v="1"/>
    <x v="5"/>
    <s v="Feb"/>
    <x v="0"/>
    <s v="2025-Feb"/>
    <n v="11"/>
    <s v="FREQUENT"/>
  </r>
  <r>
    <x v="2952"/>
    <d v="2025-06-21T00:00:00"/>
    <x v="161"/>
    <s v="Ananya Joshi"/>
    <s v="Female"/>
    <n v="38"/>
    <x v="6"/>
    <x v="2"/>
    <s v="P201"/>
    <x v="9"/>
    <x v="1"/>
    <x v="2"/>
    <n v="8500"/>
    <x v="4"/>
    <x v="118"/>
    <n v="13000"/>
    <n v="2300"/>
    <x v="1"/>
    <x v="0"/>
    <s v="Q2"/>
    <x v="2"/>
    <n v="15.03"/>
    <n v="0"/>
    <n v="17000"/>
    <n v="1700"/>
    <n v="28900000"/>
    <n v="0.15032679738562091"/>
    <x v="1"/>
    <x v="4"/>
    <s v="Jun"/>
    <x v="1"/>
    <s v="2025-Jun"/>
    <n v="3"/>
    <s v="REGULAR"/>
  </r>
  <r>
    <x v="2953"/>
    <d v="2024-08-16T00:00:00"/>
    <x v="481"/>
    <s v="Rahul Sharma"/>
    <s v="Male"/>
    <n v="26"/>
    <x v="0"/>
    <x v="0"/>
    <s v="P103"/>
    <x v="19"/>
    <x v="4"/>
    <x v="0"/>
    <n v="2500"/>
    <x v="4"/>
    <x v="79"/>
    <n v="1600"/>
    <n v="650"/>
    <x v="2"/>
    <x v="0"/>
    <s v="Q3"/>
    <x v="1"/>
    <n v="28.89"/>
    <n v="0"/>
    <n v="2500"/>
    <n v="250"/>
    <n v="625000"/>
    <n v="0.28888888888888886"/>
    <x v="0"/>
    <x v="3"/>
    <s v="Aug"/>
    <x v="2"/>
    <s v="2024-Aug"/>
    <n v="3"/>
    <s v="REGULAR"/>
  </r>
  <r>
    <x v="2954"/>
    <d v="2025-05-02T00:00:00"/>
    <x v="379"/>
    <s v="Sneha Iyer"/>
    <s v="Male"/>
    <n v="48"/>
    <x v="9"/>
    <x v="0"/>
    <s v="P501"/>
    <x v="13"/>
    <x v="5"/>
    <x v="2"/>
    <n v="550"/>
    <x v="4"/>
    <x v="33"/>
    <n v="900"/>
    <n v="90"/>
    <x v="4"/>
    <x v="0"/>
    <s v="Q2"/>
    <x v="1"/>
    <n v="9.09"/>
    <n v="0"/>
    <n v="1100"/>
    <n v="110"/>
    <n v="121000"/>
    <n v="9.0909090909090912E-2"/>
    <x v="1"/>
    <x v="1"/>
    <s v="May"/>
    <x v="1"/>
    <s v="2025-May"/>
    <n v="6"/>
    <s v="FREQUENT"/>
  </r>
  <r>
    <x v="2955"/>
    <d v="2025-07-03T00:00:00"/>
    <x v="312"/>
    <s v="Aditya Nair"/>
    <s v="Female"/>
    <n v="24"/>
    <x v="2"/>
    <x v="2"/>
    <s v="P501"/>
    <x v="13"/>
    <x v="5"/>
    <x v="2"/>
    <n v="550"/>
    <x v="2"/>
    <x v="47"/>
    <n v="900"/>
    <n v="145"/>
    <x v="1"/>
    <x v="0"/>
    <s v="Q3"/>
    <x v="1"/>
    <n v="13.88"/>
    <n v="0"/>
    <n v="1100"/>
    <n v="55"/>
    <n v="60500"/>
    <n v="0.13875598086124402"/>
    <x v="1"/>
    <x v="2"/>
    <s v="Jul"/>
    <x v="2"/>
    <s v="2025-Jul"/>
    <n v="5"/>
    <s v="FREQUENT"/>
  </r>
  <r>
    <x v="2956"/>
    <d v="2025-10-14T00:00:00"/>
    <x v="202"/>
    <s v="Meera Kumar"/>
    <s v="Female"/>
    <n v="43"/>
    <x v="10"/>
    <x v="3"/>
    <s v="P101"/>
    <x v="5"/>
    <x v="4"/>
    <x v="0"/>
    <n v="55000"/>
    <x v="1"/>
    <x v="16"/>
    <n v="40000"/>
    <n v="6750"/>
    <x v="1"/>
    <x v="0"/>
    <s v="Q4"/>
    <x v="0"/>
    <n v="14.44"/>
    <n v="0"/>
    <n v="55000"/>
    <n v="8250"/>
    <n v="453750000"/>
    <n v="0.14438502673796791"/>
    <x v="1"/>
    <x v="6"/>
    <s v="Oct"/>
    <x v="3"/>
    <s v="2025-Oct"/>
    <n v="10"/>
    <s v="FREQUENT"/>
  </r>
  <r>
    <x v="2957"/>
    <d v="2024-09-20T00:00:00"/>
    <x v="203"/>
    <s v="Amit Kumar"/>
    <s v="Male"/>
    <n v="45"/>
    <x v="4"/>
    <x v="3"/>
    <s v="P105"/>
    <x v="20"/>
    <x v="4"/>
    <x v="2"/>
    <n v="22000"/>
    <x v="2"/>
    <x v="164"/>
    <n v="33000"/>
    <n v="8800"/>
    <x v="1"/>
    <x v="0"/>
    <s v="Q3"/>
    <x v="1"/>
    <n v="21.05"/>
    <n v="0"/>
    <n v="44000"/>
    <n v="2200"/>
    <n v="96800000"/>
    <n v="0.21052631578947367"/>
    <x v="0"/>
    <x v="9"/>
    <s v="Sep"/>
    <x v="2"/>
    <s v="2024-Sep"/>
    <n v="5"/>
    <s v="FREQUENT"/>
  </r>
  <r>
    <x v="2958"/>
    <d v="2025-09-20T00:00:00"/>
    <x v="193"/>
    <s v="Kavya Joshi"/>
    <s v="Male"/>
    <n v="34"/>
    <x v="5"/>
    <x v="0"/>
    <s v="P702"/>
    <x v="14"/>
    <x v="2"/>
    <x v="2"/>
    <n v="7000"/>
    <x v="4"/>
    <x v="90"/>
    <n v="10400"/>
    <n v="2200"/>
    <x v="3"/>
    <x v="0"/>
    <s v="Q3"/>
    <x v="2"/>
    <n v="17.46"/>
    <n v="0"/>
    <n v="14000"/>
    <n v="1400"/>
    <n v="19600000"/>
    <n v="0.17460317460317459"/>
    <x v="1"/>
    <x v="9"/>
    <s v="Sep"/>
    <x v="2"/>
    <s v="2025-Sep"/>
    <n v="3"/>
    <s v="REGULAR"/>
  </r>
  <r>
    <x v="2959"/>
    <d v="2025-08-07T00:00:00"/>
    <x v="12"/>
    <s v="Meera Malhotra"/>
    <s v="Male"/>
    <n v="42"/>
    <x v="8"/>
    <x v="2"/>
    <s v="P202"/>
    <x v="1"/>
    <x v="1"/>
    <x v="0"/>
    <n v="12000"/>
    <x v="1"/>
    <x v="187"/>
    <n v="9000"/>
    <n v="1200"/>
    <x v="1"/>
    <x v="0"/>
    <s v="Q3"/>
    <x v="0"/>
    <n v="11.76"/>
    <n v="0"/>
    <n v="12000"/>
    <n v="1800"/>
    <n v="21600000"/>
    <n v="0.11764705882352941"/>
    <x v="1"/>
    <x v="3"/>
    <s v="Aug"/>
    <x v="2"/>
    <s v="2025-Aug"/>
    <n v="21"/>
    <s v="FREQUENT"/>
  </r>
  <r>
    <x v="2960"/>
    <d v="2024-05-26T00:00:00"/>
    <x v="275"/>
    <s v="Vikram Reddy"/>
    <s v="Female"/>
    <n v="46"/>
    <x v="8"/>
    <x v="2"/>
    <s v="P203"/>
    <x v="3"/>
    <x v="1"/>
    <x v="0"/>
    <n v="35000"/>
    <x v="1"/>
    <x v="48"/>
    <n v="27000"/>
    <n v="2750"/>
    <x v="3"/>
    <x v="0"/>
    <s v="Q2"/>
    <x v="0"/>
    <n v="9.24"/>
    <n v="0"/>
    <n v="35000"/>
    <n v="5250"/>
    <n v="183750000"/>
    <n v="9.2436974789915971E-2"/>
    <x v="0"/>
    <x v="1"/>
    <s v="May"/>
    <x v="1"/>
    <s v="2024-May"/>
    <n v="12"/>
    <s v="FREQUENT"/>
  </r>
  <r>
    <x v="2961"/>
    <d v="2025-02-17T00:00:00"/>
    <x v="94"/>
    <s v="Amit Singh"/>
    <s v="Male"/>
    <n v="25"/>
    <x v="1"/>
    <x v="1"/>
    <s v="P302"/>
    <x v="15"/>
    <x v="3"/>
    <x v="0"/>
    <n v="2200"/>
    <x v="0"/>
    <x v="76"/>
    <n v="1400"/>
    <n v="360"/>
    <x v="0"/>
    <x v="0"/>
    <s v="Q1"/>
    <x v="1"/>
    <n v="20.45"/>
    <n v="0"/>
    <n v="2200"/>
    <n v="440"/>
    <n v="968000"/>
    <n v="0.20454545454545456"/>
    <x v="1"/>
    <x v="5"/>
    <s v="Feb"/>
    <x v="0"/>
    <s v="2025-Feb"/>
    <n v="11"/>
    <s v="FREQUENT"/>
  </r>
  <r>
    <x v="2962"/>
    <d v="2024-08-19T00:00:00"/>
    <x v="117"/>
    <s v="Akash Gupta"/>
    <s v="Female"/>
    <n v="32"/>
    <x v="11"/>
    <x v="3"/>
    <s v="P301"/>
    <x v="21"/>
    <x v="3"/>
    <x v="0"/>
    <n v="900"/>
    <x v="2"/>
    <x v="135"/>
    <n v="550"/>
    <n v="305"/>
    <x v="1"/>
    <x v="0"/>
    <s v="Q3"/>
    <x v="2"/>
    <n v="35.67"/>
    <n v="0"/>
    <n v="900"/>
    <n v="45"/>
    <n v="40500"/>
    <n v="0.35672514619883039"/>
    <x v="0"/>
    <x v="3"/>
    <s v="Aug"/>
    <x v="2"/>
    <s v="2024-Aug"/>
    <n v="23"/>
    <s v="FREQUENT"/>
  </r>
  <r>
    <x v="2963"/>
    <d v="2024-12-02T00:00:00"/>
    <x v="43"/>
    <s v="Vikram Malhotra"/>
    <s v="Female"/>
    <n v="36"/>
    <x v="5"/>
    <x v="0"/>
    <s v="P703"/>
    <x v="2"/>
    <x v="2"/>
    <x v="0"/>
    <n v="4000"/>
    <x v="1"/>
    <x v="61"/>
    <n v="2900"/>
    <n v="500"/>
    <x v="4"/>
    <x v="0"/>
    <s v="Q4"/>
    <x v="1"/>
    <n v="14.71"/>
    <n v="0"/>
    <n v="4000"/>
    <n v="600"/>
    <n v="2400000"/>
    <n v="0.14705882352941177"/>
    <x v="0"/>
    <x v="8"/>
    <s v="Dec"/>
    <x v="3"/>
    <s v="2024-Dec"/>
    <n v="7"/>
    <s v="FREQUENT"/>
  </r>
  <r>
    <x v="2964"/>
    <d v="2025-06-16T00:00:00"/>
    <x v="238"/>
    <s v="Priya Mehta"/>
    <s v="Female"/>
    <n v="22"/>
    <x v="6"/>
    <x v="2"/>
    <s v="P503"/>
    <x v="12"/>
    <x v="5"/>
    <x v="1"/>
    <n v="450"/>
    <x v="2"/>
    <x v="6"/>
    <n v="990"/>
    <n v="0"/>
    <x v="2"/>
    <x v="2"/>
    <s v="Q2"/>
    <x v="1"/>
    <n v="0"/>
    <n v="-990"/>
    <n v="1350"/>
    <n v="67.5"/>
    <n v="91125"/>
    <n v="0"/>
    <x v="1"/>
    <x v="4"/>
    <s v="Jun"/>
    <x v="1"/>
    <s v="2025-Jun"/>
    <n v="14"/>
    <s v="FREQUENT"/>
  </r>
  <r>
    <x v="2965"/>
    <d v="2024-05-14T00:00:00"/>
    <x v="111"/>
    <s v="Sahil Iyer"/>
    <s v="Female"/>
    <n v="41"/>
    <x v="11"/>
    <x v="3"/>
    <s v="P303"/>
    <x v="4"/>
    <x v="3"/>
    <x v="0"/>
    <n v="3500"/>
    <x v="1"/>
    <x v="199"/>
    <n v="2300"/>
    <n v="675"/>
    <x v="2"/>
    <x v="0"/>
    <s v="Q2"/>
    <x v="0"/>
    <n v="22.69"/>
    <n v="0"/>
    <n v="3500"/>
    <n v="525"/>
    <n v="1837500"/>
    <n v="0.22689075630252101"/>
    <x v="0"/>
    <x v="1"/>
    <s v="May"/>
    <x v="1"/>
    <s v="2024-May"/>
    <n v="12"/>
    <s v="FREQUENT"/>
  </r>
  <r>
    <x v="2966"/>
    <d v="2025-08-16T00:00:00"/>
    <x v="454"/>
    <s v="Riya Reddy"/>
    <s v="Male"/>
    <n v="36"/>
    <x v="3"/>
    <x v="1"/>
    <s v="P102"/>
    <x v="11"/>
    <x v="4"/>
    <x v="2"/>
    <n v="28000"/>
    <x v="4"/>
    <x v="223"/>
    <n v="42000"/>
    <n v="8400"/>
    <x v="3"/>
    <x v="0"/>
    <s v="Q3"/>
    <x v="1"/>
    <n v="16.670000000000002"/>
    <n v="0"/>
    <n v="56000"/>
    <n v="5600"/>
    <n v="313600000"/>
    <n v="0.16666666666666666"/>
    <x v="1"/>
    <x v="3"/>
    <s v="Aug"/>
    <x v="2"/>
    <s v="2025-Aug"/>
    <n v="2"/>
    <s v="REGULAR"/>
  </r>
  <r>
    <x v="2967"/>
    <d v="2025-10-09T00:00:00"/>
    <x v="264"/>
    <s v="Aditya Singh"/>
    <s v="Male"/>
    <n v="21"/>
    <x v="2"/>
    <x v="2"/>
    <s v="P102"/>
    <x v="11"/>
    <x v="4"/>
    <x v="0"/>
    <n v="28000"/>
    <x v="0"/>
    <x v="395"/>
    <n v="21000"/>
    <n v="-1400"/>
    <x v="3"/>
    <x v="1"/>
    <s v="Q4"/>
    <x v="2"/>
    <n v="6.25"/>
    <n v="-42000"/>
    <n v="28000"/>
    <n v="5600"/>
    <n v="156800000"/>
    <n v="6.25E-2"/>
    <x v="1"/>
    <x v="6"/>
    <s v="Oct"/>
    <x v="3"/>
    <s v="2025-Oct"/>
    <n v="4"/>
    <s v="OCASSIONAL"/>
  </r>
  <r>
    <x v="2968"/>
    <d v="2024-01-15T00:00:00"/>
    <x v="64"/>
    <s v="Pooja Mishra"/>
    <s v="Female"/>
    <n v="23"/>
    <x v="6"/>
    <x v="2"/>
    <s v="P105"/>
    <x v="20"/>
    <x v="4"/>
    <x v="0"/>
    <n v="22000"/>
    <x v="4"/>
    <x v="131"/>
    <n v="16500"/>
    <n v="3300"/>
    <x v="2"/>
    <x v="0"/>
    <s v="Q1"/>
    <x v="1"/>
    <n v="16.670000000000002"/>
    <n v="0"/>
    <n v="22000"/>
    <n v="2200"/>
    <n v="48400000"/>
    <n v="0.16666666666666666"/>
    <x v="0"/>
    <x v="11"/>
    <s v="Jan"/>
    <x v="0"/>
    <s v="2024-Jan"/>
    <n v="13"/>
    <s v="FREQUENT"/>
  </r>
  <r>
    <x v="2969"/>
    <d v="2024-08-31T00:00:00"/>
    <x v="148"/>
    <s v="Neha Das"/>
    <s v="Male"/>
    <n v="38"/>
    <x v="9"/>
    <x v="0"/>
    <s v="P201"/>
    <x v="9"/>
    <x v="1"/>
    <x v="0"/>
    <n v="8500"/>
    <x v="0"/>
    <x v="71"/>
    <n v="6500"/>
    <n v="300"/>
    <x v="1"/>
    <x v="0"/>
    <s v="Q3"/>
    <x v="0"/>
    <n v="4.41"/>
    <n v="0"/>
    <n v="8500"/>
    <n v="1700"/>
    <n v="14450000"/>
    <n v="4.4117647058823532E-2"/>
    <x v="0"/>
    <x v="3"/>
    <s v="Aug"/>
    <x v="2"/>
    <s v="2024-Aug"/>
    <n v="21"/>
    <s v="FREQUENT"/>
  </r>
  <r>
    <x v="2970"/>
    <d v="2025-05-07T00:00:00"/>
    <x v="344"/>
    <s v="Meera Singh"/>
    <s v="Female"/>
    <n v="56"/>
    <x v="5"/>
    <x v="0"/>
    <s v="P502"/>
    <x v="7"/>
    <x v="5"/>
    <x v="4"/>
    <n v="700"/>
    <x v="2"/>
    <x v="101"/>
    <n v="2850"/>
    <n v="475"/>
    <x v="0"/>
    <x v="0"/>
    <s v="Q2"/>
    <x v="1"/>
    <n v="14.29"/>
    <n v="0"/>
    <n v="3500"/>
    <n v="175"/>
    <n v="612500"/>
    <n v="0.14285714285714285"/>
    <x v="1"/>
    <x v="1"/>
    <s v="May"/>
    <x v="1"/>
    <s v="2025-May"/>
    <n v="5"/>
    <s v="FREQUENT"/>
  </r>
  <r>
    <x v="2971"/>
    <d v="2025-08-14T00:00:00"/>
    <x v="67"/>
    <s v="Priya Das"/>
    <s v="Male"/>
    <n v="46"/>
    <x v="3"/>
    <x v="1"/>
    <s v="P402"/>
    <x v="10"/>
    <x v="0"/>
    <x v="0"/>
    <n v="600"/>
    <x v="2"/>
    <x v="68"/>
    <n v="380"/>
    <n v="190"/>
    <x v="2"/>
    <x v="0"/>
    <s v="Q3"/>
    <x v="2"/>
    <n v="33.33"/>
    <n v="0"/>
    <n v="600"/>
    <n v="30"/>
    <n v="18000"/>
    <n v="0.33333333333333331"/>
    <x v="1"/>
    <x v="3"/>
    <s v="Aug"/>
    <x v="2"/>
    <s v="2025-Aug"/>
    <n v="6"/>
    <s v="FREQUENT"/>
  </r>
  <r>
    <x v="2972"/>
    <d v="2025-09-28T00:00:00"/>
    <x v="2"/>
    <s v="Neha Singh"/>
    <s v="Female"/>
    <n v="43"/>
    <x v="2"/>
    <x v="2"/>
    <s v="P301"/>
    <x v="21"/>
    <x v="3"/>
    <x v="2"/>
    <n v="900"/>
    <x v="4"/>
    <x v="85"/>
    <n v="1100"/>
    <n v="520"/>
    <x v="2"/>
    <x v="0"/>
    <s v="Q3"/>
    <x v="0"/>
    <n v="32.1"/>
    <n v="0"/>
    <n v="1800"/>
    <n v="180"/>
    <n v="324000"/>
    <n v="0.32098765432098764"/>
    <x v="1"/>
    <x v="9"/>
    <s v="Sep"/>
    <x v="2"/>
    <s v="2025-Sep"/>
    <n v="13"/>
    <s v="FREQUENT"/>
  </r>
  <r>
    <x v="2973"/>
    <d v="2024-10-13T00:00:00"/>
    <x v="20"/>
    <s v="Aditya Shah"/>
    <s v="Male"/>
    <n v="31"/>
    <x v="9"/>
    <x v="0"/>
    <s v="P701"/>
    <x v="8"/>
    <x v="2"/>
    <x v="0"/>
    <n v="4500"/>
    <x v="4"/>
    <x v="6"/>
    <n v="3200"/>
    <n v="0"/>
    <x v="3"/>
    <x v="2"/>
    <s v="Q4"/>
    <x v="0"/>
    <n v="0"/>
    <n v="-3200"/>
    <n v="4500"/>
    <n v="450"/>
    <n v="2025000"/>
    <n v="0"/>
    <x v="0"/>
    <x v="6"/>
    <s v="Oct"/>
    <x v="3"/>
    <s v="2024-Oct"/>
    <n v="13"/>
    <s v="FREQUENT"/>
  </r>
  <r>
    <x v="2974"/>
    <d v="2024-12-11T00:00:00"/>
    <x v="182"/>
    <s v="Vikram Shah"/>
    <s v="Male"/>
    <n v="26"/>
    <x v="8"/>
    <x v="2"/>
    <s v="P201"/>
    <x v="9"/>
    <x v="1"/>
    <x v="2"/>
    <n v="8500"/>
    <x v="0"/>
    <x v="270"/>
    <n v="13000"/>
    <n v="600"/>
    <x v="1"/>
    <x v="0"/>
    <s v="Q4"/>
    <x v="1"/>
    <n v="4.41"/>
    <n v="0"/>
    <n v="17000"/>
    <n v="3400"/>
    <n v="57800000"/>
    <n v="4.4117647058823532E-2"/>
    <x v="0"/>
    <x v="8"/>
    <s v="Dec"/>
    <x v="3"/>
    <s v="2024-Dec"/>
    <n v="14"/>
    <s v="FREQUENT"/>
  </r>
  <r>
    <x v="2975"/>
    <d v="2025-05-14T00:00:00"/>
    <x v="75"/>
    <s v="Meera Sharma"/>
    <s v="Male"/>
    <n v="22"/>
    <x v="10"/>
    <x v="3"/>
    <s v="P601"/>
    <x v="17"/>
    <x v="6"/>
    <x v="1"/>
    <n v="3000"/>
    <x v="2"/>
    <x v="70"/>
    <n v="6300"/>
    <n v="2250"/>
    <x v="2"/>
    <x v="0"/>
    <s v="Q2"/>
    <x v="0"/>
    <n v="26.32"/>
    <n v="0"/>
    <n v="9000"/>
    <n v="450"/>
    <n v="4050000"/>
    <n v="0.26315789473684209"/>
    <x v="1"/>
    <x v="1"/>
    <s v="May"/>
    <x v="1"/>
    <s v="2025-May"/>
    <n v="19"/>
    <s v="FREQUENT"/>
  </r>
  <r>
    <x v="2976"/>
    <d v="2024-12-16T00:00:00"/>
    <x v="25"/>
    <s v="Rahul Mishra"/>
    <s v="Female"/>
    <n v="54"/>
    <x v="2"/>
    <x v="2"/>
    <s v="P503"/>
    <x v="12"/>
    <x v="5"/>
    <x v="0"/>
    <n v="450"/>
    <x v="3"/>
    <x v="113"/>
    <n v="330"/>
    <n v="120"/>
    <x v="1"/>
    <x v="0"/>
    <s v="Q4"/>
    <x v="0"/>
    <n v="26.67"/>
    <n v="0"/>
    <n v="450"/>
    <n v="0"/>
    <n v="0"/>
    <n v="0.26666666666666666"/>
    <x v="0"/>
    <x v="8"/>
    <s v="Dec"/>
    <x v="3"/>
    <s v="2024-Dec"/>
    <n v="22"/>
    <s v="FREQUENT"/>
  </r>
  <r>
    <x v="2977"/>
    <d v="2025-03-12T00:00:00"/>
    <x v="155"/>
    <s v="Varun Verma"/>
    <s v="Female"/>
    <n v="23"/>
    <x v="0"/>
    <x v="0"/>
    <s v="P701"/>
    <x v="8"/>
    <x v="2"/>
    <x v="0"/>
    <n v="4500"/>
    <x v="2"/>
    <x v="132"/>
    <n v="3200"/>
    <n v="1075"/>
    <x v="1"/>
    <x v="0"/>
    <s v="Q1"/>
    <x v="0"/>
    <n v="25.15"/>
    <n v="0"/>
    <n v="4500"/>
    <n v="225"/>
    <n v="1012500"/>
    <n v="0.25146198830409355"/>
    <x v="1"/>
    <x v="0"/>
    <s v="Mar"/>
    <x v="0"/>
    <s v="2025-Mar"/>
    <n v="12"/>
    <s v="FREQUENT"/>
  </r>
  <r>
    <x v="2978"/>
    <d v="2024-04-06T00:00:00"/>
    <x v="2"/>
    <s v="Neha Singh"/>
    <s v="Female"/>
    <n v="43"/>
    <x v="2"/>
    <x v="2"/>
    <s v="P203"/>
    <x v="3"/>
    <x v="1"/>
    <x v="0"/>
    <n v="35000"/>
    <x v="0"/>
    <x v="97"/>
    <n v="27000"/>
    <n v="1000"/>
    <x v="4"/>
    <x v="0"/>
    <s v="Q2"/>
    <x v="0"/>
    <n v="3.57"/>
    <n v="0"/>
    <n v="35000"/>
    <n v="7000"/>
    <n v="245000000"/>
    <n v="3.5714285714285712E-2"/>
    <x v="0"/>
    <x v="7"/>
    <s v="Apr"/>
    <x v="1"/>
    <s v="2024-Apr"/>
    <n v="13"/>
    <s v="FREQUENT"/>
  </r>
  <r>
    <x v="2979"/>
    <d v="2024-05-03T00:00:00"/>
    <x v="118"/>
    <s v="Amit Sharma"/>
    <s v="Female"/>
    <n v="27"/>
    <x v="1"/>
    <x v="1"/>
    <s v="P601"/>
    <x v="17"/>
    <x v="6"/>
    <x v="2"/>
    <n v="3000"/>
    <x v="2"/>
    <x v="41"/>
    <n v="4200"/>
    <n v="1500"/>
    <x v="3"/>
    <x v="0"/>
    <s v="Q2"/>
    <x v="1"/>
    <n v="26.32"/>
    <n v="0"/>
    <n v="6000"/>
    <n v="300"/>
    <n v="1800000"/>
    <n v="0.26315789473684209"/>
    <x v="0"/>
    <x v="1"/>
    <s v="May"/>
    <x v="1"/>
    <s v="2024-May"/>
    <n v="12"/>
    <s v="FREQUENT"/>
  </r>
  <r>
    <x v="2980"/>
    <d v="2024-12-21T00:00:00"/>
    <x v="318"/>
    <s v="Amit Sharma"/>
    <s v="Female"/>
    <n v="38"/>
    <x v="9"/>
    <x v="0"/>
    <s v="P302"/>
    <x v="15"/>
    <x v="3"/>
    <x v="1"/>
    <n v="2200"/>
    <x v="4"/>
    <x v="181"/>
    <n v="4200"/>
    <n v="1740"/>
    <x v="2"/>
    <x v="0"/>
    <s v="Q4"/>
    <x v="0"/>
    <n v="29.29"/>
    <n v="0"/>
    <n v="6600"/>
    <n v="660"/>
    <n v="4356000"/>
    <n v="0.29292929292929293"/>
    <x v="0"/>
    <x v="8"/>
    <s v="Dec"/>
    <x v="3"/>
    <s v="2024-Dec"/>
    <n v="14"/>
    <s v="FREQUENT"/>
  </r>
  <r>
    <x v="2981"/>
    <d v="2024-03-25T00:00:00"/>
    <x v="312"/>
    <s v="Aditya Nair"/>
    <s v="Female"/>
    <n v="24"/>
    <x v="2"/>
    <x v="2"/>
    <s v="P503"/>
    <x v="12"/>
    <x v="5"/>
    <x v="0"/>
    <n v="450"/>
    <x v="0"/>
    <x v="396"/>
    <n v="330"/>
    <n v="30"/>
    <x v="1"/>
    <x v="0"/>
    <s v="Q1"/>
    <x v="1"/>
    <n v="8.33"/>
    <n v="0"/>
    <n v="450"/>
    <n v="90"/>
    <n v="40500"/>
    <n v="8.3333333333333329E-2"/>
    <x v="0"/>
    <x v="0"/>
    <s v="Mar"/>
    <x v="0"/>
    <s v="2024-Mar"/>
    <n v="5"/>
    <s v="FREQUENT"/>
  </r>
  <r>
    <x v="2982"/>
    <d v="2025-06-07T00:00:00"/>
    <x v="145"/>
    <s v="Akash Sharma"/>
    <s v="Female"/>
    <n v="26"/>
    <x v="7"/>
    <x v="1"/>
    <s v="P202"/>
    <x v="1"/>
    <x v="1"/>
    <x v="1"/>
    <n v="12000"/>
    <x v="1"/>
    <x v="1"/>
    <n v="27000"/>
    <n v="3600"/>
    <x v="1"/>
    <x v="0"/>
    <s v="Q2"/>
    <x v="0"/>
    <n v="11.76"/>
    <n v="0"/>
    <n v="36000"/>
    <n v="5400"/>
    <n v="194400000"/>
    <n v="0.11764705882352941"/>
    <x v="1"/>
    <x v="4"/>
    <s v="Jun"/>
    <x v="1"/>
    <s v="2025-Jun"/>
    <n v="23"/>
    <s v="FREQUENT"/>
  </r>
  <r>
    <x v="2983"/>
    <d v="2024-01-18T00:00:00"/>
    <x v="147"/>
    <s v="Pooja Singh"/>
    <s v="Male"/>
    <n v="52"/>
    <x v="10"/>
    <x v="3"/>
    <s v="P202"/>
    <x v="1"/>
    <x v="1"/>
    <x v="1"/>
    <n v="12000"/>
    <x v="4"/>
    <x v="218"/>
    <n v="27000"/>
    <n v="5400"/>
    <x v="3"/>
    <x v="0"/>
    <s v="Q1"/>
    <x v="1"/>
    <n v="16.670000000000002"/>
    <n v="0"/>
    <n v="36000"/>
    <n v="3600"/>
    <n v="129600000"/>
    <n v="0.16666666666666666"/>
    <x v="0"/>
    <x v="11"/>
    <s v="Jan"/>
    <x v="0"/>
    <s v="2024-Jan"/>
    <n v="6"/>
    <s v="FREQUENT"/>
  </r>
  <r>
    <x v="2984"/>
    <d v="2025-09-07T00:00:00"/>
    <x v="308"/>
    <s v="Sahil Joshi"/>
    <s v="Male"/>
    <n v="45"/>
    <x v="5"/>
    <x v="0"/>
    <s v="P105"/>
    <x v="20"/>
    <x v="4"/>
    <x v="0"/>
    <n v="22000"/>
    <x v="0"/>
    <x v="285"/>
    <n v="16500"/>
    <n v="1100"/>
    <x v="2"/>
    <x v="0"/>
    <s v="Q3"/>
    <x v="0"/>
    <n v="6.25"/>
    <n v="0"/>
    <n v="22000"/>
    <n v="4400"/>
    <n v="96800000"/>
    <n v="6.25E-2"/>
    <x v="1"/>
    <x v="9"/>
    <s v="Sep"/>
    <x v="2"/>
    <s v="2025-Sep"/>
    <n v="10"/>
    <s v="FREQUENT"/>
  </r>
  <r>
    <x v="2985"/>
    <d v="2024-02-18T00:00:00"/>
    <x v="349"/>
    <s v="Karan Patel"/>
    <s v="Male"/>
    <n v="23"/>
    <x v="11"/>
    <x v="3"/>
    <s v="P601"/>
    <x v="17"/>
    <x v="6"/>
    <x v="0"/>
    <n v="3000"/>
    <x v="4"/>
    <x v="129"/>
    <n v="2100"/>
    <n v="600"/>
    <x v="1"/>
    <x v="0"/>
    <s v="Q1"/>
    <x v="2"/>
    <n v="22.22"/>
    <n v="0"/>
    <n v="3000"/>
    <n v="300"/>
    <n v="900000"/>
    <n v="0.22222222222222221"/>
    <x v="0"/>
    <x v="5"/>
    <s v="Feb"/>
    <x v="0"/>
    <s v="2024-Feb"/>
    <n v="3"/>
    <s v="REGULAR"/>
  </r>
  <r>
    <x v="2986"/>
    <d v="2025-06-27T00:00:00"/>
    <x v="337"/>
    <s v="Arjun Das"/>
    <s v="Female"/>
    <n v="23"/>
    <x v="9"/>
    <x v="0"/>
    <s v="P201"/>
    <x v="9"/>
    <x v="1"/>
    <x v="2"/>
    <n v="8500"/>
    <x v="2"/>
    <x v="229"/>
    <n v="13000"/>
    <n v="3150"/>
    <x v="1"/>
    <x v="0"/>
    <s v="Q2"/>
    <x v="1"/>
    <n v="19.5"/>
    <n v="0"/>
    <n v="17000"/>
    <n v="850"/>
    <n v="14450000"/>
    <n v="0.19504643962848298"/>
    <x v="1"/>
    <x v="4"/>
    <s v="Jun"/>
    <x v="1"/>
    <s v="2025-Jun"/>
    <n v="4"/>
    <s v="OCASSIONAL"/>
  </r>
  <r>
    <x v="2987"/>
    <d v="2024-06-18T00:00:00"/>
    <x v="456"/>
    <s v="Varun Patel"/>
    <s v="Male"/>
    <n v="34"/>
    <x v="6"/>
    <x v="2"/>
    <s v="P701"/>
    <x v="8"/>
    <x v="2"/>
    <x v="2"/>
    <n v="4500"/>
    <x v="0"/>
    <x v="137"/>
    <n v="6400"/>
    <n v="800"/>
    <x v="2"/>
    <x v="0"/>
    <s v="Q2"/>
    <x v="0"/>
    <n v="11.11"/>
    <n v="0"/>
    <n v="9000"/>
    <n v="1800"/>
    <n v="16200000"/>
    <n v="0.1111111111111111"/>
    <x v="0"/>
    <x v="4"/>
    <s v="Jun"/>
    <x v="1"/>
    <s v="2024-Jun"/>
    <n v="9"/>
    <s v="FREQUENT"/>
  </r>
  <r>
    <x v="2988"/>
    <d v="2024-06-04T00:00:00"/>
    <x v="382"/>
    <s v="Aditya Gupta"/>
    <s v="Male"/>
    <n v="38"/>
    <x v="10"/>
    <x v="3"/>
    <s v="P601"/>
    <x v="17"/>
    <x v="6"/>
    <x v="0"/>
    <n v="3000"/>
    <x v="1"/>
    <x v="59"/>
    <n v="2100"/>
    <n v="450"/>
    <x v="0"/>
    <x v="0"/>
    <s v="Q2"/>
    <x v="1"/>
    <n v="17.649999999999999"/>
    <n v="0"/>
    <n v="3000"/>
    <n v="450"/>
    <n v="1350000"/>
    <n v="0.17647058823529413"/>
    <x v="0"/>
    <x v="4"/>
    <s v="Jun"/>
    <x v="1"/>
    <s v="2024-Jun"/>
    <n v="6"/>
    <s v="FREQUENT"/>
  </r>
  <r>
    <x v="2989"/>
    <d v="2024-07-26T00:00:00"/>
    <x v="125"/>
    <s v="Kavya Shah"/>
    <s v="Male"/>
    <n v="22"/>
    <x v="2"/>
    <x v="2"/>
    <s v="P301"/>
    <x v="21"/>
    <x v="3"/>
    <x v="0"/>
    <n v="900"/>
    <x v="4"/>
    <x v="333"/>
    <n v="550"/>
    <n v="-260"/>
    <x v="1"/>
    <x v="1"/>
    <s v="Q3"/>
    <x v="0"/>
    <n v="32.1"/>
    <n v="-1100"/>
    <n v="900"/>
    <n v="90"/>
    <n v="81000"/>
    <n v="0.32098765432098764"/>
    <x v="0"/>
    <x v="2"/>
    <s v="Jul"/>
    <x v="2"/>
    <s v="2024-Jul"/>
    <n v="13"/>
    <s v="FREQUENT"/>
  </r>
  <r>
    <x v="2990"/>
    <d v="2025-02-14T00:00:00"/>
    <x v="183"/>
    <s v="Simran Shah"/>
    <s v="Male"/>
    <n v="60"/>
    <x v="8"/>
    <x v="2"/>
    <s v="P302"/>
    <x v="15"/>
    <x v="3"/>
    <x v="2"/>
    <n v="2200"/>
    <x v="4"/>
    <x v="60"/>
    <n v="2800"/>
    <n v="1160"/>
    <x v="1"/>
    <x v="0"/>
    <s v="Q1"/>
    <x v="1"/>
    <n v="29.29"/>
    <n v="0"/>
    <n v="4400"/>
    <n v="440"/>
    <n v="1936000"/>
    <n v="0.29292929292929293"/>
    <x v="1"/>
    <x v="5"/>
    <s v="Feb"/>
    <x v="0"/>
    <s v="2025-Feb"/>
    <n v="6"/>
    <s v="FREQUENT"/>
  </r>
  <r>
    <x v="2991"/>
    <d v="2025-03-07T00:00:00"/>
    <x v="280"/>
    <s v="Vikram Mehta"/>
    <s v="Female"/>
    <n v="25"/>
    <x v="3"/>
    <x v="1"/>
    <s v="P502"/>
    <x v="7"/>
    <x v="5"/>
    <x v="2"/>
    <n v="700"/>
    <x v="3"/>
    <x v="165"/>
    <n v="1140"/>
    <n v="260"/>
    <x v="2"/>
    <x v="0"/>
    <s v="Q1"/>
    <x v="2"/>
    <n v="18.57"/>
    <n v="0"/>
    <n v="1400"/>
    <n v="0"/>
    <n v="0"/>
    <n v="0.18571428571428572"/>
    <x v="1"/>
    <x v="0"/>
    <s v="Mar"/>
    <x v="0"/>
    <s v="2025-Mar"/>
    <n v="20"/>
    <s v="FREQUENT"/>
  </r>
  <r>
    <x v="2992"/>
    <d v="2024-11-03T00:00:00"/>
    <x v="306"/>
    <s v="Neha Mishra"/>
    <s v="Male"/>
    <n v="20"/>
    <x v="3"/>
    <x v="1"/>
    <s v="P101"/>
    <x v="5"/>
    <x v="4"/>
    <x v="0"/>
    <n v="55000"/>
    <x v="2"/>
    <x v="217"/>
    <n v="40000"/>
    <n v="12250"/>
    <x v="1"/>
    <x v="0"/>
    <s v="Q4"/>
    <x v="1"/>
    <n v="23.44"/>
    <n v="0"/>
    <n v="55000"/>
    <n v="2750"/>
    <n v="151250000"/>
    <n v="0.23444976076555024"/>
    <x v="0"/>
    <x v="10"/>
    <s v="Nov"/>
    <x v="3"/>
    <s v="2024-Nov"/>
    <n v="5"/>
    <s v="FREQUENT"/>
  </r>
  <r>
    <x v="2993"/>
    <d v="2025-11-15T00:00:00"/>
    <x v="37"/>
    <s v="Nikhil Verma"/>
    <s v="Female"/>
    <n v="41"/>
    <x v="3"/>
    <x v="1"/>
    <s v="P302"/>
    <x v="15"/>
    <x v="3"/>
    <x v="2"/>
    <n v="2200"/>
    <x v="4"/>
    <x v="60"/>
    <n v="2800"/>
    <n v="1160"/>
    <x v="1"/>
    <x v="0"/>
    <s v="Q4"/>
    <x v="1"/>
    <n v="29.29"/>
    <n v="0"/>
    <n v="4400"/>
    <n v="440"/>
    <n v="1936000"/>
    <n v="0.29292929292929293"/>
    <x v="1"/>
    <x v="10"/>
    <s v="Nov"/>
    <x v="3"/>
    <s v="2025-Nov"/>
    <n v="9"/>
    <s v="FREQUENT"/>
  </r>
  <r>
    <x v="2994"/>
    <d v="2025-08-31T00:00:00"/>
    <x v="25"/>
    <s v="Rahul Mishra"/>
    <s v="Female"/>
    <n v="54"/>
    <x v="2"/>
    <x v="2"/>
    <s v="P103"/>
    <x v="19"/>
    <x v="4"/>
    <x v="1"/>
    <n v="2500"/>
    <x v="0"/>
    <x v="145"/>
    <n v="4800"/>
    <n v="1200"/>
    <x v="1"/>
    <x v="0"/>
    <s v="Q3"/>
    <x v="0"/>
    <n v="20"/>
    <n v="0"/>
    <n v="7500"/>
    <n v="1500"/>
    <n v="11250000"/>
    <n v="0.2"/>
    <x v="1"/>
    <x v="3"/>
    <s v="Aug"/>
    <x v="2"/>
    <s v="2025-Aug"/>
    <n v="22"/>
    <s v="FREQUENT"/>
  </r>
  <r>
    <x v="2995"/>
    <d v="2024-05-27T00:00:00"/>
    <x v="106"/>
    <s v="Amit Verma"/>
    <s v="Female"/>
    <n v="60"/>
    <x v="1"/>
    <x v="1"/>
    <s v="P502"/>
    <x v="7"/>
    <x v="5"/>
    <x v="1"/>
    <n v="700"/>
    <x v="2"/>
    <x v="234"/>
    <n v="1710"/>
    <n v="285"/>
    <x v="0"/>
    <x v="0"/>
    <s v="Q2"/>
    <x v="0"/>
    <n v="14.29"/>
    <n v="0"/>
    <n v="2100"/>
    <n v="105"/>
    <n v="220500"/>
    <n v="0.14285714285714285"/>
    <x v="0"/>
    <x v="1"/>
    <s v="May"/>
    <x v="1"/>
    <s v="2024-May"/>
    <n v="8"/>
    <s v="FREQUENT"/>
  </r>
  <r>
    <x v="2996"/>
    <d v="2024-09-05T00:00:00"/>
    <x v="212"/>
    <s v="Neha Shah"/>
    <s v="Male"/>
    <n v="33"/>
    <x v="9"/>
    <x v="0"/>
    <s v="P402"/>
    <x v="10"/>
    <x v="0"/>
    <x v="0"/>
    <n v="600"/>
    <x v="2"/>
    <x v="68"/>
    <n v="380"/>
    <n v="190"/>
    <x v="3"/>
    <x v="0"/>
    <s v="Q3"/>
    <x v="0"/>
    <n v="33.33"/>
    <n v="0"/>
    <n v="600"/>
    <n v="30"/>
    <n v="18000"/>
    <n v="0.33333333333333331"/>
    <x v="0"/>
    <x v="9"/>
    <s v="Sep"/>
    <x v="2"/>
    <s v="2024-Sep"/>
    <n v="13"/>
    <s v="FREQUENT"/>
  </r>
  <r>
    <x v="2997"/>
    <d v="2025-02-04T00:00:00"/>
    <x v="447"/>
    <s v="Riya Nair"/>
    <s v="Female"/>
    <n v="21"/>
    <x v="9"/>
    <x v="0"/>
    <s v="P602"/>
    <x v="18"/>
    <x v="6"/>
    <x v="0"/>
    <n v="3500"/>
    <x v="0"/>
    <x v="126"/>
    <n v="2500"/>
    <n v="300"/>
    <x v="1"/>
    <x v="0"/>
    <s v="Q1"/>
    <x v="2"/>
    <n v="10.71"/>
    <n v="0"/>
    <n v="3500"/>
    <n v="700"/>
    <n v="2450000"/>
    <n v="0.10714285714285714"/>
    <x v="1"/>
    <x v="5"/>
    <s v="Feb"/>
    <x v="0"/>
    <s v="2025-Feb"/>
    <n v="4"/>
    <s v="OCASSIONAL"/>
  </r>
  <r>
    <x v="2998"/>
    <d v="2024-03-13T00:00:00"/>
    <x v="187"/>
    <s v="Meera Shah"/>
    <s v="Male"/>
    <n v="47"/>
    <x v="0"/>
    <x v="0"/>
    <s v="P203"/>
    <x v="3"/>
    <x v="1"/>
    <x v="2"/>
    <n v="35000"/>
    <x v="1"/>
    <x v="44"/>
    <n v="54000"/>
    <n v="5500"/>
    <x v="4"/>
    <x v="0"/>
    <s v="Q1"/>
    <x v="1"/>
    <n v="9.24"/>
    <n v="0"/>
    <n v="70000"/>
    <n v="10500"/>
    <n v="735000000"/>
    <n v="9.2436974789915971E-2"/>
    <x v="0"/>
    <x v="0"/>
    <s v="Mar"/>
    <x v="0"/>
    <s v="2024-Mar"/>
    <n v="9"/>
    <s v="FREQUENT"/>
  </r>
  <r>
    <x v="2999"/>
    <d v="2025-02-15T00:00:00"/>
    <x v="14"/>
    <s v="Nikhil Nair"/>
    <s v="Female"/>
    <n v="47"/>
    <x v="9"/>
    <x v="0"/>
    <s v="P104"/>
    <x v="16"/>
    <x v="4"/>
    <x v="0"/>
    <n v="5000"/>
    <x v="1"/>
    <x v="133"/>
    <n v="3500"/>
    <n v="750"/>
    <x v="3"/>
    <x v="0"/>
    <s v="Q1"/>
    <x v="0"/>
    <n v="17.649999999999999"/>
    <n v="0"/>
    <n v="5000"/>
    <n v="750"/>
    <n v="3750000"/>
    <n v="0.17647058823529413"/>
    <x v="1"/>
    <x v="5"/>
    <s v="Feb"/>
    <x v="0"/>
    <s v="2025-Feb"/>
    <n v="10"/>
    <s v="FREQU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BE973-15B6-46D4-803F-B6E4AC2EB5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6" firstHeaderRow="0" firstDataRow="1" firstDataCol="1"/>
  <pivotFields count="34">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14" showAll="0"/>
    <pivotField showAll="0"/>
    <pivotField showAll="0"/>
    <pivotField showAll="0"/>
    <pivotField showAll="0"/>
    <pivotField axis="axisRow" showAll="0" sortType="descending">
      <items count="13">
        <item x="3"/>
        <item x="10"/>
        <item x="2"/>
        <item x="4"/>
        <item x="0"/>
        <item x="11"/>
        <item x="9"/>
        <item x="6"/>
        <item x="5"/>
        <item x="7"/>
        <item x="8"/>
        <item x="1"/>
        <item t="default"/>
      </items>
      <autoSortScope>
        <pivotArea dataOnly="0" outline="0" fieldPosition="0">
          <references count="1">
            <reference field="4294967294" count="1" selected="0">
              <x v="1"/>
            </reference>
          </references>
        </pivotArea>
      </autoSortScope>
    </pivotField>
    <pivotField showAll="0">
      <items count="5">
        <item x="2"/>
        <item x="0"/>
        <item x="3"/>
        <item x="1"/>
        <item t="default"/>
      </items>
    </pivotField>
    <pivotField showAll="0"/>
    <pivotField showAll="0"/>
    <pivotField showAll="0">
      <items count="8">
        <item x="0"/>
        <item x="3"/>
        <item x="4"/>
        <item x="1"/>
        <item x="5"/>
        <item x="2"/>
        <item x="6"/>
        <item t="default"/>
      </items>
    </pivotField>
    <pivotField showAll="0"/>
    <pivotField showAll="0"/>
    <pivotField showAll="0"/>
    <pivotField dataField="1" showAll="0">
      <items count="398">
        <item x="290"/>
        <item x="258"/>
        <item x="197"/>
        <item x="161"/>
        <item x="379"/>
        <item x="367"/>
        <item x="345"/>
        <item x="169"/>
        <item x="247"/>
        <item x="267"/>
        <item x="56"/>
        <item x="373"/>
        <item x="339"/>
        <item x="321"/>
        <item x="272"/>
        <item x="257"/>
        <item x="42"/>
        <item x="365"/>
        <item x="364"/>
        <item x="314"/>
        <item x="302"/>
        <item x="384"/>
        <item x="324"/>
        <item x="304"/>
        <item x="320"/>
        <item x="395"/>
        <item x="224"/>
        <item x="330"/>
        <item x="266"/>
        <item x="391"/>
        <item x="381"/>
        <item x="363"/>
        <item x="332"/>
        <item x="394"/>
        <item x="369"/>
        <item x="159"/>
        <item x="175"/>
        <item x="300"/>
        <item x="382"/>
        <item x="338"/>
        <item x="198"/>
        <item x="212"/>
        <item x="293"/>
        <item x="284"/>
        <item x="156"/>
        <item x="249"/>
        <item x="335"/>
        <item x="207"/>
        <item x="172"/>
        <item x="341"/>
        <item x="388"/>
        <item x="393"/>
        <item x="279"/>
        <item x="392"/>
        <item x="243"/>
        <item x="287"/>
        <item x="202"/>
        <item x="344"/>
        <item x="360"/>
        <item x="368"/>
        <item x="376"/>
        <item x="168"/>
        <item x="354"/>
        <item x="83"/>
        <item x="13"/>
        <item x="356"/>
        <item x="136"/>
        <item x="219"/>
        <item x="72"/>
        <item x="331"/>
        <item x="178"/>
        <item x="39"/>
        <item x="361"/>
        <item x="200"/>
        <item x="296"/>
        <item x="319"/>
        <item x="387"/>
        <item x="157"/>
        <item x="351"/>
        <item x="281"/>
        <item x="263"/>
        <item x="366"/>
        <item x="306"/>
        <item x="358"/>
        <item x="220"/>
        <item x="322"/>
        <item x="309"/>
        <item x="371"/>
        <item x="386"/>
        <item x="271"/>
        <item x="355"/>
        <item x="245"/>
        <item x="333"/>
        <item x="328"/>
        <item x="170"/>
        <item x="375"/>
        <item x="352"/>
        <item x="350"/>
        <item x="269"/>
        <item x="216"/>
        <item x="346"/>
        <item x="124"/>
        <item x="6"/>
        <item x="396"/>
        <item x="51"/>
        <item x="370"/>
        <item x="383"/>
        <item x="113"/>
        <item x="14"/>
        <item x="347"/>
        <item x="274"/>
        <item x="20"/>
        <item x="251"/>
        <item x="158"/>
        <item x="313"/>
        <item x="241"/>
        <item x="68"/>
        <item x="329"/>
        <item x="55"/>
        <item x="25"/>
        <item x="0"/>
        <item x="278"/>
        <item x="183"/>
        <item x="32"/>
        <item x="74"/>
        <item x="138"/>
        <item x="242"/>
        <item x="139"/>
        <item x="89"/>
        <item x="135"/>
        <item x="310"/>
        <item x="78"/>
        <item x="233"/>
        <item x="317"/>
        <item x="33"/>
        <item x="18"/>
        <item x="47"/>
        <item x="11"/>
        <item x="276"/>
        <item x="36"/>
        <item x="160"/>
        <item x="144"/>
        <item x="188"/>
        <item x="214"/>
        <item x="64"/>
        <item x="210"/>
        <item x="282"/>
        <item x="189"/>
        <item x="211"/>
        <item x="7"/>
        <item x="29"/>
        <item x="109"/>
        <item x="165"/>
        <item x="115"/>
        <item x="24"/>
        <item x="98"/>
        <item x="38"/>
        <item x="57"/>
        <item x="162"/>
        <item x="53"/>
        <item x="85"/>
        <item x="215"/>
        <item x="343"/>
        <item x="204"/>
        <item x="76"/>
        <item x="82"/>
        <item x="106"/>
        <item x="21"/>
        <item x="107"/>
        <item x="19"/>
        <item x="357"/>
        <item x="268"/>
        <item x="141"/>
        <item x="234"/>
        <item x="143"/>
        <item x="227"/>
        <item x="119"/>
        <item x="95"/>
        <item x="142"/>
        <item x="35"/>
        <item x="295"/>
        <item x="99"/>
        <item x="221"/>
        <item x="337"/>
        <item x="79"/>
        <item x="196"/>
        <item x="301"/>
        <item x="385"/>
        <item x="104"/>
        <item x="327"/>
        <item x="52"/>
        <item x="194"/>
        <item x="236"/>
        <item x="140"/>
        <item x="150"/>
        <item x="59"/>
        <item x="237"/>
        <item x="316"/>
        <item x="75"/>
        <item x="129"/>
        <item x="359"/>
        <item x="126"/>
        <item x="86"/>
        <item x="225"/>
        <item x="199"/>
        <item x="123"/>
        <item x="26"/>
        <item x="340"/>
        <item x="30"/>
        <item x="128"/>
        <item x="173"/>
        <item x="101"/>
        <item x="61"/>
        <item x="209"/>
        <item x="54"/>
        <item x="222"/>
        <item x="87"/>
        <item x="273"/>
        <item x="77"/>
        <item x="2"/>
        <item x="37"/>
        <item x="311"/>
        <item x="60"/>
        <item x="108"/>
        <item x="22"/>
        <item x="91"/>
        <item x="133"/>
        <item x="132"/>
        <item x="114"/>
        <item x="323"/>
        <item x="80"/>
        <item x="303"/>
        <item x="58"/>
        <item x="260"/>
        <item x="372"/>
        <item x="63"/>
        <item x="117"/>
        <item x="349"/>
        <item x="378"/>
        <item x="41"/>
        <item x="181"/>
        <item x="17"/>
        <item x="145"/>
        <item x="231"/>
        <item x="8"/>
        <item x="93"/>
        <item x="252"/>
        <item x="205"/>
        <item x="110"/>
        <item x="67"/>
        <item x="71"/>
        <item x="148"/>
        <item x="255"/>
        <item x="137"/>
        <item x="15"/>
        <item x="185"/>
        <item x="177"/>
        <item x="122"/>
        <item x="377"/>
        <item x="23"/>
        <item x="96"/>
        <item x="171"/>
        <item x="291"/>
        <item x="250"/>
        <item x="127"/>
        <item x="70"/>
        <item x="182"/>
        <item x="5"/>
        <item x="27"/>
        <item x="277"/>
        <item x="256"/>
        <item x="280"/>
        <item x="88"/>
        <item x="206"/>
        <item x="187"/>
        <item x="100"/>
        <item x="116"/>
        <item x="65"/>
        <item x="62"/>
        <item x="213"/>
        <item x="45"/>
        <item x="248"/>
        <item x="90"/>
        <item x="336"/>
        <item x="9"/>
        <item x="105"/>
        <item x="326"/>
        <item x="270"/>
        <item x="28"/>
        <item x="374"/>
        <item x="318"/>
        <item x="192"/>
        <item x="163"/>
        <item x="152"/>
        <item x="118"/>
        <item x="147"/>
        <item x="229"/>
        <item x="125"/>
        <item x="92"/>
        <item x="203"/>
        <item x="380"/>
        <item x="201"/>
        <item x="285"/>
        <item x="69"/>
        <item x="120"/>
        <item x="43"/>
        <item x="112"/>
        <item x="10"/>
        <item x="289"/>
        <item x="131"/>
        <item x="111"/>
        <item x="261"/>
        <item x="103"/>
        <item x="40"/>
        <item x="239"/>
        <item x="134"/>
        <item x="334"/>
        <item x="49"/>
        <item x="81"/>
        <item x="228"/>
        <item x="66"/>
        <item x="254"/>
        <item x="186"/>
        <item x="12"/>
        <item x="342"/>
        <item x="362"/>
        <item x="246"/>
        <item x="31"/>
        <item x="297"/>
        <item x="97"/>
        <item x="244"/>
        <item x="299"/>
        <item x="48"/>
        <item x="1"/>
        <item x="153"/>
        <item x="315"/>
        <item x="218"/>
        <item x="390"/>
        <item x="3"/>
        <item x="232"/>
        <item x="4"/>
        <item x="235"/>
        <item x="155"/>
        <item x="195"/>
        <item x="84"/>
        <item x="164"/>
        <item x="151"/>
        <item x="292"/>
        <item x="121"/>
        <item x="154"/>
        <item x="16"/>
        <item x="46"/>
        <item x="34"/>
        <item x="223"/>
        <item x="217"/>
        <item x="298"/>
        <item x="174"/>
        <item x="208"/>
        <item x="193"/>
        <item x="50"/>
        <item x="308"/>
        <item x="265"/>
        <item x="44"/>
        <item x="275"/>
        <item x="166"/>
        <item x="305"/>
        <item x="146"/>
        <item x="180"/>
        <item x="264"/>
        <item x="184"/>
        <item x="353"/>
        <item x="190"/>
        <item x="389"/>
        <item x="73"/>
        <item x="167"/>
        <item x="262"/>
        <item x="253"/>
        <item x="94"/>
        <item x="176"/>
        <item x="102"/>
        <item x="325"/>
        <item x="288"/>
        <item x="149"/>
        <item x="286"/>
        <item x="312"/>
        <item x="283"/>
        <item x="259"/>
        <item x="230"/>
        <item x="240"/>
        <item x="294"/>
        <item x="238"/>
        <item x="191"/>
        <item x="348"/>
        <item x="179"/>
        <item x="226"/>
        <item x="130"/>
        <item x="307"/>
        <item t="default"/>
      </items>
    </pivotField>
    <pivotField showAll="0"/>
    <pivotField dataField="1"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6"/>
  </rowFields>
  <rowItems count="13">
    <i>
      <x v="2"/>
    </i>
    <i>
      <x v="1"/>
    </i>
    <i>
      <x v="6"/>
    </i>
    <i>
      <x v="10"/>
    </i>
    <i>
      <x v="5"/>
    </i>
    <i>
      <x v="7"/>
    </i>
    <i>
      <x v="8"/>
    </i>
    <i>
      <x v="3"/>
    </i>
    <i>
      <x/>
    </i>
    <i>
      <x v="4"/>
    </i>
    <i>
      <x v="11"/>
    </i>
    <i>
      <x v="9"/>
    </i>
    <i t="grand">
      <x/>
    </i>
  </rowItems>
  <colFields count="1">
    <field x="-2"/>
  </colFields>
  <colItems count="3">
    <i>
      <x/>
    </i>
    <i i="1">
      <x v="1"/>
    </i>
    <i i="2">
      <x v="2"/>
    </i>
  </colItems>
  <dataFields count="3">
    <dataField name="Count of Order_ID" fld="0" subtotal="count" showDataAs="percentOfCol" baseField="0" baseItem="0" numFmtId="10"/>
    <dataField name="Sum of Sales" fld="14" showDataAs="percentOfCol" baseField="0" baseItem="0" numFmtId="10"/>
    <dataField name="Sum of Profit" fld="16" showDataAs="percentOfCol" baseField="0" baseItem="0" numFmtId="1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AAF74-5638-44F5-85A0-CFCA4AF7124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E8" firstHeaderRow="0" firstDataRow="1" firstDataCol="1"/>
  <pivotFields count="34">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14" showAll="0"/>
    <pivotField showAll="0"/>
    <pivotField showAll="0"/>
    <pivotField showAll="0"/>
    <pivotField showAll="0"/>
    <pivotField showAll="0">
      <items count="13">
        <item x="3"/>
        <item x="10"/>
        <item x="2"/>
        <item x="4"/>
        <item x="0"/>
        <item x="11"/>
        <item x="9"/>
        <item x="6"/>
        <item x="5"/>
        <item x="7"/>
        <item x="8"/>
        <item x="1"/>
        <item t="default"/>
      </items>
    </pivotField>
    <pivotField axis="axisRow" showAll="0">
      <items count="5">
        <item x="2"/>
        <item x="0"/>
        <item x="3"/>
        <item x="1"/>
        <item t="default"/>
      </items>
    </pivotField>
    <pivotField showAll="0"/>
    <pivotField showAll="0"/>
    <pivotField showAll="0">
      <items count="8">
        <item x="0"/>
        <item x="3"/>
        <item x="4"/>
        <item x="1"/>
        <item x="5"/>
        <item x="2"/>
        <item x="6"/>
        <item t="default"/>
      </items>
    </pivotField>
    <pivotField showAll="0"/>
    <pivotField showAll="0"/>
    <pivotField showAll="0"/>
    <pivotField dataField="1" showAll="0"/>
    <pivotField showAll="0"/>
    <pivotField dataField="1"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7"/>
  </rowFields>
  <rowItems count="5">
    <i>
      <x/>
    </i>
    <i>
      <x v="1"/>
    </i>
    <i>
      <x v="2"/>
    </i>
    <i>
      <x v="3"/>
    </i>
    <i t="grand">
      <x/>
    </i>
  </rowItems>
  <colFields count="1">
    <field x="-2"/>
  </colFields>
  <colItems count="4">
    <i>
      <x/>
    </i>
    <i i="1">
      <x v="1"/>
    </i>
    <i i="2">
      <x v="2"/>
    </i>
    <i i="3">
      <x v="3"/>
    </i>
  </colItems>
  <dataFields count="4">
    <dataField name="Sum of Sales" fld="14" baseField="0" baseItem="0"/>
    <dataField name="Sum of Profit" fld="16" baseField="0" baseItem="0"/>
    <dataField name="Sum of Profit2" fld="16" showDataAs="percentOfCol" baseField="0" baseItem="0" numFmtId="10"/>
    <dataField name="Count of Order_ID" fld="0" subtotal="count" baseField="0" baseItem="0"/>
  </dataFields>
  <chartFormats count="8">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10" format="9"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3"/>
          </reference>
        </references>
      </pivotArea>
    </chartFormat>
    <chartFormat chart="10" format="10"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387A1-80C0-4F90-98B0-22D5955586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C25" firstHeaderRow="0" firstDataRow="1" firstDataCol="1"/>
  <pivotFields count="34">
    <pivotField showAll="0"/>
    <pivotField numFmtId="14" showAll="0"/>
    <pivotField showAll="0"/>
    <pivotField showAll="0"/>
    <pivotField showAll="0"/>
    <pivotField showAll="0"/>
    <pivotField showAll="0">
      <items count="13">
        <item x="3"/>
        <item x="10"/>
        <item x="2"/>
        <item x="4"/>
        <item x="0"/>
        <item x="11"/>
        <item x="9"/>
        <item x="6"/>
        <item x="5"/>
        <item x="7"/>
        <item x="8"/>
        <item x="1"/>
        <item t="default"/>
      </items>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24">
        <item x="14"/>
        <item x="12"/>
        <item x="7"/>
        <item x="2"/>
        <item x="17"/>
        <item x="0"/>
        <item x="22"/>
        <item x="19"/>
        <item x="4"/>
        <item x="15"/>
        <item x="5"/>
        <item x="8"/>
        <item x="9"/>
        <item x="6"/>
        <item x="13"/>
        <item x="18"/>
        <item x="10"/>
        <item x="16"/>
        <item x="11"/>
        <item x="3"/>
        <item x="1"/>
        <item x="20"/>
        <item x="21"/>
        <item t="default"/>
      </items>
      <autoSortScope>
        <pivotArea dataOnly="0" outline="0" fieldPosition="0">
          <references count="1">
            <reference field="4294967294" count="1" selected="0">
              <x v="0"/>
            </reference>
          </references>
        </pivotArea>
      </autoSortScope>
    </pivotField>
    <pivotField showAll="0">
      <items count="8">
        <item x="0"/>
        <item x="3"/>
        <item x="4"/>
        <item x="1"/>
        <item x="5"/>
        <item x="2"/>
        <item x="6"/>
        <item t="default"/>
      </items>
    </pivotField>
    <pivotField showAll="0"/>
    <pivotField showAll="0"/>
    <pivotField showAll="0"/>
    <pivotField dataField="1" showAll="0"/>
    <pivotField showAll="0"/>
    <pivotField dataField="1"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9"/>
  </rowFields>
  <rowItems count="24">
    <i>
      <x v="10"/>
    </i>
    <i>
      <x v="19"/>
    </i>
    <i>
      <x v="18"/>
    </i>
    <i>
      <x v="21"/>
    </i>
    <i>
      <x v="20"/>
    </i>
    <i>
      <x v="12"/>
    </i>
    <i>
      <x/>
    </i>
    <i>
      <x v="17"/>
    </i>
    <i>
      <x v="8"/>
    </i>
    <i>
      <x v="11"/>
    </i>
    <i>
      <x v="3"/>
    </i>
    <i>
      <x v="4"/>
    </i>
    <i>
      <x v="15"/>
    </i>
    <i>
      <x v="13"/>
    </i>
    <i>
      <x v="9"/>
    </i>
    <i>
      <x v="7"/>
    </i>
    <i>
      <x v="2"/>
    </i>
    <i>
      <x v="6"/>
    </i>
    <i>
      <x v="22"/>
    </i>
    <i>
      <x v="14"/>
    </i>
    <i>
      <x v="16"/>
    </i>
    <i>
      <x v="1"/>
    </i>
    <i>
      <x v="5"/>
    </i>
    <i t="grand">
      <x/>
    </i>
  </rowItems>
  <colFields count="1">
    <field x="-2"/>
  </colFields>
  <colItems count="2">
    <i>
      <x/>
    </i>
    <i i="1">
      <x v="1"/>
    </i>
  </colItems>
  <dataFields count="2">
    <dataField name="Sum of Sales" fld="14" baseField="0" baseItem="0"/>
    <dataField name="Sum of Profit" fld="1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9105C-AE9C-4003-A41B-AD8A81009F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C9" firstHeaderRow="0" firstDataRow="1" firstDataCol="1"/>
  <pivotFields count="34">
    <pivotField showAll="0"/>
    <pivotField numFmtId="14" showAll="0"/>
    <pivotField showAll="0"/>
    <pivotField showAll="0"/>
    <pivotField showAll="0"/>
    <pivotField showAll="0"/>
    <pivotField showAll="0">
      <items count="13">
        <item x="3"/>
        <item x="10"/>
        <item x="2"/>
        <item x="4"/>
        <item x="0"/>
        <item x="11"/>
        <item x="9"/>
        <item x="6"/>
        <item x="5"/>
        <item x="7"/>
        <item x="8"/>
        <item x="1"/>
        <item t="default"/>
      </items>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sortType="descending">
      <items count="24">
        <item x="14"/>
        <item x="12"/>
        <item x="7"/>
        <item x="2"/>
        <item x="17"/>
        <item x="0"/>
        <item x="22"/>
        <item x="19"/>
        <item x="4"/>
        <item x="15"/>
        <item x="5"/>
        <item x="8"/>
        <item x="9"/>
        <item x="6"/>
        <item x="13"/>
        <item x="18"/>
        <item x="10"/>
        <item x="16"/>
        <item x="11"/>
        <item x="3"/>
        <item x="1"/>
        <item x="20"/>
        <item x="21"/>
        <item t="default"/>
      </items>
      <autoSortScope>
        <pivotArea dataOnly="0" outline="0" fieldPosition="0">
          <references count="1">
            <reference field="4294967294" count="1" selected="0">
              <x v="0"/>
            </reference>
          </references>
        </pivotArea>
      </autoSortScope>
    </pivotField>
    <pivotField axis="axisRow" showAll="0" sortType="descending">
      <items count="8">
        <item x="0"/>
        <item x="3"/>
        <item x="4"/>
        <item x="1"/>
        <item x="5"/>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0"/>
  </rowFields>
  <rowItems count="8">
    <i>
      <x v="2"/>
    </i>
    <i>
      <x v="3"/>
    </i>
    <i>
      <x v="5"/>
    </i>
    <i>
      <x v="1"/>
    </i>
    <i>
      <x v="6"/>
    </i>
    <i>
      <x/>
    </i>
    <i>
      <x v="4"/>
    </i>
    <i t="grand">
      <x/>
    </i>
  </rowItems>
  <colFields count="1">
    <field x="-2"/>
  </colFields>
  <colItems count="2">
    <i>
      <x/>
    </i>
    <i i="1">
      <x v="1"/>
    </i>
  </colItems>
  <dataFields count="2">
    <dataField name="Sum of Sales" fld="14" baseField="0" baseItem="0"/>
    <dataField name="Sum of Profit" fld="1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05AA0-C03C-47E3-BD0C-AC474C84C1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8" firstHeaderRow="1" firstDataRow="1" firstDataCol="1"/>
  <pivotFields count="34">
    <pivotField showAll="0"/>
    <pivotField numFmtId="14" showAll="0"/>
    <pivotField showAll="0"/>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axis="axisRow" numFmtId="9" showAll="0" sortType="descending" defaultSubtotal="0">
      <items count="6">
        <item x="3"/>
        <item x="2"/>
        <item x="4"/>
        <item x="1"/>
        <item x="0"/>
        <item x="5"/>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0"/>
        <item x="2"/>
        <item x="3"/>
        <item x="4"/>
        <item x="1"/>
        <item t="default"/>
      </items>
    </pivotField>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3"/>
  </rowFields>
  <rowItems count="7">
    <i>
      <x v="2"/>
    </i>
    <i>
      <x v="1"/>
    </i>
    <i>
      <x/>
    </i>
    <i>
      <x v="3"/>
    </i>
    <i>
      <x v="4"/>
    </i>
    <i>
      <x v="5"/>
    </i>
    <i t="grand">
      <x/>
    </i>
  </rowItems>
  <colItems count="1">
    <i/>
  </colItems>
  <dataFields count="1">
    <dataField name="Sum of Profit_Margin" fld="21" baseField="13" baseItem="0"/>
  </dataFields>
  <formats count="1">
    <format dxfId="7">
      <pivotArea dataOnly="0" labelOnly="1" fieldPosition="0">
        <references count="1">
          <reference field="13" count="0"/>
        </references>
      </pivotArea>
    </format>
  </formats>
  <chartFormats count="3">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3" count="1" selected="0">
            <x v="2"/>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0C092-41F4-4170-92A3-43055F8E7F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25" firstHeaderRow="0" firstDataRow="1" firstDataCol="1"/>
  <pivotFields count="34">
    <pivotField showAll="0"/>
    <pivotField numFmtId="14" showAll="0"/>
    <pivotField showAll="0"/>
    <pivotField showAll="0"/>
    <pivotField showAll="0"/>
    <pivotField showAll="0"/>
    <pivotField showAll="0">
      <items count="13">
        <item x="3"/>
        <item x="10"/>
        <item x="2"/>
        <item x="4"/>
        <item x="0"/>
        <item x="11"/>
        <item x="9"/>
        <item x="6"/>
        <item x="5"/>
        <item x="7"/>
        <item x="8"/>
        <item x="1"/>
        <item t="default"/>
      </items>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axis="axisRow" showAll="0">
      <items count="24">
        <item x="14"/>
        <item x="12"/>
        <item x="7"/>
        <item x="2"/>
        <item x="17"/>
        <item x="0"/>
        <item x="22"/>
        <item x="19"/>
        <item x="4"/>
        <item x="15"/>
        <item x="5"/>
        <item x="8"/>
        <item x="9"/>
        <item x="6"/>
        <item x="13"/>
        <item x="18"/>
        <item x="10"/>
        <item x="16"/>
        <item x="11"/>
        <item x="3"/>
        <item x="1"/>
        <item x="20"/>
        <item x="21"/>
        <item t="default"/>
      </items>
    </pivotField>
    <pivotField showAll="0" sortType="descending">
      <items count="8">
        <item x="0"/>
        <item x="3"/>
        <item x="4"/>
        <item x="1"/>
        <item x="5"/>
        <item x="2"/>
        <item x="6"/>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pivotField showAll="0" sortType="descending">
      <items count="7">
        <item x="3"/>
        <item x="2"/>
        <item x="4"/>
        <item x="1"/>
        <item x="0"/>
        <item x="5"/>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Sales" fld="14" baseField="0" baseItem="0"/>
    <dataField name="Sum of Profit" fld="16" baseField="0" baseItem="0"/>
    <dataField name="Sum of Profit_margin2" fld="26" baseField="0" baseItem="0"/>
  </dataFields>
  <conditionalFormats count="3">
    <conditionalFormat type="all" priority="6">
      <pivotAreas count="1">
        <pivotArea type="data" collapsedLevelsAreSubtotals="1" fieldPosition="0">
          <references count="2">
            <reference field="4294967294" count="1" selected="0">
              <x v="0"/>
            </reference>
            <reference field="9" count="23">
              <x v="0"/>
              <x v="1"/>
              <x v="2"/>
              <x v="3"/>
              <x v="4"/>
              <x v="5"/>
              <x v="6"/>
              <x v="7"/>
              <x v="8"/>
              <x v="9"/>
              <x v="10"/>
              <x v="11"/>
              <x v="12"/>
              <x v="13"/>
              <x v="14"/>
              <x v="15"/>
              <x v="16"/>
              <x v="17"/>
              <x v="18"/>
              <x v="19"/>
              <x v="20"/>
              <x v="21"/>
              <x v="22"/>
            </reference>
          </references>
        </pivotArea>
      </pivotAreas>
    </conditionalFormat>
    <conditionalFormat type="all" priority="2">
      <pivotAreas count="1">
        <pivotArea type="data" collapsedLevelsAreSubtotals="1" fieldPosition="0">
          <references count="2">
            <reference field="4294967294" count="1" selected="0">
              <x v="0"/>
            </reference>
            <reference field="9" count="23">
              <x v="0"/>
              <x v="1"/>
              <x v="2"/>
              <x v="3"/>
              <x v="4"/>
              <x v="5"/>
              <x v="6"/>
              <x v="7"/>
              <x v="8"/>
              <x v="9"/>
              <x v="10"/>
              <x v="11"/>
              <x v="12"/>
              <x v="13"/>
              <x v="14"/>
              <x v="15"/>
              <x v="16"/>
              <x v="17"/>
              <x v="18"/>
              <x v="19"/>
              <x v="20"/>
              <x v="21"/>
              <x v="22"/>
            </reference>
          </references>
        </pivotArea>
      </pivotAreas>
    </conditionalFormat>
    <conditionalFormat type="all" priority="1">
      <pivotAreas count="1">
        <pivotArea type="data" collapsedLevelsAreSubtotals="1" fieldPosition="0">
          <references count="2">
            <reference field="4294967294" count="1" selected="0">
              <x v="2"/>
            </reference>
            <reference field="9" count="23">
              <x v="0"/>
              <x v="1"/>
              <x v="2"/>
              <x v="3"/>
              <x v="4"/>
              <x v="5"/>
              <x v="6"/>
              <x v="7"/>
              <x v="8"/>
              <x v="9"/>
              <x v="10"/>
              <x v="11"/>
              <x v="12"/>
              <x v="13"/>
              <x v="14"/>
              <x v="15"/>
              <x v="16"/>
              <x v="17"/>
              <x v="18"/>
              <x v="19"/>
              <x v="20"/>
              <x v="21"/>
              <x v="22"/>
            </reference>
          </references>
        </pivotArea>
      </pivotAreas>
    </conditionalFormat>
  </conditional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3"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2"/>
          </reference>
        </references>
      </pivotArea>
    </chartFormat>
    <chartFormat chart="18"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1"/>
          </reference>
        </references>
      </pivotArea>
    </chartFormat>
    <chartFormat chart="18"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00D7DC-1FF8-4F77-9434-1AD9FD36E5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C12" firstHeaderRow="0" firstDataRow="1" firstDataCol="1"/>
  <pivotFields count="34">
    <pivotField dataField="1"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numFmtId="14" showAll="0"/>
    <pivotField axis="axisRow" showAll="0" measureFilter="1" sortType="descending" countASubtotal="1">
      <items count="499">
        <item x="278"/>
        <item x="456"/>
        <item x="118"/>
        <item x="246"/>
        <item x="159"/>
        <item x="161"/>
        <item x="373"/>
        <item x="319"/>
        <item x="285"/>
        <item x="316"/>
        <item x="160"/>
        <item x="252"/>
        <item x="42"/>
        <item x="496"/>
        <item x="198"/>
        <item x="140"/>
        <item x="406"/>
        <item x="474"/>
        <item x="91"/>
        <item x="32"/>
        <item x="269"/>
        <item x="62"/>
        <item x="277"/>
        <item x="444"/>
        <item x="90"/>
        <item x="157"/>
        <item x="413"/>
        <item x="168"/>
        <item x="71"/>
        <item x="288"/>
        <item x="315"/>
        <item x="201"/>
        <item x="214"/>
        <item x="139"/>
        <item x="372"/>
        <item x="429"/>
        <item x="9"/>
        <item x="233"/>
        <item x="129"/>
        <item x="54"/>
        <item x="144"/>
        <item x="273"/>
        <item x="257"/>
        <item x="10"/>
        <item x="79"/>
        <item x="414"/>
        <item x="408"/>
        <item x="94"/>
        <item x="349"/>
        <item x="55"/>
        <item x="435"/>
        <item x="420"/>
        <item x="191"/>
        <item x="164"/>
        <item x="38"/>
        <item x="341"/>
        <item x="254"/>
        <item x="494"/>
        <item x="381"/>
        <item x="24"/>
        <item x="35"/>
        <item x="363"/>
        <item x="202"/>
        <item x="60"/>
        <item x="85"/>
        <item x="432"/>
        <item x="472"/>
        <item x="365"/>
        <item x="218"/>
        <item x="221"/>
        <item x="2"/>
        <item x="80"/>
        <item x="81"/>
        <item x="68"/>
        <item x="213"/>
        <item x="43"/>
        <item x="335"/>
        <item x="158"/>
        <item x="478"/>
        <item x="241"/>
        <item x="469"/>
        <item x="134"/>
        <item x="401"/>
        <item x="89"/>
        <item x="402"/>
        <item x="497"/>
        <item x="263"/>
        <item x="224"/>
        <item x="383"/>
        <item x="100"/>
        <item x="153"/>
        <item x="67"/>
        <item x="36"/>
        <item x="296"/>
        <item x="176"/>
        <item x="464"/>
        <item x="272"/>
        <item x="131"/>
        <item x="412"/>
        <item x="69"/>
        <item x="302"/>
        <item x="457"/>
        <item x="1"/>
        <item x="136"/>
        <item x="204"/>
        <item x="155"/>
        <item x="119"/>
        <item x="179"/>
        <item x="66"/>
        <item x="353"/>
        <item x="324"/>
        <item x="298"/>
        <item x="329"/>
        <item x="481"/>
        <item x="239"/>
        <item x="200"/>
        <item x="27"/>
        <item x="227"/>
        <item x="170"/>
        <item x="307"/>
        <item x="461"/>
        <item x="321"/>
        <item x="50"/>
        <item x="430"/>
        <item x="387"/>
        <item x="320"/>
        <item x="422"/>
        <item x="197"/>
        <item x="123"/>
        <item x="40"/>
        <item x="470"/>
        <item x="350"/>
        <item x="230"/>
        <item x="405"/>
        <item x="276"/>
        <item x="259"/>
        <item x="207"/>
        <item x="253"/>
        <item x="492"/>
        <item x="490"/>
        <item x="53"/>
        <item x="264"/>
        <item x="270"/>
        <item x="30"/>
        <item x="156"/>
        <item x="463"/>
        <item x="479"/>
        <item x="374"/>
        <item x="249"/>
        <item x="121"/>
        <item x="122"/>
        <item x="317"/>
        <item x="280"/>
        <item x="441"/>
        <item x="34"/>
        <item x="347"/>
        <item x="132"/>
        <item x="477"/>
        <item x="314"/>
        <item x="189"/>
        <item x="63"/>
        <item x="114"/>
        <item x="345"/>
        <item x="359"/>
        <item x="147"/>
        <item x="442"/>
        <item x="199"/>
        <item x="265"/>
        <item x="419"/>
        <item x="436"/>
        <item x="57"/>
        <item x="439"/>
        <item x="126"/>
        <item x="244"/>
        <item x="186"/>
        <item x="325"/>
        <item x="487"/>
        <item x="141"/>
        <item x="446"/>
        <item x="109"/>
        <item x="243"/>
        <item x="74"/>
        <item x="13"/>
        <item x="351"/>
        <item x="421"/>
        <item x="390"/>
        <item x="391"/>
        <item x="228"/>
        <item x="237"/>
        <item x="110"/>
        <item x="326"/>
        <item x="52"/>
        <item x="58"/>
        <item x="455"/>
        <item x="149"/>
        <item x="486"/>
        <item x="105"/>
        <item x="411"/>
        <item x="103"/>
        <item x="438"/>
        <item x="466"/>
        <item x="415"/>
        <item x="125"/>
        <item x="473"/>
        <item x="388"/>
        <item x="327"/>
        <item x="283"/>
        <item x="39"/>
        <item x="229"/>
        <item x="342"/>
        <item x="334"/>
        <item x="301"/>
        <item x="371"/>
        <item x="323"/>
        <item x="195"/>
        <item x="389"/>
        <item x="151"/>
        <item x="234"/>
        <item x="107"/>
        <item x="152"/>
        <item x="447"/>
        <item x="96"/>
        <item x="183"/>
        <item x="274"/>
        <item x="450"/>
        <item x="64"/>
        <item x="84"/>
        <item x="51"/>
        <item x="282"/>
        <item x="154"/>
        <item x="72"/>
        <item x="112"/>
        <item x="354"/>
        <item x="360"/>
        <item x="397"/>
        <item x="165"/>
        <item x="262"/>
        <item x="294"/>
        <item x="476"/>
        <item x="47"/>
        <item x="427"/>
        <item x="440"/>
        <item x="120"/>
        <item x="431"/>
        <item x="348"/>
        <item x="49"/>
        <item x="281"/>
        <item x="217"/>
        <item x="451"/>
        <item x="16"/>
        <item x="14"/>
        <item x="268"/>
        <item x="449"/>
        <item x="460"/>
        <item x="25"/>
        <item x="467"/>
        <item x="437"/>
        <item x="356"/>
        <item x="379"/>
        <item x="82"/>
        <item x="113"/>
        <item x="287"/>
        <item x="267"/>
        <item x="124"/>
        <item x="291"/>
        <item x="362"/>
        <item x="398"/>
        <item x="247"/>
        <item x="330"/>
        <item x="8"/>
        <item x="108"/>
        <item x="417"/>
        <item x="12"/>
        <item x="369"/>
        <item x="188"/>
        <item x="308"/>
        <item x="18"/>
        <item x="104"/>
        <item x="475"/>
        <item x="255"/>
        <item x="242"/>
        <item x="418"/>
        <item x="260"/>
        <item x="368"/>
        <item x="248"/>
        <item x="409"/>
        <item x="115"/>
        <item x="31"/>
        <item x="306"/>
        <item x="377"/>
        <item x="376"/>
        <item x="426"/>
        <item x="338"/>
        <item x="193"/>
        <item x="187"/>
        <item x="77"/>
        <item x="184"/>
        <item x="286"/>
        <item x="355"/>
        <item x="111"/>
        <item x="424"/>
        <item x="480"/>
        <item x="0"/>
        <item x="180"/>
        <item x="26"/>
        <item x="375"/>
        <item x="78"/>
        <item x="172"/>
        <item x="313"/>
        <item x="393"/>
        <item x="45"/>
        <item x="392"/>
        <item x="322"/>
        <item x="399"/>
        <item x="236"/>
        <item x="28"/>
        <item x="220"/>
        <item x="208"/>
        <item x="340"/>
        <item x="93"/>
        <item x="173"/>
        <item x="284"/>
        <item x="380"/>
        <item x="416"/>
        <item x="378"/>
        <item x="339"/>
        <item x="70"/>
        <item x="101"/>
        <item x="225"/>
        <item x="482"/>
        <item x="37"/>
        <item x="196"/>
        <item x="364"/>
        <item x="367"/>
        <item x="304"/>
        <item x="169"/>
        <item x="133"/>
        <item x="87"/>
        <item x="135"/>
        <item x="127"/>
        <item x="366"/>
        <item x="312"/>
        <item x="458"/>
        <item x="370"/>
        <item x="290"/>
        <item x="471"/>
        <item x="245"/>
        <item x="292"/>
        <item x="15"/>
        <item x="48"/>
        <item x="166"/>
        <item x="59"/>
        <item x="361"/>
        <item x="385"/>
        <item x="97"/>
        <item x="223"/>
        <item x="185"/>
        <item x="210"/>
        <item x="493"/>
        <item x="21"/>
        <item x="56"/>
        <item x="309"/>
        <item x="61"/>
        <item x="305"/>
        <item x="216"/>
        <item x="275"/>
        <item x="333"/>
        <item x="407"/>
        <item x="310"/>
        <item x="384"/>
        <item x="468"/>
        <item x="462"/>
        <item x="75"/>
        <item x="65"/>
        <item x="483"/>
        <item x="128"/>
        <item x="404"/>
        <item x="448"/>
        <item x="279"/>
        <item x="73"/>
        <item x="386"/>
        <item x="452"/>
        <item x="175"/>
        <item x="22"/>
        <item x="297"/>
        <item x="203"/>
        <item x="6"/>
        <item x="182"/>
        <item x="337"/>
        <item x="116"/>
        <item x="226"/>
        <item x="403"/>
        <item x="491"/>
        <item x="396"/>
        <item x="44"/>
        <item x="205"/>
        <item x="453"/>
        <item x="485"/>
        <item x="83"/>
        <item x="178"/>
        <item x="336"/>
        <item x="3"/>
        <item x="181"/>
        <item x="192"/>
        <item x="434"/>
        <item x="190"/>
        <item x="146"/>
        <item x="331"/>
        <item x="328"/>
        <item x="395"/>
        <item x="352"/>
        <item x="19"/>
        <item x="250"/>
        <item x="311"/>
        <item x="162"/>
        <item x="343"/>
        <item x="88"/>
        <item x="106"/>
        <item x="382"/>
        <item x="410"/>
        <item x="289"/>
        <item x="425"/>
        <item x="7"/>
        <item x="465"/>
        <item x="148"/>
        <item x="445"/>
        <item x="17"/>
        <item x="86"/>
        <item x="232"/>
        <item x="194"/>
        <item x="300"/>
        <item x="222"/>
        <item x="167"/>
        <item x="219"/>
        <item x="138"/>
        <item x="423"/>
        <item x="163"/>
        <item x="143"/>
        <item x="211"/>
        <item x="215"/>
        <item x="11"/>
        <item x="258"/>
        <item x="20"/>
        <item x="98"/>
        <item x="454"/>
        <item x="23"/>
        <item x="145"/>
        <item x="261"/>
        <item x="177"/>
        <item x="235"/>
        <item x="488"/>
        <item x="41"/>
        <item x="344"/>
        <item x="484"/>
        <item x="76"/>
        <item x="303"/>
        <item x="231"/>
        <item x="271"/>
        <item x="332"/>
        <item x="256"/>
        <item x="394"/>
        <item x="318"/>
        <item x="209"/>
        <item x="251"/>
        <item x="142"/>
        <item x="46"/>
        <item x="400"/>
        <item x="295"/>
        <item x="99"/>
        <item x="29"/>
        <item x="293"/>
        <item x="459"/>
        <item x="299"/>
        <item x="266"/>
        <item x="443"/>
        <item x="238"/>
        <item x="117"/>
        <item x="357"/>
        <item x="150"/>
        <item x="206"/>
        <item x="92"/>
        <item x="495"/>
        <item x="171"/>
        <item x="33"/>
        <item x="4"/>
        <item x="95"/>
        <item x="433"/>
        <item x="240"/>
        <item x="489"/>
        <item x="428"/>
        <item x="174"/>
        <item x="212"/>
        <item x="130"/>
        <item x="346"/>
        <item x="358"/>
        <item x="137"/>
        <item x="5"/>
        <item x="102"/>
        <item t="countA"/>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showAll="0">
      <items count="7">
        <item x="3"/>
        <item x="2"/>
        <item x="4"/>
        <item x="1"/>
        <item x="0"/>
        <item x="5"/>
        <item t="default"/>
      </items>
    </pivotField>
    <pivotField dataField="1" showAll="0"/>
    <pivotField showAll="0"/>
    <pivotField showAll="0"/>
    <pivotField showAll="0">
      <items count="6">
        <item x="0"/>
        <item x="2"/>
        <item x="3"/>
        <item x="4"/>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2"/>
  </rowFields>
  <rowItems count="11">
    <i>
      <x v="79"/>
    </i>
    <i>
      <x v="469"/>
    </i>
    <i>
      <x v="39"/>
    </i>
    <i>
      <x v="40"/>
    </i>
    <i>
      <x v="302"/>
    </i>
    <i>
      <x v="43"/>
    </i>
    <i>
      <x v="28"/>
    </i>
    <i>
      <x v="446"/>
    </i>
    <i>
      <x v="143"/>
    </i>
    <i>
      <x v="476"/>
    </i>
    <i t="grand">
      <x/>
    </i>
  </rowItems>
  <colFields count="1">
    <field x="-2"/>
  </colFields>
  <colItems count="2">
    <i>
      <x/>
    </i>
    <i i="1">
      <x v="1"/>
    </i>
  </colItems>
  <dataFields count="2">
    <dataField name="Sum of Sales" fld="14" baseField="2" baseItem="446"/>
    <dataField name="Count of Order_ID" fld="0" subtotal="count" baseField="0" baseItem="0"/>
  </dataFields>
  <chartFormats count="4">
    <chartFormat chart="17" format="6" series="1">
      <pivotArea type="data" outline="0" fieldPosition="0">
        <references count="1">
          <reference field="4294967294" count="1" selected="0">
            <x v="1"/>
          </reference>
        </references>
      </pivotArea>
    </chartFormat>
    <chartFormat chart="17" format="7"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7B299-D0D0-40E3-85C8-69898C2D03B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B5" firstHeaderRow="1" firstDataRow="1" firstDataCol="1"/>
  <pivotFields count="34">
    <pivotField dataField="1"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numFmtId="14" showAll="0"/>
    <pivotField showAll="0" countASubtotal="1">
      <items count="499">
        <item x="278"/>
        <item x="456"/>
        <item x="118"/>
        <item x="246"/>
        <item x="159"/>
        <item x="161"/>
        <item x="373"/>
        <item x="319"/>
        <item x="285"/>
        <item x="316"/>
        <item x="160"/>
        <item x="252"/>
        <item x="42"/>
        <item x="496"/>
        <item x="198"/>
        <item x="140"/>
        <item x="406"/>
        <item x="474"/>
        <item x="91"/>
        <item x="32"/>
        <item x="269"/>
        <item x="62"/>
        <item x="277"/>
        <item x="444"/>
        <item x="90"/>
        <item x="157"/>
        <item x="413"/>
        <item x="168"/>
        <item x="71"/>
        <item x="288"/>
        <item x="315"/>
        <item x="201"/>
        <item x="214"/>
        <item x="139"/>
        <item x="372"/>
        <item x="429"/>
        <item x="9"/>
        <item x="233"/>
        <item x="129"/>
        <item x="54"/>
        <item x="144"/>
        <item x="273"/>
        <item x="257"/>
        <item x="10"/>
        <item x="79"/>
        <item x="414"/>
        <item x="408"/>
        <item x="94"/>
        <item x="349"/>
        <item x="55"/>
        <item x="435"/>
        <item x="420"/>
        <item x="191"/>
        <item x="164"/>
        <item x="38"/>
        <item x="341"/>
        <item x="254"/>
        <item x="494"/>
        <item x="381"/>
        <item x="24"/>
        <item x="35"/>
        <item x="363"/>
        <item x="202"/>
        <item x="60"/>
        <item x="85"/>
        <item x="432"/>
        <item x="472"/>
        <item x="365"/>
        <item x="218"/>
        <item x="221"/>
        <item x="2"/>
        <item x="80"/>
        <item x="81"/>
        <item x="68"/>
        <item x="213"/>
        <item x="43"/>
        <item x="335"/>
        <item x="158"/>
        <item x="478"/>
        <item x="241"/>
        <item x="469"/>
        <item x="134"/>
        <item x="401"/>
        <item x="89"/>
        <item x="402"/>
        <item x="497"/>
        <item x="263"/>
        <item x="224"/>
        <item x="383"/>
        <item x="100"/>
        <item x="153"/>
        <item x="67"/>
        <item x="36"/>
        <item x="296"/>
        <item x="176"/>
        <item x="464"/>
        <item x="272"/>
        <item x="131"/>
        <item x="412"/>
        <item x="69"/>
        <item x="302"/>
        <item x="457"/>
        <item x="1"/>
        <item x="136"/>
        <item x="204"/>
        <item x="155"/>
        <item x="119"/>
        <item x="179"/>
        <item x="66"/>
        <item x="353"/>
        <item x="324"/>
        <item x="298"/>
        <item x="329"/>
        <item x="481"/>
        <item x="239"/>
        <item x="200"/>
        <item x="27"/>
        <item x="227"/>
        <item x="170"/>
        <item x="307"/>
        <item x="461"/>
        <item x="321"/>
        <item x="50"/>
        <item x="430"/>
        <item x="387"/>
        <item x="320"/>
        <item x="422"/>
        <item x="197"/>
        <item x="123"/>
        <item x="40"/>
        <item x="470"/>
        <item x="350"/>
        <item x="230"/>
        <item x="405"/>
        <item x="276"/>
        <item x="259"/>
        <item x="207"/>
        <item x="253"/>
        <item x="492"/>
        <item x="490"/>
        <item x="53"/>
        <item x="264"/>
        <item x="270"/>
        <item x="30"/>
        <item x="156"/>
        <item x="463"/>
        <item x="479"/>
        <item x="374"/>
        <item x="249"/>
        <item x="121"/>
        <item x="122"/>
        <item x="317"/>
        <item x="280"/>
        <item x="441"/>
        <item x="34"/>
        <item x="347"/>
        <item x="132"/>
        <item x="477"/>
        <item x="314"/>
        <item x="189"/>
        <item x="63"/>
        <item x="114"/>
        <item x="345"/>
        <item x="359"/>
        <item x="147"/>
        <item x="442"/>
        <item x="199"/>
        <item x="265"/>
        <item x="419"/>
        <item x="436"/>
        <item x="57"/>
        <item x="439"/>
        <item x="126"/>
        <item x="244"/>
        <item x="186"/>
        <item x="325"/>
        <item x="487"/>
        <item x="141"/>
        <item x="446"/>
        <item x="109"/>
        <item x="243"/>
        <item x="74"/>
        <item x="13"/>
        <item x="351"/>
        <item x="421"/>
        <item x="390"/>
        <item x="391"/>
        <item x="228"/>
        <item x="237"/>
        <item x="110"/>
        <item x="326"/>
        <item x="52"/>
        <item x="58"/>
        <item x="455"/>
        <item x="149"/>
        <item x="486"/>
        <item x="105"/>
        <item x="411"/>
        <item x="103"/>
        <item x="438"/>
        <item x="466"/>
        <item x="415"/>
        <item x="125"/>
        <item x="473"/>
        <item x="388"/>
        <item x="327"/>
        <item x="283"/>
        <item x="39"/>
        <item x="229"/>
        <item x="342"/>
        <item x="334"/>
        <item x="301"/>
        <item x="371"/>
        <item x="323"/>
        <item x="195"/>
        <item x="389"/>
        <item x="151"/>
        <item x="234"/>
        <item x="107"/>
        <item x="152"/>
        <item x="447"/>
        <item x="96"/>
        <item x="183"/>
        <item x="274"/>
        <item x="450"/>
        <item x="64"/>
        <item x="84"/>
        <item x="51"/>
        <item x="282"/>
        <item x="154"/>
        <item x="72"/>
        <item x="112"/>
        <item x="354"/>
        <item x="360"/>
        <item x="397"/>
        <item x="165"/>
        <item x="262"/>
        <item x="294"/>
        <item x="476"/>
        <item x="47"/>
        <item x="427"/>
        <item x="440"/>
        <item x="120"/>
        <item x="431"/>
        <item x="348"/>
        <item x="49"/>
        <item x="281"/>
        <item x="217"/>
        <item x="451"/>
        <item x="16"/>
        <item x="14"/>
        <item x="268"/>
        <item x="449"/>
        <item x="460"/>
        <item x="25"/>
        <item x="467"/>
        <item x="437"/>
        <item x="356"/>
        <item x="379"/>
        <item x="82"/>
        <item x="113"/>
        <item x="287"/>
        <item x="267"/>
        <item x="124"/>
        <item x="291"/>
        <item x="362"/>
        <item x="398"/>
        <item x="247"/>
        <item x="330"/>
        <item x="8"/>
        <item x="108"/>
        <item x="417"/>
        <item x="12"/>
        <item x="369"/>
        <item x="188"/>
        <item x="308"/>
        <item x="18"/>
        <item x="104"/>
        <item x="475"/>
        <item x="255"/>
        <item x="242"/>
        <item x="418"/>
        <item x="260"/>
        <item x="368"/>
        <item x="248"/>
        <item x="409"/>
        <item x="115"/>
        <item x="31"/>
        <item x="306"/>
        <item x="377"/>
        <item x="376"/>
        <item x="426"/>
        <item x="338"/>
        <item x="193"/>
        <item x="187"/>
        <item x="77"/>
        <item x="184"/>
        <item x="286"/>
        <item x="355"/>
        <item x="111"/>
        <item x="424"/>
        <item x="480"/>
        <item x="0"/>
        <item x="180"/>
        <item x="26"/>
        <item x="375"/>
        <item x="78"/>
        <item x="172"/>
        <item x="313"/>
        <item x="393"/>
        <item x="45"/>
        <item x="392"/>
        <item x="322"/>
        <item x="399"/>
        <item x="236"/>
        <item x="28"/>
        <item x="220"/>
        <item x="208"/>
        <item x="340"/>
        <item x="93"/>
        <item x="173"/>
        <item x="284"/>
        <item x="380"/>
        <item x="416"/>
        <item x="378"/>
        <item x="339"/>
        <item x="70"/>
        <item x="101"/>
        <item x="225"/>
        <item x="482"/>
        <item x="37"/>
        <item x="196"/>
        <item x="364"/>
        <item x="367"/>
        <item x="304"/>
        <item x="169"/>
        <item x="133"/>
        <item x="87"/>
        <item x="135"/>
        <item x="127"/>
        <item x="366"/>
        <item x="312"/>
        <item x="458"/>
        <item x="370"/>
        <item x="290"/>
        <item x="471"/>
        <item x="245"/>
        <item x="292"/>
        <item x="15"/>
        <item x="48"/>
        <item x="166"/>
        <item x="59"/>
        <item x="361"/>
        <item x="385"/>
        <item x="97"/>
        <item x="223"/>
        <item x="185"/>
        <item x="210"/>
        <item x="493"/>
        <item x="21"/>
        <item x="56"/>
        <item x="309"/>
        <item x="61"/>
        <item x="305"/>
        <item x="216"/>
        <item x="275"/>
        <item x="333"/>
        <item x="407"/>
        <item x="310"/>
        <item x="384"/>
        <item x="468"/>
        <item x="462"/>
        <item x="75"/>
        <item x="65"/>
        <item x="483"/>
        <item x="128"/>
        <item x="404"/>
        <item x="448"/>
        <item x="279"/>
        <item x="73"/>
        <item x="386"/>
        <item x="452"/>
        <item x="175"/>
        <item x="22"/>
        <item x="297"/>
        <item x="203"/>
        <item x="6"/>
        <item x="182"/>
        <item x="337"/>
        <item x="116"/>
        <item x="226"/>
        <item x="403"/>
        <item x="491"/>
        <item x="396"/>
        <item x="44"/>
        <item x="205"/>
        <item x="453"/>
        <item x="485"/>
        <item x="83"/>
        <item x="178"/>
        <item x="336"/>
        <item x="3"/>
        <item x="181"/>
        <item x="192"/>
        <item x="434"/>
        <item x="190"/>
        <item x="146"/>
        <item x="331"/>
        <item x="328"/>
        <item x="395"/>
        <item x="352"/>
        <item x="19"/>
        <item x="250"/>
        <item x="311"/>
        <item x="162"/>
        <item x="343"/>
        <item x="88"/>
        <item x="106"/>
        <item x="382"/>
        <item x="410"/>
        <item x="289"/>
        <item x="425"/>
        <item x="7"/>
        <item x="465"/>
        <item x="148"/>
        <item x="445"/>
        <item x="17"/>
        <item x="86"/>
        <item x="232"/>
        <item x="194"/>
        <item x="300"/>
        <item x="222"/>
        <item x="167"/>
        <item x="219"/>
        <item x="138"/>
        <item x="423"/>
        <item x="163"/>
        <item x="143"/>
        <item x="211"/>
        <item x="215"/>
        <item x="11"/>
        <item x="258"/>
        <item x="20"/>
        <item x="98"/>
        <item x="454"/>
        <item x="23"/>
        <item x="145"/>
        <item x="261"/>
        <item x="177"/>
        <item x="235"/>
        <item x="488"/>
        <item x="41"/>
        <item x="344"/>
        <item x="484"/>
        <item x="76"/>
        <item x="303"/>
        <item x="231"/>
        <item x="271"/>
        <item x="332"/>
        <item x="256"/>
        <item x="394"/>
        <item x="318"/>
        <item x="209"/>
        <item x="251"/>
        <item x="142"/>
        <item x="46"/>
        <item x="400"/>
        <item x="295"/>
        <item x="99"/>
        <item x="29"/>
        <item x="293"/>
        <item x="459"/>
        <item x="299"/>
        <item x="266"/>
        <item x="443"/>
        <item x="238"/>
        <item x="117"/>
        <item x="357"/>
        <item x="150"/>
        <item x="206"/>
        <item x="92"/>
        <item x="495"/>
        <item x="171"/>
        <item x="33"/>
        <item x="4"/>
        <item x="95"/>
        <item x="433"/>
        <item x="240"/>
        <item x="489"/>
        <item x="428"/>
        <item x="174"/>
        <item x="212"/>
        <item x="130"/>
        <item x="346"/>
        <item x="358"/>
        <item x="137"/>
        <item x="5"/>
        <item x="102"/>
        <item t="countA"/>
      </items>
    </pivotField>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showAll="0">
      <items count="7">
        <item x="3"/>
        <item x="2"/>
        <item x="4"/>
        <item x="1"/>
        <item x="0"/>
        <item x="5"/>
        <item t="default"/>
      </items>
    </pivotField>
    <pivotField showAll="0"/>
    <pivotField showAll="0"/>
    <pivotField showAll="0"/>
    <pivotField showAll="0">
      <items count="6">
        <item x="0"/>
        <item x="2"/>
        <item x="3"/>
        <item x="4"/>
        <item x="1"/>
        <item t="default"/>
      </items>
    </pivotField>
    <pivotField showAll="0">
      <items count="4">
        <item x="2"/>
        <item x="0"/>
        <item x="1"/>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20"/>
  </rowFields>
  <rowItems count="4">
    <i>
      <x/>
    </i>
    <i>
      <x v="1"/>
    </i>
    <i>
      <x v="2"/>
    </i>
    <i t="grand">
      <x/>
    </i>
  </rowItems>
  <colItems count="1">
    <i/>
  </colItems>
  <dataFields count="1">
    <dataField name="Count of Order_ID" fld="0" subtotal="count" baseField="0" baseItem="0"/>
  </dataFields>
  <chartFormats count="5">
    <chartFormat chart="19" format="5"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20" count="1" selected="0">
            <x v="0"/>
          </reference>
        </references>
      </pivotArea>
    </chartFormat>
    <chartFormat chart="19" format="7">
      <pivotArea type="data" outline="0" fieldPosition="0">
        <references count="2">
          <reference field="4294967294" count="1" selected="0">
            <x v="0"/>
          </reference>
          <reference field="20" count="1" selected="0">
            <x v="1"/>
          </reference>
        </references>
      </pivotArea>
    </chartFormat>
    <chartFormat chart="19"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BD1E6D-B48B-48AD-9D50-C3F07303EE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C8" firstHeaderRow="0" firstDataRow="1" firstDataCol="1"/>
  <pivotFields count="34">
    <pivotField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numFmtId="14" showAll="0"/>
    <pivotField showAll="0" sortType="descending" countASubtotal="1">
      <items count="499">
        <item x="278"/>
        <item x="456"/>
        <item x="118"/>
        <item x="246"/>
        <item x="159"/>
        <item x="161"/>
        <item x="373"/>
        <item x="319"/>
        <item x="285"/>
        <item x="316"/>
        <item x="160"/>
        <item x="252"/>
        <item x="42"/>
        <item x="496"/>
        <item x="198"/>
        <item x="140"/>
        <item x="406"/>
        <item x="474"/>
        <item x="91"/>
        <item x="32"/>
        <item x="269"/>
        <item x="62"/>
        <item x="277"/>
        <item x="444"/>
        <item x="90"/>
        <item x="157"/>
        <item x="413"/>
        <item x="168"/>
        <item x="71"/>
        <item x="288"/>
        <item x="315"/>
        <item x="201"/>
        <item x="214"/>
        <item x="139"/>
        <item x="372"/>
        <item x="429"/>
        <item x="9"/>
        <item x="233"/>
        <item x="129"/>
        <item x="54"/>
        <item x="144"/>
        <item x="273"/>
        <item x="257"/>
        <item x="10"/>
        <item x="79"/>
        <item x="414"/>
        <item x="408"/>
        <item x="94"/>
        <item x="349"/>
        <item x="55"/>
        <item x="435"/>
        <item x="420"/>
        <item x="191"/>
        <item x="164"/>
        <item x="38"/>
        <item x="341"/>
        <item x="254"/>
        <item x="494"/>
        <item x="381"/>
        <item x="24"/>
        <item x="35"/>
        <item x="363"/>
        <item x="202"/>
        <item x="60"/>
        <item x="85"/>
        <item x="432"/>
        <item x="472"/>
        <item x="365"/>
        <item x="218"/>
        <item x="221"/>
        <item x="2"/>
        <item x="80"/>
        <item x="81"/>
        <item x="68"/>
        <item x="213"/>
        <item x="43"/>
        <item x="335"/>
        <item x="158"/>
        <item x="478"/>
        <item x="241"/>
        <item x="469"/>
        <item x="134"/>
        <item x="401"/>
        <item x="89"/>
        <item x="402"/>
        <item x="497"/>
        <item x="263"/>
        <item x="224"/>
        <item x="383"/>
        <item x="100"/>
        <item x="153"/>
        <item x="67"/>
        <item x="36"/>
        <item x="296"/>
        <item x="176"/>
        <item x="464"/>
        <item x="272"/>
        <item x="131"/>
        <item x="412"/>
        <item x="69"/>
        <item x="302"/>
        <item x="457"/>
        <item x="1"/>
        <item x="136"/>
        <item x="204"/>
        <item x="155"/>
        <item x="119"/>
        <item x="179"/>
        <item x="66"/>
        <item x="353"/>
        <item x="324"/>
        <item x="298"/>
        <item x="329"/>
        <item x="481"/>
        <item x="239"/>
        <item x="200"/>
        <item x="27"/>
        <item x="227"/>
        <item x="170"/>
        <item x="307"/>
        <item x="461"/>
        <item x="321"/>
        <item x="50"/>
        <item x="430"/>
        <item x="387"/>
        <item x="320"/>
        <item x="422"/>
        <item x="197"/>
        <item x="123"/>
        <item x="40"/>
        <item x="470"/>
        <item x="350"/>
        <item x="230"/>
        <item x="405"/>
        <item x="276"/>
        <item x="259"/>
        <item x="207"/>
        <item x="253"/>
        <item x="492"/>
        <item x="490"/>
        <item x="53"/>
        <item x="264"/>
        <item x="270"/>
        <item x="30"/>
        <item x="156"/>
        <item x="463"/>
        <item x="479"/>
        <item x="374"/>
        <item x="249"/>
        <item x="121"/>
        <item x="122"/>
        <item x="317"/>
        <item x="280"/>
        <item x="441"/>
        <item x="34"/>
        <item x="347"/>
        <item x="132"/>
        <item x="477"/>
        <item x="314"/>
        <item x="189"/>
        <item x="63"/>
        <item x="114"/>
        <item x="345"/>
        <item x="359"/>
        <item x="147"/>
        <item x="442"/>
        <item x="199"/>
        <item x="265"/>
        <item x="419"/>
        <item x="436"/>
        <item x="57"/>
        <item x="439"/>
        <item x="126"/>
        <item x="244"/>
        <item x="186"/>
        <item x="325"/>
        <item x="487"/>
        <item x="141"/>
        <item x="446"/>
        <item x="109"/>
        <item x="243"/>
        <item x="74"/>
        <item x="13"/>
        <item x="351"/>
        <item x="421"/>
        <item x="390"/>
        <item x="391"/>
        <item x="228"/>
        <item x="237"/>
        <item x="110"/>
        <item x="326"/>
        <item x="52"/>
        <item x="58"/>
        <item x="455"/>
        <item x="149"/>
        <item x="486"/>
        <item x="105"/>
        <item x="411"/>
        <item x="103"/>
        <item x="438"/>
        <item x="466"/>
        <item x="415"/>
        <item x="125"/>
        <item x="473"/>
        <item x="388"/>
        <item x="327"/>
        <item x="283"/>
        <item x="39"/>
        <item x="229"/>
        <item x="342"/>
        <item x="334"/>
        <item x="301"/>
        <item x="371"/>
        <item x="323"/>
        <item x="195"/>
        <item x="389"/>
        <item x="151"/>
        <item x="234"/>
        <item x="107"/>
        <item x="152"/>
        <item x="447"/>
        <item x="96"/>
        <item x="183"/>
        <item x="274"/>
        <item x="450"/>
        <item x="64"/>
        <item x="84"/>
        <item x="51"/>
        <item x="282"/>
        <item x="154"/>
        <item x="72"/>
        <item x="112"/>
        <item x="354"/>
        <item x="360"/>
        <item x="397"/>
        <item x="165"/>
        <item x="262"/>
        <item x="294"/>
        <item x="476"/>
        <item x="47"/>
        <item x="427"/>
        <item x="440"/>
        <item x="120"/>
        <item x="431"/>
        <item x="348"/>
        <item x="49"/>
        <item x="281"/>
        <item x="217"/>
        <item x="451"/>
        <item x="16"/>
        <item x="14"/>
        <item x="268"/>
        <item x="449"/>
        <item x="460"/>
        <item x="25"/>
        <item x="467"/>
        <item x="437"/>
        <item x="356"/>
        <item x="379"/>
        <item x="82"/>
        <item x="113"/>
        <item x="287"/>
        <item x="267"/>
        <item x="124"/>
        <item x="291"/>
        <item x="362"/>
        <item x="398"/>
        <item x="247"/>
        <item x="330"/>
        <item x="8"/>
        <item x="108"/>
        <item x="417"/>
        <item x="12"/>
        <item x="369"/>
        <item x="188"/>
        <item x="308"/>
        <item x="18"/>
        <item x="104"/>
        <item x="475"/>
        <item x="255"/>
        <item x="242"/>
        <item x="418"/>
        <item x="260"/>
        <item x="368"/>
        <item x="248"/>
        <item x="409"/>
        <item x="115"/>
        <item x="31"/>
        <item x="306"/>
        <item x="377"/>
        <item x="376"/>
        <item x="426"/>
        <item x="338"/>
        <item x="193"/>
        <item x="187"/>
        <item x="77"/>
        <item x="184"/>
        <item x="286"/>
        <item x="355"/>
        <item x="111"/>
        <item x="424"/>
        <item x="480"/>
        <item x="0"/>
        <item x="180"/>
        <item x="26"/>
        <item x="375"/>
        <item x="78"/>
        <item x="172"/>
        <item x="313"/>
        <item x="393"/>
        <item x="45"/>
        <item x="392"/>
        <item x="322"/>
        <item x="399"/>
        <item x="236"/>
        <item x="28"/>
        <item x="220"/>
        <item x="208"/>
        <item x="340"/>
        <item x="93"/>
        <item x="173"/>
        <item x="284"/>
        <item x="380"/>
        <item x="416"/>
        <item x="378"/>
        <item x="339"/>
        <item x="70"/>
        <item x="101"/>
        <item x="225"/>
        <item x="482"/>
        <item x="37"/>
        <item x="196"/>
        <item x="364"/>
        <item x="367"/>
        <item x="304"/>
        <item x="169"/>
        <item x="133"/>
        <item x="87"/>
        <item x="135"/>
        <item x="127"/>
        <item x="366"/>
        <item x="312"/>
        <item x="458"/>
        <item x="370"/>
        <item x="290"/>
        <item x="471"/>
        <item x="245"/>
        <item x="292"/>
        <item x="15"/>
        <item x="48"/>
        <item x="166"/>
        <item x="59"/>
        <item x="361"/>
        <item x="385"/>
        <item x="97"/>
        <item x="223"/>
        <item x="185"/>
        <item x="210"/>
        <item x="493"/>
        <item x="21"/>
        <item x="56"/>
        <item x="309"/>
        <item x="61"/>
        <item x="305"/>
        <item x="216"/>
        <item x="275"/>
        <item x="333"/>
        <item x="407"/>
        <item x="310"/>
        <item x="384"/>
        <item x="468"/>
        <item x="462"/>
        <item x="75"/>
        <item x="65"/>
        <item x="483"/>
        <item x="128"/>
        <item x="404"/>
        <item x="448"/>
        <item x="279"/>
        <item x="73"/>
        <item x="386"/>
        <item x="452"/>
        <item x="175"/>
        <item x="22"/>
        <item x="297"/>
        <item x="203"/>
        <item x="6"/>
        <item x="182"/>
        <item x="337"/>
        <item x="116"/>
        <item x="226"/>
        <item x="403"/>
        <item x="491"/>
        <item x="396"/>
        <item x="44"/>
        <item x="205"/>
        <item x="453"/>
        <item x="485"/>
        <item x="83"/>
        <item x="178"/>
        <item x="336"/>
        <item x="3"/>
        <item x="181"/>
        <item x="192"/>
        <item x="434"/>
        <item x="190"/>
        <item x="146"/>
        <item x="331"/>
        <item x="328"/>
        <item x="395"/>
        <item x="352"/>
        <item x="19"/>
        <item x="250"/>
        <item x="311"/>
        <item x="162"/>
        <item x="343"/>
        <item x="88"/>
        <item x="106"/>
        <item x="382"/>
        <item x="410"/>
        <item x="289"/>
        <item x="425"/>
        <item x="7"/>
        <item x="465"/>
        <item x="148"/>
        <item x="445"/>
        <item x="17"/>
        <item x="86"/>
        <item x="232"/>
        <item x="194"/>
        <item x="300"/>
        <item x="222"/>
        <item x="167"/>
        <item x="219"/>
        <item x="138"/>
        <item x="423"/>
        <item x="163"/>
        <item x="143"/>
        <item x="211"/>
        <item x="215"/>
        <item x="11"/>
        <item x="258"/>
        <item x="20"/>
        <item x="98"/>
        <item x="454"/>
        <item x="23"/>
        <item x="145"/>
        <item x="261"/>
        <item x="177"/>
        <item x="235"/>
        <item x="488"/>
        <item x="41"/>
        <item x="344"/>
        <item x="484"/>
        <item x="76"/>
        <item x="303"/>
        <item x="231"/>
        <item x="271"/>
        <item x="332"/>
        <item x="256"/>
        <item x="394"/>
        <item x="318"/>
        <item x="209"/>
        <item x="251"/>
        <item x="142"/>
        <item x="46"/>
        <item x="400"/>
        <item x="295"/>
        <item x="99"/>
        <item x="29"/>
        <item x="293"/>
        <item x="459"/>
        <item x="299"/>
        <item x="266"/>
        <item x="443"/>
        <item x="238"/>
        <item x="117"/>
        <item x="357"/>
        <item x="150"/>
        <item x="206"/>
        <item x="92"/>
        <item x="495"/>
        <item x="171"/>
        <item x="33"/>
        <item x="4"/>
        <item x="95"/>
        <item x="433"/>
        <item x="240"/>
        <item x="489"/>
        <item x="428"/>
        <item x="174"/>
        <item x="212"/>
        <item x="130"/>
        <item x="346"/>
        <item x="358"/>
        <item x="137"/>
        <item x="5"/>
        <item x="102"/>
        <item t="countA"/>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showAll="0">
      <items count="7">
        <item x="3"/>
        <item x="2"/>
        <item x="4"/>
        <item x="1"/>
        <item x="0"/>
        <item x="5"/>
        <item t="default"/>
      </items>
    </pivotField>
    <pivotField dataField="1" showAll="0"/>
    <pivotField showAll="0"/>
    <pivotField dataField="1" showAll="0"/>
    <pivotField axis="axisRow"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7"/>
  </rowFields>
  <rowItems count="6">
    <i>
      <x v="4"/>
    </i>
    <i>
      <x v="1"/>
    </i>
    <i>
      <x/>
    </i>
    <i>
      <x v="2"/>
    </i>
    <i>
      <x v="3"/>
    </i>
    <i t="grand">
      <x/>
    </i>
  </rowItems>
  <colFields count="1">
    <field x="-2"/>
  </colFields>
  <colItems count="2">
    <i>
      <x/>
    </i>
    <i i="1">
      <x v="1"/>
    </i>
  </colItems>
  <dataFields count="2">
    <dataField name="Sum of Sales" fld="14" baseField="2" baseItem="446"/>
    <dataField name="Sum of Profit" fld="16" baseField="0" baseItem="0"/>
  </dataFields>
  <chartFormats count="6">
    <chartFormat chart="17" format="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1"/>
          </reference>
        </references>
      </pivotArea>
    </chartFormat>
    <chartFormat chart="25"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38F6AD-3047-42DE-8D0D-66EC934DD68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C5" firstHeaderRow="0" firstDataRow="1" firstDataCol="1"/>
  <pivotFields count="34">
    <pivotField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numFmtId="14" showAll="0"/>
    <pivotField showAll="0" sortType="descending" countASubtotal="1">
      <items count="499">
        <item x="278"/>
        <item x="456"/>
        <item x="118"/>
        <item x="246"/>
        <item x="159"/>
        <item x="161"/>
        <item x="373"/>
        <item x="319"/>
        <item x="285"/>
        <item x="316"/>
        <item x="160"/>
        <item x="252"/>
        <item x="42"/>
        <item x="496"/>
        <item x="198"/>
        <item x="140"/>
        <item x="406"/>
        <item x="474"/>
        <item x="91"/>
        <item x="32"/>
        <item x="269"/>
        <item x="62"/>
        <item x="277"/>
        <item x="444"/>
        <item x="90"/>
        <item x="157"/>
        <item x="413"/>
        <item x="168"/>
        <item x="71"/>
        <item x="288"/>
        <item x="315"/>
        <item x="201"/>
        <item x="214"/>
        <item x="139"/>
        <item x="372"/>
        <item x="429"/>
        <item x="9"/>
        <item x="233"/>
        <item x="129"/>
        <item x="54"/>
        <item x="144"/>
        <item x="273"/>
        <item x="257"/>
        <item x="10"/>
        <item x="79"/>
        <item x="414"/>
        <item x="408"/>
        <item x="94"/>
        <item x="349"/>
        <item x="55"/>
        <item x="435"/>
        <item x="420"/>
        <item x="191"/>
        <item x="164"/>
        <item x="38"/>
        <item x="341"/>
        <item x="254"/>
        <item x="494"/>
        <item x="381"/>
        <item x="24"/>
        <item x="35"/>
        <item x="363"/>
        <item x="202"/>
        <item x="60"/>
        <item x="85"/>
        <item x="432"/>
        <item x="472"/>
        <item x="365"/>
        <item x="218"/>
        <item x="221"/>
        <item x="2"/>
        <item x="80"/>
        <item x="81"/>
        <item x="68"/>
        <item x="213"/>
        <item x="43"/>
        <item x="335"/>
        <item x="158"/>
        <item x="478"/>
        <item x="241"/>
        <item x="469"/>
        <item x="134"/>
        <item x="401"/>
        <item x="89"/>
        <item x="402"/>
        <item x="497"/>
        <item x="263"/>
        <item x="224"/>
        <item x="383"/>
        <item x="100"/>
        <item x="153"/>
        <item x="67"/>
        <item x="36"/>
        <item x="296"/>
        <item x="176"/>
        <item x="464"/>
        <item x="272"/>
        <item x="131"/>
        <item x="412"/>
        <item x="69"/>
        <item x="302"/>
        <item x="457"/>
        <item x="1"/>
        <item x="136"/>
        <item x="204"/>
        <item x="155"/>
        <item x="119"/>
        <item x="179"/>
        <item x="66"/>
        <item x="353"/>
        <item x="324"/>
        <item x="298"/>
        <item x="329"/>
        <item x="481"/>
        <item x="239"/>
        <item x="200"/>
        <item x="27"/>
        <item x="227"/>
        <item x="170"/>
        <item x="307"/>
        <item x="461"/>
        <item x="321"/>
        <item x="50"/>
        <item x="430"/>
        <item x="387"/>
        <item x="320"/>
        <item x="422"/>
        <item x="197"/>
        <item x="123"/>
        <item x="40"/>
        <item x="470"/>
        <item x="350"/>
        <item x="230"/>
        <item x="405"/>
        <item x="276"/>
        <item x="259"/>
        <item x="207"/>
        <item x="253"/>
        <item x="492"/>
        <item x="490"/>
        <item x="53"/>
        <item x="264"/>
        <item x="270"/>
        <item x="30"/>
        <item x="156"/>
        <item x="463"/>
        <item x="479"/>
        <item x="374"/>
        <item x="249"/>
        <item x="121"/>
        <item x="122"/>
        <item x="317"/>
        <item x="280"/>
        <item x="441"/>
        <item x="34"/>
        <item x="347"/>
        <item x="132"/>
        <item x="477"/>
        <item x="314"/>
        <item x="189"/>
        <item x="63"/>
        <item x="114"/>
        <item x="345"/>
        <item x="359"/>
        <item x="147"/>
        <item x="442"/>
        <item x="199"/>
        <item x="265"/>
        <item x="419"/>
        <item x="436"/>
        <item x="57"/>
        <item x="439"/>
        <item x="126"/>
        <item x="244"/>
        <item x="186"/>
        <item x="325"/>
        <item x="487"/>
        <item x="141"/>
        <item x="446"/>
        <item x="109"/>
        <item x="243"/>
        <item x="74"/>
        <item x="13"/>
        <item x="351"/>
        <item x="421"/>
        <item x="390"/>
        <item x="391"/>
        <item x="228"/>
        <item x="237"/>
        <item x="110"/>
        <item x="326"/>
        <item x="52"/>
        <item x="58"/>
        <item x="455"/>
        <item x="149"/>
        <item x="486"/>
        <item x="105"/>
        <item x="411"/>
        <item x="103"/>
        <item x="438"/>
        <item x="466"/>
        <item x="415"/>
        <item x="125"/>
        <item x="473"/>
        <item x="388"/>
        <item x="327"/>
        <item x="283"/>
        <item x="39"/>
        <item x="229"/>
        <item x="342"/>
        <item x="334"/>
        <item x="301"/>
        <item x="371"/>
        <item x="323"/>
        <item x="195"/>
        <item x="389"/>
        <item x="151"/>
        <item x="234"/>
        <item x="107"/>
        <item x="152"/>
        <item x="447"/>
        <item x="96"/>
        <item x="183"/>
        <item x="274"/>
        <item x="450"/>
        <item x="64"/>
        <item x="84"/>
        <item x="51"/>
        <item x="282"/>
        <item x="154"/>
        <item x="72"/>
        <item x="112"/>
        <item x="354"/>
        <item x="360"/>
        <item x="397"/>
        <item x="165"/>
        <item x="262"/>
        <item x="294"/>
        <item x="476"/>
        <item x="47"/>
        <item x="427"/>
        <item x="440"/>
        <item x="120"/>
        <item x="431"/>
        <item x="348"/>
        <item x="49"/>
        <item x="281"/>
        <item x="217"/>
        <item x="451"/>
        <item x="16"/>
        <item x="14"/>
        <item x="268"/>
        <item x="449"/>
        <item x="460"/>
        <item x="25"/>
        <item x="467"/>
        <item x="437"/>
        <item x="356"/>
        <item x="379"/>
        <item x="82"/>
        <item x="113"/>
        <item x="287"/>
        <item x="267"/>
        <item x="124"/>
        <item x="291"/>
        <item x="362"/>
        <item x="398"/>
        <item x="247"/>
        <item x="330"/>
        <item x="8"/>
        <item x="108"/>
        <item x="417"/>
        <item x="12"/>
        <item x="369"/>
        <item x="188"/>
        <item x="308"/>
        <item x="18"/>
        <item x="104"/>
        <item x="475"/>
        <item x="255"/>
        <item x="242"/>
        <item x="418"/>
        <item x="260"/>
        <item x="368"/>
        <item x="248"/>
        <item x="409"/>
        <item x="115"/>
        <item x="31"/>
        <item x="306"/>
        <item x="377"/>
        <item x="376"/>
        <item x="426"/>
        <item x="338"/>
        <item x="193"/>
        <item x="187"/>
        <item x="77"/>
        <item x="184"/>
        <item x="286"/>
        <item x="355"/>
        <item x="111"/>
        <item x="424"/>
        <item x="480"/>
        <item x="0"/>
        <item x="180"/>
        <item x="26"/>
        <item x="375"/>
        <item x="78"/>
        <item x="172"/>
        <item x="313"/>
        <item x="393"/>
        <item x="45"/>
        <item x="392"/>
        <item x="322"/>
        <item x="399"/>
        <item x="236"/>
        <item x="28"/>
        <item x="220"/>
        <item x="208"/>
        <item x="340"/>
        <item x="93"/>
        <item x="173"/>
        <item x="284"/>
        <item x="380"/>
        <item x="416"/>
        <item x="378"/>
        <item x="339"/>
        <item x="70"/>
        <item x="101"/>
        <item x="225"/>
        <item x="482"/>
        <item x="37"/>
        <item x="196"/>
        <item x="364"/>
        <item x="367"/>
        <item x="304"/>
        <item x="169"/>
        <item x="133"/>
        <item x="87"/>
        <item x="135"/>
        <item x="127"/>
        <item x="366"/>
        <item x="312"/>
        <item x="458"/>
        <item x="370"/>
        <item x="290"/>
        <item x="471"/>
        <item x="245"/>
        <item x="292"/>
        <item x="15"/>
        <item x="48"/>
        <item x="166"/>
        <item x="59"/>
        <item x="361"/>
        <item x="385"/>
        <item x="97"/>
        <item x="223"/>
        <item x="185"/>
        <item x="210"/>
        <item x="493"/>
        <item x="21"/>
        <item x="56"/>
        <item x="309"/>
        <item x="61"/>
        <item x="305"/>
        <item x="216"/>
        <item x="275"/>
        <item x="333"/>
        <item x="407"/>
        <item x="310"/>
        <item x="384"/>
        <item x="468"/>
        <item x="462"/>
        <item x="75"/>
        <item x="65"/>
        <item x="483"/>
        <item x="128"/>
        <item x="404"/>
        <item x="448"/>
        <item x="279"/>
        <item x="73"/>
        <item x="386"/>
        <item x="452"/>
        <item x="175"/>
        <item x="22"/>
        <item x="297"/>
        <item x="203"/>
        <item x="6"/>
        <item x="182"/>
        <item x="337"/>
        <item x="116"/>
        <item x="226"/>
        <item x="403"/>
        <item x="491"/>
        <item x="396"/>
        <item x="44"/>
        <item x="205"/>
        <item x="453"/>
        <item x="485"/>
        <item x="83"/>
        <item x="178"/>
        <item x="336"/>
        <item x="3"/>
        <item x="181"/>
        <item x="192"/>
        <item x="434"/>
        <item x="190"/>
        <item x="146"/>
        <item x="331"/>
        <item x="328"/>
        <item x="395"/>
        <item x="352"/>
        <item x="19"/>
        <item x="250"/>
        <item x="311"/>
        <item x="162"/>
        <item x="343"/>
        <item x="88"/>
        <item x="106"/>
        <item x="382"/>
        <item x="410"/>
        <item x="289"/>
        <item x="425"/>
        <item x="7"/>
        <item x="465"/>
        <item x="148"/>
        <item x="445"/>
        <item x="17"/>
        <item x="86"/>
        <item x="232"/>
        <item x="194"/>
        <item x="300"/>
        <item x="222"/>
        <item x="167"/>
        <item x="219"/>
        <item x="138"/>
        <item x="423"/>
        <item x="163"/>
        <item x="143"/>
        <item x="211"/>
        <item x="215"/>
        <item x="11"/>
        <item x="258"/>
        <item x="20"/>
        <item x="98"/>
        <item x="454"/>
        <item x="23"/>
        <item x="145"/>
        <item x="261"/>
        <item x="177"/>
        <item x="235"/>
        <item x="488"/>
        <item x="41"/>
        <item x="344"/>
        <item x="484"/>
        <item x="76"/>
        <item x="303"/>
        <item x="231"/>
        <item x="271"/>
        <item x="332"/>
        <item x="256"/>
        <item x="394"/>
        <item x="318"/>
        <item x="209"/>
        <item x="251"/>
        <item x="142"/>
        <item x="46"/>
        <item x="400"/>
        <item x="295"/>
        <item x="99"/>
        <item x="29"/>
        <item x="293"/>
        <item x="459"/>
        <item x="299"/>
        <item x="266"/>
        <item x="443"/>
        <item x="238"/>
        <item x="117"/>
        <item x="357"/>
        <item x="150"/>
        <item x="206"/>
        <item x="92"/>
        <item x="495"/>
        <item x="171"/>
        <item x="33"/>
        <item x="4"/>
        <item x="95"/>
        <item x="433"/>
        <item x="240"/>
        <item x="489"/>
        <item x="428"/>
        <item x="174"/>
        <item x="212"/>
        <item x="130"/>
        <item x="346"/>
        <item x="358"/>
        <item x="137"/>
        <item x="5"/>
        <item x="102"/>
        <item t="countA"/>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showAll="0">
      <items count="7">
        <item x="3"/>
        <item x="2"/>
        <item x="4"/>
        <item x="1"/>
        <item x="0"/>
        <item x="5"/>
        <item t="default"/>
      </items>
    </pivotField>
    <pivotField dataField="1" showAll="0"/>
    <pivotField showAll="0"/>
    <pivotField dataField="1" showAll="0"/>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8"/>
  </rowFields>
  <rowItems count="4">
    <i>
      <x v="1"/>
    </i>
    <i>
      <x/>
    </i>
    <i>
      <x v="2"/>
    </i>
    <i t="grand">
      <x/>
    </i>
  </rowItems>
  <colFields count="1">
    <field x="-2"/>
  </colFields>
  <colItems count="2">
    <i>
      <x/>
    </i>
    <i i="1">
      <x v="1"/>
    </i>
  </colItems>
  <dataFields count="2">
    <dataField name="Sum of Sales" fld="14" baseField="2" baseItem="446"/>
    <dataField name="Sum of Profit" fld="16" baseField="0" baseItem="0"/>
  </dataFields>
  <chartFormats count="14">
    <chartFormat chart="17" format="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7" format="6">
      <pivotArea type="data" outline="0" fieldPosition="0">
        <references count="2">
          <reference field="4294967294" count="1" selected="0">
            <x v="1"/>
          </reference>
          <reference field="18" count="1" selected="0">
            <x v="2"/>
          </reference>
        </references>
      </pivotArea>
    </chartFormat>
    <chartFormat chart="27" format="7">
      <pivotArea type="data" outline="0" fieldPosition="0">
        <references count="2">
          <reference field="4294967294" count="1" selected="0">
            <x v="1"/>
          </reference>
          <reference field="18" count="1" selected="0">
            <x v="1"/>
          </reference>
        </references>
      </pivotArea>
    </chartFormat>
    <chartFormat chart="27" format="8">
      <pivotArea type="data" outline="0" fieldPosition="0">
        <references count="2">
          <reference field="4294967294" count="1" selected="0">
            <x v="0"/>
          </reference>
          <reference field="18" count="1" selected="0">
            <x v="1"/>
          </reference>
        </references>
      </pivotArea>
    </chartFormat>
    <chartFormat chart="27" format="9">
      <pivotArea type="data" outline="0" fieldPosition="0">
        <references count="2">
          <reference field="4294967294" count="1" selected="0">
            <x v="0"/>
          </reference>
          <reference field="18" count="1" selected="0">
            <x v="2"/>
          </reference>
        </references>
      </pivotArea>
    </chartFormat>
    <chartFormat chart="27" format="10">
      <pivotArea type="data" outline="0" fieldPosition="0">
        <references count="2">
          <reference field="4294967294" count="1" selected="0">
            <x v="0"/>
          </reference>
          <reference field="18" count="1" selected="0">
            <x v="0"/>
          </reference>
        </references>
      </pivotArea>
    </chartFormat>
    <chartFormat chart="27" format="11">
      <pivotArea type="data" outline="0" fieldPosition="0">
        <references count="2">
          <reference field="4294967294" count="1" selected="0">
            <x v="1"/>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ED8510-D0B8-48F1-B303-E53B230F7C1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C12" firstHeaderRow="0" firstDataRow="1" firstDataCol="1"/>
  <pivotFields count="34">
    <pivotField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numFmtId="14" showAll="0"/>
    <pivotField showAll="0" sortType="descending" countASubtotal="1">
      <items count="499">
        <item x="278"/>
        <item x="456"/>
        <item x="118"/>
        <item x="246"/>
        <item x="159"/>
        <item x="161"/>
        <item x="373"/>
        <item x="319"/>
        <item x="285"/>
        <item x="316"/>
        <item x="160"/>
        <item x="252"/>
        <item x="42"/>
        <item x="496"/>
        <item x="198"/>
        <item x="140"/>
        <item x="406"/>
        <item x="474"/>
        <item x="91"/>
        <item x="32"/>
        <item x="269"/>
        <item x="62"/>
        <item x="277"/>
        <item x="444"/>
        <item x="90"/>
        <item x="157"/>
        <item x="413"/>
        <item x="168"/>
        <item x="71"/>
        <item x="288"/>
        <item x="315"/>
        <item x="201"/>
        <item x="214"/>
        <item x="139"/>
        <item x="372"/>
        <item x="429"/>
        <item x="9"/>
        <item x="233"/>
        <item x="129"/>
        <item x="54"/>
        <item x="144"/>
        <item x="273"/>
        <item x="257"/>
        <item x="10"/>
        <item x="79"/>
        <item x="414"/>
        <item x="408"/>
        <item x="94"/>
        <item x="349"/>
        <item x="55"/>
        <item x="435"/>
        <item x="420"/>
        <item x="191"/>
        <item x="164"/>
        <item x="38"/>
        <item x="341"/>
        <item x="254"/>
        <item x="494"/>
        <item x="381"/>
        <item x="24"/>
        <item x="35"/>
        <item x="363"/>
        <item x="202"/>
        <item x="60"/>
        <item x="85"/>
        <item x="432"/>
        <item x="472"/>
        <item x="365"/>
        <item x="218"/>
        <item x="221"/>
        <item x="2"/>
        <item x="80"/>
        <item x="81"/>
        <item x="68"/>
        <item x="213"/>
        <item x="43"/>
        <item x="335"/>
        <item x="158"/>
        <item x="478"/>
        <item x="241"/>
        <item x="469"/>
        <item x="134"/>
        <item x="401"/>
        <item x="89"/>
        <item x="402"/>
        <item x="497"/>
        <item x="263"/>
        <item x="224"/>
        <item x="383"/>
        <item x="100"/>
        <item x="153"/>
        <item x="67"/>
        <item x="36"/>
        <item x="296"/>
        <item x="176"/>
        <item x="464"/>
        <item x="272"/>
        <item x="131"/>
        <item x="412"/>
        <item x="69"/>
        <item x="302"/>
        <item x="457"/>
        <item x="1"/>
        <item x="136"/>
        <item x="204"/>
        <item x="155"/>
        <item x="119"/>
        <item x="179"/>
        <item x="66"/>
        <item x="353"/>
        <item x="324"/>
        <item x="298"/>
        <item x="329"/>
        <item x="481"/>
        <item x="239"/>
        <item x="200"/>
        <item x="27"/>
        <item x="227"/>
        <item x="170"/>
        <item x="307"/>
        <item x="461"/>
        <item x="321"/>
        <item x="50"/>
        <item x="430"/>
        <item x="387"/>
        <item x="320"/>
        <item x="422"/>
        <item x="197"/>
        <item x="123"/>
        <item x="40"/>
        <item x="470"/>
        <item x="350"/>
        <item x="230"/>
        <item x="405"/>
        <item x="276"/>
        <item x="259"/>
        <item x="207"/>
        <item x="253"/>
        <item x="492"/>
        <item x="490"/>
        <item x="53"/>
        <item x="264"/>
        <item x="270"/>
        <item x="30"/>
        <item x="156"/>
        <item x="463"/>
        <item x="479"/>
        <item x="374"/>
        <item x="249"/>
        <item x="121"/>
        <item x="122"/>
        <item x="317"/>
        <item x="280"/>
        <item x="441"/>
        <item x="34"/>
        <item x="347"/>
        <item x="132"/>
        <item x="477"/>
        <item x="314"/>
        <item x="189"/>
        <item x="63"/>
        <item x="114"/>
        <item x="345"/>
        <item x="359"/>
        <item x="147"/>
        <item x="442"/>
        <item x="199"/>
        <item x="265"/>
        <item x="419"/>
        <item x="436"/>
        <item x="57"/>
        <item x="439"/>
        <item x="126"/>
        <item x="244"/>
        <item x="186"/>
        <item x="325"/>
        <item x="487"/>
        <item x="141"/>
        <item x="446"/>
        <item x="109"/>
        <item x="243"/>
        <item x="74"/>
        <item x="13"/>
        <item x="351"/>
        <item x="421"/>
        <item x="390"/>
        <item x="391"/>
        <item x="228"/>
        <item x="237"/>
        <item x="110"/>
        <item x="326"/>
        <item x="52"/>
        <item x="58"/>
        <item x="455"/>
        <item x="149"/>
        <item x="486"/>
        <item x="105"/>
        <item x="411"/>
        <item x="103"/>
        <item x="438"/>
        <item x="466"/>
        <item x="415"/>
        <item x="125"/>
        <item x="473"/>
        <item x="388"/>
        <item x="327"/>
        <item x="283"/>
        <item x="39"/>
        <item x="229"/>
        <item x="342"/>
        <item x="334"/>
        <item x="301"/>
        <item x="371"/>
        <item x="323"/>
        <item x="195"/>
        <item x="389"/>
        <item x="151"/>
        <item x="234"/>
        <item x="107"/>
        <item x="152"/>
        <item x="447"/>
        <item x="96"/>
        <item x="183"/>
        <item x="274"/>
        <item x="450"/>
        <item x="64"/>
        <item x="84"/>
        <item x="51"/>
        <item x="282"/>
        <item x="154"/>
        <item x="72"/>
        <item x="112"/>
        <item x="354"/>
        <item x="360"/>
        <item x="397"/>
        <item x="165"/>
        <item x="262"/>
        <item x="294"/>
        <item x="476"/>
        <item x="47"/>
        <item x="427"/>
        <item x="440"/>
        <item x="120"/>
        <item x="431"/>
        <item x="348"/>
        <item x="49"/>
        <item x="281"/>
        <item x="217"/>
        <item x="451"/>
        <item x="16"/>
        <item x="14"/>
        <item x="268"/>
        <item x="449"/>
        <item x="460"/>
        <item x="25"/>
        <item x="467"/>
        <item x="437"/>
        <item x="356"/>
        <item x="379"/>
        <item x="82"/>
        <item x="113"/>
        <item x="287"/>
        <item x="267"/>
        <item x="124"/>
        <item x="291"/>
        <item x="362"/>
        <item x="398"/>
        <item x="247"/>
        <item x="330"/>
        <item x="8"/>
        <item x="108"/>
        <item x="417"/>
        <item x="12"/>
        <item x="369"/>
        <item x="188"/>
        <item x="308"/>
        <item x="18"/>
        <item x="104"/>
        <item x="475"/>
        <item x="255"/>
        <item x="242"/>
        <item x="418"/>
        <item x="260"/>
        <item x="368"/>
        <item x="248"/>
        <item x="409"/>
        <item x="115"/>
        <item x="31"/>
        <item x="306"/>
        <item x="377"/>
        <item x="376"/>
        <item x="426"/>
        <item x="338"/>
        <item x="193"/>
        <item x="187"/>
        <item x="77"/>
        <item x="184"/>
        <item x="286"/>
        <item x="355"/>
        <item x="111"/>
        <item x="424"/>
        <item x="480"/>
        <item x="0"/>
        <item x="180"/>
        <item x="26"/>
        <item x="375"/>
        <item x="78"/>
        <item x="172"/>
        <item x="313"/>
        <item x="393"/>
        <item x="45"/>
        <item x="392"/>
        <item x="322"/>
        <item x="399"/>
        <item x="236"/>
        <item x="28"/>
        <item x="220"/>
        <item x="208"/>
        <item x="340"/>
        <item x="93"/>
        <item x="173"/>
        <item x="284"/>
        <item x="380"/>
        <item x="416"/>
        <item x="378"/>
        <item x="339"/>
        <item x="70"/>
        <item x="101"/>
        <item x="225"/>
        <item x="482"/>
        <item x="37"/>
        <item x="196"/>
        <item x="364"/>
        <item x="367"/>
        <item x="304"/>
        <item x="169"/>
        <item x="133"/>
        <item x="87"/>
        <item x="135"/>
        <item x="127"/>
        <item x="366"/>
        <item x="312"/>
        <item x="458"/>
        <item x="370"/>
        <item x="290"/>
        <item x="471"/>
        <item x="245"/>
        <item x="292"/>
        <item x="15"/>
        <item x="48"/>
        <item x="166"/>
        <item x="59"/>
        <item x="361"/>
        <item x="385"/>
        <item x="97"/>
        <item x="223"/>
        <item x="185"/>
        <item x="210"/>
        <item x="493"/>
        <item x="21"/>
        <item x="56"/>
        <item x="309"/>
        <item x="61"/>
        <item x="305"/>
        <item x="216"/>
        <item x="275"/>
        <item x="333"/>
        <item x="407"/>
        <item x="310"/>
        <item x="384"/>
        <item x="468"/>
        <item x="462"/>
        <item x="75"/>
        <item x="65"/>
        <item x="483"/>
        <item x="128"/>
        <item x="404"/>
        <item x="448"/>
        <item x="279"/>
        <item x="73"/>
        <item x="386"/>
        <item x="452"/>
        <item x="175"/>
        <item x="22"/>
        <item x="297"/>
        <item x="203"/>
        <item x="6"/>
        <item x="182"/>
        <item x="337"/>
        <item x="116"/>
        <item x="226"/>
        <item x="403"/>
        <item x="491"/>
        <item x="396"/>
        <item x="44"/>
        <item x="205"/>
        <item x="453"/>
        <item x="485"/>
        <item x="83"/>
        <item x="178"/>
        <item x="336"/>
        <item x="3"/>
        <item x="181"/>
        <item x="192"/>
        <item x="434"/>
        <item x="190"/>
        <item x="146"/>
        <item x="331"/>
        <item x="328"/>
        <item x="395"/>
        <item x="352"/>
        <item x="19"/>
        <item x="250"/>
        <item x="311"/>
        <item x="162"/>
        <item x="343"/>
        <item x="88"/>
        <item x="106"/>
        <item x="382"/>
        <item x="410"/>
        <item x="289"/>
        <item x="425"/>
        <item x="7"/>
        <item x="465"/>
        <item x="148"/>
        <item x="445"/>
        <item x="17"/>
        <item x="86"/>
        <item x="232"/>
        <item x="194"/>
        <item x="300"/>
        <item x="222"/>
        <item x="167"/>
        <item x="219"/>
        <item x="138"/>
        <item x="423"/>
        <item x="163"/>
        <item x="143"/>
        <item x="211"/>
        <item x="215"/>
        <item x="11"/>
        <item x="258"/>
        <item x="20"/>
        <item x="98"/>
        <item x="454"/>
        <item x="23"/>
        <item x="145"/>
        <item x="261"/>
        <item x="177"/>
        <item x="235"/>
        <item x="488"/>
        <item x="41"/>
        <item x="344"/>
        <item x="484"/>
        <item x="76"/>
        <item x="303"/>
        <item x="231"/>
        <item x="271"/>
        <item x="332"/>
        <item x="256"/>
        <item x="394"/>
        <item x="318"/>
        <item x="209"/>
        <item x="251"/>
        <item x="142"/>
        <item x="46"/>
        <item x="400"/>
        <item x="295"/>
        <item x="99"/>
        <item x="29"/>
        <item x="293"/>
        <item x="459"/>
        <item x="299"/>
        <item x="266"/>
        <item x="443"/>
        <item x="238"/>
        <item x="117"/>
        <item x="357"/>
        <item x="150"/>
        <item x="206"/>
        <item x="92"/>
        <item x="495"/>
        <item x="171"/>
        <item x="33"/>
        <item x="4"/>
        <item x="95"/>
        <item x="433"/>
        <item x="240"/>
        <item x="489"/>
        <item x="428"/>
        <item x="174"/>
        <item x="212"/>
        <item x="130"/>
        <item x="346"/>
        <item x="358"/>
        <item x="137"/>
        <item x="5"/>
        <item x="102"/>
        <item t="countA"/>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3"/>
        <item x="10"/>
        <item x="2"/>
        <item x="4"/>
        <item x="0"/>
        <item x="11"/>
        <item x="9"/>
        <item x="6"/>
        <item x="5"/>
        <item x="7"/>
        <item x="8"/>
        <item x="1"/>
        <item t="default"/>
      </items>
    </pivotField>
    <pivotField showAll="0">
      <items count="5">
        <item x="2"/>
        <item x="0"/>
        <item x="3"/>
        <item x="1"/>
        <item t="default"/>
      </items>
    </pivotField>
    <pivotField showAll="0"/>
    <pivotField showAll="0">
      <items count="24">
        <item x="14"/>
        <item x="12"/>
        <item x="7"/>
        <item x="2"/>
        <item x="17"/>
        <item x="0"/>
        <item x="22"/>
        <item x="19"/>
        <item x="4"/>
        <item x="15"/>
        <item x="5"/>
        <item x="8"/>
        <item x="9"/>
        <item x="6"/>
        <item x="13"/>
        <item x="18"/>
        <item x="10"/>
        <item x="16"/>
        <item x="11"/>
        <item x="3"/>
        <item x="1"/>
        <item x="20"/>
        <item x="21"/>
        <item t="default"/>
      </items>
    </pivotField>
    <pivotField showAll="0">
      <items count="8">
        <item x="0"/>
        <item x="3"/>
        <item x="4"/>
        <item x="1"/>
        <item x="5"/>
        <item x="2"/>
        <item x="6"/>
        <item t="default"/>
      </items>
    </pivotField>
    <pivotField showAll="0">
      <items count="6">
        <item x="0"/>
        <item x="2"/>
        <item x="1"/>
        <item x="3"/>
        <item x="4"/>
        <item t="default"/>
      </items>
    </pivotField>
    <pivotField showAll="0"/>
    <pivotField showAll="0">
      <items count="7">
        <item x="3"/>
        <item x="2"/>
        <item x="4"/>
        <item x="1"/>
        <item x="0"/>
        <item x="5"/>
        <item t="default"/>
      </items>
    </pivotField>
    <pivotField dataField="1" showAll="0"/>
    <pivotField showAll="0"/>
    <pivotField dataField="1" showAll="0"/>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showAll="0"/>
    <pivotField showAll="0"/>
    <pivotField axis="axisRow" showAll="0">
      <items count="3">
        <item x="0"/>
        <item x="1"/>
        <item t="default"/>
      </items>
    </pivotField>
    <pivotField showAll="0">
      <items count="13">
        <item x="11"/>
        <item x="5"/>
        <item x="0"/>
        <item x="7"/>
        <item x="1"/>
        <item x="4"/>
        <item x="2"/>
        <item x="3"/>
        <item x="9"/>
        <item x="6"/>
        <item x="10"/>
        <item x="8"/>
        <item t="default"/>
      </items>
    </pivotField>
    <pivotField showAll="0"/>
    <pivotField axis="axisRow" showAll="0">
      <items count="5">
        <item x="0"/>
        <item x="1"/>
        <item x="2"/>
        <item x="3"/>
        <item t="default"/>
      </items>
    </pivotField>
    <pivotField showAll="0"/>
    <pivotField showAll="0"/>
    <pivotField showAll="0"/>
  </pivotFields>
  <rowFields count="2">
    <field x="27"/>
    <field x="30"/>
  </rowFields>
  <rowItems count="11">
    <i>
      <x/>
    </i>
    <i r="1">
      <x/>
    </i>
    <i r="1">
      <x v="1"/>
    </i>
    <i r="1">
      <x v="2"/>
    </i>
    <i r="1">
      <x v="3"/>
    </i>
    <i>
      <x v="1"/>
    </i>
    <i r="1">
      <x/>
    </i>
    <i r="1">
      <x v="1"/>
    </i>
    <i r="1">
      <x v="2"/>
    </i>
    <i r="1">
      <x v="3"/>
    </i>
    <i t="grand">
      <x/>
    </i>
  </rowItems>
  <colFields count="1">
    <field x="-2"/>
  </colFields>
  <colItems count="2">
    <i>
      <x/>
    </i>
    <i i="1">
      <x v="1"/>
    </i>
  </colItems>
  <dataFields count="2">
    <dataField name="Sum of Sales" fld="14" baseField="2" baseItem="446"/>
    <dataField name="Sum of Profit" fld="16" baseField="0" baseItem="0"/>
  </dataFields>
  <chartFormats count="14">
    <chartFormat chart="17" format="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Books on shelf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2B540D-2B39-42B0-9410-86EDB9958203}" sourceName="City">
  <pivotTables>
    <pivotTable tabId="3" name="PivotTable1"/>
    <pivotTable tabId="6" name="PivotTable4"/>
    <pivotTable tabId="11" name="PivotTable8"/>
    <pivotTable tabId="7" name="PivotTable5"/>
    <pivotTable tabId="8" name="PivotTable6"/>
    <pivotTable tabId="13" name="PivotTable10"/>
    <pivotTable tabId="5" name="PivotTable3"/>
    <pivotTable tabId="14" name="PivotTable11"/>
    <pivotTable tabId="12" name="PivotTable9"/>
    <pivotTable tabId="4" name="PivotTable2"/>
    <pivotTable tabId="9" name="PivotTable7"/>
  </pivotTables>
  <data>
    <tabular pivotCacheId="1289316018">
      <items count="12">
        <i x="3" s="1"/>
        <i x="10" s="1"/>
        <i x="2" s="1"/>
        <i x="4" s="1"/>
        <i x="0" s="1"/>
        <i x="11" s="1"/>
        <i x="9" s="1"/>
        <i x="6" s="1"/>
        <i x="5" s="1"/>
        <i x="7"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E69521-CACD-4B39-87E8-DAA19393EEAD}" sourceName="Category">
  <pivotTables>
    <pivotTable tabId="3" name="PivotTable1"/>
    <pivotTable tabId="6" name="PivotTable4"/>
    <pivotTable tabId="11" name="PivotTable8"/>
    <pivotTable tabId="7" name="PivotTable5"/>
    <pivotTable tabId="8" name="PivotTable6"/>
    <pivotTable tabId="13" name="PivotTable10"/>
    <pivotTable tabId="12" name="PivotTable9"/>
    <pivotTable tabId="5" name="PivotTable3"/>
    <pivotTable tabId="14" name="PivotTable11"/>
    <pivotTable tabId="4" name="PivotTable2"/>
    <pivotTable tabId="9" name="PivotTable7"/>
  </pivotTables>
  <data>
    <tabular pivotCacheId="1289316018">
      <items count="7">
        <i x="0" s="1"/>
        <i x="3" s="1"/>
        <i x="4" s="1"/>
        <i x="1" s="1"/>
        <i x="5"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EC4B658-31B3-4394-962A-460766ED5706}" sourceName="Payment_Mode">
  <pivotTables>
    <pivotTable tabId="3" name="PivotTable1"/>
    <pivotTable tabId="6" name="PivotTable4"/>
    <pivotTable tabId="11" name="PivotTable8"/>
    <pivotTable tabId="7" name="PivotTable5"/>
    <pivotTable tabId="8" name="PivotTable6"/>
    <pivotTable tabId="13" name="PivotTable10"/>
    <pivotTable tabId="12" name="PivotTable9"/>
    <pivotTable tabId="5" name="PivotTable3"/>
    <pivotTable tabId="14" name="PivotTable11"/>
    <pivotTable tabId="4" name="PivotTable2"/>
    <pivotTable tabId="9" name="PivotTable7"/>
  </pivotTables>
  <data>
    <tabular pivotCacheId="1289316018">
      <items count="5">
        <i x="0" s="1"/>
        <i x="2"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7007AD4-B267-415F-B7A0-E910955C3D58}" sourceName="Order_Status">
  <pivotTables>
    <pivotTable tabId="3" name="PivotTable1"/>
    <pivotTable tabId="6" name="PivotTable4"/>
    <pivotTable tabId="11" name="PivotTable8"/>
    <pivotTable tabId="7" name="PivotTable5"/>
    <pivotTable tabId="8" name="PivotTable6"/>
    <pivotTable tabId="13" name="PivotTable10"/>
    <pivotTable tabId="12" name="PivotTable9"/>
    <pivotTable tabId="5" name="PivotTable3"/>
    <pivotTable tabId="14" name="PivotTable11"/>
    <pivotTable tabId="4" name="PivotTable2"/>
    <pivotTable tabId="9" name="PivotTable7"/>
  </pivotTables>
  <data>
    <tabular pivotCacheId="128931601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B2E54D-2D43-46DF-8D8F-A3B6E3F6035C}" sourceName="Year">
  <pivotTables>
    <pivotTable tabId="3" name="PivotTable1"/>
    <pivotTable tabId="6" name="PivotTable4"/>
    <pivotTable tabId="11" name="PivotTable8"/>
    <pivotTable tabId="7" name="PivotTable5"/>
    <pivotTable tabId="8" name="PivotTable6"/>
    <pivotTable tabId="13" name="PivotTable10"/>
    <pivotTable tabId="12" name="PivotTable9"/>
    <pivotTable tabId="5" name="PivotTable3"/>
    <pivotTable tabId="14" name="PivotTable11"/>
    <pivotTable tabId="4" name="PivotTable2"/>
    <pivotTable tabId="9" name="PivotTable7"/>
  </pivotTables>
  <data>
    <tabular pivotCacheId="128931601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174C33E-AB59-4F3C-9BCD-09053A31CB60}" sourceName="Region">
  <pivotTables>
    <pivotTable tabId="3" name="PivotTable1"/>
    <pivotTable tabId="6" name="PivotTable4"/>
    <pivotTable tabId="11" name="PivotTable8"/>
    <pivotTable tabId="7" name="PivotTable5"/>
    <pivotTable tabId="8" name="PivotTable6"/>
    <pivotTable tabId="13" name="PivotTable10"/>
    <pivotTable tabId="12" name="PivotTable9"/>
    <pivotTable tabId="5" name="PivotTable3"/>
    <pivotTable tabId="14" name="PivotTable11"/>
    <pivotTable tabId="4" name="PivotTable2"/>
    <pivotTable tabId="9" name="PivotTable7"/>
  </pivotTables>
  <data>
    <tabular pivotCacheId="1289316018">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BD0815A-B2F1-40FC-9F85-51FDBF404CBA}" cache="Slicer_City" caption="City" startItem="9" style="SlicerStyleDark4" rowHeight="180000"/>
  <slicer name="Category" xr10:uid="{1275DC6E-98D6-4ED0-8784-1DD11FB654CD}" cache="Slicer_Category" caption="Category" startItem="3" style="SlicerStyleDark4" rowHeight="180000"/>
  <slicer name="Payment_Mode" xr10:uid="{F824C1C5-9119-4769-8249-36E4D79D3156}" cache="Slicer_Payment_Mode" caption="Payment_Mode" style="SlicerStyleDark4" rowHeight="180000"/>
  <slicer name="Order_Status" xr10:uid="{B86FB90D-7C57-41BC-BAD0-75AB7A6A762C}" cache="Slicer_Order_Status" caption="Order_Status" style="SlicerStyleDark4" rowHeight="180000"/>
  <slicer name="Year" xr10:uid="{AE78F040-2A3D-4DF7-86FC-543D4174A21C}" cache="Slicer_Year" caption="Year" columnCount="2" style="SlicerStyleDark4" rowHeight="180000"/>
  <slicer name="Region 1" xr10:uid="{DCC5D625-117D-4CB3-AEFD-62574E6844E6}" cache="Slicer_Region1" caption="Region" style="SlicerStyleDark4"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C250A-881C-483F-BD60-1C1191BBFA81}" name="Table1" displayName="Table1" ref="A1:AH3002" totalsRowCount="1" tableBorderDxfId="76">
  <autoFilter ref="A1:AH3001" xr:uid="{094C250A-881C-483F-BD60-1C1191BBFA81}"/>
  <tableColumns count="34">
    <tableColumn id="1" xr3:uid="{3FEC8515-4922-4DD7-BC88-5B9338A9C054}" name="Order_ID" totalsRowFunction="count" dataDxfId="75" totalsRowDxfId="74"/>
    <tableColumn id="2" xr3:uid="{61B89E31-B04D-4A6E-85EB-EE9768868A6D}" name="Order_Date" dataDxfId="73" totalsRowDxfId="72"/>
    <tableColumn id="3" xr3:uid="{DB0F294D-C846-4F1D-ADAC-506735AF2258}" name="Customer_ID" totalsRowFunction="custom" dataDxfId="71" totalsRowDxfId="70">
      <totalsRowFormula>COUNTA(_xlfn.UNIQUE(C2:C3001,FALSE))</totalsRowFormula>
    </tableColumn>
    <tableColumn id="4" xr3:uid="{B33CD287-1F48-42D4-9525-1D8BCB4D436C}" name="Customer_Name" dataDxfId="69" totalsRowDxfId="68"/>
    <tableColumn id="5" xr3:uid="{9633A547-EA2D-4C1D-9974-4861E12E852B}" name="Gender" dataDxfId="67" totalsRowDxfId="66"/>
    <tableColumn id="6" xr3:uid="{23609D51-FCFF-4464-874F-18118D65E6F6}" name="Age" dataDxfId="65" totalsRowDxfId="64"/>
    <tableColumn id="7" xr3:uid="{6C391634-1341-4495-9996-187C304928C3}" name="City" dataDxfId="63" totalsRowDxfId="62"/>
    <tableColumn id="8" xr3:uid="{DEB732FB-F477-40F7-ADA4-50C61B63B544}" name="Region" dataDxfId="61" totalsRowDxfId="60"/>
    <tableColumn id="9" xr3:uid="{F229E351-4529-46A1-A8E7-82D69A100844}" name="Product_ID" dataDxfId="59" totalsRowDxfId="58"/>
    <tableColumn id="10" xr3:uid="{881DF37C-2D1A-4989-9218-75F397FD5773}" name="Product" dataDxfId="57" totalsRowDxfId="56"/>
    <tableColumn id="11" xr3:uid="{CBC91890-117C-419F-A886-0C1CB18BF722}" name="Category" dataDxfId="55" totalsRowDxfId="54"/>
    <tableColumn id="12" xr3:uid="{6BE4E2CE-460B-4E4D-8846-346E7309BCB2}" name="Quantity" dataDxfId="53" totalsRowDxfId="52"/>
    <tableColumn id="13" xr3:uid="{A025A992-B1AD-4DE6-877D-04097006384B}" name="Unit_Price" dataDxfId="51" totalsRowDxfId="50"/>
    <tableColumn id="14" xr3:uid="{49D8D82B-3B05-45AE-8D53-6565E8B9CA66}" name="Discount" dataDxfId="49" totalsRowDxfId="48" dataCellStyle="Percent"/>
    <tableColumn id="15" xr3:uid="{14CC3D67-243C-40BF-A193-3B8209134DF3}" name="Sales" totalsRowFunction="sum" dataDxfId="47" totalsRowDxfId="46"/>
    <tableColumn id="16" xr3:uid="{F062F32B-4266-4DD6-A5FE-0D32FE46B57E}" name="Cost" dataDxfId="45" totalsRowDxfId="44"/>
    <tableColumn id="17" xr3:uid="{23286264-4CFA-4AB3-A4A2-448009770F13}" name="Profit" totalsRowFunction="sum" dataDxfId="43" totalsRowDxfId="42">
      <calculatedColumnFormula>Table1[[#This Row],[Sales]]-Table1[[#This Row],[Cost]]</calculatedColumnFormula>
    </tableColumn>
    <tableColumn id="18" xr3:uid="{28728CC9-77DF-4939-9CFE-005B5411C3A1}" name="Payment_Mode" dataDxfId="41" totalsRowDxfId="40"/>
    <tableColumn id="19" xr3:uid="{23DB0139-4676-4C0C-8F02-56D9FF1713B7}" name="Order_Status" dataDxfId="39" totalsRowDxfId="38"/>
    <tableColumn id="20" xr3:uid="{599DC9EB-E60B-4E9B-8113-B72ED3014525}" name="Quarter" dataDxfId="37" totalsRowDxfId="36"/>
    <tableColumn id="21" xr3:uid="{D19EBBB4-6774-4F52-AF72-3E2FDEB8ACF3}" name="Customer_Segment" dataDxfId="35" totalsRowDxfId="34"/>
    <tableColumn id="22" xr3:uid="{CC6B1EEF-4913-4D00-AE11-DC859E51A436}" name="Column1" totalsRowFunction="custom" dataDxfId="33" totalsRowDxfId="32" dataCellStyle="Percent">
      <calculatedColumnFormula>Table1[[#This Row],[Profit]]/Table1[[#This Row],[Sales]]</calculatedColumnFormula>
      <totalsRowFormula>_xlfn.AGGREGATE(1,3,V1:V3001)</totalsRowFormula>
    </tableColumn>
    <tableColumn id="23" xr3:uid="{E97FCC29-33CB-4159-932C-FBD40DA9BC98}" name="Check profit" dataDxfId="31" totalsRowDxfId="30">
      <calculatedColumnFormula>[1]!Table1[[#This Row],[Sales]]-[1]!Table1[[#This Row],[Cost]]-[1]!Table1[[#This Row],[Profit]]</calculatedColumnFormula>
    </tableColumn>
    <tableColumn id="24" xr3:uid="{94746BBE-A20C-4E34-BFD3-55573C15963A}" name="Gross_Sales" dataDxfId="29" totalsRowDxfId="28">
      <calculatedColumnFormula>[1]!Table1[[#This Row],[Quantity]]*[1]!Table1[[#This Row],[Unit_Price]]</calculatedColumnFormula>
    </tableColumn>
    <tableColumn id="25" xr3:uid="{AC05F71C-8F93-4A36-80C6-557EC290DD33}" name="Discount_amount" dataDxfId="27" totalsRowDxfId="26" dataCellStyle="Percent">
      <calculatedColumnFormula>[1]!Table1[[#This Row],[Gross_Sales]]*[1]!Table1[[#This Row],[Discount]]</calculatedColumnFormula>
    </tableColumn>
    <tableColumn id="26" xr3:uid="{AF1D3BAB-4923-4772-A8F4-DEF0CDC3349B}" name="Calculated_sales" dataDxfId="25" totalsRowDxfId="24">
      <calculatedColumnFormula>[1]!Table1[[#This Row],[Gross_Sales]]*[1]!Table1[[#This Row],[Discount_amount]]</calculatedColumnFormula>
    </tableColumn>
    <tableColumn id="27" xr3:uid="{19284209-51B2-4337-90C1-6243B13D2410}" name="Profit_margin2" dataDxfId="23" totalsRowDxfId="22" dataCellStyle="Percent">
      <calculatedColumnFormula>IFERROR([1]!Table1[[#This Row],[Profit]]/[1]!Table1[[#This Row],[Sales]],0)</calculatedColumnFormula>
    </tableColumn>
    <tableColumn id="28" xr3:uid="{D8EB4C70-0866-484C-AD25-64C0B002FA28}" name="Year" dataDxfId="21" totalsRowDxfId="20">
      <calculatedColumnFormula>YEAR([1]!Table1[[#This Row],[Order_Date]])</calculatedColumnFormula>
    </tableColumn>
    <tableColumn id="29" xr3:uid="{52468ACC-D8B2-4005-829C-E2F72BB8A578}" name="Month" dataDxfId="19" totalsRowDxfId="18">
      <calculatedColumnFormula>MONTH([1]!Table1[[#This Row],[Order_Date]])</calculatedColumnFormula>
    </tableColumn>
    <tableColumn id="30" xr3:uid="{E72FEB5F-6256-48E1-8F83-068D596DF9A7}" name="Month_name" dataDxfId="17" totalsRowDxfId="16">
      <calculatedColumnFormula>TEXT(B:B,"mmm")</calculatedColumnFormula>
    </tableColumn>
    <tableColumn id="31" xr3:uid="{65D1F556-8162-4FC7-9AE9-7C98C2DC6558}" name="Quarter2" dataDxfId="15" totalsRowDxfId="14">
      <calculatedColumnFormula>"Q"&amp;ROUNDUP(MONTH(B2)/3,0)</calculatedColumnFormula>
    </tableColumn>
    <tableColumn id="32" xr3:uid="{B9DAA7AE-F89C-42C1-8BFF-9A23F5E0778E}" name="year_month" dataDxfId="13" totalsRowDxfId="12">
      <calculatedColumnFormula>TEXT(B:B,"yyyy-mmm")</calculatedColumnFormula>
    </tableColumn>
    <tableColumn id="33" xr3:uid="{6313209E-8085-4DBA-AC25-8EA5E86C8D6F}" name="Customer_order_count" dataDxfId="11" totalsRowDxfId="10">
      <calculatedColumnFormula>COUNTIF(C:C,Table1[[#This Row],[Customer_ID]])</calculatedColumnFormula>
    </tableColumn>
    <tableColumn id="34" xr3:uid="{850125E3-C6CD-4367-A5A2-0E6310ADD814}" name="Customer_order" dataDxfId="9" totalsRowDxfId="8">
      <calculatedColumnFormula>IF([1]!Table1[[#This Row],[Customer_order_count]] &gt;= 10,"FREQUENT",IF([1]!Table1[[#This Row],[Customer_order_count]] &lt;= 10,"REGULAR","OCASSIONAL"))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523C-8E5E-482B-992A-7E5BDDD9EBD3}">
  <dimension ref="A1:Y3001"/>
  <sheetViews>
    <sheetView workbookViewId="0">
      <selection activeCell="B26" sqref="B26"/>
    </sheetView>
  </sheetViews>
  <sheetFormatPr defaultRowHeight="15" x14ac:dyDescent="0.25"/>
  <sheetData>
    <row r="1" spans="1:25" x14ac:dyDescent="0.25">
      <c r="A1" t="s">
        <v>227</v>
      </c>
      <c r="B1" t="s">
        <v>228</v>
      </c>
      <c r="C1" t="s">
        <v>229</v>
      </c>
      <c r="D1" t="s">
        <v>230</v>
      </c>
      <c r="E1" t="s">
        <v>231</v>
      </c>
      <c r="F1" t="s">
        <v>232</v>
      </c>
      <c r="G1" t="s">
        <v>233</v>
      </c>
      <c r="H1" t="s">
        <v>234</v>
      </c>
      <c r="I1" t="s">
        <v>235</v>
      </c>
      <c r="J1" t="s">
        <v>236</v>
      </c>
      <c r="K1" t="s">
        <v>237</v>
      </c>
      <c r="L1" t="s">
        <v>238</v>
      </c>
      <c r="M1" t="s">
        <v>239</v>
      </c>
      <c r="N1" t="s">
        <v>240</v>
      </c>
      <c r="O1" t="s">
        <v>241</v>
      </c>
      <c r="P1" t="s">
        <v>242</v>
      </c>
      <c r="Q1" t="s">
        <v>243</v>
      </c>
      <c r="R1" t="s">
        <v>244</v>
      </c>
      <c r="S1" t="s">
        <v>245</v>
      </c>
      <c r="T1" t="s">
        <v>254</v>
      </c>
      <c r="U1" t="s">
        <v>255</v>
      </c>
      <c r="V1" t="s">
        <v>3863</v>
      </c>
      <c r="W1" t="s">
        <v>246</v>
      </c>
      <c r="X1" t="s">
        <v>247</v>
      </c>
      <c r="Y1" t="s">
        <v>248</v>
      </c>
    </row>
    <row r="2" spans="1:25" x14ac:dyDescent="0.25">
      <c r="A2" t="s">
        <v>261</v>
      </c>
      <c r="B2" s="19">
        <v>45372</v>
      </c>
      <c r="C2" t="s">
        <v>262</v>
      </c>
      <c r="D2" t="s">
        <v>101</v>
      </c>
      <c r="E2" t="s">
        <v>3</v>
      </c>
      <c r="F2">
        <v>56</v>
      </c>
      <c r="G2" t="s">
        <v>263</v>
      </c>
      <c r="H2" t="s">
        <v>5</v>
      </c>
      <c r="I2" t="s">
        <v>264</v>
      </c>
      <c r="J2" t="s">
        <v>265</v>
      </c>
      <c r="K2" t="s">
        <v>46</v>
      </c>
      <c r="L2">
        <v>1</v>
      </c>
      <c r="M2">
        <v>800</v>
      </c>
      <c r="N2">
        <v>0.2</v>
      </c>
      <c r="O2">
        <v>640</v>
      </c>
      <c r="P2">
        <v>500</v>
      </c>
      <c r="Q2">
        <v>140</v>
      </c>
      <c r="R2" t="s">
        <v>77</v>
      </c>
      <c r="S2" t="s">
        <v>10</v>
      </c>
      <c r="T2">
        <v>2024</v>
      </c>
      <c r="U2">
        <v>3</v>
      </c>
      <c r="V2" t="s">
        <v>3864</v>
      </c>
      <c r="W2" t="s">
        <v>18</v>
      </c>
      <c r="X2" t="s">
        <v>27</v>
      </c>
      <c r="Y2">
        <v>21.88</v>
      </c>
    </row>
    <row r="3" spans="1:25" x14ac:dyDescent="0.25">
      <c r="A3" t="s">
        <v>266</v>
      </c>
      <c r="B3" s="19">
        <v>45782</v>
      </c>
      <c r="C3" t="s">
        <v>267</v>
      </c>
      <c r="D3" t="s">
        <v>268</v>
      </c>
      <c r="E3" t="s">
        <v>16</v>
      </c>
      <c r="F3">
        <v>32</v>
      </c>
      <c r="G3" t="s">
        <v>269</v>
      </c>
      <c r="H3" t="s">
        <v>270</v>
      </c>
      <c r="I3" t="s">
        <v>186</v>
      </c>
      <c r="J3" t="s">
        <v>187</v>
      </c>
      <c r="K3" t="s">
        <v>91</v>
      </c>
      <c r="L3">
        <v>3</v>
      </c>
      <c r="M3">
        <v>12000</v>
      </c>
      <c r="N3">
        <v>0.15</v>
      </c>
      <c r="O3">
        <v>30600</v>
      </c>
      <c r="P3">
        <v>27000</v>
      </c>
      <c r="Q3">
        <v>3600</v>
      </c>
      <c r="R3" t="s">
        <v>26</v>
      </c>
      <c r="S3" t="s">
        <v>10</v>
      </c>
      <c r="T3">
        <v>2025</v>
      </c>
      <c r="U3">
        <v>5</v>
      </c>
      <c r="V3" t="s">
        <v>3865</v>
      </c>
      <c r="W3" t="s">
        <v>11</v>
      </c>
      <c r="X3" t="s">
        <v>27</v>
      </c>
      <c r="Y3">
        <v>11.76</v>
      </c>
    </row>
    <row r="4" spans="1:25" x14ac:dyDescent="0.25">
      <c r="A4" t="s">
        <v>271</v>
      </c>
      <c r="B4" s="19">
        <v>45867</v>
      </c>
      <c r="C4" t="s">
        <v>262</v>
      </c>
      <c r="D4" t="s">
        <v>101</v>
      </c>
      <c r="E4" t="s">
        <v>3</v>
      </c>
      <c r="F4">
        <v>56</v>
      </c>
      <c r="G4" t="s">
        <v>263</v>
      </c>
      <c r="H4" t="s">
        <v>5</v>
      </c>
      <c r="I4" t="s">
        <v>109</v>
      </c>
      <c r="J4" t="s">
        <v>110</v>
      </c>
      <c r="K4" t="s">
        <v>8</v>
      </c>
      <c r="L4">
        <v>1</v>
      </c>
      <c r="M4">
        <v>4000</v>
      </c>
      <c r="N4">
        <v>0.05</v>
      </c>
      <c r="O4">
        <v>3800</v>
      </c>
      <c r="P4">
        <v>2900</v>
      </c>
      <c r="Q4">
        <v>900</v>
      </c>
      <c r="R4" t="s">
        <v>26</v>
      </c>
      <c r="S4" t="s">
        <v>10</v>
      </c>
      <c r="T4">
        <v>2025</v>
      </c>
      <c r="U4">
        <v>7</v>
      </c>
      <c r="V4" t="s">
        <v>3866</v>
      </c>
      <c r="W4" t="s">
        <v>33</v>
      </c>
      <c r="X4" t="s">
        <v>27</v>
      </c>
      <c r="Y4">
        <v>23.68</v>
      </c>
    </row>
    <row r="5" spans="1:25" x14ac:dyDescent="0.25">
      <c r="A5" t="s">
        <v>272</v>
      </c>
      <c r="B5" s="19">
        <v>45892</v>
      </c>
      <c r="C5" t="s">
        <v>273</v>
      </c>
      <c r="D5" t="s">
        <v>274</v>
      </c>
      <c r="E5" t="s">
        <v>3</v>
      </c>
      <c r="F5">
        <v>43</v>
      </c>
      <c r="G5" t="s">
        <v>275</v>
      </c>
      <c r="H5" t="s">
        <v>276</v>
      </c>
      <c r="I5" t="s">
        <v>89</v>
      </c>
      <c r="J5" t="s">
        <v>90</v>
      </c>
      <c r="K5" t="s">
        <v>91</v>
      </c>
      <c r="L5">
        <v>1</v>
      </c>
      <c r="M5">
        <v>35000</v>
      </c>
      <c r="N5">
        <v>0.05</v>
      </c>
      <c r="O5">
        <v>33250</v>
      </c>
      <c r="P5">
        <v>27000</v>
      </c>
      <c r="Q5">
        <v>6250</v>
      </c>
      <c r="R5" t="s">
        <v>26</v>
      </c>
      <c r="S5" t="s">
        <v>10</v>
      </c>
      <c r="T5">
        <v>2025</v>
      </c>
      <c r="U5">
        <v>8</v>
      </c>
      <c r="V5" t="s">
        <v>3867</v>
      </c>
      <c r="W5" t="s">
        <v>33</v>
      </c>
      <c r="X5" t="s">
        <v>27</v>
      </c>
      <c r="Y5">
        <v>18.8</v>
      </c>
    </row>
    <row r="6" spans="1:25" x14ac:dyDescent="0.25">
      <c r="A6" t="s">
        <v>277</v>
      </c>
      <c r="B6" s="19">
        <v>45835</v>
      </c>
      <c r="C6" t="s">
        <v>278</v>
      </c>
      <c r="D6" t="s">
        <v>279</v>
      </c>
      <c r="E6" t="s">
        <v>3</v>
      </c>
      <c r="F6">
        <v>51</v>
      </c>
      <c r="G6" t="s">
        <v>280</v>
      </c>
      <c r="H6" t="s">
        <v>270</v>
      </c>
      <c r="I6" t="s">
        <v>89</v>
      </c>
      <c r="J6" t="s">
        <v>90</v>
      </c>
      <c r="K6" t="s">
        <v>91</v>
      </c>
      <c r="L6">
        <v>1</v>
      </c>
      <c r="M6">
        <v>35000</v>
      </c>
      <c r="N6">
        <v>0</v>
      </c>
      <c r="O6">
        <v>35000</v>
      </c>
      <c r="P6">
        <v>27000</v>
      </c>
      <c r="Q6">
        <v>8000</v>
      </c>
      <c r="R6" t="s">
        <v>17</v>
      </c>
      <c r="S6" t="s">
        <v>10</v>
      </c>
      <c r="T6">
        <v>2025</v>
      </c>
      <c r="U6">
        <v>6</v>
      </c>
      <c r="V6" t="s">
        <v>3868</v>
      </c>
      <c r="W6" t="s">
        <v>11</v>
      </c>
      <c r="X6" t="s">
        <v>12</v>
      </c>
      <c r="Y6">
        <v>22.86</v>
      </c>
    </row>
    <row r="7" spans="1:25" x14ac:dyDescent="0.25">
      <c r="A7" t="s">
        <v>281</v>
      </c>
      <c r="B7" s="19">
        <v>45715</v>
      </c>
      <c r="C7" t="s">
        <v>282</v>
      </c>
      <c r="D7" t="s">
        <v>283</v>
      </c>
      <c r="E7" t="s">
        <v>16</v>
      </c>
      <c r="F7">
        <v>40</v>
      </c>
      <c r="G7" t="s">
        <v>284</v>
      </c>
      <c r="H7" t="s">
        <v>285</v>
      </c>
      <c r="I7" t="s">
        <v>68</v>
      </c>
      <c r="J7" t="s">
        <v>69</v>
      </c>
      <c r="K7" t="s">
        <v>39</v>
      </c>
      <c r="L7">
        <v>3</v>
      </c>
      <c r="M7">
        <v>3500</v>
      </c>
      <c r="N7">
        <v>0.15</v>
      </c>
      <c r="O7">
        <v>8925</v>
      </c>
      <c r="P7">
        <v>6900</v>
      </c>
      <c r="Q7">
        <v>2025</v>
      </c>
      <c r="R7" t="s">
        <v>9</v>
      </c>
      <c r="S7" t="s">
        <v>10</v>
      </c>
      <c r="T7">
        <v>2025</v>
      </c>
      <c r="U7">
        <v>2</v>
      </c>
      <c r="V7" t="s">
        <v>3869</v>
      </c>
      <c r="W7" t="s">
        <v>18</v>
      </c>
      <c r="X7" t="s">
        <v>19</v>
      </c>
      <c r="Y7">
        <v>22.69</v>
      </c>
    </row>
    <row r="8" spans="1:25" x14ac:dyDescent="0.25">
      <c r="A8" t="s">
        <v>286</v>
      </c>
      <c r="B8" s="19">
        <v>45432</v>
      </c>
      <c r="C8" t="s">
        <v>214</v>
      </c>
      <c r="D8" t="s">
        <v>215</v>
      </c>
      <c r="E8" t="s">
        <v>3</v>
      </c>
      <c r="F8">
        <v>35</v>
      </c>
      <c r="G8" t="s">
        <v>4</v>
      </c>
      <c r="H8" t="s">
        <v>5</v>
      </c>
      <c r="I8" t="s">
        <v>23</v>
      </c>
      <c r="J8" t="s">
        <v>24</v>
      </c>
      <c r="K8" t="s">
        <v>25</v>
      </c>
      <c r="L8">
        <v>1</v>
      </c>
      <c r="M8">
        <v>55000</v>
      </c>
      <c r="N8">
        <v>0.1</v>
      </c>
      <c r="O8">
        <v>-49500</v>
      </c>
      <c r="P8">
        <v>40000</v>
      </c>
      <c r="Q8">
        <v>-9500</v>
      </c>
      <c r="R8" t="s">
        <v>98</v>
      </c>
      <c r="S8" t="s">
        <v>287</v>
      </c>
      <c r="T8">
        <v>2024</v>
      </c>
      <c r="U8">
        <v>5</v>
      </c>
      <c r="V8" t="s">
        <v>3865</v>
      </c>
      <c r="W8" t="s">
        <v>11</v>
      </c>
      <c r="X8" t="s">
        <v>19</v>
      </c>
      <c r="Y8">
        <v>19.190000000000001</v>
      </c>
    </row>
    <row r="9" spans="1:25" x14ac:dyDescent="0.25">
      <c r="A9" t="s">
        <v>288</v>
      </c>
      <c r="B9" s="19">
        <v>45453</v>
      </c>
      <c r="C9" t="s">
        <v>289</v>
      </c>
      <c r="D9" t="s">
        <v>224</v>
      </c>
      <c r="E9" t="s">
        <v>16</v>
      </c>
      <c r="F9">
        <v>53</v>
      </c>
      <c r="G9" t="s">
        <v>290</v>
      </c>
      <c r="H9" t="s">
        <v>276</v>
      </c>
      <c r="I9" t="s">
        <v>44</v>
      </c>
      <c r="J9" t="s">
        <v>45</v>
      </c>
      <c r="K9" t="s">
        <v>46</v>
      </c>
      <c r="L9">
        <v>2</v>
      </c>
      <c r="M9">
        <v>2500</v>
      </c>
      <c r="N9">
        <v>0.05</v>
      </c>
      <c r="O9">
        <v>0</v>
      </c>
      <c r="P9">
        <v>3000</v>
      </c>
      <c r="Q9">
        <v>0</v>
      </c>
      <c r="R9" t="s">
        <v>9</v>
      </c>
      <c r="S9" t="s">
        <v>291</v>
      </c>
      <c r="T9">
        <v>2024</v>
      </c>
      <c r="U9">
        <v>6</v>
      </c>
      <c r="V9" t="s">
        <v>3868</v>
      </c>
      <c r="W9" t="s">
        <v>11</v>
      </c>
      <c r="X9" t="s">
        <v>12</v>
      </c>
      <c r="Y9">
        <v>0</v>
      </c>
    </row>
    <row r="10" spans="1:25" x14ac:dyDescent="0.25">
      <c r="A10" t="s">
        <v>292</v>
      </c>
      <c r="B10" s="19">
        <v>45779</v>
      </c>
      <c r="C10" t="s">
        <v>293</v>
      </c>
      <c r="D10" t="s">
        <v>294</v>
      </c>
      <c r="E10" t="s">
        <v>3</v>
      </c>
      <c r="F10">
        <v>33</v>
      </c>
      <c r="G10" t="s">
        <v>295</v>
      </c>
      <c r="H10" t="s">
        <v>270</v>
      </c>
      <c r="I10" t="s">
        <v>143</v>
      </c>
      <c r="J10" t="s">
        <v>144</v>
      </c>
      <c r="K10" t="s">
        <v>76</v>
      </c>
      <c r="L10">
        <v>2</v>
      </c>
      <c r="M10">
        <v>700</v>
      </c>
      <c r="N10">
        <v>0.05</v>
      </c>
      <c r="O10">
        <v>1330</v>
      </c>
      <c r="P10">
        <v>1140</v>
      </c>
      <c r="Q10">
        <v>190</v>
      </c>
      <c r="R10" t="s">
        <v>9</v>
      </c>
      <c r="S10" t="s">
        <v>10</v>
      </c>
      <c r="T10">
        <v>2025</v>
      </c>
      <c r="U10">
        <v>5</v>
      </c>
      <c r="V10" t="s">
        <v>3865</v>
      </c>
      <c r="W10" t="s">
        <v>11</v>
      </c>
      <c r="X10" t="s">
        <v>27</v>
      </c>
      <c r="Y10">
        <v>14.29</v>
      </c>
    </row>
    <row r="11" spans="1:25" x14ac:dyDescent="0.25">
      <c r="A11" t="s">
        <v>296</v>
      </c>
      <c r="B11" s="19">
        <v>45586</v>
      </c>
      <c r="C11" t="s">
        <v>297</v>
      </c>
      <c r="D11" t="s">
        <v>298</v>
      </c>
      <c r="E11" t="s">
        <v>3</v>
      </c>
      <c r="F11">
        <v>59</v>
      </c>
      <c r="G11" t="s">
        <v>275</v>
      </c>
      <c r="H11" t="s">
        <v>276</v>
      </c>
      <c r="I11" t="s">
        <v>68</v>
      </c>
      <c r="J11" t="s">
        <v>69</v>
      </c>
      <c r="K11" t="s">
        <v>39</v>
      </c>
      <c r="L11">
        <v>2</v>
      </c>
      <c r="M11">
        <v>3500</v>
      </c>
      <c r="N11">
        <v>0.1</v>
      </c>
      <c r="O11">
        <v>6300</v>
      </c>
      <c r="P11">
        <v>4600</v>
      </c>
      <c r="Q11">
        <v>1700</v>
      </c>
      <c r="R11" t="s">
        <v>26</v>
      </c>
      <c r="S11" t="s">
        <v>10</v>
      </c>
      <c r="T11">
        <v>2024</v>
      </c>
      <c r="U11">
        <v>10</v>
      </c>
      <c r="V11" t="s">
        <v>3870</v>
      </c>
      <c r="W11" t="s">
        <v>40</v>
      </c>
      <c r="X11" t="s">
        <v>12</v>
      </c>
      <c r="Y11">
        <v>26.98</v>
      </c>
    </row>
    <row r="12" spans="1:25" x14ac:dyDescent="0.25">
      <c r="A12" t="s">
        <v>299</v>
      </c>
      <c r="B12" s="19">
        <v>45383</v>
      </c>
      <c r="C12" t="s">
        <v>300</v>
      </c>
      <c r="D12" t="s">
        <v>301</v>
      </c>
      <c r="E12" t="s">
        <v>16</v>
      </c>
      <c r="F12">
        <v>45</v>
      </c>
      <c r="G12" t="s">
        <v>284</v>
      </c>
      <c r="H12" t="s">
        <v>285</v>
      </c>
      <c r="I12" t="s">
        <v>51</v>
      </c>
      <c r="J12" t="s">
        <v>52</v>
      </c>
      <c r="K12" t="s">
        <v>8</v>
      </c>
      <c r="L12">
        <v>3</v>
      </c>
      <c r="M12">
        <v>4500</v>
      </c>
      <c r="N12">
        <v>0.05</v>
      </c>
      <c r="O12">
        <v>12825</v>
      </c>
      <c r="P12">
        <v>9600</v>
      </c>
      <c r="Q12">
        <v>3225</v>
      </c>
      <c r="R12" t="s">
        <v>17</v>
      </c>
      <c r="S12" t="s">
        <v>10</v>
      </c>
      <c r="T12">
        <v>2024</v>
      </c>
      <c r="U12">
        <v>4</v>
      </c>
      <c r="V12" t="s">
        <v>3871</v>
      </c>
      <c r="W12" t="s">
        <v>11</v>
      </c>
      <c r="X12" t="s">
        <v>19</v>
      </c>
      <c r="Y12">
        <v>25.15</v>
      </c>
    </row>
    <row r="13" spans="1:25" x14ac:dyDescent="0.25">
      <c r="A13" t="s">
        <v>302</v>
      </c>
      <c r="B13" s="19">
        <v>45330</v>
      </c>
      <c r="C13" t="s">
        <v>303</v>
      </c>
      <c r="D13" t="s">
        <v>304</v>
      </c>
      <c r="E13" t="s">
        <v>16</v>
      </c>
      <c r="F13">
        <v>36</v>
      </c>
      <c r="G13" t="s">
        <v>275</v>
      </c>
      <c r="H13" t="s">
        <v>276</v>
      </c>
      <c r="I13" t="s">
        <v>305</v>
      </c>
      <c r="J13" t="s">
        <v>306</v>
      </c>
      <c r="K13" t="s">
        <v>91</v>
      </c>
      <c r="L13">
        <v>3</v>
      </c>
      <c r="M13">
        <v>8500</v>
      </c>
      <c r="N13">
        <v>0.25</v>
      </c>
      <c r="O13">
        <v>19125</v>
      </c>
      <c r="P13">
        <v>19500</v>
      </c>
      <c r="Q13">
        <v>-375</v>
      </c>
      <c r="R13" t="s">
        <v>17</v>
      </c>
      <c r="S13" t="s">
        <v>10</v>
      </c>
      <c r="T13">
        <v>2024</v>
      </c>
      <c r="U13">
        <v>2</v>
      </c>
      <c r="V13" t="s">
        <v>3869</v>
      </c>
      <c r="W13" t="s">
        <v>18</v>
      </c>
      <c r="X13" t="s">
        <v>27</v>
      </c>
      <c r="Y13">
        <v>-1.96</v>
      </c>
    </row>
    <row r="14" spans="1:25" x14ac:dyDescent="0.25">
      <c r="A14" t="s">
        <v>307</v>
      </c>
      <c r="B14" s="19">
        <v>45329</v>
      </c>
      <c r="C14" t="s">
        <v>308</v>
      </c>
      <c r="D14" t="s">
        <v>309</v>
      </c>
      <c r="E14" t="s">
        <v>16</v>
      </c>
      <c r="F14">
        <v>30</v>
      </c>
      <c r="G14" t="s">
        <v>280</v>
      </c>
      <c r="H14" t="s">
        <v>270</v>
      </c>
      <c r="I14" t="s">
        <v>95</v>
      </c>
      <c r="J14" t="s">
        <v>96</v>
      </c>
      <c r="K14" t="s">
        <v>46</v>
      </c>
      <c r="L14">
        <v>2</v>
      </c>
      <c r="M14">
        <v>600</v>
      </c>
      <c r="N14">
        <v>0.1</v>
      </c>
      <c r="O14">
        <v>1080</v>
      </c>
      <c r="P14">
        <v>760</v>
      </c>
      <c r="Q14">
        <v>320</v>
      </c>
      <c r="R14" t="s">
        <v>9</v>
      </c>
      <c r="S14" t="s">
        <v>10</v>
      </c>
      <c r="T14">
        <v>2024</v>
      </c>
      <c r="U14">
        <v>2</v>
      </c>
      <c r="V14" t="s">
        <v>3869</v>
      </c>
      <c r="W14" t="s">
        <v>18</v>
      </c>
      <c r="X14" t="s">
        <v>19</v>
      </c>
      <c r="Y14">
        <v>29.63</v>
      </c>
    </row>
    <row r="15" spans="1:25" x14ac:dyDescent="0.25">
      <c r="A15" t="s">
        <v>310</v>
      </c>
      <c r="B15" s="19">
        <v>45588</v>
      </c>
      <c r="C15" t="s">
        <v>311</v>
      </c>
      <c r="D15" t="s">
        <v>101</v>
      </c>
      <c r="E15" t="s">
        <v>16</v>
      </c>
      <c r="F15">
        <v>42</v>
      </c>
      <c r="G15" t="s">
        <v>312</v>
      </c>
      <c r="H15" t="s">
        <v>276</v>
      </c>
      <c r="I15" t="s">
        <v>102</v>
      </c>
      <c r="J15" t="s">
        <v>103</v>
      </c>
      <c r="K15" t="s">
        <v>25</v>
      </c>
      <c r="L15">
        <v>1</v>
      </c>
      <c r="M15">
        <v>28000</v>
      </c>
      <c r="N15">
        <v>0.1</v>
      </c>
      <c r="O15">
        <v>25200</v>
      </c>
      <c r="P15">
        <v>21000</v>
      </c>
      <c r="Q15">
        <v>4200</v>
      </c>
      <c r="R15" t="s">
        <v>26</v>
      </c>
      <c r="S15" t="s">
        <v>10</v>
      </c>
      <c r="T15">
        <v>2024</v>
      </c>
      <c r="U15">
        <v>10</v>
      </c>
      <c r="V15" t="s">
        <v>3870</v>
      </c>
      <c r="W15" t="s">
        <v>40</v>
      </c>
      <c r="X15" t="s">
        <v>27</v>
      </c>
      <c r="Y15">
        <v>16.670000000000002</v>
      </c>
    </row>
    <row r="16" spans="1:25" x14ac:dyDescent="0.25">
      <c r="A16" t="s">
        <v>313</v>
      </c>
      <c r="B16" s="19">
        <v>45401</v>
      </c>
      <c r="C16" t="s">
        <v>314</v>
      </c>
      <c r="D16" t="s">
        <v>207</v>
      </c>
      <c r="E16" t="s">
        <v>16</v>
      </c>
      <c r="F16">
        <v>30</v>
      </c>
      <c r="G16" t="s">
        <v>284</v>
      </c>
      <c r="H16" t="s">
        <v>285</v>
      </c>
      <c r="I16" t="s">
        <v>68</v>
      </c>
      <c r="J16" t="s">
        <v>69</v>
      </c>
      <c r="K16" t="s">
        <v>39</v>
      </c>
      <c r="L16">
        <v>1</v>
      </c>
      <c r="M16">
        <v>3500</v>
      </c>
      <c r="N16">
        <v>0.1</v>
      </c>
      <c r="O16">
        <v>-3150</v>
      </c>
      <c r="P16">
        <v>2300</v>
      </c>
      <c r="Q16">
        <v>-850</v>
      </c>
      <c r="R16" t="s">
        <v>26</v>
      </c>
      <c r="S16" t="s">
        <v>287</v>
      </c>
      <c r="T16">
        <v>2024</v>
      </c>
      <c r="U16">
        <v>4</v>
      </c>
      <c r="V16" t="s">
        <v>3871</v>
      </c>
      <c r="W16" t="s">
        <v>11</v>
      </c>
      <c r="X16" t="s">
        <v>12</v>
      </c>
      <c r="Y16">
        <v>26.98</v>
      </c>
    </row>
    <row r="17" spans="1:25" x14ac:dyDescent="0.25">
      <c r="A17" t="s">
        <v>315</v>
      </c>
      <c r="B17" s="19">
        <v>45848</v>
      </c>
      <c r="C17" t="s">
        <v>316</v>
      </c>
      <c r="D17" t="s">
        <v>167</v>
      </c>
      <c r="E17" t="s">
        <v>3</v>
      </c>
      <c r="F17">
        <v>47</v>
      </c>
      <c r="G17" t="s">
        <v>317</v>
      </c>
      <c r="H17" t="s">
        <v>5</v>
      </c>
      <c r="I17" t="s">
        <v>105</v>
      </c>
      <c r="J17" t="s">
        <v>106</v>
      </c>
      <c r="K17" t="s">
        <v>76</v>
      </c>
      <c r="L17">
        <v>1</v>
      </c>
      <c r="M17">
        <v>450</v>
      </c>
      <c r="N17">
        <v>0.05</v>
      </c>
      <c r="O17">
        <v>0</v>
      </c>
      <c r="P17">
        <v>330</v>
      </c>
      <c r="Q17">
        <v>0</v>
      </c>
      <c r="R17" t="s">
        <v>17</v>
      </c>
      <c r="S17" t="s">
        <v>291</v>
      </c>
      <c r="T17">
        <v>2025</v>
      </c>
      <c r="U17">
        <v>7</v>
      </c>
      <c r="V17" t="s">
        <v>3866</v>
      </c>
      <c r="W17" t="s">
        <v>33</v>
      </c>
      <c r="X17" t="s">
        <v>27</v>
      </c>
      <c r="Y17">
        <v>0</v>
      </c>
    </row>
    <row r="18" spans="1:25" x14ac:dyDescent="0.25">
      <c r="A18" t="s">
        <v>318</v>
      </c>
      <c r="B18" s="19">
        <v>45808</v>
      </c>
      <c r="C18" t="s">
        <v>319</v>
      </c>
      <c r="D18" t="s">
        <v>320</v>
      </c>
      <c r="E18" t="s">
        <v>3</v>
      </c>
      <c r="F18">
        <v>42</v>
      </c>
      <c r="G18" t="s">
        <v>275</v>
      </c>
      <c r="H18" t="s">
        <v>276</v>
      </c>
      <c r="I18" t="s">
        <v>74</v>
      </c>
      <c r="J18" t="s">
        <v>75</v>
      </c>
      <c r="K18" t="s">
        <v>76</v>
      </c>
      <c r="L18">
        <v>1</v>
      </c>
      <c r="M18">
        <v>550</v>
      </c>
      <c r="N18">
        <v>0.15</v>
      </c>
      <c r="O18">
        <v>467.5</v>
      </c>
      <c r="P18">
        <v>450</v>
      </c>
      <c r="Q18">
        <v>17.5</v>
      </c>
      <c r="R18" t="s">
        <v>26</v>
      </c>
      <c r="S18" t="s">
        <v>10</v>
      </c>
      <c r="T18">
        <v>2025</v>
      </c>
      <c r="U18">
        <v>5</v>
      </c>
      <c r="V18" t="s">
        <v>3865</v>
      </c>
      <c r="W18" t="s">
        <v>11</v>
      </c>
      <c r="X18" t="s">
        <v>12</v>
      </c>
      <c r="Y18">
        <v>3.74</v>
      </c>
    </row>
    <row r="19" spans="1:25" x14ac:dyDescent="0.25">
      <c r="A19" t="s">
        <v>321</v>
      </c>
      <c r="B19" s="19">
        <v>45630</v>
      </c>
      <c r="C19" t="s">
        <v>322</v>
      </c>
      <c r="D19" t="s">
        <v>323</v>
      </c>
      <c r="E19" t="s">
        <v>16</v>
      </c>
      <c r="F19">
        <v>36</v>
      </c>
      <c r="G19" t="s">
        <v>4</v>
      </c>
      <c r="H19" t="s">
        <v>5</v>
      </c>
      <c r="I19" t="s">
        <v>305</v>
      </c>
      <c r="J19" t="s">
        <v>306</v>
      </c>
      <c r="K19" t="s">
        <v>91</v>
      </c>
      <c r="L19">
        <v>1</v>
      </c>
      <c r="M19">
        <v>8500</v>
      </c>
      <c r="N19">
        <v>0.15</v>
      </c>
      <c r="O19">
        <v>7225</v>
      </c>
      <c r="P19">
        <v>6500</v>
      </c>
      <c r="Q19">
        <v>725</v>
      </c>
      <c r="R19" t="s">
        <v>9</v>
      </c>
      <c r="S19" t="s">
        <v>10</v>
      </c>
      <c r="T19">
        <v>2024</v>
      </c>
      <c r="U19">
        <v>12</v>
      </c>
      <c r="V19" t="s">
        <v>3872</v>
      </c>
      <c r="W19" t="s">
        <v>40</v>
      </c>
      <c r="X19" t="s">
        <v>19</v>
      </c>
      <c r="Y19">
        <v>10.029999999999999</v>
      </c>
    </row>
    <row r="20" spans="1:25" x14ac:dyDescent="0.25">
      <c r="A20" t="s">
        <v>324</v>
      </c>
      <c r="B20" s="19">
        <v>45482</v>
      </c>
      <c r="C20" t="s">
        <v>325</v>
      </c>
      <c r="D20" t="s">
        <v>326</v>
      </c>
      <c r="E20" t="s">
        <v>16</v>
      </c>
      <c r="F20">
        <v>54</v>
      </c>
      <c r="G20" t="s">
        <v>312</v>
      </c>
      <c r="H20" t="s">
        <v>276</v>
      </c>
      <c r="I20" t="s">
        <v>23</v>
      </c>
      <c r="J20" t="s">
        <v>24</v>
      </c>
      <c r="K20" t="s">
        <v>25</v>
      </c>
      <c r="L20">
        <v>1</v>
      </c>
      <c r="M20">
        <v>55000</v>
      </c>
      <c r="N20">
        <v>0.15</v>
      </c>
      <c r="O20">
        <v>46750</v>
      </c>
      <c r="P20">
        <v>40000</v>
      </c>
      <c r="Q20">
        <v>6750</v>
      </c>
      <c r="R20" t="s">
        <v>9</v>
      </c>
      <c r="S20" t="s">
        <v>10</v>
      </c>
      <c r="T20">
        <v>2024</v>
      </c>
      <c r="U20">
        <v>7</v>
      </c>
      <c r="V20" t="s">
        <v>3866</v>
      </c>
      <c r="W20" t="s">
        <v>33</v>
      </c>
      <c r="X20" t="s">
        <v>27</v>
      </c>
      <c r="Y20">
        <v>14.44</v>
      </c>
    </row>
    <row r="21" spans="1:25" x14ac:dyDescent="0.25">
      <c r="A21" t="s">
        <v>327</v>
      </c>
      <c r="B21" s="19">
        <v>45873</v>
      </c>
      <c r="C21" t="s">
        <v>328</v>
      </c>
      <c r="D21" t="s">
        <v>329</v>
      </c>
      <c r="E21" t="s">
        <v>3</v>
      </c>
      <c r="F21">
        <v>36</v>
      </c>
      <c r="G21" t="s">
        <v>312</v>
      </c>
      <c r="H21" t="s">
        <v>276</v>
      </c>
      <c r="I21" t="s">
        <v>6</v>
      </c>
      <c r="J21" t="s">
        <v>7</v>
      </c>
      <c r="K21" t="s">
        <v>8</v>
      </c>
      <c r="L21">
        <v>1</v>
      </c>
      <c r="M21">
        <v>7000</v>
      </c>
      <c r="N21">
        <v>0.15</v>
      </c>
      <c r="O21">
        <v>5950</v>
      </c>
      <c r="P21">
        <v>5200</v>
      </c>
      <c r="Q21">
        <v>750</v>
      </c>
      <c r="R21" t="s">
        <v>9</v>
      </c>
      <c r="S21" t="s">
        <v>10</v>
      </c>
      <c r="T21">
        <v>2025</v>
      </c>
      <c r="U21">
        <v>8</v>
      </c>
      <c r="V21" t="s">
        <v>3867</v>
      </c>
      <c r="W21" t="s">
        <v>33</v>
      </c>
      <c r="X21" t="s">
        <v>12</v>
      </c>
      <c r="Y21">
        <v>12.61</v>
      </c>
    </row>
    <row r="22" spans="1:25" x14ac:dyDescent="0.25">
      <c r="A22" t="s">
        <v>330</v>
      </c>
      <c r="B22" s="19">
        <v>45946</v>
      </c>
      <c r="C22" t="s">
        <v>331</v>
      </c>
      <c r="D22" t="s">
        <v>332</v>
      </c>
      <c r="E22" t="s">
        <v>3</v>
      </c>
      <c r="F22">
        <v>44</v>
      </c>
      <c r="G22" t="s">
        <v>284</v>
      </c>
      <c r="H22" t="s">
        <v>285</v>
      </c>
      <c r="I22" t="s">
        <v>95</v>
      </c>
      <c r="J22" t="s">
        <v>96</v>
      </c>
      <c r="K22" t="s">
        <v>46</v>
      </c>
      <c r="L22">
        <v>2</v>
      </c>
      <c r="M22">
        <v>600</v>
      </c>
      <c r="N22">
        <v>0.15</v>
      </c>
      <c r="O22">
        <v>1020</v>
      </c>
      <c r="P22">
        <v>760</v>
      </c>
      <c r="Q22">
        <v>260</v>
      </c>
      <c r="R22" t="s">
        <v>77</v>
      </c>
      <c r="S22" t="s">
        <v>10</v>
      </c>
      <c r="T22">
        <v>2025</v>
      </c>
      <c r="U22">
        <v>10</v>
      </c>
      <c r="V22" t="s">
        <v>3870</v>
      </c>
      <c r="W22" t="s">
        <v>40</v>
      </c>
      <c r="X22" t="s">
        <v>12</v>
      </c>
      <c r="Y22">
        <v>25.49</v>
      </c>
    </row>
    <row r="23" spans="1:25" x14ac:dyDescent="0.25">
      <c r="A23" t="s">
        <v>333</v>
      </c>
      <c r="B23" s="19">
        <v>45380</v>
      </c>
      <c r="C23" t="s">
        <v>334</v>
      </c>
      <c r="D23" t="s">
        <v>335</v>
      </c>
      <c r="E23" t="s">
        <v>16</v>
      </c>
      <c r="F23">
        <v>31</v>
      </c>
      <c r="G23" t="s">
        <v>317</v>
      </c>
      <c r="H23" t="s">
        <v>5</v>
      </c>
      <c r="I23" t="s">
        <v>95</v>
      </c>
      <c r="J23" t="s">
        <v>96</v>
      </c>
      <c r="K23" t="s">
        <v>46</v>
      </c>
      <c r="L23">
        <v>2</v>
      </c>
      <c r="M23">
        <v>600</v>
      </c>
      <c r="N23">
        <v>0.15</v>
      </c>
      <c r="O23">
        <v>1020</v>
      </c>
      <c r="P23">
        <v>760</v>
      </c>
      <c r="Q23">
        <v>260</v>
      </c>
      <c r="R23" t="s">
        <v>9</v>
      </c>
      <c r="S23" t="s">
        <v>10</v>
      </c>
      <c r="T23">
        <v>2024</v>
      </c>
      <c r="U23">
        <v>3</v>
      </c>
      <c r="V23" t="s">
        <v>3864</v>
      </c>
      <c r="W23" t="s">
        <v>18</v>
      </c>
      <c r="X23" t="s">
        <v>27</v>
      </c>
      <c r="Y23">
        <v>25.49</v>
      </c>
    </row>
    <row r="24" spans="1:25" x14ac:dyDescent="0.25">
      <c r="A24" t="s">
        <v>336</v>
      </c>
      <c r="B24" s="19">
        <v>45435</v>
      </c>
      <c r="C24" t="s">
        <v>337</v>
      </c>
      <c r="D24" t="s">
        <v>338</v>
      </c>
      <c r="E24" t="s">
        <v>16</v>
      </c>
      <c r="F24">
        <v>35</v>
      </c>
      <c r="G24" t="s">
        <v>339</v>
      </c>
      <c r="H24" t="s">
        <v>285</v>
      </c>
      <c r="I24" t="s">
        <v>143</v>
      </c>
      <c r="J24" t="s">
        <v>144</v>
      </c>
      <c r="K24" t="s">
        <v>76</v>
      </c>
      <c r="L24">
        <v>3</v>
      </c>
      <c r="M24">
        <v>700</v>
      </c>
      <c r="N24">
        <v>0.1</v>
      </c>
      <c r="O24">
        <v>1890</v>
      </c>
      <c r="P24">
        <v>1710</v>
      </c>
      <c r="Q24">
        <v>180</v>
      </c>
      <c r="R24" t="s">
        <v>26</v>
      </c>
      <c r="S24" t="s">
        <v>10</v>
      </c>
      <c r="T24">
        <v>2024</v>
      </c>
      <c r="U24">
        <v>5</v>
      </c>
      <c r="V24" t="s">
        <v>3865</v>
      </c>
      <c r="W24" t="s">
        <v>11</v>
      </c>
      <c r="X24" t="s">
        <v>27</v>
      </c>
      <c r="Y24">
        <v>9.52</v>
      </c>
    </row>
    <row r="25" spans="1:25" x14ac:dyDescent="0.25">
      <c r="A25" t="s">
        <v>340</v>
      </c>
      <c r="B25" s="19">
        <v>45559</v>
      </c>
      <c r="C25" t="s">
        <v>48</v>
      </c>
      <c r="D25" t="s">
        <v>49</v>
      </c>
      <c r="E25" t="s">
        <v>3</v>
      </c>
      <c r="F25">
        <v>45</v>
      </c>
      <c r="G25" t="s">
        <v>4</v>
      </c>
      <c r="H25" t="s">
        <v>5</v>
      </c>
      <c r="I25" t="s">
        <v>95</v>
      </c>
      <c r="J25" t="s">
        <v>96</v>
      </c>
      <c r="K25" t="s">
        <v>46</v>
      </c>
      <c r="L25">
        <v>1</v>
      </c>
      <c r="M25">
        <v>600</v>
      </c>
      <c r="N25">
        <v>0.15</v>
      </c>
      <c r="O25">
        <v>510</v>
      </c>
      <c r="P25">
        <v>380</v>
      </c>
      <c r="Q25">
        <v>130</v>
      </c>
      <c r="R25" t="s">
        <v>26</v>
      </c>
      <c r="S25" t="s">
        <v>10</v>
      </c>
      <c r="T25">
        <v>2024</v>
      </c>
      <c r="U25">
        <v>9</v>
      </c>
      <c r="V25" t="s">
        <v>3873</v>
      </c>
      <c r="W25" t="s">
        <v>33</v>
      </c>
      <c r="X25" t="s">
        <v>12</v>
      </c>
      <c r="Y25">
        <v>25.49</v>
      </c>
    </row>
    <row r="26" spans="1:25" x14ac:dyDescent="0.25">
      <c r="A26" t="s">
        <v>341</v>
      </c>
      <c r="B26" s="19">
        <v>45629</v>
      </c>
      <c r="C26" t="s">
        <v>342</v>
      </c>
      <c r="D26" t="s">
        <v>343</v>
      </c>
      <c r="E26" t="s">
        <v>16</v>
      </c>
      <c r="F26">
        <v>57</v>
      </c>
      <c r="G26" t="s">
        <v>290</v>
      </c>
      <c r="H26" t="s">
        <v>276</v>
      </c>
      <c r="I26" t="s">
        <v>344</v>
      </c>
      <c r="J26" t="s">
        <v>345</v>
      </c>
      <c r="K26" t="s">
        <v>39</v>
      </c>
      <c r="L26">
        <v>1</v>
      </c>
      <c r="M26">
        <v>2200</v>
      </c>
      <c r="N26">
        <v>0.15</v>
      </c>
      <c r="O26">
        <v>1870</v>
      </c>
      <c r="P26">
        <v>1400</v>
      </c>
      <c r="Q26">
        <v>470</v>
      </c>
      <c r="R26" t="s">
        <v>17</v>
      </c>
      <c r="S26" t="s">
        <v>10</v>
      </c>
      <c r="T26">
        <v>2024</v>
      </c>
      <c r="U26">
        <v>12</v>
      </c>
      <c r="V26" t="s">
        <v>3872</v>
      </c>
      <c r="W26" t="s">
        <v>40</v>
      </c>
      <c r="X26" t="s">
        <v>19</v>
      </c>
      <c r="Y26">
        <v>25.13</v>
      </c>
    </row>
    <row r="27" spans="1:25" x14ac:dyDescent="0.25">
      <c r="A27" t="s">
        <v>346</v>
      </c>
      <c r="B27" s="19">
        <v>45559</v>
      </c>
      <c r="C27" t="s">
        <v>303</v>
      </c>
      <c r="D27" t="s">
        <v>304</v>
      </c>
      <c r="E27" t="s">
        <v>16</v>
      </c>
      <c r="F27">
        <v>36</v>
      </c>
      <c r="G27" t="s">
        <v>275</v>
      </c>
      <c r="H27" t="s">
        <v>276</v>
      </c>
      <c r="I27" t="s">
        <v>51</v>
      </c>
      <c r="J27" t="s">
        <v>52</v>
      </c>
      <c r="K27" t="s">
        <v>8</v>
      </c>
      <c r="L27">
        <v>1</v>
      </c>
      <c r="M27">
        <v>4500</v>
      </c>
      <c r="N27">
        <v>0.1</v>
      </c>
      <c r="O27">
        <v>4050</v>
      </c>
      <c r="P27">
        <v>3200</v>
      </c>
      <c r="Q27">
        <v>850</v>
      </c>
      <c r="R27" t="s">
        <v>26</v>
      </c>
      <c r="S27" t="s">
        <v>10</v>
      </c>
      <c r="T27">
        <v>2024</v>
      </c>
      <c r="U27">
        <v>9</v>
      </c>
      <c r="V27" t="s">
        <v>3873</v>
      </c>
      <c r="W27" t="s">
        <v>33</v>
      </c>
      <c r="X27" t="s">
        <v>27</v>
      </c>
      <c r="Y27">
        <v>20.99</v>
      </c>
    </row>
    <row r="28" spans="1:25" x14ac:dyDescent="0.25">
      <c r="A28" t="s">
        <v>347</v>
      </c>
      <c r="B28" s="19">
        <v>45975</v>
      </c>
      <c r="C28" t="s">
        <v>348</v>
      </c>
      <c r="D28" t="s">
        <v>349</v>
      </c>
      <c r="E28" t="s">
        <v>16</v>
      </c>
      <c r="F28">
        <v>59</v>
      </c>
      <c r="G28" t="s">
        <v>263</v>
      </c>
      <c r="H28" t="s">
        <v>5</v>
      </c>
      <c r="I28" t="s">
        <v>31</v>
      </c>
      <c r="J28" t="s">
        <v>32</v>
      </c>
      <c r="K28" t="s">
        <v>25</v>
      </c>
      <c r="L28">
        <v>2</v>
      </c>
      <c r="M28">
        <v>5000</v>
      </c>
      <c r="N28">
        <v>0.2</v>
      </c>
      <c r="O28">
        <v>8000</v>
      </c>
      <c r="P28">
        <v>7000</v>
      </c>
      <c r="Q28">
        <v>1000</v>
      </c>
      <c r="R28" t="s">
        <v>17</v>
      </c>
      <c r="S28" t="s">
        <v>10</v>
      </c>
      <c r="T28">
        <v>2025</v>
      </c>
      <c r="U28">
        <v>11</v>
      </c>
      <c r="V28" t="s">
        <v>3874</v>
      </c>
      <c r="W28" t="s">
        <v>40</v>
      </c>
      <c r="X28" t="s">
        <v>12</v>
      </c>
      <c r="Y28">
        <v>12.5</v>
      </c>
    </row>
    <row r="29" spans="1:25" x14ac:dyDescent="0.25">
      <c r="A29" t="s">
        <v>350</v>
      </c>
      <c r="B29" s="19">
        <v>45994</v>
      </c>
      <c r="C29" t="s">
        <v>351</v>
      </c>
      <c r="D29" t="s">
        <v>352</v>
      </c>
      <c r="E29" t="s">
        <v>3</v>
      </c>
      <c r="F29">
        <v>54</v>
      </c>
      <c r="G29" t="s">
        <v>275</v>
      </c>
      <c r="H29" t="s">
        <v>276</v>
      </c>
      <c r="I29" t="s">
        <v>105</v>
      </c>
      <c r="J29" t="s">
        <v>106</v>
      </c>
      <c r="K29" t="s">
        <v>76</v>
      </c>
      <c r="L29">
        <v>1</v>
      </c>
      <c r="M29">
        <v>450</v>
      </c>
      <c r="N29">
        <v>0.05</v>
      </c>
      <c r="O29">
        <v>0</v>
      </c>
      <c r="P29">
        <v>330</v>
      </c>
      <c r="Q29">
        <v>0</v>
      </c>
      <c r="R29" t="s">
        <v>77</v>
      </c>
      <c r="S29" t="s">
        <v>291</v>
      </c>
      <c r="T29">
        <v>2025</v>
      </c>
      <c r="U29">
        <v>12</v>
      </c>
      <c r="V29" t="s">
        <v>3872</v>
      </c>
      <c r="W29" t="s">
        <v>40</v>
      </c>
      <c r="X29" t="s">
        <v>27</v>
      </c>
      <c r="Y29">
        <v>0</v>
      </c>
    </row>
    <row r="30" spans="1:25" x14ac:dyDescent="0.25">
      <c r="A30" t="s">
        <v>353</v>
      </c>
      <c r="B30" s="19">
        <v>45610</v>
      </c>
      <c r="C30" t="s">
        <v>354</v>
      </c>
      <c r="D30" t="s">
        <v>167</v>
      </c>
      <c r="E30" t="s">
        <v>3</v>
      </c>
      <c r="F30">
        <v>27</v>
      </c>
      <c r="G30" t="s">
        <v>269</v>
      </c>
      <c r="H30" t="s">
        <v>270</v>
      </c>
      <c r="I30" t="s">
        <v>109</v>
      </c>
      <c r="J30" t="s">
        <v>110</v>
      </c>
      <c r="K30" t="s">
        <v>8</v>
      </c>
      <c r="L30">
        <v>4</v>
      </c>
      <c r="M30">
        <v>4000</v>
      </c>
      <c r="N30">
        <v>0.1</v>
      </c>
      <c r="O30">
        <v>0</v>
      </c>
      <c r="P30">
        <v>11600</v>
      </c>
      <c r="Q30">
        <v>0</v>
      </c>
      <c r="R30" t="s">
        <v>26</v>
      </c>
      <c r="S30" t="s">
        <v>291</v>
      </c>
      <c r="T30">
        <v>2024</v>
      </c>
      <c r="U30">
        <v>11</v>
      </c>
      <c r="V30" t="s">
        <v>3874</v>
      </c>
      <c r="W30" t="s">
        <v>40</v>
      </c>
      <c r="X30" t="s">
        <v>19</v>
      </c>
      <c r="Y30">
        <v>0</v>
      </c>
    </row>
    <row r="31" spans="1:25" x14ac:dyDescent="0.25">
      <c r="A31" t="s">
        <v>355</v>
      </c>
      <c r="B31" s="19">
        <v>45594</v>
      </c>
      <c r="C31" t="s">
        <v>356</v>
      </c>
      <c r="D31" t="s">
        <v>357</v>
      </c>
      <c r="E31" t="s">
        <v>16</v>
      </c>
      <c r="F31">
        <v>47</v>
      </c>
      <c r="G31" t="s">
        <v>339</v>
      </c>
      <c r="H31" t="s">
        <v>285</v>
      </c>
      <c r="I31" t="s">
        <v>264</v>
      </c>
      <c r="J31" t="s">
        <v>265</v>
      </c>
      <c r="K31" t="s">
        <v>46</v>
      </c>
      <c r="L31">
        <v>2</v>
      </c>
      <c r="M31">
        <v>800</v>
      </c>
      <c r="N31">
        <v>0.1</v>
      </c>
      <c r="O31">
        <v>1440</v>
      </c>
      <c r="P31">
        <v>1000</v>
      </c>
      <c r="Q31">
        <v>440</v>
      </c>
      <c r="R31" t="s">
        <v>17</v>
      </c>
      <c r="S31" t="s">
        <v>10</v>
      </c>
      <c r="T31">
        <v>2024</v>
      </c>
      <c r="U31">
        <v>10</v>
      </c>
      <c r="V31" t="s">
        <v>3870</v>
      </c>
      <c r="W31" t="s">
        <v>40</v>
      </c>
      <c r="X31" t="s">
        <v>27</v>
      </c>
      <c r="Y31">
        <v>30.56</v>
      </c>
    </row>
    <row r="32" spans="1:25" x14ac:dyDescent="0.25">
      <c r="A32" t="s">
        <v>358</v>
      </c>
      <c r="B32" s="19">
        <v>45428</v>
      </c>
      <c r="C32" t="s">
        <v>278</v>
      </c>
      <c r="D32" t="s">
        <v>279</v>
      </c>
      <c r="E32" t="s">
        <v>3</v>
      </c>
      <c r="F32">
        <v>51</v>
      </c>
      <c r="G32" t="s">
        <v>280</v>
      </c>
      <c r="H32" t="s">
        <v>270</v>
      </c>
      <c r="I32" t="s">
        <v>143</v>
      </c>
      <c r="J32" t="s">
        <v>144</v>
      </c>
      <c r="K32" t="s">
        <v>76</v>
      </c>
      <c r="L32">
        <v>1</v>
      </c>
      <c r="M32">
        <v>700</v>
      </c>
      <c r="N32">
        <v>0.1</v>
      </c>
      <c r="O32">
        <v>630</v>
      </c>
      <c r="P32">
        <v>570</v>
      </c>
      <c r="Q32">
        <v>60</v>
      </c>
      <c r="R32" t="s">
        <v>26</v>
      </c>
      <c r="S32" t="s">
        <v>10</v>
      </c>
      <c r="T32">
        <v>2024</v>
      </c>
      <c r="U32">
        <v>5</v>
      </c>
      <c r="V32" t="s">
        <v>3865</v>
      </c>
      <c r="W32" t="s">
        <v>11</v>
      </c>
      <c r="X32" t="s">
        <v>12</v>
      </c>
      <c r="Y32">
        <v>9.52</v>
      </c>
    </row>
    <row r="33" spans="1:25" x14ac:dyDescent="0.25">
      <c r="A33" t="s">
        <v>359</v>
      </c>
      <c r="B33" s="19">
        <v>45912</v>
      </c>
      <c r="C33" t="s">
        <v>297</v>
      </c>
      <c r="D33" t="s">
        <v>298</v>
      </c>
      <c r="E33" t="s">
        <v>3</v>
      </c>
      <c r="F33">
        <v>59</v>
      </c>
      <c r="G33" t="s">
        <v>275</v>
      </c>
      <c r="H33" t="s">
        <v>276</v>
      </c>
      <c r="I33" t="s">
        <v>264</v>
      </c>
      <c r="J33" t="s">
        <v>265</v>
      </c>
      <c r="K33" t="s">
        <v>46</v>
      </c>
      <c r="L33">
        <v>4</v>
      </c>
      <c r="M33">
        <v>800</v>
      </c>
      <c r="N33">
        <v>0.05</v>
      </c>
      <c r="O33">
        <v>3040</v>
      </c>
      <c r="P33">
        <v>2000</v>
      </c>
      <c r="Q33">
        <v>1040</v>
      </c>
      <c r="R33" t="s">
        <v>17</v>
      </c>
      <c r="S33" t="s">
        <v>10</v>
      </c>
      <c r="T33">
        <v>2025</v>
      </c>
      <c r="U33">
        <v>9</v>
      </c>
      <c r="V33" t="s">
        <v>3873</v>
      </c>
      <c r="W33" t="s">
        <v>33</v>
      </c>
      <c r="X33" t="s">
        <v>12</v>
      </c>
      <c r="Y33">
        <v>34.21</v>
      </c>
    </row>
    <row r="34" spans="1:25" x14ac:dyDescent="0.25">
      <c r="A34" t="s">
        <v>360</v>
      </c>
      <c r="B34" s="19">
        <v>45774</v>
      </c>
      <c r="C34" t="s">
        <v>361</v>
      </c>
      <c r="D34" t="s">
        <v>362</v>
      </c>
      <c r="E34" t="s">
        <v>3</v>
      </c>
      <c r="F34">
        <v>38</v>
      </c>
      <c r="G34" t="s">
        <v>317</v>
      </c>
      <c r="H34" t="s">
        <v>5</v>
      </c>
      <c r="I34" t="s">
        <v>127</v>
      </c>
      <c r="J34" t="s">
        <v>128</v>
      </c>
      <c r="K34" t="s">
        <v>58</v>
      </c>
      <c r="L34">
        <v>3</v>
      </c>
      <c r="M34">
        <v>3000</v>
      </c>
      <c r="N34">
        <v>0</v>
      </c>
      <c r="O34">
        <v>9000</v>
      </c>
      <c r="P34">
        <v>6300</v>
      </c>
      <c r="Q34">
        <v>2700</v>
      </c>
      <c r="R34" t="s">
        <v>77</v>
      </c>
      <c r="S34" t="s">
        <v>10</v>
      </c>
      <c r="T34">
        <v>2025</v>
      </c>
      <c r="U34">
        <v>4</v>
      </c>
      <c r="V34" t="s">
        <v>3871</v>
      </c>
      <c r="W34" t="s">
        <v>11</v>
      </c>
      <c r="X34" t="s">
        <v>12</v>
      </c>
      <c r="Y34">
        <v>30</v>
      </c>
    </row>
    <row r="35" spans="1:25" x14ac:dyDescent="0.25">
      <c r="A35" t="s">
        <v>363</v>
      </c>
      <c r="B35" s="19">
        <v>45545</v>
      </c>
      <c r="C35" t="s">
        <v>21</v>
      </c>
      <c r="D35" t="s">
        <v>22</v>
      </c>
      <c r="E35" t="s">
        <v>3</v>
      </c>
      <c r="F35">
        <v>39</v>
      </c>
      <c r="G35" t="s">
        <v>4</v>
      </c>
      <c r="H35" t="s">
        <v>5</v>
      </c>
      <c r="I35" t="s">
        <v>6</v>
      </c>
      <c r="J35" t="s">
        <v>7</v>
      </c>
      <c r="K35" t="s">
        <v>8</v>
      </c>
      <c r="L35">
        <v>2</v>
      </c>
      <c r="M35">
        <v>7000</v>
      </c>
      <c r="N35">
        <v>0</v>
      </c>
      <c r="O35">
        <v>14000</v>
      </c>
      <c r="P35">
        <v>10400</v>
      </c>
      <c r="Q35">
        <v>3600</v>
      </c>
      <c r="R35" t="s">
        <v>9</v>
      </c>
      <c r="S35" t="s">
        <v>10</v>
      </c>
      <c r="T35">
        <v>2024</v>
      </c>
      <c r="U35">
        <v>9</v>
      </c>
      <c r="V35" t="s">
        <v>3873</v>
      </c>
      <c r="W35" t="s">
        <v>33</v>
      </c>
      <c r="X35" t="s">
        <v>27</v>
      </c>
      <c r="Y35">
        <v>25.71</v>
      </c>
    </row>
    <row r="36" spans="1:25" x14ac:dyDescent="0.25">
      <c r="A36" t="s">
        <v>364</v>
      </c>
      <c r="B36" s="19">
        <v>45375</v>
      </c>
      <c r="C36" t="s">
        <v>365</v>
      </c>
      <c r="D36" t="s">
        <v>366</v>
      </c>
      <c r="E36" t="s">
        <v>16</v>
      </c>
      <c r="F36">
        <v>56</v>
      </c>
      <c r="G36" t="s">
        <v>295</v>
      </c>
      <c r="H36" t="s">
        <v>270</v>
      </c>
      <c r="I36" t="s">
        <v>105</v>
      </c>
      <c r="J36" t="s">
        <v>106</v>
      </c>
      <c r="K36" t="s">
        <v>76</v>
      </c>
      <c r="L36">
        <v>3</v>
      </c>
      <c r="M36">
        <v>450</v>
      </c>
      <c r="N36">
        <v>0</v>
      </c>
      <c r="O36">
        <v>1350</v>
      </c>
      <c r="P36">
        <v>990</v>
      </c>
      <c r="Q36">
        <v>360</v>
      </c>
      <c r="R36" t="s">
        <v>17</v>
      </c>
      <c r="S36" t="s">
        <v>10</v>
      </c>
      <c r="T36">
        <v>2024</v>
      </c>
      <c r="U36">
        <v>3</v>
      </c>
      <c r="V36" t="s">
        <v>3864</v>
      </c>
      <c r="W36" t="s">
        <v>18</v>
      </c>
      <c r="X36" t="s">
        <v>27</v>
      </c>
      <c r="Y36">
        <v>26.67</v>
      </c>
    </row>
    <row r="37" spans="1:25" x14ac:dyDescent="0.25">
      <c r="A37" t="s">
        <v>367</v>
      </c>
      <c r="B37" s="19">
        <v>45371</v>
      </c>
      <c r="C37" t="s">
        <v>368</v>
      </c>
      <c r="D37" t="s">
        <v>369</v>
      </c>
      <c r="E37" t="s">
        <v>3</v>
      </c>
      <c r="F37">
        <v>39</v>
      </c>
      <c r="G37" t="s">
        <v>290</v>
      </c>
      <c r="H37" t="s">
        <v>276</v>
      </c>
      <c r="I37" t="s">
        <v>81</v>
      </c>
      <c r="J37" t="s">
        <v>82</v>
      </c>
      <c r="K37" t="s">
        <v>58</v>
      </c>
      <c r="L37">
        <v>1</v>
      </c>
      <c r="M37">
        <v>3500</v>
      </c>
      <c r="N37">
        <v>0.1</v>
      </c>
      <c r="O37">
        <v>3150</v>
      </c>
      <c r="P37">
        <v>2500</v>
      </c>
      <c r="Q37">
        <v>650</v>
      </c>
      <c r="R37" t="s">
        <v>26</v>
      </c>
      <c r="S37" t="s">
        <v>10</v>
      </c>
      <c r="T37">
        <v>2024</v>
      </c>
      <c r="U37">
        <v>3</v>
      </c>
      <c r="V37" t="s">
        <v>3864</v>
      </c>
      <c r="W37" t="s">
        <v>18</v>
      </c>
      <c r="X37" t="s">
        <v>12</v>
      </c>
      <c r="Y37">
        <v>20.63</v>
      </c>
    </row>
    <row r="38" spans="1:25" x14ac:dyDescent="0.25">
      <c r="A38" t="s">
        <v>370</v>
      </c>
      <c r="B38" s="19">
        <v>45809</v>
      </c>
      <c r="C38" t="s">
        <v>371</v>
      </c>
      <c r="D38" t="s">
        <v>372</v>
      </c>
      <c r="E38" t="s">
        <v>3</v>
      </c>
      <c r="F38">
        <v>40</v>
      </c>
      <c r="G38" t="s">
        <v>275</v>
      </c>
      <c r="H38" t="s">
        <v>276</v>
      </c>
      <c r="I38" t="s">
        <v>186</v>
      </c>
      <c r="J38" t="s">
        <v>187</v>
      </c>
      <c r="K38" t="s">
        <v>91</v>
      </c>
      <c r="L38">
        <v>3</v>
      </c>
      <c r="M38">
        <v>12000</v>
      </c>
      <c r="N38">
        <v>0.25</v>
      </c>
      <c r="O38">
        <v>27000</v>
      </c>
      <c r="P38">
        <v>27000</v>
      </c>
      <c r="Q38">
        <v>0</v>
      </c>
      <c r="R38" t="s">
        <v>17</v>
      </c>
      <c r="S38" t="s">
        <v>10</v>
      </c>
      <c r="T38">
        <v>2025</v>
      </c>
      <c r="U38">
        <v>6</v>
      </c>
      <c r="V38" t="s">
        <v>3868</v>
      </c>
      <c r="W38" t="s">
        <v>11</v>
      </c>
      <c r="X38" t="s">
        <v>27</v>
      </c>
      <c r="Y38">
        <v>0</v>
      </c>
    </row>
    <row r="39" spans="1:25" x14ac:dyDescent="0.25">
      <c r="A39" t="s">
        <v>373</v>
      </c>
      <c r="B39" s="19">
        <v>45627</v>
      </c>
      <c r="C39" t="s">
        <v>374</v>
      </c>
      <c r="D39" t="s">
        <v>375</v>
      </c>
      <c r="E39" t="s">
        <v>16</v>
      </c>
      <c r="F39">
        <v>35</v>
      </c>
      <c r="G39" t="s">
        <v>312</v>
      </c>
      <c r="H39" t="s">
        <v>276</v>
      </c>
      <c r="I39" t="s">
        <v>105</v>
      </c>
      <c r="J39" t="s">
        <v>106</v>
      </c>
      <c r="K39" t="s">
        <v>76</v>
      </c>
      <c r="L39">
        <v>3</v>
      </c>
      <c r="M39">
        <v>450</v>
      </c>
      <c r="N39">
        <v>0</v>
      </c>
      <c r="O39">
        <v>1350</v>
      </c>
      <c r="P39">
        <v>990</v>
      </c>
      <c r="Q39">
        <v>360</v>
      </c>
      <c r="R39" t="s">
        <v>17</v>
      </c>
      <c r="S39" t="s">
        <v>10</v>
      </c>
      <c r="T39">
        <v>2024</v>
      </c>
      <c r="U39">
        <v>12</v>
      </c>
      <c r="V39" t="s">
        <v>3872</v>
      </c>
      <c r="W39" t="s">
        <v>40</v>
      </c>
      <c r="X39" t="s">
        <v>19</v>
      </c>
      <c r="Y39">
        <v>26.67</v>
      </c>
    </row>
    <row r="40" spans="1:25" x14ac:dyDescent="0.25">
      <c r="A40" t="s">
        <v>376</v>
      </c>
      <c r="B40" s="19">
        <v>45889</v>
      </c>
      <c r="C40" t="s">
        <v>289</v>
      </c>
      <c r="D40" t="s">
        <v>224</v>
      </c>
      <c r="E40" t="s">
        <v>16</v>
      </c>
      <c r="F40">
        <v>53</v>
      </c>
      <c r="G40" t="s">
        <v>290</v>
      </c>
      <c r="H40" t="s">
        <v>276</v>
      </c>
      <c r="I40" t="s">
        <v>143</v>
      </c>
      <c r="J40" t="s">
        <v>144</v>
      </c>
      <c r="K40" t="s">
        <v>76</v>
      </c>
      <c r="L40">
        <v>1</v>
      </c>
      <c r="M40">
        <v>700</v>
      </c>
      <c r="N40">
        <v>0</v>
      </c>
      <c r="O40">
        <v>700</v>
      </c>
      <c r="P40">
        <v>570</v>
      </c>
      <c r="Q40">
        <v>130</v>
      </c>
      <c r="R40" t="s">
        <v>26</v>
      </c>
      <c r="S40" t="s">
        <v>10</v>
      </c>
      <c r="T40">
        <v>2025</v>
      </c>
      <c r="U40">
        <v>8</v>
      </c>
      <c r="V40" t="s">
        <v>3867</v>
      </c>
      <c r="W40" t="s">
        <v>33</v>
      </c>
      <c r="X40" t="s">
        <v>12</v>
      </c>
      <c r="Y40">
        <v>18.57</v>
      </c>
    </row>
    <row r="41" spans="1:25" x14ac:dyDescent="0.25">
      <c r="A41" t="s">
        <v>377</v>
      </c>
      <c r="B41" s="19">
        <v>45348</v>
      </c>
      <c r="C41" t="s">
        <v>378</v>
      </c>
      <c r="D41" t="s">
        <v>379</v>
      </c>
      <c r="E41" t="s">
        <v>3</v>
      </c>
      <c r="F41">
        <v>30</v>
      </c>
      <c r="G41" t="s">
        <v>263</v>
      </c>
      <c r="H41" t="s">
        <v>5</v>
      </c>
      <c r="I41" t="s">
        <v>74</v>
      </c>
      <c r="J41" t="s">
        <v>75</v>
      </c>
      <c r="K41" t="s">
        <v>76</v>
      </c>
      <c r="L41">
        <v>2</v>
      </c>
      <c r="M41">
        <v>550</v>
      </c>
      <c r="N41">
        <v>0.1</v>
      </c>
      <c r="O41">
        <v>990</v>
      </c>
      <c r="P41">
        <v>900</v>
      </c>
      <c r="Q41">
        <v>90</v>
      </c>
      <c r="R41" t="s">
        <v>26</v>
      </c>
      <c r="S41" t="s">
        <v>10</v>
      </c>
      <c r="T41">
        <v>2024</v>
      </c>
      <c r="U41">
        <v>2</v>
      </c>
      <c r="V41" t="s">
        <v>3869</v>
      </c>
      <c r="W41" t="s">
        <v>18</v>
      </c>
      <c r="X41" t="s">
        <v>19</v>
      </c>
      <c r="Y41">
        <v>9.09</v>
      </c>
    </row>
    <row r="42" spans="1:25" x14ac:dyDescent="0.25">
      <c r="A42" t="s">
        <v>380</v>
      </c>
      <c r="B42" s="19">
        <v>45869</v>
      </c>
      <c r="C42" t="s">
        <v>319</v>
      </c>
      <c r="D42" t="s">
        <v>320</v>
      </c>
      <c r="E42" t="s">
        <v>3</v>
      </c>
      <c r="F42">
        <v>42</v>
      </c>
      <c r="G42" t="s">
        <v>275</v>
      </c>
      <c r="H42" t="s">
        <v>276</v>
      </c>
      <c r="I42" t="s">
        <v>102</v>
      </c>
      <c r="J42" t="s">
        <v>103</v>
      </c>
      <c r="K42" t="s">
        <v>25</v>
      </c>
      <c r="L42">
        <v>1</v>
      </c>
      <c r="M42">
        <v>28000</v>
      </c>
      <c r="N42">
        <v>0.1</v>
      </c>
      <c r="O42">
        <v>25200</v>
      </c>
      <c r="P42">
        <v>21000</v>
      </c>
      <c r="Q42">
        <v>4200</v>
      </c>
      <c r="R42" t="s">
        <v>17</v>
      </c>
      <c r="S42" t="s">
        <v>10</v>
      </c>
      <c r="T42">
        <v>2025</v>
      </c>
      <c r="U42">
        <v>7</v>
      </c>
      <c r="V42" t="s">
        <v>3866</v>
      </c>
      <c r="W42" t="s">
        <v>33</v>
      </c>
      <c r="X42" t="s">
        <v>12</v>
      </c>
      <c r="Y42">
        <v>16.670000000000002</v>
      </c>
    </row>
    <row r="43" spans="1:25" x14ac:dyDescent="0.25">
      <c r="A43" t="s">
        <v>381</v>
      </c>
      <c r="B43" s="19">
        <v>45607</v>
      </c>
      <c r="C43" t="s">
        <v>214</v>
      </c>
      <c r="D43" t="s">
        <v>215</v>
      </c>
      <c r="E43" t="s">
        <v>3</v>
      </c>
      <c r="F43">
        <v>35</v>
      </c>
      <c r="G43" t="s">
        <v>4</v>
      </c>
      <c r="H43" t="s">
        <v>5</v>
      </c>
      <c r="I43" t="s">
        <v>23</v>
      </c>
      <c r="J43" t="s">
        <v>24</v>
      </c>
      <c r="K43" t="s">
        <v>25</v>
      </c>
      <c r="L43">
        <v>1</v>
      </c>
      <c r="M43">
        <v>55000</v>
      </c>
      <c r="N43">
        <v>0.1</v>
      </c>
      <c r="O43">
        <v>49500</v>
      </c>
      <c r="P43">
        <v>40000</v>
      </c>
      <c r="Q43">
        <v>9500</v>
      </c>
      <c r="R43" t="s">
        <v>26</v>
      </c>
      <c r="S43" t="s">
        <v>10</v>
      </c>
      <c r="T43">
        <v>2024</v>
      </c>
      <c r="U43">
        <v>11</v>
      </c>
      <c r="V43" t="s">
        <v>3874</v>
      </c>
      <c r="W43" t="s">
        <v>40</v>
      </c>
      <c r="X43" t="s">
        <v>19</v>
      </c>
      <c r="Y43">
        <v>19.190000000000001</v>
      </c>
    </row>
    <row r="44" spans="1:25" x14ac:dyDescent="0.25">
      <c r="A44" t="s">
        <v>382</v>
      </c>
      <c r="B44" s="19">
        <v>45515</v>
      </c>
      <c r="C44" t="s">
        <v>383</v>
      </c>
      <c r="D44" t="s">
        <v>384</v>
      </c>
      <c r="E44" t="s">
        <v>16</v>
      </c>
      <c r="F44">
        <v>40</v>
      </c>
      <c r="G44" t="s">
        <v>284</v>
      </c>
      <c r="H44" t="s">
        <v>285</v>
      </c>
      <c r="I44" t="s">
        <v>81</v>
      </c>
      <c r="J44" t="s">
        <v>82</v>
      </c>
      <c r="K44" t="s">
        <v>58</v>
      </c>
      <c r="L44">
        <v>2</v>
      </c>
      <c r="M44">
        <v>3500</v>
      </c>
      <c r="N44">
        <v>0.1</v>
      </c>
      <c r="O44">
        <v>6300</v>
      </c>
      <c r="P44">
        <v>5000</v>
      </c>
      <c r="Q44">
        <v>1300</v>
      </c>
      <c r="R44" t="s">
        <v>26</v>
      </c>
      <c r="S44" t="s">
        <v>10</v>
      </c>
      <c r="T44">
        <v>2024</v>
      </c>
      <c r="U44">
        <v>8</v>
      </c>
      <c r="V44" t="s">
        <v>3867</v>
      </c>
      <c r="W44" t="s">
        <v>33</v>
      </c>
      <c r="X44" t="s">
        <v>12</v>
      </c>
      <c r="Y44">
        <v>20.63</v>
      </c>
    </row>
    <row r="45" spans="1:25" x14ac:dyDescent="0.25">
      <c r="A45" t="s">
        <v>385</v>
      </c>
      <c r="B45" s="19">
        <v>46009</v>
      </c>
      <c r="C45" t="s">
        <v>386</v>
      </c>
      <c r="D45" t="s">
        <v>362</v>
      </c>
      <c r="E45" t="s">
        <v>3</v>
      </c>
      <c r="F45">
        <v>54</v>
      </c>
      <c r="G45" t="s">
        <v>312</v>
      </c>
      <c r="H45" t="s">
        <v>276</v>
      </c>
      <c r="I45" t="s">
        <v>65</v>
      </c>
      <c r="J45" t="s">
        <v>66</v>
      </c>
      <c r="K45" t="s">
        <v>25</v>
      </c>
      <c r="L45">
        <v>1</v>
      </c>
      <c r="M45">
        <v>2500</v>
      </c>
      <c r="N45">
        <v>0.15</v>
      </c>
      <c r="O45">
        <v>2125</v>
      </c>
      <c r="P45">
        <v>1600</v>
      </c>
      <c r="Q45">
        <v>525</v>
      </c>
      <c r="R45" t="s">
        <v>17</v>
      </c>
      <c r="S45" t="s">
        <v>10</v>
      </c>
      <c r="T45">
        <v>2025</v>
      </c>
      <c r="U45">
        <v>12</v>
      </c>
      <c r="V45" t="s">
        <v>3872</v>
      </c>
      <c r="W45" t="s">
        <v>40</v>
      </c>
      <c r="X45" t="s">
        <v>19</v>
      </c>
      <c r="Y45">
        <v>24.71</v>
      </c>
    </row>
    <row r="46" spans="1:25" x14ac:dyDescent="0.25">
      <c r="A46" t="s">
        <v>387</v>
      </c>
      <c r="B46" s="19">
        <v>45362</v>
      </c>
      <c r="C46" t="s">
        <v>388</v>
      </c>
      <c r="D46" t="s">
        <v>389</v>
      </c>
      <c r="E46" t="s">
        <v>3</v>
      </c>
      <c r="F46">
        <v>41</v>
      </c>
      <c r="G46" t="s">
        <v>280</v>
      </c>
      <c r="H46" t="s">
        <v>270</v>
      </c>
      <c r="I46" t="s">
        <v>143</v>
      </c>
      <c r="J46" t="s">
        <v>144</v>
      </c>
      <c r="K46" t="s">
        <v>76</v>
      </c>
      <c r="L46">
        <v>2</v>
      </c>
      <c r="M46">
        <v>700</v>
      </c>
      <c r="N46">
        <v>0.2</v>
      </c>
      <c r="O46">
        <v>1120</v>
      </c>
      <c r="P46">
        <v>1140</v>
      </c>
      <c r="Q46">
        <v>-20</v>
      </c>
      <c r="R46" t="s">
        <v>26</v>
      </c>
      <c r="S46" t="s">
        <v>10</v>
      </c>
      <c r="T46">
        <v>2024</v>
      </c>
      <c r="U46">
        <v>3</v>
      </c>
      <c r="V46" t="s">
        <v>3864</v>
      </c>
      <c r="W46" t="s">
        <v>18</v>
      </c>
      <c r="X46" t="s">
        <v>12</v>
      </c>
      <c r="Y46">
        <v>-1.79</v>
      </c>
    </row>
    <row r="47" spans="1:25" x14ac:dyDescent="0.25">
      <c r="A47" t="s">
        <v>390</v>
      </c>
      <c r="B47" s="19">
        <v>45430</v>
      </c>
      <c r="C47" t="s">
        <v>391</v>
      </c>
      <c r="D47" t="s">
        <v>392</v>
      </c>
      <c r="E47" t="s">
        <v>3</v>
      </c>
      <c r="F47">
        <v>50</v>
      </c>
      <c r="G47" t="s">
        <v>263</v>
      </c>
      <c r="H47" t="s">
        <v>5</v>
      </c>
      <c r="I47" t="s">
        <v>51</v>
      </c>
      <c r="J47" t="s">
        <v>52</v>
      </c>
      <c r="K47" t="s">
        <v>8</v>
      </c>
      <c r="L47">
        <v>1</v>
      </c>
      <c r="M47">
        <v>4500</v>
      </c>
      <c r="N47">
        <v>0.15</v>
      </c>
      <c r="O47">
        <v>3825</v>
      </c>
      <c r="P47">
        <v>3200</v>
      </c>
      <c r="Q47">
        <v>625</v>
      </c>
      <c r="R47" t="s">
        <v>98</v>
      </c>
      <c r="S47" t="s">
        <v>10</v>
      </c>
      <c r="T47">
        <v>2024</v>
      </c>
      <c r="U47">
        <v>5</v>
      </c>
      <c r="V47" t="s">
        <v>3865</v>
      </c>
      <c r="W47" t="s">
        <v>11</v>
      </c>
      <c r="X47" t="s">
        <v>27</v>
      </c>
      <c r="Y47">
        <v>16.34</v>
      </c>
    </row>
    <row r="48" spans="1:25" x14ac:dyDescent="0.25">
      <c r="A48" t="s">
        <v>393</v>
      </c>
      <c r="B48" s="19">
        <v>45722</v>
      </c>
      <c r="C48" t="s">
        <v>394</v>
      </c>
      <c r="D48" t="s">
        <v>395</v>
      </c>
      <c r="E48" t="s">
        <v>3</v>
      </c>
      <c r="F48">
        <v>30</v>
      </c>
      <c r="G48" t="s">
        <v>339</v>
      </c>
      <c r="H48" t="s">
        <v>285</v>
      </c>
      <c r="I48" t="s">
        <v>264</v>
      </c>
      <c r="J48" t="s">
        <v>265</v>
      </c>
      <c r="K48" t="s">
        <v>46</v>
      </c>
      <c r="L48">
        <v>2</v>
      </c>
      <c r="M48">
        <v>800</v>
      </c>
      <c r="N48">
        <v>0.05</v>
      </c>
      <c r="O48">
        <v>1520</v>
      </c>
      <c r="P48">
        <v>1000</v>
      </c>
      <c r="Q48">
        <v>520</v>
      </c>
      <c r="R48" t="s">
        <v>98</v>
      </c>
      <c r="S48" t="s">
        <v>10</v>
      </c>
      <c r="T48">
        <v>2025</v>
      </c>
      <c r="U48">
        <v>3</v>
      </c>
      <c r="V48" t="s">
        <v>3864</v>
      </c>
      <c r="W48" t="s">
        <v>18</v>
      </c>
      <c r="X48" t="s">
        <v>19</v>
      </c>
      <c r="Y48">
        <v>34.21</v>
      </c>
    </row>
    <row r="49" spans="1:25" x14ac:dyDescent="0.25">
      <c r="A49" t="s">
        <v>396</v>
      </c>
      <c r="B49" s="19">
        <v>45678</v>
      </c>
      <c r="C49" t="s">
        <v>397</v>
      </c>
      <c r="D49" t="s">
        <v>329</v>
      </c>
      <c r="E49" t="s">
        <v>3</v>
      </c>
      <c r="F49">
        <v>25</v>
      </c>
      <c r="G49" t="s">
        <v>295</v>
      </c>
      <c r="H49" t="s">
        <v>270</v>
      </c>
      <c r="I49" t="s">
        <v>95</v>
      </c>
      <c r="J49" t="s">
        <v>96</v>
      </c>
      <c r="K49" t="s">
        <v>46</v>
      </c>
      <c r="L49">
        <v>4</v>
      </c>
      <c r="M49">
        <v>600</v>
      </c>
      <c r="N49">
        <v>0.05</v>
      </c>
      <c r="O49">
        <v>-2280</v>
      </c>
      <c r="P49">
        <v>1520</v>
      </c>
      <c r="Q49">
        <v>-760</v>
      </c>
      <c r="R49" t="s">
        <v>26</v>
      </c>
      <c r="S49" t="s">
        <v>287</v>
      </c>
      <c r="T49">
        <v>2025</v>
      </c>
      <c r="U49">
        <v>1</v>
      </c>
      <c r="V49" t="s">
        <v>3875</v>
      </c>
      <c r="W49" t="s">
        <v>18</v>
      </c>
      <c r="X49" t="s">
        <v>27</v>
      </c>
      <c r="Y49">
        <v>33.33</v>
      </c>
    </row>
    <row r="50" spans="1:25" x14ac:dyDescent="0.25">
      <c r="A50" t="s">
        <v>398</v>
      </c>
      <c r="B50" s="19">
        <v>45844</v>
      </c>
      <c r="C50" t="s">
        <v>399</v>
      </c>
      <c r="D50" t="s">
        <v>15</v>
      </c>
      <c r="E50" t="s">
        <v>3</v>
      </c>
      <c r="F50">
        <v>24</v>
      </c>
      <c r="G50" t="s">
        <v>269</v>
      </c>
      <c r="H50" t="s">
        <v>270</v>
      </c>
      <c r="I50" t="s">
        <v>176</v>
      </c>
      <c r="J50" t="s">
        <v>177</v>
      </c>
      <c r="K50" t="s">
        <v>25</v>
      </c>
      <c r="L50">
        <v>1</v>
      </c>
      <c r="M50">
        <v>22000</v>
      </c>
      <c r="N50">
        <v>0.05</v>
      </c>
      <c r="O50">
        <v>20900</v>
      </c>
      <c r="P50">
        <v>16500</v>
      </c>
      <c r="Q50">
        <v>4400</v>
      </c>
      <c r="R50" t="s">
        <v>9</v>
      </c>
      <c r="S50" t="s">
        <v>10</v>
      </c>
      <c r="T50">
        <v>2025</v>
      </c>
      <c r="U50">
        <v>7</v>
      </c>
      <c r="V50" t="s">
        <v>3866</v>
      </c>
      <c r="W50" t="s">
        <v>33</v>
      </c>
      <c r="X50" t="s">
        <v>12</v>
      </c>
      <c r="Y50">
        <v>21.05</v>
      </c>
    </row>
    <row r="51" spans="1:25" x14ac:dyDescent="0.25">
      <c r="A51" t="s">
        <v>400</v>
      </c>
      <c r="B51" s="19">
        <v>45474</v>
      </c>
      <c r="C51" t="s">
        <v>401</v>
      </c>
      <c r="D51" t="s">
        <v>402</v>
      </c>
      <c r="E51" t="s">
        <v>16</v>
      </c>
      <c r="F51">
        <v>22</v>
      </c>
      <c r="G51" t="s">
        <v>275</v>
      </c>
      <c r="H51" t="s">
        <v>276</v>
      </c>
      <c r="I51" t="s">
        <v>127</v>
      </c>
      <c r="J51" t="s">
        <v>128</v>
      </c>
      <c r="K51" t="s">
        <v>58</v>
      </c>
      <c r="L51">
        <v>2</v>
      </c>
      <c r="M51">
        <v>3000</v>
      </c>
      <c r="N51">
        <v>0.05</v>
      </c>
      <c r="O51">
        <v>5700</v>
      </c>
      <c r="P51">
        <v>4200</v>
      </c>
      <c r="Q51">
        <v>1500</v>
      </c>
      <c r="R51" t="s">
        <v>26</v>
      </c>
      <c r="S51" t="s">
        <v>10</v>
      </c>
      <c r="T51">
        <v>2024</v>
      </c>
      <c r="U51">
        <v>7</v>
      </c>
      <c r="V51" t="s">
        <v>3866</v>
      </c>
      <c r="W51" t="s">
        <v>33</v>
      </c>
      <c r="X51" t="s">
        <v>19</v>
      </c>
      <c r="Y51">
        <v>26.32</v>
      </c>
    </row>
    <row r="52" spans="1:25" x14ac:dyDescent="0.25">
      <c r="A52" t="s">
        <v>403</v>
      </c>
      <c r="B52" s="19">
        <v>45520</v>
      </c>
      <c r="C52" t="s">
        <v>334</v>
      </c>
      <c r="D52" t="s">
        <v>335</v>
      </c>
      <c r="E52" t="s">
        <v>16</v>
      </c>
      <c r="F52">
        <v>31</v>
      </c>
      <c r="G52" t="s">
        <v>317</v>
      </c>
      <c r="H52" t="s">
        <v>5</v>
      </c>
      <c r="I52" t="s">
        <v>23</v>
      </c>
      <c r="J52" t="s">
        <v>24</v>
      </c>
      <c r="K52" t="s">
        <v>25</v>
      </c>
      <c r="L52">
        <v>1</v>
      </c>
      <c r="M52">
        <v>55000</v>
      </c>
      <c r="N52">
        <v>0.25</v>
      </c>
      <c r="O52">
        <v>-41250</v>
      </c>
      <c r="P52">
        <v>40000</v>
      </c>
      <c r="Q52">
        <v>-1250</v>
      </c>
      <c r="R52" t="s">
        <v>9</v>
      </c>
      <c r="S52" t="s">
        <v>287</v>
      </c>
      <c r="T52">
        <v>2024</v>
      </c>
      <c r="U52">
        <v>8</v>
      </c>
      <c r="V52" t="s">
        <v>3867</v>
      </c>
      <c r="W52" t="s">
        <v>33</v>
      </c>
      <c r="X52" t="s">
        <v>27</v>
      </c>
      <c r="Y52">
        <v>3.03</v>
      </c>
    </row>
    <row r="53" spans="1:25" x14ac:dyDescent="0.25">
      <c r="A53" t="s">
        <v>0</v>
      </c>
      <c r="B53" s="19">
        <v>45766</v>
      </c>
      <c r="C53" t="s">
        <v>1</v>
      </c>
      <c r="D53" t="s">
        <v>2</v>
      </c>
      <c r="E53" t="s">
        <v>3</v>
      </c>
      <c r="F53">
        <v>36</v>
      </c>
      <c r="G53" t="s">
        <v>4</v>
      </c>
      <c r="H53" t="s">
        <v>5</v>
      </c>
      <c r="I53" t="s">
        <v>6</v>
      </c>
      <c r="J53" t="s">
        <v>7</v>
      </c>
      <c r="K53" t="s">
        <v>8</v>
      </c>
      <c r="L53">
        <v>3</v>
      </c>
      <c r="M53">
        <v>7000</v>
      </c>
      <c r="N53">
        <v>0.1</v>
      </c>
      <c r="O53">
        <v>18900</v>
      </c>
      <c r="P53">
        <v>15600</v>
      </c>
      <c r="Q53">
        <v>3300</v>
      </c>
      <c r="R53" t="s">
        <v>9</v>
      </c>
      <c r="S53" t="s">
        <v>10</v>
      </c>
      <c r="T53">
        <v>2025</v>
      </c>
      <c r="U53">
        <v>4</v>
      </c>
      <c r="V53" t="s">
        <v>3871</v>
      </c>
      <c r="W53" t="s">
        <v>11</v>
      </c>
      <c r="X53" t="s">
        <v>12</v>
      </c>
      <c r="Y53">
        <v>17.46</v>
      </c>
    </row>
    <row r="54" spans="1:25" x14ac:dyDescent="0.25">
      <c r="A54" t="s">
        <v>404</v>
      </c>
      <c r="B54" s="19">
        <v>45680</v>
      </c>
      <c r="C54" t="s">
        <v>405</v>
      </c>
      <c r="D54" t="s">
        <v>406</v>
      </c>
      <c r="E54" t="s">
        <v>16</v>
      </c>
      <c r="F54">
        <v>56</v>
      </c>
      <c r="G54" t="s">
        <v>407</v>
      </c>
      <c r="H54" t="s">
        <v>285</v>
      </c>
      <c r="I54" t="s">
        <v>89</v>
      </c>
      <c r="J54" t="s">
        <v>90</v>
      </c>
      <c r="K54" t="s">
        <v>91</v>
      </c>
      <c r="L54">
        <v>2</v>
      </c>
      <c r="M54">
        <v>35000</v>
      </c>
      <c r="N54">
        <v>0.15</v>
      </c>
      <c r="O54">
        <v>59500</v>
      </c>
      <c r="P54">
        <v>54000</v>
      </c>
      <c r="Q54">
        <v>5500</v>
      </c>
      <c r="R54" t="s">
        <v>26</v>
      </c>
      <c r="S54" t="s">
        <v>10</v>
      </c>
      <c r="T54">
        <v>2025</v>
      </c>
      <c r="U54">
        <v>1</v>
      </c>
      <c r="V54" t="s">
        <v>3875</v>
      </c>
      <c r="W54" t="s">
        <v>18</v>
      </c>
      <c r="X54" t="s">
        <v>12</v>
      </c>
      <c r="Y54">
        <v>9.24</v>
      </c>
    </row>
    <row r="55" spans="1:25" x14ac:dyDescent="0.25">
      <c r="A55" t="s">
        <v>408</v>
      </c>
      <c r="B55" s="19">
        <v>45574</v>
      </c>
      <c r="C55" t="s">
        <v>409</v>
      </c>
      <c r="D55" t="s">
        <v>410</v>
      </c>
      <c r="E55" t="s">
        <v>16</v>
      </c>
      <c r="F55">
        <v>35</v>
      </c>
      <c r="G55" t="s">
        <v>284</v>
      </c>
      <c r="H55" t="s">
        <v>285</v>
      </c>
      <c r="I55" t="s">
        <v>186</v>
      </c>
      <c r="J55" t="s">
        <v>187</v>
      </c>
      <c r="K55" t="s">
        <v>91</v>
      </c>
      <c r="L55">
        <v>1</v>
      </c>
      <c r="M55">
        <v>12000</v>
      </c>
      <c r="N55">
        <v>0</v>
      </c>
      <c r="O55">
        <v>12000</v>
      </c>
      <c r="P55">
        <v>9000</v>
      </c>
      <c r="Q55">
        <v>3000</v>
      </c>
      <c r="R55" t="s">
        <v>77</v>
      </c>
      <c r="S55" t="s">
        <v>10</v>
      </c>
      <c r="T55">
        <v>2024</v>
      </c>
      <c r="U55">
        <v>10</v>
      </c>
      <c r="V55" t="s">
        <v>3870</v>
      </c>
      <c r="W55" t="s">
        <v>40</v>
      </c>
      <c r="X55" t="s">
        <v>12</v>
      </c>
      <c r="Y55">
        <v>25</v>
      </c>
    </row>
    <row r="56" spans="1:25" x14ac:dyDescent="0.25">
      <c r="A56" t="s">
        <v>411</v>
      </c>
      <c r="B56" s="19">
        <v>45407</v>
      </c>
      <c r="C56" t="s">
        <v>412</v>
      </c>
      <c r="D56" t="s">
        <v>335</v>
      </c>
      <c r="E56" t="s">
        <v>16</v>
      </c>
      <c r="F56">
        <v>58</v>
      </c>
      <c r="G56" t="s">
        <v>317</v>
      </c>
      <c r="H56" t="s">
        <v>5</v>
      </c>
      <c r="I56" t="s">
        <v>102</v>
      </c>
      <c r="J56" t="s">
        <v>103</v>
      </c>
      <c r="K56" t="s">
        <v>25</v>
      </c>
      <c r="L56">
        <v>2</v>
      </c>
      <c r="M56">
        <v>28000</v>
      </c>
      <c r="N56">
        <v>0.15</v>
      </c>
      <c r="O56">
        <v>47600</v>
      </c>
      <c r="P56">
        <v>42000</v>
      </c>
      <c r="Q56">
        <v>5600</v>
      </c>
      <c r="R56" t="s">
        <v>77</v>
      </c>
      <c r="S56" t="s">
        <v>10</v>
      </c>
      <c r="T56">
        <v>2024</v>
      </c>
      <c r="U56">
        <v>4</v>
      </c>
      <c r="V56" t="s">
        <v>3871</v>
      </c>
      <c r="W56" t="s">
        <v>11</v>
      </c>
      <c r="X56" t="s">
        <v>27</v>
      </c>
      <c r="Y56">
        <v>11.76</v>
      </c>
    </row>
    <row r="57" spans="1:25" x14ac:dyDescent="0.25">
      <c r="A57" t="s">
        <v>413</v>
      </c>
      <c r="B57" s="19">
        <v>45308</v>
      </c>
      <c r="C57" t="s">
        <v>414</v>
      </c>
      <c r="D57" t="s">
        <v>326</v>
      </c>
      <c r="E57" t="s">
        <v>16</v>
      </c>
      <c r="F57">
        <v>53</v>
      </c>
      <c r="G57" t="s">
        <v>312</v>
      </c>
      <c r="H57" t="s">
        <v>276</v>
      </c>
      <c r="I57" t="s">
        <v>89</v>
      </c>
      <c r="J57" t="s">
        <v>90</v>
      </c>
      <c r="K57" t="s">
        <v>91</v>
      </c>
      <c r="L57">
        <v>1</v>
      </c>
      <c r="M57">
        <v>35000</v>
      </c>
      <c r="N57">
        <v>0.05</v>
      </c>
      <c r="O57">
        <v>33250</v>
      </c>
      <c r="P57">
        <v>27000</v>
      </c>
      <c r="Q57">
        <v>6250</v>
      </c>
      <c r="R57" t="s">
        <v>26</v>
      </c>
      <c r="S57" t="s">
        <v>10</v>
      </c>
      <c r="T57">
        <v>2024</v>
      </c>
      <c r="U57">
        <v>1</v>
      </c>
      <c r="V57" t="s">
        <v>3875</v>
      </c>
      <c r="W57" t="s">
        <v>18</v>
      </c>
      <c r="X57" t="s">
        <v>12</v>
      </c>
      <c r="Y57">
        <v>18.8</v>
      </c>
    </row>
    <row r="58" spans="1:25" x14ac:dyDescent="0.25">
      <c r="A58" t="s">
        <v>415</v>
      </c>
      <c r="B58" s="19">
        <v>45326</v>
      </c>
      <c r="C58" t="s">
        <v>416</v>
      </c>
      <c r="D58" t="s">
        <v>417</v>
      </c>
      <c r="E58" t="s">
        <v>16</v>
      </c>
      <c r="F58">
        <v>29</v>
      </c>
      <c r="G58" t="s">
        <v>407</v>
      </c>
      <c r="H58" t="s">
        <v>285</v>
      </c>
      <c r="I58" t="s">
        <v>74</v>
      </c>
      <c r="J58" t="s">
        <v>75</v>
      </c>
      <c r="K58" t="s">
        <v>76</v>
      </c>
      <c r="L58">
        <v>2</v>
      </c>
      <c r="M58">
        <v>550</v>
      </c>
      <c r="N58">
        <v>0.05</v>
      </c>
      <c r="O58">
        <v>1045</v>
      </c>
      <c r="P58">
        <v>900</v>
      </c>
      <c r="Q58">
        <v>145</v>
      </c>
      <c r="R58" t="s">
        <v>17</v>
      </c>
      <c r="S58" t="s">
        <v>10</v>
      </c>
      <c r="T58">
        <v>2024</v>
      </c>
      <c r="U58">
        <v>2</v>
      </c>
      <c r="V58" t="s">
        <v>3869</v>
      </c>
      <c r="W58" t="s">
        <v>18</v>
      </c>
      <c r="X58" t="s">
        <v>19</v>
      </c>
      <c r="Y58">
        <v>13.88</v>
      </c>
    </row>
    <row r="59" spans="1:25" x14ac:dyDescent="0.25">
      <c r="A59" t="s">
        <v>418</v>
      </c>
      <c r="B59" s="19">
        <v>45341</v>
      </c>
      <c r="C59" t="s">
        <v>419</v>
      </c>
      <c r="D59" t="s">
        <v>420</v>
      </c>
      <c r="E59" t="s">
        <v>3</v>
      </c>
      <c r="F59">
        <v>24</v>
      </c>
      <c r="G59" t="s">
        <v>263</v>
      </c>
      <c r="H59" t="s">
        <v>5</v>
      </c>
      <c r="I59" t="s">
        <v>89</v>
      </c>
      <c r="J59" t="s">
        <v>90</v>
      </c>
      <c r="K59" t="s">
        <v>91</v>
      </c>
      <c r="L59">
        <v>1</v>
      </c>
      <c r="M59">
        <v>35000</v>
      </c>
      <c r="N59">
        <v>0.15</v>
      </c>
      <c r="O59">
        <v>29750</v>
      </c>
      <c r="P59">
        <v>27000</v>
      </c>
      <c r="Q59">
        <v>2750</v>
      </c>
      <c r="R59" t="s">
        <v>9</v>
      </c>
      <c r="S59" t="s">
        <v>10</v>
      </c>
      <c r="T59">
        <v>2024</v>
      </c>
      <c r="U59">
        <v>2</v>
      </c>
      <c r="V59" t="s">
        <v>3869</v>
      </c>
      <c r="W59" t="s">
        <v>18</v>
      </c>
      <c r="X59" t="s">
        <v>12</v>
      </c>
      <c r="Y59">
        <v>9.24</v>
      </c>
    </row>
    <row r="60" spans="1:25" x14ac:dyDescent="0.25">
      <c r="A60" t="s">
        <v>421</v>
      </c>
      <c r="B60" s="19">
        <v>45531</v>
      </c>
      <c r="C60" t="s">
        <v>422</v>
      </c>
      <c r="D60" t="s">
        <v>423</v>
      </c>
      <c r="E60" t="s">
        <v>3</v>
      </c>
      <c r="F60">
        <v>58</v>
      </c>
      <c r="G60" t="s">
        <v>275</v>
      </c>
      <c r="H60" t="s">
        <v>276</v>
      </c>
      <c r="I60" t="s">
        <v>127</v>
      </c>
      <c r="J60" t="s">
        <v>128</v>
      </c>
      <c r="K60" t="s">
        <v>58</v>
      </c>
      <c r="L60">
        <v>2</v>
      </c>
      <c r="M60">
        <v>3000</v>
      </c>
      <c r="N60">
        <v>0.05</v>
      </c>
      <c r="O60">
        <v>5700</v>
      </c>
      <c r="P60">
        <v>4200</v>
      </c>
      <c r="Q60">
        <v>1500</v>
      </c>
      <c r="R60" t="s">
        <v>26</v>
      </c>
      <c r="S60" t="s">
        <v>10</v>
      </c>
      <c r="T60">
        <v>2024</v>
      </c>
      <c r="U60">
        <v>8</v>
      </c>
      <c r="V60" t="s">
        <v>3867</v>
      </c>
      <c r="W60" t="s">
        <v>33</v>
      </c>
      <c r="X60" t="s">
        <v>12</v>
      </c>
      <c r="Y60">
        <v>26.32</v>
      </c>
    </row>
    <row r="61" spans="1:25" x14ac:dyDescent="0.25">
      <c r="A61" t="s">
        <v>424</v>
      </c>
      <c r="B61" s="19">
        <v>45349</v>
      </c>
      <c r="C61" t="s">
        <v>425</v>
      </c>
      <c r="D61" t="s">
        <v>426</v>
      </c>
      <c r="E61" t="s">
        <v>3</v>
      </c>
      <c r="F61">
        <v>33</v>
      </c>
      <c r="G61" t="s">
        <v>407</v>
      </c>
      <c r="H61" t="s">
        <v>285</v>
      </c>
      <c r="I61" t="s">
        <v>176</v>
      </c>
      <c r="J61" t="s">
        <v>177</v>
      </c>
      <c r="K61" t="s">
        <v>25</v>
      </c>
      <c r="L61">
        <v>1</v>
      </c>
      <c r="M61">
        <v>22000</v>
      </c>
      <c r="N61">
        <v>0</v>
      </c>
      <c r="O61">
        <v>22000</v>
      </c>
      <c r="P61">
        <v>16500</v>
      </c>
      <c r="Q61">
        <v>5500</v>
      </c>
      <c r="R61" t="s">
        <v>17</v>
      </c>
      <c r="S61" t="s">
        <v>10</v>
      </c>
      <c r="T61">
        <v>2024</v>
      </c>
      <c r="U61">
        <v>2</v>
      </c>
      <c r="V61" t="s">
        <v>3869</v>
      </c>
      <c r="W61" t="s">
        <v>18</v>
      </c>
      <c r="X61" t="s">
        <v>12</v>
      </c>
      <c r="Y61">
        <v>25</v>
      </c>
    </row>
    <row r="62" spans="1:25" x14ac:dyDescent="0.25">
      <c r="A62" t="s">
        <v>427</v>
      </c>
      <c r="B62" s="19">
        <v>45881</v>
      </c>
      <c r="C62" t="s">
        <v>428</v>
      </c>
      <c r="D62" t="s">
        <v>36</v>
      </c>
      <c r="E62" t="s">
        <v>3</v>
      </c>
      <c r="F62">
        <v>45</v>
      </c>
      <c r="G62" t="s">
        <v>275</v>
      </c>
      <c r="H62" t="s">
        <v>276</v>
      </c>
      <c r="I62" t="s">
        <v>68</v>
      </c>
      <c r="J62" t="s">
        <v>69</v>
      </c>
      <c r="K62" t="s">
        <v>39</v>
      </c>
      <c r="L62">
        <v>1</v>
      </c>
      <c r="M62">
        <v>3500</v>
      </c>
      <c r="N62">
        <v>0.1</v>
      </c>
      <c r="O62">
        <v>3150</v>
      </c>
      <c r="P62">
        <v>2300</v>
      </c>
      <c r="Q62">
        <v>850</v>
      </c>
      <c r="R62" t="s">
        <v>17</v>
      </c>
      <c r="S62" t="s">
        <v>10</v>
      </c>
      <c r="T62">
        <v>2025</v>
      </c>
      <c r="U62">
        <v>8</v>
      </c>
      <c r="V62" t="s">
        <v>3867</v>
      </c>
      <c r="W62" t="s">
        <v>33</v>
      </c>
      <c r="X62" t="s">
        <v>27</v>
      </c>
      <c r="Y62">
        <v>26.98</v>
      </c>
    </row>
    <row r="63" spans="1:25" x14ac:dyDescent="0.25">
      <c r="A63" t="s">
        <v>429</v>
      </c>
      <c r="B63" s="19">
        <v>45620</v>
      </c>
      <c r="C63" t="s">
        <v>430</v>
      </c>
      <c r="D63" t="s">
        <v>431</v>
      </c>
      <c r="E63" t="s">
        <v>3</v>
      </c>
      <c r="F63">
        <v>58</v>
      </c>
      <c r="G63" t="s">
        <v>407</v>
      </c>
      <c r="H63" t="s">
        <v>285</v>
      </c>
      <c r="I63" t="s">
        <v>89</v>
      </c>
      <c r="J63" t="s">
        <v>90</v>
      </c>
      <c r="K63" t="s">
        <v>91</v>
      </c>
      <c r="L63">
        <v>2</v>
      </c>
      <c r="M63">
        <v>35000</v>
      </c>
      <c r="N63">
        <v>0.2</v>
      </c>
      <c r="O63">
        <v>56000</v>
      </c>
      <c r="P63">
        <v>54000</v>
      </c>
      <c r="Q63">
        <v>2000</v>
      </c>
      <c r="R63" t="s">
        <v>26</v>
      </c>
      <c r="S63" t="s">
        <v>10</v>
      </c>
      <c r="T63">
        <v>2024</v>
      </c>
      <c r="U63">
        <v>11</v>
      </c>
      <c r="V63" t="s">
        <v>3874</v>
      </c>
      <c r="W63" t="s">
        <v>40</v>
      </c>
      <c r="X63" t="s">
        <v>27</v>
      </c>
      <c r="Y63">
        <v>3.57</v>
      </c>
    </row>
    <row r="64" spans="1:25" x14ac:dyDescent="0.25">
      <c r="A64" t="s">
        <v>432</v>
      </c>
      <c r="B64" s="19">
        <v>45968</v>
      </c>
      <c r="C64" t="s">
        <v>278</v>
      </c>
      <c r="D64" t="s">
        <v>279</v>
      </c>
      <c r="E64" t="s">
        <v>3</v>
      </c>
      <c r="F64">
        <v>51</v>
      </c>
      <c r="G64" t="s">
        <v>280</v>
      </c>
      <c r="H64" t="s">
        <v>270</v>
      </c>
      <c r="I64" t="s">
        <v>105</v>
      </c>
      <c r="J64" t="s">
        <v>106</v>
      </c>
      <c r="K64" t="s">
        <v>76</v>
      </c>
      <c r="L64">
        <v>1</v>
      </c>
      <c r="M64">
        <v>450</v>
      </c>
      <c r="N64">
        <v>0.1</v>
      </c>
      <c r="O64">
        <v>405</v>
      </c>
      <c r="P64">
        <v>330</v>
      </c>
      <c r="Q64">
        <v>75</v>
      </c>
      <c r="R64" t="s">
        <v>26</v>
      </c>
      <c r="S64" t="s">
        <v>10</v>
      </c>
      <c r="T64">
        <v>2025</v>
      </c>
      <c r="U64">
        <v>11</v>
      </c>
      <c r="V64" t="s">
        <v>3874</v>
      </c>
      <c r="W64" t="s">
        <v>40</v>
      </c>
      <c r="X64" t="s">
        <v>12</v>
      </c>
      <c r="Y64">
        <v>18.52</v>
      </c>
    </row>
    <row r="65" spans="1:25" x14ac:dyDescent="0.25">
      <c r="A65" t="s">
        <v>433</v>
      </c>
      <c r="B65" s="19">
        <v>45354</v>
      </c>
      <c r="C65" t="s">
        <v>434</v>
      </c>
      <c r="D65" t="s">
        <v>435</v>
      </c>
      <c r="E65" t="s">
        <v>16</v>
      </c>
      <c r="F65">
        <v>26</v>
      </c>
      <c r="G65" t="s">
        <v>280</v>
      </c>
      <c r="H65" t="s">
        <v>270</v>
      </c>
      <c r="I65" t="s">
        <v>127</v>
      </c>
      <c r="J65" t="s">
        <v>128</v>
      </c>
      <c r="K65" t="s">
        <v>58</v>
      </c>
      <c r="L65">
        <v>1</v>
      </c>
      <c r="M65">
        <v>3000</v>
      </c>
      <c r="N65">
        <v>0.2</v>
      </c>
      <c r="O65">
        <v>2400</v>
      </c>
      <c r="P65">
        <v>2100</v>
      </c>
      <c r="Q65">
        <v>300</v>
      </c>
      <c r="R65" t="s">
        <v>77</v>
      </c>
      <c r="S65" t="s">
        <v>10</v>
      </c>
      <c r="T65">
        <v>2024</v>
      </c>
      <c r="U65">
        <v>3</v>
      </c>
      <c r="V65" t="s">
        <v>3864</v>
      </c>
      <c r="W65" t="s">
        <v>18</v>
      </c>
      <c r="X65" t="s">
        <v>27</v>
      </c>
      <c r="Y65">
        <v>12.5</v>
      </c>
    </row>
    <row r="66" spans="1:25" x14ac:dyDescent="0.25">
      <c r="A66" t="s">
        <v>436</v>
      </c>
      <c r="B66" s="19">
        <v>45471</v>
      </c>
      <c r="C66" t="s">
        <v>437</v>
      </c>
      <c r="D66" t="s">
        <v>438</v>
      </c>
      <c r="E66" t="s">
        <v>16</v>
      </c>
      <c r="F66">
        <v>37</v>
      </c>
      <c r="G66" t="s">
        <v>312</v>
      </c>
      <c r="H66" t="s">
        <v>276</v>
      </c>
      <c r="I66" t="s">
        <v>51</v>
      </c>
      <c r="J66" t="s">
        <v>52</v>
      </c>
      <c r="K66" t="s">
        <v>8</v>
      </c>
      <c r="L66">
        <v>1</v>
      </c>
      <c r="M66">
        <v>4500</v>
      </c>
      <c r="N66">
        <v>0.1</v>
      </c>
      <c r="O66">
        <v>4050</v>
      </c>
      <c r="P66">
        <v>3200</v>
      </c>
      <c r="Q66">
        <v>850</v>
      </c>
      <c r="R66" t="s">
        <v>9</v>
      </c>
      <c r="S66" t="s">
        <v>10</v>
      </c>
      <c r="T66">
        <v>2024</v>
      </c>
      <c r="U66">
        <v>6</v>
      </c>
      <c r="V66" t="s">
        <v>3868</v>
      </c>
      <c r="W66" t="s">
        <v>11</v>
      </c>
      <c r="X66" t="s">
        <v>12</v>
      </c>
      <c r="Y66">
        <v>20.99</v>
      </c>
    </row>
    <row r="67" spans="1:25" x14ac:dyDescent="0.25">
      <c r="A67" t="s">
        <v>439</v>
      </c>
      <c r="B67" s="19">
        <v>45340</v>
      </c>
      <c r="C67" t="s">
        <v>440</v>
      </c>
      <c r="D67" t="s">
        <v>441</v>
      </c>
      <c r="E67" t="s">
        <v>3</v>
      </c>
      <c r="F67">
        <v>43</v>
      </c>
      <c r="G67" t="s">
        <v>275</v>
      </c>
      <c r="H67" t="s">
        <v>276</v>
      </c>
      <c r="I67" t="s">
        <v>264</v>
      </c>
      <c r="J67" t="s">
        <v>265</v>
      </c>
      <c r="K67" t="s">
        <v>46</v>
      </c>
      <c r="L67">
        <v>2</v>
      </c>
      <c r="M67">
        <v>800</v>
      </c>
      <c r="N67">
        <v>0</v>
      </c>
      <c r="O67">
        <v>1600</v>
      </c>
      <c r="P67">
        <v>1000</v>
      </c>
      <c r="Q67">
        <v>600</v>
      </c>
      <c r="R67" t="s">
        <v>77</v>
      </c>
      <c r="S67" t="s">
        <v>10</v>
      </c>
      <c r="T67">
        <v>2024</v>
      </c>
      <c r="U67">
        <v>2</v>
      </c>
      <c r="V67" t="s">
        <v>3869</v>
      </c>
      <c r="W67" t="s">
        <v>18</v>
      </c>
      <c r="X67" t="s">
        <v>12</v>
      </c>
      <c r="Y67">
        <v>37.5</v>
      </c>
    </row>
    <row r="68" spans="1:25" x14ac:dyDescent="0.25">
      <c r="A68" t="s">
        <v>442</v>
      </c>
      <c r="B68" s="19">
        <v>45829</v>
      </c>
      <c r="C68" t="s">
        <v>378</v>
      </c>
      <c r="D68" t="s">
        <v>379</v>
      </c>
      <c r="E68" t="s">
        <v>3</v>
      </c>
      <c r="F68">
        <v>30</v>
      </c>
      <c r="G68" t="s">
        <v>263</v>
      </c>
      <c r="H68" t="s">
        <v>5</v>
      </c>
      <c r="I68" t="s">
        <v>68</v>
      </c>
      <c r="J68" t="s">
        <v>69</v>
      </c>
      <c r="K68" t="s">
        <v>39</v>
      </c>
      <c r="L68">
        <v>1</v>
      </c>
      <c r="M68">
        <v>3500</v>
      </c>
      <c r="N68">
        <v>0</v>
      </c>
      <c r="O68">
        <v>3500</v>
      </c>
      <c r="P68">
        <v>2300</v>
      </c>
      <c r="Q68">
        <v>1200</v>
      </c>
      <c r="R68" t="s">
        <v>9</v>
      </c>
      <c r="S68" t="s">
        <v>10</v>
      </c>
      <c r="T68">
        <v>2025</v>
      </c>
      <c r="U68">
        <v>6</v>
      </c>
      <c r="V68" t="s">
        <v>3868</v>
      </c>
      <c r="W68" t="s">
        <v>11</v>
      </c>
      <c r="X68" t="s">
        <v>19</v>
      </c>
      <c r="Y68">
        <v>34.29</v>
      </c>
    </row>
    <row r="69" spans="1:25" x14ac:dyDescent="0.25">
      <c r="A69" t="s">
        <v>443</v>
      </c>
      <c r="B69" s="19">
        <v>45599</v>
      </c>
      <c r="C69" t="s">
        <v>444</v>
      </c>
      <c r="D69" t="s">
        <v>445</v>
      </c>
      <c r="E69" t="s">
        <v>16</v>
      </c>
      <c r="F69">
        <v>55</v>
      </c>
      <c r="G69" t="s">
        <v>312</v>
      </c>
      <c r="H69" t="s">
        <v>276</v>
      </c>
      <c r="I69" t="s">
        <v>95</v>
      </c>
      <c r="J69" t="s">
        <v>96</v>
      </c>
      <c r="K69" t="s">
        <v>46</v>
      </c>
      <c r="L69">
        <v>1</v>
      </c>
      <c r="M69">
        <v>600</v>
      </c>
      <c r="N69">
        <v>0</v>
      </c>
      <c r="O69">
        <v>600</v>
      </c>
      <c r="P69">
        <v>380</v>
      </c>
      <c r="Q69">
        <v>220</v>
      </c>
      <c r="R69" t="s">
        <v>26</v>
      </c>
      <c r="S69" t="s">
        <v>10</v>
      </c>
      <c r="T69">
        <v>2024</v>
      </c>
      <c r="U69">
        <v>11</v>
      </c>
      <c r="V69" t="s">
        <v>3874</v>
      </c>
      <c r="W69" t="s">
        <v>40</v>
      </c>
      <c r="X69" t="s">
        <v>19</v>
      </c>
      <c r="Y69">
        <v>36.67</v>
      </c>
    </row>
    <row r="70" spans="1:25" x14ac:dyDescent="0.25">
      <c r="A70" t="s">
        <v>446</v>
      </c>
      <c r="B70" s="19">
        <v>45538</v>
      </c>
      <c r="C70" t="s">
        <v>447</v>
      </c>
      <c r="D70" t="s">
        <v>448</v>
      </c>
      <c r="E70" t="s">
        <v>16</v>
      </c>
      <c r="F70">
        <v>21</v>
      </c>
      <c r="G70" t="s">
        <v>275</v>
      </c>
      <c r="H70" t="s">
        <v>276</v>
      </c>
      <c r="I70" t="s">
        <v>89</v>
      </c>
      <c r="J70" t="s">
        <v>90</v>
      </c>
      <c r="K70" t="s">
        <v>91</v>
      </c>
      <c r="L70">
        <v>1</v>
      </c>
      <c r="M70">
        <v>35000</v>
      </c>
      <c r="N70">
        <v>0.15</v>
      </c>
      <c r="O70">
        <v>29750</v>
      </c>
      <c r="P70">
        <v>27000</v>
      </c>
      <c r="Q70">
        <v>2750</v>
      </c>
      <c r="R70" t="s">
        <v>26</v>
      </c>
      <c r="S70" t="s">
        <v>10</v>
      </c>
      <c r="T70">
        <v>2024</v>
      </c>
      <c r="U70">
        <v>9</v>
      </c>
      <c r="V70" t="s">
        <v>3873</v>
      </c>
      <c r="W70" t="s">
        <v>33</v>
      </c>
      <c r="X70" t="s">
        <v>27</v>
      </c>
      <c r="Y70">
        <v>9.24</v>
      </c>
    </row>
    <row r="71" spans="1:25" x14ac:dyDescent="0.25">
      <c r="A71" t="s">
        <v>449</v>
      </c>
      <c r="B71" s="19">
        <v>45766</v>
      </c>
      <c r="C71" t="s">
        <v>450</v>
      </c>
      <c r="D71" t="s">
        <v>451</v>
      </c>
      <c r="E71" t="s">
        <v>16</v>
      </c>
      <c r="F71">
        <v>53</v>
      </c>
      <c r="G71" t="s">
        <v>284</v>
      </c>
      <c r="H71" t="s">
        <v>285</v>
      </c>
      <c r="I71" t="s">
        <v>102</v>
      </c>
      <c r="J71" t="s">
        <v>103</v>
      </c>
      <c r="K71" t="s">
        <v>25</v>
      </c>
      <c r="L71">
        <v>2</v>
      </c>
      <c r="M71">
        <v>28000</v>
      </c>
      <c r="N71">
        <v>0.05</v>
      </c>
      <c r="O71">
        <v>-53200</v>
      </c>
      <c r="P71">
        <v>42000</v>
      </c>
      <c r="Q71">
        <v>-11200</v>
      </c>
      <c r="R71" t="s">
        <v>17</v>
      </c>
      <c r="S71" t="s">
        <v>287</v>
      </c>
      <c r="T71">
        <v>2025</v>
      </c>
      <c r="U71">
        <v>4</v>
      </c>
      <c r="V71" t="s">
        <v>3871</v>
      </c>
      <c r="W71" t="s">
        <v>11</v>
      </c>
      <c r="X71" t="s">
        <v>19</v>
      </c>
      <c r="Y71">
        <v>21.05</v>
      </c>
    </row>
    <row r="72" spans="1:25" x14ac:dyDescent="0.25">
      <c r="A72" t="s">
        <v>452</v>
      </c>
      <c r="B72" s="19">
        <v>45862</v>
      </c>
      <c r="C72" t="s">
        <v>453</v>
      </c>
      <c r="D72" t="s">
        <v>454</v>
      </c>
      <c r="E72" t="s">
        <v>3</v>
      </c>
      <c r="F72">
        <v>45</v>
      </c>
      <c r="G72" t="s">
        <v>317</v>
      </c>
      <c r="H72" t="s">
        <v>5</v>
      </c>
      <c r="I72" t="s">
        <v>105</v>
      </c>
      <c r="J72" t="s">
        <v>106</v>
      </c>
      <c r="K72" t="s">
        <v>76</v>
      </c>
      <c r="L72">
        <v>1</v>
      </c>
      <c r="M72">
        <v>450</v>
      </c>
      <c r="N72">
        <v>0.1</v>
      </c>
      <c r="O72">
        <v>405</v>
      </c>
      <c r="P72">
        <v>330</v>
      </c>
      <c r="Q72">
        <v>75</v>
      </c>
      <c r="R72" t="s">
        <v>26</v>
      </c>
      <c r="S72" t="s">
        <v>10</v>
      </c>
      <c r="T72">
        <v>2025</v>
      </c>
      <c r="U72">
        <v>7</v>
      </c>
      <c r="V72" t="s">
        <v>3866</v>
      </c>
      <c r="W72" t="s">
        <v>33</v>
      </c>
      <c r="X72" t="s">
        <v>12</v>
      </c>
      <c r="Y72">
        <v>18.52</v>
      </c>
    </row>
    <row r="73" spans="1:25" x14ac:dyDescent="0.25">
      <c r="A73" t="s">
        <v>455</v>
      </c>
      <c r="B73" s="19">
        <v>45500</v>
      </c>
      <c r="C73" t="s">
        <v>456</v>
      </c>
      <c r="D73" t="s">
        <v>457</v>
      </c>
      <c r="E73" t="s">
        <v>16</v>
      </c>
      <c r="F73">
        <v>21</v>
      </c>
      <c r="G73" t="s">
        <v>275</v>
      </c>
      <c r="H73" t="s">
        <v>276</v>
      </c>
      <c r="I73" t="s">
        <v>68</v>
      </c>
      <c r="J73" t="s">
        <v>69</v>
      </c>
      <c r="K73" t="s">
        <v>39</v>
      </c>
      <c r="L73">
        <v>1</v>
      </c>
      <c r="M73">
        <v>3500</v>
      </c>
      <c r="N73">
        <v>0.15</v>
      </c>
      <c r="O73">
        <v>0</v>
      </c>
      <c r="P73">
        <v>2300</v>
      </c>
      <c r="Q73">
        <v>0</v>
      </c>
      <c r="R73" t="s">
        <v>17</v>
      </c>
      <c r="S73" t="s">
        <v>291</v>
      </c>
      <c r="T73">
        <v>2024</v>
      </c>
      <c r="U73">
        <v>7</v>
      </c>
      <c r="V73" t="s">
        <v>3866</v>
      </c>
      <c r="W73" t="s">
        <v>33</v>
      </c>
      <c r="X73" t="s">
        <v>19</v>
      </c>
      <c r="Y73">
        <v>0</v>
      </c>
    </row>
    <row r="74" spans="1:25" x14ac:dyDescent="0.25">
      <c r="A74" t="s">
        <v>458</v>
      </c>
      <c r="B74" s="19">
        <v>45671</v>
      </c>
      <c r="C74" t="s">
        <v>459</v>
      </c>
      <c r="D74" t="s">
        <v>460</v>
      </c>
      <c r="E74" t="s">
        <v>3</v>
      </c>
      <c r="F74">
        <v>31</v>
      </c>
      <c r="G74" t="s">
        <v>269</v>
      </c>
      <c r="H74" t="s">
        <v>270</v>
      </c>
      <c r="I74" t="s">
        <v>65</v>
      </c>
      <c r="J74" t="s">
        <v>66</v>
      </c>
      <c r="K74" t="s">
        <v>25</v>
      </c>
      <c r="L74">
        <v>1</v>
      </c>
      <c r="M74">
        <v>2500</v>
      </c>
      <c r="N74">
        <v>0.15</v>
      </c>
      <c r="O74">
        <v>2125</v>
      </c>
      <c r="P74">
        <v>1600</v>
      </c>
      <c r="Q74">
        <v>525</v>
      </c>
      <c r="R74" t="s">
        <v>17</v>
      </c>
      <c r="S74" t="s">
        <v>10</v>
      </c>
      <c r="T74">
        <v>2025</v>
      </c>
      <c r="U74">
        <v>1</v>
      </c>
      <c r="V74" t="s">
        <v>3875</v>
      </c>
      <c r="W74" t="s">
        <v>18</v>
      </c>
      <c r="X74" t="s">
        <v>19</v>
      </c>
      <c r="Y74">
        <v>24.71</v>
      </c>
    </row>
    <row r="75" spans="1:25" x14ac:dyDescent="0.25">
      <c r="A75" t="s">
        <v>461</v>
      </c>
      <c r="B75" s="19">
        <v>45344</v>
      </c>
      <c r="C75" t="s">
        <v>342</v>
      </c>
      <c r="D75" t="s">
        <v>343</v>
      </c>
      <c r="E75" t="s">
        <v>16</v>
      </c>
      <c r="F75">
        <v>57</v>
      </c>
      <c r="G75" t="s">
        <v>290</v>
      </c>
      <c r="H75" t="s">
        <v>276</v>
      </c>
      <c r="I75" t="s">
        <v>37</v>
      </c>
      <c r="J75" t="s">
        <v>38</v>
      </c>
      <c r="K75" t="s">
        <v>39</v>
      </c>
      <c r="L75">
        <v>2</v>
      </c>
      <c r="M75">
        <v>900</v>
      </c>
      <c r="N75">
        <v>0.15</v>
      </c>
      <c r="O75">
        <v>1530</v>
      </c>
      <c r="P75">
        <v>1100</v>
      </c>
      <c r="Q75">
        <v>430</v>
      </c>
      <c r="R75" t="s">
        <v>26</v>
      </c>
      <c r="S75" t="s">
        <v>10</v>
      </c>
      <c r="T75">
        <v>2024</v>
      </c>
      <c r="U75">
        <v>2</v>
      </c>
      <c r="V75" t="s">
        <v>3869</v>
      </c>
      <c r="W75" t="s">
        <v>18</v>
      </c>
      <c r="X75" t="s">
        <v>19</v>
      </c>
      <c r="Y75">
        <v>28.1</v>
      </c>
    </row>
    <row r="76" spans="1:25" x14ac:dyDescent="0.25">
      <c r="A76" t="s">
        <v>462</v>
      </c>
      <c r="B76" s="19">
        <v>45332</v>
      </c>
      <c r="C76" t="s">
        <v>463</v>
      </c>
      <c r="D76" t="s">
        <v>464</v>
      </c>
      <c r="E76" t="s">
        <v>3</v>
      </c>
      <c r="F76">
        <v>25</v>
      </c>
      <c r="G76" t="s">
        <v>407</v>
      </c>
      <c r="H76" t="s">
        <v>285</v>
      </c>
      <c r="I76" t="s">
        <v>65</v>
      </c>
      <c r="J76" t="s">
        <v>66</v>
      </c>
      <c r="K76" t="s">
        <v>25</v>
      </c>
      <c r="L76">
        <v>2</v>
      </c>
      <c r="M76">
        <v>2500</v>
      </c>
      <c r="N76">
        <v>0</v>
      </c>
      <c r="O76">
        <v>5000</v>
      </c>
      <c r="P76">
        <v>3200</v>
      </c>
      <c r="Q76">
        <v>1800</v>
      </c>
      <c r="R76" t="s">
        <v>26</v>
      </c>
      <c r="S76" t="s">
        <v>10</v>
      </c>
      <c r="T76">
        <v>2024</v>
      </c>
      <c r="U76">
        <v>2</v>
      </c>
      <c r="V76" t="s">
        <v>3869</v>
      </c>
      <c r="W76" t="s">
        <v>18</v>
      </c>
      <c r="X76" t="s">
        <v>12</v>
      </c>
      <c r="Y76">
        <v>36</v>
      </c>
    </row>
    <row r="77" spans="1:25" x14ac:dyDescent="0.25">
      <c r="A77" t="s">
        <v>465</v>
      </c>
      <c r="B77" s="19">
        <v>45979</v>
      </c>
      <c r="C77" t="s">
        <v>399</v>
      </c>
      <c r="D77" t="s">
        <v>15</v>
      </c>
      <c r="E77" t="s">
        <v>3</v>
      </c>
      <c r="F77">
        <v>24</v>
      </c>
      <c r="G77" t="s">
        <v>269</v>
      </c>
      <c r="H77" t="s">
        <v>270</v>
      </c>
      <c r="I77" t="s">
        <v>127</v>
      </c>
      <c r="J77" t="s">
        <v>128</v>
      </c>
      <c r="K77" t="s">
        <v>58</v>
      </c>
      <c r="L77">
        <v>1</v>
      </c>
      <c r="M77">
        <v>3000</v>
      </c>
      <c r="N77">
        <v>0.15</v>
      </c>
      <c r="O77">
        <v>2550</v>
      </c>
      <c r="P77">
        <v>2100</v>
      </c>
      <c r="Q77">
        <v>450</v>
      </c>
      <c r="R77" t="s">
        <v>26</v>
      </c>
      <c r="S77" t="s">
        <v>10</v>
      </c>
      <c r="T77">
        <v>2025</v>
      </c>
      <c r="U77">
        <v>11</v>
      </c>
      <c r="V77" t="s">
        <v>3874</v>
      </c>
      <c r="W77" t="s">
        <v>40</v>
      </c>
      <c r="X77" t="s">
        <v>12</v>
      </c>
      <c r="Y77">
        <v>17.649999999999999</v>
      </c>
    </row>
    <row r="78" spans="1:25" x14ac:dyDescent="0.25">
      <c r="A78" t="s">
        <v>466</v>
      </c>
      <c r="B78" s="19">
        <v>45632</v>
      </c>
      <c r="C78" t="s">
        <v>467</v>
      </c>
      <c r="D78" t="s">
        <v>468</v>
      </c>
      <c r="E78" t="s">
        <v>3</v>
      </c>
      <c r="F78">
        <v>23</v>
      </c>
      <c r="G78" t="s">
        <v>290</v>
      </c>
      <c r="H78" t="s">
        <v>276</v>
      </c>
      <c r="I78" t="s">
        <v>344</v>
      </c>
      <c r="J78" t="s">
        <v>345</v>
      </c>
      <c r="K78" t="s">
        <v>39</v>
      </c>
      <c r="L78">
        <v>2</v>
      </c>
      <c r="M78">
        <v>2200</v>
      </c>
      <c r="N78">
        <v>0.1</v>
      </c>
      <c r="O78">
        <v>3960</v>
      </c>
      <c r="P78">
        <v>2800</v>
      </c>
      <c r="Q78">
        <v>1160</v>
      </c>
      <c r="R78" t="s">
        <v>98</v>
      </c>
      <c r="S78" t="s">
        <v>10</v>
      </c>
      <c r="T78">
        <v>2024</v>
      </c>
      <c r="U78">
        <v>12</v>
      </c>
      <c r="V78" t="s">
        <v>3872</v>
      </c>
      <c r="W78" t="s">
        <v>40</v>
      </c>
      <c r="X78" t="s">
        <v>12</v>
      </c>
      <c r="Y78">
        <v>29.29</v>
      </c>
    </row>
    <row r="79" spans="1:25" x14ac:dyDescent="0.25">
      <c r="A79" t="s">
        <v>469</v>
      </c>
      <c r="B79" s="19">
        <v>45486</v>
      </c>
      <c r="C79" t="s">
        <v>470</v>
      </c>
      <c r="D79" t="s">
        <v>471</v>
      </c>
      <c r="E79" t="s">
        <v>3</v>
      </c>
      <c r="F79">
        <v>20</v>
      </c>
      <c r="G79" t="s">
        <v>290</v>
      </c>
      <c r="H79" t="s">
        <v>276</v>
      </c>
      <c r="I79" t="s">
        <v>31</v>
      </c>
      <c r="J79" t="s">
        <v>32</v>
      </c>
      <c r="K79" t="s">
        <v>25</v>
      </c>
      <c r="L79">
        <v>1</v>
      </c>
      <c r="M79">
        <v>5000</v>
      </c>
      <c r="N79">
        <v>0</v>
      </c>
      <c r="O79">
        <v>5000</v>
      </c>
      <c r="P79">
        <v>3500</v>
      </c>
      <c r="Q79">
        <v>1500</v>
      </c>
      <c r="R79" t="s">
        <v>9</v>
      </c>
      <c r="S79" t="s">
        <v>10</v>
      </c>
      <c r="T79">
        <v>2024</v>
      </c>
      <c r="U79">
        <v>7</v>
      </c>
      <c r="V79" t="s">
        <v>3866</v>
      </c>
      <c r="W79" t="s">
        <v>33</v>
      </c>
      <c r="X79" t="s">
        <v>27</v>
      </c>
      <c r="Y79">
        <v>30</v>
      </c>
    </row>
    <row r="80" spans="1:25" x14ac:dyDescent="0.25">
      <c r="A80" t="s">
        <v>472</v>
      </c>
      <c r="B80" s="19">
        <v>45540</v>
      </c>
      <c r="C80" t="s">
        <v>473</v>
      </c>
      <c r="D80" t="s">
        <v>474</v>
      </c>
      <c r="E80" t="s">
        <v>3</v>
      </c>
      <c r="F80">
        <v>58</v>
      </c>
      <c r="G80" t="s">
        <v>339</v>
      </c>
      <c r="H80" t="s">
        <v>285</v>
      </c>
      <c r="I80" t="s">
        <v>109</v>
      </c>
      <c r="J80" t="s">
        <v>110</v>
      </c>
      <c r="K80" t="s">
        <v>8</v>
      </c>
      <c r="L80">
        <v>1</v>
      </c>
      <c r="M80">
        <v>4000</v>
      </c>
      <c r="N80">
        <v>0.15</v>
      </c>
      <c r="O80">
        <v>3400</v>
      </c>
      <c r="P80">
        <v>2900</v>
      </c>
      <c r="Q80">
        <v>500</v>
      </c>
      <c r="R80" t="s">
        <v>17</v>
      </c>
      <c r="S80" t="s">
        <v>10</v>
      </c>
      <c r="T80">
        <v>2024</v>
      </c>
      <c r="U80">
        <v>9</v>
      </c>
      <c r="V80" t="s">
        <v>3873</v>
      </c>
      <c r="W80" t="s">
        <v>33</v>
      </c>
      <c r="X80" t="s">
        <v>19</v>
      </c>
      <c r="Y80">
        <v>14.71</v>
      </c>
    </row>
    <row r="81" spans="1:25" x14ac:dyDescent="0.25">
      <c r="A81" t="s">
        <v>475</v>
      </c>
      <c r="B81" s="19">
        <v>45537</v>
      </c>
      <c r="C81" t="s">
        <v>476</v>
      </c>
      <c r="D81" t="s">
        <v>477</v>
      </c>
      <c r="E81" t="s">
        <v>16</v>
      </c>
      <c r="F81">
        <v>46</v>
      </c>
      <c r="G81" t="s">
        <v>280</v>
      </c>
      <c r="H81" t="s">
        <v>270</v>
      </c>
      <c r="I81" t="s">
        <v>127</v>
      </c>
      <c r="J81" t="s">
        <v>128</v>
      </c>
      <c r="K81" t="s">
        <v>58</v>
      </c>
      <c r="L81">
        <v>4</v>
      </c>
      <c r="M81">
        <v>3000</v>
      </c>
      <c r="N81">
        <v>0.05</v>
      </c>
      <c r="O81">
        <v>11400</v>
      </c>
      <c r="P81">
        <v>8400</v>
      </c>
      <c r="Q81">
        <v>3000</v>
      </c>
      <c r="R81" t="s">
        <v>26</v>
      </c>
      <c r="S81" t="s">
        <v>10</v>
      </c>
      <c r="T81">
        <v>2024</v>
      </c>
      <c r="U81">
        <v>9</v>
      </c>
      <c r="V81" t="s">
        <v>3873</v>
      </c>
      <c r="W81" t="s">
        <v>33</v>
      </c>
      <c r="X81" t="s">
        <v>19</v>
      </c>
      <c r="Y81">
        <v>26.32</v>
      </c>
    </row>
    <row r="82" spans="1:25" x14ac:dyDescent="0.25">
      <c r="A82" t="s">
        <v>478</v>
      </c>
      <c r="B82" s="19">
        <v>45769</v>
      </c>
      <c r="C82" t="s">
        <v>479</v>
      </c>
      <c r="D82" t="s">
        <v>480</v>
      </c>
      <c r="E82" t="s">
        <v>16</v>
      </c>
      <c r="F82">
        <v>43</v>
      </c>
      <c r="G82" t="s">
        <v>290</v>
      </c>
      <c r="H82" t="s">
        <v>276</v>
      </c>
      <c r="I82" t="s">
        <v>127</v>
      </c>
      <c r="J82" t="s">
        <v>128</v>
      </c>
      <c r="K82" t="s">
        <v>58</v>
      </c>
      <c r="L82">
        <v>2</v>
      </c>
      <c r="M82">
        <v>3000</v>
      </c>
      <c r="N82">
        <v>0.1</v>
      </c>
      <c r="O82">
        <v>5400</v>
      </c>
      <c r="P82">
        <v>4200</v>
      </c>
      <c r="Q82">
        <v>1200</v>
      </c>
      <c r="R82" t="s">
        <v>17</v>
      </c>
      <c r="S82" t="s">
        <v>10</v>
      </c>
      <c r="T82">
        <v>2025</v>
      </c>
      <c r="U82">
        <v>4</v>
      </c>
      <c r="V82" t="s">
        <v>3871</v>
      </c>
      <c r="W82" t="s">
        <v>11</v>
      </c>
      <c r="X82" t="s">
        <v>12</v>
      </c>
      <c r="Y82">
        <v>22.22</v>
      </c>
    </row>
    <row r="83" spans="1:25" x14ac:dyDescent="0.25">
      <c r="A83" t="s">
        <v>481</v>
      </c>
      <c r="B83" s="19">
        <v>45660</v>
      </c>
      <c r="C83" t="s">
        <v>316</v>
      </c>
      <c r="D83" t="s">
        <v>167</v>
      </c>
      <c r="E83" t="s">
        <v>3</v>
      </c>
      <c r="F83">
        <v>47</v>
      </c>
      <c r="G83" t="s">
        <v>317</v>
      </c>
      <c r="H83" t="s">
        <v>5</v>
      </c>
      <c r="I83" t="s">
        <v>105</v>
      </c>
      <c r="J83" t="s">
        <v>106</v>
      </c>
      <c r="K83" t="s">
        <v>76</v>
      </c>
      <c r="L83">
        <v>3</v>
      </c>
      <c r="M83">
        <v>450</v>
      </c>
      <c r="N83">
        <v>0.1</v>
      </c>
      <c r="O83">
        <v>1215</v>
      </c>
      <c r="P83">
        <v>990</v>
      </c>
      <c r="Q83">
        <v>225</v>
      </c>
      <c r="R83" t="s">
        <v>77</v>
      </c>
      <c r="S83" t="s">
        <v>10</v>
      </c>
      <c r="T83">
        <v>2025</v>
      </c>
      <c r="U83">
        <v>1</v>
      </c>
      <c r="V83" t="s">
        <v>3875</v>
      </c>
      <c r="W83" t="s">
        <v>18</v>
      </c>
      <c r="X83" t="s">
        <v>27</v>
      </c>
      <c r="Y83">
        <v>18.52</v>
      </c>
    </row>
    <row r="84" spans="1:25" x14ac:dyDescent="0.25">
      <c r="A84" t="s">
        <v>482</v>
      </c>
      <c r="B84" s="19">
        <v>45772</v>
      </c>
      <c r="C84" t="s">
        <v>483</v>
      </c>
      <c r="D84" t="s">
        <v>484</v>
      </c>
      <c r="E84" t="s">
        <v>3</v>
      </c>
      <c r="F84">
        <v>34</v>
      </c>
      <c r="G84" t="s">
        <v>269</v>
      </c>
      <c r="H84" t="s">
        <v>270</v>
      </c>
      <c r="I84" t="s">
        <v>68</v>
      </c>
      <c r="J84" t="s">
        <v>69</v>
      </c>
      <c r="K84" t="s">
        <v>39</v>
      </c>
      <c r="L84">
        <v>4</v>
      </c>
      <c r="M84">
        <v>3500</v>
      </c>
      <c r="N84">
        <v>0.2</v>
      </c>
      <c r="O84">
        <v>11200</v>
      </c>
      <c r="P84">
        <v>9200</v>
      </c>
      <c r="Q84">
        <v>2000</v>
      </c>
      <c r="R84" t="s">
        <v>77</v>
      </c>
      <c r="S84" t="s">
        <v>10</v>
      </c>
      <c r="T84">
        <v>2025</v>
      </c>
      <c r="U84">
        <v>4</v>
      </c>
      <c r="V84" t="s">
        <v>3871</v>
      </c>
      <c r="W84" t="s">
        <v>11</v>
      </c>
      <c r="X84" t="s">
        <v>19</v>
      </c>
      <c r="Y84">
        <v>17.86</v>
      </c>
    </row>
    <row r="85" spans="1:25" x14ac:dyDescent="0.25">
      <c r="A85" t="s">
        <v>485</v>
      </c>
      <c r="B85" s="19">
        <v>45715</v>
      </c>
      <c r="C85" t="s">
        <v>486</v>
      </c>
      <c r="D85" t="s">
        <v>487</v>
      </c>
      <c r="E85" t="s">
        <v>3</v>
      </c>
      <c r="F85">
        <v>59</v>
      </c>
      <c r="G85" t="s">
        <v>407</v>
      </c>
      <c r="H85" t="s">
        <v>285</v>
      </c>
      <c r="I85" t="s">
        <v>102</v>
      </c>
      <c r="J85" t="s">
        <v>103</v>
      </c>
      <c r="K85" t="s">
        <v>25</v>
      </c>
      <c r="L85">
        <v>1</v>
      </c>
      <c r="M85">
        <v>28000</v>
      </c>
      <c r="N85">
        <v>0.15</v>
      </c>
      <c r="O85">
        <v>23800</v>
      </c>
      <c r="P85">
        <v>21000</v>
      </c>
      <c r="Q85">
        <v>2800</v>
      </c>
      <c r="R85" t="s">
        <v>17</v>
      </c>
      <c r="S85" t="s">
        <v>10</v>
      </c>
      <c r="T85">
        <v>2025</v>
      </c>
      <c r="U85">
        <v>2</v>
      </c>
      <c r="V85" t="s">
        <v>3869</v>
      </c>
      <c r="W85" t="s">
        <v>18</v>
      </c>
      <c r="X85" t="s">
        <v>12</v>
      </c>
      <c r="Y85">
        <v>11.76</v>
      </c>
    </row>
    <row r="86" spans="1:25" x14ac:dyDescent="0.25">
      <c r="A86" t="s">
        <v>488</v>
      </c>
      <c r="B86" s="19">
        <v>45441</v>
      </c>
      <c r="C86" t="s">
        <v>489</v>
      </c>
      <c r="D86" t="s">
        <v>490</v>
      </c>
      <c r="E86" t="s">
        <v>3</v>
      </c>
      <c r="F86">
        <v>26</v>
      </c>
      <c r="G86" t="s">
        <v>339</v>
      </c>
      <c r="H86" t="s">
        <v>285</v>
      </c>
      <c r="I86" t="s">
        <v>23</v>
      </c>
      <c r="J86" t="s">
        <v>24</v>
      </c>
      <c r="K86" t="s">
        <v>25</v>
      </c>
      <c r="L86">
        <v>1</v>
      </c>
      <c r="M86">
        <v>55000</v>
      </c>
      <c r="N86">
        <v>0.1</v>
      </c>
      <c r="O86">
        <v>0</v>
      </c>
      <c r="P86">
        <v>40000</v>
      </c>
      <c r="Q86">
        <v>0</v>
      </c>
      <c r="R86" t="s">
        <v>26</v>
      </c>
      <c r="S86" t="s">
        <v>291</v>
      </c>
      <c r="T86">
        <v>2024</v>
      </c>
      <c r="U86">
        <v>5</v>
      </c>
      <c r="V86" t="s">
        <v>3865</v>
      </c>
      <c r="W86" t="s">
        <v>11</v>
      </c>
      <c r="X86" t="s">
        <v>27</v>
      </c>
      <c r="Y86">
        <v>0</v>
      </c>
    </row>
    <row r="87" spans="1:25" x14ac:dyDescent="0.25">
      <c r="A87" t="s">
        <v>491</v>
      </c>
      <c r="B87" s="19">
        <v>45885</v>
      </c>
      <c r="C87" t="s">
        <v>492</v>
      </c>
      <c r="D87" t="s">
        <v>493</v>
      </c>
      <c r="E87" t="s">
        <v>3</v>
      </c>
      <c r="F87">
        <v>26</v>
      </c>
      <c r="G87" t="s">
        <v>275</v>
      </c>
      <c r="H87" t="s">
        <v>276</v>
      </c>
      <c r="I87" t="s">
        <v>44</v>
      </c>
      <c r="J87" t="s">
        <v>45</v>
      </c>
      <c r="K87" t="s">
        <v>46</v>
      </c>
      <c r="L87">
        <v>3</v>
      </c>
      <c r="M87">
        <v>2500</v>
      </c>
      <c r="N87">
        <v>0.1</v>
      </c>
      <c r="O87">
        <v>6750</v>
      </c>
      <c r="P87">
        <v>4500</v>
      </c>
      <c r="Q87">
        <v>2250</v>
      </c>
      <c r="R87" t="s">
        <v>26</v>
      </c>
      <c r="S87" t="s">
        <v>10</v>
      </c>
      <c r="T87">
        <v>2025</v>
      </c>
      <c r="U87">
        <v>8</v>
      </c>
      <c r="V87" t="s">
        <v>3867</v>
      </c>
      <c r="W87" t="s">
        <v>33</v>
      </c>
      <c r="X87" t="s">
        <v>19</v>
      </c>
      <c r="Y87">
        <v>33.33</v>
      </c>
    </row>
    <row r="88" spans="1:25" x14ac:dyDescent="0.25">
      <c r="A88" t="s">
        <v>494</v>
      </c>
      <c r="B88" s="19">
        <v>45527</v>
      </c>
      <c r="C88" t="s">
        <v>495</v>
      </c>
      <c r="D88" t="s">
        <v>320</v>
      </c>
      <c r="E88" t="s">
        <v>16</v>
      </c>
      <c r="F88">
        <v>54</v>
      </c>
      <c r="G88" t="s">
        <v>280</v>
      </c>
      <c r="H88" t="s">
        <v>270</v>
      </c>
      <c r="I88" t="s">
        <v>95</v>
      </c>
      <c r="J88" t="s">
        <v>96</v>
      </c>
      <c r="K88" t="s">
        <v>46</v>
      </c>
      <c r="L88">
        <v>1</v>
      </c>
      <c r="M88">
        <v>600</v>
      </c>
      <c r="N88">
        <v>0.05</v>
      </c>
      <c r="O88">
        <v>570</v>
      </c>
      <c r="P88">
        <v>380</v>
      </c>
      <c r="Q88">
        <v>190</v>
      </c>
      <c r="R88" t="s">
        <v>17</v>
      </c>
      <c r="S88" t="s">
        <v>10</v>
      </c>
      <c r="T88">
        <v>2024</v>
      </c>
      <c r="U88">
        <v>8</v>
      </c>
      <c r="V88" t="s">
        <v>3867</v>
      </c>
      <c r="W88" t="s">
        <v>33</v>
      </c>
      <c r="X88" t="s">
        <v>12</v>
      </c>
      <c r="Y88">
        <v>33.33</v>
      </c>
    </row>
    <row r="89" spans="1:25" x14ac:dyDescent="0.25">
      <c r="A89" t="s">
        <v>496</v>
      </c>
      <c r="B89" s="19">
        <v>45855</v>
      </c>
      <c r="C89" t="s">
        <v>497</v>
      </c>
      <c r="D89" t="s">
        <v>417</v>
      </c>
      <c r="E89" t="s">
        <v>3</v>
      </c>
      <c r="F89">
        <v>20</v>
      </c>
      <c r="G89" t="s">
        <v>290</v>
      </c>
      <c r="H89" t="s">
        <v>276</v>
      </c>
      <c r="I89" t="s">
        <v>51</v>
      </c>
      <c r="J89" t="s">
        <v>52</v>
      </c>
      <c r="K89" t="s">
        <v>8</v>
      </c>
      <c r="L89">
        <v>4</v>
      </c>
      <c r="M89">
        <v>4500</v>
      </c>
      <c r="N89">
        <v>0</v>
      </c>
      <c r="O89">
        <v>18000</v>
      </c>
      <c r="P89">
        <v>12800</v>
      </c>
      <c r="Q89">
        <v>5200</v>
      </c>
      <c r="R89" t="s">
        <v>77</v>
      </c>
      <c r="S89" t="s">
        <v>10</v>
      </c>
      <c r="T89">
        <v>2025</v>
      </c>
      <c r="U89">
        <v>7</v>
      </c>
      <c r="V89" t="s">
        <v>3866</v>
      </c>
      <c r="W89" t="s">
        <v>33</v>
      </c>
      <c r="X89" t="s">
        <v>19</v>
      </c>
      <c r="Y89">
        <v>28.89</v>
      </c>
    </row>
    <row r="90" spans="1:25" x14ac:dyDescent="0.25">
      <c r="A90" t="s">
        <v>498</v>
      </c>
      <c r="B90" s="19">
        <v>45792</v>
      </c>
      <c r="C90" t="s">
        <v>334</v>
      </c>
      <c r="D90" t="s">
        <v>335</v>
      </c>
      <c r="E90" t="s">
        <v>16</v>
      </c>
      <c r="F90">
        <v>31</v>
      </c>
      <c r="G90" t="s">
        <v>317</v>
      </c>
      <c r="H90" t="s">
        <v>5</v>
      </c>
      <c r="I90" t="s">
        <v>51</v>
      </c>
      <c r="J90" t="s">
        <v>52</v>
      </c>
      <c r="K90" t="s">
        <v>8</v>
      </c>
      <c r="L90">
        <v>2</v>
      </c>
      <c r="M90">
        <v>4500</v>
      </c>
      <c r="N90">
        <v>0.05</v>
      </c>
      <c r="O90">
        <v>8550</v>
      </c>
      <c r="P90">
        <v>6400</v>
      </c>
      <c r="Q90">
        <v>2150</v>
      </c>
      <c r="R90" t="s">
        <v>9</v>
      </c>
      <c r="S90" t="s">
        <v>10</v>
      </c>
      <c r="T90">
        <v>2025</v>
      </c>
      <c r="U90">
        <v>5</v>
      </c>
      <c r="V90" t="s">
        <v>3865</v>
      </c>
      <c r="W90" t="s">
        <v>11</v>
      </c>
      <c r="X90" t="s">
        <v>27</v>
      </c>
      <c r="Y90">
        <v>25.15</v>
      </c>
    </row>
    <row r="91" spans="1:25" x14ac:dyDescent="0.25">
      <c r="A91" t="s">
        <v>499</v>
      </c>
      <c r="B91" s="19">
        <v>45652</v>
      </c>
      <c r="C91" t="s">
        <v>500</v>
      </c>
      <c r="D91" t="s">
        <v>501</v>
      </c>
      <c r="E91" t="s">
        <v>16</v>
      </c>
      <c r="F91">
        <v>22</v>
      </c>
      <c r="G91" t="s">
        <v>339</v>
      </c>
      <c r="H91" t="s">
        <v>285</v>
      </c>
      <c r="I91" t="s">
        <v>305</v>
      </c>
      <c r="J91" t="s">
        <v>306</v>
      </c>
      <c r="K91" t="s">
        <v>91</v>
      </c>
      <c r="L91">
        <v>1</v>
      </c>
      <c r="M91">
        <v>8500</v>
      </c>
      <c r="N91">
        <v>0.2</v>
      </c>
      <c r="O91">
        <v>6800</v>
      </c>
      <c r="P91">
        <v>6500</v>
      </c>
      <c r="Q91">
        <v>300</v>
      </c>
      <c r="R91" t="s">
        <v>26</v>
      </c>
      <c r="S91" t="s">
        <v>10</v>
      </c>
      <c r="T91">
        <v>2024</v>
      </c>
      <c r="U91">
        <v>12</v>
      </c>
      <c r="V91" t="s">
        <v>3872</v>
      </c>
      <c r="W91" t="s">
        <v>40</v>
      </c>
      <c r="X91" t="s">
        <v>27</v>
      </c>
      <c r="Y91">
        <v>4.41</v>
      </c>
    </row>
    <row r="92" spans="1:25" x14ac:dyDescent="0.25">
      <c r="A92" t="s">
        <v>502</v>
      </c>
      <c r="B92" s="19">
        <v>45480</v>
      </c>
      <c r="C92" t="s">
        <v>503</v>
      </c>
      <c r="D92" t="s">
        <v>471</v>
      </c>
      <c r="E92" t="s">
        <v>3</v>
      </c>
      <c r="F92">
        <v>20</v>
      </c>
      <c r="G92" t="s">
        <v>269</v>
      </c>
      <c r="H92" t="s">
        <v>270</v>
      </c>
      <c r="I92" t="s">
        <v>127</v>
      </c>
      <c r="J92" t="s">
        <v>128</v>
      </c>
      <c r="K92" t="s">
        <v>58</v>
      </c>
      <c r="L92">
        <v>1</v>
      </c>
      <c r="M92">
        <v>3000</v>
      </c>
      <c r="N92">
        <v>0.05</v>
      </c>
      <c r="O92">
        <v>-2850</v>
      </c>
      <c r="P92">
        <v>2100</v>
      </c>
      <c r="Q92">
        <v>-750</v>
      </c>
      <c r="R92" t="s">
        <v>98</v>
      </c>
      <c r="S92" t="s">
        <v>287</v>
      </c>
      <c r="T92">
        <v>2024</v>
      </c>
      <c r="U92">
        <v>7</v>
      </c>
      <c r="V92" t="s">
        <v>3866</v>
      </c>
      <c r="W92" t="s">
        <v>33</v>
      </c>
      <c r="X92" t="s">
        <v>27</v>
      </c>
      <c r="Y92">
        <v>26.32</v>
      </c>
    </row>
    <row r="93" spans="1:25" x14ac:dyDescent="0.25">
      <c r="A93" t="s">
        <v>504</v>
      </c>
      <c r="B93" s="19">
        <v>45828</v>
      </c>
      <c r="C93" t="s">
        <v>505</v>
      </c>
      <c r="D93" t="s">
        <v>506</v>
      </c>
      <c r="E93" t="s">
        <v>16</v>
      </c>
      <c r="F93">
        <v>53</v>
      </c>
      <c r="G93" t="s">
        <v>284</v>
      </c>
      <c r="H93" t="s">
        <v>285</v>
      </c>
      <c r="I93" t="s">
        <v>102</v>
      </c>
      <c r="J93" t="s">
        <v>103</v>
      </c>
      <c r="K93" t="s">
        <v>25</v>
      </c>
      <c r="L93">
        <v>3</v>
      </c>
      <c r="M93">
        <v>28000</v>
      </c>
      <c r="N93">
        <v>0.05</v>
      </c>
      <c r="O93">
        <v>79800</v>
      </c>
      <c r="P93">
        <v>63000</v>
      </c>
      <c r="Q93">
        <v>16800</v>
      </c>
      <c r="R93" t="s">
        <v>77</v>
      </c>
      <c r="S93" t="s">
        <v>10</v>
      </c>
      <c r="T93">
        <v>2025</v>
      </c>
      <c r="U93">
        <v>6</v>
      </c>
      <c r="V93" t="s">
        <v>3868</v>
      </c>
      <c r="W93" t="s">
        <v>11</v>
      </c>
      <c r="X93" t="s">
        <v>27</v>
      </c>
      <c r="Y93">
        <v>21.05</v>
      </c>
    </row>
    <row r="94" spans="1:25" x14ac:dyDescent="0.25">
      <c r="A94" t="s">
        <v>507</v>
      </c>
      <c r="B94" s="19">
        <v>45976</v>
      </c>
      <c r="C94" t="s">
        <v>508</v>
      </c>
      <c r="D94" t="s">
        <v>509</v>
      </c>
      <c r="E94" t="s">
        <v>16</v>
      </c>
      <c r="F94">
        <v>25</v>
      </c>
      <c r="G94" t="s">
        <v>312</v>
      </c>
      <c r="H94" t="s">
        <v>276</v>
      </c>
      <c r="I94" t="s">
        <v>102</v>
      </c>
      <c r="J94" t="s">
        <v>103</v>
      </c>
      <c r="K94" t="s">
        <v>25</v>
      </c>
      <c r="L94">
        <v>2</v>
      </c>
      <c r="M94">
        <v>28000</v>
      </c>
      <c r="N94">
        <v>0.15</v>
      </c>
      <c r="O94">
        <v>47600</v>
      </c>
      <c r="P94">
        <v>42000</v>
      </c>
      <c r="Q94">
        <v>5600</v>
      </c>
      <c r="R94" t="s">
        <v>9</v>
      </c>
      <c r="S94" t="s">
        <v>10</v>
      </c>
      <c r="T94">
        <v>2025</v>
      </c>
      <c r="U94">
        <v>11</v>
      </c>
      <c r="V94" t="s">
        <v>3874</v>
      </c>
      <c r="W94" t="s">
        <v>40</v>
      </c>
      <c r="X94" t="s">
        <v>27</v>
      </c>
      <c r="Y94">
        <v>11.76</v>
      </c>
    </row>
    <row r="95" spans="1:25" x14ac:dyDescent="0.25">
      <c r="A95" t="s">
        <v>510</v>
      </c>
      <c r="B95" s="19">
        <v>45937</v>
      </c>
      <c r="C95" t="s">
        <v>511</v>
      </c>
      <c r="D95" t="s">
        <v>101</v>
      </c>
      <c r="E95" t="s">
        <v>3</v>
      </c>
      <c r="F95">
        <v>55</v>
      </c>
      <c r="G95" t="s">
        <v>407</v>
      </c>
      <c r="H95" t="s">
        <v>285</v>
      </c>
      <c r="I95" t="s">
        <v>89</v>
      </c>
      <c r="J95" t="s">
        <v>90</v>
      </c>
      <c r="K95" t="s">
        <v>91</v>
      </c>
      <c r="L95">
        <v>2</v>
      </c>
      <c r="M95">
        <v>35000</v>
      </c>
      <c r="N95">
        <v>0.2</v>
      </c>
      <c r="O95">
        <v>56000</v>
      </c>
      <c r="P95">
        <v>54000</v>
      </c>
      <c r="Q95">
        <v>2000</v>
      </c>
      <c r="R95" t="s">
        <v>26</v>
      </c>
      <c r="S95" t="s">
        <v>10</v>
      </c>
      <c r="T95">
        <v>2025</v>
      </c>
      <c r="U95">
        <v>10</v>
      </c>
      <c r="V95" t="s">
        <v>3870</v>
      </c>
      <c r="W95" t="s">
        <v>40</v>
      </c>
      <c r="X95" t="s">
        <v>27</v>
      </c>
      <c r="Y95">
        <v>3.57</v>
      </c>
    </row>
    <row r="96" spans="1:25" x14ac:dyDescent="0.25">
      <c r="A96" t="s">
        <v>512</v>
      </c>
      <c r="B96" s="19">
        <v>45515</v>
      </c>
      <c r="C96" t="s">
        <v>513</v>
      </c>
      <c r="D96" t="s">
        <v>141</v>
      </c>
      <c r="E96" t="s">
        <v>3</v>
      </c>
      <c r="F96">
        <v>20</v>
      </c>
      <c r="G96" t="s">
        <v>339</v>
      </c>
      <c r="H96" t="s">
        <v>285</v>
      </c>
      <c r="I96" t="s">
        <v>105</v>
      </c>
      <c r="J96" t="s">
        <v>106</v>
      </c>
      <c r="K96" t="s">
        <v>76</v>
      </c>
      <c r="L96">
        <v>2</v>
      </c>
      <c r="M96">
        <v>450</v>
      </c>
      <c r="N96">
        <v>0.2</v>
      </c>
      <c r="O96">
        <v>720</v>
      </c>
      <c r="P96">
        <v>660</v>
      </c>
      <c r="Q96">
        <v>60</v>
      </c>
      <c r="R96" t="s">
        <v>17</v>
      </c>
      <c r="S96" t="s">
        <v>10</v>
      </c>
      <c r="T96">
        <v>2024</v>
      </c>
      <c r="U96">
        <v>8</v>
      </c>
      <c r="V96" t="s">
        <v>3867</v>
      </c>
      <c r="W96" t="s">
        <v>33</v>
      </c>
      <c r="X96" t="s">
        <v>19</v>
      </c>
      <c r="Y96">
        <v>8.33</v>
      </c>
    </row>
    <row r="97" spans="1:25" x14ac:dyDescent="0.25">
      <c r="A97" t="s">
        <v>514</v>
      </c>
      <c r="B97" s="19">
        <v>45945</v>
      </c>
      <c r="C97" t="s">
        <v>14</v>
      </c>
      <c r="D97" t="s">
        <v>15</v>
      </c>
      <c r="E97" t="s">
        <v>16</v>
      </c>
      <c r="F97">
        <v>27</v>
      </c>
      <c r="G97" t="s">
        <v>4</v>
      </c>
      <c r="H97" t="s">
        <v>5</v>
      </c>
      <c r="I97" t="s">
        <v>6</v>
      </c>
      <c r="J97" t="s">
        <v>7</v>
      </c>
      <c r="K97" t="s">
        <v>8</v>
      </c>
      <c r="L97">
        <v>3</v>
      </c>
      <c r="M97">
        <v>7000</v>
      </c>
      <c r="N97">
        <v>0.1</v>
      </c>
      <c r="O97">
        <v>0</v>
      </c>
      <c r="P97">
        <v>15600</v>
      </c>
      <c r="Q97">
        <v>0</v>
      </c>
      <c r="R97" t="s">
        <v>77</v>
      </c>
      <c r="S97" t="s">
        <v>291</v>
      </c>
      <c r="T97">
        <v>2025</v>
      </c>
      <c r="U97">
        <v>10</v>
      </c>
      <c r="V97" t="s">
        <v>3870</v>
      </c>
      <c r="W97" t="s">
        <v>40</v>
      </c>
      <c r="X97" t="s">
        <v>19</v>
      </c>
      <c r="Y97">
        <v>0</v>
      </c>
    </row>
    <row r="98" spans="1:25" x14ac:dyDescent="0.25">
      <c r="A98" t="s">
        <v>515</v>
      </c>
      <c r="B98" s="19">
        <v>45967</v>
      </c>
      <c r="C98" t="s">
        <v>473</v>
      </c>
      <c r="D98" t="s">
        <v>474</v>
      </c>
      <c r="E98" t="s">
        <v>3</v>
      </c>
      <c r="F98">
        <v>58</v>
      </c>
      <c r="G98" t="s">
        <v>339</v>
      </c>
      <c r="H98" t="s">
        <v>285</v>
      </c>
      <c r="I98" t="s">
        <v>143</v>
      </c>
      <c r="J98" t="s">
        <v>144</v>
      </c>
      <c r="K98" t="s">
        <v>76</v>
      </c>
      <c r="L98">
        <v>4</v>
      </c>
      <c r="M98">
        <v>700</v>
      </c>
      <c r="N98">
        <v>0.05</v>
      </c>
      <c r="O98">
        <v>2660</v>
      </c>
      <c r="P98">
        <v>2280</v>
      </c>
      <c r="Q98">
        <v>380</v>
      </c>
      <c r="R98" t="s">
        <v>26</v>
      </c>
      <c r="S98" t="s">
        <v>10</v>
      </c>
      <c r="T98">
        <v>2025</v>
      </c>
      <c r="U98">
        <v>11</v>
      </c>
      <c r="V98" t="s">
        <v>3874</v>
      </c>
      <c r="W98" t="s">
        <v>40</v>
      </c>
      <c r="X98" t="s">
        <v>19</v>
      </c>
      <c r="Y98">
        <v>14.29</v>
      </c>
    </row>
    <row r="99" spans="1:25" x14ac:dyDescent="0.25">
      <c r="A99" t="s">
        <v>516</v>
      </c>
      <c r="B99" s="19">
        <v>45713</v>
      </c>
      <c r="C99" t="s">
        <v>517</v>
      </c>
      <c r="D99" t="s">
        <v>518</v>
      </c>
      <c r="E99" t="s">
        <v>16</v>
      </c>
      <c r="F99">
        <v>54</v>
      </c>
      <c r="G99" t="s">
        <v>284</v>
      </c>
      <c r="H99" t="s">
        <v>285</v>
      </c>
      <c r="I99" t="s">
        <v>23</v>
      </c>
      <c r="J99" t="s">
        <v>24</v>
      </c>
      <c r="K99" t="s">
        <v>25</v>
      </c>
      <c r="L99">
        <v>1</v>
      </c>
      <c r="M99">
        <v>55000</v>
      </c>
      <c r="N99">
        <v>0.15</v>
      </c>
      <c r="O99">
        <v>46750</v>
      </c>
      <c r="P99">
        <v>40000</v>
      </c>
      <c r="Q99">
        <v>6750</v>
      </c>
      <c r="R99" t="s">
        <v>26</v>
      </c>
      <c r="S99" t="s">
        <v>10</v>
      </c>
      <c r="T99">
        <v>2025</v>
      </c>
      <c r="U99">
        <v>2</v>
      </c>
      <c r="V99" t="s">
        <v>3869</v>
      </c>
      <c r="W99" t="s">
        <v>18</v>
      </c>
      <c r="X99" t="s">
        <v>27</v>
      </c>
      <c r="Y99">
        <v>14.44</v>
      </c>
    </row>
    <row r="100" spans="1:25" x14ac:dyDescent="0.25">
      <c r="A100" t="s">
        <v>519</v>
      </c>
      <c r="B100" s="19">
        <v>45840</v>
      </c>
      <c r="C100" t="s">
        <v>383</v>
      </c>
      <c r="D100" t="s">
        <v>384</v>
      </c>
      <c r="E100" t="s">
        <v>16</v>
      </c>
      <c r="F100">
        <v>40</v>
      </c>
      <c r="G100" t="s">
        <v>284</v>
      </c>
      <c r="H100" t="s">
        <v>285</v>
      </c>
      <c r="I100" t="s">
        <v>344</v>
      </c>
      <c r="J100" t="s">
        <v>345</v>
      </c>
      <c r="K100" t="s">
        <v>39</v>
      </c>
      <c r="L100">
        <v>1</v>
      </c>
      <c r="M100">
        <v>2200</v>
      </c>
      <c r="N100">
        <v>0.2</v>
      </c>
      <c r="O100">
        <v>1760</v>
      </c>
      <c r="P100">
        <v>1400</v>
      </c>
      <c r="Q100">
        <v>360</v>
      </c>
      <c r="R100" t="s">
        <v>26</v>
      </c>
      <c r="S100" t="s">
        <v>10</v>
      </c>
      <c r="T100">
        <v>2025</v>
      </c>
      <c r="U100">
        <v>7</v>
      </c>
      <c r="V100" t="s">
        <v>3866</v>
      </c>
      <c r="W100" t="s">
        <v>33</v>
      </c>
      <c r="X100" t="s">
        <v>12</v>
      </c>
      <c r="Y100">
        <v>20.45</v>
      </c>
    </row>
    <row r="101" spans="1:25" x14ac:dyDescent="0.25">
      <c r="A101" t="s">
        <v>520</v>
      </c>
      <c r="B101" s="19">
        <v>45982</v>
      </c>
      <c r="C101" t="s">
        <v>356</v>
      </c>
      <c r="D101" t="s">
        <v>357</v>
      </c>
      <c r="E101" t="s">
        <v>16</v>
      </c>
      <c r="F101">
        <v>47</v>
      </c>
      <c r="G101" t="s">
        <v>339</v>
      </c>
      <c r="H101" t="s">
        <v>285</v>
      </c>
      <c r="I101" t="s">
        <v>44</v>
      </c>
      <c r="J101" t="s">
        <v>45</v>
      </c>
      <c r="K101" t="s">
        <v>46</v>
      </c>
      <c r="L101">
        <v>2</v>
      </c>
      <c r="M101">
        <v>2500</v>
      </c>
      <c r="N101">
        <v>0.05</v>
      </c>
      <c r="O101">
        <v>0</v>
      </c>
      <c r="P101">
        <v>3000</v>
      </c>
      <c r="Q101">
        <v>0</v>
      </c>
      <c r="R101" t="s">
        <v>77</v>
      </c>
      <c r="S101" t="s">
        <v>291</v>
      </c>
      <c r="T101">
        <v>2025</v>
      </c>
      <c r="U101">
        <v>11</v>
      </c>
      <c r="V101" t="s">
        <v>3874</v>
      </c>
      <c r="W101" t="s">
        <v>40</v>
      </c>
      <c r="X101" t="s">
        <v>27</v>
      </c>
      <c r="Y101">
        <v>0</v>
      </c>
    </row>
    <row r="102" spans="1:25" x14ac:dyDescent="0.25">
      <c r="A102" t="s">
        <v>521</v>
      </c>
      <c r="B102" s="19">
        <v>45401</v>
      </c>
      <c r="C102" t="s">
        <v>522</v>
      </c>
      <c r="D102" t="s">
        <v>523</v>
      </c>
      <c r="E102" t="s">
        <v>3</v>
      </c>
      <c r="F102">
        <v>54</v>
      </c>
      <c r="G102" t="s">
        <v>275</v>
      </c>
      <c r="H102" t="s">
        <v>276</v>
      </c>
      <c r="I102" t="s">
        <v>31</v>
      </c>
      <c r="J102" t="s">
        <v>32</v>
      </c>
      <c r="K102" t="s">
        <v>25</v>
      </c>
      <c r="L102">
        <v>1</v>
      </c>
      <c r="M102">
        <v>5000</v>
      </c>
      <c r="N102">
        <v>0.25</v>
      </c>
      <c r="O102">
        <v>3750</v>
      </c>
      <c r="P102">
        <v>3500</v>
      </c>
      <c r="Q102">
        <v>250</v>
      </c>
      <c r="R102" t="s">
        <v>17</v>
      </c>
      <c r="S102" t="s">
        <v>10</v>
      </c>
      <c r="T102">
        <v>2024</v>
      </c>
      <c r="U102">
        <v>4</v>
      </c>
      <c r="V102" t="s">
        <v>3871</v>
      </c>
      <c r="W102" t="s">
        <v>11</v>
      </c>
      <c r="X102" t="s">
        <v>19</v>
      </c>
      <c r="Y102">
        <v>6.67</v>
      </c>
    </row>
    <row r="103" spans="1:25" x14ac:dyDescent="0.25">
      <c r="A103" t="s">
        <v>524</v>
      </c>
      <c r="B103" s="19">
        <v>45926</v>
      </c>
      <c r="C103" t="s">
        <v>525</v>
      </c>
      <c r="D103" t="s">
        <v>526</v>
      </c>
      <c r="E103" t="s">
        <v>3</v>
      </c>
      <c r="F103">
        <v>52</v>
      </c>
      <c r="G103" t="s">
        <v>407</v>
      </c>
      <c r="H103" t="s">
        <v>285</v>
      </c>
      <c r="I103" t="s">
        <v>105</v>
      </c>
      <c r="J103" t="s">
        <v>106</v>
      </c>
      <c r="K103" t="s">
        <v>76</v>
      </c>
      <c r="L103">
        <v>2</v>
      </c>
      <c r="M103">
        <v>450</v>
      </c>
      <c r="N103">
        <v>0</v>
      </c>
      <c r="O103">
        <v>900</v>
      </c>
      <c r="P103">
        <v>660</v>
      </c>
      <c r="Q103">
        <v>240</v>
      </c>
      <c r="R103" t="s">
        <v>26</v>
      </c>
      <c r="S103" t="s">
        <v>10</v>
      </c>
      <c r="T103">
        <v>2025</v>
      </c>
      <c r="U103">
        <v>9</v>
      </c>
      <c r="V103" t="s">
        <v>3873</v>
      </c>
      <c r="W103" t="s">
        <v>33</v>
      </c>
      <c r="X103" t="s">
        <v>19</v>
      </c>
      <c r="Y103">
        <v>26.67</v>
      </c>
    </row>
    <row r="104" spans="1:25" x14ac:dyDescent="0.25">
      <c r="A104" t="s">
        <v>527</v>
      </c>
      <c r="B104" s="19">
        <v>45698</v>
      </c>
      <c r="C104" t="s">
        <v>528</v>
      </c>
      <c r="D104" t="s">
        <v>375</v>
      </c>
      <c r="E104" t="s">
        <v>16</v>
      </c>
      <c r="F104">
        <v>44</v>
      </c>
      <c r="G104" t="s">
        <v>312</v>
      </c>
      <c r="H104" t="s">
        <v>276</v>
      </c>
      <c r="I104" t="s">
        <v>65</v>
      </c>
      <c r="J104" t="s">
        <v>66</v>
      </c>
      <c r="K104" t="s">
        <v>25</v>
      </c>
      <c r="L104">
        <v>1</v>
      </c>
      <c r="M104">
        <v>2500</v>
      </c>
      <c r="N104">
        <v>0.1</v>
      </c>
      <c r="O104">
        <v>2250</v>
      </c>
      <c r="P104">
        <v>1600</v>
      </c>
      <c r="Q104">
        <v>650</v>
      </c>
      <c r="R104" t="s">
        <v>26</v>
      </c>
      <c r="S104" t="s">
        <v>10</v>
      </c>
      <c r="T104">
        <v>2025</v>
      </c>
      <c r="U104">
        <v>2</v>
      </c>
      <c r="V104" t="s">
        <v>3869</v>
      </c>
      <c r="W104" t="s">
        <v>18</v>
      </c>
      <c r="X104" t="s">
        <v>19</v>
      </c>
      <c r="Y104">
        <v>28.89</v>
      </c>
    </row>
    <row r="105" spans="1:25" x14ac:dyDescent="0.25">
      <c r="A105" t="s">
        <v>529</v>
      </c>
      <c r="B105" s="19">
        <v>45870</v>
      </c>
      <c r="C105" t="s">
        <v>530</v>
      </c>
      <c r="D105" t="s">
        <v>531</v>
      </c>
      <c r="E105" t="s">
        <v>3</v>
      </c>
      <c r="F105">
        <v>31</v>
      </c>
      <c r="G105" t="s">
        <v>275</v>
      </c>
      <c r="H105" t="s">
        <v>276</v>
      </c>
      <c r="I105" t="s">
        <v>89</v>
      </c>
      <c r="J105" t="s">
        <v>90</v>
      </c>
      <c r="K105" t="s">
        <v>91</v>
      </c>
      <c r="L105">
        <v>1</v>
      </c>
      <c r="M105">
        <v>35000</v>
      </c>
      <c r="N105">
        <v>0.05</v>
      </c>
      <c r="O105">
        <v>33250</v>
      </c>
      <c r="P105">
        <v>27000</v>
      </c>
      <c r="Q105">
        <v>6250</v>
      </c>
      <c r="R105" t="s">
        <v>98</v>
      </c>
      <c r="S105" t="s">
        <v>10</v>
      </c>
      <c r="T105">
        <v>2025</v>
      </c>
      <c r="U105">
        <v>8</v>
      </c>
      <c r="V105" t="s">
        <v>3867</v>
      </c>
      <c r="W105" t="s">
        <v>33</v>
      </c>
      <c r="X105" t="s">
        <v>12</v>
      </c>
      <c r="Y105">
        <v>18.8</v>
      </c>
    </row>
    <row r="106" spans="1:25" x14ac:dyDescent="0.25">
      <c r="A106" t="s">
        <v>532</v>
      </c>
      <c r="B106" s="19">
        <v>45992</v>
      </c>
      <c r="C106" t="s">
        <v>354</v>
      </c>
      <c r="D106" t="s">
        <v>167</v>
      </c>
      <c r="E106" t="s">
        <v>3</v>
      </c>
      <c r="F106">
        <v>27</v>
      </c>
      <c r="G106" t="s">
        <v>269</v>
      </c>
      <c r="H106" t="s">
        <v>270</v>
      </c>
      <c r="I106" t="s">
        <v>65</v>
      </c>
      <c r="J106" t="s">
        <v>66</v>
      </c>
      <c r="K106" t="s">
        <v>25</v>
      </c>
      <c r="L106">
        <v>2</v>
      </c>
      <c r="M106">
        <v>2500</v>
      </c>
      <c r="N106">
        <v>0.05</v>
      </c>
      <c r="O106">
        <v>4750</v>
      </c>
      <c r="P106">
        <v>3200</v>
      </c>
      <c r="Q106">
        <v>1550</v>
      </c>
      <c r="R106" t="s">
        <v>9</v>
      </c>
      <c r="S106" t="s">
        <v>10</v>
      </c>
      <c r="T106">
        <v>2025</v>
      </c>
      <c r="U106">
        <v>12</v>
      </c>
      <c r="V106" t="s">
        <v>3872</v>
      </c>
      <c r="W106" t="s">
        <v>40</v>
      </c>
      <c r="X106" t="s">
        <v>19</v>
      </c>
      <c r="Y106">
        <v>32.630000000000003</v>
      </c>
    </row>
    <row r="107" spans="1:25" x14ac:dyDescent="0.25">
      <c r="A107" t="s">
        <v>533</v>
      </c>
      <c r="B107" s="19">
        <v>45324</v>
      </c>
      <c r="C107" t="s">
        <v>453</v>
      </c>
      <c r="D107" t="s">
        <v>454</v>
      </c>
      <c r="E107" t="s">
        <v>3</v>
      </c>
      <c r="F107">
        <v>45</v>
      </c>
      <c r="G107" t="s">
        <v>317</v>
      </c>
      <c r="H107" t="s">
        <v>5</v>
      </c>
      <c r="I107" t="s">
        <v>65</v>
      </c>
      <c r="J107" t="s">
        <v>66</v>
      </c>
      <c r="K107" t="s">
        <v>25</v>
      </c>
      <c r="L107">
        <v>1</v>
      </c>
      <c r="M107">
        <v>2500</v>
      </c>
      <c r="N107">
        <v>0.15</v>
      </c>
      <c r="O107">
        <v>2125</v>
      </c>
      <c r="P107">
        <v>1600</v>
      </c>
      <c r="Q107">
        <v>525</v>
      </c>
      <c r="R107" t="s">
        <v>17</v>
      </c>
      <c r="S107" t="s">
        <v>10</v>
      </c>
      <c r="T107">
        <v>2024</v>
      </c>
      <c r="U107">
        <v>2</v>
      </c>
      <c r="V107" t="s">
        <v>3869</v>
      </c>
      <c r="W107" t="s">
        <v>18</v>
      </c>
      <c r="X107" t="s">
        <v>12</v>
      </c>
      <c r="Y107">
        <v>24.71</v>
      </c>
    </row>
    <row r="108" spans="1:25" x14ac:dyDescent="0.25">
      <c r="A108" t="s">
        <v>534</v>
      </c>
      <c r="B108" s="19">
        <v>45779</v>
      </c>
      <c r="C108" t="s">
        <v>535</v>
      </c>
      <c r="D108" t="s">
        <v>536</v>
      </c>
      <c r="E108" t="s">
        <v>3</v>
      </c>
      <c r="F108">
        <v>33</v>
      </c>
      <c r="G108" t="s">
        <v>339</v>
      </c>
      <c r="H108" t="s">
        <v>285</v>
      </c>
      <c r="I108" t="s">
        <v>102</v>
      </c>
      <c r="J108" t="s">
        <v>103</v>
      </c>
      <c r="K108" t="s">
        <v>25</v>
      </c>
      <c r="L108">
        <v>1</v>
      </c>
      <c r="M108">
        <v>28000</v>
      </c>
      <c r="N108">
        <v>0.2</v>
      </c>
      <c r="O108">
        <v>22400</v>
      </c>
      <c r="P108">
        <v>21000</v>
      </c>
      <c r="Q108">
        <v>1400</v>
      </c>
      <c r="R108" t="s">
        <v>17</v>
      </c>
      <c r="S108" t="s">
        <v>10</v>
      </c>
      <c r="T108">
        <v>2025</v>
      </c>
      <c r="U108">
        <v>5</v>
      </c>
      <c r="V108" t="s">
        <v>3865</v>
      </c>
      <c r="W108" t="s">
        <v>11</v>
      </c>
      <c r="X108" t="s">
        <v>12</v>
      </c>
      <c r="Y108">
        <v>6.25</v>
      </c>
    </row>
    <row r="109" spans="1:25" x14ac:dyDescent="0.25">
      <c r="A109" t="s">
        <v>537</v>
      </c>
      <c r="B109" s="19">
        <v>45376</v>
      </c>
      <c r="C109" t="s">
        <v>538</v>
      </c>
      <c r="D109" t="s">
        <v>362</v>
      </c>
      <c r="E109" t="s">
        <v>16</v>
      </c>
      <c r="F109">
        <v>31</v>
      </c>
      <c r="G109" t="s">
        <v>290</v>
      </c>
      <c r="H109" t="s">
        <v>276</v>
      </c>
      <c r="I109" t="s">
        <v>143</v>
      </c>
      <c r="J109" t="s">
        <v>144</v>
      </c>
      <c r="K109" t="s">
        <v>76</v>
      </c>
      <c r="L109">
        <v>3</v>
      </c>
      <c r="M109">
        <v>700</v>
      </c>
      <c r="N109">
        <v>0.15</v>
      </c>
      <c r="O109">
        <v>1785</v>
      </c>
      <c r="P109">
        <v>1710</v>
      </c>
      <c r="Q109">
        <v>75</v>
      </c>
      <c r="R109" t="s">
        <v>77</v>
      </c>
      <c r="S109" t="s">
        <v>10</v>
      </c>
      <c r="T109">
        <v>2024</v>
      </c>
      <c r="U109">
        <v>3</v>
      </c>
      <c r="V109" t="s">
        <v>3864</v>
      </c>
      <c r="W109" t="s">
        <v>18</v>
      </c>
      <c r="X109" t="s">
        <v>12</v>
      </c>
      <c r="Y109">
        <v>4.2</v>
      </c>
    </row>
    <row r="110" spans="1:25" x14ac:dyDescent="0.25">
      <c r="A110" t="s">
        <v>539</v>
      </c>
      <c r="B110" s="19">
        <v>45631</v>
      </c>
      <c r="C110" t="s">
        <v>540</v>
      </c>
      <c r="D110" t="s">
        <v>541</v>
      </c>
      <c r="E110" t="s">
        <v>3</v>
      </c>
      <c r="F110">
        <v>47</v>
      </c>
      <c r="G110" t="s">
        <v>275</v>
      </c>
      <c r="H110" t="s">
        <v>276</v>
      </c>
      <c r="I110" t="s">
        <v>81</v>
      </c>
      <c r="J110" t="s">
        <v>82</v>
      </c>
      <c r="K110" t="s">
        <v>58</v>
      </c>
      <c r="L110">
        <v>1</v>
      </c>
      <c r="M110">
        <v>3500</v>
      </c>
      <c r="N110">
        <v>0.05</v>
      </c>
      <c r="O110">
        <v>-3325</v>
      </c>
      <c r="P110">
        <v>2500</v>
      </c>
      <c r="Q110">
        <v>-825</v>
      </c>
      <c r="R110" t="s">
        <v>98</v>
      </c>
      <c r="S110" t="s">
        <v>287</v>
      </c>
      <c r="T110">
        <v>2024</v>
      </c>
      <c r="U110">
        <v>12</v>
      </c>
      <c r="V110" t="s">
        <v>3872</v>
      </c>
      <c r="W110" t="s">
        <v>40</v>
      </c>
      <c r="X110" t="s">
        <v>19</v>
      </c>
      <c r="Y110">
        <v>24.81</v>
      </c>
    </row>
    <row r="111" spans="1:25" x14ac:dyDescent="0.25">
      <c r="A111" t="s">
        <v>542</v>
      </c>
      <c r="B111" s="19">
        <v>45832</v>
      </c>
      <c r="C111" t="s">
        <v>543</v>
      </c>
      <c r="D111" t="s">
        <v>326</v>
      </c>
      <c r="E111" t="s">
        <v>3</v>
      </c>
      <c r="F111">
        <v>46</v>
      </c>
      <c r="G111" t="s">
        <v>317</v>
      </c>
      <c r="H111" t="s">
        <v>5</v>
      </c>
      <c r="I111" t="s">
        <v>102</v>
      </c>
      <c r="J111" t="s">
        <v>103</v>
      </c>
      <c r="K111" t="s">
        <v>25</v>
      </c>
      <c r="L111">
        <v>1</v>
      </c>
      <c r="M111">
        <v>28000</v>
      </c>
      <c r="N111">
        <v>0.2</v>
      </c>
      <c r="O111">
        <v>0</v>
      </c>
      <c r="P111">
        <v>21000</v>
      </c>
      <c r="Q111">
        <v>0</v>
      </c>
      <c r="R111" t="s">
        <v>26</v>
      </c>
      <c r="S111" t="s">
        <v>291</v>
      </c>
      <c r="T111">
        <v>2025</v>
      </c>
      <c r="U111">
        <v>6</v>
      </c>
      <c r="V111" t="s">
        <v>3868</v>
      </c>
      <c r="W111" t="s">
        <v>11</v>
      </c>
      <c r="X111" t="s">
        <v>12</v>
      </c>
      <c r="Y111">
        <v>0</v>
      </c>
    </row>
    <row r="112" spans="1:25" x14ac:dyDescent="0.25">
      <c r="A112" t="s">
        <v>544</v>
      </c>
      <c r="B112" s="19">
        <v>46000</v>
      </c>
      <c r="C112" t="s">
        <v>545</v>
      </c>
      <c r="D112" t="s">
        <v>546</v>
      </c>
      <c r="E112" t="s">
        <v>16</v>
      </c>
      <c r="F112">
        <v>21</v>
      </c>
      <c r="G112" t="s">
        <v>339</v>
      </c>
      <c r="H112" t="s">
        <v>285</v>
      </c>
      <c r="I112" t="s">
        <v>81</v>
      </c>
      <c r="J112" t="s">
        <v>82</v>
      </c>
      <c r="K112" t="s">
        <v>58</v>
      </c>
      <c r="L112">
        <v>1</v>
      </c>
      <c r="M112">
        <v>3500</v>
      </c>
      <c r="N112">
        <v>0.1</v>
      </c>
      <c r="O112">
        <v>3150</v>
      </c>
      <c r="P112">
        <v>2500</v>
      </c>
      <c r="Q112">
        <v>650</v>
      </c>
      <c r="R112" t="s">
        <v>17</v>
      </c>
      <c r="S112" t="s">
        <v>10</v>
      </c>
      <c r="T112">
        <v>2025</v>
      </c>
      <c r="U112">
        <v>12</v>
      </c>
      <c r="V112" t="s">
        <v>3872</v>
      </c>
      <c r="W112" t="s">
        <v>40</v>
      </c>
      <c r="X112" t="s">
        <v>27</v>
      </c>
      <c r="Y112">
        <v>20.63</v>
      </c>
    </row>
    <row r="113" spans="1:25" x14ac:dyDescent="0.25">
      <c r="A113" t="s">
        <v>547</v>
      </c>
      <c r="B113" s="19">
        <v>45368</v>
      </c>
      <c r="C113" t="s">
        <v>21</v>
      </c>
      <c r="D113" t="s">
        <v>22</v>
      </c>
      <c r="E113" t="s">
        <v>3</v>
      </c>
      <c r="F113">
        <v>39</v>
      </c>
      <c r="G113" t="s">
        <v>4</v>
      </c>
      <c r="H113" t="s">
        <v>5</v>
      </c>
      <c r="I113" t="s">
        <v>6</v>
      </c>
      <c r="J113" t="s">
        <v>7</v>
      </c>
      <c r="K113" t="s">
        <v>8</v>
      </c>
      <c r="L113">
        <v>1</v>
      </c>
      <c r="M113">
        <v>7000</v>
      </c>
      <c r="N113">
        <v>0.1</v>
      </c>
      <c r="O113">
        <v>0</v>
      </c>
      <c r="P113">
        <v>5200</v>
      </c>
      <c r="Q113">
        <v>0</v>
      </c>
      <c r="R113" t="s">
        <v>77</v>
      </c>
      <c r="S113" t="s">
        <v>291</v>
      </c>
      <c r="T113">
        <v>2024</v>
      </c>
      <c r="U113">
        <v>3</v>
      </c>
      <c r="V113" t="s">
        <v>3864</v>
      </c>
      <c r="W113" t="s">
        <v>18</v>
      </c>
      <c r="X113" t="s">
        <v>27</v>
      </c>
      <c r="Y113">
        <v>0</v>
      </c>
    </row>
    <row r="114" spans="1:25" x14ac:dyDescent="0.25">
      <c r="A114" t="s">
        <v>548</v>
      </c>
      <c r="B114" s="19">
        <v>45869</v>
      </c>
      <c r="C114" t="s">
        <v>545</v>
      </c>
      <c r="D114" t="s">
        <v>546</v>
      </c>
      <c r="E114" t="s">
        <v>16</v>
      </c>
      <c r="F114">
        <v>21</v>
      </c>
      <c r="G114" t="s">
        <v>339</v>
      </c>
      <c r="H114" t="s">
        <v>285</v>
      </c>
      <c r="I114" t="s">
        <v>6</v>
      </c>
      <c r="J114" t="s">
        <v>7</v>
      </c>
      <c r="K114" t="s">
        <v>8</v>
      </c>
      <c r="L114">
        <v>1</v>
      </c>
      <c r="M114">
        <v>7000</v>
      </c>
      <c r="N114">
        <v>0.2</v>
      </c>
      <c r="O114">
        <v>0</v>
      </c>
      <c r="P114">
        <v>5200</v>
      </c>
      <c r="Q114">
        <v>0</v>
      </c>
      <c r="R114" t="s">
        <v>26</v>
      </c>
      <c r="S114" t="s">
        <v>291</v>
      </c>
      <c r="T114">
        <v>2025</v>
      </c>
      <c r="U114">
        <v>7</v>
      </c>
      <c r="V114" t="s">
        <v>3866</v>
      </c>
      <c r="W114" t="s">
        <v>33</v>
      </c>
      <c r="X114" t="s">
        <v>27</v>
      </c>
      <c r="Y114">
        <v>0</v>
      </c>
    </row>
    <row r="115" spans="1:25" x14ac:dyDescent="0.25">
      <c r="A115" t="s">
        <v>549</v>
      </c>
      <c r="B115" s="19">
        <v>45614</v>
      </c>
      <c r="C115" t="s">
        <v>550</v>
      </c>
      <c r="D115" t="s">
        <v>551</v>
      </c>
      <c r="E115" t="s">
        <v>16</v>
      </c>
      <c r="F115">
        <v>57</v>
      </c>
      <c r="G115" t="s">
        <v>317</v>
      </c>
      <c r="H115" t="s">
        <v>5</v>
      </c>
      <c r="I115" t="s">
        <v>23</v>
      </c>
      <c r="J115" t="s">
        <v>24</v>
      </c>
      <c r="K115" t="s">
        <v>25</v>
      </c>
      <c r="L115">
        <v>1</v>
      </c>
      <c r="M115">
        <v>55000</v>
      </c>
      <c r="N115">
        <v>0.25</v>
      </c>
      <c r="O115">
        <v>41250</v>
      </c>
      <c r="P115">
        <v>40000</v>
      </c>
      <c r="Q115">
        <v>1250</v>
      </c>
      <c r="R115" t="s">
        <v>98</v>
      </c>
      <c r="S115" t="s">
        <v>10</v>
      </c>
      <c r="T115">
        <v>2024</v>
      </c>
      <c r="U115">
        <v>11</v>
      </c>
      <c r="V115" t="s">
        <v>3874</v>
      </c>
      <c r="W115" t="s">
        <v>40</v>
      </c>
      <c r="X115" t="s">
        <v>12</v>
      </c>
      <c r="Y115">
        <v>3.03</v>
      </c>
    </row>
    <row r="116" spans="1:25" x14ac:dyDescent="0.25">
      <c r="A116" t="s">
        <v>552</v>
      </c>
      <c r="B116" s="19">
        <v>46021</v>
      </c>
      <c r="C116" t="s">
        <v>553</v>
      </c>
      <c r="D116" t="s">
        <v>493</v>
      </c>
      <c r="E116" t="s">
        <v>16</v>
      </c>
      <c r="F116">
        <v>42</v>
      </c>
      <c r="G116" t="s">
        <v>284</v>
      </c>
      <c r="H116" t="s">
        <v>285</v>
      </c>
      <c r="I116" t="s">
        <v>95</v>
      </c>
      <c r="J116" t="s">
        <v>96</v>
      </c>
      <c r="K116" t="s">
        <v>46</v>
      </c>
      <c r="L116">
        <v>3</v>
      </c>
      <c r="M116">
        <v>600</v>
      </c>
      <c r="N116">
        <v>0.1</v>
      </c>
      <c r="O116">
        <v>1620</v>
      </c>
      <c r="P116">
        <v>1140</v>
      </c>
      <c r="Q116">
        <v>480</v>
      </c>
      <c r="R116" t="s">
        <v>77</v>
      </c>
      <c r="S116" t="s">
        <v>10</v>
      </c>
      <c r="T116">
        <v>2025</v>
      </c>
      <c r="U116">
        <v>12</v>
      </c>
      <c r="V116" t="s">
        <v>3872</v>
      </c>
      <c r="W116" t="s">
        <v>40</v>
      </c>
      <c r="X116" t="s">
        <v>27</v>
      </c>
      <c r="Y116">
        <v>29.63</v>
      </c>
    </row>
    <row r="117" spans="1:25" x14ac:dyDescent="0.25">
      <c r="A117" t="s">
        <v>554</v>
      </c>
      <c r="B117" s="19">
        <v>45869</v>
      </c>
      <c r="C117" t="s">
        <v>517</v>
      </c>
      <c r="D117" t="s">
        <v>518</v>
      </c>
      <c r="E117" t="s">
        <v>16</v>
      </c>
      <c r="F117">
        <v>54</v>
      </c>
      <c r="G117" t="s">
        <v>284</v>
      </c>
      <c r="H117" t="s">
        <v>285</v>
      </c>
      <c r="I117" t="s">
        <v>89</v>
      </c>
      <c r="J117" t="s">
        <v>90</v>
      </c>
      <c r="K117" t="s">
        <v>91</v>
      </c>
      <c r="L117">
        <v>1</v>
      </c>
      <c r="M117">
        <v>35000</v>
      </c>
      <c r="N117">
        <v>0.15</v>
      </c>
      <c r="O117">
        <v>29750</v>
      </c>
      <c r="P117">
        <v>27000</v>
      </c>
      <c r="Q117">
        <v>2750</v>
      </c>
      <c r="R117" t="s">
        <v>17</v>
      </c>
      <c r="S117" t="s">
        <v>10</v>
      </c>
      <c r="T117">
        <v>2025</v>
      </c>
      <c r="U117">
        <v>7</v>
      </c>
      <c r="V117" t="s">
        <v>3866</v>
      </c>
      <c r="W117" t="s">
        <v>33</v>
      </c>
      <c r="X117" t="s">
        <v>27</v>
      </c>
      <c r="Y117">
        <v>9.24</v>
      </c>
    </row>
    <row r="118" spans="1:25" x14ac:dyDescent="0.25">
      <c r="A118" t="s">
        <v>555</v>
      </c>
      <c r="B118" s="19">
        <v>45985</v>
      </c>
      <c r="C118" t="s">
        <v>556</v>
      </c>
      <c r="D118" t="s">
        <v>557</v>
      </c>
      <c r="E118" t="s">
        <v>16</v>
      </c>
      <c r="F118">
        <v>25</v>
      </c>
      <c r="G118" t="s">
        <v>269</v>
      </c>
      <c r="H118" t="s">
        <v>270</v>
      </c>
      <c r="I118" t="s">
        <v>127</v>
      </c>
      <c r="J118" t="s">
        <v>128</v>
      </c>
      <c r="K118" t="s">
        <v>58</v>
      </c>
      <c r="L118">
        <v>1</v>
      </c>
      <c r="M118">
        <v>3000</v>
      </c>
      <c r="N118">
        <v>0.05</v>
      </c>
      <c r="O118">
        <v>2850</v>
      </c>
      <c r="P118">
        <v>2100</v>
      </c>
      <c r="Q118">
        <v>750</v>
      </c>
      <c r="R118" t="s">
        <v>26</v>
      </c>
      <c r="S118" t="s">
        <v>10</v>
      </c>
      <c r="T118">
        <v>2025</v>
      </c>
      <c r="U118">
        <v>11</v>
      </c>
      <c r="V118" t="s">
        <v>3874</v>
      </c>
      <c r="W118" t="s">
        <v>40</v>
      </c>
      <c r="X118" t="s">
        <v>12</v>
      </c>
      <c r="Y118">
        <v>26.32</v>
      </c>
    </row>
    <row r="119" spans="1:25" x14ac:dyDescent="0.25">
      <c r="A119" t="s">
        <v>558</v>
      </c>
      <c r="B119" s="19">
        <v>45435</v>
      </c>
      <c r="C119" t="s">
        <v>440</v>
      </c>
      <c r="D119" t="s">
        <v>441</v>
      </c>
      <c r="E119" t="s">
        <v>3</v>
      </c>
      <c r="F119">
        <v>43</v>
      </c>
      <c r="G119" t="s">
        <v>275</v>
      </c>
      <c r="H119" t="s">
        <v>276</v>
      </c>
      <c r="I119" t="s">
        <v>109</v>
      </c>
      <c r="J119" t="s">
        <v>110</v>
      </c>
      <c r="K119" t="s">
        <v>8</v>
      </c>
      <c r="L119">
        <v>1</v>
      </c>
      <c r="M119">
        <v>4000</v>
      </c>
      <c r="N119">
        <v>0.1</v>
      </c>
      <c r="O119">
        <v>3600</v>
      </c>
      <c r="P119">
        <v>2900</v>
      </c>
      <c r="Q119">
        <v>700</v>
      </c>
      <c r="R119" t="s">
        <v>9</v>
      </c>
      <c r="S119" t="s">
        <v>10</v>
      </c>
      <c r="T119">
        <v>2024</v>
      </c>
      <c r="U119">
        <v>5</v>
      </c>
      <c r="V119" t="s">
        <v>3865</v>
      </c>
      <c r="W119" t="s">
        <v>11</v>
      </c>
      <c r="X119" t="s">
        <v>12</v>
      </c>
      <c r="Y119">
        <v>19.440000000000001</v>
      </c>
    </row>
    <row r="120" spans="1:25" x14ac:dyDescent="0.25">
      <c r="A120" t="s">
        <v>559</v>
      </c>
      <c r="B120" s="19">
        <v>45646</v>
      </c>
      <c r="C120" t="s">
        <v>560</v>
      </c>
      <c r="D120" t="s">
        <v>389</v>
      </c>
      <c r="E120" t="s">
        <v>3</v>
      </c>
      <c r="F120">
        <v>30</v>
      </c>
      <c r="G120" t="s">
        <v>339</v>
      </c>
      <c r="H120" t="s">
        <v>285</v>
      </c>
      <c r="I120" t="s">
        <v>102</v>
      </c>
      <c r="J120" t="s">
        <v>103</v>
      </c>
      <c r="K120" t="s">
        <v>25</v>
      </c>
      <c r="L120">
        <v>1</v>
      </c>
      <c r="M120">
        <v>28000</v>
      </c>
      <c r="N120">
        <v>0.15</v>
      </c>
      <c r="O120">
        <v>23800</v>
      </c>
      <c r="P120">
        <v>21000</v>
      </c>
      <c r="Q120">
        <v>2800</v>
      </c>
      <c r="R120" t="s">
        <v>26</v>
      </c>
      <c r="S120" t="s">
        <v>10</v>
      </c>
      <c r="T120">
        <v>2024</v>
      </c>
      <c r="U120">
        <v>12</v>
      </c>
      <c r="V120" t="s">
        <v>3872</v>
      </c>
      <c r="W120" t="s">
        <v>40</v>
      </c>
      <c r="X120" t="s">
        <v>19</v>
      </c>
      <c r="Y120">
        <v>11.76</v>
      </c>
    </row>
    <row r="121" spans="1:25" x14ac:dyDescent="0.25">
      <c r="A121" t="s">
        <v>561</v>
      </c>
      <c r="B121" s="19">
        <v>45369</v>
      </c>
      <c r="C121" t="s">
        <v>562</v>
      </c>
      <c r="D121" t="s">
        <v>438</v>
      </c>
      <c r="E121" t="s">
        <v>3</v>
      </c>
      <c r="F121">
        <v>35</v>
      </c>
      <c r="G121" t="s">
        <v>339</v>
      </c>
      <c r="H121" t="s">
        <v>285</v>
      </c>
      <c r="I121" t="s">
        <v>68</v>
      </c>
      <c r="J121" t="s">
        <v>69</v>
      </c>
      <c r="K121" t="s">
        <v>39</v>
      </c>
      <c r="L121">
        <v>3</v>
      </c>
      <c r="M121">
        <v>3500</v>
      </c>
      <c r="N121">
        <v>0.05</v>
      </c>
      <c r="O121">
        <v>9975</v>
      </c>
      <c r="P121">
        <v>6900</v>
      </c>
      <c r="Q121">
        <v>3075</v>
      </c>
      <c r="R121" t="s">
        <v>17</v>
      </c>
      <c r="S121" t="s">
        <v>10</v>
      </c>
      <c r="T121">
        <v>2024</v>
      </c>
      <c r="U121">
        <v>3</v>
      </c>
      <c r="V121" t="s">
        <v>3864</v>
      </c>
      <c r="W121" t="s">
        <v>18</v>
      </c>
      <c r="X121" t="s">
        <v>12</v>
      </c>
      <c r="Y121">
        <v>30.83</v>
      </c>
    </row>
    <row r="122" spans="1:25" x14ac:dyDescent="0.25">
      <c r="A122" t="s">
        <v>563</v>
      </c>
      <c r="B122" s="19">
        <v>45901</v>
      </c>
      <c r="C122" t="s">
        <v>564</v>
      </c>
      <c r="D122" t="s">
        <v>557</v>
      </c>
      <c r="E122" t="s">
        <v>16</v>
      </c>
      <c r="F122">
        <v>38</v>
      </c>
      <c r="G122" t="s">
        <v>312</v>
      </c>
      <c r="H122" t="s">
        <v>276</v>
      </c>
      <c r="I122" t="s">
        <v>95</v>
      </c>
      <c r="J122" t="s">
        <v>96</v>
      </c>
      <c r="K122" t="s">
        <v>46</v>
      </c>
      <c r="L122">
        <v>2</v>
      </c>
      <c r="M122">
        <v>600</v>
      </c>
      <c r="N122">
        <v>0.15</v>
      </c>
      <c r="O122">
        <v>1020</v>
      </c>
      <c r="P122">
        <v>760</v>
      </c>
      <c r="Q122">
        <v>260</v>
      </c>
      <c r="R122" t="s">
        <v>98</v>
      </c>
      <c r="S122" t="s">
        <v>10</v>
      </c>
      <c r="T122">
        <v>2025</v>
      </c>
      <c r="U122">
        <v>9</v>
      </c>
      <c r="V122" t="s">
        <v>3873</v>
      </c>
      <c r="W122" t="s">
        <v>33</v>
      </c>
      <c r="X122" t="s">
        <v>27</v>
      </c>
      <c r="Y122">
        <v>25.49</v>
      </c>
    </row>
    <row r="123" spans="1:25" x14ac:dyDescent="0.25">
      <c r="A123" t="s">
        <v>565</v>
      </c>
      <c r="B123" s="19">
        <v>45941</v>
      </c>
      <c r="C123" t="s">
        <v>319</v>
      </c>
      <c r="D123" t="s">
        <v>320</v>
      </c>
      <c r="E123" t="s">
        <v>3</v>
      </c>
      <c r="F123">
        <v>42</v>
      </c>
      <c r="G123" t="s">
        <v>275</v>
      </c>
      <c r="H123" t="s">
        <v>276</v>
      </c>
      <c r="I123" t="s">
        <v>37</v>
      </c>
      <c r="J123" t="s">
        <v>38</v>
      </c>
      <c r="K123" t="s">
        <v>39</v>
      </c>
      <c r="L123">
        <v>1</v>
      </c>
      <c r="M123">
        <v>900</v>
      </c>
      <c r="N123">
        <v>0.1</v>
      </c>
      <c r="O123">
        <v>810</v>
      </c>
      <c r="P123">
        <v>550</v>
      </c>
      <c r="Q123">
        <v>260</v>
      </c>
      <c r="R123" t="s">
        <v>9</v>
      </c>
      <c r="S123" t="s">
        <v>10</v>
      </c>
      <c r="T123">
        <v>2025</v>
      </c>
      <c r="U123">
        <v>10</v>
      </c>
      <c r="V123" t="s">
        <v>3870</v>
      </c>
      <c r="W123" t="s">
        <v>40</v>
      </c>
      <c r="X123" t="s">
        <v>12</v>
      </c>
      <c r="Y123">
        <v>32.1</v>
      </c>
    </row>
    <row r="124" spans="1:25" x14ac:dyDescent="0.25">
      <c r="A124" t="s">
        <v>566</v>
      </c>
      <c r="B124" s="19">
        <v>45525</v>
      </c>
      <c r="C124" t="s">
        <v>567</v>
      </c>
      <c r="D124" t="s">
        <v>410</v>
      </c>
      <c r="E124" t="s">
        <v>3</v>
      </c>
      <c r="F124">
        <v>29</v>
      </c>
      <c r="G124" t="s">
        <v>317</v>
      </c>
      <c r="H124" t="s">
        <v>5</v>
      </c>
      <c r="I124" t="s">
        <v>264</v>
      </c>
      <c r="J124" t="s">
        <v>265</v>
      </c>
      <c r="K124" t="s">
        <v>46</v>
      </c>
      <c r="L124">
        <v>2</v>
      </c>
      <c r="M124">
        <v>800</v>
      </c>
      <c r="N124">
        <v>0</v>
      </c>
      <c r="O124">
        <v>1600</v>
      </c>
      <c r="P124">
        <v>1000</v>
      </c>
      <c r="Q124">
        <v>600</v>
      </c>
      <c r="R124" t="s">
        <v>17</v>
      </c>
      <c r="S124" t="s">
        <v>10</v>
      </c>
      <c r="T124">
        <v>2024</v>
      </c>
      <c r="U124">
        <v>8</v>
      </c>
      <c r="V124" t="s">
        <v>3867</v>
      </c>
      <c r="W124" t="s">
        <v>33</v>
      </c>
      <c r="X124" t="s">
        <v>19</v>
      </c>
      <c r="Y124">
        <v>37.5</v>
      </c>
    </row>
    <row r="125" spans="1:25" x14ac:dyDescent="0.25">
      <c r="A125" t="s">
        <v>568</v>
      </c>
      <c r="B125" s="19">
        <v>45482</v>
      </c>
      <c r="C125" t="s">
        <v>569</v>
      </c>
      <c r="D125" t="s">
        <v>570</v>
      </c>
      <c r="E125" t="s">
        <v>16</v>
      </c>
      <c r="F125">
        <v>47</v>
      </c>
      <c r="G125" t="s">
        <v>339</v>
      </c>
      <c r="H125" t="s">
        <v>285</v>
      </c>
      <c r="I125" t="s">
        <v>6</v>
      </c>
      <c r="J125" t="s">
        <v>7</v>
      </c>
      <c r="K125" t="s">
        <v>8</v>
      </c>
      <c r="L125">
        <v>2</v>
      </c>
      <c r="M125">
        <v>7000</v>
      </c>
      <c r="N125">
        <v>0.1</v>
      </c>
      <c r="O125">
        <v>12600</v>
      </c>
      <c r="P125">
        <v>10400</v>
      </c>
      <c r="Q125">
        <v>2200</v>
      </c>
      <c r="R125" t="s">
        <v>17</v>
      </c>
      <c r="S125" t="s">
        <v>10</v>
      </c>
      <c r="T125">
        <v>2024</v>
      </c>
      <c r="U125">
        <v>7</v>
      </c>
      <c r="V125" t="s">
        <v>3866</v>
      </c>
      <c r="W125" t="s">
        <v>33</v>
      </c>
      <c r="X125" t="s">
        <v>12</v>
      </c>
      <c r="Y125">
        <v>17.46</v>
      </c>
    </row>
    <row r="126" spans="1:25" x14ac:dyDescent="0.25">
      <c r="A126" t="s">
        <v>571</v>
      </c>
      <c r="B126" s="19">
        <v>45925</v>
      </c>
      <c r="C126" t="s">
        <v>572</v>
      </c>
      <c r="D126" t="s">
        <v>573</v>
      </c>
      <c r="E126" t="s">
        <v>16</v>
      </c>
      <c r="F126">
        <v>59</v>
      </c>
      <c r="G126" t="s">
        <v>407</v>
      </c>
      <c r="H126" t="s">
        <v>285</v>
      </c>
      <c r="I126" t="s">
        <v>344</v>
      </c>
      <c r="J126" t="s">
        <v>345</v>
      </c>
      <c r="K126" t="s">
        <v>39</v>
      </c>
      <c r="L126">
        <v>2</v>
      </c>
      <c r="M126">
        <v>2200</v>
      </c>
      <c r="N126">
        <v>0.05</v>
      </c>
      <c r="O126">
        <v>4180</v>
      </c>
      <c r="P126">
        <v>2800</v>
      </c>
      <c r="Q126">
        <v>1380</v>
      </c>
      <c r="R126" t="s">
        <v>9</v>
      </c>
      <c r="S126" t="s">
        <v>10</v>
      </c>
      <c r="T126">
        <v>2025</v>
      </c>
      <c r="U126">
        <v>9</v>
      </c>
      <c r="V126" t="s">
        <v>3873</v>
      </c>
      <c r="W126" t="s">
        <v>33</v>
      </c>
      <c r="X126" t="s">
        <v>19</v>
      </c>
      <c r="Y126">
        <v>33.01</v>
      </c>
    </row>
    <row r="127" spans="1:25" x14ac:dyDescent="0.25">
      <c r="A127" t="s">
        <v>574</v>
      </c>
      <c r="B127" s="19">
        <v>45376</v>
      </c>
      <c r="C127" t="s">
        <v>575</v>
      </c>
      <c r="D127" t="s">
        <v>557</v>
      </c>
      <c r="E127" t="s">
        <v>3</v>
      </c>
      <c r="F127">
        <v>20</v>
      </c>
      <c r="G127" t="s">
        <v>339</v>
      </c>
      <c r="H127" t="s">
        <v>285</v>
      </c>
      <c r="I127" t="s">
        <v>37</v>
      </c>
      <c r="J127" t="s">
        <v>38</v>
      </c>
      <c r="K127" t="s">
        <v>39</v>
      </c>
      <c r="L127">
        <v>1</v>
      </c>
      <c r="M127">
        <v>900</v>
      </c>
      <c r="N127">
        <v>0.1</v>
      </c>
      <c r="O127">
        <v>810</v>
      </c>
      <c r="P127">
        <v>550</v>
      </c>
      <c r="Q127">
        <v>260</v>
      </c>
      <c r="R127" t="s">
        <v>26</v>
      </c>
      <c r="S127" t="s">
        <v>10</v>
      </c>
      <c r="T127">
        <v>2024</v>
      </c>
      <c r="U127">
        <v>3</v>
      </c>
      <c r="V127" t="s">
        <v>3864</v>
      </c>
      <c r="W127" t="s">
        <v>18</v>
      </c>
      <c r="X127" t="s">
        <v>27</v>
      </c>
      <c r="Y127">
        <v>32.1</v>
      </c>
    </row>
    <row r="128" spans="1:25" x14ac:dyDescent="0.25">
      <c r="A128" t="s">
        <v>576</v>
      </c>
      <c r="B128" s="19">
        <v>45941</v>
      </c>
      <c r="C128" t="s">
        <v>577</v>
      </c>
      <c r="D128" t="s">
        <v>578</v>
      </c>
      <c r="E128" t="s">
        <v>16</v>
      </c>
      <c r="F128">
        <v>42</v>
      </c>
      <c r="G128" t="s">
        <v>317</v>
      </c>
      <c r="H128" t="s">
        <v>5</v>
      </c>
      <c r="I128" t="s">
        <v>176</v>
      </c>
      <c r="J128" t="s">
        <v>177</v>
      </c>
      <c r="K128" t="s">
        <v>25</v>
      </c>
      <c r="L128">
        <v>1</v>
      </c>
      <c r="M128">
        <v>22000</v>
      </c>
      <c r="N128">
        <v>0.25</v>
      </c>
      <c r="O128">
        <v>16500</v>
      </c>
      <c r="P128">
        <v>16500</v>
      </c>
      <c r="Q128">
        <v>0</v>
      </c>
      <c r="R128" t="s">
        <v>9</v>
      </c>
      <c r="S128" t="s">
        <v>10</v>
      </c>
      <c r="T128">
        <v>2025</v>
      </c>
      <c r="U128">
        <v>10</v>
      </c>
      <c r="V128" t="s">
        <v>3870</v>
      </c>
      <c r="W128" t="s">
        <v>40</v>
      </c>
      <c r="X128" t="s">
        <v>27</v>
      </c>
      <c r="Y128">
        <v>0</v>
      </c>
    </row>
    <row r="129" spans="1:25" x14ac:dyDescent="0.25">
      <c r="A129" t="s">
        <v>579</v>
      </c>
      <c r="B129" s="19">
        <v>45401</v>
      </c>
      <c r="C129" t="s">
        <v>580</v>
      </c>
      <c r="D129" t="s">
        <v>36</v>
      </c>
      <c r="E129" t="s">
        <v>3</v>
      </c>
      <c r="F129">
        <v>60</v>
      </c>
      <c r="G129" t="s">
        <v>290</v>
      </c>
      <c r="H129" t="s">
        <v>276</v>
      </c>
      <c r="I129" t="s">
        <v>65</v>
      </c>
      <c r="J129" t="s">
        <v>66</v>
      </c>
      <c r="K129" t="s">
        <v>25</v>
      </c>
      <c r="L129">
        <v>3</v>
      </c>
      <c r="M129">
        <v>2500</v>
      </c>
      <c r="N129">
        <v>0.15</v>
      </c>
      <c r="O129">
        <v>6375</v>
      </c>
      <c r="P129">
        <v>4800</v>
      </c>
      <c r="Q129">
        <v>1575</v>
      </c>
      <c r="R129" t="s">
        <v>26</v>
      </c>
      <c r="S129" t="s">
        <v>10</v>
      </c>
      <c r="T129">
        <v>2024</v>
      </c>
      <c r="U129">
        <v>4</v>
      </c>
      <c r="V129" t="s">
        <v>3871</v>
      </c>
      <c r="W129" t="s">
        <v>11</v>
      </c>
      <c r="X129" t="s">
        <v>19</v>
      </c>
      <c r="Y129">
        <v>24.71</v>
      </c>
    </row>
    <row r="130" spans="1:25" x14ac:dyDescent="0.25">
      <c r="A130" t="s">
        <v>581</v>
      </c>
      <c r="B130" s="19">
        <v>45660</v>
      </c>
      <c r="C130" t="s">
        <v>582</v>
      </c>
      <c r="D130" t="s">
        <v>583</v>
      </c>
      <c r="E130" t="s">
        <v>16</v>
      </c>
      <c r="F130">
        <v>59</v>
      </c>
      <c r="G130" t="s">
        <v>269</v>
      </c>
      <c r="H130" t="s">
        <v>270</v>
      </c>
      <c r="I130" t="s">
        <v>37</v>
      </c>
      <c r="J130" t="s">
        <v>38</v>
      </c>
      <c r="K130" t="s">
        <v>39</v>
      </c>
      <c r="L130">
        <v>2</v>
      </c>
      <c r="M130">
        <v>900</v>
      </c>
      <c r="N130">
        <v>0.15</v>
      </c>
      <c r="O130">
        <v>1530</v>
      </c>
      <c r="P130">
        <v>1100</v>
      </c>
      <c r="Q130">
        <v>430</v>
      </c>
      <c r="R130" t="s">
        <v>26</v>
      </c>
      <c r="S130" t="s">
        <v>10</v>
      </c>
      <c r="T130">
        <v>2025</v>
      </c>
      <c r="U130">
        <v>1</v>
      </c>
      <c r="V130" t="s">
        <v>3875</v>
      </c>
      <c r="W130" t="s">
        <v>18</v>
      </c>
      <c r="X130" t="s">
        <v>19</v>
      </c>
      <c r="Y130">
        <v>28.1</v>
      </c>
    </row>
    <row r="131" spans="1:25" x14ac:dyDescent="0.25">
      <c r="A131" t="s">
        <v>584</v>
      </c>
      <c r="B131" s="19">
        <v>45733</v>
      </c>
      <c r="C131" t="s">
        <v>585</v>
      </c>
      <c r="D131" t="s">
        <v>36</v>
      </c>
      <c r="E131" t="s">
        <v>3</v>
      </c>
      <c r="F131">
        <v>51</v>
      </c>
      <c r="G131" t="s">
        <v>284</v>
      </c>
      <c r="H131" t="s">
        <v>285</v>
      </c>
      <c r="I131" t="s">
        <v>74</v>
      </c>
      <c r="J131" t="s">
        <v>75</v>
      </c>
      <c r="K131" t="s">
        <v>76</v>
      </c>
      <c r="L131">
        <v>2</v>
      </c>
      <c r="M131">
        <v>550</v>
      </c>
      <c r="N131">
        <v>0.1</v>
      </c>
      <c r="O131">
        <v>990</v>
      </c>
      <c r="P131">
        <v>900</v>
      </c>
      <c r="Q131">
        <v>90</v>
      </c>
      <c r="R131" t="s">
        <v>17</v>
      </c>
      <c r="S131" t="s">
        <v>10</v>
      </c>
      <c r="T131">
        <v>2025</v>
      </c>
      <c r="U131">
        <v>3</v>
      </c>
      <c r="V131" t="s">
        <v>3864</v>
      </c>
      <c r="W131" t="s">
        <v>18</v>
      </c>
      <c r="X131" t="s">
        <v>12</v>
      </c>
      <c r="Y131">
        <v>9.09</v>
      </c>
    </row>
    <row r="132" spans="1:25" x14ac:dyDescent="0.25">
      <c r="A132" t="s">
        <v>586</v>
      </c>
      <c r="B132" s="19">
        <v>45397</v>
      </c>
      <c r="C132" t="s">
        <v>587</v>
      </c>
      <c r="D132" t="s">
        <v>588</v>
      </c>
      <c r="E132" t="s">
        <v>3</v>
      </c>
      <c r="F132">
        <v>60</v>
      </c>
      <c r="G132" t="s">
        <v>269</v>
      </c>
      <c r="H132" t="s">
        <v>270</v>
      </c>
      <c r="I132" t="s">
        <v>23</v>
      </c>
      <c r="J132" t="s">
        <v>24</v>
      </c>
      <c r="K132" t="s">
        <v>25</v>
      </c>
      <c r="L132">
        <v>2</v>
      </c>
      <c r="M132">
        <v>55000</v>
      </c>
      <c r="N132">
        <v>0.15</v>
      </c>
      <c r="O132">
        <v>93500</v>
      </c>
      <c r="P132">
        <v>80000</v>
      </c>
      <c r="Q132">
        <v>13500</v>
      </c>
      <c r="R132" t="s">
        <v>26</v>
      </c>
      <c r="S132" t="s">
        <v>10</v>
      </c>
      <c r="T132">
        <v>2024</v>
      </c>
      <c r="U132">
        <v>4</v>
      </c>
      <c r="V132" t="s">
        <v>3871</v>
      </c>
      <c r="W132" t="s">
        <v>11</v>
      </c>
      <c r="X132" t="s">
        <v>27</v>
      </c>
      <c r="Y132">
        <v>14.44</v>
      </c>
    </row>
    <row r="133" spans="1:25" x14ac:dyDescent="0.25">
      <c r="A133" t="s">
        <v>589</v>
      </c>
      <c r="B133" s="19">
        <v>45903</v>
      </c>
      <c r="C133" t="s">
        <v>590</v>
      </c>
      <c r="D133" t="s">
        <v>591</v>
      </c>
      <c r="E133" t="s">
        <v>16</v>
      </c>
      <c r="F133">
        <v>37</v>
      </c>
      <c r="G133" t="s">
        <v>269</v>
      </c>
      <c r="H133" t="s">
        <v>270</v>
      </c>
      <c r="I133" t="s">
        <v>56</v>
      </c>
      <c r="J133" t="s">
        <v>57</v>
      </c>
      <c r="K133" t="s">
        <v>58</v>
      </c>
      <c r="L133">
        <v>2</v>
      </c>
      <c r="M133">
        <v>1200</v>
      </c>
      <c r="N133">
        <v>0</v>
      </c>
      <c r="O133">
        <v>2400</v>
      </c>
      <c r="P133">
        <v>1600</v>
      </c>
      <c r="Q133">
        <v>800</v>
      </c>
      <c r="R133" t="s">
        <v>9</v>
      </c>
      <c r="S133" t="s">
        <v>10</v>
      </c>
      <c r="T133">
        <v>2025</v>
      </c>
      <c r="U133">
        <v>9</v>
      </c>
      <c r="V133" t="s">
        <v>3873</v>
      </c>
      <c r="W133" t="s">
        <v>33</v>
      </c>
      <c r="X133" t="s">
        <v>19</v>
      </c>
      <c r="Y133">
        <v>33.33</v>
      </c>
    </row>
    <row r="134" spans="1:25" x14ac:dyDescent="0.25">
      <c r="A134" t="s">
        <v>592</v>
      </c>
      <c r="B134" s="19">
        <v>45304</v>
      </c>
      <c r="C134" t="s">
        <v>593</v>
      </c>
      <c r="D134" t="s">
        <v>594</v>
      </c>
      <c r="E134" t="s">
        <v>3</v>
      </c>
      <c r="F134">
        <v>43</v>
      </c>
      <c r="G134" t="s">
        <v>263</v>
      </c>
      <c r="H134" t="s">
        <v>5</v>
      </c>
      <c r="I134" t="s">
        <v>344</v>
      </c>
      <c r="J134" t="s">
        <v>345</v>
      </c>
      <c r="K134" t="s">
        <v>39</v>
      </c>
      <c r="L134">
        <v>1</v>
      </c>
      <c r="M134">
        <v>2200</v>
      </c>
      <c r="N134">
        <v>0.05</v>
      </c>
      <c r="O134">
        <v>2090</v>
      </c>
      <c r="P134">
        <v>1400</v>
      </c>
      <c r="Q134">
        <v>690</v>
      </c>
      <c r="R134" t="s">
        <v>17</v>
      </c>
      <c r="S134" t="s">
        <v>10</v>
      </c>
      <c r="T134">
        <v>2024</v>
      </c>
      <c r="U134">
        <v>1</v>
      </c>
      <c r="V134" t="s">
        <v>3875</v>
      </c>
      <c r="W134" t="s">
        <v>18</v>
      </c>
      <c r="X134" t="s">
        <v>27</v>
      </c>
      <c r="Y134">
        <v>33.01</v>
      </c>
    </row>
    <row r="135" spans="1:25" x14ac:dyDescent="0.25">
      <c r="A135" t="s">
        <v>595</v>
      </c>
      <c r="B135" s="19">
        <v>45864</v>
      </c>
      <c r="C135" t="s">
        <v>596</v>
      </c>
      <c r="D135" t="s">
        <v>597</v>
      </c>
      <c r="E135" t="s">
        <v>16</v>
      </c>
      <c r="F135">
        <v>37</v>
      </c>
      <c r="G135" t="s">
        <v>290</v>
      </c>
      <c r="H135" t="s">
        <v>276</v>
      </c>
      <c r="I135" t="s">
        <v>89</v>
      </c>
      <c r="J135" t="s">
        <v>90</v>
      </c>
      <c r="K135" t="s">
        <v>91</v>
      </c>
      <c r="L135">
        <v>1</v>
      </c>
      <c r="M135">
        <v>35000</v>
      </c>
      <c r="N135">
        <v>0.15</v>
      </c>
      <c r="O135">
        <v>29750</v>
      </c>
      <c r="P135">
        <v>27000</v>
      </c>
      <c r="Q135">
        <v>2750</v>
      </c>
      <c r="R135" t="s">
        <v>17</v>
      </c>
      <c r="S135" t="s">
        <v>10</v>
      </c>
      <c r="T135">
        <v>2025</v>
      </c>
      <c r="U135">
        <v>7</v>
      </c>
      <c r="V135" t="s">
        <v>3866</v>
      </c>
      <c r="W135" t="s">
        <v>33</v>
      </c>
      <c r="X135" t="s">
        <v>12</v>
      </c>
      <c r="Y135">
        <v>9.24</v>
      </c>
    </row>
    <row r="136" spans="1:25" x14ac:dyDescent="0.25">
      <c r="A136" t="s">
        <v>598</v>
      </c>
      <c r="B136" s="19">
        <v>45681</v>
      </c>
      <c r="C136" t="s">
        <v>599</v>
      </c>
      <c r="D136" t="s">
        <v>551</v>
      </c>
      <c r="E136" t="s">
        <v>3</v>
      </c>
      <c r="F136">
        <v>26</v>
      </c>
      <c r="G136" t="s">
        <v>317</v>
      </c>
      <c r="H136" t="s">
        <v>5</v>
      </c>
      <c r="I136" t="s">
        <v>305</v>
      </c>
      <c r="J136" t="s">
        <v>306</v>
      </c>
      <c r="K136" t="s">
        <v>91</v>
      </c>
      <c r="L136">
        <v>1</v>
      </c>
      <c r="M136">
        <v>8500</v>
      </c>
      <c r="N136">
        <v>0.05</v>
      </c>
      <c r="O136">
        <v>8075</v>
      </c>
      <c r="P136">
        <v>6500</v>
      </c>
      <c r="Q136">
        <v>1575</v>
      </c>
      <c r="R136" t="s">
        <v>26</v>
      </c>
      <c r="S136" t="s">
        <v>10</v>
      </c>
      <c r="T136">
        <v>2025</v>
      </c>
      <c r="U136">
        <v>1</v>
      </c>
      <c r="V136" t="s">
        <v>3875</v>
      </c>
      <c r="W136" t="s">
        <v>18</v>
      </c>
      <c r="X136" t="s">
        <v>27</v>
      </c>
      <c r="Y136">
        <v>19.5</v>
      </c>
    </row>
    <row r="137" spans="1:25" x14ac:dyDescent="0.25">
      <c r="A137" t="s">
        <v>600</v>
      </c>
      <c r="B137" s="19">
        <v>45796</v>
      </c>
      <c r="C137" t="s">
        <v>314</v>
      </c>
      <c r="D137" t="s">
        <v>207</v>
      </c>
      <c r="E137" t="s">
        <v>16</v>
      </c>
      <c r="F137">
        <v>30</v>
      </c>
      <c r="G137" t="s">
        <v>284</v>
      </c>
      <c r="H137" t="s">
        <v>285</v>
      </c>
      <c r="I137" t="s">
        <v>176</v>
      </c>
      <c r="J137" t="s">
        <v>177</v>
      </c>
      <c r="K137" t="s">
        <v>25</v>
      </c>
      <c r="L137">
        <v>1</v>
      </c>
      <c r="M137">
        <v>22000</v>
      </c>
      <c r="N137">
        <v>0</v>
      </c>
      <c r="O137">
        <v>22000</v>
      </c>
      <c r="P137">
        <v>16500</v>
      </c>
      <c r="Q137">
        <v>5500</v>
      </c>
      <c r="R137" t="s">
        <v>26</v>
      </c>
      <c r="S137" t="s">
        <v>10</v>
      </c>
      <c r="T137">
        <v>2025</v>
      </c>
      <c r="U137">
        <v>5</v>
      </c>
      <c r="V137" t="s">
        <v>3865</v>
      </c>
      <c r="W137" t="s">
        <v>11</v>
      </c>
      <c r="X137" t="s">
        <v>12</v>
      </c>
      <c r="Y137">
        <v>25</v>
      </c>
    </row>
    <row r="138" spans="1:25" x14ac:dyDescent="0.25">
      <c r="A138" t="s">
        <v>601</v>
      </c>
      <c r="B138" s="19">
        <v>45723</v>
      </c>
      <c r="C138" t="s">
        <v>602</v>
      </c>
      <c r="D138" t="s">
        <v>603</v>
      </c>
      <c r="E138" t="s">
        <v>3</v>
      </c>
      <c r="F138">
        <v>41</v>
      </c>
      <c r="G138" t="s">
        <v>407</v>
      </c>
      <c r="H138" t="s">
        <v>285</v>
      </c>
      <c r="I138" t="s">
        <v>344</v>
      </c>
      <c r="J138" t="s">
        <v>345</v>
      </c>
      <c r="K138" t="s">
        <v>39</v>
      </c>
      <c r="L138">
        <v>2</v>
      </c>
      <c r="M138">
        <v>2200</v>
      </c>
      <c r="N138">
        <v>0.1</v>
      </c>
      <c r="O138">
        <v>3960</v>
      </c>
      <c r="P138">
        <v>2800</v>
      </c>
      <c r="Q138">
        <v>1160</v>
      </c>
      <c r="R138" t="s">
        <v>17</v>
      </c>
      <c r="S138" t="s">
        <v>10</v>
      </c>
      <c r="T138">
        <v>2025</v>
      </c>
      <c r="U138">
        <v>3</v>
      </c>
      <c r="V138" t="s">
        <v>3864</v>
      </c>
      <c r="W138" t="s">
        <v>18</v>
      </c>
      <c r="X138" t="s">
        <v>27</v>
      </c>
      <c r="Y138">
        <v>29.29</v>
      </c>
    </row>
    <row r="139" spans="1:25" x14ac:dyDescent="0.25">
      <c r="A139" t="s">
        <v>604</v>
      </c>
      <c r="B139" s="19">
        <v>45549</v>
      </c>
      <c r="C139" t="s">
        <v>605</v>
      </c>
      <c r="D139" t="s">
        <v>606</v>
      </c>
      <c r="E139" t="s">
        <v>3</v>
      </c>
      <c r="F139">
        <v>36</v>
      </c>
      <c r="G139" t="s">
        <v>284</v>
      </c>
      <c r="H139" t="s">
        <v>285</v>
      </c>
      <c r="I139" t="s">
        <v>89</v>
      </c>
      <c r="J139" t="s">
        <v>90</v>
      </c>
      <c r="K139" t="s">
        <v>91</v>
      </c>
      <c r="L139">
        <v>1</v>
      </c>
      <c r="M139">
        <v>35000</v>
      </c>
      <c r="N139">
        <v>0.2</v>
      </c>
      <c r="O139">
        <v>28000</v>
      </c>
      <c r="P139">
        <v>27000</v>
      </c>
      <c r="Q139">
        <v>1000</v>
      </c>
      <c r="R139" t="s">
        <v>9</v>
      </c>
      <c r="S139" t="s">
        <v>10</v>
      </c>
      <c r="T139">
        <v>2024</v>
      </c>
      <c r="U139">
        <v>9</v>
      </c>
      <c r="V139" t="s">
        <v>3873</v>
      </c>
      <c r="W139" t="s">
        <v>33</v>
      </c>
      <c r="X139" t="s">
        <v>12</v>
      </c>
      <c r="Y139">
        <v>3.57</v>
      </c>
    </row>
    <row r="140" spans="1:25" x14ac:dyDescent="0.25">
      <c r="A140" t="s">
        <v>607</v>
      </c>
      <c r="B140" s="19">
        <v>45923</v>
      </c>
      <c r="C140" t="s">
        <v>608</v>
      </c>
      <c r="D140" t="s">
        <v>609</v>
      </c>
      <c r="E140" t="s">
        <v>16</v>
      </c>
      <c r="F140">
        <v>52</v>
      </c>
      <c r="G140" t="s">
        <v>312</v>
      </c>
      <c r="H140" t="s">
        <v>276</v>
      </c>
      <c r="I140" t="s">
        <v>186</v>
      </c>
      <c r="J140" t="s">
        <v>187</v>
      </c>
      <c r="K140" t="s">
        <v>91</v>
      </c>
      <c r="L140">
        <v>1</v>
      </c>
      <c r="M140">
        <v>12000</v>
      </c>
      <c r="N140">
        <v>0</v>
      </c>
      <c r="O140">
        <v>12000</v>
      </c>
      <c r="P140">
        <v>9000</v>
      </c>
      <c r="Q140">
        <v>3000</v>
      </c>
      <c r="R140" t="s">
        <v>17</v>
      </c>
      <c r="S140" t="s">
        <v>10</v>
      </c>
      <c r="T140">
        <v>2025</v>
      </c>
      <c r="U140">
        <v>9</v>
      </c>
      <c r="V140" t="s">
        <v>3873</v>
      </c>
      <c r="W140" t="s">
        <v>33</v>
      </c>
      <c r="X140" t="s">
        <v>27</v>
      </c>
      <c r="Y140">
        <v>25</v>
      </c>
    </row>
    <row r="141" spans="1:25" x14ac:dyDescent="0.25">
      <c r="A141" t="s">
        <v>610</v>
      </c>
      <c r="B141" s="19">
        <v>45298</v>
      </c>
      <c r="C141" t="s">
        <v>611</v>
      </c>
      <c r="D141" t="s">
        <v>612</v>
      </c>
      <c r="E141" t="s">
        <v>16</v>
      </c>
      <c r="F141">
        <v>41</v>
      </c>
      <c r="G141" t="s">
        <v>312</v>
      </c>
      <c r="H141" t="s">
        <v>276</v>
      </c>
      <c r="I141" t="s">
        <v>95</v>
      </c>
      <c r="J141" t="s">
        <v>96</v>
      </c>
      <c r="K141" t="s">
        <v>46</v>
      </c>
      <c r="L141">
        <v>1</v>
      </c>
      <c r="M141">
        <v>600</v>
      </c>
      <c r="N141">
        <v>0.05</v>
      </c>
      <c r="O141">
        <v>570</v>
      </c>
      <c r="P141">
        <v>380</v>
      </c>
      <c r="Q141">
        <v>190</v>
      </c>
      <c r="R141" t="s">
        <v>26</v>
      </c>
      <c r="S141" t="s">
        <v>10</v>
      </c>
      <c r="T141">
        <v>2024</v>
      </c>
      <c r="U141">
        <v>1</v>
      </c>
      <c r="V141" t="s">
        <v>3875</v>
      </c>
      <c r="W141" t="s">
        <v>18</v>
      </c>
      <c r="X141" t="s">
        <v>19</v>
      </c>
      <c r="Y141">
        <v>33.33</v>
      </c>
    </row>
    <row r="142" spans="1:25" x14ac:dyDescent="0.25">
      <c r="A142" t="s">
        <v>613</v>
      </c>
      <c r="B142" s="19">
        <v>45629</v>
      </c>
      <c r="C142" t="s">
        <v>614</v>
      </c>
      <c r="D142" t="s">
        <v>615</v>
      </c>
      <c r="E142" t="s">
        <v>16</v>
      </c>
      <c r="F142">
        <v>55</v>
      </c>
      <c r="G142" t="s">
        <v>263</v>
      </c>
      <c r="H142" t="s">
        <v>5</v>
      </c>
      <c r="I142" t="s">
        <v>74</v>
      </c>
      <c r="J142" t="s">
        <v>75</v>
      </c>
      <c r="K142" t="s">
        <v>76</v>
      </c>
      <c r="L142">
        <v>3</v>
      </c>
      <c r="M142">
        <v>550</v>
      </c>
      <c r="N142">
        <v>0.1</v>
      </c>
      <c r="O142">
        <v>1485</v>
      </c>
      <c r="P142">
        <v>1350</v>
      </c>
      <c r="Q142">
        <v>135</v>
      </c>
      <c r="R142" t="s">
        <v>26</v>
      </c>
      <c r="S142" t="s">
        <v>10</v>
      </c>
      <c r="T142">
        <v>2024</v>
      </c>
      <c r="U142">
        <v>12</v>
      </c>
      <c r="V142" t="s">
        <v>3872</v>
      </c>
      <c r="W142" t="s">
        <v>40</v>
      </c>
      <c r="X142" t="s">
        <v>12</v>
      </c>
      <c r="Y142">
        <v>9.09</v>
      </c>
    </row>
    <row r="143" spans="1:25" x14ac:dyDescent="0.25">
      <c r="A143" t="s">
        <v>616</v>
      </c>
      <c r="B143" s="19">
        <v>45958</v>
      </c>
      <c r="C143" t="s">
        <v>617</v>
      </c>
      <c r="D143" t="s">
        <v>320</v>
      </c>
      <c r="E143" t="s">
        <v>16</v>
      </c>
      <c r="F143">
        <v>30</v>
      </c>
      <c r="G143" t="s">
        <v>295</v>
      </c>
      <c r="H143" t="s">
        <v>270</v>
      </c>
      <c r="I143" t="s">
        <v>56</v>
      </c>
      <c r="J143" t="s">
        <v>57</v>
      </c>
      <c r="K143" t="s">
        <v>58</v>
      </c>
      <c r="L143">
        <v>2</v>
      </c>
      <c r="M143">
        <v>1200</v>
      </c>
      <c r="N143">
        <v>0.1</v>
      </c>
      <c r="O143">
        <v>2160</v>
      </c>
      <c r="P143">
        <v>1600</v>
      </c>
      <c r="Q143">
        <v>560</v>
      </c>
      <c r="R143" t="s">
        <v>26</v>
      </c>
      <c r="S143" t="s">
        <v>10</v>
      </c>
      <c r="T143">
        <v>2025</v>
      </c>
      <c r="U143">
        <v>10</v>
      </c>
      <c r="V143" t="s">
        <v>3870</v>
      </c>
      <c r="W143" t="s">
        <v>40</v>
      </c>
      <c r="X143" t="s">
        <v>19</v>
      </c>
      <c r="Y143">
        <v>25.93</v>
      </c>
    </row>
    <row r="144" spans="1:25" x14ac:dyDescent="0.25">
      <c r="A144" t="s">
        <v>618</v>
      </c>
      <c r="B144" s="19">
        <v>46003</v>
      </c>
      <c r="C144" t="s">
        <v>619</v>
      </c>
      <c r="D144" t="s">
        <v>609</v>
      </c>
      <c r="E144" t="s">
        <v>3</v>
      </c>
      <c r="F144">
        <v>32</v>
      </c>
      <c r="G144" t="s">
        <v>407</v>
      </c>
      <c r="H144" t="s">
        <v>285</v>
      </c>
      <c r="I144" t="s">
        <v>186</v>
      </c>
      <c r="J144" t="s">
        <v>187</v>
      </c>
      <c r="K144" t="s">
        <v>91</v>
      </c>
      <c r="L144">
        <v>1</v>
      </c>
      <c r="M144">
        <v>12000</v>
      </c>
      <c r="N144">
        <v>0.05</v>
      </c>
      <c r="O144">
        <v>11400</v>
      </c>
      <c r="P144">
        <v>9000</v>
      </c>
      <c r="Q144">
        <v>2400</v>
      </c>
      <c r="R144" t="s">
        <v>17</v>
      </c>
      <c r="S144" t="s">
        <v>10</v>
      </c>
      <c r="T144">
        <v>2025</v>
      </c>
      <c r="U144">
        <v>12</v>
      </c>
      <c r="V144" t="s">
        <v>3872</v>
      </c>
      <c r="W144" t="s">
        <v>40</v>
      </c>
      <c r="X144" t="s">
        <v>19</v>
      </c>
      <c r="Y144">
        <v>21.05</v>
      </c>
    </row>
    <row r="145" spans="1:25" x14ac:dyDescent="0.25">
      <c r="A145" t="s">
        <v>620</v>
      </c>
      <c r="B145" s="19">
        <v>45699</v>
      </c>
      <c r="C145" t="s">
        <v>621</v>
      </c>
      <c r="D145" t="s">
        <v>64</v>
      </c>
      <c r="E145" t="s">
        <v>3</v>
      </c>
      <c r="F145">
        <v>27</v>
      </c>
      <c r="G145" t="s">
        <v>269</v>
      </c>
      <c r="H145" t="s">
        <v>270</v>
      </c>
      <c r="I145" t="s">
        <v>68</v>
      </c>
      <c r="J145" t="s">
        <v>69</v>
      </c>
      <c r="K145" t="s">
        <v>39</v>
      </c>
      <c r="L145">
        <v>2</v>
      </c>
      <c r="M145">
        <v>3500</v>
      </c>
      <c r="N145">
        <v>0.15</v>
      </c>
      <c r="O145">
        <v>5950</v>
      </c>
      <c r="P145">
        <v>4600</v>
      </c>
      <c r="Q145">
        <v>1350</v>
      </c>
      <c r="R145" t="s">
        <v>26</v>
      </c>
      <c r="S145" t="s">
        <v>10</v>
      </c>
      <c r="T145">
        <v>2025</v>
      </c>
      <c r="U145">
        <v>2</v>
      </c>
      <c r="V145" t="s">
        <v>3869</v>
      </c>
      <c r="W145" t="s">
        <v>18</v>
      </c>
      <c r="X145" t="s">
        <v>12</v>
      </c>
      <c r="Y145">
        <v>22.69</v>
      </c>
    </row>
    <row r="146" spans="1:25" x14ac:dyDescent="0.25">
      <c r="A146" t="s">
        <v>622</v>
      </c>
      <c r="B146" s="19">
        <v>45794</v>
      </c>
      <c r="C146" t="s">
        <v>623</v>
      </c>
      <c r="D146" t="s">
        <v>417</v>
      </c>
      <c r="E146" t="s">
        <v>16</v>
      </c>
      <c r="F146">
        <v>56</v>
      </c>
      <c r="G146" t="s">
        <v>317</v>
      </c>
      <c r="H146" t="s">
        <v>5</v>
      </c>
      <c r="I146" t="s">
        <v>81</v>
      </c>
      <c r="J146" t="s">
        <v>82</v>
      </c>
      <c r="K146" t="s">
        <v>58</v>
      </c>
      <c r="L146">
        <v>3</v>
      </c>
      <c r="M146">
        <v>3500</v>
      </c>
      <c r="N146">
        <v>0</v>
      </c>
      <c r="O146">
        <v>10500</v>
      </c>
      <c r="P146">
        <v>7500</v>
      </c>
      <c r="Q146">
        <v>3000</v>
      </c>
      <c r="R146" t="s">
        <v>9</v>
      </c>
      <c r="S146" t="s">
        <v>10</v>
      </c>
      <c r="T146">
        <v>2025</v>
      </c>
      <c r="U146">
        <v>5</v>
      </c>
      <c r="V146" t="s">
        <v>3865</v>
      </c>
      <c r="W146" t="s">
        <v>11</v>
      </c>
      <c r="X146" t="s">
        <v>19</v>
      </c>
      <c r="Y146">
        <v>28.57</v>
      </c>
    </row>
    <row r="147" spans="1:25" x14ac:dyDescent="0.25">
      <c r="A147" t="s">
        <v>624</v>
      </c>
      <c r="B147" s="19">
        <v>45579</v>
      </c>
      <c r="C147" t="s">
        <v>21</v>
      </c>
      <c r="D147" t="s">
        <v>22</v>
      </c>
      <c r="E147" t="s">
        <v>3</v>
      </c>
      <c r="F147">
        <v>39</v>
      </c>
      <c r="G147" t="s">
        <v>4</v>
      </c>
      <c r="H147" t="s">
        <v>5</v>
      </c>
      <c r="I147" t="s">
        <v>95</v>
      </c>
      <c r="J147" t="s">
        <v>96</v>
      </c>
      <c r="K147" t="s">
        <v>46</v>
      </c>
      <c r="L147">
        <v>1</v>
      </c>
      <c r="M147">
        <v>600</v>
      </c>
      <c r="N147">
        <v>0</v>
      </c>
      <c r="O147">
        <v>0</v>
      </c>
      <c r="P147">
        <v>380</v>
      </c>
      <c r="Q147">
        <v>0</v>
      </c>
      <c r="R147" t="s">
        <v>26</v>
      </c>
      <c r="S147" t="s">
        <v>291</v>
      </c>
      <c r="T147">
        <v>2024</v>
      </c>
      <c r="U147">
        <v>10</v>
      </c>
      <c r="V147" t="s">
        <v>3870</v>
      </c>
      <c r="W147" t="s">
        <v>40</v>
      </c>
      <c r="X147" t="s">
        <v>27</v>
      </c>
      <c r="Y147">
        <v>0</v>
      </c>
    </row>
    <row r="148" spans="1:25" x14ac:dyDescent="0.25">
      <c r="A148" t="s">
        <v>625</v>
      </c>
      <c r="B148" s="19">
        <v>45496</v>
      </c>
      <c r="C148" t="s">
        <v>626</v>
      </c>
      <c r="D148" t="s">
        <v>454</v>
      </c>
      <c r="E148" t="s">
        <v>3</v>
      </c>
      <c r="F148">
        <v>52</v>
      </c>
      <c r="G148" t="s">
        <v>407</v>
      </c>
      <c r="H148" t="s">
        <v>285</v>
      </c>
      <c r="I148" t="s">
        <v>81</v>
      </c>
      <c r="J148" t="s">
        <v>82</v>
      </c>
      <c r="K148" t="s">
        <v>58</v>
      </c>
      <c r="L148">
        <v>1</v>
      </c>
      <c r="M148">
        <v>3500</v>
      </c>
      <c r="N148">
        <v>0.05</v>
      </c>
      <c r="O148">
        <v>3325</v>
      </c>
      <c r="P148">
        <v>2500</v>
      </c>
      <c r="Q148">
        <v>825</v>
      </c>
      <c r="R148" t="s">
        <v>98</v>
      </c>
      <c r="S148" t="s">
        <v>10</v>
      </c>
      <c r="T148">
        <v>2024</v>
      </c>
      <c r="U148">
        <v>7</v>
      </c>
      <c r="V148" t="s">
        <v>3866</v>
      </c>
      <c r="W148" t="s">
        <v>33</v>
      </c>
      <c r="X148" t="s">
        <v>12</v>
      </c>
      <c r="Y148">
        <v>24.81</v>
      </c>
    </row>
    <row r="149" spans="1:25" x14ac:dyDescent="0.25">
      <c r="A149" t="s">
        <v>627</v>
      </c>
      <c r="B149" s="19">
        <v>45855</v>
      </c>
      <c r="C149" t="s">
        <v>628</v>
      </c>
      <c r="D149" t="s">
        <v>629</v>
      </c>
      <c r="E149" t="s">
        <v>3</v>
      </c>
      <c r="F149">
        <v>38</v>
      </c>
      <c r="G149" t="s">
        <v>275</v>
      </c>
      <c r="H149" t="s">
        <v>276</v>
      </c>
      <c r="I149" t="s">
        <v>23</v>
      </c>
      <c r="J149" t="s">
        <v>24</v>
      </c>
      <c r="K149" t="s">
        <v>25</v>
      </c>
      <c r="L149">
        <v>2</v>
      </c>
      <c r="M149">
        <v>55000</v>
      </c>
      <c r="N149">
        <v>0.1</v>
      </c>
      <c r="O149">
        <v>99000</v>
      </c>
      <c r="P149">
        <v>80000</v>
      </c>
      <c r="Q149">
        <v>19000</v>
      </c>
      <c r="R149" t="s">
        <v>98</v>
      </c>
      <c r="S149" t="s">
        <v>10</v>
      </c>
      <c r="T149">
        <v>2025</v>
      </c>
      <c r="U149">
        <v>7</v>
      </c>
      <c r="V149" t="s">
        <v>3866</v>
      </c>
      <c r="W149" t="s">
        <v>33</v>
      </c>
      <c r="X149" t="s">
        <v>27</v>
      </c>
      <c r="Y149">
        <v>19.190000000000001</v>
      </c>
    </row>
    <row r="150" spans="1:25" x14ac:dyDescent="0.25">
      <c r="A150" t="s">
        <v>630</v>
      </c>
      <c r="B150" s="19">
        <v>46017</v>
      </c>
      <c r="C150" t="s">
        <v>631</v>
      </c>
      <c r="D150" t="s">
        <v>352</v>
      </c>
      <c r="E150" t="s">
        <v>3</v>
      </c>
      <c r="F150">
        <v>45</v>
      </c>
      <c r="G150" t="s">
        <v>339</v>
      </c>
      <c r="H150" t="s">
        <v>285</v>
      </c>
      <c r="I150" t="s">
        <v>186</v>
      </c>
      <c r="J150" t="s">
        <v>187</v>
      </c>
      <c r="K150" t="s">
        <v>91</v>
      </c>
      <c r="L150">
        <v>2</v>
      </c>
      <c r="M150">
        <v>12000</v>
      </c>
      <c r="N150">
        <v>0.15</v>
      </c>
      <c r="O150">
        <v>20400</v>
      </c>
      <c r="P150">
        <v>18000</v>
      </c>
      <c r="Q150">
        <v>2400</v>
      </c>
      <c r="R150" t="s">
        <v>17</v>
      </c>
      <c r="S150" t="s">
        <v>10</v>
      </c>
      <c r="T150">
        <v>2025</v>
      </c>
      <c r="U150">
        <v>12</v>
      </c>
      <c r="V150" t="s">
        <v>3872</v>
      </c>
      <c r="W150" t="s">
        <v>40</v>
      </c>
      <c r="X150" t="s">
        <v>27</v>
      </c>
      <c r="Y150">
        <v>11.76</v>
      </c>
    </row>
    <row r="151" spans="1:25" x14ac:dyDescent="0.25">
      <c r="A151" t="s">
        <v>632</v>
      </c>
      <c r="B151" s="19">
        <v>46001</v>
      </c>
      <c r="C151" t="s">
        <v>633</v>
      </c>
      <c r="D151" t="s">
        <v>557</v>
      </c>
      <c r="E151" t="s">
        <v>3</v>
      </c>
      <c r="F151">
        <v>58</v>
      </c>
      <c r="G151" t="s">
        <v>339</v>
      </c>
      <c r="H151" t="s">
        <v>285</v>
      </c>
      <c r="I151" t="s">
        <v>65</v>
      </c>
      <c r="J151" t="s">
        <v>66</v>
      </c>
      <c r="K151" t="s">
        <v>25</v>
      </c>
      <c r="L151">
        <v>1</v>
      </c>
      <c r="M151">
        <v>2500</v>
      </c>
      <c r="N151">
        <v>0.05</v>
      </c>
      <c r="O151">
        <v>2375</v>
      </c>
      <c r="P151">
        <v>1600</v>
      </c>
      <c r="Q151">
        <v>775</v>
      </c>
      <c r="R151" t="s">
        <v>77</v>
      </c>
      <c r="S151" t="s">
        <v>10</v>
      </c>
      <c r="T151">
        <v>2025</v>
      </c>
      <c r="U151">
        <v>12</v>
      </c>
      <c r="V151" t="s">
        <v>3872</v>
      </c>
      <c r="W151" t="s">
        <v>40</v>
      </c>
      <c r="X151" t="s">
        <v>19</v>
      </c>
      <c r="Y151">
        <v>32.630000000000003</v>
      </c>
    </row>
    <row r="152" spans="1:25" x14ac:dyDescent="0.25">
      <c r="A152" t="s">
        <v>13</v>
      </c>
      <c r="B152" s="19">
        <v>45710</v>
      </c>
      <c r="C152" t="s">
        <v>14</v>
      </c>
      <c r="D152" t="s">
        <v>15</v>
      </c>
      <c r="E152" t="s">
        <v>16</v>
      </c>
      <c r="F152">
        <v>27</v>
      </c>
      <c r="G152" t="s">
        <v>4</v>
      </c>
      <c r="H152" t="s">
        <v>5</v>
      </c>
      <c r="I152" t="s">
        <v>6</v>
      </c>
      <c r="J152" t="s">
        <v>7</v>
      </c>
      <c r="K152" t="s">
        <v>8</v>
      </c>
      <c r="L152">
        <v>2</v>
      </c>
      <c r="M152">
        <v>7000</v>
      </c>
      <c r="N152">
        <v>0.05</v>
      </c>
      <c r="O152">
        <v>13300</v>
      </c>
      <c r="P152">
        <v>10400</v>
      </c>
      <c r="Q152">
        <v>2900</v>
      </c>
      <c r="R152" t="s">
        <v>17</v>
      </c>
      <c r="S152" t="s">
        <v>10</v>
      </c>
      <c r="T152">
        <v>2025</v>
      </c>
      <c r="U152">
        <v>2</v>
      </c>
      <c r="V152" t="s">
        <v>3869</v>
      </c>
      <c r="W152" t="s">
        <v>18</v>
      </c>
      <c r="X152" t="s">
        <v>19</v>
      </c>
      <c r="Y152">
        <v>21.8</v>
      </c>
    </row>
    <row r="153" spans="1:25" x14ac:dyDescent="0.25">
      <c r="A153" t="s">
        <v>634</v>
      </c>
      <c r="B153" s="19">
        <v>45539</v>
      </c>
      <c r="C153" t="s">
        <v>116</v>
      </c>
      <c r="D153" t="s">
        <v>117</v>
      </c>
      <c r="E153" t="s">
        <v>16</v>
      </c>
      <c r="F153">
        <v>42</v>
      </c>
      <c r="G153" t="s">
        <v>4</v>
      </c>
      <c r="H153" t="s">
        <v>5</v>
      </c>
      <c r="I153" t="s">
        <v>37</v>
      </c>
      <c r="J153" t="s">
        <v>38</v>
      </c>
      <c r="K153" t="s">
        <v>39</v>
      </c>
      <c r="L153">
        <v>2</v>
      </c>
      <c r="M153">
        <v>900</v>
      </c>
      <c r="N153">
        <v>0</v>
      </c>
      <c r="O153">
        <v>1800</v>
      </c>
      <c r="P153">
        <v>1100</v>
      </c>
      <c r="Q153">
        <v>700</v>
      </c>
      <c r="R153" t="s">
        <v>9</v>
      </c>
      <c r="S153" t="s">
        <v>10</v>
      </c>
      <c r="T153">
        <v>2024</v>
      </c>
      <c r="U153">
        <v>9</v>
      </c>
      <c r="V153" t="s">
        <v>3873</v>
      </c>
      <c r="W153" t="s">
        <v>33</v>
      </c>
      <c r="X153" t="s">
        <v>19</v>
      </c>
      <c r="Y153">
        <v>38.89</v>
      </c>
    </row>
    <row r="154" spans="1:25" x14ac:dyDescent="0.25">
      <c r="A154" t="s">
        <v>635</v>
      </c>
      <c r="B154" s="19">
        <v>45678</v>
      </c>
      <c r="C154" t="s">
        <v>582</v>
      </c>
      <c r="D154" t="s">
        <v>583</v>
      </c>
      <c r="E154" t="s">
        <v>16</v>
      </c>
      <c r="F154">
        <v>59</v>
      </c>
      <c r="G154" t="s">
        <v>269</v>
      </c>
      <c r="H154" t="s">
        <v>270</v>
      </c>
      <c r="I154" t="s">
        <v>65</v>
      </c>
      <c r="J154" t="s">
        <v>66</v>
      </c>
      <c r="K154" t="s">
        <v>25</v>
      </c>
      <c r="L154">
        <v>1</v>
      </c>
      <c r="M154">
        <v>2500</v>
      </c>
      <c r="N154">
        <v>0.25</v>
      </c>
      <c r="O154">
        <v>1875</v>
      </c>
      <c r="P154">
        <v>1600</v>
      </c>
      <c r="Q154">
        <v>275</v>
      </c>
      <c r="R154" t="s">
        <v>17</v>
      </c>
      <c r="S154" t="s">
        <v>10</v>
      </c>
      <c r="T154">
        <v>2025</v>
      </c>
      <c r="U154">
        <v>1</v>
      </c>
      <c r="V154" t="s">
        <v>3875</v>
      </c>
      <c r="W154" t="s">
        <v>18</v>
      </c>
      <c r="X154" t="s">
        <v>19</v>
      </c>
      <c r="Y154">
        <v>14.67</v>
      </c>
    </row>
    <row r="155" spans="1:25" x14ac:dyDescent="0.25">
      <c r="A155" t="s">
        <v>636</v>
      </c>
      <c r="B155" s="19">
        <v>45888</v>
      </c>
      <c r="C155" t="s">
        <v>414</v>
      </c>
      <c r="D155" t="s">
        <v>326</v>
      </c>
      <c r="E155" t="s">
        <v>16</v>
      </c>
      <c r="F155">
        <v>53</v>
      </c>
      <c r="G155" t="s">
        <v>312</v>
      </c>
      <c r="H155" t="s">
        <v>276</v>
      </c>
      <c r="I155" t="s">
        <v>95</v>
      </c>
      <c r="J155" t="s">
        <v>96</v>
      </c>
      <c r="K155" t="s">
        <v>46</v>
      </c>
      <c r="L155">
        <v>2</v>
      </c>
      <c r="M155">
        <v>600</v>
      </c>
      <c r="N155">
        <v>0.1</v>
      </c>
      <c r="O155">
        <v>0</v>
      </c>
      <c r="P155">
        <v>760</v>
      </c>
      <c r="Q155">
        <v>0</v>
      </c>
      <c r="R155" t="s">
        <v>17</v>
      </c>
      <c r="S155" t="s">
        <v>291</v>
      </c>
      <c r="T155">
        <v>2025</v>
      </c>
      <c r="U155">
        <v>8</v>
      </c>
      <c r="V155" t="s">
        <v>3867</v>
      </c>
      <c r="W155" t="s">
        <v>33</v>
      </c>
      <c r="X155" t="s">
        <v>12</v>
      </c>
      <c r="Y155">
        <v>0</v>
      </c>
    </row>
    <row r="156" spans="1:25" x14ac:dyDescent="0.25">
      <c r="A156" t="s">
        <v>637</v>
      </c>
      <c r="B156" s="19">
        <v>46000</v>
      </c>
      <c r="C156" t="s">
        <v>371</v>
      </c>
      <c r="D156" t="s">
        <v>372</v>
      </c>
      <c r="E156" t="s">
        <v>3</v>
      </c>
      <c r="F156">
        <v>40</v>
      </c>
      <c r="G156" t="s">
        <v>275</v>
      </c>
      <c r="H156" t="s">
        <v>276</v>
      </c>
      <c r="I156" t="s">
        <v>44</v>
      </c>
      <c r="J156" t="s">
        <v>45</v>
      </c>
      <c r="K156" t="s">
        <v>46</v>
      </c>
      <c r="L156">
        <v>2</v>
      </c>
      <c r="M156">
        <v>2500</v>
      </c>
      <c r="N156">
        <v>0.2</v>
      </c>
      <c r="O156">
        <v>4000</v>
      </c>
      <c r="P156">
        <v>3000</v>
      </c>
      <c r="Q156">
        <v>1000</v>
      </c>
      <c r="R156" t="s">
        <v>17</v>
      </c>
      <c r="S156" t="s">
        <v>10</v>
      </c>
      <c r="T156">
        <v>2025</v>
      </c>
      <c r="U156">
        <v>12</v>
      </c>
      <c r="V156" t="s">
        <v>3872</v>
      </c>
      <c r="W156" t="s">
        <v>40</v>
      </c>
      <c r="X156" t="s">
        <v>27</v>
      </c>
      <c r="Y156">
        <v>25</v>
      </c>
    </row>
    <row r="157" spans="1:25" x14ac:dyDescent="0.25">
      <c r="A157" t="s">
        <v>638</v>
      </c>
      <c r="B157" s="19">
        <v>45660</v>
      </c>
      <c r="C157" t="s">
        <v>602</v>
      </c>
      <c r="D157" t="s">
        <v>603</v>
      </c>
      <c r="E157" t="s">
        <v>3</v>
      </c>
      <c r="F157">
        <v>41</v>
      </c>
      <c r="G157" t="s">
        <v>407</v>
      </c>
      <c r="H157" t="s">
        <v>285</v>
      </c>
      <c r="I157" t="s">
        <v>109</v>
      </c>
      <c r="J157" t="s">
        <v>110</v>
      </c>
      <c r="K157" t="s">
        <v>8</v>
      </c>
      <c r="L157">
        <v>2</v>
      </c>
      <c r="M157">
        <v>4000</v>
      </c>
      <c r="N157">
        <v>0.15</v>
      </c>
      <c r="O157">
        <v>6800</v>
      </c>
      <c r="P157">
        <v>5800</v>
      </c>
      <c r="Q157">
        <v>1000</v>
      </c>
      <c r="R157" t="s">
        <v>77</v>
      </c>
      <c r="S157" t="s">
        <v>10</v>
      </c>
      <c r="T157">
        <v>2025</v>
      </c>
      <c r="U157">
        <v>1</v>
      </c>
      <c r="V157" t="s">
        <v>3875</v>
      </c>
      <c r="W157" t="s">
        <v>18</v>
      </c>
      <c r="X157" t="s">
        <v>27</v>
      </c>
      <c r="Y157">
        <v>14.71</v>
      </c>
    </row>
    <row r="158" spans="1:25" x14ac:dyDescent="0.25">
      <c r="A158" t="s">
        <v>639</v>
      </c>
      <c r="B158" s="19">
        <v>45945</v>
      </c>
      <c r="C158" t="s">
        <v>483</v>
      </c>
      <c r="D158" t="s">
        <v>484</v>
      </c>
      <c r="E158" t="s">
        <v>3</v>
      </c>
      <c r="F158">
        <v>34</v>
      </c>
      <c r="G158" t="s">
        <v>269</v>
      </c>
      <c r="H158" t="s">
        <v>270</v>
      </c>
      <c r="I158" t="s">
        <v>65</v>
      </c>
      <c r="J158" t="s">
        <v>66</v>
      </c>
      <c r="K158" t="s">
        <v>25</v>
      </c>
      <c r="L158">
        <v>1</v>
      </c>
      <c r="M158">
        <v>2500</v>
      </c>
      <c r="N158">
        <v>0.15</v>
      </c>
      <c r="O158">
        <v>2125</v>
      </c>
      <c r="P158">
        <v>1600</v>
      </c>
      <c r="Q158">
        <v>525</v>
      </c>
      <c r="R158" t="s">
        <v>26</v>
      </c>
      <c r="S158" t="s">
        <v>10</v>
      </c>
      <c r="T158">
        <v>2025</v>
      </c>
      <c r="U158">
        <v>10</v>
      </c>
      <c r="V158" t="s">
        <v>3870</v>
      </c>
      <c r="W158" t="s">
        <v>40</v>
      </c>
      <c r="X158" t="s">
        <v>19</v>
      </c>
      <c r="Y158">
        <v>24.71</v>
      </c>
    </row>
    <row r="159" spans="1:25" x14ac:dyDescent="0.25">
      <c r="A159" t="s">
        <v>640</v>
      </c>
      <c r="B159" s="19">
        <v>45972</v>
      </c>
      <c r="C159" t="s">
        <v>641</v>
      </c>
      <c r="D159" t="s">
        <v>642</v>
      </c>
      <c r="E159" t="s">
        <v>16</v>
      </c>
      <c r="F159">
        <v>22</v>
      </c>
      <c r="G159" t="s">
        <v>275</v>
      </c>
      <c r="H159" t="s">
        <v>276</v>
      </c>
      <c r="I159" t="s">
        <v>264</v>
      </c>
      <c r="J159" t="s">
        <v>265</v>
      </c>
      <c r="K159" t="s">
        <v>46</v>
      </c>
      <c r="L159">
        <v>2</v>
      </c>
      <c r="M159">
        <v>800</v>
      </c>
      <c r="N159">
        <v>0.15</v>
      </c>
      <c r="O159">
        <v>1360</v>
      </c>
      <c r="P159">
        <v>1000</v>
      </c>
      <c r="Q159">
        <v>360</v>
      </c>
      <c r="R159" t="s">
        <v>26</v>
      </c>
      <c r="S159" t="s">
        <v>10</v>
      </c>
      <c r="T159">
        <v>2025</v>
      </c>
      <c r="U159">
        <v>11</v>
      </c>
      <c r="V159" t="s">
        <v>3874</v>
      </c>
      <c r="W159" t="s">
        <v>40</v>
      </c>
      <c r="X159" t="s">
        <v>27</v>
      </c>
      <c r="Y159">
        <v>26.47</v>
      </c>
    </row>
    <row r="160" spans="1:25" x14ac:dyDescent="0.25">
      <c r="A160" t="s">
        <v>643</v>
      </c>
      <c r="B160" s="19">
        <v>45868</v>
      </c>
      <c r="C160" t="s">
        <v>644</v>
      </c>
      <c r="D160" t="s">
        <v>606</v>
      </c>
      <c r="E160" t="s">
        <v>3</v>
      </c>
      <c r="F160">
        <v>45</v>
      </c>
      <c r="G160" t="s">
        <v>263</v>
      </c>
      <c r="H160" t="s">
        <v>5</v>
      </c>
      <c r="I160" t="s">
        <v>51</v>
      </c>
      <c r="J160" t="s">
        <v>52</v>
      </c>
      <c r="K160" t="s">
        <v>8</v>
      </c>
      <c r="L160">
        <v>1</v>
      </c>
      <c r="M160">
        <v>4500</v>
      </c>
      <c r="N160">
        <v>0.1</v>
      </c>
      <c r="O160">
        <v>4050</v>
      </c>
      <c r="P160">
        <v>3200</v>
      </c>
      <c r="Q160">
        <v>850</v>
      </c>
      <c r="R160" t="s">
        <v>9</v>
      </c>
      <c r="S160" t="s">
        <v>10</v>
      </c>
      <c r="T160">
        <v>2025</v>
      </c>
      <c r="U160">
        <v>7</v>
      </c>
      <c r="V160" t="s">
        <v>3866</v>
      </c>
      <c r="W160" t="s">
        <v>33</v>
      </c>
      <c r="X160" t="s">
        <v>12</v>
      </c>
      <c r="Y160">
        <v>20.99</v>
      </c>
    </row>
    <row r="161" spans="1:25" x14ac:dyDescent="0.25">
      <c r="A161" t="s">
        <v>645</v>
      </c>
      <c r="B161" s="19">
        <v>45631</v>
      </c>
      <c r="C161" t="s">
        <v>397</v>
      </c>
      <c r="D161" t="s">
        <v>329</v>
      </c>
      <c r="E161" t="s">
        <v>3</v>
      </c>
      <c r="F161">
        <v>25</v>
      </c>
      <c r="G161" t="s">
        <v>295</v>
      </c>
      <c r="H161" t="s">
        <v>270</v>
      </c>
      <c r="I161" t="s">
        <v>44</v>
      </c>
      <c r="J161" t="s">
        <v>45</v>
      </c>
      <c r="K161" t="s">
        <v>46</v>
      </c>
      <c r="L161">
        <v>2</v>
      </c>
      <c r="M161">
        <v>2500</v>
      </c>
      <c r="N161">
        <v>0.05</v>
      </c>
      <c r="O161">
        <v>4750</v>
      </c>
      <c r="P161">
        <v>3000</v>
      </c>
      <c r="Q161">
        <v>1750</v>
      </c>
      <c r="R161" t="s">
        <v>26</v>
      </c>
      <c r="S161" t="s">
        <v>10</v>
      </c>
      <c r="T161">
        <v>2024</v>
      </c>
      <c r="U161">
        <v>12</v>
      </c>
      <c r="V161" t="s">
        <v>3872</v>
      </c>
      <c r="W161" t="s">
        <v>40</v>
      </c>
      <c r="X161" t="s">
        <v>27</v>
      </c>
      <c r="Y161">
        <v>36.840000000000003</v>
      </c>
    </row>
    <row r="162" spans="1:25" x14ac:dyDescent="0.25">
      <c r="A162" t="s">
        <v>646</v>
      </c>
      <c r="B162" s="19">
        <v>45519</v>
      </c>
      <c r="C162" t="s">
        <v>647</v>
      </c>
      <c r="D162" t="s">
        <v>158</v>
      </c>
      <c r="E162" t="s">
        <v>16</v>
      </c>
      <c r="F162">
        <v>24</v>
      </c>
      <c r="G162" t="s">
        <v>275</v>
      </c>
      <c r="H162" t="s">
        <v>276</v>
      </c>
      <c r="I162" t="s">
        <v>105</v>
      </c>
      <c r="J162" t="s">
        <v>106</v>
      </c>
      <c r="K162" t="s">
        <v>76</v>
      </c>
      <c r="L162">
        <v>1</v>
      </c>
      <c r="M162">
        <v>450</v>
      </c>
      <c r="N162">
        <v>0.1</v>
      </c>
      <c r="O162">
        <v>405</v>
      </c>
      <c r="P162">
        <v>330</v>
      </c>
      <c r="Q162">
        <v>75</v>
      </c>
      <c r="R162" t="s">
        <v>9</v>
      </c>
      <c r="S162" t="s">
        <v>10</v>
      </c>
      <c r="T162">
        <v>2024</v>
      </c>
      <c r="U162">
        <v>8</v>
      </c>
      <c r="V162" t="s">
        <v>3867</v>
      </c>
      <c r="W162" t="s">
        <v>33</v>
      </c>
      <c r="X162" t="s">
        <v>19</v>
      </c>
      <c r="Y162">
        <v>18.52</v>
      </c>
    </row>
    <row r="163" spans="1:25" x14ac:dyDescent="0.25">
      <c r="A163" t="s">
        <v>648</v>
      </c>
      <c r="B163" s="19">
        <v>45996</v>
      </c>
      <c r="C163" t="s">
        <v>467</v>
      </c>
      <c r="D163" t="s">
        <v>468</v>
      </c>
      <c r="E163" t="s">
        <v>3</v>
      </c>
      <c r="F163">
        <v>23</v>
      </c>
      <c r="G163" t="s">
        <v>290</v>
      </c>
      <c r="H163" t="s">
        <v>276</v>
      </c>
      <c r="I163" t="s">
        <v>81</v>
      </c>
      <c r="J163" t="s">
        <v>82</v>
      </c>
      <c r="K163" t="s">
        <v>58</v>
      </c>
      <c r="L163">
        <v>2</v>
      </c>
      <c r="M163">
        <v>3500</v>
      </c>
      <c r="N163">
        <v>0.05</v>
      </c>
      <c r="O163">
        <v>6650</v>
      </c>
      <c r="P163">
        <v>5000</v>
      </c>
      <c r="Q163">
        <v>1650</v>
      </c>
      <c r="R163" t="s">
        <v>26</v>
      </c>
      <c r="S163" t="s">
        <v>10</v>
      </c>
      <c r="T163">
        <v>2025</v>
      </c>
      <c r="U163">
        <v>12</v>
      </c>
      <c r="V163" t="s">
        <v>3872</v>
      </c>
      <c r="W163" t="s">
        <v>40</v>
      </c>
      <c r="X163" t="s">
        <v>12</v>
      </c>
      <c r="Y163">
        <v>24.81</v>
      </c>
    </row>
    <row r="164" spans="1:25" x14ac:dyDescent="0.25">
      <c r="A164" t="s">
        <v>649</v>
      </c>
      <c r="B164" s="19">
        <v>45766</v>
      </c>
      <c r="C164" t="s">
        <v>650</v>
      </c>
      <c r="D164" t="s">
        <v>651</v>
      </c>
      <c r="E164" t="s">
        <v>3</v>
      </c>
      <c r="F164">
        <v>48</v>
      </c>
      <c r="G164" t="s">
        <v>317</v>
      </c>
      <c r="H164" t="s">
        <v>5</v>
      </c>
      <c r="I164" t="s">
        <v>6</v>
      </c>
      <c r="J164" t="s">
        <v>7</v>
      </c>
      <c r="K164" t="s">
        <v>8</v>
      </c>
      <c r="L164">
        <v>3</v>
      </c>
      <c r="M164">
        <v>7000</v>
      </c>
      <c r="N164">
        <v>0.05</v>
      </c>
      <c r="O164">
        <v>19950</v>
      </c>
      <c r="P164">
        <v>15600</v>
      </c>
      <c r="Q164">
        <v>4350</v>
      </c>
      <c r="R164" t="s">
        <v>17</v>
      </c>
      <c r="S164" t="s">
        <v>10</v>
      </c>
      <c r="T164">
        <v>2025</v>
      </c>
      <c r="U164">
        <v>4</v>
      </c>
      <c r="V164" t="s">
        <v>3871</v>
      </c>
      <c r="W164" t="s">
        <v>11</v>
      </c>
      <c r="X164" t="s">
        <v>27</v>
      </c>
      <c r="Y164">
        <v>21.8</v>
      </c>
    </row>
    <row r="165" spans="1:25" x14ac:dyDescent="0.25">
      <c r="A165" t="s">
        <v>652</v>
      </c>
      <c r="B165" s="19">
        <v>45645</v>
      </c>
      <c r="C165" t="s">
        <v>653</v>
      </c>
      <c r="D165" t="s">
        <v>654</v>
      </c>
      <c r="E165" t="s">
        <v>16</v>
      </c>
      <c r="F165">
        <v>47</v>
      </c>
      <c r="G165" t="s">
        <v>284</v>
      </c>
      <c r="H165" t="s">
        <v>285</v>
      </c>
      <c r="I165" t="s">
        <v>23</v>
      </c>
      <c r="J165" t="s">
        <v>24</v>
      </c>
      <c r="K165" t="s">
        <v>25</v>
      </c>
      <c r="L165">
        <v>1</v>
      </c>
      <c r="M165">
        <v>55000</v>
      </c>
      <c r="N165">
        <v>0.15</v>
      </c>
      <c r="O165">
        <v>46750</v>
      </c>
      <c r="P165">
        <v>40000</v>
      </c>
      <c r="Q165">
        <v>6750</v>
      </c>
      <c r="R165" t="s">
        <v>17</v>
      </c>
      <c r="S165" t="s">
        <v>10</v>
      </c>
      <c r="T165">
        <v>2024</v>
      </c>
      <c r="U165">
        <v>12</v>
      </c>
      <c r="V165" t="s">
        <v>3872</v>
      </c>
      <c r="W165" t="s">
        <v>40</v>
      </c>
      <c r="X165" t="s">
        <v>12</v>
      </c>
      <c r="Y165">
        <v>14.44</v>
      </c>
    </row>
    <row r="166" spans="1:25" x14ac:dyDescent="0.25">
      <c r="A166" t="s">
        <v>655</v>
      </c>
      <c r="B166" s="19">
        <v>45379</v>
      </c>
      <c r="C166" t="s">
        <v>262</v>
      </c>
      <c r="D166" t="s">
        <v>101</v>
      </c>
      <c r="E166" t="s">
        <v>3</v>
      </c>
      <c r="F166">
        <v>56</v>
      </c>
      <c r="G166" t="s">
        <v>263</v>
      </c>
      <c r="H166" t="s">
        <v>5</v>
      </c>
      <c r="I166" t="s">
        <v>31</v>
      </c>
      <c r="J166" t="s">
        <v>32</v>
      </c>
      <c r="K166" t="s">
        <v>25</v>
      </c>
      <c r="L166">
        <v>1</v>
      </c>
      <c r="M166">
        <v>5000</v>
      </c>
      <c r="N166">
        <v>0.05</v>
      </c>
      <c r="O166">
        <v>4750</v>
      </c>
      <c r="P166">
        <v>3500</v>
      </c>
      <c r="Q166">
        <v>1250</v>
      </c>
      <c r="R166" t="s">
        <v>77</v>
      </c>
      <c r="S166" t="s">
        <v>10</v>
      </c>
      <c r="T166">
        <v>2024</v>
      </c>
      <c r="U166">
        <v>3</v>
      </c>
      <c r="V166" t="s">
        <v>3864</v>
      </c>
      <c r="W166" t="s">
        <v>18</v>
      </c>
      <c r="X166" t="s">
        <v>27</v>
      </c>
      <c r="Y166">
        <v>26.32</v>
      </c>
    </row>
    <row r="167" spans="1:25" x14ac:dyDescent="0.25">
      <c r="A167" t="s">
        <v>656</v>
      </c>
      <c r="B167" s="19">
        <v>45648</v>
      </c>
      <c r="C167" t="s">
        <v>599</v>
      </c>
      <c r="D167" t="s">
        <v>551</v>
      </c>
      <c r="E167" t="s">
        <v>3</v>
      </c>
      <c r="F167">
        <v>26</v>
      </c>
      <c r="G167" t="s">
        <v>317</v>
      </c>
      <c r="H167" t="s">
        <v>5</v>
      </c>
      <c r="I167" t="s">
        <v>344</v>
      </c>
      <c r="J167" t="s">
        <v>345</v>
      </c>
      <c r="K167" t="s">
        <v>39</v>
      </c>
      <c r="L167">
        <v>2</v>
      </c>
      <c r="M167">
        <v>2200</v>
      </c>
      <c r="N167">
        <v>0.1</v>
      </c>
      <c r="O167">
        <v>3960</v>
      </c>
      <c r="P167">
        <v>2800</v>
      </c>
      <c r="Q167">
        <v>1160</v>
      </c>
      <c r="R167" t="s">
        <v>26</v>
      </c>
      <c r="S167" t="s">
        <v>10</v>
      </c>
      <c r="T167">
        <v>2024</v>
      </c>
      <c r="U167">
        <v>12</v>
      </c>
      <c r="V167" t="s">
        <v>3872</v>
      </c>
      <c r="W167" t="s">
        <v>40</v>
      </c>
      <c r="X167" t="s">
        <v>27</v>
      </c>
      <c r="Y167">
        <v>29.29</v>
      </c>
    </row>
    <row r="168" spans="1:25" x14ac:dyDescent="0.25">
      <c r="A168" t="s">
        <v>657</v>
      </c>
      <c r="B168" s="19">
        <v>45825</v>
      </c>
      <c r="C168" t="s">
        <v>658</v>
      </c>
      <c r="D168" t="s">
        <v>518</v>
      </c>
      <c r="E168" t="s">
        <v>16</v>
      </c>
      <c r="F168">
        <v>34</v>
      </c>
      <c r="G168" t="s">
        <v>317</v>
      </c>
      <c r="H168" t="s">
        <v>5</v>
      </c>
      <c r="I168" t="s">
        <v>143</v>
      </c>
      <c r="J168" t="s">
        <v>144</v>
      </c>
      <c r="K168" t="s">
        <v>76</v>
      </c>
      <c r="L168">
        <v>1</v>
      </c>
      <c r="M168">
        <v>700</v>
      </c>
      <c r="N168">
        <v>0.1</v>
      </c>
      <c r="O168">
        <v>630</v>
      </c>
      <c r="P168">
        <v>570</v>
      </c>
      <c r="Q168">
        <v>60</v>
      </c>
      <c r="R168" t="s">
        <v>26</v>
      </c>
      <c r="S168" t="s">
        <v>10</v>
      </c>
      <c r="T168">
        <v>2025</v>
      </c>
      <c r="U168">
        <v>6</v>
      </c>
      <c r="V168" t="s">
        <v>3868</v>
      </c>
      <c r="W168" t="s">
        <v>11</v>
      </c>
      <c r="X168" t="s">
        <v>12</v>
      </c>
      <c r="Y168">
        <v>9.52</v>
      </c>
    </row>
    <row r="169" spans="1:25" x14ac:dyDescent="0.25">
      <c r="A169" t="s">
        <v>659</v>
      </c>
      <c r="B169" s="19">
        <v>46005</v>
      </c>
      <c r="C169" t="s">
        <v>585</v>
      </c>
      <c r="D169" t="s">
        <v>36</v>
      </c>
      <c r="E169" t="s">
        <v>3</v>
      </c>
      <c r="F169">
        <v>51</v>
      </c>
      <c r="G169" t="s">
        <v>284</v>
      </c>
      <c r="H169" t="s">
        <v>285</v>
      </c>
      <c r="I169" t="s">
        <v>74</v>
      </c>
      <c r="J169" t="s">
        <v>75</v>
      </c>
      <c r="K169" t="s">
        <v>76</v>
      </c>
      <c r="L169">
        <v>2</v>
      </c>
      <c r="M169">
        <v>550</v>
      </c>
      <c r="N169">
        <v>0.1</v>
      </c>
      <c r="O169">
        <v>990</v>
      </c>
      <c r="P169">
        <v>900</v>
      </c>
      <c r="Q169">
        <v>90</v>
      </c>
      <c r="R169" t="s">
        <v>26</v>
      </c>
      <c r="S169" t="s">
        <v>10</v>
      </c>
      <c r="T169">
        <v>2025</v>
      </c>
      <c r="U169">
        <v>12</v>
      </c>
      <c r="V169" t="s">
        <v>3872</v>
      </c>
      <c r="W169" t="s">
        <v>40</v>
      </c>
      <c r="X169" t="s">
        <v>12</v>
      </c>
      <c r="Y169">
        <v>9.09</v>
      </c>
    </row>
    <row r="170" spans="1:25" x14ac:dyDescent="0.25">
      <c r="A170" t="s">
        <v>660</v>
      </c>
      <c r="B170" s="19">
        <v>46019</v>
      </c>
      <c r="C170" t="s">
        <v>564</v>
      </c>
      <c r="D170" t="s">
        <v>557</v>
      </c>
      <c r="E170" t="s">
        <v>16</v>
      </c>
      <c r="F170">
        <v>38</v>
      </c>
      <c r="G170" t="s">
        <v>312</v>
      </c>
      <c r="H170" t="s">
        <v>276</v>
      </c>
      <c r="I170" t="s">
        <v>31</v>
      </c>
      <c r="J170" t="s">
        <v>32</v>
      </c>
      <c r="K170" t="s">
        <v>25</v>
      </c>
      <c r="L170">
        <v>4</v>
      </c>
      <c r="M170">
        <v>5000</v>
      </c>
      <c r="N170">
        <v>0.05</v>
      </c>
      <c r="O170">
        <v>19000</v>
      </c>
      <c r="P170">
        <v>14000</v>
      </c>
      <c r="Q170">
        <v>5000</v>
      </c>
      <c r="R170" t="s">
        <v>26</v>
      </c>
      <c r="S170" t="s">
        <v>10</v>
      </c>
      <c r="T170">
        <v>2025</v>
      </c>
      <c r="U170">
        <v>12</v>
      </c>
      <c r="V170" t="s">
        <v>3872</v>
      </c>
      <c r="W170" t="s">
        <v>40</v>
      </c>
      <c r="X170" t="s">
        <v>27</v>
      </c>
      <c r="Y170">
        <v>26.32</v>
      </c>
    </row>
    <row r="171" spans="1:25" x14ac:dyDescent="0.25">
      <c r="A171" t="s">
        <v>661</v>
      </c>
      <c r="B171" s="19">
        <v>45403</v>
      </c>
      <c r="C171" t="s">
        <v>434</v>
      </c>
      <c r="D171" t="s">
        <v>435</v>
      </c>
      <c r="E171" t="s">
        <v>16</v>
      </c>
      <c r="F171">
        <v>26</v>
      </c>
      <c r="G171" t="s">
        <v>280</v>
      </c>
      <c r="H171" t="s">
        <v>270</v>
      </c>
      <c r="I171" t="s">
        <v>6</v>
      </c>
      <c r="J171" t="s">
        <v>7</v>
      </c>
      <c r="K171" t="s">
        <v>8</v>
      </c>
      <c r="L171">
        <v>2</v>
      </c>
      <c r="M171">
        <v>7000</v>
      </c>
      <c r="N171">
        <v>0.1</v>
      </c>
      <c r="O171">
        <v>0</v>
      </c>
      <c r="P171">
        <v>10400</v>
      </c>
      <c r="Q171">
        <v>0</v>
      </c>
      <c r="R171" t="s">
        <v>77</v>
      </c>
      <c r="S171" t="s">
        <v>291</v>
      </c>
      <c r="T171">
        <v>2024</v>
      </c>
      <c r="U171">
        <v>4</v>
      </c>
      <c r="V171" t="s">
        <v>3871</v>
      </c>
      <c r="W171" t="s">
        <v>11</v>
      </c>
      <c r="X171" t="s">
        <v>27</v>
      </c>
      <c r="Y171">
        <v>0</v>
      </c>
    </row>
    <row r="172" spans="1:25" x14ac:dyDescent="0.25">
      <c r="A172" t="s">
        <v>662</v>
      </c>
      <c r="B172" s="19">
        <v>45541</v>
      </c>
      <c r="C172" t="s">
        <v>397</v>
      </c>
      <c r="D172" t="s">
        <v>329</v>
      </c>
      <c r="E172" t="s">
        <v>3</v>
      </c>
      <c r="F172">
        <v>25</v>
      </c>
      <c r="G172" t="s">
        <v>295</v>
      </c>
      <c r="H172" t="s">
        <v>270</v>
      </c>
      <c r="I172" t="s">
        <v>105</v>
      </c>
      <c r="J172" t="s">
        <v>106</v>
      </c>
      <c r="K172" t="s">
        <v>76</v>
      </c>
      <c r="L172">
        <v>1</v>
      </c>
      <c r="M172">
        <v>450</v>
      </c>
      <c r="N172">
        <v>0</v>
      </c>
      <c r="O172">
        <v>450</v>
      </c>
      <c r="P172">
        <v>330</v>
      </c>
      <c r="Q172">
        <v>120</v>
      </c>
      <c r="R172" t="s">
        <v>26</v>
      </c>
      <c r="S172" t="s">
        <v>10</v>
      </c>
      <c r="T172">
        <v>2024</v>
      </c>
      <c r="U172">
        <v>9</v>
      </c>
      <c r="V172" t="s">
        <v>3873</v>
      </c>
      <c r="W172" t="s">
        <v>33</v>
      </c>
      <c r="X172" t="s">
        <v>27</v>
      </c>
      <c r="Y172">
        <v>26.67</v>
      </c>
    </row>
    <row r="173" spans="1:25" x14ac:dyDescent="0.25">
      <c r="A173" t="s">
        <v>663</v>
      </c>
      <c r="B173" s="19">
        <v>45865</v>
      </c>
      <c r="C173" t="s">
        <v>399</v>
      </c>
      <c r="D173" t="s">
        <v>15</v>
      </c>
      <c r="E173" t="s">
        <v>3</v>
      </c>
      <c r="F173">
        <v>24</v>
      </c>
      <c r="G173" t="s">
        <v>269</v>
      </c>
      <c r="H173" t="s">
        <v>270</v>
      </c>
      <c r="I173" t="s">
        <v>44</v>
      </c>
      <c r="J173" t="s">
        <v>45</v>
      </c>
      <c r="K173" t="s">
        <v>46</v>
      </c>
      <c r="L173">
        <v>1</v>
      </c>
      <c r="M173">
        <v>2500</v>
      </c>
      <c r="N173">
        <v>0.05</v>
      </c>
      <c r="O173">
        <v>2375</v>
      </c>
      <c r="P173">
        <v>1500</v>
      </c>
      <c r="Q173">
        <v>875</v>
      </c>
      <c r="R173" t="s">
        <v>98</v>
      </c>
      <c r="S173" t="s">
        <v>10</v>
      </c>
      <c r="T173">
        <v>2025</v>
      </c>
      <c r="U173">
        <v>7</v>
      </c>
      <c r="V173" t="s">
        <v>3866</v>
      </c>
      <c r="W173" t="s">
        <v>33</v>
      </c>
      <c r="X173" t="s">
        <v>12</v>
      </c>
      <c r="Y173">
        <v>36.840000000000003</v>
      </c>
    </row>
    <row r="174" spans="1:25" x14ac:dyDescent="0.25">
      <c r="A174" t="s">
        <v>664</v>
      </c>
      <c r="B174" s="19">
        <v>45706</v>
      </c>
      <c r="C174" t="s">
        <v>665</v>
      </c>
      <c r="D174" t="s">
        <v>666</v>
      </c>
      <c r="E174" t="s">
        <v>3</v>
      </c>
      <c r="F174">
        <v>46</v>
      </c>
      <c r="G174" t="s">
        <v>290</v>
      </c>
      <c r="H174" t="s">
        <v>276</v>
      </c>
      <c r="I174" t="s">
        <v>51</v>
      </c>
      <c r="J174" t="s">
        <v>52</v>
      </c>
      <c r="K174" t="s">
        <v>8</v>
      </c>
      <c r="L174">
        <v>1</v>
      </c>
      <c r="M174">
        <v>4500</v>
      </c>
      <c r="N174">
        <v>0</v>
      </c>
      <c r="O174">
        <v>4500</v>
      </c>
      <c r="P174">
        <v>3200</v>
      </c>
      <c r="Q174">
        <v>1300</v>
      </c>
      <c r="R174" t="s">
        <v>26</v>
      </c>
      <c r="S174" t="s">
        <v>10</v>
      </c>
      <c r="T174">
        <v>2025</v>
      </c>
      <c r="U174">
        <v>2</v>
      </c>
      <c r="V174" t="s">
        <v>3869</v>
      </c>
      <c r="W174" t="s">
        <v>18</v>
      </c>
      <c r="X174" t="s">
        <v>19</v>
      </c>
      <c r="Y174">
        <v>28.89</v>
      </c>
    </row>
    <row r="175" spans="1:25" x14ac:dyDescent="0.25">
      <c r="A175" t="s">
        <v>667</v>
      </c>
      <c r="B175" s="19">
        <v>45734</v>
      </c>
      <c r="C175" t="s">
        <v>608</v>
      </c>
      <c r="D175" t="s">
        <v>609</v>
      </c>
      <c r="E175" t="s">
        <v>16</v>
      </c>
      <c r="F175">
        <v>52</v>
      </c>
      <c r="G175" t="s">
        <v>312</v>
      </c>
      <c r="H175" t="s">
        <v>276</v>
      </c>
      <c r="I175" t="s">
        <v>95</v>
      </c>
      <c r="J175" t="s">
        <v>96</v>
      </c>
      <c r="K175" t="s">
        <v>46</v>
      </c>
      <c r="L175">
        <v>1</v>
      </c>
      <c r="M175">
        <v>600</v>
      </c>
      <c r="N175">
        <v>0.15</v>
      </c>
      <c r="O175">
        <v>510</v>
      </c>
      <c r="P175">
        <v>380</v>
      </c>
      <c r="Q175">
        <v>130</v>
      </c>
      <c r="R175" t="s">
        <v>26</v>
      </c>
      <c r="S175" t="s">
        <v>10</v>
      </c>
      <c r="T175">
        <v>2025</v>
      </c>
      <c r="U175">
        <v>3</v>
      </c>
      <c r="V175" t="s">
        <v>3864</v>
      </c>
      <c r="W175" t="s">
        <v>18</v>
      </c>
      <c r="X175" t="s">
        <v>27</v>
      </c>
      <c r="Y175">
        <v>25.49</v>
      </c>
    </row>
    <row r="176" spans="1:25" x14ac:dyDescent="0.25">
      <c r="A176" t="s">
        <v>668</v>
      </c>
      <c r="B176" s="19">
        <v>45494</v>
      </c>
      <c r="C176" t="s">
        <v>267</v>
      </c>
      <c r="D176" t="s">
        <v>268</v>
      </c>
      <c r="E176" t="s">
        <v>16</v>
      </c>
      <c r="F176">
        <v>32</v>
      </c>
      <c r="G176" t="s">
        <v>269</v>
      </c>
      <c r="H176" t="s">
        <v>270</v>
      </c>
      <c r="I176" t="s">
        <v>74</v>
      </c>
      <c r="J176" t="s">
        <v>75</v>
      </c>
      <c r="K176" t="s">
        <v>76</v>
      </c>
      <c r="L176">
        <v>3</v>
      </c>
      <c r="M176">
        <v>550</v>
      </c>
      <c r="N176">
        <v>0.15</v>
      </c>
      <c r="O176">
        <v>1402.5</v>
      </c>
      <c r="P176">
        <v>1350</v>
      </c>
      <c r="Q176">
        <v>52.5</v>
      </c>
      <c r="R176" t="s">
        <v>17</v>
      </c>
      <c r="S176" t="s">
        <v>10</v>
      </c>
      <c r="T176">
        <v>2024</v>
      </c>
      <c r="U176">
        <v>7</v>
      </c>
      <c r="V176" t="s">
        <v>3866</v>
      </c>
      <c r="W176" t="s">
        <v>33</v>
      </c>
      <c r="X176" t="s">
        <v>27</v>
      </c>
      <c r="Y176">
        <v>3.74</v>
      </c>
    </row>
    <row r="177" spans="1:25" x14ac:dyDescent="0.25">
      <c r="A177" t="s">
        <v>669</v>
      </c>
      <c r="B177" s="19">
        <v>46013</v>
      </c>
      <c r="C177" t="s">
        <v>486</v>
      </c>
      <c r="D177" t="s">
        <v>487</v>
      </c>
      <c r="E177" t="s">
        <v>3</v>
      </c>
      <c r="F177">
        <v>59</v>
      </c>
      <c r="G177" t="s">
        <v>407</v>
      </c>
      <c r="H177" t="s">
        <v>285</v>
      </c>
      <c r="I177" t="s">
        <v>186</v>
      </c>
      <c r="J177" t="s">
        <v>187</v>
      </c>
      <c r="K177" t="s">
        <v>91</v>
      </c>
      <c r="L177">
        <v>1</v>
      </c>
      <c r="M177">
        <v>12000</v>
      </c>
      <c r="N177">
        <v>0.1</v>
      </c>
      <c r="O177">
        <v>10800</v>
      </c>
      <c r="P177">
        <v>9000</v>
      </c>
      <c r="Q177">
        <v>1800</v>
      </c>
      <c r="R177" t="s">
        <v>26</v>
      </c>
      <c r="S177" t="s">
        <v>10</v>
      </c>
      <c r="T177">
        <v>2025</v>
      </c>
      <c r="U177">
        <v>12</v>
      </c>
      <c r="V177" t="s">
        <v>3872</v>
      </c>
      <c r="W177" t="s">
        <v>40</v>
      </c>
      <c r="X177" t="s">
        <v>12</v>
      </c>
      <c r="Y177">
        <v>16.670000000000002</v>
      </c>
    </row>
    <row r="178" spans="1:25" x14ac:dyDescent="0.25">
      <c r="A178" t="s">
        <v>670</v>
      </c>
      <c r="B178" s="19">
        <v>45356</v>
      </c>
      <c r="C178" t="s">
        <v>671</v>
      </c>
      <c r="D178" t="s">
        <v>672</v>
      </c>
      <c r="E178" t="s">
        <v>16</v>
      </c>
      <c r="F178">
        <v>57</v>
      </c>
      <c r="G178" t="s">
        <v>290</v>
      </c>
      <c r="H178" t="s">
        <v>276</v>
      </c>
      <c r="I178" t="s">
        <v>81</v>
      </c>
      <c r="J178" t="s">
        <v>82</v>
      </c>
      <c r="K178" t="s">
        <v>58</v>
      </c>
      <c r="L178">
        <v>2</v>
      </c>
      <c r="M178">
        <v>3500</v>
      </c>
      <c r="N178">
        <v>0.2</v>
      </c>
      <c r="O178">
        <v>5600</v>
      </c>
      <c r="P178">
        <v>5000</v>
      </c>
      <c r="Q178">
        <v>600</v>
      </c>
      <c r="R178" t="s">
        <v>26</v>
      </c>
      <c r="S178" t="s">
        <v>10</v>
      </c>
      <c r="T178">
        <v>2024</v>
      </c>
      <c r="U178">
        <v>3</v>
      </c>
      <c r="V178" t="s">
        <v>3864</v>
      </c>
      <c r="W178" t="s">
        <v>18</v>
      </c>
      <c r="X178" t="s">
        <v>27</v>
      </c>
      <c r="Y178">
        <v>10.71</v>
      </c>
    </row>
    <row r="179" spans="1:25" x14ac:dyDescent="0.25">
      <c r="A179" t="s">
        <v>673</v>
      </c>
      <c r="B179" s="19">
        <v>45483</v>
      </c>
      <c r="C179" t="s">
        <v>674</v>
      </c>
      <c r="D179" t="s">
        <v>675</v>
      </c>
      <c r="E179" t="s">
        <v>16</v>
      </c>
      <c r="F179">
        <v>48</v>
      </c>
      <c r="G179" t="s">
        <v>290</v>
      </c>
      <c r="H179" t="s">
        <v>276</v>
      </c>
      <c r="I179" t="s">
        <v>264</v>
      </c>
      <c r="J179" t="s">
        <v>265</v>
      </c>
      <c r="K179" t="s">
        <v>46</v>
      </c>
      <c r="L179">
        <v>2</v>
      </c>
      <c r="M179">
        <v>800</v>
      </c>
      <c r="N179">
        <v>0.1</v>
      </c>
      <c r="O179">
        <v>1440</v>
      </c>
      <c r="P179">
        <v>1000</v>
      </c>
      <c r="Q179">
        <v>440</v>
      </c>
      <c r="R179" t="s">
        <v>26</v>
      </c>
      <c r="S179" t="s">
        <v>10</v>
      </c>
      <c r="T179">
        <v>2024</v>
      </c>
      <c r="U179">
        <v>7</v>
      </c>
      <c r="V179" t="s">
        <v>3866</v>
      </c>
      <c r="W179" t="s">
        <v>33</v>
      </c>
      <c r="X179" t="s">
        <v>12</v>
      </c>
      <c r="Y179">
        <v>30.56</v>
      </c>
    </row>
    <row r="180" spans="1:25" x14ac:dyDescent="0.25">
      <c r="A180" t="s">
        <v>676</v>
      </c>
      <c r="B180" s="19">
        <v>45560</v>
      </c>
      <c r="C180" t="s">
        <v>605</v>
      </c>
      <c r="D180" t="s">
        <v>606</v>
      </c>
      <c r="E180" t="s">
        <v>3</v>
      </c>
      <c r="F180">
        <v>36</v>
      </c>
      <c r="G180" t="s">
        <v>284</v>
      </c>
      <c r="H180" t="s">
        <v>285</v>
      </c>
      <c r="I180" t="s">
        <v>6</v>
      </c>
      <c r="J180" t="s">
        <v>7</v>
      </c>
      <c r="K180" t="s">
        <v>8</v>
      </c>
      <c r="L180">
        <v>1</v>
      </c>
      <c r="M180">
        <v>7000</v>
      </c>
      <c r="N180">
        <v>0.1</v>
      </c>
      <c r="O180">
        <v>6300</v>
      </c>
      <c r="P180">
        <v>5200</v>
      </c>
      <c r="Q180">
        <v>1100</v>
      </c>
      <c r="R180" t="s">
        <v>77</v>
      </c>
      <c r="S180" t="s">
        <v>10</v>
      </c>
      <c r="T180">
        <v>2024</v>
      </c>
      <c r="U180">
        <v>9</v>
      </c>
      <c r="V180" t="s">
        <v>3873</v>
      </c>
      <c r="W180" t="s">
        <v>33</v>
      </c>
      <c r="X180" t="s">
        <v>12</v>
      </c>
      <c r="Y180">
        <v>17.46</v>
      </c>
    </row>
    <row r="181" spans="1:25" x14ac:dyDescent="0.25">
      <c r="A181" t="s">
        <v>677</v>
      </c>
      <c r="B181" s="19">
        <v>45946</v>
      </c>
      <c r="C181" t="s">
        <v>619</v>
      </c>
      <c r="D181" t="s">
        <v>609</v>
      </c>
      <c r="E181" t="s">
        <v>3</v>
      </c>
      <c r="F181">
        <v>32</v>
      </c>
      <c r="G181" t="s">
        <v>407</v>
      </c>
      <c r="H181" t="s">
        <v>285</v>
      </c>
      <c r="I181" t="s">
        <v>68</v>
      </c>
      <c r="J181" t="s">
        <v>69</v>
      </c>
      <c r="K181" t="s">
        <v>39</v>
      </c>
      <c r="L181">
        <v>1</v>
      </c>
      <c r="M181">
        <v>3500</v>
      </c>
      <c r="N181">
        <v>0.1</v>
      </c>
      <c r="O181">
        <v>3150</v>
      </c>
      <c r="P181">
        <v>2300</v>
      </c>
      <c r="Q181">
        <v>850</v>
      </c>
      <c r="R181" t="s">
        <v>17</v>
      </c>
      <c r="S181" t="s">
        <v>10</v>
      </c>
      <c r="T181">
        <v>2025</v>
      </c>
      <c r="U181">
        <v>10</v>
      </c>
      <c r="V181" t="s">
        <v>3870</v>
      </c>
      <c r="W181" t="s">
        <v>40</v>
      </c>
      <c r="X181" t="s">
        <v>19</v>
      </c>
      <c r="Y181">
        <v>26.98</v>
      </c>
    </row>
    <row r="182" spans="1:25" x14ac:dyDescent="0.25">
      <c r="A182" t="s">
        <v>678</v>
      </c>
      <c r="B182" s="19">
        <v>45893</v>
      </c>
      <c r="C182" t="s">
        <v>679</v>
      </c>
      <c r="D182" t="s">
        <v>438</v>
      </c>
      <c r="E182" t="s">
        <v>16</v>
      </c>
      <c r="F182">
        <v>58</v>
      </c>
      <c r="G182" t="s">
        <v>317</v>
      </c>
      <c r="H182" t="s">
        <v>5</v>
      </c>
      <c r="I182" t="s">
        <v>31</v>
      </c>
      <c r="J182" t="s">
        <v>32</v>
      </c>
      <c r="K182" t="s">
        <v>25</v>
      </c>
      <c r="L182">
        <v>1</v>
      </c>
      <c r="M182">
        <v>5000</v>
      </c>
      <c r="N182">
        <v>0</v>
      </c>
      <c r="O182">
        <v>5000</v>
      </c>
      <c r="P182">
        <v>3500</v>
      </c>
      <c r="Q182">
        <v>1500</v>
      </c>
      <c r="R182" t="s">
        <v>26</v>
      </c>
      <c r="S182" t="s">
        <v>10</v>
      </c>
      <c r="T182">
        <v>2025</v>
      </c>
      <c r="U182">
        <v>8</v>
      </c>
      <c r="V182" t="s">
        <v>3867</v>
      </c>
      <c r="W182" t="s">
        <v>33</v>
      </c>
      <c r="X182" t="s">
        <v>19</v>
      </c>
      <c r="Y182">
        <v>30</v>
      </c>
    </row>
    <row r="183" spans="1:25" x14ac:dyDescent="0.25">
      <c r="A183" t="s">
        <v>680</v>
      </c>
      <c r="B183" s="19">
        <v>45924</v>
      </c>
      <c r="C183" t="s">
        <v>467</v>
      </c>
      <c r="D183" t="s">
        <v>468</v>
      </c>
      <c r="E183" t="s">
        <v>3</v>
      </c>
      <c r="F183">
        <v>23</v>
      </c>
      <c r="G183" t="s">
        <v>290</v>
      </c>
      <c r="H183" t="s">
        <v>276</v>
      </c>
      <c r="I183" t="s">
        <v>305</v>
      </c>
      <c r="J183" t="s">
        <v>306</v>
      </c>
      <c r="K183" t="s">
        <v>91</v>
      </c>
      <c r="L183">
        <v>2</v>
      </c>
      <c r="M183">
        <v>8500</v>
      </c>
      <c r="N183">
        <v>0.1</v>
      </c>
      <c r="O183">
        <v>15300</v>
      </c>
      <c r="P183">
        <v>13000</v>
      </c>
      <c r="Q183">
        <v>2300</v>
      </c>
      <c r="R183" t="s">
        <v>77</v>
      </c>
      <c r="S183" t="s">
        <v>10</v>
      </c>
      <c r="T183">
        <v>2025</v>
      </c>
      <c r="U183">
        <v>9</v>
      </c>
      <c r="V183" t="s">
        <v>3873</v>
      </c>
      <c r="W183" t="s">
        <v>33</v>
      </c>
      <c r="X183" t="s">
        <v>12</v>
      </c>
      <c r="Y183">
        <v>15.03</v>
      </c>
    </row>
    <row r="184" spans="1:25" x14ac:dyDescent="0.25">
      <c r="A184" t="s">
        <v>681</v>
      </c>
      <c r="B184" s="19">
        <v>45596</v>
      </c>
      <c r="C184" t="s">
        <v>123</v>
      </c>
      <c r="D184" t="s">
        <v>124</v>
      </c>
      <c r="E184" t="s">
        <v>3</v>
      </c>
      <c r="F184">
        <v>47</v>
      </c>
      <c r="G184" t="s">
        <v>4</v>
      </c>
      <c r="H184" t="s">
        <v>5</v>
      </c>
      <c r="I184" t="s">
        <v>56</v>
      </c>
      <c r="J184" t="s">
        <v>57</v>
      </c>
      <c r="K184" t="s">
        <v>58</v>
      </c>
      <c r="L184">
        <v>2</v>
      </c>
      <c r="M184">
        <v>1200</v>
      </c>
      <c r="N184">
        <v>0.15</v>
      </c>
      <c r="O184">
        <v>2040</v>
      </c>
      <c r="P184">
        <v>1600</v>
      </c>
      <c r="Q184">
        <v>440</v>
      </c>
      <c r="R184" t="s">
        <v>17</v>
      </c>
      <c r="S184" t="s">
        <v>10</v>
      </c>
      <c r="T184">
        <v>2024</v>
      </c>
      <c r="U184">
        <v>10</v>
      </c>
      <c r="V184" t="s">
        <v>3870</v>
      </c>
      <c r="W184" t="s">
        <v>40</v>
      </c>
      <c r="X184" t="s">
        <v>12</v>
      </c>
      <c r="Y184">
        <v>21.57</v>
      </c>
    </row>
    <row r="185" spans="1:25" x14ac:dyDescent="0.25">
      <c r="A185" t="s">
        <v>682</v>
      </c>
      <c r="B185" s="19">
        <v>45612</v>
      </c>
      <c r="C185" t="s">
        <v>683</v>
      </c>
      <c r="D185" t="s">
        <v>301</v>
      </c>
      <c r="E185" t="s">
        <v>3</v>
      </c>
      <c r="F185">
        <v>51</v>
      </c>
      <c r="G185" t="s">
        <v>275</v>
      </c>
      <c r="H185" t="s">
        <v>276</v>
      </c>
      <c r="I185" t="s">
        <v>31</v>
      </c>
      <c r="J185" t="s">
        <v>32</v>
      </c>
      <c r="K185" t="s">
        <v>25</v>
      </c>
      <c r="L185">
        <v>1</v>
      </c>
      <c r="M185">
        <v>5000</v>
      </c>
      <c r="N185">
        <v>0.05</v>
      </c>
      <c r="O185">
        <v>4750</v>
      </c>
      <c r="P185">
        <v>3500</v>
      </c>
      <c r="Q185">
        <v>1250</v>
      </c>
      <c r="R185" t="s">
        <v>26</v>
      </c>
      <c r="S185" t="s">
        <v>10</v>
      </c>
      <c r="T185">
        <v>2024</v>
      </c>
      <c r="U185">
        <v>11</v>
      </c>
      <c r="V185" t="s">
        <v>3874</v>
      </c>
      <c r="W185" t="s">
        <v>40</v>
      </c>
      <c r="X185" t="s">
        <v>19</v>
      </c>
      <c r="Y185">
        <v>26.32</v>
      </c>
    </row>
    <row r="186" spans="1:25" x14ac:dyDescent="0.25">
      <c r="A186" t="s">
        <v>684</v>
      </c>
      <c r="B186" s="19">
        <v>45674</v>
      </c>
      <c r="C186" t="s">
        <v>685</v>
      </c>
      <c r="D186" t="s">
        <v>320</v>
      </c>
      <c r="E186" t="s">
        <v>3</v>
      </c>
      <c r="F186">
        <v>22</v>
      </c>
      <c r="G186" t="s">
        <v>290</v>
      </c>
      <c r="H186" t="s">
        <v>276</v>
      </c>
      <c r="I186" t="s">
        <v>109</v>
      </c>
      <c r="J186" t="s">
        <v>110</v>
      </c>
      <c r="K186" t="s">
        <v>8</v>
      </c>
      <c r="L186">
        <v>3</v>
      </c>
      <c r="M186">
        <v>4000</v>
      </c>
      <c r="N186">
        <v>0.1</v>
      </c>
      <c r="O186">
        <v>10800</v>
      </c>
      <c r="P186">
        <v>8700</v>
      </c>
      <c r="Q186">
        <v>2100</v>
      </c>
      <c r="R186" t="s">
        <v>26</v>
      </c>
      <c r="S186" t="s">
        <v>10</v>
      </c>
      <c r="T186">
        <v>2025</v>
      </c>
      <c r="U186">
        <v>1</v>
      </c>
      <c r="V186" t="s">
        <v>3875</v>
      </c>
      <c r="W186" t="s">
        <v>18</v>
      </c>
      <c r="X186" t="s">
        <v>12</v>
      </c>
      <c r="Y186">
        <v>19.440000000000001</v>
      </c>
    </row>
    <row r="187" spans="1:25" x14ac:dyDescent="0.25">
      <c r="A187" t="s">
        <v>686</v>
      </c>
      <c r="B187" s="19">
        <v>45902</v>
      </c>
      <c r="C187" t="s">
        <v>687</v>
      </c>
      <c r="D187" t="s">
        <v>151</v>
      </c>
      <c r="E187" t="s">
        <v>16</v>
      </c>
      <c r="F187">
        <v>58</v>
      </c>
      <c r="G187" t="s">
        <v>269</v>
      </c>
      <c r="H187" t="s">
        <v>270</v>
      </c>
      <c r="I187" t="s">
        <v>176</v>
      </c>
      <c r="J187" t="s">
        <v>177</v>
      </c>
      <c r="K187" t="s">
        <v>25</v>
      </c>
      <c r="L187">
        <v>1</v>
      </c>
      <c r="M187">
        <v>22000</v>
      </c>
      <c r="N187">
        <v>0.15</v>
      </c>
      <c r="O187">
        <v>18700</v>
      </c>
      <c r="P187">
        <v>16500</v>
      </c>
      <c r="Q187">
        <v>2200</v>
      </c>
      <c r="R187" t="s">
        <v>17</v>
      </c>
      <c r="S187" t="s">
        <v>10</v>
      </c>
      <c r="T187">
        <v>2025</v>
      </c>
      <c r="U187">
        <v>9</v>
      </c>
      <c r="V187" t="s">
        <v>3873</v>
      </c>
      <c r="W187" t="s">
        <v>33</v>
      </c>
      <c r="X187" t="s">
        <v>19</v>
      </c>
      <c r="Y187">
        <v>11.76</v>
      </c>
    </row>
    <row r="188" spans="1:25" x14ac:dyDescent="0.25">
      <c r="A188" t="s">
        <v>688</v>
      </c>
      <c r="B188" s="19">
        <v>45790</v>
      </c>
      <c r="C188" t="s">
        <v>689</v>
      </c>
      <c r="D188" t="s">
        <v>690</v>
      </c>
      <c r="E188" t="s">
        <v>3</v>
      </c>
      <c r="F188">
        <v>44</v>
      </c>
      <c r="G188" t="s">
        <v>280</v>
      </c>
      <c r="H188" t="s">
        <v>270</v>
      </c>
      <c r="I188" t="s">
        <v>51</v>
      </c>
      <c r="J188" t="s">
        <v>52</v>
      </c>
      <c r="K188" t="s">
        <v>8</v>
      </c>
      <c r="L188">
        <v>2</v>
      </c>
      <c r="M188">
        <v>4500</v>
      </c>
      <c r="N188">
        <v>0</v>
      </c>
      <c r="O188">
        <v>0</v>
      </c>
      <c r="P188">
        <v>6400</v>
      </c>
      <c r="Q188">
        <v>0</v>
      </c>
      <c r="R188" t="s">
        <v>17</v>
      </c>
      <c r="S188" t="s">
        <v>291</v>
      </c>
      <c r="T188">
        <v>2025</v>
      </c>
      <c r="U188">
        <v>5</v>
      </c>
      <c r="V188" t="s">
        <v>3865</v>
      </c>
      <c r="W188" t="s">
        <v>11</v>
      </c>
      <c r="X188" t="s">
        <v>12</v>
      </c>
      <c r="Y188">
        <v>0</v>
      </c>
    </row>
    <row r="189" spans="1:25" x14ac:dyDescent="0.25">
      <c r="A189" t="s">
        <v>691</v>
      </c>
      <c r="B189" s="19">
        <v>45469</v>
      </c>
      <c r="C189" t="s">
        <v>530</v>
      </c>
      <c r="D189" t="s">
        <v>531</v>
      </c>
      <c r="E189" t="s">
        <v>3</v>
      </c>
      <c r="F189">
        <v>31</v>
      </c>
      <c r="G189" t="s">
        <v>275</v>
      </c>
      <c r="H189" t="s">
        <v>276</v>
      </c>
      <c r="I189" t="s">
        <v>127</v>
      </c>
      <c r="J189" t="s">
        <v>128</v>
      </c>
      <c r="K189" t="s">
        <v>58</v>
      </c>
      <c r="L189">
        <v>2</v>
      </c>
      <c r="M189">
        <v>3000</v>
      </c>
      <c r="N189">
        <v>0.1</v>
      </c>
      <c r="O189">
        <v>5400</v>
      </c>
      <c r="P189">
        <v>4200</v>
      </c>
      <c r="Q189">
        <v>1200</v>
      </c>
      <c r="R189" t="s">
        <v>26</v>
      </c>
      <c r="S189" t="s">
        <v>10</v>
      </c>
      <c r="T189">
        <v>2024</v>
      </c>
      <c r="U189">
        <v>6</v>
      </c>
      <c r="V189" t="s">
        <v>3868</v>
      </c>
      <c r="W189" t="s">
        <v>11</v>
      </c>
      <c r="X189" t="s">
        <v>12</v>
      </c>
      <c r="Y189">
        <v>22.22</v>
      </c>
    </row>
    <row r="190" spans="1:25" x14ac:dyDescent="0.25">
      <c r="A190" t="s">
        <v>692</v>
      </c>
      <c r="B190" s="19">
        <v>45483</v>
      </c>
      <c r="C190" t="s">
        <v>42</v>
      </c>
      <c r="D190" t="s">
        <v>43</v>
      </c>
      <c r="E190" t="s">
        <v>3</v>
      </c>
      <c r="F190">
        <v>43</v>
      </c>
      <c r="G190" t="s">
        <v>4</v>
      </c>
      <c r="H190" t="s">
        <v>5</v>
      </c>
      <c r="I190" t="s">
        <v>68</v>
      </c>
      <c r="J190" t="s">
        <v>69</v>
      </c>
      <c r="K190" t="s">
        <v>39</v>
      </c>
      <c r="L190">
        <v>1</v>
      </c>
      <c r="M190">
        <v>3500</v>
      </c>
      <c r="N190">
        <v>0.05</v>
      </c>
      <c r="O190">
        <v>3325</v>
      </c>
      <c r="P190">
        <v>2300</v>
      </c>
      <c r="Q190">
        <v>1025</v>
      </c>
      <c r="R190" t="s">
        <v>77</v>
      </c>
      <c r="S190" t="s">
        <v>10</v>
      </c>
      <c r="T190">
        <v>2024</v>
      </c>
      <c r="U190">
        <v>7</v>
      </c>
      <c r="V190" t="s">
        <v>3866</v>
      </c>
      <c r="W190" t="s">
        <v>33</v>
      </c>
      <c r="X190" t="s">
        <v>19</v>
      </c>
      <c r="Y190">
        <v>30.83</v>
      </c>
    </row>
    <row r="191" spans="1:25" x14ac:dyDescent="0.25">
      <c r="A191" t="s">
        <v>693</v>
      </c>
      <c r="B191" s="19">
        <v>45659</v>
      </c>
      <c r="C191" t="s">
        <v>694</v>
      </c>
      <c r="D191" t="s">
        <v>695</v>
      </c>
      <c r="E191" t="s">
        <v>16</v>
      </c>
      <c r="F191">
        <v>59</v>
      </c>
      <c r="G191" t="s">
        <v>284</v>
      </c>
      <c r="H191" t="s">
        <v>285</v>
      </c>
      <c r="I191" t="s">
        <v>23</v>
      </c>
      <c r="J191" t="s">
        <v>24</v>
      </c>
      <c r="K191" t="s">
        <v>25</v>
      </c>
      <c r="L191">
        <v>1</v>
      </c>
      <c r="M191">
        <v>55000</v>
      </c>
      <c r="N191">
        <v>0.2</v>
      </c>
      <c r="O191">
        <v>44000</v>
      </c>
      <c r="P191">
        <v>40000</v>
      </c>
      <c r="Q191">
        <v>4000</v>
      </c>
      <c r="R191" t="s">
        <v>17</v>
      </c>
      <c r="S191" t="s">
        <v>10</v>
      </c>
      <c r="T191">
        <v>2025</v>
      </c>
      <c r="U191">
        <v>1</v>
      </c>
      <c r="V191" t="s">
        <v>3875</v>
      </c>
      <c r="W191" t="s">
        <v>18</v>
      </c>
      <c r="X191" t="s">
        <v>27</v>
      </c>
      <c r="Y191">
        <v>9.09</v>
      </c>
    </row>
    <row r="192" spans="1:25" x14ac:dyDescent="0.25">
      <c r="A192" t="s">
        <v>696</v>
      </c>
      <c r="B192" s="19">
        <v>45685</v>
      </c>
      <c r="C192" t="s">
        <v>311</v>
      </c>
      <c r="D192" t="s">
        <v>101</v>
      </c>
      <c r="E192" t="s">
        <v>16</v>
      </c>
      <c r="F192">
        <v>42</v>
      </c>
      <c r="G192" t="s">
        <v>312</v>
      </c>
      <c r="H192" t="s">
        <v>276</v>
      </c>
      <c r="I192" t="s">
        <v>127</v>
      </c>
      <c r="J192" t="s">
        <v>128</v>
      </c>
      <c r="K192" t="s">
        <v>58</v>
      </c>
      <c r="L192">
        <v>1</v>
      </c>
      <c r="M192">
        <v>3000</v>
      </c>
      <c r="N192">
        <v>0.05</v>
      </c>
      <c r="O192">
        <v>2850</v>
      </c>
      <c r="P192">
        <v>2100</v>
      </c>
      <c r="Q192">
        <v>750</v>
      </c>
      <c r="R192" t="s">
        <v>17</v>
      </c>
      <c r="S192" t="s">
        <v>10</v>
      </c>
      <c r="T192">
        <v>2025</v>
      </c>
      <c r="U192">
        <v>1</v>
      </c>
      <c r="V192" t="s">
        <v>3875</v>
      </c>
      <c r="W192" t="s">
        <v>18</v>
      </c>
      <c r="X192" t="s">
        <v>27</v>
      </c>
      <c r="Y192">
        <v>26.32</v>
      </c>
    </row>
    <row r="193" spans="1:25" x14ac:dyDescent="0.25">
      <c r="A193" t="s">
        <v>697</v>
      </c>
      <c r="B193" s="19">
        <v>45993</v>
      </c>
      <c r="C193" t="s">
        <v>562</v>
      </c>
      <c r="D193" t="s">
        <v>438</v>
      </c>
      <c r="E193" t="s">
        <v>3</v>
      </c>
      <c r="F193">
        <v>35</v>
      </c>
      <c r="G193" t="s">
        <v>339</v>
      </c>
      <c r="H193" t="s">
        <v>285</v>
      </c>
      <c r="I193" t="s">
        <v>143</v>
      </c>
      <c r="J193" t="s">
        <v>144</v>
      </c>
      <c r="K193" t="s">
        <v>76</v>
      </c>
      <c r="L193">
        <v>3</v>
      </c>
      <c r="M193">
        <v>700</v>
      </c>
      <c r="N193">
        <v>0.1</v>
      </c>
      <c r="O193">
        <v>1890</v>
      </c>
      <c r="P193">
        <v>1710</v>
      </c>
      <c r="Q193">
        <v>180</v>
      </c>
      <c r="R193" t="s">
        <v>17</v>
      </c>
      <c r="S193" t="s">
        <v>10</v>
      </c>
      <c r="T193">
        <v>2025</v>
      </c>
      <c r="U193">
        <v>12</v>
      </c>
      <c r="V193" t="s">
        <v>3872</v>
      </c>
      <c r="W193" t="s">
        <v>40</v>
      </c>
      <c r="X193" t="s">
        <v>12</v>
      </c>
      <c r="Y193">
        <v>9.52</v>
      </c>
    </row>
    <row r="194" spans="1:25" x14ac:dyDescent="0.25">
      <c r="A194" t="s">
        <v>698</v>
      </c>
      <c r="B194" s="19">
        <v>45792</v>
      </c>
      <c r="C194" t="s">
        <v>699</v>
      </c>
      <c r="D194" t="s">
        <v>700</v>
      </c>
      <c r="E194" t="s">
        <v>3</v>
      </c>
      <c r="F194">
        <v>45</v>
      </c>
      <c r="G194" t="s">
        <v>295</v>
      </c>
      <c r="H194" t="s">
        <v>270</v>
      </c>
      <c r="I194" t="s">
        <v>305</v>
      </c>
      <c r="J194" t="s">
        <v>306</v>
      </c>
      <c r="K194" t="s">
        <v>91</v>
      </c>
      <c r="L194">
        <v>1</v>
      </c>
      <c r="M194">
        <v>8500</v>
      </c>
      <c r="N194">
        <v>0.25</v>
      </c>
      <c r="O194">
        <v>6375</v>
      </c>
      <c r="P194">
        <v>6500</v>
      </c>
      <c r="Q194">
        <v>-125</v>
      </c>
      <c r="R194" t="s">
        <v>26</v>
      </c>
      <c r="S194" t="s">
        <v>10</v>
      </c>
      <c r="T194">
        <v>2025</v>
      </c>
      <c r="U194">
        <v>5</v>
      </c>
      <c r="V194" t="s">
        <v>3865</v>
      </c>
      <c r="W194" t="s">
        <v>11</v>
      </c>
      <c r="X194" t="s">
        <v>12</v>
      </c>
      <c r="Y194">
        <v>-1.96</v>
      </c>
    </row>
    <row r="195" spans="1:25" x14ac:dyDescent="0.25">
      <c r="A195" t="s">
        <v>701</v>
      </c>
      <c r="B195" s="19">
        <v>45517</v>
      </c>
      <c r="C195" t="s">
        <v>702</v>
      </c>
      <c r="D195" t="s">
        <v>703</v>
      </c>
      <c r="E195" t="s">
        <v>16</v>
      </c>
      <c r="F195">
        <v>24</v>
      </c>
      <c r="G195" t="s">
        <v>275</v>
      </c>
      <c r="H195" t="s">
        <v>276</v>
      </c>
      <c r="I195" t="s">
        <v>344</v>
      </c>
      <c r="J195" t="s">
        <v>345</v>
      </c>
      <c r="K195" t="s">
        <v>39</v>
      </c>
      <c r="L195">
        <v>1</v>
      </c>
      <c r="M195">
        <v>2200</v>
      </c>
      <c r="N195">
        <v>0.15</v>
      </c>
      <c r="O195">
        <v>1870</v>
      </c>
      <c r="P195">
        <v>1400</v>
      </c>
      <c r="Q195">
        <v>470</v>
      </c>
      <c r="R195" t="s">
        <v>26</v>
      </c>
      <c r="S195" t="s">
        <v>10</v>
      </c>
      <c r="T195">
        <v>2024</v>
      </c>
      <c r="U195">
        <v>8</v>
      </c>
      <c r="V195" t="s">
        <v>3867</v>
      </c>
      <c r="W195" t="s">
        <v>33</v>
      </c>
      <c r="X195" t="s">
        <v>12</v>
      </c>
      <c r="Y195">
        <v>25.13</v>
      </c>
    </row>
    <row r="196" spans="1:25" x14ac:dyDescent="0.25">
      <c r="A196" t="s">
        <v>704</v>
      </c>
      <c r="B196" s="19">
        <v>45587</v>
      </c>
      <c r="C196" t="s">
        <v>705</v>
      </c>
      <c r="D196" t="s">
        <v>642</v>
      </c>
      <c r="E196" t="s">
        <v>16</v>
      </c>
      <c r="F196">
        <v>27</v>
      </c>
      <c r="G196" t="s">
        <v>280</v>
      </c>
      <c r="H196" t="s">
        <v>270</v>
      </c>
      <c r="I196" t="s">
        <v>305</v>
      </c>
      <c r="J196" t="s">
        <v>306</v>
      </c>
      <c r="K196" t="s">
        <v>91</v>
      </c>
      <c r="L196">
        <v>2</v>
      </c>
      <c r="M196">
        <v>8500</v>
      </c>
      <c r="N196">
        <v>0.1</v>
      </c>
      <c r="O196">
        <v>15300</v>
      </c>
      <c r="P196">
        <v>13000</v>
      </c>
      <c r="Q196">
        <v>2300</v>
      </c>
      <c r="R196" t="s">
        <v>9</v>
      </c>
      <c r="S196" t="s">
        <v>10</v>
      </c>
      <c r="T196">
        <v>2024</v>
      </c>
      <c r="U196">
        <v>10</v>
      </c>
      <c r="V196" t="s">
        <v>3870</v>
      </c>
      <c r="W196" t="s">
        <v>40</v>
      </c>
      <c r="X196" t="s">
        <v>27</v>
      </c>
      <c r="Y196">
        <v>15.03</v>
      </c>
    </row>
    <row r="197" spans="1:25" x14ac:dyDescent="0.25">
      <c r="A197" t="s">
        <v>706</v>
      </c>
      <c r="B197" s="19">
        <v>45799</v>
      </c>
      <c r="C197" t="s">
        <v>707</v>
      </c>
      <c r="D197" t="s">
        <v>708</v>
      </c>
      <c r="E197" t="s">
        <v>3</v>
      </c>
      <c r="F197">
        <v>26</v>
      </c>
      <c r="G197" t="s">
        <v>295</v>
      </c>
      <c r="H197" t="s">
        <v>270</v>
      </c>
      <c r="I197" t="s">
        <v>127</v>
      </c>
      <c r="J197" t="s">
        <v>128</v>
      </c>
      <c r="K197" t="s">
        <v>58</v>
      </c>
      <c r="L197">
        <v>3</v>
      </c>
      <c r="M197">
        <v>3000</v>
      </c>
      <c r="N197">
        <v>0.15</v>
      </c>
      <c r="O197">
        <v>7650</v>
      </c>
      <c r="P197">
        <v>6300</v>
      </c>
      <c r="Q197">
        <v>1350</v>
      </c>
      <c r="R197" t="s">
        <v>17</v>
      </c>
      <c r="S197" t="s">
        <v>10</v>
      </c>
      <c r="T197">
        <v>2025</v>
      </c>
      <c r="U197">
        <v>5</v>
      </c>
      <c r="V197" t="s">
        <v>3865</v>
      </c>
      <c r="W197" t="s">
        <v>11</v>
      </c>
      <c r="X197" t="s">
        <v>27</v>
      </c>
      <c r="Y197">
        <v>17.649999999999999</v>
      </c>
    </row>
    <row r="198" spans="1:25" x14ac:dyDescent="0.25">
      <c r="A198" t="s">
        <v>709</v>
      </c>
      <c r="B198" s="19">
        <v>45566</v>
      </c>
      <c r="C198" t="s">
        <v>710</v>
      </c>
      <c r="D198" t="s">
        <v>700</v>
      </c>
      <c r="E198" t="s">
        <v>3</v>
      </c>
      <c r="F198">
        <v>44</v>
      </c>
      <c r="G198" t="s">
        <v>280</v>
      </c>
      <c r="H198" t="s">
        <v>270</v>
      </c>
      <c r="I198" t="s">
        <v>127</v>
      </c>
      <c r="J198" t="s">
        <v>128</v>
      </c>
      <c r="K198" t="s">
        <v>58</v>
      </c>
      <c r="L198">
        <v>1</v>
      </c>
      <c r="M198">
        <v>3000</v>
      </c>
      <c r="N198">
        <v>0</v>
      </c>
      <c r="O198">
        <v>3000</v>
      </c>
      <c r="P198">
        <v>2100</v>
      </c>
      <c r="Q198">
        <v>900</v>
      </c>
      <c r="R198" t="s">
        <v>77</v>
      </c>
      <c r="S198" t="s">
        <v>10</v>
      </c>
      <c r="T198">
        <v>2024</v>
      </c>
      <c r="U198">
        <v>10</v>
      </c>
      <c r="V198" t="s">
        <v>3870</v>
      </c>
      <c r="W198" t="s">
        <v>40</v>
      </c>
      <c r="X198" t="s">
        <v>19</v>
      </c>
      <c r="Y198">
        <v>30</v>
      </c>
    </row>
    <row r="199" spans="1:25" x14ac:dyDescent="0.25">
      <c r="A199" t="s">
        <v>711</v>
      </c>
      <c r="B199" s="19">
        <v>45334</v>
      </c>
      <c r="C199" t="s">
        <v>585</v>
      </c>
      <c r="D199" t="s">
        <v>36</v>
      </c>
      <c r="E199" t="s">
        <v>3</v>
      </c>
      <c r="F199">
        <v>51</v>
      </c>
      <c r="G199" t="s">
        <v>284</v>
      </c>
      <c r="H199" t="s">
        <v>285</v>
      </c>
      <c r="I199" t="s">
        <v>74</v>
      </c>
      <c r="J199" t="s">
        <v>75</v>
      </c>
      <c r="K199" t="s">
        <v>76</v>
      </c>
      <c r="L199">
        <v>1</v>
      </c>
      <c r="M199">
        <v>550</v>
      </c>
      <c r="N199">
        <v>0.1</v>
      </c>
      <c r="O199">
        <v>-495</v>
      </c>
      <c r="P199">
        <v>450</v>
      </c>
      <c r="Q199">
        <v>-45</v>
      </c>
      <c r="R199" t="s">
        <v>17</v>
      </c>
      <c r="S199" t="s">
        <v>287</v>
      </c>
      <c r="T199">
        <v>2024</v>
      </c>
      <c r="U199">
        <v>2</v>
      </c>
      <c r="V199" t="s">
        <v>3869</v>
      </c>
      <c r="W199" t="s">
        <v>18</v>
      </c>
      <c r="X199" t="s">
        <v>12</v>
      </c>
      <c r="Y199">
        <v>9.09</v>
      </c>
    </row>
    <row r="200" spans="1:25" x14ac:dyDescent="0.25">
      <c r="A200" t="s">
        <v>712</v>
      </c>
      <c r="B200" s="19">
        <v>45396</v>
      </c>
      <c r="C200" t="s">
        <v>713</v>
      </c>
      <c r="D200" t="s">
        <v>474</v>
      </c>
      <c r="E200" t="s">
        <v>16</v>
      </c>
      <c r="F200">
        <v>52</v>
      </c>
      <c r="G200" t="s">
        <v>339</v>
      </c>
      <c r="H200" t="s">
        <v>285</v>
      </c>
      <c r="I200" t="s">
        <v>51</v>
      </c>
      <c r="J200" t="s">
        <v>52</v>
      </c>
      <c r="K200" t="s">
        <v>8</v>
      </c>
      <c r="L200">
        <v>4</v>
      </c>
      <c r="M200">
        <v>4500</v>
      </c>
      <c r="N200">
        <v>0.1</v>
      </c>
      <c r="O200">
        <v>16200</v>
      </c>
      <c r="P200">
        <v>12800</v>
      </c>
      <c r="Q200">
        <v>3400</v>
      </c>
      <c r="R200" t="s">
        <v>9</v>
      </c>
      <c r="S200" t="s">
        <v>10</v>
      </c>
      <c r="T200">
        <v>2024</v>
      </c>
      <c r="U200">
        <v>4</v>
      </c>
      <c r="V200" t="s">
        <v>3871</v>
      </c>
      <c r="W200" t="s">
        <v>11</v>
      </c>
      <c r="X200" t="s">
        <v>12</v>
      </c>
      <c r="Y200">
        <v>20.99</v>
      </c>
    </row>
    <row r="201" spans="1:25" x14ac:dyDescent="0.25">
      <c r="A201" t="s">
        <v>714</v>
      </c>
      <c r="B201" s="19">
        <v>45325</v>
      </c>
      <c r="C201" t="s">
        <v>715</v>
      </c>
      <c r="D201" t="s">
        <v>448</v>
      </c>
      <c r="E201" t="s">
        <v>16</v>
      </c>
      <c r="F201">
        <v>38</v>
      </c>
      <c r="G201" t="s">
        <v>317</v>
      </c>
      <c r="H201" t="s">
        <v>5</v>
      </c>
      <c r="I201" t="s">
        <v>74</v>
      </c>
      <c r="J201" t="s">
        <v>75</v>
      </c>
      <c r="K201" t="s">
        <v>76</v>
      </c>
      <c r="L201">
        <v>1</v>
      </c>
      <c r="M201">
        <v>550</v>
      </c>
      <c r="N201">
        <v>0.15</v>
      </c>
      <c r="O201">
        <v>467.5</v>
      </c>
      <c r="P201">
        <v>450</v>
      </c>
      <c r="Q201">
        <v>17.5</v>
      </c>
      <c r="R201" t="s">
        <v>26</v>
      </c>
      <c r="S201" t="s">
        <v>10</v>
      </c>
      <c r="T201">
        <v>2024</v>
      </c>
      <c r="U201">
        <v>2</v>
      </c>
      <c r="V201" t="s">
        <v>3869</v>
      </c>
      <c r="W201" t="s">
        <v>18</v>
      </c>
      <c r="X201" t="s">
        <v>27</v>
      </c>
      <c r="Y201">
        <v>3.74</v>
      </c>
    </row>
    <row r="202" spans="1:25" x14ac:dyDescent="0.25">
      <c r="A202" t="s">
        <v>716</v>
      </c>
      <c r="B202" s="19">
        <v>45381</v>
      </c>
      <c r="C202" t="s">
        <v>412</v>
      </c>
      <c r="D202" t="s">
        <v>335</v>
      </c>
      <c r="E202" t="s">
        <v>16</v>
      </c>
      <c r="F202">
        <v>58</v>
      </c>
      <c r="G202" t="s">
        <v>317</v>
      </c>
      <c r="H202" t="s">
        <v>5</v>
      </c>
      <c r="I202" t="s">
        <v>74</v>
      </c>
      <c r="J202" t="s">
        <v>75</v>
      </c>
      <c r="K202" t="s">
        <v>76</v>
      </c>
      <c r="L202">
        <v>2</v>
      </c>
      <c r="M202">
        <v>550</v>
      </c>
      <c r="N202">
        <v>0.1</v>
      </c>
      <c r="O202">
        <v>990</v>
      </c>
      <c r="P202">
        <v>900</v>
      </c>
      <c r="Q202">
        <v>90</v>
      </c>
      <c r="R202" t="s">
        <v>77</v>
      </c>
      <c r="S202" t="s">
        <v>10</v>
      </c>
      <c r="T202">
        <v>2024</v>
      </c>
      <c r="U202">
        <v>3</v>
      </c>
      <c r="V202" t="s">
        <v>3864</v>
      </c>
      <c r="W202" t="s">
        <v>18</v>
      </c>
      <c r="X202" t="s">
        <v>27</v>
      </c>
      <c r="Y202">
        <v>9.09</v>
      </c>
    </row>
    <row r="203" spans="1:25" x14ac:dyDescent="0.25">
      <c r="A203" t="s">
        <v>717</v>
      </c>
      <c r="B203" s="19">
        <v>45534</v>
      </c>
      <c r="C203" t="s">
        <v>617</v>
      </c>
      <c r="D203" t="s">
        <v>320</v>
      </c>
      <c r="E203" t="s">
        <v>16</v>
      </c>
      <c r="F203">
        <v>30</v>
      </c>
      <c r="G203" t="s">
        <v>295</v>
      </c>
      <c r="H203" t="s">
        <v>270</v>
      </c>
      <c r="I203" t="s">
        <v>186</v>
      </c>
      <c r="J203" t="s">
        <v>187</v>
      </c>
      <c r="K203" t="s">
        <v>91</v>
      </c>
      <c r="L203">
        <v>1</v>
      </c>
      <c r="M203">
        <v>12000</v>
      </c>
      <c r="N203">
        <v>0.1</v>
      </c>
      <c r="O203">
        <v>10800</v>
      </c>
      <c r="P203">
        <v>9000</v>
      </c>
      <c r="Q203">
        <v>1800</v>
      </c>
      <c r="R203" t="s">
        <v>77</v>
      </c>
      <c r="S203" t="s">
        <v>10</v>
      </c>
      <c r="T203">
        <v>2024</v>
      </c>
      <c r="U203">
        <v>8</v>
      </c>
      <c r="V203" t="s">
        <v>3867</v>
      </c>
      <c r="W203" t="s">
        <v>33</v>
      </c>
      <c r="X203" t="s">
        <v>19</v>
      </c>
      <c r="Y203">
        <v>16.670000000000002</v>
      </c>
    </row>
    <row r="204" spans="1:25" x14ac:dyDescent="0.25">
      <c r="A204" t="s">
        <v>718</v>
      </c>
      <c r="B204" s="19">
        <v>45651</v>
      </c>
      <c r="C204" t="s">
        <v>719</v>
      </c>
      <c r="D204" t="s">
        <v>402</v>
      </c>
      <c r="E204" t="s">
        <v>16</v>
      </c>
      <c r="F204">
        <v>24</v>
      </c>
      <c r="G204" t="s">
        <v>280</v>
      </c>
      <c r="H204" t="s">
        <v>270</v>
      </c>
      <c r="I204" t="s">
        <v>109</v>
      </c>
      <c r="J204" t="s">
        <v>110</v>
      </c>
      <c r="K204" t="s">
        <v>8</v>
      </c>
      <c r="L204">
        <v>1</v>
      </c>
      <c r="M204">
        <v>4000</v>
      </c>
      <c r="N204">
        <v>0.05</v>
      </c>
      <c r="O204">
        <v>3800</v>
      </c>
      <c r="P204">
        <v>2900</v>
      </c>
      <c r="Q204">
        <v>900</v>
      </c>
      <c r="R204" t="s">
        <v>17</v>
      </c>
      <c r="S204" t="s">
        <v>10</v>
      </c>
      <c r="T204">
        <v>2024</v>
      </c>
      <c r="U204">
        <v>12</v>
      </c>
      <c r="V204" t="s">
        <v>3872</v>
      </c>
      <c r="W204" t="s">
        <v>40</v>
      </c>
      <c r="X204" t="s">
        <v>12</v>
      </c>
      <c r="Y204">
        <v>23.68</v>
      </c>
    </row>
    <row r="205" spans="1:25" x14ac:dyDescent="0.25">
      <c r="A205" t="s">
        <v>720</v>
      </c>
      <c r="B205" s="19">
        <v>45922</v>
      </c>
      <c r="C205" t="s">
        <v>489</v>
      </c>
      <c r="D205" t="s">
        <v>490</v>
      </c>
      <c r="E205" t="s">
        <v>3</v>
      </c>
      <c r="F205">
        <v>26</v>
      </c>
      <c r="G205" t="s">
        <v>339</v>
      </c>
      <c r="H205" t="s">
        <v>285</v>
      </c>
      <c r="I205" t="s">
        <v>176</v>
      </c>
      <c r="J205" t="s">
        <v>177</v>
      </c>
      <c r="K205" t="s">
        <v>25</v>
      </c>
      <c r="L205">
        <v>1</v>
      </c>
      <c r="M205">
        <v>22000</v>
      </c>
      <c r="N205">
        <v>0.05</v>
      </c>
      <c r="O205">
        <v>20900</v>
      </c>
      <c r="P205">
        <v>16500</v>
      </c>
      <c r="Q205">
        <v>4400</v>
      </c>
      <c r="R205" t="s">
        <v>9</v>
      </c>
      <c r="S205" t="s">
        <v>10</v>
      </c>
      <c r="T205">
        <v>2025</v>
      </c>
      <c r="U205">
        <v>9</v>
      </c>
      <c r="V205" t="s">
        <v>3873</v>
      </c>
      <c r="W205" t="s">
        <v>33</v>
      </c>
      <c r="X205" t="s">
        <v>27</v>
      </c>
      <c r="Y205">
        <v>21.05</v>
      </c>
    </row>
    <row r="206" spans="1:25" x14ac:dyDescent="0.25">
      <c r="A206" t="s">
        <v>721</v>
      </c>
      <c r="B206" s="19">
        <v>45352</v>
      </c>
      <c r="C206" t="s">
        <v>722</v>
      </c>
      <c r="D206" t="s">
        <v>426</v>
      </c>
      <c r="E206" t="s">
        <v>16</v>
      </c>
      <c r="F206">
        <v>44</v>
      </c>
      <c r="G206" t="s">
        <v>275</v>
      </c>
      <c r="H206" t="s">
        <v>276</v>
      </c>
      <c r="I206" t="s">
        <v>81</v>
      </c>
      <c r="J206" t="s">
        <v>82</v>
      </c>
      <c r="K206" t="s">
        <v>58</v>
      </c>
      <c r="L206">
        <v>1</v>
      </c>
      <c r="M206">
        <v>3500</v>
      </c>
      <c r="N206">
        <v>0.2</v>
      </c>
      <c r="O206">
        <v>2800</v>
      </c>
      <c r="P206">
        <v>2500</v>
      </c>
      <c r="Q206">
        <v>300</v>
      </c>
      <c r="R206" t="s">
        <v>26</v>
      </c>
      <c r="S206" t="s">
        <v>10</v>
      </c>
      <c r="T206">
        <v>2024</v>
      </c>
      <c r="U206">
        <v>3</v>
      </c>
      <c r="V206" t="s">
        <v>3864</v>
      </c>
      <c r="W206" t="s">
        <v>18</v>
      </c>
      <c r="X206" t="s">
        <v>12</v>
      </c>
      <c r="Y206">
        <v>10.71</v>
      </c>
    </row>
    <row r="207" spans="1:25" x14ac:dyDescent="0.25">
      <c r="A207" t="s">
        <v>723</v>
      </c>
      <c r="B207" s="19">
        <v>45843</v>
      </c>
      <c r="C207" t="s">
        <v>724</v>
      </c>
      <c r="D207" t="s">
        <v>725</v>
      </c>
      <c r="E207" t="s">
        <v>16</v>
      </c>
      <c r="F207">
        <v>44</v>
      </c>
      <c r="G207" t="s">
        <v>407</v>
      </c>
      <c r="H207" t="s">
        <v>285</v>
      </c>
      <c r="I207" t="s">
        <v>305</v>
      </c>
      <c r="J207" t="s">
        <v>306</v>
      </c>
      <c r="K207" t="s">
        <v>91</v>
      </c>
      <c r="L207">
        <v>1</v>
      </c>
      <c r="M207">
        <v>8500</v>
      </c>
      <c r="N207">
        <v>0.1</v>
      </c>
      <c r="O207">
        <v>7650</v>
      </c>
      <c r="P207">
        <v>6500</v>
      </c>
      <c r="Q207">
        <v>1150</v>
      </c>
      <c r="R207" t="s">
        <v>26</v>
      </c>
      <c r="S207" t="s">
        <v>10</v>
      </c>
      <c r="T207">
        <v>2025</v>
      </c>
      <c r="U207">
        <v>7</v>
      </c>
      <c r="V207" t="s">
        <v>3866</v>
      </c>
      <c r="W207" t="s">
        <v>33</v>
      </c>
      <c r="X207" t="s">
        <v>27</v>
      </c>
      <c r="Y207">
        <v>15.03</v>
      </c>
    </row>
    <row r="208" spans="1:25" x14ac:dyDescent="0.25">
      <c r="A208" t="s">
        <v>726</v>
      </c>
      <c r="B208" s="19">
        <v>45588</v>
      </c>
      <c r="C208" t="s">
        <v>727</v>
      </c>
      <c r="D208" t="s">
        <v>728</v>
      </c>
      <c r="E208" t="s">
        <v>16</v>
      </c>
      <c r="F208">
        <v>37</v>
      </c>
      <c r="G208" t="s">
        <v>312</v>
      </c>
      <c r="H208" t="s">
        <v>276</v>
      </c>
      <c r="I208" t="s">
        <v>81</v>
      </c>
      <c r="J208" t="s">
        <v>82</v>
      </c>
      <c r="K208" t="s">
        <v>58</v>
      </c>
      <c r="L208">
        <v>1</v>
      </c>
      <c r="M208">
        <v>3500</v>
      </c>
      <c r="N208">
        <v>0.1</v>
      </c>
      <c r="O208">
        <v>3150</v>
      </c>
      <c r="P208">
        <v>2500</v>
      </c>
      <c r="Q208">
        <v>650</v>
      </c>
      <c r="R208" t="s">
        <v>26</v>
      </c>
      <c r="S208" t="s">
        <v>10</v>
      </c>
      <c r="T208">
        <v>2024</v>
      </c>
      <c r="U208">
        <v>10</v>
      </c>
      <c r="V208" t="s">
        <v>3870</v>
      </c>
      <c r="W208" t="s">
        <v>40</v>
      </c>
      <c r="X208" t="s">
        <v>19</v>
      </c>
      <c r="Y208">
        <v>20.63</v>
      </c>
    </row>
    <row r="209" spans="1:25" x14ac:dyDescent="0.25">
      <c r="A209" t="s">
        <v>729</v>
      </c>
      <c r="B209" s="19">
        <v>45987</v>
      </c>
      <c r="C209" t="s">
        <v>730</v>
      </c>
      <c r="D209" t="s">
        <v>731</v>
      </c>
      <c r="E209" t="s">
        <v>3</v>
      </c>
      <c r="F209">
        <v>41</v>
      </c>
      <c r="G209" t="s">
        <v>280</v>
      </c>
      <c r="H209" t="s">
        <v>270</v>
      </c>
      <c r="I209" t="s">
        <v>31</v>
      </c>
      <c r="J209" t="s">
        <v>32</v>
      </c>
      <c r="K209" t="s">
        <v>25</v>
      </c>
      <c r="L209">
        <v>2</v>
      </c>
      <c r="M209">
        <v>5000</v>
      </c>
      <c r="N209">
        <v>0.15</v>
      </c>
      <c r="O209">
        <v>8500</v>
      </c>
      <c r="P209">
        <v>7000</v>
      </c>
      <c r="Q209">
        <v>1500</v>
      </c>
      <c r="R209" t="s">
        <v>26</v>
      </c>
      <c r="S209" t="s">
        <v>10</v>
      </c>
      <c r="T209">
        <v>2025</v>
      </c>
      <c r="U209">
        <v>11</v>
      </c>
      <c r="V209" t="s">
        <v>3874</v>
      </c>
      <c r="W209" t="s">
        <v>40</v>
      </c>
      <c r="X209" t="s">
        <v>19</v>
      </c>
      <c r="Y209">
        <v>17.649999999999999</v>
      </c>
    </row>
    <row r="210" spans="1:25" x14ac:dyDescent="0.25">
      <c r="A210" t="s">
        <v>732</v>
      </c>
      <c r="B210" s="19">
        <v>45713</v>
      </c>
      <c r="C210" t="s">
        <v>391</v>
      </c>
      <c r="D210" t="s">
        <v>392</v>
      </c>
      <c r="E210" t="s">
        <v>3</v>
      </c>
      <c r="F210">
        <v>50</v>
      </c>
      <c r="G210" t="s">
        <v>263</v>
      </c>
      <c r="H210" t="s">
        <v>5</v>
      </c>
      <c r="I210" t="s">
        <v>102</v>
      </c>
      <c r="J210" t="s">
        <v>103</v>
      </c>
      <c r="K210" t="s">
        <v>25</v>
      </c>
      <c r="L210">
        <v>1</v>
      </c>
      <c r="M210">
        <v>28000</v>
      </c>
      <c r="N210">
        <v>0.15</v>
      </c>
      <c r="O210">
        <v>23800</v>
      </c>
      <c r="P210">
        <v>21000</v>
      </c>
      <c r="Q210">
        <v>2800</v>
      </c>
      <c r="R210" t="s">
        <v>98</v>
      </c>
      <c r="S210" t="s">
        <v>10</v>
      </c>
      <c r="T210">
        <v>2025</v>
      </c>
      <c r="U210">
        <v>2</v>
      </c>
      <c r="V210" t="s">
        <v>3869</v>
      </c>
      <c r="W210" t="s">
        <v>18</v>
      </c>
      <c r="X210" t="s">
        <v>27</v>
      </c>
      <c r="Y210">
        <v>11.76</v>
      </c>
    </row>
    <row r="211" spans="1:25" x14ac:dyDescent="0.25">
      <c r="A211" t="s">
        <v>733</v>
      </c>
      <c r="B211" s="19">
        <v>45421</v>
      </c>
      <c r="C211" t="s">
        <v>734</v>
      </c>
      <c r="D211" t="s">
        <v>174</v>
      </c>
      <c r="E211" t="s">
        <v>16</v>
      </c>
      <c r="F211">
        <v>39</v>
      </c>
      <c r="G211" t="s">
        <v>339</v>
      </c>
      <c r="H211" t="s">
        <v>285</v>
      </c>
      <c r="I211" t="s">
        <v>109</v>
      </c>
      <c r="J211" t="s">
        <v>110</v>
      </c>
      <c r="K211" t="s">
        <v>8</v>
      </c>
      <c r="L211">
        <v>1</v>
      </c>
      <c r="M211">
        <v>4000</v>
      </c>
      <c r="N211">
        <v>0.2</v>
      </c>
      <c r="O211">
        <v>3200</v>
      </c>
      <c r="P211">
        <v>2900</v>
      </c>
      <c r="Q211">
        <v>300</v>
      </c>
      <c r="R211" t="s">
        <v>77</v>
      </c>
      <c r="S211" t="s">
        <v>10</v>
      </c>
      <c r="T211">
        <v>2024</v>
      </c>
      <c r="U211">
        <v>5</v>
      </c>
      <c r="V211" t="s">
        <v>3865</v>
      </c>
      <c r="W211" t="s">
        <v>11</v>
      </c>
      <c r="X211" t="s">
        <v>12</v>
      </c>
      <c r="Y211">
        <v>9.3800000000000008</v>
      </c>
    </row>
    <row r="212" spans="1:25" x14ac:dyDescent="0.25">
      <c r="A212" t="s">
        <v>735</v>
      </c>
      <c r="B212" s="19">
        <v>46020</v>
      </c>
      <c r="C212" t="s">
        <v>543</v>
      </c>
      <c r="D212" t="s">
        <v>326</v>
      </c>
      <c r="E212" t="s">
        <v>3</v>
      </c>
      <c r="F212">
        <v>46</v>
      </c>
      <c r="G212" t="s">
        <v>317</v>
      </c>
      <c r="H212" t="s">
        <v>5</v>
      </c>
      <c r="I212" t="s">
        <v>68</v>
      </c>
      <c r="J212" t="s">
        <v>69</v>
      </c>
      <c r="K212" t="s">
        <v>39</v>
      </c>
      <c r="L212">
        <v>2</v>
      </c>
      <c r="M212">
        <v>3500</v>
      </c>
      <c r="N212">
        <v>0.2</v>
      </c>
      <c r="O212">
        <v>5600</v>
      </c>
      <c r="P212">
        <v>4600</v>
      </c>
      <c r="Q212">
        <v>1000</v>
      </c>
      <c r="R212" t="s">
        <v>77</v>
      </c>
      <c r="S212" t="s">
        <v>10</v>
      </c>
      <c r="T212">
        <v>2025</v>
      </c>
      <c r="U212">
        <v>12</v>
      </c>
      <c r="V212" t="s">
        <v>3872</v>
      </c>
      <c r="W212" t="s">
        <v>40</v>
      </c>
      <c r="X212" t="s">
        <v>12</v>
      </c>
      <c r="Y212">
        <v>17.86</v>
      </c>
    </row>
    <row r="213" spans="1:25" x14ac:dyDescent="0.25">
      <c r="A213" t="s">
        <v>736</v>
      </c>
      <c r="B213" s="19">
        <v>45984</v>
      </c>
      <c r="C213" t="s">
        <v>737</v>
      </c>
      <c r="D213" t="s">
        <v>438</v>
      </c>
      <c r="E213" t="s">
        <v>3</v>
      </c>
      <c r="F213">
        <v>23</v>
      </c>
      <c r="G213" t="s">
        <v>263</v>
      </c>
      <c r="H213" t="s">
        <v>5</v>
      </c>
      <c r="I213" t="s">
        <v>95</v>
      </c>
      <c r="J213" t="s">
        <v>96</v>
      </c>
      <c r="K213" t="s">
        <v>46</v>
      </c>
      <c r="L213">
        <v>1</v>
      </c>
      <c r="M213">
        <v>600</v>
      </c>
      <c r="N213">
        <v>0</v>
      </c>
      <c r="O213">
        <v>600</v>
      </c>
      <c r="P213">
        <v>380</v>
      </c>
      <c r="Q213">
        <v>220</v>
      </c>
      <c r="R213" t="s">
        <v>17</v>
      </c>
      <c r="S213" t="s">
        <v>10</v>
      </c>
      <c r="T213">
        <v>2025</v>
      </c>
      <c r="U213">
        <v>11</v>
      </c>
      <c r="V213" t="s">
        <v>3874</v>
      </c>
      <c r="W213" t="s">
        <v>40</v>
      </c>
      <c r="X213" t="s">
        <v>27</v>
      </c>
      <c r="Y213">
        <v>36.67</v>
      </c>
    </row>
    <row r="214" spans="1:25" x14ac:dyDescent="0.25">
      <c r="A214" t="s">
        <v>738</v>
      </c>
      <c r="B214" s="19">
        <v>45567</v>
      </c>
      <c r="C214" t="s">
        <v>739</v>
      </c>
      <c r="D214" t="s">
        <v>740</v>
      </c>
      <c r="E214" t="s">
        <v>16</v>
      </c>
      <c r="F214">
        <v>36</v>
      </c>
      <c r="G214" t="s">
        <v>284</v>
      </c>
      <c r="H214" t="s">
        <v>285</v>
      </c>
      <c r="I214" t="s">
        <v>51</v>
      </c>
      <c r="J214" t="s">
        <v>52</v>
      </c>
      <c r="K214" t="s">
        <v>8</v>
      </c>
      <c r="L214">
        <v>1</v>
      </c>
      <c r="M214">
        <v>4500</v>
      </c>
      <c r="N214">
        <v>0.1</v>
      </c>
      <c r="O214">
        <v>4050</v>
      </c>
      <c r="P214">
        <v>3200</v>
      </c>
      <c r="Q214">
        <v>850</v>
      </c>
      <c r="R214" t="s">
        <v>17</v>
      </c>
      <c r="S214" t="s">
        <v>10</v>
      </c>
      <c r="T214">
        <v>2024</v>
      </c>
      <c r="U214">
        <v>10</v>
      </c>
      <c r="V214" t="s">
        <v>3870</v>
      </c>
      <c r="W214" t="s">
        <v>40</v>
      </c>
      <c r="X214" t="s">
        <v>19</v>
      </c>
      <c r="Y214">
        <v>20.99</v>
      </c>
    </row>
    <row r="215" spans="1:25" x14ac:dyDescent="0.25">
      <c r="A215" t="s">
        <v>741</v>
      </c>
      <c r="B215" s="19">
        <v>45940</v>
      </c>
      <c r="C215" t="s">
        <v>742</v>
      </c>
      <c r="D215" t="s">
        <v>523</v>
      </c>
      <c r="E215" t="s">
        <v>16</v>
      </c>
      <c r="F215">
        <v>47</v>
      </c>
      <c r="G215" t="s">
        <v>407</v>
      </c>
      <c r="H215" t="s">
        <v>285</v>
      </c>
      <c r="I215" t="s">
        <v>65</v>
      </c>
      <c r="J215" t="s">
        <v>66</v>
      </c>
      <c r="K215" t="s">
        <v>25</v>
      </c>
      <c r="L215">
        <v>1</v>
      </c>
      <c r="M215">
        <v>2500</v>
      </c>
      <c r="N215">
        <v>0.25</v>
      </c>
      <c r="O215">
        <v>1875</v>
      </c>
      <c r="P215">
        <v>1600</v>
      </c>
      <c r="Q215">
        <v>275</v>
      </c>
      <c r="R215" t="s">
        <v>17</v>
      </c>
      <c r="S215" t="s">
        <v>10</v>
      </c>
      <c r="T215">
        <v>2025</v>
      </c>
      <c r="U215">
        <v>10</v>
      </c>
      <c r="V215" t="s">
        <v>3870</v>
      </c>
      <c r="W215" t="s">
        <v>40</v>
      </c>
      <c r="X215" t="s">
        <v>12</v>
      </c>
      <c r="Y215">
        <v>14.67</v>
      </c>
    </row>
    <row r="216" spans="1:25" x14ac:dyDescent="0.25">
      <c r="A216" t="s">
        <v>743</v>
      </c>
      <c r="B216" s="19">
        <v>46003</v>
      </c>
      <c r="C216" t="s">
        <v>293</v>
      </c>
      <c r="D216" t="s">
        <v>294</v>
      </c>
      <c r="E216" t="s">
        <v>3</v>
      </c>
      <c r="F216">
        <v>33</v>
      </c>
      <c r="G216" t="s">
        <v>295</v>
      </c>
      <c r="H216" t="s">
        <v>270</v>
      </c>
      <c r="I216" t="s">
        <v>264</v>
      </c>
      <c r="J216" t="s">
        <v>265</v>
      </c>
      <c r="K216" t="s">
        <v>46</v>
      </c>
      <c r="L216">
        <v>2</v>
      </c>
      <c r="M216">
        <v>800</v>
      </c>
      <c r="N216">
        <v>0.05</v>
      </c>
      <c r="O216">
        <v>1520</v>
      </c>
      <c r="P216">
        <v>1000</v>
      </c>
      <c r="Q216">
        <v>520</v>
      </c>
      <c r="R216" t="s">
        <v>17</v>
      </c>
      <c r="S216" t="s">
        <v>10</v>
      </c>
      <c r="T216">
        <v>2025</v>
      </c>
      <c r="U216">
        <v>12</v>
      </c>
      <c r="V216" t="s">
        <v>3872</v>
      </c>
      <c r="W216" t="s">
        <v>40</v>
      </c>
      <c r="X216" t="s">
        <v>27</v>
      </c>
      <c r="Y216">
        <v>34.21</v>
      </c>
    </row>
    <row r="217" spans="1:25" x14ac:dyDescent="0.25">
      <c r="A217" t="s">
        <v>744</v>
      </c>
      <c r="B217" s="19">
        <v>45887</v>
      </c>
      <c r="C217" t="s">
        <v>508</v>
      </c>
      <c r="D217" t="s">
        <v>509</v>
      </c>
      <c r="E217" t="s">
        <v>16</v>
      </c>
      <c r="F217">
        <v>25</v>
      </c>
      <c r="G217" t="s">
        <v>312</v>
      </c>
      <c r="H217" t="s">
        <v>276</v>
      </c>
      <c r="I217" t="s">
        <v>23</v>
      </c>
      <c r="J217" t="s">
        <v>24</v>
      </c>
      <c r="K217" t="s">
        <v>25</v>
      </c>
      <c r="L217">
        <v>1</v>
      </c>
      <c r="M217">
        <v>55000</v>
      </c>
      <c r="N217">
        <v>0.1</v>
      </c>
      <c r="O217">
        <v>49500</v>
      </c>
      <c r="P217">
        <v>40000</v>
      </c>
      <c r="Q217">
        <v>9500</v>
      </c>
      <c r="R217" t="s">
        <v>77</v>
      </c>
      <c r="S217" t="s">
        <v>10</v>
      </c>
      <c r="T217">
        <v>2025</v>
      </c>
      <c r="U217">
        <v>8</v>
      </c>
      <c r="V217" t="s">
        <v>3867</v>
      </c>
      <c r="W217" t="s">
        <v>33</v>
      </c>
      <c r="X217" t="s">
        <v>27</v>
      </c>
      <c r="Y217">
        <v>19.190000000000001</v>
      </c>
    </row>
    <row r="218" spans="1:25" x14ac:dyDescent="0.25">
      <c r="A218" t="s">
        <v>745</v>
      </c>
      <c r="B218" s="19">
        <v>45387</v>
      </c>
      <c r="C218" t="s">
        <v>511</v>
      </c>
      <c r="D218" t="s">
        <v>101</v>
      </c>
      <c r="E218" t="s">
        <v>3</v>
      </c>
      <c r="F218">
        <v>55</v>
      </c>
      <c r="G218" t="s">
        <v>407</v>
      </c>
      <c r="H218" t="s">
        <v>285</v>
      </c>
      <c r="I218" t="s">
        <v>74</v>
      </c>
      <c r="J218" t="s">
        <v>75</v>
      </c>
      <c r="K218" t="s">
        <v>76</v>
      </c>
      <c r="L218">
        <v>4</v>
      </c>
      <c r="M218">
        <v>550</v>
      </c>
      <c r="N218">
        <v>0.05</v>
      </c>
      <c r="O218">
        <v>2090</v>
      </c>
      <c r="P218">
        <v>1800</v>
      </c>
      <c r="Q218">
        <v>290</v>
      </c>
      <c r="R218" t="s">
        <v>17</v>
      </c>
      <c r="S218" t="s">
        <v>10</v>
      </c>
      <c r="T218">
        <v>2024</v>
      </c>
      <c r="U218">
        <v>4</v>
      </c>
      <c r="V218" t="s">
        <v>3871</v>
      </c>
      <c r="W218" t="s">
        <v>11</v>
      </c>
      <c r="X218" t="s">
        <v>27</v>
      </c>
      <c r="Y218">
        <v>13.88</v>
      </c>
    </row>
    <row r="219" spans="1:25" x14ac:dyDescent="0.25">
      <c r="A219" t="s">
        <v>746</v>
      </c>
      <c r="B219" s="19">
        <v>45356</v>
      </c>
      <c r="C219" t="s">
        <v>747</v>
      </c>
      <c r="D219" t="s">
        <v>748</v>
      </c>
      <c r="E219" t="s">
        <v>16</v>
      </c>
      <c r="F219">
        <v>54</v>
      </c>
      <c r="G219" t="s">
        <v>407</v>
      </c>
      <c r="H219" t="s">
        <v>285</v>
      </c>
      <c r="I219" t="s">
        <v>127</v>
      </c>
      <c r="J219" t="s">
        <v>128</v>
      </c>
      <c r="K219" t="s">
        <v>58</v>
      </c>
      <c r="L219">
        <v>1</v>
      </c>
      <c r="M219">
        <v>3000</v>
      </c>
      <c r="N219">
        <v>0.05</v>
      </c>
      <c r="O219">
        <v>-2850</v>
      </c>
      <c r="P219">
        <v>2100</v>
      </c>
      <c r="Q219">
        <v>-750</v>
      </c>
      <c r="R219" t="s">
        <v>26</v>
      </c>
      <c r="S219" t="s">
        <v>287</v>
      </c>
      <c r="T219">
        <v>2024</v>
      </c>
      <c r="U219">
        <v>3</v>
      </c>
      <c r="V219" t="s">
        <v>3864</v>
      </c>
      <c r="W219" t="s">
        <v>18</v>
      </c>
      <c r="X219" t="s">
        <v>27</v>
      </c>
      <c r="Y219">
        <v>26.32</v>
      </c>
    </row>
    <row r="220" spans="1:25" x14ac:dyDescent="0.25">
      <c r="A220" t="s">
        <v>749</v>
      </c>
      <c r="B220" s="19">
        <v>45508</v>
      </c>
      <c r="C220" t="s">
        <v>530</v>
      </c>
      <c r="D220" t="s">
        <v>531</v>
      </c>
      <c r="E220" t="s">
        <v>3</v>
      </c>
      <c r="F220">
        <v>31</v>
      </c>
      <c r="G220" t="s">
        <v>275</v>
      </c>
      <c r="H220" t="s">
        <v>276</v>
      </c>
      <c r="I220" t="s">
        <v>143</v>
      </c>
      <c r="J220" t="s">
        <v>144</v>
      </c>
      <c r="K220" t="s">
        <v>76</v>
      </c>
      <c r="L220">
        <v>3</v>
      </c>
      <c r="M220">
        <v>700</v>
      </c>
      <c r="N220">
        <v>0.1</v>
      </c>
      <c r="O220">
        <v>1890</v>
      </c>
      <c r="P220">
        <v>1710</v>
      </c>
      <c r="Q220">
        <v>180</v>
      </c>
      <c r="R220" t="s">
        <v>26</v>
      </c>
      <c r="S220" t="s">
        <v>10</v>
      </c>
      <c r="T220">
        <v>2024</v>
      </c>
      <c r="U220">
        <v>8</v>
      </c>
      <c r="V220" t="s">
        <v>3867</v>
      </c>
      <c r="W220" t="s">
        <v>33</v>
      </c>
      <c r="X220" t="s">
        <v>12</v>
      </c>
      <c r="Y220">
        <v>9.52</v>
      </c>
    </row>
    <row r="221" spans="1:25" x14ac:dyDescent="0.25">
      <c r="A221" t="s">
        <v>750</v>
      </c>
      <c r="B221" s="19">
        <v>45637</v>
      </c>
      <c r="C221" t="s">
        <v>751</v>
      </c>
      <c r="D221" t="s">
        <v>372</v>
      </c>
      <c r="E221" t="s">
        <v>16</v>
      </c>
      <c r="F221">
        <v>58</v>
      </c>
      <c r="G221" t="s">
        <v>312</v>
      </c>
      <c r="H221" t="s">
        <v>276</v>
      </c>
      <c r="I221" t="s">
        <v>127</v>
      </c>
      <c r="J221" t="s">
        <v>128</v>
      </c>
      <c r="K221" t="s">
        <v>58</v>
      </c>
      <c r="L221">
        <v>1</v>
      </c>
      <c r="M221">
        <v>3000</v>
      </c>
      <c r="N221">
        <v>0.1</v>
      </c>
      <c r="O221">
        <v>2700</v>
      </c>
      <c r="P221">
        <v>2100</v>
      </c>
      <c r="Q221">
        <v>600</v>
      </c>
      <c r="R221" t="s">
        <v>17</v>
      </c>
      <c r="S221" t="s">
        <v>10</v>
      </c>
      <c r="T221">
        <v>2024</v>
      </c>
      <c r="U221">
        <v>12</v>
      </c>
      <c r="V221" t="s">
        <v>3872</v>
      </c>
      <c r="W221" t="s">
        <v>40</v>
      </c>
      <c r="X221" t="s">
        <v>19</v>
      </c>
      <c r="Y221">
        <v>22.22</v>
      </c>
    </row>
    <row r="222" spans="1:25" x14ac:dyDescent="0.25">
      <c r="A222" t="s">
        <v>752</v>
      </c>
      <c r="B222" s="19">
        <v>45788</v>
      </c>
      <c r="C222" t="s">
        <v>753</v>
      </c>
      <c r="D222" t="s">
        <v>754</v>
      </c>
      <c r="E222" t="s">
        <v>16</v>
      </c>
      <c r="F222">
        <v>59</v>
      </c>
      <c r="G222" t="s">
        <v>407</v>
      </c>
      <c r="H222" t="s">
        <v>285</v>
      </c>
      <c r="I222" t="s">
        <v>68</v>
      </c>
      <c r="J222" t="s">
        <v>69</v>
      </c>
      <c r="K222" t="s">
        <v>39</v>
      </c>
      <c r="L222">
        <v>1</v>
      </c>
      <c r="M222">
        <v>3500</v>
      </c>
      <c r="N222">
        <v>0.1</v>
      </c>
      <c r="O222">
        <v>3150</v>
      </c>
      <c r="P222">
        <v>2300</v>
      </c>
      <c r="Q222">
        <v>850</v>
      </c>
      <c r="R222" t="s">
        <v>77</v>
      </c>
      <c r="S222" t="s">
        <v>10</v>
      </c>
      <c r="T222">
        <v>2025</v>
      </c>
      <c r="U222">
        <v>5</v>
      </c>
      <c r="V222" t="s">
        <v>3865</v>
      </c>
      <c r="W222" t="s">
        <v>11</v>
      </c>
      <c r="X222" t="s">
        <v>27</v>
      </c>
      <c r="Y222">
        <v>26.98</v>
      </c>
    </row>
    <row r="223" spans="1:25" x14ac:dyDescent="0.25">
      <c r="A223" t="s">
        <v>755</v>
      </c>
      <c r="B223" s="19">
        <v>45339</v>
      </c>
      <c r="C223" t="s">
        <v>556</v>
      </c>
      <c r="D223" t="s">
        <v>557</v>
      </c>
      <c r="E223" t="s">
        <v>16</v>
      </c>
      <c r="F223">
        <v>25</v>
      </c>
      <c r="G223" t="s">
        <v>269</v>
      </c>
      <c r="H223" t="s">
        <v>270</v>
      </c>
      <c r="I223" t="s">
        <v>31</v>
      </c>
      <c r="J223" t="s">
        <v>32</v>
      </c>
      <c r="K223" t="s">
        <v>25</v>
      </c>
      <c r="L223">
        <v>1</v>
      </c>
      <c r="M223">
        <v>5000</v>
      </c>
      <c r="N223">
        <v>0.05</v>
      </c>
      <c r="O223">
        <v>4750</v>
      </c>
      <c r="P223">
        <v>3500</v>
      </c>
      <c r="Q223">
        <v>1250</v>
      </c>
      <c r="R223" t="s">
        <v>17</v>
      </c>
      <c r="S223" t="s">
        <v>10</v>
      </c>
      <c r="T223">
        <v>2024</v>
      </c>
      <c r="U223">
        <v>2</v>
      </c>
      <c r="V223" t="s">
        <v>3869</v>
      </c>
      <c r="W223" t="s">
        <v>18</v>
      </c>
      <c r="X223" t="s">
        <v>12</v>
      </c>
      <c r="Y223">
        <v>26.32</v>
      </c>
    </row>
    <row r="224" spans="1:25" x14ac:dyDescent="0.25">
      <c r="A224" t="s">
        <v>756</v>
      </c>
      <c r="B224" s="19">
        <v>45308</v>
      </c>
      <c r="C224" t="s">
        <v>757</v>
      </c>
      <c r="D224" t="s">
        <v>471</v>
      </c>
      <c r="E224" t="s">
        <v>3</v>
      </c>
      <c r="F224">
        <v>38</v>
      </c>
      <c r="G224" t="s">
        <v>290</v>
      </c>
      <c r="H224" t="s">
        <v>276</v>
      </c>
      <c r="I224" t="s">
        <v>31</v>
      </c>
      <c r="J224" t="s">
        <v>32</v>
      </c>
      <c r="K224" t="s">
        <v>25</v>
      </c>
      <c r="L224">
        <v>1</v>
      </c>
      <c r="M224">
        <v>5000</v>
      </c>
      <c r="N224">
        <v>0.25</v>
      </c>
      <c r="O224">
        <v>3750</v>
      </c>
      <c r="P224">
        <v>3500</v>
      </c>
      <c r="Q224">
        <v>250</v>
      </c>
      <c r="R224" t="s">
        <v>77</v>
      </c>
      <c r="S224" t="s">
        <v>10</v>
      </c>
      <c r="T224">
        <v>2024</v>
      </c>
      <c r="U224">
        <v>1</v>
      </c>
      <c r="V224" t="s">
        <v>3875</v>
      </c>
      <c r="W224" t="s">
        <v>18</v>
      </c>
      <c r="X224" t="s">
        <v>19</v>
      </c>
      <c r="Y224">
        <v>6.67</v>
      </c>
    </row>
    <row r="225" spans="1:25" x14ac:dyDescent="0.25">
      <c r="A225" t="s">
        <v>758</v>
      </c>
      <c r="B225" s="19">
        <v>45759</v>
      </c>
      <c r="C225" t="s">
        <v>759</v>
      </c>
      <c r="D225" t="s">
        <v>760</v>
      </c>
      <c r="E225" t="s">
        <v>16</v>
      </c>
      <c r="F225">
        <v>38</v>
      </c>
      <c r="G225" t="s">
        <v>275</v>
      </c>
      <c r="H225" t="s">
        <v>276</v>
      </c>
      <c r="I225" t="s">
        <v>23</v>
      </c>
      <c r="J225" t="s">
        <v>24</v>
      </c>
      <c r="K225" t="s">
        <v>25</v>
      </c>
      <c r="L225">
        <v>4</v>
      </c>
      <c r="M225">
        <v>55000</v>
      </c>
      <c r="N225">
        <v>0.1</v>
      </c>
      <c r="O225">
        <v>198000</v>
      </c>
      <c r="P225">
        <v>160000</v>
      </c>
      <c r="Q225">
        <v>38000</v>
      </c>
      <c r="R225" t="s">
        <v>98</v>
      </c>
      <c r="S225" t="s">
        <v>10</v>
      </c>
      <c r="T225">
        <v>2025</v>
      </c>
      <c r="U225">
        <v>4</v>
      </c>
      <c r="V225" t="s">
        <v>3871</v>
      </c>
      <c r="W225" t="s">
        <v>11</v>
      </c>
      <c r="X225" t="s">
        <v>27</v>
      </c>
      <c r="Y225">
        <v>19.190000000000001</v>
      </c>
    </row>
    <row r="226" spans="1:25" x14ac:dyDescent="0.25">
      <c r="A226" t="s">
        <v>761</v>
      </c>
      <c r="B226" s="19">
        <v>45997</v>
      </c>
      <c r="C226" t="s">
        <v>434</v>
      </c>
      <c r="D226" t="s">
        <v>435</v>
      </c>
      <c r="E226" t="s">
        <v>16</v>
      </c>
      <c r="F226">
        <v>26</v>
      </c>
      <c r="G226" t="s">
        <v>280</v>
      </c>
      <c r="H226" t="s">
        <v>270</v>
      </c>
      <c r="I226" t="s">
        <v>176</v>
      </c>
      <c r="J226" t="s">
        <v>177</v>
      </c>
      <c r="K226" t="s">
        <v>25</v>
      </c>
      <c r="L226">
        <v>1</v>
      </c>
      <c r="M226">
        <v>22000</v>
      </c>
      <c r="N226">
        <v>0.1</v>
      </c>
      <c r="O226">
        <v>19800</v>
      </c>
      <c r="P226">
        <v>16500</v>
      </c>
      <c r="Q226">
        <v>3300</v>
      </c>
      <c r="R226" t="s">
        <v>77</v>
      </c>
      <c r="S226" t="s">
        <v>10</v>
      </c>
      <c r="T226">
        <v>2025</v>
      </c>
      <c r="U226">
        <v>12</v>
      </c>
      <c r="V226" t="s">
        <v>3872</v>
      </c>
      <c r="W226" t="s">
        <v>40</v>
      </c>
      <c r="X226" t="s">
        <v>27</v>
      </c>
      <c r="Y226">
        <v>16.670000000000002</v>
      </c>
    </row>
    <row r="227" spans="1:25" x14ac:dyDescent="0.25">
      <c r="A227" t="s">
        <v>762</v>
      </c>
      <c r="B227" s="19">
        <v>45572</v>
      </c>
      <c r="C227" t="s">
        <v>763</v>
      </c>
      <c r="D227" t="s">
        <v>207</v>
      </c>
      <c r="E227" t="s">
        <v>3</v>
      </c>
      <c r="F227">
        <v>50</v>
      </c>
      <c r="G227" t="s">
        <v>339</v>
      </c>
      <c r="H227" t="s">
        <v>285</v>
      </c>
      <c r="I227" t="s">
        <v>65</v>
      </c>
      <c r="J227" t="s">
        <v>66</v>
      </c>
      <c r="K227" t="s">
        <v>25</v>
      </c>
      <c r="L227">
        <v>1</v>
      </c>
      <c r="M227">
        <v>2500</v>
      </c>
      <c r="N227">
        <v>0.1</v>
      </c>
      <c r="O227">
        <v>2250</v>
      </c>
      <c r="P227">
        <v>1600</v>
      </c>
      <c r="Q227">
        <v>650</v>
      </c>
      <c r="R227" t="s">
        <v>9</v>
      </c>
      <c r="S227" t="s">
        <v>10</v>
      </c>
      <c r="T227">
        <v>2024</v>
      </c>
      <c r="U227">
        <v>10</v>
      </c>
      <c r="V227" t="s">
        <v>3870</v>
      </c>
      <c r="W227" t="s">
        <v>40</v>
      </c>
      <c r="X227" t="s">
        <v>27</v>
      </c>
      <c r="Y227">
        <v>28.89</v>
      </c>
    </row>
    <row r="228" spans="1:25" x14ac:dyDescent="0.25">
      <c r="A228" t="s">
        <v>764</v>
      </c>
      <c r="B228" s="19">
        <v>45672</v>
      </c>
      <c r="C228" t="s">
        <v>765</v>
      </c>
      <c r="D228" t="s">
        <v>766</v>
      </c>
      <c r="E228" t="s">
        <v>16</v>
      </c>
      <c r="F228">
        <v>33</v>
      </c>
      <c r="G228" t="s">
        <v>312</v>
      </c>
      <c r="H228" t="s">
        <v>276</v>
      </c>
      <c r="I228" t="s">
        <v>6</v>
      </c>
      <c r="J228" t="s">
        <v>7</v>
      </c>
      <c r="K228" t="s">
        <v>8</v>
      </c>
      <c r="L228">
        <v>1</v>
      </c>
      <c r="M228">
        <v>7000</v>
      </c>
      <c r="N228">
        <v>0.1</v>
      </c>
      <c r="O228">
        <v>6300</v>
      </c>
      <c r="P228">
        <v>5200</v>
      </c>
      <c r="Q228">
        <v>1100</v>
      </c>
      <c r="R228" t="s">
        <v>77</v>
      </c>
      <c r="S228" t="s">
        <v>10</v>
      </c>
      <c r="T228">
        <v>2025</v>
      </c>
      <c r="U228">
        <v>1</v>
      </c>
      <c r="V228" t="s">
        <v>3875</v>
      </c>
      <c r="W228" t="s">
        <v>18</v>
      </c>
      <c r="X228" t="s">
        <v>19</v>
      </c>
      <c r="Y228">
        <v>17.46</v>
      </c>
    </row>
    <row r="229" spans="1:25" x14ac:dyDescent="0.25">
      <c r="A229" t="s">
        <v>767</v>
      </c>
      <c r="B229" s="19">
        <v>45697</v>
      </c>
      <c r="C229" t="s">
        <v>768</v>
      </c>
      <c r="D229" t="s">
        <v>769</v>
      </c>
      <c r="E229" t="s">
        <v>3</v>
      </c>
      <c r="F229">
        <v>57</v>
      </c>
      <c r="G229" t="s">
        <v>312</v>
      </c>
      <c r="H229" t="s">
        <v>276</v>
      </c>
      <c r="I229" t="s">
        <v>51</v>
      </c>
      <c r="J229" t="s">
        <v>52</v>
      </c>
      <c r="K229" t="s">
        <v>8</v>
      </c>
      <c r="L229">
        <v>1</v>
      </c>
      <c r="M229">
        <v>4500</v>
      </c>
      <c r="N229">
        <v>0.05</v>
      </c>
      <c r="O229">
        <v>4275</v>
      </c>
      <c r="P229">
        <v>3200</v>
      </c>
      <c r="Q229">
        <v>1075</v>
      </c>
      <c r="R229" t="s">
        <v>26</v>
      </c>
      <c r="S229" t="s">
        <v>10</v>
      </c>
      <c r="T229">
        <v>2025</v>
      </c>
      <c r="U229">
        <v>2</v>
      </c>
      <c r="V229" t="s">
        <v>3869</v>
      </c>
      <c r="W229" t="s">
        <v>18</v>
      </c>
      <c r="X229" t="s">
        <v>19</v>
      </c>
      <c r="Y229">
        <v>25.15</v>
      </c>
    </row>
    <row r="230" spans="1:25" x14ac:dyDescent="0.25">
      <c r="A230" t="s">
        <v>770</v>
      </c>
      <c r="B230" s="19">
        <v>45531</v>
      </c>
      <c r="C230" t="s">
        <v>734</v>
      </c>
      <c r="D230" t="s">
        <v>174</v>
      </c>
      <c r="E230" t="s">
        <v>16</v>
      </c>
      <c r="F230">
        <v>39</v>
      </c>
      <c r="G230" t="s">
        <v>339</v>
      </c>
      <c r="H230" t="s">
        <v>285</v>
      </c>
      <c r="I230" t="s">
        <v>44</v>
      </c>
      <c r="J230" t="s">
        <v>45</v>
      </c>
      <c r="K230" t="s">
        <v>46</v>
      </c>
      <c r="L230">
        <v>2</v>
      </c>
      <c r="M230">
        <v>2500</v>
      </c>
      <c r="N230">
        <v>0.15</v>
      </c>
      <c r="O230">
        <v>4250</v>
      </c>
      <c r="P230">
        <v>3000</v>
      </c>
      <c r="Q230">
        <v>1250</v>
      </c>
      <c r="R230" t="s">
        <v>9</v>
      </c>
      <c r="S230" t="s">
        <v>10</v>
      </c>
      <c r="T230">
        <v>2024</v>
      </c>
      <c r="U230">
        <v>8</v>
      </c>
      <c r="V230" t="s">
        <v>3867</v>
      </c>
      <c r="W230" t="s">
        <v>33</v>
      </c>
      <c r="X230" t="s">
        <v>12</v>
      </c>
      <c r="Y230">
        <v>29.41</v>
      </c>
    </row>
    <row r="231" spans="1:25" x14ac:dyDescent="0.25">
      <c r="A231" t="s">
        <v>771</v>
      </c>
      <c r="B231" s="19">
        <v>45293</v>
      </c>
      <c r="C231" t="s">
        <v>619</v>
      </c>
      <c r="D231" t="s">
        <v>609</v>
      </c>
      <c r="E231" t="s">
        <v>3</v>
      </c>
      <c r="F231">
        <v>32</v>
      </c>
      <c r="G231" t="s">
        <v>407</v>
      </c>
      <c r="H231" t="s">
        <v>285</v>
      </c>
      <c r="I231" t="s">
        <v>186</v>
      </c>
      <c r="J231" t="s">
        <v>187</v>
      </c>
      <c r="K231" t="s">
        <v>91</v>
      </c>
      <c r="L231">
        <v>2</v>
      </c>
      <c r="M231">
        <v>12000</v>
      </c>
      <c r="N231">
        <v>0.1</v>
      </c>
      <c r="O231">
        <v>21600</v>
      </c>
      <c r="P231">
        <v>18000</v>
      </c>
      <c r="Q231">
        <v>3600</v>
      </c>
      <c r="R231" t="s">
        <v>17</v>
      </c>
      <c r="S231" t="s">
        <v>10</v>
      </c>
      <c r="T231">
        <v>2024</v>
      </c>
      <c r="U231">
        <v>1</v>
      </c>
      <c r="V231" t="s">
        <v>3875</v>
      </c>
      <c r="W231" t="s">
        <v>18</v>
      </c>
      <c r="X231" t="s">
        <v>19</v>
      </c>
      <c r="Y231">
        <v>16.670000000000002</v>
      </c>
    </row>
    <row r="232" spans="1:25" x14ac:dyDescent="0.25">
      <c r="A232" t="s">
        <v>772</v>
      </c>
      <c r="B232" s="19">
        <v>45523</v>
      </c>
      <c r="C232" t="s">
        <v>773</v>
      </c>
      <c r="D232" t="s">
        <v>672</v>
      </c>
      <c r="E232" t="s">
        <v>3</v>
      </c>
      <c r="F232">
        <v>24</v>
      </c>
      <c r="G232" t="s">
        <v>407</v>
      </c>
      <c r="H232" t="s">
        <v>285</v>
      </c>
      <c r="I232" t="s">
        <v>105</v>
      </c>
      <c r="J232" t="s">
        <v>106</v>
      </c>
      <c r="K232" t="s">
        <v>76</v>
      </c>
      <c r="L232">
        <v>2</v>
      </c>
      <c r="M232">
        <v>450</v>
      </c>
      <c r="N232">
        <v>0.05</v>
      </c>
      <c r="O232">
        <v>855</v>
      </c>
      <c r="P232">
        <v>660</v>
      </c>
      <c r="Q232">
        <v>195</v>
      </c>
      <c r="R232" t="s">
        <v>9</v>
      </c>
      <c r="S232" t="s">
        <v>10</v>
      </c>
      <c r="T232">
        <v>2024</v>
      </c>
      <c r="U232">
        <v>8</v>
      </c>
      <c r="V232" t="s">
        <v>3867</v>
      </c>
      <c r="W232" t="s">
        <v>33</v>
      </c>
      <c r="X232" t="s">
        <v>19</v>
      </c>
      <c r="Y232">
        <v>22.81</v>
      </c>
    </row>
    <row r="233" spans="1:25" x14ac:dyDescent="0.25">
      <c r="A233" t="s">
        <v>774</v>
      </c>
      <c r="B233" s="19">
        <v>46004</v>
      </c>
      <c r="C233" t="s">
        <v>79</v>
      </c>
      <c r="D233" t="s">
        <v>80</v>
      </c>
      <c r="E233" t="s">
        <v>16</v>
      </c>
      <c r="F233">
        <v>35</v>
      </c>
      <c r="G233" t="s">
        <v>4</v>
      </c>
      <c r="H233" t="s">
        <v>5</v>
      </c>
      <c r="I233" t="s">
        <v>68</v>
      </c>
      <c r="J233" t="s">
        <v>69</v>
      </c>
      <c r="K233" t="s">
        <v>39</v>
      </c>
      <c r="L233">
        <v>1</v>
      </c>
      <c r="M233">
        <v>3500</v>
      </c>
      <c r="N233">
        <v>0.15</v>
      </c>
      <c r="O233">
        <v>-2975</v>
      </c>
      <c r="P233">
        <v>2300</v>
      </c>
      <c r="Q233">
        <v>-675</v>
      </c>
      <c r="R233" t="s">
        <v>77</v>
      </c>
      <c r="S233" t="s">
        <v>287</v>
      </c>
      <c r="T233">
        <v>2025</v>
      </c>
      <c r="U233">
        <v>12</v>
      </c>
      <c r="V233" t="s">
        <v>3872</v>
      </c>
      <c r="W233" t="s">
        <v>40</v>
      </c>
      <c r="X233" t="s">
        <v>12</v>
      </c>
      <c r="Y233">
        <v>22.69</v>
      </c>
    </row>
    <row r="234" spans="1:25" x14ac:dyDescent="0.25">
      <c r="A234" t="s">
        <v>775</v>
      </c>
      <c r="B234" s="19">
        <v>45724</v>
      </c>
      <c r="C234" t="s">
        <v>734</v>
      </c>
      <c r="D234" t="s">
        <v>174</v>
      </c>
      <c r="E234" t="s">
        <v>16</v>
      </c>
      <c r="F234">
        <v>39</v>
      </c>
      <c r="G234" t="s">
        <v>339</v>
      </c>
      <c r="H234" t="s">
        <v>285</v>
      </c>
      <c r="I234" t="s">
        <v>109</v>
      </c>
      <c r="J234" t="s">
        <v>110</v>
      </c>
      <c r="K234" t="s">
        <v>8</v>
      </c>
      <c r="L234">
        <v>2</v>
      </c>
      <c r="M234">
        <v>4000</v>
      </c>
      <c r="N234">
        <v>0.1</v>
      </c>
      <c r="O234">
        <v>7200</v>
      </c>
      <c r="P234">
        <v>5800</v>
      </c>
      <c r="Q234">
        <v>1400</v>
      </c>
      <c r="R234" t="s">
        <v>26</v>
      </c>
      <c r="S234" t="s">
        <v>10</v>
      </c>
      <c r="T234">
        <v>2025</v>
      </c>
      <c r="U234">
        <v>3</v>
      </c>
      <c r="V234" t="s">
        <v>3864</v>
      </c>
      <c r="W234" t="s">
        <v>18</v>
      </c>
      <c r="X234" t="s">
        <v>12</v>
      </c>
      <c r="Y234">
        <v>19.440000000000001</v>
      </c>
    </row>
    <row r="235" spans="1:25" x14ac:dyDescent="0.25">
      <c r="A235" t="s">
        <v>776</v>
      </c>
      <c r="B235" s="19">
        <v>45684</v>
      </c>
      <c r="C235" t="s">
        <v>399</v>
      </c>
      <c r="D235" t="s">
        <v>15</v>
      </c>
      <c r="E235" t="s">
        <v>3</v>
      </c>
      <c r="F235">
        <v>24</v>
      </c>
      <c r="G235" t="s">
        <v>269</v>
      </c>
      <c r="H235" t="s">
        <v>270</v>
      </c>
      <c r="I235" t="s">
        <v>65</v>
      </c>
      <c r="J235" t="s">
        <v>66</v>
      </c>
      <c r="K235" t="s">
        <v>25</v>
      </c>
      <c r="L235">
        <v>2</v>
      </c>
      <c r="M235">
        <v>2500</v>
      </c>
      <c r="N235">
        <v>0.15</v>
      </c>
      <c r="O235">
        <v>4250</v>
      </c>
      <c r="P235">
        <v>3200</v>
      </c>
      <c r="Q235">
        <v>1050</v>
      </c>
      <c r="R235" t="s">
        <v>9</v>
      </c>
      <c r="S235" t="s">
        <v>10</v>
      </c>
      <c r="T235">
        <v>2025</v>
      </c>
      <c r="U235">
        <v>1</v>
      </c>
      <c r="V235" t="s">
        <v>3875</v>
      </c>
      <c r="W235" t="s">
        <v>18</v>
      </c>
      <c r="X235" t="s">
        <v>12</v>
      </c>
      <c r="Y235">
        <v>24.71</v>
      </c>
    </row>
    <row r="236" spans="1:25" x14ac:dyDescent="0.25">
      <c r="A236" t="s">
        <v>777</v>
      </c>
      <c r="B236" s="19">
        <v>45612</v>
      </c>
      <c r="C236" t="s">
        <v>778</v>
      </c>
      <c r="D236" t="s">
        <v>410</v>
      </c>
      <c r="E236" t="s">
        <v>16</v>
      </c>
      <c r="F236">
        <v>56</v>
      </c>
      <c r="G236" t="s">
        <v>280</v>
      </c>
      <c r="H236" t="s">
        <v>270</v>
      </c>
      <c r="I236" t="s">
        <v>264</v>
      </c>
      <c r="J236" t="s">
        <v>265</v>
      </c>
      <c r="K236" t="s">
        <v>46</v>
      </c>
      <c r="L236">
        <v>1</v>
      </c>
      <c r="M236">
        <v>800</v>
      </c>
      <c r="N236">
        <v>0.05</v>
      </c>
      <c r="O236">
        <v>760</v>
      </c>
      <c r="P236">
        <v>500</v>
      </c>
      <c r="Q236">
        <v>260</v>
      </c>
      <c r="R236" t="s">
        <v>77</v>
      </c>
      <c r="S236" t="s">
        <v>10</v>
      </c>
      <c r="T236">
        <v>2024</v>
      </c>
      <c r="U236">
        <v>11</v>
      </c>
      <c r="V236" t="s">
        <v>3874</v>
      </c>
      <c r="W236" t="s">
        <v>40</v>
      </c>
      <c r="X236" t="s">
        <v>12</v>
      </c>
      <c r="Y236">
        <v>34.21</v>
      </c>
    </row>
    <row r="237" spans="1:25" x14ac:dyDescent="0.25">
      <c r="A237" t="s">
        <v>779</v>
      </c>
      <c r="B237" s="19">
        <v>45428</v>
      </c>
      <c r="C237" t="s">
        <v>650</v>
      </c>
      <c r="D237" t="s">
        <v>651</v>
      </c>
      <c r="E237" t="s">
        <v>3</v>
      </c>
      <c r="F237">
        <v>48</v>
      </c>
      <c r="G237" t="s">
        <v>317</v>
      </c>
      <c r="H237" t="s">
        <v>5</v>
      </c>
      <c r="I237" t="s">
        <v>51</v>
      </c>
      <c r="J237" t="s">
        <v>52</v>
      </c>
      <c r="K237" t="s">
        <v>8</v>
      </c>
      <c r="L237">
        <v>1</v>
      </c>
      <c r="M237">
        <v>4500</v>
      </c>
      <c r="N237">
        <v>0.1</v>
      </c>
      <c r="O237">
        <v>4050</v>
      </c>
      <c r="P237">
        <v>3200</v>
      </c>
      <c r="Q237">
        <v>850</v>
      </c>
      <c r="R237" t="s">
        <v>98</v>
      </c>
      <c r="S237" t="s">
        <v>10</v>
      </c>
      <c r="T237">
        <v>2024</v>
      </c>
      <c r="U237">
        <v>5</v>
      </c>
      <c r="V237" t="s">
        <v>3865</v>
      </c>
      <c r="W237" t="s">
        <v>11</v>
      </c>
      <c r="X237" t="s">
        <v>27</v>
      </c>
      <c r="Y237">
        <v>20.99</v>
      </c>
    </row>
    <row r="238" spans="1:25" x14ac:dyDescent="0.25">
      <c r="A238" t="s">
        <v>780</v>
      </c>
      <c r="B238" s="19">
        <v>45835</v>
      </c>
      <c r="C238" t="s">
        <v>545</v>
      </c>
      <c r="D238" t="s">
        <v>546</v>
      </c>
      <c r="E238" t="s">
        <v>16</v>
      </c>
      <c r="F238">
        <v>21</v>
      </c>
      <c r="G238" t="s">
        <v>339</v>
      </c>
      <c r="H238" t="s">
        <v>285</v>
      </c>
      <c r="I238" t="s">
        <v>81</v>
      </c>
      <c r="J238" t="s">
        <v>82</v>
      </c>
      <c r="K238" t="s">
        <v>58</v>
      </c>
      <c r="L238">
        <v>1</v>
      </c>
      <c r="M238">
        <v>3500</v>
      </c>
      <c r="N238">
        <v>0.1</v>
      </c>
      <c r="O238">
        <v>3150</v>
      </c>
      <c r="P238">
        <v>2500</v>
      </c>
      <c r="Q238">
        <v>650</v>
      </c>
      <c r="R238" t="s">
        <v>26</v>
      </c>
      <c r="S238" t="s">
        <v>10</v>
      </c>
      <c r="T238">
        <v>2025</v>
      </c>
      <c r="U238">
        <v>6</v>
      </c>
      <c r="V238" t="s">
        <v>3868</v>
      </c>
      <c r="W238" t="s">
        <v>11</v>
      </c>
      <c r="X238" t="s">
        <v>27</v>
      </c>
      <c r="Y238">
        <v>20.63</v>
      </c>
    </row>
    <row r="239" spans="1:25" x14ac:dyDescent="0.25">
      <c r="A239" t="s">
        <v>781</v>
      </c>
      <c r="B239" s="19">
        <v>45742</v>
      </c>
      <c r="C239" t="s">
        <v>489</v>
      </c>
      <c r="D239" t="s">
        <v>490</v>
      </c>
      <c r="E239" t="s">
        <v>3</v>
      </c>
      <c r="F239">
        <v>26</v>
      </c>
      <c r="G239" t="s">
        <v>339</v>
      </c>
      <c r="H239" t="s">
        <v>285</v>
      </c>
      <c r="I239" t="s">
        <v>264</v>
      </c>
      <c r="J239" t="s">
        <v>265</v>
      </c>
      <c r="K239" t="s">
        <v>46</v>
      </c>
      <c r="L239">
        <v>1</v>
      </c>
      <c r="M239">
        <v>800</v>
      </c>
      <c r="N239">
        <v>0</v>
      </c>
      <c r="O239">
        <v>800</v>
      </c>
      <c r="P239">
        <v>500</v>
      </c>
      <c r="Q239">
        <v>300</v>
      </c>
      <c r="R239" t="s">
        <v>9</v>
      </c>
      <c r="S239" t="s">
        <v>10</v>
      </c>
      <c r="T239">
        <v>2025</v>
      </c>
      <c r="U239">
        <v>3</v>
      </c>
      <c r="V239" t="s">
        <v>3864</v>
      </c>
      <c r="W239" t="s">
        <v>18</v>
      </c>
      <c r="X239" t="s">
        <v>27</v>
      </c>
      <c r="Y239">
        <v>37.5</v>
      </c>
    </row>
    <row r="240" spans="1:25" x14ac:dyDescent="0.25">
      <c r="A240" t="s">
        <v>782</v>
      </c>
      <c r="B240" s="19">
        <v>45447</v>
      </c>
      <c r="C240" t="s">
        <v>619</v>
      </c>
      <c r="D240" t="s">
        <v>609</v>
      </c>
      <c r="E240" t="s">
        <v>3</v>
      </c>
      <c r="F240">
        <v>32</v>
      </c>
      <c r="G240" t="s">
        <v>407</v>
      </c>
      <c r="H240" t="s">
        <v>285</v>
      </c>
      <c r="I240" t="s">
        <v>44</v>
      </c>
      <c r="J240" t="s">
        <v>45</v>
      </c>
      <c r="K240" t="s">
        <v>46</v>
      </c>
      <c r="L240">
        <v>2</v>
      </c>
      <c r="M240">
        <v>2500</v>
      </c>
      <c r="N240">
        <v>0.05</v>
      </c>
      <c r="O240">
        <v>4750</v>
      </c>
      <c r="P240">
        <v>3000</v>
      </c>
      <c r="Q240">
        <v>1750</v>
      </c>
      <c r="R240" t="s">
        <v>17</v>
      </c>
      <c r="S240" t="s">
        <v>10</v>
      </c>
      <c r="T240">
        <v>2024</v>
      </c>
      <c r="U240">
        <v>6</v>
      </c>
      <c r="V240" t="s">
        <v>3868</v>
      </c>
      <c r="W240" t="s">
        <v>11</v>
      </c>
      <c r="X240" t="s">
        <v>19</v>
      </c>
      <c r="Y240">
        <v>36.840000000000003</v>
      </c>
    </row>
    <row r="241" spans="1:25" x14ac:dyDescent="0.25">
      <c r="A241" t="s">
        <v>783</v>
      </c>
      <c r="B241" s="19">
        <v>45514</v>
      </c>
      <c r="C241" t="s">
        <v>365</v>
      </c>
      <c r="D241" t="s">
        <v>366</v>
      </c>
      <c r="E241" t="s">
        <v>16</v>
      </c>
      <c r="F241">
        <v>56</v>
      </c>
      <c r="G241" t="s">
        <v>295</v>
      </c>
      <c r="H241" t="s">
        <v>270</v>
      </c>
      <c r="I241" t="s">
        <v>65</v>
      </c>
      <c r="J241" t="s">
        <v>66</v>
      </c>
      <c r="K241" t="s">
        <v>25</v>
      </c>
      <c r="L241">
        <v>1</v>
      </c>
      <c r="M241">
        <v>2500</v>
      </c>
      <c r="N241">
        <v>0.15</v>
      </c>
      <c r="O241">
        <v>2125</v>
      </c>
      <c r="P241">
        <v>1600</v>
      </c>
      <c r="Q241">
        <v>525</v>
      </c>
      <c r="R241" t="s">
        <v>77</v>
      </c>
      <c r="S241" t="s">
        <v>10</v>
      </c>
      <c r="T241">
        <v>2024</v>
      </c>
      <c r="U241">
        <v>8</v>
      </c>
      <c r="V241" t="s">
        <v>3867</v>
      </c>
      <c r="W241" t="s">
        <v>33</v>
      </c>
      <c r="X241" t="s">
        <v>27</v>
      </c>
      <c r="Y241">
        <v>24.71</v>
      </c>
    </row>
    <row r="242" spans="1:25" x14ac:dyDescent="0.25">
      <c r="A242" t="s">
        <v>784</v>
      </c>
      <c r="B242" s="19">
        <v>45418</v>
      </c>
      <c r="C242" t="s">
        <v>785</v>
      </c>
      <c r="D242" t="s">
        <v>786</v>
      </c>
      <c r="E242" t="s">
        <v>3</v>
      </c>
      <c r="F242">
        <v>41</v>
      </c>
      <c r="G242" t="s">
        <v>339</v>
      </c>
      <c r="H242" t="s">
        <v>285</v>
      </c>
      <c r="I242" t="s">
        <v>81</v>
      </c>
      <c r="J242" t="s">
        <v>82</v>
      </c>
      <c r="K242" t="s">
        <v>58</v>
      </c>
      <c r="L242">
        <v>1</v>
      </c>
      <c r="M242">
        <v>3500</v>
      </c>
      <c r="N242">
        <v>0.05</v>
      </c>
      <c r="O242">
        <v>3325</v>
      </c>
      <c r="P242">
        <v>2500</v>
      </c>
      <c r="Q242">
        <v>825</v>
      </c>
      <c r="R242" t="s">
        <v>9</v>
      </c>
      <c r="S242" t="s">
        <v>10</v>
      </c>
      <c r="T242">
        <v>2024</v>
      </c>
      <c r="U242">
        <v>5</v>
      </c>
      <c r="V242" t="s">
        <v>3865</v>
      </c>
      <c r="W242" t="s">
        <v>11</v>
      </c>
      <c r="X242" t="s">
        <v>19</v>
      </c>
      <c r="Y242">
        <v>24.81</v>
      </c>
    </row>
    <row r="243" spans="1:25" x14ac:dyDescent="0.25">
      <c r="A243" t="s">
        <v>787</v>
      </c>
      <c r="B243" s="19">
        <v>45731</v>
      </c>
      <c r="C243" t="s">
        <v>434</v>
      </c>
      <c r="D243" t="s">
        <v>435</v>
      </c>
      <c r="E243" t="s">
        <v>16</v>
      </c>
      <c r="F243">
        <v>26</v>
      </c>
      <c r="G243" t="s">
        <v>280</v>
      </c>
      <c r="H243" t="s">
        <v>270</v>
      </c>
      <c r="I243" t="s">
        <v>68</v>
      </c>
      <c r="J243" t="s">
        <v>69</v>
      </c>
      <c r="K243" t="s">
        <v>39</v>
      </c>
      <c r="L243">
        <v>2</v>
      </c>
      <c r="M243">
        <v>3500</v>
      </c>
      <c r="N243">
        <v>0.1</v>
      </c>
      <c r="O243">
        <v>6300</v>
      </c>
      <c r="P243">
        <v>4600</v>
      </c>
      <c r="Q243">
        <v>1700</v>
      </c>
      <c r="R243" t="s">
        <v>9</v>
      </c>
      <c r="S243" t="s">
        <v>10</v>
      </c>
      <c r="T243">
        <v>2025</v>
      </c>
      <c r="U243">
        <v>3</v>
      </c>
      <c r="V243" t="s">
        <v>3864</v>
      </c>
      <c r="W243" t="s">
        <v>18</v>
      </c>
      <c r="X243" t="s">
        <v>27</v>
      </c>
      <c r="Y243">
        <v>26.98</v>
      </c>
    </row>
    <row r="244" spans="1:25" x14ac:dyDescent="0.25">
      <c r="A244" t="s">
        <v>788</v>
      </c>
      <c r="B244" s="19">
        <v>45952</v>
      </c>
      <c r="C244" t="s">
        <v>789</v>
      </c>
      <c r="D244" t="s">
        <v>790</v>
      </c>
      <c r="E244" t="s">
        <v>3</v>
      </c>
      <c r="F244">
        <v>39</v>
      </c>
      <c r="G244" t="s">
        <v>263</v>
      </c>
      <c r="H244" t="s">
        <v>5</v>
      </c>
      <c r="I244" t="s">
        <v>65</v>
      </c>
      <c r="J244" t="s">
        <v>66</v>
      </c>
      <c r="K244" t="s">
        <v>25</v>
      </c>
      <c r="L244">
        <v>1</v>
      </c>
      <c r="M244">
        <v>2500</v>
      </c>
      <c r="N244">
        <v>0</v>
      </c>
      <c r="O244">
        <v>2500</v>
      </c>
      <c r="P244">
        <v>1600</v>
      </c>
      <c r="Q244">
        <v>900</v>
      </c>
      <c r="R244" t="s">
        <v>26</v>
      </c>
      <c r="S244" t="s">
        <v>10</v>
      </c>
      <c r="T244">
        <v>2025</v>
      </c>
      <c r="U244">
        <v>10</v>
      </c>
      <c r="V244" t="s">
        <v>3870</v>
      </c>
      <c r="W244" t="s">
        <v>40</v>
      </c>
      <c r="X244" t="s">
        <v>27</v>
      </c>
      <c r="Y244">
        <v>36</v>
      </c>
    </row>
    <row r="245" spans="1:25" x14ac:dyDescent="0.25">
      <c r="A245" t="s">
        <v>791</v>
      </c>
      <c r="B245" s="19">
        <v>45914</v>
      </c>
      <c r="C245" t="s">
        <v>792</v>
      </c>
      <c r="D245" t="s">
        <v>793</v>
      </c>
      <c r="E245" t="s">
        <v>3</v>
      </c>
      <c r="F245">
        <v>40</v>
      </c>
      <c r="G245" t="s">
        <v>275</v>
      </c>
      <c r="H245" t="s">
        <v>276</v>
      </c>
      <c r="I245" t="s">
        <v>344</v>
      </c>
      <c r="J245" t="s">
        <v>345</v>
      </c>
      <c r="K245" t="s">
        <v>39</v>
      </c>
      <c r="L245">
        <v>1</v>
      </c>
      <c r="M245">
        <v>2200</v>
      </c>
      <c r="N245">
        <v>0.1</v>
      </c>
      <c r="O245">
        <v>1980</v>
      </c>
      <c r="P245">
        <v>1400</v>
      </c>
      <c r="Q245">
        <v>580</v>
      </c>
      <c r="R245" t="s">
        <v>9</v>
      </c>
      <c r="S245" t="s">
        <v>10</v>
      </c>
      <c r="T245">
        <v>2025</v>
      </c>
      <c r="U245">
        <v>9</v>
      </c>
      <c r="V245" t="s">
        <v>3873</v>
      </c>
      <c r="W245" t="s">
        <v>33</v>
      </c>
      <c r="X245" t="s">
        <v>19</v>
      </c>
      <c r="Y245">
        <v>29.29</v>
      </c>
    </row>
    <row r="246" spans="1:25" x14ac:dyDescent="0.25">
      <c r="A246" t="s">
        <v>794</v>
      </c>
      <c r="B246" s="19">
        <v>45966</v>
      </c>
      <c r="C246" t="s">
        <v>795</v>
      </c>
      <c r="D246" t="s">
        <v>796</v>
      </c>
      <c r="E246" t="s">
        <v>3</v>
      </c>
      <c r="F246">
        <v>51</v>
      </c>
      <c r="G246" t="s">
        <v>295</v>
      </c>
      <c r="H246" t="s">
        <v>270</v>
      </c>
      <c r="I246" t="s">
        <v>344</v>
      </c>
      <c r="J246" t="s">
        <v>345</v>
      </c>
      <c r="K246" t="s">
        <v>39</v>
      </c>
      <c r="L246">
        <v>1</v>
      </c>
      <c r="M246">
        <v>2200</v>
      </c>
      <c r="N246">
        <v>0.05</v>
      </c>
      <c r="O246">
        <v>2090</v>
      </c>
      <c r="P246">
        <v>1400</v>
      </c>
      <c r="Q246">
        <v>690</v>
      </c>
      <c r="R246" t="s">
        <v>26</v>
      </c>
      <c r="S246" t="s">
        <v>10</v>
      </c>
      <c r="T246">
        <v>2025</v>
      </c>
      <c r="U246">
        <v>11</v>
      </c>
      <c r="V246" t="s">
        <v>3874</v>
      </c>
      <c r="W246" t="s">
        <v>40</v>
      </c>
      <c r="X246" t="s">
        <v>19</v>
      </c>
      <c r="Y246">
        <v>33.01</v>
      </c>
    </row>
    <row r="247" spans="1:25" x14ac:dyDescent="0.25">
      <c r="A247" t="s">
        <v>797</v>
      </c>
      <c r="B247" s="19">
        <v>45485</v>
      </c>
      <c r="C247" t="s">
        <v>705</v>
      </c>
      <c r="D247" t="s">
        <v>642</v>
      </c>
      <c r="E247" t="s">
        <v>16</v>
      </c>
      <c r="F247">
        <v>27</v>
      </c>
      <c r="G247" t="s">
        <v>280</v>
      </c>
      <c r="H247" t="s">
        <v>270</v>
      </c>
      <c r="I247" t="s">
        <v>95</v>
      </c>
      <c r="J247" t="s">
        <v>96</v>
      </c>
      <c r="K247" t="s">
        <v>46</v>
      </c>
      <c r="L247">
        <v>2</v>
      </c>
      <c r="M247">
        <v>600</v>
      </c>
      <c r="N247">
        <v>0.1</v>
      </c>
      <c r="O247">
        <v>1080</v>
      </c>
      <c r="P247">
        <v>760</v>
      </c>
      <c r="Q247">
        <v>320</v>
      </c>
      <c r="R247" t="s">
        <v>26</v>
      </c>
      <c r="S247" t="s">
        <v>10</v>
      </c>
      <c r="T247">
        <v>2024</v>
      </c>
      <c r="U247">
        <v>7</v>
      </c>
      <c r="V247" t="s">
        <v>3866</v>
      </c>
      <c r="W247" t="s">
        <v>33</v>
      </c>
      <c r="X247" t="s">
        <v>27</v>
      </c>
      <c r="Y247">
        <v>29.63</v>
      </c>
    </row>
    <row r="248" spans="1:25" x14ac:dyDescent="0.25">
      <c r="A248" t="s">
        <v>798</v>
      </c>
      <c r="B248" s="19">
        <v>45537</v>
      </c>
      <c r="C248" t="s">
        <v>799</v>
      </c>
      <c r="D248" t="s">
        <v>43</v>
      </c>
      <c r="E248" t="s">
        <v>3</v>
      </c>
      <c r="F248">
        <v>28</v>
      </c>
      <c r="G248" t="s">
        <v>317</v>
      </c>
      <c r="H248" t="s">
        <v>5</v>
      </c>
      <c r="I248" t="s">
        <v>143</v>
      </c>
      <c r="J248" t="s">
        <v>144</v>
      </c>
      <c r="K248" t="s">
        <v>76</v>
      </c>
      <c r="L248">
        <v>3</v>
      </c>
      <c r="M248">
        <v>700</v>
      </c>
      <c r="N248">
        <v>0</v>
      </c>
      <c r="O248">
        <v>2100</v>
      </c>
      <c r="P248">
        <v>1710</v>
      </c>
      <c r="Q248">
        <v>390</v>
      </c>
      <c r="R248" t="s">
        <v>26</v>
      </c>
      <c r="S248" t="s">
        <v>10</v>
      </c>
      <c r="T248">
        <v>2024</v>
      </c>
      <c r="U248">
        <v>9</v>
      </c>
      <c r="V248" t="s">
        <v>3873</v>
      </c>
      <c r="W248" t="s">
        <v>33</v>
      </c>
      <c r="X248" t="s">
        <v>27</v>
      </c>
      <c r="Y248">
        <v>18.57</v>
      </c>
    </row>
    <row r="249" spans="1:25" x14ac:dyDescent="0.25">
      <c r="A249" t="s">
        <v>800</v>
      </c>
      <c r="B249" s="19">
        <v>45945</v>
      </c>
      <c r="C249" t="s">
        <v>792</v>
      </c>
      <c r="D249" t="s">
        <v>793</v>
      </c>
      <c r="E249" t="s">
        <v>3</v>
      </c>
      <c r="F249">
        <v>40</v>
      </c>
      <c r="G249" t="s">
        <v>275</v>
      </c>
      <c r="H249" t="s">
        <v>276</v>
      </c>
      <c r="I249" t="s">
        <v>56</v>
      </c>
      <c r="J249" t="s">
        <v>57</v>
      </c>
      <c r="K249" t="s">
        <v>58</v>
      </c>
      <c r="L249">
        <v>2</v>
      </c>
      <c r="M249">
        <v>1200</v>
      </c>
      <c r="N249">
        <v>0.05</v>
      </c>
      <c r="O249">
        <v>0</v>
      </c>
      <c r="P249">
        <v>1600</v>
      </c>
      <c r="Q249">
        <v>0</v>
      </c>
      <c r="R249" t="s">
        <v>26</v>
      </c>
      <c r="S249" t="s">
        <v>291</v>
      </c>
      <c r="T249">
        <v>2025</v>
      </c>
      <c r="U249">
        <v>10</v>
      </c>
      <c r="V249" t="s">
        <v>3870</v>
      </c>
      <c r="W249" t="s">
        <v>40</v>
      </c>
      <c r="X249" t="s">
        <v>19</v>
      </c>
      <c r="Y249">
        <v>0</v>
      </c>
    </row>
    <row r="250" spans="1:25" x14ac:dyDescent="0.25">
      <c r="A250" t="s">
        <v>801</v>
      </c>
      <c r="B250" s="19">
        <v>45304</v>
      </c>
      <c r="C250" t="s">
        <v>802</v>
      </c>
      <c r="D250" t="s">
        <v>803</v>
      </c>
      <c r="E250" t="s">
        <v>3</v>
      </c>
      <c r="F250">
        <v>37</v>
      </c>
      <c r="G250" t="s">
        <v>275</v>
      </c>
      <c r="H250" t="s">
        <v>276</v>
      </c>
      <c r="I250" t="s">
        <v>264</v>
      </c>
      <c r="J250" t="s">
        <v>265</v>
      </c>
      <c r="K250" t="s">
        <v>46</v>
      </c>
      <c r="L250">
        <v>2</v>
      </c>
      <c r="M250">
        <v>800</v>
      </c>
      <c r="N250">
        <v>0.1</v>
      </c>
      <c r="O250">
        <v>1440</v>
      </c>
      <c r="P250">
        <v>1000</v>
      </c>
      <c r="Q250">
        <v>440</v>
      </c>
      <c r="R250" t="s">
        <v>77</v>
      </c>
      <c r="S250" t="s">
        <v>10</v>
      </c>
      <c r="T250">
        <v>2024</v>
      </c>
      <c r="U250">
        <v>1</v>
      </c>
      <c r="V250" t="s">
        <v>3875</v>
      </c>
      <c r="W250" t="s">
        <v>18</v>
      </c>
      <c r="X250" t="s">
        <v>19</v>
      </c>
      <c r="Y250">
        <v>30.56</v>
      </c>
    </row>
    <row r="251" spans="1:25" x14ac:dyDescent="0.25">
      <c r="A251" t="s">
        <v>804</v>
      </c>
      <c r="B251" s="19">
        <v>45874</v>
      </c>
      <c r="C251" t="s">
        <v>805</v>
      </c>
      <c r="D251" t="s">
        <v>675</v>
      </c>
      <c r="E251" t="s">
        <v>3</v>
      </c>
      <c r="F251">
        <v>48</v>
      </c>
      <c r="G251" t="s">
        <v>269</v>
      </c>
      <c r="H251" t="s">
        <v>270</v>
      </c>
      <c r="I251" t="s">
        <v>44</v>
      </c>
      <c r="J251" t="s">
        <v>45</v>
      </c>
      <c r="K251" t="s">
        <v>46</v>
      </c>
      <c r="L251">
        <v>2</v>
      </c>
      <c r="M251">
        <v>2500</v>
      </c>
      <c r="N251">
        <v>0.1</v>
      </c>
      <c r="O251">
        <v>4500</v>
      </c>
      <c r="P251">
        <v>3000</v>
      </c>
      <c r="Q251">
        <v>1500</v>
      </c>
      <c r="R251" t="s">
        <v>26</v>
      </c>
      <c r="S251" t="s">
        <v>10</v>
      </c>
      <c r="T251">
        <v>2025</v>
      </c>
      <c r="U251">
        <v>8</v>
      </c>
      <c r="V251" t="s">
        <v>3867</v>
      </c>
      <c r="W251" t="s">
        <v>33</v>
      </c>
      <c r="X251" t="s">
        <v>27</v>
      </c>
      <c r="Y251">
        <v>33.33</v>
      </c>
    </row>
    <row r="252" spans="1:25" x14ac:dyDescent="0.25">
      <c r="A252" t="s">
        <v>806</v>
      </c>
      <c r="B252" s="19">
        <v>45774</v>
      </c>
      <c r="C252" t="s">
        <v>303</v>
      </c>
      <c r="D252" t="s">
        <v>304</v>
      </c>
      <c r="E252" t="s">
        <v>16</v>
      </c>
      <c r="F252">
        <v>36</v>
      </c>
      <c r="G252" t="s">
        <v>275</v>
      </c>
      <c r="H252" t="s">
        <v>276</v>
      </c>
      <c r="I252" t="s">
        <v>65</v>
      </c>
      <c r="J252" t="s">
        <v>66</v>
      </c>
      <c r="K252" t="s">
        <v>25</v>
      </c>
      <c r="L252">
        <v>1</v>
      </c>
      <c r="M252">
        <v>2500</v>
      </c>
      <c r="N252">
        <v>0.2</v>
      </c>
      <c r="O252">
        <v>2000</v>
      </c>
      <c r="P252">
        <v>1600</v>
      </c>
      <c r="Q252">
        <v>400</v>
      </c>
      <c r="R252" t="s">
        <v>26</v>
      </c>
      <c r="S252" t="s">
        <v>10</v>
      </c>
      <c r="T252">
        <v>2025</v>
      </c>
      <c r="U252">
        <v>4</v>
      </c>
      <c r="V252" t="s">
        <v>3871</v>
      </c>
      <c r="W252" t="s">
        <v>11</v>
      </c>
      <c r="X252" t="s">
        <v>27</v>
      </c>
      <c r="Y252">
        <v>20</v>
      </c>
    </row>
    <row r="253" spans="1:25" x14ac:dyDescent="0.25">
      <c r="A253" t="s">
        <v>807</v>
      </c>
      <c r="B253" s="19">
        <v>45560</v>
      </c>
      <c r="C253" t="s">
        <v>808</v>
      </c>
      <c r="D253" t="s">
        <v>809</v>
      </c>
      <c r="E253" t="s">
        <v>16</v>
      </c>
      <c r="F253">
        <v>20</v>
      </c>
      <c r="G253" t="s">
        <v>263</v>
      </c>
      <c r="H253" t="s">
        <v>5</v>
      </c>
      <c r="I253" t="s">
        <v>186</v>
      </c>
      <c r="J253" t="s">
        <v>187</v>
      </c>
      <c r="K253" t="s">
        <v>91</v>
      </c>
      <c r="L253">
        <v>1</v>
      </c>
      <c r="M253">
        <v>12000</v>
      </c>
      <c r="N253">
        <v>0.1</v>
      </c>
      <c r="O253">
        <v>10800</v>
      </c>
      <c r="P253">
        <v>9000</v>
      </c>
      <c r="Q253">
        <v>1800</v>
      </c>
      <c r="R253" t="s">
        <v>26</v>
      </c>
      <c r="S253" t="s">
        <v>10</v>
      </c>
      <c r="T253">
        <v>2024</v>
      </c>
      <c r="U253">
        <v>9</v>
      </c>
      <c r="V253" t="s">
        <v>3873</v>
      </c>
      <c r="W253" t="s">
        <v>33</v>
      </c>
      <c r="X253" t="s">
        <v>19</v>
      </c>
      <c r="Y253">
        <v>16.670000000000002</v>
      </c>
    </row>
    <row r="254" spans="1:25" x14ac:dyDescent="0.25">
      <c r="A254" t="s">
        <v>810</v>
      </c>
      <c r="B254" s="19">
        <v>45699</v>
      </c>
      <c r="C254" t="s">
        <v>727</v>
      </c>
      <c r="D254" t="s">
        <v>728</v>
      </c>
      <c r="E254" t="s">
        <v>16</v>
      </c>
      <c r="F254">
        <v>37</v>
      </c>
      <c r="G254" t="s">
        <v>312</v>
      </c>
      <c r="H254" t="s">
        <v>276</v>
      </c>
      <c r="I254" t="s">
        <v>105</v>
      </c>
      <c r="J254" t="s">
        <v>106</v>
      </c>
      <c r="K254" t="s">
        <v>76</v>
      </c>
      <c r="L254">
        <v>3</v>
      </c>
      <c r="M254">
        <v>450</v>
      </c>
      <c r="N254">
        <v>0.15</v>
      </c>
      <c r="O254">
        <v>1147.5</v>
      </c>
      <c r="P254">
        <v>990</v>
      </c>
      <c r="Q254">
        <v>157.5</v>
      </c>
      <c r="R254" t="s">
        <v>26</v>
      </c>
      <c r="S254" t="s">
        <v>10</v>
      </c>
      <c r="T254">
        <v>2025</v>
      </c>
      <c r="U254">
        <v>2</v>
      </c>
      <c r="V254" t="s">
        <v>3869</v>
      </c>
      <c r="W254" t="s">
        <v>18</v>
      </c>
      <c r="X254" t="s">
        <v>19</v>
      </c>
      <c r="Y254">
        <v>13.73</v>
      </c>
    </row>
    <row r="255" spans="1:25" x14ac:dyDescent="0.25">
      <c r="A255" t="s">
        <v>811</v>
      </c>
      <c r="B255" s="19">
        <v>45717</v>
      </c>
      <c r="C255" t="s">
        <v>737</v>
      </c>
      <c r="D255" t="s">
        <v>438</v>
      </c>
      <c r="E255" t="s">
        <v>3</v>
      </c>
      <c r="F255">
        <v>23</v>
      </c>
      <c r="G255" t="s">
        <v>263</v>
      </c>
      <c r="H255" t="s">
        <v>5</v>
      </c>
      <c r="I255" t="s">
        <v>44</v>
      </c>
      <c r="J255" t="s">
        <v>45</v>
      </c>
      <c r="K255" t="s">
        <v>46</v>
      </c>
      <c r="L255">
        <v>1</v>
      </c>
      <c r="M255">
        <v>2500</v>
      </c>
      <c r="N255">
        <v>0.05</v>
      </c>
      <c r="O255">
        <v>2375</v>
      </c>
      <c r="P255">
        <v>1500</v>
      </c>
      <c r="Q255">
        <v>875</v>
      </c>
      <c r="R255" t="s">
        <v>9</v>
      </c>
      <c r="S255" t="s">
        <v>10</v>
      </c>
      <c r="T255">
        <v>2025</v>
      </c>
      <c r="U255">
        <v>3</v>
      </c>
      <c r="V255" t="s">
        <v>3864</v>
      </c>
      <c r="W255" t="s">
        <v>18</v>
      </c>
      <c r="X255" t="s">
        <v>27</v>
      </c>
      <c r="Y255">
        <v>36.840000000000003</v>
      </c>
    </row>
    <row r="256" spans="1:25" x14ac:dyDescent="0.25">
      <c r="A256" t="s">
        <v>812</v>
      </c>
      <c r="B256" s="19">
        <v>45841</v>
      </c>
      <c r="C256" t="s">
        <v>813</v>
      </c>
      <c r="D256" t="s">
        <v>420</v>
      </c>
      <c r="E256" t="s">
        <v>3</v>
      </c>
      <c r="F256">
        <v>28</v>
      </c>
      <c r="G256" t="s">
        <v>295</v>
      </c>
      <c r="H256" t="s">
        <v>270</v>
      </c>
      <c r="I256" t="s">
        <v>127</v>
      </c>
      <c r="J256" t="s">
        <v>128</v>
      </c>
      <c r="K256" t="s">
        <v>58</v>
      </c>
      <c r="L256">
        <v>2</v>
      </c>
      <c r="M256">
        <v>3000</v>
      </c>
      <c r="N256">
        <v>0.05</v>
      </c>
      <c r="O256">
        <v>5700</v>
      </c>
      <c r="P256">
        <v>4200</v>
      </c>
      <c r="Q256">
        <v>1500</v>
      </c>
      <c r="R256" t="s">
        <v>17</v>
      </c>
      <c r="S256" t="s">
        <v>10</v>
      </c>
      <c r="T256">
        <v>2025</v>
      </c>
      <c r="U256">
        <v>7</v>
      </c>
      <c r="V256" t="s">
        <v>3866</v>
      </c>
      <c r="W256" t="s">
        <v>33</v>
      </c>
      <c r="X256" t="s">
        <v>12</v>
      </c>
      <c r="Y256">
        <v>26.32</v>
      </c>
    </row>
    <row r="257" spans="1:25" x14ac:dyDescent="0.25">
      <c r="A257" t="s">
        <v>814</v>
      </c>
      <c r="B257" s="19">
        <v>45609</v>
      </c>
      <c r="C257" t="s">
        <v>293</v>
      </c>
      <c r="D257" t="s">
        <v>294</v>
      </c>
      <c r="E257" t="s">
        <v>3</v>
      </c>
      <c r="F257">
        <v>33</v>
      </c>
      <c r="G257" t="s">
        <v>295</v>
      </c>
      <c r="H257" t="s">
        <v>270</v>
      </c>
      <c r="I257" t="s">
        <v>65</v>
      </c>
      <c r="J257" t="s">
        <v>66</v>
      </c>
      <c r="K257" t="s">
        <v>25</v>
      </c>
      <c r="L257">
        <v>3</v>
      </c>
      <c r="M257">
        <v>2500</v>
      </c>
      <c r="N257">
        <v>0.2</v>
      </c>
      <c r="O257">
        <v>6000</v>
      </c>
      <c r="P257">
        <v>4800</v>
      </c>
      <c r="Q257">
        <v>1200</v>
      </c>
      <c r="R257" t="s">
        <v>17</v>
      </c>
      <c r="S257" t="s">
        <v>10</v>
      </c>
      <c r="T257">
        <v>2024</v>
      </c>
      <c r="U257">
        <v>11</v>
      </c>
      <c r="V257" t="s">
        <v>3874</v>
      </c>
      <c r="W257" t="s">
        <v>40</v>
      </c>
      <c r="X257" t="s">
        <v>27</v>
      </c>
      <c r="Y257">
        <v>20</v>
      </c>
    </row>
    <row r="258" spans="1:25" x14ac:dyDescent="0.25">
      <c r="A258" t="s">
        <v>815</v>
      </c>
      <c r="B258" s="19">
        <v>45451</v>
      </c>
      <c r="C258" t="s">
        <v>699</v>
      </c>
      <c r="D258" t="s">
        <v>700</v>
      </c>
      <c r="E258" t="s">
        <v>3</v>
      </c>
      <c r="F258">
        <v>45</v>
      </c>
      <c r="G258" t="s">
        <v>295</v>
      </c>
      <c r="H258" t="s">
        <v>270</v>
      </c>
      <c r="I258" t="s">
        <v>127</v>
      </c>
      <c r="J258" t="s">
        <v>128</v>
      </c>
      <c r="K258" t="s">
        <v>58</v>
      </c>
      <c r="L258">
        <v>1</v>
      </c>
      <c r="M258">
        <v>3000</v>
      </c>
      <c r="N258">
        <v>0.1</v>
      </c>
      <c r="O258">
        <v>2700</v>
      </c>
      <c r="P258">
        <v>2100</v>
      </c>
      <c r="Q258">
        <v>600</v>
      </c>
      <c r="R258" t="s">
        <v>26</v>
      </c>
      <c r="S258" t="s">
        <v>10</v>
      </c>
      <c r="T258">
        <v>2024</v>
      </c>
      <c r="U258">
        <v>6</v>
      </c>
      <c r="V258" t="s">
        <v>3868</v>
      </c>
      <c r="W258" t="s">
        <v>11</v>
      </c>
      <c r="X258" t="s">
        <v>12</v>
      </c>
      <c r="Y258">
        <v>22.22</v>
      </c>
    </row>
    <row r="259" spans="1:25" x14ac:dyDescent="0.25">
      <c r="A259" t="s">
        <v>816</v>
      </c>
      <c r="B259" s="19">
        <v>45957</v>
      </c>
      <c r="C259" t="s">
        <v>734</v>
      </c>
      <c r="D259" t="s">
        <v>174</v>
      </c>
      <c r="E259" t="s">
        <v>16</v>
      </c>
      <c r="F259">
        <v>39</v>
      </c>
      <c r="G259" t="s">
        <v>339</v>
      </c>
      <c r="H259" t="s">
        <v>285</v>
      </c>
      <c r="I259" t="s">
        <v>6</v>
      </c>
      <c r="J259" t="s">
        <v>7</v>
      </c>
      <c r="K259" t="s">
        <v>8</v>
      </c>
      <c r="L259">
        <v>2</v>
      </c>
      <c r="M259">
        <v>7000</v>
      </c>
      <c r="N259">
        <v>0.1</v>
      </c>
      <c r="O259">
        <v>12600</v>
      </c>
      <c r="P259">
        <v>10400</v>
      </c>
      <c r="Q259">
        <v>2200</v>
      </c>
      <c r="R259" t="s">
        <v>17</v>
      </c>
      <c r="S259" t="s">
        <v>10</v>
      </c>
      <c r="T259">
        <v>2025</v>
      </c>
      <c r="U259">
        <v>10</v>
      </c>
      <c r="V259" t="s">
        <v>3870</v>
      </c>
      <c r="W259" t="s">
        <v>40</v>
      </c>
      <c r="X259" t="s">
        <v>12</v>
      </c>
      <c r="Y259">
        <v>17.46</v>
      </c>
    </row>
    <row r="260" spans="1:25" x14ac:dyDescent="0.25">
      <c r="A260" t="s">
        <v>817</v>
      </c>
      <c r="B260" s="19">
        <v>45739</v>
      </c>
      <c r="C260" t="s">
        <v>818</v>
      </c>
      <c r="D260" t="s">
        <v>819</v>
      </c>
      <c r="E260" t="s">
        <v>16</v>
      </c>
      <c r="F260">
        <v>37</v>
      </c>
      <c r="G260" t="s">
        <v>407</v>
      </c>
      <c r="H260" t="s">
        <v>285</v>
      </c>
      <c r="I260" t="s">
        <v>89</v>
      </c>
      <c r="J260" t="s">
        <v>90</v>
      </c>
      <c r="K260" t="s">
        <v>91</v>
      </c>
      <c r="L260">
        <v>2</v>
      </c>
      <c r="M260">
        <v>35000</v>
      </c>
      <c r="N260">
        <v>0.05</v>
      </c>
      <c r="O260">
        <v>66500</v>
      </c>
      <c r="P260">
        <v>54000</v>
      </c>
      <c r="Q260">
        <v>12500</v>
      </c>
      <c r="R260" t="s">
        <v>26</v>
      </c>
      <c r="S260" t="s">
        <v>10</v>
      </c>
      <c r="T260">
        <v>2025</v>
      </c>
      <c r="U260">
        <v>3</v>
      </c>
      <c r="V260" t="s">
        <v>3864</v>
      </c>
      <c r="W260" t="s">
        <v>18</v>
      </c>
      <c r="X260" t="s">
        <v>12</v>
      </c>
      <c r="Y260">
        <v>18.8</v>
      </c>
    </row>
    <row r="261" spans="1:25" x14ac:dyDescent="0.25">
      <c r="A261" t="s">
        <v>820</v>
      </c>
      <c r="B261" s="19">
        <v>45736</v>
      </c>
      <c r="C261" t="s">
        <v>593</v>
      </c>
      <c r="D261" t="s">
        <v>594</v>
      </c>
      <c r="E261" t="s">
        <v>3</v>
      </c>
      <c r="F261">
        <v>43</v>
      </c>
      <c r="G261" t="s">
        <v>263</v>
      </c>
      <c r="H261" t="s">
        <v>5</v>
      </c>
      <c r="I261" t="s">
        <v>31</v>
      </c>
      <c r="J261" t="s">
        <v>32</v>
      </c>
      <c r="K261" t="s">
        <v>25</v>
      </c>
      <c r="L261">
        <v>4</v>
      </c>
      <c r="M261">
        <v>5000</v>
      </c>
      <c r="N261">
        <v>0.2</v>
      </c>
      <c r="O261">
        <v>16000</v>
      </c>
      <c r="P261">
        <v>14000</v>
      </c>
      <c r="Q261">
        <v>2000</v>
      </c>
      <c r="R261" t="s">
        <v>17</v>
      </c>
      <c r="S261" t="s">
        <v>10</v>
      </c>
      <c r="T261">
        <v>2025</v>
      </c>
      <c r="U261">
        <v>3</v>
      </c>
      <c r="V261" t="s">
        <v>3864</v>
      </c>
      <c r="W261" t="s">
        <v>18</v>
      </c>
      <c r="X261" t="s">
        <v>27</v>
      </c>
      <c r="Y261">
        <v>12.5</v>
      </c>
    </row>
    <row r="262" spans="1:25" x14ac:dyDescent="0.25">
      <c r="A262" t="s">
        <v>821</v>
      </c>
      <c r="B262" s="19">
        <v>45608</v>
      </c>
      <c r="C262" t="s">
        <v>371</v>
      </c>
      <c r="D262" t="s">
        <v>372</v>
      </c>
      <c r="E262" t="s">
        <v>3</v>
      </c>
      <c r="F262">
        <v>40</v>
      </c>
      <c r="G262" t="s">
        <v>275</v>
      </c>
      <c r="H262" t="s">
        <v>276</v>
      </c>
      <c r="I262" t="s">
        <v>6</v>
      </c>
      <c r="J262" t="s">
        <v>7</v>
      </c>
      <c r="K262" t="s">
        <v>8</v>
      </c>
      <c r="L262">
        <v>1</v>
      </c>
      <c r="M262">
        <v>7000</v>
      </c>
      <c r="N262">
        <v>0</v>
      </c>
      <c r="O262">
        <v>7000</v>
      </c>
      <c r="P262">
        <v>5200</v>
      </c>
      <c r="Q262">
        <v>1800</v>
      </c>
      <c r="R262" t="s">
        <v>9</v>
      </c>
      <c r="S262" t="s">
        <v>10</v>
      </c>
      <c r="T262">
        <v>2024</v>
      </c>
      <c r="U262">
        <v>11</v>
      </c>
      <c r="V262" t="s">
        <v>3874</v>
      </c>
      <c r="W262" t="s">
        <v>40</v>
      </c>
      <c r="X262" t="s">
        <v>27</v>
      </c>
      <c r="Y262">
        <v>25.71</v>
      </c>
    </row>
    <row r="263" spans="1:25" x14ac:dyDescent="0.25">
      <c r="A263" t="s">
        <v>822</v>
      </c>
      <c r="B263" s="19">
        <v>45414</v>
      </c>
      <c r="C263" t="s">
        <v>500</v>
      </c>
      <c r="D263" t="s">
        <v>501</v>
      </c>
      <c r="E263" t="s">
        <v>16</v>
      </c>
      <c r="F263">
        <v>22</v>
      </c>
      <c r="G263" t="s">
        <v>339</v>
      </c>
      <c r="H263" t="s">
        <v>285</v>
      </c>
      <c r="I263" t="s">
        <v>23</v>
      </c>
      <c r="J263" t="s">
        <v>24</v>
      </c>
      <c r="K263" t="s">
        <v>25</v>
      </c>
      <c r="L263">
        <v>2</v>
      </c>
      <c r="M263">
        <v>55000</v>
      </c>
      <c r="N263">
        <v>0.05</v>
      </c>
      <c r="O263">
        <v>104500</v>
      </c>
      <c r="P263">
        <v>80000</v>
      </c>
      <c r="Q263">
        <v>24500</v>
      </c>
      <c r="R263" t="s">
        <v>9</v>
      </c>
      <c r="S263" t="s">
        <v>10</v>
      </c>
      <c r="T263">
        <v>2024</v>
      </c>
      <c r="U263">
        <v>5</v>
      </c>
      <c r="V263" t="s">
        <v>3865</v>
      </c>
      <c r="W263" t="s">
        <v>11</v>
      </c>
      <c r="X263" t="s">
        <v>27</v>
      </c>
      <c r="Y263">
        <v>23.44</v>
      </c>
    </row>
    <row r="264" spans="1:25" x14ac:dyDescent="0.25">
      <c r="A264" t="s">
        <v>823</v>
      </c>
      <c r="B264" s="19">
        <v>45459</v>
      </c>
      <c r="C264" t="s">
        <v>351</v>
      </c>
      <c r="D264" t="s">
        <v>352</v>
      </c>
      <c r="E264" t="s">
        <v>3</v>
      </c>
      <c r="F264">
        <v>54</v>
      </c>
      <c r="G264" t="s">
        <v>275</v>
      </c>
      <c r="H264" t="s">
        <v>276</v>
      </c>
      <c r="I264" t="s">
        <v>143</v>
      </c>
      <c r="J264" t="s">
        <v>144</v>
      </c>
      <c r="K264" t="s">
        <v>76</v>
      </c>
      <c r="L264">
        <v>4</v>
      </c>
      <c r="M264">
        <v>700</v>
      </c>
      <c r="N264">
        <v>0.1</v>
      </c>
      <c r="O264">
        <v>2520</v>
      </c>
      <c r="P264">
        <v>2280</v>
      </c>
      <c r="Q264">
        <v>240</v>
      </c>
      <c r="R264" t="s">
        <v>98</v>
      </c>
      <c r="S264" t="s">
        <v>10</v>
      </c>
      <c r="T264">
        <v>2024</v>
      </c>
      <c r="U264">
        <v>6</v>
      </c>
      <c r="V264" t="s">
        <v>3868</v>
      </c>
      <c r="W264" t="s">
        <v>11</v>
      </c>
      <c r="X264" t="s">
        <v>27</v>
      </c>
      <c r="Y264">
        <v>9.52</v>
      </c>
    </row>
    <row r="265" spans="1:25" x14ac:dyDescent="0.25">
      <c r="A265" t="s">
        <v>824</v>
      </c>
      <c r="B265" s="19">
        <v>45557</v>
      </c>
      <c r="C265" t="s">
        <v>593</v>
      </c>
      <c r="D265" t="s">
        <v>594</v>
      </c>
      <c r="E265" t="s">
        <v>3</v>
      </c>
      <c r="F265">
        <v>43</v>
      </c>
      <c r="G265" t="s">
        <v>263</v>
      </c>
      <c r="H265" t="s">
        <v>5</v>
      </c>
      <c r="I265" t="s">
        <v>305</v>
      </c>
      <c r="J265" t="s">
        <v>306</v>
      </c>
      <c r="K265" t="s">
        <v>91</v>
      </c>
      <c r="L265">
        <v>2</v>
      </c>
      <c r="M265">
        <v>8500</v>
      </c>
      <c r="N265">
        <v>0.1</v>
      </c>
      <c r="O265">
        <v>15300</v>
      </c>
      <c r="P265">
        <v>13000</v>
      </c>
      <c r="Q265">
        <v>2300</v>
      </c>
      <c r="R265" t="s">
        <v>26</v>
      </c>
      <c r="S265" t="s">
        <v>10</v>
      </c>
      <c r="T265">
        <v>2024</v>
      </c>
      <c r="U265">
        <v>9</v>
      </c>
      <c r="V265" t="s">
        <v>3873</v>
      </c>
      <c r="W265" t="s">
        <v>33</v>
      </c>
      <c r="X265" t="s">
        <v>27</v>
      </c>
      <c r="Y265">
        <v>15.03</v>
      </c>
    </row>
    <row r="266" spans="1:25" x14ac:dyDescent="0.25">
      <c r="A266" t="s">
        <v>825</v>
      </c>
      <c r="B266" s="19">
        <v>45567</v>
      </c>
      <c r="C266" t="s">
        <v>365</v>
      </c>
      <c r="D266" t="s">
        <v>366</v>
      </c>
      <c r="E266" t="s">
        <v>16</v>
      </c>
      <c r="F266">
        <v>56</v>
      </c>
      <c r="G266" t="s">
        <v>295</v>
      </c>
      <c r="H266" t="s">
        <v>270</v>
      </c>
      <c r="I266" t="s">
        <v>31</v>
      </c>
      <c r="J266" t="s">
        <v>32</v>
      </c>
      <c r="K266" t="s">
        <v>25</v>
      </c>
      <c r="L266">
        <v>2</v>
      </c>
      <c r="M266">
        <v>5000</v>
      </c>
      <c r="N266">
        <v>0.15</v>
      </c>
      <c r="O266">
        <v>8500</v>
      </c>
      <c r="P266">
        <v>7000</v>
      </c>
      <c r="Q266">
        <v>1500</v>
      </c>
      <c r="R266" t="s">
        <v>9</v>
      </c>
      <c r="S266" t="s">
        <v>10</v>
      </c>
      <c r="T266">
        <v>2024</v>
      </c>
      <c r="U266">
        <v>10</v>
      </c>
      <c r="V266" t="s">
        <v>3870</v>
      </c>
      <c r="W266" t="s">
        <v>40</v>
      </c>
      <c r="X266" t="s">
        <v>27</v>
      </c>
      <c r="Y266">
        <v>17.649999999999999</v>
      </c>
    </row>
    <row r="267" spans="1:25" x14ac:dyDescent="0.25">
      <c r="A267" t="s">
        <v>826</v>
      </c>
      <c r="B267" s="19">
        <v>45731</v>
      </c>
      <c r="C267" t="s">
        <v>342</v>
      </c>
      <c r="D267" t="s">
        <v>343</v>
      </c>
      <c r="E267" t="s">
        <v>16</v>
      </c>
      <c r="F267">
        <v>57</v>
      </c>
      <c r="G267" t="s">
        <v>290</v>
      </c>
      <c r="H267" t="s">
        <v>276</v>
      </c>
      <c r="I267" t="s">
        <v>37</v>
      </c>
      <c r="J267" t="s">
        <v>38</v>
      </c>
      <c r="K267" t="s">
        <v>39</v>
      </c>
      <c r="L267">
        <v>2</v>
      </c>
      <c r="M267">
        <v>900</v>
      </c>
      <c r="N267">
        <v>0.1</v>
      </c>
      <c r="O267">
        <v>1620</v>
      </c>
      <c r="P267">
        <v>1100</v>
      </c>
      <c r="Q267">
        <v>520</v>
      </c>
      <c r="R267" t="s">
        <v>17</v>
      </c>
      <c r="S267" t="s">
        <v>10</v>
      </c>
      <c r="T267">
        <v>2025</v>
      </c>
      <c r="U267">
        <v>3</v>
      </c>
      <c r="V267" t="s">
        <v>3864</v>
      </c>
      <c r="W267" t="s">
        <v>18</v>
      </c>
      <c r="X267" t="s">
        <v>19</v>
      </c>
      <c r="Y267">
        <v>32.1</v>
      </c>
    </row>
    <row r="268" spans="1:25" x14ac:dyDescent="0.25">
      <c r="A268" t="s">
        <v>827</v>
      </c>
      <c r="B268" s="19">
        <v>45882</v>
      </c>
      <c r="C268" t="s">
        <v>348</v>
      </c>
      <c r="D268" t="s">
        <v>349</v>
      </c>
      <c r="E268" t="s">
        <v>16</v>
      </c>
      <c r="F268">
        <v>59</v>
      </c>
      <c r="G268" t="s">
        <v>263</v>
      </c>
      <c r="H268" t="s">
        <v>5</v>
      </c>
      <c r="I268" t="s">
        <v>51</v>
      </c>
      <c r="J268" t="s">
        <v>52</v>
      </c>
      <c r="K268" t="s">
        <v>8</v>
      </c>
      <c r="L268">
        <v>1</v>
      </c>
      <c r="M268">
        <v>4500</v>
      </c>
      <c r="N268">
        <v>0</v>
      </c>
      <c r="O268">
        <v>4500</v>
      </c>
      <c r="P268">
        <v>3200</v>
      </c>
      <c r="Q268">
        <v>1300</v>
      </c>
      <c r="R268" t="s">
        <v>26</v>
      </c>
      <c r="S268" t="s">
        <v>10</v>
      </c>
      <c r="T268">
        <v>2025</v>
      </c>
      <c r="U268">
        <v>8</v>
      </c>
      <c r="V268" t="s">
        <v>3867</v>
      </c>
      <c r="W268" t="s">
        <v>33</v>
      </c>
      <c r="X268" t="s">
        <v>12</v>
      </c>
      <c r="Y268">
        <v>28.89</v>
      </c>
    </row>
    <row r="269" spans="1:25" x14ac:dyDescent="0.25">
      <c r="A269" t="s">
        <v>828</v>
      </c>
      <c r="B269" s="19">
        <v>45660</v>
      </c>
      <c r="C269" t="s">
        <v>829</v>
      </c>
      <c r="D269" t="s">
        <v>830</v>
      </c>
      <c r="E269" t="s">
        <v>3</v>
      </c>
      <c r="F269">
        <v>42</v>
      </c>
      <c r="G269" t="s">
        <v>295</v>
      </c>
      <c r="H269" t="s">
        <v>270</v>
      </c>
      <c r="I269" t="s">
        <v>102</v>
      </c>
      <c r="J269" t="s">
        <v>103</v>
      </c>
      <c r="K269" t="s">
        <v>25</v>
      </c>
      <c r="L269">
        <v>2</v>
      </c>
      <c r="M269">
        <v>28000</v>
      </c>
      <c r="N269">
        <v>0.25</v>
      </c>
      <c r="O269">
        <v>42000</v>
      </c>
      <c r="P269">
        <v>42000</v>
      </c>
      <c r="Q269">
        <v>0</v>
      </c>
      <c r="R269" t="s">
        <v>17</v>
      </c>
      <c r="S269" t="s">
        <v>10</v>
      </c>
      <c r="T269">
        <v>2025</v>
      </c>
      <c r="U269">
        <v>1</v>
      </c>
      <c r="V269" t="s">
        <v>3875</v>
      </c>
      <c r="W269" t="s">
        <v>18</v>
      </c>
      <c r="X269" t="s">
        <v>27</v>
      </c>
      <c r="Y269">
        <v>0</v>
      </c>
    </row>
    <row r="270" spans="1:25" x14ac:dyDescent="0.25">
      <c r="A270" t="s">
        <v>831</v>
      </c>
      <c r="B270" s="19">
        <v>45668</v>
      </c>
      <c r="C270" t="s">
        <v>434</v>
      </c>
      <c r="D270" t="s">
        <v>435</v>
      </c>
      <c r="E270" t="s">
        <v>16</v>
      </c>
      <c r="F270">
        <v>26</v>
      </c>
      <c r="G270" t="s">
        <v>280</v>
      </c>
      <c r="H270" t="s">
        <v>270</v>
      </c>
      <c r="I270" t="s">
        <v>305</v>
      </c>
      <c r="J270" t="s">
        <v>306</v>
      </c>
      <c r="K270" t="s">
        <v>91</v>
      </c>
      <c r="L270">
        <v>1</v>
      </c>
      <c r="M270">
        <v>8500</v>
      </c>
      <c r="N270">
        <v>0.2</v>
      </c>
      <c r="O270">
        <v>6800</v>
      </c>
      <c r="P270">
        <v>6500</v>
      </c>
      <c r="Q270">
        <v>300</v>
      </c>
      <c r="R270" t="s">
        <v>26</v>
      </c>
      <c r="S270" t="s">
        <v>10</v>
      </c>
      <c r="T270">
        <v>2025</v>
      </c>
      <c r="U270">
        <v>1</v>
      </c>
      <c r="V270" t="s">
        <v>3875</v>
      </c>
      <c r="W270" t="s">
        <v>18</v>
      </c>
      <c r="X270" t="s">
        <v>27</v>
      </c>
      <c r="Y270">
        <v>4.41</v>
      </c>
    </row>
    <row r="271" spans="1:25" x14ac:dyDescent="0.25">
      <c r="A271" t="s">
        <v>832</v>
      </c>
      <c r="B271" s="19">
        <v>45879</v>
      </c>
      <c r="C271" t="s">
        <v>540</v>
      </c>
      <c r="D271" t="s">
        <v>541</v>
      </c>
      <c r="E271" t="s">
        <v>3</v>
      </c>
      <c r="F271">
        <v>47</v>
      </c>
      <c r="G271" t="s">
        <v>275</v>
      </c>
      <c r="H271" t="s">
        <v>276</v>
      </c>
      <c r="I271" t="s">
        <v>6</v>
      </c>
      <c r="J271" t="s">
        <v>7</v>
      </c>
      <c r="K271" t="s">
        <v>8</v>
      </c>
      <c r="L271">
        <v>2</v>
      </c>
      <c r="M271">
        <v>7000</v>
      </c>
      <c r="N271">
        <v>0.1</v>
      </c>
      <c r="O271">
        <v>12600</v>
      </c>
      <c r="P271">
        <v>10400</v>
      </c>
      <c r="Q271">
        <v>2200</v>
      </c>
      <c r="R271" t="s">
        <v>9</v>
      </c>
      <c r="S271" t="s">
        <v>10</v>
      </c>
      <c r="T271">
        <v>2025</v>
      </c>
      <c r="U271">
        <v>8</v>
      </c>
      <c r="V271" t="s">
        <v>3867</v>
      </c>
      <c r="W271" t="s">
        <v>33</v>
      </c>
      <c r="X271" t="s">
        <v>19</v>
      </c>
      <c r="Y271">
        <v>17.46</v>
      </c>
    </row>
    <row r="272" spans="1:25" x14ac:dyDescent="0.25">
      <c r="A272" t="s">
        <v>833</v>
      </c>
      <c r="B272" s="19">
        <v>45813</v>
      </c>
      <c r="C272" t="s">
        <v>834</v>
      </c>
      <c r="D272" t="s">
        <v>379</v>
      </c>
      <c r="E272" t="s">
        <v>3</v>
      </c>
      <c r="F272">
        <v>52</v>
      </c>
      <c r="G272" t="s">
        <v>284</v>
      </c>
      <c r="H272" t="s">
        <v>285</v>
      </c>
      <c r="I272" t="s">
        <v>23</v>
      </c>
      <c r="J272" t="s">
        <v>24</v>
      </c>
      <c r="K272" t="s">
        <v>25</v>
      </c>
      <c r="L272">
        <v>1</v>
      </c>
      <c r="M272">
        <v>55000</v>
      </c>
      <c r="N272">
        <v>0.1</v>
      </c>
      <c r="O272">
        <v>49500</v>
      </c>
      <c r="P272">
        <v>40000</v>
      </c>
      <c r="Q272">
        <v>9500</v>
      </c>
      <c r="R272" t="s">
        <v>26</v>
      </c>
      <c r="S272" t="s">
        <v>10</v>
      </c>
      <c r="T272">
        <v>2025</v>
      </c>
      <c r="U272">
        <v>6</v>
      </c>
      <c r="V272" t="s">
        <v>3868</v>
      </c>
      <c r="W272" t="s">
        <v>11</v>
      </c>
      <c r="X272" t="s">
        <v>12</v>
      </c>
      <c r="Y272">
        <v>19.190000000000001</v>
      </c>
    </row>
    <row r="273" spans="1:25" x14ac:dyDescent="0.25">
      <c r="A273" t="s">
        <v>835</v>
      </c>
      <c r="B273" s="19">
        <v>45542</v>
      </c>
      <c r="C273" t="s">
        <v>836</v>
      </c>
      <c r="D273" t="s">
        <v>654</v>
      </c>
      <c r="E273" t="s">
        <v>16</v>
      </c>
      <c r="F273">
        <v>43</v>
      </c>
      <c r="G273" t="s">
        <v>284</v>
      </c>
      <c r="H273" t="s">
        <v>285</v>
      </c>
      <c r="I273" t="s">
        <v>102</v>
      </c>
      <c r="J273" t="s">
        <v>103</v>
      </c>
      <c r="K273" t="s">
        <v>25</v>
      </c>
      <c r="L273">
        <v>2</v>
      </c>
      <c r="M273">
        <v>28000</v>
      </c>
      <c r="N273">
        <v>0</v>
      </c>
      <c r="O273">
        <v>56000</v>
      </c>
      <c r="P273">
        <v>42000</v>
      </c>
      <c r="Q273">
        <v>14000</v>
      </c>
      <c r="R273" t="s">
        <v>17</v>
      </c>
      <c r="S273" t="s">
        <v>10</v>
      </c>
      <c r="T273">
        <v>2024</v>
      </c>
      <c r="U273">
        <v>9</v>
      </c>
      <c r="V273" t="s">
        <v>3873</v>
      </c>
      <c r="W273" t="s">
        <v>33</v>
      </c>
      <c r="X273" t="s">
        <v>27</v>
      </c>
      <c r="Y273">
        <v>25</v>
      </c>
    </row>
    <row r="274" spans="1:25" x14ac:dyDescent="0.25">
      <c r="A274" t="s">
        <v>837</v>
      </c>
      <c r="B274" s="19">
        <v>45445</v>
      </c>
      <c r="C274" t="s">
        <v>838</v>
      </c>
      <c r="D274" t="s">
        <v>796</v>
      </c>
      <c r="E274" t="s">
        <v>16</v>
      </c>
      <c r="F274">
        <v>26</v>
      </c>
      <c r="G274" t="s">
        <v>312</v>
      </c>
      <c r="H274" t="s">
        <v>276</v>
      </c>
      <c r="I274" t="s">
        <v>305</v>
      </c>
      <c r="J274" t="s">
        <v>306</v>
      </c>
      <c r="K274" t="s">
        <v>91</v>
      </c>
      <c r="L274">
        <v>1</v>
      </c>
      <c r="M274">
        <v>8500</v>
      </c>
      <c r="N274">
        <v>0.15</v>
      </c>
      <c r="O274">
        <v>7225</v>
      </c>
      <c r="P274">
        <v>6500</v>
      </c>
      <c r="Q274">
        <v>725</v>
      </c>
      <c r="R274" t="s">
        <v>77</v>
      </c>
      <c r="S274" t="s">
        <v>10</v>
      </c>
      <c r="T274">
        <v>2024</v>
      </c>
      <c r="U274">
        <v>6</v>
      </c>
      <c r="V274" t="s">
        <v>3868</v>
      </c>
      <c r="W274" t="s">
        <v>11</v>
      </c>
      <c r="X274" t="s">
        <v>12</v>
      </c>
      <c r="Y274">
        <v>10.029999999999999</v>
      </c>
    </row>
    <row r="275" spans="1:25" x14ac:dyDescent="0.25">
      <c r="A275" t="s">
        <v>839</v>
      </c>
      <c r="B275" s="19">
        <v>45858</v>
      </c>
      <c r="C275" t="s">
        <v>540</v>
      </c>
      <c r="D275" t="s">
        <v>541</v>
      </c>
      <c r="E275" t="s">
        <v>3</v>
      </c>
      <c r="F275">
        <v>47</v>
      </c>
      <c r="G275" t="s">
        <v>275</v>
      </c>
      <c r="H275" t="s">
        <v>276</v>
      </c>
      <c r="I275" t="s">
        <v>109</v>
      </c>
      <c r="J275" t="s">
        <v>110</v>
      </c>
      <c r="K275" t="s">
        <v>8</v>
      </c>
      <c r="L275">
        <v>4</v>
      </c>
      <c r="M275">
        <v>4000</v>
      </c>
      <c r="N275">
        <v>0.05</v>
      </c>
      <c r="O275">
        <v>15200</v>
      </c>
      <c r="P275">
        <v>11600</v>
      </c>
      <c r="Q275">
        <v>3600</v>
      </c>
      <c r="R275" t="s">
        <v>9</v>
      </c>
      <c r="S275" t="s">
        <v>10</v>
      </c>
      <c r="T275">
        <v>2025</v>
      </c>
      <c r="U275">
        <v>7</v>
      </c>
      <c r="V275" t="s">
        <v>3866</v>
      </c>
      <c r="W275" t="s">
        <v>33</v>
      </c>
      <c r="X275" t="s">
        <v>19</v>
      </c>
      <c r="Y275">
        <v>23.68</v>
      </c>
    </row>
    <row r="276" spans="1:25" x14ac:dyDescent="0.25">
      <c r="A276" t="s">
        <v>840</v>
      </c>
      <c r="B276" s="19">
        <v>45621</v>
      </c>
      <c r="C276" t="s">
        <v>378</v>
      </c>
      <c r="D276" t="s">
        <v>379</v>
      </c>
      <c r="E276" t="s">
        <v>3</v>
      </c>
      <c r="F276">
        <v>30</v>
      </c>
      <c r="G276" t="s">
        <v>263</v>
      </c>
      <c r="H276" t="s">
        <v>5</v>
      </c>
      <c r="I276" t="s">
        <v>89</v>
      </c>
      <c r="J276" t="s">
        <v>90</v>
      </c>
      <c r="K276" t="s">
        <v>91</v>
      </c>
      <c r="L276">
        <v>1</v>
      </c>
      <c r="M276">
        <v>35000</v>
      </c>
      <c r="N276">
        <v>0.1</v>
      </c>
      <c r="O276">
        <v>31500</v>
      </c>
      <c r="P276">
        <v>27000</v>
      </c>
      <c r="Q276">
        <v>4500</v>
      </c>
      <c r="R276" t="s">
        <v>17</v>
      </c>
      <c r="S276" t="s">
        <v>10</v>
      </c>
      <c r="T276">
        <v>2024</v>
      </c>
      <c r="U276">
        <v>11</v>
      </c>
      <c r="V276" t="s">
        <v>3874</v>
      </c>
      <c r="W276" t="s">
        <v>40</v>
      </c>
      <c r="X276" t="s">
        <v>19</v>
      </c>
      <c r="Y276">
        <v>14.29</v>
      </c>
    </row>
    <row r="277" spans="1:25" x14ac:dyDescent="0.25">
      <c r="A277" t="s">
        <v>841</v>
      </c>
      <c r="B277" s="19">
        <v>45569</v>
      </c>
      <c r="C277" t="s">
        <v>707</v>
      </c>
      <c r="D277" t="s">
        <v>708</v>
      </c>
      <c r="E277" t="s">
        <v>3</v>
      </c>
      <c r="F277">
        <v>26</v>
      </c>
      <c r="G277" t="s">
        <v>295</v>
      </c>
      <c r="H277" t="s">
        <v>270</v>
      </c>
      <c r="I277" t="s">
        <v>65</v>
      </c>
      <c r="J277" t="s">
        <v>66</v>
      </c>
      <c r="K277" t="s">
        <v>25</v>
      </c>
      <c r="L277">
        <v>4</v>
      </c>
      <c r="M277">
        <v>2500</v>
      </c>
      <c r="N277">
        <v>0.1</v>
      </c>
      <c r="O277">
        <v>9000</v>
      </c>
      <c r="P277">
        <v>6400</v>
      </c>
      <c r="Q277">
        <v>2600</v>
      </c>
      <c r="R277" t="s">
        <v>17</v>
      </c>
      <c r="S277" t="s">
        <v>10</v>
      </c>
      <c r="T277">
        <v>2024</v>
      </c>
      <c r="U277">
        <v>10</v>
      </c>
      <c r="V277" t="s">
        <v>3870</v>
      </c>
      <c r="W277" t="s">
        <v>40</v>
      </c>
      <c r="X277" t="s">
        <v>27</v>
      </c>
      <c r="Y277">
        <v>28.89</v>
      </c>
    </row>
    <row r="278" spans="1:25" x14ac:dyDescent="0.25">
      <c r="A278" t="s">
        <v>842</v>
      </c>
      <c r="B278" s="19">
        <v>45981</v>
      </c>
      <c r="C278" t="s">
        <v>843</v>
      </c>
      <c r="D278" t="s">
        <v>484</v>
      </c>
      <c r="E278" t="s">
        <v>16</v>
      </c>
      <c r="F278">
        <v>60</v>
      </c>
      <c r="G278" t="s">
        <v>312</v>
      </c>
      <c r="H278" t="s">
        <v>276</v>
      </c>
      <c r="I278" t="s">
        <v>102</v>
      </c>
      <c r="J278" t="s">
        <v>103</v>
      </c>
      <c r="K278" t="s">
        <v>25</v>
      </c>
      <c r="L278">
        <v>2</v>
      </c>
      <c r="M278">
        <v>28000</v>
      </c>
      <c r="N278">
        <v>0.2</v>
      </c>
      <c r="O278">
        <v>44800</v>
      </c>
      <c r="P278">
        <v>42000</v>
      </c>
      <c r="Q278">
        <v>2800</v>
      </c>
      <c r="R278" t="s">
        <v>26</v>
      </c>
      <c r="S278" t="s">
        <v>10</v>
      </c>
      <c r="T278">
        <v>2025</v>
      </c>
      <c r="U278">
        <v>11</v>
      </c>
      <c r="V278" t="s">
        <v>3874</v>
      </c>
      <c r="W278" t="s">
        <v>40</v>
      </c>
      <c r="X278" t="s">
        <v>12</v>
      </c>
      <c r="Y278">
        <v>6.25</v>
      </c>
    </row>
    <row r="279" spans="1:25" x14ac:dyDescent="0.25">
      <c r="A279" t="s">
        <v>844</v>
      </c>
      <c r="B279" s="19">
        <v>45339</v>
      </c>
      <c r="C279" t="s">
        <v>845</v>
      </c>
      <c r="D279" t="s">
        <v>846</v>
      </c>
      <c r="E279" t="s">
        <v>16</v>
      </c>
      <c r="F279">
        <v>21</v>
      </c>
      <c r="G279" t="s">
        <v>339</v>
      </c>
      <c r="H279" t="s">
        <v>285</v>
      </c>
      <c r="I279" t="s">
        <v>95</v>
      </c>
      <c r="J279" t="s">
        <v>96</v>
      </c>
      <c r="K279" t="s">
        <v>46</v>
      </c>
      <c r="L279">
        <v>1</v>
      </c>
      <c r="M279">
        <v>600</v>
      </c>
      <c r="N279">
        <v>0.05</v>
      </c>
      <c r="O279">
        <v>570</v>
      </c>
      <c r="P279">
        <v>380</v>
      </c>
      <c r="Q279">
        <v>190</v>
      </c>
      <c r="R279" t="s">
        <v>26</v>
      </c>
      <c r="S279" t="s">
        <v>10</v>
      </c>
      <c r="T279">
        <v>2024</v>
      </c>
      <c r="U279">
        <v>2</v>
      </c>
      <c r="V279" t="s">
        <v>3869</v>
      </c>
      <c r="W279" t="s">
        <v>18</v>
      </c>
      <c r="X279" t="s">
        <v>12</v>
      </c>
      <c r="Y279">
        <v>33.33</v>
      </c>
    </row>
    <row r="280" spans="1:25" x14ac:dyDescent="0.25">
      <c r="A280" t="s">
        <v>847</v>
      </c>
      <c r="B280" s="19">
        <v>45581</v>
      </c>
      <c r="C280" t="s">
        <v>848</v>
      </c>
      <c r="D280" t="s">
        <v>426</v>
      </c>
      <c r="E280" t="s">
        <v>16</v>
      </c>
      <c r="F280">
        <v>20</v>
      </c>
      <c r="G280" t="s">
        <v>317</v>
      </c>
      <c r="H280" t="s">
        <v>5</v>
      </c>
      <c r="I280" t="s">
        <v>344</v>
      </c>
      <c r="J280" t="s">
        <v>345</v>
      </c>
      <c r="K280" t="s">
        <v>39</v>
      </c>
      <c r="L280">
        <v>1</v>
      </c>
      <c r="M280">
        <v>2200</v>
      </c>
      <c r="N280">
        <v>0.1</v>
      </c>
      <c r="O280">
        <v>1980</v>
      </c>
      <c r="P280">
        <v>1400</v>
      </c>
      <c r="Q280">
        <v>580</v>
      </c>
      <c r="R280" t="s">
        <v>26</v>
      </c>
      <c r="S280" t="s">
        <v>10</v>
      </c>
      <c r="T280">
        <v>2024</v>
      </c>
      <c r="U280">
        <v>10</v>
      </c>
      <c r="V280" t="s">
        <v>3870</v>
      </c>
      <c r="W280" t="s">
        <v>40</v>
      </c>
      <c r="X280" t="s">
        <v>12</v>
      </c>
      <c r="Y280">
        <v>29.29</v>
      </c>
    </row>
    <row r="281" spans="1:25" x14ac:dyDescent="0.25">
      <c r="A281" t="s">
        <v>849</v>
      </c>
      <c r="B281" s="19">
        <v>45300</v>
      </c>
      <c r="C281" t="s">
        <v>850</v>
      </c>
      <c r="D281" t="s">
        <v>851</v>
      </c>
      <c r="E281" t="s">
        <v>16</v>
      </c>
      <c r="F281">
        <v>39</v>
      </c>
      <c r="G281" t="s">
        <v>295</v>
      </c>
      <c r="H281" t="s">
        <v>270</v>
      </c>
      <c r="I281" t="s">
        <v>264</v>
      </c>
      <c r="J281" t="s">
        <v>265</v>
      </c>
      <c r="K281" t="s">
        <v>46</v>
      </c>
      <c r="L281">
        <v>2</v>
      </c>
      <c r="M281">
        <v>800</v>
      </c>
      <c r="N281">
        <v>0</v>
      </c>
      <c r="O281">
        <v>1600</v>
      </c>
      <c r="P281">
        <v>1000</v>
      </c>
      <c r="Q281">
        <v>600</v>
      </c>
      <c r="R281" t="s">
        <v>26</v>
      </c>
      <c r="S281" t="s">
        <v>10</v>
      </c>
      <c r="T281">
        <v>2024</v>
      </c>
      <c r="U281">
        <v>1</v>
      </c>
      <c r="V281" t="s">
        <v>3875</v>
      </c>
      <c r="W281" t="s">
        <v>18</v>
      </c>
      <c r="X281" t="s">
        <v>19</v>
      </c>
      <c r="Y281">
        <v>37.5</v>
      </c>
    </row>
    <row r="282" spans="1:25" x14ac:dyDescent="0.25">
      <c r="A282" t="s">
        <v>852</v>
      </c>
      <c r="B282" s="19">
        <v>45603</v>
      </c>
      <c r="C282" t="s">
        <v>853</v>
      </c>
      <c r="D282" t="s">
        <v>854</v>
      </c>
      <c r="E282" t="s">
        <v>16</v>
      </c>
      <c r="F282">
        <v>47</v>
      </c>
      <c r="G282" t="s">
        <v>263</v>
      </c>
      <c r="H282" t="s">
        <v>5</v>
      </c>
      <c r="I282" t="s">
        <v>56</v>
      </c>
      <c r="J282" t="s">
        <v>57</v>
      </c>
      <c r="K282" t="s">
        <v>58</v>
      </c>
      <c r="L282">
        <v>1</v>
      </c>
      <c r="M282">
        <v>1200</v>
      </c>
      <c r="N282">
        <v>0.1</v>
      </c>
      <c r="O282">
        <v>1080</v>
      </c>
      <c r="P282">
        <v>800</v>
      </c>
      <c r="Q282">
        <v>280</v>
      </c>
      <c r="R282" t="s">
        <v>26</v>
      </c>
      <c r="S282" t="s">
        <v>10</v>
      </c>
      <c r="T282">
        <v>2024</v>
      </c>
      <c r="U282">
        <v>11</v>
      </c>
      <c r="V282" t="s">
        <v>3874</v>
      </c>
      <c r="W282" t="s">
        <v>40</v>
      </c>
      <c r="X282" t="s">
        <v>12</v>
      </c>
      <c r="Y282">
        <v>25.93</v>
      </c>
    </row>
    <row r="283" spans="1:25" x14ac:dyDescent="0.25">
      <c r="A283" t="s">
        <v>855</v>
      </c>
      <c r="B283" s="19">
        <v>45797</v>
      </c>
      <c r="C283" t="s">
        <v>778</v>
      </c>
      <c r="D283" t="s">
        <v>410</v>
      </c>
      <c r="E283" t="s">
        <v>16</v>
      </c>
      <c r="F283">
        <v>56</v>
      </c>
      <c r="G283" t="s">
        <v>280</v>
      </c>
      <c r="H283" t="s">
        <v>270</v>
      </c>
      <c r="I283" t="s">
        <v>186</v>
      </c>
      <c r="J283" t="s">
        <v>187</v>
      </c>
      <c r="K283" t="s">
        <v>91</v>
      </c>
      <c r="L283">
        <v>2</v>
      </c>
      <c r="M283">
        <v>12000</v>
      </c>
      <c r="N283">
        <v>0.15</v>
      </c>
      <c r="O283">
        <v>20400</v>
      </c>
      <c r="P283">
        <v>18000</v>
      </c>
      <c r="Q283">
        <v>2400</v>
      </c>
      <c r="R283" t="s">
        <v>9</v>
      </c>
      <c r="S283" t="s">
        <v>10</v>
      </c>
      <c r="T283">
        <v>2025</v>
      </c>
      <c r="U283">
        <v>5</v>
      </c>
      <c r="V283" t="s">
        <v>3865</v>
      </c>
      <c r="W283" t="s">
        <v>11</v>
      </c>
      <c r="X283" t="s">
        <v>12</v>
      </c>
      <c r="Y283">
        <v>11.76</v>
      </c>
    </row>
    <row r="284" spans="1:25" x14ac:dyDescent="0.25">
      <c r="A284" t="s">
        <v>856</v>
      </c>
      <c r="B284" s="19">
        <v>45543</v>
      </c>
      <c r="C284" t="s">
        <v>857</v>
      </c>
      <c r="D284" t="s">
        <v>392</v>
      </c>
      <c r="E284" t="s">
        <v>16</v>
      </c>
      <c r="F284">
        <v>21</v>
      </c>
      <c r="G284" t="s">
        <v>407</v>
      </c>
      <c r="H284" t="s">
        <v>285</v>
      </c>
      <c r="I284" t="s">
        <v>176</v>
      </c>
      <c r="J284" t="s">
        <v>177</v>
      </c>
      <c r="K284" t="s">
        <v>25</v>
      </c>
      <c r="L284">
        <v>2</v>
      </c>
      <c r="M284">
        <v>22000</v>
      </c>
      <c r="N284">
        <v>0.15</v>
      </c>
      <c r="O284">
        <v>37400</v>
      </c>
      <c r="P284">
        <v>33000</v>
      </c>
      <c r="Q284">
        <v>4400</v>
      </c>
      <c r="R284" t="s">
        <v>26</v>
      </c>
      <c r="S284" t="s">
        <v>10</v>
      </c>
      <c r="T284">
        <v>2024</v>
      </c>
      <c r="U284">
        <v>9</v>
      </c>
      <c r="V284" t="s">
        <v>3873</v>
      </c>
      <c r="W284" t="s">
        <v>33</v>
      </c>
      <c r="X284" t="s">
        <v>12</v>
      </c>
      <c r="Y284">
        <v>11.76</v>
      </c>
    </row>
    <row r="285" spans="1:25" x14ac:dyDescent="0.25">
      <c r="A285" t="s">
        <v>858</v>
      </c>
      <c r="B285" s="19">
        <v>45530</v>
      </c>
      <c r="C285" t="s">
        <v>538</v>
      </c>
      <c r="D285" t="s">
        <v>362</v>
      </c>
      <c r="E285" t="s">
        <v>16</v>
      </c>
      <c r="F285">
        <v>31</v>
      </c>
      <c r="G285" t="s">
        <v>290</v>
      </c>
      <c r="H285" t="s">
        <v>276</v>
      </c>
      <c r="I285" t="s">
        <v>127</v>
      </c>
      <c r="J285" t="s">
        <v>128</v>
      </c>
      <c r="K285" t="s">
        <v>58</v>
      </c>
      <c r="L285">
        <v>1</v>
      </c>
      <c r="M285">
        <v>3000</v>
      </c>
      <c r="N285">
        <v>0.15</v>
      </c>
      <c r="O285">
        <v>2550</v>
      </c>
      <c r="P285">
        <v>2100</v>
      </c>
      <c r="Q285">
        <v>450</v>
      </c>
      <c r="R285" t="s">
        <v>26</v>
      </c>
      <c r="S285" t="s">
        <v>10</v>
      </c>
      <c r="T285">
        <v>2024</v>
      </c>
      <c r="U285">
        <v>8</v>
      </c>
      <c r="V285" t="s">
        <v>3867</v>
      </c>
      <c r="W285" t="s">
        <v>33</v>
      </c>
      <c r="X285" t="s">
        <v>12</v>
      </c>
      <c r="Y285">
        <v>17.649999999999999</v>
      </c>
    </row>
    <row r="286" spans="1:25" x14ac:dyDescent="0.25">
      <c r="A286" t="s">
        <v>859</v>
      </c>
      <c r="B286" s="19">
        <v>45301</v>
      </c>
      <c r="C286" t="s">
        <v>316</v>
      </c>
      <c r="D286" t="s">
        <v>167</v>
      </c>
      <c r="E286" t="s">
        <v>3</v>
      </c>
      <c r="F286">
        <v>47</v>
      </c>
      <c r="G286" t="s">
        <v>317</v>
      </c>
      <c r="H286" t="s">
        <v>5</v>
      </c>
      <c r="I286" t="s">
        <v>68</v>
      </c>
      <c r="J286" t="s">
        <v>69</v>
      </c>
      <c r="K286" t="s">
        <v>39</v>
      </c>
      <c r="L286">
        <v>1</v>
      </c>
      <c r="M286">
        <v>3500</v>
      </c>
      <c r="N286">
        <v>0</v>
      </c>
      <c r="O286">
        <v>3500</v>
      </c>
      <c r="P286">
        <v>2300</v>
      </c>
      <c r="Q286">
        <v>1200</v>
      </c>
      <c r="R286" t="s">
        <v>26</v>
      </c>
      <c r="S286" t="s">
        <v>10</v>
      </c>
      <c r="T286">
        <v>2024</v>
      </c>
      <c r="U286">
        <v>1</v>
      </c>
      <c r="V286" t="s">
        <v>3875</v>
      </c>
      <c r="W286" t="s">
        <v>18</v>
      </c>
      <c r="X286" t="s">
        <v>27</v>
      </c>
      <c r="Y286">
        <v>34.29</v>
      </c>
    </row>
    <row r="287" spans="1:25" x14ac:dyDescent="0.25">
      <c r="A287" t="s">
        <v>860</v>
      </c>
      <c r="B287" s="19">
        <v>45606</v>
      </c>
      <c r="C287" t="s">
        <v>861</v>
      </c>
      <c r="D287" t="s">
        <v>862</v>
      </c>
      <c r="E287" t="s">
        <v>3</v>
      </c>
      <c r="F287">
        <v>53</v>
      </c>
      <c r="G287" t="s">
        <v>317</v>
      </c>
      <c r="H287" t="s">
        <v>5</v>
      </c>
      <c r="I287" t="s">
        <v>31</v>
      </c>
      <c r="J287" t="s">
        <v>32</v>
      </c>
      <c r="K287" t="s">
        <v>25</v>
      </c>
      <c r="L287">
        <v>2</v>
      </c>
      <c r="M287">
        <v>5000</v>
      </c>
      <c r="N287">
        <v>0.15</v>
      </c>
      <c r="O287">
        <v>-8500</v>
      </c>
      <c r="P287">
        <v>7000</v>
      </c>
      <c r="Q287">
        <v>-1500</v>
      </c>
      <c r="R287" t="s">
        <v>26</v>
      </c>
      <c r="S287" t="s">
        <v>287</v>
      </c>
      <c r="T287">
        <v>2024</v>
      </c>
      <c r="U287">
        <v>11</v>
      </c>
      <c r="V287" t="s">
        <v>3874</v>
      </c>
      <c r="W287" t="s">
        <v>40</v>
      </c>
      <c r="X287" t="s">
        <v>12</v>
      </c>
      <c r="Y287">
        <v>17.649999999999999</v>
      </c>
    </row>
    <row r="288" spans="1:25" x14ac:dyDescent="0.25">
      <c r="A288" t="s">
        <v>863</v>
      </c>
      <c r="B288" s="19">
        <v>45721</v>
      </c>
      <c r="C288" t="s">
        <v>864</v>
      </c>
      <c r="D288" t="s">
        <v>865</v>
      </c>
      <c r="E288" t="s">
        <v>16</v>
      </c>
      <c r="F288">
        <v>32</v>
      </c>
      <c r="G288" t="s">
        <v>269</v>
      </c>
      <c r="H288" t="s">
        <v>270</v>
      </c>
      <c r="I288" t="s">
        <v>143</v>
      </c>
      <c r="J288" t="s">
        <v>144</v>
      </c>
      <c r="K288" t="s">
        <v>76</v>
      </c>
      <c r="L288">
        <v>3</v>
      </c>
      <c r="M288">
        <v>700</v>
      </c>
      <c r="N288">
        <v>0.05</v>
      </c>
      <c r="O288">
        <v>-1995</v>
      </c>
      <c r="P288">
        <v>1710</v>
      </c>
      <c r="Q288">
        <v>-285</v>
      </c>
      <c r="R288" t="s">
        <v>98</v>
      </c>
      <c r="S288" t="s">
        <v>287</v>
      </c>
      <c r="T288">
        <v>2025</v>
      </c>
      <c r="U288">
        <v>3</v>
      </c>
      <c r="V288" t="s">
        <v>3864</v>
      </c>
      <c r="W288" t="s">
        <v>18</v>
      </c>
      <c r="X288" t="s">
        <v>19</v>
      </c>
      <c r="Y288">
        <v>14.29</v>
      </c>
    </row>
    <row r="289" spans="1:25" x14ac:dyDescent="0.25">
      <c r="A289" t="s">
        <v>866</v>
      </c>
      <c r="B289" s="19">
        <v>45437</v>
      </c>
      <c r="C289" t="s">
        <v>867</v>
      </c>
      <c r="D289" t="s">
        <v>868</v>
      </c>
      <c r="E289" t="s">
        <v>3</v>
      </c>
      <c r="F289">
        <v>55</v>
      </c>
      <c r="G289" t="s">
        <v>275</v>
      </c>
      <c r="H289" t="s">
        <v>276</v>
      </c>
      <c r="I289" t="s">
        <v>109</v>
      </c>
      <c r="J289" t="s">
        <v>110</v>
      </c>
      <c r="K289" t="s">
        <v>8</v>
      </c>
      <c r="L289">
        <v>1</v>
      </c>
      <c r="M289">
        <v>4000</v>
      </c>
      <c r="N289">
        <v>0.05</v>
      </c>
      <c r="O289">
        <v>3800</v>
      </c>
      <c r="P289">
        <v>2900</v>
      </c>
      <c r="Q289">
        <v>900</v>
      </c>
      <c r="R289" t="s">
        <v>26</v>
      </c>
      <c r="S289" t="s">
        <v>10</v>
      </c>
      <c r="T289">
        <v>2024</v>
      </c>
      <c r="U289">
        <v>5</v>
      </c>
      <c r="V289" t="s">
        <v>3865</v>
      </c>
      <c r="W289" t="s">
        <v>11</v>
      </c>
      <c r="X289" t="s">
        <v>12</v>
      </c>
      <c r="Y289">
        <v>23.68</v>
      </c>
    </row>
    <row r="290" spans="1:25" x14ac:dyDescent="0.25">
      <c r="A290" t="s">
        <v>869</v>
      </c>
      <c r="B290" s="19">
        <v>45529</v>
      </c>
      <c r="C290" t="s">
        <v>689</v>
      </c>
      <c r="D290" t="s">
        <v>690</v>
      </c>
      <c r="E290" t="s">
        <v>3</v>
      </c>
      <c r="F290">
        <v>44</v>
      </c>
      <c r="G290" t="s">
        <v>280</v>
      </c>
      <c r="H290" t="s">
        <v>270</v>
      </c>
      <c r="I290" t="s">
        <v>105</v>
      </c>
      <c r="J290" t="s">
        <v>106</v>
      </c>
      <c r="K290" t="s">
        <v>76</v>
      </c>
      <c r="L290">
        <v>2</v>
      </c>
      <c r="M290">
        <v>450</v>
      </c>
      <c r="N290">
        <v>0.1</v>
      </c>
      <c r="O290">
        <v>0</v>
      </c>
      <c r="P290">
        <v>660</v>
      </c>
      <c r="Q290">
        <v>0</v>
      </c>
      <c r="R290" t="s">
        <v>17</v>
      </c>
      <c r="S290" t="s">
        <v>291</v>
      </c>
      <c r="T290">
        <v>2024</v>
      </c>
      <c r="U290">
        <v>8</v>
      </c>
      <c r="V290" t="s">
        <v>3867</v>
      </c>
      <c r="W290" t="s">
        <v>33</v>
      </c>
      <c r="X290" t="s">
        <v>12</v>
      </c>
      <c r="Y290">
        <v>0</v>
      </c>
    </row>
    <row r="291" spans="1:25" x14ac:dyDescent="0.25">
      <c r="A291" t="s">
        <v>870</v>
      </c>
      <c r="B291" s="19">
        <v>45761</v>
      </c>
      <c r="C291" t="s">
        <v>650</v>
      </c>
      <c r="D291" t="s">
        <v>651</v>
      </c>
      <c r="E291" t="s">
        <v>3</v>
      </c>
      <c r="F291">
        <v>48</v>
      </c>
      <c r="G291" t="s">
        <v>317</v>
      </c>
      <c r="H291" t="s">
        <v>5</v>
      </c>
      <c r="I291" t="s">
        <v>65</v>
      </c>
      <c r="J291" t="s">
        <v>66</v>
      </c>
      <c r="K291" t="s">
        <v>25</v>
      </c>
      <c r="L291">
        <v>4</v>
      </c>
      <c r="M291">
        <v>2500</v>
      </c>
      <c r="N291">
        <v>0.2</v>
      </c>
      <c r="O291">
        <v>8000</v>
      </c>
      <c r="P291">
        <v>6400</v>
      </c>
      <c r="Q291">
        <v>1600</v>
      </c>
      <c r="R291" t="s">
        <v>17</v>
      </c>
      <c r="S291" t="s">
        <v>10</v>
      </c>
      <c r="T291">
        <v>2025</v>
      </c>
      <c r="U291">
        <v>4</v>
      </c>
      <c r="V291" t="s">
        <v>3871</v>
      </c>
      <c r="W291" t="s">
        <v>11</v>
      </c>
      <c r="X291" t="s">
        <v>27</v>
      </c>
      <c r="Y291">
        <v>20</v>
      </c>
    </row>
    <row r="292" spans="1:25" x14ac:dyDescent="0.25">
      <c r="A292" t="s">
        <v>871</v>
      </c>
      <c r="B292" s="19">
        <v>45944</v>
      </c>
      <c r="C292" t="s">
        <v>799</v>
      </c>
      <c r="D292" t="s">
        <v>43</v>
      </c>
      <c r="E292" t="s">
        <v>3</v>
      </c>
      <c r="F292">
        <v>28</v>
      </c>
      <c r="G292" t="s">
        <v>317</v>
      </c>
      <c r="H292" t="s">
        <v>5</v>
      </c>
      <c r="I292" t="s">
        <v>95</v>
      </c>
      <c r="J292" t="s">
        <v>96</v>
      </c>
      <c r="K292" t="s">
        <v>46</v>
      </c>
      <c r="L292">
        <v>1</v>
      </c>
      <c r="M292">
        <v>600</v>
      </c>
      <c r="N292">
        <v>0.1</v>
      </c>
      <c r="O292">
        <v>540</v>
      </c>
      <c r="P292">
        <v>380</v>
      </c>
      <c r="Q292">
        <v>160</v>
      </c>
      <c r="R292" t="s">
        <v>26</v>
      </c>
      <c r="S292" t="s">
        <v>10</v>
      </c>
      <c r="T292">
        <v>2025</v>
      </c>
      <c r="U292">
        <v>10</v>
      </c>
      <c r="V292" t="s">
        <v>3870</v>
      </c>
      <c r="W292" t="s">
        <v>40</v>
      </c>
      <c r="X292" t="s">
        <v>27</v>
      </c>
      <c r="Y292">
        <v>29.63</v>
      </c>
    </row>
    <row r="293" spans="1:25" x14ac:dyDescent="0.25">
      <c r="A293" t="s">
        <v>872</v>
      </c>
      <c r="B293" s="19">
        <v>45737</v>
      </c>
      <c r="C293" t="s">
        <v>873</v>
      </c>
      <c r="D293" t="s">
        <v>474</v>
      </c>
      <c r="E293" t="s">
        <v>16</v>
      </c>
      <c r="F293">
        <v>42</v>
      </c>
      <c r="G293" t="s">
        <v>295</v>
      </c>
      <c r="H293" t="s">
        <v>270</v>
      </c>
      <c r="I293" t="s">
        <v>6</v>
      </c>
      <c r="J293" t="s">
        <v>7</v>
      </c>
      <c r="K293" t="s">
        <v>8</v>
      </c>
      <c r="L293">
        <v>1</v>
      </c>
      <c r="M293">
        <v>7000</v>
      </c>
      <c r="N293">
        <v>0.05</v>
      </c>
      <c r="O293">
        <v>6650</v>
      </c>
      <c r="P293">
        <v>5200</v>
      </c>
      <c r="Q293">
        <v>1450</v>
      </c>
      <c r="R293" t="s">
        <v>98</v>
      </c>
      <c r="S293" t="s">
        <v>10</v>
      </c>
      <c r="T293">
        <v>2025</v>
      </c>
      <c r="U293">
        <v>3</v>
      </c>
      <c r="V293" t="s">
        <v>3864</v>
      </c>
      <c r="W293" t="s">
        <v>18</v>
      </c>
      <c r="X293" t="s">
        <v>19</v>
      </c>
      <c r="Y293">
        <v>21.8</v>
      </c>
    </row>
    <row r="294" spans="1:25" x14ac:dyDescent="0.25">
      <c r="A294" t="s">
        <v>874</v>
      </c>
      <c r="B294" s="19">
        <v>45559</v>
      </c>
      <c r="C294" t="s">
        <v>79</v>
      </c>
      <c r="D294" t="s">
        <v>80</v>
      </c>
      <c r="E294" t="s">
        <v>16</v>
      </c>
      <c r="F294">
        <v>35</v>
      </c>
      <c r="G294" t="s">
        <v>4</v>
      </c>
      <c r="H294" t="s">
        <v>5</v>
      </c>
      <c r="I294" t="s">
        <v>68</v>
      </c>
      <c r="J294" t="s">
        <v>69</v>
      </c>
      <c r="K294" t="s">
        <v>39</v>
      </c>
      <c r="L294">
        <v>1</v>
      </c>
      <c r="M294">
        <v>3500</v>
      </c>
      <c r="N294">
        <v>0.1</v>
      </c>
      <c r="O294">
        <v>3150</v>
      </c>
      <c r="P294">
        <v>2300</v>
      </c>
      <c r="Q294">
        <v>850</v>
      </c>
      <c r="R294" t="s">
        <v>77</v>
      </c>
      <c r="S294" t="s">
        <v>10</v>
      </c>
      <c r="T294">
        <v>2024</v>
      </c>
      <c r="U294">
        <v>9</v>
      </c>
      <c r="V294" t="s">
        <v>3873</v>
      </c>
      <c r="W294" t="s">
        <v>33</v>
      </c>
      <c r="X294" t="s">
        <v>12</v>
      </c>
      <c r="Y294">
        <v>26.98</v>
      </c>
    </row>
    <row r="295" spans="1:25" x14ac:dyDescent="0.25">
      <c r="A295" t="s">
        <v>875</v>
      </c>
      <c r="B295" s="19">
        <v>45626</v>
      </c>
      <c r="C295" t="s">
        <v>223</v>
      </c>
      <c r="D295" t="s">
        <v>224</v>
      </c>
      <c r="E295" t="s">
        <v>16</v>
      </c>
      <c r="F295">
        <v>34</v>
      </c>
      <c r="G295" t="s">
        <v>4</v>
      </c>
      <c r="H295" t="s">
        <v>5</v>
      </c>
      <c r="I295" t="s">
        <v>68</v>
      </c>
      <c r="J295" t="s">
        <v>69</v>
      </c>
      <c r="K295" t="s">
        <v>39</v>
      </c>
      <c r="L295">
        <v>1</v>
      </c>
      <c r="M295">
        <v>3500</v>
      </c>
      <c r="N295">
        <v>0.05</v>
      </c>
      <c r="O295">
        <v>3325</v>
      </c>
      <c r="P295">
        <v>2300</v>
      </c>
      <c r="Q295">
        <v>1025</v>
      </c>
      <c r="R295" t="s">
        <v>17</v>
      </c>
      <c r="S295" t="s">
        <v>10</v>
      </c>
      <c r="T295">
        <v>2024</v>
      </c>
      <c r="U295">
        <v>11</v>
      </c>
      <c r="V295" t="s">
        <v>3874</v>
      </c>
      <c r="W295" t="s">
        <v>40</v>
      </c>
      <c r="X295" t="s">
        <v>19</v>
      </c>
      <c r="Y295">
        <v>30.83</v>
      </c>
    </row>
    <row r="296" spans="1:25" x14ac:dyDescent="0.25">
      <c r="A296" t="s">
        <v>876</v>
      </c>
      <c r="B296" s="19">
        <v>45499</v>
      </c>
      <c r="C296" t="s">
        <v>861</v>
      </c>
      <c r="D296" t="s">
        <v>862</v>
      </c>
      <c r="E296" t="s">
        <v>3</v>
      </c>
      <c r="F296">
        <v>53</v>
      </c>
      <c r="G296" t="s">
        <v>317</v>
      </c>
      <c r="H296" t="s">
        <v>5</v>
      </c>
      <c r="I296" t="s">
        <v>176</v>
      </c>
      <c r="J296" t="s">
        <v>177</v>
      </c>
      <c r="K296" t="s">
        <v>25</v>
      </c>
      <c r="L296">
        <v>1</v>
      </c>
      <c r="M296">
        <v>22000</v>
      </c>
      <c r="N296">
        <v>0</v>
      </c>
      <c r="O296">
        <v>22000</v>
      </c>
      <c r="P296">
        <v>16500</v>
      </c>
      <c r="Q296">
        <v>5500</v>
      </c>
      <c r="R296" t="s">
        <v>9</v>
      </c>
      <c r="S296" t="s">
        <v>10</v>
      </c>
      <c r="T296">
        <v>2024</v>
      </c>
      <c r="U296">
        <v>7</v>
      </c>
      <c r="V296" t="s">
        <v>3866</v>
      </c>
      <c r="W296" t="s">
        <v>33</v>
      </c>
      <c r="X296" t="s">
        <v>12</v>
      </c>
      <c r="Y296">
        <v>25</v>
      </c>
    </row>
    <row r="297" spans="1:25" x14ac:dyDescent="0.25">
      <c r="A297" t="s">
        <v>877</v>
      </c>
      <c r="B297" s="19">
        <v>45451</v>
      </c>
      <c r="C297" t="s">
        <v>878</v>
      </c>
      <c r="D297" t="s">
        <v>468</v>
      </c>
      <c r="E297" t="s">
        <v>3</v>
      </c>
      <c r="F297">
        <v>40</v>
      </c>
      <c r="G297" t="s">
        <v>280</v>
      </c>
      <c r="H297" t="s">
        <v>270</v>
      </c>
      <c r="I297" t="s">
        <v>31</v>
      </c>
      <c r="J297" t="s">
        <v>32</v>
      </c>
      <c r="K297" t="s">
        <v>25</v>
      </c>
      <c r="L297">
        <v>1</v>
      </c>
      <c r="M297">
        <v>5000</v>
      </c>
      <c r="N297">
        <v>0.1</v>
      </c>
      <c r="O297">
        <v>4500</v>
      </c>
      <c r="P297">
        <v>3500</v>
      </c>
      <c r="Q297">
        <v>1000</v>
      </c>
      <c r="R297" t="s">
        <v>26</v>
      </c>
      <c r="S297" t="s">
        <v>10</v>
      </c>
      <c r="T297">
        <v>2024</v>
      </c>
      <c r="U297">
        <v>6</v>
      </c>
      <c r="V297" t="s">
        <v>3868</v>
      </c>
      <c r="W297" t="s">
        <v>11</v>
      </c>
      <c r="X297" t="s">
        <v>27</v>
      </c>
      <c r="Y297">
        <v>22.22</v>
      </c>
    </row>
    <row r="298" spans="1:25" x14ac:dyDescent="0.25">
      <c r="A298" t="s">
        <v>879</v>
      </c>
      <c r="B298" s="19">
        <v>45708</v>
      </c>
      <c r="C298" t="s">
        <v>365</v>
      </c>
      <c r="D298" t="s">
        <v>366</v>
      </c>
      <c r="E298" t="s">
        <v>16</v>
      </c>
      <c r="F298">
        <v>56</v>
      </c>
      <c r="G298" t="s">
        <v>295</v>
      </c>
      <c r="H298" t="s">
        <v>270</v>
      </c>
      <c r="I298" t="s">
        <v>31</v>
      </c>
      <c r="J298" t="s">
        <v>32</v>
      </c>
      <c r="K298" t="s">
        <v>25</v>
      </c>
      <c r="L298">
        <v>3</v>
      </c>
      <c r="M298">
        <v>5000</v>
      </c>
      <c r="N298">
        <v>0.1</v>
      </c>
      <c r="O298">
        <v>-13500</v>
      </c>
      <c r="P298">
        <v>10500</v>
      </c>
      <c r="Q298">
        <v>-3000</v>
      </c>
      <c r="R298" t="s">
        <v>17</v>
      </c>
      <c r="S298" t="s">
        <v>287</v>
      </c>
      <c r="T298">
        <v>2025</v>
      </c>
      <c r="U298">
        <v>2</v>
      </c>
      <c r="V298" t="s">
        <v>3869</v>
      </c>
      <c r="W298" t="s">
        <v>18</v>
      </c>
      <c r="X298" t="s">
        <v>27</v>
      </c>
      <c r="Y298">
        <v>22.22</v>
      </c>
    </row>
    <row r="299" spans="1:25" x14ac:dyDescent="0.25">
      <c r="A299" t="s">
        <v>880</v>
      </c>
      <c r="B299" s="19">
        <v>45504</v>
      </c>
      <c r="C299" t="s">
        <v>881</v>
      </c>
      <c r="D299" t="s">
        <v>101</v>
      </c>
      <c r="E299" t="s">
        <v>3</v>
      </c>
      <c r="F299">
        <v>44</v>
      </c>
      <c r="G299" t="s">
        <v>312</v>
      </c>
      <c r="H299" t="s">
        <v>276</v>
      </c>
      <c r="I299" t="s">
        <v>74</v>
      </c>
      <c r="J299" t="s">
        <v>75</v>
      </c>
      <c r="K299" t="s">
        <v>76</v>
      </c>
      <c r="L299">
        <v>4</v>
      </c>
      <c r="M299">
        <v>550</v>
      </c>
      <c r="N299">
        <v>0.15</v>
      </c>
      <c r="O299">
        <v>1870</v>
      </c>
      <c r="P299">
        <v>1800</v>
      </c>
      <c r="Q299">
        <v>70</v>
      </c>
      <c r="R299" t="s">
        <v>26</v>
      </c>
      <c r="S299" t="s">
        <v>10</v>
      </c>
      <c r="T299">
        <v>2024</v>
      </c>
      <c r="U299">
        <v>7</v>
      </c>
      <c r="V299" t="s">
        <v>3866</v>
      </c>
      <c r="W299" t="s">
        <v>33</v>
      </c>
      <c r="X299" t="s">
        <v>12</v>
      </c>
      <c r="Y299">
        <v>3.74</v>
      </c>
    </row>
    <row r="300" spans="1:25" x14ac:dyDescent="0.25">
      <c r="A300" t="s">
        <v>882</v>
      </c>
      <c r="B300" s="19">
        <v>45414</v>
      </c>
      <c r="C300" t="s">
        <v>1</v>
      </c>
      <c r="D300" t="s">
        <v>2</v>
      </c>
      <c r="E300" t="s">
        <v>3</v>
      </c>
      <c r="F300">
        <v>36</v>
      </c>
      <c r="G300" t="s">
        <v>4</v>
      </c>
      <c r="H300" t="s">
        <v>5</v>
      </c>
      <c r="I300" t="s">
        <v>65</v>
      </c>
      <c r="J300" t="s">
        <v>66</v>
      </c>
      <c r="K300" t="s">
        <v>25</v>
      </c>
      <c r="L300">
        <v>2</v>
      </c>
      <c r="M300">
        <v>2500</v>
      </c>
      <c r="N300">
        <v>0.1</v>
      </c>
      <c r="O300">
        <v>4500</v>
      </c>
      <c r="P300">
        <v>3200</v>
      </c>
      <c r="Q300">
        <v>1300</v>
      </c>
      <c r="R300" t="s">
        <v>26</v>
      </c>
      <c r="S300" t="s">
        <v>10</v>
      </c>
      <c r="T300">
        <v>2024</v>
      </c>
      <c r="U300">
        <v>5</v>
      </c>
      <c r="V300" t="s">
        <v>3865</v>
      </c>
      <c r="W300" t="s">
        <v>11</v>
      </c>
      <c r="X300" t="s">
        <v>12</v>
      </c>
      <c r="Y300">
        <v>28.89</v>
      </c>
    </row>
    <row r="301" spans="1:25" x14ac:dyDescent="0.25">
      <c r="A301" t="s">
        <v>883</v>
      </c>
      <c r="B301" s="19">
        <v>46013</v>
      </c>
      <c r="C301" t="s">
        <v>414</v>
      </c>
      <c r="D301" t="s">
        <v>326</v>
      </c>
      <c r="E301" t="s">
        <v>16</v>
      </c>
      <c r="F301">
        <v>53</v>
      </c>
      <c r="G301" t="s">
        <v>312</v>
      </c>
      <c r="H301" t="s">
        <v>276</v>
      </c>
      <c r="I301" t="s">
        <v>109</v>
      </c>
      <c r="J301" t="s">
        <v>110</v>
      </c>
      <c r="K301" t="s">
        <v>8</v>
      </c>
      <c r="L301">
        <v>1</v>
      </c>
      <c r="M301">
        <v>4000</v>
      </c>
      <c r="N301">
        <v>0</v>
      </c>
      <c r="O301">
        <v>4000</v>
      </c>
      <c r="P301">
        <v>2900</v>
      </c>
      <c r="Q301">
        <v>1100</v>
      </c>
      <c r="R301" t="s">
        <v>17</v>
      </c>
      <c r="S301" t="s">
        <v>10</v>
      </c>
      <c r="T301">
        <v>2025</v>
      </c>
      <c r="U301">
        <v>12</v>
      </c>
      <c r="V301" t="s">
        <v>3872</v>
      </c>
      <c r="W301" t="s">
        <v>40</v>
      </c>
      <c r="X301" t="s">
        <v>12</v>
      </c>
      <c r="Y301">
        <v>27.5</v>
      </c>
    </row>
    <row r="302" spans="1:25" x14ac:dyDescent="0.25">
      <c r="A302" t="s">
        <v>884</v>
      </c>
      <c r="B302" s="19">
        <v>45627</v>
      </c>
      <c r="C302" t="s">
        <v>500</v>
      </c>
      <c r="D302" t="s">
        <v>501</v>
      </c>
      <c r="E302" t="s">
        <v>16</v>
      </c>
      <c r="F302">
        <v>22</v>
      </c>
      <c r="G302" t="s">
        <v>339</v>
      </c>
      <c r="H302" t="s">
        <v>285</v>
      </c>
      <c r="I302" t="s">
        <v>176</v>
      </c>
      <c r="J302" t="s">
        <v>177</v>
      </c>
      <c r="K302" t="s">
        <v>25</v>
      </c>
      <c r="L302">
        <v>1</v>
      </c>
      <c r="M302">
        <v>22000</v>
      </c>
      <c r="N302">
        <v>0.1</v>
      </c>
      <c r="O302">
        <v>19800</v>
      </c>
      <c r="P302">
        <v>16500</v>
      </c>
      <c r="Q302">
        <v>3300</v>
      </c>
      <c r="R302" t="s">
        <v>26</v>
      </c>
      <c r="S302" t="s">
        <v>10</v>
      </c>
      <c r="T302">
        <v>2024</v>
      </c>
      <c r="U302">
        <v>12</v>
      </c>
      <c r="V302" t="s">
        <v>3872</v>
      </c>
      <c r="W302" t="s">
        <v>40</v>
      </c>
      <c r="X302" t="s">
        <v>27</v>
      </c>
      <c r="Y302">
        <v>16.670000000000002</v>
      </c>
    </row>
    <row r="303" spans="1:25" x14ac:dyDescent="0.25">
      <c r="A303" t="s">
        <v>885</v>
      </c>
      <c r="B303" s="19">
        <v>45656</v>
      </c>
      <c r="C303" t="s">
        <v>500</v>
      </c>
      <c r="D303" t="s">
        <v>501</v>
      </c>
      <c r="E303" t="s">
        <v>16</v>
      </c>
      <c r="F303">
        <v>22</v>
      </c>
      <c r="G303" t="s">
        <v>339</v>
      </c>
      <c r="H303" t="s">
        <v>285</v>
      </c>
      <c r="I303" t="s">
        <v>95</v>
      </c>
      <c r="J303" t="s">
        <v>96</v>
      </c>
      <c r="K303" t="s">
        <v>46</v>
      </c>
      <c r="L303">
        <v>2</v>
      </c>
      <c r="M303">
        <v>600</v>
      </c>
      <c r="N303">
        <v>0.05</v>
      </c>
      <c r="O303">
        <v>1140</v>
      </c>
      <c r="P303">
        <v>760</v>
      </c>
      <c r="Q303">
        <v>380</v>
      </c>
      <c r="R303" t="s">
        <v>17</v>
      </c>
      <c r="S303" t="s">
        <v>10</v>
      </c>
      <c r="T303">
        <v>2024</v>
      </c>
      <c r="U303">
        <v>12</v>
      </c>
      <c r="V303" t="s">
        <v>3872</v>
      </c>
      <c r="W303" t="s">
        <v>40</v>
      </c>
      <c r="X303" t="s">
        <v>27</v>
      </c>
      <c r="Y303">
        <v>33.33</v>
      </c>
    </row>
    <row r="304" spans="1:25" x14ac:dyDescent="0.25">
      <c r="A304" t="s">
        <v>886</v>
      </c>
      <c r="B304" s="19">
        <v>45558</v>
      </c>
      <c r="C304" t="s">
        <v>262</v>
      </c>
      <c r="D304" t="s">
        <v>101</v>
      </c>
      <c r="E304" t="s">
        <v>3</v>
      </c>
      <c r="F304">
        <v>56</v>
      </c>
      <c r="G304" t="s">
        <v>263</v>
      </c>
      <c r="H304" t="s">
        <v>5</v>
      </c>
      <c r="I304" t="s">
        <v>305</v>
      </c>
      <c r="J304" t="s">
        <v>306</v>
      </c>
      <c r="K304" t="s">
        <v>91</v>
      </c>
      <c r="L304">
        <v>1</v>
      </c>
      <c r="M304">
        <v>8500</v>
      </c>
      <c r="N304">
        <v>0.15</v>
      </c>
      <c r="O304">
        <v>7225</v>
      </c>
      <c r="P304">
        <v>6500</v>
      </c>
      <c r="Q304">
        <v>725</v>
      </c>
      <c r="R304" t="s">
        <v>26</v>
      </c>
      <c r="S304" t="s">
        <v>10</v>
      </c>
      <c r="T304">
        <v>2024</v>
      </c>
      <c r="U304">
        <v>9</v>
      </c>
      <c r="V304" t="s">
        <v>3873</v>
      </c>
      <c r="W304" t="s">
        <v>33</v>
      </c>
      <c r="X304" t="s">
        <v>27</v>
      </c>
      <c r="Y304">
        <v>10.029999999999999</v>
      </c>
    </row>
    <row r="305" spans="1:25" x14ac:dyDescent="0.25">
      <c r="A305" t="s">
        <v>887</v>
      </c>
      <c r="B305" s="19">
        <v>45755</v>
      </c>
      <c r="C305" t="s">
        <v>888</v>
      </c>
      <c r="D305" t="s">
        <v>889</v>
      </c>
      <c r="E305" t="s">
        <v>16</v>
      </c>
      <c r="F305">
        <v>31</v>
      </c>
      <c r="G305" t="s">
        <v>284</v>
      </c>
      <c r="H305" t="s">
        <v>285</v>
      </c>
      <c r="I305" t="s">
        <v>127</v>
      </c>
      <c r="J305" t="s">
        <v>128</v>
      </c>
      <c r="K305" t="s">
        <v>58</v>
      </c>
      <c r="L305">
        <v>4</v>
      </c>
      <c r="M305">
        <v>3000</v>
      </c>
      <c r="N305">
        <v>0</v>
      </c>
      <c r="O305">
        <v>12000</v>
      </c>
      <c r="P305">
        <v>8400</v>
      </c>
      <c r="Q305">
        <v>3600</v>
      </c>
      <c r="R305" t="s">
        <v>9</v>
      </c>
      <c r="S305" t="s">
        <v>10</v>
      </c>
      <c r="T305">
        <v>2025</v>
      </c>
      <c r="U305">
        <v>4</v>
      </c>
      <c r="V305" t="s">
        <v>3871</v>
      </c>
      <c r="W305" t="s">
        <v>11</v>
      </c>
      <c r="X305" t="s">
        <v>19</v>
      </c>
      <c r="Y305">
        <v>30</v>
      </c>
    </row>
    <row r="306" spans="1:25" x14ac:dyDescent="0.25">
      <c r="A306" t="s">
        <v>890</v>
      </c>
      <c r="B306" s="19">
        <v>45765</v>
      </c>
      <c r="C306" t="s">
        <v>543</v>
      </c>
      <c r="D306" t="s">
        <v>326</v>
      </c>
      <c r="E306" t="s">
        <v>3</v>
      </c>
      <c r="F306">
        <v>46</v>
      </c>
      <c r="G306" t="s">
        <v>317</v>
      </c>
      <c r="H306" t="s">
        <v>5</v>
      </c>
      <c r="I306" t="s">
        <v>31</v>
      </c>
      <c r="J306" t="s">
        <v>32</v>
      </c>
      <c r="K306" t="s">
        <v>25</v>
      </c>
      <c r="L306">
        <v>1</v>
      </c>
      <c r="M306">
        <v>5000</v>
      </c>
      <c r="N306">
        <v>0.1</v>
      </c>
      <c r="O306">
        <v>4500</v>
      </c>
      <c r="P306">
        <v>3500</v>
      </c>
      <c r="Q306">
        <v>1000</v>
      </c>
      <c r="R306" t="s">
        <v>77</v>
      </c>
      <c r="S306" t="s">
        <v>10</v>
      </c>
      <c r="T306">
        <v>2025</v>
      </c>
      <c r="U306">
        <v>4</v>
      </c>
      <c r="V306" t="s">
        <v>3871</v>
      </c>
      <c r="W306" t="s">
        <v>11</v>
      </c>
      <c r="X306" t="s">
        <v>12</v>
      </c>
      <c r="Y306">
        <v>22.22</v>
      </c>
    </row>
    <row r="307" spans="1:25" x14ac:dyDescent="0.25">
      <c r="A307" t="s">
        <v>891</v>
      </c>
      <c r="B307" s="19">
        <v>45304</v>
      </c>
      <c r="C307" t="s">
        <v>473</v>
      </c>
      <c r="D307" t="s">
        <v>474</v>
      </c>
      <c r="E307" t="s">
        <v>3</v>
      </c>
      <c r="F307">
        <v>58</v>
      </c>
      <c r="G307" t="s">
        <v>339</v>
      </c>
      <c r="H307" t="s">
        <v>285</v>
      </c>
      <c r="I307" t="s">
        <v>102</v>
      </c>
      <c r="J307" t="s">
        <v>103</v>
      </c>
      <c r="K307" t="s">
        <v>25</v>
      </c>
      <c r="L307">
        <v>3</v>
      </c>
      <c r="M307">
        <v>28000</v>
      </c>
      <c r="N307">
        <v>0.05</v>
      </c>
      <c r="O307">
        <v>-79800</v>
      </c>
      <c r="P307">
        <v>63000</v>
      </c>
      <c r="Q307">
        <v>-16800</v>
      </c>
      <c r="R307" t="s">
        <v>77</v>
      </c>
      <c r="S307" t="s">
        <v>287</v>
      </c>
      <c r="T307">
        <v>2024</v>
      </c>
      <c r="U307">
        <v>1</v>
      </c>
      <c r="V307" t="s">
        <v>3875</v>
      </c>
      <c r="W307" t="s">
        <v>18</v>
      </c>
      <c r="X307" t="s">
        <v>19</v>
      </c>
      <c r="Y307">
        <v>21.05</v>
      </c>
    </row>
    <row r="308" spans="1:25" x14ac:dyDescent="0.25">
      <c r="A308" t="s">
        <v>892</v>
      </c>
      <c r="B308" s="19">
        <v>45425</v>
      </c>
      <c r="C308" t="s">
        <v>893</v>
      </c>
      <c r="D308" t="s">
        <v>22</v>
      </c>
      <c r="E308" t="s">
        <v>3</v>
      </c>
      <c r="F308">
        <v>22</v>
      </c>
      <c r="G308" t="s">
        <v>284</v>
      </c>
      <c r="H308" t="s">
        <v>285</v>
      </c>
      <c r="I308" t="s">
        <v>186</v>
      </c>
      <c r="J308" t="s">
        <v>187</v>
      </c>
      <c r="K308" t="s">
        <v>91</v>
      </c>
      <c r="L308">
        <v>2</v>
      </c>
      <c r="M308">
        <v>12000</v>
      </c>
      <c r="N308">
        <v>0.1</v>
      </c>
      <c r="O308">
        <v>21600</v>
      </c>
      <c r="P308">
        <v>18000</v>
      </c>
      <c r="Q308">
        <v>3600</v>
      </c>
      <c r="R308" t="s">
        <v>77</v>
      </c>
      <c r="S308" t="s">
        <v>10</v>
      </c>
      <c r="T308">
        <v>2024</v>
      </c>
      <c r="U308">
        <v>5</v>
      </c>
      <c r="V308" t="s">
        <v>3865</v>
      </c>
      <c r="W308" t="s">
        <v>11</v>
      </c>
      <c r="X308" t="s">
        <v>12</v>
      </c>
      <c r="Y308">
        <v>16.670000000000002</v>
      </c>
    </row>
    <row r="309" spans="1:25" x14ac:dyDescent="0.25">
      <c r="A309" t="s">
        <v>894</v>
      </c>
      <c r="B309" s="19">
        <v>45937</v>
      </c>
      <c r="C309" t="s">
        <v>818</v>
      </c>
      <c r="D309" t="s">
        <v>819</v>
      </c>
      <c r="E309" t="s">
        <v>16</v>
      </c>
      <c r="F309">
        <v>37</v>
      </c>
      <c r="G309" t="s">
        <v>407</v>
      </c>
      <c r="H309" t="s">
        <v>285</v>
      </c>
      <c r="I309" t="s">
        <v>51</v>
      </c>
      <c r="J309" t="s">
        <v>52</v>
      </c>
      <c r="K309" t="s">
        <v>8</v>
      </c>
      <c r="L309">
        <v>1</v>
      </c>
      <c r="M309">
        <v>4500</v>
      </c>
      <c r="N309">
        <v>0.1</v>
      </c>
      <c r="O309">
        <v>4050</v>
      </c>
      <c r="P309">
        <v>3200</v>
      </c>
      <c r="Q309">
        <v>850</v>
      </c>
      <c r="R309" t="s">
        <v>26</v>
      </c>
      <c r="S309" t="s">
        <v>10</v>
      </c>
      <c r="T309">
        <v>2025</v>
      </c>
      <c r="U309">
        <v>10</v>
      </c>
      <c r="V309" t="s">
        <v>3870</v>
      </c>
      <c r="W309" t="s">
        <v>40</v>
      </c>
      <c r="X309" t="s">
        <v>12</v>
      </c>
      <c r="Y309">
        <v>20.99</v>
      </c>
    </row>
    <row r="310" spans="1:25" x14ac:dyDescent="0.25">
      <c r="A310" t="s">
        <v>895</v>
      </c>
      <c r="B310" s="19">
        <v>45368</v>
      </c>
      <c r="C310" t="s">
        <v>896</v>
      </c>
      <c r="D310" t="s">
        <v>460</v>
      </c>
      <c r="E310" t="s">
        <v>16</v>
      </c>
      <c r="F310">
        <v>21</v>
      </c>
      <c r="G310" t="s">
        <v>284</v>
      </c>
      <c r="H310" t="s">
        <v>285</v>
      </c>
      <c r="I310" t="s">
        <v>23</v>
      </c>
      <c r="J310" t="s">
        <v>24</v>
      </c>
      <c r="K310" t="s">
        <v>25</v>
      </c>
      <c r="L310">
        <v>1</v>
      </c>
      <c r="M310">
        <v>55000</v>
      </c>
      <c r="N310">
        <v>0.2</v>
      </c>
      <c r="O310">
        <v>44000</v>
      </c>
      <c r="P310">
        <v>40000</v>
      </c>
      <c r="Q310">
        <v>4000</v>
      </c>
      <c r="R310" t="s">
        <v>98</v>
      </c>
      <c r="S310" t="s">
        <v>10</v>
      </c>
      <c r="T310">
        <v>2024</v>
      </c>
      <c r="U310">
        <v>3</v>
      </c>
      <c r="V310" t="s">
        <v>3864</v>
      </c>
      <c r="W310" t="s">
        <v>18</v>
      </c>
      <c r="X310" t="s">
        <v>12</v>
      </c>
      <c r="Y310">
        <v>9.09</v>
      </c>
    </row>
    <row r="311" spans="1:25" x14ac:dyDescent="0.25">
      <c r="A311" t="s">
        <v>897</v>
      </c>
      <c r="B311" s="19">
        <v>45953</v>
      </c>
      <c r="C311" t="s">
        <v>556</v>
      </c>
      <c r="D311" t="s">
        <v>557</v>
      </c>
      <c r="E311" t="s">
        <v>16</v>
      </c>
      <c r="F311">
        <v>25</v>
      </c>
      <c r="G311" t="s">
        <v>269</v>
      </c>
      <c r="H311" t="s">
        <v>270</v>
      </c>
      <c r="I311" t="s">
        <v>74</v>
      </c>
      <c r="J311" t="s">
        <v>75</v>
      </c>
      <c r="K311" t="s">
        <v>76</v>
      </c>
      <c r="L311">
        <v>3</v>
      </c>
      <c r="M311">
        <v>550</v>
      </c>
      <c r="N311">
        <v>0.05</v>
      </c>
      <c r="O311">
        <v>1567.5</v>
      </c>
      <c r="P311">
        <v>1350</v>
      </c>
      <c r="Q311">
        <v>217.5</v>
      </c>
      <c r="R311" t="s">
        <v>77</v>
      </c>
      <c r="S311" t="s">
        <v>10</v>
      </c>
      <c r="T311">
        <v>2025</v>
      </c>
      <c r="U311">
        <v>10</v>
      </c>
      <c r="V311" t="s">
        <v>3870</v>
      </c>
      <c r="W311" t="s">
        <v>40</v>
      </c>
      <c r="X311" t="s">
        <v>12</v>
      </c>
      <c r="Y311">
        <v>13.88</v>
      </c>
    </row>
    <row r="312" spans="1:25" x14ac:dyDescent="0.25">
      <c r="A312" t="s">
        <v>898</v>
      </c>
      <c r="B312" s="19">
        <v>45631</v>
      </c>
      <c r="C312" t="s">
        <v>899</v>
      </c>
      <c r="D312" t="s">
        <v>167</v>
      </c>
      <c r="E312" t="s">
        <v>3</v>
      </c>
      <c r="F312">
        <v>35</v>
      </c>
      <c r="G312" t="s">
        <v>407</v>
      </c>
      <c r="H312" t="s">
        <v>285</v>
      </c>
      <c r="I312" t="s">
        <v>31</v>
      </c>
      <c r="J312" t="s">
        <v>32</v>
      </c>
      <c r="K312" t="s">
        <v>25</v>
      </c>
      <c r="L312">
        <v>3</v>
      </c>
      <c r="M312">
        <v>5000</v>
      </c>
      <c r="N312">
        <v>0</v>
      </c>
      <c r="O312">
        <v>15000</v>
      </c>
      <c r="P312">
        <v>10500</v>
      </c>
      <c r="Q312">
        <v>4500</v>
      </c>
      <c r="R312" t="s">
        <v>26</v>
      </c>
      <c r="S312" t="s">
        <v>10</v>
      </c>
      <c r="T312">
        <v>2024</v>
      </c>
      <c r="U312">
        <v>12</v>
      </c>
      <c r="V312" t="s">
        <v>3872</v>
      </c>
      <c r="W312" t="s">
        <v>40</v>
      </c>
      <c r="X312" t="s">
        <v>12</v>
      </c>
      <c r="Y312">
        <v>30</v>
      </c>
    </row>
    <row r="313" spans="1:25" x14ac:dyDescent="0.25">
      <c r="A313" t="s">
        <v>900</v>
      </c>
      <c r="B313" s="19">
        <v>45464</v>
      </c>
      <c r="C313" t="s">
        <v>535</v>
      </c>
      <c r="D313" t="s">
        <v>536</v>
      </c>
      <c r="E313" t="s">
        <v>3</v>
      </c>
      <c r="F313">
        <v>33</v>
      </c>
      <c r="G313" t="s">
        <v>339</v>
      </c>
      <c r="H313" t="s">
        <v>285</v>
      </c>
      <c r="I313" t="s">
        <v>81</v>
      </c>
      <c r="J313" t="s">
        <v>82</v>
      </c>
      <c r="K313" t="s">
        <v>58</v>
      </c>
      <c r="L313">
        <v>4</v>
      </c>
      <c r="M313">
        <v>3500</v>
      </c>
      <c r="N313">
        <v>0.1</v>
      </c>
      <c r="O313">
        <v>12600</v>
      </c>
      <c r="P313">
        <v>10000</v>
      </c>
      <c r="Q313">
        <v>2600</v>
      </c>
      <c r="R313" t="s">
        <v>17</v>
      </c>
      <c r="S313" t="s">
        <v>10</v>
      </c>
      <c r="T313">
        <v>2024</v>
      </c>
      <c r="U313">
        <v>6</v>
      </c>
      <c r="V313" t="s">
        <v>3868</v>
      </c>
      <c r="W313" t="s">
        <v>11</v>
      </c>
      <c r="X313" t="s">
        <v>12</v>
      </c>
      <c r="Y313">
        <v>20.63</v>
      </c>
    </row>
    <row r="314" spans="1:25" x14ac:dyDescent="0.25">
      <c r="A314" t="s">
        <v>20</v>
      </c>
      <c r="B314" s="19">
        <v>45800</v>
      </c>
      <c r="C314" t="s">
        <v>21</v>
      </c>
      <c r="D314" t="s">
        <v>22</v>
      </c>
      <c r="E314" t="s">
        <v>3</v>
      </c>
      <c r="F314">
        <v>39</v>
      </c>
      <c r="G314" t="s">
        <v>4</v>
      </c>
      <c r="H314" t="s">
        <v>5</v>
      </c>
      <c r="I314" t="s">
        <v>23</v>
      </c>
      <c r="J314" t="s">
        <v>24</v>
      </c>
      <c r="K314" t="s">
        <v>25</v>
      </c>
      <c r="L314">
        <v>1</v>
      </c>
      <c r="M314">
        <v>55000</v>
      </c>
      <c r="N314">
        <v>0.1</v>
      </c>
      <c r="O314">
        <v>49500</v>
      </c>
      <c r="P314">
        <v>40000</v>
      </c>
      <c r="Q314">
        <v>9500</v>
      </c>
      <c r="R314" t="s">
        <v>26</v>
      </c>
      <c r="S314" t="s">
        <v>10</v>
      </c>
      <c r="T314">
        <v>2025</v>
      </c>
      <c r="U314">
        <v>5</v>
      </c>
      <c r="V314" t="s">
        <v>3865</v>
      </c>
      <c r="W314" t="s">
        <v>11</v>
      </c>
      <c r="X314" t="s">
        <v>27</v>
      </c>
      <c r="Y314">
        <v>19.190000000000001</v>
      </c>
    </row>
    <row r="315" spans="1:25" x14ac:dyDescent="0.25">
      <c r="A315" t="s">
        <v>901</v>
      </c>
      <c r="B315" s="19">
        <v>45654</v>
      </c>
      <c r="C315" t="s">
        <v>356</v>
      </c>
      <c r="D315" t="s">
        <v>357</v>
      </c>
      <c r="E315" t="s">
        <v>16</v>
      </c>
      <c r="F315">
        <v>47</v>
      </c>
      <c r="G315" t="s">
        <v>339</v>
      </c>
      <c r="H315" t="s">
        <v>285</v>
      </c>
      <c r="I315" t="s">
        <v>186</v>
      </c>
      <c r="J315" t="s">
        <v>187</v>
      </c>
      <c r="K315" t="s">
        <v>91</v>
      </c>
      <c r="L315">
        <v>2</v>
      </c>
      <c r="M315">
        <v>12000</v>
      </c>
      <c r="N315">
        <v>0.25</v>
      </c>
      <c r="O315">
        <v>18000</v>
      </c>
      <c r="P315">
        <v>18000</v>
      </c>
      <c r="Q315">
        <v>0</v>
      </c>
      <c r="R315" t="s">
        <v>77</v>
      </c>
      <c r="S315" t="s">
        <v>10</v>
      </c>
      <c r="T315">
        <v>2024</v>
      </c>
      <c r="U315">
        <v>12</v>
      </c>
      <c r="V315" t="s">
        <v>3872</v>
      </c>
      <c r="W315" t="s">
        <v>40</v>
      </c>
      <c r="X315" t="s">
        <v>27</v>
      </c>
      <c r="Y315">
        <v>0</v>
      </c>
    </row>
    <row r="316" spans="1:25" x14ac:dyDescent="0.25">
      <c r="A316" t="s">
        <v>902</v>
      </c>
      <c r="B316" s="19">
        <v>45748</v>
      </c>
      <c r="C316" t="s">
        <v>903</v>
      </c>
      <c r="D316" t="s">
        <v>904</v>
      </c>
      <c r="E316" t="s">
        <v>3</v>
      </c>
      <c r="F316">
        <v>47</v>
      </c>
      <c r="G316" t="s">
        <v>275</v>
      </c>
      <c r="H316" t="s">
        <v>276</v>
      </c>
      <c r="I316" t="s">
        <v>176</v>
      </c>
      <c r="J316" t="s">
        <v>177</v>
      </c>
      <c r="K316" t="s">
        <v>25</v>
      </c>
      <c r="L316">
        <v>2</v>
      </c>
      <c r="M316">
        <v>22000</v>
      </c>
      <c r="N316">
        <v>0.05</v>
      </c>
      <c r="O316">
        <v>41800</v>
      </c>
      <c r="P316">
        <v>33000</v>
      </c>
      <c r="Q316">
        <v>8800</v>
      </c>
      <c r="R316" t="s">
        <v>26</v>
      </c>
      <c r="S316" t="s">
        <v>10</v>
      </c>
      <c r="T316">
        <v>2025</v>
      </c>
      <c r="U316">
        <v>4</v>
      </c>
      <c r="V316" t="s">
        <v>3871</v>
      </c>
      <c r="W316" t="s">
        <v>11</v>
      </c>
      <c r="X316" t="s">
        <v>12</v>
      </c>
      <c r="Y316">
        <v>21.05</v>
      </c>
    </row>
    <row r="317" spans="1:25" x14ac:dyDescent="0.25">
      <c r="A317" t="s">
        <v>905</v>
      </c>
      <c r="B317" s="19">
        <v>45543</v>
      </c>
      <c r="C317" t="s">
        <v>328</v>
      </c>
      <c r="D317" t="s">
        <v>329</v>
      </c>
      <c r="E317" t="s">
        <v>3</v>
      </c>
      <c r="F317">
        <v>36</v>
      </c>
      <c r="G317" t="s">
        <v>312</v>
      </c>
      <c r="H317" t="s">
        <v>276</v>
      </c>
      <c r="I317" t="s">
        <v>51</v>
      </c>
      <c r="J317" t="s">
        <v>52</v>
      </c>
      <c r="K317" t="s">
        <v>8</v>
      </c>
      <c r="L317">
        <v>1</v>
      </c>
      <c r="M317">
        <v>4500</v>
      </c>
      <c r="N317">
        <v>0.2</v>
      </c>
      <c r="O317">
        <v>3600</v>
      </c>
      <c r="P317">
        <v>3200</v>
      </c>
      <c r="Q317">
        <v>400</v>
      </c>
      <c r="R317" t="s">
        <v>26</v>
      </c>
      <c r="S317" t="s">
        <v>10</v>
      </c>
      <c r="T317">
        <v>2024</v>
      </c>
      <c r="U317">
        <v>9</v>
      </c>
      <c r="V317" t="s">
        <v>3873</v>
      </c>
      <c r="W317" t="s">
        <v>33</v>
      </c>
      <c r="X317" t="s">
        <v>12</v>
      </c>
      <c r="Y317">
        <v>11.11</v>
      </c>
    </row>
    <row r="318" spans="1:25" x14ac:dyDescent="0.25">
      <c r="A318" t="s">
        <v>906</v>
      </c>
      <c r="B318" s="19">
        <v>45855</v>
      </c>
      <c r="C318" t="s">
        <v>262</v>
      </c>
      <c r="D318" t="s">
        <v>101</v>
      </c>
      <c r="E318" t="s">
        <v>3</v>
      </c>
      <c r="F318">
        <v>56</v>
      </c>
      <c r="G318" t="s">
        <v>263</v>
      </c>
      <c r="H318" t="s">
        <v>5</v>
      </c>
      <c r="I318" t="s">
        <v>143</v>
      </c>
      <c r="J318" t="s">
        <v>144</v>
      </c>
      <c r="K318" t="s">
        <v>76</v>
      </c>
      <c r="L318">
        <v>2</v>
      </c>
      <c r="M318">
        <v>700</v>
      </c>
      <c r="N318">
        <v>0</v>
      </c>
      <c r="O318">
        <v>1400</v>
      </c>
      <c r="P318">
        <v>1140</v>
      </c>
      <c r="Q318">
        <v>260</v>
      </c>
      <c r="R318" t="s">
        <v>26</v>
      </c>
      <c r="S318" t="s">
        <v>10</v>
      </c>
      <c r="T318">
        <v>2025</v>
      </c>
      <c r="U318">
        <v>7</v>
      </c>
      <c r="V318" t="s">
        <v>3866</v>
      </c>
      <c r="W318" t="s">
        <v>33</v>
      </c>
      <c r="X318" t="s">
        <v>27</v>
      </c>
      <c r="Y318">
        <v>18.57</v>
      </c>
    </row>
    <row r="319" spans="1:25" x14ac:dyDescent="0.25">
      <c r="A319" t="s">
        <v>907</v>
      </c>
      <c r="B319" s="19">
        <v>45432</v>
      </c>
      <c r="C319" t="s">
        <v>391</v>
      </c>
      <c r="D319" t="s">
        <v>392</v>
      </c>
      <c r="E319" t="s">
        <v>3</v>
      </c>
      <c r="F319">
        <v>50</v>
      </c>
      <c r="G319" t="s">
        <v>263</v>
      </c>
      <c r="H319" t="s">
        <v>5</v>
      </c>
      <c r="I319" t="s">
        <v>44</v>
      </c>
      <c r="J319" t="s">
        <v>45</v>
      </c>
      <c r="K319" t="s">
        <v>46</v>
      </c>
      <c r="L319">
        <v>1</v>
      </c>
      <c r="M319">
        <v>2500</v>
      </c>
      <c r="N319">
        <v>0.05</v>
      </c>
      <c r="O319">
        <v>0</v>
      </c>
      <c r="P319">
        <v>1500</v>
      </c>
      <c r="Q319">
        <v>0</v>
      </c>
      <c r="R319" t="s">
        <v>26</v>
      </c>
      <c r="S319" t="s">
        <v>291</v>
      </c>
      <c r="T319">
        <v>2024</v>
      </c>
      <c r="U319">
        <v>5</v>
      </c>
      <c r="V319" t="s">
        <v>3865</v>
      </c>
      <c r="W319" t="s">
        <v>11</v>
      </c>
      <c r="X319" t="s">
        <v>27</v>
      </c>
      <c r="Y319">
        <v>0</v>
      </c>
    </row>
    <row r="320" spans="1:25" x14ac:dyDescent="0.25">
      <c r="A320" t="s">
        <v>908</v>
      </c>
      <c r="B320" s="19">
        <v>45830</v>
      </c>
      <c r="C320" t="s">
        <v>763</v>
      </c>
      <c r="D320" t="s">
        <v>207</v>
      </c>
      <c r="E320" t="s">
        <v>3</v>
      </c>
      <c r="F320">
        <v>50</v>
      </c>
      <c r="G320" t="s">
        <v>339</v>
      </c>
      <c r="H320" t="s">
        <v>285</v>
      </c>
      <c r="I320" t="s">
        <v>89</v>
      </c>
      <c r="J320" t="s">
        <v>90</v>
      </c>
      <c r="K320" t="s">
        <v>91</v>
      </c>
      <c r="L320">
        <v>2</v>
      </c>
      <c r="M320">
        <v>35000</v>
      </c>
      <c r="N320">
        <v>0.1</v>
      </c>
      <c r="O320">
        <v>63000</v>
      </c>
      <c r="P320">
        <v>54000</v>
      </c>
      <c r="Q320">
        <v>9000</v>
      </c>
      <c r="R320" t="s">
        <v>17</v>
      </c>
      <c r="S320" t="s">
        <v>10</v>
      </c>
      <c r="T320">
        <v>2025</v>
      </c>
      <c r="U320">
        <v>6</v>
      </c>
      <c r="V320" t="s">
        <v>3868</v>
      </c>
      <c r="W320" t="s">
        <v>11</v>
      </c>
      <c r="X320" t="s">
        <v>27</v>
      </c>
      <c r="Y320">
        <v>14.29</v>
      </c>
    </row>
    <row r="321" spans="1:25" x14ac:dyDescent="0.25">
      <c r="A321" t="s">
        <v>909</v>
      </c>
      <c r="B321" s="19">
        <v>45311</v>
      </c>
      <c r="C321" t="s">
        <v>705</v>
      </c>
      <c r="D321" t="s">
        <v>642</v>
      </c>
      <c r="E321" t="s">
        <v>16</v>
      </c>
      <c r="F321">
        <v>27</v>
      </c>
      <c r="G321" t="s">
        <v>280</v>
      </c>
      <c r="H321" t="s">
        <v>270</v>
      </c>
      <c r="I321" t="s">
        <v>95</v>
      </c>
      <c r="J321" t="s">
        <v>96</v>
      </c>
      <c r="K321" t="s">
        <v>46</v>
      </c>
      <c r="L321">
        <v>3</v>
      </c>
      <c r="M321">
        <v>600</v>
      </c>
      <c r="N321">
        <v>0.1</v>
      </c>
      <c r="O321">
        <v>1620</v>
      </c>
      <c r="P321">
        <v>1140</v>
      </c>
      <c r="Q321">
        <v>480</v>
      </c>
      <c r="R321" t="s">
        <v>9</v>
      </c>
      <c r="S321" t="s">
        <v>10</v>
      </c>
      <c r="T321">
        <v>2024</v>
      </c>
      <c r="U321">
        <v>1</v>
      </c>
      <c r="V321" t="s">
        <v>3875</v>
      </c>
      <c r="W321" t="s">
        <v>18</v>
      </c>
      <c r="X321" t="s">
        <v>27</v>
      </c>
      <c r="Y321">
        <v>29.63</v>
      </c>
    </row>
    <row r="322" spans="1:25" x14ac:dyDescent="0.25">
      <c r="A322" t="s">
        <v>910</v>
      </c>
      <c r="B322" s="19">
        <v>45849</v>
      </c>
      <c r="C322" t="s">
        <v>489</v>
      </c>
      <c r="D322" t="s">
        <v>490</v>
      </c>
      <c r="E322" t="s">
        <v>3</v>
      </c>
      <c r="F322">
        <v>26</v>
      </c>
      <c r="G322" t="s">
        <v>339</v>
      </c>
      <c r="H322" t="s">
        <v>285</v>
      </c>
      <c r="I322" t="s">
        <v>143</v>
      </c>
      <c r="J322" t="s">
        <v>144</v>
      </c>
      <c r="K322" t="s">
        <v>76</v>
      </c>
      <c r="L322">
        <v>3</v>
      </c>
      <c r="M322">
        <v>700</v>
      </c>
      <c r="N322">
        <v>0.1</v>
      </c>
      <c r="O322">
        <v>1890</v>
      </c>
      <c r="P322">
        <v>1710</v>
      </c>
      <c r="Q322">
        <v>180</v>
      </c>
      <c r="R322" t="s">
        <v>26</v>
      </c>
      <c r="S322" t="s">
        <v>10</v>
      </c>
      <c r="T322">
        <v>2025</v>
      </c>
      <c r="U322">
        <v>7</v>
      </c>
      <c r="V322" t="s">
        <v>3866</v>
      </c>
      <c r="W322" t="s">
        <v>33</v>
      </c>
      <c r="X322" t="s">
        <v>27</v>
      </c>
      <c r="Y322">
        <v>9.52</v>
      </c>
    </row>
    <row r="323" spans="1:25" x14ac:dyDescent="0.25">
      <c r="A323" t="s">
        <v>911</v>
      </c>
      <c r="B323" s="19">
        <v>45621</v>
      </c>
      <c r="C323" t="s">
        <v>912</v>
      </c>
      <c r="D323" t="s">
        <v>913</v>
      </c>
      <c r="E323" t="s">
        <v>3</v>
      </c>
      <c r="F323">
        <v>37</v>
      </c>
      <c r="G323" t="s">
        <v>339</v>
      </c>
      <c r="H323" t="s">
        <v>285</v>
      </c>
      <c r="I323" t="s">
        <v>95</v>
      </c>
      <c r="J323" t="s">
        <v>96</v>
      </c>
      <c r="K323" t="s">
        <v>46</v>
      </c>
      <c r="L323">
        <v>1</v>
      </c>
      <c r="M323">
        <v>600</v>
      </c>
      <c r="N323">
        <v>0.1</v>
      </c>
      <c r="O323">
        <v>540</v>
      </c>
      <c r="P323">
        <v>380</v>
      </c>
      <c r="Q323">
        <v>160</v>
      </c>
      <c r="R323" t="s">
        <v>26</v>
      </c>
      <c r="S323" t="s">
        <v>10</v>
      </c>
      <c r="T323">
        <v>2024</v>
      </c>
      <c r="U323">
        <v>11</v>
      </c>
      <c r="V323" t="s">
        <v>3874</v>
      </c>
      <c r="W323" t="s">
        <v>40</v>
      </c>
      <c r="X323" t="s">
        <v>27</v>
      </c>
      <c r="Y323">
        <v>29.63</v>
      </c>
    </row>
    <row r="324" spans="1:25" x14ac:dyDescent="0.25">
      <c r="A324" t="s">
        <v>914</v>
      </c>
      <c r="B324" s="19">
        <v>45903</v>
      </c>
      <c r="C324" t="s">
        <v>915</v>
      </c>
      <c r="D324" t="s">
        <v>916</v>
      </c>
      <c r="E324" t="s">
        <v>3</v>
      </c>
      <c r="F324">
        <v>43</v>
      </c>
      <c r="G324" t="s">
        <v>339</v>
      </c>
      <c r="H324" t="s">
        <v>285</v>
      </c>
      <c r="I324" t="s">
        <v>89</v>
      </c>
      <c r="J324" t="s">
        <v>90</v>
      </c>
      <c r="K324" t="s">
        <v>91</v>
      </c>
      <c r="L324">
        <v>3</v>
      </c>
      <c r="M324">
        <v>35000</v>
      </c>
      <c r="N324">
        <v>0.2</v>
      </c>
      <c r="O324">
        <v>84000</v>
      </c>
      <c r="P324">
        <v>81000</v>
      </c>
      <c r="Q324">
        <v>3000</v>
      </c>
      <c r="R324" t="s">
        <v>26</v>
      </c>
      <c r="S324" t="s">
        <v>10</v>
      </c>
      <c r="T324">
        <v>2025</v>
      </c>
      <c r="U324">
        <v>9</v>
      </c>
      <c r="V324" t="s">
        <v>3873</v>
      </c>
      <c r="W324" t="s">
        <v>33</v>
      </c>
      <c r="X324" t="s">
        <v>27</v>
      </c>
      <c r="Y324">
        <v>3.57</v>
      </c>
    </row>
    <row r="325" spans="1:25" x14ac:dyDescent="0.25">
      <c r="A325" t="s">
        <v>917</v>
      </c>
      <c r="B325" s="19">
        <v>45579</v>
      </c>
      <c r="C325" t="s">
        <v>647</v>
      </c>
      <c r="D325" t="s">
        <v>158</v>
      </c>
      <c r="E325" t="s">
        <v>16</v>
      </c>
      <c r="F325">
        <v>24</v>
      </c>
      <c r="G325" t="s">
        <v>275</v>
      </c>
      <c r="H325" t="s">
        <v>276</v>
      </c>
      <c r="I325" t="s">
        <v>102</v>
      </c>
      <c r="J325" t="s">
        <v>103</v>
      </c>
      <c r="K325" t="s">
        <v>25</v>
      </c>
      <c r="L325">
        <v>1</v>
      </c>
      <c r="M325">
        <v>28000</v>
      </c>
      <c r="N325">
        <v>0.1</v>
      </c>
      <c r="O325">
        <v>25200</v>
      </c>
      <c r="P325">
        <v>21000</v>
      </c>
      <c r="Q325">
        <v>4200</v>
      </c>
      <c r="R325" t="s">
        <v>77</v>
      </c>
      <c r="S325" t="s">
        <v>10</v>
      </c>
      <c r="T325">
        <v>2024</v>
      </c>
      <c r="U325">
        <v>10</v>
      </c>
      <c r="V325" t="s">
        <v>3870</v>
      </c>
      <c r="W325" t="s">
        <v>40</v>
      </c>
      <c r="X325" t="s">
        <v>19</v>
      </c>
      <c r="Y325">
        <v>16.670000000000002</v>
      </c>
    </row>
    <row r="326" spans="1:25" x14ac:dyDescent="0.25">
      <c r="A326" t="s">
        <v>918</v>
      </c>
      <c r="B326" s="19">
        <v>45658</v>
      </c>
      <c r="C326" t="s">
        <v>486</v>
      </c>
      <c r="D326" t="s">
        <v>487</v>
      </c>
      <c r="E326" t="s">
        <v>3</v>
      </c>
      <c r="F326">
        <v>59</v>
      </c>
      <c r="G326" t="s">
        <v>407</v>
      </c>
      <c r="H326" t="s">
        <v>285</v>
      </c>
      <c r="I326" t="s">
        <v>81</v>
      </c>
      <c r="J326" t="s">
        <v>82</v>
      </c>
      <c r="K326" t="s">
        <v>58</v>
      </c>
      <c r="L326">
        <v>1</v>
      </c>
      <c r="M326">
        <v>3500</v>
      </c>
      <c r="N326">
        <v>0</v>
      </c>
      <c r="O326">
        <v>-3500</v>
      </c>
      <c r="P326">
        <v>2500</v>
      </c>
      <c r="Q326">
        <v>-1000</v>
      </c>
      <c r="R326" t="s">
        <v>98</v>
      </c>
      <c r="S326" t="s">
        <v>287</v>
      </c>
      <c r="T326">
        <v>2025</v>
      </c>
      <c r="U326">
        <v>1</v>
      </c>
      <c r="V326" t="s">
        <v>3875</v>
      </c>
      <c r="W326" t="s">
        <v>18</v>
      </c>
      <c r="X326" t="s">
        <v>12</v>
      </c>
      <c r="Y326">
        <v>28.57</v>
      </c>
    </row>
    <row r="327" spans="1:25" x14ac:dyDescent="0.25">
      <c r="A327" t="s">
        <v>919</v>
      </c>
      <c r="B327" s="19">
        <v>45394</v>
      </c>
      <c r="C327" t="s">
        <v>517</v>
      </c>
      <c r="D327" t="s">
        <v>518</v>
      </c>
      <c r="E327" t="s">
        <v>16</v>
      </c>
      <c r="F327">
        <v>54</v>
      </c>
      <c r="G327" t="s">
        <v>284</v>
      </c>
      <c r="H327" t="s">
        <v>285</v>
      </c>
      <c r="I327" t="s">
        <v>89</v>
      </c>
      <c r="J327" t="s">
        <v>90</v>
      </c>
      <c r="K327" t="s">
        <v>91</v>
      </c>
      <c r="L327">
        <v>2</v>
      </c>
      <c r="M327">
        <v>35000</v>
      </c>
      <c r="N327">
        <v>0.1</v>
      </c>
      <c r="O327">
        <v>63000</v>
      </c>
      <c r="P327">
        <v>54000</v>
      </c>
      <c r="Q327">
        <v>9000</v>
      </c>
      <c r="R327" t="s">
        <v>9</v>
      </c>
      <c r="S327" t="s">
        <v>10</v>
      </c>
      <c r="T327">
        <v>2024</v>
      </c>
      <c r="U327">
        <v>4</v>
      </c>
      <c r="V327" t="s">
        <v>3871</v>
      </c>
      <c r="W327" t="s">
        <v>11</v>
      </c>
      <c r="X327" t="s">
        <v>27</v>
      </c>
      <c r="Y327">
        <v>14.29</v>
      </c>
    </row>
    <row r="328" spans="1:25" x14ac:dyDescent="0.25">
      <c r="A328" t="s">
        <v>920</v>
      </c>
      <c r="B328" s="19">
        <v>45349</v>
      </c>
      <c r="C328" t="s">
        <v>459</v>
      </c>
      <c r="D328" t="s">
        <v>460</v>
      </c>
      <c r="E328" t="s">
        <v>3</v>
      </c>
      <c r="F328">
        <v>31</v>
      </c>
      <c r="G328" t="s">
        <v>269</v>
      </c>
      <c r="H328" t="s">
        <v>270</v>
      </c>
      <c r="I328" t="s">
        <v>89</v>
      </c>
      <c r="J328" t="s">
        <v>90</v>
      </c>
      <c r="K328" t="s">
        <v>91</v>
      </c>
      <c r="L328">
        <v>2</v>
      </c>
      <c r="M328">
        <v>35000</v>
      </c>
      <c r="N328">
        <v>0.05</v>
      </c>
      <c r="O328">
        <v>-66500</v>
      </c>
      <c r="P328">
        <v>54000</v>
      </c>
      <c r="Q328">
        <v>-12500</v>
      </c>
      <c r="R328" t="s">
        <v>17</v>
      </c>
      <c r="S328" t="s">
        <v>287</v>
      </c>
      <c r="T328">
        <v>2024</v>
      </c>
      <c r="U328">
        <v>2</v>
      </c>
      <c r="V328" t="s">
        <v>3869</v>
      </c>
      <c r="W328" t="s">
        <v>18</v>
      </c>
      <c r="X328" t="s">
        <v>19</v>
      </c>
      <c r="Y328">
        <v>18.8</v>
      </c>
    </row>
    <row r="329" spans="1:25" x14ac:dyDescent="0.25">
      <c r="A329" t="s">
        <v>921</v>
      </c>
      <c r="B329" s="19">
        <v>45689</v>
      </c>
      <c r="C329" t="s">
        <v>356</v>
      </c>
      <c r="D329" t="s">
        <v>357</v>
      </c>
      <c r="E329" t="s">
        <v>16</v>
      </c>
      <c r="F329">
        <v>47</v>
      </c>
      <c r="G329" t="s">
        <v>339</v>
      </c>
      <c r="H329" t="s">
        <v>285</v>
      </c>
      <c r="I329" t="s">
        <v>264</v>
      </c>
      <c r="J329" t="s">
        <v>265</v>
      </c>
      <c r="K329" t="s">
        <v>46</v>
      </c>
      <c r="L329">
        <v>1</v>
      </c>
      <c r="M329">
        <v>800</v>
      </c>
      <c r="N329">
        <v>0.05</v>
      </c>
      <c r="O329">
        <v>-760</v>
      </c>
      <c r="P329">
        <v>500</v>
      </c>
      <c r="Q329">
        <v>-260</v>
      </c>
      <c r="R329" t="s">
        <v>77</v>
      </c>
      <c r="S329" t="s">
        <v>287</v>
      </c>
      <c r="T329">
        <v>2025</v>
      </c>
      <c r="U329">
        <v>2</v>
      </c>
      <c r="V329" t="s">
        <v>3869</v>
      </c>
      <c r="W329" t="s">
        <v>18</v>
      </c>
      <c r="X329" t="s">
        <v>27</v>
      </c>
      <c r="Y329">
        <v>34.21</v>
      </c>
    </row>
    <row r="330" spans="1:25" x14ac:dyDescent="0.25">
      <c r="A330" t="s">
        <v>922</v>
      </c>
      <c r="B330" s="19">
        <v>45469</v>
      </c>
      <c r="C330" t="s">
        <v>923</v>
      </c>
      <c r="D330" t="s">
        <v>924</v>
      </c>
      <c r="E330" t="s">
        <v>16</v>
      </c>
      <c r="F330">
        <v>45</v>
      </c>
      <c r="G330" t="s">
        <v>284</v>
      </c>
      <c r="H330" t="s">
        <v>285</v>
      </c>
      <c r="I330" t="s">
        <v>305</v>
      </c>
      <c r="J330" t="s">
        <v>306</v>
      </c>
      <c r="K330" t="s">
        <v>91</v>
      </c>
      <c r="L330">
        <v>1</v>
      </c>
      <c r="M330">
        <v>8500</v>
      </c>
      <c r="N330">
        <v>0.05</v>
      </c>
      <c r="O330">
        <v>8075</v>
      </c>
      <c r="P330">
        <v>6500</v>
      </c>
      <c r="Q330">
        <v>1575</v>
      </c>
      <c r="R330" t="s">
        <v>26</v>
      </c>
      <c r="S330" t="s">
        <v>10</v>
      </c>
      <c r="T330">
        <v>2024</v>
      </c>
      <c r="U330">
        <v>6</v>
      </c>
      <c r="V330" t="s">
        <v>3868</v>
      </c>
      <c r="W330" t="s">
        <v>11</v>
      </c>
      <c r="X330" t="s">
        <v>12</v>
      </c>
      <c r="Y330">
        <v>19.5</v>
      </c>
    </row>
    <row r="331" spans="1:25" x14ac:dyDescent="0.25">
      <c r="A331" t="s">
        <v>925</v>
      </c>
      <c r="B331" s="19">
        <v>46006</v>
      </c>
      <c r="C331" t="s">
        <v>707</v>
      </c>
      <c r="D331" t="s">
        <v>708</v>
      </c>
      <c r="E331" t="s">
        <v>3</v>
      </c>
      <c r="F331">
        <v>26</v>
      </c>
      <c r="G331" t="s">
        <v>295</v>
      </c>
      <c r="H331" t="s">
        <v>270</v>
      </c>
      <c r="I331" t="s">
        <v>264</v>
      </c>
      <c r="J331" t="s">
        <v>265</v>
      </c>
      <c r="K331" t="s">
        <v>46</v>
      </c>
      <c r="L331">
        <v>3</v>
      </c>
      <c r="M331">
        <v>800</v>
      </c>
      <c r="N331">
        <v>0.15</v>
      </c>
      <c r="O331">
        <v>2040</v>
      </c>
      <c r="P331">
        <v>1500</v>
      </c>
      <c r="Q331">
        <v>540</v>
      </c>
      <c r="R331" t="s">
        <v>77</v>
      </c>
      <c r="S331" t="s">
        <v>10</v>
      </c>
      <c r="T331">
        <v>2025</v>
      </c>
      <c r="U331">
        <v>12</v>
      </c>
      <c r="V331" t="s">
        <v>3872</v>
      </c>
      <c r="W331" t="s">
        <v>40</v>
      </c>
      <c r="X331" t="s">
        <v>27</v>
      </c>
      <c r="Y331">
        <v>26.47</v>
      </c>
    </row>
    <row r="332" spans="1:25" x14ac:dyDescent="0.25">
      <c r="A332" t="s">
        <v>926</v>
      </c>
      <c r="B332" s="19">
        <v>46009</v>
      </c>
      <c r="C332" t="s">
        <v>927</v>
      </c>
      <c r="D332" t="s">
        <v>928</v>
      </c>
      <c r="E332" t="s">
        <v>3</v>
      </c>
      <c r="F332">
        <v>51</v>
      </c>
      <c r="G332" t="s">
        <v>312</v>
      </c>
      <c r="H332" t="s">
        <v>276</v>
      </c>
      <c r="I332" t="s">
        <v>264</v>
      </c>
      <c r="J332" t="s">
        <v>265</v>
      </c>
      <c r="K332" t="s">
        <v>46</v>
      </c>
      <c r="L332">
        <v>1</v>
      </c>
      <c r="M332">
        <v>800</v>
      </c>
      <c r="N332">
        <v>0.2</v>
      </c>
      <c r="O332">
        <v>640</v>
      </c>
      <c r="P332">
        <v>500</v>
      </c>
      <c r="Q332">
        <v>140</v>
      </c>
      <c r="R332" t="s">
        <v>77</v>
      </c>
      <c r="S332" t="s">
        <v>10</v>
      </c>
      <c r="T332">
        <v>2025</v>
      </c>
      <c r="U332">
        <v>12</v>
      </c>
      <c r="V332" t="s">
        <v>3872</v>
      </c>
      <c r="W332" t="s">
        <v>40</v>
      </c>
      <c r="X332" t="s">
        <v>12</v>
      </c>
      <c r="Y332">
        <v>21.88</v>
      </c>
    </row>
    <row r="333" spans="1:25" x14ac:dyDescent="0.25">
      <c r="A333" t="s">
        <v>929</v>
      </c>
      <c r="B333" s="19">
        <v>45868</v>
      </c>
      <c r="C333" t="s">
        <v>930</v>
      </c>
      <c r="D333" t="s">
        <v>215</v>
      </c>
      <c r="E333" t="s">
        <v>16</v>
      </c>
      <c r="F333">
        <v>28</v>
      </c>
      <c r="G333" t="s">
        <v>284</v>
      </c>
      <c r="H333" t="s">
        <v>285</v>
      </c>
      <c r="I333" t="s">
        <v>186</v>
      </c>
      <c r="J333" t="s">
        <v>187</v>
      </c>
      <c r="K333" t="s">
        <v>91</v>
      </c>
      <c r="L333">
        <v>1</v>
      </c>
      <c r="M333">
        <v>12000</v>
      </c>
      <c r="N333">
        <v>0</v>
      </c>
      <c r="O333">
        <v>12000</v>
      </c>
      <c r="P333">
        <v>9000</v>
      </c>
      <c r="Q333">
        <v>3000</v>
      </c>
      <c r="R333" t="s">
        <v>77</v>
      </c>
      <c r="S333" t="s">
        <v>10</v>
      </c>
      <c r="T333">
        <v>2025</v>
      </c>
      <c r="U333">
        <v>7</v>
      </c>
      <c r="V333" t="s">
        <v>3866</v>
      </c>
      <c r="W333" t="s">
        <v>33</v>
      </c>
      <c r="X333" t="s">
        <v>19</v>
      </c>
      <c r="Y333">
        <v>25</v>
      </c>
    </row>
    <row r="334" spans="1:25" x14ac:dyDescent="0.25">
      <c r="A334" t="s">
        <v>931</v>
      </c>
      <c r="B334" s="19">
        <v>45796</v>
      </c>
      <c r="C334" t="s">
        <v>605</v>
      </c>
      <c r="D334" t="s">
        <v>606</v>
      </c>
      <c r="E334" t="s">
        <v>3</v>
      </c>
      <c r="F334">
        <v>36</v>
      </c>
      <c r="G334" t="s">
        <v>284</v>
      </c>
      <c r="H334" t="s">
        <v>285</v>
      </c>
      <c r="I334" t="s">
        <v>127</v>
      </c>
      <c r="J334" t="s">
        <v>128</v>
      </c>
      <c r="K334" t="s">
        <v>58</v>
      </c>
      <c r="L334">
        <v>3</v>
      </c>
      <c r="M334">
        <v>3000</v>
      </c>
      <c r="N334">
        <v>0.1</v>
      </c>
      <c r="O334">
        <v>8100</v>
      </c>
      <c r="P334">
        <v>6300</v>
      </c>
      <c r="Q334">
        <v>1800</v>
      </c>
      <c r="R334" t="s">
        <v>26</v>
      </c>
      <c r="S334" t="s">
        <v>10</v>
      </c>
      <c r="T334">
        <v>2025</v>
      </c>
      <c r="U334">
        <v>5</v>
      </c>
      <c r="V334" t="s">
        <v>3865</v>
      </c>
      <c r="W334" t="s">
        <v>11</v>
      </c>
      <c r="X334" t="s">
        <v>12</v>
      </c>
      <c r="Y334">
        <v>22.22</v>
      </c>
    </row>
    <row r="335" spans="1:25" x14ac:dyDescent="0.25">
      <c r="A335" t="s">
        <v>932</v>
      </c>
      <c r="B335" s="19">
        <v>45384</v>
      </c>
      <c r="C335" t="s">
        <v>316</v>
      </c>
      <c r="D335" t="s">
        <v>167</v>
      </c>
      <c r="E335" t="s">
        <v>3</v>
      </c>
      <c r="F335">
        <v>47</v>
      </c>
      <c r="G335" t="s">
        <v>317</v>
      </c>
      <c r="H335" t="s">
        <v>5</v>
      </c>
      <c r="I335" t="s">
        <v>102</v>
      </c>
      <c r="J335" t="s">
        <v>103</v>
      </c>
      <c r="K335" t="s">
        <v>25</v>
      </c>
      <c r="L335">
        <v>1</v>
      </c>
      <c r="M335">
        <v>28000</v>
      </c>
      <c r="N335">
        <v>0.15</v>
      </c>
      <c r="O335">
        <v>23800</v>
      </c>
      <c r="P335">
        <v>21000</v>
      </c>
      <c r="Q335">
        <v>2800</v>
      </c>
      <c r="R335" t="s">
        <v>26</v>
      </c>
      <c r="S335" t="s">
        <v>10</v>
      </c>
      <c r="T335">
        <v>2024</v>
      </c>
      <c r="U335">
        <v>4</v>
      </c>
      <c r="V335" t="s">
        <v>3871</v>
      </c>
      <c r="W335" t="s">
        <v>11</v>
      </c>
      <c r="X335" t="s">
        <v>27</v>
      </c>
      <c r="Y335">
        <v>11.76</v>
      </c>
    </row>
    <row r="336" spans="1:25" x14ac:dyDescent="0.25">
      <c r="A336" t="s">
        <v>933</v>
      </c>
      <c r="B336" s="19">
        <v>45831</v>
      </c>
      <c r="C336" t="s">
        <v>715</v>
      </c>
      <c r="D336" t="s">
        <v>448</v>
      </c>
      <c r="E336" t="s">
        <v>16</v>
      </c>
      <c r="F336">
        <v>38</v>
      </c>
      <c r="G336" t="s">
        <v>317</v>
      </c>
      <c r="H336" t="s">
        <v>5</v>
      </c>
      <c r="I336" t="s">
        <v>143</v>
      </c>
      <c r="J336" t="s">
        <v>144</v>
      </c>
      <c r="K336" t="s">
        <v>76</v>
      </c>
      <c r="L336">
        <v>2</v>
      </c>
      <c r="M336">
        <v>700</v>
      </c>
      <c r="N336">
        <v>0.1</v>
      </c>
      <c r="O336">
        <v>0</v>
      </c>
      <c r="P336">
        <v>1140</v>
      </c>
      <c r="Q336">
        <v>0</v>
      </c>
      <c r="R336" t="s">
        <v>26</v>
      </c>
      <c r="S336" t="s">
        <v>291</v>
      </c>
      <c r="T336">
        <v>2025</v>
      </c>
      <c r="U336">
        <v>6</v>
      </c>
      <c r="V336" t="s">
        <v>3868</v>
      </c>
      <c r="W336" t="s">
        <v>11</v>
      </c>
      <c r="X336" t="s">
        <v>27</v>
      </c>
      <c r="Y336">
        <v>0</v>
      </c>
    </row>
    <row r="337" spans="1:25" x14ac:dyDescent="0.25">
      <c r="A337" t="s">
        <v>934</v>
      </c>
      <c r="B337" s="19">
        <v>45498</v>
      </c>
      <c r="C337" t="s">
        <v>935</v>
      </c>
      <c r="D337" t="s">
        <v>936</v>
      </c>
      <c r="E337" t="s">
        <v>16</v>
      </c>
      <c r="F337">
        <v>52</v>
      </c>
      <c r="G337" t="s">
        <v>317</v>
      </c>
      <c r="H337" t="s">
        <v>5</v>
      </c>
      <c r="I337" t="s">
        <v>176</v>
      </c>
      <c r="J337" t="s">
        <v>177</v>
      </c>
      <c r="K337" t="s">
        <v>25</v>
      </c>
      <c r="L337">
        <v>1</v>
      </c>
      <c r="M337">
        <v>22000</v>
      </c>
      <c r="N337">
        <v>0.1</v>
      </c>
      <c r="O337">
        <v>19800</v>
      </c>
      <c r="P337">
        <v>16500</v>
      </c>
      <c r="Q337">
        <v>3300</v>
      </c>
      <c r="R337" t="s">
        <v>26</v>
      </c>
      <c r="S337" t="s">
        <v>10</v>
      </c>
      <c r="T337">
        <v>2024</v>
      </c>
      <c r="U337">
        <v>7</v>
      </c>
      <c r="V337" t="s">
        <v>3866</v>
      </c>
      <c r="W337" t="s">
        <v>33</v>
      </c>
      <c r="X337" t="s">
        <v>19</v>
      </c>
      <c r="Y337">
        <v>16.670000000000002</v>
      </c>
    </row>
    <row r="338" spans="1:25" x14ac:dyDescent="0.25">
      <c r="A338" t="s">
        <v>937</v>
      </c>
      <c r="B338" s="19">
        <v>45623</v>
      </c>
      <c r="C338" t="s">
        <v>938</v>
      </c>
      <c r="D338" t="s">
        <v>760</v>
      </c>
      <c r="E338" t="s">
        <v>16</v>
      </c>
      <c r="F338">
        <v>51</v>
      </c>
      <c r="G338" t="s">
        <v>339</v>
      </c>
      <c r="H338" t="s">
        <v>285</v>
      </c>
      <c r="I338" t="s">
        <v>102</v>
      </c>
      <c r="J338" t="s">
        <v>103</v>
      </c>
      <c r="K338" t="s">
        <v>25</v>
      </c>
      <c r="L338">
        <v>2</v>
      </c>
      <c r="M338">
        <v>28000</v>
      </c>
      <c r="N338">
        <v>0.15</v>
      </c>
      <c r="O338">
        <v>47600</v>
      </c>
      <c r="P338">
        <v>42000</v>
      </c>
      <c r="Q338">
        <v>5600</v>
      </c>
      <c r="R338" t="s">
        <v>26</v>
      </c>
      <c r="S338" t="s">
        <v>10</v>
      </c>
      <c r="T338">
        <v>2024</v>
      </c>
      <c r="U338">
        <v>11</v>
      </c>
      <c r="V338" t="s">
        <v>3874</v>
      </c>
      <c r="W338" t="s">
        <v>40</v>
      </c>
      <c r="X338" t="s">
        <v>27</v>
      </c>
      <c r="Y338">
        <v>11.76</v>
      </c>
    </row>
    <row r="339" spans="1:25" x14ac:dyDescent="0.25">
      <c r="A339" t="s">
        <v>939</v>
      </c>
      <c r="B339" s="19">
        <v>45437</v>
      </c>
      <c r="C339" t="s">
        <v>940</v>
      </c>
      <c r="D339" t="s">
        <v>941</v>
      </c>
      <c r="E339" t="s">
        <v>16</v>
      </c>
      <c r="F339">
        <v>45</v>
      </c>
      <c r="G339" t="s">
        <v>275</v>
      </c>
      <c r="H339" t="s">
        <v>276</v>
      </c>
      <c r="I339" t="s">
        <v>31</v>
      </c>
      <c r="J339" t="s">
        <v>32</v>
      </c>
      <c r="K339" t="s">
        <v>25</v>
      </c>
      <c r="L339">
        <v>2</v>
      </c>
      <c r="M339">
        <v>5000</v>
      </c>
      <c r="N339">
        <v>0.1</v>
      </c>
      <c r="O339">
        <v>9000</v>
      </c>
      <c r="P339">
        <v>7000</v>
      </c>
      <c r="Q339">
        <v>2000</v>
      </c>
      <c r="R339" t="s">
        <v>77</v>
      </c>
      <c r="S339" t="s">
        <v>10</v>
      </c>
      <c r="T339">
        <v>2024</v>
      </c>
      <c r="U339">
        <v>5</v>
      </c>
      <c r="V339" t="s">
        <v>3865</v>
      </c>
      <c r="W339" t="s">
        <v>11</v>
      </c>
      <c r="X339" t="s">
        <v>19</v>
      </c>
      <c r="Y339">
        <v>22.22</v>
      </c>
    </row>
    <row r="340" spans="1:25" x14ac:dyDescent="0.25">
      <c r="A340" t="s">
        <v>942</v>
      </c>
      <c r="B340" s="19">
        <v>45366</v>
      </c>
      <c r="C340" t="s">
        <v>943</v>
      </c>
      <c r="D340" t="s">
        <v>151</v>
      </c>
      <c r="E340" t="s">
        <v>3</v>
      </c>
      <c r="F340">
        <v>58</v>
      </c>
      <c r="G340" t="s">
        <v>275</v>
      </c>
      <c r="H340" t="s">
        <v>276</v>
      </c>
      <c r="I340" t="s">
        <v>264</v>
      </c>
      <c r="J340" t="s">
        <v>265</v>
      </c>
      <c r="K340" t="s">
        <v>46</v>
      </c>
      <c r="L340">
        <v>1</v>
      </c>
      <c r="M340">
        <v>800</v>
      </c>
      <c r="N340">
        <v>0.05</v>
      </c>
      <c r="O340">
        <v>760</v>
      </c>
      <c r="P340">
        <v>500</v>
      </c>
      <c r="Q340">
        <v>260</v>
      </c>
      <c r="R340" t="s">
        <v>9</v>
      </c>
      <c r="S340" t="s">
        <v>10</v>
      </c>
      <c r="T340">
        <v>2024</v>
      </c>
      <c r="U340">
        <v>3</v>
      </c>
      <c r="V340" t="s">
        <v>3864</v>
      </c>
      <c r="W340" t="s">
        <v>18</v>
      </c>
      <c r="X340" t="s">
        <v>19</v>
      </c>
      <c r="Y340">
        <v>34.21</v>
      </c>
    </row>
    <row r="341" spans="1:25" x14ac:dyDescent="0.25">
      <c r="A341" t="s">
        <v>28</v>
      </c>
      <c r="B341" s="19">
        <v>45892</v>
      </c>
      <c r="C341" t="s">
        <v>29</v>
      </c>
      <c r="D341" t="s">
        <v>30</v>
      </c>
      <c r="E341" t="s">
        <v>3</v>
      </c>
      <c r="F341">
        <v>24</v>
      </c>
      <c r="G341" t="s">
        <v>4</v>
      </c>
      <c r="H341" t="s">
        <v>5</v>
      </c>
      <c r="I341" t="s">
        <v>31</v>
      </c>
      <c r="J341" t="s">
        <v>32</v>
      </c>
      <c r="K341" t="s">
        <v>25</v>
      </c>
      <c r="L341">
        <v>2</v>
      </c>
      <c r="M341">
        <v>5000</v>
      </c>
      <c r="N341">
        <v>0.1</v>
      </c>
      <c r="O341">
        <v>9000</v>
      </c>
      <c r="P341">
        <v>7000</v>
      </c>
      <c r="Q341">
        <v>2000</v>
      </c>
      <c r="R341" t="s">
        <v>26</v>
      </c>
      <c r="S341" t="s">
        <v>10</v>
      </c>
      <c r="T341">
        <v>2025</v>
      </c>
      <c r="U341">
        <v>8</v>
      </c>
      <c r="V341" t="s">
        <v>3867</v>
      </c>
      <c r="W341" t="s">
        <v>33</v>
      </c>
      <c r="X341" t="s">
        <v>12</v>
      </c>
      <c r="Y341">
        <v>22.22</v>
      </c>
    </row>
    <row r="342" spans="1:25" x14ac:dyDescent="0.25">
      <c r="A342" t="s">
        <v>944</v>
      </c>
      <c r="B342" s="19">
        <v>45453</v>
      </c>
      <c r="C342" t="s">
        <v>945</v>
      </c>
      <c r="D342" t="s">
        <v>2</v>
      </c>
      <c r="E342" t="s">
        <v>3</v>
      </c>
      <c r="F342">
        <v>42</v>
      </c>
      <c r="G342" t="s">
        <v>407</v>
      </c>
      <c r="H342" t="s">
        <v>285</v>
      </c>
      <c r="I342" t="s">
        <v>44</v>
      </c>
      <c r="J342" t="s">
        <v>45</v>
      </c>
      <c r="K342" t="s">
        <v>46</v>
      </c>
      <c r="L342">
        <v>3</v>
      </c>
      <c r="M342">
        <v>2500</v>
      </c>
      <c r="N342">
        <v>0.05</v>
      </c>
      <c r="O342">
        <v>-7125</v>
      </c>
      <c r="P342">
        <v>4500</v>
      </c>
      <c r="Q342">
        <v>-2625</v>
      </c>
      <c r="R342" t="s">
        <v>9</v>
      </c>
      <c r="S342" t="s">
        <v>287</v>
      </c>
      <c r="T342">
        <v>2024</v>
      </c>
      <c r="U342">
        <v>6</v>
      </c>
      <c r="V342" t="s">
        <v>3868</v>
      </c>
      <c r="W342" t="s">
        <v>11</v>
      </c>
      <c r="X342" t="s">
        <v>12</v>
      </c>
      <c r="Y342">
        <v>36.840000000000003</v>
      </c>
    </row>
    <row r="343" spans="1:25" x14ac:dyDescent="0.25">
      <c r="A343" t="s">
        <v>946</v>
      </c>
      <c r="B343" s="19">
        <v>45956</v>
      </c>
      <c r="C343" t="s">
        <v>947</v>
      </c>
      <c r="D343" t="s">
        <v>948</v>
      </c>
      <c r="E343" t="s">
        <v>16</v>
      </c>
      <c r="F343">
        <v>33</v>
      </c>
      <c r="G343" t="s">
        <v>317</v>
      </c>
      <c r="H343" t="s">
        <v>5</v>
      </c>
      <c r="I343" t="s">
        <v>68</v>
      </c>
      <c r="J343" t="s">
        <v>69</v>
      </c>
      <c r="K343" t="s">
        <v>39</v>
      </c>
      <c r="L343">
        <v>1</v>
      </c>
      <c r="M343">
        <v>3500</v>
      </c>
      <c r="N343">
        <v>0.05</v>
      </c>
      <c r="O343">
        <v>-3325</v>
      </c>
      <c r="P343">
        <v>2300</v>
      </c>
      <c r="Q343">
        <v>-1025</v>
      </c>
      <c r="R343" t="s">
        <v>26</v>
      </c>
      <c r="S343" t="s">
        <v>287</v>
      </c>
      <c r="T343">
        <v>2025</v>
      </c>
      <c r="U343">
        <v>10</v>
      </c>
      <c r="V343" t="s">
        <v>3870</v>
      </c>
      <c r="W343" t="s">
        <v>40</v>
      </c>
      <c r="X343" t="s">
        <v>27</v>
      </c>
      <c r="Y343">
        <v>30.83</v>
      </c>
    </row>
    <row r="344" spans="1:25" x14ac:dyDescent="0.25">
      <c r="A344" t="s">
        <v>949</v>
      </c>
      <c r="B344" s="19">
        <v>46002</v>
      </c>
      <c r="C344" t="s">
        <v>950</v>
      </c>
      <c r="D344" t="s">
        <v>158</v>
      </c>
      <c r="E344" t="s">
        <v>16</v>
      </c>
      <c r="F344">
        <v>30</v>
      </c>
      <c r="G344" t="s">
        <v>263</v>
      </c>
      <c r="H344" t="s">
        <v>5</v>
      </c>
      <c r="I344" t="s">
        <v>56</v>
      </c>
      <c r="J344" t="s">
        <v>57</v>
      </c>
      <c r="K344" t="s">
        <v>58</v>
      </c>
      <c r="L344">
        <v>3</v>
      </c>
      <c r="M344">
        <v>1200</v>
      </c>
      <c r="N344">
        <v>0.1</v>
      </c>
      <c r="O344">
        <v>3240</v>
      </c>
      <c r="P344">
        <v>2400</v>
      </c>
      <c r="Q344">
        <v>840</v>
      </c>
      <c r="R344" t="s">
        <v>9</v>
      </c>
      <c r="S344" t="s">
        <v>10</v>
      </c>
      <c r="T344">
        <v>2025</v>
      </c>
      <c r="U344">
        <v>12</v>
      </c>
      <c r="V344" t="s">
        <v>3872</v>
      </c>
      <c r="W344" t="s">
        <v>40</v>
      </c>
      <c r="X344" t="s">
        <v>12</v>
      </c>
      <c r="Y344">
        <v>25.93</v>
      </c>
    </row>
    <row r="345" spans="1:25" x14ac:dyDescent="0.25">
      <c r="A345" t="s">
        <v>951</v>
      </c>
      <c r="B345" s="19">
        <v>45895</v>
      </c>
      <c r="C345" t="s">
        <v>391</v>
      </c>
      <c r="D345" t="s">
        <v>392</v>
      </c>
      <c r="E345" t="s">
        <v>3</v>
      </c>
      <c r="F345">
        <v>50</v>
      </c>
      <c r="G345" t="s">
        <v>263</v>
      </c>
      <c r="H345" t="s">
        <v>5</v>
      </c>
      <c r="I345" t="s">
        <v>305</v>
      </c>
      <c r="J345" t="s">
        <v>306</v>
      </c>
      <c r="K345" t="s">
        <v>91</v>
      </c>
      <c r="L345">
        <v>1</v>
      </c>
      <c r="M345">
        <v>8500</v>
      </c>
      <c r="N345">
        <v>0.15</v>
      </c>
      <c r="O345">
        <v>7225</v>
      </c>
      <c r="P345">
        <v>6500</v>
      </c>
      <c r="Q345">
        <v>725</v>
      </c>
      <c r="R345" t="s">
        <v>26</v>
      </c>
      <c r="S345" t="s">
        <v>10</v>
      </c>
      <c r="T345">
        <v>2025</v>
      </c>
      <c r="U345">
        <v>8</v>
      </c>
      <c r="V345" t="s">
        <v>3867</v>
      </c>
      <c r="W345" t="s">
        <v>33</v>
      </c>
      <c r="X345" t="s">
        <v>27</v>
      </c>
      <c r="Y345">
        <v>10.029999999999999</v>
      </c>
    </row>
    <row r="346" spans="1:25" x14ac:dyDescent="0.25">
      <c r="A346" t="s">
        <v>952</v>
      </c>
      <c r="B346" s="19">
        <v>45593</v>
      </c>
      <c r="C346" t="s">
        <v>953</v>
      </c>
      <c r="D346" t="s">
        <v>501</v>
      </c>
      <c r="E346" t="s">
        <v>16</v>
      </c>
      <c r="F346">
        <v>23</v>
      </c>
      <c r="G346" t="s">
        <v>312</v>
      </c>
      <c r="H346" t="s">
        <v>276</v>
      </c>
      <c r="I346" t="s">
        <v>176</v>
      </c>
      <c r="J346" t="s">
        <v>177</v>
      </c>
      <c r="K346" t="s">
        <v>25</v>
      </c>
      <c r="L346">
        <v>3</v>
      </c>
      <c r="M346">
        <v>22000</v>
      </c>
      <c r="N346">
        <v>0.2</v>
      </c>
      <c r="O346">
        <v>52800</v>
      </c>
      <c r="P346">
        <v>49500</v>
      </c>
      <c r="Q346">
        <v>3300</v>
      </c>
      <c r="R346" t="s">
        <v>26</v>
      </c>
      <c r="S346" t="s">
        <v>10</v>
      </c>
      <c r="T346">
        <v>2024</v>
      </c>
      <c r="U346">
        <v>10</v>
      </c>
      <c r="V346" t="s">
        <v>3870</v>
      </c>
      <c r="W346" t="s">
        <v>40</v>
      </c>
      <c r="X346" t="s">
        <v>27</v>
      </c>
      <c r="Y346">
        <v>6.25</v>
      </c>
    </row>
    <row r="347" spans="1:25" x14ac:dyDescent="0.25">
      <c r="A347" t="s">
        <v>954</v>
      </c>
      <c r="B347" s="19">
        <v>46010</v>
      </c>
      <c r="C347" t="s">
        <v>351</v>
      </c>
      <c r="D347" t="s">
        <v>352</v>
      </c>
      <c r="E347" t="s">
        <v>3</v>
      </c>
      <c r="F347">
        <v>54</v>
      </c>
      <c r="G347" t="s">
        <v>275</v>
      </c>
      <c r="H347" t="s">
        <v>276</v>
      </c>
      <c r="I347" t="s">
        <v>81</v>
      </c>
      <c r="J347" t="s">
        <v>82</v>
      </c>
      <c r="K347" t="s">
        <v>58</v>
      </c>
      <c r="L347">
        <v>4</v>
      </c>
      <c r="M347">
        <v>3500</v>
      </c>
      <c r="N347">
        <v>0.05</v>
      </c>
      <c r="O347">
        <v>-13300</v>
      </c>
      <c r="P347">
        <v>10000</v>
      </c>
      <c r="Q347">
        <v>-3300</v>
      </c>
      <c r="R347" t="s">
        <v>26</v>
      </c>
      <c r="S347" t="s">
        <v>287</v>
      </c>
      <c r="T347">
        <v>2025</v>
      </c>
      <c r="U347">
        <v>12</v>
      </c>
      <c r="V347" t="s">
        <v>3872</v>
      </c>
      <c r="W347" t="s">
        <v>40</v>
      </c>
      <c r="X347" t="s">
        <v>27</v>
      </c>
      <c r="Y347">
        <v>24.81</v>
      </c>
    </row>
    <row r="348" spans="1:25" x14ac:dyDescent="0.25">
      <c r="A348" t="s">
        <v>955</v>
      </c>
      <c r="B348" s="19">
        <v>45873</v>
      </c>
      <c r="C348" t="s">
        <v>947</v>
      </c>
      <c r="D348" t="s">
        <v>948</v>
      </c>
      <c r="E348" t="s">
        <v>16</v>
      </c>
      <c r="F348">
        <v>33</v>
      </c>
      <c r="G348" t="s">
        <v>317</v>
      </c>
      <c r="H348" t="s">
        <v>5</v>
      </c>
      <c r="I348" t="s">
        <v>102</v>
      </c>
      <c r="J348" t="s">
        <v>103</v>
      </c>
      <c r="K348" t="s">
        <v>25</v>
      </c>
      <c r="L348">
        <v>2</v>
      </c>
      <c r="M348">
        <v>28000</v>
      </c>
      <c r="N348">
        <v>0.15</v>
      </c>
      <c r="O348">
        <v>47600</v>
      </c>
      <c r="P348">
        <v>42000</v>
      </c>
      <c r="Q348">
        <v>5600</v>
      </c>
      <c r="R348" t="s">
        <v>26</v>
      </c>
      <c r="S348" t="s">
        <v>10</v>
      </c>
      <c r="T348">
        <v>2025</v>
      </c>
      <c r="U348">
        <v>8</v>
      </c>
      <c r="V348" t="s">
        <v>3867</v>
      </c>
      <c r="W348" t="s">
        <v>33</v>
      </c>
      <c r="X348" t="s">
        <v>27</v>
      </c>
      <c r="Y348">
        <v>11.76</v>
      </c>
    </row>
    <row r="349" spans="1:25" x14ac:dyDescent="0.25">
      <c r="A349" t="s">
        <v>956</v>
      </c>
      <c r="B349" s="19">
        <v>45918</v>
      </c>
      <c r="C349" t="s">
        <v>915</v>
      </c>
      <c r="D349" t="s">
        <v>916</v>
      </c>
      <c r="E349" t="s">
        <v>3</v>
      </c>
      <c r="F349">
        <v>43</v>
      </c>
      <c r="G349" t="s">
        <v>339</v>
      </c>
      <c r="H349" t="s">
        <v>285</v>
      </c>
      <c r="I349" t="s">
        <v>89</v>
      </c>
      <c r="J349" t="s">
        <v>90</v>
      </c>
      <c r="K349" t="s">
        <v>91</v>
      </c>
      <c r="L349">
        <v>3</v>
      </c>
      <c r="M349">
        <v>35000</v>
      </c>
      <c r="N349">
        <v>0.1</v>
      </c>
      <c r="O349">
        <v>94500</v>
      </c>
      <c r="P349">
        <v>81000</v>
      </c>
      <c r="Q349">
        <v>13500</v>
      </c>
      <c r="R349" t="s">
        <v>17</v>
      </c>
      <c r="S349" t="s">
        <v>10</v>
      </c>
      <c r="T349">
        <v>2025</v>
      </c>
      <c r="U349">
        <v>9</v>
      </c>
      <c r="V349" t="s">
        <v>3873</v>
      </c>
      <c r="W349" t="s">
        <v>33</v>
      </c>
      <c r="X349" t="s">
        <v>27</v>
      </c>
      <c r="Y349">
        <v>14.29</v>
      </c>
    </row>
    <row r="350" spans="1:25" x14ac:dyDescent="0.25">
      <c r="A350" t="s">
        <v>957</v>
      </c>
      <c r="B350" s="19">
        <v>45800</v>
      </c>
      <c r="C350" t="s">
        <v>348</v>
      </c>
      <c r="D350" t="s">
        <v>349</v>
      </c>
      <c r="E350" t="s">
        <v>16</v>
      </c>
      <c r="F350">
        <v>59</v>
      </c>
      <c r="G350" t="s">
        <v>263</v>
      </c>
      <c r="H350" t="s">
        <v>5</v>
      </c>
      <c r="I350" t="s">
        <v>176</v>
      </c>
      <c r="J350" t="s">
        <v>177</v>
      </c>
      <c r="K350" t="s">
        <v>25</v>
      </c>
      <c r="L350">
        <v>1</v>
      </c>
      <c r="M350">
        <v>22000</v>
      </c>
      <c r="N350">
        <v>0.15</v>
      </c>
      <c r="O350">
        <v>18700</v>
      </c>
      <c r="P350">
        <v>16500</v>
      </c>
      <c r="Q350">
        <v>2200</v>
      </c>
      <c r="R350" t="s">
        <v>26</v>
      </c>
      <c r="S350" t="s">
        <v>10</v>
      </c>
      <c r="T350">
        <v>2025</v>
      </c>
      <c r="U350">
        <v>5</v>
      </c>
      <c r="V350" t="s">
        <v>3865</v>
      </c>
      <c r="W350" t="s">
        <v>11</v>
      </c>
      <c r="X350" t="s">
        <v>12</v>
      </c>
      <c r="Y350">
        <v>11.76</v>
      </c>
    </row>
    <row r="351" spans="1:25" x14ac:dyDescent="0.25">
      <c r="A351" t="s">
        <v>958</v>
      </c>
      <c r="B351" s="19">
        <v>45647</v>
      </c>
      <c r="C351" t="s">
        <v>116</v>
      </c>
      <c r="D351" t="s">
        <v>117</v>
      </c>
      <c r="E351" t="s">
        <v>16</v>
      </c>
      <c r="F351">
        <v>42</v>
      </c>
      <c r="G351" t="s">
        <v>4</v>
      </c>
      <c r="H351" t="s">
        <v>5</v>
      </c>
      <c r="I351" t="s">
        <v>68</v>
      </c>
      <c r="J351" t="s">
        <v>69</v>
      </c>
      <c r="K351" t="s">
        <v>39</v>
      </c>
      <c r="L351">
        <v>2</v>
      </c>
      <c r="M351">
        <v>3500</v>
      </c>
      <c r="N351">
        <v>0.15</v>
      </c>
      <c r="O351">
        <v>0</v>
      </c>
      <c r="P351">
        <v>4600</v>
      </c>
      <c r="Q351">
        <v>0</v>
      </c>
      <c r="R351" t="s">
        <v>26</v>
      </c>
      <c r="S351" t="s">
        <v>291</v>
      </c>
      <c r="T351">
        <v>2024</v>
      </c>
      <c r="U351">
        <v>12</v>
      </c>
      <c r="V351" t="s">
        <v>3872</v>
      </c>
      <c r="W351" t="s">
        <v>40</v>
      </c>
      <c r="X351" t="s">
        <v>19</v>
      </c>
      <c r="Y351">
        <v>0</v>
      </c>
    </row>
    <row r="352" spans="1:25" x14ac:dyDescent="0.25">
      <c r="A352" t="s">
        <v>959</v>
      </c>
      <c r="B352" s="19">
        <v>45382</v>
      </c>
      <c r="C352" t="s">
        <v>912</v>
      </c>
      <c r="D352" t="s">
        <v>913</v>
      </c>
      <c r="E352" t="s">
        <v>3</v>
      </c>
      <c r="F352">
        <v>37</v>
      </c>
      <c r="G352" t="s">
        <v>339</v>
      </c>
      <c r="H352" t="s">
        <v>285</v>
      </c>
      <c r="I352" t="s">
        <v>109</v>
      </c>
      <c r="J352" t="s">
        <v>110</v>
      </c>
      <c r="K352" t="s">
        <v>8</v>
      </c>
      <c r="L352">
        <v>2</v>
      </c>
      <c r="M352">
        <v>4000</v>
      </c>
      <c r="N352">
        <v>0.05</v>
      </c>
      <c r="O352">
        <v>7600</v>
      </c>
      <c r="P352">
        <v>5800</v>
      </c>
      <c r="Q352">
        <v>1800</v>
      </c>
      <c r="R352" t="s">
        <v>9</v>
      </c>
      <c r="S352" t="s">
        <v>10</v>
      </c>
      <c r="T352">
        <v>2024</v>
      </c>
      <c r="U352">
        <v>3</v>
      </c>
      <c r="V352" t="s">
        <v>3864</v>
      </c>
      <c r="W352" t="s">
        <v>18</v>
      </c>
      <c r="X352" t="s">
        <v>27</v>
      </c>
      <c r="Y352">
        <v>23.68</v>
      </c>
    </row>
    <row r="353" spans="1:25" x14ac:dyDescent="0.25">
      <c r="A353" t="s">
        <v>960</v>
      </c>
      <c r="B353" s="19">
        <v>45635</v>
      </c>
      <c r="C353" t="s">
        <v>961</v>
      </c>
      <c r="D353" t="s">
        <v>962</v>
      </c>
      <c r="E353" t="s">
        <v>16</v>
      </c>
      <c r="F353">
        <v>48</v>
      </c>
      <c r="G353" t="s">
        <v>407</v>
      </c>
      <c r="H353" t="s">
        <v>285</v>
      </c>
      <c r="I353" t="s">
        <v>74</v>
      </c>
      <c r="J353" t="s">
        <v>75</v>
      </c>
      <c r="K353" t="s">
        <v>76</v>
      </c>
      <c r="L353">
        <v>4</v>
      </c>
      <c r="M353">
        <v>550</v>
      </c>
      <c r="N353">
        <v>0.1</v>
      </c>
      <c r="O353">
        <v>1980</v>
      </c>
      <c r="P353">
        <v>1800</v>
      </c>
      <c r="Q353">
        <v>180</v>
      </c>
      <c r="R353" t="s">
        <v>26</v>
      </c>
      <c r="S353" t="s">
        <v>10</v>
      </c>
      <c r="T353">
        <v>2024</v>
      </c>
      <c r="U353">
        <v>12</v>
      </c>
      <c r="V353" t="s">
        <v>3872</v>
      </c>
      <c r="W353" t="s">
        <v>40</v>
      </c>
      <c r="X353" t="s">
        <v>27</v>
      </c>
      <c r="Y353">
        <v>9.09</v>
      </c>
    </row>
    <row r="354" spans="1:25" x14ac:dyDescent="0.25">
      <c r="A354" t="s">
        <v>963</v>
      </c>
      <c r="B354" s="19">
        <v>46001</v>
      </c>
      <c r="C354" t="s">
        <v>964</v>
      </c>
      <c r="D354" t="s">
        <v>965</v>
      </c>
      <c r="E354" t="s">
        <v>16</v>
      </c>
      <c r="F354">
        <v>51</v>
      </c>
      <c r="G354" t="s">
        <v>339</v>
      </c>
      <c r="H354" t="s">
        <v>285</v>
      </c>
      <c r="I354" t="s">
        <v>65</v>
      </c>
      <c r="J354" t="s">
        <v>66</v>
      </c>
      <c r="K354" t="s">
        <v>25</v>
      </c>
      <c r="L354">
        <v>1</v>
      </c>
      <c r="M354">
        <v>2500</v>
      </c>
      <c r="N354">
        <v>0.1</v>
      </c>
      <c r="O354">
        <v>2250</v>
      </c>
      <c r="P354">
        <v>1600</v>
      </c>
      <c r="Q354">
        <v>650</v>
      </c>
      <c r="R354" t="s">
        <v>26</v>
      </c>
      <c r="S354" t="s">
        <v>10</v>
      </c>
      <c r="T354">
        <v>2025</v>
      </c>
      <c r="U354">
        <v>12</v>
      </c>
      <c r="V354" t="s">
        <v>3872</v>
      </c>
      <c r="W354" t="s">
        <v>40</v>
      </c>
      <c r="X354" t="s">
        <v>27</v>
      </c>
      <c r="Y354">
        <v>28.89</v>
      </c>
    </row>
    <row r="355" spans="1:25" x14ac:dyDescent="0.25">
      <c r="A355" t="s">
        <v>966</v>
      </c>
      <c r="B355" s="19">
        <v>45293</v>
      </c>
      <c r="C355" t="s">
        <v>715</v>
      </c>
      <c r="D355" t="s">
        <v>448</v>
      </c>
      <c r="E355" t="s">
        <v>16</v>
      </c>
      <c r="F355">
        <v>38</v>
      </c>
      <c r="G355" t="s">
        <v>317</v>
      </c>
      <c r="H355" t="s">
        <v>5</v>
      </c>
      <c r="I355" t="s">
        <v>102</v>
      </c>
      <c r="J355" t="s">
        <v>103</v>
      </c>
      <c r="K355" t="s">
        <v>25</v>
      </c>
      <c r="L355">
        <v>1</v>
      </c>
      <c r="M355">
        <v>28000</v>
      </c>
      <c r="N355">
        <v>0.1</v>
      </c>
      <c r="O355">
        <v>25200</v>
      </c>
      <c r="P355">
        <v>21000</v>
      </c>
      <c r="Q355">
        <v>4200</v>
      </c>
      <c r="R355" t="s">
        <v>26</v>
      </c>
      <c r="S355" t="s">
        <v>10</v>
      </c>
      <c r="T355">
        <v>2024</v>
      </c>
      <c r="U355">
        <v>1</v>
      </c>
      <c r="V355" t="s">
        <v>3875</v>
      </c>
      <c r="W355" t="s">
        <v>18</v>
      </c>
      <c r="X355" t="s">
        <v>27</v>
      </c>
      <c r="Y355">
        <v>16.670000000000002</v>
      </c>
    </row>
    <row r="356" spans="1:25" x14ac:dyDescent="0.25">
      <c r="A356" t="s">
        <v>967</v>
      </c>
      <c r="B356" s="19">
        <v>45462</v>
      </c>
      <c r="C356" t="s">
        <v>968</v>
      </c>
      <c r="D356" t="s">
        <v>969</v>
      </c>
      <c r="E356" t="s">
        <v>3</v>
      </c>
      <c r="F356">
        <v>23</v>
      </c>
      <c r="G356" t="s">
        <v>317</v>
      </c>
      <c r="H356" t="s">
        <v>5</v>
      </c>
      <c r="I356" t="s">
        <v>44</v>
      </c>
      <c r="J356" t="s">
        <v>45</v>
      </c>
      <c r="K356" t="s">
        <v>46</v>
      </c>
      <c r="L356">
        <v>2</v>
      </c>
      <c r="M356">
        <v>2500</v>
      </c>
      <c r="N356">
        <v>0.05</v>
      </c>
      <c r="O356">
        <v>4750</v>
      </c>
      <c r="P356">
        <v>3000</v>
      </c>
      <c r="Q356">
        <v>1750</v>
      </c>
      <c r="R356" t="s">
        <v>17</v>
      </c>
      <c r="S356" t="s">
        <v>10</v>
      </c>
      <c r="T356">
        <v>2024</v>
      </c>
      <c r="U356">
        <v>6</v>
      </c>
      <c r="V356" t="s">
        <v>3868</v>
      </c>
      <c r="W356" t="s">
        <v>11</v>
      </c>
      <c r="X356" t="s">
        <v>19</v>
      </c>
      <c r="Y356">
        <v>36.840000000000003</v>
      </c>
    </row>
    <row r="357" spans="1:25" x14ac:dyDescent="0.25">
      <c r="A357" t="s">
        <v>970</v>
      </c>
      <c r="B357" s="19">
        <v>45851</v>
      </c>
      <c r="C357" t="s">
        <v>971</v>
      </c>
      <c r="D357" t="s">
        <v>972</v>
      </c>
      <c r="E357" t="s">
        <v>16</v>
      </c>
      <c r="F357">
        <v>26</v>
      </c>
      <c r="G357" t="s">
        <v>295</v>
      </c>
      <c r="H357" t="s">
        <v>270</v>
      </c>
      <c r="I357" t="s">
        <v>95</v>
      </c>
      <c r="J357" t="s">
        <v>96</v>
      </c>
      <c r="K357" t="s">
        <v>46</v>
      </c>
      <c r="L357">
        <v>2</v>
      </c>
      <c r="M357">
        <v>600</v>
      </c>
      <c r="N357">
        <v>0.15</v>
      </c>
      <c r="O357">
        <v>1020</v>
      </c>
      <c r="P357">
        <v>760</v>
      </c>
      <c r="Q357">
        <v>260</v>
      </c>
      <c r="R357" t="s">
        <v>26</v>
      </c>
      <c r="S357" t="s">
        <v>10</v>
      </c>
      <c r="T357">
        <v>2025</v>
      </c>
      <c r="U357">
        <v>7</v>
      </c>
      <c r="V357" t="s">
        <v>3866</v>
      </c>
      <c r="W357" t="s">
        <v>33</v>
      </c>
      <c r="X357" t="s">
        <v>19</v>
      </c>
      <c r="Y357">
        <v>25.49</v>
      </c>
    </row>
    <row r="358" spans="1:25" x14ac:dyDescent="0.25">
      <c r="A358" t="s">
        <v>973</v>
      </c>
      <c r="B358" s="19">
        <v>45883</v>
      </c>
      <c r="C358" t="s">
        <v>434</v>
      </c>
      <c r="D358" t="s">
        <v>435</v>
      </c>
      <c r="E358" t="s">
        <v>16</v>
      </c>
      <c r="F358">
        <v>26</v>
      </c>
      <c r="G358" t="s">
        <v>280</v>
      </c>
      <c r="H358" t="s">
        <v>270</v>
      </c>
      <c r="I358" t="s">
        <v>51</v>
      </c>
      <c r="J358" t="s">
        <v>52</v>
      </c>
      <c r="K358" t="s">
        <v>8</v>
      </c>
      <c r="L358">
        <v>1</v>
      </c>
      <c r="M358">
        <v>4500</v>
      </c>
      <c r="N358">
        <v>0</v>
      </c>
      <c r="O358">
        <v>4500</v>
      </c>
      <c r="P358">
        <v>3200</v>
      </c>
      <c r="Q358">
        <v>1300</v>
      </c>
      <c r="R358" t="s">
        <v>9</v>
      </c>
      <c r="S358" t="s">
        <v>10</v>
      </c>
      <c r="T358">
        <v>2025</v>
      </c>
      <c r="U358">
        <v>8</v>
      </c>
      <c r="V358" t="s">
        <v>3867</v>
      </c>
      <c r="W358" t="s">
        <v>33</v>
      </c>
      <c r="X358" t="s">
        <v>27</v>
      </c>
      <c r="Y358">
        <v>28.89</v>
      </c>
    </row>
    <row r="359" spans="1:25" x14ac:dyDescent="0.25">
      <c r="A359" t="s">
        <v>974</v>
      </c>
      <c r="B359" s="19">
        <v>45754</v>
      </c>
      <c r="C359" t="s">
        <v>899</v>
      </c>
      <c r="D359" t="s">
        <v>167</v>
      </c>
      <c r="E359" t="s">
        <v>3</v>
      </c>
      <c r="F359">
        <v>35</v>
      </c>
      <c r="G359" t="s">
        <v>407</v>
      </c>
      <c r="H359" t="s">
        <v>285</v>
      </c>
      <c r="I359" t="s">
        <v>65</v>
      </c>
      <c r="J359" t="s">
        <v>66</v>
      </c>
      <c r="K359" t="s">
        <v>25</v>
      </c>
      <c r="L359">
        <v>1</v>
      </c>
      <c r="M359">
        <v>2500</v>
      </c>
      <c r="N359">
        <v>0.15</v>
      </c>
      <c r="O359">
        <v>2125</v>
      </c>
      <c r="P359">
        <v>1600</v>
      </c>
      <c r="Q359">
        <v>525</v>
      </c>
      <c r="R359" t="s">
        <v>9</v>
      </c>
      <c r="S359" t="s">
        <v>10</v>
      </c>
      <c r="T359">
        <v>2025</v>
      </c>
      <c r="U359">
        <v>4</v>
      </c>
      <c r="V359" t="s">
        <v>3871</v>
      </c>
      <c r="W359" t="s">
        <v>11</v>
      </c>
      <c r="X359" t="s">
        <v>12</v>
      </c>
      <c r="Y359">
        <v>24.71</v>
      </c>
    </row>
    <row r="360" spans="1:25" x14ac:dyDescent="0.25">
      <c r="A360" t="s">
        <v>975</v>
      </c>
      <c r="B360" s="19">
        <v>45312</v>
      </c>
      <c r="C360" t="s">
        <v>575</v>
      </c>
      <c r="D360" t="s">
        <v>557</v>
      </c>
      <c r="E360" t="s">
        <v>3</v>
      </c>
      <c r="F360">
        <v>20</v>
      </c>
      <c r="G360" t="s">
        <v>339</v>
      </c>
      <c r="H360" t="s">
        <v>285</v>
      </c>
      <c r="I360" t="s">
        <v>68</v>
      </c>
      <c r="J360" t="s">
        <v>69</v>
      </c>
      <c r="K360" t="s">
        <v>39</v>
      </c>
      <c r="L360">
        <v>2</v>
      </c>
      <c r="M360">
        <v>3500</v>
      </c>
      <c r="N360">
        <v>0.05</v>
      </c>
      <c r="O360">
        <v>6650</v>
      </c>
      <c r="P360">
        <v>4600</v>
      </c>
      <c r="Q360">
        <v>2050</v>
      </c>
      <c r="R360" t="s">
        <v>26</v>
      </c>
      <c r="S360" t="s">
        <v>10</v>
      </c>
      <c r="T360">
        <v>2024</v>
      </c>
      <c r="U360">
        <v>1</v>
      </c>
      <c r="V360" t="s">
        <v>3875</v>
      </c>
      <c r="W360" t="s">
        <v>18</v>
      </c>
      <c r="X360" t="s">
        <v>27</v>
      </c>
      <c r="Y360">
        <v>30.83</v>
      </c>
    </row>
    <row r="361" spans="1:25" x14ac:dyDescent="0.25">
      <c r="A361" t="s">
        <v>976</v>
      </c>
      <c r="B361" s="19">
        <v>45642</v>
      </c>
      <c r="C361" t="s">
        <v>977</v>
      </c>
      <c r="D361" t="s">
        <v>651</v>
      </c>
      <c r="E361" t="s">
        <v>3</v>
      </c>
      <c r="F361">
        <v>58</v>
      </c>
      <c r="G361" t="s">
        <v>407</v>
      </c>
      <c r="H361" t="s">
        <v>285</v>
      </c>
      <c r="I361" t="s">
        <v>305</v>
      </c>
      <c r="J361" t="s">
        <v>306</v>
      </c>
      <c r="K361" t="s">
        <v>91</v>
      </c>
      <c r="L361">
        <v>1</v>
      </c>
      <c r="M361">
        <v>8500</v>
      </c>
      <c r="N361">
        <v>0.25</v>
      </c>
      <c r="O361">
        <v>6375</v>
      </c>
      <c r="P361">
        <v>6500</v>
      </c>
      <c r="Q361">
        <v>-125</v>
      </c>
      <c r="R361" t="s">
        <v>77</v>
      </c>
      <c r="S361" t="s">
        <v>10</v>
      </c>
      <c r="T361">
        <v>2024</v>
      </c>
      <c r="U361">
        <v>12</v>
      </c>
      <c r="V361" t="s">
        <v>3872</v>
      </c>
      <c r="W361" t="s">
        <v>40</v>
      </c>
      <c r="X361" t="s">
        <v>19</v>
      </c>
      <c r="Y361">
        <v>-1.96</v>
      </c>
    </row>
    <row r="362" spans="1:25" x14ac:dyDescent="0.25">
      <c r="A362" t="s">
        <v>978</v>
      </c>
      <c r="B362" s="19">
        <v>45368</v>
      </c>
      <c r="C362" t="s">
        <v>979</v>
      </c>
      <c r="D362" t="s">
        <v>980</v>
      </c>
      <c r="E362" t="s">
        <v>3</v>
      </c>
      <c r="F362">
        <v>47</v>
      </c>
      <c r="G362" t="s">
        <v>295</v>
      </c>
      <c r="H362" t="s">
        <v>270</v>
      </c>
      <c r="I362" t="s">
        <v>127</v>
      </c>
      <c r="J362" t="s">
        <v>128</v>
      </c>
      <c r="K362" t="s">
        <v>58</v>
      </c>
      <c r="L362">
        <v>1</v>
      </c>
      <c r="M362">
        <v>3000</v>
      </c>
      <c r="N362">
        <v>0.1</v>
      </c>
      <c r="O362">
        <v>-2700</v>
      </c>
      <c r="P362">
        <v>2100</v>
      </c>
      <c r="Q362">
        <v>-600</v>
      </c>
      <c r="R362" t="s">
        <v>77</v>
      </c>
      <c r="S362" t="s">
        <v>287</v>
      </c>
      <c r="T362">
        <v>2024</v>
      </c>
      <c r="U362">
        <v>3</v>
      </c>
      <c r="V362" t="s">
        <v>3864</v>
      </c>
      <c r="W362" t="s">
        <v>18</v>
      </c>
      <c r="X362" t="s">
        <v>19</v>
      </c>
      <c r="Y362">
        <v>22.22</v>
      </c>
    </row>
    <row r="363" spans="1:25" x14ac:dyDescent="0.25">
      <c r="A363" t="s">
        <v>981</v>
      </c>
      <c r="B363" s="19">
        <v>45638</v>
      </c>
      <c r="C363" t="s">
        <v>378</v>
      </c>
      <c r="D363" t="s">
        <v>379</v>
      </c>
      <c r="E363" t="s">
        <v>3</v>
      </c>
      <c r="F363">
        <v>30</v>
      </c>
      <c r="G363" t="s">
        <v>263</v>
      </c>
      <c r="H363" t="s">
        <v>5</v>
      </c>
      <c r="I363" t="s">
        <v>56</v>
      </c>
      <c r="J363" t="s">
        <v>57</v>
      </c>
      <c r="K363" t="s">
        <v>58</v>
      </c>
      <c r="L363">
        <v>2</v>
      </c>
      <c r="M363">
        <v>1200</v>
      </c>
      <c r="N363">
        <v>0</v>
      </c>
      <c r="O363">
        <v>0</v>
      </c>
      <c r="P363">
        <v>1600</v>
      </c>
      <c r="Q363">
        <v>0</v>
      </c>
      <c r="R363" t="s">
        <v>98</v>
      </c>
      <c r="S363" t="s">
        <v>291</v>
      </c>
      <c r="T363">
        <v>2024</v>
      </c>
      <c r="U363">
        <v>12</v>
      </c>
      <c r="V363" t="s">
        <v>3872</v>
      </c>
      <c r="W363" t="s">
        <v>40</v>
      </c>
      <c r="X363" t="s">
        <v>19</v>
      </c>
      <c r="Y363">
        <v>0</v>
      </c>
    </row>
    <row r="364" spans="1:25" x14ac:dyDescent="0.25">
      <c r="A364" t="s">
        <v>982</v>
      </c>
      <c r="B364" s="19">
        <v>46013</v>
      </c>
      <c r="C364" t="s">
        <v>983</v>
      </c>
      <c r="D364" t="s">
        <v>583</v>
      </c>
      <c r="E364" t="s">
        <v>16</v>
      </c>
      <c r="F364">
        <v>28</v>
      </c>
      <c r="G364" t="s">
        <v>290</v>
      </c>
      <c r="H364" t="s">
        <v>276</v>
      </c>
      <c r="I364" t="s">
        <v>23</v>
      </c>
      <c r="J364" t="s">
        <v>24</v>
      </c>
      <c r="K364" t="s">
        <v>25</v>
      </c>
      <c r="L364">
        <v>3</v>
      </c>
      <c r="M364">
        <v>55000</v>
      </c>
      <c r="N364">
        <v>0.05</v>
      </c>
      <c r="O364">
        <v>156750</v>
      </c>
      <c r="P364">
        <v>120000</v>
      </c>
      <c r="Q364">
        <v>36750</v>
      </c>
      <c r="R364" t="s">
        <v>17</v>
      </c>
      <c r="S364" t="s">
        <v>10</v>
      </c>
      <c r="T364">
        <v>2025</v>
      </c>
      <c r="U364">
        <v>12</v>
      </c>
      <c r="V364" t="s">
        <v>3872</v>
      </c>
      <c r="W364" t="s">
        <v>40</v>
      </c>
      <c r="X364" t="s">
        <v>27</v>
      </c>
      <c r="Y364">
        <v>23.44</v>
      </c>
    </row>
    <row r="365" spans="1:25" x14ac:dyDescent="0.25">
      <c r="A365" t="s">
        <v>984</v>
      </c>
      <c r="B365" s="19">
        <v>45913</v>
      </c>
      <c r="C365" t="s">
        <v>985</v>
      </c>
      <c r="D365" t="s">
        <v>986</v>
      </c>
      <c r="E365" t="s">
        <v>16</v>
      </c>
      <c r="F365">
        <v>42</v>
      </c>
      <c r="G365" t="s">
        <v>280</v>
      </c>
      <c r="H365" t="s">
        <v>270</v>
      </c>
      <c r="I365" t="s">
        <v>44</v>
      </c>
      <c r="J365" t="s">
        <v>45</v>
      </c>
      <c r="K365" t="s">
        <v>46</v>
      </c>
      <c r="L365">
        <v>1</v>
      </c>
      <c r="M365">
        <v>2500</v>
      </c>
      <c r="N365">
        <v>0.1</v>
      </c>
      <c r="O365">
        <v>2250</v>
      </c>
      <c r="P365">
        <v>1500</v>
      </c>
      <c r="Q365">
        <v>750</v>
      </c>
      <c r="R365" t="s">
        <v>26</v>
      </c>
      <c r="S365" t="s">
        <v>10</v>
      </c>
      <c r="T365">
        <v>2025</v>
      </c>
      <c r="U365">
        <v>9</v>
      </c>
      <c r="V365" t="s">
        <v>3873</v>
      </c>
      <c r="W365" t="s">
        <v>33</v>
      </c>
      <c r="X365" t="s">
        <v>19</v>
      </c>
      <c r="Y365">
        <v>33.33</v>
      </c>
    </row>
    <row r="366" spans="1:25" x14ac:dyDescent="0.25">
      <c r="A366" t="s">
        <v>987</v>
      </c>
      <c r="B366" s="19">
        <v>45502</v>
      </c>
      <c r="C366" t="s">
        <v>988</v>
      </c>
      <c r="D366" t="s">
        <v>854</v>
      </c>
      <c r="E366" t="s">
        <v>3</v>
      </c>
      <c r="F366">
        <v>51</v>
      </c>
      <c r="G366" t="s">
        <v>407</v>
      </c>
      <c r="H366" t="s">
        <v>285</v>
      </c>
      <c r="I366" t="s">
        <v>186</v>
      </c>
      <c r="J366" t="s">
        <v>187</v>
      </c>
      <c r="K366" t="s">
        <v>91</v>
      </c>
      <c r="L366">
        <v>1</v>
      </c>
      <c r="M366">
        <v>12000</v>
      </c>
      <c r="N366">
        <v>0.1</v>
      </c>
      <c r="O366">
        <v>10800</v>
      </c>
      <c r="P366">
        <v>9000</v>
      </c>
      <c r="Q366">
        <v>1800</v>
      </c>
      <c r="R366" t="s">
        <v>17</v>
      </c>
      <c r="S366" t="s">
        <v>10</v>
      </c>
      <c r="T366">
        <v>2024</v>
      </c>
      <c r="U366">
        <v>7</v>
      </c>
      <c r="V366" t="s">
        <v>3866</v>
      </c>
      <c r="W366" t="s">
        <v>33</v>
      </c>
      <c r="X366" t="s">
        <v>19</v>
      </c>
      <c r="Y366">
        <v>16.670000000000002</v>
      </c>
    </row>
    <row r="367" spans="1:25" x14ac:dyDescent="0.25">
      <c r="A367" t="s">
        <v>989</v>
      </c>
      <c r="B367" s="19">
        <v>45845</v>
      </c>
      <c r="C367" t="s">
        <v>990</v>
      </c>
      <c r="D367" t="s">
        <v>991</v>
      </c>
      <c r="E367" t="s">
        <v>3</v>
      </c>
      <c r="F367">
        <v>53</v>
      </c>
      <c r="G367" t="s">
        <v>339</v>
      </c>
      <c r="H367" t="s">
        <v>285</v>
      </c>
      <c r="I367" t="s">
        <v>37</v>
      </c>
      <c r="J367" t="s">
        <v>38</v>
      </c>
      <c r="K367" t="s">
        <v>39</v>
      </c>
      <c r="L367">
        <v>1</v>
      </c>
      <c r="M367">
        <v>900</v>
      </c>
      <c r="N367">
        <v>0.05</v>
      </c>
      <c r="O367">
        <v>855</v>
      </c>
      <c r="P367">
        <v>550</v>
      </c>
      <c r="Q367">
        <v>305</v>
      </c>
      <c r="R367" t="s">
        <v>9</v>
      </c>
      <c r="S367" t="s">
        <v>10</v>
      </c>
      <c r="T367">
        <v>2025</v>
      </c>
      <c r="U367">
        <v>7</v>
      </c>
      <c r="V367" t="s">
        <v>3866</v>
      </c>
      <c r="W367" t="s">
        <v>33</v>
      </c>
      <c r="X367" t="s">
        <v>19</v>
      </c>
      <c r="Y367">
        <v>35.67</v>
      </c>
    </row>
    <row r="368" spans="1:25" x14ac:dyDescent="0.25">
      <c r="A368" t="s">
        <v>992</v>
      </c>
      <c r="B368" s="19">
        <v>45390</v>
      </c>
      <c r="C368" t="s">
        <v>993</v>
      </c>
      <c r="D368" t="s">
        <v>369</v>
      </c>
      <c r="E368" t="s">
        <v>16</v>
      </c>
      <c r="F368">
        <v>58</v>
      </c>
      <c r="G368" t="s">
        <v>317</v>
      </c>
      <c r="H368" t="s">
        <v>5</v>
      </c>
      <c r="I368" t="s">
        <v>102</v>
      </c>
      <c r="J368" t="s">
        <v>103</v>
      </c>
      <c r="K368" t="s">
        <v>25</v>
      </c>
      <c r="L368">
        <v>3</v>
      </c>
      <c r="M368">
        <v>28000</v>
      </c>
      <c r="N368">
        <v>0.2</v>
      </c>
      <c r="O368">
        <v>67200</v>
      </c>
      <c r="P368">
        <v>63000</v>
      </c>
      <c r="Q368">
        <v>4200</v>
      </c>
      <c r="R368" t="s">
        <v>26</v>
      </c>
      <c r="S368" t="s">
        <v>10</v>
      </c>
      <c r="T368">
        <v>2024</v>
      </c>
      <c r="U368">
        <v>4</v>
      </c>
      <c r="V368" t="s">
        <v>3871</v>
      </c>
      <c r="W368" t="s">
        <v>11</v>
      </c>
      <c r="X368" t="s">
        <v>12</v>
      </c>
      <c r="Y368">
        <v>6.25</v>
      </c>
    </row>
    <row r="369" spans="1:25" x14ac:dyDescent="0.25">
      <c r="A369" t="s">
        <v>994</v>
      </c>
      <c r="B369" s="19">
        <v>45794</v>
      </c>
      <c r="C369" t="s">
        <v>995</v>
      </c>
      <c r="D369" t="s">
        <v>583</v>
      </c>
      <c r="E369" t="s">
        <v>16</v>
      </c>
      <c r="F369">
        <v>48</v>
      </c>
      <c r="G369" t="s">
        <v>290</v>
      </c>
      <c r="H369" t="s">
        <v>276</v>
      </c>
      <c r="I369" t="s">
        <v>176</v>
      </c>
      <c r="J369" t="s">
        <v>177</v>
      </c>
      <c r="K369" t="s">
        <v>25</v>
      </c>
      <c r="L369">
        <v>2</v>
      </c>
      <c r="M369">
        <v>22000</v>
      </c>
      <c r="N369">
        <v>0.15</v>
      </c>
      <c r="O369">
        <v>37400</v>
      </c>
      <c r="P369">
        <v>33000</v>
      </c>
      <c r="Q369">
        <v>4400</v>
      </c>
      <c r="R369" t="s">
        <v>26</v>
      </c>
      <c r="S369" t="s">
        <v>10</v>
      </c>
      <c r="T369">
        <v>2025</v>
      </c>
      <c r="U369">
        <v>5</v>
      </c>
      <c r="V369" t="s">
        <v>3865</v>
      </c>
      <c r="W369" t="s">
        <v>11</v>
      </c>
      <c r="X369" t="s">
        <v>27</v>
      </c>
      <c r="Y369">
        <v>11.76</v>
      </c>
    </row>
    <row r="370" spans="1:25" x14ac:dyDescent="0.25">
      <c r="A370" t="s">
        <v>996</v>
      </c>
      <c r="B370" s="19">
        <v>45381</v>
      </c>
      <c r="C370" t="s">
        <v>997</v>
      </c>
      <c r="D370" t="s">
        <v>477</v>
      </c>
      <c r="E370" t="s">
        <v>16</v>
      </c>
      <c r="F370">
        <v>47</v>
      </c>
      <c r="G370" t="s">
        <v>312</v>
      </c>
      <c r="H370" t="s">
        <v>276</v>
      </c>
      <c r="I370" t="s">
        <v>344</v>
      </c>
      <c r="J370" t="s">
        <v>345</v>
      </c>
      <c r="K370" t="s">
        <v>39</v>
      </c>
      <c r="L370">
        <v>3</v>
      </c>
      <c r="M370">
        <v>2200</v>
      </c>
      <c r="N370">
        <v>0.1</v>
      </c>
      <c r="O370">
        <v>5940</v>
      </c>
      <c r="P370">
        <v>4200</v>
      </c>
      <c r="Q370">
        <v>1740</v>
      </c>
      <c r="R370" t="s">
        <v>77</v>
      </c>
      <c r="S370" t="s">
        <v>10</v>
      </c>
      <c r="T370">
        <v>2024</v>
      </c>
      <c r="U370">
        <v>3</v>
      </c>
      <c r="V370" t="s">
        <v>3864</v>
      </c>
      <c r="W370" t="s">
        <v>18</v>
      </c>
      <c r="X370" t="s">
        <v>12</v>
      </c>
      <c r="Y370">
        <v>29.29</v>
      </c>
    </row>
    <row r="371" spans="1:25" x14ac:dyDescent="0.25">
      <c r="A371" t="s">
        <v>998</v>
      </c>
      <c r="B371" s="19">
        <v>45783</v>
      </c>
      <c r="C371" t="s">
        <v>857</v>
      </c>
      <c r="D371" t="s">
        <v>392</v>
      </c>
      <c r="E371" t="s">
        <v>16</v>
      </c>
      <c r="F371">
        <v>21</v>
      </c>
      <c r="G371" t="s">
        <v>407</v>
      </c>
      <c r="H371" t="s">
        <v>285</v>
      </c>
      <c r="I371" t="s">
        <v>186</v>
      </c>
      <c r="J371" t="s">
        <v>187</v>
      </c>
      <c r="K371" t="s">
        <v>91</v>
      </c>
      <c r="L371">
        <v>1</v>
      </c>
      <c r="M371">
        <v>12000</v>
      </c>
      <c r="N371">
        <v>0.1</v>
      </c>
      <c r="O371">
        <v>10800</v>
      </c>
      <c r="P371">
        <v>9000</v>
      </c>
      <c r="Q371">
        <v>1800</v>
      </c>
      <c r="R371" t="s">
        <v>26</v>
      </c>
      <c r="S371" t="s">
        <v>10</v>
      </c>
      <c r="T371">
        <v>2025</v>
      </c>
      <c r="U371">
        <v>5</v>
      </c>
      <c r="V371" t="s">
        <v>3865</v>
      </c>
      <c r="W371" t="s">
        <v>11</v>
      </c>
      <c r="X371" t="s">
        <v>12</v>
      </c>
      <c r="Y371">
        <v>16.670000000000002</v>
      </c>
    </row>
    <row r="372" spans="1:25" x14ac:dyDescent="0.25">
      <c r="A372" t="s">
        <v>999</v>
      </c>
      <c r="B372" s="19">
        <v>45945</v>
      </c>
      <c r="C372" t="s">
        <v>734</v>
      </c>
      <c r="D372" t="s">
        <v>174</v>
      </c>
      <c r="E372" t="s">
        <v>16</v>
      </c>
      <c r="F372">
        <v>39</v>
      </c>
      <c r="G372" t="s">
        <v>339</v>
      </c>
      <c r="H372" t="s">
        <v>285</v>
      </c>
      <c r="I372" t="s">
        <v>344</v>
      </c>
      <c r="J372" t="s">
        <v>345</v>
      </c>
      <c r="K372" t="s">
        <v>39</v>
      </c>
      <c r="L372">
        <v>3</v>
      </c>
      <c r="M372">
        <v>2200</v>
      </c>
      <c r="N372">
        <v>0.1</v>
      </c>
      <c r="O372">
        <v>5940</v>
      </c>
      <c r="P372">
        <v>4200</v>
      </c>
      <c r="Q372">
        <v>1740</v>
      </c>
      <c r="R372" t="s">
        <v>98</v>
      </c>
      <c r="S372" t="s">
        <v>10</v>
      </c>
      <c r="T372">
        <v>2025</v>
      </c>
      <c r="U372">
        <v>10</v>
      </c>
      <c r="V372" t="s">
        <v>3870</v>
      </c>
      <c r="W372" t="s">
        <v>40</v>
      </c>
      <c r="X372" t="s">
        <v>12</v>
      </c>
      <c r="Y372">
        <v>29.29</v>
      </c>
    </row>
    <row r="373" spans="1:25" x14ac:dyDescent="0.25">
      <c r="A373" t="s">
        <v>1000</v>
      </c>
      <c r="B373" s="19">
        <v>45410</v>
      </c>
      <c r="C373" t="s">
        <v>1001</v>
      </c>
      <c r="D373" t="s">
        <v>1002</v>
      </c>
      <c r="E373" t="s">
        <v>16</v>
      </c>
      <c r="F373">
        <v>49</v>
      </c>
      <c r="G373" t="s">
        <v>280</v>
      </c>
      <c r="H373" t="s">
        <v>270</v>
      </c>
      <c r="I373" t="s">
        <v>344</v>
      </c>
      <c r="J373" t="s">
        <v>345</v>
      </c>
      <c r="K373" t="s">
        <v>39</v>
      </c>
      <c r="L373">
        <v>4</v>
      </c>
      <c r="M373">
        <v>2200</v>
      </c>
      <c r="N373">
        <v>0</v>
      </c>
      <c r="O373">
        <v>8800</v>
      </c>
      <c r="P373">
        <v>5600</v>
      </c>
      <c r="Q373">
        <v>3200</v>
      </c>
      <c r="R373" t="s">
        <v>9</v>
      </c>
      <c r="S373" t="s">
        <v>10</v>
      </c>
      <c r="T373">
        <v>2024</v>
      </c>
      <c r="U373">
        <v>4</v>
      </c>
      <c r="V373" t="s">
        <v>3871</v>
      </c>
      <c r="W373" t="s">
        <v>11</v>
      </c>
      <c r="X373" t="s">
        <v>27</v>
      </c>
      <c r="Y373">
        <v>36.36</v>
      </c>
    </row>
    <row r="374" spans="1:25" x14ac:dyDescent="0.25">
      <c r="A374" t="s">
        <v>34</v>
      </c>
      <c r="B374" s="19">
        <v>45968</v>
      </c>
      <c r="C374" t="s">
        <v>35</v>
      </c>
      <c r="D374" t="s">
        <v>36</v>
      </c>
      <c r="E374" t="s">
        <v>16</v>
      </c>
      <c r="F374">
        <v>27</v>
      </c>
      <c r="G374" t="s">
        <v>4</v>
      </c>
      <c r="H374" t="s">
        <v>5</v>
      </c>
      <c r="I374" t="s">
        <v>37</v>
      </c>
      <c r="J374" t="s">
        <v>38</v>
      </c>
      <c r="K374" t="s">
        <v>39</v>
      </c>
      <c r="L374">
        <v>1</v>
      </c>
      <c r="M374">
        <v>900</v>
      </c>
      <c r="N374">
        <v>0.1</v>
      </c>
      <c r="O374">
        <v>810</v>
      </c>
      <c r="P374">
        <v>550</v>
      </c>
      <c r="Q374">
        <v>260</v>
      </c>
      <c r="R374" t="s">
        <v>26</v>
      </c>
      <c r="S374" t="s">
        <v>10</v>
      </c>
      <c r="T374">
        <v>2025</v>
      </c>
      <c r="U374">
        <v>11</v>
      </c>
      <c r="V374" t="s">
        <v>3874</v>
      </c>
      <c r="W374" t="s">
        <v>40</v>
      </c>
      <c r="X374" t="s">
        <v>19</v>
      </c>
      <c r="Y374">
        <v>32.1</v>
      </c>
    </row>
    <row r="375" spans="1:25" x14ac:dyDescent="0.25">
      <c r="A375" t="s">
        <v>1003</v>
      </c>
      <c r="B375" s="19">
        <v>45481</v>
      </c>
      <c r="C375" t="s">
        <v>699</v>
      </c>
      <c r="D375" t="s">
        <v>700</v>
      </c>
      <c r="E375" t="s">
        <v>3</v>
      </c>
      <c r="F375">
        <v>45</v>
      </c>
      <c r="G375" t="s">
        <v>295</v>
      </c>
      <c r="H375" t="s">
        <v>270</v>
      </c>
      <c r="I375" t="s">
        <v>264</v>
      </c>
      <c r="J375" t="s">
        <v>265</v>
      </c>
      <c r="K375" t="s">
        <v>46</v>
      </c>
      <c r="L375">
        <v>1</v>
      </c>
      <c r="M375">
        <v>800</v>
      </c>
      <c r="N375">
        <v>0.15</v>
      </c>
      <c r="O375">
        <v>680</v>
      </c>
      <c r="P375">
        <v>500</v>
      </c>
      <c r="Q375">
        <v>180</v>
      </c>
      <c r="R375" t="s">
        <v>77</v>
      </c>
      <c r="S375" t="s">
        <v>10</v>
      </c>
      <c r="T375">
        <v>2024</v>
      </c>
      <c r="U375">
        <v>7</v>
      </c>
      <c r="V375" t="s">
        <v>3866</v>
      </c>
      <c r="W375" t="s">
        <v>33</v>
      </c>
      <c r="X375" t="s">
        <v>12</v>
      </c>
      <c r="Y375">
        <v>26.47</v>
      </c>
    </row>
    <row r="376" spans="1:25" x14ac:dyDescent="0.25">
      <c r="A376" t="s">
        <v>1004</v>
      </c>
      <c r="B376" s="19">
        <v>45748</v>
      </c>
      <c r="C376" t="s">
        <v>430</v>
      </c>
      <c r="D376" t="s">
        <v>431</v>
      </c>
      <c r="E376" t="s">
        <v>3</v>
      </c>
      <c r="F376">
        <v>58</v>
      </c>
      <c r="G376" t="s">
        <v>407</v>
      </c>
      <c r="H376" t="s">
        <v>285</v>
      </c>
      <c r="I376" t="s">
        <v>102</v>
      </c>
      <c r="J376" t="s">
        <v>103</v>
      </c>
      <c r="K376" t="s">
        <v>25</v>
      </c>
      <c r="L376">
        <v>3</v>
      </c>
      <c r="M376">
        <v>28000</v>
      </c>
      <c r="N376">
        <v>0.15</v>
      </c>
      <c r="O376">
        <v>71400</v>
      </c>
      <c r="P376">
        <v>63000</v>
      </c>
      <c r="Q376">
        <v>8400</v>
      </c>
      <c r="R376" t="s">
        <v>26</v>
      </c>
      <c r="S376" t="s">
        <v>10</v>
      </c>
      <c r="T376">
        <v>2025</v>
      </c>
      <c r="U376">
        <v>4</v>
      </c>
      <c r="V376" t="s">
        <v>3871</v>
      </c>
      <c r="W376" t="s">
        <v>11</v>
      </c>
      <c r="X376" t="s">
        <v>27</v>
      </c>
      <c r="Y376">
        <v>11.76</v>
      </c>
    </row>
    <row r="377" spans="1:25" x14ac:dyDescent="0.25">
      <c r="A377" t="s">
        <v>1005</v>
      </c>
      <c r="B377" s="19">
        <v>45523</v>
      </c>
      <c r="C377" t="s">
        <v>538</v>
      </c>
      <c r="D377" t="s">
        <v>362</v>
      </c>
      <c r="E377" t="s">
        <v>16</v>
      </c>
      <c r="F377">
        <v>31</v>
      </c>
      <c r="G377" t="s">
        <v>290</v>
      </c>
      <c r="H377" t="s">
        <v>276</v>
      </c>
      <c r="I377" t="s">
        <v>37</v>
      </c>
      <c r="J377" t="s">
        <v>38</v>
      </c>
      <c r="K377" t="s">
        <v>39</v>
      </c>
      <c r="L377">
        <v>1</v>
      </c>
      <c r="M377">
        <v>900</v>
      </c>
      <c r="N377">
        <v>0.2</v>
      </c>
      <c r="O377">
        <v>720</v>
      </c>
      <c r="P377">
        <v>550</v>
      </c>
      <c r="Q377">
        <v>170</v>
      </c>
      <c r="R377" t="s">
        <v>17</v>
      </c>
      <c r="S377" t="s">
        <v>10</v>
      </c>
      <c r="T377">
        <v>2024</v>
      </c>
      <c r="U377">
        <v>8</v>
      </c>
      <c r="V377" t="s">
        <v>3867</v>
      </c>
      <c r="W377" t="s">
        <v>33</v>
      </c>
      <c r="X377" t="s">
        <v>12</v>
      </c>
      <c r="Y377">
        <v>23.61</v>
      </c>
    </row>
    <row r="378" spans="1:25" x14ac:dyDescent="0.25">
      <c r="A378" t="s">
        <v>1006</v>
      </c>
      <c r="B378" s="19">
        <v>46005</v>
      </c>
      <c r="C378" t="s">
        <v>500</v>
      </c>
      <c r="D378" t="s">
        <v>501</v>
      </c>
      <c r="E378" t="s">
        <v>16</v>
      </c>
      <c r="F378">
        <v>22</v>
      </c>
      <c r="G378" t="s">
        <v>339</v>
      </c>
      <c r="H378" t="s">
        <v>285</v>
      </c>
      <c r="I378" t="s">
        <v>6</v>
      </c>
      <c r="J378" t="s">
        <v>7</v>
      </c>
      <c r="K378" t="s">
        <v>8</v>
      </c>
      <c r="L378">
        <v>1</v>
      </c>
      <c r="M378">
        <v>7000</v>
      </c>
      <c r="N378">
        <v>0.15</v>
      </c>
      <c r="O378">
        <v>5950</v>
      </c>
      <c r="P378">
        <v>5200</v>
      </c>
      <c r="Q378">
        <v>750</v>
      </c>
      <c r="R378" t="s">
        <v>26</v>
      </c>
      <c r="S378" t="s">
        <v>10</v>
      </c>
      <c r="T378">
        <v>2025</v>
      </c>
      <c r="U378">
        <v>12</v>
      </c>
      <c r="V378" t="s">
        <v>3872</v>
      </c>
      <c r="W378" t="s">
        <v>40</v>
      </c>
      <c r="X378" t="s">
        <v>27</v>
      </c>
      <c r="Y378">
        <v>12.61</v>
      </c>
    </row>
    <row r="379" spans="1:25" x14ac:dyDescent="0.25">
      <c r="A379" t="s">
        <v>1007</v>
      </c>
      <c r="B379" s="19">
        <v>45846</v>
      </c>
      <c r="C379" t="s">
        <v>1008</v>
      </c>
      <c r="D379" t="s">
        <v>1009</v>
      </c>
      <c r="E379" t="s">
        <v>16</v>
      </c>
      <c r="F379">
        <v>28</v>
      </c>
      <c r="G379" t="s">
        <v>317</v>
      </c>
      <c r="H379" t="s">
        <v>5</v>
      </c>
      <c r="I379" t="s">
        <v>44</v>
      </c>
      <c r="J379" t="s">
        <v>45</v>
      </c>
      <c r="K379" t="s">
        <v>46</v>
      </c>
      <c r="L379">
        <v>3</v>
      </c>
      <c r="M379">
        <v>2500</v>
      </c>
      <c r="N379">
        <v>0</v>
      </c>
      <c r="O379">
        <v>7500</v>
      </c>
      <c r="P379">
        <v>4500</v>
      </c>
      <c r="Q379">
        <v>3000</v>
      </c>
      <c r="R379" t="s">
        <v>98</v>
      </c>
      <c r="S379" t="s">
        <v>10</v>
      </c>
      <c r="T379">
        <v>2025</v>
      </c>
      <c r="U379">
        <v>7</v>
      </c>
      <c r="V379" t="s">
        <v>3866</v>
      </c>
      <c r="W379" t="s">
        <v>33</v>
      </c>
      <c r="X379" t="s">
        <v>12</v>
      </c>
      <c r="Y379">
        <v>40</v>
      </c>
    </row>
    <row r="380" spans="1:25" x14ac:dyDescent="0.25">
      <c r="A380" t="s">
        <v>1010</v>
      </c>
      <c r="B380" s="19">
        <v>45858</v>
      </c>
      <c r="C380" t="s">
        <v>440</v>
      </c>
      <c r="D380" t="s">
        <v>441</v>
      </c>
      <c r="E380" t="s">
        <v>3</v>
      </c>
      <c r="F380">
        <v>43</v>
      </c>
      <c r="G380" t="s">
        <v>275</v>
      </c>
      <c r="H380" t="s">
        <v>276</v>
      </c>
      <c r="I380" t="s">
        <v>102</v>
      </c>
      <c r="J380" t="s">
        <v>103</v>
      </c>
      <c r="K380" t="s">
        <v>25</v>
      </c>
      <c r="L380">
        <v>1</v>
      </c>
      <c r="M380">
        <v>28000</v>
      </c>
      <c r="N380">
        <v>0</v>
      </c>
      <c r="O380">
        <v>28000</v>
      </c>
      <c r="P380">
        <v>21000</v>
      </c>
      <c r="Q380">
        <v>7000</v>
      </c>
      <c r="R380" t="s">
        <v>77</v>
      </c>
      <c r="S380" t="s">
        <v>10</v>
      </c>
      <c r="T380">
        <v>2025</v>
      </c>
      <c r="U380">
        <v>7</v>
      </c>
      <c r="V380" t="s">
        <v>3866</v>
      </c>
      <c r="W380" t="s">
        <v>33</v>
      </c>
      <c r="X380" t="s">
        <v>12</v>
      </c>
      <c r="Y380">
        <v>25</v>
      </c>
    </row>
    <row r="381" spans="1:25" x14ac:dyDescent="0.25">
      <c r="A381" t="s">
        <v>1011</v>
      </c>
      <c r="B381" s="19">
        <v>45720</v>
      </c>
      <c r="C381" t="s">
        <v>737</v>
      </c>
      <c r="D381" t="s">
        <v>438</v>
      </c>
      <c r="E381" t="s">
        <v>3</v>
      </c>
      <c r="F381">
        <v>23</v>
      </c>
      <c r="G381" t="s">
        <v>263</v>
      </c>
      <c r="H381" t="s">
        <v>5</v>
      </c>
      <c r="I381" t="s">
        <v>127</v>
      </c>
      <c r="J381" t="s">
        <v>128</v>
      </c>
      <c r="K381" t="s">
        <v>58</v>
      </c>
      <c r="L381">
        <v>1</v>
      </c>
      <c r="M381">
        <v>3000</v>
      </c>
      <c r="N381">
        <v>0.1</v>
      </c>
      <c r="O381">
        <v>0</v>
      </c>
      <c r="P381">
        <v>2100</v>
      </c>
      <c r="Q381">
        <v>0</v>
      </c>
      <c r="R381" t="s">
        <v>9</v>
      </c>
      <c r="S381" t="s">
        <v>291</v>
      </c>
      <c r="T381">
        <v>2025</v>
      </c>
      <c r="U381">
        <v>3</v>
      </c>
      <c r="V381" t="s">
        <v>3864</v>
      </c>
      <c r="W381" t="s">
        <v>18</v>
      </c>
      <c r="X381" t="s">
        <v>27</v>
      </c>
      <c r="Y381">
        <v>0</v>
      </c>
    </row>
    <row r="382" spans="1:25" x14ac:dyDescent="0.25">
      <c r="A382" t="s">
        <v>1012</v>
      </c>
      <c r="B382" s="19">
        <v>45878</v>
      </c>
      <c r="C382" t="s">
        <v>365</v>
      </c>
      <c r="D382" t="s">
        <v>366</v>
      </c>
      <c r="E382" t="s">
        <v>16</v>
      </c>
      <c r="F382">
        <v>56</v>
      </c>
      <c r="G382" t="s">
        <v>295</v>
      </c>
      <c r="H382" t="s">
        <v>270</v>
      </c>
      <c r="I382" t="s">
        <v>89</v>
      </c>
      <c r="J382" t="s">
        <v>90</v>
      </c>
      <c r="K382" t="s">
        <v>91</v>
      </c>
      <c r="L382">
        <v>2</v>
      </c>
      <c r="M382">
        <v>35000</v>
      </c>
      <c r="N382">
        <v>0.1</v>
      </c>
      <c r="O382">
        <v>63000</v>
      </c>
      <c r="P382">
        <v>54000</v>
      </c>
      <c r="Q382">
        <v>9000</v>
      </c>
      <c r="R382" t="s">
        <v>17</v>
      </c>
      <c r="S382" t="s">
        <v>10</v>
      </c>
      <c r="T382">
        <v>2025</v>
      </c>
      <c r="U382">
        <v>8</v>
      </c>
      <c r="V382" t="s">
        <v>3867</v>
      </c>
      <c r="W382" t="s">
        <v>33</v>
      </c>
      <c r="X382" t="s">
        <v>27</v>
      </c>
      <c r="Y382">
        <v>14.29</v>
      </c>
    </row>
    <row r="383" spans="1:25" x14ac:dyDescent="0.25">
      <c r="A383" t="s">
        <v>1013</v>
      </c>
      <c r="B383" s="19">
        <v>45327</v>
      </c>
      <c r="C383" t="s">
        <v>365</v>
      </c>
      <c r="D383" t="s">
        <v>366</v>
      </c>
      <c r="E383" t="s">
        <v>16</v>
      </c>
      <c r="F383">
        <v>56</v>
      </c>
      <c r="G383" t="s">
        <v>295</v>
      </c>
      <c r="H383" t="s">
        <v>270</v>
      </c>
      <c r="I383" t="s">
        <v>105</v>
      </c>
      <c r="J383" t="s">
        <v>106</v>
      </c>
      <c r="K383" t="s">
        <v>76</v>
      </c>
      <c r="L383">
        <v>3</v>
      </c>
      <c r="M383">
        <v>450</v>
      </c>
      <c r="N383">
        <v>0</v>
      </c>
      <c r="O383">
        <v>1350</v>
      </c>
      <c r="P383">
        <v>990</v>
      </c>
      <c r="Q383">
        <v>360</v>
      </c>
      <c r="R383" t="s">
        <v>17</v>
      </c>
      <c r="S383" t="s">
        <v>10</v>
      </c>
      <c r="T383">
        <v>2024</v>
      </c>
      <c r="U383">
        <v>2</v>
      </c>
      <c r="V383" t="s">
        <v>3869</v>
      </c>
      <c r="W383" t="s">
        <v>18</v>
      </c>
      <c r="X383" t="s">
        <v>27</v>
      </c>
      <c r="Y383">
        <v>26.67</v>
      </c>
    </row>
    <row r="384" spans="1:25" x14ac:dyDescent="0.25">
      <c r="A384" t="s">
        <v>1014</v>
      </c>
      <c r="B384" s="19">
        <v>45877</v>
      </c>
      <c r="C384" t="s">
        <v>1015</v>
      </c>
      <c r="D384" t="s">
        <v>924</v>
      </c>
      <c r="E384" t="s">
        <v>16</v>
      </c>
      <c r="F384">
        <v>36</v>
      </c>
      <c r="G384" t="s">
        <v>339</v>
      </c>
      <c r="H384" t="s">
        <v>285</v>
      </c>
      <c r="I384" t="s">
        <v>6</v>
      </c>
      <c r="J384" t="s">
        <v>7</v>
      </c>
      <c r="K384" t="s">
        <v>8</v>
      </c>
      <c r="L384">
        <v>3</v>
      </c>
      <c r="M384">
        <v>7000</v>
      </c>
      <c r="N384">
        <v>0.1</v>
      </c>
      <c r="O384">
        <v>18900</v>
      </c>
      <c r="P384">
        <v>15600</v>
      </c>
      <c r="Q384">
        <v>3300</v>
      </c>
      <c r="R384" t="s">
        <v>98</v>
      </c>
      <c r="S384" t="s">
        <v>10</v>
      </c>
      <c r="T384">
        <v>2025</v>
      </c>
      <c r="U384">
        <v>8</v>
      </c>
      <c r="V384" t="s">
        <v>3867</v>
      </c>
      <c r="W384" t="s">
        <v>33</v>
      </c>
      <c r="X384" t="s">
        <v>12</v>
      </c>
      <c r="Y384">
        <v>17.46</v>
      </c>
    </row>
    <row r="385" spans="1:25" x14ac:dyDescent="0.25">
      <c r="A385" t="s">
        <v>1016</v>
      </c>
      <c r="B385" s="19">
        <v>45751</v>
      </c>
      <c r="C385" t="s">
        <v>845</v>
      </c>
      <c r="D385" t="s">
        <v>846</v>
      </c>
      <c r="E385" t="s">
        <v>16</v>
      </c>
      <c r="F385">
        <v>21</v>
      </c>
      <c r="G385" t="s">
        <v>339</v>
      </c>
      <c r="H385" t="s">
        <v>285</v>
      </c>
      <c r="I385" t="s">
        <v>305</v>
      </c>
      <c r="J385" t="s">
        <v>306</v>
      </c>
      <c r="K385" t="s">
        <v>91</v>
      </c>
      <c r="L385">
        <v>3</v>
      </c>
      <c r="M385">
        <v>8500</v>
      </c>
      <c r="N385">
        <v>0.05</v>
      </c>
      <c r="O385">
        <v>24225</v>
      </c>
      <c r="P385">
        <v>19500</v>
      </c>
      <c r="Q385">
        <v>4725</v>
      </c>
      <c r="R385" t="s">
        <v>77</v>
      </c>
      <c r="S385" t="s">
        <v>10</v>
      </c>
      <c r="T385">
        <v>2025</v>
      </c>
      <c r="U385">
        <v>4</v>
      </c>
      <c r="V385" t="s">
        <v>3871</v>
      </c>
      <c r="W385" t="s">
        <v>11</v>
      </c>
      <c r="X385" t="s">
        <v>12</v>
      </c>
      <c r="Y385">
        <v>19.5</v>
      </c>
    </row>
    <row r="386" spans="1:25" x14ac:dyDescent="0.25">
      <c r="A386" t="s">
        <v>1017</v>
      </c>
      <c r="B386" s="19">
        <v>45508</v>
      </c>
      <c r="C386" t="s">
        <v>912</v>
      </c>
      <c r="D386" t="s">
        <v>913</v>
      </c>
      <c r="E386" t="s">
        <v>3</v>
      </c>
      <c r="F386">
        <v>37</v>
      </c>
      <c r="G386" t="s">
        <v>339</v>
      </c>
      <c r="H386" t="s">
        <v>285</v>
      </c>
      <c r="I386" t="s">
        <v>186</v>
      </c>
      <c r="J386" t="s">
        <v>187</v>
      </c>
      <c r="K386" t="s">
        <v>91</v>
      </c>
      <c r="L386">
        <v>1</v>
      </c>
      <c r="M386">
        <v>12000</v>
      </c>
      <c r="N386">
        <v>0.15</v>
      </c>
      <c r="O386">
        <v>10200</v>
      </c>
      <c r="P386">
        <v>9000</v>
      </c>
      <c r="Q386">
        <v>1200</v>
      </c>
      <c r="R386" t="s">
        <v>26</v>
      </c>
      <c r="S386" t="s">
        <v>10</v>
      </c>
      <c r="T386">
        <v>2024</v>
      </c>
      <c r="U386">
        <v>8</v>
      </c>
      <c r="V386" t="s">
        <v>3867</v>
      </c>
      <c r="W386" t="s">
        <v>33</v>
      </c>
      <c r="X386" t="s">
        <v>27</v>
      </c>
      <c r="Y386">
        <v>11.76</v>
      </c>
    </row>
    <row r="387" spans="1:25" x14ac:dyDescent="0.25">
      <c r="A387" t="s">
        <v>41</v>
      </c>
      <c r="B387" s="19">
        <v>45991</v>
      </c>
      <c r="C387" t="s">
        <v>42</v>
      </c>
      <c r="D387" t="s">
        <v>43</v>
      </c>
      <c r="E387" t="s">
        <v>3</v>
      </c>
      <c r="F387">
        <v>43</v>
      </c>
      <c r="G387" t="s">
        <v>4</v>
      </c>
      <c r="H387" t="s">
        <v>5</v>
      </c>
      <c r="I387" t="s">
        <v>44</v>
      </c>
      <c r="J387" t="s">
        <v>45</v>
      </c>
      <c r="K387" t="s">
        <v>46</v>
      </c>
      <c r="L387">
        <v>2</v>
      </c>
      <c r="M387">
        <v>2500</v>
      </c>
      <c r="N387">
        <v>0.2</v>
      </c>
      <c r="O387">
        <v>4000</v>
      </c>
      <c r="P387">
        <v>3000</v>
      </c>
      <c r="Q387">
        <v>1000</v>
      </c>
      <c r="R387" t="s">
        <v>26</v>
      </c>
      <c r="S387" t="s">
        <v>10</v>
      </c>
      <c r="T387">
        <v>2025</v>
      </c>
      <c r="U387">
        <v>11</v>
      </c>
      <c r="V387" t="s">
        <v>3874</v>
      </c>
      <c r="W387" t="s">
        <v>40</v>
      </c>
      <c r="X387" t="s">
        <v>19</v>
      </c>
      <c r="Y387">
        <v>25</v>
      </c>
    </row>
    <row r="388" spans="1:25" x14ac:dyDescent="0.25">
      <c r="A388" t="s">
        <v>1018</v>
      </c>
      <c r="B388" s="19">
        <v>45443</v>
      </c>
      <c r="C388" t="s">
        <v>945</v>
      </c>
      <c r="D388" t="s">
        <v>2</v>
      </c>
      <c r="E388" t="s">
        <v>3</v>
      </c>
      <c r="F388">
        <v>42</v>
      </c>
      <c r="G388" t="s">
        <v>407</v>
      </c>
      <c r="H388" t="s">
        <v>285</v>
      </c>
      <c r="I388" t="s">
        <v>56</v>
      </c>
      <c r="J388" t="s">
        <v>57</v>
      </c>
      <c r="K388" t="s">
        <v>58</v>
      </c>
      <c r="L388">
        <v>1</v>
      </c>
      <c r="M388">
        <v>1200</v>
      </c>
      <c r="N388">
        <v>0</v>
      </c>
      <c r="O388">
        <v>0</v>
      </c>
      <c r="P388">
        <v>800</v>
      </c>
      <c r="Q388">
        <v>0</v>
      </c>
      <c r="R388" t="s">
        <v>26</v>
      </c>
      <c r="S388" t="s">
        <v>291</v>
      </c>
      <c r="T388">
        <v>2024</v>
      </c>
      <c r="U388">
        <v>5</v>
      </c>
      <c r="V388" t="s">
        <v>3865</v>
      </c>
      <c r="W388" t="s">
        <v>11</v>
      </c>
      <c r="X388" t="s">
        <v>12</v>
      </c>
      <c r="Y388">
        <v>0</v>
      </c>
    </row>
    <row r="389" spans="1:25" x14ac:dyDescent="0.25">
      <c r="A389" t="s">
        <v>1019</v>
      </c>
      <c r="B389" s="19">
        <v>45360</v>
      </c>
      <c r="C389" t="s">
        <v>1020</v>
      </c>
      <c r="D389" t="s">
        <v>184</v>
      </c>
      <c r="E389" t="s">
        <v>3</v>
      </c>
      <c r="F389">
        <v>44</v>
      </c>
      <c r="G389" t="s">
        <v>269</v>
      </c>
      <c r="H389" t="s">
        <v>270</v>
      </c>
      <c r="I389" t="s">
        <v>65</v>
      </c>
      <c r="J389" t="s">
        <v>66</v>
      </c>
      <c r="K389" t="s">
        <v>25</v>
      </c>
      <c r="L389">
        <v>2</v>
      </c>
      <c r="M389">
        <v>2500</v>
      </c>
      <c r="N389">
        <v>0.05</v>
      </c>
      <c r="O389">
        <v>4750</v>
      </c>
      <c r="P389">
        <v>3200</v>
      </c>
      <c r="Q389">
        <v>1550</v>
      </c>
      <c r="R389" t="s">
        <v>26</v>
      </c>
      <c r="S389" t="s">
        <v>10</v>
      </c>
      <c r="T389">
        <v>2024</v>
      </c>
      <c r="U389">
        <v>3</v>
      </c>
      <c r="V389" t="s">
        <v>3864</v>
      </c>
      <c r="W389" t="s">
        <v>18</v>
      </c>
      <c r="X389" t="s">
        <v>12</v>
      </c>
      <c r="Y389">
        <v>32.630000000000003</v>
      </c>
    </row>
    <row r="390" spans="1:25" x14ac:dyDescent="0.25">
      <c r="A390" t="s">
        <v>1021</v>
      </c>
      <c r="B390" s="19">
        <v>45625</v>
      </c>
      <c r="C390" t="s">
        <v>1022</v>
      </c>
      <c r="D390" t="s">
        <v>49</v>
      </c>
      <c r="E390" t="s">
        <v>3</v>
      </c>
      <c r="F390">
        <v>39</v>
      </c>
      <c r="G390" t="s">
        <v>263</v>
      </c>
      <c r="H390" t="s">
        <v>5</v>
      </c>
      <c r="I390" t="s">
        <v>37</v>
      </c>
      <c r="J390" t="s">
        <v>38</v>
      </c>
      <c r="K390" t="s">
        <v>39</v>
      </c>
      <c r="L390">
        <v>3</v>
      </c>
      <c r="M390">
        <v>900</v>
      </c>
      <c r="N390">
        <v>0.1</v>
      </c>
      <c r="O390">
        <v>0</v>
      </c>
      <c r="P390">
        <v>1650</v>
      </c>
      <c r="Q390">
        <v>0</v>
      </c>
      <c r="R390" t="s">
        <v>17</v>
      </c>
      <c r="S390" t="s">
        <v>291</v>
      </c>
      <c r="T390">
        <v>2024</v>
      </c>
      <c r="U390">
        <v>11</v>
      </c>
      <c r="V390" t="s">
        <v>3874</v>
      </c>
      <c r="W390" t="s">
        <v>40</v>
      </c>
      <c r="X390" t="s">
        <v>19</v>
      </c>
      <c r="Y390">
        <v>0</v>
      </c>
    </row>
    <row r="391" spans="1:25" x14ac:dyDescent="0.25">
      <c r="A391" t="s">
        <v>1023</v>
      </c>
      <c r="B391" s="19">
        <v>45304</v>
      </c>
      <c r="C391" t="s">
        <v>1020</v>
      </c>
      <c r="D391" t="s">
        <v>184</v>
      </c>
      <c r="E391" t="s">
        <v>3</v>
      </c>
      <c r="F391">
        <v>44</v>
      </c>
      <c r="G391" t="s">
        <v>269</v>
      </c>
      <c r="H391" t="s">
        <v>270</v>
      </c>
      <c r="I391" t="s">
        <v>109</v>
      </c>
      <c r="J391" t="s">
        <v>110</v>
      </c>
      <c r="K391" t="s">
        <v>8</v>
      </c>
      <c r="L391">
        <v>3</v>
      </c>
      <c r="M391">
        <v>4000</v>
      </c>
      <c r="N391">
        <v>0.1</v>
      </c>
      <c r="O391">
        <v>10800</v>
      </c>
      <c r="P391">
        <v>8700</v>
      </c>
      <c r="Q391">
        <v>2100</v>
      </c>
      <c r="R391" t="s">
        <v>17</v>
      </c>
      <c r="S391" t="s">
        <v>10</v>
      </c>
      <c r="T391">
        <v>2024</v>
      </c>
      <c r="U391">
        <v>1</v>
      </c>
      <c r="V391" t="s">
        <v>3875</v>
      </c>
      <c r="W391" t="s">
        <v>18</v>
      </c>
      <c r="X391" t="s">
        <v>12</v>
      </c>
      <c r="Y391">
        <v>19.440000000000001</v>
      </c>
    </row>
    <row r="392" spans="1:25" x14ac:dyDescent="0.25">
      <c r="A392" t="s">
        <v>1024</v>
      </c>
      <c r="B392" s="19">
        <v>45721</v>
      </c>
      <c r="C392" t="s">
        <v>608</v>
      </c>
      <c r="D392" t="s">
        <v>609</v>
      </c>
      <c r="E392" t="s">
        <v>16</v>
      </c>
      <c r="F392">
        <v>52</v>
      </c>
      <c r="G392" t="s">
        <v>312</v>
      </c>
      <c r="H392" t="s">
        <v>276</v>
      </c>
      <c r="I392" t="s">
        <v>31</v>
      </c>
      <c r="J392" t="s">
        <v>32</v>
      </c>
      <c r="K392" t="s">
        <v>25</v>
      </c>
      <c r="L392">
        <v>1</v>
      </c>
      <c r="M392">
        <v>5000</v>
      </c>
      <c r="N392">
        <v>0.1</v>
      </c>
      <c r="O392">
        <v>4500</v>
      </c>
      <c r="P392">
        <v>3500</v>
      </c>
      <c r="Q392">
        <v>1000</v>
      </c>
      <c r="R392" t="s">
        <v>17</v>
      </c>
      <c r="S392" t="s">
        <v>10</v>
      </c>
      <c r="T392">
        <v>2025</v>
      </c>
      <c r="U392">
        <v>3</v>
      </c>
      <c r="V392" t="s">
        <v>3864</v>
      </c>
      <c r="W392" t="s">
        <v>18</v>
      </c>
      <c r="X392" t="s">
        <v>27</v>
      </c>
      <c r="Y392">
        <v>22.22</v>
      </c>
    </row>
    <row r="393" spans="1:25" x14ac:dyDescent="0.25">
      <c r="A393" t="s">
        <v>1025</v>
      </c>
      <c r="B393" s="19">
        <v>45894</v>
      </c>
      <c r="C393" t="s">
        <v>1026</v>
      </c>
      <c r="D393" t="s">
        <v>629</v>
      </c>
      <c r="E393" t="s">
        <v>16</v>
      </c>
      <c r="F393">
        <v>48</v>
      </c>
      <c r="G393" t="s">
        <v>269</v>
      </c>
      <c r="H393" t="s">
        <v>270</v>
      </c>
      <c r="I393" t="s">
        <v>81</v>
      </c>
      <c r="J393" t="s">
        <v>82</v>
      </c>
      <c r="K393" t="s">
        <v>58</v>
      </c>
      <c r="L393">
        <v>2</v>
      </c>
      <c r="M393">
        <v>3500</v>
      </c>
      <c r="N393">
        <v>0.1</v>
      </c>
      <c r="O393">
        <v>0</v>
      </c>
      <c r="P393">
        <v>5000</v>
      </c>
      <c r="Q393">
        <v>0</v>
      </c>
      <c r="R393" t="s">
        <v>9</v>
      </c>
      <c r="S393" t="s">
        <v>291</v>
      </c>
      <c r="T393">
        <v>2025</v>
      </c>
      <c r="U393">
        <v>8</v>
      </c>
      <c r="V393" t="s">
        <v>3867</v>
      </c>
      <c r="W393" t="s">
        <v>33</v>
      </c>
      <c r="X393" t="s">
        <v>19</v>
      </c>
      <c r="Y393">
        <v>0</v>
      </c>
    </row>
    <row r="394" spans="1:25" x14ac:dyDescent="0.25">
      <c r="A394" t="s">
        <v>1027</v>
      </c>
      <c r="B394" s="19">
        <v>45400</v>
      </c>
      <c r="C394" t="s">
        <v>1028</v>
      </c>
      <c r="D394" t="s">
        <v>1029</v>
      </c>
      <c r="E394" t="s">
        <v>3</v>
      </c>
      <c r="F394">
        <v>46</v>
      </c>
      <c r="G394" t="s">
        <v>275</v>
      </c>
      <c r="H394" t="s">
        <v>276</v>
      </c>
      <c r="I394" t="s">
        <v>81</v>
      </c>
      <c r="J394" t="s">
        <v>82</v>
      </c>
      <c r="K394" t="s">
        <v>58</v>
      </c>
      <c r="L394">
        <v>1</v>
      </c>
      <c r="M394">
        <v>3500</v>
      </c>
      <c r="N394">
        <v>0.1</v>
      </c>
      <c r="O394">
        <v>3150</v>
      </c>
      <c r="P394">
        <v>2500</v>
      </c>
      <c r="Q394">
        <v>650</v>
      </c>
      <c r="R394" t="s">
        <v>9</v>
      </c>
      <c r="S394" t="s">
        <v>10</v>
      </c>
      <c r="T394">
        <v>2024</v>
      </c>
      <c r="U394">
        <v>4</v>
      </c>
      <c r="V394" t="s">
        <v>3871</v>
      </c>
      <c r="W394" t="s">
        <v>11</v>
      </c>
      <c r="X394" t="s">
        <v>12</v>
      </c>
      <c r="Y394">
        <v>20.63</v>
      </c>
    </row>
    <row r="395" spans="1:25" x14ac:dyDescent="0.25">
      <c r="A395" t="s">
        <v>1030</v>
      </c>
      <c r="B395" s="19">
        <v>45840</v>
      </c>
      <c r="C395" t="s">
        <v>1031</v>
      </c>
      <c r="D395" t="s">
        <v>151</v>
      </c>
      <c r="E395" t="s">
        <v>16</v>
      </c>
      <c r="F395">
        <v>36</v>
      </c>
      <c r="G395" t="s">
        <v>275</v>
      </c>
      <c r="H395" t="s">
        <v>276</v>
      </c>
      <c r="I395" t="s">
        <v>264</v>
      </c>
      <c r="J395" t="s">
        <v>265</v>
      </c>
      <c r="K395" t="s">
        <v>46</v>
      </c>
      <c r="L395">
        <v>2</v>
      </c>
      <c r="M395">
        <v>800</v>
      </c>
      <c r="N395">
        <v>0.1</v>
      </c>
      <c r="O395">
        <v>1440</v>
      </c>
      <c r="P395">
        <v>1000</v>
      </c>
      <c r="Q395">
        <v>440</v>
      </c>
      <c r="R395" t="s">
        <v>77</v>
      </c>
      <c r="S395" t="s">
        <v>10</v>
      </c>
      <c r="T395">
        <v>2025</v>
      </c>
      <c r="U395">
        <v>7</v>
      </c>
      <c r="V395" t="s">
        <v>3866</v>
      </c>
      <c r="W395" t="s">
        <v>33</v>
      </c>
      <c r="X395" t="s">
        <v>12</v>
      </c>
      <c r="Y395">
        <v>30.56</v>
      </c>
    </row>
    <row r="396" spans="1:25" x14ac:dyDescent="0.25">
      <c r="A396" t="s">
        <v>1032</v>
      </c>
      <c r="B396" s="19">
        <v>45962</v>
      </c>
      <c r="C396" t="s">
        <v>927</v>
      </c>
      <c r="D396" t="s">
        <v>928</v>
      </c>
      <c r="E396" t="s">
        <v>3</v>
      </c>
      <c r="F396">
        <v>51</v>
      </c>
      <c r="G396" t="s">
        <v>312</v>
      </c>
      <c r="H396" t="s">
        <v>276</v>
      </c>
      <c r="I396" t="s">
        <v>143</v>
      </c>
      <c r="J396" t="s">
        <v>144</v>
      </c>
      <c r="K396" t="s">
        <v>76</v>
      </c>
      <c r="L396">
        <v>3</v>
      </c>
      <c r="M396">
        <v>700</v>
      </c>
      <c r="N396">
        <v>0</v>
      </c>
      <c r="O396">
        <v>2100</v>
      </c>
      <c r="P396">
        <v>1710</v>
      </c>
      <c r="Q396">
        <v>390</v>
      </c>
      <c r="R396" t="s">
        <v>17</v>
      </c>
      <c r="S396" t="s">
        <v>10</v>
      </c>
      <c r="T396">
        <v>2025</v>
      </c>
      <c r="U396">
        <v>11</v>
      </c>
      <c r="V396" t="s">
        <v>3874</v>
      </c>
      <c r="W396" t="s">
        <v>40</v>
      </c>
      <c r="X396" t="s">
        <v>12</v>
      </c>
      <c r="Y396">
        <v>18.57</v>
      </c>
    </row>
    <row r="397" spans="1:25" x14ac:dyDescent="0.25">
      <c r="A397" t="s">
        <v>1033</v>
      </c>
      <c r="B397" s="19">
        <v>45468</v>
      </c>
      <c r="C397" t="s">
        <v>1034</v>
      </c>
      <c r="D397" t="s">
        <v>1035</v>
      </c>
      <c r="E397" t="s">
        <v>16</v>
      </c>
      <c r="F397">
        <v>54</v>
      </c>
      <c r="G397" t="s">
        <v>339</v>
      </c>
      <c r="H397" t="s">
        <v>285</v>
      </c>
      <c r="I397" t="s">
        <v>37</v>
      </c>
      <c r="J397" t="s">
        <v>38</v>
      </c>
      <c r="K397" t="s">
        <v>39</v>
      </c>
      <c r="L397">
        <v>1</v>
      </c>
      <c r="M397">
        <v>900</v>
      </c>
      <c r="N397">
        <v>0.1</v>
      </c>
      <c r="O397">
        <v>810</v>
      </c>
      <c r="P397">
        <v>550</v>
      </c>
      <c r="Q397">
        <v>260</v>
      </c>
      <c r="R397" t="s">
        <v>17</v>
      </c>
      <c r="S397" t="s">
        <v>10</v>
      </c>
      <c r="T397">
        <v>2024</v>
      </c>
      <c r="U397">
        <v>6</v>
      </c>
      <c r="V397" t="s">
        <v>3868</v>
      </c>
      <c r="W397" t="s">
        <v>11</v>
      </c>
      <c r="X397" t="s">
        <v>27</v>
      </c>
      <c r="Y397">
        <v>32.1</v>
      </c>
    </row>
    <row r="398" spans="1:25" x14ac:dyDescent="0.25">
      <c r="A398" t="s">
        <v>1036</v>
      </c>
      <c r="B398" s="19">
        <v>45989</v>
      </c>
      <c r="C398" t="s">
        <v>1037</v>
      </c>
      <c r="D398" t="s">
        <v>1038</v>
      </c>
      <c r="E398" t="s">
        <v>3</v>
      </c>
      <c r="F398">
        <v>22</v>
      </c>
      <c r="G398" t="s">
        <v>290</v>
      </c>
      <c r="H398" t="s">
        <v>276</v>
      </c>
      <c r="I398" t="s">
        <v>109</v>
      </c>
      <c r="J398" t="s">
        <v>110</v>
      </c>
      <c r="K398" t="s">
        <v>8</v>
      </c>
      <c r="L398">
        <v>2</v>
      </c>
      <c r="M398">
        <v>4000</v>
      </c>
      <c r="N398">
        <v>0.1</v>
      </c>
      <c r="O398">
        <v>7200</v>
      </c>
      <c r="P398">
        <v>5800</v>
      </c>
      <c r="Q398">
        <v>1400</v>
      </c>
      <c r="R398" t="s">
        <v>17</v>
      </c>
      <c r="S398" t="s">
        <v>10</v>
      </c>
      <c r="T398">
        <v>2025</v>
      </c>
      <c r="U398">
        <v>11</v>
      </c>
      <c r="V398" t="s">
        <v>3874</v>
      </c>
      <c r="W398" t="s">
        <v>40</v>
      </c>
      <c r="X398" t="s">
        <v>12</v>
      </c>
      <c r="Y398">
        <v>19.440000000000001</v>
      </c>
    </row>
    <row r="399" spans="1:25" x14ac:dyDescent="0.25">
      <c r="A399" t="s">
        <v>1039</v>
      </c>
      <c r="B399" s="19">
        <v>45631</v>
      </c>
      <c r="C399" t="s">
        <v>351</v>
      </c>
      <c r="D399" t="s">
        <v>352</v>
      </c>
      <c r="E399" t="s">
        <v>3</v>
      </c>
      <c r="F399">
        <v>54</v>
      </c>
      <c r="G399" t="s">
        <v>275</v>
      </c>
      <c r="H399" t="s">
        <v>276</v>
      </c>
      <c r="I399" t="s">
        <v>109</v>
      </c>
      <c r="J399" t="s">
        <v>110</v>
      </c>
      <c r="K399" t="s">
        <v>8</v>
      </c>
      <c r="L399">
        <v>2</v>
      </c>
      <c r="M399">
        <v>4000</v>
      </c>
      <c r="N399">
        <v>0</v>
      </c>
      <c r="O399">
        <v>8000</v>
      </c>
      <c r="P399">
        <v>5800</v>
      </c>
      <c r="Q399">
        <v>2200</v>
      </c>
      <c r="R399" t="s">
        <v>26</v>
      </c>
      <c r="S399" t="s">
        <v>10</v>
      </c>
      <c r="T399">
        <v>2024</v>
      </c>
      <c r="U399">
        <v>12</v>
      </c>
      <c r="V399" t="s">
        <v>3872</v>
      </c>
      <c r="W399" t="s">
        <v>40</v>
      </c>
      <c r="X399" t="s">
        <v>27</v>
      </c>
      <c r="Y399">
        <v>27.5</v>
      </c>
    </row>
    <row r="400" spans="1:25" x14ac:dyDescent="0.25">
      <c r="A400" t="s">
        <v>1040</v>
      </c>
      <c r="B400" s="19">
        <v>45567</v>
      </c>
      <c r="C400" t="s">
        <v>1041</v>
      </c>
      <c r="D400" t="s">
        <v>1042</v>
      </c>
      <c r="E400" t="s">
        <v>3</v>
      </c>
      <c r="F400">
        <v>41</v>
      </c>
      <c r="G400" t="s">
        <v>269</v>
      </c>
      <c r="H400" t="s">
        <v>270</v>
      </c>
      <c r="I400" t="s">
        <v>264</v>
      </c>
      <c r="J400" t="s">
        <v>265</v>
      </c>
      <c r="K400" t="s">
        <v>46</v>
      </c>
      <c r="L400">
        <v>1</v>
      </c>
      <c r="M400">
        <v>800</v>
      </c>
      <c r="N400">
        <v>0.1</v>
      </c>
      <c r="O400">
        <v>720</v>
      </c>
      <c r="P400">
        <v>500</v>
      </c>
      <c r="Q400">
        <v>220</v>
      </c>
      <c r="R400" t="s">
        <v>26</v>
      </c>
      <c r="S400" t="s">
        <v>10</v>
      </c>
      <c r="T400">
        <v>2024</v>
      </c>
      <c r="U400">
        <v>10</v>
      </c>
      <c r="V400" t="s">
        <v>3870</v>
      </c>
      <c r="W400" t="s">
        <v>40</v>
      </c>
      <c r="X400" t="s">
        <v>19</v>
      </c>
      <c r="Y400">
        <v>30.56</v>
      </c>
    </row>
    <row r="401" spans="1:25" x14ac:dyDescent="0.25">
      <c r="A401" t="s">
        <v>1043</v>
      </c>
      <c r="B401" s="19">
        <v>45602</v>
      </c>
      <c r="C401" t="s">
        <v>371</v>
      </c>
      <c r="D401" t="s">
        <v>372</v>
      </c>
      <c r="E401" t="s">
        <v>3</v>
      </c>
      <c r="F401">
        <v>40</v>
      </c>
      <c r="G401" t="s">
        <v>275</v>
      </c>
      <c r="H401" t="s">
        <v>276</v>
      </c>
      <c r="I401" t="s">
        <v>344</v>
      </c>
      <c r="J401" t="s">
        <v>345</v>
      </c>
      <c r="K401" t="s">
        <v>39</v>
      </c>
      <c r="L401">
        <v>1</v>
      </c>
      <c r="M401">
        <v>2200</v>
      </c>
      <c r="N401">
        <v>0.05</v>
      </c>
      <c r="O401">
        <v>2090</v>
      </c>
      <c r="P401">
        <v>1400</v>
      </c>
      <c r="Q401">
        <v>690</v>
      </c>
      <c r="R401" t="s">
        <v>26</v>
      </c>
      <c r="S401" t="s">
        <v>10</v>
      </c>
      <c r="T401">
        <v>2024</v>
      </c>
      <c r="U401">
        <v>11</v>
      </c>
      <c r="V401" t="s">
        <v>3874</v>
      </c>
      <c r="W401" t="s">
        <v>40</v>
      </c>
      <c r="X401" t="s">
        <v>27</v>
      </c>
      <c r="Y401">
        <v>33.01</v>
      </c>
    </row>
    <row r="402" spans="1:25" x14ac:dyDescent="0.25">
      <c r="A402" t="s">
        <v>1044</v>
      </c>
      <c r="B402" s="19">
        <v>46004</v>
      </c>
      <c r="C402" t="s">
        <v>1045</v>
      </c>
      <c r="D402" t="s">
        <v>803</v>
      </c>
      <c r="E402" t="s">
        <v>16</v>
      </c>
      <c r="F402">
        <v>54</v>
      </c>
      <c r="G402" t="s">
        <v>275</v>
      </c>
      <c r="H402" t="s">
        <v>276</v>
      </c>
      <c r="I402" t="s">
        <v>6</v>
      </c>
      <c r="J402" t="s">
        <v>7</v>
      </c>
      <c r="K402" t="s">
        <v>8</v>
      </c>
      <c r="L402">
        <v>1</v>
      </c>
      <c r="M402">
        <v>7000</v>
      </c>
      <c r="N402">
        <v>0.1</v>
      </c>
      <c r="O402">
        <v>6300</v>
      </c>
      <c r="P402">
        <v>5200</v>
      </c>
      <c r="Q402">
        <v>1100</v>
      </c>
      <c r="R402" t="s">
        <v>26</v>
      </c>
      <c r="S402" t="s">
        <v>10</v>
      </c>
      <c r="T402">
        <v>2025</v>
      </c>
      <c r="U402">
        <v>12</v>
      </c>
      <c r="V402" t="s">
        <v>3872</v>
      </c>
      <c r="W402" t="s">
        <v>40</v>
      </c>
      <c r="X402" t="s">
        <v>27</v>
      </c>
      <c r="Y402">
        <v>17.46</v>
      </c>
    </row>
    <row r="403" spans="1:25" x14ac:dyDescent="0.25">
      <c r="A403" t="s">
        <v>1046</v>
      </c>
      <c r="B403" s="19">
        <v>45429</v>
      </c>
      <c r="C403" t="s">
        <v>1047</v>
      </c>
      <c r="D403" t="s">
        <v>1029</v>
      </c>
      <c r="E403" t="s">
        <v>16</v>
      </c>
      <c r="F403">
        <v>52</v>
      </c>
      <c r="G403" t="s">
        <v>275</v>
      </c>
      <c r="H403" t="s">
        <v>276</v>
      </c>
      <c r="I403" t="s">
        <v>344</v>
      </c>
      <c r="J403" t="s">
        <v>345</v>
      </c>
      <c r="K403" t="s">
        <v>39</v>
      </c>
      <c r="L403">
        <v>2</v>
      </c>
      <c r="M403">
        <v>2200</v>
      </c>
      <c r="N403">
        <v>0.05</v>
      </c>
      <c r="O403">
        <v>4180</v>
      </c>
      <c r="P403">
        <v>2800</v>
      </c>
      <c r="Q403">
        <v>1380</v>
      </c>
      <c r="R403" t="s">
        <v>98</v>
      </c>
      <c r="S403" t="s">
        <v>10</v>
      </c>
      <c r="T403">
        <v>2024</v>
      </c>
      <c r="U403">
        <v>5</v>
      </c>
      <c r="V403" t="s">
        <v>3865</v>
      </c>
      <c r="W403" t="s">
        <v>11</v>
      </c>
      <c r="X403" t="s">
        <v>27</v>
      </c>
      <c r="Y403">
        <v>33.01</v>
      </c>
    </row>
    <row r="404" spans="1:25" x14ac:dyDescent="0.25">
      <c r="A404" t="s">
        <v>1048</v>
      </c>
      <c r="B404" s="19">
        <v>45620</v>
      </c>
      <c r="C404" t="s">
        <v>540</v>
      </c>
      <c r="D404" t="s">
        <v>541</v>
      </c>
      <c r="E404" t="s">
        <v>3</v>
      </c>
      <c r="F404">
        <v>47</v>
      </c>
      <c r="G404" t="s">
        <v>275</v>
      </c>
      <c r="H404" t="s">
        <v>276</v>
      </c>
      <c r="I404" t="s">
        <v>37</v>
      </c>
      <c r="J404" t="s">
        <v>38</v>
      </c>
      <c r="K404" t="s">
        <v>39</v>
      </c>
      <c r="L404">
        <v>1</v>
      </c>
      <c r="M404">
        <v>900</v>
      </c>
      <c r="N404">
        <v>0</v>
      </c>
      <c r="O404">
        <v>900</v>
      </c>
      <c r="P404">
        <v>550</v>
      </c>
      <c r="Q404">
        <v>350</v>
      </c>
      <c r="R404" t="s">
        <v>9</v>
      </c>
      <c r="S404" t="s">
        <v>10</v>
      </c>
      <c r="T404">
        <v>2024</v>
      </c>
      <c r="U404">
        <v>11</v>
      </c>
      <c r="V404" t="s">
        <v>3874</v>
      </c>
      <c r="W404" t="s">
        <v>40</v>
      </c>
      <c r="X404" t="s">
        <v>19</v>
      </c>
      <c r="Y404">
        <v>38.89</v>
      </c>
    </row>
    <row r="405" spans="1:25" x14ac:dyDescent="0.25">
      <c r="A405" t="s">
        <v>1049</v>
      </c>
      <c r="B405" s="19">
        <v>45383</v>
      </c>
      <c r="C405" t="s">
        <v>621</v>
      </c>
      <c r="D405" t="s">
        <v>64</v>
      </c>
      <c r="E405" t="s">
        <v>3</v>
      </c>
      <c r="F405">
        <v>27</v>
      </c>
      <c r="G405" t="s">
        <v>269</v>
      </c>
      <c r="H405" t="s">
        <v>270</v>
      </c>
      <c r="I405" t="s">
        <v>186</v>
      </c>
      <c r="J405" t="s">
        <v>187</v>
      </c>
      <c r="K405" t="s">
        <v>91</v>
      </c>
      <c r="L405">
        <v>1</v>
      </c>
      <c r="M405">
        <v>12000</v>
      </c>
      <c r="N405">
        <v>0</v>
      </c>
      <c r="O405">
        <v>0</v>
      </c>
      <c r="P405">
        <v>9000</v>
      </c>
      <c r="Q405">
        <v>0</v>
      </c>
      <c r="R405" t="s">
        <v>17</v>
      </c>
      <c r="S405" t="s">
        <v>291</v>
      </c>
      <c r="T405">
        <v>2024</v>
      </c>
      <c r="U405">
        <v>4</v>
      </c>
      <c r="V405" t="s">
        <v>3871</v>
      </c>
      <c r="W405" t="s">
        <v>11</v>
      </c>
      <c r="X405" t="s">
        <v>12</v>
      </c>
      <c r="Y405">
        <v>0</v>
      </c>
    </row>
    <row r="406" spans="1:25" x14ac:dyDescent="0.25">
      <c r="A406" t="s">
        <v>1050</v>
      </c>
      <c r="B406" s="19">
        <v>45708</v>
      </c>
      <c r="C406" t="s">
        <v>434</v>
      </c>
      <c r="D406" t="s">
        <v>435</v>
      </c>
      <c r="E406" t="s">
        <v>16</v>
      </c>
      <c r="F406">
        <v>26</v>
      </c>
      <c r="G406" t="s">
        <v>280</v>
      </c>
      <c r="H406" t="s">
        <v>270</v>
      </c>
      <c r="I406" t="s">
        <v>143</v>
      </c>
      <c r="J406" t="s">
        <v>144</v>
      </c>
      <c r="K406" t="s">
        <v>76</v>
      </c>
      <c r="L406">
        <v>2</v>
      </c>
      <c r="M406">
        <v>700</v>
      </c>
      <c r="N406">
        <v>0.15</v>
      </c>
      <c r="O406">
        <v>1190</v>
      </c>
      <c r="P406">
        <v>1140</v>
      </c>
      <c r="Q406">
        <v>50</v>
      </c>
      <c r="R406" t="s">
        <v>9</v>
      </c>
      <c r="S406" t="s">
        <v>10</v>
      </c>
      <c r="T406">
        <v>2025</v>
      </c>
      <c r="U406">
        <v>2</v>
      </c>
      <c r="V406" t="s">
        <v>3869</v>
      </c>
      <c r="W406" t="s">
        <v>18</v>
      </c>
      <c r="X406" t="s">
        <v>27</v>
      </c>
      <c r="Y406">
        <v>4.2</v>
      </c>
    </row>
    <row r="407" spans="1:25" x14ac:dyDescent="0.25">
      <c r="A407" t="s">
        <v>1051</v>
      </c>
      <c r="B407" s="19">
        <v>45349</v>
      </c>
      <c r="C407" t="s">
        <v>1052</v>
      </c>
      <c r="D407" t="s">
        <v>335</v>
      </c>
      <c r="E407" t="s">
        <v>16</v>
      </c>
      <c r="F407">
        <v>48</v>
      </c>
      <c r="G407" t="s">
        <v>275</v>
      </c>
      <c r="H407" t="s">
        <v>276</v>
      </c>
      <c r="I407" t="s">
        <v>105</v>
      </c>
      <c r="J407" t="s">
        <v>106</v>
      </c>
      <c r="K407" t="s">
        <v>76</v>
      </c>
      <c r="L407">
        <v>3</v>
      </c>
      <c r="M407">
        <v>450</v>
      </c>
      <c r="N407">
        <v>0.05</v>
      </c>
      <c r="O407">
        <v>1282.5</v>
      </c>
      <c r="P407">
        <v>990</v>
      </c>
      <c r="Q407">
        <v>292.5</v>
      </c>
      <c r="R407" t="s">
        <v>9</v>
      </c>
      <c r="S407" t="s">
        <v>10</v>
      </c>
      <c r="T407">
        <v>2024</v>
      </c>
      <c r="U407">
        <v>2</v>
      </c>
      <c r="V407" t="s">
        <v>3869</v>
      </c>
      <c r="W407" t="s">
        <v>18</v>
      </c>
      <c r="X407" t="s">
        <v>19</v>
      </c>
      <c r="Y407">
        <v>22.81</v>
      </c>
    </row>
    <row r="408" spans="1:25" x14ac:dyDescent="0.25">
      <c r="A408" t="s">
        <v>1053</v>
      </c>
      <c r="B408" s="19">
        <v>46018</v>
      </c>
      <c r="C408" t="s">
        <v>569</v>
      </c>
      <c r="D408" t="s">
        <v>570</v>
      </c>
      <c r="E408" t="s">
        <v>16</v>
      </c>
      <c r="F408">
        <v>47</v>
      </c>
      <c r="G408" t="s">
        <v>339</v>
      </c>
      <c r="H408" t="s">
        <v>285</v>
      </c>
      <c r="I408" t="s">
        <v>105</v>
      </c>
      <c r="J408" t="s">
        <v>106</v>
      </c>
      <c r="K408" t="s">
        <v>76</v>
      </c>
      <c r="L408">
        <v>2</v>
      </c>
      <c r="M408">
        <v>450</v>
      </c>
      <c r="N408">
        <v>0</v>
      </c>
      <c r="O408">
        <v>900</v>
      </c>
      <c r="P408">
        <v>660</v>
      </c>
      <c r="Q408">
        <v>240</v>
      </c>
      <c r="R408" t="s">
        <v>17</v>
      </c>
      <c r="S408" t="s">
        <v>10</v>
      </c>
      <c r="T408">
        <v>2025</v>
      </c>
      <c r="U408">
        <v>12</v>
      </c>
      <c r="V408" t="s">
        <v>3872</v>
      </c>
      <c r="W408" t="s">
        <v>40</v>
      </c>
      <c r="X408" t="s">
        <v>12</v>
      </c>
      <c r="Y408">
        <v>26.67</v>
      </c>
    </row>
    <row r="409" spans="1:25" x14ac:dyDescent="0.25">
      <c r="A409" t="s">
        <v>1054</v>
      </c>
      <c r="B409" s="19">
        <v>45828</v>
      </c>
      <c r="C409" t="s">
        <v>354</v>
      </c>
      <c r="D409" t="s">
        <v>167</v>
      </c>
      <c r="E409" t="s">
        <v>3</v>
      </c>
      <c r="F409">
        <v>27</v>
      </c>
      <c r="G409" t="s">
        <v>269</v>
      </c>
      <c r="H409" t="s">
        <v>270</v>
      </c>
      <c r="I409" t="s">
        <v>81</v>
      </c>
      <c r="J409" t="s">
        <v>82</v>
      </c>
      <c r="K409" t="s">
        <v>58</v>
      </c>
      <c r="L409">
        <v>1</v>
      </c>
      <c r="M409">
        <v>3500</v>
      </c>
      <c r="N409">
        <v>0.05</v>
      </c>
      <c r="O409">
        <v>3325</v>
      </c>
      <c r="P409">
        <v>2500</v>
      </c>
      <c r="Q409">
        <v>825</v>
      </c>
      <c r="R409" t="s">
        <v>26</v>
      </c>
      <c r="S409" t="s">
        <v>10</v>
      </c>
      <c r="T409">
        <v>2025</v>
      </c>
      <c r="U409">
        <v>6</v>
      </c>
      <c r="V409" t="s">
        <v>3868</v>
      </c>
      <c r="W409" t="s">
        <v>11</v>
      </c>
      <c r="X409" t="s">
        <v>19</v>
      </c>
      <c r="Y409">
        <v>24.81</v>
      </c>
    </row>
    <row r="410" spans="1:25" x14ac:dyDescent="0.25">
      <c r="A410" t="s">
        <v>1055</v>
      </c>
      <c r="B410" s="19">
        <v>45497</v>
      </c>
      <c r="C410" t="s">
        <v>351</v>
      </c>
      <c r="D410" t="s">
        <v>352</v>
      </c>
      <c r="E410" t="s">
        <v>3</v>
      </c>
      <c r="F410">
        <v>54</v>
      </c>
      <c r="G410" t="s">
        <v>275</v>
      </c>
      <c r="H410" t="s">
        <v>276</v>
      </c>
      <c r="I410" t="s">
        <v>102</v>
      </c>
      <c r="J410" t="s">
        <v>103</v>
      </c>
      <c r="K410" t="s">
        <v>25</v>
      </c>
      <c r="L410">
        <v>3</v>
      </c>
      <c r="M410">
        <v>28000</v>
      </c>
      <c r="N410">
        <v>0.1</v>
      </c>
      <c r="O410">
        <v>75600</v>
      </c>
      <c r="P410">
        <v>63000</v>
      </c>
      <c r="Q410">
        <v>12600</v>
      </c>
      <c r="R410" t="s">
        <v>26</v>
      </c>
      <c r="S410" t="s">
        <v>10</v>
      </c>
      <c r="T410">
        <v>2024</v>
      </c>
      <c r="U410">
        <v>7</v>
      </c>
      <c r="V410" t="s">
        <v>3866</v>
      </c>
      <c r="W410" t="s">
        <v>33</v>
      </c>
      <c r="X410" t="s">
        <v>27</v>
      </c>
      <c r="Y410">
        <v>16.670000000000002</v>
      </c>
    </row>
    <row r="411" spans="1:25" x14ac:dyDescent="0.25">
      <c r="A411" t="s">
        <v>1056</v>
      </c>
      <c r="B411" s="19">
        <v>45661</v>
      </c>
      <c r="C411" t="s">
        <v>337</v>
      </c>
      <c r="D411" t="s">
        <v>338</v>
      </c>
      <c r="E411" t="s">
        <v>16</v>
      </c>
      <c r="F411">
        <v>35</v>
      </c>
      <c r="G411" t="s">
        <v>339</v>
      </c>
      <c r="H411" t="s">
        <v>285</v>
      </c>
      <c r="I411" t="s">
        <v>109</v>
      </c>
      <c r="J411" t="s">
        <v>110</v>
      </c>
      <c r="K411" t="s">
        <v>8</v>
      </c>
      <c r="L411">
        <v>4</v>
      </c>
      <c r="M411">
        <v>4000</v>
      </c>
      <c r="N411">
        <v>0</v>
      </c>
      <c r="O411">
        <v>16000</v>
      </c>
      <c r="P411">
        <v>11600</v>
      </c>
      <c r="Q411">
        <v>4400</v>
      </c>
      <c r="R411" t="s">
        <v>26</v>
      </c>
      <c r="S411" t="s">
        <v>10</v>
      </c>
      <c r="T411">
        <v>2025</v>
      </c>
      <c r="U411">
        <v>1</v>
      </c>
      <c r="V411" t="s">
        <v>3875</v>
      </c>
      <c r="W411" t="s">
        <v>18</v>
      </c>
      <c r="X411" t="s">
        <v>27</v>
      </c>
      <c r="Y411">
        <v>27.5</v>
      </c>
    </row>
    <row r="412" spans="1:25" x14ac:dyDescent="0.25">
      <c r="A412" t="s">
        <v>1057</v>
      </c>
      <c r="B412" s="19">
        <v>45767</v>
      </c>
      <c r="C412" t="s">
        <v>397</v>
      </c>
      <c r="D412" t="s">
        <v>329</v>
      </c>
      <c r="E412" t="s">
        <v>3</v>
      </c>
      <c r="F412">
        <v>25</v>
      </c>
      <c r="G412" t="s">
        <v>295</v>
      </c>
      <c r="H412" t="s">
        <v>270</v>
      </c>
      <c r="I412" t="s">
        <v>105</v>
      </c>
      <c r="J412" t="s">
        <v>106</v>
      </c>
      <c r="K412" t="s">
        <v>76</v>
      </c>
      <c r="L412">
        <v>2</v>
      </c>
      <c r="M412">
        <v>450</v>
      </c>
      <c r="N412">
        <v>0.05</v>
      </c>
      <c r="O412">
        <v>0</v>
      </c>
      <c r="P412">
        <v>660</v>
      </c>
      <c r="Q412">
        <v>0</v>
      </c>
      <c r="R412" t="s">
        <v>26</v>
      </c>
      <c r="S412" t="s">
        <v>291</v>
      </c>
      <c r="T412">
        <v>2025</v>
      </c>
      <c r="U412">
        <v>4</v>
      </c>
      <c r="V412" t="s">
        <v>3871</v>
      </c>
      <c r="W412" t="s">
        <v>11</v>
      </c>
      <c r="X412" t="s">
        <v>27</v>
      </c>
      <c r="Y412">
        <v>0</v>
      </c>
    </row>
    <row r="413" spans="1:25" x14ac:dyDescent="0.25">
      <c r="A413" t="s">
        <v>1058</v>
      </c>
      <c r="B413" s="19">
        <v>45989</v>
      </c>
      <c r="C413" t="s">
        <v>641</v>
      </c>
      <c r="D413" t="s">
        <v>642</v>
      </c>
      <c r="E413" t="s">
        <v>16</v>
      </c>
      <c r="F413">
        <v>22</v>
      </c>
      <c r="G413" t="s">
        <v>275</v>
      </c>
      <c r="H413" t="s">
        <v>276</v>
      </c>
      <c r="I413" t="s">
        <v>23</v>
      </c>
      <c r="J413" t="s">
        <v>24</v>
      </c>
      <c r="K413" t="s">
        <v>25</v>
      </c>
      <c r="L413">
        <v>3</v>
      </c>
      <c r="M413">
        <v>55000</v>
      </c>
      <c r="N413">
        <v>0.15</v>
      </c>
      <c r="O413">
        <v>140250</v>
      </c>
      <c r="P413">
        <v>120000</v>
      </c>
      <c r="Q413">
        <v>20250</v>
      </c>
      <c r="R413" t="s">
        <v>26</v>
      </c>
      <c r="S413" t="s">
        <v>10</v>
      </c>
      <c r="T413">
        <v>2025</v>
      </c>
      <c r="U413">
        <v>11</v>
      </c>
      <c r="V413" t="s">
        <v>3874</v>
      </c>
      <c r="W413" t="s">
        <v>40</v>
      </c>
      <c r="X413" t="s">
        <v>27</v>
      </c>
      <c r="Y413">
        <v>14.44</v>
      </c>
    </row>
    <row r="414" spans="1:25" x14ac:dyDescent="0.25">
      <c r="A414" t="s">
        <v>1059</v>
      </c>
      <c r="B414" s="19">
        <v>45748</v>
      </c>
      <c r="C414" t="s">
        <v>262</v>
      </c>
      <c r="D414" t="s">
        <v>101</v>
      </c>
      <c r="E414" t="s">
        <v>3</v>
      </c>
      <c r="F414">
        <v>56</v>
      </c>
      <c r="G414" t="s">
        <v>263</v>
      </c>
      <c r="H414" t="s">
        <v>5</v>
      </c>
      <c r="I414" t="s">
        <v>305</v>
      </c>
      <c r="J414" t="s">
        <v>306</v>
      </c>
      <c r="K414" t="s">
        <v>91</v>
      </c>
      <c r="L414">
        <v>1</v>
      </c>
      <c r="M414">
        <v>8500</v>
      </c>
      <c r="N414">
        <v>0.2</v>
      </c>
      <c r="O414">
        <v>6800</v>
      </c>
      <c r="P414">
        <v>6500</v>
      </c>
      <c r="Q414">
        <v>300</v>
      </c>
      <c r="R414" t="s">
        <v>98</v>
      </c>
      <c r="S414" t="s">
        <v>10</v>
      </c>
      <c r="T414">
        <v>2025</v>
      </c>
      <c r="U414">
        <v>4</v>
      </c>
      <c r="V414" t="s">
        <v>3871</v>
      </c>
      <c r="W414" t="s">
        <v>11</v>
      </c>
      <c r="X414" t="s">
        <v>27</v>
      </c>
      <c r="Y414">
        <v>4.41</v>
      </c>
    </row>
    <row r="415" spans="1:25" x14ac:dyDescent="0.25">
      <c r="A415" t="s">
        <v>1060</v>
      </c>
      <c r="B415" s="19">
        <v>45856</v>
      </c>
      <c r="C415" t="s">
        <v>619</v>
      </c>
      <c r="D415" t="s">
        <v>609</v>
      </c>
      <c r="E415" t="s">
        <v>3</v>
      </c>
      <c r="F415">
        <v>32</v>
      </c>
      <c r="G415" t="s">
        <v>407</v>
      </c>
      <c r="H415" t="s">
        <v>285</v>
      </c>
      <c r="I415" t="s">
        <v>264</v>
      </c>
      <c r="J415" t="s">
        <v>265</v>
      </c>
      <c r="K415" t="s">
        <v>46</v>
      </c>
      <c r="L415">
        <v>2</v>
      </c>
      <c r="M415">
        <v>800</v>
      </c>
      <c r="N415">
        <v>0</v>
      </c>
      <c r="O415">
        <v>1600</v>
      </c>
      <c r="P415">
        <v>1000</v>
      </c>
      <c r="Q415">
        <v>600</v>
      </c>
      <c r="R415" t="s">
        <v>26</v>
      </c>
      <c r="S415" t="s">
        <v>10</v>
      </c>
      <c r="T415">
        <v>2025</v>
      </c>
      <c r="U415">
        <v>7</v>
      </c>
      <c r="V415" t="s">
        <v>3866</v>
      </c>
      <c r="W415" t="s">
        <v>33</v>
      </c>
      <c r="X415" t="s">
        <v>19</v>
      </c>
      <c r="Y415">
        <v>37.5</v>
      </c>
    </row>
    <row r="416" spans="1:25" x14ac:dyDescent="0.25">
      <c r="A416" t="s">
        <v>1061</v>
      </c>
      <c r="B416" s="19">
        <v>45556</v>
      </c>
      <c r="C416" t="s">
        <v>553</v>
      </c>
      <c r="D416" t="s">
        <v>493</v>
      </c>
      <c r="E416" t="s">
        <v>16</v>
      </c>
      <c r="F416">
        <v>42</v>
      </c>
      <c r="G416" t="s">
        <v>284</v>
      </c>
      <c r="H416" t="s">
        <v>285</v>
      </c>
      <c r="I416" t="s">
        <v>109</v>
      </c>
      <c r="J416" t="s">
        <v>110</v>
      </c>
      <c r="K416" t="s">
        <v>8</v>
      </c>
      <c r="L416">
        <v>1</v>
      </c>
      <c r="M416">
        <v>4000</v>
      </c>
      <c r="N416">
        <v>0.05</v>
      </c>
      <c r="O416">
        <v>3800</v>
      </c>
      <c r="P416">
        <v>2900</v>
      </c>
      <c r="Q416">
        <v>900</v>
      </c>
      <c r="R416" t="s">
        <v>26</v>
      </c>
      <c r="S416" t="s">
        <v>10</v>
      </c>
      <c r="T416">
        <v>2024</v>
      </c>
      <c r="U416">
        <v>9</v>
      </c>
      <c r="V416" t="s">
        <v>3873</v>
      </c>
      <c r="W416" t="s">
        <v>33</v>
      </c>
      <c r="X416" t="s">
        <v>27</v>
      </c>
      <c r="Y416">
        <v>23.68</v>
      </c>
    </row>
    <row r="417" spans="1:25" x14ac:dyDescent="0.25">
      <c r="A417" t="s">
        <v>1062</v>
      </c>
      <c r="B417" s="19">
        <v>45342</v>
      </c>
      <c r="C417" t="s">
        <v>543</v>
      </c>
      <c r="D417" t="s">
        <v>326</v>
      </c>
      <c r="E417" t="s">
        <v>3</v>
      </c>
      <c r="F417">
        <v>46</v>
      </c>
      <c r="G417" t="s">
        <v>317</v>
      </c>
      <c r="H417" t="s">
        <v>5</v>
      </c>
      <c r="I417" t="s">
        <v>305</v>
      </c>
      <c r="J417" t="s">
        <v>306</v>
      </c>
      <c r="K417" t="s">
        <v>91</v>
      </c>
      <c r="L417">
        <v>2</v>
      </c>
      <c r="M417">
        <v>8500</v>
      </c>
      <c r="N417">
        <v>0.15</v>
      </c>
      <c r="O417">
        <v>14450</v>
      </c>
      <c r="P417">
        <v>13000</v>
      </c>
      <c r="Q417">
        <v>1450</v>
      </c>
      <c r="R417" t="s">
        <v>77</v>
      </c>
      <c r="S417" t="s">
        <v>10</v>
      </c>
      <c r="T417">
        <v>2024</v>
      </c>
      <c r="U417">
        <v>2</v>
      </c>
      <c r="V417" t="s">
        <v>3869</v>
      </c>
      <c r="W417" t="s">
        <v>18</v>
      </c>
      <c r="X417" t="s">
        <v>12</v>
      </c>
      <c r="Y417">
        <v>10.029999999999999</v>
      </c>
    </row>
    <row r="418" spans="1:25" x14ac:dyDescent="0.25">
      <c r="A418" t="s">
        <v>1063</v>
      </c>
      <c r="B418" s="19">
        <v>45511</v>
      </c>
      <c r="C418" t="s">
        <v>705</v>
      </c>
      <c r="D418" t="s">
        <v>642</v>
      </c>
      <c r="E418" t="s">
        <v>16</v>
      </c>
      <c r="F418">
        <v>27</v>
      </c>
      <c r="G418" t="s">
        <v>280</v>
      </c>
      <c r="H418" t="s">
        <v>270</v>
      </c>
      <c r="I418" t="s">
        <v>89</v>
      </c>
      <c r="J418" t="s">
        <v>90</v>
      </c>
      <c r="K418" t="s">
        <v>91</v>
      </c>
      <c r="L418">
        <v>1</v>
      </c>
      <c r="M418">
        <v>35000</v>
      </c>
      <c r="N418">
        <v>0.1</v>
      </c>
      <c r="O418">
        <v>31500</v>
      </c>
      <c r="P418">
        <v>27000</v>
      </c>
      <c r="Q418">
        <v>4500</v>
      </c>
      <c r="R418" t="s">
        <v>17</v>
      </c>
      <c r="S418" t="s">
        <v>10</v>
      </c>
      <c r="T418">
        <v>2024</v>
      </c>
      <c r="U418">
        <v>8</v>
      </c>
      <c r="V418" t="s">
        <v>3867</v>
      </c>
      <c r="W418" t="s">
        <v>33</v>
      </c>
      <c r="X418" t="s">
        <v>27</v>
      </c>
      <c r="Y418">
        <v>14.29</v>
      </c>
    </row>
    <row r="419" spans="1:25" x14ac:dyDescent="0.25">
      <c r="A419" t="s">
        <v>1064</v>
      </c>
      <c r="B419" s="19">
        <v>45567</v>
      </c>
      <c r="C419" t="s">
        <v>1065</v>
      </c>
      <c r="D419" t="s">
        <v>612</v>
      </c>
      <c r="E419" t="s">
        <v>3</v>
      </c>
      <c r="F419">
        <v>59</v>
      </c>
      <c r="G419" t="s">
        <v>269</v>
      </c>
      <c r="H419" t="s">
        <v>270</v>
      </c>
      <c r="I419" t="s">
        <v>51</v>
      </c>
      <c r="J419" t="s">
        <v>52</v>
      </c>
      <c r="K419" t="s">
        <v>8</v>
      </c>
      <c r="L419">
        <v>1</v>
      </c>
      <c r="M419">
        <v>4500</v>
      </c>
      <c r="N419">
        <v>0.05</v>
      </c>
      <c r="O419">
        <v>4275</v>
      </c>
      <c r="P419">
        <v>3200</v>
      </c>
      <c r="Q419">
        <v>1075</v>
      </c>
      <c r="R419" t="s">
        <v>17</v>
      </c>
      <c r="S419" t="s">
        <v>10</v>
      </c>
      <c r="T419">
        <v>2024</v>
      </c>
      <c r="U419">
        <v>10</v>
      </c>
      <c r="V419" t="s">
        <v>3870</v>
      </c>
      <c r="W419" t="s">
        <v>40</v>
      </c>
      <c r="X419" t="s">
        <v>19</v>
      </c>
      <c r="Y419">
        <v>25.15</v>
      </c>
    </row>
    <row r="420" spans="1:25" x14ac:dyDescent="0.25">
      <c r="A420" t="s">
        <v>47</v>
      </c>
      <c r="B420" s="19">
        <v>45990</v>
      </c>
      <c r="C420" t="s">
        <v>48</v>
      </c>
      <c r="D420" t="s">
        <v>49</v>
      </c>
      <c r="E420" t="s">
        <v>3</v>
      </c>
      <c r="F420">
        <v>45</v>
      </c>
      <c r="G420" t="s">
        <v>4</v>
      </c>
      <c r="H420" t="s">
        <v>5</v>
      </c>
      <c r="I420" t="s">
        <v>23</v>
      </c>
      <c r="J420" t="s">
        <v>24</v>
      </c>
      <c r="K420" t="s">
        <v>25</v>
      </c>
      <c r="L420">
        <v>1</v>
      </c>
      <c r="M420">
        <v>55000</v>
      </c>
      <c r="N420">
        <v>0</v>
      </c>
      <c r="O420">
        <v>55000</v>
      </c>
      <c r="P420">
        <v>40000</v>
      </c>
      <c r="Q420">
        <v>15000</v>
      </c>
      <c r="R420" t="s">
        <v>17</v>
      </c>
      <c r="S420" t="s">
        <v>10</v>
      </c>
      <c r="T420">
        <v>2025</v>
      </c>
      <c r="U420">
        <v>11</v>
      </c>
      <c r="V420" t="s">
        <v>3874</v>
      </c>
      <c r="W420" t="s">
        <v>40</v>
      </c>
      <c r="X420" t="s">
        <v>12</v>
      </c>
      <c r="Y420">
        <v>27.27</v>
      </c>
    </row>
    <row r="421" spans="1:25" x14ac:dyDescent="0.25">
      <c r="A421" t="s">
        <v>1066</v>
      </c>
      <c r="B421" s="19">
        <v>45469</v>
      </c>
      <c r="C421" t="s">
        <v>1067</v>
      </c>
      <c r="D421" t="s">
        <v>431</v>
      </c>
      <c r="E421" t="s">
        <v>3</v>
      </c>
      <c r="F421">
        <v>38</v>
      </c>
      <c r="G421" t="s">
        <v>407</v>
      </c>
      <c r="H421" t="s">
        <v>285</v>
      </c>
      <c r="I421" t="s">
        <v>56</v>
      </c>
      <c r="J421" t="s">
        <v>57</v>
      </c>
      <c r="K421" t="s">
        <v>58</v>
      </c>
      <c r="L421">
        <v>3</v>
      </c>
      <c r="M421">
        <v>1200</v>
      </c>
      <c r="N421">
        <v>0.1</v>
      </c>
      <c r="O421">
        <v>3240</v>
      </c>
      <c r="P421">
        <v>2400</v>
      </c>
      <c r="Q421">
        <v>840</v>
      </c>
      <c r="R421" t="s">
        <v>77</v>
      </c>
      <c r="S421" t="s">
        <v>10</v>
      </c>
      <c r="T421">
        <v>2024</v>
      </c>
      <c r="U421">
        <v>6</v>
      </c>
      <c r="V421" t="s">
        <v>3868</v>
      </c>
      <c r="W421" t="s">
        <v>11</v>
      </c>
      <c r="X421" t="s">
        <v>27</v>
      </c>
      <c r="Y421">
        <v>25.93</v>
      </c>
    </row>
    <row r="422" spans="1:25" x14ac:dyDescent="0.25">
      <c r="A422" t="s">
        <v>1068</v>
      </c>
      <c r="B422" s="19">
        <v>45914</v>
      </c>
      <c r="C422" t="s">
        <v>1069</v>
      </c>
      <c r="D422" t="s">
        <v>1070</v>
      </c>
      <c r="E422" t="s">
        <v>3</v>
      </c>
      <c r="F422">
        <v>52</v>
      </c>
      <c r="G422" t="s">
        <v>295</v>
      </c>
      <c r="H422" t="s">
        <v>270</v>
      </c>
      <c r="I422" t="s">
        <v>344</v>
      </c>
      <c r="J422" t="s">
        <v>345</v>
      </c>
      <c r="K422" t="s">
        <v>39</v>
      </c>
      <c r="L422">
        <v>1</v>
      </c>
      <c r="M422">
        <v>2200</v>
      </c>
      <c r="N422">
        <v>0.1</v>
      </c>
      <c r="O422">
        <v>1980</v>
      </c>
      <c r="P422">
        <v>1400</v>
      </c>
      <c r="Q422">
        <v>580</v>
      </c>
      <c r="R422" t="s">
        <v>9</v>
      </c>
      <c r="S422" t="s">
        <v>10</v>
      </c>
      <c r="T422">
        <v>2025</v>
      </c>
      <c r="U422">
        <v>9</v>
      </c>
      <c r="V422" t="s">
        <v>3873</v>
      </c>
      <c r="W422" t="s">
        <v>33</v>
      </c>
      <c r="X422" t="s">
        <v>19</v>
      </c>
      <c r="Y422">
        <v>29.29</v>
      </c>
    </row>
    <row r="423" spans="1:25" x14ac:dyDescent="0.25">
      <c r="A423" t="s">
        <v>1071</v>
      </c>
      <c r="B423" s="19">
        <v>45573</v>
      </c>
      <c r="C423" t="s">
        <v>1072</v>
      </c>
      <c r="D423" t="s">
        <v>1073</v>
      </c>
      <c r="E423" t="s">
        <v>16</v>
      </c>
      <c r="F423">
        <v>40</v>
      </c>
      <c r="G423" t="s">
        <v>290</v>
      </c>
      <c r="H423" t="s">
        <v>276</v>
      </c>
      <c r="I423" t="s">
        <v>44</v>
      </c>
      <c r="J423" t="s">
        <v>45</v>
      </c>
      <c r="K423" t="s">
        <v>46</v>
      </c>
      <c r="L423">
        <v>2</v>
      </c>
      <c r="M423">
        <v>2500</v>
      </c>
      <c r="N423">
        <v>0.15</v>
      </c>
      <c r="O423">
        <v>4250</v>
      </c>
      <c r="P423">
        <v>3000</v>
      </c>
      <c r="Q423">
        <v>1250</v>
      </c>
      <c r="R423" t="s">
        <v>77</v>
      </c>
      <c r="S423" t="s">
        <v>10</v>
      </c>
      <c r="T423">
        <v>2024</v>
      </c>
      <c r="U423">
        <v>10</v>
      </c>
      <c r="V423" t="s">
        <v>3870</v>
      </c>
      <c r="W423" t="s">
        <v>40</v>
      </c>
      <c r="X423" t="s">
        <v>19</v>
      </c>
      <c r="Y423">
        <v>29.41</v>
      </c>
    </row>
    <row r="424" spans="1:25" x14ac:dyDescent="0.25">
      <c r="A424" t="s">
        <v>1074</v>
      </c>
      <c r="B424" s="19">
        <v>45762</v>
      </c>
      <c r="C424" t="s">
        <v>262</v>
      </c>
      <c r="D424" t="s">
        <v>101</v>
      </c>
      <c r="E424" t="s">
        <v>3</v>
      </c>
      <c r="F424">
        <v>56</v>
      </c>
      <c r="G424" t="s">
        <v>263</v>
      </c>
      <c r="H424" t="s">
        <v>5</v>
      </c>
      <c r="I424" t="s">
        <v>37</v>
      </c>
      <c r="J424" t="s">
        <v>38</v>
      </c>
      <c r="K424" t="s">
        <v>39</v>
      </c>
      <c r="L424">
        <v>3</v>
      </c>
      <c r="M424">
        <v>900</v>
      </c>
      <c r="N424">
        <v>0.1</v>
      </c>
      <c r="O424">
        <v>2430</v>
      </c>
      <c r="P424">
        <v>1650</v>
      </c>
      <c r="Q424">
        <v>780</v>
      </c>
      <c r="R424" t="s">
        <v>26</v>
      </c>
      <c r="S424" t="s">
        <v>10</v>
      </c>
      <c r="T424">
        <v>2025</v>
      </c>
      <c r="U424">
        <v>4</v>
      </c>
      <c r="V424" t="s">
        <v>3871</v>
      </c>
      <c r="W424" t="s">
        <v>11</v>
      </c>
      <c r="X424" t="s">
        <v>27</v>
      </c>
      <c r="Y424">
        <v>32.1</v>
      </c>
    </row>
    <row r="425" spans="1:25" x14ac:dyDescent="0.25">
      <c r="A425" t="s">
        <v>1075</v>
      </c>
      <c r="B425" s="19">
        <v>45825</v>
      </c>
      <c r="C425" t="s">
        <v>705</v>
      </c>
      <c r="D425" t="s">
        <v>642</v>
      </c>
      <c r="E425" t="s">
        <v>16</v>
      </c>
      <c r="F425">
        <v>27</v>
      </c>
      <c r="G425" t="s">
        <v>280</v>
      </c>
      <c r="H425" t="s">
        <v>270</v>
      </c>
      <c r="I425" t="s">
        <v>56</v>
      </c>
      <c r="J425" t="s">
        <v>57</v>
      </c>
      <c r="K425" t="s">
        <v>58</v>
      </c>
      <c r="L425">
        <v>3</v>
      </c>
      <c r="M425">
        <v>1200</v>
      </c>
      <c r="N425">
        <v>0</v>
      </c>
      <c r="O425">
        <v>3600</v>
      </c>
      <c r="P425">
        <v>2400</v>
      </c>
      <c r="Q425">
        <v>1200</v>
      </c>
      <c r="R425" t="s">
        <v>26</v>
      </c>
      <c r="S425" t="s">
        <v>10</v>
      </c>
      <c r="T425">
        <v>2025</v>
      </c>
      <c r="U425">
        <v>6</v>
      </c>
      <c r="V425" t="s">
        <v>3868</v>
      </c>
      <c r="W425" t="s">
        <v>11</v>
      </c>
      <c r="X425" t="s">
        <v>27</v>
      </c>
      <c r="Y425">
        <v>33.33</v>
      </c>
    </row>
    <row r="426" spans="1:25" x14ac:dyDescent="0.25">
      <c r="A426" t="s">
        <v>1076</v>
      </c>
      <c r="B426" s="19">
        <v>45815</v>
      </c>
      <c r="C426" t="s">
        <v>1077</v>
      </c>
      <c r="D426" t="s">
        <v>1078</v>
      </c>
      <c r="E426" t="s">
        <v>3</v>
      </c>
      <c r="F426">
        <v>50</v>
      </c>
      <c r="G426" t="s">
        <v>407</v>
      </c>
      <c r="H426" t="s">
        <v>285</v>
      </c>
      <c r="I426" t="s">
        <v>6</v>
      </c>
      <c r="J426" t="s">
        <v>7</v>
      </c>
      <c r="K426" t="s">
        <v>8</v>
      </c>
      <c r="L426">
        <v>1</v>
      </c>
      <c r="M426">
        <v>7000</v>
      </c>
      <c r="N426">
        <v>0</v>
      </c>
      <c r="O426">
        <v>7000</v>
      </c>
      <c r="P426">
        <v>5200</v>
      </c>
      <c r="Q426">
        <v>1800</v>
      </c>
      <c r="R426" t="s">
        <v>98</v>
      </c>
      <c r="S426" t="s">
        <v>10</v>
      </c>
      <c r="T426">
        <v>2025</v>
      </c>
      <c r="U426">
        <v>6</v>
      </c>
      <c r="V426" t="s">
        <v>3868</v>
      </c>
      <c r="W426" t="s">
        <v>11</v>
      </c>
      <c r="X426" t="s">
        <v>12</v>
      </c>
      <c r="Y426">
        <v>25.71</v>
      </c>
    </row>
    <row r="427" spans="1:25" x14ac:dyDescent="0.25">
      <c r="A427" t="s">
        <v>50</v>
      </c>
      <c r="B427" s="19">
        <v>45866</v>
      </c>
      <c r="C427" t="s">
        <v>35</v>
      </c>
      <c r="D427" t="s">
        <v>36</v>
      </c>
      <c r="E427" t="s">
        <v>16</v>
      </c>
      <c r="F427">
        <v>27</v>
      </c>
      <c r="G427" t="s">
        <v>4</v>
      </c>
      <c r="H427" t="s">
        <v>5</v>
      </c>
      <c r="I427" t="s">
        <v>51</v>
      </c>
      <c r="J427" t="s">
        <v>52</v>
      </c>
      <c r="K427" t="s">
        <v>8</v>
      </c>
      <c r="L427">
        <v>1</v>
      </c>
      <c r="M427">
        <v>4500</v>
      </c>
      <c r="N427">
        <v>0.1</v>
      </c>
      <c r="O427">
        <v>4050</v>
      </c>
      <c r="P427">
        <v>3200</v>
      </c>
      <c r="Q427">
        <v>850</v>
      </c>
      <c r="R427" t="s">
        <v>17</v>
      </c>
      <c r="S427" t="s">
        <v>10</v>
      </c>
      <c r="T427">
        <v>2025</v>
      </c>
      <c r="U427">
        <v>7</v>
      </c>
      <c r="V427" t="s">
        <v>3866</v>
      </c>
      <c r="W427" t="s">
        <v>33</v>
      </c>
      <c r="X427" t="s">
        <v>19</v>
      </c>
      <c r="Y427">
        <v>20.99</v>
      </c>
    </row>
    <row r="428" spans="1:25" x14ac:dyDescent="0.25">
      <c r="A428" t="s">
        <v>1079</v>
      </c>
      <c r="B428" s="19">
        <v>45992</v>
      </c>
      <c r="C428" t="s">
        <v>1080</v>
      </c>
      <c r="D428" t="s">
        <v>369</v>
      </c>
      <c r="E428" t="s">
        <v>16</v>
      </c>
      <c r="F428">
        <v>32</v>
      </c>
      <c r="G428" t="s">
        <v>290</v>
      </c>
      <c r="H428" t="s">
        <v>276</v>
      </c>
      <c r="I428" t="s">
        <v>31</v>
      </c>
      <c r="J428" t="s">
        <v>32</v>
      </c>
      <c r="K428" t="s">
        <v>25</v>
      </c>
      <c r="L428">
        <v>1</v>
      </c>
      <c r="M428">
        <v>5000</v>
      </c>
      <c r="N428">
        <v>0.05</v>
      </c>
      <c r="O428">
        <v>4750</v>
      </c>
      <c r="P428">
        <v>3500</v>
      </c>
      <c r="Q428">
        <v>1250</v>
      </c>
      <c r="R428" t="s">
        <v>17</v>
      </c>
      <c r="S428" t="s">
        <v>10</v>
      </c>
      <c r="T428">
        <v>2025</v>
      </c>
      <c r="U428">
        <v>12</v>
      </c>
      <c r="V428" t="s">
        <v>3872</v>
      </c>
      <c r="W428" t="s">
        <v>40</v>
      </c>
      <c r="X428" t="s">
        <v>27</v>
      </c>
      <c r="Y428">
        <v>26.32</v>
      </c>
    </row>
    <row r="429" spans="1:25" x14ac:dyDescent="0.25">
      <c r="A429" t="s">
        <v>1081</v>
      </c>
      <c r="B429" s="19">
        <v>45575</v>
      </c>
      <c r="C429" t="s">
        <v>857</v>
      </c>
      <c r="D429" t="s">
        <v>392</v>
      </c>
      <c r="E429" t="s">
        <v>16</v>
      </c>
      <c r="F429">
        <v>21</v>
      </c>
      <c r="G429" t="s">
        <v>407</v>
      </c>
      <c r="H429" t="s">
        <v>285</v>
      </c>
      <c r="I429" t="s">
        <v>51</v>
      </c>
      <c r="J429" t="s">
        <v>52</v>
      </c>
      <c r="K429" t="s">
        <v>8</v>
      </c>
      <c r="L429">
        <v>1</v>
      </c>
      <c r="M429">
        <v>4500</v>
      </c>
      <c r="N429">
        <v>0.1</v>
      </c>
      <c r="O429">
        <v>4050</v>
      </c>
      <c r="P429">
        <v>3200</v>
      </c>
      <c r="Q429">
        <v>850</v>
      </c>
      <c r="R429" t="s">
        <v>26</v>
      </c>
      <c r="S429" t="s">
        <v>10</v>
      </c>
      <c r="T429">
        <v>2024</v>
      </c>
      <c r="U429">
        <v>10</v>
      </c>
      <c r="V429" t="s">
        <v>3870</v>
      </c>
      <c r="W429" t="s">
        <v>40</v>
      </c>
      <c r="X429" t="s">
        <v>12</v>
      </c>
      <c r="Y429">
        <v>20.99</v>
      </c>
    </row>
    <row r="430" spans="1:25" x14ac:dyDescent="0.25">
      <c r="A430" t="s">
        <v>1082</v>
      </c>
      <c r="B430" s="19">
        <v>45963</v>
      </c>
      <c r="C430" t="s">
        <v>575</v>
      </c>
      <c r="D430" t="s">
        <v>557</v>
      </c>
      <c r="E430" t="s">
        <v>3</v>
      </c>
      <c r="F430">
        <v>20</v>
      </c>
      <c r="G430" t="s">
        <v>339</v>
      </c>
      <c r="H430" t="s">
        <v>285</v>
      </c>
      <c r="I430" t="s">
        <v>109</v>
      </c>
      <c r="J430" t="s">
        <v>110</v>
      </c>
      <c r="K430" t="s">
        <v>8</v>
      </c>
      <c r="L430">
        <v>2</v>
      </c>
      <c r="M430">
        <v>4000</v>
      </c>
      <c r="N430">
        <v>0.1</v>
      </c>
      <c r="O430">
        <v>7200</v>
      </c>
      <c r="P430">
        <v>5800</v>
      </c>
      <c r="Q430">
        <v>1400</v>
      </c>
      <c r="R430" t="s">
        <v>98</v>
      </c>
      <c r="S430" t="s">
        <v>10</v>
      </c>
      <c r="T430">
        <v>2025</v>
      </c>
      <c r="U430">
        <v>11</v>
      </c>
      <c r="V430" t="s">
        <v>3874</v>
      </c>
      <c r="W430" t="s">
        <v>40</v>
      </c>
      <c r="X430" t="s">
        <v>27</v>
      </c>
      <c r="Y430">
        <v>19.440000000000001</v>
      </c>
    </row>
    <row r="431" spans="1:25" x14ac:dyDescent="0.25">
      <c r="A431" t="s">
        <v>1083</v>
      </c>
      <c r="B431" s="19">
        <v>45484</v>
      </c>
      <c r="C431" t="s">
        <v>881</v>
      </c>
      <c r="D431" t="s">
        <v>101</v>
      </c>
      <c r="E431" t="s">
        <v>3</v>
      </c>
      <c r="F431">
        <v>44</v>
      </c>
      <c r="G431" t="s">
        <v>312</v>
      </c>
      <c r="H431" t="s">
        <v>276</v>
      </c>
      <c r="I431" t="s">
        <v>176</v>
      </c>
      <c r="J431" t="s">
        <v>177</v>
      </c>
      <c r="K431" t="s">
        <v>25</v>
      </c>
      <c r="L431">
        <v>2</v>
      </c>
      <c r="M431">
        <v>22000</v>
      </c>
      <c r="N431">
        <v>0.1</v>
      </c>
      <c r="O431">
        <v>39600</v>
      </c>
      <c r="P431">
        <v>33000</v>
      </c>
      <c r="Q431">
        <v>6600</v>
      </c>
      <c r="R431" t="s">
        <v>17</v>
      </c>
      <c r="S431" t="s">
        <v>10</v>
      </c>
      <c r="T431">
        <v>2024</v>
      </c>
      <c r="U431">
        <v>7</v>
      </c>
      <c r="V431" t="s">
        <v>3866</v>
      </c>
      <c r="W431" t="s">
        <v>33</v>
      </c>
      <c r="X431" t="s">
        <v>12</v>
      </c>
      <c r="Y431">
        <v>16.670000000000002</v>
      </c>
    </row>
    <row r="432" spans="1:25" x14ac:dyDescent="0.25">
      <c r="A432" t="s">
        <v>1084</v>
      </c>
      <c r="B432" s="19">
        <v>45350</v>
      </c>
      <c r="C432" t="s">
        <v>1085</v>
      </c>
      <c r="D432" t="s">
        <v>1086</v>
      </c>
      <c r="E432" t="s">
        <v>16</v>
      </c>
      <c r="F432">
        <v>52</v>
      </c>
      <c r="G432" t="s">
        <v>317</v>
      </c>
      <c r="H432" t="s">
        <v>5</v>
      </c>
      <c r="I432" t="s">
        <v>56</v>
      </c>
      <c r="J432" t="s">
        <v>57</v>
      </c>
      <c r="K432" t="s">
        <v>58</v>
      </c>
      <c r="L432">
        <v>2</v>
      </c>
      <c r="M432">
        <v>1200</v>
      </c>
      <c r="N432">
        <v>0.05</v>
      </c>
      <c r="O432">
        <v>2280</v>
      </c>
      <c r="P432">
        <v>1600</v>
      </c>
      <c r="Q432">
        <v>680</v>
      </c>
      <c r="R432" t="s">
        <v>17</v>
      </c>
      <c r="S432" t="s">
        <v>10</v>
      </c>
      <c r="T432">
        <v>2024</v>
      </c>
      <c r="U432">
        <v>2</v>
      </c>
      <c r="V432" t="s">
        <v>3869</v>
      </c>
      <c r="W432" t="s">
        <v>18</v>
      </c>
      <c r="X432" t="s">
        <v>19</v>
      </c>
      <c r="Y432">
        <v>29.82</v>
      </c>
    </row>
    <row r="433" spans="1:25" x14ac:dyDescent="0.25">
      <c r="A433" t="s">
        <v>1087</v>
      </c>
      <c r="B433" s="19">
        <v>45435</v>
      </c>
      <c r="C433" t="s">
        <v>1088</v>
      </c>
      <c r="D433" t="s">
        <v>501</v>
      </c>
      <c r="E433" t="s">
        <v>3</v>
      </c>
      <c r="F433">
        <v>41</v>
      </c>
      <c r="G433" t="s">
        <v>312</v>
      </c>
      <c r="H433" t="s">
        <v>276</v>
      </c>
      <c r="I433" t="s">
        <v>23</v>
      </c>
      <c r="J433" t="s">
        <v>24</v>
      </c>
      <c r="K433" t="s">
        <v>25</v>
      </c>
      <c r="L433">
        <v>2</v>
      </c>
      <c r="M433">
        <v>55000</v>
      </c>
      <c r="N433">
        <v>0.2</v>
      </c>
      <c r="O433">
        <v>-88000</v>
      </c>
      <c r="P433">
        <v>80000</v>
      </c>
      <c r="Q433">
        <v>-8000</v>
      </c>
      <c r="R433" t="s">
        <v>9</v>
      </c>
      <c r="S433" t="s">
        <v>287</v>
      </c>
      <c r="T433">
        <v>2024</v>
      </c>
      <c r="U433">
        <v>5</v>
      </c>
      <c r="V433" t="s">
        <v>3865</v>
      </c>
      <c r="W433" t="s">
        <v>11</v>
      </c>
      <c r="X433" t="s">
        <v>19</v>
      </c>
      <c r="Y433">
        <v>9.09</v>
      </c>
    </row>
    <row r="434" spans="1:25" x14ac:dyDescent="0.25">
      <c r="A434" t="s">
        <v>1089</v>
      </c>
      <c r="B434" s="19">
        <v>45557</v>
      </c>
      <c r="C434" t="s">
        <v>1090</v>
      </c>
      <c r="D434" t="s">
        <v>965</v>
      </c>
      <c r="E434" t="s">
        <v>3</v>
      </c>
      <c r="F434">
        <v>46</v>
      </c>
      <c r="G434" t="s">
        <v>295</v>
      </c>
      <c r="H434" t="s">
        <v>270</v>
      </c>
      <c r="I434" t="s">
        <v>44</v>
      </c>
      <c r="J434" t="s">
        <v>45</v>
      </c>
      <c r="K434" t="s">
        <v>46</v>
      </c>
      <c r="L434">
        <v>1</v>
      </c>
      <c r="M434">
        <v>2500</v>
      </c>
      <c r="N434">
        <v>0.05</v>
      </c>
      <c r="O434">
        <v>2375</v>
      </c>
      <c r="P434">
        <v>1500</v>
      </c>
      <c r="Q434">
        <v>875</v>
      </c>
      <c r="R434" t="s">
        <v>17</v>
      </c>
      <c r="S434" t="s">
        <v>10</v>
      </c>
      <c r="T434">
        <v>2024</v>
      </c>
      <c r="U434">
        <v>9</v>
      </c>
      <c r="V434" t="s">
        <v>3873</v>
      </c>
      <c r="W434" t="s">
        <v>33</v>
      </c>
      <c r="X434" t="s">
        <v>19</v>
      </c>
      <c r="Y434">
        <v>36.840000000000003</v>
      </c>
    </row>
    <row r="435" spans="1:25" x14ac:dyDescent="0.25">
      <c r="A435" t="s">
        <v>1091</v>
      </c>
      <c r="B435" s="19">
        <v>45889</v>
      </c>
      <c r="C435" t="s">
        <v>368</v>
      </c>
      <c r="D435" t="s">
        <v>369</v>
      </c>
      <c r="E435" t="s">
        <v>3</v>
      </c>
      <c r="F435">
        <v>39</v>
      </c>
      <c r="G435" t="s">
        <v>290</v>
      </c>
      <c r="H435" t="s">
        <v>276</v>
      </c>
      <c r="I435" t="s">
        <v>109</v>
      </c>
      <c r="J435" t="s">
        <v>110</v>
      </c>
      <c r="K435" t="s">
        <v>8</v>
      </c>
      <c r="L435">
        <v>1</v>
      </c>
      <c r="M435">
        <v>4000</v>
      </c>
      <c r="N435">
        <v>0.1</v>
      </c>
      <c r="O435">
        <v>3600</v>
      </c>
      <c r="P435">
        <v>2900</v>
      </c>
      <c r="Q435">
        <v>700</v>
      </c>
      <c r="R435" t="s">
        <v>98</v>
      </c>
      <c r="S435" t="s">
        <v>10</v>
      </c>
      <c r="T435">
        <v>2025</v>
      </c>
      <c r="U435">
        <v>8</v>
      </c>
      <c r="V435" t="s">
        <v>3867</v>
      </c>
      <c r="W435" t="s">
        <v>33</v>
      </c>
      <c r="X435" t="s">
        <v>12</v>
      </c>
      <c r="Y435">
        <v>19.440000000000001</v>
      </c>
    </row>
    <row r="436" spans="1:25" x14ac:dyDescent="0.25">
      <c r="A436" t="s">
        <v>1092</v>
      </c>
      <c r="B436" s="19">
        <v>45643</v>
      </c>
      <c r="C436" t="s">
        <v>456</v>
      </c>
      <c r="D436" t="s">
        <v>457</v>
      </c>
      <c r="E436" t="s">
        <v>16</v>
      </c>
      <c r="F436">
        <v>21</v>
      </c>
      <c r="G436" t="s">
        <v>275</v>
      </c>
      <c r="H436" t="s">
        <v>276</v>
      </c>
      <c r="I436" t="s">
        <v>109</v>
      </c>
      <c r="J436" t="s">
        <v>110</v>
      </c>
      <c r="K436" t="s">
        <v>8</v>
      </c>
      <c r="L436">
        <v>2</v>
      </c>
      <c r="M436">
        <v>4000</v>
      </c>
      <c r="N436">
        <v>0.05</v>
      </c>
      <c r="O436">
        <v>7600</v>
      </c>
      <c r="P436">
        <v>5800</v>
      </c>
      <c r="Q436">
        <v>1800</v>
      </c>
      <c r="R436" t="s">
        <v>26</v>
      </c>
      <c r="S436" t="s">
        <v>10</v>
      </c>
      <c r="T436">
        <v>2024</v>
      </c>
      <c r="U436">
        <v>12</v>
      </c>
      <c r="V436" t="s">
        <v>3872</v>
      </c>
      <c r="W436" t="s">
        <v>40</v>
      </c>
      <c r="X436" t="s">
        <v>19</v>
      </c>
      <c r="Y436">
        <v>23.68</v>
      </c>
    </row>
    <row r="437" spans="1:25" x14ac:dyDescent="0.25">
      <c r="A437" t="s">
        <v>1093</v>
      </c>
      <c r="B437" s="19">
        <v>45779</v>
      </c>
      <c r="C437" t="s">
        <v>453</v>
      </c>
      <c r="D437" t="s">
        <v>454</v>
      </c>
      <c r="E437" t="s">
        <v>3</v>
      </c>
      <c r="F437">
        <v>45</v>
      </c>
      <c r="G437" t="s">
        <v>317</v>
      </c>
      <c r="H437" t="s">
        <v>5</v>
      </c>
      <c r="I437" t="s">
        <v>6</v>
      </c>
      <c r="J437" t="s">
        <v>7</v>
      </c>
      <c r="K437" t="s">
        <v>8</v>
      </c>
      <c r="L437">
        <v>1</v>
      </c>
      <c r="M437">
        <v>7000</v>
      </c>
      <c r="N437">
        <v>0</v>
      </c>
      <c r="O437">
        <v>7000</v>
      </c>
      <c r="P437">
        <v>5200</v>
      </c>
      <c r="Q437">
        <v>1800</v>
      </c>
      <c r="R437" t="s">
        <v>26</v>
      </c>
      <c r="S437" t="s">
        <v>10</v>
      </c>
      <c r="T437">
        <v>2025</v>
      </c>
      <c r="U437">
        <v>5</v>
      </c>
      <c r="V437" t="s">
        <v>3865</v>
      </c>
      <c r="W437" t="s">
        <v>11</v>
      </c>
      <c r="X437" t="s">
        <v>12</v>
      </c>
      <c r="Y437">
        <v>25.71</v>
      </c>
    </row>
    <row r="438" spans="1:25" x14ac:dyDescent="0.25">
      <c r="A438" t="s">
        <v>1094</v>
      </c>
      <c r="B438" s="19">
        <v>45466</v>
      </c>
      <c r="C438" t="s">
        <v>813</v>
      </c>
      <c r="D438" t="s">
        <v>420</v>
      </c>
      <c r="E438" t="s">
        <v>3</v>
      </c>
      <c r="F438">
        <v>28</v>
      </c>
      <c r="G438" t="s">
        <v>295</v>
      </c>
      <c r="H438" t="s">
        <v>270</v>
      </c>
      <c r="I438" t="s">
        <v>6</v>
      </c>
      <c r="J438" t="s">
        <v>7</v>
      </c>
      <c r="K438" t="s">
        <v>8</v>
      </c>
      <c r="L438">
        <v>1</v>
      </c>
      <c r="M438">
        <v>7000</v>
      </c>
      <c r="N438">
        <v>0.05</v>
      </c>
      <c r="O438">
        <v>6650</v>
      </c>
      <c r="P438">
        <v>5200</v>
      </c>
      <c r="Q438">
        <v>1450</v>
      </c>
      <c r="R438" t="s">
        <v>77</v>
      </c>
      <c r="S438" t="s">
        <v>10</v>
      </c>
      <c r="T438">
        <v>2024</v>
      </c>
      <c r="U438">
        <v>6</v>
      </c>
      <c r="V438" t="s">
        <v>3868</v>
      </c>
      <c r="W438" t="s">
        <v>11</v>
      </c>
      <c r="X438" t="s">
        <v>12</v>
      </c>
      <c r="Y438">
        <v>21.8</v>
      </c>
    </row>
    <row r="439" spans="1:25" x14ac:dyDescent="0.25">
      <c r="A439" t="s">
        <v>1095</v>
      </c>
      <c r="B439" s="19">
        <v>45391</v>
      </c>
      <c r="C439" t="s">
        <v>150</v>
      </c>
      <c r="D439" t="s">
        <v>151</v>
      </c>
      <c r="E439" t="s">
        <v>3</v>
      </c>
      <c r="F439">
        <v>43</v>
      </c>
      <c r="G439" t="s">
        <v>4</v>
      </c>
      <c r="H439" t="s">
        <v>5</v>
      </c>
      <c r="I439" t="s">
        <v>143</v>
      </c>
      <c r="J439" t="s">
        <v>144</v>
      </c>
      <c r="K439" t="s">
        <v>76</v>
      </c>
      <c r="L439">
        <v>3</v>
      </c>
      <c r="M439">
        <v>700</v>
      </c>
      <c r="N439">
        <v>0.1</v>
      </c>
      <c r="O439">
        <v>1890</v>
      </c>
      <c r="P439">
        <v>1710</v>
      </c>
      <c r="Q439">
        <v>180</v>
      </c>
      <c r="R439" t="s">
        <v>26</v>
      </c>
      <c r="S439" t="s">
        <v>10</v>
      </c>
      <c r="T439">
        <v>2024</v>
      </c>
      <c r="U439">
        <v>4</v>
      </c>
      <c r="V439" t="s">
        <v>3871</v>
      </c>
      <c r="W439" t="s">
        <v>11</v>
      </c>
      <c r="X439" t="s">
        <v>27</v>
      </c>
      <c r="Y439">
        <v>9.52</v>
      </c>
    </row>
    <row r="440" spans="1:25" x14ac:dyDescent="0.25">
      <c r="A440" t="s">
        <v>1096</v>
      </c>
      <c r="B440" s="19">
        <v>45864</v>
      </c>
      <c r="C440" t="s">
        <v>611</v>
      </c>
      <c r="D440" t="s">
        <v>612</v>
      </c>
      <c r="E440" t="s">
        <v>16</v>
      </c>
      <c r="F440">
        <v>41</v>
      </c>
      <c r="G440" t="s">
        <v>312</v>
      </c>
      <c r="H440" t="s">
        <v>276</v>
      </c>
      <c r="I440" t="s">
        <v>305</v>
      </c>
      <c r="J440" t="s">
        <v>306</v>
      </c>
      <c r="K440" t="s">
        <v>91</v>
      </c>
      <c r="L440">
        <v>1</v>
      </c>
      <c r="M440">
        <v>8500</v>
      </c>
      <c r="N440">
        <v>0.1</v>
      </c>
      <c r="O440">
        <v>0</v>
      </c>
      <c r="P440">
        <v>6500</v>
      </c>
      <c r="Q440">
        <v>0</v>
      </c>
      <c r="R440" t="s">
        <v>77</v>
      </c>
      <c r="S440" t="s">
        <v>291</v>
      </c>
      <c r="T440">
        <v>2025</v>
      </c>
      <c r="U440">
        <v>7</v>
      </c>
      <c r="V440" t="s">
        <v>3866</v>
      </c>
      <c r="W440" t="s">
        <v>33</v>
      </c>
      <c r="X440" t="s">
        <v>19</v>
      </c>
      <c r="Y440">
        <v>0</v>
      </c>
    </row>
    <row r="441" spans="1:25" x14ac:dyDescent="0.25">
      <c r="A441" t="s">
        <v>1097</v>
      </c>
      <c r="B441" s="19">
        <v>45962</v>
      </c>
      <c r="C441" t="s">
        <v>631</v>
      </c>
      <c r="D441" t="s">
        <v>352</v>
      </c>
      <c r="E441" t="s">
        <v>3</v>
      </c>
      <c r="F441">
        <v>45</v>
      </c>
      <c r="G441" t="s">
        <v>339</v>
      </c>
      <c r="H441" t="s">
        <v>285</v>
      </c>
      <c r="I441" t="s">
        <v>65</v>
      </c>
      <c r="J441" t="s">
        <v>66</v>
      </c>
      <c r="K441" t="s">
        <v>25</v>
      </c>
      <c r="L441">
        <v>2</v>
      </c>
      <c r="M441">
        <v>2500</v>
      </c>
      <c r="N441">
        <v>0.15</v>
      </c>
      <c r="O441">
        <v>4250</v>
      </c>
      <c r="P441">
        <v>3200</v>
      </c>
      <c r="Q441">
        <v>1050</v>
      </c>
      <c r="R441" t="s">
        <v>26</v>
      </c>
      <c r="S441" t="s">
        <v>10</v>
      </c>
      <c r="T441">
        <v>2025</v>
      </c>
      <c r="U441">
        <v>11</v>
      </c>
      <c r="V441" t="s">
        <v>3874</v>
      </c>
      <c r="W441" t="s">
        <v>40</v>
      </c>
      <c r="X441" t="s">
        <v>27</v>
      </c>
      <c r="Y441">
        <v>24.71</v>
      </c>
    </row>
    <row r="442" spans="1:25" x14ac:dyDescent="0.25">
      <c r="A442" t="s">
        <v>1098</v>
      </c>
      <c r="B442" s="19">
        <v>45606</v>
      </c>
      <c r="C442" t="s">
        <v>694</v>
      </c>
      <c r="D442" t="s">
        <v>695</v>
      </c>
      <c r="E442" t="s">
        <v>16</v>
      </c>
      <c r="F442">
        <v>59</v>
      </c>
      <c r="G442" t="s">
        <v>284</v>
      </c>
      <c r="H442" t="s">
        <v>285</v>
      </c>
      <c r="I442" t="s">
        <v>44</v>
      </c>
      <c r="J442" t="s">
        <v>45</v>
      </c>
      <c r="K442" t="s">
        <v>46</v>
      </c>
      <c r="L442">
        <v>1</v>
      </c>
      <c r="M442">
        <v>2500</v>
      </c>
      <c r="N442">
        <v>0.2</v>
      </c>
      <c r="O442">
        <v>2000</v>
      </c>
      <c r="P442">
        <v>1500</v>
      </c>
      <c r="Q442">
        <v>500</v>
      </c>
      <c r="R442" t="s">
        <v>9</v>
      </c>
      <c r="S442" t="s">
        <v>10</v>
      </c>
      <c r="T442">
        <v>2024</v>
      </c>
      <c r="U442">
        <v>11</v>
      </c>
      <c r="V442" t="s">
        <v>3874</v>
      </c>
      <c r="W442" t="s">
        <v>40</v>
      </c>
      <c r="X442" t="s">
        <v>27</v>
      </c>
      <c r="Y442">
        <v>25</v>
      </c>
    </row>
    <row r="443" spans="1:25" x14ac:dyDescent="0.25">
      <c r="A443" t="s">
        <v>1099</v>
      </c>
      <c r="B443" s="19">
        <v>45558</v>
      </c>
      <c r="C443" t="s">
        <v>525</v>
      </c>
      <c r="D443" t="s">
        <v>526</v>
      </c>
      <c r="E443" t="s">
        <v>3</v>
      </c>
      <c r="F443">
        <v>52</v>
      </c>
      <c r="G443" t="s">
        <v>407</v>
      </c>
      <c r="H443" t="s">
        <v>285</v>
      </c>
      <c r="I443" t="s">
        <v>81</v>
      </c>
      <c r="J443" t="s">
        <v>82</v>
      </c>
      <c r="K443" t="s">
        <v>58</v>
      </c>
      <c r="L443">
        <v>2</v>
      </c>
      <c r="M443">
        <v>3500</v>
      </c>
      <c r="N443">
        <v>0</v>
      </c>
      <c r="O443">
        <v>7000</v>
      </c>
      <c r="P443">
        <v>5000</v>
      </c>
      <c r="Q443">
        <v>2000</v>
      </c>
      <c r="R443" t="s">
        <v>26</v>
      </c>
      <c r="S443" t="s">
        <v>10</v>
      </c>
      <c r="T443">
        <v>2024</v>
      </c>
      <c r="U443">
        <v>9</v>
      </c>
      <c r="V443" t="s">
        <v>3873</v>
      </c>
      <c r="W443" t="s">
        <v>33</v>
      </c>
      <c r="X443" t="s">
        <v>19</v>
      </c>
      <c r="Y443">
        <v>28.57</v>
      </c>
    </row>
    <row r="444" spans="1:25" x14ac:dyDescent="0.25">
      <c r="A444" t="s">
        <v>1100</v>
      </c>
      <c r="B444" s="19">
        <v>45773</v>
      </c>
      <c r="C444" t="s">
        <v>626</v>
      </c>
      <c r="D444" t="s">
        <v>454</v>
      </c>
      <c r="E444" t="s">
        <v>3</v>
      </c>
      <c r="F444">
        <v>52</v>
      </c>
      <c r="G444" t="s">
        <v>407</v>
      </c>
      <c r="H444" t="s">
        <v>285</v>
      </c>
      <c r="I444" t="s">
        <v>102</v>
      </c>
      <c r="J444" t="s">
        <v>103</v>
      </c>
      <c r="K444" t="s">
        <v>25</v>
      </c>
      <c r="L444">
        <v>1</v>
      </c>
      <c r="M444">
        <v>28000</v>
      </c>
      <c r="N444">
        <v>0.1</v>
      </c>
      <c r="O444">
        <v>25200</v>
      </c>
      <c r="P444">
        <v>21000</v>
      </c>
      <c r="Q444">
        <v>4200</v>
      </c>
      <c r="R444" t="s">
        <v>77</v>
      </c>
      <c r="S444" t="s">
        <v>10</v>
      </c>
      <c r="T444">
        <v>2025</v>
      </c>
      <c r="U444">
        <v>4</v>
      </c>
      <c r="V444" t="s">
        <v>3871</v>
      </c>
      <c r="W444" t="s">
        <v>11</v>
      </c>
      <c r="X444" t="s">
        <v>12</v>
      </c>
      <c r="Y444">
        <v>16.670000000000002</v>
      </c>
    </row>
    <row r="445" spans="1:25" x14ac:dyDescent="0.25">
      <c r="A445" t="s">
        <v>1101</v>
      </c>
      <c r="B445" s="19">
        <v>45927</v>
      </c>
      <c r="C445" t="s">
        <v>935</v>
      </c>
      <c r="D445" t="s">
        <v>936</v>
      </c>
      <c r="E445" t="s">
        <v>16</v>
      </c>
      <c r="F445">
        <v>52</v>
      </c>
      <c r="G445" t="s">
        <v>317</v>
      </c>
      <c r="H445" t="s">
        <v>5</v>
      </c>
      <c r="I445" t="s">
        <v>65</v>
      </c>
      <c r="J445" t="s">
        <v>66</v>
      </c>
      <c r="K445" t="s">
        <v>25</v>
      </c>
      <c r="L445">
        <v>1</v>
      </c>
      <c r="M445">
        <v>2500</v>
      </c>
      <c r="N445">
        <v>0</v>
      </c>
      <c r="O445">
        <v>2500</v>
      </c>
      <c r="P445">
        <v>1600</v>
      </c>
      <c r="Q445">
        <v>900</v>
      </c>
      <c r="R445" t="s">
        <v>17</v>
      </c>
      <c r="S445" t="s">
        <v>10</v>
      </c>
      <c r="T445">
        <v>2025</v>
      </c>
      <c r="U445">
        <v>9</v>
      </c>
      <c r="V445" t="s">
        <v>3873</v>
      </c>
      <c r="W445" t="s">
        <v>33</v>
      </c>
      <c r="X445" t="s">
        <v>19</v>
      </c>
      <c r="Y445">
        <v>36</v>
      </c>
    </row>
    <row r="446" spans="1:25" x14ac:dyDescent="0.25">
      <c r="A446" t="s">
        <v>1102</v>
      </c>
      <c r="B446" s="19">
        <v>45414</v>
      </c>
      <c r="C446" t="s">
        <v>401</v>
      </c>
      <c r="D446" t="s">
        <v>402</v>
      </c>
      <c r="E446" t="s">
        <v>16</v>
      </c>
      <c r="F446">
        <v>22</v>
      </c>
      <c r="G446" t="s">
        <v>275</v>
      </c>
      <c r="H446" t="s">
        <v>276</v>
      </c>
      <c r="I446" t="s">
        <v>6</v>
      </c>
      <c r="J446" t="s">
        <v>7</v>
      </c>
      <c r="K446" t="s">
        <v>8</v>
      </c>
      <c r="L446">
        <v>1</v>
      </c>
      <c r="M446">
        <v>7000</v>
      </c>
      <c r="N446">
        <v>0.05</v>
      </c>
      <c r="O446">
        <v>6650</v>
      </c>
      <c r="P446">
        <v>5200</v>
      </c>
      <c r="Q446">
        <v>1450</v>
      </c>
      <c r="R446" t="s">
        <v>26</v>
      </c>
      <c r="S446" t="s">
        <v>10</v>
      </c>
      <c r="T446">
        <v>2024</v>
      </c>
      <c r="U446">
        <v>5</v>
      </c>
      <c r="V446" t="s">
        <v>3865</v>
      </c>
      <c r="W446" t="s">
        <v>11</v>
      </c>
      <c r="X446" t="s">
        <v>19</v>
      </c>
      <c r="Y446">
        <v>21.8</v>
      </c>
    </row>
    <row r="447" spans="1:25" x14ac:dyDescent="0.25">
      <c r="A447" t="s">
        <v>1103</v>
      </c>
      <c r="B447" s="19">
        <v>45347</v>
      </c>
      <c r="C447" t="s">
        <v>150</v>
      </c>
      <c r="D447" t="s">
        <v>151</v>
      </c>
      <c r="E447" t="s">
        <v>3</v>
      </c>
      <c r="F447">
        <v>43</v>
      </c>
      <c r="G447" t="s">
        <v>4</v>
      </c>
      <c r="H447" t="s">
        <v>5</v>
      </c>
      <c r="I447" t="s">
        <v>176</v>
      </c>
      <c r="J447" t="s">
        <v>177</v>
      </c>
      <c r="K447" t="s">
        <v>25</v>
      </c>
      <c r="L447">
        <v>2</v>
      </c>
      <c r="M447">
        <v>22000</v>
      </c>
      <c r="N447">
        <v>0.1</v>
      </c>
      <c r="O447">
        <v>39600</v>
      </c>
      <c r="P447">
        <v>33000</v>
      </c>
      <c r="Q447">
        <v>6600</v>
      </c>
      <c r="R447" t="s">
        <v>26</v>
      </c>
      <c r="S447" t="s">
        <v>10</v>
      </c>
      <c r="T447">
        <v>2024</v>
      </c>
      <c r="U447">
        <v>2</v>
      </c>
      <c r="V447" t="s">
        <v>3869</v>
      </c>
      <c r="W447" t="s">
        <v>18</v>
      </c>
      <c r="X447" t="s">
        <v>27</v>
      </c>
      <c r="Y447">
        <v>16.670000000000002</v>
      </c>
    </row>
    <row r="448" spans="1:25" x14ac:dyDescent="0.25">
      <c r="A448" t="s">
        <v>1104</v>
      </c>
      <c r="B448" s="19">
        <v>45711</v>
      </c>
      <c r="C448" t="s">
        <v>1105</v>
      </c>
      <c r="D448" t="s">
        <v>326</v>
      </c>
      <c r="E448" t="s">
        <v>16</v>
      </c>
      <c r="F448">
        <v>51</v>
      </c>
      <c r="G448" t="s">
        <v>295</v>
      </c>
      <c r="H448" t="s">
        <v>270</v>
      </c>
      <c r="I448" t="s">
        <v>81</v>
      </c>
      <c r="J448" t="s">
        <v>82</v>
      </c>
      <c r="K448" t="s">
        <v>58</v>
      </c>
      <c r="L448">
        <v>3</v>
      </c>
      <c r="M448">
        <v>3500</v>
      </c>
      <c r="N448">
        <v>0</v>
      </c>
      <c r="O448">
        <v>-10500</v>
      </c>
      <c r="P448">
        <v>7500</v>
      </c>
      <c r="Q448">
        <v>-3000</v>
      </c>
      <c r="R448" t="s">
        <v>77</v>
      </c>
      <c r="S448" t="s">
        <v>287</v>
      </c>
      <c r="T448">
        <v>2025</v>
      </c>
      <c r="U448">
        <v>2</v>
      </c>
      <c r="V448" t="s">
        <v>3869</v>
      </c>
      <c r="W448" t="s">
        <v>18</v>
      </c>
      <c r="X448" t="s">
        <v>19</v>
      </c>
      <c r="Y448">
        <v>28.57</v>
      </c>
    </row>
    <row r="449" spans="1:25" x14ac:dyDescent="0.25">
      <c r="A449" t="s">
        <v>1106</v>
      </c>
      <c r="B449" s="19">
        <v>45438</v>
      </c>
      <c r="C449" t="s">
        <v>619</v>
      </c>
      <c r="D449" t="s">
        <v>609</v>
      </c>
      <c r="E449" t="s">
        <v>3</v>
      </c>
      <c r="F449">
        <v>32</v>
      </c>
      <c r="G449" t="s">
        <v>407</v>
      </c>
      <c r="H449" t="s">
        <v>285</v>
      </c>
      <c r="I449" t="s">
        <v>68</v>
      </c>
      <c r="J449" t="s">
        <v>69</v>
      </c>
      <c r="K449" t="s">
        <v>39</v>
      </c>
      <c r="L449">
        <v>1</v>
      </c>
      <c r="M449">
        <v>3500</v>
      </c>
      <c r="N449">
        <v>0.15</v>
      </c>
      <c r="O449">
        <v>2975</v>
      </c>
      <c r="P449">
        <v>2300</v>
      </c>
      <c r="Q449">
        <v>675</v>
      </c>
      <c r="R449" t="s">
        <v>77</v>
      </c>
      <c r="S449" t="s">
        <v>10</v>
      </c>
      <c r="T449">
        <v>2024</v>
      </c>
      <c r="U449">
        <v>5</v>
      </c>
      <c r="V449" t="s">
        <v>3865</v>
      </c>
      <c r="W449" t="s">
        <v>11</v>
      </c>
      <c r="X449" t="s">
        <v>19</v>
      </c>
      <c r="Y449">
        <v>22.69</v>
      </c>
    </row>
    <row r="450" spans="1:25" x14ac:dyDescent="0.25">
      <c r="A450" t="s">
        <v>1107</v>
      </c>
      <c r="B450" s="19">
        <v>45374</v>
      </c>
      <c r="C450" t="s">
        <v>602</v>
      </c>
      <c r="D450" t="s">
        <v>603</v>
      </c>
      <c r="E450" t="s">
        <v>3</v>
      </c>
      <c r="F450">
        <v>41</v>
      </c>
      <c r="G450" t="s">
        <v>407</v>
      </c>
      <c r="H450" t="s">
        <v>285</v>
      </c>
      <c r="I450" t="s">
        <v>143</v>
      </c>
      <c r="J450" t="s">
        <v>144</v>
      </c>
      <c r="K450" t="s">
        <v>76</v>
      </c>
      <c r="L450">
        <v>4</v>
      </c>
      <c r="M450">
        <v>700</v>
      </c>
      <c r="N450">
        <v>0.2</v>
      </c>
      <c r="O450">
        <v>-2240</v>
      </c>
      <c r="P450">
        <v>2280</v>
      </c>
      <c r="Q450">
        <v>40</v>
      </c>
      <c r="R450" t="s">
        <v>26</v>
      </c>
      <c r="S450" t="s">
        <v>287</v>
      </c>
      <c r="T450">
        <v>2024</v>
      </c>
      <c r="U450">
        <v>3</v>
      </c>
      <c r="V450" t="s">
        <v>3864</v>
      </c>
      <c r="W450" t="s">
        <v>18</v>
      </c>
      <c r="X450" t="s">
        <v>27</v>
      </c>
      <c r="Y450">
        <v>-1.79</v>
      </c>
    </row>
    <row r="451" spans="1:25" x14ac:dyDescent="0.25">
      <c r="A451" t="s">
        <v>1108</v>
      </c>
      <c r="B451" s="19">
        <v>45612</v>
      </c>
      <c r="C451" t="s">
        <v>938</v>
      </c>
      <c r="D451" t="s">
        <v>760</v>
      </c>
      <c r="E451" t="s">
        <v>16</v>
      </c>
      <c r="F451">
        <v>51</v>
      </c>
      <c r="G451" t="s">
        <v>339</v>
      </c>
      <c r="H451" t="s">
        <v>285</v>
      </c>
      <c r="I451" t="s">
        <v>51</v>
      </c>
      <c r="J451" t="s">
        <v>52</v>
      </c>
      <c r="K451" t="s">
        <v>8</v>
      </c>
      <c r="L451">
        <v>4</v>
      </c>
      <c r="M451">
        <v>4500</v>
      </c>
      <c r="N451">
        <v>0.05</v>
      </c>
      <c r="O451">
        <v>17100</v>
      </c>
      <c r="P451">
        <v>12800</v>
      </c>
      <c r="Q451">
        <v>4300</v>
      </c>
      <c r="R451" t="s">
        <v>26</v>
      </c>
      <c r="S451" t="s">
        <v>10</v>
      </c>
      <c r="T451">
        <v>2024</v>
      </c>
      <c r="U451">
        <v>11</v>
      </c>
      <c r="V451" t="s">
        <v>3874</v>
      </c>
      <c r="W451" t="s">
        <v>40</v>
      </c>
      <c r="X451" t="s">
        <v>27</v>
      </c>
      <c r="Y451">
        <v>25.15</v>
      </c>
    </row>
    <row r="452" spans="1:25" x14ac:dyDescent="0.25">
      <c r="A452" t="s">
        <v>1109</v>
      </c>
      <c r="B452" s="19">
        <v>45506</v>
      </c>
      <c r="C452" t="s">
        <v>599</v>
      </c>
      <c r="D452" t="s">
        <v>551</v>
      </c>
      <c r="E452" t="s">
        <v>3</v>
      </c>
      <c r="F452">
        <v>26</v>
      </c>
      <c r="G452" t="s">
        <v>317</v>
      </c>
      <c r="H452" t="s">
        <v>5</v>
      </c>
      <c r="I452" t="s">
        <v>305</v>
      </c>
      <c r="J452" t="s">
        <v>306</v>
      </c>
      <c r="K452" t="s">
        <v>91</v>
      </c>
      <c r="L452">
        <v>1</v>
      </c>
      <c r="M452">
        <v>8500</v>
      </c>
      <c r="N452">
        <v>0.1</v>
      </c>
      <c r="O452">
        <v>7650</v>
      </c>
      <c r="P452">
        <v>6500</v>
      </c>
      <c r="Q452">
        <v>1150</v>
      </c>
      <c r="R452" t="s">
        <v>17</v>
      </c>
      <c r="S452" t="s">
        <v>10</v>
      </c>
      <c r="T452">
        <v>2024</v>
      </c>
      <c r="U452">
        <v>8</v>
      </c>
      <c r="V452" t="s">
        <v>3867</v>
      </c>
      <c r="W452" t="s">
        <v>33</v>
      </c>
      <c r="X452" t="s">
        <v>27</v>
      </c>
      <c r="Y452">
        <v>15.03</v>
      </c>
    </row>
    <row r="453" spans="1:25" x14ac:dyDescent="0.25">
      <c r="A453" t="s">
        <v>1110</v>
      </c>
      <c r="B453" s="19">
        <v>45382</v>
      </c>
      <c r="C453" t="s">
        <v>1111</v>
      </c>
      <c r="D453" t="s">
        <v>725</v>
      </c>
      <c r="E453" t="s">
        <v>3</v>
      </c>
      <c r="F453">
        <v>27</v>
      </c>
      <c r="G453" t="s">
        <v>284</v>
      </c>
      <c r="H453" t="s">
        <v>285</v>
      </c>
      <c r="I453" t="s">
        <v>176</v>
      </c>
      <c r="J453" t="s">
        <v>177</v>
      </c>
      <c r="K453" t="s">
        <v>25</v>
      </c>
      <c r="L453">
        <v>2</v>
      </c>
      <c r="M453">
        <v>22000</v>
      </c>
      <c r="N453">
        <v>0.1</v>
      </c>
      <c r="O453">
        <v>39600</v>
      </c>
      <c r="P453">
        <v>33000</v>
      </c>
      <c r="Q453">
        <v>6600</v>
      </c>
      <c r="R453" t="s">
        <v>17</v>
      </c>
      <c r="S453" t="s">
        <v>10</v>
      </c>
      <c r="T453">
        <v>2024</v>
      </c>
      <c r="U453">
        <v>3</v>
      </c>
      <c r="V453" t="s">
        <v>3864</v>
      </c>
      <c r="W453" t="s">
        <v>18</v>
      </c>
      <c r="X453" t="s">
        <v>27</v>
      </c>
      <c r="Y453">
        <v>16.670000000000002</v>
      </c>
    </row>
    <row r="454" spans="1:25" x14ac:dyDescent="0.25">
      <c r="A454" t="s">
        <v>1112</v>
      </c>
      <c r="B454" s="19">
        <v>45705</v>
      </c>
      <c r="C454" t="s">
        <v>838</v>
      </c>
      <c r="D454" t="s">
        <v>796</v>
      </c>
      <c r="E454" t="s">
        <v>16</v>
      </c>
      <c r="F454">
        <v>26</v>
      </c>
      <c r="G454" t="s">
        <v>312</v>
      </c>
      <c r="H454" t="s">
        <v>276</v>
      </c>
      <c r="I454" t="s">
        <v>44</v>
      </c>
      <c r="J454" t="s">
        <v>45</v>
      </c>
      <c r="K454" t="s">
        <v>46</v>
      </c>
      <c r="L454">
        <v>2</v>
      </c>
      <c r="M454">
        <v>2500</v>
      </c>
      <c r="N454">
        <v>0.05</v>
      </c>
      <c r="O454">
        <v>4750</v>
      </c>
      <c r="P454">
        <v>3000</v>
      </c>
      <c r="Q454">
        <v>1750</v>
      </c>
      <c r="R454" t="s">
        <v>98</v>
      </c>
      <c r="S454" t="s">
        <v>10</v>
      </c>
      <c r="T454">
        <v>2025</v>
      </c>
      <c r="U454">
        <v>2</v>
      </c>
      <c r="V454" t="s">
        <v>3869</v>
      </c>
      <c r="W454" t="s">
        <v>18</v>
      </c>
      <c r="X454" t="s">
        <v>12</v>
      </c>
      <c r="Y454">
        <v>36.840000000000003</v>
      </c>
    </row>
    <row r="455" spans="1:25" x14ac:dyDescent="0.25">
      <c r="A455" t="s">
        <v>1113</v>
      </c>
      <c r="B455" s="19">
        <v>45330</v>
      </c>
      <c r="C455" t="s">
        <v>365</v>
      </c>
      <c r="D455" t="s">
        <v>366</v>
      </c>
      <c r="E455" t="s">
        <v>16</v>
      </c>
      <c r="F455">
        <v>56</v>
      </c>
      <c r="G455" t="s">
        <v>295</v>
      </c>
      <c r="H455" t="s">
        <v>270</v>
      </c>
      <c r="I455" t="s">
        <v>127</v>
      </c>
      <c r="J455" t="s">
        <v>128</v>
      </c>
      <c r="K455" t="s">
        <v>58</v>
      </c>
      <c r="L455">
        <v>1</v>
      </c>
      <c r="M455">
        <v>3000</v>
      </c>
      <c r="N455">
        <v>0.05</v>
      </c>
      <c r="O455">
        <v>2850</v>
      </c>
      <c r="P455">
        <v>2100</v>
      </c>
      <c r="Q455">
        <v>750</v>
      </c>
      <c r="R455" t="s">
        <v>26</v>
      </c>
      <c r="S455" t="s">
        <v>10</v>
      </c>
      <c r="T455">
        <v>2024</v>
      </c>
      <c r="U455">
        <v>2</v>
      </c>
      <c r="V455" t="s">
        <v>3869</v>
      </c>
      <c r="W455" t="s">
        <v>18</v>
      </c>
      <c r="X455" t="s">
        <v>27</v>
      </c>
      <c r="Y455">
        <v>26.32</v>
      </c>
    </row>
    <row r="456" spans="1:25" x14ac:dyDescent="0.25">
      <c r="A456" t="s">
        <v>1114</v>
      </c>
      <c r="B456" s="19">
        <v>45306</v>
      </c>
      <c r="C456" t="s">
        <v>543</v>
      </c>
      <c r="D456" t="s">
        <v>326</v>
      </c>
      <c r="E456" t="s">
        <v>3</v>
      </c>
      <c r="F456">
        <v>46</v>
      </c>
      <c r="G456" t="s">
        <v>317</v>
      </c>
      <c r="H456" t="s">
        <v>5</v>
      </c>
      <c r="I456" t="s">
        <v>68</v>
      </c>
      <c r="J456" t="s">
        <v>69</v>
      </c>
      <c r="K456" t="s">
        <v>39</v>
      </c>
      <c r="L456">
        <v>1</v>
      </c>
      <c r="M456">
        <v>3500</v>
      </c>
      <c r="N456">
        <v>0.05</v>
      </c>
      <c r="O456">
        <v>3325</v>
      </c>
      <c r="P456">
        <v>2300</v>
      </c>
      <c r="Q456">
        <v>1025</v>
      </c>
      <c r="R456" t="s">
        <v>9</v>
      </c>
      <c r="S456" t="s">
        <v>10</v>
      </c>
      <c r="T456">
        <v>2024</v>
      </c>
      <c r="U456">
        <v>1</v>
      </c>
      <c r="V456" t="s">
        <v>3875</v>
      </c>
      <c r="W456" t="s">
        <v>18</v>
      </c>
      <c r="X456" t="s">
        <v>12</v>
      </c>
      <c r="Y456">
        <v>30.83</v>
      </c>
    </row>
    <row r="457" spans="1:25" x14ac:dyDescent="0.25">
      <c r="A457" t="s">
        <v>1115</v>
      </c>
      <c r="B457" s="19">
        <v>45310</v>
      </c>
      <c r="C457" t="s">
        <v>550</v>
      </c>
      <c r="D457" t="s">
        <v>551</v>
      </c>
      <c r="E457" t="s">
        <v>16</v>
      </c>
      <c r="F457">
        <v>57</v>
      </c>
      <c r="G457" t="s">
        <v>317</v>
      </c>
      <c r="H457" t="s">
        <v>5</v>
      </c>
      <c r="I457" t="s">
        <v>6</v>
      </c>
      <c r="J457" t="s">
        <v>7</v>
      </c>
      <c r="K457" t="s">
        <v>8</v>
      </c>
      <c r="L457">
        <v>2</v>
      </c>
      <c r="M457">
        <v>7000</v>
      </c>
      <c r="N457">
        <v>0.05</v>
      </c>
      <c r="O457">
        <v>13300</v>
      </c>
      <c r="P457">
        <v>10400</v>
      </c>
      <c r="Q457">
        <v>2900</v>
      </c>
      <c r="R457" t="s">
        <v>26</v>
      </c>
      <c r="S457" t="s">
        <v>10</v>
      </c>
      <c r="T457">
        <v>2024</v>
      </c>
      <c r="U457">
        <v>1</v>
      </c>
      <c r="V457" t="s">
        <v>3875</v>
      </c>
      <c r="W457" t="s">
        <v>18</v>
      </c>
      <c r="X457" t="s">
        <v>12</v>
      </c>
      <c r="Y457">
        <v>21.8</v>
      </c>
    </row>
    <row r="458" spans="1:25" x14ac:dyDescent="0.25">
      <c r="A458" t="s">
        <v>1116</v>
      </c>
      <c r="B458" s="19">
        <v>45523</v>
      </c>
      <c r="C458" t="s">
        <v>614</v>
      </c>
      <c r="D458" t="s">
        <v>615</v>
      </c>
      <c r="E458" t="s">
        <v>16</v>
      </c>
      <c r="F458">
        <v>55</v>
      </c>
      <c r="G458" t="s">
        <v>263</v>
      </c>
      <c r="H458" t="s">
        <v>5</v>
      </c>
      <c r="I458" t="s">
        <v>109</v>
      </c>
      <c r="J458" t="s">
        <v>110</v>
      </c>
      <c r="K458" t="s">
        <v>8</v>
      </c>
      <c r="L458">
        <v>1</v>
      </c>
      <c r="M458">
        <v>4000</v>
      </c>
      <c r="N458">
        <v>0.05</v>
      </c>
      <c r="O458">
        <v>3800</v>
      </c>
      <c r="P458">
        <v>2900</v>
      </c>
      <c r="Q458">
        <v>900</v>
      </c>
      <c r="R458" t="s">
        <v>77</v>
      </c>
      <c r="S458" t="s">
        <v>10</v>
      </c>
      <c r="T458">
        <v>2024</v>
      </c>
      <c r="U458">
        <v>8</v>
      </c>
      <c r="V458" t="s">
        <v>3867</v>
      </c>
      <c r="W458" t="s">
        <v>33</v>
      </c>
      <c r="X458" t="s">
        <v>12</v>
      </c>
      <c r="Y458">
        <v>23.68</v>
      </c>
    </row>
    <row r="459" spans="1:25" x14ac:dyDescent="0.25">
      <c r="A459" t="s">
        <v>1117</v>
      </c>
      <c r="B459" s="19">
        <v>45397</v>
      </c>
      <c r="C459" t="s">
        <v>409</v>
      </c>
      <c r="D459" t="s">
        <v>410</v>
      </c>
      <c r="E459" t="s">
        <v>16</v>
      </c>
      <c r="F459">
        <v>35</v>
      </c>
      <c r="G459" t="s">
        <v>284</v>
      </c>
      <c r="H459" t="s">
        <v>285</v>
      </c>
      <c r="I459" t="s">
        <v>95</v>
      </c>
      <c r="J459" t="s">
        <v>96</v>
      </c>
      <c r="K459" t="s">
        <v>46</v>
      </c>
      <c r="L459">
        <v>1</v>
      </c>
      <c r="M459">
        <v>600</v>
      </c>
      <c r="N459">
        <v>0.05</v>
      </c>
      <c r="O459">
        <v>570</v>
      </c>
      <c r="P459">
        <v>380</v>
      </c>
      <c r="Q459">
        <v>190</v>
      </c>
      <c r="R459" t="s">
        <v>17</v>
      </c>
      <c r="S459" t="s">
        <v>10</v>
      </c>
      <c r="T459">
        <v>2024</v>
      </c>
      <c r="U459">
        <v>4</v>
      </c>
      <c r="V459" t="s">
        <v>3871</v>
      </c>
      <c r="W459" t="s">
        <v>11</v>
      </c>
      <c r="X459" t="s">
        <v>12</v>
      </c>
      <c r="Y459">
        <v>33.33</v>
      </c>
    </row>
    <row r="460" spans="1:25" x14ac:dyDescent="0.25">
      <c r="A460" t="s">
        <v>1118</v>
      </c>
      <c r="B460" s="19">
        <v>45358</v>
      </c>
      <c r="C460" t="s">
        <v>685</v>
      </c>
      <c r="D460" t="s">
        <v>320</v>
      </c>
      <c r="E460" t="s">
        <v>3</v>
      </c>
      <c r="F460">
        <v>22</v>
      </c>
      <c r="G460" t="s">
        <v>290</v>
      </c>
      <c r="H460" t="s">
        <v>276</v>
      </c>
      <c r="I460" t="s">
        <v>102</v>
      </c>
      <c r="J460" t="s">
        <v>103</v>
      </c>
      <c r="K460" t="s">
        <v>25</v>
      </c>
      <c r="L460">
        <v>3</v>
      </c>
      <c r="M460">
        <v>28000</v>
      </c>
      <c r="N460">
        <v>0.15</v>
      </c>
      <c r="O460">
        <v>71400</v>
      </c>
      <c r="P460">
        <v>63000</v>
      </c>
      <c r="Q460">
        <v>8400</v>
      </c>
      <c r="R460" t="s">
        <v>26</v>
      </c>
      <c r="S460" t="s">
        <v>10</v>
      </c>
      <c r="T460">
        <v>2024</v>
      </c>
      <c r="U460">
        <v>3</v>
      </c>
      <c r="V460" t="s">
        <v>3864</v>
      </c>
      <c r="W460" t="s">
        <v>18</v>
      </c>
      <c r="X460" t="s">
        <v>12</v>
      </c>
      <c r="Y460">
        <v>11.76</v>
      </c>
    </row>
    <row r="461" spans="1:25" x14ac:dyDescent="0.25">
      <c r="A461" t="s">
        <v>53</v>
      </c>
      <c r="B461" s="19">
        <v>45824</v>
      </c>
      <c r="C461" t="s">
        <v>54</v>
      </c>
      <c r="D461" t="s">
        <v>55</v>
      </c>
      <c r="E461" t="s">
        <v>3</v>
      </c>
      <c r="F461">
        <v>58</v>
      </c>
      <c r="G461" t="s">
        <v>4</v>
      </c>
      <c r="H461" t="s">
        <v>5</v>
      </c>
      <c r="I461" t="s">
        <v>56</v>
      </c>
      <c r="J461" t="s">
        <v>57</v>
      </c>
      <c r="K461" t="s">
        <v>58</v>
      </c>
      <c r="L461">
        <v>2</v>
      </c>
      <c r="M461">
        <v>1200</v>
      </c>
      <c r="N461">
        <v>0.05</v>
      </c>
      <c r="O461">
        <v>2280</v>
      </c>
      <c r="P461">
        <v>1600</v>
      </c>
      <c r="Q461">
        <v>680</v>
      </c>
      <c r="R461" t="s">
        <v>17</v>
      </c>
      <c r="S461" t="s">
        <v>10</v>
      </c>
      <c r="T461">
        <v>2025</v>
      </c>
      <c r="U461">
        <v>6</v>
      </c>
      <c r="V461" t="s">
        <v>3868</v>
      </c>
      <c r="W461" t="s">
        <v>11</v>
      </c>
      <c r="X461" t="s">
        <v>12</v>
      </c>
      <c r="Y461">
        <v>29.82</v>
      </c>
    </row>
    <row r="462" spans="1:25" x14ac:dyDescent="0.25">
      <c r="A462" t="s">
        <v>1119</v>
      </c>
      <c r="B462" s="19">
        <v>45995</v>
      </c>
      <c r="C462" t="s">
        <v>447</v>
      </c>
      <c r="D462" t="s">
        <v>448</v>
      </c>
      <c r="E462" t="s">
        <v>16</v>
      </c>
      <c r="F462">
        <v>21</v>
      </c>
      <c r="G462" t="s">
        <v>275</v>
      </c>
      <c r="H462" t="s">
        <v>276</v>
      </c>
      <c r="I462" t="s">
        <v>176</v>
      </c>
      <c r="J462" t="s">
        <v>177</v>
      </c>
      <c r="K462" t="s">
        <v>25</v>
      </c>
      <c r="L462">
        <v>1</v>
      </c>
      <c r="M462">
        <v>22000</v>
      </c>
      <c r="N462">
        <v>0.1</v>
      </c>
      <c r="O462">
        <v>0</v>
      </c>
      <c r="P462">
        <v>16500</v>
      </c>
      <c r="Q462">
        <v>0</v>
      </c>
      <c r="R462" t="s">
        <v>26</v>
      </c>
      <c r="S462" t="s">
        <v>291</v>
      </c>
      <c r="T462">
        <v>2025</v>
      </c>
      <c r="U462">
        <v>12</v>
      </c>
      <c r="V462" t="s">
        <v>3872</v>
      </c>
      <c r="W462" t="s">
        <v>40</v>
      </c>
      <c r="X462" t="s">
        <v>27</v>
      </c>
      <c r="Y462">
        <v>0</v>
      </c>
    </row>
    <row r="463" spans="1:25" x14ac:dyDescent="0.25">
      <c r="A463" t="s">
        <v>1120</v>
      </c>
      <c r="B463" s="19">
        <v>45659</v>
      </c>
      <c r="C463" t="s">
        <v>593</v>
      </c>
      <c r="D463" t="s">
        <v>594</v>
      </c>
      <c r="E463" t="s">
        <v>3</v>
      </c>
      <c r="F463">
        <v>43</v>
      </c>
      <c r="G463" t="s">
        <v>263</v>
      </c>
      <c r="H463" t="s">
        <v>5</v>
      </c>
      <c r="I463" t="s">
        <v>186</v>
      </c>
      <c r="J463" t="s">
        <v>187</v>
      </c>
      <c r="K463" t="s">
        <v>91</v>
      </c>
      <c r="L463">
        <v>1</v>
      </c>
      <c r="M463">
        <v>12000</v>
      </c>
      <c r="N463">
        <v>0.25</v>
      </c>
      <c r="O463">
        <v>0</v>
      </c>
      <c r="P463">
        <v>9000</v>
      </c>
      <c r="Q463">
        <v>0</v>
      </c>
      <c r="R463" t="s">
        <v>26</v>
      </c>
      <c r="S463" t="s">
        <v>291</v>
      </c>
      <c r="T463">
        <v>2025</v>
      </c>
      <c r="U463">
        <v>1</v>
      </c>
      <c r="V463" t="s">
        <v>3875</v>
      </c>
      <c r="W463" t="s">
        <v>18</v>
      </c>
      <c r="X463" t="s">
        <v>27</v>
      </c>
      <c r="Y463">
        <v>0</v>
      </c>
    </row>
    <row r="464" spans="1:25" x14ac:dyDescent="0.25">
      <c r="A464" t="s">
        <v>1121</v>
      </c>
      <c r="B464" s="19">
        <v>45705</v>
      </c>
      <c r="C464" t="s">
        <v>1122</v>
      </c>
      <c r="D464" t="s">
        <v>1123</v>
      </c>
      <c r="E464" t="s">
        <v>3</v>
      </c>
      <c r="F464">
        <v>25</v>
      </c>
      <c r="G464" t="s">
        <v>339</v>
      </c>
      <c r="H464" t="s">
        <v>285</v>
      </c>
      <c r="I464" t="s">
        <v>23</v>
      </c>
      <c r="J464" t="s">
        <v>24</v>
      </c>
      <c r="K464" t="s">
        <v>25</v>
      </c>
      <c r="L464">
        <v>2</v>
      </c>
      <c r="M464">
        <v>55000</v>
      </c>
      <c r="N464">
        <v>0.1</v>
      </c>
      <c r="O464">
        <v>99000</v>
      </c>
      <c r="P464">
        <v>80000</v>
      </c>
      <c r="Q464">
        <v>19000</v>
      </c>
      <c r="R464" t="s">
        <v>26</v>
      </c>
      <c r="S464" t="s">
        <v>10</v>
      </c>
      <c r="T464">
        <v>2025</v>
      </c>
      <c r="U464">
        <v>2</v>
      </c>
      <c r="V464" t="s">
        <v>3869</v>
      </c>
      <c r="W464" t="s">
        <v>18</v>
      </c>
      <c r="X464" t="s">
        <v>12</v>
      </c>
      <c r="Y464">
        <v>19.190000000000001</v>
      </c>
    </row>
    <row r="465" spans="1:25" x14ac:dyDescent="0.25">
      <c r="A465" t="s">
        <v>1124</v>
      </c>
      <c r="B465" s="19">
        <v>45426</v>
      </c>
      <c r="C465" t="s">
        <v>567</v>
      </c>
      <c r="D465" t="s">
        <v>410</v>
      </c>
      <c r="E465" t="s">
        <v>3</v>
      </c>
      <c r="F465">
        <v>29</v>
      </c>
      <c r="G465" t="s">
        <v>317</v>
      </c>
      <c r="H465" t="s">
        <v>5</v>
      </c>
      <c r="I465" t="s">
        <v>186</v>
      </c>
      <c r="J465" t="s">
        <v>187</v>
      </c>
      <c r="K465" t="s">
        <v>91</v>
      </c>
      <c r="L465">
        <v>1</v>
      </c>
      <c r="M465">
        <v>12000</v>
      </c>
      <c r="N465">
        <v>0.15</v>
      </c>
      <c r="O465">
        <v>10200</v>
      </c>
      <c r="P465">
        <v>9000</v>
      </c>
      <c r="Q465">
        <v>1200</v>
      </c>
      <c r="R465" t="s">
        <v>9</v>
      </c>
      <c r="S465" t="s">
        <v>10</v>
      </c>
      <c r="T465">
        <v>2024</v>
      </c>
      <c r="U465">
        <v>5</v>
      </c>
      <c r="V465" t="s">
        <v>3865</v>
      </c>
      <c r="W465" t="s">
        <v>11</v>
      </c>
      <c r="X465" t="s">
        <v>19</v>
      </c>
      <c r="Y465">
        <v>11.76</v>
      </c>
    </row>
    <row r="466" spans="1:25" x14ac:dyDescent="0.25">
      <c r="A466" t="s">
        <v>1125</v>
      </c>
      <c r="B466" s="19">
        <v>45465</v>
      </c>
      <c r="C466" t="s">
        <v>1126</v>
      </c>
      <c r="D466" t="s">
        <v>1127</v>
      </c>
      <c r="E466" t="s">
        <v>3</v>
      </c>
      <c r="F466">
        <v>33</v>
      </c>
      <c r="G466" t="s">
        <v>407</v>
      </c>
      <c r="H466" t="s">
        <v>285</v>
      </c>
      <c r="I466" t="s">
        <v>31</v>
      </c>
      <c r="J466" t="s">
        <v>32</v>
      </c>
      <c r="K466" t="s">
        <v>25</v>
      </c>
      <c r="L466">
        <v>2</v>
      </c>
      <c r="M466">
        <v>5000</v>
      </c>
      <c r="N466">
        <v>0.1</v>
      </c>
      <c r="O466">
        <v>9000</v>
      </c>
      <c r="P466">
        <v>7000</v>
      </c>
      <c r="Q466">
        <v>2000</v>
      </c>
      <c r="R466" t="s">
        <v>26</v>
      </c>
      <c r="S466" t="s">
        <v>10</v>
      </c>
      <c r="T466">
        <v>2024</v>
      </c>
      <c r="U466">
        <v>6</v>
      </c>
      <c r="V466" t="s">
        <v>3868</v>
      </c>
      <c r="W466" t="s">
        <v>11</v>
      </c>
      <c r="X466" t="s">
        <v>12</v>
      </c>
      <c r="Y466">
        <v>22.22</v>
      </c>
    </row>
    <row r="467" spans="1:25" x14ac:dyDescent="0.25">
      <c r="A467" t="s">
        <v>1128</v>
      </c>
      <c r="B467" s="19">
        <v>45330</v>
      </c>
      <c r="C467" t="s">
        <v>707</v>
      </c>
      <c r="D467" t="s">
        <v>708</v>
      </c>
      <c r="E467" t="s">
        <v>3</v>
      </c>
      <c r="F467">
        <v>26</v>
      </c>
      <c r="G467" t="s">
        <v>295</v>
      </c>
      <c r="H467" t="s">
        <v>270</v>
      </c>
      <c r="I467" t="s">
        <v>95</v>
      </c>
      <c r="J467" t="s">
        <v>96</v>
      </c>
      <c r="K467" t="s">
        <v>46</v>
      </c>
      <c r="L467">
        <v>3</v>
      </c>
      <c r="M467">
        <v>600</v>
      </c>
      <c r="N467">
        <v>0</v>
      </c>
      <c r="O467">
        <v>1800</v>
      </c>
      <c r="P467">
        <v>1140</v>
      </c>
      <c r="Q467">
        <v>660</v>
      </c>
      <c r="R467" t="s">
        <v>77</v>
      </c>
      <c r="S467" t="s">
        <v>10</v>
      </c>
      <c r="T467">
        <v>2024</v>
      </c>
      <c r="U467">
        <v>2</v>
      </c>
      <c r="V467" t="s">
        <v>3869</v>
      </c>
      <c r="W467" t="s">
        <v>18</v>
      </c>
      <c r="X467" t="s">
        <v>27</v>
      </c>
      <c r="Y467">
        <v>36.67</v>
      </c>
    </row>
    <row r="468" spans="1:25" x14ac:dyDescent="0.25">
      <c r="A468" t="s">
        <v>1129</v>
      </c>
      <c r="B468" s="19">
        <v>45839</v>
      </c>
      <c r="C468" t="s">
        <v>492</v>
      </c>
      <c r="D468" t="s">
        <v>493</v>
      </c>
      <c r="E468" t="s">
        <v>3</v>
      </c>
      <c r="F468">
        <v>26</v>
      </c>
      <c r="G468" t="s">
        <v>275</v>
      </c>
      <c r="H468" t="s">
        <v>276</v>
      </c>
      <c r="I468" t="s">
        <v>56</v>
      </c>
      <c r="J468" t="s">
        <v>57</v>
      </c>
      <c r="K468" t="s">
        <v>58</v>
      </c>
      <c r="L468">
        <v>4</v>
      </c>
      <c r="M468">
        <v>1200</v>
      </c>
      <c r="N468">
        <v>0.1</v>
      </c>
      <c r="O468">
        <v>-4320</v>
      </c>
      <c r="P468">
        <v>3200</v>
      </c>
      <c r="Q468">
        <v>-1120</v>
      </c>
      <c r="R468" t="s">
        <v>26</v>
      </c>
      <c r="S468" t="s">
        <v>287</v>
      </c>
      <c r="T468">
        <v>2025</v>
      </c>
      <c r="U468">
        <v>7</v>
      </c>
      <c r="V468" t="s">
        <v>3866</v>
      </c>
      <c r="W468" t="s">
        <v>33</v>
      </c>
      <c r="X468" t="s">
        <v>19</v>
      </c>
      <c r="Y468">
        <v>25.93</v>
      </c>
    </row>
    <row r="469" spans="1:25" x14ac:dyDescent="0.25">
      <c r="A469" t="s">
        <v>59</v>
      </c>
      <c r="B469" s="19">
        <v>45969</v>
      </c>
      <c r="C469" t="s">
        <v>60</v>
      </c>
      <c r="D469" t="s">
        <v>61</v>
      </c>
      <c r="E469" t="s">
        <v>3</v>
      </c>
      <c r="F469">
        <v>37</v>
      </c>
      <c r="G469" t="s">
        <v>4</v>
      </c>
      <c r="H469" t="s">
        <v>5</v>
      </c>
      <c r="I469" t="s">
        <v>31</v>
      </c>
      <c r="J469" t="s">
        <v>32</v>
      </c>
      <c r="K469" t="s">
        <v>25</v>
      </c>
      <c r="L469">
        <v>2</v>
      </c>
      <c r="M469">
        <v>5000</v>
      </c>
      <c r="N469">
        <v>0.1</v>
      </c>
      <c r="O469">
        <v>9000</v>
      </c>
      <c r="P469">
        <v>7000</v>
      </c>
      <c r="Q469">
        <v>2000</v>
      </c>
      <c r="R469" t="s">
        <v>9</v>
      </c>
      <c r="S469" t="s">
        <v>10</v>
      </c>
      <c r="T469">
        <v>2025</v>
      </c>
      <c r="U469">
        <v>11</v>
      </c>
      <c r="V469" t="s">
        <v>3874</v>
      </c>
      <c r="W469" t="s">
        <v>40</v>
      </c>
      <c r="X469" t="s">
        <v>19</v>
      </c>
      <c r="Y469">
        <v>22.22</v>
      </c>
    </row>
    <row r="470" spans="1:25" x14ac:dyDescent="0.25">
      <c r="A470" t="s">
        <v>1130</v>
      </c>
      <c r="B470" s="19">
        <v>45998</v>
      </c>
      <c r="C470" t="s">
        <v>1131</v>
      </c>
      <c r="D470" t="s">
        <v>603</v>
      </c>
      <c r="E470" t="s">
        <v>16</v>
      </c>
      <c r="F470">
        <v>34</v>
      </c>
      <c r="G470" t="s">
        <v>290</v>
      </c>
      <c r="H470" t="s">
        <v>276</v>
      </c>
      <c r="I470" t="s">
        <v>31</v>
      </c>
      <c r="J470" t="s">
        <v>32</v>
      </c>
      <c r="K470" t="s">
        <v>25</v>
      </c>
      <c r="L470">
        <v>1</v>
      </c>
      <c r="M470">
        <v>5000</v>
      </c>
      <c r="N470">
        <v>0.15</v>
      </c>
      <c r="O470">
        <v>4250</v>
      </c>
      <c r="P470">
        <v>3500</v>
      </c>
      <c r="Q470">
        <v>750</v>
      </c>
      <c r="R470" t="s">
        <v>17</v>
      </c>
      <c r="S470" t="s">
        <v>10</v>
      </c>
      <c r="T470">
        <v>2025</v>
      </c>
      <c r="U470">
        <v>12</v>
      </c>
      <c r="V470" t="s">
        <v>3872</v>
      </c>
      <c r="W470" t="s">
        <v>40</v>
      </c>
      <c r="X470" t="s">
        <v>19</v>
      </c>
      <c r="Y470">
        <v>17.649999999999999</v>
      </c>
    </row>
    <row r="471" spans="1:25" x14ac:dyDescent="0.25">
      <c r="A471" t="s">
        <v>1132</v>
      </c>
      <c r="B471" s="19">
        <v>45852</v>
      </c>
      <c r="C471" t="s">
        <v>599</v>
      </c>
      <c r="D471" t="s">
        <v>551</v>
      </c>
      <c r="E471" t="s">
        <v>3</v>
      </c>
      <c r="F471">
        <v>26</v>
      </c>
      <c r="G471" t="s">
        <v>317</v>
      </c>
      <c r="H471" t="s">
        <v>5</v>
      </c>
      <c r="I471" t="s">
        <v>37</v>
      </c>
      <c r="J471" t="s">
        <v>38</v>
      </c>
      <c r="K471" t="s">
        <v>39</v>
      </c>
      <c r="L471">
        <v>1</v>
      </c>
      <c r="M471">
        <v>900</v>
      </c>
      <c r="N471">
        <v>0.1</v>
      </c>
      <c r="O471">
        <v>810</v>
      </c>
      <c r="P471">
        <v>550</v>
      </c>
      <c r="Q471">
        <v>260</v>
      </c>
      <c r="R471" t="s">
        <v>17</v>
      </c>
      <c r="S471" t="s">
        <v>10</v>
      </c>
      <c r="T471">
        <v>2025</v>
      </c>
      <c r="U471">
        <v>7</v>
      </c>
      <c r="V471" t="s">
        <v>3866</v>
      </c>
      <c r="W471" t="s">
        <v>33</v>
      </c>
      <c r="X471" t="s">
        <v>27</v>
      </c>
      <c r="Y471">
        <v>32.1</v>
      </c>
    </row>
    <row r="472" spans="1:25" x14ac:dyDescent="0.25">
      <c r="A472" t="s">
        <v>1133</v>
      </c>
      <c r="B472" s="19">
        <v>46003</v>
      </c>
      <c r="C472" t="s">
        <v>1080</v>
      </c>
      <c r="D472" t="s">
        <v>369</v>
      </c>
      <c r="E472" t="s">
        <v>16</v>
      </c>
      <c r="F472">
        <v>32</v>
      </c>
      <c r="G472" t="s">
        <v>290</v>
      </c>
      <c r="H472" t="s">
        <v>276</v>
      </c>
      <c r="I472" t="s">
        <v>6</v>
      </c>
      <c r="J472" t="s">
        <v>7</v>
      </c>
      <c r="K472" t="s">
        <v>8</v>
      </c>
      <c r="L472">
        <v>3</v>
      </c>
      <c r="M472">
        <v>7000</v>
      </c>
      <c r="N472">
        <v>0.2</v>
      </c>
      <c r="O472">
        <v>16800</v>
      </c>
      <c r="P472">
        <v>15600</v>
      </c>
      <c r="Q472">
        <v>1200</v>
      </c>
      <c r="R472" t="s">
        <v>17</v>
      </c>
      <c r="S472" t="s">
        <v>10</v>
      </c>
      <c r="T472">
        <v>2025</v>
      </c>
      <c r="U472">
        <v>12</v>
      </c>
      <c r="V472" t="s">
        <v>3872</v>
      </c>
      <c r="W472" t="s">
        <v>40</v>
      </c>
      <c r="X472" t="s">
        <v>27</v>
      </c>
      <c r="Y472">
        <v>7.14</v>
      </c>
    </row>
    <row r="473" spans="1:25" x14ac:dyDescent="0.25">
      <c r="A473" t="s">
        <v>1134</v>
      </c>
      <c r="B473" s="19">
        <v>45969</v>
      </c>
      <c r="C473" t="s">
        <v>580</v>
      </c>
      <c r="D473" t="s">
        <v>36</v>
      </c>
      <c r="E473" t="s">
        <v>3</v>
      </c>
      <c r="F473">
        <v>60</v>
      </c>
      <c r="G473" t="s">
        <v>290</v>
      </c>
      <c r="H473" t="s">
        <v>276</v>
      </c>
      <c r="I473" t="s">
        <v>31</v>
      </c>
      <c r="J473" t="s">
        <v>32</v>
      </c>
      <c r="K473" t="s">
        <v>25</v>
      </c>
      <c r="L473">
        <v>2</v>
      </c>
      <c r="M473">
        <v>5000</v>
      </c>
      <c r="N473">
        <v>0.15</v>
      </c>
      <c r="O473">
        <v>8500</v>
      </c>
      <c r="P473">
        <v>7000</v>
      </c>
      <c r="Q473">
        <v>1500</v>
      </c>
      <c r="R473" t="s">
        <v>9</v>
      </c>
      <c r="S473" t="s">
        <v>10</v>
      </c>
      <c r="T473">
        <v>2025</v>
      </c>
      <c r="U473">
        <v>11</v>
      </c>
      <c r="V473" t="s">
        <v>3874</v>
      </c>
      <c r="W473" t="s">
        <v>40</v>
      </c>
      <c r="X473" t="s">
        <v>19</v>
      </c>
      <c r="Y473">
        <v>17.649999999999999</v>
      </c>
    </row>
    <row r="474" spans="1:25" x14ac:dyDescent="0.25">
      <c r="A474" t="s">
        <v>1135</v>
      </c>
      <c r="B474" s="19">
        <v>45912</v>
      </c>
      <c r="C474" t="s">
        <v>1136</v>
      </c>
      <c r="D474" t="s">
        <v>541</v>
      </c>
      <c r="E474" t="s">
        <v>16</v>
      </c>
      <c r="F474">
        <v>44</v>
      </c>
      <c r="G474" t="s">
        <v>275</v>
      </c>
      <c r="H474" t="s">
        <v>276</v>
      </c>
      <c r="I474" t="s">
        <v>109</v>
      </c>
      <c r="J474" t="s">
        <v>110</v>
      </c>
      <c r="K474" t="s">
        <v>8</v>
      </c>
      <c r="L474">
        <v>4</v>
      </c>
      <c r="M474">
        <v>4000</v>
      </c>
      <c r="N474">
        <v>0.05</v>
      </c>
      <c r="O474">
        <v>15200</v>
      </c>
      <c r="P474">
        <v>11600</v>
      </c>
      <c r="Q474">
        <v>3600</v>
      </c>
      <c r="R474" t="s">
        <v>26</v>
      </c>
      <c r="S474" t="s">
        <v>10</v>
      </c>
      <c r="T474">
        <v>2025</v>
      </c>
      <c r="U474">
        <v>9</v>
      </c>
      <c r="V474" t="s">
        <v>3873</v>
      </c>
      <c r="W474" t="s">
        <v>33</v>
      </c>
      <c r="X474" t="s">
        <v>27</v>
      </c>
      <c r="Y474">
        <v>23.68</v>
      </c>
    </row>
    <row r="475" spans="1:25" x14ac:dyDescent="0.25">
      <c r="A475" t="s">
        <v>1137</v>
      </c>
      <c r="B475" s="19">
        <v>45399</v>
      </c>
      <c r="C475" t="s">
        <v>434</v>
      </c>
      <c r="D475" t="s">
        <v>435</v>
      </c>
      <c r="E475" t="s">
        <v>16</v>
      </c>
      <c r="F475">
        <v>26</v>
      </c>
      <c r="G475" t="s">
        <v>280</v>
      </c>
      <c r="H475" t="s">
        <v>270</v>
      </c>
      <c r="I475" t="s">
        <v>105</v>
      </c>
      <c r="J475" t="s">
        <v>106</v>
      </c>
      <c r="K475" t="s">
        <v>76</v>
      </c>
      <c r="L475">
        <v>4</v>
      </c>
      <c r="M475">
        <v>450</v>
      </c>
      <c r="N475">
        <v>0.05</v>
      </c>
      <c r="O475">
        <v>1710</v>
      </c>
      <c r="P475">
        <v>1320</v>
      </c>
      <c r="Q475">
        <v>390</v>
      </c>
      <c r="R475" t="s">
        <v>9</v>
      </c>
      <c r="S475" t="s">
        <v>10</v>
      </c>
      <c r="T475">
        <v>2024</v>
      </c>
      <c r="U475">
        <v>4</v>
      </c>
      <c r="V475" t="s">
        <v>3871</v>
      </c>
      <c r="W475" t="s">
        <v>11</v>
      </c>
      <c r="X475" t="s">
        <v>27</v>
      </c>
      <c r="Y475">
        <v>22.81</v>
      </c>
    </row>
    <row r="476" spans="1:25" x14ac:dyDescent="0.25">
      <c r="A476" t="s">
        <v>1138</v>
      </c>
      <c r="B476" s="19">
        <v>45408</v>
      </c>
      <c r="C476" t="s">
        <v>763</v>
      </c>
      <c r="D476" t="s">
        <v>207</v>
      </c>
      <c r="E476" t="s">
        <v>3</v>
      </c>
      <c r="F476">
        <v>50</v>
      </c>
      <c r="G476" t="s">
        <v>339</v>
      </c>
      <c r="H476" t="s">
        <v>285</v>
      </c>
      <c r="I476" t="s">
        <v>31</v>
      </c>
      <c r="J476" t="s">
        <v>32</v>
      </c>
      <c r="K476" t="s">
        <v>25</v>
      </c>
      <c r="L476">
        <v>3</v>
      </c>
      <c r="M476">
        <v>5000</v>
      </c>
      <c r="N476">
        <v>0</v>
      </c>
      <c r="O476">
        <v>15000</v>
      </c>
      <c r="P476">
        <v>10500</v>
      </c>
      <c r="Q476">
        <v>4500</v>
      </c>
      <c r="R476" t="s">
        <v>17</v>
      </c>
      <c r="S476" t="s">
        <v>10</v>
      </c>
      <c r="T476">
        <v>2024</v>
      </c>
      <c r="U476">
        <v>4</v>
      </c>
      <c r="V476" t="s">
        <v>3871</v>
      </c>
      <c r="W476" t="s">
        <v>11</v>
      </c>
      <c r="X476" t="s">
        <v>27</v>
      </c>
      <c r="Y476">
        <v>30</v>
      </c>
    </row>
    <row r="477" spans="1:25" x14ac:dyDescent="0.25">
      <c r="A477" t="s">
        <v>1139</v>
      </c>
      <c r="B477" s="19">
        <v>45561</v>
      </c>
      <c r="C477" t="s">
        <v>1140</v>
      </c>
      <c r="D477" t="s">
        <v>868</v>
      </c>
      <c r="E477" t="s">
        <v>16</v>
      </c>
      <c r="F477">
        <v>32</v>
      </c>
      <c r="G477" t="s">
        <v>290</v>
      </c>
      <c r="H477" t="s">
        <v>276</v>
      </c>
      <c r="I477" t="s">
        <v>105</v>
      </c>
      <c r="J477" t="s">
        <v>106</v>
      </c>
      <c r="K477" t="s">
        <v>76</v>
      </c>
      <c r="L477">
        <v>2</v>
      </c>
      <c r="M477">
        <v>450</v>
      </c>
      <c r="N477">
        <v>0.1</v>
      </c>
      <c r="O477">
        <v>810</v>
      </c>
      <c r="P477">
        <v>660</v>
      </c>
      <c r="Q477">
        <v>150</v>
      </c>
      <c r="R477" t="s">
        <v>98</v>
      </c>
      <c r="S477" t="s">
        <v>10</v>
      </c>
      <c r="T477">
        <v>2024</v>
      </c>
      <c r="U477">
        <v>9</v>
      </c>
      <c r="V477" t="s">
        <v>3873</v>
      </c>
      <c r="W477" t="s">
        <v>33</v>
      </c>
      <c r="X477" t="s">
        <v>27</v>
      </c>
      <c r="Y477">
        <v>18.52</v>
      </c>
    </row>
    <row r="478" spans="1:25" x14ac:dyDescent="0.25">
      <c r="A478" t="s">
        <v>1141</v>
      </c>
      <c r="B478" s="19">
        <v>45711</v>
      </c>
      <c r="C478" t="s">
        <v>409</v>
      </c>
      <c r="D478" t="s">
        <v>410</v>
      </c>
      <c r="E478" t="s">
        <v>16</v>
      </c>
      <c r="F478">
        <v>35</v>
      </c>
      <c r="G478" t="s">
        <v>284</v>
      </c>
      <c r="H478" t="s">
        <v>285</v>
      </c>
      <c r="I478" t="s">
        <v>344</v>
      </c>
      <c r="J478" t="s">
        <v>345</v>
      </c>
      <c r="K478" t="s">
        <v>39</v>
      </c>
      <c r="L478">
        <v>3</v>
      </c>
      <c r="M478">
        <v>2200</v>
      </c>
      <c r="N478">
        <v>0</v>
      </c>
      <c r="O478">
        <v>6600</v>
      </c>
      <c r="P478">
        <v>4200</v>
      </c>
      <c r="Q478">
        <v>2400</v>
      </c>
      <c r="R478" t="s">
        <v>26</v>
      </c>
      <c r="S478" t="s">
        <v>10</v>
      </c>
      <c r="T478">
        <v>2025</v>
      </c>
      <c r="U478">
        <v>2</v>
      </c>
      <c r="V478" t="s">
        <v>3869</v>
      </c>
      <c r="W478" t="s">
        <v>18</v>
      </c>
      <c r="X478" t="s">
        <v>12</v>
      </c>
      <c r="Y478">
        <v>36.36</v>
      </c>
    </row>
    <row r="479" spans="1:25" x14ac:dyDescent="0.25">
      <c r="A479" t="s">
        <v>1142</v>
      </c>
      <c r="B479" s="19">
        <v>45504</v>
      </c>
      <c r="C479" t="s">
        <v>1143</v>
      </c>
      <c r="D479" t="s">
        <v>464</v>
      </c>
      <c r="E479" t="s">
        <v>3</v>
      </c>
      <c r="F479">
        <v>57</v>
      </c>
      <c r="G479" t="s">
        <v>290</v>
      </c>
      <c r="H479" t="s">
        <v>276</v>
      </c>
      <c r="I479" t="s">
        <v>109</v>
      </c>
      <c r="J479" t="s">
        <v>110</v>
      </c>
      <c r="K479" t="s">
        <v>8</v>
      </c>
      <c r="L479">
        <v>2</v>
      </c>
      <c r="M479">
        <v>4000</v>
      </c>
      <c r="N479">
        <v>0.1</v>
      </c>
      <c r="O479">
        <v>7200</v>
      </c>
      <c r="P479">
        <v>5800</v>
      </c>
      <c r="Q479">
        <v>1400</v>
      </c>
      <c r="R479" t="s">
        <v>77</v>
      </c>
      <c r="S479" t="s">
        <v>10</v>
      </c>
      <c r="T479">
        <v>2024</v>
      </c>
      <c r="U479">
        <v>7</v>
      </c>
      <c r="V479" t="s">
        <v>3866</v>
      </c>
      <c r="W479" t="s">
        <v>33</v>
      </c>
      <c r="X479" t="s">
        <v>19</v>
      </c>
      <c r="Y479">
        <v>19.440000000000001</v>
      </c>
    </row>
    <row r="480" spans="1:25" x14ac:dyDescent="0.25">
      <c r="A480" t="s">
        <v>1144</v>
      </c>
      <c r="B480" s="19">
        <v>45294</v>
      </c>
      <c r="C480" t="s">
        <v>564</v>
      </c>
      <c r="D480" t="s">
        <v>557</v>
      </c>
      <c r="E480" t="s">
        <v>16</v>
      </c>
      <c r="F480">
        <v>38</v>
      </c>
      <c r="G480" t="s">
        <v>312</v>
      </c>
      <c r="H480" t="s">
        <v>276</v>
      </c>
      <c r="I480" t="s">
        <v>23</v>
      </c>
      <c r="J480" t="s">
        <v>24</v>
      </c>
      <c r="K480" t="s">
        <v>25</v>
      </c>
      <c r="L480">
        <v>1</v>
      </c>
      <c r="M480">
        <v>55000</v>
      </c>
      <c r="N480">
        <v>0.1</v>
      </c>
      <c r="O480">
        <v>0</v>
      </c>
      <c r="P480">
        <v>40000</v>
      </c>
      <c r="Q480">
        <v>0</v>
      </c>
      <c r="R480" t="s">
        <v>9</v>
      </c>
      <c r="S480" t="s">
        <v>291</v>
      </c>
      <c r="T480">
        <v>2024</v>
      </c>
      <c r="U480">
        <v>1</v>
      </c>
      <c r="V480" t="s">
        <v>3875</v>
      </c>
      <c r="W480" t="s">
        <v>18</v>
      </c>
      <c r="X480" t="s">
        <v>27</v>
      </c>
      <c r="Y480">
        <v>0</v>
      </c>
    </row>
    <row r="481" spans="1:25" x14ac:dyDescent="0.25">
      <c r="A481" t="s">
        <v>1145</v>
      </c>
      <c r="B481" s="19">
        <v>45879</v>
      </c>
      <c r="C481" t="s">
        <v>694</v>
      </c>
      <c r="D481" t="s">
        <v>695</v>
      </c>
      <c r="E481" t="s">
        <v>16</v>
      </c>
      <c r="F481">
        <v>59</v>
      </c>
      <c r="G481" t="s">
        <v>284</v>
      </c>
      <c r="H481" t="s">
        <v>285</v>
      </c>
      <c r="I481" t="s">
        <v>6</v>
      </c>
      <c r="J481" t="s">
        <v>7</v>
      </c>
      <c r="K481" t="s">
        <v>8</v>
      </c>
      <c r="L481">
        <v>2</v>
      </c>
      <c r="M481">
        <v>7000</v>
      </c>
      <c r="N481">
        <v>0.05</v>
      </c>
      <c r="O481">
        <v>0</v>
      </c>
      <c r="P481">
        <v>10400</v>
      </c>
      <c r="Q481">
        <v>0</v>
      </c>
      <c r="R481" t="s">
        <v>17</v>
      </c>
      <c r="S481" t="s">
        <v>291</v>
      </c>
      <c r="T481">
        <v>2025</v>
      </c>
      <c r="U481">
        <v>8</v>
      </c>
      <c r="V481" t="s">
        <v>3867</v>
      </c>
      <c r="W481" t="s">
        <v>33</v>
      </c>
      <c r="X481" t="s">
        <v>27</v>
      </c>
      <c r="Y481">
        <v>0</v>
      </c>
    </row>
    <row r="482" spans="1:25" x14ac:dyDescent="0.25">
      <c r="A482" t="s">
        <v>62</v>
      </c>
      <c r="B482" s="19">
        <v>45815</v>
      </c>
      <c r="C482" t="s">
        <v>63</v>
      </c>
      <c r="D482" t="s">
        <v>64</v>
      </c>
      <c r="E482" t="s">
        <v>3</v>
      </c>
      <c r="F482">
        <v>27</v>
      </c>
      <c r="G482" t="s">
        <v>4</v>
      </c>
      <c r="H482" t="s">
        <v>5</v>
      </c>
      <c r="I482" t="s">
        <v>65</v>
      </c>
      <c r="J482" t="s">
        <v>66</v>
      </c>
      <c r="K482" t="s">
        <v>25</v>
      </c>
      <c r="L482">
        <v>4</v>
      </c>
      <c r="M482">
        <v>2500</v>
      </c>
      <c r="N482">
        <v>0</v>
      </c>
      <c r="O482">
        <v>10000</v>
      </c>
      <c r="P482">
        <v>6400</v>
      </c>
      <c r="Q482">
        <v>3600</v>
      </c>
      <c r="R482" t="s">
        <v>9</v>
      </c>
      <c r="S482" t="s">
        <v>10</v>
      </c>
      <c r="T482">
        <v>2025</v>
      </c>
      <c r="U482">
        <v>6</v>
      </c>
      <c r="V482" t="s">
        <v>3868</v>
      </c>
      <c r="W482" t="s">
        <v>11</v>
      </c>
      <c r="X482" t="s">
        <v>19</v>
      </c>
      <c r="Y482">
        <v>36</v>
      </c>
    </row>
    <row r="483" spans="1:25" x14ac:dyDescent="0.25">
      <c r="A483" t="s">
        <v>1146</v>
      </c>
      <c r="B483" s="19">
        <v>45554</v>
      </c>
      <c r="C483" t="s">
        <v>214</v>
      </c>
      <c r="D483" t="s">
        <v>215</v>
      </c>
      <c r="E483" t="s">
        <v>3</v>
      </c>
      <c r="F483">
        <v>35</v>
      </c>
      <c r="G483" t="s">
        <v>4</v>
      </c>
      <c r="H483" t="s">
        <v>5</v>
      </c>
      <c r="I483" t="s">
        <v>51</v>
      </c>
      <c r="J483" t="s">
        <v>52</v>
      </c>
      <c r="K483" t="s">
        <v>8</v>
      </c>
      <c r="L483">
        <v>2</v>
      </c>
      <c r="M483">
        <v>4500</v>
      </c>
      <c r="N483">
        <v>0.15</v>
      </c>
      <c r="O483">
        <v>-7650</v>
      </c>
      <c r="P483">
        <v>6400</v>
      </c>
      <c r="Q483">
        <v>-1250</v>
      </c>
      <c r="R483" t="s">
        <v>26</v>
      </c>
      <c r="S483" t="s">
        <v>287</v>
      </c>
      <c r="T483">
        <v>2024</v>
      </c>
      <c r="U483">
        <v>9</v>
      </c>
      <c r="V483" t="s">
        <v>3873</v>
      </c>
      <c r="W483" t="s">
        <v>33</v>
      </c>
      <c r="X483" t="s">
        <v>19</v>
      </c>
      <c r="Y483">
        <v>16.34</v>
      </c>
    </row>
    <row r="484" spans="1:25" x14ac:dyDescent="0.25">
      <c r="A484" t="s">
        <v>1147</v>
      </c>
      <c r="B484" s="19">
        <v>45595</v>
      </c>
      <c r="C484" t="s">
        <v>1148</v>
      </c>
      <c r="D484" t="s">
        <v>1149</v>
      </c>
      <c r="E484" t="s">
        <v>16</v>
      </c>
      <c r="F484">
        <v>21</v>
      </c>
      <c r="G484" t="s">
        <v>275</v>
      </c>
      <c r="H484" t="s">
        <v>276</v>
      </c>
      <c r="I484" t="s">
        <v>37</v>
      </c>
      <c r="J484" t="s">
        <v>38</v>
      </c>
      <c r="K484" t="s">
        <v>39</v>
      </c>
      <c r="L484">
        <v>1</v>
      </c>
      <c r="M484">
        <v>900</v>
      </c>
      <c r="N484">
        <v>0.1</v>
      </c>
      <c r="O484">
        <v>810</v>
      </c>
      <c r="P484">
        <v>550</v>
      </c>
      <c r="Q484">
        <v>260</v>
      </c>
      <c r="R484" t="s">
        <v>17</v>
      </c>
      <c r="S484" t="s">
        <v>10</v>
      </c>
      <c r="T484">
        <v>2024</v>
      </c>
      <c r="U484">
        <v>10</v>
      </c>
      <c r="V484" t="s">
        <v>3870</v>
      </c>
      <c r="W484" t="s">
        <v>40</v>
      </c>
      <c r="X484" t="s">
        <v>19</v>
      </c>
      <c r="Y484">
        <v>32.1</v>
      </c>
    </row>
    <row r="485" spans="1:25" x14ac:dyDescent="0.25">
      <c r="A485" t="s">
        <v>1150</v>
      </c>
      <c r="B485" s="19">
        <v>45470</v>
      </c>
      <c r="C485" t="s">
        <v>878</v>
      </c>
      <c r="D485" t="s">
        <v>468</v>
      </c>
      <c r="E485" t="s">
        <v>3</v>
      </c>
      <c r="F485">
        <v>40</v>
      </c>
      <c r="G485" t="s">
        <v>280</v>
      </c>
      <c r="H485" t="s">
        <v>270</v>
      </c>
      <c r="I485" t="s">
        <v>102</v>
      </c>
      <c r="J485" t="s">
        <v>103</v>
      </c>
      <c r="K485" t="s">
        <v>25</v>
      </c>
      <c r="L485">
        <v>2</v>
      </c>
      <c r="M485">
        <v>28000</v>
      </c>
      <c r="N485">
        <v>0.05</v>
      </c>
      <c r="O485">
        <v>53200</v>
      </c>
      <c r="P485">
        <v>42000</v>
      </c>
      <c r="Q485">
        <v>11200</v>
      </c>
      <c r="R485" t="s">
        <v>77</v>
      </c>
      <c r="S485" t="s">
        <v>10</v>
      </c>
      <c r="T485">
        <v>2024</v>
      </c>
      <c r="U485">
        <v>6</v>
      </c>
      <c r="V485" t="s">
        <v>3868</v>
      </c>
      <c r="W485" t="s">
        <v>11</v>
      </c>
      <c r="X485" t="s">
        <v>27</v>
      </c>
      <c r="Y485">
        <v>21.05</v>
      </c>
    </row>
    <row r="486" spans="1:25" x14ac:dyDescent="0.25">
      <c r="A486" t="s">
        <v>67</v>
      </c>
      <c r="B486" s="19">
        <v>45985</v>
      </c>
      <c r="C486" t="s">
        <v>48</v>
      </c>
      <c r="D486" t="s">
        <v>49</v>
      </c>
      <c r="E486" t="s">
        <v>3</v>
      </c>
      <c r="F486">
        <v>45</v>
      </c>
      <c r="G486" t="s">
        <v>4</v>
      </c>
      <c r="H486" t="s">
        <v>5</v>
      </c>
      <c r="I486" t="s">
        <v>68</v>
      </c>
      <c r="J486" t="s">
        <v>69</v>
      </c>
      <c r="K486" t="s">
        <v>39</v>
      </c>
      <c r="L486">
        <v>2</v>
      </c>
      <c r="M486">
        <v>3500</v>
      </c>
      <c r="N486">
        <v>0.1</v>
      </c>
      <c r="O486">
        <v>6300</v>
      </c>
      <c r="P486">
        <v>4600</v>
      </c>
      <c r="Q486">
        <v>1700</v>
      </c>
      <c r="R486" t="s">
        <v>17</v>
      </c>
      <c r="S486" t="s">
        <v>10</v>
      </c>
      <c r="T486">
        <v>2025</v>
      </c>
      <c r="U486">
        <v>11</v>
      </c>
      <c r="V486" t="s">
        <v>3874</v>
      </c>
      <c r="W486" t="s">
        <v>40</v>
      </c>
      <c r="X486" t="s">
        <v>12</v>
      </c>
      <c r="Y486">
        <v>26.98</v>
      </c>
    </row>
    <row r="487" spans="1:25" x14ac:dyDescent="0.25">
      <c r="A487" t="s">
        <v>1151</v>
      </c>
      <c r="B487" s="19">
        <v>45338</v>
      </c>
      <c r="C487" t="s">
        <v>995</v>
      </c>
      <c r="D487" t="s">
        <v>583</v>
      </c>
      <c r="E487" t="s">
        <v>16</v>
      </c>
      <c r="F487">
        <v>48</v>
      </c>
      <c r="G487" t="s">
        <v>290</v>
      </c>
      <c r="H487" t="s">
        <v>276</v>
      </c>
      <c r="I487" t="s">
        <v>23</v>
      </c>
      <c r="J487" t="s">
        <v>24</v>
      </c>
      <c r="K487" t="s">
        <v>25</v>
      </c>
      <c r="L487">
        <v>2</v>
      </c>
      <c r="M487">
        <v>55000</v>
      </c>
      <c r="N487">
        <v>0.15</v>
      </c>
      <c r="O487">
        <v>93500</v>
      </c>
      <c r="P487">
        <v>80000</v>
      </c>
      <c r="Q487">
        <v>13500</v>
      </c>
      <c r="R487" t="s">
        <v>77</v>
      </c>
      <c r="S487" t="s">
        <v>10</v>
      </c>
      <c r="T487">
        <v>2024</v>
      </c>
      <c r="U487">
        <v>2</v>
      </c>
      <c r="V487" t="s">
        <v>3869</v>
      </c>
      <c r="W487" t="s">
        <v>18</v>
      </c>
      <c r="X487" t="s">
        <v>27</v>
      </c>
      <c r="Y487">
        <v>14.44</v>
      </c>
    </row>
    <row r="488" spans="1:25" x14ac:dyDescent="0.25">
      <c r="A488" t="s">
        <v>1152</v>
      </c>
      <c r="B488" s="19">
        <v>45466</v>
      </c>
      <c r="C488" t="s">
        <v>689</v>
      </c>
      <c r="D488" t="s">
        <v>690</v>
      </c>
      <c r="E488" t="s">
        <v>3</v>
      </c>
      <c r="F488">
        <v>44</v>
      </c>
      <c r="G488" t="s">
        <v>280</v>
      </c>
      <c r="H488" t="s">
        <v>270</v>
      </c>
      <c r="I488" t="s">
        <v>68</v>
      </c>
      <c r="J488" t="s">
        <v>69</v>
      </c>
      <c r="K488" t="s">
        <v>39</v>
      </c>
      <c r="L488">
        <v>1</v>
      </c>
      <c r="M488">
        <v>3500</v>
      </c>
      <c r="N488">
        <v>0</v>
      </c>
      <c r="O488">
        <v>3500</v>
      </c>
      <c r="P488">
        <v>2300</v>
      </c>
      <c r="Q488">
        <v>1200</v>
      </c>
      <c r="R488" t="s">
        <v>26</v>
      </c>
      <c r="S488" t="s">
        <v>10</v>
      </c>
      <c r="T488">
        <v>2024</v>
      </c>
      <c r="U488">
        <v>6</v>
      </c>
      <c r="V488" t="s">
        <v>3868</v>
      </c>
      <c r="W488" t="s">
        <v>11</v>
      </c>
      <c r="X488" t="s">
        <v>12</v>
      </c>
      <c r="Y488">
        <v>34.29</v>
      </c>
    </row>
    <row r="489" spans="1:25" x14ac:dyDescent="0.25">
      <c r="A489" t="s">
        <v>1153</v>
      </c>
      <c r="B489" s="19">
        <v>45928</v>
      </c>
      <c r="C489" t="s">
        <v>580</v>
      </c>
      <c r="D489" t="s">
        <v>36</v>
      </c>
      <c r="E489" t="s">
        <v>3</v>
      </c>
      <c r="F489">
        <v>60</v>
      </c>
      <c r="G489" t="s">
        <v>290</v>
      </c>
      <c r="H489" t="s">
        <v>276</v>
      </c>
      <c r="I489" t="s">
        <v>37</v>
      </c>
      <c r="J489" t="s">
        <v>38</v>
      </c>
      <c r="K489" t="s">
        <v>39</v>
      </c>
      <c r="L489">
        <v>1</v>
      </c>
      <c r="M489">
        <v>900</v>
      </c>
      <c r="N489">
        <v>0</v>
      </c>
      <c r="O489">
        <v>900</v>
      </c>
      <c r="P489">
        <v>550</v>
      </c>
      <c r="Q489">
        <v>350</v>
      </c>
      <c r="R489" t="s">
        <v>77</v>
      </c>
      <c r="S489" t="s">
        <v>10</v>
      </c>
      <c r="T489">
        <v>2025</v>
      </c>
      <c r="U489">
        <v>9</v>
      </c>
      <c r="V489" t="s">
        <v>3873</v>
      </c>
      <c r="W489" t="s">
        <v>33</v>
      </c>
      <c r="X489" t="s">
        <v>19</v>
      </c>
      <c r="Y489">
        <v>38.89</v>
      </c>
    </row>
    <row r="490" spans="1:25" x14ac:dyDescent="0.25">
      <c r="A490" t="s">
        <v>1154</v>
      </c>
      <c r="B490" s="19">
        <v>45642</v>
      </c>
      <c r="C490" t="s">
        <v>1155</v>
      </c>
      <c r="D490" t="s">
        <v>184</v>
      </c>
      <c r="E490" t="s">
        <v>3</v>
      </c>
      <c r="F490">
        <v>48</v>
      </c>
      <c r="G490" t="s">
        <v>284</v>
      </c>
      <c r="H490" t="s">
        <v>285</v>
      </c>
      <c r="I490" t="s">
        <v>305</v>
      </c>
      <c r="J490" t="s">
        <v>306</v>
      </c>
      <c r="K490" t="s">
        <v>91</v>
      </c>
      <c r="L490">
        <v>1</v>
      </c>
      <c r="M490">
        <v>8500</v>
      </c>
      <c r="N490">
        <v>0.2</v>
      </c>
      <c r="O490">
        <v>6800</v>
      </c>
      <c r="P490">
        <v>6500</v>
      </c>
      <c r="Q490">
        <v>300</v>
      </c>
      <c r="R490" t="s">
        <v>26</v>
      </c>
      <c r="S490" t="s">
        <v>10</v>
      </c>
      <c r="T490">
        <v>2024</v>
      </c>
      <c r="U490">
        <v>12</v>
      </c>
      <c r="V490" t="s">
        <v>3872</v>
      </c>
      <c r="W490" t="s">
        <v>40</v>
      </c>
      <c r="X490" t="s">
        <v>19</v>
      </c>
      <c r="Y490">
        <v>4.41</v>
      </c>
    </row>
    <row r="491" spans="1:25" x14ac:dyDescent="0.25">
      <c r="A491" t="s">
        <v>1156</v>
      </c>
      <c r="B491" s="19">
        <v>45759</v>
      </c>
      <c r="C491" t="s">
        <v>1157</v>
      </c>
      <c r="D491" t="s">
        <v>423</v>
      </c>
      <c r="E491" t="s">
        <v>3</v>
      </c>
      <c r="F491">
        <v>58</v>
      </c>
      <c r="G491" t="s">
        <v>280</v>
      </c>
      <c r="H491" t="s">
        <v>270</v>
      </c>
      <c r="I491" t="s">
        <v>37</v>
      </c>
      <c r="J491" t="s">
        <v>38</v>
      </c>
      <c r="K491" t="s">
        <v>39</v>
      </c>
      <c r="L491">
        <v>1</v>
      </c>
      <c r="M491">
        <v>900</v>
      </c>
      <c r="N491">
        <v>0.2</v>
      </c>
      <c r="O491">
        <v>720</v>
      </c>
      <c r="P491">
        <v>550</v>
      </c>
      <c r="Q491">
        <v>170</v>
      </c>
      <c r="R491" t="s">
        <v>77</v>
      </c>
      <c r="S491" t="s">
        <v>10</v>
      </c>
      <c r="T491">
        <v>2025</v>
      </c>
      <c r="U491">
        <v>4</v>
      </c>
      <c r="V491" t="s">
        <v>3871</v>
      </c>
      <c r="W491" t="s">
        <v>11</v>
      </c>
      <c r="X491" t="s">
        <v>12</v>
      </c>
      <c r="Y491">
        <v>23.61</v>
      </c>
    </row>
    <row r="492" spans="1:25" x14ac:dyDescent="0.25">
      <c r="A492" t="s">
        <v>1158</v>
      </c>
      <c r="B492" s="19">
        <v>45781</v>
      </c>
      <c r="C492" t="s">
        <v>1159</v>
      </c>
      <c r="D492" t="s">
        <v>389</v>
      </c>
      <c r="E492" t="s">
        <v>3</v>
      </c>
      <c r="F492">
        <v>51</v>
      </c>
      <c r="G492" t="s">
        <v>263</v>
      </c>
      <c r="H492" t="s">
        <v>5</v>
      </c>
      <c r="I492" t="s">
        <v>44</v>
      </c>
      <c r="J492" t="s">
        <v>45</v>
      </c>
      <c r="K492" t="s">
        <v>46</v>
      </c>
      <c r="L492">
        <v>1</v>
      </c>
      <c r="M492">
        <v>2500</v>
      </c>
      <c r="N492">
        <v>0</v>
      </c>
      <c r="O492">
        <v>2500</v>
      </c>
      <c r="P492">
        <v>1500</v>
      </c>
      <c r="Q492">
        <v>1000</v>
      </c>
      <c r="R492" t="s">
        <v>17</v>
      </c>
      <c r="S492" t="s">
        <v>10</v>
      </c>
      <c r="T492">
        <v>2025</v>
      </c>
      <c r="U492">
        <v>5</v>
      </c>
      <c r="V492" t="s">
        <v>3865</v>
      </c>
      <c r="W492" t="s">
        <v>11</v>
      </c>
      <c r="X492" t="s">
        <v>19</v>
      </c>
      <c r="Y492">
        <v>40</v>
      </c>
    </row>
    <row r="493" spans="1:25" x14ac:dyDescent="0.25">
      <c r="A493" t="s">
        <v>1160</v>
      </c>
      <c r="B493" s="19">
        <v>45407</v>
      </c>
      <c r="C493" t="s">
        <v>1161</v>
      </c>
      <c r="D493" t="s">
        <v>474</v>
      </c>
      <c r="E493" t="s">
        <v>3</v>
      </c>
      <c r="F493">
        <v>49</v>
      </c>
      <c r="G493" t="s">
        <v>339</v>
      </c>
      <c r="H493" t="s">
        <v>285</v>
      </c>
      <c r="I493" t="s">
        <v>176</v>
      </c>
      <c r="J493" t="s">
        <v>177</v>
      </c>
      <c r="K493" t="s">
        <v>25</v>
      </c>
      <c r="L493">
        <v>2</v>
      </c>
      <c r="M493">
        <v>22000</v>
      </c>
      <c r="N493">
        <v>0.15</v>
      </c>
      <c r="O493">
        <v>37400</v>
      </c>
      <c r="P493">
        <v>33000</v>
      </c>
      <c r="Q493">
        <v>4400</v>
      </c>
      <c r="R493" t="s">
        <v>9</v>
      </c>
      <c r="S493" t="s">
        <v>10</v>
      </c>
      <c r="T493">
        <v>2024</v>
      </c>
      <c r="U493">
        <v>4</v>
      </c>
      <c r="V493" t="s">
        <v>3871</v>
      </c>
      <c r="W493" t="s">
        <v>11</v>
      </c>
      <c r="X493" t="s">
        <v>12</v>
      </c>
      <c r="Y493">
        <v>11.76</v>
      </c>
    </row>
    <row r="494" spans="1:25" x14ac:dyDescent="0.25">
      <c r="A494" t="s">
        <v>1162</v>
      </c>
      <c r="B494" s="19">
        <v>45455</v>
      </c>
      <c r="C494" t="s">
        <v>1163</v>
      </c>
      <c r="D494" t="s">
        <v>557</v>
      </c>
      <c r="E494" t="s">
        <v>3</v>
      </c>
      <c r="F494">
        <v>52</v>
      </c>
      <c r="G494" t="s">
        <v>295</v>
      </c>
      <c r="H494" t="s">
        <v>270</v>
      </c>
      <c r="I494" t="s">
        <v>31</v>
      </c>
      <c r="J494" t="s">
        <v>32</v>
      </c>
      <c r="K494" t="s">
        <v>25</v>
      </c>
      <c r="L494">
        <v>1</v>
      </c>
      <c r="M494">
        <v>5000</v>
      </c>
      <c r="N494">
        <v>0.1</v>
      </c>
      <c r="O494">
        <v>4500</v>
      </c>
      <c r="P494">
        <v>3500</v>
      </c>
      <c r="Q494">
        <v>1000</v>
      </c>
      <c r="R494" t="s">
        <v>17</v>
      </c>
      <c r="S494" t="s">
        <v>10</v>
      </c>
      <c r="T494">
        <v>2024</v>
      </c>
      <c r="U494">
        <v>6</v>
      </c>
      <c r="V494" t="s">
        <v>3868</v>
      </c>
      <c r="W494" t="s">
        <v>11</v>
      </c>
      <c r="X494" t="s">
        <v>27</v>
      </c>
      <c r="Y494">
        <v>22.22</v>
      </c>
    </row>
    <row r="495" spans="1:25" x14ac:dyDescent="0.25">
      <c r="A495" t="s">
        <v>1164</v>
      </c>
      <c r="B495" s="19">
        <v>45874</v>
      </c>
      <c r="C495" t="s">
        <v>1165</v>
      </c>
      <c r="D495" t="s">
        <v>1166</v>
      </c>
      <c r="E495" t="s">
        <v>16</v>
      </c>
      <c r="F495">
        <v>22</v>
      </c>
      <c r="G495" t="s">
        <v>295</v>
      </c>
      <c r="H495" t="s">
        <v>270</v>
      </c>
      <c r="I495" t="s">
        <v>6</v>
      </c>
      <c r="J495" t="s">
        <v>7</v>
      </c>
      <c r="K495" t="s">
        <v>8</v>
      </c>
      <c r="L495">
        <v>1</v>
      </c>
      <c r="M495">
        <v>7000</v>
      </c>
      <c r="N495">
        <v>0.05</v>
      </c>
      <c r="O495">
        <v>6650</v>
      </c>
      <c r="P495">
        <v>5200</v>
      </c>
      <c r="Q495">
        <v>1450</v>
      </c>
      <c r="R495" t="s">
        <v>17</v>
      </c>
      <c r="S495" t="s">
        <v>10</v>
      </c>
      <c r="T495">
        <v>2025</v>
      </c>
      <c r="U495">
        <v>8</v>
      </c>
      <c r="V495" t="s">
        <v>3867</v>
      </c>
      <c r="W495" t="s">
        <v>33</v>
      </c>
      <c r="X495" t="s">
        <v>19</v>
      </c>
      <c r="Y495">
        <v>21.8</v>
      </c>
    </row>
    <row r="496" spans="1:25" x14ac:dyDescent="0.25">
      <c r="A496" t="s">
        <v>1167</v>
      </c>
      <c r="B496" s="19">
        <v>45659</v>
      </c>
      <c r="C496" t="s">
        <v>538</v>
      </c>
      <c r="D496" t="s">
        <v>362</v>
      </c>
      <c r="E496" t="s">
        <v>16</v>
      </c>
      <c r="F496">
        <v>31</v>
      </c>
      <c r="G496" t="s">
        <v>290</v>
      </c>
      <c r="H496" t="s">
        <v>276</v>
      </c>
      <c r="I496" t="s">
        <v>56</v>
      </c>
      <c r="J496" t="s">
        <v>57</v>
      </c>
      <c r="K496" t="s">
        <v>58</v>
      </c>
      <c r="L496">
        <v>3</v>
      </c>
      <c r="M496">
        <v>1200</v>
      </c>
      <c r="N496">
        <v>0.05</v>
      </c>
      <c r="O496">
        <v>3420</v>
      </c>
      <c r="P496">
        <v>2400</v>
      </c>
      <c r="Q496">
        <v>1020</v>
      </c>
      <c r="R496" t="s">
        <v>26</v>
      </c>
      <c r="S496" t="s">
        <v>10</v>
      </c>
      <c r="T496">
        <v>2025</v>
      </c>
      <c r="U496">
        <v>1</v>
      </c>
      <c r="V496" t="s">
        <v>3875</v>
      </c>
      <c r="W496" t="s">
        <v>18</v>
      </c>
      <c r="X496" t="s">
        <v>12</v>
      </c>
      <c r="Y496">
        <v>29.82</v>
      </c>
    </row>
    <row r="497" spans="1:25" x14ac:dyDescent="0.25">
      <c r="A497" t="s">
        <v>1168</v>
      </c>
      <c r="B497" s="19">
        <v>45425</v>
      </c>
      <c r="C497" t="s">
        <v>1169</v>
      </c>
      <c r="D497" t="s">
        <v>546</v>
      </c>
      <c r="E497" t="s">
        <v>16</v>
      </c>
      <c r="F497">
        <v>23</v>
      </c>
      <c r="G497" t="s">
        <v>407</v>
      </c>
      <c r="H497" t="s">
        <v>285</v>
      </c>
      <c r="I497" t="s">
        <v>143</v>
      </c>
      <c r="J497" t="s">
        <v>144</v>
      </c>
      <c r="K497" t="s">
        <v>76</v>
      </c>
      <c r="L497">
        <v>2</v>
      </c>
      <c r="M497">
        <v>700</v>
      </c>
      <c r="N497">
        <v>0.1</v>
      </c>
      <c r="O497">
        <v>1260</v>
      </c>
      <c r="P497">
        <v>1140</v>
      </c>
      <c r="Q497">
        <v>120</v>
      </c>
      <c r="R497" t="s">
        <v>77</v>
      </c>
      <c r="S497" t="s">
        <v>10</v>
      </c>
      <c r="T497">
        <v>2024</v>
      </c>
      <c r="U497">
        <v>5</v>
      </c>
      <c r="V497" t="s">
        <v>3865</v>
      </c>
      <c r="W497" t="s">
        <v>11</v>
      </c>
      <c r="X497" t="s">
        <v>19</v>
      </c>
      <c r="Y497">
        <v>9.52</v>
      </c>
    </row>
    <row r="498" spans="1:25" x14ac:dyDescent="0.25">
      <c r="A498" t="s">
        <v>1170</v>
      </c>
      <c r="B498" s="19">
        <v>45713</v>
      </c>
      <c r="C498" t="s">
        <v>1171</v>
      </c>
      <c r="D498" t="s">
        <v>1172</v>
      </c>
      <c r="E498" t="s">
        <v>16</v>
      </c>
      <c r="F498">
        <v>58</v>
      </c>
      <c r="G498" t="s">
        <v>290</v>
      </c>
      <c r="H498" t="s">
        <v>276</v>
      </c>
      <c r="I498" t="s">
        <v>74</v>
      </c>
      <c r="J498" t="s">
        <v>75</v>
      </c>
      <c r="K498" t="s">
        <v>76</v>
      </c>
      <c r="L498">
        <v>3</v>
      </c>
      <c r="M498">
        <v>550</v>
      </c>
      <c r="N498">
        <v>0.2</v>
      </c>
      <c r="O498">
        <v>1320</v>
      </c>
      <c r="P498">
        <v>1350</v>
      </c>
      <c r="Q498">
        <v>-30</v>
      </c>
      <c r="R498" t="s">
        <v>26</v>
      </c>
      <c r="S498" t="s">
        <v>10</v>
      </c>
      <c r="T498">
        <v>2025</v>
      </c>
      <c r="U498">
        <v>2</v>
      </c>
      <c r="V498" t="s">
        <v>3869</v>
      </c>
      <c r="W498" t="s">
        <v>18</v>
      </c>
      <c r="X498" t="s">
        <v>19</v>
      </c>
      <c r="Y498">
        <v>-2.27</v>
      </c>
    </row>
    <row r="499" spans="1:25" x14ac:dyDescent="0.25">
      <c r="A499" t="s">
        <v>1173</v>
      </c>
      <c r="B499" s="19">
        <v>45613</v>
      </c>
      <c r="C499" t="s">
        <v>602</v>
      </c>
      <c r="D499" t="s">
        <v>603</v>
      </c>
      <c r="E499" t="s">
        <v>3</v>
      </c>
      <c r="F499">
        <v>41</v>
      </c>
      <c r="G499" t="s">
        <v>407</v>
      </c>
      <c r="H499" t="s">
        <v>285</v>
      </c>
      <c r="I499" t="s">
        <v>23</v>
      </c>
      <c r="J499" t="s">
        <v>24</v>
      </c>
      <c r="K499" t="s">
        <v>25</v>
      </c>
      <c r="L499">
        <v>1</v>
      </c>
      <c r="M499">
        <v>55000</v>
      </c>
      <c r="N499">
        <v>0.15</v>
      </c>
      <c r="O499">
        <v>46750</v>
      </c>
      <c r="P499">
        <v>40000</v>
      </c>
      <c r="Q499">
        <v>6750</v>
      </c>
      <c r="R499" t="s">
        <v>9</v>
      </c>
      <c r="S499" t="s">
        <v>10</v>
      </c>
      <c r="T499">
        <v>2024</v>
      </c>
      <c r="U499">
        <v>11</v>
      </c>
      <c r="V499" t="s">
        <v>3874</v>
      </c>
      <c r="W499" t="s">
        <v>40</v>
      </c>
      <c r="X499" t="s">
        <v>27</v>
      </c>
      <c r="Y499">
        <v>14.44</v>
      </c>
    </row>
    <row r="500" spans="1:25" x14ac:dyDescent="0.25">
      <c r="A500" t="s">
        <v>1174</v>
      </c>
      <c r="B500" s="19">
        <v>45882</v>
      </c>
      <c r="C500" t="s">
        <v>1175</v>
      </c>
      <c r="D500" t="s">
        <v>1176</v>
      </c>
      <c r="E500" t="s">
        <v>3</v>
      </c>
      <c r="F500">
        <v>54</v>
      </c>
      <c r="G500" t="s">
        <v>290</v>
      </c>
      <c r="H500" t="s">
        <v>276</v>
      </c>
      <c r="I500" t="s">
        <v>81</v>
      </c>
      <c r="J500" t="s">
        <v>82</v>
      </c>
      <c r="K500" t="s">
        <v>58</v>
      </c>
      <c r="L500">
        <v>3</v>
      </c>
      <c r="M500">
        <v>3500</v>
      </c>
      <c r="N500">
        <v>0.1</v>
      </c>
      <c r="O500">
        <v>-9450</v>
      </c>
      <c r="P500">
        <v>7500</v>
      </c>
      <c r="Q500">
        <v>-1950</v>
      </c>
      <c r="R500" t="s">
        <v>26</v>
      </c>
      <c r="S500" t="s">
        <v>287</v>
      </c>
      <c r="T500">
        <v>2025</v>
      </c>
      <c r="U500">
        <v>8</v>
      </c>
      <c r="V500" t="s">
        <v>3867</v>
      </c>
      <c r="W500" t="s">
        <v>33</v>
      </c>
      <c r="X500" t="s">
        <v>19</v>
      </c>
      <c r="Y500">
        <v>20.63</v>
      </c>
    </row>
    <row r="501" spans="1:25" x14ac:dyDescent="0.25">
      <c r="A501" t="s">
        <v>1177</v>
      </c>
      <c r="B501" s="19">
        <v>45638</v>
      </c>
      <c r="C501" t="s">
        <v>1178</v>
      </c>
      <c r="D501" t="s">
        <v>1179</v>
      </c>
      <c r="E501" t="s">
        <v>16</v>
      </c>
      <c r="F501">
        <v>55</v>
      </c>
      <c r="G501" t="s">
        <v>339</v>
      </c>
      <c r="H501" t="s">
        <v>285</v>
      </c>
      <c r="I501" t="s">
        <v>105</v>
      </c>
      <c r="J501" t="s">
        <v>106</v>
      </c>
      <c r="K501" t="s">
        <v>76</v>
      </c>
      <c r="L501">
        <v>3</v>
      </c>
      <c r="M501">
        <v>450</v>
      </c>
      <c r="N501">
        <v>0.1</v>
      </c>
      <c r="O501">
        <v>1215</v>
      </c>
      <c r="P501">
        <v>990</v>
      </c>
      <c r="Q501">
        <v>225</v>
      </c>
      <c r="R501" t="s">
        <v>17</v>
      </c>
      <c r="S501" t="s">
        <v>10</v>
      </c>
      <c r="T501">
        <v>2024</v>
      </c>
      <c r="U501">
        <v>12</v>
      </c>
      <c r="V501" t="s">
        <v>3872</v>
      </c>
      <c r="W501" t="s">
        <v>40</v>
      </c>
      <c r="X501" t="s">
        <v>19</v>
      </c>
      <c r="Y501">
        <v>18.52</v>
      </c>
    </row>
    <row r="502" spans="1:25" x14ac:dyDescent="0.25">
      <c r="A502" t="s">
        <v>1180</v>
      </c>
      <c r="B502" s="19">
        <v>45389</v>
      </c>
      <c r="C502" t="s">
        <v>489</v>
      </c>
      <c r="D502" t="s">
        <v>490</v>
      </c>
      <c r="E502" t="s">
        <v>3</v>
      </c>
      <c r="F502">
        <v>26</v>
      </c>
      <c r="G502" t="s">
        <v>339</v>
      </c>
      <c r="H502" t="s">
        <v>285</v>
      </c>
      <c r="I502" t="s">
        <v>44</v>
      </c>
      <c r="J502" t="s">
        <v>45</v>
      </c>
      <c r="K502" t="s">
        <v>46</v>
      </c>
      <c r="L502">
        <v>2</v>
      </c>
      <c r="M502">
        <v>2500</v>
      </c>
      <c r="N502">
        <v>0.05</v>
      </c>
      <c r="O502">
        <v>4750</v>
      </c>
      <c r="P502">
        <v>3000</v>
      </c>
      <c r="Q502">
        <v>1750</v>
      </c>
      <c r="R502" t="s">
        <v>9</v>
      </c>
      <c r="S502" t="s">
        <v>10</v>
      </c>
      <c r="T502">
        <v>2024</v>
      </c>
      <c r="U502">
        <v>4</v>
      </c>
      <c r="V502" t="s">
        <v>3871</v>
      </c>
      <c r="W502" t="s">
        <v>11</v>
      </c>
      <c r="X502" t="s">
        <v>27</v>
      </c>
      <c r="Y502">
        <v>36.840000000000003</v>
      </c>
    </row>
    <row r="503" spans="1:25" x14ac:dyDescent="0.25">
      <c r="A503" t="s">
        <v>1181</v>
      </c>
      <c r="B503" s="19">
        <v>45646</v>
      </c>
      <c r="C503" t="s">
        <v>1182</v>
      </c>
      <c r="D503" t="s">
        <v>410</v>
      </c>
      <c r="E503" t="s">
        <v>3</v>
      </c>
      <c r="F503">
        <v>46</v>
      </c>
      <c r="G503" t="s">
        <v>312</v>
      </c>
      <c r="H503" t="s">
        <v>276</v>
      </c>
      <c r="I503" t="s">
        <v>6</v>
      </c>
      <c r="J503" t="s">
        <v>7</v>
      </c>
      <c r="K503" t="s">
        <v>8</v>
      </c>
      <c r="L503">
        <v>2</v>
      </c>
      <c r="M503">
        <v>7000</v>
      </c>
      <c r="N503">
        <v>0.15</v>
      </c>
      <c r="O503">
        <v>11900</v>
      </c>
      <c r="P503">
        <v>10400</v>
      </c>
      <c r="Q503">
        <v>1500</v>
      </c>
      <c r="R503" t="s">
        <v>9</v>
      </c>
      <c r="S503" t="s">
        <v>10</v>
      </c>
      <c r="T503">
        <v>2024</v>
      </c>
      <c r="U503">
        <v>12</v>
      </c>
      <c r="V503" t="s">
        <v>3872</v>
      </c>
      <c r="W503" t="s">
        <v>40</v>
      </c>
      <c r="X503" t="s">
        <v>27</v>
      </c>
      <c r="Y503">
        <v>12.61</v>
      </c>
    </row>
    <row r="504" spans="1:25" x14ac:dyDescent="0.25">
      <c r="A504" t="s">
        <v>1183</v>
      </c>
      <c r="B504" s="19">
        <v>45863</v>
      </c>
      <c r="C504" t="s">
        <v>311</v>
      </c>
      <c r="D504" t="s">
        <v>101</v>
      </c>
      <c r="E504" t="s">
        <v>16</v>
      </c>
      <c r="F504">
        <v>42</v>
      </c>
      <c r="G504" t="s">
        <v>312</v>
      </c>
      <c r="H504" t="s">
        <v>276</v>
      </c>
      <c r="I504" t="s">
        <v>56</v>
      </c>
      <c r="J504" t="s">
        <v>57</v>
      </c>
      <c r="K504" t="s">
        <v>58</v>
      </c>
      <c r="L504">
        <v>1</v>
      </c>
      <c r="M504">
        <v>1200</v>
      </c>
      <c r="N504">
        <v>0</v>
      </c>
      <c r="O504">
        <v>1200</v>
      </c>
      <c r="P504">
        <v>800</v>
      </c>
      <c r="Q504">
        <v>400</v>
      </c>
      <c r="R504" t="s">
        <v>26</v>
      </c>
      <c r="S504" t="s">
        <v>10</v>
      </c>
      <c r="T504">
        <v>2025</v>
      </c>
      <c r="U504">
        <v>7</v>
      </c>
      <c r="V504" t="s">
        <v>3866</v>
      </c>
      <c r="W504" t="s">
        <v>33</v>
      </c>
      <c r="X504" t="s">
        <v>27</v>
      </c>
      <c r="Y504">
        <v>33.33</v>
      </c>
    </row>
    <row r="505" spans="1:25" x14ac:dyDescent="0.25">
      <c r="A505" t="s">
        <v>1184</v>
      </c>
      <c r="B505" s="19">
        <v>45452</v>
      </c>
      <c r="C505" t="s">
        <v>522</v>
      </c>
      <c r="D505" t="s">
        <v>523</v>
      </c>
      <c r="E505" t="s">
        <v>3</v>
      </c>
      <c r="F505">
        <v>54</v>
      </c>
      <c r="G505" t="s">
        <v>275</v>
      </c>
      <c r="H505" t="s">
        <v>276</v>
      </c>
      <c r="I505" t="s">
        <v>105</v>
      </c>
      <c r="J505" t="s">
        <v>106</v>
      </c>
      <c r="K505" t="s">
        <v>76</v>
      </c>
      <c r="L505">
        <v>2</v>
      </c>
      <c r="M505">
        <v>450</v>
      </c>
      <c r="N505">
        <v>0.1</v>
      </c>
      <c r="O505">
        <v>810</v>
      </c>
      <c r="P505">
        <v>660</v>
      </c>
      <c r="Q505">
        <v>150</v>
      </c>
      <c r="R505" t="s">
        <v>77</v>
      </c>
      <c r="S505" t="s">
        <v>10</v>
      </c>
      <c r="T505">
        <v>2024</v>
      </c>
      <c r="U505">
        <v>6</v>
      </c>
      <c r="V505" t="s">
        <v>3868</v>
      </c>
      <c r="W505" t="s">
        <v>11</v>
      </c>
      <c r="X505" t="s">
        <v>19</v>
      </c>
      <c r="Y505">
        <v>18.52</v>
      </c>
    </row>
    <row r="506" spans="1:25" x14ac:dyDescent="0.25">
      <c r="A506" t="s">
        <v>1185</v>
      </c>
      <c r="B506" s="19">
        <v>45461</v>
      </c>
      <c r="C506" t="s">
        <v>1186</v>
      </c>
      <c r="D506" t="s">
        <v>941</v>
      </c>
      <c r="E506" t="s">
        <v>3</v>
      </c>
      <c r="F506">
        <v>43</v>
      </c>
      <c r="G506" t="s">
        <v>407</v>
      </c>
      <c r="H506" t="s">
        <v>285</v>
      </c>
      <c r="I506" t="s">
        <v>65</v>
      </c>
      <c r="J506" t="s">
        <v>66</v>
      </c>
      <c r="K506" t="s">
        <v>25</v>
      </c>
      <c r="L506">
        <v>1</v>
      </c>
      <c r="M506">
        <v>2500</v>
      </c>
      <c r="N506">
        <v>0.15</v>
      </c>
      <c r="O506">
        <v>2125</v>
      </c>
      <c r="P506">
        <v>1600</v>
      </c>
      <c r="Q506">
        <v>525</v>
      </c>
      <c r="R506" t="s">
        <v>9</v>
      </c>
      <c r="S506" t="s">
        <v>10</v>
      </c>
      <c r="T506">
        <v>2024</v>
      </c>
      <c r="U506">
        <v>6</v>
      </c>
      <c r="V506" t="s">
        <v>3868</v>
      </c>
      <c r="W506" t="s">
        <v>11</v>
      </c>
      <c r="X506" t="s">
        <v>19</v>
      </c>
      <c r="Y506">
        <v>24.71</v>
      </c>
    </row>
    <row r="507" spans="1:25" x14ac:dyDescent="0.25">
      <c r="A507" t="s">
        <v>1187</v>
      </c>
      <c r="B507" s="19">
        <v>45630</v>
      </c>
      <c r="C507" t="s">
        <v>1188</v>
      </c>
      <c r="D507" t="s">
        <v>1189</v>
      </c>
      <c r="E507" t="s">
        <v>16</v>
      </c>
      <c r="F507">
        <v>41</v>
      </c>
      <c r="G507" t="s">
        <v>312</v>
      </c>
      <c r="H507" t="s">
        <v>276</v>
      </c>
      <c r="I507" t="s">
        <v>37</v>
      </c>
      <c r="J507" t="s">
        <v>38</v>
      </c>
      <c r="K507" t="s">
        <v>39</v>
      </c>
      <c r="L507">
        <v>2</v>
      </c>
      <c r="M507">
        <v>900</v>
      </c>
      <c r="N507">
        <v>0.05</v>
      </c>
      <c r="O507">
        <v>1710</v>
      </c>
      <c r="P507">
        <v>1100</v>
      </c>
      <c r="Q507">
        <v>610</v>
      </c>
      <c r="R507" t="s">
        <v>26</v>
      </c>
      <c r="S507" t="s">
        <v>10</v>
      </c>
      <c r="T507">
        <v>2024</v>
      </c>
      <c r="U507">
        <v>12</v>
      </c>
      <c r="V507" t="s">
        <v>3872</v>
      </c>
      <c r="W507" t="s">
        <v>40</v>
      </c>
      <c r="X507" t="s">
        <v>19</v>
      </c>
      <c r="Y507">
        <v>35.67</v>
      </c>
    </row>
    <row r="508" spans="1:25" x14ac:dyDescent="0.25">
      <c r="A508" t="s">
        <v>1190</v>
      </c>
      <c r="B508" s="19">
        <v>45950</v>
      </c>
      <c r="C508" t="s">
        <v>1191</v>
      </c>
      <c r="D508" t="s">
        <v>740</v>
      </c>
      <c r="E508" t="s">
        <v>16</v>
      </c>
      <c r="F508">
        <v>48</v>
      </c>
      <c r="G508" t="s">
        <v>312</v>
      </c>
      <c r="H508" t="s">
        <v>276</v>
      </c>
      <c r="I508" t="s">
        <v>95</v>
      </c>
      <c r="J508" t="s">
        <v>96</v>
      </c>
      <c r="K508" t="s">
        <v>46</v>
      </c>
      <c r="L508">
        <v>1</v>
      </c>
      <c r="M508">
        <v>600</v>
      </c>
      <c r="N508">
        <v>0</v>
      </c>
      <c r="O508">
        <v>600</v>
      </c>
      <c r="P508">
        <v>380</v>
      </c>
      <c r="Q508">
        <v>220</v>
      </c>
      <c r="R508" t="s">
        <v>17</v>
      </c>
      <c r="S508" t="s">
        <v>10</v>
      </c>
      <c r="T508">
        <v>2025</v>
      </c>
      <c r="U508">
        <v>10</v>
      </c>
      <c r="V508" t="s">
        <v>3870</v>
      </c>
      <c r="W508" t="s">
        <v>40</v>
      </c>
      <c r="X508" t="s">
        <v>19</v>
      </c>
      <c r="Y508">
        <v>36.67</v>
      </c>
    </row>
    <row r="509" spans="1:25" x14ac:dyDescent="0.25">
      <c r="A509" t="s">
        <v>1192</v>
      </c>
      <c r="B509" s="19">
        <v>45762</v>
      </c>
      <c r="C509" t="s">
        <v>397</v>
      </c>
      <c r="D509" t="s">
        <v>329</v>
      </c>
      <c r="E509" t="s">
        <v>3</v>
      </c>
      <c r="F509">
        <v>25</v>
      </c>
      <c r="G509" t="s">
        <v>295</v>
      </c>
      <c r="H509" t="s">
        <v>270</v>
      </c>
      <c r="I509" t="s">
        <v>74</v>
      </c>
      <c r="J509" t="s">
        <v>75</v>
      </c>
      <c r="K509" t="s">
        <v>76</v>
      </c>
      <c r="L509">
        <v>3</v>
      </c>
      <c r="M509">
        <v>550</v>
      </c>
      <c r="N509">
        <v>0</v>
      </c>
      <c r="O509">
        <v>1650</v>
      </c>
      <c r="P509">
        <v>1350</v>
      </c>
      <c r="Q509">
        <v>300</v>
      </c>
      <c r="R509" t="s">
        <v>77</v>
      </c>
      <c r="S509" t="s">
        <v>10</v>
      </c>
      <c r="T509">
        <v>2025</v>
      </c>
      <c r="U509">
        <v>4</v>
      </c>
      <c r="V509" t="s">
        <v>3871</v>
      </c>
      <c r="W509" t="s">
        <v>11</v>
      </c>
      <c r="X509" t="s">
        <v>27</v>
      </c>
      <c r="Y509">
        <v>18.18</v>
      </c>
    </row>
    <row r="510" spans="1:25" x14ac:dyDescent="0.25">
      <c r="A510" t="s">
        <v>1193</v>
      </c>
      <c r="B510" s="19">
        <v>45802</v>
      </c>
      <c r="C510" t="s">
        <v>79</v>
      </c>
      <c r="D510" t="s">
        <v>80</v>
      </c>
      <c r="E510" t="s">
        <v>16</v>
      </c>
      <c r="F510">
        <v>35</v>
      </c>
      <c r="G510" t="s">
        <v>4</v>
      </c>
      <c r="H510" t="s">
        <v>5</v>
      </c>
      <c r="I510" t="s">
        <v>74</v>
      </c>
      <c r="J510" t="s">
        <v>75</v>
      </c>
      <c r="K510" t="s">
        <v>76</v>
      </c>
      <c r="L510">
        <v>1</v>
      </c>
      <c r="M510">
        <v>550</v>
      </c>
      <c r="N510">
        <v>0.05</v>
      </c>
      <c r="O510">
        <v>-522.5</v>
      </c>
      <c r="P510">
        <v>450</v>
      </c>
      <c r="Q510">
        <v>-72.5</v>
      </c>
      <c r="R510" t="s">
        <v>26</v>
      </c>
      <c r="S510" t="s">
        <v>287</v>
      </c>
      <c r="T510">
        <v>2025</v>
      </c>
      <c r="U510">
        <v>5</v>
      </c>
      <c r="V510" t="s">
        <v>3865</v>
      </c>
      <c r="W510" t="s">
        <v>11</v>
      </c>
      <c r="X510" t="s">
        <v>12</v>
      </c>
      <c r="Y510">
        <v>13.88</v>
      </c>
    </row>
    <row r="511" spans="1:25" x14ac:dyDescent="0.25">
      <c r="A511" t="s">
        <v>1194</v>
      </c>
      <c r="B511" s="19">
        <v>45961</v>
      </c>
      <c r="C511" t="s">
        <v>1195</v>
      </c>
      <c r="D511" t="s">
        <v>335</v>
      </c>
      <c r="E511" t="s">
        <v>3</v>
      </c>
      <c r="F511">
        <v>21</v>
      </c>
      <c r="G511" t="s">
        <v>269</v>
      </c>
      <c r="H511" t="s">
        <v>270</v>
      </c>
      <c r="I511" t="s">
        <v>23</v>
      </c>
      <c r="J511" t="s">
        <v>24</v>
      </c>
      <c r="K511" t="s">
        <v>25</v>
      </c>
      <c r="L511">
        <v>1</v>
      </c>
      <c r="M511">
        <v>55000</v>
      </c>
      <c r="N511">
        <v>0.05</v>
      </c>
      <c r="O511">
        <v>52250</v>
      </c>
      <c r="P511">
        <v>40000</v>
      </c>
      <c r="Q511">
        <v>12250</v>
      </c>
      <c r="R511" t="s">
        <v>26</v>
      </c>
      <c r="S511" t="s">
        <v>10</v>
      </c>
      <c r="T511">
        <v>2025</v>
      </c>
      <c r="U511">
        <v>10</v>
      </c>
      <c r="V511" t="s">
        <v>3870</v>
      </c>
      <c r="W511" t="s">
        <v>40</v>
      </c>
      <c r="X511" t="s">
        <v>27</v>
      </c>
      <c r="Y511">
        <v>23.44</v>
      </c>
    </row>
    <row r="512" spans="1:25" x14ac:dyDescent="0.25">
      <c r="A512" t="s">
        <v>1196</v>
      </c>
      <c r="B512" s="19">
        <v>45862</v>
      </c>
      <c r="C512" t="s">
        <v>694</v>
      </c>
      <c r="D512" t="s">
        <v>695</v>
      </c>
      <c r="E512" t="s">
        <v>16</v>
      </c>
      <c r="F512">
        <v>59</v>
      </c>
      <c r="G512" t="s">
        <v>284</v>
      </c>
      <c r="H512" t="s">
        <v>285</v>
      </c>
      <c r="I512" t="s">
        <v>127</v>
      </c>
      <c r="J512" t="s">
        <v>128</v>
      </c>
      <c r="K512" t="s">
        <v>58</v>
      </c>
      <c r="L512">
        <v>1</v>
      </c>
      <c r="M512">
        <v>3000</v>
      </c>
      <c r="N512">
        <v>0.15</v>
      </c>
      <c r="O512">
        <v>2550</v>
      </c>
      <c r="P512">
        <v>2100</v>
      </c>
      <c r="Q512">
        <v>450</v>
      </c>
      <c r="R512" t="s">
        <v>26</v>
      </c>
      <c r="S512" t="s">
        <v>10</v>
      </c>
      <c r="T512">
        <v>2025</v>
      </c>
      <c r="U512">
        <v>7</v>
      </c>
      <c r="V512" t="s">
        <v>3866</v>
      </c>
      <c r="W512" t="s">
        <v>33</v>
      </c>
      <c r="X512" t="s">
        <v>27</v>
      </c>
      <c r="Y512">
        <v>17.649999999999999</v>
      </c>
    </row>
    <row r="513" spans="1:25" x14ac:dyDescent="0.25">
      <c r="A513" t="s">
        <v>1197</v>
      </c>
      <c r="B513" s="19">
        <v>45910</v>
      </c>
      <c r="C513" t="s">
        <v>1198</v>
      </c>
      <c r="D513" t="s">
        <v>962</v>
      </c>
      <c r="E513" t="s">
        <v>3</v>
      </c>
      <c r="F513">
        <v>25</v>
      </c>
      <c r="G513" t="s">
        <v>280</v>
      </c>
      <c r="H513" t="s">
        <v>270</v>
      </c>
      <c r="I513" t="s">
        <v>56</v>
      </c>
      <c r="J513" t="s">
        <v>57</v>
      </c>
      <c r="K513" t="s">
        <v>58</v>
      </c>
      <c r="L513">
        <v>2</v>
      </c>
      <c r="M513">
        <v>1200</v>
      </c>
      <c r="N513">
        <v>0.15</v>
      </c>
      <c r="O513">
        <v>0</v>
      </c>
      <c r="P513">
        <v>1600</v>
      </c>
      <c r="Q513">
        <v>0</v>
      </c>
      <c r="R513" t="s">
        <v>17</v>
      </c>
      <c r="S513" t="s">
        <v>291</v>
      </c>
      <c r="T513">
        <v>2025</v>
      </c>
      <c r="U513">
        <v>9</v>
      </c>
      <c r="V513" t="s">
        <v>3873</v>
      </c>
      <c r="W513" t="s">
        <v>33</v>
      </c>
      <c r="X513" t="s">
        <v>19</v>
      </c>
      <c r="Y513">
        <v>0</v>
      </c>
    </row>
    <row r="514" spans="1:25" x14ac:dyDescent="0.25">
      <c r="A514" t="s">
        <v>1199</v>
      </c>
      <c r="B514" s="19">
        <v>45867</v>
      </c>
      <c r="C514" t="s">
        <v>724</v>
      </c>
      <c r="D514" t="s">
        <v>725</v>
      </c>
      <c r="E514" t="s">
        <v>16</v>
      </c>
      <c r="F514">
        <v>44</v>
      </c>
      <c r="G514" t="s">
        <v>407</v>
      </c>
      <c r="H514" t="s">
        <v>285</v>
      </c>
      <c r="I514" t="s">
        <v>186</v>
      </c>
      <c r="J514" t="s">
        <v>187</v>
      </c>
      <c r="K514" t="s">
        <v>91</v>
      </c>
      <c r="L514">
        <v>3</v>
      </c>
      <c r="M514">
        <v>12000</v>
      </c>
      <c r="N514">
        <v>0.1</v>
      </c>
      <c r="O514">
        <v>32400</v>
      </c>
      <c r="P514">
        <v>27000</v>
      </c>
      <c r="Q514">
        <v>5400</v>
      </c>
      <c r="R514" t="s">
        <v>9</v>
      </c>
      <c r="S514" t="s">
        <v>10</v>
      </c>
      <c r="T514">
        <v>2025</v>
      </c>
      <c r="U514">
        <v>7</v>
      </c>
      <c r="V514" t="s">
        <v>3866</v>
      </c>
      <c r="W514" t="s">
        <v>33</v>
      </c>
      <c r="X514" t="s">
        <v>27</v>
      </c>
      <c r="Y514">
        <v>16.670000000000002</v>
      </c>
    </row>
    <row r="515" spans="1:25" x14ac:dyDescent="0.25">
      <c r="A515" t="s">
        <v>1200</v>
      </c>
      <c r="B515" s="19">
        <v>45641</v>
      </c>
      <c r="C515" t="s">
        <v>935</v>
      </c>
      <c r="D515" t="s">
        <v>936</v>
      </c>
      <c r="E515" t="s">
        <v>16</v>
      </c>
      <c r="F515">
        <v>52</v>
      </c>
      <c r="G515" t="s">
        <v>317</v>
      </c>
      <c r="H515" t="s">
        <v>5</v>
      </c>
      <c r="I515" t="s">
        <v>264</v>
      </c>
      <c r="J515" t="s">
        <v>265</v>
      </c>
      <c r="K515" t="s">
        <v>46</v>
      </c>
      <c r="L515">
        <v>1</v>
      </c>
      <c r="M515">
        <v>800</v>
      </c>
      <c r="N515">
        <v>0.1</v>
      </c>
      <c r="O515">
        <v>720</v>
      </c>
      <c r="P515">
        <v>500</v>
      </c>
      <c r="Q515">
        <v>220</v>
      </c>
      <c r="R515" t="s">
        <v>77</v>
      </c>
      <c r="S515" t="s">
        <v>10</v>
      </c>
      <c r="T515">
        <v>2024</v>
      </c>
      <c r="U515">
        <v>12</v>
      </c>
      <c r="V515" t="s">
        <v>3872</v>
      </c>
      <c r="W515" t="s">
        <v>40</v>
      </c>
      <c r="X515" t="s">
        <v>19</v>
      </c>
      <c r="Y515">
        <v>30.56</v>
      </c>
    </row>
    <row r="516" spans="1:25" x14ac:dyDescent="0.25">
      <c r="A516" t="s">
        <v>1201</v>
      </c>
      <c r="B516" s="19">
        <v>45757</v>
      </c>
      <c r="C516" t="s">
        <v>1202</v>
      </c>
      <c r="D516" t="s">
        <v>1203</v>
      </c>
      <c r="E516" t="s">
        <v>3</v>
      </c>
      <c r="F516">
        <v>38</v>
      </c>
      <c r="G516" t="s">
        <v>263</v>
      </c>
      <c r="H516" t="s">
        <v>5</v>
      </c>
      <c r="I516" t="s">
        <v>68</v>
      </c>
      <c r="J516" t="s">
        <v>69</v>
      </c>
      <c r="K516" t="s">
        <v>39</v>
      </c>
      <c r="L516">
        <v>1</v>
      </c>
      <c r="M516">
        <v>3500</v>
      </c>
      <c r="N516">
        <v>0.1</v>
      </c>
      <c r="O516">
        <v>3150</v>
      </c>
      <c r="P516">
        <v>2300</v>
      </c>
      <c r="Q516">
        <v>850</v>
      </c>
      <c r="R516" t="s">
        <v>17</v>
      </c>
      <c r="S516" t="s">
        <v>10</v>
      </c>
      <c r="T516">
        <v>2025</v>
      </c>
      <c r="U516">
        <v>4</v>
      </c>
      <c r="V516" t="s">
        <v>3871</v>
      </c>
      <c r="W516" t="s">
        <v>11</v>
      </c>
      <c r="X516" t="s">
        <v>19</v>
      </c>
      <c r="Y516">
        <v>26.98</v>
      </c>
    </row>
    <row r="517" spans="1:25" x14ac:dyDescent="0.25">
      <c r="A517" t="s">
        <v>1204</v>
      </c>
      <c r="B517" s="19">
        <v>45776</v>
      </c>
      <c r="C517" t="s">
        <v>440</v>
      </c>
      <c r="D517" t="s">
        <v>441</v>
      </c>
      <c r="E517" t="s">
        <v>3</v>
      </c>
      <c r="F517">
        <v>43</v>
      </c>
      <c r="G517" t="s">
        <v>275</v>
      </c>
      <c r="H517" t="s">
        <v>276</v>
      </c>
      <c r="I517" t="s">
        <v>109</v>
      </c>
      <c r="J517" t="s">
        <v>110</v>
      </c>
      <c r="K517" t="s">
        <v>8</v>
      </c>
      <c r="L517">
        <v>1</v>
      </c>
      <c r="M517">
        <v>4000</v>
      </c>
      <c r="N517">
        <v>0.05</v>
      </c>
      <c r="O517">
        <v>3800</v>
      </c>
      <c r="P517">
        <v>2900</v>
      </c>
      <c r="Q517">
        <v>900</v>
      </c>
      <c r="R517" t="s">
        <v>9</v>
      </c>
      <c r="S517" t="s">
        <v>10</v>
      </c>
      <c r="T517">
        <v>2025</v>
      </c>
      <c r="U517">
        <v>4</v>
      </c>
      <c r="V517" t="s">
        <v>3871</v>
      </c>
      <c r="W517" t="s">
        <v>11</v>
      </c>
      <c r="X517" t="s">
        <v>12</v>
      </c>
      <c r="Y517">
        <v>23.68</v>
      </c>
    </row>
    <row r="518" spans="1:25" x14ac:dyDescent="0.25">
      <c r="A518" t="s">
        <v>1205</v>
      </c>
      <c r="B518" s="19">
        <v>45408</v>
      </c>
      <c r="C518" t="s">
        <v>964</v>
      </c>
      <c r="D518" t="s">
        <v>965</v>
      </c>
      <c r="E518" t="s">
        <v>16</v>
      </c>
      <c r="F518">
        <v>51</v>
      </c>
      <c r="G518" t="s">
        <v>339</v>
      </c>
      <c r="H518" t="s">
        <v>285</v>
      </c>
      <c r="I518" t="s">
        <v>31</v>
      </c>
      <c r="J518" t="s">
        <v>32</v>
      </c>
      <c r="K518" t="s">
        <v>25</v>
      </c>
      <c r="L518">
        <v>2</v>
      </c>
      <c r="M518">
        <v>5000</v>
      </c>
      <c r="N518">
        <v>0.25</v>
      </c>
      <c r="O518">
        <v>7500</v>
      </c>
      <c r="P518">
        <v>7000</v>
      </c>
      <c r="Q518">
        <v>500</v>
      </c>
      <c r="R518" t="s">
        <v>9</v>
      </c>
      <c r="S518" t="s">
        <v>10</v>
      </c>
      <c r="T518">
        <v>2024</v>
      </c>
      <c r="U518">
        <v>4</v>
      </c>
      <c r="V518" t="s">
        <v>3871</v>
      </c>
      <c r="W518" t="s">
        <v>11</v>
      </c>
      <c r="X518" t="s">
        <v>27</v>
      </c>
      <c r="Y518">
        <v>6.67</v>
      </c>
    </row>
    <row r="519" spans="1:25" x14ac:dyDescent="0.25">
      <c r="A519" t="s">
        <v>1206</v>
      </c>
      <c r="B519" s="19">
        <v>45641</v>
      </c>
      <c r="C519" t="s">
        <v>838</v>
      </c>
      <c r="D519" t="s">
        <v>796</v>
      </c>
      <c r="E519" t="s">
        <v>16</v>
      </c>
      <c r="F519">
        <v>26</v>
      </c>
      <c r="G519" t="s">
        <v>312</v>
      </c>
      <c r="H519" t="s">
        <v>276</v>
      </c>
      <c r="I519" t="s">
        <v>264</v>
      </c>
      <c r="J519" t="s">
        <v>265</v>
      </c>
      <c r="K519" t="s">
        <v>46</v>
      </c>
      <c r="L519">
        <v>4</v>
      </c>
      <c r="M519">
        <v>800</v>
      </c>
      <c r="N519">
        <v>0.1</v>
      </c>
      <c r="O519">
        <v>-2880</v>
      </c>
      <c r="P519">
        <v>2000</v>
      </c>
      <c r="Q519">
        <v>-880</v>
      </c>
      <c r="R519" t="s">
        <v>77</v>
      </c>
      <c r="S519" t="s">
        <v>287</v>
      </c>
      <c r="T519">
        <v>2024</v>
      </c>
      <c r="U519">
        <v>12</v>
      </c>
      <c r="V519" t="s">
        <v>3872</v>
      </c>
      <c r="W519" t="s">
        <v>40</v>
      </c>
      <c r="X519" t="s">
        <v>12</v>
      </c>
      <c r="Y519">
        <v>30.56</v>
      </c>
    </row>
    <row r="520" spans="1:25" x14ac:dyDescent="0.25">
      <c r="A520" t="s">
        <v>1207</v>
      </c>
      <c r="B520" s="19">
        <v>45590</v>
      </c>
      <c r="C520" t="s">
        <v>365</v>
      </c>
      <c r="D520" t="s">
        <v>366</v>
      </c>
      <c r="E520" t="s">
        <v>16</v>
      </c>
      <c r="F520">
        <v>56</v>
      </c>
      <c r="G520" t="s">
        <v>295</v>
      </c>
      <c r="H520" t="s">
        <v>270</v>
      </c>
      <c r="I520" t="s">
        <v>127</v>
      </c>
      <c r="J520" t="s">
        <v>128</v>
      </c>
      <c r="K520" t="s">
        <v>58</v>
      </c>
      <c r="L520">
        <v>1</v>
      </c>
      <c r="M520">
        <v>3000</v>
      </c>
      <c r="N520">
        <v>0.1</v>
      </c>
      <c r="O520">
        <v>2700</v>
      </c>
      <c r="P520">
        <v>2100</v>
      </c>
      <c r="Q520">
        <v>600</v>
      </c>
      <c r="R520" t="s">
        <v>17</v>
      </c>
      <c r="S520" t="s">
        <v>10</v>
      </c>
      <c r="T520">
        <v>2024</v>
      </c>
      <c r="U520">
        <v>10</v>
      </c>
      <c r="V520" t="s">
        <v>3870</v>
      </c>
      <c r="W520" t="s">
        <v>40</v>
      </c>
      <c r="X520" t="s">
        <v>27</v>
      </c>
      <c r="Y520">
        <v>22.22</v>
      </c>
    </row>
    <row r="521" spans="1:25" x14ac:dyDescent="0.25">
      <c r="A521" t="s">
        <v>1208</v>
      </c>
      <c r="B521" s="19">
        <v>45338</v>
      </c>
      <c r="C521" t="s">
        <v>799</v>
      </c>
      <c r="D521" t="s">
        <v>43</v>
      </c>
      <c r="E521" t="s">
        <v>3</v>
      </c>
      <c r="F521">
        <v>28</v>
      </c>
      <c r="G521" t="s">
        <v>317</v>
      </c>
      <c r="H521" t="s">
        <v>5</v>
      </c>
      <c r="I521" t="s">
        <v>305</v>
      </c>
      <c r="J521" t="s">
        <v>306</v>
      </c>
      <c r="K521" t="s">
        <v>91</v>
      </c>
      <c r="L521">
        <v>1</v>
      </c>
      <c r="M521">
        <v>8500</v>
      </c>
      <c r="N521">
        <v>0.1</v>
      </c>
      <c r="O521">
        <v>7650</v>
      </c>
      <c r="P521">
        <v>6500</v>
      </c>
      <c r="Q521">
        <v>1150</v>
      </c>
      <c r="R521" t="s">
        <v>17</v>
      </c>
      <c r="S521" t="s">
        <v>10</v>
      </c>
      <c r="T521">
        <v>2024</v>
      </c>
      <c r="U521">
        <v>2</v>
      </c>
      <c r="V521" t="s">
        <v>3869</v>
      </c>
      <c r="W521" t="s">
        <v>18</v>
      </c>
      <c r="X521" t="s">
        <v>27</v>
      </c>
      <c r="Y521">
        <v>15.03</v>
      </c>
    </row>
    <row r="522" spans="1:25" x14ac:dyDescent="0.25">
      <c r="A522" t="s">
        <v>1209</v>
      </c>
      <c r="B522" s="19">
        <v>45711</v>
      </c>
      <c r="C522" t="s">
        <v>619</v>
      </c>
      <c r="D522" t="s">
        <v>609</v>
      </c>
      <c r="E522" t="s">
        <v>3</v>
      </c>
      <c r="F522">
        <v>32</v>
      </c>
      <c r="G522" t="s">
        <v>407</v>
      </c>
      <c r="H522" t="s">
        <v>285</v>
      </c>
      <c r="I522" t="s">
        <v>31</v>
      </c>
      <c r="J522" t="s">
        <v>32</v>
      </c>
      <c r="K522" t="s">
        <v>25</v>
      </c>
      <c r="L522">
        <v>1</v>
      </c>
      <c r="M522">
        <v>5000</v>
      </c>
      <c r="N522">
        <v>0.1</v>
      </c>
      <c r="O522">
        <v>4500</v>
      </c>
      <c r="P522">
        <v>3500</v>
      </c>
      <c r="Q522">
        <v>1000</v>
      </c>
      <c r="R522" t="s">
        <v>26</v>
      </c>
      <c r="S522" t="s">
        <v>10</v>
      </c>
      <c r="T522">
        <v>2025</v>
      </c>
      <c r="U522">
        <v>2</v>
      </c>
      <c r="V522" t="s">
        <v>3869</v>
      </c>
      <c r="W522" t="s">
        <v>18</v>
      </c>
      <c r="X522" t="s">
        <v>19</v>
      </c>
      <c r="Y522">
        <v>22.22</v>
      </c>
    </row>
    <row r="523" spans="1:25" x14ac:dyDescent="0.25">
      <c r="A523" t="s">
        <v>1210</v>
      </c>
      <c r="B523" s="19">
        <v>45415</v>
      </c>
      <c r="C523" t="s">
        <v>100</v>
      </c>
      <c r="D523" t="s">
        <v>101</v>
      </c>
      <c r="E523" t="s">
        <v>3</v>
      </c>
      <c r="F523">
        <v>40</v>
      </c>
      <c r="G523" t="s">
        <v>4</v>
      </c>
      <c r="H523" t="s">
        <v>5</v>
      </c>
      <c r="I523" t="s">
        <v>95</v>
      </c>
      <c r="J523" t="s">
        <v>96</v>
      </c>
      <c r="K523" t="s">
        <v>46</v>
      </c>
      <c r="L523">
        <v>1</v>
      </c>
      <c r="M523">
        <v>600</v>
      </c>
      <c r="N523">
        <v>0.05</v>
      </c>
      <c r="O523">
        <v>570</v>
      </c>
      <c r="P523">
        <v>380</v>
      </c>
      <c r="Q523">
        <v>190</v>
      </c>
      <c r="R523" t="s">
        <v>26</v>
      </c>
      <c r="S523" t="s">
        <v>10</v>
      </c>
      <c r="T523">
        <v>2024</v>
      </c>
      <c r="U523">
        <v>5</v>
      </c>
      <c r="V523" t="s">
        <v>3865</v>
      </c>
      <c r="W523" t="s">
        <v>11</v>
      </c>
      <c r="X523" t="s">
        <v>27</v>
      </c>
      <c r="Y523">
        <v>33.33</v>
      </c>
    </row>
    <row r="524" spans="1:25" x14ac:dyDescent="0.25">
      <c r="A524" t="s">
        <v>1211</v>
      </c>
      <c r="B524" s="19">
        <v>45487</v>
      </c>
      <c r="C524" t="s">
        <v>497</v>
      </c>
      <c r="D524" t="s">
        <v>417</v>
      </c>
      <c r="E524" t="s">
        <v>3</v>
      </c>
      <c r="F524">
        <v>20</v>
      </c>
      <c r="G524" t="s">
        <v>290</v>
      </c>
      <c r="H524" t="s">
        <v>276</v>
      </c>
      <c r="I524" t="s">
        <v>109</v>
      </c>
      <c r="J524" t="s">
        <v>110</v>
      </c>
      <c r="K524" t="s">
        <v>8</v>
      </c>
      <c r="L524">
        <v>1</v>
      </c>
      <c r="M524">
        <v>4000</v>
      </c>
      <c r="N524">
        <v>0.1</v>
      </c>
      <c r="O524">
        <v>3600</v>
      </c>
      <c r="P524">
        <v>2900</v>
      </c>
      <c r="Q524">
        <v>700</v>
      </c>
      <c r="R524" t="s">
        <v>26</v>
      </c>
      <c r="S524" t="s">
        <v>10</v>
      </c>
      <c r="T524">
        <v>2024</v>
      </c>
      <c r="U524">
        <v>7</v>
      </c>
      <c r="V524" t="s">
        <v>3866</v>
      </c>
      <c r="W524" t="s">
        <v>33</v>
      </c>
      <c r="X524" t="s">
        <v>19</v>
      </c>
      <c r="Y524">
        <v>19.440000000000001</v>
      </c>
    </row>
    <row r="525" spans="1:25" x14ac:dyDescent="0.25">
      <c r="A525" t="s">
        <v>1212</v>
      </c>
      <c r="B525" s="19">
        <v>45339</v>
      </c>
      <c r="C525" t="s">
        <v>1213</v>
      </c>
      <c r="D525" t="s">
        <v>43</v>
      </c>
      <c r="E525" t="s">
        <v>16</v>
      </c>
      <c r="F525">
        <v>43</v>
      </c>
      <c r="G525" t="s">
        <v>339</v>
      </c>
      <c r="H525" t="s">
        <v>285</v>
      </c>
      <c r="I525" t="s">
        <v>51</v>
      </c>
      <c r="J525" t="s">
        <v>52</v>
      </c>
      <c r="K525" t="s">
        <v>8</v>
      </c>
      <c r="L525">
        <v>2</v>
      </c>
      <c r="M525">
        <v>4500</v>
      </c>
      <c r="N525">
        <v>0.15</v>
      </c>
      <c r="O525">
        <v>7650</v>
      </c>
      <c r="P525">
        <v>6400</v>
      </c>
      <c r="Q525">
        <v>1250</v>
      </c>
      <c r="R525" t="s">
        <v>77</v>
      </c>
      <c r="S525" t="s">
        <v>10</v>
      </c>
      <c r="T525">
        <v>2024</v>
      </c>
      <c r="U525">
        <v>2</v>
      </c>
      <c r="V525" t="s">
        <v>3869</v>
      </c>
      <c r="W525" t="s">
        <v>18</v>
      </c>
      <c r="X525" t="s">
        <v>12</v>
      </c>
      <c r="Y525">
        <v>16.34</v>
      </c>
    </row>
    <row r="526" spans="1:25" x14ac:dyDescent="0.25">
      <c r="A526" t="s">
        <v>1214</v>
      </c>
      <c r="B526" s="19">
        <v>45753</v>
      </c>
      <c r="C526" t="s">
        <v>63</v>
      </c>
      <c r="D526" t="s">
        <v>64</v>
      </c>
      <c r="E526" t="s">
        <v>3</v>
      </c>
      <c r="F526">
        <v>27</v>
      </c>
      <c r="G526" t="s">
        <v>4</v>
      </c>
      <c r="H526" t="s">
        <v>5</v>
      </c>
      <c r="I526" t="s">
        <v>74</v>
      </c>
      <c r="J526" t="s">
        <v>75</v>
      </c>
      <c r="K526" t="s">
        <v>76</v>
      </c>
      <c r="L526">
        <v>3</v>
      </c>
      <c r="M526">
        <v>550</v>
      </c>
      <c r="N526">
        <v>0.1</v>
      </c>
      <c r="O526">
        <v>-1485</v>
      </c>
      <c r="P526">
        <v>1350</v>
      </c>
      <c r="Q526">
        <v>-135</v>
      </c>
      <c r="R526" t="s">
        <v>9</v>
      </c>
      <c r="S526" t="s">
        <v>287</v>
      </c>
      <c r="T526">
        <v>2025</v>
      </c>
      <c r="U526">
        <v>4</v>
      </c>
      <c r="V526" t="s">
        <v>3871</v>
      </c>
      <c r="W526" t="s">
        <v>11</v>
      </c>
      <c r="X526" t="s">
        <v>19</v>
      </c>
      <c r="Y526">
        <v>9.09</v>
      </c>
    </row>
    <row r="527" spans="1:25" x14ac:dyDescent="0.25">
      <c r="A527" t="s">
        <v>1215</v>
      </c>
      <c r="B527" s="19">
        <v>45429</v>
      </c>
      <c r="C527" t="s">
        <v>707</v>
      </c>
      <c r="D527" t="s">
        <v>708</v>
      </c>
      <c r="E527" t="s">
        <v>3</v>
      </c>
      <c r="F527">
        <v>26</v>
      </c>
      <c r="G527" t="s">
        <v>295</v>
      </c>
      <c r="H527" t="s">
        <v>270</v>
      </c>
      <c r="I527" t="s">
        <v>143</v>
      </c>
      <c r="J527" t="s">
        <v>144</v>
      </c>
      <c r="K527" t="s">
        <v>76</v>
      </c>
      <c r="L527">
        <v>2</v>
      </c>
      <c r="M527">
        <v>700</v>
      </c>
      <c r="N527">
        <v>0.1</v>
      </c>
      <c r="O527">
        <v>1260</v>
      </c>
      <c r="P527">
        <v>1140</v>
      </c>
      <c r="Q527">
        <v>120</v>
      </c>
      <c r="R527" t="s">
        <v>26</v>
      </c>
      <c r="S527" t="s">
        <v>10</v>
      </c>
      <c r="T527">
        <v>2024</v>
      </c>
      <c r="U527">
        <v>5</v>
      </c>
      <c r="V527" t="s">
        <v>3865</v>
      </c>
      <c r="W527" t="s">
        <v>11</v>
      </c>
      <c r="X527" t="s">
        <v>27</v>
      </c>
      <c r="Y527">
        <v>9.52</v>
      </c>
    </row>
    <row r="528" spans="1:25" x14ac:dyDescent="0.25">
      <c r="A528" t="s">
        <v>1216</v>
      </c>
      <c r="B528" s="19">
        <v>45858</v>
      </c>
      <c r="C528" t="s">
        <v>262</v>
      </c>
      <c r="D528" t="s">
        <v>101</v>
      </c>
      <c r="E528" t="s">
        <v>3</v>
      </c>
      <c r="F528">
        <v>56</v>
      </c>
      <c r="G528" t="s">
        <v>263</v>
      </c>
      <c r="H528" t="s">
        <v>5</v>
      </c>
      <c r="I528" t="s">
        <v>44</v>
      </c>
      <c r="J528" t="s">
        <v>45</v>
      </c>
      <c r="K528" t="s">
        <v>46</v>
      </c>
      <c r="L528">
        <v>1</v>
      </c>
      <c r="M528">
        <v>2500</v>
      </c>
      <c r="N528">
        <v>0</v>
      </c>
      <c r="O528">
        <v>2500</v>
      </c>
      <c r="P528">
        <v>1500</v>
      </c>
      <c r="Q528">
        <v>1000</v>
      </c>
      <c r="R528" t="s">
        <v>77</v>
      </c>
      <c r="S528" t="s">
        <v>10</v>
      </c>
      <c r="T528">
        <v>2025</v>
      </c>
      <c r="U528">
        <v>7</v>
      </c>
      <c r="V528" t="s">
        <v>3866</v>
      </c>
      <c r="W528" t="s">
        <v>33</v>
      </c>
      <c r="X528" t="s">
        <v>27</v>
      </c>
      <c r="Y528">
        <v>40</v>
      </c>
    </row>
    <row r="529" spans="1:25" x14ac:dyDescent="0.25">
      <c r="A529" t="s">
        <v>1217</v>
      </c>
      <c r="B529" s="19">
        <v>45812</v>
      </c>
      <c r="C529" t="s">
        <v>575</v>
      </c>
      <c r="D529" t="s">
        <v>557</v>
      </c>
      <c r="E529" t="s">
        <v>3</v>
      </c>
      <c r="F529">
        <v>20</v>
      </c>
      <c r="G529" t="s">
        <v>339</v>
      </c>
      <c r="H529" t="s">
        <v>285</v>
      </c>
      <c r="I529" t="s">
        <v>305</v>
      </c>
      <c r="J529" t="s">
        <v>306</v>
      </c>
      <c r="K529" t="s">
        <v>91</v>
      </c>
      <c r="L529">
        <v>2</v>
      </c>
      <c r="M529">
        <v>8500</v>
      </c>
      <c r="N529">
        <v>0.1</v>
      </c>
      <c r="O529">
        <v>15300</v>
      </c>
      <c r="P529">
        <v>13000</v>
      </c>
      <c r="Q529">
        <v>2300</v>
      </c>
      <c r="R529" t="s">
        <v>9</v>
      </c>
      <c r="S529" t="s">
        <v>10</v>
      </c>
      <c r="T529">
        <v>2025</v>
      </c>
      <c r="U529">
        <v>6</v>
      </c>
      <c r="V529" t="s">
        <v>3868</v>
      </c>
      <c r="W529" t="s">
        <v>11</v>
      </c>
      <c r="X529" t="s">
        <v>27</v>
      </c>
      <c r="Y529">
        <v>15.03</v>
      </c>
    </row>
    <row r="530" spans="1:25" x14ac:dyDescent="0.25">
      <c r="A530" t="s">
        <v>1218</v>
      </c>
      <c r="B530" s="19">
        <v>45423</v>
      </c>
      <c r="C530" t="s">
        <v>1219</v>
      </c>
      <c r="D530" t="s">
        <v>972</v>
      </c>
      <c r="E530" t="s">
        <v>3</v>
      </c>
      <c r="F530">
        <v>31</v>
      </c>
      <c r="G530" t="s">
        <v>269</v>
      </c>
      <c r="H530" t="s">
        <v>270</v>
      </c>
      <c r="I530" t="s">
        <v>31</v>
      </c>
      <c r="J530" t="s">
        <v>32</v>
      </c>
      <c r="K530" t="s">
        <v>25</v>
      </c>
      <c r="L530">
        <v>1</v>
      </c>
      <c r="M530">
        <v>5000</v>
      </c>
      <c r="N530">
        <v>0.15</v>
      </c>
      <c r="O530">
        <v>4250</v>
      </c>
      <c r="P530">
        <v>3500</v>
      </c>
      <c r="Q530">
        <v>750</v>
      </c>
      <c r="R530" t="s">
        <v>26</v>
      </c>
      <c r="S530" t="s">
        <v>10</v>
      </c>
      <c r="T530">
        <v>2024</v>
      </c>
      <c r="U530">
        <v>5</v>
      </c>
      <c r="V530" t="s">
        <v>3865</v>
      </c>
      <c r="W530" t="s">
        <v>11</v>
      </c>
      <c r="X530" t="s">
        <v>19</v>
      </c>
      <c r="Y530">
        <v>17.649999999999999</v>
      </c>
    </row>
    <row r="531" spans="1:25" x14ac:dyDescent="0.25">
      <c r="A531" t="s">
        <v>1220</v>
      </c>
      <c r="B531" s="19">
        <v>45621</v>
      </c>
      <c r="C531" t="s">
        <v>1047</v>
      </c>
      <c r="D531" t="s">
        <v>1029</v>
      </c>
      <c r="E531" t="s">
        <v>16</v>
      </c>
      <c r="F531">
        <v>52</v>
      </c>
      <c r="G531" t="s">
        <v>275</v>
      </c>
      <c r="H531" t="s">
        <v>276</v>
      </c>
      <c r="I531" t="s">
        <v>105</v>
      </c>
      <c r="J531" t="s">
        <v>106</v>
      </c>
      <c r="K531" t="s">
        <v>76</v>
      </c>
      <c r="L531">
        <v>4</v>
      </c>
      <c r="M531">
        <v>450</v>
      </c>
      <c r="N531">
        <v>0.05</v>
      </c>
      <c r="O531">
        <v>1710</v>
      </c>
      <c r="P531">
        <v>1320</v>
      </c>
      <c r="Q531">
        <v>390</v>
      </c>
      <c r="R531" t="s">
        <v>77</v>
      </c>
      <c r="S531" t="s">
        <v>10</v>
      </c>
      <c r="T531">
        <v>2024</v>
      </c>
      <c r="U531">
        <v>11</v>
      </c>
      <c r="V531" t="s">
        <v>3874</v>
      </c>
      <c r="W531" t="s">
        <v>40</v>
      </c>
      <c r="X531" t="s">
        <v>27</v>
      </c>
      <c r="Y531">
        <v>22.81</v>
      </c>
    </row>
    <row r="532" spans="1:25" x14ac:dyDescent="0.25">
      <c r="A532" t="s">
        <v>1221</v>
      </c>
      <c r="B532" s="19">
        <v>45915</v>
      </c>
      <c r="C532" t="s">
        <v>596</v>
      </c>
      <c r="D532" t="s">
        <v>597</v>
      </c>
      <c r="E532" t="s">
        <v>16</v>
      </c>
      <c r="F532">
        <v>37</v>
      </c>
      <c r="G532" t="s">
        <v>290</v>
      </c>
      <c r="H532" t="s">
        <v>276</v>
      </c>
      <c r="I532" t="s">
        <v>109</v>
      </c>
      <c r="J532" t="s">
        <v>110</v>
      </c>
      <c r="K532" t="s">
        <v>8</v>
      </c>
      <c r="L532">
        <v>1</v>
      </c>
      <c r="M532">
        <v>4000</v>
      </c>
      <c r="N532">
        <v>0</v>
      </c>
      <c r="O532">
        <v>4000</v>
      </c>
      <c r="P532">
        <v>2900</v>
      </c>
      <c r="Q532">
        <v>1100</v>
      </c>
      <c r="R532" t="s">
        <v>9</v>
      </c>
      <c r="S532" t="s">
        <v>10</v>
      </c>
      <c r="T532">
        <v>2025</v>
      </c>
      <c r="U532">
        <v>9</v>
      </c>
      <c r="V532" t="s">
        <v>3873</v>
      </c>
      <c r="W532" t="s">
        <v>33</v>
      </c>
      <c r="X532" t="s">
        <v>12</v>
      </c>
      <c r="Y532">
        <v>27.5</v>
      </c>
    </row>
    <row r="533" spans="1:25" x14ac:dyDescent="0.25">
      <c r="A533" t="s">
        <v>1222</v>
      </c>
      <c r="B533" s="19">
        <v>45643</v>
      </c>
      <c r="C533" t="s">
        <v>517</v>
      </c>
      <c r="D533" t="s">
        <v>518</v>
      </c>
      <c r="E533" t="s">
        <v>16</v>
      </c>
      <c r="F533">
        <v>54</v>
      </c>
      <c r="G533" t="s">
        <v>284</v>
      </c>
      <c r="H533" t="s">
        <v>285</v>
      </c>
      <c r="I533" t="s">
        <v>344</v>
      </c>
      <c r="J533" t="s">
        <v>345</v>
      </c>
      <c r="K533" t="s">
        <v>39</v>
      </c>
      <c r="L533">
        <v>1</v>
      </c>
      <c r="M533">
        <v>2200</v>
      </c>
      <c r="N533">
        <v>0.15</v>
      </c>
      <c r="O533">
        <v>1870</v>
      </c>
      <c r="P533">
        <v>1400</v>
      </c>
      <c r="Q533">
        <v>470</v>
      </c>
      <c r="R533" t="s">
        <v>17</v>
      </c>
      <c r="S533" t="s">
        <v>10</v>
      </c>
      <c r="T533">
        <v>2024</v>
      </c>
      <c r="U533">
        <v>12</v>
      </c>
      <c r="V533" t="s">
        <v>3872</v>
      </c>
      <c r="W533" t="s">
        <v>40</v>
      </c>
      <c r="X533" t="s">
        <v>27</v>
      </c>
      <c r="Y533">
        <v>25.13</v>
      </c>
    </row>
    <row r="534" spans="1:25" x14ac:dyDescent="0.25">
      <c r="A534" t="s">
        <v>1223</v>
      </c>
      <c r="B534" s="19">
        <v>45714</v>
      </c>
      <c r="C534" t="s">
        <v>1224</v>
      </c>
      <c r="D534" t="s">
        <v>1225</v>
      </c>
      <c r="E534" t="s">
        <v>16</v>
      </c>
      <c r="F534">
        <v>30</v>
      </c>
      <c r="G534" t="s">
        <v>269</v>
      </c>
      <c r="H534" t="s">
        <v>270</v>
      </c>
      <c r="I534" t="s">
        <v>56</v>
      </c>
      <c r="J534" t="s">
        <v>57</v>
      </c>
      <c r="K534" t="s">
        <v>58</v>
      </c>
      <c r="L534">
        <v>1</v>
      </c>
      <c r="M534">
        <v>1200</v>
      </c>
      <c r="N534">
        <v>0.05</v>
      </c>
      <c r="O534">
        <v>1140</v>
      </c>
      <c r="P534">
        <v>800</v>
      </c>
      <c r="Q534">
        <v>340</v>
      </c>
      <c r="R534" t="s">
        <v>9</v>
      </c>
      <c r="S534" t="s">
        <v>10</v>
      </c>
      <c r="T534">
        <v>2025</v>
      </c>
      <c r="U534">
        <v>2</v>
      </c>
      <c r="V534" t="s">
        <v>3869</v>
      </c>
      <c r="W534" t="s">
        <v>18</v>
      </c>
      <c r="X534" t="s">
        <v>19</v>
      </c>
      <c r="Y534">
        <v>29.82</v>
      </c>
    </row>
    <row r="535" spans="1:25" x14ac:dyDescent="0.25">
      <c r="A535" t="s">
        <v>1226</v>
      </c>
      <c r="B535" s="19">
        <v>45598</v>
      </c>
      <c r="C535" t="s">
        <v>753</v>
      </c>
      <c r="D535" t="s">
        <v>754</v>
      </c>
      <c r="E535" t="s">
        <v>16</v>
      </c>
      <c r="F535">
        <v>59</v>
      </c>
      <c r="G535" t="s">
        <v>407</v>
      </c>
      <c r="H535" t="s">
        <v>285</v>
      </c>
      <c r="I535" t="s">
        <v>109</v>
      </c>
      <c r="J535" t="s">
        <v>110</v>
      </c>
      <c r="K535" t="s">
        <v>8</v>
      </c>
      <c r="L535">
        <v>1</v>
      </c>
      <c r="M535">
        <v>4000</v>
      </c>
      <c r="N535">
        <v>0.05</v>
      </c>
      <c r="O535">
        <v>3800</v>
      </c>
      <c r="P535">
        <v>2900</v>
      </c>
      <c r="Q535">
        <v>900</v>
      </c>
      <c r="R535" t="s">
        <v>17</v>
      </c>
      <c r="S535" t="s">
        <v>10</v>
      </c>
      <c r="T535">
        <v>2024</v>
      </c>
      <c r="U535">
        <v>11</v>
      </c>
      <c r="V535" t="s">
        <v>3874</v>
      </c>
      <c r="W535" t="s">
        <v>40</v>
      </c>
      <c r="X535" t="s">
        <v>27</v>
      </c>
      <c r="Y535">
        <v>23.68</v>
      </c>
    </row>
    <row r="536" spans="1:25" x14ac:dyDescent="0.25">
      <c r="A536" t="s">
        <v>1227</v>
      </c>
      <c r="B536" s="19">
        <v>45858</v>
      </c>
      <c r="C536" t="s">
        <v>1202</v>
      </c>
      <c r="D536" t="s">
        <v>1203</v>
      </c>
      <c r="E536" t="s">
        <v>3</v>
      </c>
      <c r="F536">
        <v>38</v>
      </c>
      <c r="G536" t="s">
        <v>263</v>
      </c>
      <c r="H536" t="s">
        <v>5</v>
      </c>
      <c r="I536" t="s">
        <v>51</v>
      </c>
      <c r="J536" t="s">
        <v>52</v>
      </c>
      <c r="K536" t="s">
        <v>8</v>
      </c>
      <c r="L536">
        <v>1</v>
      </c>
      <c r="M536">
        <v>4500</v>
      </c>
      <c r="N536">
        <v>0.1</v>
      </c>
      <c r="O536">
        <v>4050</v>
      </c>
      <c r="P536">
        <v>3200</v>
      </c>
      <c r="Q536">
        <v>850</v>
      </c>
      <c r="R536" t="s">
        <v>26</v>
      </c>
      <c r="S536" t="s">
        <v>10</v>
      </c>
      <c r="T536">
        <v>2025</v>
      </c>
      <c r="U536">
        <v>7</v>
      </c>
      <c r="V536" t="s">
        <v>3866</v>
      </c>
      <c r="W536" t="s">
        <v>33</v>
      </c>
      <c r="X536" t="s">
        <v>19</v>
      </c>
      <c r="Y536">
        <v>20.99</v>
      </c>
    </row>
    <row r="537" spans="1:25" x14ac:dyDescent="0.25">
      <c r="A537" t="s">
        <v>1228</v>
      </c>
      <c r="B537" s="19">
        <v>45589</v>
      </c>
      <c r="C537" t="s">
        <v>1229</v>
      </c>
      <c r="D537" t="s">
        <v>591</v>
      </c>
      <c r="E537" t="s">
        <v>3</v>
      </c>
      <c r="F537">
        <v>51</v>
      </c>
      <c r="G537" t="s">
        <v>312</v>
      </c>
      <c r="H537" t="s">
        <v>276</v>
      </c>
      <c r="I537" t="s">
        <v>6</v>
      </c>
      <c r="J537" t="s">
        <v>7</v>
      </c>
      <c r="K537" t="s">
        <v>8</v>
      </c>
      <c r="L537">
        <v>1</v>
      </c>
      <c r="M537">
        <v>7000</v>
      </c>
      <c r="N537">
        <v>0.1</v>
      </c>
      <c r="O537">
        <v>6300</v>
      </c>
      <c r="P537">
        <v>5200</v>
      </c>
      <c r="Q537">
        <v>1100</v>
      </c>
      <c r="R537" t="s">
        <v>26</v>
      </c>
      <c r="S537" t="s">
        <v>10</v>
      </c>
      <c r="T537">
        <v>2024</v>
      </c>
      <c r="U537">
        <v>10</v>
      </c>
      <c r="V537" t="s">
        <v>3870</v>
      </c>
      <c r="W537" t="s">
        <v>40</v>
      </c>
      <c r="X537" t="s">
        <v>19</v>
      </c>
      <c r="Y537">
        <v>17.46</v>
      </c>
    </row>
    <row r="538" spans="1:25" x14ac:dyDescent="0.25">
      <c r="A538" t="s">
        <v>1230</v>
      </c>
      <c r="B538" s="19">
        <v>46019</v>
      </c>
      <c r="C538" t="s">
        <v>722</v>
      </c>
      <c r="D538" t="s">
        <v>426</v>
      </c>
      <c r="E538" t="s">
        <v>16</v>
      </c>
      <c r="F538">
        <v>44</v>
      </c>
      <c r="G538" t="s">
        <v>275</v>
      </c>
      <c r="H538" t="s">
        <v>276</v>
      </c>
      <c r="I538" t="s">
        <v>51</v>
      </c>
      <c r="J538" t="s">
        <v>52</v>
      </c>
      <c r="K538" t="s">
        <v>8</v>
      </c>
      <c r="L538">
        <v>1</v>
      </c>
      <c r="M538">
        <v>4500</v>
      </c>
      <c r="N538">
        <v>0.1</v>
      </c>
      <c r="O538">
        <v>4050</v>
      </c>
      <c r="P538">
        <v>3200</v>
      </c>
      <c r="Q538">
        <v>850</v>
      </c>
      <c r="R538" t="s">
        <v>98</v>
      </c>
      <c r="S538" t="s">
        <v>10</v>
      </c>
      <c r="T538">
        <v>2025</v>
      </c>
      <c r="U538">
        <v>12</v>
      </c>
      <c r="V538" t="s">
        <v>3872</v>
      </c>
      <c r="W538" t="s">
        <v>40</v>
      </c>
      <c r="X538" t="s">
        <v>12</v>
      </c>
      <c r="Y538">
        <v>20.99</v>
      </c>
    </row>
    <row r="539" spans="1:25" x14ac:dyDescent="0.25">
      <c r="A539" t="s">
        <v>1231</v>
      </c>
      <c r="B539" s="19">
        <v>45847</v>
      </c>
      <c r="C539" t="s">
        <v>631</v>
      </c>
      <c r="D539" t="s">
        <v>352</v>
      </c>
      <c r="E539" t="s">
        <v>3</v>
      </c>
      <c r="F539">
        <v>45</v>
      </c>
      <c r="G539" t="s">
        <v>339</v>
      </c>
      <c r="H539" t="s">
        <v>285</v>
      </c>
      <c r="I539" t="s">
        <v>109</v>
      </c>
      <c r="J539" t="s">
        <v>110</v>
      </c>
      <c r="K539" t="s">
        <v>8</v>
      </c>
      <c r="L539">
        <v>2</v>
      </c>
      <c r="M539">
        <v>4000</v>
      </c>
      <c r="N539">
        <v>0.1</v>
      </c>
      <c r="O539">
        <v>7200</v>
      </c>
      <c r="P539">
        <v>5800</v>
      </c>
      <c r="Q539">
        <v>1400</v>
      </c>
      <c r="R539" t="s">
        <v>17</v>
      </c>
      <c r="S539" t="s">
        <v>10</v>
      </c>
      <c r="T539">
        <v>2025</v>
      </c>
      <c r="U539">
        <v>7</v>
      </c>
      <c r="V539" t="s">
        <v>3866</v>
      </c>
      <c r="W539" t="s">
        <v>33</v>
      </c>
      <c r="X539" t="s">
        <v>27</v>
      </c>
      <c r="Y539">
        <v>19.440000000000001</v>
      </c>
    </row>
    <row r="540" spans="1:25" x14ac:dyDescent="0.25">
      <c r="A540" t="s">
        <v>1232</v>
      </c>
      <c r="B540" s="19">
        <v>45652</v>
      </c>
      <c r="C540" t="s">
        <v>1233</v>
      </c>
      <c r="D540" t="s">
        <v>349</v>
      </c>
      <c r="E540" t="s">
        <v>16</v>
      </c>
      <c r="F540">
        <v>40</v>
      </c>
      <c r="G540" t="s">
        <v>317</v>
      </c>
      <c r="H540" t="s">
        <v>5</v>
      </c>
      <c r="I540" t="s">
        <v>127</v>
      </c>
      <c r="J540" t="s">
        <v>128</v>
      </c>
      <c r="K540" t="s">
        <v>58</v>
      </c>
      <c r="L540">
        <v>4</v>
      </c>
      <c r="M540">
        <v>3000</v>
      </c>
      <c r="N540">
        <v>0</v>
      </c>
      <c r="O540">
        <v>12000</v>
      </c>
      <c r="P540">
        <v>8400</v>
      </c>
      <c r="Q540">
        <v>3600</v>
      </c>
      <c r="R540" t="s">
        <v>17</v>
      </c>
      <c r="S540" t="s">
        <v>10</v>
      </c>
      <c r="T540">
        <v>2024</v>
      </c>
      <c r="U540">
        <v>12</v>
      </c>
      <c r="V540" t="s">
        <v>3872</v>
      </c>
      <c r="W540" t="s">
        <v>40</v>
      </c>
      <c r="X540" t="s">
        <v>19</v>
      </c>
      <c r="Y540">
        <v>30</v>
      </c>
    </row>
    <row r="541" spans="1:25" x14ac:dyDescent="0.25">
      <c r="A541" t="s">
        <v>1234</v>
      </c>
      <c r="B541" s="19">
        <v>45975</v>
      </c>
      <c r="C541" t="s">
        <v>753</v>
      </c>
      <c r="D541" t="s">
        <v>754</v>
      </c>
      <c r="E541" t="s">
        <v>16</v>
      </c>
      <c r="F541">
        <v>59</v>
      </c>
      <c r="G541" t="s">
        <v>407</v>
      </c>
      <c r="H541" t="s">
        <v>285</v>
      </c>
      <c r="I541" t="s">
        <v>109</v>
      </c>
      <c r="J541" t="s">
        <v>110</v>
      </c>
      <c r="K541" t="s">
        <v>8</v>
      </c>
      <c r="L541">
        <v>2</v>
      </c>
      <c r="M541">
        <v>4000</v>
      </c>
      <c r="N541">
        <v>0.15</v>
      </c>
      <c r="O541">
        <v>6800</v>
      </c>
      <c r="P541">
        <v>5800</v>
      </c>
      <c r="Q541">
        <v>1000</v>
      </c>
      <c r="R541" t="s">
        <v>17</v>
      </c>
      <c r="S541" t="s">
        <v>10</v>
      </c>
      <c r="T541">
        <v>2025</v>
      </c>
      <c r="U541">
        <v>11</v>
      </c>
      <c r="V541" t="s">
        <v>3874</v>
      </c>
      <c r="W541" t="s">
        <v>40</v>
      </c>
      <c r="X541" t="s">
        <v>27</v>
      </c>
      <c r="Y541">
        <v>14.71</v>
      </c>
    </row>
    <row r="542" spans="1:25" x14ac:dyDescent="0.25">
      <c r="A542" t="s">
        <v>1235</v>
      </c>
      <c r="B542" s="19">
        <v>45838</v>
      </c>
      <c r="C542" t="s">
        <v>705</v>
      </c>
      <c r="D542" t="s">
        <v>642</v>
      </c>
      <c r="E542" t="s">
        <v>16</v>
      </c>
      <c r="F542">
        <v>27</v>
      </c>
      <c r="G542" t="s">
        <v>280</v>
      </c>
      <c r="H542" t="s">
        <v>270</v>
      </c>
      <c r="I542" t="s">
        <v>344</v>
      </c>
      <c r="J542" t="s">
        <v>345</v>
      </c>
      <c r="K542" t="s">
        <v>39</v>
      </c>
      <c r="L542">
        <v>1</v>
      </c>
      <c r="M542">
        <v>2200</v>
      </c>
      <c r="N542">
        <v>0</v>
      </c>
      <c r="O542">
        <v>2200</v>
      </c>
      <c r="P542">
        <v>1400</v>
      </c>
      <c r="Q542">
        <v>800</v>
      </c>
      <c r="R542" t="s">
        <v>77</v>
      </c>
      <c r="S542" t="s">
        <v>10</v>
      </c>
      <c r="T542">
        <v>2025</v>
      </c>
      <c r="U542">
        <v>6</v>
      </c>
      <c r="V542" t="s">
        <v>3868</v>
      </c>
      <c r="W542" t="s">
        <v>11</v>
      </c>
      <c r="X542" t="s">
        <v>27</v>
      </c>
      <c r="Y542">
        <v>36.36</v>
      </c>
    </row>
    <row r="543" spans="1:25" x14ac:dyDescent="0.25">
      <c r="A543" t="s">
        <v>1236</v>
      </c>
      <c r="B543" s="19">
        <v>45305</v>
      </c>
      <c r="C543" t="s">
        <v>1148</v>
      </c>
      <c r="D543" t="s">
        <v>1149</v>
      </c>
      <c r="E543" t="s">
        <v>16</v>
      </c>
      <c r="F543">
        <v>21</v>
      </c>
      <c r="G543" t="s">
        <v>275</v>
      </c>
      <c r="H543" t="s">
        <v>276</v>
      </c>
      <c r="I543" t="s">
        <v>105</v>
      </c>
      <c r="J543" t="s">
        <v>106</v>
      </c>
      <c r="K543" t="s">
        <v>76</v>
      </c>
      <c r="L543">
        <v>4</v>
      </c>
      <c r="M543">
        <v>450</v>
      </c>
      <c r="N543">
        <v>0.1</v>
      </c>
      <c r="O543">
        <v>1620</v>
      </c>
      <c r="P543">
        <v>1320</v>
      </c>
      <c r="Q543">
        <v>300</v>
      </c>
      <c r="R543" t="s">
        <v>26</v>
      </c>
      <c r="S543" t="s">
        <v>10</v>
      </c>
      <c r="T543">
        <v>2024</v>
      </c>
      <c r="U543">
        <v>1</v>
      </c>
      <c r="V543" t="s">
        <v>3875</v>
      </c>
      <c r="W543" t="s">
        <v>18</v>
      </c>
      <c r="X543" t="s">
        <v>19</v>
      </c>
      <c r="Y543">
        <v>18.52</v>
      </c>
    </row>
    <row r="544" spans="1:25" x14ac:dyDescent="0.25">
      <c r="A544" t="s">
        <v>1237</v>
      </c>
      <c r="B544" s="19">
        <v>45346</v>
      </c>
      <c r="C544" t="s">
        <v>899</v>
      </c>
      <c r="D544" t="s">
        <v>167</v>
      </c>
      <c r="E544" t="s">
        <v>3</v>
      </c>
      <c r="F544">
        <v>35</v>
      </c>
      <c r="G544" t="s">
        <v>407</v>
      </c>
      <c r="H544" t="s">
        <v>285</v>
      </c>
      <c r="I544" t="s">
        <v>6</v>
      </c>
      <c r="J544" t="s">
        <v>7</v>
      </c>
      <c r="K544" t="s">
        <v>8</v>
      </c>
      <c r="L544">
        <v>1</v>
      </c>
      <c r="M544">
        <v>7000</v>
      </c>
      <c r="N544">
        <v>0</v>
      </c>
      <c r="O544">
        <v>7000</v>
      </c>
      <c r="P544">
        <v>5200</v>
      </c>
      <c r="Q544">
        <v>1800</v>
      </c>
      <c r="R544" t="s">
        <v>26</v>
      </c>
      <c r="S544" t="s">
        <v>10</v>
      </c>
      <c r="T544">
        <v>2024</v>
      </c>
      <c r="U544">
        <v>2</v>
      </c>
      <c r="V544" t="s">
        <v>3869</v>
      </c>
      <c r="W544" t="s">
        <v>18</v>
      </c>
      <c r="X544" t="s">
        <v>12</v>
      </c>
      <c r="Y544">
        <v>25.71</v>
      </c>
    </row>
    <row r="545" spans="1:25" x14ac:dyDescent="0.25">
      <c r="A545" t="s">
        <v>1238</v>
      </c>
      <c r="B545" s="19">
        <v>45456</v>
      </c>
      <c r="C545" t="s">
        <v>365</v>
      </c>
      <c r="D545" t="s">
        <v>366</v>
      </c>
      <c r="E545" t="s">
        <v>16</v>
      </c>
      <c r="F545">
        <v>56</v>
      </c>
      <c r="G545" t="s">
        <v>295</v>
      </c>
      <c r="H545" t="s">
        <v>270</v>
      </c>
      <c r="I545" t="s">
        <v>344</v>
      </c>
      <c r="J545" t="s">
        <v>345</v>
      </c>
      <c r="K545" t="s">
        <v>39</v>
      </c>
      <c r="L545">
        <v>2</v>
      </c>
      <c r="M545">
        <v>2200</v>
      </c>
      <c r="N545">
        <v>0.2</v>
      </c>
      <c r="O545">
        <v>3520</v>
      </c>
      <c r="P545">
        <v>2800</v>
      </c>
      <c r="Q545">
        <v>720</v>
      </c>
      <c r="R545" t="s">
        <v>9</v>
      </c>
      <c r="S545" t="s">
        <v>10</v>
      </c>
      <c r="T545">
        <v>2024</v>
      </c>
      <c r="U545">
        <v>6</v>
      </c>
      <c r="V545" t="s">
        <v>3868</v>
      </c>
      <c r="W545" t="s">
        <v>11</v>
      </c>
      <c r="X545" t="s">
        <v>27</v>
      </c>
      <c r="Y545">
        <v>20.45</v>
      </c>
    </row>
    <row r="546" spans="1:25" x14ac:dyDescent="0.25">
      <c r="A546" t="s">
        <v>1239</v>
      </c>
      <c r="B546" s="19">
        <v>45355</v>
      </c>
      <c r="C546" t="s">
        <v>763</v>
      </c>
      <c r="D546" t="s">
        <v>207</v>
      </c>
      <c r="E546" t="s">
        <v>3</v>
      </c>
      <c r="F546">
        <v>50</v>
      </c>
      <c r="G546" t="s">
        <v>339</v>
      </c>
      <c r="H546" t="s">
        <v>285</v>
      </c>
      <c r="I546" t="s">
        <v>109</v>
      </c>
      <c r="J546" t="s">
        <v>110</v>
      </c>
      <c r="K546" t="s">
        <v>8</v>
      </c>
      <c r="L546">
        <v>1</v>
      </c>
      <c r="M546">
        <v>4000</v>
      </c>
      <c r="N546">
        <v>0.15</v>
      </c>
      <c r="O546">
        <v>3400</v>
      </c>
      <c r="P546">
        <v>2900</v>
      </c>
      <c r="Q546">
        <v>500</v>
      </c>
      <c r="R546" t="s">
        <v>9</v>
      </c>
      <c r="S546" t="s">
        <v>10</v>
      </c>
      <c r="T546">
        <v>2024</v>
      </c>
      <c r="U546">
        <v>3</v>
      </c>
      <c r="V546" t="s">
        <v>3864</v>
      </c>
      <c r="W546" t="s">
        <v>18</v>
      </c>
      <c r="X546" t="s">
        <v>27</v>
      </c>
      <c r="Y546">
        <v>14.71</v>
      </c>
    </row>
    <row r="547" spans="1:25" x14ac:dyDescent="0.25">
      <c r="A547" t="s">
        <v>1240</v>
      </c>
      <c r="B547" s="19">
        <v>45846</v>
      </c>
      <c r="C547" t="s">
        <v>836</v>
      </c>
      <c r="D547" t="s">
        <v>654</v>
      </c>
      <c r="E547" t="s">
        <v>16</v>
      </c>
      <c r="F547">
        <v>43</v>
      </c>
      <c r="G547" t="s">
        <v>284</v>
      </c>
      <c r="H547" t="s">
        <v>285</v>
      </c>
      <c r="I547" t="s">
        <v>102</v>
      </c>
      <c r="J547" t="s">
        <v>103</v>
      </c>
      <c r="K547" t="s">
        <v>25</v>
      </c>
      <c r="L547">
        <v>2</v>
      </c>
      <c r="M547">
        <v>28000</v>
      </c>
      <c r="N547">
        <v>0.1</v>
      </c>
      <c r="O547">
        <v>50400</v>
      </c>
      <c r="P547">
        <v>42000</v>
      </c>
      <c r="Q547">
        <v>8400</v>
      </c>
      <c r="R547" t="s">
        <v>26</v>
      </c>
      <c r="S547" t="s">
        <v>10</v>
      </c>
      <c r="T547">
        <v>2025</v>
      </c>
      <c r="U547">
        <v>7</v>
      </c>
      <c r="V547" t="s">
        <v>3866</v>
      </c>
      <c r="W547" t="s">
        <v>33</v>
      </c>
      <c r="X547" t="s">
        <v>27</v>
      </c>
      <c r="Y547">
        <v>16.670000000000002</v>
      </c>
    </row>
    <row r="548" spans="1:25" x14ac:dyDescent="0.25">
      <c r="A548" t="s">
        <v>1241</v>
      </c>
      <c r="B548" s="19">
        <v>45922</v>
      </c>
      <c r="C548" t="s">
        <v>447</v>
      </c>
      <c r="D548" t="s">
        <v>448</v>
      </c>
      <c r="E548" t="s">
        <v>16</v>
      </c>
      <c r="F548">
        <v>21</v>
      </c>
      <c r="G548" t="s">
        <v>275</v>
      </c>
      <c r="H548" t="s">
        <v>276</v>
      </c>
      <c r="I548" t="s">
        <v>6</v>
      </c>
      <c r="J548" t="s">
        <v>7</v>
      </c>
      <c r="K548" t="s">
        <v>8</v>
      </c>
      <c r="L548">
        <v>1</v>
      </c>
      <c r="M548">
        <v>7000</v>
      </c>
      <c r="N548">
        <v>0</v>
      </c>
      <c r="O548">
        <v>7000</v>
      </c>
      <c r="P548">
        <v>5200</v>
      </c>
      <c r="Q548">
        <v>1800</v>
      </c>
      <c r="R548" t="s">
        <v>9</v>
      </c>
      <c r="S548" t="s">
        <v>10</v>
      </c>
      <c r="T548">
        <v>2025</v>
      </c>
      <c r="U548">
        <v>9</v>
      </c>
      <c r="V548" t="s">
        <v>3873</v>
      </c>
      <c r="W548" t="s">
        <v>33</v>
      </c>
      <c r="X548" t="s">
        <v>27</v>
      </c>
      <c r="Y548">
        <v>25.71</v>
      </c>
    </row>
    <row r="549" spans="1:25" x14ac:dyDescent="0.25">
      <c r="A549" t="s">
        <v>1242</v>
      </c>
      <c r="B549" s="19">
        <v>45954</v>
      </c>
      <c r="C549" t="s">
        <v>483</v>
      </c>
      <c r="D549" t="s">
        <v>484</v>
      </c>
      <c r="E549" t="s">
        <v>3</v>
      </c>
      <c r="F549">
        <v>34</v>
      </c>
      <c r="G549" t="s">
        <v>269</v>
      </c>
      <c r="H549" t="s">
        <v>270</v>
      </c>
      <c r="I549" t="s">
        <v>127</v>
      </c>
      <c r="J549" t="s">
        <v>128</v>
      </c>
      <c r="K549" t="s">
        <v>58</v>
      </c>
      <c r="L549">
        <v>1</v>
      </c>
      <c r="M549">
        <v>3000</v>
      </c>
      <c r="N549">
        <v>0.1</v>
      </c>
      <c r="O549">
        <v>2700</v>
      </c>
      <c r="P549">
        <v>2100</v>
      </c>
      <c r="Q549">
        <v>600</v>
      </c>
      <c r="R549" t="s">
        <v>26</v>
      </c>
      <c r="S549" t="s">
        <v>10</v>
      </c>
      <c r="T549">
        <v>2025</v>
      </c>
      <c r="U549">
        <v>10</v>
      </c>
      <c r="V549" t="s">
        <v>3870</v>
      </c>
      <c r="W549" t="s">
        <v>40</v>
      </c>
      <c r="X549" t="s">
        <v>19</v>
      </c>
      <c r="Y549">
        <v>22.22</v>
      </c>
    </row>
    <row r="550" spans="1:25" x14ac:dyDescent="0.25">
      <c r="A550" t="s">
        <v>1243</v>
      </c>
      <c r="B550" s="19">
        <v>46004</v>
      </c>
      <c r="C550" t="s">
        <v>805</v>
      </c>
      <c r="D550" t="s">
        <v>675</v>
      </c>
      <c r="E550" t="s">
        <v>3</v>
      </c>
      <c r="F550">
        <v>48</v>
      </c>
      <c r="G550" t="s">
        <v>269</v>
      </c>
      <c r="H550" t="s">
        <v>270</v>
      </c>
      <c r="I550" t="s">
        <v>344</v>
      </c>
      <c r="J550" t="s">
        <v>345</v>
      </c>
      <c r="K550" t="s">
        <v>39</v>
      </c>
      <c r="L550">
        <v>1</v>
      </c>
      <c r="M550">
        <v>2200</v>
      </c>
      <c r="N550">
        <v>0</v>
      </c>
      <c r="O550">
        <v>2200</v>
      </c>
      <c r="P550">
        <v>1400</v>
      </c>
      <c r="Q550">
        <v>800</v>
      </c>
      <c r="R550" t="s">
        <v>9</v>
      </c>
      <c r="S550" t="s">
        <v>10</v>
      </c>
      <c r="T550">
        <v>2025</v>
      </c>
      <c r="U550">
        <v>12</v>
      </c>
      <c r="V550" t="s">
        <v>3872</v>
      </c>
      <c r="W550" t="s">
        <v>40</v>
      </c>
      <c r="X550" t="s">
        <v>27</v>
      </c>
      <c r="Y550">
        <v>36.36</v>
      </c>
    </row>
    <row r="551" spans="1:25" x14ac:dyDescent="0.25">
      <c r="A551" t="s">
        <v>1244</v>
      </c>
      <c r="B551" s="19">
        <v>45682</v>
      </c>
      <c r="C551" t="s">
        <v>619</v>
      </c>
      <c r="D551" t="s">
        <v>609</v>
      </c>
      <c r="E551" t="s">
        <v>3</v>
      </c>
      <c r="F551">
        <v>32</v>
      </c>
      <c r="G551" t="s">
        <v>407</v>
      </c>
      <c r="H551" t="s">
        <v>285</v>
      </c>
      <c r="I551" t="s">
        <v>95</v>
      </c>
      <c r="J551" t="s">
        <v>96</v>
      </c>
      <c r="K551" t="s">
        <v>46</v>
      </c>
      <c r="L551">
        <v>3</v>
      </c>
      <c r="M551">
        <v>600</v>
      </c>
      <c r="N551">
        <v>0.1</v>
      </c>
      <c r="O551">
        <v>1620</v>
      </c>
      <c r="P551">
        <v>1140</v>
      </c>
      <c r="Q551">
        <v>480</v>
      </c>
      <c r="R551" t="s">
        <v>17</v>
      </c>
      <c r="S551" t="s">
        <v>10</v>
      </c>
      <c r="T551">
        <v>2025</v>
      </c>
      <c r="U551">
        <v>1</v>
      </c>
      <c r="V551" t="s">
        <v>3875</v>
      </c>
      <c r="W551" t="s">
        <v>18</v>
      </c>
      <c r="X551" t="s">
        <v>19</v>
      </c>
      <c r="Y551">
        <v>29.63</v>
      </c>
    </row>
    <row r="552" spans="1:25" x14ac:dyDescent="0.25">
      <c r="A552" t="s">
        <v>1245</v>
      </c>
      <c r="B552" s="19">
        <v>45993</v>
      </c>
      <c r="C552" t="s">
        <v>685</v>
      </c>
      <c r="D552" t="s">
        <v>320</v>
      </c>
      <c r="E552" t="s">
        <v>3</v>
      </c>
      <c r="F552">
        <v>22</v>
      </c>
      <c r="G552" t="s">
        <v>290</v>
      </c>
      <c r="H552" t="s">
        <v>276</v>
      </c>
      <c r="I552" t="s">
        <v>68</v>
      </c>
      <c r="J552" t="s">
        <v>69</v>
      </c>
      <c r="K552" t="s">
        <v>39</v>
      </c>
      <c r="L552">
        <v>1</v>
      </c>
      <c r="M552">
        <v>3500</v>
      </c>
      <c r="N552">
        <v>0.2</v>
      </c>
      <c r="O552">
        <v>2800</v>
      </c>
      <c r="P552">
        <v>2300</v>
      </c>
      <c r="Q552">
        <v>500</v>
      </c>
      <c r="R552" t="s">
        <v>98</v>
      </c>
      <c r="S552" t="s">
        <v>10</v>
      </c>
      <c r="T552">
        <v>2025</v>
      </c>
      <c r="U552">
        <v>12</v>
      </c>
      <c r="V552" t="s">
        <v>3872</v>
      </c>
      <c r="W552" t="s">
        <v>40</v>
      </c>
      <c r="X552" t="s">
        <v>12</v>
      </c>
      <c r="Y552">
        <v>17.86</v>
      </c>
    </row>
    <row r="553" spans="1:25" x14ac:dyDescent="0.25">
      <c r="A553" t="s">
        <v>1246</v>
      </c>
      <c r="B553" s="19">
        <v>45549</v>
      </c>
      <c r="C553" t="s">
        <v>1247</v>
      </c>
      <c r="D553" t="s">
        <v>830</v>
      </c>
      <c r="E553" t="s">
        <v>3</v>
      </c>
      <c r="F553">
        <v>28</v>
      </c>
      <c r="G553" t="s">
        <v>295</v>
      </c>
      <c r="H553" t="s">
        <v>270</v>
      </c>
      <c r="I553" t="s">
        <v>186</v>
      </c>
      <c r="J553" t="s">
        <v>187</v>
      </c>
      <c r="K553" t="s">
        <v>91</v>
      </c>
      <c r="L553">
        <v>1</v>
      </c>
      <c r="M553">
        <v>12000</v>
      </c>
      <c r="N553">
        <v>0.05</v>
      </c>
      <c r="O553">
        <v>11400</v>
      </c>
      <c r="P553">
        <v>9000</v>
      </c>
      <c r="Q553">
        <v>2400</v>
      </c>
      <c r="R553" t="s">
        <v>17</v>
      </c>
      <c r="S553" t="s">
        <v>10</v>
      </c>
      <c r="T553">
        <v>2024</v>
      </c>
      <c r="U553">
        <v>9</v>
      </c>
      <c r="V553" t="s">
        <v>3873</v>
      </c>
      <c r="W553" t="s">
        <v>33</v>
      </c>
      <c r="X553" t="s">
        <v>12</v>
      </c>
      <c r="Y553">
        <v>21.05</v>
      </c>
    </row>
    <row r="554" spans="1:25" x14ac:dyDescent="0.25">
      <c r="A554" t="s">
        <v>1248</v>
      </c>
      <c r="B554" s="19">
        <v>45745</v>
      </c>
      <c r="C554" t="s">
        <v>1047</v>
      </c>
      <c r="D554" t="s">
        <v>1029</v>
      </c>
      <c r="E554" t="s">
        <v>16</v>
      </c>
      <c r="F554">
        <v>52</v>
      </c>
      <c r="G554" t="s">
        <v>275</v>
      </c>
      <c r="H554" t="s">
        <v>276</v>
      </c>
      <c r="I554" t="s">
        <v>89</v>
      </c>
      <c r="J554" t="s">
        <v>90</v>
      </c>
      <c r="K554" t="s">
        <v>91</v>
      </c>
      <c r="L554">
        <v>1</v>
      </c>
      <c r="M554">
        <v>35000</v>
      </c>
      <c r="N554">
        <v>0.15</v>
      </c>
      <c r="O554">
        <v>29750</v>
      </c>
      <c r="P554">
        <v>27000</v>
      </c>
      <c r="Q554">
        <v>2750</v>
      </c>
      <c r="R554" t="s">
        <v>77</v>
      </c>
      <c r="S554" t="s">
        <v>10</v>
      </c>
      <c r="T554">
        <v>2025</v>
      </c>
      <c r="U554">
        <v>3</v>
      </c>
      <c r="V554" t="s">
        <v>3864</v>
      </c>
      <c r="W554" t="s">
        <v>18</v>
      </c>
      <c r="X554" t="s">
        <v>27</v>
      </c>
      <c r="Y554">
        <v>9.24</v>
      </c>
    </row>
    <row r="555" spans="1:25" x14ac:dyDescent="0.25">
      <c r="A555" t="s">
        <v>1249</v>
      </c>
      <c r="B555" s="19">
        <v>45955</v>
      </c>
      <c r="C555" t="s">
        <v>836</v>
      </c>
      <c r="D555" t="s">
        <v>654</v>
      </c>
      <c r="E555" t="s">
        <v>16</v>
      </c>
      <c r="F555">
        <v>43</v>
      </c>
      <c r="G555" t="s">
        <v>284</v>
      </c>
      <c r="H555" t="s">
        <v>285</v>
      </c>
      <c r="I555" t="s">
        <v>264</v>
      </c>
      <c r="J555" t="s">
        <v>265</v>
      </c>
      <c r="K555" t="s">
        <v>46</v>
      </c>
      <c r="L555">
        <v>2</v>
      </c>
      <c r="M555">
        <v>800</v>
      </c>
      <c r="N555">
        <v>0</v>
      </c>
      <c r="O555">
        <v>1600</v>
      </c>
      <c r="P555">
        <v>1000</v>
      </c>
      <c r="Q555">
        <v>600</v>
      </c>
      <c r="R555" t="s">
        <v>9</v>
      </c>
      <c r="S555" t="s">
        <v>10</v>
      </c>
      <c r="T555">
        <v>2025</v>
      </c>
      <c r="U555">
        <v>10</v>
      </c>
      <c r="V555" t="s">
        <v>3870</v>
      </c>
      <c r="W555" t="s">
        <v>40</v>
      </c>
      <c r="X555" t="s">
        <v>27</v>
      </c>
      <c r="Y555">
        <v>37.5</v>
      </c>
    </row>
    <row r="556" spans="1:25" x14ac:dyDescent="0.25">
      <c r="A556" t="s">
        <v>1250</v>
      </c>
      <c r="B556" s="19">
        <v>45909</v>
      </c>
      <c r="C556" t="s">
        <v>1251</v>
      </c>
      <c r="D556" t="s">
        <v>426</v>
      </c>
      <c r="E556" t="s">
        <v>3</v>
      </c>
      <c r="F556">
        <v>28</v>
      </c>
      <c r="G556" t="s">
        <v>284</v>
      </c>
      <c r="H556" t="s">
        <v>285</v>
      </c>
      <c r="I556" t="s">
        <v>186</v>
      </c>
      <c r="J556" t="s">
        <v>187</v>
      </c>
      <c r="K556" t="s">
        <v>91</v>
      </c>
      <c r="L556">
        <v>2</v>
      </c>
      <c r="M556">
        <v>12000</v>
      </c>
      <c r="N556">
        <v>0.1</v>
      </c>
      <c r="O556">
        <v>-21600</v>
      </c>
      <c r="P556">
        <v>18000</v>
      </c>
      <c r="Q556">
        <v>-3600</v>
      </c>
      <c r="R556" t="s">
        <v>9</v>
      </c>
      <c r="S556" t="s">
        <v>287</v>
      </c>
      <c r="T556">
        <v>2025</v>
      </c>
      <c r="U556">
        <v>9</v>
      </c>
      <c r="V556" t="s">
        <v>3873</v>
      </c>
      <c r="W556" t="s">
        <v>33</v>
      </c>
      <c r="X556" t="s">
        <v>19</v>
      </c>
      <c r="Y556">
        <v>16.670000000000002</v>
      </c>
    </row>
    <row r="557" spans="1:25" x14ac:dyDescent="0.25">
      <c r="A557" t="s">
        <v>1252</v>
      </c>
      <c r="B557" s="19">
        <v>45593</v>
      </c>
      <c r="C557" t="s">
        <v>1253</v>
      </c>
      <c r="D557" t="s">
        <v>1254</v>
      </c>
      <c r="E557" t="s">
        <v>16</v>
      </c>
      <c r="F557">
        <v>45</v>
      </c>
      <c r="G557" t="s">
        <v>275</v>
      </c>
      <c r="H557" t="s">
        <v>276</v>
      </c>
      <c r="I557" t="s">
        <v>74</v>
      </c>
      <c r="J557" t="s">
        <v>75</v>
      </c>
      <c r="K557" t="s">
        <v>76</v>
      </c>
      <c r="L557">
        <v>2</v>
      </c>
      <c r="M557">
        <v>550</v>
      </c>
      <c r="N557">
        <v>0.05</v>
      </c>
      <c r="O557">
        <v>1045</v>
      </c>
      <c r="P557">
        <v>900</v>
      </c>
      <c r="Q557">
        <v>145</v>
      </c>
      <c r="R557" t="s">
        <v>26</v>
      </c>
      <c r="S557" t="s">
        <v>10</v>
      </c>
      <c r="T557">
        <v>2024</v>
      </c>
      <c r="U557">
        <v>10</v>
      </c>
      <c r="V557" t="s">
        <v>3870</v>
      </c>
      <c r="W557" t="s">
        <v>40</v>
      </c>
      <c r="X557" t="s">
        <v>27</v>
      </c>
      <c r="Y557">
        <v>13.88</v>
      </c>
    </row>
    <row r="558" spans="1:25" x14ac:dyDescent="0.25">
      <c r="A558" t="s">
        <v>1255</v>
      </c>
      <c r="B558" s="19">
        <v>45483</v>
      </c>
      <c r="C558" t="s">
        <v>699</v>
      </c>
      <c r="D558" t="s">
        <v>700</v>
      </c>
      <c r="E558" t="s">
        <v>3</v>
      </c>
      <c r="F558">
        <v>45</v>
      </c>
      <c r="G558" t="s">
        <v>295</v>
      </c>
      <c r="H558" t="s">
        <v>270</v>
      </c>
      <c r="I558" t="s">
        <v>305</v>
      </c>
      <c r="J558" t="s">
        <v>306</v>
      </c>
      <c r="K558" t="s">
        <v>91</v>
      </c>
      <c r="L558">
        <v>1</v>
      </c>
      <c r="M558">
        <v>8500</v>
      </c>
      <c r="N558">
        <v>0.1</v>
      </c>
      <c r="O558">
        <v>7650</v>
      </c>
      <c r="P558">
        <v>6500</v>
      </c>
      <c r="Q558">
        <v>1150</v>
      </c>
      <c r="R558" t="s">
        <v>9</v>
      </c>
      <c r="S558" t="s">
        <v>10</v>
      </c>
      <c r="T558">
        <v>2024</v>
      </c>
      <c r="U558">
        <v>7</v>
      </c>
      <c r="V558" t="s">
        <v>3866</v>
      </c>
      <c r="W558" t="s">
        <v>33</v>
      </c>
      <c r="X558" t="s">
        <v>12</v>
      </c>
      <c r="Y558">
        <v>15.03</v>
      </c>
    </row>
    <row r="559" spans="1:25" x14ac:dyDescent="0.25">
      <c r="A559" t="s">
        <v>1256</v>
      </c>
      <c r="B559" s="19">
        <v>45333</v>
      </c>
      <c r="C559" t="s">
        <v>813</v>
      </c>
      <c r="D559" t="s">
        <v>420</v>
      </c>
      <c r="E559" t="s">
        <v>3</v>
      </c>
      <c r="F559">
        <v>28</v>
      </c>
      <c r="G559" t="s">
        <v>295</v>
      </c>
      <c r="H559" t="s">
        <v>270</v>
      </c>
      <c r="I559" t="s">
        <v>44</v>
      </c>
      <c r="J559" t="s">
        <v>45</v>
      </c>
      <c r="K559" t="s">
        <v>46</v>
      </c>
      <c r="L559">
        <v>2</v>
      </c>
      <c r="M559">
        <v>2500</v>
      </c>
      <c r="N559">
        <v>0</v>
      </c>
      <c r="O559">
        <v>5000</v>
      </c>
      <c r="P559">
        <v>3000</v>
      </c>
      <c r="Q559">
        <v>2000</v>
      </c>
      <c r="R559" t="s">
        <v>26</v>
      </c>
      <c r="S559" t="s">
        <v>10</v>
      </c>
      <c r="T559">
        <v>2024</v>
      </c>
      <c r="U559">
        <v>2</v>
      </c>
      <c r="V559" t="s">
        <v>3869</v>
      </c>
      <c r="W559" t="s">
        <v>18</v>
      </c>
      <c r="X559" t="s">
        <v>12</v>
      </c>
      <c r="Y559">
        <v>40</v>
      </c>
    </row>
    <row r="560" spans="1:25" x14ac:dyDescent="0.25">
      <c r="A560" t="s">
        <v>1257</v>
      </c>
      <c r="B560" s="19">
        <v>45456</v>
      </c>
      <c r="C560" t="s">
        <v>867</v>
      </c>
      <c r="D560" t="s">
        <v>868</v>
      </c>
      <c r="E560" t="s">
        <v>3</v>
      </c>
      <c r="F560">
        <v>55</v>
      </c>
      <c r="G560" t="s">
        <v>275</v>
      </c>
      <c r="H560" t="s">
        <v>276</v>
      </c>
      <c r="I560" t="s">
        <v>81</v>
      </c>
      <c r="J560" t="s">
        <v>82</v>
      </c>
      <c r="K560" t="s">
        <v>58</v>
      </c>
      <c r="L560">
        <v>1</v>
      </c>
      <c r="M560">
        <v>3500</v>
      </c>
      <c r="N560">
        <v>0.1</v>
      </c>
      <c r="O560">
        <v>3150</v>
      </c>
      <c r="P560">
        <v>2500</v>
      </c>
      <c r="Q560">
        <v>650</v>
      </c>
      <c r="R560" t="s">
        <v>77</v>
      </c>
      <c r="S560" t="s">
        <v>10</v>
      </c>
      <c r="T560">
        <v>2024</v>
      </c>
      <c r="U560">
        <v>6</v>
      </c>
      <c r="V560" t="s">
        <v>3868</v>
      </c>
      <c r="W560" t="s">
        <v>11</v>
      </c>
      <c r="X560" t="s">
        <v>12</v>
      </c>
      <c r="Y560">
        <v>20.63</v>
      </c>
    </row>
    <row r="561" spans="1:25" x14ac:dyDescent="0.25">
      <c r="A561" t="s">
        <v>1258</v>
      </c>
      <c r="B561" s="19">
        <v>45769</v>
      </c>
      <c r="C561" t="s">
        <v>843</v>
      </c>
      <c r="D561" t="s">
        <v>484</v>
      </c>
      <c r="E561" t="s">
        <v>16</v>
      </c>
      <c r="F561">
        <v>60</v>
      </c>
      <c r="G561" t="s">
        <v>312</v>
      </c>
      <c r="H561" t="s">
        <v>276</v>
      </c>
      <c r="I561" t="s">
        <v>109</v>
      </c>
      <c r="J561" t="s">
        <v>110</v>
      </c>
      <c r="K561" t="s">
        <v>8</v>
      </c>
      <c r="L561">
        <v>1</v>
      </c>
      <c r="M561">
        <v>4000</v>
      </c>
      <c r="N561">
        <v>0.2</v>
      </c>
      <c r="O561">
        <v>3200</v>
      </c>
      <c r="P561">
        <v>2900</v>
      </c>
      <c r="Q561">
        <v>300</v>
      </c>
      <c r="R561" t="s">
        <v>77</v>
      </c>
      <c r="S561" t="s">
        <v>10</v>
      </c>
      <c r="T561">
        <v>2025</v>
      </c>
      <c r="U561">
        <v>4</v>
      </c>
      <c r="V561" t="s">
        <v>3871</v>
      </c>
      <c r="W561" t="s">
        <v>11</v>
      </c>
      <c r="X561" t="s">
        <v>12</v>
      </c>
      <c r="Y561">
        <v>9.3800000000000008</v>
      </c>
    </row>
    <row r="562" spans="1:25" x14ac:dyDescent="0.25">
      <c r="A562" t="s">
        <v>1259</v>
      </c>
      <c r="B562" s="19">
        <v>45622</v>
      </c>
      <c r="C562" t="s">
        <v>1260</v>
      </c>
      <c r="D562" t="s">
        <v>725</v>
      </c>
      <c r="E562" t="s">
        <v>3</v>
      </c>
      <c r="F562">
        <v>52</v>
      </c>
      <c r="G562" t="s">
        <v>284</v>
      </c>
      <c r="H562" t="s">
        <v>285</v>
      </c>
      <c r="I562" t="s">
        <v>56</v>
      </c>
      <c r="J562" t="s">
        <v>57</v>
      </c>
      <c r="K562" t="s">
        <v>58</v>
      </c>
      <c r="L562">
        <v>1</v>
      </c>
      <c r="M562">
        <v>1200</v>
      </c>
      <c r="N562">
        <v>0.1</v>
      </c>
      <c r="O562">
        <v>0</v>
      </c>
      <c r="P562">
        <v>800</v>
      </c>
      <c r="Q562">
        <v>0</v>
      </c>
      <c r="R562" t="s">
        <v>26</v>
      </c>
      <c r="S562" t="s">
        <v>291</v>
      </c>
      <c r="T562">
        <v>2024</v>
      </c>
      <c r="U562">
        <v>11</v>
      </c>
      <c r="V562" t="s">
        <v>3874</v>
      </c>
      <c r="W562" t="s">
        <v>40</v>
      </c>
      <c r="X562" t="s">
        <v>19</v>
      </c>
      <c r="Y562">
        <v>0</v>
      </c>
    </row>
    <row r="563" spans="1:25" x14ac:dyDescent="0.25">
      <c r="A563" t="s">
        <v>1261</v>
      </c>
      <c r="B563" s="19">
        <v>45922</v>
      </c>
      <c r="C563" t="s">
        <v>1262</v>
      </c>
      <c r="D563" t="s">
        <v>536</v>
      </c>
      <c r="E563" t="s">
        <v>3</v>
      </c>
      <c r="F563">
        <v>49</v>
      </c>
      <c r="G563" t="s">
        <v>317</v>
      </c>
      <c r="H563" t="s">
        <v>5</v>
      </c>
      <c r="I563" t="s">
        <v>6</v>
      </c>
      <c r="J563" t="s">
        <v>7</v>
      </c>
      <c r="K563" t="s">
        <v>8</v>
      </c>
      <c r="L563">
        <v>1</v>
      </c>
      <c r="M563">
        <v>7000</v>
      </c>
      <c r="N563">
        <v>0.05</v>
      </c>
      <c r="O563">
        <v>6650</v>
      </c>
      <c r="P563">
        <v>5200</v>
      </c>
      <c r="Q563">
        <v>1450</v>
      </c>
      <c r="R563" t="s">
        <v>26</v>
      </c>
      <c r="S563" t="s">
        <v>10</v>
      </c>
      <c r="T563">
        <v>2025</v>
      </c>
      <c r="U563">
        <v>9</v>
      </c>
      <c r="V563" t="s">
        <v>3873</v>
      </c>
      <c r="W563" t="s">
        <v>33</v>
      </c>
      <c r="X563" t="s">
        <v>12</v>
      </c>
      <c r="Y563">
        <v>21.8</v>
      </c>
    </row>
    <row r="564" spans="1:25" x14ac:dyDescent="0.25">
      <c r="A564" t="s">
        <v>1263</v>
      </c>
      <c r="B564" s="19">
        <v>45855</v>
      </c>
      <c r="C564" t="s">
        <v>587</v>
      </c>
      <c r="D564" t="s">
        <v>588</v>
      </c>
      <c r="E564" t="s">
        <v>3</v>
      </c>
      <c r="F564">
        <v>60</v>
      </c>
      <c r="G564" t="s">
        <v>269</v>
      </c>
      <c r="H564" t="s">
        <v>270</v>
      </c>
      <c r="I564" t="s">
        <v>264</v>
      </c>
      <c r="J564" t="s">
        <v>265</v>
      </c>
      <c r="K564" t="s">
        <v>46</v>
      </c>
      <c r="L564">
        <v>1</v>
      </c>
      <c r="M564">
        <v>800</v>
      </c>
      <c r="N564">
        <v>0.1</v>
      </c>
      <c r="O564">
        <v>720</v>
      </c>
      <c r="P564">
        <v>500</v>
      </c>
      <c r="Q564">
        <v>220</v>
      </c>
      <c r="R564" t="s">
        <v>26</v>
      </c>
      <c r="S564" t="s">
        <v>10</v>
      </c>
      <c r="T564">
        <v>2025</v>
      </c>
      <c r="U564">
        <v>7</v>
      </c>
      <c r="V564" t="s">
        <v>3866</v>
      </c>
      <c r="W564" t="s">
        <v>33</v>
      </c>
      <c r="X564" t="s">
        <v>27</v>
      </c>
      <c r="Y564">
        <v>30.56</v>
      </c>
    </row>
    <row r="565" spans="1:25" x14ac:dyDescent="0.25">
      <c r="A565" t="s">
        <v>1264</v>
      </c>
      <c r="B565" s="19">
        <v>45830</v>
      </c>
      <c r="C565" t="s">
        <v>724</v>
      </c>
      <c r="D565" t="s">
        <v>725</v>
      </c>
      <c r="E565" t="s">
        <v>16</v>
      </c>
      <c r="F565">
        <v>44</v>
      </c>
      <c r="G565" t="s">
        <v>407</v>
      </c>
      <c r="H565" t="s">
        <v>285</v>
      </c>
      <c r="I565" t="s">
        <v>89</v>
      </c>
      <c r="J565" t="s">
        <v>90</v>
      </c>
      <c r="K565" t="s">
        <v>91</v>
      </c>
      <c r="L565">
        <v>1</v>
      </c>
      <c r="M565">
        <v>35000</v>
      </c>
      <c r="N565">
        <v>0.05</v>
      </c>
      <c r="O565">
        <v>33250</v>
      </c>
      <c r="P565">
        <v>27000</v>
      </c>
      <c r="Q565">
        <v>6250</v>
      </c>
      <c r="R565" t="s">
        <v>98</v>
      </c>
      <c r="S565" t="s">
        <v>10</v>
      </c>
      <c r="T565">
        <v>2025</v>
      </c>
      <c r="U565">
        <v>6</v>
      </c>
      <c r="V565" t="s">
        <v>3868</v>
      </c>
      <c r="W565" t="s">
        <v>11</v>
      </c>
      <c r="X565" t="s">
        <v>27</v>
      </c>
      <c r="Y565">
        <v>18.8</v>
      </c>
    </row>
    <row r="566" spans="1:25" x14ac:dyDescent="0.25">
      <c r="A566" t="s">
        <v>1265</v>
      </c>
      <c r="B566" s="19">
        <v>45809</v>
      </c>
      <c r="C566" t="s">
        <v>562</v>
      </c>
      <c r="D566" t="s">
        <v>438</v>
      </c>
      <c r="E566" t="s">
        <v>3</v>
      </c>
      <c r="F566">
        <v>35</v>
      </c>
      <c r="G566" t="s">
        <v>339</v>
      </c>
      <c r="H566" t="s">
        <v>285</v>
      </c>
      <c r="I566" t="s">
        <v>305</v>
      </c>
      <c r="J566" t="s">
        <v>306</v>
      </c>
      <c r="K566" t="s">
        <v>91</v>
      </c>
      <c r="L566">
        <v>1</v>
      </c>
      <c r="M566">
        <v>8500</v>
      </c>
      <c r="N566">
        <v>0</v>
      </c>
      <c r="O566">
        <v>8500</v>
      </c>
      <c r="P566">
        <v>6500</v>
      </c>
      <c r="Q566">
        <v>2000</v>
      </c>
      <c r="R566" t="s">
        <v>17</v>
      </c>
      <c r="S566" t="s">
        <v>10</v>
      </c>
      <c r="T566">
        <v>2025</v>
      </c>
      <c r="U566">
        <v>6</v>
      </c>
      <c r="V566" t="s">
        <v>3868</v>
      </c>
      <c r="W566" t="s">
        <v>11</v>
      </c>
      <c r="X566" t="s">
        <v>12</v>
      </c>
      <c r="Y566">
        <v>23.53</v>
      </c>
    </row>
    <row r="567" spans="1:25" x14ac:dyDescent="0.25">
      <c r="A567" t="s">
        <v>1266</v>
      </c>
      <c r="B567" s="19">
        <v>45386</v>
      </c>
      <c r="C567" t="s">
        <v>763</v>
      </c>
      <c r="D567" t="s">
        <v>207</v>
      </c>
      <c r="E567" t="s">
        <v>3</v>
      </c>
      <c r="F567">
        <v>50</v>
      </c>
      <c r="G567" t="s">
        <v>339</v>
      </c>
      <c r="H567" t="s">
        <v>285</v>
      </c>
      <c r="I567" t="s">
        <v>264</v>
      </c>
      <c r="J567" t="s">
        <v>265</v>
      </c>
      <c r="K567" t="s">
        <v>46</v>
      </c>
      <c r="L567">
        <v>4</v>
      </c>
      <c r="M567">
        <v>800</v>
      </c>
      <c r="N567">
        <v>0.1</v>
      </c>
      <c r="O567">
        <v>2880</v>
      </c>
      <c r="P567">
        <v>2000</v>
      </c>
      <c r="Q567">
        <v>880</v>
      </c>
      <c r="R567" t="s">
        <v>26</v>
      </c>
      <c r="S567" t="s">
        <v>10</v>
      </c>
      <c r="T567">
        <v>2024</v>
      </c>
      <c r="U567">
        <v>4</v>
      </c>
      <c r="V567" t="s">
        <v>3871</v>
      </c>
      <c r="W567" t="s">
        <v>11</v>
      </c>
      <c r="X567" t="s">
        <v>27</v>
      </c>
      <c r="Y567">
        <v>30.56</v>
      </c>
    </row>
    <row r="568" spans="1:25" x14ac:dyDescent="0.25">
      <c r="A568" t="s">
        <v>1267</v>
      </c>
      <c r="B568" s="19">
        <v>45631</v>
      </c>
      <c r="C568" t="s">
        <v>702</v>
      </c>
      <c r="D568" t="s">
        <v>703</v>
      </c>
      <c r="E568" t="s">
        <v>16</v>
      </c>
      <c r="F568">
        <v>24</v>
      </c>
      <c r="G568" t="s">
        <v>275</v>
      </c>
      <c r="H568" t="s">
        <v>276</v>
      </c>
      <c r="I568" t="s">
        <v>68</v>
      </c>
      <c r="J568" t="s">
        <v>69</v>
      </c>
      <c r="K568" t="s">
        <v>39</v>
      </c>
      <c r="L568">
        <v>1</v>
      </c>
      <c r="M568">
        <v>3500</v>
      </c>
      <c r="N568">
        <v>0.2</v>
      </c>
      <c r="O568">
        <v>2800</v>
      </c>
      <c r="P568">
        <v>2300</v>
      </c>
      <c r="Q568">
        <v>500</v>
      </c>
      <c r="R568" t="s">
        <v>26</v>
      </c>
      <c r="S568" t="s">
        <v>10</v>
      </c>
      <c r="T568">
        <v>2024</v>
      </c>
      <c r="U568">
        <v>12</v>
      </c>
      <c r="V568" t="s">
        <v>3872</v>
      </c>
      <c r="W568" t="s">
        <v>40</v>
      </c>
      <c r="X568" t="s">
        <v>12</v>
      </c>
      <c r="Y568">
        <v>17.86</v>
      </c>
    </row>
    <row r="569" spans="1:25" x14ac:dyDescent="0.25">
      <c r="A569" t="s">
        <v>1268</v>
      </c>
      <c r="B569" s="19">
        <v>45925</v>
      </c>
      <c r="C569" t="s">
        <v>1047</v>
      </c>
      <c r="D569" t="s">
        <v>1029</v>
      </c>
      <c r="E569" t="s">
        <v>16</v>
      </c>
      <c r="F569">
        <v>52</v>
      </c>
      <c r="G569" t="s">
        <v>275</v>
      </c>
      <c r="H569" t="s">
        <v>276</v>
      </c>
      <c r="I569" t="s">
        <v>105</v>
      </c>
      <c r="J569" t="s">
        <v>106</v>
      </c>
      <c r="K569" t="s">
        <v>76</v>
      </c>
      <c r="L569">
        <v>5</v>
      </c>
      <c r="M569">
        <v>450</v>
      </c>
      <c r="N569">
        <v>0.2</v>
      </c>
      <c r="O569">
        <v>1800</v>
      </c>
      <c r="P569">
        <v>1650</v>
      </c>
      <c r="Q569">
        <v>150</v>
      </c>
      <c r="R569" t="s">
        <v>17</v>
      </c>
      <c r="S569" t="s">
        <v>10</v>
      </c>
      <c r="T569">
        <v>2025</v>
      </c>
      <c r="U569">
        <v>9</v>
      </c>
      <c r="V569" t="s">
        <v>3873</v>
      </c>
      <c r="W569" t="s">
        <v>33</v>
      </c>
      <c r="X569" t="s">
        <v>27</v>
      </c>
      <c r="Y569">
        <v>8.33</v>
      </c>
    </row>
    <row r="570" spans="1:25" x14ac:dyDescent="0.25">
      <c r="A570" t="s">
        <v>1269</v>
      </c>
      <c r="B570" s="19">
        <v>45956</v>
      </c>
      <c r="C570" t="s">
        <v>964</v>
      </c>
      <c r="D570" t="s">
        <v>965</v>
      </c>
      <c r="E570" t="s">
        <v>16</v>
      </c>
      <c r="F570">
        <v>51</v>
      </c>
      <c r="G570" t="s">
        <v>339</v>
      </c>
      <c r="H570" t="s">
        <v>285</v>
      </c>
      <c r="I570" t="s">
        <v>23</v>
      </c>
      <c r="J570" t="s">
        <v>24</v>
      </c>
      <c r="K570" t="s">
        <v>25</v>
      </c>
      <c r="L570">
        <v>4</v>
      </c>
      <c r="M570">
        <v>55000</v>
      </c>
      <c r="N570">
        <v>0.15</v>
      </c>
      <c r="O570">
        <v>187000</v>
      </c>
      <c r="P570">
        <v>160000</v>
      </c>
      <c r="Q570">
        <v>27000</v>
      </c>
      <c r="R570" t="s">
        <v>26</v>
      </c>
      <c r="S570" t="s">
        <v>10</v>
      </c>
      <c r="T570">
        <v>2025</v>
      </c>
      <c r="U570">
        <v>10</v>
      </c>
      <c r="V570" t="s">
        <v>3870</v>
      </c>
      <c r="W570" t="s">
        <v>40</v>
      </c>
      <c r="X570" t="s">
        <v>27</v>
      </c>
      <c r="Y570">
        <v>14.44</v>
      </c>
    </row>
    <row r="571" spans="1:25" x14ac:dyDescent="0.25">
      <c r="A571" t="s">
        <v>1270</v>
      </c>
      <c r="B571" s="19">
        <v>45538</v>
      </c>
      <c r="C571" t="s">
        <v>356</v>
      </c>
      <c r="D571" t="s">
        <v>357</v>
      </c>
      <c r="E571" t="s">
        <v>16</v>
      </c>
      <c r="F571">
        <v>47</v>
      </c>
      <c r="G571" t="s">
        <v>339</v>
      </c>
      <c r="H571" t="s">
        <v>285</v>
      </c>
      <c r="I571" t="s">
        <v>51</v>
      </c>
      <c r="J571" t="s">
        <v>52</v>
      </c>
      <c r="K571" t="s">
        <v>8</v>
      </c>
      <c r="L571">
        <v>1</v>
      </c>
      <c r="M571">
        <v>4500</v>
      </c>
      <c r="N571">
        <v>0.1</v>
      </c>
      <c r="O571">
        <v>4050</v>
      </c>
      <c r="P571">
        <v>3200</v>
      </c>
      <c r="Q571">
        <v>850</v>
      </c>
      <c r="R571" t="s">
        <v>17</v>
      </c>
      <c r="S571" t="s">
        <v>10</v>
      </c>
      <c r="T571">
        <v>2024</v>
      </c>
      <c r="U571">
        <v>9</v>
      </c>
      <c r="V571" t="s">
        <v>3873</v>
      </c>
      <c r="W571" t="s">
        <v>33</v>
      </c>
      <c r="X571" t="s">
        <v>27</v>
      </c>
      <c r="Y571">
        <v>20.99</v>
      </c>
    </row>
    <row r="572" spans="1:25" x14ac:dyDescent="0.25">
      <c r="A572" t="s">
        <v>1271</v>
      </c>
      <c r="B572" s="19">
        <v>45332</v>
      </c>
      <c r="C572" t="s">
        <v>489</v>
      </c>
      <c r="D572" t="s">
        <v>490</v>
      </c>
      <c r="E572" t="s">
        <v>3</v>
      </c>
      <c r="F572">
        <v>26</v>
      </c>
      <c r="G572" t="s">
        <v>339</v>
      </c>
      <c r="H572" t="s">
        <v>285</v>
      </c>
      <c r="I572" t="s">
        <v>6</v>
      </c>
      <c r="J572" t="s">
        <v>7</v>
      </c>
      <c r="K572" t="s">
        <v>8</v>
      </c>
      <c r="L572">
        <v>2</v>
      </c>
      <c r="M572">
        <v>7000</v>
      </c>
      <c r="N572">
        <v>0.2</v>
      </c>
      <c r="O572">
        <v>11200</v>
      </c>
      <c r="P572">
        <v>10400</v>
      </c>
      <c r="Q572">
        <v>800</v>
      </c>
      <c r="R572" t="s">
        <v>77</v>
      </c>
      <c r="S572" t="s">
        <v>10</v>
      </c>
      <c r="T572">
        <v>2024</v>
      </c>
      <c r="U572">
        <v>2</v>
      </c>
      <c r="V572" t="s">
        <v>3869</v>
      </c>
      <c r="W572" t="s">
        <v>18</v>
      </c>
      <c r="X572" t="s">
        <v>27</v>
      </c>
      <c r="Y572">
        <v>7.14</v>
      </c>
    </row>
    <row r="573" spans="1:25" x14ac:dyDescent="0.25">
      <c r="A573" t="s">
        <v>1272</v>
      </c>
      <c r="B573" s="19">
        <v>45408</v>
      </c>
      <c r="C573" t="s">
        <v>747</v>
      </c>
      <c r="D573" t="s">
        <v>748</v>
      </c>
      <c r="E573" t="s">
        <v>16</v>
      </c>
      <c r="F573">
        <v>54</v>
      </c>
      <c r="G573" t="s">
        <v>407</v>
      </c>
      <c r="H573" t="s">
        <v>285</v>
      </c>
      <c r="I573" t="s">
        <v>95</v>
      </c>
      <c r="J573" t="s">
        <v>96</v>
      </c>
      <c r="K573" t="s">
        <v>46</v>
      </c>
      <c r="L573">
        <v>2</v>
      </c>
      <c r="M573">
        <v>600</v>
      </c>
      <c r="N573">
        <v>0.15</v>
      </c>
      <c r="O573">
        <v>1020</v>
      </c>
      <c r="P573">
        <v>760</v>
      </c>
      <c r="Q573">
        <v>260</v>
      </c>
      <c r="R573" t="s">
        <v>26</v>
      </c>
      <c r="S573" t="s">
        <v>10</v>
      </c>
      <c r="T573">
        <v>2024</v>
      </c>
      <c r="U573">
        <v>4</v>
      </c>
      <c r="V573" t="s">
        <v>3871</v>
      </c>
      <c r="W573" t="s">
        <v>11</v>
      </c>
      <c r="X573" t="s">
        <v>27</v>
      </c>
      <c r="Y573">
        <v>25.49</v>
      </c>
    </row>
    <row r="574" spans="1:25" x14ac:dyDescent="0.25">
      <c r="A574" t="s">
        <v>1273</v>
      </c>
      <c r="B574" s="19">
        <v>45317</v>
      </c>
      <c r="C574" t="s">
        <v>1274</v>
      </c>
      <c r="D574" t="s">
        <v>1275</v>
      </c>
      <c r="E574" t="s">
        <v>16</v>
      </c>
      <c r="F574">
        <v>47</v>
      </c>
      <c r="G574" t="s">
        <v>407</v>
      </c>
      <c r="H574" t="s">
        <v>285</v>
      </c>
      <c r="I574" t="s">
        <v>105</v>
      </c>
      <c r="J574" t="s">
        <v>106</v>
      </c>
      <c r="K574" t="s">
        <v>76</v>
      </c>
      <c r="L574">
        <v>5</v>
      </c>
      <c r="M574">
        <v>450</v>
      </c>
      <c r="N574">
        <v>0.1</v>
      </c>
      <c r="O574">
        <v>2025</v>
      </c>
      <c r="P574">
        <v>1650</v>
      </c>
      <c r="Q574">
        <v>375</v>
      </c>
      <c r="R574" t="s">
        <v>77</v>
      </c>
      <c r="S574" t="s">
        <v>10</v>
      </c>
      <c r="T574">
        <v>2024</v>
      </c>
      <c r="U574">
        <v>1</v>
      </c>
      <c r="V574" t="s">
        <v>3875</v>
      </c>
      <c r="W574" t="s">
        <v>18</v>
      </c>
      <c r="X574" t="s">
        <v>19</v>
      </c>
      <c r="Y574">
        <v>18.52</v>
      </c>
    </row>
    <row r="575" spans="1:25" x14ac:dyDescent="0.25">
      <c r="A575" t="s">
        <v>1276</v>
      </c>
      <c r="B575" s="19">
        <v>45812</v>
      </c>
      <c r="C575" t="s">
        <v>1045</v>
      </c>
      <c r="D575" t="s">
        <v>803</v>
      </c>
      <c r="E575" t="s">
        <v>16</v>
      </c>
      <c r="F575">
        <v>54</v>
      </c>
      <c r="G575" t="s">
        <v>275</v>
      </c>
      <c r="H575" t="s">
        <v>276</v>
      </c>
      <c r="I575" t="s">
        <v>74</v>
      </c>
      <c r="J575" t="s">
        <v>75</v>
      </c>
      <c r="K575" t="s">
        <v>76</v>
      </c>
      <c r="L575">
        <v>4</v>
      </c>
      <c r="M575">
        <v>550</v>
      </c>
      <c r="N575">
        <v>0.05</v>
      </c>
      <c r="O575">
        <v>2090</v>
      </c>
      <c r="P575">
        <v>1800</v>
      </c>
      <c r="Q575">
        <v>290</v>
      </c>
      <c r="R575" t="s">
        <v>17</v>
      </c>
      <c r="S575" t="s">
        <v>10</v>
      </c>
      <c r="T575">
        <v>2025</v>
      </c>
      <c r="U575">
        <v>6</v>
      </c>
      <c r="V575" t="s">
        <v>3868</v>
      </c>
      <c r="W575" t="s">
        <v>11</v>
      </c>
      <c r="X575" t="s">
        <v>27</v>
      </c>
      <c r="Y575">
        <v>13.88</v>
      </c>
    </row>
    <row r="576" spans="1:25" x14ac:dyDescent="0.25">
      <c r="A576" t="s">
        <v>1277</v>
      </c>
      <c r="B576" s="19">
        <v>45959</v>
      </c>
      <c r="C576" t="s">
        <v>1278</v>
      </c>
      <c r="D576" t="s">
        <v>1279</v>
      </c>
      <c r="E576" t="s">
        <v>16</v>
      </c>
      <c r="F576">
        <v>27</v>
      </c>
      <c r="G576" t="s">
        <v>275</v>
      </c>
      <c r="H576" t="s">
        <v>276</v>
      </c>
      <c r="I576" t="s">
        <v>186</v>
      </c>
      <c r="J576" t="s">
        <v>187</v>
      </c>
      <c r="K576" t="s">
        <v>91</v>
      </c>
      <c r="L576">
        <v>2</v>
      </c>
      <c r="M576">
        <v>12000</v>
      </c>
      <c r="N576">
        <v>0.05</v>
      </c>
      <c r="O576">
        <v>22800</v>
      </c>
      <c r="P576">
        <v>18000</v>
      </c>
      <c r="Q576">
        <v>4800</v>
      </c>
      <c r="R576" t="s">
        <v>26</v>
      </c>
      <c r="S576" t="s">
        <v>10</v>
      </c>
      <c r="T576">
        <v>2025</v>
      </c>
      <c r="U576">
        <v>10</v>
      </c>
      <c r="V576" t="s">
        <v>3870</v>
      </c>
      <c r="W576" t="s">
        <v>40</v>
      </c>
      <c r="X576" t="s">
        <v>12</v>
      </c>
      <c r="Y576">
        <v>21.05</v>
      </c>
    </row>
    <row r="577" spans="1:25" x14ac:dyDescent="0.25">
      <c r="A577" t="s">
        <v>1280</v>
      </c>
      <c r="B577" s="19">
        <v>45390</v>
      </c>
      <c r="C577" t="s">
        <v>799</v>
      </c>
      <c r="D577" t="s">
        <v>43</v>
      </c>
      <c r="E577" t="s">
        <v>3</v>
      </c>
      <c r="F577">
        <v>28</v>
      </c>
      <c r="G577" t="s">
        <v>317</v>
      </c>
      <c r="H577" t="s">
        <v>5</v>
      </c>
      <c r="I577" t="s">
        <v>305</v>
      </c>
      <c r="J577" t="s">
        <v>306</v>
      </c>
      <c r="K577" t="s">
        <v>91</v>
      </c>
      <c r="L577">
        <v>2</v>
      </c>
      <c r="M577">
        <v>8500</v>
      </c>
      <c r="N577">
        <v>0.05</v>
      </c>
      <c r="O577">
        <v>16150</v>
      </c>
      <c r="P577">
        <v>13000</v>
      </c>
      <c r="Q577">
        <v>3150</v>
      </c>
      <c r="R577" t="s">
        <v>98</v>
      </c>
      <c r="S577" t="s">
        <v>10</v>
      </c>
      <c r="T577">
        <v>2024</v>
      </c>
      <c r="U577">
        <v>4</v>
      </c>
      <c r="V577" t="s">
        <v>3871</v>
      </c>
      <c r="W577" t="s">
        <v>11</v>
      </c>
      <c r="X577" t="s">
        <v>27</v>
      </c>
      <c r="Y577">
        <v>19.5</v>
      </c>
    </row>
    <row r="578" spans="1:25" x14ac:dyDescent="0.25">
      <c r="A578" t="s">
        <v>1281</v>
      </c>
      <c r="B578" s="19">
        <v>45838</v>
      </c>
      <c r="C578" t="s">
        <v>328</v>
      </c>
      <c r="D578" t="s">
        <v>329</v>
      </c>
      <c r="E578" t="s">
        <v>3</v>
      </c>
      <c r="F578">
        <v>36</v>
      </c>
      <c r="G578" t="s">
        <v>312</v>
      </c>
      <c r="H578" t="s">
        <v>276</v>
      </c>
      <c r="I578" t="s">
        <v>23</v>
      </c>
      <c r="J578" t="s">
        <v>24</v>
      </c>
      <c r="K578" t="s">
        <v>25</v>
      </c>
      <c r="L578">
        <v>2</v>
      </c>
      <c r="M578">
        <v>55000</v>
      </c>
      <c r="N578">
        <v>0.1</v>
      </c>
      <c r="O578">
        <v>99000</v>
      </c>
      <c r="P578">
        <v>80000</v>
      </c>
      <c r="Q578">
        <v>19000</v>
      </c>
      <c r="R578" t="s">
        <v>17</v>
      </c>
      <c r="S578" t="s">
        <v>10</v>
      </c>
      <c r="T578">
        <v>2025</v>
      </c>
      <c r="U578">
        <v>6</v>
      </c>
      <c r="V578" t="s">
        <v>3868</v>
      </c>
      <c r="W578" t="s">
        <v>11</v>
      </c>
      <c r="X578" t="s">
        <v>12</v>
      </c>
      <c r="Y578">
        <v>19.190000000000001</v>
      </c>
    </row>
    <row r="579" spans="1:25" x14ac:dyDescent="0.25">
      <c r="A579" t="s">
        <v>1282</v>
      </c>
      <c r="B579" s="19">
        <v>45936</v>
      </c>
      <c r="C579" t="s">
        <v>757</v>
      </c>
      <c r="D579" t="s">
        <v>471</v>
      </c>
      <c r="E579" t="s">
        <v>3</v>
      </c>
      <c r="F579">
        <v>38</v>
      </c>
      <c r="G579" t="s">
        <v>290</v>
      </c>
      <c r="H579" t="s">
        <v>276</v>
      </c>
      <c r="I579" t="s">
        <v>186</v>
      </c>
      <c r="J579" t="s">
        <v>187</v>
      </c>
      <c r="K579" t="s">
        <v>91</v>
      </c>
      <c r="L579">
        <v>1</v>
      </c>
      <c r="M579">
        <v>12000</v>
      </c>
      <c r="N579">
        <v>0.1</v>
      </c>
      <c r="O579">
        <v>10800</v>
      </c>
      <c r="P579">
        <v>9000</v>
      </c>
      <c r="Q579">
        <v>1800</v>
      </c>
      <c r="R579" t="s">
        <v>77</v>
      </c>
      <c r="S579" t="s">
        <v>10</v>
      </c>
      <c r="T579">
        <v>2025</v>
      </c>
      <c r="U579">
        <v>10</v>
      </c>
      <c r="V579" t="s">
        <v>3870</v>
      </c>
      <c r="W579" t="s">
        <v>40</v>
      </c>
      <c r="X579" t="s">
        <v>19</v>
      </c>
      <c r="Y579">
        <v>16.670000000000002</v>
      </c>
    </row>
    <row r="580" spans="1:25" x14ac:dyDescent="0.25">
      <c r="A580" t="s">
        <v>1283</v>
      </c>
      <c r="B580" s="19">
        <v>45398</v>
      </c>
      <c r="C580" t="s">
        <v>1284</v>
      </c>
      <c r="D580" t="s">
        <v>420</v>
      </c>
      <c r="E580" t="s">
        <v>3</v>
      </c>
      <c r="F580">
        <v>32</v>
      </c>
      <c r="G580" t="s">
        <v>290</v>
      </c>
      <c r="H580" t="s">
        <v>276</v>
      </c>
      <c r="I580" t="s">
        <v>186</v>
      </c>
      <c r="J580" t="s">
        <v>187</v>
      </c>
      <c r="K580" t="s">
        <v>91</v>
      </c>
      <c r="L580">
        <v>1</v>
      </c>
      <c r="M580">
        <v>12000</v>
      </c>
      <c r="N580">
        <v>0.15</v>
      </c>
      <c r="O580">
        <v>10200</v>
      </c>
      <c r="P580">
        <v>9000</v>
      </c>
      <c r="Q580">
        <v>1200</v>
      </c>
      <c r="R580" t="s">
        <v>17</v>
      </c>
      <c r="S580" t="s">
        <v>10</v>
      </c>
      <c r="T580">
        <v>2024</v>
      </c>
      <c r="U580">
        <v>4</v>
      </c>
      <c r="V580" t="s">
        <v>3871</v>
      </c>
      <c r="W580" t="s">
        <v>11</v>
      </c>
      <c r="X580" t="s">
        <v>27</v>
      </c>
      <c r="Y580">
        <v>11.76</v>
      </c>
    </row>
    <row r="581" spans="1:25" x14ac:dyDescent="0.25">
      <c r="A581" t="s">
        <v>1285</v>
      </c>
      <c r="B581" s="19">
        <v>45737</v>
      </c>
      <c r="C581" t="s">
        <v>1286</v>
      </c>
      <c r="D581" t="s">
        <v>30</v>
      </c>
      <c r="E581" t="s">
        <v>3</v>
      </c>
      <c r="F581">
        <v>20</v>
      </c>
      <c r="G581" t="s">
        <v>275</v>
      </c>
      <c r="H581" t="s">
        <v>276</v>
      </c>
      <c r="I581" t="s">
        <v>51</v>
      </c>
      <c r="J581" t="s">
        <v>52</v>
      </c>
      <c r="K581" t="s">
        <v>8</v>
      </c>
      <c r="L581">
        <v>1</v>
      </c>
      <c r="M581">
        <v>4500</v>
      </c>
      <c r="N581">
        <v>0.15</v>
      </c>
      <c r="O581">
        <v>3825</v>
      </c>
      <c r="P581">
        <v>3200</v>
      </c>
      <c r="Q581">
        <v>625</v>
      </c>
      <c r="R581" t="s">
        <v>77</v>
      </c>
      <c r="S581" t="s">
        <v>10</v>
      </c>
      <c r="T581">
        <v>2025</v>
      </c>
      <c r="U581">
        <v>3</v>
      </c>
      <c r="V581" t="s">
        <v>3864</v>
      </c>
      <c r="W581" t="s">
        <v>18</v>
      </c>
      <c r="X581" t="s">
        <v>27</v>
      </c>
      <c r="Y581">
        <v>16.34</v>
      </c>
    </row>
    <row r="582" spans="1:25" x14ac:dyDescent="0.25">
      <c r="A582" t="s">
        <v>1287</v>
      </c>
      <c r="B582" s="19">
        <v>45994</v>
      </c>
      <c r="C582" t="s">
        <v>500</v>
      </c>
      <c r="D582" t="s">
        <v>501</v>
      </c>
      <c r="E582" t="s">
        <v>16</v>
      </c>
      <c r="F582">
        <v>22</v>
      </c>
      <c r="G582" t="s">
        <v>339</v>
      </c>
      <c r="H582" t="s">
        <v>285</v>
      </c>
      <c r="I582" t="s">
        <v>176</v>
      </c>
      <c r="J582" t="s">
        <v>177</v>
      </c>
      <c r="K582" t="s">
        <v>25</v>
      </c>
      <c r="L582">
        <v>1</v>
      </c>
      <c r="M582">
        <v>22000</v>
      </c>
      <c r="N582">
        <v>0.1</v>
      </c>
      <c r="O582">
        <v>19800</v>
      </c>
      <c r="P582">
        <v>16500</v>
      </c>
      <c r="Q582">
        <v>3300</v>
      </c>
      <c r="R582" t="s">
        <v>26</v>
      </c>
      <c r="S582" t="s">
        <v>10</v>
      </c>
      <c r="T582">
        <v>2025</v>
      </c>
      <c r="U582">
        <v>12</v>
      </c>
      <c r="V582" t="s">
        <v>3872</v>
      </c>
      <c r="W582" t="s">
        <v>40</v>
      </c>
      <c r="X582" t="s">
        <v>27</v>
      </c>
      <c r="Y582">
        <v>16.670000000000002</v>
      </c>
    </row>
    <row r="583" spans="1:25" x14ac:dyDescent="0.25">
      <c r="A583" t="s">
        <v>1288</v>
      </c>
      <c r="B583" s="19">
        <v>45330</v>
      </c>
      <c r="C583" t="s">
        <v>150</v>
      </c>
      <c r="D583" t="s">
        <v>151</v>
      </c>
      <c r="E583" t="s">
        <v>3</v>
      </c>
      <c r="F583">
        <v>43</v>
      </c>
      <c r="G583" t="s">
        <v>4</v>
      </c>
      <c r="H583" t="s">
        <v>5</v>
      </c>
      <c r="I583" t="s">
        <v>65</v>
      </c>
      <c r="J583" t="s">
        <v>66</v>
      </c>
      <c r="K583" t="s">
        <v>25</v>
      </c>
      <c r="L583">
        <v>1</v>
      </c>
      <c r="M583">
        <v>2500</v>
      </c>
      <c r="N583">
        <v>0.15</v>
      </c>
      <c r="O583">
        <v>2125</v>
      </c>
      <c r="P583">
        <v>1600</v>
      </c>
      <c r="Q583">
        <v>525</v>
      </c>
      <c r="R583" t="s">
        <v>26</v>
      </c>
      <c r="S583" t="s">
        <v>10</v>
      </c>
      <c r="T583">
        <v>2024</v>
      </c>
      <c r="U583">
        <v>2</v>
      </c>
      <c r="V583" t="s">
        <v>3869</v>
      </c>
      <c r="W583" t="s">
        <v>18</v>
      </c>
      <c r="X583" t="s">
        <v>27</v>
      </c>
      <c r="Y583">
        <v>24.71</v>
      </c>
    </row>
    <row r="584" spans="1:25" x14ac:dyDescent="0.25">
      <c r="A584" t="s">
        <v>1289</v>
      </c>
      <c r="B584" s="19">
        <v>45549</v>
      </c>
      <c r="C584" t="s">
        <v>705</v>
      </c>
      <c r="D584" t="s">
        <v>642</v>
      </c>
      <c r="E584" t="s">
        <v>16</v>
      </c>
      <c r="F584">
        <v>27</v>
      </c>
      <c r="G584" t="s">
        <v>280</v>
      </c>
      <c r="H584" t="s">
        <v>270</v>
      </c>
      <c r="I584" t="s">
        <v>127</v>
      </c>
      <c r="J584" t="s">
        <v>128</v>
      </c>
      <c r="K584" t="s">
        <v>58</v>
      </c>
      <c r="L584">
        <v>1</v>
      </c>
      <c r="M584">
        <v>3000</v>
      </c>
      <c r="N584">
        <v>0.05</v>
      </c>
      <c r="O584">
        <v>2850</v>
      </c>
      <c r="P584">
        <v>2100</v>
      </c>
      <c r="Q584">
        <v>750</v>
      </c>
      <c r="R584" t="s">
        <v>26</v>
      </c>
      <c r="S584" t="s">
        <v>10</v>
      </c>
      <c r="T584">
        <v>2024</v>
      </c>
      <c r="U584">
        <v>9</v>
      </c>
      <c r="V584" t="s">
        <v>3873</v>
      </c>
      <c r="W584" t="s">
        <v>33</v>
      </c>
      <c r="X584" t="s">
        <v>27</v>
      </c>
      <c r="Y584">
        <v>26.32</v>
      </c>
    </row>
    <row r="585" spans="1:25" x14ac:dyDescent="0.25">
      <c r="A585" t="s">
        <v>1290</v>
      </c>
      <c r="B585" s="19">
        <v>45556</v>
      </c>
      <c r="C585" t="s">
        <v>699</v>
      </c>
      <c r="D585" t="s">
        <v>700</v>
      </c>
      <c r="E585" t="s">
        <v>3</v>
      </c>
      <c r="F585">
        <v>45</v>
      </c>
      <c r="G585" t="s">
        <v>295</v>
      </c>
      <c r="H585" t="s">
        <v>270</v>
      </c>
      <c r="I585" t="s">
        <v>44</v>
      </c>
      <c r="J585" t="s">
        <v>45</v>
      </c>
      <c r="K585" t="s">
        <v>46</v>
      </c>
      <c r="L585">
        <v>4</v>
      </c>
      <c r="M585">
        <v>2500</v>
      </c>
      <c r="N585">
        <v>0</v>
      </c>
      <c r="O585">
        <v>10000</v>
      </c>
      <c r="P585">
        <v>6000</v>
      </c>
      <c r="Q585">
        <v>4000</v>
      </c>
      <c r="R585" t="s">
        <v>26</v>
      </c>
      <c r="S585" t="s">
        <v>10</v>
      </c>
      <c r="T585">
        <v>2024</v>
      </c>
      <c r="U585">
        <v>9</v>
      </c>
      <c r="V585" t="s">
        <v>3873</v>
      </c>
      <c r="W585" t="s">
        <v>33</v>
      </c>
      <c r="X585" t="s">
        <v>12</v>
      </c>
      <c r="Y585">
        <v>40</v>
      </c>
    </row>
    <row r="586" spans="1:25" x14ac:dyDescent="0.25">
      <c r="A586" t="s">
        <v>1291</v>
      </c>
      <c r="B586" s="19">
        <v>45735</v>
      </c>
      <c r="C586" t="s">
        <v>838</v>
      </c>
      <c r="D586" t="s">
        <v>796</v>
      </c>
      <c r="E586" t="s">
        <v>16</v>
      </c>
      <c r="F586">
        <v>26</v>
      </c>
      <c r="G586" t="s">
        <v>312</v>
      </c>
      <c r="H586" t="s">
        <v>276</v>
      </c>
      <c r="I586" t="s">
        <v>68</v>
      </c>
      <c r="J586" t="s">
        <v>69</v>
      </c>
      <c r="K586" t="s">
        <v>39</v>
      </c>
      <c r="L586">
        <v>1</v>
      </c>
      <c r="M586">
        <v>3500</v>
      </c>
      <c r="N586">
        <v>0.05</v>
      </c>
      <c r="O586">
        <v>3325</v>
      </c>
      <c r="P586">
        <v>2300</v>
      </c>
      <c r="Q586">
        <v>1025</v>
      </c>
      <c r="R586" t="s">
        <v>26</v>
      </c>
      <c r="S586" t="s">
        <v>10</v>
      </c>
      <c r="T586">
        <v>2025</v>
      </c>
      <c r="U586">
        <v>3</v>
      </c>
      <c r="V586" t="s">
        <v>3864</v>
      </c>
      <c r="W586" t="s">
        <v>18</v>
      </c>
      <c r="X586" t="s">
        <v>12</v>
      </c>
      <c r="Y586">
        <v>30.83</v>
      </c>
    </row>
    <row r="587" spans="1:25" x14ac:dyDescent="0.25">
      <c r="A587" t="s">
        <v>1292</v>
      </c>
      <c r="B587" s="19">
        <v>45839</v>
      </c>
      <c r="C587" t="s">
        <v>1293</v>
      </c>
      <c r="D587" t="s">
        <v>1294</v>
      </c>
      <c r="E587" t="s">
        <v>16</v>
      </c>
      <c r="F587">
        <v>29</v>
      </c>
      <c r="G587" t="s">
        <v>280</v>
      </c>
      <c r="H587" t="s">
        <v>270</v>
      </c>
      <c r="I587" t="s">
        <v>23</v>
      </c>
      <c r="J587" t="s">
        <v>24</v>
      </c>
      <c r="K587" t="s">
        <v>25</v>
      </c>
      <c r="L587">
        <v>3</v>
      </c>
      <c r="M587">
        <v>55000</v>
      </c>
      <c r="N587">
        <v>0.25</v>
      </c>
      <c r="O587">
        <v>123750</v>
      </c>
      <c r="P587">
        <v>120000</v>
      </c>
      <c r="Q587">
        <v>3750</v>
      </c>
      <c r="R587" t="s">
        <v>17</v>
      </c>
      <c r="S587" t="s">
        <v>10</v>
      </c>
      <c r="T587">
        <v>2025</v>
      </c>
      <c r="U587">
        <v>7</v>
      </c>
      <c r="V587" t="s">
        <v>3866</v>
      </c>
      <c r="W587" t="s">
        <v>33</v>
      </c>
      <c r="X587" t="s">
        <v>27</v>
      </c>
      <c r="Y587">
        <v>3.03</v>
      </c>
    </row>
    <row r="588" spans="1:25" x14ac:dyDescent="0.25">
      <c r="A588" t="s">
        <v>1295</v>
      </c>
      <c r="B588" s="19">
        <v>45891</v>
      </c>
      <c r="C588" t="s">
        <v>1080</v>
      </c>
      <c r="D588" t="s">
        <v>369</v>
      </c>
      <c r="E588" t="s">
        <v>16</v>
      </c>
      <c r="F588">
        <v>32</v>
      </c>
      <c r="G588" t="s">
        <v>290</v>
      </c>
      <c r="H588" t="s">
        <v>276</v>
      </c>
      <c r="I588" t="s">
        <v>102</v>
      </c>
      <c r="J588" t="s">
        <v>103</v>
      </c>
      <c r="K588" t="s">
        <v>25</v>
      </c>
      <c r="L588">
        <v>1</v>
      </c>
      <c r="M588">
        <v>28000</v>
      </c>
      <c r="N588">
        <v>0.15</v>
      </c>
      <c r="O588">
        <v>23800</v>
      </c>
      <c r="P588">
        <v>21000</v>
      </c>
      <c r="Q588">
        <v>2800</v>
      </c>
      <c r="R588" t="s">
        <v>9</v>
      </c>
      <c r="S588" t="s">
        <v>10</v>
      </c>
      <c r="T588">
        <v>2025</v>
      </c>
      <c r="U588">
        <v>8</v>
      </c>
      <c r="V588" t="s">
        <v>3867</v>
      </c>
      <c r="W588" t="s">
        <v>33</v>
      </c>
      <c r="X588" t="s">
        <v>27</v>
      </c>
      <c r="Y588">
        <v>11.76</v>
      </c>
    </row>
    <row r="589" spans="1:25" x14ac:dyDescent="0.25">
      <c r="A589" t="s">
        <v>1296</v>
      </c>
      <c r="B589" s="19">
        <v>45806</v>
      </c>
      <c r="C589" t="s">
        <v>1297</v>
      </c>
      <c r="D589" t="s">
        <v>1298</v>
      </c>
      <c r="E589" t="s">
        <v>3</v>
      </c>
      <c r="F589">
        <v>32</v>
      </c>
      <c r="G589" t="s">
        <v>263</v>
      </c>
      <c r="H589" t="s">
        <v>5</v>
      </c>
      <c r="I589" t="s">
        <v>31</v>
      </c>
      <c r="J589" t="s">
        <v>32</v>
      </c>
      <c r="K589" t="s">
        <v>25</v>
      </c>
      <c r="L589">
        <v>2</v>
      </c>
      <c r="M589">
        <v>5000</v>
      </c>
      <c r="N589">
        <v>0.1</v>
      </c>
      <c r="O589">
        <v>9000</v>
      </c>
      <c r="P589">
        <v>7000</v>
      </c>
      <c r="Q589">
        <v>2000</v>
      </c>
      <c r="R589" t="s">
        <v>26</v>
      </c>
      <c r="S589" t="s">
        <v>10</v>
      </c>
      <c r="T589">
        <v>2025</v>
      </c>
      <c r="U589">
        <v>5</v>
      </c>
      <c r="V589" t="s">
        <v>3865</v>
      </c>
      <c r="W589" t="s">
        <v>11</v>
      </c>
      <c r="X589" t="s">
        <v>19</v>
      </c>
      <c r="Y589">
        <v>22.22</v>
      </c>
    </row>
    <row r="590" spans="1:25" x14ac:dyDescent="0.25">
      <c r="A590" t="s">
        <v>1299</v>
      </c>
      <c r="B590" s="19">
        <v>45913</v>
      </c>
      <c r="C590" t="s">
        <v>888</v>
      </c>
      <c r="D590" t="s">
        <v>889</v>
      </c>
      <c r="E590" t="s">
        <v>16</v>
      </c>
      <c r="F590">
        <v>31</v>
      </c>
      <c r="G590" t="s">
        <v>284</v>
      </c>
      <c r="H590" t="s">
        <v>285</v>
      </c>
      <c r="I590" t="s">
        <v>65</v>
      </c>
      <c r="J590" t="s">
        <v>66</v>
      </c>
      <c r="K590" t="s">
        <v>25</v>
      </c>
      <c r="L590">
        <v>1</v>
      </c>
      <c r="M590">
        <v>2500</v>
      </c>
      <c r="N590">
        <v>0.05</v>
      </c>
      <c r="O590">
        <v>0</v>
      </c>
      <c r="P590">
        <v>1600</v>
      </c>
      <c r="Q590">
        <v>0</v>
      </c>
      <c r="R590" t="s">
        <v>26</v>
      </c>
      <c r="S590" t="s">
        <v>291</v>
      </c>
      <c r="T590">
        <v>2025</v>
      </c>
      <c r="U590">
        <v>9</v>
      </c>
      <c r="V590" t="s">
        <v>3873</v>
      </c>
      <c r="W590" t="s">
        <v>33</v>
      </c>
      <c r="X590" t="s">
        <v>19</v>
      </c>
      <c r="Y590">
        <v>0</v>
      </c>
    </row>
    <row r="591" spans="1:25" x14ac:dyDescent="0.25">
      <c r="A591" t="s">
        <v>1300</v>
      </c>
      <c r="B591" s="19">
        <v>45682</v>
      </c>
      <c r="C591" t="s">
        <v>699</v>
      </c>
      <c r="D591" t="s">
        <v>700</v>
      </c>
      <c r="E591" t="s">
        <v>3</v>
      </c>
      <c r="F591">
        <v>45</v>
      </c>
      <c r="G591" t="s">
        <v>295</v>
      </c>
      <c r="H591" t="s">
        <v>270</v>
      </c>
      <c r="I591" t="s">
        <v>95</v>
      </c>
      <c r="J591" t="s">
        <v>96</v>
      </c>
      <c r="K591" t="s">
        <v>46</v>
      </c>
      <c r="L591">
        <v>1</v>
      </c>
      <c r="M591">
        <v>600</v>
      </c>
      <c r="N591">
        <v>0.1</v>
      </c>
      <c r="O591">
        <v>540</v>
      </c>
      <c r="P591">
        <v>380</v>
      </c>
      <c r="Q591">
        <v>160</v>
      </c>
      <c r="R591" t="s">
        <v>77</v>
      </c>
      <c r="S591" t="s">
        <v>10</v>
      </c>
      <c r="T591">
        <v>2025</v>
      </c>
      <c r="U591">
        <v>1</v>
      </c>
      <c r="V591" t="s">
        <v>3875</v>
      </c>
      <c r="W591" t="s">
        <v>18</v>
      </c>
      <c r="X591" t="s">
        <v>12</v>
      </c>
      <c r="Y591">
        <v>29.63</v>
      </c>
    </row>
    <row r="592" spans="1:25" x14ac:dyDescent="0.25">
      <c r="A592" t="s">
        <v>1301</v>
      </c>
      <c r="B592" s="19">
        <v>45452</v>
      </c>
      <c r="C592" t="s">
        <v>386</v>
      </c>
      <c r="D592" t="s">
        <v>362</v>
      </c>
      <c r="E592" t="s">
        <v>3</v>
      </c>
      <c r="F592">
        <v>54</v>
      </c>
      <c r="G592" t="s">
        <v>312</v>
      </c>
      <c r="H592" t="s">
        <v>276</v>
      </c>
      <c r="I592" t="s">
        <v>127</v>
      </c>
      <c r="J592" t="s">
        <v>128</v>
      </c>
      <c r="K592" t="s">
        <v>58</v>
      </c>
      <c r="L592">
        <v>1</v>
      </c>
      <c r="M592">
        <v>3000</v>
      </c>
      <c r="N592">
        <v>0</v>
      </c>
      <c r="O592">
        <v>3000</v>
      </c>
      <c r="P592">
        <v>2100</v>
      </c>
      <c r="Q592">
        <v>900</v>
      </c>
      <c r="R592" t="s">
        <v>26</v>
      </c>
      <c r="S592" t="s">
        <v>10</v>
      </c>
      <c r="T592">
        <v>2024</v>
      </c>
      <c r="U592">
        <v>6</v>
      </c>
      <c r="V592" t="s">
        <v>3868</v>
      </c>
      <c r="W592" t="s">
        <v>11</v>
      </c>
      <c r="X592" t="s">
        <v>19</v>
      </c>
      <c r="Y592">
        <v>30</v>
      </c>
    </row>
    <row r="593" spans="1:25" x14ac:dyDescent="0.25">
      <c r="A593" t="s">
        <v>1302</v>
      </c>
      <c r="B593" s="19">
        <v>45850</v>
      </c>
      <c r="C593" t="s">
        <v>983</v>
      </c>
      <c r="D593" t="s">
        <v>583</v>
      </c>
      <c r="E593" t="s">
        <v>16</v>
      </c>
      <c r="F593">
        <v>28</v>
      </c>
      <c r="G593" t="s">
        <v>290</v>
      </c>
      <c r="H593" t="s">
        <v>276</v>
      </c>
      <c r="I593" t="s">
        <v>344</v>
      </c>
      <c r="J593" t="s">
        <v>345</v>
      </c>
      <c r="K593" t="s">
        <v>39</v>
      </c>
      <c r="L593">
        <v>3</v>
      </c>
      <c r="M593">
        <v>2200</v>
      </c>
      <c r="N593">
        <v>0.05</v>
      </c>
      <c r="O593">
        <v>6270</v>
      </c>
      <c r="P593">
        <v>4200</v>
      </c>
      <c r="Q593">
        <v>2070</v>
      </c>
      <c r="R593" t="s">
        <v>98</v>
      </c>
      <c r="S593" t="s">
        <v>10</v>
      </c>
      <c r="T593">
        <v>2025</v>
      </c>
      <c r="U593">
        <v>7</v>
      </c>
      <c r="V593" t="s">
        <v>3866</v>
      </c>
      <c r="W593" t="s">
        <v>33</v>
      </c>
      <c r="X593" t="s">
        <v>27</v>
      </c>
      <c r="Y593">
        <v>33.01</v>
      </c>
    </row>
    <row r="594" spans="1:25" x14ac:dyDescent="0.25">
      <c r="A594" t="s">
        <v>1303</v>
      </c>
      <c r="B594" s="19">
        <v>45985</v>
      </c>
      <c r="C594" t="s">
        <v>1037</v>
      </c>
      <c r="D594" t="s">
        <v>1038</v>
      </c>
      <c r="E594" t="s">
        <v>3</v>
      </c>
      <c r="F594">
        <v>22</v>
      </c>
      <c r="G594" t="s">
        <v>290</v>
      </c>
      <c r="H594" t="s">
        <v>276</v>
      </c>
      <c r="I594" t="s">
        <v>51</v>
      </c>
      <c r="J594" t="s">
        <v>52</v>
      </c>
      <c r="K594" t="s">
        <v>8</v>
      </c>
      <c r="L594">
        <v>2</v>
      </c>
      <c r="M594">
        <v>4500</v>
      </c>
      <c r="N594">
        <v>0.05</v>
      </c>
      <c r="O594">
        <v>0</v>
      </c>
      <c r="P594">
        <v>6400</v>
      </c>
      <c r="Q594">
        <v>0</v>
      </c>
      <c r="R594" t="s">
        <v>26</v>
      </c>
      <c r="S594" t="s">
        <v>291</v>
      </c>
      <c r="T594">
        <v>2025</v>
      </c>
      <c r="U594">
        <v>11</v>
      </c>
      <c r="V594" t="s">
        <v>3874</v>
      </c>
      <c r="W594" t="s">
        <v>40</v>
      </c>
      <c r="X594" t="s">
        <v>12</v>
      </c>
      <c r="Y594">
        <v>0</v>
      </c>
    </row>
    <row r="595" spans="1:25" x14ac:dyDescent="0.25">
      <c r="A595" t="s">
        <v>1304</v>
      </c>
      <c r="B595" s="19">
        <v>45858</v>
      </c>
      <c r="C595" t="s">
        <v>614</v>
      </c>
      <c r="D595" t="s">
        <v>615</v>
      </c>
      <c r="E595" t="s">
        <v>16</v>
      </c>
      <c r="F595">
        <v>55</v>
      </c>
      <c r="G595" t="s">
        <v>263</v>
      </c>
      <c r="H595" t="s">
        <v>5</v>
      </c>
      <c r="I595" t="s">
        <v>127</v>
      </c>
      <c r="J595" t="s">
        <v>128</v>
      </c>
      <c r="K595" t="s">
        <v>58</v>
      </c>
      <c r="L595">
        <v>1</v>
      </c>
      <c r="M595">
        <v>3000</v>
      </c>
      <c r="N595">
        <v>0.1</v>
      </c>
      <c r="O595">
        <v>2700</v>
      </c>
      <c r="P595">
        <v>2100</v>
      </c>
      <c r="Q595">
        <v>600</v>
      </c>
      <c r="R595" t="s">
        <v>26</v>
      </c>
      <c r="S595" t="s">
        <v>10</v>
      </c>
      <c r="T595">
        <v>2025</v>
      </c>
      <c r="U595">
        <v>7</v>
      </c>
      <c r="V595" t="s">
        <v>3866</v>
      </c>
      <c r="W595" t="s">
        <v>33</v>
      </c>
      <c r="X595" t="s">
        <v>12</v>
      </c>
      <c r="Y595">
        <v>22.22</v>
      </c>
    </row>
    <row r="596" spans="1:25" x14ac:dyDescent="0.25">
      <c r="A596" t="s">
        <v>1305</v>
      </c>
      <c r="B596" s="19">
        <v>45878</v>
      </c>
      <c r="C596" t="s">
        <v>1008</v>
      </c>
      <c r="D596" t="s">
        <v>1009</v>
      </c>
      <c r="E596" t="s">
        <v>16</v>
      </c>
      <c r="F596">
        <v>28</v>
      </c>
      <c r="G596" t="s">
        <v>317</v>
      </c>
      <c r="H596" t="s">
        <v>5</v>
      </c>
      <c r="I596" t="s">
        <v>56</v>
      </c>
      <c r="J596" t="s">
        <v>57</v>
      </c>
      <c r="K596" t="s">
        <v>58</v>
      </c>
      <c r="L596">
        <v>1</v>
      </c>
      <c r="M596">
        <v>1200</v>
      </c>
      <c r="N596">
        <v>0.15</v>
      </c>
      <c r="O596">
        <v>1020</v>
      </c>
      <c r="P596">
        <v>800</v>
      </c>
      <c r="Q596">
        <v>220</v>
      </c>
      <c r="R596" t="s">
        <v>26</v>
      </c>
      <c r="S596" t="s">
        <v>10</v>
      </c>
      <c r="T596">
        <v>2025</v>
      </c>
      <c r="U596">
        <v>8</v>
      </c>
      <c r="V596" t="s">
        <v>3867</v>
      </c>
      <c r="W596" t="s">
        <v>33</v>
      </c>
      <c r="X596" t="s">
        <v>12</v>
      </c>
      <c r="Y596">
        <v>21.57</v>
      </c>
    </row>
    <row r="597" spans="1:25" x14ac:dyDescent="0.25">
      <c r="A597" t="s">
        <v>1306</v>
      </c>
      <c r="B597" s="19">
        <v>45379</v>
      </c>
      <c r="C597" t="s">
        <v>160</v>
      </c>
      <c r="D597" t="s">
        <v>161</v>
      </c>
      <c r="E597" t="s">
        <v>16</v>
      </c>
      <c r="F597">
        <v>60</v>
      </c>
      <c r="G597" t="s">
        <v>4</v>
      </c>
      <c r="H597" t="s">
        <v>5</v>
      </c>
      <c r="I597" t="s">
        <v>344</v>
      </c>
      <c r="J597" t="s">
        <v>345</v>
      </c>
      <c r="K597" t="s">
        <v>39</v>
      </c>
      <c r="L597">
        <v>3</v>
      </c>
      <c r="M597">
        <v>2200</v>
      </c>
      <c r="N597">
        <v>0.05</v>
      </c>
      <c r="O597">
        <v>6270</v>
      </c>
      <c r="P597">
        <v>4200</v>
      </c>
      <c r="Q597">
        <v>2070</v>
      </c>
      <c r="R597" t="s">
        <v>26</v>
      </c>
      <c r="S597" t="s">
        <v>10</v>
      </c>
      <c r="T597">
        <v>2024</v>
      </c>
      <c r="U597">
        <v>3</v>
      </c>
      <c r="V597" t="s">
        <v>3864</v>
      </c>
      <c r="W597" t="s">
        <v>18</v>
      </c>
      <c r="X597" t="s">
        <v>19</v>
      </c>
      <c r="Y597">
        <v>33.01</v>
      </c>
    </row>
    <row r="598" spans="1:25" x14ac:dyDescent="0.25">
      <c r="A598" t="s">
        <v>1307</v>
      </c>
      <c r="B598" s="19">
        <v>45644</v>
      </c>
      <c r="C598" t="s">
        <v>278</v>
      </c>
      <c r="D598" t="s">
        <v>279</v>
      </c>
      <c r="E598" t="s">
        <v>3</v>
      </c>
      <c r="F598">
        <v>51</v>
      </c>
      <c r="G598" t="s">
        <v>280</v>
      </c>
      <c r="H598" t="s">
        <v>270</v>
      </c>
      <c r="I598" t="s">
        <v>186</v>
      </c>
      <c r="J598" t="s">
        <v>187</v>
      </c>
      <c r="K598" t="s">
        <v>91</v>
      </c>
      <c r="L598">
        <v>1</v>
      </c>
      <c r="M598">
        <v>12000</v>
      </c>
      <c r="N598">
        <v>0.1</v>
      </c>
      <c r="O598">
        <v>10800</v>
      </c>
      <c r="P598">
        <v>9000</v>
      </c>
      <c r="Q598">
        <v>1800</v>
      </c>
      <c r="R598" t="s">
        <v>17</v>
      </c>
      <c r="S598" t="s">
        <v>10</v>
      </c>
      <c r="T598">
        <v>2024</v>
      </c>
      <c r="U598">
        <v>12</v>
      </c>
      <c r="V598" t="s">
        <v>3872</v>
      </c>
      <c r="W598" t="s">
        <v>40</v>
      </c>
      <c r="X598" t="s">
        <v>12</v>
      </c>
      <c r="Y598">
        <v>16.670000000000002</v>
      </c>
    </row>
    <row r="599" spans="1:25" x14ac:dyDescent="0.25">
      <c r="A599" t="s">
        <v>1308</v>
      </c>
      <c r="B599" s="19">
        <v>45816</v>
      </c>
      <c r="C599" t="s">
        <v>540</v>
      </c>
      <c r="D599" t="s">
        <v>541</v>
      </c>
      <c r="E599" t="s">
        <v>3</v>
      </c>
      <c r="F599">
        <v>47</v>
      </c>
      <c r="G599" t="s">
        <v>275</v>
      </c>
      <c r="H599" t="s">
        <v>276</v>
      </c>
      <c r="I599" t="s">
        <v>176</v>
      </c>
      <c r="J599" t="s">
        <v>177</v>
      </c>
      <c r="K599" t="s">
        <v>25</v>
      </c>
      <c r="L599">
        <v>2</v>
      </c>
      <c r="M599">
        <v>22000</v>
      </c>
      <c r="N599">
        <v>0.05</v>
      </c>
      <c r="O599">
        <v>41800</v>
      </c>
      <c r="P599">
        <v>33000</v>
      </c>
      <c r="Q599">
        <v>8800</v>
      </c>
      <c r="R599" t="s">
        <v>26</v>
      </c>
      <c r="S599" t="s">
        <v>10</v>
      </c>
      <c r="T599">
        <v>2025</v>
      </c>
      <c r="U599">
        <v>6</v>
      </c>
      <c r="V599" t="s">
        <v>3868</v>
      </c>
      <c r="W599" t="s">
        <v>11</v>
      </c>
      <c r="X599" t="s">
        <v>19</v>
      </c>
      <c r="Y599">
        <v>21.05</v>
      </c>
    </row>
    <row r="600" spans="1:25" x14ac:dyDescent="0.25">
      <c r="A600" t="s">
        <v>1309</v>
      </c>
      <c r="B600" s="19">
        <v>45550</v>
      </c>
      <c r="C600" t="s">
        <v>671</v>
      </c>
      <c r="D600" t="s">
        <v>672</v>
      </c>
      <c r="E600" t="s">
        <v>16</v>
      </c>
      <c r="F600">
        <v>57</v>
      </c>
      <c r="G600" t="s">
        <v>290</v>
      </c>
      <c r="H600" t="s">
        <v>276</v>
      </c>
      <c r="I600" t="s">
        <v>186</v>
      </c>
      <c r="J600" t="s">
        <v>187</v>
      </c>
      <c r="K600" t="s">
        <v>91</v>
      </c>
      <c r="L600">
        <v>3</v>
      </c>
      <c r="M600">
        <v>12000</v>
      </c>
      <c r="N600">
        <v>0.05</v>
      </c>
      <c r="O600">
        <v>34200</v>
      </c>
      <c r="P600">
        <v>27000</v>
      </c>
      <c r="Q600">
        <v>7200</v>
      </c>
      <c r="R600" t="s">
        <v>26</v>
      </c>
      <c r="S600" t="s">
        <v>10</v>
      </c>
      <c r="T600">
        <v>2024</v>
      </c>
      <c r="U600">
        <v>9</v>
      </c>
      <c r="V600" t="s">
        <v>3873</v>
      </c>
      <c r="W600" t="s">
        <v>33</v>
      </c>
      <c r="X600" t="s">
        <v>27</v>
      </c>
      <c r="Y600">
        <v>21.05</v>
      </c>
    </row>
    <row r="601" spans="1:25" x14ac:dyDescent="0.25">
      <c r="A601" t="s">
        <v>1310</v>
      </c>
      <c r="B601" s="19">
        <v>45872</v>
      </c>
      <c r="C601" t="s">
        <v>489</v>
      </c>
      <c r="D601" t="s">
        <v>490</v>
      </c>
      <c r="E601" t="s">
        <v>3</v>
      </c>
      <c r="F601">
        <v>26</v>
      </c>
      <c r="G601" t="s">
        <v>339</v>
      </c>
      <c r="H601" t="s">
        <v>285</v>
      </c>
      <c r="I601" t="s">
        <v>102</v>
      </c>
      <c r="J601" t="s">
        <v>103</v>
      </c>
      <c r="K601" t="s">
        <v>25</v>
      </c>
      <c r="L601">
        <v>1</v>
      </c>
      <c r="M601">
        <v>28000</v>
      </c>
      <c r="N601">
        <v>0.2</v>
      </c>
      <c r="O601">
        <v>0</v>
      </c>
      <c r="P601">
        <v>21000</v>
      </c>
      <c r="Q601">
        <v>0</v>
      </c>
      <c r="R601" t="s">
        <v>77</v>
      </c>
      <c r="S601" t="s">
        <v>291</v>
      </c>
      <c r="T601">
        <v>2025</v>
      </c>
      <c r="U601">
        <v>8</v>
      </c>
      <c r="V601" t="s">
        <v>3867</v>
      </c>
      <c r="W601" t="s">
        <v>33</v>
      </c>
      <c r="X601" t="s">
        <v>27</v>
      </c>
      <c r="Y601">
        <v>0</v>
      </c>
    </row>
    <row r="602" spans="1:25" x14ac:dyDescent="0.25">
      <c r="A602" t="s">
        <v>1311</v>
      </c>
      <c r="B602" s="19">
        <v>45854</v>
      </c>
      <c r="C602" t="s">
        <v>351</v>
      </c>
      <c r="D602" t="s">
        <v>352</v>
      </c>
      <c r="E602" t="s">
        <v>3</v>
      </c>
      <c r="F602">
        <v>54</v>
      </c>
      <c r="G602" t="s">
        <v>275</v>
      </c>
      <c r="H602" t="s">
        <v>276</v>
      </c>
      <c r="I602" t="s">
        <v>74</v>
      </c>
      <c r="J602" t="s">
        <v>75</v>
      </c>
      <c r="K602" t="s">
        <v>76</v>
      </c>
      <c r="L602">
        <v>2</v>
      </c>
      <c r="M602">
        <v>550</v>
      </c>
      <c r="N602">
        <v>0.15</v>
      </c>
      <c r="O602">
        <v>935</v>
      </c>
      <c r="P602">
        <v>900</v>
      </c>
      <c r="Q602">
        <v>35</v>
      </c>
      <c r="R602" t="s">
        <v>17</v>
      </c>
      <c r="S602" t="s">
        <v>10</v>
      </c>
      <c r="T602">
        <v>2025</v>
      </c>
      <c r="U602">
        <v>7</v>
      </c>
      <c r="V602" t="s">
        <v>3866</v>
      </c>
      <c r="W602" t="s">
        <v>33</v>
      </c>
      <c r="X602" t="s">
        <v>27</v>
      </c>
      <c r="Y602">
        <v>3.74</v>
      </c>
    </row>
    <row r="603" spans="1:25" x14ac:dyDescent="0.25">
      <c r="A603" t="s">
        <v>1312</v>
      </c>
      <c r="B603" s="19">
        <v>45979</v>
      </c>
      <c r="C603" t="s">
        <v>1313</v>
      </c>
      <c r="D603" t="s">
        <v>335</v>
      </c>
      <c r="E603" t="s">
        <v>16</v>
      </c>
      <c r="F603">
        <v>55</v>
      </c>
      <c r="G603" t="s">
        <v>263</v>
      </c>
      <c r="H603" t="s">
        <v>5</v>
      </c>
      <c r="I603" t="s">
        <v>65</v>
      </c>
      <c r="J603" t="s">
        <v>66</v>
      </c>
      <c r="K603" t="s">
        <v>25</v>
      </c>
      <c r="L603">
        <v>1</v>
      </c>
      <c r="M603">
        <v>2500</v>
      </c>
      <c r="N603">
        <v>0.15</v>
      </c>
      <c r="O603">
        <v>2125</v>
      </c>
      <c r="P603">
        <v>1600</v>
      </c>
      <c r="Q603">
        <v>525</v>
      </c>
      <c r="R603" t="s">
        <v>26</v>
      </c>
      <c r="S603" t="s">
        <v>10</v>
      </c>
      <c r="T603">
        <v>2025</v>
      </c>
      <c r="U603">
        <v>11</v>
      </c>
      <c r="V603" t="s">
        <v>3874</v>
      </c>
      <c r="W603" t="s">
        <v>40</v>
      </c>
      <c r="X603" t="s">
        <v>19</v>
      </c>
      <c r="Y603">
        <v>24.71</v>
      </c>
    </row>
    <row r="604" spans="1:25" x14ac:dyDescent="0.25">
      <c r="A604" t="s">
        <v>1314</v>
      </c>
      <c r="B604" s="19">
        <v>45886</v>
      </c>
      <c r="C604" t="s">
        <v>405</v>
      </c>
      <c r="D604" t="s">
        <v>406</v>
      </c>
      <c r="E604" t="s">
        <v>16</v>
      </c>
      <c r="F604">
        <v>56</v>
      </c>
      <c r="G604" t="s">
        <v>407</v>
      </c>
      <c r="H604" t="s">
        <v>285</v>
      </c>
      <c r="I604" t="s">
        <v>143</v>
      </c>
      <c r="J604" t="s">
        <v>144</v>
      </c>
      <c r="K604" t="s">
        <v>76</v>
      </c>
      <c r="L604">
        <v>3</v>
      </c>
      <c r="M604">
        <v>700</v>
      </c>
      <c r="N604">
        <v>0.05</v>
      </c>
      <c r="O604">
        <v>1995</v>
      </c>
      <c r="P604">
        <v>1710</v>
      </c>
      <c r="Q604">
        <v>285</v>
      </c>
      <c r="R604" t="s">
        <v>98</v>
      </c>
      <c r="S604" t="s">
        <v>10</v>
      </c>
      <c r="T604">
        <v>2025</v>
      </c>
      <c r="U604">
        <v>8</v>
      </c>
      <c r="V604" t="s">
        <v>3867</v>
      </c>
      <c r="W604" t="s">
        <v>33</v>
      </c>
      <c r="X604" t="s">
        <v>12</v>
      </c>
      <c r="Y604">
        <v>14.29</v>
      </c>
    </row>
    <row r="605" spans="1:25" x14ac:dyDescent="0.25">
      <c r="A605" t="s">
        <v>1315</v>
      </c>
      <c r="B605" s="19">
        <v>45979</v>
      </c>
      <c r="C605" t="s">
        <v>707</v>
      </c>
      <c r="D605" t="s">
        <v>708</v>
      </c>
      <c r="E605" t="s">
        <v>3</v>
      </c>
      <c r="F605">
        <v>26</v>
      </c>
      <c r="G605" t="s">
        <v>295</v>
      </c>
      <c r="H605" t="s">
        <v>270</v>
      </c>
      <c r="I605" t="s">
        <v>51</v>
      </c>
      <c r="J605" t="s">
        <v>52</v>
      </c>
      <c r="K605" t="s">
        <v>8</v>
      </c>
      <c r="L605">
        <v>1</v>
      </c>
      <c r="M605">
        <v>4500</v>
      </c>
      <c r="N605">
        <v>0.05</v>
      </c>
      <c r="O605">
        <v>4275</v>
      </c>
      <c r="P605">
        <v>3200</v>
      </c>
      <c r="Q605">
        <v>1075</v>
      </c>
      <c r="R605" t="s">
        <v>26</v>
      </c>
      <c r="S605" t="s">
        <v>10</v>
      </c>
      <c r="T605">
        <v>2025</v>
      </c>
      <c r="U605">
        <v>11</v>
      </c>
      <c r="V605" t="s">
        <v>3874</v>
      </c>
      <c r="W605" t="s">
        <v>40</v>
      </c>
      <c r="X605" t="s">
        <v>27</v>
      </c>
      <c r="Y605">
        <v>25.15</v>
      </c>
    </row>
    <row r="606" spans="1:25" x14ac:dyDescent="0.25">
      <c r="A606" t="s">
        <v>1316</v>
      </c>
      <c r="B606" s="19">
        <v>45363</v>
      </c>
      <c r="C606" t="s">
        <v>1317</v>
      </c>
      <c r="D606" t="s">
        <v>1318</v>
      </c>
      <c r="E606" t="s">
        <v>16</v>
      </c>
      <c r="F606">
        <v>59</v>
      </c>
      <c r="G606" t="s">
        <v>4</v>
      </c>
      <c r="H606" t="s">
        <v>5</v>
      </c>
      <c r="I606" t="s">
        <v>186</v>
      </c>
      <c r="J606" t="s">
        <v>187</v>
      </c>
      <c r="K606" t="s">
        <v>91</v>
      </c>
      <c r="L606">
        <v>1</v>
      </c>
      <c r="M606">
        <v>12000</v>
      </c>
      <c r="N606">
        <v>0.05</v>
      </c>
      <c r="O606">
        <v>11400</v>
      </c>
      <c r="P606">
        <v>9000</v>
      </c>
      <c r="Q606">
        <v>2400</v>
      </c>
      <c r="R606" t="s">
        <v>26</v>
      </c>
      <c r="S606" t="s">
        <v>10</v>
      </c>
      <c r="T606">
        <v>2024</v>
      </c>
      <c r="U606">
        <v>3</v>
      </c>
      <c r="V606" t="s">
        <v>3864</v>
      </c>
      <c r="W606" t="s">
        <v>18</v>
      </c>
      <c r="X606" t="s">
        <v>19</v>
      </c>
      <c r="Y606">
        <v>21.05</v>
      </c>
    </row>
    <row r="607" spans="1:25" x14ac:dyDescent="0.25">
      <c r="A607" t="s">
        <v>1319</v>
      </c>
      <c r="B607" s="19">
        <v>45923</v>
      </c>
      <c r="C607" t="s">
        <v>995</v>
      </c>
      <c r="D607" t="s">
        <v>583</v>
      </c>
      <c r="E607" t="s">
        <v>16</v>
      </c>
      <c r="F607">
        <v>48</v>
      </c>
      <c r="G607" t="s">
        <v>290</v>
      </c>
      <c r="H607" t="s">
        <v>276</v>
      </c>
      <c r="I607" t="s">
        <v>6</v>
      </c>
      <c r="J607" t="s">
        <v>7</v>
      </c>
      <c r="K607" t="s">
        <v>8</v>
      </c>
      <c r="L607">
        <v>1</v>
      </c>
      <c r="M607">
        <v>7000</v>
      </c>
      <c r="N607">
        <v>0.05</v>
      </c>
      <c r="O607">
        <v>6650</v>
      </c>
      <c r="P607">
        <v>5200</v>
      </c>
      <c r="Q607">
        <v>1450</v>
      </c>
      <c r="R607" t="s">
        <v>26</v>
      </c>
      <c r="S607" t="s">
        <v>10</v>
      </c>
      <c r="T607">
        <v>2025</v>
      </c>
      <c r="U607">
        <v>9</v>
      </c>
      <c r="V607" t="s">
        <v>3873</v>
      </c>
      <c r="W607" t="s">
        <v>33</v>
      </c>
      <c r="X607" t="s">
        <v>27</v>
      </c>
      <c r="Y607">
        <v>21.8</v>
      </c>
    </row>
    <row r="608" spans="1:25" x14ac:dyDescent="0.25">
      <c r="A608" t="s">
        <v>1320</v>
      </c>
      <c r="B608" s="19">
        <v>45871</v>
      </c>
      <c r="C608" t="s">
        <v>1159</v>
      </c>
      <c r="D608" t="s">
        <v>389</v>
      </c>
      <c r="E608" t="s">
        <v>3</v>
      </c>
      <c r="F608">
        <v>51</v>
      </c>
      <c r="G608" t="s">
        <v>263</v>
      </c>
      <c r="H608" t="s">
        <v>5</v>
      </c>
      <c r="I608" t="s">
        <v>81</v>
      </c>
      <c r="J608" t="s">
        <v>82</v>
      </c>
      <c r="K608" t="s">
        <v>58</v>
      </c>
      <c r="L608">
        <v>1</v>
      </c>
      <c r="M608">
        <v>3500</v>
      </c>
      <c r="N608">
        <v>0.2</v>
      </c>
      <c r="O608">
        <v>2800</v>
      </c>
      <c r="P608">
        <v>2500</v>
      </c>
      <c r="Q608">
        <v>300</v>
      </c>
      <c r="R608" t="s">
        <v>26</v>
      </c>
      <c r="S608" t="s">
        <v>10</v>
      </c>
      <c r="T608">
        <v>2025</v>
      </c>
      <c r="U608">
        <v>8</v>
      </c>
      <c r="V608" t="s">
        <v>3867</v>
      </c>
      <c r="W608" t="s">
        <v>33</v>
      </c>
      <c r="X608" t="s">
        <v>19</v>
      </c>
      <c r="Y608">
        <v>10.71</v>
      </c>
    </row>
    <row r="609" spans="1:25" x14ac:dyDescent="0.25">
      <c r="A609" t="s">
        <v>1321</v>
      </c>
      <c r="B609" s="19">
        <v>45730</v>
      </c>
      <c r="C609" t="s">
        <v>1171</v>
      </c>
      <c r="D609" t="s">
        <v>1172</v>
      </c>
      <c r="E609" t="s">
        <v>16</v>
      </c>
      <c r="F609">
        <v>58</v>
      </c>
      <c r="G609" t="s">
        <v>290</v>
      </c>
      <c r="H609" t="s">
        <v>276</v>
      </c>
      <c r="I609" t="s">
        <v>305</v>
      </c>
      <c r="J609" t="s">
        <v>306</v>
      </c>
      <c r="K609" t="s">
        <v>91</v>
      </c>
      <c r="L609">
        <v>1</v>
      </c>
      <c r="M609">
        <v>8500</v>
      </c>
      <c r="N609">
        <v>0.1</v>
      </c>
      <c r="O609">
        <v>7650</v>
      </c>
      <c r="P609">
        <v>6500</v>
      </c>
      <c r="Q609">
        <v>1150</v>
      </c>
      <c r="R609" t="s">
        <v>26</v>
      </c>
      <c r="S609" t="s">
        <v>10</v>
      </c>
      <c r="T609">
        <v>2025</v>
      </c>
      <c r="U609">
        <v>3</v>
      </c>
      <c r="V609" t="s">
        <v>3864</v>
      </c>
      <c r="W609" t="s">
        <v>18</v>
      </c>
      <c r="X609" t="s">
        <v>19</v>
      </c>
      <c r="Y609">
        <v>15.03</v>
      </c>
    </row>
    <row r="610" spans="1:25" x14ac:dyDescent="0.25">
      <c r="A610" t="s">
        <v>1322</v>
      </c>
      <c r="B610" s="19">
        <v>45518</v>
      </c>
      <c r="C610" t="s">
        <v>1323</v>
      </c>
      <c r="D610" t="s">
        <v>615</v>
      </c>
      <c r="E610" t="s">
        <v>3</v>
      </c>
      <c r="F610">
        <v>34</v>
      </c>
      <c r="G610" t="s">
        <v>317</v>
      </c>
      <c r="H610" t="s">
        <v>5</v>
      </c>
      <c r="I610" t="s">
        <v>109</v>
      </c>
      <c r="J610" t="s">
        <v>110</v>
      </c>
      <c r="K610" t="s">
        <v>8</v>
      </c>
      <c r="L610">
        <v>1</v>
      </c>
      <c r="M610">
        <v>4000</v>
      </c>
      <c r="N610">
        <v>0.1</v>
      </c>
      <c r="O610">
        <v>3600</v>
      </c>
      <c r="P610">
        <v>2900</v>
      </c>
      <c r="Q610">
        <v>700</v>
      </c>
      <c r="R610" t="s">
        <v>9</v>
      </c>
      <c r="S610" t="s">
        <v>10</v>
      </c>
      <c r="T610">
        <v>2024</v>
      </c>
      <c r="U610">
        <v>8</v>
      </c>
      <c r="V610" t="s">
        <v>3867</v>
      </c>
      <c r="W610" t="s">
        <v>33</v>
      </c>
      <c r="X610" t="s">
        <v>19</v>
      </c>
      <c r="Y610">
        <v>19.440000000000001</v>
      </c>
    </row>
    <row r="611" spans="1:25" x14ac:dyDescent="0.25">
      <c r="A611" t="s">
        <v>1324</v>
      </c>
      <c r="B611" s="19">
        <v>45660</v>
      </c>
      <c r="C611" t="s">
        <v>550</v>
      </c>
      <c r="D611" t="s">
        <v>551</v>
      </c>
      <c r="E611" t="s">
        <v>16</v>
      </c>
      <c r="F611">
        <v>57</v>
      </c>
      <c r="G611" t="s">
        <v>317</v>
      </c>
      <c r="H611" t="s">
        <v>5</v>
      </c>
      <c r="I611" t="s">
        <v>176</v>
      </c>
      <c r="J611" t="s">
        <v>177</v>
      </c>
      <c r="K611" t="s">
        <v>25</v>
      </c>
      <c r="L611">
        <v>1</v>
      </c>
      <c r="M611">
        <v>22000</v>
      </c>
      <c r="N611">
        <v>0.15</v>
      </c>
      <c r="O611">
        <v>18700</v>
      </c>
      <c r="P611">
        <v>16500</v>
      </c>
      <c r="Q611">
        <v>2200</v>
      </c>
      <c r="R611" t="s">
        <v>9</v>
      </c>
      <c r="S611" t="s">
        <v>10</v>
      </c>
      <c r="T611">
        <v>2025</v>
      </c>
      <c r="U611">
        <v>1</v>
      </c>
      <c r="V611" t="s">
        <v>3875</v>
      </c>
      <c r="W611" t="s">
        <v>18</v>
      </c>
      <c r="X611" t="s">
        <v>12</v>
      </c>
      <c r="Y611">
        <v>11.76</v>
      </c>
    </row>
    <row r="612" spans="1:25" x14ac:dyDescent="0.25">
      <c r="A612" t="s">
        <v>1325</v>
      </c>
      <c r="B612" s="19">
        <v>45783</v>
      </c>
      <c r="C612" t="s">
        <v>495</v>
      </c>
      <c r="D612" t="s">
        <v>320</v>
      </c>
      <c r="E612" t="s">
        <v>16</v>
      </c>
      <c r="F612">
        <v>54</v>
      </c>
      <c r="G612" t="s">
        <v>280</v>
      </c>
      <c r="H612" t="s">
        <v>270</v>
      </c>
      <c r="I612" t="s">
        <v>74</v>
      </c>
      <c r="J612" t="s">
        <v>75</v>
      </c>
      <c r="K612" t="s">
        <v>76</v>
      </c>
      <c r="L612">
        <v>4</v>
      </c>
      <c r="M612">
        <v>550</v>
      </c>
      <c r="N612">
        <v>0.05</v>
      </c>
      <c r="O612">
        <v>2090</v>
      </c>
      <c r="P612">
        <v>1800</v>
      </c>
      <c r="Q612">
        <v>290</v>
      </c>
      <c r="R612" t="s">
        <v>17</v>
      </c>
      <c r="S612" t="s">
        <v>10</v>
      </c>
      <c r="T612">
        <v>2025</v>
      </c>
      <c r="U612">
        <v>5</v>
      </c>
      <c r="V612" t="s">
        <v>3865</v>
      </c>
      <c r="W612" t="s">
        <v>11</v>
      </c>
      <c r="X612" t="s">
        <v>12</v>
      </c>
      <c r="Y612">
        <v>13.88</v>
      </c>
    </row>
    <row r="613" spans="1:25" x14ac:dyDescent="0.25">
      <c r="A613" t="s">
        <v>1326</v>
      </c>
      <c r="B613" s="19">
        <v>45790</v>
      </c>
      <c r="C613" t="s">
        <v>739</v>
      </c>
      <c r="D613" t="s">
        <v>740</v>
      </c>
      <c r="E613" t="s">
        <v>16</v>
      </c>
      <c r="F613">
        <v>36</v>
      </c>
      <c r="G613" t="s">
        <v>284</v>
      </c>
      <c r="H613" t="s">
        <v>285</v>
      </c>
      <c r="I613" t="s">
        <v>127</v>
      </c>
      <c r="J613" t="s">
        <v>128</v>
      </c>
      <c r="K613" t="s">
        <v>58</v>
      </c>
      <c r="L613">
        <v>1</v>
      </c>
      <c r="M613">
        <v>3000</v>
      </c>
      <c r="N613">
        <v>0.1</v>
      </c>
      <c r="O613">
        <v>2700</v>
      </c>
      <c r="P613">
        <v>2100</v>
      </c>
      <c r="Q613">
        <v>600</v>
      </c>
      <c r="R613" t="s">
        <v>26</v>
      </c>
      <c r="S613" t="s">
        <v>10</v>
      </c>
      <c r="T613">
        <v>2025</v>
      </c>
      <c r="U613">
        <v>5</v>
      </c>
      <c r="V613" t="s">
        <v>3865</v>
      </c>
      <c r="W613" t="s">
        <v>11</v>
      </c>
      <c r="X613" t="s">
        <v>19</v>
      </c>
      <c r="Y613">
        <v>22.22</v>
      </c>
    </row>
    <row r="614" spans="1:25" x14ac:dyDescent="0.25">
      <c r="A614" t="s">
        <v>1327</v>
      </c>
      <c r="B614" s="19">
        <v>45375</v>
      </c>
      <c r="C614" t="s">
        <v>293</v>
      </c>
      <c r="D614" t="s">
        <v>294</v>
      </c>
      <c r="E614" t="s">
        <v>3</v>
      </c>
      <c r="F614">
        <v>33</v>
      </c>
      <c r="G614" t="s">
        <v>295</v>
      </c>
      <c r="H614" t="s">
        <v>270</v>
      </c>
      <c r="I614" t="s">
        <v>37</v>
      </c>
      <c r="J614" t="s">
        <v>38</v>
      </c>
      <c r="K614" t="s">
        <v>39</v>
      </c>
      <c r="L614">
        <v>1</v>
      </c>
      <c r="M614">
        <v>900</v>
      </c>
      <c r="N614">
        <v>0.05</v>
      </c>
      <c r="O614">
        <v>855</v>
      </c>
      <c r="P614">
        <v>550</v>
      </c>
      <c r="Q614">
        <v>305</v>
      </c>
      <c r="R614" t="s">
        <v>77</v>
      </c>
      <c r="S614" t="s">
        <v>10</v>
      </c>
      <c r="T614">
        <v>2024</v>
      </c>
      <c r="U614">
        <v>3</v>
      </c>
      <c r="V614" t="s">
        <v>3864</v>
      </c>
      <c r="W614" t="s">
        <v>18</v>
      </c>
      <c r="X614" t="s">
        <v>27</v>
      </c>
      <c r="Y614">
        <v>35.67</v>
      </c>
    </row>
    <row r="615" spans="1:25" x14ac:dyDescent="0.25">
      <c r="A615" t="s">
        <v>1328</v>
      </c>
      <c r="B615" s="19">
        <v>45843</v>
      </c>
      <c r="C615" t="s">
        <v>1329</v>
      </c>
      <c r="D615" t="s">
        <v>198</v>
      </c>
      <c r="E615" t="s">
        <v>3</v>
      </c>
      <c r="F615">
        <v>41</v>
      </c>
      <c r="G615" t="s">
        <v>280</v>
      </c>
      <c r="H615" t="s">
        <v>270</v>
      </c>
      <c r="I615" t="s">
        <v>186</v>
      </c>
      <c r="J615" t="s">
        <v>187</v>
      </c>
      <c r="K615" t="s">
        <v>91</v>
      </c>
      <c r="L615">
        <v>2</v>
      </c>
      <c r="M615">
        <v>12000</v>
      </c>
      <c r="N615">
        <v>0.25</v>
      </c>
      <c r="O615">
        <v>0</v>
      </c>
      <c r="P615">
        <v>18000</v>
      </c>
      <c r="Q615">
        <v>0</v>
      </c>
      <c r="R615" t="s">
        <v>26</v>
      </c>
      <c r="S615" t="s">
        <v>291</v>
      </c>
      <c r="T615">
        <v>2025</v>
      </c>
      <c r="U615">
        <v>7</v>
      </c>
      <c r="V615" t="s">
        <v>3866</v>
      </c>
      <c r="W615" t="s">
        <v>33</v>
      </c>
      <c r="X615" t="s">
        <v>19</v>
      </c>
      <c r="Y615">
        <v>0</v>
      </c>
    </row>
    <row r="616" spans="1:25" x14ac:dyDescent="0.25">
      <c r="A616" t="s">
        <v>1330</v>
      </c>
      <c r="B616" s="19">
        <v>45370</v>
      </c>
      <c r="C616" t="s">
        <v>1293</v>
      </c>
      <c r="D616" t="s">
        <v>1294</v>
      </c>
      <c r="E616" t="s">
        <v>16</v>
      </c>
      <c r="F616">
        <v>29</v>
      </c>
      <c r="G616" t="s">
        <v>280</v>
      </c>
      <c r="H616" t="s">
        <v>270</v>
      </c>
      <c r="I616" t="s">
        <v>65</v>
      </c>
      <c r="J616" t="s">
        <v>66</v>
      </c>
      <c r="K616" t="s">
        <v>25</v>
      </c>
      <c r="L616">
        <v>1</v>
      </c>
      <c r="M616">
        <v>2500</v>
      </c>
      <c r="N616">
        <v>0.15</v>
      </c>
      <c r="O616">
        <v>2125</v>
      </c>
      <c r="P616">
        <v>1600</v>
      </c>
      <c r="Q616">
        <v>525</v>
      </c>
      <c r="R616" t="s">
        <v>77</v>
      </c>
      <c r="S616" t="s">
        <v>10</v>
      </c>
      <c r="T616">
        <v>2024</v>
      </c>
      <c r="U616">
        <v>3</v>
      </c>
      <c r="V616" t="s">
        <v>3864</v>
      </c>
      <c r="W616" t="s">
        <v>18</v>
      </c>
      <c r="X616" t="s">
        <v>27</v>
      </c>
      <c r="Y616">
        <v>24.71</v>
      </c>
    </row>
    <row r="617" spans="1:25" x14ac:dyDescent="0.25">
      <c r="A617" t="s">
        <v>1331</v>
      </c>
      <c r="B617" s="19">
        <v>45938</v>
      </c>
      <c r="C617" t="s">
        <v>1332</v>
      </c>
      <c r="D617" t="s">
        <v>1333</v>
      </c>
      <c r="E617" t="s">
        <v>3</v>
      </c>
      <c r="F617">
        <v>56</v>
      </c>
      <c r="G617" t="s">
        <v>280</v>
      </c>
      <c r="H617" t="s">
        <v>270</v>
      </c>
      <c r="I617" t="s">
        <v>23</v>
      </c>
      <c r="J617" t="s">
        <v>24</v>
      </c>
      <c r="K617" t="s">
        <v>25</v>
      </c>
      <c r="L617">
        <v>1</v>
      </c>
      <c r="M617">
        <v>55000</v>
      </c>
      <c r="N617">
        <v>0.1</v>
      </c>
      <c r="O617">
        <v>49500</v>
      </c>
      <c r="P617">
        <v>40000</v>
      </c>
      <c r="Q617">
        <v>9500</v>
      </c>
      <c r="R617" t="s">
        <v>77</v>
      </c>
      <c r="S617" t="s">
        <v>10</v>
      </c>
      <c r="T617">
        <v>2025</v>
      </c>
      <c r="U617">
        <v>10</v>
      </c>
      <c r="V617" t="s">
        <v>3870</v>
      </c>
      <c r="W617" t="s">
        <v>40</v>
      </c>
      <c r="X617" t="s">
        <v>12</v>
      </c>
      <c r="Y617">
        <v>19.190000000000001</v>
      </c>
    </row>
    <row r="618" spans="1:25" x14ac:dyDescent="0.25">
      <c r="A618" t="s">
        <v>1334</v>
      </c>
      <c r="B618" s="19">
        <v>45896</v>
      </c>
      <c r="C618" t="s">
        <v>1335</v>
      </c>
      <c r="D618" t="s">
        <v>941</v>
      </c>
      <c r="E618" t="s">
        <v>3</v>
      </c>
      <c r="F618">
        <v>47</v>
      </c>
      <c r="G618" t="s">
        <v>312</v>
      </c>
      <c r="H618" t="s">
        <v>276</v>
      </c>
      <c r="I618" t="s">
        <v>186</v>
      </c>
      <c r="J618" t="s">
        <v>187</v>
      </c>
      <c r="K618" t="s">
        <v>91</v>
      </c>
      <c r="L618">
        <v>1</v>
      </c>
      <c r="M618">
        <v>12000</v>
      </c>
      <c r="N618">
        <v>0.15</v>
      </c>
      <c r="O618">
        <v>10200</v>
      </c>
      <c r="P618">
        <v>9000</v>
      </c>
      <c r="Q618">
        <v>1200</v>
      </c>
      <c r="R618" t="s">
        <v>77</v>
      </c>
      <c r="S618" t="s">
        <v>10</v>
      </c>
      <c r="T618">
        <v>2025</v>
      </c>
      <c r="U618">
        <v>8</v>
      </c>
      <c r="V618" t="s">
        <v>3867</v>
      </c>
      <c r="W618" t="s">
        <v>33</v>
      </c>
      <c r="X618" t="s">
        <v>19</v>
      </c>
      <c r="Y618">
        <v>11.76</v>
      </c>
    </row>
    <row r="619" spans="1:25" x14ac:dyDescent="0.25">
      <c r="A619" t="s">
        <v>1336</v>
      </c>
      <c r="B619" s="19">
        <v>45848</v>
      </c>
      <c r="C619" t="s">
        <v>1337</v>
      </c>
      <c r="D619" t="s">
        <v>1338</v>
      </c>
      <c r="E619" t="s">
        <v>16</v>
      </c>
      <c r="F619">
        <v>20</v>
      </c>
      <c r="G619" t="s">
        <v>280</v>
      </c>
      <c r="H619" t="s">
        <v>270</v>
      </c>
      <c r="I619" t="s">
        <v>127</v>
      </c>
      <c r="J619" t="s">
        <v>128</v>
      </c>
      <c r="K619" t="s">
        <v>58</v>
      </c>
      <c r="L619">
        <v>4</v>
      </c>
      <c r="M619">
        <v>3000</v>
      </c>
      <c r="N619">
        <v>0</v>
      </c>
      <c r="O619">
        <v>12000</v>
      </c>
      <c r="P619">
        <v>8400</v>
      </c>
      <c r="Q619">
        <v>3600</v>
      </c>
      <c r="R619" t="s">
        <v>17</v>
      </c>
      <c r="S619" t="s">
        <v>10</v>
      </c>
      <c r="T619">
        <v>2025</v>
      </c>
      <c r="U619">
        <v>7</v>
      </c>
      <c r="V619" t="s">
        <v>3866</v>
      </c>
      <c r="W619" t="s">
        <v>33</v>
      </c>
      <c r="X619" t="s">
        <v>12</v>
      </c>
      <c r="Y619">
        <v>30</v>
      </c>
    </row>
    <row r="620" spans="1:25" x14ac:dyDescent="0.25">
      <c r="A620" t="s">
        <v>1339</v>
      </c>
      <c r="B620" s="19">
        <v>45666</v>
      </c>
      <c r="C620" t="s">
        <v>1340</v>
      </c>
      <c r="D620" t="s">
        <v>326</v>
      </c>
      <c r="E620" t="s">
        <v>16</v>
      </c>
      <c r="F620">
        <v>49</v>
      </c>
      <c r="G620" t="s">
        <v>284</v>
      </c>
      <c r="H620" t="s">
        <v>285</v>
      </c>
      <c r="I620" t="s">
        <v>95</v>
      </c>
      <c r="J620" t="s">
        <v>96</v>
      </c>
      <c r="K620" t="s">
        <v>46</v>
      </c>
      <c r="L620">
        <v>2</v>
      </c>
      <c r="M620">
        <v>600</v>
      </c>
      <c r="N620">
        <v>0.05</v>
      </c>
      <c r="O620">
        <v>1140</v>
      </c>
      <c r="P620">
        <v>760</v>
      </c>
      <c r="Q620">
        <v>380</v>
      </c>
      <c r="R620" t="s">
        <v>26</v>
      </c>
      <c r="S620" t="s">
        <v>10</v>
      </c>
      <c r="T620">
        <v>2025</v>
      </c>
      <c r="U620">
        <v>1</v>
      </c>
      <c r="V620" t="s">
        <v>3875</v>
      </c>
      <c r="W620" t="s">
        <v>18</v>
      </c>
      <c r="X620" t="s">
        <v>12</v>
      </c>
      <c r="Y620">
        <v>33.33</v>
      </c>
    </row>
    <row r="621" spans="1:25" x14ac:dyDescent="0.25">
      <c r="A621" t="s">
        <v>1341</v>
      </c>
      <c r="B621" s="19">
        <v>45589</v>
      </c>
      <c r="C621" t="s">
        <v>1182</v>
      </c>
      <c r="D621" t="s">
        <v>410</v>
      </c>
      <c r="E621" t="s">
        <v>3</v>
      </c>
      <c r="F621">
        <v>46</v>
      </c>
      <c r="G621" t="s">
        <v>312</v>
      </c>
      <c r="H621" t="s">
        <v>276</v>
      </c>
      <c r="I621" t="s">
        <v>176</v>
      </c>
      <c r="J621" t="s">
        <v>177</v>
      </c>
      <c r="K621" t="s">
        <v>25</v>
      </c>
      <c r="L621">
        <v>2</v>
      </c>
      <c r="M621">
        <v>22000</v>
      </c>
      <c r="N621">
        <v>0.05</v>
      </c>
      <c r="O621">
        <v>41800</v>
      </c>
      <c r="P621">
        <v>33000</v>
      </c>
      <c r="Q621">
        <v>8800</v>
      </c>
      <c r="R621" t="s">
        <v>17</v>
      </c>
      <c r="S621" t="s">
        <v>10</v>
      </c>
      <c r="T621">
        <v>2024</v>
      </c>
      <c r="U621">
        <v>10</v>
      </c>
      <c r="V621" t="s">
        <v>3870</v>
      </c>
      <c r="W621" t="s">
        <v>40</v>
      </c>
      <c r="X621" t="s">
        <v>27</v>
      </c>
      <c r="Y621">
        <v>21.05</v>
      </c>
    </row>
    <row r="622" spans="1:25" x14ac:dyDescent="0.25">
      <c r="A622" t="s">
        <v>1342</v>
      </c>
      <c r="B622" s="19">
        <v>45698</v>
      </c>
      <c r="C622" t="s">
        <v>517</v>
      </c>
      <c r="D622" t="s">
        <v>518</v>
      </c>
      <c r="E622" t="s">
        <v>16</v>
      </c>
      <c r="F622">
        <v>54</v>
      </c>
      <c r="G622" t="s">
        <v>284</v>
      </c>
      <c r="H622" t="s">
        <v>285</v>
      </c>
      <c r="I622" t="s">
        <v>264</v>
      </c>
      <c r="J622" t="s">
        <v>265</v>
      </c>
      <c r="K622" t="s">
        <v>46</v>
      </c>
      <c r="L622">
        <v>1</v>
      </c>
      <c r="M622">
        <v>800</v>
      </c>
      <c r="N622">
        <v>0.05</v>
      </c>
      <c r="O622">
        <v>760</v>
      </c>
      <c r="P622">
        <v>500</v>
      </c>
      <c r="Q622">
        <v>260</v>
      </c>
      <c r="R622" t="s">
        <v>17</v>
      </c>
      <c r="S622" t="s">
        <v>10</v>
      </c>
      <c r="T622">
        <v>2025</v>
      </c>
      <c r="U622">
        <v>2</v>
      </c>
      <c r="V622" t="s">
        <v>3869</v>
      </c>
      <c r="W622" t="s">
        <v>18</v>
      </c>
      <c r="X622" t="s">
        <v>27</v>
      </c>
      <c r="Y622">
        <v>34.21</v>
      </c>
    </row>
    <row r="623" spans="1:25" x14ac:dyDescent="0.25">
      <c r="A623" t="s">
        <v>70</v>
      </c>
      <c r="B623" s="19">
        <v>45920</v>
      </c>
      <c r="C623" t="s">
        <v>21</v>
      </c>
      <c r="D623" t="s">
        <v>22</v>
      </c>
      <c r="E623" t="s">
        <v>3</v>
      </c>
      <c r="F623">
        <v>39</v>
      </c>
      <c r="G623" t="s">
        <v>4</v>
      </c>
      <c r="H623" t="s">
        <v>5</v>
      </c>
      <c r="I623" t="s">
        <v>6</v>
      </c>
      <c r="J623" t="s">
        <v>7</v>
      </c>
      <c r="K623" t="s">
        <v>8</v>
      </c>
      <c r="L623">
        <v>2</v>
      </c>
      <c r="M623">
        <v>7000</v>
      </c>
      <c r="N623">
        <v>0.1</v>
      </c>
      <c r="O623">
        <v>12600</v>
      </c>
      <c r="P623">
        <v>10400</v>
      </c>
      <c r="Q623">
        <v>2200</v>
      </c>
      <c r="R623" t="s">
        <v>26</v>
      </c>
      <c r="S623" t="s">
        <v>10</v>
      </c>
      <c r="T623">
        <v>2025</v>
      </c>
      <c r="U623">
        <v>9</v>
      </c>
      <c r="V623" t="s">
        <v>3873</v>
      </c>
      <c r="W623" t="s">
        <v>33</v>
      </c>
      <c r="X623" t="s">
        <v>27</v>
      </c>
      <c r="Y623">
        <v>17.46</v>
      </c>
    </row>
    <row r="624" spans="1:25" x14ac:dyDescent="0.25">
      <c r="A624" t="s">
        <v>1343</v>
      </c>
      <c r="B624" s="19">
        <v>45748</v>
      </c>
      <c r="C624" t="s">
        <v>1182</v>
      </c>
      <c r="D624" t="s">
        <v>410</v>
      </c>
      <c r="E624" t="s">
        <v>3</v>
      </c>
      <c r="F624">
        <v>46</v>
      </c>
      <c r="G624" t="s">
        <v>312</v>
      </c>
      <c r="H624" t="s">
        <v>276</v>
      </c>
      <c r="I624" t="s">
        <v>305</v>
      </c>
      <c r="J624" t="s">
        <v>306</v>
      </c>
      <c r="K624" t="s">
        <v>91</v>
      </c>
      <c r="L624">
        <v>1</v>
      </c>
      <c r="M624">
        <v>8500</v>
      </c>
      <c r="N624">
        <v>0.2</v>
      </c>
      <c r="O624">
        <v>0</v>
      </c>
      <c r="P624">
        <v>6500</v>
      </c>
      <c r="Q624">
        <v>0</v>
      </c>
      <c r="R624" t="s">
        <v>26</v>
      </c>
      <c r="S624" t="s">
        <v>291</v>
      </c>
      <c r="T624">
        <v>2025</v>
      </c>
      <c r="U624">
        <v>4</v>
      </c>
      <c r="V624" t="s">
        <v>3871</v>
      </c>
      <c r="W624" t="s">
        <v>11</v>
      </c>
      <c r="X624" t="s">
        <v>27</v>
      </c>
      <c r="Y624">
        <v>0</v>
      </c>
    </row>
    <row r="625" spans="1:25" x14ac:dyDescent="0.25">
      <c r="A625" t="s">
        <v>1344</v>
      </c>
      <c r="B625" s="19">
        <v>45967</v>
      </c>
      <c r="C625" t="s">
        <v>848</v>
      </c>
      <c r="D625" t="s">
        <v>426</v>
      </c>
      <c r="E625" t="s">
        <v>16</v>
      </c>
      <c r="F625">
        <v>20</v>
      </c>
      <c r="G625" t="s">
        <v>317</v>
      </c>
      <c r="H625" t="s">
        <v>5</v>
      </c>
      <c r="I625" t="s">
        <v>176</v>
      </c>
      <c r="J625" t="s">
        <v>177</v>
      </c>
      <c r="K625" t="s">
        <v>25</v>
      </c>
      <c r="L625">
        <v>2</v>
      </c>
      <c r="M625">
        <v>22000</v>
      </c>
      <c r="N625">
        <v>0.2</v>
      </c>
      <c r="O625">
        <v>35200</v>
      </c>
      <c r="P625">
        <v>33000</v>
      </c>
      <c r="Q625">
        <v>2200</v>
      </c>
      <c r="R625" t="s">
        <v>9</v>
      </c>
      <c r="S625" t="s">
        <v>10</v>
      </c>
      <c r="T625">
        <v>2025</v>
      </c>
      <c r="U625">
        <v>11</v>
      </c>
      <c r="V625" t="s">
        <v>3874</v>
      </c>
      <c r="W625" t="s">
        <v>40</v>
      </c>
      <c r="X625" t="s">
        <v>12</v>
      </c>
      <c r="Y625">
        <v>6.25</v>
      </c>
    </row>
    <row r="626" spans="1:25" x14ac:dyDescent="0.25">
      <c r="A626" t="s">
        <v>1345</v>
      </c>
      <c r="B626" s="19">
        <v>45659</v>
      </c>
      <c r="C626" t="s">
        <v>397</v>
      </c>
      <c r="D626" t="s">
        <v>329</v>
      </c>
      <c r="E626" t="s">
        <v>3</v>
      </c>
      <c r="F626">
        <v>25</v>
      </c>
      <c r="G626" t="s">
        <v>295</v>
      </c>
      <c r="H626" t="s">
        <v>270</v>
      </c>
      <c r="I626" t="s">
        <v>102</v>
      </c>
      <c r="J626" t="s">
        <v>103</v>
      </c>
      <c r="K626" t="s">
        <v>25</v>
      </c>
      <c r="L626">
        <v>2</v>
      </c>
      <c r="M626">
        <v>28000</v>
      </c>
      <c r="N626">
        <v>0.05</v>
      </c>
      <c r="O626">
        <v>53200</v>
      </c>
      <c r="P626">
        <v>42000</v>
      </c>
      <c r="Q626">
        <v>11200</v>
      </c>
      <c r="R626" t="s">
        <v>26</v>
      </c>
      <c r="S626" t="s">
        <v>10</v>
      </c>
      <c r="T626">
        <v>2025</v>
      </c>
      <c r="U626">
        <v>1</v>
      </c>
      <c r="V626" t="s">
        <v>3875</v>
      </c>
      <c r="W626" t="s">
        <v>18</v>
      </c>
      <c r="X626" t="s">
        <v>27</v>
      </c>
      <c r="Y626">
        <v>21.05</v>
      </c>
    </row>
    <row r="627" spans="1:25" x14ac:dyDescent="0.25">
      <c r="A627" t="s">
        <v>1346</v>
      </c>
      <c r="B627" s="19">
        <v>45356</v>
      </c>
      <c r="C627" t="s">
        <v>713</v>
      </c>
      <c r="D627" t="s">
        <v>474</v>
      </c>
      <c r="E627" t="s">
        <v>16</v>
      </c>
      <c r="F627">
        <v>52</v>
      </c>
      <c r="G627" t="s">
        <v>339</v>
      </c>
      <c r="H627" t="s">
        <v>285</v>
      </c>
      <c r="I627" t="s">
        <v>37</v>
      </c>
      <c r="J627" t="s">
        <v>38</v>
      </c>
      <c r="K627" t="s">
        <v>39</v>
      </c>
      <c r="L627">
        <v>1</v>
      </c>
      <c r="M627">
        <v>900</v>
      </c>
      <c r="N627">
        <v>0.2</v>
      </c>
      <c r="O627">
        <v>720</v>
      </c>
      <c r="P627">
        <v>550</v>
      </c>
      <c r="Q627">
        <v>170</v>
      </c>
      <c r="R627" t="s">
        <v>26</v>
      </c>
      <c r="S627" t="s">
        <v>10</v>
      </c>
      <c r="T627">
        <v>2024</v>
      </c>
      <c r="U627">
        <v>3</v>
      </c>
      <c r="V627" t="s">
        <v>3864</v>
      </c>
      <c r="W627" t="s">
        <v>18</v>
      </c>
      <c r="X627" t="s">
        <v>12</v>
      </c>
      <c r="Y627">
        <v>23.61</v>
      </c>
    </row>
    <row r="628" spans="1:25" x14ac:dyDescent="0.25">
      <c r="A628" t="s">
        <v>1347</v>
      </c>
      <c r="B628" s="19">
        <v>45503</v>
      </c>
      <c r="C628" t="s">
        <v>945</v>
      </c>
      <c r="D628" t="s">
        <v>2</v>
      </c>
      <c r="E628" t="s">
        <v>3</v>
      </c>
      <c r="F628">
        <v>42</v>
      </c>
      <c r="G628" t="s">
        <v>407</v>
      </c>
      <c r="H628" t="s">
        <v>285</v>
      </c>
      <c r="I628" t="s">
        <v>105</v>
      </c>
      <c r="J628" t="s">
        <v>106</v>
      </c>
      <c r="K628" t="s">
        <v>76</v>
      </c>
      <c r="L628">
        <v>3</v>
      </c>
      <c r="M628">
        <v>450</v>
      </c>
      <c r="N628">
        <v>0.1</v>
      </c>
      <c r="O628">
        <v>1215</v>
      </c>
      <c r="P628">
        <v>990</v>
      </c>
      <c r="Q628">
        <v>225</v>
      </c>
      <c r="R628" t="s">
        <v>77</v>
      </c>
      <c r="S628" t="s">
        <v>10</v>
      </c>
      <c r="T628">
        <v>2024</v>
      </c>
      <c r="U628">
        <v>7</v>
      </c>
      <c r="V628" t="s">
        <v>3866</v>
      </c>
      <c r="W628" t="s">
        <v>33</v>
      </c>
      <c r="X628" t="s">
        <v>12</v>
      </c>
      <c r="Y628">
        <v>18.52</v>
      </c>
    </row>
    <row r="629" spans="1:25" x14ac:dyDescent="0.25">
      <c r="A629" t="s">
        <v>71</v>
      </c>
      <c r="B629" s="19">
        <v>45772</v>
      </c>
      <c r="C629" t="s">
        <v>72</v>
      </c>
      <c r="D629" t="s">
        <v>73</v>
      </c>
      <c r="E629" t="s">
        <v>16</v>
      </c>
      <c r="F629">
        <v>45</v>
      </c>
      <c r="G629" t="s">
        <v>4</v>
      </c>
      <c r="H629" t="s">
        <v>5</v>
      </c>
      <c r="I629" t="s">
        <v>74</v>
      </c>
      <c r="J629" t="s">
        <v>75</v>
      </c>
      <c r="K629" t="s">
        <v>76</v>
      </c>
      <c r="L629">
        <v>5</v>
      </c>
      <c r="M629">
        <v>550</v>
      </c>
      <c r="N629">
        <v>0.1</v>
      </c>
      <c r="O629">
        <v>2475</v>
      </c>
      <c r="P629">
        <v>2250</v>
      </c>
      <c r="Q629">
        <v>225</v>
      </c>
      <c r="R629" t="s">
        <v>77</v>
      </c>
      <c r="S629" t="s">
        <v>10</v>
      </c>
      <c r="T629">
        <v>2025</v>
      </c>
      <c r="U629">
        <v>4</v>
      </c>
      <c r="V629" t="s">
        <v>3871</v>
      </c>
      <c r="W629" t="s">
        <v>11</v>
      </c>
      <c r="X629" t="s">
        <v>27</v>
      </c>
      <c r="Y629">
        <v>9.09</v>
      </c>
    </row>
    <row r="630" spans="1:25" x14ac:dyDescent="0.25">
      <c r="A630" t="s">
        <v>1348</v>
      </c>
      <c r="B630" s="19">
        <v>45956</v>
      </c>
      <c r="C630" t="s">
        <v>1001</v>
      </c>
      <c r="D630" t="s">
        <v>1002</v>
      </c>
      <c r="E630" t="s">
        <v>16</v>
      </c>
      <c r="F630">
        <v>49</v>
      </c>
      <c r="G630" t="s">
        <v>280</v>
      </c>
      <c r="H630" t="s">
        <v>270</v>
      </c>
      <c r="I630" t="s">
        <v>68</v>
      </c>
      <c r="J630" t="s">
        <v>69</v>
      </c>
      <c r="K630" t="s">
        <v>39</v>
      </c>
      <c r="L630">
        <v>1</v>
      </c>
      <c r="M630">
        <v>3500</v>
      </c>
      <c r="N630">
        <v>0.1</v>
      </c>
      <c r="O630">
        <v>-3150</v>
      </c>
      <c r="P630">
        <v>2300</v>
      </c>
      <c r="Q630">
        <v>-850</v>
      </c>
      <c r="R630" t="s">
        <v>26</v>
      </c>
      <c r="S630" t="s">
        <v>287</v>
      </c>
      <c r="T630">
        <v>2025</v>
      </c>
      <c r="U630">
        <v>10</v>
      </c>
      <c r="V630" t="s">
        <v>3870</v>
      </c>
      <c r="W630" t="s">
        <v>40</v>
      </c>
      <c r="X630" t="s">
        <v>27</v>
      </c>
      <c r="Y630">
        <v>26.98</v>
      </c>
    </row>
    <row r="631" spans="1:25" x14ac:dyDescent="0.25">
      <c r="A631" t="s">
        <v>1349</v>
      </c>
      <c r="B631" s="19">
        <v>45940</v>
      </c>
      <c r="C631" t="s">
        <v>650</v>
      </c>
      <c r="D631" t="s">
        <v>651</v>
      </c>
      <c r="E631" t="s">
        <v>3</v>
      </c>
      <c r="F631">
        <v>48</v>
      </c>
      <c r="G631" t="s">
        <v>317</v>
      </c>
      <c r="H631" t="s">
        <v>5</v>
      </c>
      <c r="I631" t="s">
        <v>37</v>
      </c>
      <c r="J631" t="s">
        <v>38</v>
      </c>
      <c r="K631" t="s">
        <v>39</v>
      </c>
      <c r="L631">
        <v>1</v>
      </c>
      <c r="M631">
        <v>900</v>
      </c>
      <c r="N631">
        <v>0</v>
      </c>
      <c r="O631">
        <v>900</v>
      </c>
      <c r="P631">
        <v>550</v>
      </c>
      <c r="Q631">
        <v>350</v>
      </c>
      <c r="R631" t="s">
        <v>77</v>
      </c>
      <c r="S631" t="s">
        <v>10</v>
      </c>
      <c r="T631">
        <v>2025</v>
      </c>
      <c r="U631">
        <v>10</v>
      </c>
      <c r="V631" t="s">
        <v>3870</v>
      </c>
      <c r="W631" t="s">
        <v>40</v>
      </c>
      <c r="X631" t="s">
        <v>27</v>
      </c>
      <c r="Y631">
        <v>38.89</v>
      </c>
    </row>
    <row r="632" spans="1:25" x14ac:dyDescent="0.25">
      <c r="A632" t="s">
        <v>78</v>
      </c>
      <c r="B632" s="19">
        <v>45849</v>
      </c>
      <c r="C632" t="s">
        <v>79</v>
      </c>
      <c r="D632" t="s">
        <v>80</v>
      </c>
      <c r="E632" t="s">
        <v>16</v>
      </c>
      <c r="F632">
        <v>35</v>
      </c>
      <c r="G632" t="s">
        <v>4</v>
      </c>
      <c r="H632" t="s">
        <v>5</v>
      </c>
      <c r="I632" t="s">
        <v>81</v>
      </c>
      <c r="J632" t="s">
        <v>82</v>
      </c>
      <c r="K632" t="s">
        <v>58</v>
      </c>
      <c r="L632">
        <v>1</v>
      </c>
      <c r="M632">
        <v>3500</v>
      </c>
      <c r="N632">
        <v>0.1</v>
      </c>
      <c r="O632">
        <v>3150</v>
      </c>
      <c r="P632">
        <v>2500</v>
      </c>
      <c r="Q632">
        <v>650</v>
      </c>
      <c r="R632" t="s">
        <v>26</v>
      </c>
      <c r="S632" t="s">
        <v>10</v>
      </c>
      <c r="T632">
        <v>2025</v>
      </c>
      <c r="U632">
        <v>7</v>
      </c>
      <c r="V632" t="s">
        <v>3866</v>
      </c>
      <c r="W632" t="s">
        <v>33</v>
      </c>
      <c r="X632" t="s">
        <v>12</v>
      </c>
      <c r="Y632">
        <v>20.63</v>
      </c>
    </row>
    <row r="633" spans="1:25" x14ac:dyDescent="0.25">
      <c r="A633" t="s">
        <v>1350</v>
      </c>
      <c r="B633" s="19">
        <v>45666</v>
      </c>
      <c r="C633" t="s">
        <v>1045</v>
      </c>
      <c r="D633" t="s">
        <v>803</v>
      </c>
      <c r="E633" t="s">
        <v>16</v>
      </c>
      <c r="F633">
        <v>54</v>
      </c>
      <c r="G633" t="s">
        <v>275</v>
      </c>
      <c r="H633" t="s">
        <v>276</v>
      </c>
      <c r="I633" t="s">
        <v>81</v>
      </c>
      <c r="J633" t="s">
        <v>82</v>
      </c>
      <c r="K633" t="s">
        <v>58</v>
      </c>
      <c r="L633">
        <v>1</v>
      </c>
      <c r="M633">
        <v>3500</v>
      </c>
      <c r="N633">
        <v>0.05</v>
      </c>
      <c r="O633">
        <v>3325</v>
      </c>
      <c r="P633">
        <v>2500</v>
      </c>
      <c r="Q633">
        <v>825</v>
      </c>
      <c r="R633" t="s">
        <v>9</v>
      </c>
      <c r="S633" t="s">
        <v>10</v>
      </c>
      <c r="T633">
        <v>2025</v>
      </c>
      <c r="U633">
        <v>1</v>
      </c>
      <c r="V633" t="s">
        <v>3875</v>
      </c>
      <c r="W633" t="s">
        <v>18</v>
      </c>
      <c r="X633" t="s">
        <v>27</v>
      </c>
      <c r="Y633">
        <v>24.81</v>
      </c>
    </row>
    <row r="634" spans="1:25" x14ac:dyDescent="0.25">
      <c r="A634" t="s">
        <v>1351</v>
      </c>
      <c r="B634" s="19">
        <v>45821</v>
      </c>
      <c r="C634" t="s">
        <v>1352</v>
      </c>
      <c r="D634" t="s">
        <v>1225</v>
      </c>
      <c r="E634" t="s">
        <v>16</v>
      </c>
      <c r="F634">
        <v>35</v>
      </c>
      <c r="G634" t="s">
        <v>290</v>
      </c>
      <c r="H634" t="s">
        <v>276</v>
      </c>
      <c r="I634" t="s">
        <v>37</v>
      </c>
      <c r="J634" t="s">
        <v>38</v>
      </c>
      <c r="K634" t="s">
        <v>39</v>
      </c>
      <c r="L634">
        <v>2</v>
      </c>
      <c r="M634">
        <v>900</v>
      </c>
      <c r="N634">
        <v>0.1</v>
      </c>
      <c r="O634">
        <v>0</v>
      </c>
      <c r="P634">
        <v>1100</v>
      </c>
      <c r="Q634">
        <v>0</v>
      </c>
      <c r="R634" t="s">
        <v>26</v>
      </c>
      <c r="S634" t="s">
        <v>291</v>
      </c>
      <c r="T634">
        <v>2025</v>
      </c>
      <c r="U634">
        <v>6</v>
      </c>
      <c r="V634" t="s">
        <v>3868</v>
      </c>
      <c r="W634" t="s">
        <v>11</v>
      </c>
      <c r="X634" t="s">
        <v>19</v>
      </c>
      <c r="Y634">
        <v>0</v>
      </c>
    </row>
    <row r="635" spans="1:25" x14ac:dyDescent="0.25">
      <c r="A635" t="s">
        <v>1353</v>
      </c>
      <c r="B635" s="19">
        <v>45820</v>
      </c>
      <c r="C635" t="s">
        <v>550</v>
      </c>
      <c r="D635" t="s">
        <v>551</v>
      </c>
      <c r="E635" t="s">
        <v>16</v>
      </c>
      <c r="F635">
        <v>57</v>
      </c>
      <c r="G635" t="s">
        <v>317</v>
      </c>
      <c r="H635" t="s">
        <v>5</v>
      </c>
      <c r="I635" t="s">
        <v>95</v>
      </c>
      <c r="J635" t="s">
        <v>96</v>
      </c>
      <c r="K635" t="s">
        <v>46</v>
      </c>
      <c r="L635">
        <v>1</v>
      </c>
      <c r="M635">
        <v>600</v>
      </c>
      <c r="N635">
        <v>0.1</v>
      </c>
      <c r="O635">
        <v>540</v>
      </c>
      <c r="P635">
        <v>380</v>
      </c>
      <c r="Q635">
        <v>160</v>
      </c>
      <c r="R635" t="s">
        <v>26</v>
      </c>
      <c r="S635" t="s">
        <v>10</v>
      </c>
      <c r="T635">
        <v>2025</v>
      </c>
      <c r="U635">
        <v>6</v>
      </c>
      <c r="V635" t="s">
        <v>3868</v>
      </c>
      <c r="W635" t="s">
        <v>11</v>
      </c>
      <c r="X635" t="s">
        <v>12</v>
      </c>
      <c r="Y635">
        <v>29.63</v>
      </c>
    </row>
    <row r="636" spans="1:25" x14ac:dyDescent="0.25">
      <c r="A636" t="s">
        <v>1354</v>
      </c>
      <c r="B636" s="19">
        <v>45790</v>
      </c>
      <c r="C636" t="s">
        <v>1355</v>
      </c>
      <c r="D636" t="s">
        <v>740</v>
      </c>
      <c r="E636" t="s">
        <v>16</v>
      </c>
      <c r="F636">
        <v>54</v>
      </c>
      <c r="G636" t="s">
        <v>280</v>
      </c>
      <c r="H636" t="s">
        <v>270</v>
      </c>
      <c r="I636" t="s">
        <v>143</v>
      </c>
      <c r="J636" t="s">
        <v>144</v>
      </c>
      <c r="K636" t="s">
        <v>76</v>
      </c>
      <c r="L636">
        <v>4</v>
      </c>
      <c r="M636">
        <v>700</v>
      </c>
      <c r="N636">
        <v>0.05</v>
      </c>
      <c r="O636">
        <v>2660</v>
      </c>
      <c r="P636">
        <v>2280</v>
      </c>
      <c r="Q636">
        <v>380</v>
      </c>
      <c r="R636" t="s">
        <v>77</v>
      </c>
      <c r="S636" t="s">
        <v>10</v>
      </c>
      <c r="T636">
        <v>2025</v>
      </c>
      <c r="U636">
        <v>5</v>
      </c>
      <c r="V636" t="s">
        <v>3865</v>
      </c>
      <c r="W636" t="s">
        <v>11</v>
      </c>
      <c r="X636" t="s">
        <v>12</v>
      </c>
      <c r="Y636">
        <v>14.29</v>
      </c>
    </row>
    <row r="637" spans="1:25" x14ac:dyDescent="0.25">
      <c r="A637" t="s">
        <v>1356</v>
      </c>
      <c r="B637" s="19">
        <v>45434</v>
      </c>
      <c r="C637" t="s">
        <v>1357</v>
      </c>
      <c r="D637" t="s">
        <v>1358</v>
      </c>
      <c r="E637" t="s">
        <v>3</v>
      </c>
      <c r="F637">
        <v>32</v>
      </c>
      <c r="G637" t="s">
        <v>317</v>
      </c>
      <c r="H637" t="s">
        <v>5</v>
      </c>
      <c r="I637" t="s">
        <v>74</v>
      </c>
      <c r="J637" t="s">
        <v>75</v>
      </c>
      <c r="K637" t="s">
        <v>76</v>
      </c>
      <c r="L637">
        <v>3</v>
      </c>
      <c r="M637">
        <v>550</v>
      </c>
      <c r="N637">
        <v>0.05</v>
      </c>
      <c r="O637">
        <v>1567.5</v>
      </c>
      <c r="P637">
        <v>1350</v>
      </c>
      <c r="Q637">
        <v>217.5</v>
      </c>
      <c r="R637" t="s">
        <v>26</v>
      </c>
      <c r="S637" t="s">
        <v>10</v>
      </c>
      <c r="T637">
        <v>2024</v>
      </c>
      <c r="U637">
        <v>5</v>
      </c>
      <c r="V637" t="s">
        <v>3865</v>
      </c>
      <c r="W637" t="s">
        <v>11</v>
      </c>
      <c r="X637" t="s">
        <v>19</v>
      </c>
      <c r="Y637">
        <v>13.88</v>
      </c>
    </row>
    <row r="638" spans="1:25" x14ac:dyDescent="0.25">
      <c r="A638" t="s">
        <v>1359</v>
      </c>
      <c r="B638" s="19">
        <v>45950</v>
      </c>
      <c r="C638" t="s">
        <v>511</v>
      </c>
      <c r="D638" t="s">
        <v>101</v>
      </c>
      <c r="E638" t="s">
        <v>3</v>
      </c>
      <c r="F638">
        <v>55</v>
      </c>
      <c r="G638" t="s">
        <v>407</v>
      </c>
      <c r="H638" t="s">
        <v>285</v>
      </c>
      <c r="I638" t="s">
        <v>37</v>
      </c>
      <c r="J638" t="s">
        <v>38</v>
      </c>
      <c r="K638" t="s">
        <v>39</v>
      </c>
      <c r="L638">
        <v>3</v>
      </c>
      <c r="M638">
        <v>900</v>
      </c>
      <c r="N638">
        <v>0.05</v>
      </c>
      <c r="O638">
        <v>2565</v>
      </c>
      <c r="P638">
        <v>1650</v>
      </c>
      <c r="Q638">
        <v>915</v>
      </c>
      <c r="R638" t="s">
        <v>26</v>
      </c>
      <c r="S638" t="s">
        <v>10</v>
      </c>
      <c r="T638">
        <v>2025</v>
      </c>
      <c r="U638">
        <v>10</v>
      </c>
      <c r="V638" t="s">
        <v>3870</v>
      </c>
      <c r="W638" t="s">
        <v>40</v>
      </c>
      <c r="X638" t="s">
        <v>27</v>
      </c>
      <c r="Y638">
        <v>35.67</v>
      </c>
    </row>
    <row r="639" spans="1:25" x14ac:dyDescent="0.25">
      <c r="A639" t="s">
        <v>1360</v>
      </c>
      <c r="B639" s="19">
        <v>45662</v>
      </c>
      <c r="C639" t="s">
        <v>628</v>
      </c>
      <c r="D639" t="s">
        <v>629</v>
      </c>
      <c r="E639" t="s">
        <v>3</v>
      </c>
      <c r="F639">
        <v>38</v>
      </c>
      <c r="G639" t="s">
        <v>275</v>
      </c>
      <c r="H639" t="s">
        <v>276</v>
      </c>
      <c r="I639" t="s">
        <v>56</v>
      </c>
      <c r="J639" t="s">
        <v>57</v>
      </c>
      <c r="K639" t="s">
        <v>58</v>
      </c>
      <c r="L639">
        <v>1</v>
      </c>
      <c r="M639">
        <v>1200</v>
      </c>
      <c r="N639">
        <v>0.15</v>
      </c>
      <c r="O639">
        <v>1020</v>
      </c>
      <c r="P639">
        <v>800</v>
      </c>
      <c r="Q639">
        <v>220</v>
      </c>
      <c r="R639" t="s">
        <v>9</v>
      </c>
      <c r="S639" t="s">
        <v>10</v>
      </c>
      <c r="T639">
        <v>2025</v>
      </c>
      <c r="U639">
        <v>1</v>
      </c>
      <c r="V639" t="s">
        <v>3875</v>
      </c>
      <c r="W639" t="s">
        <v>18</v>
      </c>
      <c r="X639" t="s">
        <v>27</v>
      </c>
      <c r="Y639">
        <v>21.57</v>
      </c>
    </row>
    <row r="640" spans="1:25" x14ac:dyDescent="0.25">
      <c r="A640" t="s">
        <v>1361</v>
      </c>
      <c r="B640" s="19">
        <v>45527</v>
      </c>
      <c r="C640" t="s">
        <v>1362</v>
      </c>
      <c r="D640" t="s">
        <v>184</v>
      </c>
      <c r="E640" t="s">
        <v>3</v>
      </c>
      <c r="F640">
        <v>24</v>
      </c>
      <c r="G640" t="s">
        <v>275</v>
      </c>
      <c r="H640" t="s">
        <v>276</v>
      </c>
      <c r="I640" t="s">
        <v>44</v>
      </c>
      <c r="J640" t="s">
        <v>45</v>
      </c>
      <c r="K640" t="s">
        <v>46</v>
      </c>
      <c r="L640">
        <v>2</v>
      </c>
      <c r="M640">
        <v>2500</v>
      </c>
      <c r="N640">
        <v>0.05</v>
      </c>
      <c r="O640">
        <v>4750</v>
      </c>
      <c r="P640">
        <v>3000</v>
      </c>
      <c r="Q640">
        <v>1750</v>
      </c>
      <c r="R640" t="s">
        <v>77</v>
      </c>
      <c r="S640" t="s">
        <v>10</v>
      </c>
      <c r="T640">
        <v>2024</v>
      </c>
      <c r="U640">
        <v>8</v>
      </c>
      <c r="V640" t="s">
        <v>3867</v>
      </c>
      <c r="W640" t="s">
        <v>33</v>
      </c>
      <c r="X640" t="s">
        <v>12</v>
      </c>
      <c r="Y640">
        <v>36.840000000000003</v>
      </c>
    </row>
    <row r="641" spans="1:25" x14ac:dyDescent="0.25">
      <c r="A641" t="s">
        <v>83</v>
      </c>
      <c r="B641" s="19">
        <v>45785</v>
      </c>
      <c r="C641" t="s">
        <v>84</v>
      </c>
      <c r="D641" t="s">
        <v>85</v>
      </c>
      <c r="E641" t="s">
        <v>3</v>
      </c>
      <c r="F641">
        <v>49</v>
      </c>
      <c r="G641" t="s">
        <v>4</v>
      </c>
      <c r="H641" t="s">
        <v>5</v>
      </c>
      <c r="I641" t="s">
        <v>6</v>
      </c>
      <c r="J641" t="s">
        <v>7</v>
      </c>
      <c r="K641" t="s">
        <v>8</v>
      </c>
      <c r="L641">
        <v>2</v>
      </c>
      <c r="M641">
        <v>7000</v>
      </c>
      <c r="N641">
        <v>0.15</v>
      </c>
      <c r="O641">
        <v>11900</v>
      </c>
      <c r="P641">
        <v>10400</v>
      </c>
      <c r="Q641">
        <v>1500</v>
      </c>
      <c r="R641" t="s">
        <v>17</v>
      </c>
      <c r="S641" t="s">
        <v>10</v>
      </c>
      <c r="T641">
        <v>2025</v>
      </c>
      <c r="U641">
        <v>5</v>
      </c>
      <c r="V641" t="s">
        <v>3865</v>
      </c>
      <c r="W641" t="s">
        <v>11</v>
      </c>
      <c r="X641" t="s">
        <v>19</v>
      </c>
      <c r="Y641">
        <v>12.61</v>
      </c>
    </row>
    <row r="642" spans="1:25" x14ac:dyDescent="0.25">
      <c r="A642" t="s">
        <v>1363</v>
      </c>
      <c r="B642" s="19">
        <v>45457</v>
      </c>
      <c r="C642" t="s">
        <v>1169</v>
      </c>
      <c r="D642" t="s">
        <v>546</v>
      </c>
      <c r="E642" t="s">
        <v>16</v>
      </c>
      <c r="F642">
        <v>23</v>
      </c>
      <c r="G642" t="s">
        <v>407</v>
      </c>
      <c r="H642" t="s">
        <v>285</v>
      </c>
      <c r="I642" t="s">
        <v>51</v>
      </c>
      <c r="J642" t="s">
        <v>52</v>
      </c>
      <c r="K642" t="s">
        <v>8</v>
      </c>
      <c r="L642">
        <v>1</v>
      </c>
      <c r="M642">
        <v>4500</v>
      </c>
      <c r="N642">
        <v>0.1</v>
      </c>
      <c r="O642">
        <v>4050</v>
      </c>
      <c r="P642">
        <v>3200</v>
      </c>
      <c r="Q642">
        <v>850</v>
      </c>
      <c r="R642" t="s">
        <v>77</v>
      </c>
      <c r="S642" t="s">
        <v>10</v>
      </c>
      <c r="T642">
        <v>2024</v>
      </c>
      <c r="U642">
        <v>6</v>
      </c>
      <c r="V642" t="s">
        <v>3868</v>
      </c>
      <c r="W642" t="s">
        <v>11</v>
      </c>
      <c r="X642" t="s">
        <v>19</v>
      </c>
      <c r="Y642">
        <v>20.99</v>
      </c>
    </row>
    <row r="643" spans="1:25" x14ac:dyDescent="0.25">
      <c r="A643" t="s">
        <v>1364</v>
      </c>
      <c r="B643" s="19">
        <v>45336</v>
      </c>
      <c r="C643" t="s">
        <v>459</v>
      </c>
      <c r="D643" t="s">
        <v>460</v>
      </c>
      <c r="E643" t="s">
        <v>3</v>
      </c>
      <c r="F643">
        <v>31</v>
      </c>
      <c r="G643" t="s">
        <v>269</v>
      </c>
      <c r="H643" t="s">
        <v>270</v>
      </c>
      <c r="I643" t="s">
        <v>176</v>
      </c>
      <c r="J643" t="s">
        <v>177</v>
      </c>
      <c r="K643" t="s">
        <v>25</v>
      </c>
      <c r="L643">
        <v>1</v>
      </c>
      <c r="M643">
        <v>22000</v>
      </c>
      <c r="N643">
        <v>0.1</v>
      </c>
      <c r="O643">
        <v>19800</v>
      </c>
      <c r="P643">
        <v>16500</v>
      </c>
      <c r="Q643">
        <v>3300</v>
      </c>
      <c r="R643" t="s">
        <v>17</v>
      </c>
      <c r="S643" t="s">
        <v>10</v>
      </c>
      <c r="T643">
        <v>2024</v>
      </c>
      <c r="U643">
        <v>2</v>
      </c>
      <c r="V643" t="s">
        <v>3869</v>
      </c>
      <c r="W643" t="s">
        <v>18</v>
      </c>
      <c r="X643" t="s">
        <v>19</v>
      </c>
      <c r="Y643">
        <v>16.670000000000002</v>
      </c>
    </row>
    <row r="644" spans="1:25" x14ac:dyDescent="0.25">
      <c r="A644" t="s">
        <v>1365</v>
      </c>
      <c r="B644" s="19">
        <v>45936</v>
      </c>
      <c r="C644" t="s">
        <v>1085</v>
      </c>
      <c r="D644" t="s">
        <v>1086</v>
      </c>
      <c r="E644" t="s">
        <v>16</v>
      </c>
      <c r="F644">
        <v>52</v>
      </c>
      <c r="G644" t="s">
        <v>317</v>
      </c>
      <c r="H644" t="s">
        <v>5</v>
      </c>
      <c r="I644" t="s">
        <v>105</v>
      </c>
      <c r="J644" t="s">
        <v>106</v>
      </c>
      <c r="K644" t="s">
        <v>76</v>
      </c>
      <c r="L644">
        <v>2</v>
      </c>
      <c r="M644">
        <v>450</v>
      </c>
      <c r="N644">
        <v>0.1</v>
      </c>
      <c r="O644">
        <v>810</v>
      </c>
      <c r="P644">
        <v>660</v>
      </c>
      <c r="Q644">
        <v>150</v>
      </c>
      <c r="R644" t="s">
        <v>26</v>
      </c>
      <c r="S644" t="s">
        <v>10</v>
      </c>
      <c r="T644">
        <v>2025</v>
      </c>
      <c r="U644">
        <v>10</v>
      </c>
      <c r="V644" t="s">
        <v>3870</v>
      </c>
      <c r="W644" t="s">
        <v>40</v>
      </c>
      <c r="X644" t="s">
        <v>19</v>
      </c>
      <c r="Y644">
        <v>18.52</v>
      </c>
    </row>
    <row r="645" spans="1:25" x14ac:dyDescent="0.25">
      <c r="A645" t="s">
        <v>1366</v>
      </c>
      <c r="B645" s="19">
        <v>45349</v>
      </c>
      <c r="C645" t="s">
        <v>1367</v>
      </c>
      <c r="D645" t="s">
        <v>546</v>
      </c>
      <c r="E645" t="s">
        <v>3</v>
      </c>
      <c r="F645">
        <v>24</v>
      </c>
      <c r="G645" t="s">
        <v>263</v>
      </c>
      <c r="H645" t="s">
        <v>5</v>
      </c>
      <c r="I645" t="s">
        <v>305</v>
      </c>
      <c r="J645" t="s">
        <v>306</v>
      </c>
      <c r="K645" t="s">
        <v>91</v>
      </c>
      <c r="L645">
        <v>2</v>
      </c>
      <c r="M645">
        <v>8500</v>
      </c>
      <c r="N645">
        <v>0.1</v>
      </c>
      <c r="O645">
        <v>15300</v>
      </c>
      <c r="P645">
        <v>13000</v>
      </c>
      <c r="Q645">
        <v>2300</v>
      </c>
      <c r="R645" t="s">
        <v>26</v>
      </c>
      <c r="S645" t="s">
        <v>10</v>
      </c>
      <c r="T645">
        <v>2024</v>
      </c>
      <c r="U645">
        <v>2</v>
      </c>
      <c r="V645" t="s">
        <v>3869</v>
      </c>
      <c r="W645" t="s">
        <v>18</v>
      </c>
      <c r="X645" t="s">
        <v>19</v>
      </c>
      <c r="Y645">
        <v>15.03</v>
      </c>
    </row>
    <row r="646" spans="1:25" x14ac:dyDescent="0.25">
      <c r="A646" t="s">
        <v>1368</v>
      </c>
      <c r="B646" s="19">
        <v>45707</v>
      </c>
      <c r="C646" t="s">
        <v>489</v>
      </c>
      <c r="D646" t="s">
        <v>490</v>
      </c>
      <c r="E646" t="s">
        <v>3</v>
      </c>
      <c r="F646">
        <v>26</v>
      </c>
      <c r="G646" t="s">
        <v>339</v>
      </c>
      <c r="H646" t="s">
        <v>285</v>
      </c>
      <c r="I646" t="s">
        <v>56</v>
      </c>
      <c r="J646" t="s">
        <v>57</v>
      </c>
      <c r="K646" t="s">
        <v>58</v>
      </c>
      <c r="L646">
        <v>2</v>
      </c>
      <c r="M646">
        <v>1200</v>
      </c>
      <c r="N646">
        <v>0.05</v>
      </c>
      <c r="O646">
        <v>2280</v>
      </c>
      <c r="P646">
        <v>1600</v>
      </c>
      <c r="Q646">
        <v>680</v>
      </c>
      <c r="R646" t="s">
        <v>98</v>
      </c>
      <c r="S646" t="s">
        <v>10</v>
      </c>
      <c r="T646">
        <v>2025</v>
      </c>
      <c r="U646">
        <v>2</v>
      </c>
      <c r="V646" t="s">
        <v>3869</v>
      </c>
      <c r="W646" t="s">
        <v>18</v>
      </c>
      <c r="X646" t="s">
        <v>27</v>
      </c>
      <c r="Y646">
        <v>29.82</v>
      </c>
    </row>
    <row r="647" spans="1:25" x14ac:dyDescent="0.25">
      <c r="A647" t="s">
        <v>1369</v>
      </c>
      <c r="B647" s="19">
        <v>45969</v>
      </c>
      <c r="C647" t="s">
        <v>724</v>
      </c>
      <c r="D647" t="s">
        <v>725</v>
      </c>
      <c r="E647" t="s">
        <v>16</v>
      </c>
      <c r="F647">
        <v>44</v>
      </c>
      <c r="G647" t="s">
        <v>407</v>
      </c>
      <c r="H647" t="s">
        <v>285</v>
      </c>
      <c r="I647" t="s">
        <v>344</v>
      </c>
      <c r="J647" t="s">
        <v>345</v>
      </c>
      <c r="K647" t="s">
        <v>39</v>
      </c>
      <c r="L647">
        <v>2</v>
      </c>
      <c r="M647">
        <v>2200</v>
      </c>
      <c r="N647">
        <v>0.05</v>
      </c>
      <c r="O647">
        <v>4180</v>
      </c>
      <c r="P647">
        <v>2800</v>
      </c>
      <c r="Q647">
        <v>1380</v>
      </c>
      <c r="R647" t="s">
        <v>77</v>
      </c>
      <c r="S647" t="s">
        <v>10</v>
      </c>
      <c r="T647">
        <v>2025</v>
      </c>
      <c r="U647">
        <v>11</v>
      </c>
      <c r="V647" t="s">
        <v>3874</v>
      </c>
      <c r="W647" t="s">
        <v>40</v>
      </c>
      <c r="X647" t="s">
        <v>27</v>
      </c>
      <c r="Y647">
        <v>33.01</v>
      </c>
    </row>
    <row r="648" spans="1:25" x14ac:dyDescent="0.25">
      <c r="A648" t="s">
        <v>1370</v>
      </c>
      <c r="B648" s="19">
        <v>45913</v>
      </c>
      <c r="C648" t="s">
        <v>543</v>
      </c>
      <c r="D648" t="s">
        <v>326</v>
      </c>
      <c r="E648" t="s">
        <v>3</v>
      </c>
      <c r="F648">
        <v>46</v>
      </c>
      <c r="G648" t="s">
        <v>317</v>
      </c>
      <c r="H648" t="s">
        <v>5</v>
      </c>
      <c r="I648" t="s">
        <v>143</v>
      </c>
      <c r="J648" t="s">
        <v>144</v>
      </c>
      <c r="K648" t="s">
        <v>76</v>
      </c>
      <c r="L648">
        <v>2</v>
      </c>
      <c r="M648">
        <v>700</v>
      </c>
      <c r="N648">
        <v>0.15</v>
      </c>
      <c r="O648">
        <v>1190</v>
      </c>
      <c r="P648">
        <v>1140</v>
      </c>
      <c r="Q648">
        <v>50</v>
      </c>
      <c r="R648" t="s">
        <v>77</v>
      </c>
      <c r="S648" t="s">
        <v>10</v>
      </c>
      <c r="T648">
        <v>2025</v>
      </c>
      <c r="U648">
        <v>9</v>
      </c>
      <c r="V648" t="s">
        <v>3873</v>
      </c>
      <c r="W648" t="s">
        <v>33</v>
      </c>
      <c r="X648" t="s">
        <v>12</v>
      </c>
      <c r="Y648">
        <v>4.2</v>
      </c>
    </row>
    <row r="649" spans="1:25" x14ac:dyDescent="0.25">
      <c r="A649" t="s">
        <v>1371</v>
      </c>
      <c r="B649" s="19">
        <v>45712</v>
      </c>
      <c r="C649" t="s">
        <v>799</v>
      </c>
      <c r="D649" t="s">
        <v>43</v>
      </c>
      <c r="E649" t="s">
        <v>3</v>
      </c>
      <c r="F649">
        <v>28</v>
      </c>
      <c r="G649" t="s">
        <v>317</v>
      </c>
      <c r="H649" t="s">
        <v>5</v>
      </c>
      <c r="I649" t="s">
        <v>56</v>
      </c>
      <c r="J649" t="s">
        <v>57</v>
      </c>
      <c r="K649" t="s">
        <v>58</v>
      </c>
      <c r="L649">
        <v>2</v>
      </c>
      <c r="M649">
        <v>1200</v>
      </c>
      <c r="N649">
        <v>0.1</v>
      </c>
      <c r="O649">
        <v>2160</v>
      </c>
      <c r="P649">
        <v>1600</v>
      </c>
      <c r="Q649">
        <v>560</v>
      </c>
      <c r="R649" t="s">
        <v>26</v>
      </c>
      <c r="S649" t="s">
        <v>10</v>
      </c>
      <c r="T649">
        <v>2025</v>
      </c>
      <c r="U649">
        <v>2</v>
      </c>
      <c r="V649" t="s">
        <v>3869</v>
      </c>
      <c r="W649" t="s">
        <v>18</v>
      </c>
      <c r="X649" t="s">
        <v>27</v>
      </c>
      <c r="Y649">
        <v>25.93</v>
      </c>
    </row>
    <row r="650" spans="1:25" x14ac:dyDescent="0.25">
      <c r="A650" t="s">
        <v>1372</v>
      </c>
      <c r="B650" s="19">
        <v>45478</v>
      </c>
      <c r="C650" t="s">
        <v>1047</v>
      </c>
      <c r="D650" t="s">
        <v>1029</v>
      </c>
      <c r="E650" t="s">
        <v>16</v>
      </c>
      <c r="F650">
        <v>52</v>
      </c>
      <c r="G650" t="s">
        <v>275</v>
      </c>
      <c r="H650" t="s">
        <v>276</v>
      </c>
      <c r="I650" t="s">
        <v>56</v>
      </c>
      <c r="J650" t="s">
        <v>57</v>
      </c>
      <c r="K650" t="s">
        <v>58</v>
      </c>
      <c r="L650">
        <v>1</v>
      </c>
      <c r="M650">
        <v>1200</v>
      </c>
      <c r="N650">
        <v>0.1</v>
      </c>
      <c r="O650">
        <v>1080</v>
      </c>
      <c r="P650">
        <v>800</v>
      </c>
      <c r="Q650">
        <v>280</v>
      </c>
      <c r="R650" t="s">
        <v>9</v>
      </c>
      <c r="S650" t="s">
        <v>10</v>
      </c>
      <c r="T650">
        <v>2024</v>
      </c>
      <c r="U650">
        <v>7</v>
      </c>
      <c r="V650" t="s">
        <v>3866</v>
      </c>
      <c r="W650" t="s">
        <v>33</v>
      </c>
      <c r="X650" t="s">
        <v>27</v>
      </c>
      <c r="Y650">
        <v>25.93</v>
      </c>
    </row>
    <row r="651" spans="1:25" x14ac:dyDescent="0.25">
      <c r="A651" t="s">
        <v>1373</v>
      </c>
      <c r="B651" s="19">
        <v>45994</v>
      </c>
      <c r="C651" t="s">
        <v>434</v>
      </c>
      <c r="D651" t="s">
        <v>435</v>
      </c>
      <c r="E651" t="s">
        <v>16</v>
      </c>
      <c r="F651">
        <v>26</v>
      </c>
      <c r="G651" t="s">
        <v>280</v>
      </c>
      <c r="H651" t="s">
        <v>270</v>
      </c>
      <c r="I651" t="s">
        <v>68</v>
      </c>
      <c r="J651" t="s">
        <v>69</v>
      </c>
      <c r="K651" t="s">
        <v>39</v>
      </c>
      <c r="L651">
        <v>1</v>
      </c>
      <c r="M651">
        <v>3500</v>
      </c>
      <c r="N651">
        <v>0.05</v>
      </c>
      <c r="O651">
        <v>3325</v>
      </c>
      <c r="P651">
        <v>2300</v>
      </c>
      <c r="Q651">
        <v>1025</v>
      </c>
      <c r="R651" t="s">
        <v>77</v>
      </c>
      <c r="S651" t="s">
        <v>10</v>
      </c>
      <c r="T651">
        <v>2025</v>
      </c>
      <c r="U651">
        <v>12</v>
      </c>
      <c r="V651" t="s">
        <v>3872</v>
      </c>
      <c r="W651" t="s">
        <v>40</v>
      </c>
      <c r="X651" t="s">
        <v>27</v>
      </c>
      <c r="Y651">
        <v>30.83</v>
      </c>
    </row>
    <row r="652" spans="1:25" x14ac:dyDescent="0.25">
      <c r="A652" t="s">
        <v>1374</v>
      </c>
      <c r="B652" s="19">
        <v>45362</v>
      </c>
      <c r="C652" t="s">
        <v>724</v>
      </c>
      <c r="D652" t="s">
        <v>725</v>
      </c>
      <c r="E652" t="s">
        <v>16</v>
      </c>
      <c r="F652">
        <v>44</v>
      </c>
      <c r="G652" t="s">
        <v>407</v>
      </c>
      <c r="H652" t="s">
        <v>285</v>
      </c>
      <c r="I652" t="s">
        <v>89</v>
      </c>
      <c r="J652" t="s">
        <v>90</v>
      </c>
      <c r="K652" t="s">
        <v>91</v>
      </c>
      <c r="L652">
        <v>4</v>
      </c>
      <c r="M652">
        <v>35000</v>
      </c>
      <c r="N652">
        <v>0</v>
      </c>
      <c r="O652">
        <v>140000</v>
      </c>
      <c r="P652">
        <v>108000</v>
      </c>
      <c r="Q652">
        <v>32000</v>
      </c>
      <c r="R652" t="s">
        <v>26</v>
      </c>
      <c r="S652" t="s">
        <v>10</v>
      </c>
      <c r="T652">
        <v>2024</v>
      </c>
      <c r="U652">
        <v>3</v>
      </c>
      <c r="V652" t="s">
        <v>3864</v>
      </c>
      <c r="W652" t="s">
        <v>18</v>
      </c>
      <c r="X652" t="s">
        <v>27</v>
      </c>
      <c r="Y652">
        <v>22.86</v>
      </c>
    </row>
    <row r="653" spans="1:25" x14ac:dyDescent="0.25">
      <c r="A653" t="s">
        <v>1375</v>
      </c>
      <c r="B653" s="19">
        <v>45308</v>
      </c>
      <c r="C653" t="s">
        <v>608</v>
      </c>
      <c r="D653" t="s">
        <v>609</v>
      </c>
      <c r="E653" t="s">
        <v>16</v>
      </c>
      <c r="F653">
        <v>52</v>
      </c>
      <c r="G653" t="s">
        <v>312</v>
      </c>
      <c r="H653" t="s">
        <v>276</v>
      </c>
      <c r="I653" t="s">
        <v>186</v>
      </c>
      <c r="J653" t="s">
        <v>187</v>
      </c>
      <c r="K653" t="s">
        <v>91</v>
      </c>
      <c r="L653">
        <v>1</v>
      </c>
      <c r="M653">
        <v>12000</v>
      </c>
      <c r="N653">
        <v>0.25</v>
      </c>
      <c r="O653">
        <v>0</v>
      </c>
      <c r="P653">
        <v>9000</v>
      </c>
      <c r="Q653">
        <v>0</v>
      </c>
      <c r="R653" t="s">
        <v>17</v>
      </c>
      <c r="S653" t="s">
        <v>291</v>
      </c>
      <c r="T653">
        <v>2024</v>
      </c>
      <c r="U653">
        <v>1</v>
      </c>
      <c r="V653" t="s">
        <v>3875</v>
      </c>
      <c r="W653" t="s">
        <v>18</v>
      </c>
      <c r="X653" t="s">
        <v>27</v>
      </c>
      <c r="Y653">
        <v>0</v>
      </c>
    </row>
    <row r="654" spans="1:25" x14ac:dyDescent="0.25">
      <c r="A654" t="s">
        <v>1376</v>
      </c>
      <c r="B654" s="19">
        <v>45992</v>
      </c>
      <c r="C654" t="s">
        <v>705</v>
      </c>
      <c r="D654" t="s">
        <v>642</v>
      </c>
      <c r="E654" t="s">
        <v>16</v>
      </c>
      <c r="F654">
        <v>27</v>
      </c>
      <c r="G654" t="s">
        <v>280</v>
      </c>
      <c r="H654" t="s">
        <v>270</v>
      </c>
      <c r="I654" t="s">
        <v>44</v>
      </c>
      <c r="J654" t="s">
        <v>45</v>
      </c>
      <c r="K654" t="s">
        <v>46</v>
      </c>
      <c r="L654">
        <v>1</v>
      </c>
      <c r="M654">
        <v>2500</v>
      </c>
      <c r="N654">
        <v>0.1</v>
      </c>
      <c r="O654">
        <v>2250</v>
      </c>
      <c r="P654">
        <v>1500</v>
      </c>
      <c r="Q654">
        <v>750</v>
      </c>
      <c r="R654" t="s">
        <v>77</v>
      </c>
      <c r="S654" t="s">
        <v>10</v>
      </c>
      <c r="T654">
        <v>2025</v>
      </c>
      <c r="U654">
        <v>12</v>
      </c>
      <c r="V654" t="s">
        <v>3872</v>
      </c>
      <c r="W654" t="s">
        <v>40</v>
      </c>
      <c r="X654" t="s">
        <v>27</v>
      </c>
      <c r="Y654">
        <v>33.33</v>
      </c>
    </row>
    <row r="655" spans="1:25" x14ac:dyDescent="0.25">
      <c r="A655" t="s">
        <v>1377</v>
      </c>
      <c r="B655" s="19">
        <v>45473</v>
      </c>
      <c r="C655" t="s">
        <v>440</v>
      </c>
      <c r="D655" t="s">
        <v>441</v>
      </c>
      <c r="E655" t="s">
        <v>3</v>
      </c>
      <c r="F655">
        <v>43</v>
      </c>
      <c r="G655" t="s">
        <v>275</v>
      </c>
      <c r="H655" t="s">
        <v>276</v>
      </c>
      <c r="I655" t="s">
        <v>143</v>
      </c>
      <c r="J655" t="s">
        <v>144</v>
      </c>
      <c r="K655" t="s">
        <v>76</v>
      </c>
      <c r="L655">
        <v>2</v>
      </c>
      <c r="M655">
        <v>700</v>
      </c>
      <c r="N655">
        <v>0.05</v>
      </c>
      <c r="O655">
        <v>1330</v>
      </c>
      <c r="P655">
        <v>1140</v>
      </c>
      <c r="Q655">
        <v>190</v>
      </c>
      <c r="R655" t="s">
        <v>77</v>
      </c>
      <c r="S655" t="s">
        <v>10</v>
      </c>
      <c r="T655">
        <v>2024</v>
      </c>
      <c r="U655">
        <v>6</v>
      </c>
      <c r="V655" t="s">
        <v>3868</v>
      </c>
      <c r="W655" t="s">
        <v>11</v>
      </c>
      <c r="X655" t="s">
        <v>12</v>
      </c>
      <c r="Y655">
        <v>14.29</v>
      </c>
    </row>
    <row r="656" spans="1:25" x14ac:dyDescent="0.25">
      <c r="A656" t="s">
        <v>1378</v>
      </c>
      <c r="B656" s="19">
        <v>45836</v>
      </c>
      <c r="C656" t="s">
        <v>447</v>
      </c>
      <c r="D656" t="s">
        <v>448</v>
      </c>
      <c r="E656" t="s">
        <v>16</v>
      </c>
      <c r="F656">
        <v>21</v>
      </c>
      <c r="G656" t="s">
        <v>275</v>
      </c>
      <c r="H656" t="s">
        <v>276</v>
      </c>
      <c r="I656" t="s">
        <v>105</v>
      </c>
      <c r="J656" t="s">
        <v>106</v>
      </c>
      <c r="K656" t="s">
        <v>76</v>
      </c>
      <c r="L656">
        <v>2</v>
      </c>
      <c r="M656">
        <v>450</v>
      </c>
      <c r="N656">
        <v>0.05</v>
      </c>
      <c r="O656">
        <v>855</v>
      </c>
      <c r="P656">
        <v>660</v>
      </c>
      <c r="Q656">
        <v>195</v>
      </c>
      <c r="R656" t="s">
        <v>9</v>
      </c>
      <c r="S656" t="s">
        <v>10</v>
      </c>
      <c r="T656">
        <v>2025</v>
      </c>
      <c r="U656">
        <v>6</v>
      </c>
      <c r="V656" t="s">
        <v>3868</v>
      </c>
      <c r="W656" t="s">
        <v>11</v>
      </c>
      <c r="X656" t="s">
        <v>27</v>
      </c>
      <c r="Y656">
        <v>22.81</v>
      </c>
    </row>
    <row r="657" spans="1:25" x14ac:dyDescent="0.25">
      <c r="A657" t="s">
        <v>1379</v>
      </c>
      <c r="B657" s="19">
        <v>45967</v>
      </c>
      <c r="C657" t="s">
        <v>414</v>
      </c>
      <c r="D657" t="s">
        <v>326</v>
      </c>
      <c r="E657" t="s">
        <v>16</v>
      </c>
      <c r="F657">
        <v>53</v>
      </c>
      <c r="G657" t="s">
        <v>312</v>
      </c>
      <c r="H657" t="s">
        <v>276</v>
      </c>
      <c r="I657" t="s">
        <v>176</v>
      </c>
      <c r="J657" t="s">
        <v>177</v>
      </c>
      <c r="K657" t="s">
        <v>25</v>
      </c>
      <c r="L657">
        <v>1</v>
      </c>
      <c r="M657">
        <v>22000</v>
      </c>
      <c r="N657">
        <v>0.1</v>
      </c>
      <c r="O657">
        <v>19800</v>
      </c>
      <c r="P657">
        <v>16500</v>
      </c>
      <c r="Q657">
        <v>3300</v>
      </c>
      <c r="R657" t="s">
        <v>77</v>
      </c>
      <c r="S657" t="s">
        <v>10</v>
      </c>
      <c r="T657">
        <v>2025</v>
      </c>
      <c r="U657">
        <v>11</v>
      </c>
      <c r="V657" t="s">
        <v>3874</v>
      </c>
      <c r="W657" t="s">
        <v>40</v>
      </c>
      <c r="X657" t="s">
        <v>12</v>
      </c>
      <c r="Y657">
        <v>16.670000000000002</v>
      </c>
    </row>
    <row r="658" spans="1:25" x14ac:dyDescent="0.25">
      <c r="A658" t="s">
        <v>1380</v>
      </c>
      <c r="B658" s="19">
        <v>45293</v>
      </c>
      <c r="C658" t="s">
        <v>888</v>
      </c>
      <c r="D658" t="s">
        <v>889</v>
      </c>
      <c r="E658" t="s">
        <v>16</v>
      </c>
      <c r="F658">
        <v>31</v>
      </c>
      <c r="G658" t="s">
        <v>284</v>
      </c>
      <c r="H658" t="s">
        <v>285</v>
      </c>
      <c r="I658" t="s">
        <v>6</v>
      </c>
      <c r="J658" t="s">
        <v>7</v>
      </c>
      <c r="K658" t="s">
        <v>8</v>
      </c>
      <c r="L658">
        <v>4</v>
      </c>
      <c r="M658">
        <v>7000</v>
      </c>
      <c r="N658">
        <v>0.1</v>
      </c>
      <c r="O658">
        <v>25200</v>
      </c>
      <c r="P658">
        <v>20800</v>
      </c>
      <c r="Q658">
        <v>4400</v>
      </c>
      <c r="R658" t="s">
        <v>17</v>
      </c>
      <c r="S658" t="s">
        <v>10</v>
      </c>
      <c r="T658">
        <v>2024</v>
      </c>
      <c r="U658">
        <v>1</v>
      </c>
      <c r="V658" t="s">
        <v>3875</v>
      </c>
      <c r="W658" t="s">
        <v>18</v>
      </c>
      <c r="X658" t="s">
        <v>19</v>
      </c>
      <c r="Y658">
        <v>17.46</v>
      </c>
    </row>
    <row r="659" spans="1:25" x14ac:dyDescent="0.25">
      <c r="A659" t="s">
        <v>1381</v>
      </c>
      <c r="B659" s="19">
        <v>45671</v>
      </c>
      <c r="C659" t="s">
        <v>1382</v>
      </c>
      <c r="D659" t="s">
        <v>435</v>
      </c>
      <c r="E659" t="s">
        <v>16</v>
      </c>
      <c r="F659">
        <v>58</v>
      </c>
      <c r="G659" t="s">
        <v>317</v>
      </c>
      <c r="H659" t="s">
        <v>5</v>
      </c>
      <c r="I659" t="s">
        <v>102</v>
      </c>
      <c r="J659" t="s">
        <v>103</v>
      </c>
      <c r="K659" t="s">
        <v>25</v>
      </c>
      <c r="L659">
        <v>1</v>
      </c>
      <c r="M659">
        <v>28000</v>
      </c>
      <c r="N659">
        <v>0.25</v>
      </c>
      <c r="O659">
        <v>21000</v>
      </c>
      <c r="P659">
        <v>21000</v>
      </c>
      <c r="Q659">
        <v>0</v>
      </c>
      <c r="R659" t="s">
        <v>9</v>
      </c>
      <c r="S659" t="s">
        <v>10</v>
      </c>
      <c r="T659">
        <v>2025</v>
      </c>
      <c r="U659">
        <v>1</v>
      </c>
      <c r="V659" t="s">
        <v>3875</v>
      </c>
      <c r="W659" t="s">
        <v>18</v>
      </c>
      <c r="X659" t="s">
        <v>19</v>
      </c>
      <c r="Y659">
        <v>0</v>
      </c>
    </row>
    <row r="660" spans="1:25" x14ac:dyDescent="0.25">
      <c r="A660" t="s">
        <v>1383</v>
      </c>
      <c r="B660" s="19">
        <v>45785</v>
      </c>
      <c r="C660" t="s">
        <v>365</v>
      </c>
      <c r="D660" t="s">
        <v>366</v>
      </c>
      <c r="E660" t="s">
        <v>16</v>
      </c>
      <c r="F660">
        <v>56</v>
      </c>
      <c r="G660" t="s">
        <v>295</v>
      </c>
      <c r="H660" t="s">
        <v>270</v>
      </c>
      <c r="I660" t="s">
        <v>95</v>
      </c>
      <c r="J660" t="s">
        <v>96</v>
      </c>
      <c r="K660" t="s">
        <v>46</v>
      </c>
      <c r="L660">
        <v>1</v>
      </c>
      <c r="M660">
        <v>600</v>
      </c>
      <c r="N660">
        <v>0.1</v>
      </c>
      <c r="O660">
        <v>540</v>
      </c>
      <c r="P660">
        <v>380</v>
      </c>
      <c r="Q660">
        <v>160</v>
      </c>
      <c r="R660" t="s">
        <v>26</v>
      </c>
      <c r="S660" t="s">
        <v>10</v>
      </c>
      <c r="T660">
        <v>2025</v>
      </c>
      <c r="U660">
        <v>5</v>
      </c>
      <c r="V660" t="s">
        <v>3865</v>
      </c>
      <c r="W660" t="s">
        <v>11</v>
      </c>
      <c r="X660" t="s">
        <v>27</v>
      </c>
      <c r="Y660">
        <v>29.63</v>
      </c>
    </row>
    <row r="661" spans="1:25" x14ac:dyDescent="0.25">
      <c r="A661" t="s">
        <v>1384</v>
      </c>
      <c r="B661" s="19">
        <v>46005</v>
      </c>
      <c r="C661" t="s">
        <v>508</v>
      </c>
      <c r="D661" t="s">
        <v>509</v>
      </c>
      <c r="E661" t="s">
        <v>16</v>
      </c>
      <c r="F661">
        <v>25</v>
      </c>
      <c r="G661" t="s">
        <v>312</v>
      </c>
      <c r="H661" t="s">
        <v>276</v>
      </c>
      <c r="I661" t="s">
        <v>81</v>
      </c>
      <c r="J661" t="s">
        <v>82</v>
      </c>
      <c r="K661" t="s">
        <v>58</v>
      </c>
      <c r="L661">
        <v>2</v>
      </c>
      <c r="M661">
        <v>3500</v>
      </c>
      <c r="N661">
        <v>0.05</v>
      </c>
      <c r="O661">
        <v>6650</v>
      </c>
      <c r="P661">
        <v>5000</v>
      </c>
      <c r="Q661">
        <v>1650</v>
      </c>
      <c r="R661" t="s">
        <v>26</v>
      </c>
      <c r="S661" t="s">
        <v>10</v>
      </c>
      <c r="T661">
        <v>2025</v>
      </c>
      <c r="U661">
        <v>12</v>
      </c>
      <c r="V661" t="s">
        <v>3872</v>
      </c>
      <c r="W661" t="s">
        <v>40</v>
      </c>
      <c r="X661" t="s">
        <v>27</v>
      </c>
      <c r="Y661">
        <v>24.81</v>
      </c>
    </row>
    <row r="662" spans="1:25" x14ac:dyDescent="0.25">
      <c r="A662" t="s">
        <v>86</v>
      </c>
      <c r="B662" s="19">
        <v>45780</v>
      </c>
      <c r="C662" t="s">
        <v>87</v>
      </c>
      <c r="D662" t="s">
        <v>88</v>
      </c>
      <c r="E662" t="s">
        <v>3</v>
      </c>
      <c r="F662">
        <v>43</v>
      </c>
      <c r="G662" t="s">
        <v>4</v>
      </c>
      <c r="H662" t="s">
        <v>5</v>
      </c>
      <c r="I662" t="s">
        <v>89</v>
      </c>
      <c r="J662" t="s">
        <v>90</v>
      </c>
      <c r="K662" t="s">
        <v>91</v>
      </c>
      <c r="L662">
        <v>4</v>
      </c>
      <c r="M662">
        <v>35000</v>
      </c>
      <c r="N662">
        <v>0.1</v>
      </c>
      <c r="O662">
        <v>126000</v>
      </c>
      <c r="P662">
        <v>108000</v>
      </c>
      <c r="Q662">
        <v>18000</v>
      </c>
      <c r="R662" t="s">
        <v>77</v>
      </c>
      <c r="S662" t="s">
        <v>10</v>
      </c>
      <c r="T662">
        <v>2025</v>
      </c>
      <c r="U662">
        <v>5</v>
      </c>
      <c r="V662" t="s">
        <v>3865</v>
      </c>
      <c r="W662" t="s">
        <v>11</v>
      </c>
      <c r="X662" t="s">
        <v>27</v>
      </c>
      <c r="Y662">
        <v>14.29</v>
      </c>
    </row>
    <row r="663" spans="1:25" x14ac:dyDescent="0.25">
      <c r="A663" t="s">
        <v>1385</v>
      </c>
      <c r="B663" s="19">
        <v>45904</v>
      </c>
      <c r="C663" t="s">
        <v>1253</v>
      </c>
      <c r="D663" t="s">
        <v>1254</v>
      </c>
      <c r="E663" t="s">
        <v>16</v>
      </c>
      <c r="F663">
        <v>45</v>
      </c>
      <c r="G663" t="s">
        <v>275</v>
      </c>
      <c r="H663" t="s">
        <v>276</v>
      </c>
      <c r="I663" t="s">
        <v>127</v>
      </c>
      <c r="J663" t="s">
        <v>128</v>
      </c>
      <c r="K663" t="s">
        <v>58</v>
      </c>
      <c r="L663">
        <v>2</v>
      </c>
      <c r="M663">
        <v>3000</v>
      </c>
      <c r="N663">
        <v>0.1</v>
      </c>
      <c r="O663">
        <v>5400</v>
      </c>
      <c r="P663">
        <v>4200</v>
      </c>
      <c r="Q663">
        <v>1200</v>
      </c>
      <c r="R663" t="s">
        <v>17</v>
      </c>
      <c r="S663" t="s">
        <v>10</v>
      </c>
      <c r="T663">
        <v>2025</v>
      </c>
      <c r="U663">
        <v>9</v>
      </c>
      <c r="V663" t="s">
        <v>3873</v>
      </c>
      <c r="W663" t="s">
        <v>33</v>
      </c>
      <c r="X663" t="s">
        <v>27</v>
      </c>
      <c r="Y663">
        <v>22.22</v>
      </c>
    </row>
    <row r="664" spans="1:25" x14ac:dyDescent="0.25">
      <c r="A664" t="s">
        <v>92</v>
      </c>
      <c r="B664" s="19">
        <v>46018</v>
      </c>
      <c r="C664" t="s">
        <v>93</v>
      </c>
      <c r="D664" t="s">
        <v>85</v>
      </c>
      <c r="E664" t="s">
        <v>3</v>
      </c>
      <c r="F664">
        <v>51</v>
      </c>
      <c r="G664" t="s">
        <v>4</v>
      </c>
      <c r="H664" t="s">
        <v>5</v>
      </c>
      <c r="I664" t="s">
        <v>23</v>
      </c>
      <c r="J664" t="s">
        <v>24</v>
      </c>
      <c r="K664" t="s">
        <v>25</v>
      </c>
      <c r="L664">
        <v>1</v>
      </c>
      <c r="M664">
        <v>55000</v>
      </c>
      <c r="N664">
        <v>0.15</v>
      </c>
      <c r="O664">
        <v>46750</v>
      </c>
      <c r="P664">
        <v>40000</v>
      </c>
      <c r="Q664">
        <v>6750</v>
      </c>
      <c r="R664" t="s">
        <v>17</v>
      </c>
      <c r="S664" t="s">
        <v>10</v>
      </c>
      <c r="T664">
        <v>2025</v>
      </c>
      <c r="U664">
        <v>12</v>
      </c>
      <c r="V664" t="s">
        <v>3872</v>
      </c>
      <c r="W664" t="s">
        <v>40</v>
      </c>
      <c r="X664" t="s">
        <v>12</v>
      </c>
      <c r="Y664">
        <v>14.44</v>
      </c>
    </row>
    <row r="665" spans="1:25" x14ac:dyDescent="0.25">
      <c r="A665" t="s">
        <v>1386</v>
      </c>
      <c r="B665" s="19">
        <v>45299</v>
      </c>
      <c r="C665" t="s">
        <v>334</v>
      </c>
      <c r="D665" t="s">
        <v>335</v>
      </c>
      <c r="E665" t="s">
        <v>16</v>
      </c>
      <c r="F665">
        <v>31</v>
      </c>
      <c r="G665" t="s">
        <v>317</v>
      </c>
      <c r="H665" t="s">
        <v>5</v>
      </c>
      <c r="I665" t="s">
        <v>95</v>
      </c>
      <c r="J665" t="s">
        <v>96</v>
      </c>
      <c r="K665" t="s">
        <v>46</v>
      </c>
      <c r="L665">
        <v>3</v>
      </c>
      <c r="M665">
        <v>600</v>
      </c>
      <c r="N665">
        <v>0</v>
      </c>
      <c r="O665">
        <v>1800</v>
      </c>
      <c r="P665">
        <v>1140</v>
      </c>
      <c r="Q665">
        <v>660</v>
      </c>
      <c r="R665" t="s">
        <v>9</v>
      </c>
      <c r="S665" t="s">
        <v>10</v>
      </c>
      <c r="T665">
        <v>2024</v>
      </c>
      <c r="U665">
        <v>1</v>
      </c>
      <c r="V665" t="s">
        <v>3875</v>
      </c>
      <c r="W665" t="s">
        <v>18</v>
      </c>
      <c r="X665" t="s">
        <v>27</v>
      </c>
      <c r="Y665">
        <v>36.67</v>
      </c>
    </row>
    <row r="666" spans="1:25" x14ac:dyDescent="0.25">
      <c r="A666" t="s">
        <v>1387</v>
      </c>
      <c r="B666" s="19">
        <v>45615</v>
      </c>
      <c r="C666" t="s">
        <v>1111</v>
      </c>
      <c r="D666" t="s">
        <v>725</v>
      </c>
      <c r="E666" t="s">
        <v>3</v>
      </c>
      <c r="F666">
        <v>27</v>
      </c>
      <c r="G666" t="s">
        <v>284</v>
      </c>
      <c r="H666" t="s">
        <v>285</v>
      </c>
      <c r="I666" t="s">
        <v>44</v>
      </c>
      <c r="J666" t="s">
        <v>45</v>
      </c>
      <c r="K666" t="s">
        <v>46</v>
      </c>
      <c r="L666">
        <v>3</v>
      </c>
      <c r="M666">
        <v>2500</v>
      </c>
      <c r="N666">
        <v>0.1</v>
      </c>
      <c r="O666">
        <v>6750</v>
      </c>
      <c r="P666">
        <v>4500</v>
      </c>
      <c r="Q666">
        <v>2250</v>
      </c>
      <c r="R666" t="s">
        <v>26</v>
      </c>
      <c r="S666" t="s">
        <v>10</v>
      </c>
      <c r="T666">
        <v>2024</v>
      </c>
      <c r="U666">
        <v>11</v>
      </c>
      <c r="V666" t="s">
        <v>3874</v>
      </c>
      <c r="W666" t="s">
        <v>40</v>
      </c>
      <c r="X666" t="s">
        <v>27</v>
      </c>
      <c r="Y666">
        <v>33.33</v>
      </c>
    </row>
    <row r="667" spans="1:25" x14ac:dyDescent="0.25">
      <c r="A667" t="s">
        <v>1388</v>
      </c>
      <c r="B667" s="19">
        <v>45959</v>
      </c>
      <c r="C667" t="s">
        <v>1140</v>
      </c>
      <c r="D667" t="s">
        <v>868</v>
      </c>
      <c r="E667" t="s">
        <v>16</v>
      </c>
      <c r="F667">
        <v>32</v>
      </c>
      <c r="G667" t="s">
        <v>290</v>
      </c>
      <c r="H667" t="s">
        <v>276</v>
      </c>
      <c r="I667" t="s">
        <v>81</v>
      </c>
      <c r="J667" t="s">
        <v>82</v>
      </c>
      <c r="K667" t="s">
        <v>58</v>
      </c>
      <c r="L667">
        <v>1</v>
      </c>
      <c r="M667">
        <v>3500</v>
      </c>
      <c r="N667">
        <v>0.1</v>
      </c>
      <c r="O667">
        <v>3150</v>
      </c>
      <c r="P667">
        <v>2500</v>
      </c>
      <c r="Q667">
        <v>650</v>
      </c>
      <c r="R667" t="s">
        <v>26</v>
      </c>
      <c r="S667" t="s">
        <v>10</v>
      </c>
      <c r="T667">
        <v>2025</v>
      </c>
      <c r="U667">
        <v>10</v>
      </c>
      <c r="V667" t="s">
        <v>3870</v>
      </c>
      <c r="W667" t="s">
        <v>40</v>
      </c>
      <c r="X667" t="s">
        <v>27</v>
      </c>
      <c r="Y667">
        <v>20.63</v>
      </c>
    </row>
    <row r="668" spans="1:25" x14ac:dyDescent="0.25">
      <c r="A668" t="s">
        <v>1389</v>
      </c>
      <c r="B668" s="19">
        <v>45725</v>
      </c>
      <c r="C668" t="s">
        <v>337</v>
      </c>
      <c r="D668" t="s">
        <v>338</v>
      </c>
      <c r="E668" t="s">
        <v>16</v>
      </c>
      <c r="F668">
        <v>35</v>
      </c>
      <c r="G668" t="s">
        <v>339</v>
      </c>
      <c r="H668" t="s">
        <v>285</v>
      </c>
      <c r="I668" t="s">
        <v>81</v>
      </c>
      <c r="J668" t="s">
        <v>82</v>
      </c>
      <c r="K668" t="s">
        <v>58</v>
      </c>
      <c r="L668">
        <v>2</v>
      </c>
      <c r="M668">
        <v>3500</v>
      </c>
      <c r="N668">
        <v>0.05</v>
      </c>
      <c r="O668">
        <v>6650</v>
      </c>
      <c r="P668">
        <v>5000</v>
      </c>
      <c r="Q668">
        <v>1650</v>
      </c>
      <c r="R668" t="s">
        <v>26</v>
      </c>
      <c r="S668" t="s">
        <v>10</v>
      </c>
      <c r="T668">
        <v>2025</v>
      </c>
      <c r="U668">
        <v>3</v>
      </c>
      <c r="V668" t="s">
        <v>3864</v>
      </c>
      <c r="W668" t="s">
        <v>18</v>
      </c>
      <c r="X668" t="s">
        <v>27</v>
      </c>
      <c r="Y668">
        <v>24.81</v>
      </c>
    </row>
    <row r="669" spans="1:25" x14ac:dyDescent="0.25">
      <c r="A669" t="s">
        <v>94</v>
      </c>
      <c r="B669" s="19">
        <v>45988</v>
      </c>
      <c r="C669" t="s">
        <v>87</v>
      </c>
      <c r="D669" t="s">
        <v>88</v>
      </c>
      <c r="E669" t="s">
        <v>3</v>
      </c>
      <c r="F669">
        <v>43</v>
      </c>
      <c r="G669" t="s">
        <v>4</v>
      </c>
      <c r="H669" t="s">
        <v>5</v>
      </c>
      <c r="I669" t="s">
        <v>95</v>
      </c>
      <c r="J669" t="s">
        <v>96</v>
      </c>
      <c r="K669" t="s">
        <v>46</v>
      </c>
      <c r="L669">
        <v>2</v>
      </c>
      <c r="M669">
        <v>600</v>
      </c>
      <c r="N669">
        <v>0.05</v>
      </c>
      <c r="O669">
        <v>1140</v>
      </c>
      <c r="P669">
        <v>760</v>
      </c>
      <c r="Q669">
        <v>380</v>
      </c>
      <c r="R669" t="s">
        <v>9</v>
      </c>
      <c r="S669" t="s">
        <v>10</v>
      </c>
      <c r="T669">
        <v>2025</v>
      </c>
      <c r="U669">
        <v>11</v>
      </c>
      <c r="V669" t="s">
        <v>3874</v>
      </c>
      <c r="W669" t="s">
        <v>40</v>
      </c>
      <c r="X669" t="s">
        <v>27</v>
      </c>
      <c r="Y669">
        <v>33.33</v>
      </c>
    </row>
    <row r="670" spans="1:25" x14ac:dyDescent="0.25">
      <c r="A670" t="s">
        <v>1390</v>
      </c>
      <c r="B670" s="19">
        <v>45862</v>
      </c>
      <c r="C670" t="s">
        <v>467</v>
      </c>
      <c r="D670" t="s">
        <v>468</v>
      </c>
      <c r="E670" t="s">
        <v>3</v>
      </c>
      <c r="F670">
        <v>23</v>
      </c>
      <c r="G670" t="s">
        <v>290</v>
      </c>
      <c r="H670" t="s">
        <v>276</v>
      </c>
      <c r="I670" t="s">
        <v>143</v>
      </c>
      <c r="J670" t="s">
        <v>144</v>
      </c>
      <c r="K670" t="s">
        <v>76</v>
      </c>
      <c r="L670">
        <v>5</v>
      </c>
      <c r="M670">
        <v>700</v>
      </c>
      <c r="N670">
        <v>0.05</v>
      </c>
      <c r="O670">
        <v>3325</v>
      </c>
      <c r="P670">
        <v>2850</v>
      </c>
      <c r="Q670">
        <v>475</v>
      </c>
      <c r="R670" t="s">
        <v>26</v>
      </c>
      <c r="S670" t="s">
        <v>10</v>
      </c>
      <c r="T670">
        <v>2025</v>
      </c>
      <c r="U670">
        <v>7</v>
      </c>
      <c r="V670" t="s">
        <v>3866</v>
      </c>
      <c r="W670" t="s">
        <v>33</v>
      </c>
      <c r="X670" t="s">
        <v>12</v>
      </c>
      <c r="Y670">
        <v>14.29</v>
      </c>
    </row>
    <row r="671" spans="1:25" x14ac:dyDescent="0.25">
      <c r="A671" t="s">
        <v>97</v>
      </c>
      <c r="B671" s="19">
        <v>45787</v>
      </c>
      <c r="C671" t="s">
        <v>79</v>
      </c>
      <c r="D671" t="s">
        <v>80</v>
      </c>
      <c r="E671" t="s">
        <v>16</v>
      </c>
      <c r="F671">
        <v>35</v>
      </c>
      <c r="G671" t="s">
        <v>4</v>
      </c>
      <c r="H671" t="s">
        <v>5</v>
      </c>
      <c r="I671" t="s">
        <v>37</v>
      </c>
      <c r="J671" t="s">
        <v>38</v>
      </c>
      <c r="K671" t="s">
        <v>39</v>
      </c>
      <c r="L671">
        <v>1</v>
      </c>
      <c r="M671">
        <v>900</v>
      </c>
      <c r="N671">
        <v>0.1</v>
      </c>
      <c r="O671">
        <v>810</v>
      </c>
      <c r="P671">
        <v>550</v>
      </c>
      <c r="Q671">
        <v>260</v>
      </c>
      <c r="R671" t="s">
        <v>98</v>
      </c>
      <c r="S671" t="s">
        <v>10</v>
      </c>
      <c r="T671">
        <v>2025</v>
      </c>
      <c r="U671">
        <v>5</v>
      </c>
      <c r="V671" t="s">
        <v>3865</v>
      </c>
      <c r="W671" t="s">
        <v>11</v>
      </c>
      <c r="X671" t="s">
        <v>12</v>
      </c>
      <c r="Y671">
        <v>32.1</v>
      </c>
    </row>
    <row r="672" spans="1:25" x14ac:dyDescent="0.25">
      <c r="A672" t="s">
        <v>1391</v>
      </c>
      <c r="B672" s="19">
        <v>46014</v>
      </c>
      <c r="C672" t="s">
        <v>1045</v>
      </c>
      <c r="D672" t="s">
        <v>803</v>
      </c>
      <c r="E672" t="s">
        <v>16</v>
      </c>
      <c r="F672">
        <v>54</v>
      </c>
      <c r="G672" t="s">
        <v>275</v>
      </c>
      <c r="H672" t="s">
        <v>276</v>
      </c>
      <c r="I672" t="s">
        <v>95</v>
      </c>
      <c r="J672" t="s">
        <v>96</v>
      </c>
      <c r="K672" t="s">
        <v>46</v>
      </c>
      <c r="L672">
        <v>1</v>
      </c>
      <c r="M672">
        <v>600</v>
      </c>
      <c r="N672">
        <v>0</v>
      </c>
      <c r="O672">
        <v>600</v>
      </c>
      <c r="P672">
        <v>380</v>
      </c>
      <c r="Q672">
        <v>220</v>
      </c>
      <c r="R672" t="s">
        <v>9</v>
      </c>
      <c r="S672" t="s">
        <v>10</v>
      </c>
      <c r="T672">
        <v>2025</v>
      </c>
      <c r="U672">
        <v>12</v>
      </c>
      <c r="V672" t="s">
        <v>3872</v>
      </c>
      <c r="W672" t="s">
        <v>40</v>
      </c>
      <c r="X672" t="s">
        <v>27</v>
      </c>
      <c r="Y672">
        <v>36.67</v>
      </c>
    </row>
    <row r="673" spans="1:25" x14ac:dyDescent="0.25">
      <c r="A673" t="s">
        <v>1392</v>
      </c>
      <c r="B673" s="19">
        <v>45967</v>
      </c>
      <c r="C673" t="s">
        <v>724</v>
      </c>
      <c r="D673" t="s">
        <v>725</v>
      </c>
      <c r="E673" t="s">
        <v>16</v>
      </c>
      <c r="F673">
        <v>44</v>
      </c>
      <c r="G673" t="s">
        <v>407</v>
      </c>
      <c r="H673" t="s">
        <v>285</v>
      </c>
      <c r="I673" t="s">
        <v>31</v>
      </c>
      <c r="J673" t="s">
        <v>32</v>
      </c>
      <c r="K673" t="s">
        <v>25</v>
      </c>
      <c r="L673">
        <v>1</v>
      </c>
      <c r="M673">
        <v>5000</v>
      </c>
      <c r="N673">
        <v>0.15</v>
      </c>
      <c r="O673">
        <v>4250</v>
      </c>
      <c r="P673">
        <v>3500</v>
      </c>
      <c r="Q673">
        <v>750</v>
      </c>
      <c r="R673" t="s">
        <v>9</v>
      </c>
      <c r="S673" t="s">
        <v>10</v>
      </c>
      <c r="T673">
        <v>2025</v>
      </c>
      <c r="U673">
        <v>11</v>
      </c>
      <c r="V673" t="s">
        <v>3874</v>
      </c>
      <c r="W673" t="s">
        <v>40</v>
      </c>
      <c r="X673" t="s">
        <v>27</v>
      </c>
      <c r="Y673">
        <v>17.649999999999999</v>
      </c>
    </row>
    <row r="674" spans="1:25" x14ac:dyDescent="0.25">
      <c r="A674" t="s">
        <v>1393</v>
      </c>
      <c r="B674" s="19">
        <v>46008</v>
      </c>
      <c r="C674" t="s">
        <v>1394</v>
      </c>
      <c r="D674" t="s">
        <v>64</v>
      </c>
      <c r="E674" t="s">
        <v>3</v>
      </c>
      <c r="F674">
        <v>38</v>
      </c>
      <c r="G674" t="s">
        <v>317</v>
      </c>
      <c r="H674" t="s">
        <v>5</v>
      </c>
      <c r="I674" t="s">
        <v>305</v>
      </c>
      <c r="J674" t="s">
        <v>306</v>
      </c>
      <c r="K674" t="s">
        <v>91</v>
      </c>
      <c r="L674">
        <v>1</v>
      </c>
      <c r="M674">
        <v>8500</v>
      </c>
      <c r="N674">
        <v>0.1</v>
      </c>
      <c r="O674">
        <v>7650</v>
      </c>
      <c r="P674">
        <v>6500</v>
      </c>
      <c r="Q674">
        <v>1150</v>
      </c>
      <c r="R674" t="s">
        <v>26</v>
      </c>
      <c r="S674" t="s">
        <v>10</v>
      </c>
      <c r="T674">
        <v>2025</v>
      </c>
      <c r="U674">
        <v>12</v>
      </c>
      <c r="V674" t="s">
        <v>3872</v>
      </c>
      <c r="W674" t="s">
        <v>40</v>
      </c>
      <c r="X674" t="s">
        <v>27</v>
      </c>
      <c r="Y674">
        <v>15.03</v>
      </c>
    </row>
    <row r="675" spans="1:25" x14ac:dyDescent="0.25">
      <c r="A675" t="s">
        <v>1395</v>
      </c>
      <c r="B675" s="19">
        <v>45638</v>
      </c>
      <c r="C675" t="s">
        <v>724</v>
      </c>
      <c r="D675" t="s">
        <v>725</v>
      </c>
      <c r="E675" t="s">
        <v>16</v>
      </c>
      <c r="F675">
        <v>44</v>
      </c>
      <c r="G675" t="s">
        <v>407</v>
      </c>
      <c r="H675" t="s">
        <v>285</v>
      </c>
      <c r="I675" t="s">
        <v>127</v>
      </c>
      <c r="J675" t="s">
        <v>128</v>
      </c>
      <c r="K675" t="s">
        <v>58</v>
      </c>
      <c r="L675">
        <v>2</v>
      </c>
      <c r="M675">
        <v>3000</v>
      </c>
      <c r="N675">
        <v>0</v>
      </c>
      <c r="O675">
        <v>6000</v>
      </c>
      <c r="P675">
        <v>4200</v>
      </c>
      <c r="Q675">
        <v>1800</v>
      </c>
      <c r="R675" t="s">
        <v>17</v>
      </c>
      <c r="S675" t="s">
        <v>10</v>
      </c>
      <c r="T675">
        <v>2024</v>
      </c>
      <c r="U675">
        <v>12</v>
      </c>
      <c r="V675" t="s">
        <v>3872</v>
      </c>
      <c r="W675" t="s">
        <v>40</v>
      </c>
      <c r="X675" t="s">
        <v>27</v>
      </c>
      <c r="Y675">
        <v>30</v>
      </c>
    </row>
    <row r="676" spans="1:25" x14ac:dyDescent="0.25">
      <c r="A676" t="s">
        <v>1396</v>
      </c>
      <c r="B676" s="19">
        <v>45345</v>
      </c>
      <c r="C676" t="s">
        <v>853</v>
      </c>
      <c r="D676" t="s">
        <v>854</v>
      </c>
      <c r="E676" t="s">
        <v>16</v>
      </c>
      <c r="F676">
        <v>47</v>
      </c>
      <c r="G676" t="s">
        <v>263</v>
      </c>
      <c r="H676" t="s">
        <v>5</v>
      </c>
      <c r="I676" t="s">
        <v>305</v>
      </c>
      <c r="J676" t="s">
        <v>306</v>
      </c>
      <c r="K676" t="s">
        <v>91</v>
      </c>
      <c r="L676">
        <v>2</v>
      </c>
      <c r="M676">
        <v>8500</v>
      </c>
      <c r="N676">
        <v>0.15</v>
      </c>
      <c r="O676">
        <v>14450</v>
      </c>
      <c r="P676">
        <v>13000</v>
      </c>
      <c r="Q676">
        <v>1450</v>
      </c>
      <c r="R676" t="s">
        <v>26</v>
      </c>
      <c r="S676" t="s">
        <v>10</v>
      </c>
      <c r="T676">
        <v>2024</v>
      </c>
      <c r="U676">
        <v>2</v>
      </c>
      <c r="V676" t="s">
        <v>3869</v>
      </c>
      <c r="W676" t="s">
        <v>18</v>
      </c>
      <c r="X676" t="s">
        <v>12</v>
      </c>
      <c r="Y676">
        <v>10.029999999999999</v>
      </c>
    </row>
    <row r="677" spans="1:25" x14ac:dyDescent="0.25">
      <c r="A677" t="s">
        <v>1397</v>
      </c>
      <c r="B677" s="19">
        <v>45385</v>
      </c>
      <c r="C677" t="s">
        <v>737</v>
      </c>
      <c r="D677" t="s">
        <v>438</v>
      </c>
      <c r="E677" t="s">
        <v>3</v>
      </c>
      <c r="F677">
        <v>23</v>
      </c>
      <c r="G677" t="s">
        <v>263</v>
      </c>
      <c r="H677" t="s">
        <v>5</v>
      </c>
      <c r="I677" t="s">
        <v>176</v>
      </c>
      <c r="J677" t="s">
        <v>177</v>
      </c>
      <c r="K677" t="s">
        <v>25</v>
      </c>
      <c r="L677">
        <v>2</v>
      </c>
      <c r="M677">
        <v>22000</v>
      </c>
      <c r="N677">
        <v>0</v>
      </c>
      <c r="O677">
        <v>44000</v>
      </c>
      <c r="P677">
        <v>33000</v>
      </c>
      <c r="Q677">
        <v>11000</v>
      </c>
      <c r="R677" t="s">
        <v>17</v>
      </c>
      <c r="S677" t="s">
        <v>10</v>
      </c>
      <c r="T677">
        <v>2024</v>
      </c>
      <c r="U677">
        <v>4</v>
      </c>
      <c r="V677" t="s">
        <v>3871</v>
      </c>
      <c r="W677" t="s">
        <v>11</v>
      </c>
      <c r="X677" t="s">
        <v>27</v>
      </c>
      <c r="Y677">
        <v>25</v>
      </c>
    </row>
    <row r="678" spans="1:25" x14ac:dyDescent="0.25">
      <c r="A678" t="s">
        <v>1398</v>
      </c>
      <c r="B678" s="19">
        <v>45382</v>
      </c>
      <c r="C678" t="s">
        <v>1047</v>
      </c>
      <c r="D678" t="s">
        <v>1029</v>
      </c>
      <c r="E678" t="s">
        <v>16</v>
      </c>
      <c r="F678">
        <v>52</v>
      </c>
      <c r="G678" t="s">
        <v>275</v>
      </c>
      <c r="H678" t="s">
        <v>276</v>
      </c>
      <c r="I678" t="s">
        <v>65</v>
      </c>
      <c r="J678" t="s">
        <v>66</v>
      </c>
      <c r="K678" t="s">
        <v>25</v>
      </c>
      <c r="L678">
        <v>3</v>
      </c>
      <c r="M678">
        <v>2500</v>
      </c>
      <c r="N678">
        <v>0.15</v>
      </c>
      <c r="O678">
        <v>6375</v>
      </c>
      <c r="P678">
        <v>4800</v>
      </c>
      <c r="Q678">
        <v>1575</v>
      </c>
      <c r="R678" t="s">
        <v>26</v>
      </c>
      <c r="S678" t="s">
        <v>10</v>
      </c>
      <c r="T678">
        <v>2024</v>
      </c>
      <c r="U678">
        <v>3</v>
      </c>
      <c r="V678" t="s">
        <v>3864</v>
      </c>
      <c r="W678" t="s">
        <v>18</v>
      </c>
      <c r="X678" t="s">
        <v>27</v>
      </c>
      <c r="Y678">
        <v>24.71</v>
      </c>
    </row>
    <row r="679" spans="1:25" x14ac:dyDescent="0.25">
      <c r="A679" t="s">
        <v>1399</v>
      </c>
      <c r="B679" s="19">
        <v>45915</v>
      </c>
      <c r="C679" t="s">
        <v>1400</v>
      </c>
      <c r="D679" t="s">
        <v>865</v>
      </c>
      <c r="E679" t="s">
        <v>3</v>
      </c>
      <c r="F679">
        <v>30</v>
      </c>
      <c r="G679" t="s">
        <v>280</v>
      </c>
      <c r="H679" t="s">
        <v>270</v>
      </c>
      <c r="I679" t="s">
        <v>102</v>
      </c>
      <c r="J679" t="s">
        <v>103</v>
      </c>
      <c r="K679" t="s">
        <v>25</v>
      </c>
      <c r="L679">
        <v>1</v>
      </c>
      <c r="M679">
        <v>28000</v>
      </c>
      <c r="N679">
        <v>0.05</v>
      </c>
      <c r="O679">
        <v>0</v>
      </c>
      <c r="P679">
        <v>21000</v>
      </c>
      <c r="Q679">
        <v>0</v>
      </c>
      <c r="R679" t="s">
        <v>9</v>
      </c>
      <c r="S679" t="s">
        <v>291</v>
      </c>
      <c r="T679">
        <v>2025</v>
      </c>
      <c r="U679">
        <v>9</v>
      </c>
      <c r="V679" t="s">
        <v>3873</v>
      </c>
      <c r="W679" t="s">
        <v>33</v>
      </c>
      <c r="X679" t="s">
        <v>12</v>
      </c>
      <c r="Y679">
        <v>0</v>
      </c>
    </row>
    <row r="680" spans="1:25" x14ac:dyDescent="0.25">
      <c r="A680" t="s">
        <v>1401</v>
      </c>
      <c r="B680" s="19">
        <v>45702</v>
      </c>
      <c r="C680" t="s">
        <v>1402</v>
      </c>
      <c r="D680" t="s">
        <v>675</v>
      </c>
      <c r="E680" t="s">
        <v>16</v>
      </c>
      <c r="F680">
        <v>32</v>
      </c>
      <c r="G680" t="s">
        <v>312</v>
      </c>
      <c r="H680" t="s">
        <v>276</v>
      </c>
      <c r="I680" t="s">
        <v>56</v>
      </c>
      <c r="J680" t="s">
        <v>57</v>
      </c>
      <c r="K680" t="s">
        <v>58</v>
      </c>
      <c r="L680">
        <v>1</v>
      </c>
      <c r="M680">
        <v>1200</v>
      </c>
      <c r="N680">
        <v>0</v>
      </c>
      <c r="O680">
        <v>1200</v>
      </c>
      <c r="P680">
        <v>800</v>
      </c>
      <c r="Q680">
        <v>400</v>
      </c>
      <c r="R680" t="s">
        <v>9</v>
      </c>
      <c r="S680" t="s">
        <v>10</v>
      </c>
      <c r="T680">
        <v>2025</v>
      </c>
      <c r="U680">
        <v>2</v>
      </c>
      <c r="V680" t="s">
        <v>3869</v>
      </c>
      <c r="W680" t="s">
        <v>18</v>
      </c>
      <c r="X680" t="s">
        <v>19</v>
      </c>
      <c r="Y680">
        <v>33.33</v>
      </c>
    </row>
    <row r="681" spans="1:25" x14ac:dyDescent="0.25">
      <c r="A681" t="s">
        <v>99</v>
      </c>
      <c r="B681" s="19">
        <v>45903</v>
      </c>
      <c r="C681" t="s">
        <v>100</v>
      </c>
      <c r="D681" t="s">
        <v>101</v>
      </c>
      <c r="E681" t="s">
        <v>3</v>
      </c>
      <c r="F681">
        <v>40</v>
      </c>
      <c r="G681" t="s">
        <v>4</v>
      </c>
      <c r="H681" t="s">
        <v>5</v>
      </c>
      <c r="I681" t="s">
        <v>102</v>
      </c>
      <c r="J681" t="s">
        <v>103</v>
      </c>
      <c r="K681" t="s">
        <v>25</v>
      </c>
      <c r="L681">
        <v>2</v>
      </c>
      <c r="M681">
        <v>28000</v>
      </c>
      <c r="N681">
        <v>0.15</v>
      </c>
      <c r="O681">
        <v>47600</v>
      </c>
      <c r="P681">
        <v>42000</v>
      </c>
      <c r="Q681">
        <v>5600</v>
      </c>
      <c r="R681" t="s">
        <v>77</v>
      </c>
      <c r="S681" t="s">
        <v>10</v>
      </c>
      <c r="T681">
        <v>2025</v>
      </c>
      <c r="U681">
        <v>9</v>
      </c>
      <c r="V681" t="s">
        <v>3873</v>
      </c>
      <c r="W681" t="s">
        <v>33</v>
      </c>
      <c r="X681" t="s">
        <v>27</v>
      </c>
      <c r="Y681">
        <v>11.76</v>
      </c>
    </row>
    <row r="682" spans="1:25" x14ac:dyDescent="0.25">
      <c r="A682" t="s">
        <v>1403</v>
      </c>
      <c r="B682" s="19">
        <v>45947</v>
      </c>
      <c r="C682" t="s">
        <v>1362</v>
      </c>
      <c r="D682" t="s">
        <v>184</v>
      </c>
      <c r="E682" t="s">
        <v>3</v>
      </c>
      <c r="F682">
        <v>24</v>
      </c>
      <c r="G682" t="s">
        <v>275</v>
      </c>
      <c r="H682" t="s">
        <v>276</v>
      </c>
      <c r="I682" t="s">
        <v>143</v>
      </c>
      <c r="J682" t="s">
        <v>144</v>
      </c>
      <c r="K682" t="s">
        <v>76</v>
      </c>
      <c r="L682">
        <v>1</v>
      </c>
      <c r="M682">
        <v>700</v>
      </c>
      <c r="N682">
        <v>0.2</v>
      </c>
      <c r="O682">
        <v>560</v>
      </c>
      <c r="P682">
        <v>570</v>
      </c>
      <c r="Q682">
        <v>-10</v>
      </c>
      <c r="R682" t="s">
        <v>17</v>
      </c>
      <c r="S682" t="s">
        <v>10</v>
      </c>
      <c r="T682">
        <v>2025</v>
      </c>
      <c r="U682">
        <v>10</v>
      </c>
      <c r="V682" t="s">
        <v>3870</v>
      </c>
      <c r="W682" t="s">
        <v>40</v>
      </c>
      <c r="X682" t="s">
        <v>12</v>
      </c>
      <c r="Y682">
        <v>-1.79</v>
      </c>
    </row>
    <row r="683" spans="1:25" x14ac:dyDescent="0.25">
      <c r="A683" t="s">
        <v>104</v>
      </c>
      <c r="B683" s="19">
        <v>45964</v>
      </c>
      <c r="C683" t="s">
        <v>79</v>
      </c>
      <c r="D683" t="s">
        <v>80</v>
      </c>
      <c r="E683" t="s">
        <v>16</v>
      </c>
      <c r="F683">
        <v>35</v>
      </c>
      <c r="G683" t="s">
        <v>4</v>
      </c>
      <c r="H683" t="s">
        <v>5</v>
      </c>
      <c r="I683" t="s">
        <v>105</v>
      </c>
      <c r="J683" t="s">
        <v>106</v>
      </c>
      <c r="K683" t="s">
        <v>76</v>
      </c>
      <c r="L683">
        <v>4</v>
      </c>
      <c r="M683">
        <v>450</v>
      </c>
      <c r="N683">
        <v>0.15</v>
      </c>
      <c r="O683">
        <v>1530</v>
      </c>
      <c r="P683">
        <v>1320</v>
      </c>
      <c r="Q683">
        <v>210</v>
      </c>
      <c r="R683" t="s">
        <v>26</v>
      </c>
      <c r="S683" t="s">
        <v>10</v>
      </c>
      <c r="T683">
        <v>2025</v>
      </c>
      <c r="U683">
        <v>11</v>
      </c>
      <c r="V683" t="s">
        <v>3874</v>
      </c>
      <c r="W683" t="s">
        <v>40</v>
      </c>
      <c r="X683" t="s">
        <v>12</v>
      </c>
      <c r="Y683">
        <v>13.73</v>
      </c>
    </row>
    <row r="684" spans="1:25" x14ac:dyDescent="0.25">
      <c r="A684" t="s">
        <v>1404</v>
      </c>
      <c r="B684" s="19">
        <v>45905</v>
      </c>
      <c r="C684" t="s">
        <v>569</v>
      </c>
      <c r="D684" t="s">
        <v>570</v>
      </c>
      <c r="E684" t="s">
        <v>16</v>
      </c>
      <c r="F684">
        <v>47</v>
      </c>
      <c r="G684" t="s">
        <v>339</v>
      </c>
      <c r="H684" t="s">
        <v>285</v>
      </c>
      <c r="I684" t="s">
        <v>105</v>
      </c>
      <c r="J684" t="s">
        <v>106</v>
      </c>
      <c r="K684" t="s">
        <v>76</v>
      </c>
      <c r="L684">
        <v>3</v>
      </c>
      <c r="M684">
        <v>450</v>
      </c>
      <c r="N684">
        <v>0.05</v>
      </c>
      <c r="O684">
        <v>1282.5</v>
      </c>
      <c r="P684">
        <v>990</v>
      </c>
      <c r="Q684">
        <v>292.5</v>
      </c>
      <c r="R684" t="s">
        <v>17</v>
      </c>
      <c r="S684" t="s">
        <v>10</v>
      </c>
      <c r="T684">
        <v>2025</v>
      </c>
      <c r="U684">
        <v>9</v>
      </c>
      <c r="V684" t="s">
        <v>3873</v>
      </c>
      <c r="W684" t="s">
        <v>33</v>
      </c>
      <c r="X684" t="s">
        <v>12</v>
      </c>
      <c r="Y684">
        <v>22.81</v>
      </c>
    </row>
    <row r="685" spans="1:25" x14ac:dyDescent="0.25">
      <c r="A685" t="s">
        <v>1405</v>
      </c>
      <c r="B685" s="19">
        <v>45465</v>
      </c>
      <c r="C685" t="s">
        <v>354</v>
      </c>
      <c r="D685" t="s">
        <v>167</v>
      </c>
      <c r="E685" t="s">
        <v>3</v>
      </c>
      <c r="F685">
        <v>27</v>
      </c>
      <c r="G685" t="s">
        <v>269</v>
      </c>
      <c r="H685" t="s">
        <v>270</v>
      </c>
      <c r="I685" t="s">
        <v>6</v>
      </c>
      <c r="J685" t="s">
        <v>7</v>
      </c>
      <c r="K685" t="s">
        <v>8</v>
      </c>
      <c r="L685">
        <v>2</v>
      </c>
      <c r="M685">
        <v>7000</v>
      </c>
      <c r="N685">
        <v>0.1</v>
      </c>
      <c r="O685">
        <v>12600</v>
      </c>
      <c r="P685">
        <v>10400</v>
      </c>
      <c r="Q685">
        <v>2200</v>
      </c>
      <c r="R685" t="s">
        <v>26</v>
      </c>
      <c r="S685" t="s">
        <v>10</v>
      </c>
      <c r="T685">
        <v>2024</v>
      </c>
      <c r="U685">
        <v>6</v>
      </c>
      <c r="V685" t="s">
        <v>3868</v>
      </c>
      <c r="W685" t="s">
        <v>11</v>
      </c>
      <c r="X685" t="s">
        <v>19</v>
      </c>
      <c r="Y685">
        <v>17.46</v>
      </c>
    </row>
    <row r="686" spans="1:25" x14ac:dyDescent="0.25">
      <c r="A686" t="s">
        <v>1406</v>
      </c>
      <c r="B686" s="19">
        <v>45292</v>
      </c>
      <c r="C686" t="s">
        <v>1233</v>
      </c>
      <c r="D686" t="s">
        <v>349</v>
      </c>
      <c r="E686" t="s">
        <v>16</v>
      </c>
      <c r="F686">
        <v>40</v>
      </c>
      <c r="G686" t="s">
        <v>317</v>
      </c>
      <c r="H686" t="s">
        <v>5</v>
      </c>
      <c r="I686" t="s">
        <v>305</v>
      </c>
      <c r="J686" t="s">
        <v>306</v>
      </c>
      <c r="K686" t="s">
        <v>91</v>
      </c>
      <c r="L686">
        <v>1</v>
      </c>
      <c r="M686">
        <v>8500</v>
      </c>
      <c r="N686">
        <v>0.1</v>
      </c>
      <c r="O686">
        <v>7650</v>
      </c>
      <c r="P686">
        <v>6500</v>
      </c>
      <c r="Q686">
        <v>1150</v>
      </c>
      <c r="R686" t="s">
        <v>26</v>
      </c>
      <c r="S686" t="s">
        <v>10</v>
      </c>
      <c r="T686">
        <v>2024</v>
      </c>
      <c r="U686">
        <v>1</v>
      </c>
      <c r="V686" t="s">
        <v>3875</v>
      </c>
      <c r="W686" t="s">
        <v>18</v>
      </c>
      <c r="X686" t="s">
        <v>19</v>
      </c>
      <c r="Y686">
        <v>15.03</v>
      </c>
    </row>
    <row r="687" spans="1:25" x14ac:dyDescent="0.25">
      <c r="A687" t="s">
        <v>1407</v>
      </c>
      <c r="B687" s="19">
        <v>45701</v>
      </c>
      <c r="C687" t="s">
        <v>412</v>
      </c>
      <c r="D687" t="s">
        <v>335</v>
      </c>
      <c r="E687" t="s">
        <v>16</v>
      </c>
      <c r="F687">
        <v>58</v>
      </c>
      <c r="G687" t="s">
        <v>317</v>
      </c>
      <c r="H687" t="s">
        <v>5</v>
      </c>
      <c r="I687" t="s">
        <v>264</v>
      </c>
      <c r="J687" t="s">
        <v>265</v>
      </c>
      <c r="K687" t="s">
        <v>46</v>
      </c>
      <c r="L687">
        <v>2</v>
      </c>
      <c r="M687">
        <v>800</v>
      </c>
      <c r="N687">
        <v>0.1</v>
      </c>
      <c r="O687">
        <v>1440</v>
      </c>
      <c r="P687">
        <v>1000</v>
      </c>
      <c r="Q687">
        <v>440</v>
      </c>
      <c r="R687" t="s">
        <v>9</v>
      </c>
      <c r="S687" t="s">
        <v>10</v>
      </c>
      <c r="T687">
        <v>2025</v>
      </c>
      <c r="U687">
        <v>2</v>
      </c>
      <c r="V687" t="s">
        <v>3869</v>
      </c>
      <c r="W687" t="s">
        <v>18</v>
      </c>
      <c r="X687" t="s">
        <v>27</v>
      </c>
      <c r="Y687">
        <v>30.56</v>
      </c>
    </row>
    <row r="688" spans="1:25" x14ac:dyDescent="0.25">
      <c r="A688" t="s">
        <v>1408</v>
      </c>
      <c r="B688" s="19">
        <v>45497</v>
      </c>
      <c r="C688" t="s">
        <v>1409</v>
      </c>
      <c r="D688" t="s">
        <v>916</v>
      </c>
      <c r="E688" t="s">
        <v>3</v>
      </c>
      <c r="F688">
        <v>44</v>
      </c>
      <c r="G688" t="s">
        <v>263</v>
      </c>
      <c r="H688" t="s">
        <v>5</v>
      </c>
      <c r="I688" t="s">
        <v>105</v>
      </c>
      <c r="J688" t="s">
        <v>106</v>
      </c>
      <c r="K688" t="s">
        <v>76</v>
      </c>
      <c r="L688">
        <v>2</v>
      </c>
      <c r="M688">
        <v>450</v>
      </c>
      <c r="N688">
        <v>0.15</v>
      </c>
      <c r="O688">
        <v>765</v>
      </c>
      <c r="P688">
        <v>660</v>
      </c>
      <c r="Q688">
        <v>105</v>
      </c>
      <c r="R688" t="s">
        <v>26</v>
      </c>
      <c r="S688" t="s">
        <v>10</v>
      </c>
      <c r="T688">
        <v>2024</v>
      </c>
      <c r="U688">
        <v>7</v>
      </c>
      <c r="V688" t="s">
        <v>3866</v>
      </c>
      <c r="W688" t="s">
        <v>33</v>
      </c>
      <c r="X688" t="s">
        <v>19</v>
      </c>
      <c r="Y688">
        <v>13.73</v>
      </c>
    </row>
    <row r="689" spans="1:25" x14ac:dyDescent="0.25">
      <c r="A689" t="s">
        <v>1410</v>
      </c>
      <c r="B689" s="19">
        <v>45384</v>
      </c>
      <c r="C689" t="s">
        <v>123</v>
      </c>
      <c r="D689" t="s">
        <v>124</v>
      </c>
      <c r="E689" t="s">
        <v>3</v>
      </c>
      <c r="F689">
        <v>47</v>
      </c>
      <c r="G689" t="s">
        <v>4</v>
      </c>
      <c r="H689" t="s">
        <v>5</v>
      </c>
      <c r="I689" t="s">
        <v>127</v>
      </c>
      <c r="J689" t="s">
        <v>128</v>
      </c>
      <c r="K689" t="s">
        <v>58</v>
      </c>
      <c r="L689">
        <v>2</v>
      </c>
      <c r="M689">
        <v>3000</v>
      </c>
      <c r="N689">
        <v>0.1</v>
      </c>
      <c r="O689">
        <v>5400</v>
      </c>
      <c r="P689">
        <v>4200</v>
      </c>
      <c r="Q689">
        <v>1200</v>
      </c>
      <c r="R689" t="s">
        <v>26</v>
      </c>
      <c r="S689" t="s">
        <v>10</v>
      </c>
      <c r="T689">
        <v>2024</v>
      </c>
      <c r="U689">
        <v>4</v>
      </c>
      <c r="V689" t="s">
        <v>3871</v>
      </c>
      <c r="W689" t="s">
        <v>11</v>
      </c>
      <c r="X689" t="s">
        <v>12</v>
      </c>
      <c r="Y689">
        <v>22.22</v>
      </c>
    </row>
    <row r="690" spans="1:25" x14ac:dyDescent="0.25">
      <c r="A690" t="s">
        <v>1411</v>
      </c>
      <c r="B690" s="19">
        <v>45888</v>
      </c>
      <c r="C690" t="s">
        <v>1412</v>
      </c>
      <c r="D690" t="s">
        <v>357</v>
      </c>
      <c r="E690" t="s">
        <v>3</v>
      </c>
      <c r="F690">
        <v>49</v>
      </c>
      <c r="G690" t="s">
        <v>317</v>
      </c>
      <c r="H690" t="s">
        <v>5</v>
      </c>
      <c r="I690" t="s">
        <v>264</v>
      </c>
      <c r="J690" t="s">
        <v>265</v>
      </c>
      <c r="K690" t="s">
        <v>46</v>
      </c>
      <c r="L690">
        <v>1</v>
      </c>
      <c r="M690">
        <v>800</v>
      </c>
      <c r="N690">
        <v>0.1</v>
      </c>
      <c r="O690">
        <v>720</v>
      </c>
      <c r="P690">
        <v>500</v>
      </c>
      <c r="Q690">
        <v>220</v>
      </c>
      <c r="R690" t="s">
        <v>26</v>
      </c>
      <c r="S690" t="s">
        <v>10</v>
      </c>
      <c r="T690">
        <v>2025</v>
      </c>
      <c r="U690">
        <v>8</v>
      </c>
      <c r="V690" t="s">
        <v>3867</v>
      </c>
      <c r="W690" t="s">
        <v>33</v>
      </c>
      <c r="X690" t="s">
        <v>27</v>
      </c>
      <c r="Y690">
        <v>30.56</v>
      </c>
    </row>
    <row r="691" spans="1:25" x14ac:dyDescent="0.25">
      <c r="A691" t="s">
        <v>1413</v>
      </c>
      <c r="B691" s="19">
        <v>45523</v>
      </c>
      <c r="C691" t="s">
        <v>1414</v>
      </c>
      <c r="D691" t="s">
        <v>948</v>
      </c>
      <c r="E691" t="s">
        <v>16</v>
      </c>
      <c r="F691">
        <v>54</v>
      </c>
      <c r="G691" t="s">
        <v>280</v>
      </c>
      <c r="H691" t="s">
        <v>270</v>
      </c>
      <c r="I691" t="s">
        <v>56</v>
      </c>
      <c r="J691" t="s">
        <v>57</v>
      </c>
      <c r="K691" t="s">
        <v>58</v>
      </c>
      <c r="L691">
        <v>1</v>
      </c>
      <c r="M691">
        <v>1200</v>
      </c>
      <c r="N691">
        <v>0.1</v>
      </c>
      <c r="O691">
        <v>1080</v>
      </c>
      <c r="P691">
        <v>800</v>
      </c>
      <c r="Q691">
        <v>280</v>
      </c>
      <c r="R691" t="s">
        <v>98</v>
      </c>
      <c r="S691" t="s">
        <v>10</v>
      </c>
      <c r="T691">
        <v>2024</v>
      </c>
      <c r="U691">
        <v>8</v>
      </c>
      <c r="V691" t="s">
        <v>3867</v>
      </c>
      <c r="W691" t="s">
        <v>33</v>
      </c>
      <c r="X691" t="s">
        <v>19</v>
      </c>
      <c r="Y691">
        <v>25.93</v>
      </c>
    </row>
    <row r="692" spans="1:25" x14ac:dyDescent="0.25">
      <c r="A692" t="s">
        <v>107</v>
      </c>
      <c r="B692" s="19">
        <v>45705</v>
      </c>
      <c r="C692" t="s">
        <v>21</v>
      </c>
      <c r="D692" t="s">
        <v>22</v>
      </c>
      <c r="E692" t="s">
        <v>3</v>
      </c>
      <c r="F692">
        <v>39</v>
      </c>
      <c r="G692" t="s">
        <v>4</v>
      </c>
      <c r="H692" t="s">
        <v>5</v>
      </c>
      <c r="I692" t="s">
        <v>81</v>
      </c>
      <c r="J692" t="s">
        <v>82</v>
      </c>
      <c r="K692" t="s">
        <v>58</v>
      </c>
      <c r="L692">
        <v>1</v>
      </c>
      <c r="M692">
        <v>3500</v>
      </c>
      <c r="N692">
        <v>0.15</v>
      </c>
      <c r="O692">
        <v>2975</v>
      </c>
      <c r="P692">
        <v>2500</v>
      </c>
      <c r="Q692">
        <v>475</v>
      </c>
      <c r="R692" t="s">
        <v>26</v>
      </c>
      <c r="S692" t="s">
        <v>10</v>
      </c>
      <c r="T692">
        <v>2025</v>
      </c>
      <c r="U692">
        <v>2</v>
      </c>
      <c r="V692" t="s">
        <v>3869</v>
      </c>
      <c r="W692" t="s">
        <v>18</v>
      </c>
      <c r="X692" t="s">
        <v>27</v>
      </c>
      <c r="Y692">
        <v>15.97</v>
      </c>
    </row>
    <row r="693" spans="1:25" x14ac:dyDescent="0.25">
      <c r="A693" t="s">
        <v>1415</v>
      </c>
      <c r="B693" s="19">
        <v>45810</v>
      </c>
      <c r="C693" t="s">
        <v>430</v>
      </c>
      <c r="D693" t="s">
        <v>431</v>
      </c>
      <c r="E693" t="s">
        <v>3</v>
      </c>
      <c r="F693">
        <v>58</v>
      </c>
      <c r="G693" t="s">
        <v>407</v>
      </c>
      <c r="H693" t="s">
        <v>285</v>
      </c>
      <c r="I693" t="s">
        <v>31</v>
      </c>
      <c r="J693" t="s">
        <v>32</v>
      </c>
      <c r="K693" t="s">
        <v>25</v>
      </c>
      <c r="L693">
        <v>1</v>
      </c>
      <c r="M693">
        <v>5000</v>
      </c>
      <c r="N693">
        <v>0</v>
      </c>
      <c r="O693">
        <v>5000</v>
      </c>
      <c r="P693">
        <v>3500</v>
      </c>
      <c r="Q693">
        <v>1500</v>
      </c>
      <c r="R693" t="s">
        <v>17</v>
      </c>
      <c r="S693" t="s">
        <v>10</v>
      </c>
      <c r="T693">
        <v>2025</v>
      </c>
      <c r="U693">
        <v>6</v>
      </c>
      <c r="V693" t="s">
        <v>3868</v>
      </c>
      <c r="W693" t="s">
        <v>11</v>
      </c>
      <c r="X693" t="s">
        <v>27</v>
      </c>
      <c r="Y693">
        <v>30</v>
      </c>
    </row>
    <row r="694" spans="1:25" x14ac:dyDescent="0.25">
      <c r="A694" t="s">
        <v>1416</v>
      </c>
      <c r="B694" s="19">
        <v>45640</v>
      </c>
      <c r="C694" t="s">
        <v>365</v>
      </c>
      <c r="D694" t="s">
        <v>366</v>
      </c>
      <c r="E694" t="s">
        <v>16</v>
      </c>
      <c r="F694">
        <v>56</v>
      </c>
      <c r="G694" t="s">
        <v>295</v>
      </c>
      <c r="H694" t="s">
        <v>270</v>
      </c>
      <c r="I694" t="s">
        <v>31</v>
      </c>
      <c r="J694" t="s">
        <v>32</v>
      </c>
      <c r="K694" t="s">
        <v>25</v>
      </c>
      <c r="L694">
        <v>1</v>
      </c>
      <c r="M694">
        <v>5000</v>
      </c>
      <c r="N694">
        <v>0</v>
      </c>
      <c r="O694">
        <v>-5000</v>
      </c>
      <c r="P694">
        <v>3500</v>
      </c>
      <c r="Q694">
        <v>-1500</v>
      </c>
      <c r="R694" t="s">
        <v>77</v>
      </c>
      <c r="S694" t="s">
        <v>287</v>
      </c>
      <c r="T694">
        <v>2024</v>
      </c>
      <c r="U694">
        <v>12</v>
      </c>
      <c r="V694" t="s">
        <v>3872</v>
      </c>
      <c r="W694" t="s">
        <v>40</v>
      </c>
      <c r="X694" t="s">
        <v>27</v>
      </c>
      <c r="Y694">
        <v>30</v>
      </c>
    </row>
    <row r="695" spans="1:25" x14ac:dyDescent="0.25">
      <c r="A695" t="s">
        <v>1417</v>
      </c>
      <c r="B695" s="19">
        <v>45842</v>
      </c>
      <c r="C695" t="s">
        <v>419</v>
      </c>
      <c r="D695" t="s">
        <v>420</v>
      </c>
      <c r="E695" t="s">
        <v>3</v>
      </c>
      <c r="F695">
        <v>24</v>
      </c>
      <c r="G695" t="s">
        <v>263</v>
      </c>
      <c r="H695" t="s">
        <v>5</v>
      </c>
      <c r="I695" t="s">
        <v>81</v>
      </c>
      <c r="J695" t="s">
        <v>82</v>
      </c>
      <c r="K695" t="s">
        <v>58</v>
      </c>
      <c r="L695">
        <v>3</v>
      </c>
      <c r="M695">
        <v>3500</v>
      </c>
      <c r="N695">
        <v>0</v>
      </c>
      <c r="O695">
        <v>10500</v>
      </c>
      <c r="P695">
        <v>7500</v>
      </c>
      <c r="Q695">
        <v>3000</v>
      </c>
      <c r="R695" t="s">
        <v>26</v>
      </c>
      <c r="S695" t="s">
        <v>10</v>
      </c>
      <c r="T695">
        <v>2025</v>
      </c>
      <c r="U695">
        <v>7</v>
      </c>
      <c r="V695" t="s">
        <v>3866</v>
      </c>
      <c r="W695" t="s">
        <v>33</v>
      </c>
      <c r="X695" t="s">
        <v>12</v>
      </c>
      <c r="Y695">
        <v>28.57</v>
      </c>
    </row>
    <row r="696" spans="1:25" x14ac:dyDescent="0.25">
      <c r="A696" t="s">
        <v>1418</v>
      </c>
      <c r="B696" s="19">
        <v>45678</v>
      </c>
      <c r="C696" t="s">
        <v>617</v>
      </c>
      <c r="D696" t="s">
        <v>320</v>
      </c>
      <c r="E696" t="s">
        <v>16</v>
      </c>
      <c r="F696">
        <v>30</v>
      </c>
      <c r="G696" t="s">
        <v>295</v>
      </c>
      <c r="H696" t="s">
        <v>270</v>
      </c>
      <c r="I696" t="s">
        <v>81</v>
      </c>
      <c r="J696" t="s">
        <v>82</v>
      </c>
      <c r="K696" t="s">
        <v>58</v>
      </c>
      <c r="L696">
        <v>1</v>
      </c>
      <c r="M696">
        <v>3500</v>
      </c>
      <c r="N696">
        <v>0.1</v>
      </c>
      <c r="O696">
        <v>3150</v>
      </c>
      <c r="P696">
        <v>2500</v>
      </c>
      <c r="Q696">
        <v>650</v>
      </c>
      <c r="R696" t="s">
        <v>17</v>
      </c>
      <c r="S696" t="s">
        <v>10</v>
      </c>
      <c r="T696">
        <v>2025</v>
      </c>
      <c r="U696">
        <v>1</v>
      </c>
      <c r="V696" t="s">
        <v>3875</v>
      </c>
      <c r="W696" t="s">
        <v>18</v>
      </c>
      <c r="X696" t="s">
        <v>19</v>
      </c>
      <c r="Y696">
        <v>20.63</v>
      </c>
    </row>
    <row r="697" spans="1:25" x14ac:dyDescent="0.25">
      <c r="A697" t="s">
        <v>1419</v>
      </c>
      <c r="B697" s="19">
        <v>45639</v>
      </c>
      <c r="C697" t="s">
        <v>997</v>
      </c>
      <c r="D697" t="s">
        <v>477</v>
      </c>
      <c r="E697" t="s">
        <v>16</v>
      </c>
      <c r="F697">
        <v>47</v>
      </c>
      <c r="G697" t="s">
        <v>312</v>
      </c>
      <c r="H697" t="s">
        <v>276</v>
      </c>
      <c r="I697" t="s">
        <v>74</v>
      </c>
      <c r="J697" t="s">
        <v>75</v>
      </c>
      <c r="K697" t="s">
        <v>76</v>
      </c>
      <c r="L697">
        <v>1</v>
      </c>
      <c r="M697">
        <v>550</v>
      </c>
      <c r="N697">
        <v>0.05</v>
      </c>
      <c r="O697">
        <v>0</v>
      </c>
      <c r="P697">
        <v>450</v>
      </c>
      <c r="Q697">
        <v>0</v>
      </c>
      <c r="R697" t="s">
        <v>9</v>
      </c>
      <c r="S697" t="s">
        <v>291</v>
      </c>
      <c r="T697">
        <v>2024</v>
      </c>
      <c r="U697">
        <v>12</v>
      </c>
      <c r="V697" t="s">
        <v>3872</v>
      </c>
      <c r="W697" t="s">
        <v>40</v>
      </c>
      <c r="X697" t="s">
        <v>12</v>
      </c>
      <c r="Y697">
        <v>0</v>
      </c>
    </row>
    <row r="698" spans="1:25" x14ac:dyDescent="0.25">
      <c r="A698" t="s">
        <v>1420</v>
      </c>
      <c r="B698" s="19">
        <v>45320</v>
      </c>
      <c r="C698" t="s">
        <v>489</v>
      </c>
      <c r="D698" t="s">
        <v>490</v>
      </c>
      <c r="E698" t="s">
        <v>3</v>
      </c>
      <c r="F698">
        <v>26</v>
      </c>
      <c r="G698" t="s">
        <v>339</v>
      </c>
      <c r="H698" t="s">
        <v>285</v>
      </c>
      <c r="I698" t="s">
        <v>143</v>
      </c>
      <c r="J698" t="s">
        <v>144</v>
      </c>
      <c r="K698" t="s">
        <v>76</v>
      </c>
      <c r="L698">
        <v>1</v>
      </c>
      <c r="M698">
        <v>700</v>
      </c>
      <c r="N698">
        <v>0.1</v>
      </c>
      <c r="O698">
        <v>630</v>
      </c>
      <c r="P698">
        <v>570</v>
      </c>
      <c r="Q698">
        <v>60</v>
      </c>
      <c r="R698" t="s">
        <v>26</v>
      </c>
      <c r="S698" t="s">
        <v>10</v>
      </c>
      <c r="T698">
        <v>2024</v>
      </c>
      <c r="U698">
        <v>1</v>
      </c>
      <c r="V698" t="s">
        <v>3875</v>
      </c>
      <c r="W698" t="s">
        <v>18</v>
      </c>
      <c r="X698" t="s">
        <v>27</v>
      </c>
      <c r="Y698">
        <v>9.52</v>
      </c>
    </row>
    <row r="699" spans="1:25" x14ac:dyDescent="0.25">
      <c r="A699" t="s">
        <v>1421</v>
      </c>
      <c r="B699" s="19">
        <v>45940</v>
      </c>
      <c r="C699" t="s">
        <v>1140</v>
      </c>
      <c r="D699" t="s">
        <v>868</v>
      </c>
      <c r="E699" t="s">
        <v>16</v>
      </c>
      <c r="F699">
        <v>32</v>
      </c>
      <c r="G699" t="s">
        <v>290</v>
      </c>
      <c r="H699" t="s">
        <v>276</v>
      </c>
      <c r="I699" t="s">
        <v>89</v>
      </c>
      <c r="J699" t="s">
        <v>90</v>
      </c>
      <c r="K699" t="s">
        <v>91</v>
      </c>
      <c r="L699">
        <v>2</v>
      </c>
      <c r="M699">
        <v>35000</v>
      </c>
      <c r="N699">
        <v>0.15</v>
      </c>
      <c r="O699">
        <v>59500</v>
      </c>
      <c r="P699">
        <v>54000</v>
      </c>
      <c r="Q699">
        <v>5500</v>
      </c>
      <c r="R699" t="s">
        <v>9</v>
      </c>
      <c r="S699" t="s">
        <v>10</v>
      </c>
      <c r="T699">
        <v>2025</v>
      </c>
      <c r="U699">
        <v>10</v>
      </c>
      <c r="V699" t="s">
        <v>3870</v>
      </c>
      <c r="W699" t="s">
        <v>40</v>
      </c>
      <c r="X699" t="s">
        <v>27</v>
      </c>
      <c r="Y699">
        <v>9.24</v>
      </c>
    </row>
    <row r="700" spans="1:25" x14ac:dyDescent="0.25">
      <c r="A700" t="s">
        <v>1422</v>
      </c>
      <c r="B700" s="19">
        <v>45615</v>
      </c>
      <c r="C700" t="s">
        <v>434</v>
      </c>
      <c r="D700" t="s">
        <v>435</v>
      </c>
      <c r="E700" t="s">
        <v>16</v>
      </c>
      <c r="F700">
        <v>26</v>
      </c>
      <c r="G700" t="s">
        <v>280</v>
      </c>
      <c r="H700" t="s">
        <v>270</v>
      </c>
      <c r="I700" t="s">
        <v>44</v>
      </c>
      <c r="J700" t="s">
        <v>45</v>
      </c>
      <c r="K700" t="s">
        <v>46</v>
      </c>
      <c r="L700">
        <v>1</v>
      </c>
      <c r="M700">
        <v>2500</v>
      </c>
      <c r="N700">
        <v>0.05</v>
      </c>
      <c r="O700">
        <v>2375</v>
      </c>
      <c r="P700">
        <v>1500</v>
      </c>
      <c r="Q700">
        <v>875</v>
      </c>
      <c r="R700" t="s">
        <v>98</v>
      </c>
      <c r="S700" t="s">
        <v>10</v>
      </c>
      <c r="T700">
        <v>2024</v>
      </c>
      <c r="U700">
        <v>11</v>
      </c>
      <c r="V700" t="s">
        <v>3874</v>
      </c>
      <c r="W700" t="s">
        <v>40</v>
      </c>
      <c r="X700" t="s">
        <v>27</v>
      </c>
      <c r="Y700">
        <v>36.840000000000003</v>
      </c>
    </row>
    <row r="701" spans="1:25" x14ac:dyDescent="0.25">
      <c r="A701" t="s">
        <v>1423</v>
      </c>
      <c r="B701" s="19">
        <v>45301</v>
      </c>
      <c r="C701" t="s">
        <v>1424</v>
      </c>
      <c r="D701" t="s">
        <v>1179</v>
      </c>
      <c r="E701" t="s">
        <v>16</v>
      </c>
      <c r="F701">
        <v>55</v>
      </c>
      <c r="G701" t="s">
        <v>407</v>
      </c>
      <c r="H701" t="s">
        <v>285</v>
      </c>
      <c r="I701" t="s">
        <v>109</v>
      </c>
      <c r="J701" t="s">
        <v>110</v>
      </c>
      <c r="K701" t="s">
        <v>8</v>
      </c>
      <c r="L701">
        <v>1</v>
      </c>
      <c r="M701">
        <v>4000</v>
      </c>
      <c r="N701">
        <v>0.1</v>
      </c>
      <c r="O701">
        <v>3600</v>
      </c>
      <c r="P701">
        <v>2900</v>
      </c>
      <c r="Q701">
        <v>700</v>
      </c>
      <c r="R701" t="s">
        <v>77</v>
      </c>
      <c r="S701" t="s">
        <v>10</v>
      </c>
      <c r="T701">
        <v>2024</v>
      </c>
      <c r="U701">
        <v>1</v>
      </c>
      <c r="V701" t="s">
        <v>3875</v>
      </c>
      <c r="W701" t="s">
        <v>18</v>
      </c>
      <c r="X701" t="s">
        <v>19</v>
      </c>
      <c r="Y701">
        <v>19.440000000000001</v>
      </c>
    </row>
    <row r="702" spans="1:25" x14ac:dyDescent="0.25">
      <c r="A702" t="s">
        <v>1425</v>
      </c>
      <c r="B702" s="19">
        <v>45387</v>
      </c>
      <c r="C702" t="s">
        <v>1426</v>
      </c>
      <c r="D702" t="s">
        <v>1427</v>
      </c>
      <c r="E702" t="s">
        <v>16</v>
      </c>
      <c r="F702">
        <v>26</v>
      </c>
      <c r="G702" t="s">
        <v>317</v>
      </c>
      <c r="H702" t="s">
        <v>5</v>
      </c>
      <c r="I702" t="s">
        <v>95</v>
      </c>
      <c r="J702" t="s">
        <v>96</v>
      </c>
      <c r="K702" t="s">
        <v>46</v>
      </c>
      <c r="L702">
        <v>1</v>
      </c>
      <c r="M702">
        <v>600</v>
      </c>
      <c r="N702">
        <v>0.15</v>
      </c>
      <c r="O702">
        <v>510</v>
      </c>
      <c r="P702">
        <v>380</v>
      </c>
      <c r="Q702">
        <v>130</v>
      </c>
      <c r="R702" t="s">
        <v>9</v>
      </c>
      <c r="S702" t="s">
        <v>10</v>
      </c>
      <c r="T702">
        <v>2024</v>
      </c>
      <c r="U702">
        <v>4</v>
      </c>
      <c r="V702" t="s">
        <v>3871</v>
      </c>
      <c r="W702" t="s">
        <v>11</v>
      </c>
      <c r="X702" t="s">
        <v>19</v>
      </c>
      <c r="Y702">
        <v>25.49</v>
      </c>
    </row>
    <row r="703" spans="1:25" x14ac:dyDescent="0.25">
      <c r="A703" t="s">
        <v>1428</v>
      </c>
      <c r="B703" s="19">
        <v>45369</v>
      </c>
      <c r="C703" t="s">
        <v>864</v>
      </c>
      <c r="D703" t="s">
        <v>865</v>
      </c>
      <c r="E703" t="s">
        <v>16</v>
      </c>
      <c r="F703">
        <v>32</v>
      </c>
      <c r="G703" t="s">
        <v>269</v>
      </c>
      <c r="H703" t="s">
        <v>270</v>
      </c>
      <c r="I703" t="s">
        <v>127</v>
      </c>
      <c r="J703" t="s">
        <v>128</v>
      </c>
      <c r="K703" t="s">
        <v>58</v>
      </c>
      <c r="L703">
        <v>1</v>
      </c>
      <c r="M703">
        <v>3000</v>
      </c>
      <c r="N703">
        <v>0.15</v>
      </c>
      <c r="O703">
        <v>2550</v>
      </c>
      <c r="P703">
        <v>2100</v>
      </c>
      <c r="Q703">
        <v>450</v>
      </c>
      <c r="R703" t="s">
        <v>77</v>
      </c>
      <c r="S703" t="s">
        <v>10</v>
      </c>
      <c r="T703">
        <v>2024</v>
      </c>
      <c r="U703">
        <v>3</v>
      </c>
      <c r="V703" t="s">
        <v>3864</v>
      </c>
      <c r="W703" t="s">
        <v>18</v>
      </c>
      <c r="X703" t="s">
        <v>19</v>
      </c>
      <c r="Y703">
        <v>17.649999999999999</v>
      </c>
    </row>
    <row r="704" spans="1:25" x14ac:dyDescent="0.25">
      <c r="A704" t="s">
        <v>1429</v>
      </c>
      <c r="B704" s="19">
        <v>45654</v>
      </c>
      <c r="C704" t="s">
        <v>1037</v>
      </c>
      <c r="D704" t="s">
        <v>1038</v>
      </c>
      <c r="E704" t="s">
        <v>3</v>
      </c>
      <c r="F704">
        <v>22</v>
      </c>
      <c r="G704" t="s">
        <v>290</v>
      </c>
      <c r="H704" t="s">
        <v>276</v>
      </c>
      <c r="I704" t="s">
        <v>186</v>
      </c>
      <c r="J704" t="s">
        <v>187</v>
      </c>
      <c r="K704" t="s">
        <v>91</v>
      </c>
      <c r="L704">
        <v>1</v>
      </c>
      <c r="M704">
        <v>12000</v>
      </c>
      <c r="N704">
        <v>0.1</v>
      </c>
      <c r="O704">
        <v>10800</v>
      </c>
      <c r="P704">
        <v>9000</v>
      </c>
      <c r="Q704">
        <v>1800</v>
      </c>
      <c r="R704" t="s">
        <v>77</v>
      </c>
      <c r="S704" t="s">
        <v>10</v>
      </c>
      <c r="T704">
        <v>2024</v>
      </c>
      <c r="U704">
        <v>12</v>
      </c>
      <c r="V704" t="s">
        <v>3872</v>
      </c>
      <c r="W704" t="s">
        <v>40</v>
      </c>
      <c r="X704" t="s">
        <v>12</v>
      </c>
      <c r="Y704">
        <v>16.670000000000002</v>
      </c>
    </row>
    <row r="705" spans="1:25" x14ac:dyDescent="0.25">
      <c r="A705" t="s">
        <v>1430</v>
      </c>
      <c r="B705" s="19">
        <v>45991</v>
      </c>
      <c r="C705" t="s">
        <v>351</v>
      </c>
      <c r="D705" t="s">
        <v>352</v>
      </c>
      <c r="E705" t="s">
        <v>3</v>
      </c>
      <c r="F705">
        <v>54</v>
      </c>
      <c r="G705" t="s">
        <v>275</v>
      </c>
      <c r="H705" t="s">
        <v>276</v>
      </c>
      <c r="I705" t="s">
        <v>186</v>
      </c>
      <c r="J705" t="s">
        <v>187</v>
      </c>
      <c r="K705" t="s">
        <v>91</v>
      </c>
      <c r="L705">
        <v>3</v>
      </c>
      <c r="M705">
        <v>12000</v>
      </c>
      <c r="N705">
        <v>0.2</v>
      </c>
      <c r="O705">
        <v>28800</v>
      </c>
      <c r="P705">
        <v>27000</v>
      </c>
      <c r="Q705">
        <v>1800</v>
      </c>
      <c r="R705" t="s">
        <v>17</v>
      </c>
      <c r="S705" t="s">
        <v>10</v>
      </c>
      <c r="T705">
        <v>2025</v>
      </c>
      <c r="U705">
        <v>11</v>
      </c>
      <c r="V705" t="s">
        <v>3874</v>
      </c>
      <c r="W705" t="s">
        <v>40</v>
      </c>
      <c r="X705" t="s">
        <v>27</v>
      </c>
      <c r="Y705">
        <v>6.25</v>
      </c>
    </row>
    <row r="706" spans="1:25" x14ac:dyDescent="0.25">
      <c r="A706" t="s">
        <v>1431</v>
      </c>
      <c r="B706" s="19">
        <v>45539</v>
      </c>
      <c r="C706" t="s">
        <v>434</v>
      </c>
      <c r="D706" t="s">
        <v>435</v>
      </c>
      <c r="E706" t="s">
        <v>16</v>
      </c>
      <c r="F706">
        <v>26</v>
      </c>
      <c r="G706" t="s">
        <v>280</v>
      </c>
      <c r="H706" t="s">
        <v>270</v>
      </c>
      <c r="I706" t="s">
        <v>37</v>
      </c>
      <c r="J706" t="s">
        <v>38</v>
      </c>
      <c r="K706" t="s">
        <v>39</v>
      </c>
      <c r="L706">
        <v>1</v>
      </c>
      <c r="M706">
        <v>900</v>
      </c>
      <c r="N706">
        <v>0.1</v>
      </c>
      <c r="O706">
        <v>810</v>
      </c>
      <c r="P706">
        <v>550</v>
      </c>
      <c r="Q706">
        <v>260</v>
      </c>
      <c r="R706" t="s">
        <v>26</v>
      </c>
      <c r="S706" t="s">
        <v>10</v>
      </c>
      <c r="T706">
        <v>2024</v>
      </c>
      <c r="U706">
        <v>9</v>
      </c>
      <c r="V706" t="s">
        <v>3873</v>
      </c>
      <c r="W706" t="s">
        <v>33</v>
      </c>
      <c r="X706" t="s">
        <v>27</v>
      </c>
      <c r="Y706">
        <v>32.1</v>
      </c>
    </row>
    <row r="707" spans="1:25" x14ac:dyDescent="0.25">
      <c r="A707" t="s">
        <v>1432</v>
      </c>
      <c r="B707" s="19">
        <v>45547</v>
      </c>
      <c r="C707" t="s">
        <v>351</v>
      </c>
      <c r="D707" t="s">
        <v>352</v>
      </c>
      <c r="E707" t="s">
        <v>3</v>
      </c>
      <c r="F707">
        <v>54</v>
      </c>
      <c r="G707" t="s">
        <v>275</v>
      </c>
      <c r="H707" t="s">
        <v>276</v>
      </c>
      <c r="I707" t="s">
        <v>56</v>
      </c>
      <c r="J707" t="s">
        <v>57</v>
      </c>
      <c r="K707" t="s">
        <v>58</v>
      </c>
      <c r="L707">
        <v>1</v>
      </c>
      <c r="M707">
        <v>1200</v>
      </c>
      <c r="N707">
        <v>0.15</v>
      </c>
      <c r="O707">
        <v>1020</v>
      </c>
      <c r="P707">
        <v>800</v>
      </c>
      <c r="Q707">
        <v>220</v>
      </c>
      <c r="R707" t="s">
        <v>26</v>
      </c>
      <c r="S707" t="s">
        <v>10</v>
      </c>
      <c r="T707">
        <v>2024</v>
      </c>
      <c r="U707">
        <v>9</v>
      </c>
      <c r="V707" t="s">
        <v>3873</v>
      </c>
      <c r="W707" t="s">
        <v>33</v>
      </c>
      <c r="X707" t="s">
        <v>27</v>
      </c>
      <c r="Y707">
        <v>21.57</v>
      </c>
    </row>
    <row r="708" spans="1:25" x14ac:dyDescent="0.25">
      <c r="A708" t="s">
        <v>1433</v>
      </c>
      <c r="B708" s="19">
        <v>45414</v>
      </c>
      <c r="C708" t="s">
        <v>1253</v>
      </c>
      <c r="D708" t="s">
        <v>1254</v>
      </c>
      <c r="E708" t="s">
        <v>16</v>
      </c>
      <c r="F708">
        <v>45</v>
      </c>
      <c r="G708" t="s">
        <v>275</v>
      </c>
      <c r="H708" t="s">
        <v>276</v>
      </c>
      <c r="I708" t="s">
        <v>65</v>
      </c>
      <c r="J708" t="s">
        <v>66</v>
      </c>
      <c r="K708" t="s">
        <v>25</v>
      </c>
      <c r="L708">
        <v>2</v>
      </c>
      <c r="M708">
        <v>2500</v>
      </c>
      <c r="N708">
        <v>0.2</v>
      </c>
      <c r="O708">
        <v>4000</v>
      </c>
      <c r="P708">
        <v>3200</v>
      </c>
      <c r="Q708">
        <v>800</v>
      </c>
      <c r="R708" t="s">
        <v>9</v>
      </c>
      <c r="S708" t="s">
        <v>10</v>
      </c>
      <c r="T708">
        <v>2024</v>
      </c>
      <c r="U708">
        <v>5</v>
      </c>
      <c r="V708" t="s">
        <v>3865</v>
      </c>
      <c r="W708" t="s">
        <v>11</v>
      </c>
      <c r="X708" t="s">
        <v>27</v>
      </c>
      <c r="Y708">
        <v>20</v>
      </c>
    </row>
    <row r="709" spans="1:25" x14ac:dyDescent="0.25">
      <c r="A709" t="s">
        <v>1434</v>
      </c>
      <c r="B709" s="19">
        <v>45920</v>
      </c>
      <c r="C709" t="s">
        <v>805</v>
      </c>
      <c r="D709" t="s">
        <v>675</v>
      </c>
      <c r="E709" t="s">
        <v>3</v>
      </c>
      <c r="F709">
        <v>48</v>
      </c>
      <c r="G709" t="s">
        <v>269</v>
      </c>
      <c r="H709" t="s">
        <v>270</v>
      </c>
      <c r="I709" t="s">
        <v>23</v>
      </c>
      <c r="J709" t="s">
        <v>24</v>
      </c>
      <c r="K709" t="s">
        <v>25</v>
      </c>
      <c r="L709">
        <v>1</v>
      </c>
      <c r="M709">
        <v>55000</v>
      </c>
      <c r="N709">
        <v>0.15</v>
      </c>
      <c r="O709">
        <v>46750</v>
      </c>
      <c r="P709">
        <v>40000</v>
      </c>
      <c r="Q709">
        <v>6750</v>
      </c>
      <c r="R709" t="s">
        <v>9</v>
      </c>
      <c r="S709" t="s">
        <v>10</v>
      </c>
      <c r="T709">
        <v>2025</v>
      </c>
      <c r="U709">
        <v>9</v>
      </c>
      <c r="V709" t="s">
        <v>3873</v>
      </c>
      <c r="W709" t="s">
        <v>33</v>
      </c>
      <c r="X709" t="s">
        <v>27</v>
      </c>
      <c r="Y709">
        <v>14.44</v>
      </c>
    </row>
    <row r="710" spans="1:25" x14ac:dyDescent="0.25">
      <c r="A710" t="s">
        <v>1435</v>
      </c>
      <c r="B710" s="19">
        <v>45335</v>
      </c>
      <c r="C710" t="s">
        <v>348</v>
      </c>
      <c r="D710" t="s">
        <v>349</v>
      </c>
      <c r="E710" t="s">
        <v>16</v>
      </c>
      <c r="F710">
        <v>59</v>
      </c>
      <c r="G710" t="s">
        <v>263</v>
      </c>
      <c r="H710" t="s">
        <v>5</v>
      </c>
      <c r="I710" t="s">
        <v>143</v>
      </c>
      <c r="J710" t="s">
        <v>144</v>
      </c>
      <c r="K710" t="s">
        <v>76</v>
      </c>
      <c r="L710">
        <v>3</v>
      </c>
      <c r="M710">
        <v>700</v>
      </c>
      <c r="N710">
        <v>0.05</v>
      </c>
      <c r="O710">
        <v>1995</v>
      </c>
      <c r="P710">
        <v>1710</v>
      </c>
      <c r="Q710">
        <v>285</v>
      </c>
      <c r="R710" t="s">
        <v>26</v>
      </c>
      <c r="S710" t="s">
        <v>10</v>
      </c>
      <c r="T710">
        <v>2024</v>
      </c>
      <c r="U710">
        <v>2</v>
      </c>
      <c r="V710" t="s">
        <v>3869</v>
      </c>
      <c r="W710" t="s">
        <v>18</v>
      </c>
      <c r="X710" t="s">
        <v>12</v>
      </c>
      <c r="Y710">
        <v>14.29</v>
      </c>
    </row>
    <row r="711" spans="1:25" x14ac:dyDescent="0.25">
      <c r="A711" t="s">
        <v>1436</v>
      </c>
      <c r="B711" s="19">
        <v>45880</v>
      </c>
      <c r="C711" t="s">
        <v>988</v>
      </c>
      <c r="D711" t="s">
        <v>854</v>
      </c>
      <c r="E711" t="s">
        <v>3</v>
      </c>
      <c r="F711">
        <v>51</v>
      </c>
      <c r="G711" t="s">
        <v>407</v>
      </c>
      <c r="H711" t="s">
        <v>285</v>
      </c>
      <c r="I711" t="s">
        <v>37</v>
      </c>
      <c r="J711" t="s">
        <v>38</v>
      </c>
      <c r="K711" t="s">
        <v>39</v>
      </c>
      <c r="L711">
        <v>1</v>
      </c>
      <c r="M711">
        <v>900</v>
      </c>
      <c r="N711">
        <v>0</v>
      </c>
      <c r="O711">
        <v>-900</v>
      </c>
      <c r="P711">
        <v>550</v>
      </c>
      <c r="Q711">
        <v>-350</v>
      </c>
      <c r="R711" t="s">
        <v>17</v>
      </c>
      <c r="S711" t="s">
        <v>287</v>
      </c>
      <c r="T711">
        <v>2025</v>
      </c>
      <c r="U711">
        <v>8</v>
      </c>
      <c r="V711" t="s">
        <v>3867</v>
      </c>
      <c r="W711" t="s">
        <v>33</v>
      </c>
      <c r="X711" t="s">
        <v>19</v>
      </c>
      <c r="Y711">
        <v>38.89</v>
      </c>
    </row>
    <row r="712" spans="1:25" x14ac:dyDescent="0.25">
      <c r="A712" t="s">
        <v>1437</v>
      </c>
      <c r="B712" s="19">
        <v>45815</v>
      </c>
      <c r="C712" t="s">
        <v>915</v>
      </c>
      <c r="D712" t="s">
        <v>916</v>
      </c>
      <c r="E712" t="s">
        <v>3</v>
      </c>
      <c r="F712">
        <v>43</v>
      </c>
      <c r="G712" t="s">
        <v>339</v>
      </c>
      <c r="H712" t="s">
        <v>285</v>
      </c>
      <c r="I712" t="s">
        <v>37</v>
      </c>
      <c r="J712" t="s">
        <v>38</v>
      </c>
      <c r="K712" t="s">
        <v>39</v>
      </c>
      <c r="L712">
        <v>1</v>
      </c>
      <c r="M712">
        <v>900</v>
      </c>
      <c r="N712">
        <v>0.1</v>
      </c>
      <c r="O712">
        <v>810</v>
      </c>
      <c r="P712">
        <v>550</v>
      </c>
      <c r="Q712">
        <v>260</v>
      </c>
      <c r="R712" t="s">
        <v>26</v>
      </c>
      <c r="S712" t="s">
        <v>10</v>
      </c>
      <c r="T712">
        <v>2025</v>
      </c>
      <c r="U712">
        <v>6</v>
      </c>
      <c r="V712" t="s">
        <v>3868</v>
      </c>
      <c r="W712" t="s">
        <v>11</v>
      </c>
      <c r="X712" t="s">
        <v>27</v>
      </c>
      <c r="Y712">
        <v>32.1</v>
      </c>
    </row>
    <row r="713" spans="1:25" x14ac:dyDescent="0.25">
      <c r="A713" t="s">
        <v>1438</v>
      </c>
      <c r="B713" s="19">
        <v>45423</v>
      </c>
      <c r="C713" t="s">
        <v>470</v>
      </c>
      <c r="D713" t="s">
        <v>471</v>
      </c>
      <c r="E713" t="s">
        <v>3</v>
      </c>
      <c r="F713">
        <v>20</v>
      </c>
      <c r="G713" t="s">
        <v>290</v>
      </c>
      <c r="H713" t="s">
        <v>276</v>
      </c>
      <c r="I713" t="s">
        <v>102</v>
      </c>
      <c r="J713" t="s">
        <v>103</v>
      </c>
      <c r="K713" t="s">
        <v>25</v>
      </c>
      <c r="L713">
        <v>1</v>
      </c>
      <c r="M713">
        <v>28000</v>
      </c>
      <c r="N713">
        <v>0.05</v>
      </c>
      <c r="O713">
        <v>26600</v>
      </c>
      <c r="P713">
        <v>21000</v>
      </c>
      <c r="Q713">
        <v>5600</v>
      </c>
      <c r="R713" t="s">
        <v>17</v>
      </c>
      <c r="S713" t="s">
        <v>10</v>
      </c>
      <c r="T713">
        <v>2024</v>
      </c>
      <c r="U713">
        <v>5</v>
      </c>
      <c r="V713" t="s">
        <v>3865</v>
      </c>
      <c r="W713" t="s">
        <v>11</v>
      </c>
      <c r="X713" t="s">
        <v>27</v>
      </c>
      <c r="Y713">
        <v>21.05</v>
      </c>
    </row>
    <row r="714" spans="1:25" x14ac:dyDescent="0.25">
      <c r="A714" t="s">
        <v>1439</v>
      </c>
      <c r="B714" s="19">
        <v>45845</v>
      </c>
      <c r="C714" t="s">
        <v>953</v>
      </c>
      <c r="D714" t="s">
        <v>501</v>
      </c>
      <c r="E714" t="s">
        <v>16</v>
      </c>
      <c r="F714">
        <v>23</v>
      </c>
      <c r="G714" t="s">
        <v>312</v>
      </c>
      <c r="H714" t="s">
        <v>276</v>
      </c>
      <c r="I714" t="s">
        <v>102</v>
      </c>
      <c r="J714" t="s">
        <v>103</v>
      </c>
      <c r="K714" t="s">
        <v>25</v>
      </c>
      <c r="L714">
        <v>1</v>
      </c>
      <c r="M714">
        <v>28000</v>
      </c>
      <c r="N714">
        <v>0.05</v>
      </c>
      <c r="O714">
        <v>26600</v>
      </c>
      <c r="P714">
        <v>21000</v>
      </c>
      <c r="Q714">
        <v>5600</v>
      </c>
      <c r="R714" t="s">
        <v>17</v>
      </c>
      <c r="S714" t="s">
        <v>10</v>
      </c>
      <c r="T714">
        <v>2025</v>
      </c>
      <c r="U714">
        <v>7</v>
      </c>
      <c r="V714" t="s">
        <v>3866</v>
      </c>
      <c r="W714" t="s">
        <v>33</v>
      </c>
      <c r="X714" t="s">
        <v>27</v>
      </c>
      <c r="Y714">
        <v>21.05</v>
      </c>
    </row>
    <row r="715" spans="1:25" x14ac:dyDescent="0.25">
      <c r="A715" t="s">
        <v>1440</v>
      </c>
      <c r="B715" s="19">
        <v>45994</v>
      </c>
      <c r="C715" t="s">
        <v>1028</v>
      </c>
      <c r="D715" t="s">
        <v>1029</v>
      </c>
      <c r="E715" t="s">
        <v>3</v>
      </c>
      <c r="F715">
        <v>46</v>
      </c>
      <c r="G715" t="s">
        <v>275</v>
      </c>
      <c r="H715" t="s">
        <v>276</v>
      </c>
      <c r="I715" t="s">
        <v>305</v>
      </c>
      <c r="J715" t="s">
        <v>306</v>
      </c>
      <c r="K715" t="s">
        <v>91</v>
      </c>
      <c r="L715">
        <v>1</v>
      </c>
      <c r="M715">
        <v>8500</v>
      </c>
      <c r="N715">
        <v>0.1</v>
      </c>
      <c r="O715">
        <v>7650</v>
      </c>
      <c r="P715">
        <v>6500</v>
      </c>
      <c r="Q715">
        <v>1150</v>
      </c>
      <c r="R715" t="s">
        <v>17</v>
      </c>
      <c r="S715" t="s">
        <v>10</v>
      </c>
      <c r="T715">
        <v>2025</v>
      </c>
      <c r="U715">
        <v>12</v>
      </c>
      <c r="V715" t="s">
        <v>3872</v>
      </c>
      <c r="W715" t="s">
        <v>40</v>
      </c>
      <c r="X715" t="s">
        <v>12</v>
      </c>
      <c r="Y715">
        <v>15.03</v>
      </c>
    </row>
    <row r="716" spans="1:25" x14ac:dyDescent="0.25">
      <c r="A716" t="s">
        <v>1441</v>
      </c>
      <c r="B716" s="19">
        <v>45822</v>
      </c>
      <c r="C716" t="s">
        <v>434</v>
      </c>
      <c r="D716" t="s">
        <v>435</v>
      </c>
      <c r="E716" t="s">
        <v>16</v>
      </c>
      <c r="F716">
        <v>26</v>
      </c>
      <c r="G716" t="s">
        <v>280</v>
      </c>
      <c r="H716" t="s">
        <v>270</v>
      </c>
      <c r="I716" t="s">
        <v>74</v>
      </c>
      <c r="J716" t="s">
        <v>75</v>
      </c>
      <c r="K716" t="s">
        <v>76</v>
      </c>
      <c r="L716">
        <v>2</v>
      </c>
      <c r="M716">
        <v>550</v>
      </c>
      <c r="N716">
        <v>0.1</v>
      </c>
      <c r="O716">
        <v>990</v>
      </c>
      <c r="P716">
        <v>900</v>
      </c>
      <c r="Q716">
        <v>90</v>
      </c>
      <c r="R716" t="s">
        <v>26</v>
      </c>
      <c r="S716" t="s">
        <v>10</v>
      </c>
      <c r="T716">
        <v>2025</v>
      </c>
      <c r="U716">
        <v>6</v>
      </c>
      <c r="V716" t="s">
        <v>3868</v>
      </c>
      <c r="W716" t="s">
        <v>11</v>
      </c>
      <c r="X716" t="s">
        <v>27</v>
      </c>
      <c r="Y716">
        <v>9.09</v>
      </c>
    </row>
    <row r="717" spans="1:25" x14ac:dyDescent="0.25">
      <c r="A717" t="s">
        <v>1442</v>
      </c>
      <c r="B717" s="19">
        <v>45982</v>
      </c>
      <c r="C717" t="s">
        <v>262</v>
      </c>
      <c r="D717" t="s">
        <v>101</v>
      </c>
      <c r="E717" t="s">
        <v>3</v>
      </c>
      <c r="F717">
        <v>56</v>
      </c>
      <c r="G717" t="s">
        <v>263</v>
      </c>
      <c r="H717" t="s">
        <v>5</v>
      </c>
      <c r="I717" t="s">
        <v>186</v>
      </c>
      <c r="J717" t="s">
        <v>187</v>
      </c>
      <c r="K717" t="s">
        <v>91</v>
      </c>
      <c r="L717">
        <v>1</v>
      </c>
      <c r="M717">
        <v>12000</v>
      </c>
      <c r="N717">
        <v>0</v>
      </c>
      <c r="O717">
        <v>12000</v>
      </c>
      <c r="P717">
        <v>9000</v>
      </c>
      <c r="Q717">
        <v>3000</v>
      </c>
      <c r="R717" t="s">
        <v>26</v>
      </c>
      <c r="S717" t="s">
        <v>10</v>
      </c>
      <c r="T717">
        <v>2025</v>
      </c>
      <c r="U717">
        <v>11</v>
      </c>
      <c r="V717" t="s">
        <v>3874</v>
      </c>
      <c r="W717" t="s">
        <v>40</v>
      </c>
      <c r="X717" t="s">
        <v>27</v>
      </c>
      <c r="Y717">
        <v>25</v>
      </c>
    </row>
    <row r="718" spans="1:25" x14ac:dyDescent="0.25">
      <c r="A718" t="s">
        <v>1443</v>
      </c>
      <c r="B718" s="19">
        <v>45662</v>
      </c>
      <c r="C718" t="s">
        <v>1444</v>
      </c>
      <c r="D718" t="s">
        <v>141</v>
      </c>
      <c r="E718" t="s">
        <v>16</v>
      </c>
      <c r="F718">
        <v>35</v>
      </c>
      <c r="G718" t="s">
        <v>312</v>
      </c>
      <c r="H718" t="s">
        <v>276</v>
      </c>
      <c r="I718" t="s">
        <v>56</v>
      </c>
      <c r="J718" t="s">
        <v>57</v>
      </c>
      <c r="K718" t="s">
        <v>58</v>
      </c>
      <c r="L718">
        <v>1</v>
      </c>
      <c r="M718">
        <v>1200</v>
      </c>
      <c r="N718">
        <v>0.05</v>
      </c>
      <c r="O718">
        <v>1140</v>
      </c>
      <c r="P718">
        <v>800</v>
      </c>
      <c r="Q718">
        <v>340</v>
      </c>
      <c r="R718" t="s">
        <v>77</v>
      </c>
      <c r="S718" t="s">
        <v>10</v>
      </c>
      <c r="T718">
        <v>2025</v>
      </c>
      <c r="U718">
        <v>1</v>
      </c>
      <c r="V718" t="s">
        <v>3875</v>
      </c>
      <c r="W718" t="s">
        <v>18</v>
      </c>
      <c r="X718" t="s">
        <v>19</v>
      </c>
      <c r="Y718">
        <v>29.82</v>
      </c>
    </row>
    <row r="719" spans="1:25" x14ac:dyDescent="0.25">
      <c r="A719" t="s">
        <v>1445</v>
      </c>
      <c r="B719" s="19">
        <v>45561</v>
      </c>
      <c r="C719" t="s">
        <v>619</v>
      </c>
      <c r="D719" t="s">
        <v>609</v>
      </c>
      <c r="E719" t="s">
        <v>3</v>
      </c>
      <c r="F719">
        <v>32</v>
      </c>
      <c r="G719" t="s">
        <v>407</v>
      </c>
      <c r="H719" t="s">
        <v>285</v>
      </c>
      <c r="I719" t="s">
        <v>89</v>
      </c>
      <c r="J719" t="s">
        <v>90</v>
      </c>
      <c r="K719" t="s">
        <v>91</v>
      </c>
      <c r="L719">
        <v>2</v>
      </c>
      <c r="M719">
        <v>35000</v>
      </c>
      <c r="N719">
        <v>0.15</v>
      </c>
      <c r="O719">
        <v>-59500</v>
      </c>
      <c r="P719">
        <v>54000</v>
      </c>
      <c r="Q719">
        <v>-5500</v>
      </c>
      <c r="R719" t="s">
        <v>26</v>
      </c>
      <c r="S719" t="s">
        <v>287</v>
      </c>
      <c r="T719">
        <v>2024</v>
      </c>
      <c r="U719">
        <v>9</v>
      </c>
      <c r="V719" t="s">
        <v>3873</v>
      </c>
      <c r="W719" t="s">
        <v>33</v>
      </c>
      <c r="X719" t="s">
        <v>19</v>
      </c>
      <c r="Y719">
        <v>9.24</v>
      </c>
    </row>
    <row r="720" spans="1:25" x14ac:dyDescent="0.25">
      <c r="A720" t="s">
        <v>1446</v>
      </c>
      <c r="B720" s="19">
        <v>45643</v>
      </c>
      <c r="C720" t="s">
        <v>135</v>
      </c>
      <c r="D720" t="s">
        <v>136</v>
      </c>
      <c r="E720" t="s">
        <v>3</v>
      </c>
      <c r="F720">
        <v>52</v>
      </c>
      <c r="G720" t="s">
        <v>4</v>
      </c>
      <c r="H720" t="s">
        <v>5</v>
      </c>
      <c r="I720" t="s">
        <v>264</v>
      </c>
      <c r="J720" t="s">
        <v>265</v>
      </c>
      <c r="K720" t="s">
        <v>46</v>
      </c>
      <c r="L720">
        <v>1</v>
      </c>
      <c r="M720">
        <v>800</v>
      </c>
      <c r="N720">
        <v>0.1</v>
      </c>
      <c r="O720">
        <v>720</v>
      </c>
      <c r="P720">
        <v>500</v>
      </c>
      <c r="Q720">
        <v>220</v>
      </c>
      <c r="R720" t="s">
        <v>26</v>
      </c>
      <c r="S720" t="s">
        <v>10</v>
      </c>
      <c r="T720">
        <v>2024</v>
      </c>
      <c r="U720">
        <v>12</v>
      </c>
      <c r="V720" t="s">
        <v>3872</v>
      </c>
      <c r="W720" t="s">
        <v>40</v>
      </c>
      <c r="X720" t="s">
        <v>12</v>
      </c>
      <c r="Y720">
        <v>30.56</v>
      </c>
    </row>
    <row r="721" spans="1:25" x14ac:dyDescent="0.25">
      <c r="A721" t="s">
        <v>108</v>
      </c>
      <c r="B721" s="19">
        <v>45721</v>
      </c>
      <c r="C721" t="s">
        <v>29</v>
      </c>
      <c r="D721" t="s">
        <v>30</v>
      </c>
      <c r="E721" t="s">
        <v>3</v>
      </c>
      <c r="F721">
        <v>24</v>
      </c>
      <c r="G721" t="s">
        <v>4</v>
      </c>
      <c r="H721" t="s">
        <v>5</v>
      </c>
      <c r="I721" t="s">
        <v>109</v>
      </c>
      <c r="J721" t="s">
        <v>110</v>
      </c>
      <c r="K721" t="s">
        <v>8</v>
      </c>
      <c r="L721">
        <v>2</v>
      </c>
      <c r="M721">
        <v>4000</v>
      </c>
      <c r="N721">
        <v>0.05</v>
      </c>
      <c r="O721">
        <v>7600</v>
      </c>
      <c r="P721">
        <v>5800</v>
      </c>
      <c r="Q721">
        <v>1800</v>
      </c>
      <c r="R721" t="s">
        <v>9</v>
      </c>
      <c r="S721" t="s">
        <v>10</v>
      </c>
      <c r="T721">
        <v>2025</v>
      </c>
      <c r="U721">
        <v>3</v>
      </c>
      <c r="V721" t="s">
        <v>3864</v>
      </c>
      <c r="W721" t="s">
        <v>18</v>
      </c>
      <c r="X721" t="s">
        <v>12</v>
      </c>
      <c r="Y721">
        <v>23.68</v>
      </c>
    </row>
    <row r="722" spans="1:25" x14ac:dyDescent="0.25">
      <c r="A722" t="s">
        <v>1447</v>
      </c>
      <c r="B722" s="19">
        <v>45702</v>
      </c>
      <c r="C722" t="s">
        <v>1161</v>
      </c>
      <c r="D722" t="s">
        <v>474</v>
      </c>
      <c r="E722" t="s">
        <v>3</v>
      </c>
      <c r="F722">
        <v>49</v>
      </c>
      <c r="G722" t="s">
        <v>339</v>
      </c>
      <c r="H722" t="s">
        <v>285</v>
      </c>
      <c r="I722" t="s">
        <v>37</v>
      </c>
      <c r="J722" t="s">
        <v>38</v>
      </c>
      <c r="K722" t="s">
        <v>39</v>
      </c>
      <c r="L722">
        <v>1</v>
      </c>
      <c r="M722">
        <v>900</v>
      </c>
      <c r="N722">
        <v>0.15</v>
      </c>
      <c r="O722">
        <v>765</v>
      </c>
      <c r="P722">
        <v>550</v>
      </c>
      <c r="Q722">
        <v>215</v>
      </c>
      <c r="R722" t="s">
        <v>17</v>
      </c>
      <c r="S722" t="s">
        <v>10</v>
      </c>
      <c r="T722">
        <v>2025</v>
      </c>
      <c r="U722">
        <v>2</v>
      </c>
      <c r="V722" t="s">
        <v>3869</v>
      </c>
      <c r="W722" t="s">
        <v>18</v>
      </c>
      <c r="X722" t="s">
        <v>12</v>
      </c>
      <c r="Y722">
        <v>28.1</v>
      </c>
    </row>
    <row r="723" spans="1:25" x14ac:dyDescent="0.25">
      <c r="A723" t="s">
        <v>1448</v>
      </c>
      <c r="B723" s="19">
        <v>45881</v>
      </c>
      <c r="C723" t="s">
        <v>1031</v>
      </c>
      <c r="D723" t="s">
        <v>151</v>
      </c>
      <c r="E723" t="s">
        <v>16</v>
      </c>
      <c r="F723">
        <v>36</v>
      </c>
      <c r="G723" t="s">
        <v>275</v>
      </c>
      <c r="H723" t="s">
        <v>276</v>
      </c>
      <c r="I723" t="s">
        <v>6</v>
      </c>
      <c r="J723" t="s">
        <v>7</v>
      </c>
      <c r="K723" t="s">
        <v>8</v>
      </c>
      <c r="L723">
        <v>1</v>
      </c>
      <c r="M723">
        <v>7000</v>
      </c>
      <c r="N723">
        <v>0</v>
      </c>
      <c r="O723">
        <v>7000</v>
      </c>
      <c r="P723">
        <v>5200</v>
      </c>
      <c r="Q723">
        <v>1800</v>
      </c>
      <c r="R723" t="s">
        <v>26</v>
      </c>
      <c r="S723" t="s">
        <v>10</v>
      </c>
      <c r="T723">
        <v>2025</v>
      </c>
      <c r="U723">
        <v>8</v>
      </c>
      <c r="V723" t="s">
        <v>3867</v>
      </c>
      <c r="W723" t="s">
        <v>33</v>
      </c>
      <c r="X723" t="s">
        <v>12</v>
      </c>
      <c r="Y723">
        <v>25.71</v>
      </c>
    </row>
    <row r="724" spans="1:25" x14ac:dyDescent="0.25">
      <c r="A724" t="s">
        <v>1449</v>
      </c>
      <c r="B724" s="19">
        <v>45568</v>
      </c>
      <c r="C724" t="s">
        <v>262</v>
      </c>
      <c r="D724" t="s">
        <v>101</v>
      </c>
      <c r="E724" t="s">
        <v>3</v>
      </c>
      <c r="F724">
        <v>56</v>
      </c>
      <c r="G724" t="s">
        <v>263</v>
      </c>
      <c r="H724" t="s">
        <v>5</v>
      </c>
      <c r="I724" t="s">
        <v>89</v>
      </c>
      <c r="J724" t="s">
        <v>90</v>
      </c>
      <c r="K724" t="s">
        <v>91</v>
      </c>
      <c r="L724">
        <v>1</v>
      </c>
      <c r="M724">
        <v>35000</v>
      </c>
      <c r="N724">
        <v>0.1</v>
      </c>
      <c r="O724">
        <v>31500</v>
      </c>
      <c r="P724">
        <v>27000</v>
      </c>
      <c r="Q724">
        <v>4500</v>
      </c>
      <c r="R724" t="s">
        <v>17</v>
      </c>
      <c r="S724" t="s">
        <v>10</v>
      </c>
      <c r="T724">
        <v>2024</v>
      </c>
      <c r="U724">
        <v>10</v>
      </c>
      <c r="V724" t="s">
        <v>3870</v>
      </c>
      <c r="W724" t="s">
        <v>40</v>
      </c>
      <c r="X724" t="s">
        <v>27</v>
      </c>
      <c r="Y724">
        <v>14.29</v>
      </c>
    </row>
    <row r="725" spans="1:25" x14ac:dyDescent="0.25">
      <c r="A725" t="s">
        <v>1450</v>
      </c>
      <c r="B725" s="19">
        <v>45492</v>
      </c>
      <c r="C725" t="s">
        <v>437</v>
      </c>
      <c r="D725" t="s">
        <v>438</v>
      </c>
      <c r="E725" t="s">
        <v>16</v>
      </c>
      <c r="F725">
        <v>37</v>
      </c>
      <c r="G725" t="s">
        <v>312</v>
      </c>
      <c r="H725" t="s">
        <v>276</v>
      </c>
      <c r="I725" t="s">
        <v>176</v>
      </c>
      <c r="J725" t="s">
        <v>177</v>
      </c>
      <c r="K725" t="s">
        <v>25</v>
      </c>
      <c r="L725">
        <v>2</v>
      </c>
      <c r="M725">
        <v>22000</v>
      </c>
      <c r="N725">
        <v>0.05</v>
      </c>
      <c r="O725">
        <v>41800</v>
      </c>
      <c r="P725">
        <v>33000</v>
      </c>
      <c r="Q725">
        <v>8800</v>
      </c>
      <c r="R725" t="s">
        <v>77</v>
      </c>
      <c r="S725" t="s">
        <v>10</v>
      </c>
      <c r="T725">
        <v>2024</v>
      </c>
      <c r="U725">
        <v>7</v>
      </c>
      <c r="V725" t="s">
        <v>3866</v>
      </c>
      <c r="W725" t="s">
        <v>33</v>
      </c>
      <c r="X725" t="s">
        <v>12</v>
      </c>
      <c r="Y725">
        <v>21.05</v>
      </c>
    </row>
    <row r="726" spans="1:25" x14ac:dyDescent="0.25">
      <c r="A726" t="s">
        <v>1451</v>
      </c>
      <c r="B726" s="19">
        <v>45776</v>
      </c>
      <c r="C726" t="s">
        <v>428</v>
      </c>
      <c r="D726" t="s">
        <v>36</v>
      </c>
      <c r="E726" t="s">
        <v>3</v>
      </c>
      <c r="F726">
        <v>45</v>
      </c>
      <c r="G726" t="s">
        <v>275</v>
      </c>
      <c r="H726" t="s">
        <v>276</v>
      </c>
      <c r="I726" t="s">
        <v>23</v>
      </c>
      <c r="J726" t="s">
        <v>24</v>
      </c>
      <c r="K726" t="s">
        <v>25</v>
      </c>
      <c r="L726">
        <v>3</v>
      </c>
      <c r="M726">
        <v>55000</v>
      </c>
      <c r="N726">
        <v>0.05</v>
      </c>
      <c r="O726">
        <v>156750</v>
      </c>
      <c r="P726">
        <v>120000</v>
      </c>
      <c r="Q726">
        <v>36750</v>
      </c>
      <c r="R726" t="s">
        <v>26</v>
      </c>
      <c r="S726" t="s">
        <v>10</v>
      </c>
      <c r="T726">
        <v>2025</v>
      </c>
      <c r="U726">
        <v>4</v>
      </c>
      <c r="V726" t="s">
        <v>3871</v>
      </c>
      <c r="W726" t="s">
        <v>11</v>
      </c>
      <c r="X726" t="s">
        <v>27</v>
      </c>
      <c r="Y726">
        <v>23.44</v>
      </c>
    </row>
    <row r="727" spans="1:25" x14ac:dyDescent="0.25">
      <c r="A727" t="s">
        <v>1452</v>
      </c>
      <c r="B727" s="19">
        <v>45937</v>
      </c>
      <c r="C727" t="s">
        <v>351</v>
      </c>
      <c r="D727" t="s">
        <v>352</v>
      </c>
      <c r="E727" t="s">
        <v>3</v>
      </c>
      <c r="F727">
        <v>54</v>
      </c>
      <c r="G727" t="s">
        <v>275</v>
      </c>
      <c r="H727" t="s">
        <v>276</v>
      </c>
      <c r="I727" t="s">
        <v>105</v>
      </c>
      <c r="J727" t="s">
        <v>106</v>
      </c>
      <c r="K727" t="s">
        <v>76</v>
      </c>
      <c r="L727">
        <v>2</v>
      </c>
      <c r="M727">
        <v>450</v>
      </c>
      <c r="N727">
        <v>0</v>
      </c>
      <c r="O727">
        <v>900</v>
      </c>
      <c r="P727">
        <v>660</v>
      </c>
      <c r="Q727">
        <v>240</v>
      </c>
      <c r="R727" t="s">
        <v>17</v>
      </c>
      <c r="S727" t="s">
        <v>10</v>
      </c>
      <c r="T727">
        <v>2025</v>
      </c>
      <c r="U727">
        <v>10</v>
      </c>
      <c r="V727" t="s">
        <v>3870</v>
      </c>
      <c r="W727" t="s">
        <v>40</v>
      </c>
      <c r="X727" t="s">
        <v>27</v>
      </c>
      <c r="Y727">
        <v>26.67</v>
      </c>
    </row>
    <row r="728" spans="1:25" x14ac:dyDescent="0.25">
      <c r="A728" t="s">
        <v>1453</v>
      </c>
      <c r="B728" s="19">
        <v>45790</v>
      </c>
      <c r="C728" t="s">
        <v>1454</v>
      </c>
      <c r="D728" t="s">
        <v>654</v>
      </c>
      <c r="E728" t="s">
        <v>3</v>
      </c>
      <c r="F728">
        <v>60</v>
      </c>
      <c r="G728" t="s">
        <v>339</v>
      </c>
      <c r="H728" t="s">
        <v>285</v>
      </c>
      <c r="I728" t="s">
        <v>344</v>
      </c>
      <c r="J728" t="s">
        <v>345</v>
      </c>
      <c r="K728" t="s">
        <v>39</v>
      </c>
      <c r="L728">
        <v>1</v>
      </c>
      <c r="M728">
        <v>2200</v>
      </c>
      <c r="N728">
        <v>0.1</v>
      </c>
      <c r="O728">
        <v>1980</v>
      </c>
      <c r="P728">
        <v>1400</v>
      </c>
      <c r="Q728">
        <v>580</v>
      </c>
      <c r="R728" t="s">
        <v>26</v>
      </c>
      <c r="S728" t="s">
        <v>10</v>
      </c>
      <c r="T728">
        <v>2025</v>
      </c>
      <c r="U728">
        <v>5</v>
      </c>
      <c r="V728" t="s">
        <v>3865</v>
      </c>
      <c r="W728" t="s">
        <v>11</v>
      </c>
      <c r="X728" t="s">
        <v>19</v>
      </c>
      <c r="Y728">
        <v>29.29</v>
      </c>
    </row>
    <row r="729" spans="1:25" x14ac:dyDescent="0.25">
      <c r="A729" t="s">
        <v>1455</v>
      </c>
      <c r="B729" s="19">
        <v>45340</v>
      </c>
      <c r="C729" t="s">
        <v>857</v>
      </c>
      <c r="D729" t="s">
        <v>392</v>
      </c>
      <c r="E729" t="s">
        <v>16</v>
      </c>
      <c r="F729">
        <v>21</v>
      </c>
      <c r="G729" t="s">
        <v>407</v>
      </c>
      <c r="H729" t="s">
        <v>285</v>
      </c>
      <c r="I729" t="s">
        <v>95</v>
      </c>
      <c r="J729" t="s">
        <v>96</v>
      </c>
      <c r="K729" t="s">
        <v>46</v>
      </c>
      <c r="L729">
        <v>2</v>
      </c>
      <c r="M729">
        <v>600</v>
      </c>
      <c r="N729">
        <v>0.1</v>
      </c>
      <c r="O729">
        <v>1080</v>
      </c>
      <c r="P729">
        <v>760</v>
      </c>
      <c r="Q729">
        <v>320</v>
      </c>
      <c r="R729" t="s">
        <v>26</v>
      </c>
      <c r="S729" t="s">
        <v>10</v>
      </c>
      <c r="T729">
        <v>2024</v>
      </c>
      <c r="U729">
        <v>2</v>
      </c>
      <c r="V729" t="s">
        <v>3869</v>
      </c>
      <c r="W729" t="s">
        <v>18</v>
      </c>
      <c r="X729" t="s">
        <v>12</v>
      </c>
      <c r="Y729">
        <v>29.63</v>
      </c>
    </row>
    <row r="730" spans="1:25" x14ac:dyDescent="0.25">
      <c r="A730" t="s">
        <v>1456</v>
      </c>
      <c r="B730" s="19">
        <v>45512</v>
      </c>
      <c r="C730" t="s">
        <v>1457</v>
      </c>
      <c r="D730" t="s">
        <v>1458</v>
      </c>
      <c r="E730" t="s">
        <v>3</v>
      </c>
      <c r="F730">
        <v>51</v>
      </c>
      <c r="G730" t="s">
        <v>263</v>
      </c>
      <c r="H730" t="s">
        <v>5</v>
      </c>
      <c r="I730" t="s">
        <v>37</v>
      </c>
      <c r="J730" t="s">
        <v>38</v>
      </c>
      <c r="K730" t="s">
        <v>39</v>
      </c>
      <c r="L730">
        <v>1</v>
      </c>
      <c r="M730">
        <v>900</v>
      </c>
      <c r="N730">
        <v>0.1</v>
      </c>
      <c r="O730">
        <v>810</v>
      </c>
      <c r="P730">
        <v>550</v>
      </c>
      <c r="Q730">
        <v>260</v>
      </c>
      <c r="R730" t="s">
        <v>17</v>
      </c>
      <c r="S730" t="s">
        <v>10</v>
      </c>
      <c r="T730">
        <v>2024</v>
      </c>
      <c r="U730">
        <v>8</v>
      </c>
      <c r="V730" t="s">
        <v>3867</v>
      </c>
      <c r="W730" t="s">
        <v>33</v>
      </c>
      <c r="X730" t="s">
        <v>12</v>
      </c>
      <c r="Y730">
        <v>32.1</v>
      </c>
    </row>
    <row r="731" spans="1:25" x14ac:dyDescent="0.25">
      <c r="A731" t="s">
        <v>1459</v>
      </c>
      <c r="B731" s="19">
        <v>45752</v>
      </c>
      <c r="C731" t="s">
        <v>1460</v>
      </c>
      <c r="D731" t="s">
        <v>1461</v>
      </c>
      <c r="E731" t="s">
        <v>16</v>
      </c>
      <c r="F731">
        <v>22</v>
      </c>
      <c r="G731" t="s">
        <v>275</v>
      </c>
      <c r="H731" t="s">
        <v>276</v>
      </c>
      <c r="I731" t="s">
        <v>68</v>
      </c>
      <c r="J731" t="s">
        <v>69</v>
      </c>
      <c r="K731" t="s">
        <v>39</v>
      </c>
      <c r="L731">
        <v>2</v>
      </c>
      <c r="M731">
        <v>3500</v>
      </c>
      <c r="N731">
        <v>0.15</v>
      </c>
      <c r="O731">
        <v>5950</v>
      </c>
      <c r="P731">
        <v>4600</v>
      </c>
      <c r="Q731">
        <v>1350</v>
      </c>
      <c r="R731" t="s">
        <v>26</v>
      </c>
      <c r="S731" t="s">
        <v>10</v>
      </c>
      <c r="T731">
        <v>2025</v>
      </c>
      <c r="U731">
        <v>4</v>
      </c>
      <c r="V731" t="s">
        <v>3871</v>
      </c>
      <c r="W731" t="s">
        <v>11</v>
      </c>
      <c r="X731" t="s">
        <v>12</v>
      </c>
      <c r="Y731">
        <v>22.69</v>
      </c>
    </row>
    <row r="732" spans="1:25" x14ac:dyDescent="0.25">
      <c r="A732" t="s">
        <v>1462</v>
      </c>
      <c r="B732" s="19">
        <v>45862</v>
      </c>
      <c r="C732" t="s">
        <v>763</v>
      </c>
      <c r="D732" t="s">
        <v>207</v>
      </c>
      <c r="E732" t="s">
        <v>3</v>
      </c>
      <c r="F732">
        <v>50</v>
      </c>
      <c r="G732" t="s">
        <v>339</v>
      </c>
      <c r="H732" t="s">
        <v>285</v>
      </c>
      <c r="I732" t="s">
        <v>37</v>
      </c>
      <c r="J732" t="s">
        <v>38</v>
      </c>
      <c r="K732" t="s">
        <v>39</v>
      </c>
      <c r="L732">
        <v>1</v>
      </c>
      <c r="M732">
        <v>900</v>
      </c>
      <c r="N732">
        <v>0.05</v>
      </c>
      <c r="O732">
        <v>855</v>
      </c>
      <c r="P732">
        <v>550</v>
      </c>
      <c r="Q732">
        <v>305</v>
      </c>
      <c r="R732" t="s">
        <v>26</v>
      </c>
      <c r="S732" t="s">
        <v>10</v>
      </c>
      <c r="T732">
        <v>2025</v>
      </c>
      <c r="U732">
        <v>7</v>
      </c>
      <c r="V732" t="s">
        <v>3866</v>
      </c>
      <c r="W732" t="s">
        <v>33</v>
      </c>
      <c r="X732" t="s">
        <v>27</v>
      </c>
      <c r="Y732">
        <v>35.67</v>
      </c>
    </row>
    <row r="733" spans="1:25" x14ac:dyDescent="0.25">
      <c r="A733" t="s">
        <v>1463</v>
      </c>
      <c r="B733" s="19">
        <v>45651</v>
      </c>
      <c r="C733" t="s">
        <v>1464</v>
      </c>
      <c r="D733" t="s">
        <v>1465</v>
      </c>
      <c r="E733" t="s">
        <v>3</v>
      </c>
      <c r="F733">
        <v>54</v>
      </c>
      <c r="G733" t="s">
        <v>407</v>
      </c>
      <c r="H733" t="s">
        <v>285</v>
      </c>
      <c r="I733" t="s">
        <v>6</v>
      </c>
      <c r="J733" t="s">
        <v>7</v>
      </c>
      <c r="K733" t="s">
        <v>8</v>
      </c>
      <c r="L733">
        <v>1</v>
      </c>
      <c r="M733">
        <v>7000</v>
      </c>
      <c r="N733">
        <v>0.05</v>
      </c>
      <c r="O733">
        <v>6650</v>
      </c>
      <c r="P733">
        <v>5200</v>
      </c>
      <c r="Q733">
        <v>1450</v>
      </c>
      <c r="R733" t="s">
        <v>98</v>
      </c>
      <c r="S733" t="s">
        <v>10</v>
      </c>
      <c r="T733">
        <v>2024</v>
      </c>
      <c r="U733">
        <v>12</v>
      </c>
      <c r="V733" t="s">
        <v>3872</v>
      </c>
      <c r="W733" t="s">
        <v>40</v>
      </c>
      <c r="X733" t="s">
        <v>12</v>
      </c>
      <c r="Y733">
        <v>21.8</v>
      </c>
    </row>
    <row r="734" spans="1:25" x14ac:dyDescent="0.25">
      <c r="A734" t="s">
        <v>1466</v>
      </c>
      <c r="B734" s="19">
        <v>45881</v>
      </c>
      <c r="C734" t="s">
        <v>702</v>
      </c>
      <c r="D734" t="s">
        <v>703</v>
      </c>
      <c r="E734" t="s">
        <v>16</v>
      </c>
      <c r="F734">
        <v>24</v>
      </c>
      <c r="G734" t="s">
        <v>275</v>
      </c>
      <c r="H734" t="s">
        <v>276</v>
      </c>
      <c r="I734" t="s">
        <v>51</v>
      </c>
      <c r="J734" t="s">
        <v>52</v>
      </c>
      <c r="K734" t="s">
        <v>8</v>
      </c>
      <c r="L734">
        <v>3</v>
      </c>
      <c r="M734">
        <v>4500</v>
      </c>
      <c r="N734">
        <v>0.1</v>
      </c>
      <c r="O734">
        <v>12150</v>
      </c>
      <c r="P734">
        <v>9600</v>
      </c>
      <c r="Q734">
        <v>2550</v>
      </c>
      <c r="R734" t="s">
        <v>17</v>
      </c>
      <c r="S734" t="s">
        <v>10</v>
      </c>
      <c r="T734">
        <v>2025</v>
      </c>
      <c r="U734">
        <v>8</v>
      </c>
      <c r="V734" t="s">
        <v>3867</v>
      </c>
      <c r="W734" t="s">
        <v>33</v>
      </c>
      <c r="X734" t="s">
        <v>12</v>
      </c>
      <c r="Y734">
        <v>20.99</v>
      </c>
    </row>
    <row r="735" spans="1:25" x14ac:dyDescent="0.25">
      <c r="A735" t="s">
        <v>1467</v>
      </c>
      <c r="B735" s="19">
        <v>45583</v>
      </c>
      <c r="C735" t="s">
        <v>1247</v>
      </c>
      <c r="D735" t="s">
        <v>830</v>
      </c>
      <c r="E735" t="s">
        <v>3</v>
      </c>
      <c r="F735">
        <v>28</v>
      </c>
      <c r="G735" t="s">
        <v>295</v>
      </c>
      <c r="H735" t="s">
        <v>270</v>
      </c>
      <c r="I735" t="s">
        <v>264</v>
      </c>
      <c r="J735" t="s">
        <v>265</v>
      </c>
      <c r="K735" t="s">
        <v>46</v>
      </c>
      <c r="L735">
        <v>1</v>
      </c>
      <c r="M735">
        <v>800</v>
      </c>
      <c r="N735">
        <v>0.15</v>
      </c>
      <c r="O735">
        <v>680</v>
      </c>
      <c r="P735">
        <v>500</v>
      </c>
      <c r="Q735">
        <v>180</v>
      </c>
      <c r="R735" t="s">
        <v>26</v>
      </c>
      <c r="S735" t="s">
        <v>10</v>
      </c>
      <c r="T735">
        <v>2024</v>
      </c>
      <c r="U735">
        <v>10</v>
      </c>
      <c r="V735" t="s">
        <v>3870</v>
      </c>
      <c r="W735" t="s">
        <v>40</v>
      </c>
      <c r="X735" t="s">
        <v>12</v>
      </c>
      <c r="Y735">
        <v>26.47</v>
      </c>
    </row>
    <row r="736" spans="1:25" x14ac:dyDescent="0.25">
      <c r="A736" t="s">
        <v>1468</v>
      </c>
      <c r="B736" s="19">
        <v>45749</v>
      </c>
      <c r="C736" t="s">
        <v>1329</v>
      </c>
      <c r="D736" t="s">
        <v>198</v>
      </c>
      <c r="E736" t="s">
        <v>3</v>
      </c>
      <c r="F736">
        <v>41</v>
      </c>
      <c r="G736" t="s">
        <v>280</v>
      </c>
      <c r="H736" t="s">
        <v>270</v>
      </c>
      <c r="I736" t="s">
        <v>65</v>
      </c>
      <c r="J736" t="s">
        <v>66</v>
      </c>
      <c r="K736" t="s">
        <v>25</v>
      </c>
      <c r="L736">
        <v>1</v>
      </c>
      <c r="M736">
        <v>2500</v>
      </c>
      <c r="N736">
        <v>0</v>
      </c>
      <c r="O736">
        <v>2500</v>
      </c>
      <c r="P736">
        <v>1600</v>
      </c>
      <c r="Q736">
        <v>900</v>
      </c>
      <c r="R736" t="s">
        <v>26</v>
      </c>
      <c r="S736" t="s">
        <v>10</v>
      </c>
      <c r="T736">
        <v>2025</v>
      </c>
      <c r="U736">
        <v>4</v>
      </c>
      <c r="V736" t="s">
        <v>3871</v>
      </c>
      <c r="W736" t="s">
        <v>11</v>
      </c>
      <c r="X736" t="s">
        <v>19</v>
      </c>
      <c r="Y736">
        <v>36</v>
      </c>
    </row>
    <row r="737" spans="1:25" x14ac:dyDescent="0.25">
      <c r="A737" t="s">
        <v>1469</v>
      </c>
      <c r="B737" s="19">
        <v>45938</v>
      </c>
      <c r="C737" t="s">
        <v>707</v>
      </c>
      <c r="D737" t="s">
        <v>708</v>
      </c>
      <c r="E737" t="s">
        <v>3</v>
      </c>
      <c r="F737">
        <v>26</v>
      </c>
      <c r="G737" t="s">
        <v>295</v>
      </c>
      <c r="H737" t="s">
        <v>270</v>
      </c>
      <c r="I737" t="s">
        <v>176</v>
      </c>
      <c r="J737" t="s">
        <v>177</v>
      </c>
      <c r="K737" t="s">
        <v>25</v>
      </c>
      <c r="L737">
        <v>1</v>
      </c>
      <c r="M737">
        <v>22000</v>
      </c>
      <c r="N737">
        <v>0.1</v>
      </c>
      <c r="O737">
        <v>19800</v>
      </c>
      <c r="P737">
        <v>16500</v>
      </c>
      <c r="Q737">
        <v>3300</v>
      </c>
      <c r="R737" t="s">
        <v>77</v>
      </c>
      <c r="S737" t="s">
        <v>10</v>
      </c>
      <c r="T737">
        <v>2025</v>
      </c>
      <c r="U737">
        <v>10</v>
      </c>
      <c r="V737" t="s">
        <v>3870</v>
      </c>
      <c r="W737" t="s">
        <v>40</v>
      </c>
      <c r="X737" t="s">
        <v>27</v>
      </c>
      <c r="Y737">
        <v>16.670000000000002</v>
      </c>
    </row>
    <row r="738" spans="1:25" x14ac:dyDescent="0.25">
      <c r="A738" t="s">
        <v>1470</v>
      </c>
      <c r="B738" s="19">
        <v>45637</v>
      </c>
      <c r="C738" t="s">
        <v>792</v>
      </c>
      <c r="D738" t="s">
        <v>793</v>
      </c>
      <c r="E738" t="s">
        <v>3</v>
      </c>
      <c r="F738">
        <v>40</v>
      </c>
      <c r="G738" t="s">
        <v>275</v>
      </c>
      <c r="H738" t="s">
        <v>276</v>
      </c>
      <c r="I738" t="s">
        <v>44</v>
      </c>
      <c r="J738" t="s">
        <v>45</v>
      </c>
      <c r="K738" t="s">
        <v>46</v>
      </c>
      <c r="L738">
        <v>1</v>
      </c>
      <c r="M738">
        <v>2500</v>
      </c>
      <c r="N738">
        <v>0.1</v>
      </c>
      <c r="O738">
        <v>2250</v>
      </c>
      <c r="P738">
        <v>1500</v>
      </c>
      <c r="Q738">
        <v>750</v>
      </c>
      <c r="R738" t="s">
        <v>17</v>
      </c>
      <c r="S738" t="s">
        <v>10</v>
      </c>
      <c r="T738">
        <v>2024</v>
      </c>
      <c r="U738">
        <v>12</v>
      </c>
      <c r="V738" t="s">
        <v>3872</v>
      </c>
      <c r="W738" t="s">
        <v>40</v>
      </c>
      <c r="X738" t="s">
        <v>19</v>
      </c>
      <c r="Y738">
        <v>33.33</v>
      </c>
    </row>
    <row r="739" spans="1:25" x14ac:dyDescent="0.25">
      <c r="A739" t="s">
        <v>1471</v>
      </c>
      <c r="B739" s="19">
        <v>45365</v>
      </c>
      <c r="C739" t="s">
        <v>489</v>
      </c>
      <c r="D739" t="s">
        <v>490</v>
      </c>
      <c r="E739" t="s">
        <v>3</v>
      </c>
      <c r="F739">
        <v>26</v>
      </c>
      <c r="G739" t="s">
        <v>339</v>
      </c>
      <c r="H739" t="s">
        <v>285</v>
      </c>
      <c r="I739" t="s">
        <v>65</v>
      </c>
      <c r="J739" t="s">
        <v>66</v>
      </c>
      <c r="K739" t="s">
        <v>25</v>
      </c>
      <c r="L739">
        <v>1</v>
      </c>
      <c r="M739">
        <v>2500</v>
      </c>
      <c r="N739">
        <v>0.2</v>
      </c>
      <c r="O739">
        <v>2000</v>
      </c>
      <c r="P739">
        <v>1600</v>
      </c>
      <c r="Q739">
        <v>400</v>
      </c>
      <c r="R739" t="s">
        <v>26</v>
      </c>
      <c r="S739" t="s">
        <v>10</v>
      </c>
      <c r="T739">
        <v>2024</v>
      </c>
      <c r="U739">
        <v>3</v>
      </c>
      <c r="V739" t="s">
        <v>3864</v>
      </c>
      <c r="W739" t="s">
        <v>18</v>
      </c>
      <c r="X739" t="s">
        <v>27</v>
      </c>
      <c r="Y739">
        <v>20</v>
      </c>
    </row>
    <row r="740" spans="1:25" x14ac:dyDescent="0.25">
      <c r="A740" t="s">
        <v>1472</v>
      </c>
      <c r="B740" s="19">
        <v>45616</v>
      </c>
      <c r="C740" t="s">
        <v>724</v>
      </c>
      <c r="D740" t="s">
        <v>725</v>
      </c>
      <c r="E740" t="s">
        <v>16</v>
      </c>
      <c r="F740">
        <v>44</v>
      </c>
      <c r="G740" t="s">
        <v>407</v>
      </c>
      <c r="H740" t="s">
        <v>285</v>
      </c>
      <c r="I740" t="s">
        <v>51</v>
      </c>
      <c r="J740" t="s">
        <v>52</v>
      </c>
      <c r="K740" t="s">
        <v>8</v>
      </c>
      <c r="L740">
        <v>4</v>
      </c>
      <c r="M740">
        <v>4500</v>
      </c>
      <c r="N740">
        <v>0.1</v>
      </c>
      <c r="O740">
        <v>16200</v>
      </c>
      <c r="P740">
        <v>12800</v>
      </c>
      <c r="Q740">
        <v>3400</v>
      </c>
      <c r="R740" t="s">
        <v>26</v>
      </c>
      <c r="S740" t="s">
        <v>10</v>
      </c>
      <c r="T740">
        <v>2024</v>
      </c>
      <c r="U740">
        <v>11</v>
      </c>
      <c r="V740" t="s">
        <v>3874</v>
      </c>
      <c r="W740" t="s">
        <v>40</v>
      </c>
      <c r="X740" t="s">
        <v>27</v>
      </c>
      <c r="Y740">
        <v>20.99</v>
      </c>
    </row>
    <row r="741" spans="1:25" x14ac:dyDescent="0.25">
      <c r="A741" t="s">
        <v>1473</v>
      </c>
      <c r="B741" s="19">
        <v>45952</v>
      </c>
      <c r="C741" t="s">
        <v>378</v>
      </c>
      <c r="D741" t="s">
        <v>379</v>
      </c>
      <c r="E741" t="s">
        <v>3</v>
      </c>
      <c r="F741">
        <v>30</v>
      </c>
      <c r="G741" t="s">
        <v>263</v>
      </c>
      <c r="H741" t="s">
        <v>5</v>
      </c>
      <c r="I741" t="s">
        <v>95</v>
      </c>
      <c r="J741" t="s">
        <v>96</v>
      </c>
      <c r="K741" t="s">
        <v>46</v>
      </c>
      <c r="L741">
        <v>1</v>
      </c>
      <c r="M741">
        <v>600</v>
      </c>
      <c r="N741">
        <v>0.05</v>
      </c>
      <c r="O741">
        <v>570</v>
      </c>
      <c r="P741">
        <v>380</v>
      </c>
      <c r="Q741">
        <v>190</v>
      </c>
      <c r="R741" t="s">
        <v>26</v>
      </c>
      <c r="S741" t="s">
        <v>10</v>
      </c>
      <c r="T741">
        <v>2025</v>
      </c>
      <c r="U741">
        <v>10</v>
      </c>
      <c r="V741" t="s">
        <v>3870</v>
      </c>
      <c r="W741" t="s">
        <v>40</v>
      </c>
      <c r="X741" t="s">
        <v>19</v>
      </c>
      <c r="Y741">
        <v>33.33</v>
      </c>
    </row>
    <row r="742" spans="1:25" x14ac:dyDescent="0.25">
      <c r="A742" t="s">
        <v>1474</v>
      </c>
      <c r="B742" s="19">
        <v>45663</v>
      </c>
      <c r="C742" t="s">
        <v>314</v>
      </c>
      <c r="D742" t="s">
        <v>207</v>
      </c>
      <c r="E742" t="s">
        <v>16</v>
      </c>
      <c r="F742">
        <v>30</v>
      </c>
      <c r="G742" t="s">
        <v>284</v>
      </c>
      <c r="H742" t="s">
        <v>285</v>
      </c>
      <c r="I742" t="s">
        <v>81</v>
      </c>
      <c r="J742" t="s">
        <v>82</v>
      </c>
      <c r="K742" t="s">
        <v>58</v>
      </c>
      <c r="L742">
        <v>1</v>
      </c>
      <c r="M742">
        <v>3500</v>
      </c>
      <c r="N742">
        <v>0.05</v>
      </c>
      <c r="O742">
        <v>3325</v>
      </c>
      <c r="P742">
        <v>2500</v>
      </c>
      <c r="Q742">
        <v>825</v>
      </c>
      <c r="R742" t="s">
        <v>17</v>
      </c>
      <c r="S742" t="s">
        <v>10</v>
      </c>
      <c r="T742">
        <v>2025</v>
      </c>
      <c r="U742">
        <v>1</v>
      </c>
      <c r="V742" t="s">
        <v>3875</v>
      </c>
      <c r="W742" t="s">
        <v>18</v>
      </c>
      <c r="X742" t="s">
        <v>12</v>
      </c>
      <c r="Y742">
        <v>24.81</v>
      </c>
    </row>
    <row r="743" spans="1:25" x14ac:dyDescent="0.25">
      <c r="A743" t="s">
        <v>1475</v>
      </c>
      <c r="B743" s="19">
        <v>45463</v>
      </c>
      <c r="C743" t="s">
        <v>605</v>
      </c>
      <c r="D743" t="s">
        <v>606</v>
      </c>
      <c r="E743" t="s">
        <v>3</v>
      </c>
      <c r="F743">
        <v>36</v>
      </c>
      <c r="G743" t="s">
        <v>284</v>
      </c>
      <c r="H743" t="s">
        <v>285</v>
      </c>
      <c r="I743" t="s">
        <v>305</v>
      </c>
      <c r="J743" t="s">
        <v>306</v>
      </c>
      <c r="K743" t="s">
        <v>91</v>
      </c>
      <c r="L743">
        <v>2</v>
      </c>
      <c r="M743">
        <v>8500</v>
      </c>
      <c r="N743">
        <v>0.15</v>
      </c>
      <c r="O743">
        <v>14450</v>
      </c>
      <c r="P743">
        <v>13000</v>
      </c>
      <c r="Q743">
        <v>1450</v>
      </c>
      <c r="R743" t="s">
        <v>77</v>
      </c>
      <c r="S743" t="s">
        <v>10</v>
      </c>
      <c r="T743">
        <v>2024</v>
      </c>
      <c r="U743">
        <v>6</v>
      </c>
      <c r="V743" t="s">
        <v>3868</v>
      </c>
      <c r="W743" t="s">
        <v>11</v>
      </c>
      <c r="X743" t="s">
        <v>12</v>
      </c>
      <c r="Y743">
        <v>10.029999999999999</v>
      </c>
    </row>
    <row r="744" spans="1:25" x14ac:dyDescent="0.25">
      <c r="A744" t="s">
        <v>1476</v>
      </c>
      <c r="B744" s="19">
        <v>45532</v>
      </c>
      <c r="C744" t="s">
        <v>1335</v>
      </c>
      <c r="D744" t="s">
        <v>941</v>
      </c>
      <c r="E744" t="s">
        <v>3</v>
      </c>
      <c r="F744">
        <v>47</v>
      </c>
      <c r="G744" t="s">
        <v>312</v>
      </c>
      <c r="H744" t="s">
        <v>276</v>
      </c>
      <c r="I744" t="s">
        <v>6</v>
      </c>
      <c r="J744" t="s">
        <v>7</v>
      </c>
      <c r="K744" t="s">
        <v>8</v>
      </c>
      <c r="L744">
        <v>1</v>
      </c>
      <c r="M744">
        <v>7000</v>
      </c>
      <c r="N744">
        <v>0.05</v>
      </c>
      <c r="O744">
        <v>6650</v>
      </c>
      <c r="P744">
        <v>5200</v>
      </c>
      <c r="Q744">
        <v>1450</v>
      </c>
      <c r="R744" t="s">
        <v>26</v>
      </c>
      <c r="S744" t="s">
        <v>10</v>
      </c>
      <c r="T744">
        <v>2024</v>
      </c>
      <c r="U744">
        <v>8</v>
      </c>
      <c r="V744" t="s">
        <v>3867</v>
      </c>
      <c r="W744" t="s">
        <v>33</v>
      </c>
      <c r="X744" t="s">
        <v>19</v>
      </c>
      <c r="Y744">
        <v>21.8</v>
      </c>
    </row>
    <row r="745" spans="1:25" x14ac:dyDescent="0.25">
      <c r="A745" t="s">
        <v>1477</v>
      </c>
      <c r="B745" s="19">
        <v>45373</v>
      </c>
      <c r="C745" t="s">
        <v>674</v>
      </c>
      <c r="D745" t="s">
        <v>675</v>
      </c>
      <c r="E745" t="s">
        <v>16</v>
      </c>
      <c r="F745">
        <v>48</v>
      </c>
      <c r="G745" t="s">
        <v>290</v>
      </c>
      <c r="H745" t="s">
        <v>276</v>
      </c>
      <c r="I745" t="s">
        <v>186</v>
      </c>
      <c r="J745" t="s">
        <v>187</v>
      </c>
      <c r="K745" t="s">
        <v>91</v>
      </c>
      <c r="L745">
        <v>1</v>
      </c>
      <c r="M745">
        <v>12000</v>
      </c>
      <c r="N745">
        <v>0</v>
      </c>
      <c r="O745">
        <v>12000</v>
      </c>
      <c r="P745">
        <v>9000</v>
      </c>
      <c r="Q745">
        <v>3000</v>
      </c>
      <c r="R745" t="s">
        <v>26</v>
      </c>
      <c r="S745" t="s">
        <v>10</v>
      </c>
      <c r="T745">
        <v>2024</v>
      </c>
      <c r="U745">
        <v>3</v>
      </c>
      <c r="V745" t="s">
        <v>3864</v>
      </c>
      <c r="W745" t="s">
        <v>18</v>
      </c>
      <c r="X745" t="s">
        <v>12</v>
      </c>
      <c r="Y745">
        <v>25</v>
      </c>
    </row>
    <row r="746" spans="1:25" x14ac:dyDescent="0.25">
      <c r="A746" t="s">
        <v>1478</v>
      </c>
      <c r="B746" s="19">
        <v>45357</v>
      </c>
      <c r="C746" t="s">
        <v>538</v>
      </c>
      <c r="D746" t="s">
        <v>362</v>
      </c>
      <c r="E746" t="s">
        <v>16</v>
      </c>
      <c r="F746">
        <v>31</v>
      </c>
      <c r="G746" t="s">
        <v>290</v>
      </c>
      <c r="H746" t="s">
        <v>276</v>
      </c>
      <c r="I746" t="s">
        <v>143</v>
      </c>
      <c r="J746" t="s">
        <v>144</v>
      </c>
      <c r="K746" t="s">
        <v>76</v>
      </c>
      <c r="L746">
        <v>4</v>
      </c>
      <c r="M746">
        <v>700</v>
      </c>
      <c r="N746">
        <v>0.1</v>
      </c>
      <c r="O746">
        <v>2520</v>
      </c>
      <c r="P746">
        <v>2280</v>
      </c>
      <c r="Q746">
        <v>240</v>
      </c>
      <c r="R746" t="s">
        <v>17</v>
      </c>
      <c r="S746" t="s">
        <v>10</v>
      </c>
      <c r="T746">
        <v>2024</v>
      </c>
      <c r="U746">
        <v>3</v>
      </c>
      <c r="V746" t="s">
        <v>3864</v>
      </c>
      <c r="W746" t="s">
        <v>18</v>
      </c>
      <c r="X746" t="s">
        <v>12</v>
      </c>
      <c r="Y746">
        <v>9.52</v>
      </c>
    </row>
    <row r="747" spans="1:25" x14ac:dyDescent="0.25">
      <c r="A747" t="s">
        <v>1479</v>
      </c>
      <c r="B747" s="19">
        <v>45698</v>
      </c>
      <c r="C747" t="s">
        <v>778</v>
      </c>
      <c r="D747" t="s">
        <v>410</v>
      </c>
      <c r="E747" t="s">
        <v>16</v>
      </c>
      <c r="F747">
        <v>56</v>
      </c>
      <c r="G747" t="s">
        <v>280</v>
      </c>
      <c r="H747" t="s">
        <v>270</v>
      </c>
      <c r="I747" t="s">
        <v>105</v>
      </c>
      <c r="J747" t="s">
        <v>106</v>
      </c>
      <c r="K747" t="s">
        <v>76</v>
      </c>
      <c r="L747">
        <v>4</v>
      </c>
      <c r="M747">
        <v>450</v>
      </c>
      <c r="N747">
        <v>0.1</v>
      </c>
      <c r="O747">
        <v>1620</v>
      </c>
      <c r="P747">
        <v>1320</v>
      </c>
      <c r="Q747">
        <v>300</v>
      </c>
      <c r="R747" t="s">
        <v>9</v>
      </c>
      <c r="S747" t="s">
        <v>10</v>
      </c>
      <c r="T747">
        <v>2025</v>
      </c>
      <c r="U747">
        <v>2</v>
      </c>
      <c r="V747" t="s">
        <v>3869</v>
      </c>
      <c r="W747" t="s">
        <v>18</v>
      </c>
      <c r="X747" t="s">
        <v>12</v>
      </c>
      <c r="Y747">
        <v>18.52</v>
      </c>
    </row>
    <row r="748" spans="1:25" x14ac:dyDescent="0.25">
      <c r="A748" t="s">
        <v>1480</v>
      </c>
      <c r="B748" s="19">
        <v>45560</v>
      </c>
      <c r="C748" t="s">
        <v>836</v>
      </c>
      <c r="D748" t="s">
        <v>654</v>
      </c>
      <c r="E748" t="s">
        <v>16</v>
      </c>
      <c r="F748">
        <v>43</v>
      </c>
      <c r="G748" t="s">
        <v>284</v>
      </c>
      <c r="H748" t="s">
        <v>285</v>
      </c>
      <c r="I748" t="s">
        <v>56</v>
      </c>
      <c r="J748" t="s">
        <v>57</v>
      </c>
      <c r="K748" t="s">
        <v>58</v>
      </c>
      <c r="L748">
        <v>2</v>
      </c>
      <c r="M748">
        <v>1200</v>
      </c>
      <c r="N748">
        <v>0.15</v>
      </c>
      <c r="O748">
        <v>2040</v>
      </c>
      <c r="P748">
        <v>1600</v>
      </c>
      <c r="Q748">
        <v>440</v>
      </c>
      <c r="R748" t="s">
        <v>26</v>
      </c>
      <c r="S748" t="s">
        <v>10</v>
      </c>
      <c r="T748">
        <v>2024</v>
      </c>
      <c r="U748">
        <v>9</v>
      </c>
      <c r="V748" t="s">
        <v>3873</v>
      </c>
      <c r="W748" t="s">
        <v>33</v>
      </c>
      <c r="X748" t="s">
        <v>27</v>
      </c>
      <c r="Y748">
        <v>21.57</v>
      </c>
    </row>
    <row r="749" spans="1:25" x14ac:dyDescent="0.25">
      <c r="A749" t="s">
        <v>1481</v>
      </c>
      <c r="B749" s="19">
        <v>45691</v>
      </c>
      <c r="C749" t="s">
        <v>608</v>
      </c>
      <c r="D749" t="s">
        <v>609</v>
      </c>
      <c r="E749" t="s">
        <v>16</v>
      </c>
      <c r="F749">
        <v>52</v>
      </c>
      <c r="G749" t="s">
        <v>312</v>
      </c>
      <c r="H749" t="s">
        <v>276</v>
      </c>
      <c r="I749" t="s">
        <v>344</v>
      </c>
      <c r="J749" t="s">
        <v>345</v>
      </c>
      <c r="K749" t="s">
        <v>39</v>
      </c>
      <c r="L749">
        <v>1</v>
      </c>
      <c r="M749">
        <v>2200</v>
      </c>
      <c r="N749">
        <v>0.1</v>
      </c>
      <c r="O749">
        <v>1980</v>
      </c>
      <c r="P749">
        <v>1400</v>
      </c>
      <c r="Q749">
        <v>580</v>
      </c>
      <c r="R749" t="s">
        <v>26</v>
      </c>
      <c r="S749" t="s">
        <v>10</v>
      </c>
      <c r="T749">
        <v>2025</v>
      </c>
      <c r="U749">
        <v>2</v>
      </c>
      <c r="V749" t="s">
        <v>3869</v>
      </c>
      <c r="W749" t="s">
        <v>18</v>
      </c>
      <c r="X749" t="s">
        <v>27</v>
      </c>
      <c r="Y749">
        <v>29.29</v>
      </c>
    </row>
    <row r="750" spans="1:25" x14ac:dyDescent="0.25">
      <c r="A750" t="s">
        <v>1482</v>
      </c>
      <c r="B750" s="19">
        <v>45745</v>
      </c>
      <c r="C750" t="s">
        <v>508</v>
      </c>
      <c r="D750" t="s">
        <v>509</v>
      </c>
      <c r="E750" t="s">
        <v>16</v>
      </c>
      <c r="F750">
        <v>25</v>
      </c>
      <c r="G750" t="s">
        <v>312</v>
      </c>
      <c r="H750" t="s">
        <v>276</v>
      </c>
      <c r="I750" t="s">
        <v>51</v>
      </c>
      <c r="J750" t="s">
        <v>52</v>
      </c>
      <c r="K750" t="s">
        <v>8</v>
      </c>
      <c r="L750">
        <v>2</v>
      </c>
      <c r="M750">
        <v>4500</v>
      </c>
      <c r="N750">
        <v>0.05</v>
      </c>
      <c r="O750">
        <v>8550</v>
      </c>
      <c r="P750">
        <v>6400</v>
      </c>
      <c r="Q750">
        <v>2150</v>
      </c>
      <c r="R750" t="s">
        <v>26</v>
      </c>
      <c r="S750" t="s">
        <v>10</v>
      </c>
      <c r="T750">
        <v>2025</v>
      </c>
      <c r="U750">
        <v>3</v>
      </c>
      <c r="V750" t="s">
        <v>3864</v>
      </c>
      <c r="W750" t="s">
        <v>18</v>
      </c>
      <c r="X750" t="s">
        <v>27</v>
      </c>
      <c r="Y750">
        <v>25.15</v>
      </c>
    </row>
    <row r="751" spans="1:25" x14ac:dyDescent="0.25">
      <c r="A751" t="s">
        <v>1483</v>
      </c>
      <c r="B751" s="19">
        <v>45466</v>
      </c>
      <c r="C751" t="s">
        <v>1047</v>
      </c>
      <c r="D751" t="s">
        <v>1029</v>
      </c>
      <c r="E751" t="s">
        <v>16</v>
      </c>
      <c r="F751">
        <v>52</v>
      </c>
      <c r="G751" t="s">
        <v>275</v>
      </c>
      <c r="H751" t="s">
        <v>276</v>
      </c>
      <c r="I751" t="s">
        <v>23</v>
      </c>
      <c r="J751" t="s">
        <v>24</v>
      </c>
      <c r="K751" t="s">
        <v>25</v>
      </c>
      <c r="L751">
        <v>3</v>
      </c>
      <c r="M751">
        <v>55000</v>
      </c>
      <c r="N751">
        <v>0.15</v>
      </c>
      <c r="O751">
        <v>140250</v>
      </c>
      <c r="P751">
        <v>120000</v>
      </c>
      <c r="Q751">
        <v>20250</v>
      </c>
      <c r="R751" t="s">
        <v>26</v>
      </c>
      <c r="S751" t="s">
        <v>10</v>
      </c>
      <c r="T751">
        <v>2024</v>
      </c>
      <c r="U751">
        <v>6</v>
      </c>
      <c r="V751" t="s">
        <v>3868</v>
      </c>
      <c r="W751" t="s">
        <v>11</v>
      </c>
      <c r="X751" t="s">
        <v>27</v>
      </c>
      <c r="Y751">
        <v>14.44</v>
      </c>
    </row>
    <row r="752" spans="1:25" x14ac:dyDescent="0.25">
      <c r="A752" t="s">
        <v>1484</v>
      </c>
      <c r="B752" s="19">
        <v>45625</v>
      </c>
      <c r="C752" t="s">
        <v>1485</v>
      </c>
      <c r="D752" t="s">
        <v>728</v>
      </c>
      <c r="E752" t="s">
        <v>3</v>
      </c>
      <c r="F752">
        <v>55</v>
      </c>
      <c r="G752" t="s">
        <v>317</v>
      </c>
      <c r="H752" t="s">
        <v>5</v>
      </c>
      <c r="I752" t="s">
        <v>143</v>
      </c>
      <c r="J752" t="s">
        <v>144</v>
      </c>
      <c r="K752" t="s">
        <v>76</v>
      </c>
      <c r="L752">
        <v>4</v>
      </c>
      <c r="M752">
        <v>700</v>
      </c>
      <c r="N752">
        <v>0.1</v>
      </c>
      <c r="O752">
        <v>2520</v>
      </c>
      <c r="P752">
        <v>2280</v>
      </c>
      <c r="Q752">
        <v>240</v>
      </c>
      <c r="R752" t="s">
        <v>17</v>
      </c>
      <c r="S752" t="s">
        <v>10</v>
      </c>
      <c r="T752">
        <v>2024</v>
      </c>
      <c r="U752">
        <v>11</v>
      </c>
      <c r="V752" t="s">
        <v>3874</v>
      </c>
      <c r="W752" t="s">
        <v>40</v>
      </c>
      <c r="X752" t="s">
        <v>27</v>
      </c>
      <c r="Y752">
        <v>9.52</v>
      </c>
    </row>
    <row r="753" spans="1:25" x14ac:dyDescent="0.25">
      <c r="A753" t="s">
        <v>1486</v>
      </c>
      <c r="B753" s="19">
        <v>45570</v>
      </c>
      <c r="C753" t="s">
        <v>388</v>
      </c>
      <c r="D753" t="s">
        <v>389</v>
      </c>
      <c r="E753" t="s">
        <v>3</v>
      </c>
      <c r="F753">
        <v>41</v>
      </c>
      <c r="G753" t="s">
        <v>280</v>
      </c>
      <c r="H753" t="s">
        <v>270</v>
      </c>
      <c r="I753" t="s">
        <v>127</v>
      </c>
      <c r="J753" t="s">
        <v>128</v>
      </c>
      <c r="K753" t="s">
        <v>58</v>
      </c>
      <c r="L753">
        <v>3</v>
      </c>
      <c r="M753">
        <v>3000</v>
      </c>
      <c r="N753">
        <v>0.1</v>
      </c>
      <c r="O753">
        <v>-8100</v>
      </c>
      <c r="P753">
        <v>6300</v>
      </c>
      <c r="Q753">
        <v>-1800</v>
      </c>
      <c r="R753" t="s">
        <v>17</v>
      </c>
      <c r="S753" t="s">
        <v>287</v>
      </c>
      <c r="T753">
        <v>2024</v>
      </c>
      <c r="U753">
        <v>10</v>
      </c>
      <c r="V753" t="s">
        <v>3870</v>
      </c>
      <c r="W753" t="s">
        <v>40</v>
      </c>
      <c r="X753" t="s">
        <v>12</v>
      </c>
      <c r="Y753">
        <v>22.22</v>
      </c>
    </row>
    <row r="754" spans="1:25" x14ac:dyDescent="0.25">
      <c r="A754" t="s">
        <v>1487</v>
      </c>
      <c r="B754" s="19">
        <v>46006</v>
      </c>
      <c r="C754" t="s">
        <v>1031</v>
      </c>
      <c r="D754" t="s">
        <v>151</v>
      </c>
      <c r="E754" t="s">
        <v>16</v>
      </c>
      <c r="F754">
        <v>36</v>
      </c>
      <c r="G754" t="s">
        <v>275</v>
      </c>
      <c r="H754" t="s">
        <v>276</v>
      </c>
      <c r="I754" t="s">
        <v>127</v>
      </c>
      <c r="J754" t="s">
        <v>128</v>
      </c>
      <c r="K754" t="s">
        <v>58</v>
      </c>
      <c r="L754">
        <v>1</v>
      </c>
      <c r="M754">
        <v>3000</v>
      </c>
      <c r="N754">
        <v>0.1</v>
      </c>
      <c r="O754">
        <v>2700</v>
      </c>
      <c r="P754">
        <v>2100</v>
      </c>
      <c r="Q754">
        <v>600</v>
      </c>
      <c r="R754" t="s">
        <v>26</v>
      </c>
      <c r="S754" t="s">
        <v>10</v>
      </c>
      <c r="T754">
        <v>2025</v>
      </c>
      <c r="U754">
        <v>12</v>
      </c>
      <c r="V754" t="s">
        <v>3872</v>
      </c>
      <c r="W754" t="s">
        <v>40</v>
      </c>
      <c r="X754" t="s">
        <v>12</v>
      </c>
      <c r="Y754">
        <v>22.22</v>
      </c>
    </row>
    <row r="755" spans="1:25" x14ac:dyDescent="0.25">
      <c r="A755" t="s">
        <v>111</v>
      </c>
      <c r="B755" s="19">
        <v>45938</v>
      </c>
      <c r="C755" t="s">
        <v>112</v>
      </c>
      <c r="D755" t="s">
        <v>113</v>
      </c>
      <c r="E755" t="s">
        <v>16</v>
      </c>
      <c r="F755">
        <v>39</v>
      </c>
      <c r="G755" t="s">
        <v>4</v>
      </c>
      <c r="H755" t="s">
        <v>5</v>
      </c>
      <c r="I755" t="s">
        <v>51</v>
      </c>
      <c r="J755" t="s">
        <v>52</v>
      </c>
      <c r="K755" t="s">
        <v>8</v>
      </c>
      <c r="L755">
        <v>1</v>
      </c>
      <c r="M755">
        <v>4500</v>
      </c>
      <c r="N755">
        <v>0.05</v>
      </c>
      <c r="O755">
        <v>4275</v>
      </c>
      <c r="P755">
        <v>3200</v>
      </c>
      <c r="Q755">
        <v>1075</v>
      </c>
      <c r="R755" t="s">
        <v>77</v>
      </c>
      <c r="S755" t="s">
        <v>10</v>
      </c>
      <c r="T755">
        <v>2025</v>
      </c>
      <c r="U755">
        <v>10</v>
      </c>
      <c r="V755" t="s">
        <v>3870</v>
      </c>
      <c r="W755" t="s">
        <v>40</v>
      </c>
      <c r="X755" t="s">
        <v>19</v>
      </c>
      <c r="Y755">
        <v>25.15</v>
      </c>
    </row>
    <row r="756" spans="1:25" x14ac:dyDescent="0.25">
      <c r="A756" t="s">
        <v>1488</v>
      </c>
      <c r="B756" s="19">
        <v>45947</v>
      </c>
      <c r="C756" t="s">
        <v>1198</v>
      </c>
      <c r="D756" t="s">
        <v>962</v>
      </c>
      <c r="E756" t="s">
        <v>3</v>
      </c>
      <c r="F756">
        <v>25</v>
      </c>
      <c r="G756" t="s">
        <v>280</v>
      </c>
      <c r="H756" t="s">
        <v>270</v>
      </c>
      <c r="I756" t="s">
        <v>51</v>
      </c>
      <c r="J756" t="s">
        <v>52</v>
      </c>
      <c r="K756" t="s">
        <v>8</v>
      </c>
      <c r="L756">
        <v>1</v>
      </c>
      <c r="M756">
        <v>4500</v>
      </c>
      <c r="N756">
        <v>0.05</v>
      </c>
      <c r="O756">
        <v>0</v>
      </c>
      <c r="P756">
        <v>3200</v>
      </c>
      <c r="Q756">
        <v>0</v>
      </c>
      <c r="R756" t="s">
        <v>17</v>
      </c>
      <c r="S756" t="s">
        <v>291</v>
      </c>
      <c r="T756">
        <v>2025</v>
      </c>
      <c r="U756">
        <v>10</v>
      </c>
      <c r="V756" t="s">
        <v>3870</v>
      </c>
      <c r="W756" t="s">
        <v>40</v>
      </c>
      <c r="X756" t="s">
        <v>19</v>
      </c>
      <c r="Y756">
        <v>0</v>
      </c>
    </row>
    <row r="757" spans="1:25" x14ac:dyDescent="0.25">
      <c r="A757" t="s">
        <v>1489</v>
      </c>
      <c r="B757" s="19">
        <v>45785</v>
      </c>
      <c r="C757" t="s">
        <v>1490</v>
      </c>
      <c r="D757" t="s">
        <v>1491</v>
      </c>
      <c r="E757" t="s">
        <v>16</v>
      </c>
      <c r="F757">
        <v>57</v>
      </c>
      <c r="G757" t="s">
        <v>339</v>
      </c>
      <c r="H757" t="s">
        <v>285</v>
      </c>
      <c r="I757" t="s">
        <v>127</v>
      </c>
      <c r="J757" t="s">
        <v>128</v>
      </c>
      <c r="K757" t="s">
        <v>58</v>
      </c>
      <c r="L757">
        <v>3</v>
      </c>
      <c r="M757">
        <v>3000</v>
      </c>
      <c r="N757">
        <v>0.1</v>
      </c>
      <c r="O757">
        <v>8100</v>
      </c>
      <c r="P757">
        <v>6300</v>
      </c>
      <c r="Q757">
        <v>1800</v>
      </c>
      <c r="R757" t="s">
        <v>26</v>
      </c>
      <c r="S757" t="s">
        <v>10</v>
      </c>
      <c r="T757">
        <v>2025</v>
      </c>
      <c r="U757">
        <v>5</v>
      </c>
      <c r="V757" t="s">
        <v>3865</v>
      </c>
      <c r="W757" t="s">
        <v>11</v>
      </c>
      <c r="X757" t="s">
        <v>19</v>
      </c>
      <c r="Y757">
        <v>22.22</v>
      </c>
    </row>
    <row r="758" spans="1:25" x14ac:dyDescent="0.25">
      <c r="A758" t="s">
        <v>1492</v>
      </c>
      <c r="B758" s="19">
        <v>45607</v>
      </c>
      <c r="C758" t="s">
        <v>1493</v>
      </c>
      <c r="D758" t="s">
        <v>1494</v>
      </c>
      <c r="E758" t="s">
        <v>16</v>
      </c>
      <c r="F758">
        <v>27</v>
      </c>
      <c r="G758" t="s">
        <v>317</v>
      </c>
      <c r="H758" t="s">
        <v>5</v>
      </c>
      <c r="I758" t="s">
        <v>264</v>
      </c>
      <c r="J758" t="s">
        <v>265</v>
      </c>
      <c r="K758" t="s">
        <v>46</v>
      </c>
      <c r="L758">
        <v>1</v>
      </c>
      <c r="M758">
        <v>800</v>
      </c>
      <c r="N758">
        <v>0.1</v>
      </c>
      <c r="O758">
        <v>720</v>
      </c>
      <c r="P758">
        <v>500</v>
      </c>
      <c r="Q758">
        <v>220</v>
      </c>
      <c r="R758" t="s">
        <v>17</v>
      </c>
      <c r="S758" t="s">
        <v>10</v>
      </c>
      <c r="T758">
        <v>2024</v>
      </c>
      <c r="U758">
        <v>11</v>
      </c>
      <c r="V758" t="s">
        <v>3874</v>
      </c>
      <c r="W758" t="s">
        <v>40</v>
      </c>
      <c r="X758" t="s">
        <v>19</v>
      </c>
      <c r="Y758">
        <v>30.56</v>
      </c>
    </row>
    <row r="759" spans="1:25" x14ac:dyDescent="0.25">
      <c r="A759" t="s">
        <v>1495</v>
      </c>
      <c r="B759" s="19">
        <v>45302</v>
      </c>
      <c r="C759" t="s">
        <v>1034</v>
      </c>
      <c r="D759" t="s">
        <v>1035</v>
      </c>
      <c r="E759" t="s">
        <v>16</v>
      </c>
      <c r="F759">
        <v>54</v>
      </c>
      <c r="G759" t="s">
        <v>339</v>
      </c>
      <c r="H759" t="s">
        <v>285</v>
      </c>
      <c r="I759" t="s">
        <v>23</v>
      </c>
      <c r="J759" t="s">
        <v>24</v>
      </c>
      <c r="K759" t="s">
        <v>25</v>
      </c>
      <c r="L759">
        <v>2</v>
      </c>
      <c r="M759">
        <v>55000</v>
      </c>
      <c r="N759">
        <v>0.15</v>
      </c>
      <c r="O759">
        <v>93500</v>
      </c>
      <c r="P759">
        <v>80000</v>
      </c>
      <c r="Q759">
        <v>13500</v>
      </c>
      <c r="R759" t="s">
        <v>17</v>
      </c>
      <c r="S759" t="s">
        <v>10</v>
      </c>
      <c r="T759">
        <v>2024</v>
      </c>
      <c r="U759">
        <v>1</v>
      </c>
      <c r="V759" t="s">
        <v>3875</v>
      </c>
      <c r="W759" t="s">
        <v>18</v>
      </c>
      <c r="X759" t="s">
        <v>27</v>
      </c>
      <c r="Y759">
        <v>14.44</v>
      </c>
    </row>
    <row r="760" spans="1:25" x14ac:dyDescent="0.25">
      <c r="A760" t="s">
        <v>1496</v>
      </c>
      <c r="B760" s="19">
        <v>45431</v>
      </c>
      <c r="C760" t="s">
        <v>331</v>
      </c>
      <c r="D760" t="s">
        <v>332</v>
      </c>
      <c r="E760" t="s">
        <v>3</v>
      </c>
      <c r="F760">
        <v>44</v>
      </c>
      <c r="G760" t="s">
        <v>284</v>
      </c>
      <c r="H760" t="s">
        <v>285</v>
      </c>
      <c r="I760" t="s">
        <v>264</v>
      </c>
      <c r="J760" t="s">
        <v>265</v>
      </c>
      <c r="K760" t="s">
        <v>46</v>
      </c>
      <c r="L760">
        <v>1</v>
      </c>
      <c r="M760">
        <v>800</v>
      </c>
      <c r="N760">
        <v>0.1</v>
      </c>
      <c r="O760">
        <v>720</v>
      </c>
      <c r="P760">
        <v>500</v>
      </c>
      <c r="Q760">
        <v>220</v>
      </c>
      <c r="R760" t="s">
        <v>26</v>
      </c>
      <c r="S760" t="s">
        <v>10</v>
      </c>
      <c r="T760">
        <v>2024</v>
      </c>
      <c r="U760">
        <v>5</v>
      </c>
      <c r="V760" t="s">
        <v>3865</v>
      </c>
      <c r="W760" t="s">
        <v>11</v>
      </c>
      <c r="X760" t="s">
        <v>12</v>
      </c>
      <c r="Y760">
        <v>30.56</v>
      </c>
    </row>
    <row r="761" spans="1:25" x14ac:dyDescent="0.25">
      <c r="A761" t="s">
        <v>1497</v>
      </c>
      <c r="B761" s="19">
        <v>45996</v>
      </c>
      <c r="C761" t="s">
        <v>789</v>
      </c>
      <c r="D761" t="s">
        <v>790</v>
      </c>
      <c r="E761" t="s">
        <v>3</v>
      </c>
      <c r="F761">
        <v>39</v>
      </c>
      <c r="G761" t="s">
        <v>263</v>
      </c>
      <c r="H761" t="s">
        <v>5</v>
      </c>
      <c r="I761" t="s">
        <v>143</v>
      </c>
      <c r="J761" t="s">
        <v>144</v>
      </c>
      <c r="K761" t="s">
        <v>76</v>
      </c>
      <c r="L761">
        <v>5</v>
      </c>
      <c r="M761">
        <v>700</v>
      </c>
      <c r="N761">
        <v>0.1</v>
      </c>
      <c r="O761">
        <v>3150</v>
      </c>
      <c r="P761">
        <v>2850</v>
      </c>
      <c r="Q761">
        <v>300</v>
      </c>
      <c r="R761" t="s">
        <v>77</v>
      </c>
      <c r="S761" t="s">
        <v>10</v>
      </c>
      <c r="T761">
        <v>2025</v>
      </c>
      <c r="U761">
        <v>12</v>
      </c>
      <c r="V761" t="s">
        <v>3872</v>
      </c>
      <c r="W761" t="s">
        <v>40</v>
      </c>
      <c r="X761" t="s">
        <v>27</v>
      </c>
      <c r="Y761">
        <v>9.52</v>
      </c>
    </row>
    <row r="762" spans="1:25" x14ac:dyDescent="0.25">
      <c r="A762" t="s">
        <v>1498</v>
      </c>
      <c r="B762" s="19">
        <v>45301</v>
      </c>
      <c r="C762" t="s">
        <v>378</v>
      </c>
      <c r="D762" t="s">
        <v>379</v>
      </c>
      <c r="E762" t="s">
        <v>3</v>
      </c>
      <c r="F762">
        <v>30</v>
      </c>
      <c r="G762" t="s">
        <v>263</v>
      </c>
      <c r="H762" t="s">
        <v>5</v>
      </c>
      <c r="I762" t="s">
        <v>44</v>
      </c>
      <c r="J762" t="s">
        <v>45</v>
      </c>
      <c r="K762" t="s">
        <v>46</v>
      </c>
      <c r="L762">
        <v>1</v>
      </c>
      <c r="M762">
        <v>2500</v>
      </c>
      <c r="N762">
        <v>0.05</v>
      </c>
      <c r="O762">
        <v>2375</v>
      </c>
      <c r="P762">
        <v>1500</v>
      </c>
      <c r="Q762">
        <v>875</v>
      </c>
      <c r="R762" t="s">
        <v>9</v>
      </c>
      <c r="S762" t="s">
        <v>10</v>
      </c>
      <c r="T762">
        <v>2024</v>
      </c>
      <c r="U762">
        <v>1</v>
      </c>
      <c r="V762" t="s">
        <v>3875</v>
      </c>
      <c r="W762" t="s">
        <v>18</v>
      </c>
      <c r="X762" t="s">
        <v>19</v>
      </c>
      <c r="Y762">
        <v>36.840000000000003</v>
      </c>
    </row>
    <row r="763" spans="1:25" x14ac:dyDescent="0.25">
      <c r="A763" t="s">
        <v>1499</v>
      </c>
      <c r="B763" s="19">
        <v>45299</v>
      </c>
      <c r="C763" t="s">
        <v>848</v>
      </c>
      <c r="D763" t="s">
        <v>426</v>
      </c>
      <c r="E763" t="s">
        <v>16</v>
      </c>
      <c r="F763">
        <v>20</v>
      </c>
      <c r="G763" t="s">
        <v>317</v>
      </c>
      <c r="H763" t="s">
        <v>5</v>
      </c>
      <c r="I763" t="s">
        <v>127</v>
      </c>
      <c r="J763" t="s">
        <v>128</v>
      </c>
      <c r="K763" t="s">
        <v>58</v>
      </c>
      <c r="L763">
        <v>1</v>
      </c>
      <c r="M763">
        <v>3000</v>
      </c>
      <c r="N763">
        <v>0.1</v>
      </c>
      <c r="O763">
        <v>2700</v>
      </c>
      <c r="P763">
        <v>2100</v>
      </c>
      <c r="Q763">
        <v>600</v>
      </c>
      <c r="R763" t="s">
        <v>26</v>
      </c>
      <c r="S763" t="s">
        <v>10</v>
      </c>
      <c r="T763">
        <v>2024</v>
      </c>
      <c r="U763">
        <v>1</v>
      </c>
      <c r="V763" t="s">
        <v>3875</v>
      </c>
      <c r="W763" t="s">
        <v>18</v>
      </c>
      <c r="X763" t="s">
        <v>12</v>
      </c>
      <c r="Y763">
        <v>22.22</v>
      </c>
    </row>
    <row r="764" spans="1:25" x14ac:dyDescent="0.25">
      <c r="A764" t="s">
        <v>1500</v>
      </c>
      <c r="B764" s="19">
        <v>45866</v>
      </c>
      <c r="C764" t="s">
        <v>789</v>
      </c>
      <c r="D764" t="s">
        <v>790</v>
      </c>
      <c r="E764" t="s">
        <v>3</v>
      </c>
      <c r="F764">
        <v>39</v>
      </c>
      <c r="G764" t="s">
        <v>263</v>
      </c>
      <c r="H764" t="s">
        <v>5</v>
      </c>
      <c r="I764" t="s">
        <v>44</v>
      </c>
      <c r="J764" t="s">
        <v>45</v>
      </c>
      <c r="K764" t="s">
        <v>46</v>
      </c>
      <c r="L764">
        <v>2</v>
      </c>
      <c r="M764">
        <v>2500</v>
      </c>
      <c r="N764">
        <v>0.15</v>
      </c>
      <c r="O764">
        <v>4250</v>
      </c>
      <c r="P764">
        <v>3000</v>
      </c>
      <c r="Q764">
        <v>1250</v>
      </c>
      <c r="R764" t="s">
        <v>26</v>
      </c>
      <c r="S764" t="s">
        <v>10</v>
      </c>
      <c r="T764">
        <v>2025</v>
      </c>
      <c r="U764">
        <v>7</v>
      </c>
      <c r="V764" t="s">
        <v>3866</v>
      </c>
      <c r="W764" t="s">
        <v>33</v>
      </c>
      <c r="X764" t="s">
        <v>27</v>
      </c>
      <c r="Y764">
        <v>29.41</v>
      </c>
    </row>
    <row r="765" spans="1:25" x14ac:dyDescent="0.25">
      <c r="A765" t="s">
        <v>1501</v>
      </c>
      <c r="B765" s="19">
        <v>45953</v>
      </c>
      <c r="C765" t="s">
        <v>1502</v>
      </c>
      <c r="D765" t="s">
        <v>1503</v>
      </c>
      <c r="E765" t="s">
        <v>3</v>
      </c>
      <c r="F765">
        <v>58</v>
      </c>
      <c r="G765" t="s">
        <v>275</v>
      </c>
      <c r="H765" t="s">
        <v>276</v>
      </c>
      <c r="I765" t="s">
        <v>95</v>
      </c>
      <c r="J765" t="s">
        <v>96</v>
      </c>
      <c r="K765" t="s">
        <v>46</v>
      </c>
      <c r="L765">
        <v>2</v>
      </c>
      <c r="M765">
        <v>600</v>
      </c>
      <c r="N765">
        <v>0.05</v>
      </c>
      <c r="O765">
        <v>1140</v>
      </c>
      <c r="P765">
        <v>760</v>
      </c>
      <c r="Q765">
        <v>380</v>
      </c>
      <c r="R765" t="s">
        <v>77</v>
      </c>
      <c r="S765" t="s">
        <v>10</v>
      </c>
      <c r="T765">
        <v>2025</v>
      </c>
      <c r="U765">
        <v>10</v>
      </c>
      <c r="V765" t="s">
        <v>3870</v>
      </c>
      <c r="W765" t="s">
        <v>40</v>
      </c>
      <c r="X765" t="s">
        <v>12</v>
      </c>
      <c r="Y765">
        <v>33.33</v>
      </c>
    </row>
    <row r="766" spans="1:25" x14ac:dyDescent="0.25">
      <c r="A766" t="s">
        <v>1504</v>
      </c>
      <c r="B766" s="19">
        <v>45373</v>
      </c>
      <c r="C766" t="s">
        <v>689</v>
      </c>
      <c r="D766" t="s">
        <v>690</v>
      </c>
      <c r="E766" t="s">
        <v>3</v>
      </c>
      <c r="F766">
        <v>44</v>
      </c>
      <c r="G766" t="s">
        <v>280</v>
      </c>
      <c r="H766" t="s">
        <v>270</v>
      </c>
      <c r="I766" t="s">
        <v>44</v>
      </c>
      <c r="J766" t="s">
        <v>45</v>
      </c>
      <c r="K766" t="s">
        <v>46</v>
      </c>
      <c r="L766">
        <v>2</v>
      </c>
      <c r="M766">
        <v>2500</v>
      </c>
      <c r="N766">
        <v>0.05</v>
      </c>
      <c r="O766">
        <v>4750</v>
      </c>
      <c r="P766">
        <v>3000</v>
      </c>
      <c r="Q766">
        <v>1750</v>
      </c>
      <c r="R766" t="s">
        <v>17</v>
      </c>
      <c r="S766" t="s">
        <v>10</v>
      </c>
      <c r="T766">
        <v>2024</v>
      </c>
      <c r="U766">
        <v>3</v>
      </c>
      <c r="V766" t="s">
        <v>3864</v>
      </c>
      <c r="W766" t="s">
        <v>18</v>
      </c>
      <c r="X766" t="s">
        <v>12</v>
      </c>
      <c r="Y766">
        <v>36.840000000000003</v>
      </c>
    </row>
    <row r="767" spans="1:25" x14ac:dyDescent="0.25">
      <c r="A767" t="s">
        <v>1505</v>
      </c>
      <c r="B767" s="19">
        <v>45919</v>
      </c>
      <c r="C767" t="s">
        <v>724</v>
      </c>
      <c r="D767" t="s">
        <v>725</v>
      </c>
      <c r="E767" t="s">
        <v>16</v>
      </c>
      <c r="F767">
        <v>44</v>
      </c>
      <c r="G767" t="s">
        <v>407</v>
      </c>
      <c r="H767" t="s">
        <v>285</v>
      </c>
      <c r="I767" t="s">
        <v>109</v>
      </c>
      <c r="J767" t="s">
        <v>110</v>
      </c>
      <c r="K767" t="s">
        <v>8</v>
      </c>
      <c r="L767">
        <v>1</v>
      </c>
      <c r="M767">
        <v>4000</v>
      </c>
      <c r="N767">
        <v>0.05</v>
      </c>
      <c r="O767">
        <v>3800</v>
      </c>
      <c r="P767">
        <v>2900</v>
      </c>
      <c r="Q767">
        <v>900</v>
      </c>
      <c r="R767" t="s">
        <v>9</v>
      </c>
      <c r="S767" t="s">
        <v>10</v>
      </c>
      <c r="T767">
        <v>2025</v>
      </c>
      <c r="U767">
        <v>9</v>
      </c>
      <c r="V767" t="s">
        <v>3873</v>
      </c>
      <c r="W767" t="s">
        <v>33</v>
      </c>
      <c r="X767" t="s">
        <v>27</v>
      </c>
      <c r="Y767">
        <v>23.68</v>
      </c>
    </row>
    <row r="768" spans="1:25" x14ac:dyDescent="0.25">
      <c r="A768" t="s">
        <v>1506</v>
      </c>
      <c r="B768" s="19">
        <v>45836</v>
      </c>
      <c r="C768" t="s">
        <v>896</v>
      </c>
      <c r="D768" t="s">
        <v>460</v>
      </c>
      <c r="E768" t="s">
        <v>16</v>
      </c>
      <c r="F768">
        <v>21</v>
      </c>
      <c r="G768" t="s">
        <v>284</v>
      </c>
      <c r="H768" t="s">
        <v>285</v>
      </c>
      <c r="I768" t="s">
        <v>37</v>
      </c>
      <c r="J768" t="s">
        <v>38</v>
      </c>
      <c r="K768" t="s">
        <v>39</v>
      </c>
      <c r="L768">
        <v>3</v>
      </c>
      <c r="M768">
        <v>900</v>
      </c>
      <c r="N768">
        <v>0.05</v>
      </c>
      <c r="O768">
        <v>2565</v>
      </c>
      <c r="P768">
        <v>1650</v>
      </c>
      <c r="Q768">
        <v>915</v>
      </c>
      <c r="R768" t="s">
        <v>17</v>
      </c>
      <c r="S768" t="s">
        <v>10</v>
      </c>
      <c r="T768">
        <v>2025</v>
      </c>
      <c r="U768">
        <v>6</v>
      </c>
      <c r="V768" t="s">
        <v>3868</v>
      </c>
      <c r="W768" t="s">
        <v>11</v>
      </c>
      <c r="X768" t="s">
        <v>12</v>
      </c>
      <c r="Y768">
        <v>35.67</v>
      </c>
    </row>
    <row r="769" spans="1:25" x14ac:dyDescent="0.25">
      <c r="A769" t="s">
        <v>1507</v>
      </c>
      <c r="B769" s="19">
        <v>45478</v>
      </c>
      <c r="C769" t="s">
        <v>857</v>
      </c>
      <c r="D769" t="s">
        <v>392</v>
      </c>
      <c r="E769" t="s">
        <v>16</v>
      </c>
      <c r="F769">
        <v>21</v>
      </c>
      <c r="G769" t="s">
        <v>407</v>
      </c>
      <c r="H769" t="s">
        <v>285</v>
      </c>
      <c r="I769" t="s">
        <v>176</v>
      </c>
      <c r="J769" t="s">
        <v>177</v>
      </c>
      <c r="K769" t="s">
        <v>25</v>
      </c>
      <c r="L769">
        <v>1</v>
      </c>
      <c r="M769">
        <v>22000</v>
      </c>
      <c r="N769">
        <v>0.15</v>
      </c>
      <c r="O769">
        <v>18700</v>
      </c>
      <c r="P769">
        <v>16500</v>
      </c>
      <c r="Q769">
        <v>2200</v>
      </c>
      <c r="R769" t="s">
        <v>26</v>
      </c>
      <c r="S769" t="s">
        <v>10</v>
      </c>
      <c r="T769">
        <v>2024</v>
      </c>
      <c r="U769">
        <v>7</v>
      </c>
      <c r="V769" t="s">
        <v>3866</v>
      </c>
      <c r="W769" t="s">
        <v>33</v>
      </c>
      <c r="X769" t="s">
        <v>12</v>
      </c>
      <c r="Y769">
        <v>11.76</v>
      </c>
    </row>
    <row r="770" spans="1:25" x14ac:dyDescent="0.25">
      <c r="A770" t="s">
        <v>1508</v>
      </c>
      <c r="B770" s="19">
        <v>45924</v>
      </c>
      <c r="C770" t="s">
        <v>378</v>
      </c>
      <c r="D770" t="s">
        <v>379</v>
      </c>
      <c r="E770" t="s">
        <v>3</v>
      </c>
      <c r="F770">
        <v>30</v>
      </c>
      <c r="G770" t="s">
        <v>263</v>
      </c>
      <c r="H770" t="s">
        <v>5</v>
      </c>
      <c r="I770" t="s">
        <v>74</v>
      </c>
      <c r="J770" t="s">
        <v>75</v>
      </c>
      <c r="K770" t="s">
        <v>76</v>
      </c>
      <c r="L770">
        <v>4</v>
      </c>
      <c r="M770">
        <v>550</v>
      </c>
      <c r="N770">
        <v>0.15</v>
      </c>
      <c r="O770">
        <v>1870</v>
      </c>
      <c r="P770">
        <v>1800</v>
      </c>
      <c r="Q770">
        <v>70</v>
      </c>
      <c r="R770" t="s">
        <v>26</v>
      </c>
      <c r="S770" t="s">
        <v>10</v>
      </c>
      <c r="T770">
        <v>2025</v>
      </c>
      <c r="U770">
        <v>9</v>
      </c>
      <c r="V770" t="s">
        <v>3873</v>
      </c>
      <c r="W770" t="s">
        <v>33</v>
      </c>
      <c r="X770" t="s">
        <v>19</v>
      </c>
      <c r="Y770">
        <v>3.74</v>
      </c>
    </row>
    <row r="771" spans="1:25" x14ac:dyDescent="0.25">
      <c r="A771" t="s">
        <v>1509</v>
      </c>
      <c r="B771" s="19">
        <v>45484</v>
      </c>
      <c r="C771" t="s">
        <v>378</v>
      </c>
      <c r="D771" t="s">
        <v>379</v>
      </c>
      <c r="E771" t="s">
        <v>3</v>
      </c>
      <c r="F771">
        <v>30</v>
      </c>
      <c r="G771" t="s">
        <v>263</v>
      </c>
      <c r="H771" t="s">
        <v>5</v>
      </c>
      <c r="I771" t="s">
        <v>68</v>
      </c>
      <c r="J771" t="s">
        <v>69</v>
      </c>
      <c r="K771" t="s">
        <v>39</v>
      </c>
      <c r="L771">
        <v>3</v>
      </c>
      <c r="M771">
        <v>3500</v>
      </c>
      <c r="N771">
        <v>0.2</v>
      </c>
      <c r="O771">
        <v>8400</v>
      </c>
      <c r="P771">
        <v>6900</v>
      </c>
      <c r="Q771">
        <v>1500</v>
      </c>
      <c r="R771" t="s">
        <v>26</v>
      </c>
      <c r="S771" t="s">
        <v>10</v>
      </c>
      <c r="T771">
        <v>2024</v>
      </c>
      <c r="U771">
        <v>7</v>
      </c>
      <c r="V771" t="s">
        <v>3866</v>
      </c>
      <c r="W771" t="s">
        <v>33</v>
      </c>
      <c r="X771" t="s">
        <v>19</v>
      </c>
      <c r="Y771">
        <v>17.86</v>
      </c>
    </row>
    <row r="772" spans="1:25" x14ac:dyDescent="0.25">
      <c r="A772" t="s">
        <v>1510</v>
      </c>
      <c r="B772" s="19">
        <v>45839</v>
      </c>
      <c r="C772" t="s">
        <v>325</v>
      </c>
      <c r="D772" t="s">
        <v>326</v>
      </c>
      <c r="E772" t="s">
        <v>16</v>
      </c>
      <c r="F772">
        <v>54</v>
      </c>
      <c r="G772" t="s">
        <v>312</v>
      </c>
      <c r="H772" t="s">
        <v>276</v>
      </c>
      <c r="I772" t="s">
        <v>23</v>
      </c>
      <c r="J772" t="s">
        <v>24</v>
      </c>
      <c r="K772" t="s">
        <v>25</v>
      </c>
      <c r="L772">
        <v>2</v>
      </c>
      <c r="M772">
        <v>55000</v>
      </c>
      <c r="N772">
        <v>0.05</v>
      </c>
      <c r="O772">
        <v>104500</v>
      </c>
      <c r="P772">
        <v>80000</v>
      </c>
      <c r="Q772">
        <v>24500</v>
      </c>
      <c r="R772" t="s">
        <v>26</v>
      </c>
      <c r="S772" t="s">
        <v>10</v>
      </c>
      <c r="T772">
        <v>2025</v>
      </c>
      <c r="U772">
        <v>7</v>
      </c>
      <c r="V772" t="s">
        <v>3866</v>
      </c>
      <c r="W772" t="s">
        <v>33</v>
      </c>
      <c r="X772" t="s">
        <v>27</v>
      </c>
      <c r="Y772">
        <v>23.44</v>
      </c>
    </row>
    <row r="773" spans="1:25" x14ac:dyDescent="0.25">
      <c r="A773" t="s">
        <v>1511</v>
      </c>
      <c r="B773" s="19">
        <v>45567</v>
      </c>
      <c r="C773" t="s">
        <v>1080</v>
      </c>
      <c r="D773" t="s">
        <v>369</v>
      </c>
      <c r="E773" t="s">
        <v>16</v>
      </c>
      <c r="F773">
        <v>32</v>
      </c>
      <c r="G773" t="s">
        <v>290</v>
      </c>
      <c r="H773" t="s">
        <v>276</v>
      </c>
      <c r="I773" t="s">
        <v>176</v>
      </c>
      <c r="J773" t="s">
        <v>177</v>
      </c>
      <c r="K773" t="s">
        <v>25</v>
      </c>
      <c r="L773">
        <v>1</v>
      </c>
      <c r="M773">
        <v>22000</v>
      </c>
      <c r="N773">
        <v>0</v>
      </c>
      <c r="O773">
        <v>22000</v>
      </c>
      <c r="P773">
        <v>16500</v>
      </c>
      <c r="Q773">
        <v>5500</v>
      </c>
      <c r="R773" t="s">
        <v>9</v>
      </c>
      <c r="S773" t="s">
        <v>10</v>
      </c>
      <c r="T773">
        <v>2024</v>
      </c>
      <c r="U773">
        <v>10</v>
      </c>
      <c r="V773" t="s">
        <v>3870</v>
      </c>
      <c r="W773" t="s">
        <v>40</v>
      </c>
      <c r="X773" t="s">
        <v>27</v>
      </c>
      <c r="Y773">
        <v>25</v>
      </c>
    </row>
    <row r="774" spans="1:25" x14ac:dyDescent="0.25">
      <c r="A774" t="s">
        <v>1512</v>
      </c>
      <c r="B774" s="19">
        <v>45530</v>
      </c>
      <c r="C774" t="s">
        <v>214</v>
      </c>
      <c r="D774" t="s">
        <v>215</v>
      </c>
      <c r="E774" t="s">
        <v>3</v>
      </c>
      <c r="F774">
        <v>35</v>
      </c>
      <c r="G774" t="s">
        <v>4</v>
      </c>
      <c r="H774" t="s">
        <v>5</v>
      </c>
      <c r="I774" t="s">
        <v>65</v>
      </c>
      <c r="J774" t="s">
        <v>66</v>
      </c>
      <c r="K774" t="s">
        <v>25</v>
      </c>
      <c r="L774">
        <v>1</v>
      </c>
      <c r="M774">
        <v>2500</v>
      </c>
      <c r="N774">
        <v>0.15</v>
      </c>
      <c r="O774">
        <v>2125</v>
      </c>
      <c r="P774">
        <v>1600</v>
      </c>
      <c r="Q774">
        <v>525</v>
      </c>
      <c r="R774" t="s">
        <v>26</v>
      </c>
      <c r="S774" t="s">
        <v>10</v>
      </c>
      <c r="T774">
        <v>2024</v>
      </c>
      <c r="U774">
        <v>8</v>
      </c>
      <c r="V774" t="s">
        <v>3867</v>
      </c>
      <c r="W774" t="s">
        <v>33</v>
      </c>
      <c r="X774" t="s">
        <v>19</v>
      </c>
      <c r="Y774">
        <v>24.71</v>
      </c>
    </row>
    <row r="775" spans="1:25" x14ac:dyDescent="0.25">
      <c r="A775" t="s">
        <v>1513</v>
      </c>
      <c r="B775" s="19">
        <v>45642</v>
      </c>
      <c r="C775" t="s">
        <v>587</v>
      </c>
      <c r="D775" t="s">
        <v>588</v>
      </c>
      <c r="E775" t="s">
        <v>3</v>
      </c>
      <c r="F775">
        <v>60</v>
      </c>
      <c r="G775" t="s">
        <v>269</v>
      </c>
      <c r="H775" t="s">
        <v>270</v>
      </c>
      <c r="I775" t="s">
        <v>44</v>
      </c>
      <c r="J775" t="s">
        <v>45</v>
      </c>
      <c r="K775" t="s">
        <v>46</v>
      </c>
      <c r="L775">
        <v>3</v>
      </c>
      <c r="M775">
        <v>2500</v>
      </c>
      <c r="N775">
        <v>0.2</v>
      </c>
      <c r="O775">
        <v>6000</v>
      </c>
      <c r="P775">
        <v>4500</v>
      </c>
      <c r="Q775">
        <v>1500</v>
      </c>
      <c r="R775" t="s">
        <v>26</v>
      </c>
      <c r="S775" t="s">
        <v>10</v>
      </c>
      <c r="T775">
        <v>2024</v>
      </c>
      <c r="U775">
        <v>12</v>
      </c>
      <c r="V775" t="s">
        <v>3872</v>
      </c>
      <c r="W775" t="s">
        <v>40</v>
      </c>
      <c r="X775" t="s">
        <v>27</v>
      </c>
      <c r="Y775">
        <v>25</v>
      </c>
    </row>
    <row r="776" spans="1:25" x14ac:dyDescent="0.25">
      <c r="A776" t="s">
        <v>1514</v>
      </c>
      <c r="B776" s="19">
        <v>45672</v>
      </c>
      <c r="C776" t="s">
        <v>737</v>
      </c>
      <c r="D776" t="s">
        <v>438</v>
      </c>
      <c r="E776" t="s">
        <v>3</v>
      </c>
      <c r="F776">
        <v>23</v>
      </c>
      <c r="G776" t="s">
        <v>263</v>
      </c>
      <c r="H776" t="s">
        <v>5</v>
      </c>
      <c r="I776" t="s">
        <v>74</v>
      </c>
      <c r="J776" t="s">
        <v>75</v>
      </c>
      <c r="K776" t="s">
        <v>76</v>
      </c>
      <c r="L776">
        <v>1</v>
      </c>
      <c r="M776">
        <v>550</v>
      </c>
      <c r="N776">
        <v>0.05</v>
      </c>
      <c r="O776">
        <v>522.5</v>
      </c>
      <c r="P776">
        <v>450</v>
      </c>
      <c r="Q776">
        <v>72.5</v>
      </c>
      <c r="R776" t="s">
        <v>9</v>
      </c>
      <c r="S776" t="s">
        <v>10</v>
      </c>
      <c r="T776">
        <v>2025</v>
      </c>
      <c r="U776">
        <v>1</v>
      </c>
      <c r="V776" t="s">
        <v>3875</v>
      </c>
      <c r="W776" t="s">
        <v>18</v>
      </c>
      <c r="X776" t="s">
        <v>27</v>
      </c>
      <c r="Y776">
        <v>13.88</v>
      </c>
    </row>
    <row r="777" spans="1:25" x14ac:dyDescent="0.25">
      <c r="A777" t="s">
        <v>1515</v>
      </c>
      <c r="B777" s="19">
        <v>45374</v>
      </c>
      <c r="C777" t="s">
        <v>303</v>
      </c>
      <c r="D777" t="s">
        <v>304</v>
      </c>
      <c r="E777" t="s">
        <v>16</v>
      </c>
      <c r="F777">
        <v>36</v>
      </c>
      <c r="G777" t="s">
        <v>275</v>
      </c>
      <c r="H777" t="s">
        <v>276</v>
      </c>
      <c r="I777" t="s">
        <v>176</v>
      </c>
      <c r="J777" t="s">
        <v>177</v>
      </c>
      <c r="K777" t="s">
        <v>25</v>
      </c>
      <c r="L777">
        <v>1</v>
      </c>
      <c r="M777">
        <v>22000</v>
      </c>
      <c r="N777">
        <v>0.1</v>
      </c>
      <c r="O777">
        <v>19800</v>
      </c>
      <c r="P777">
        <v>16500</v>
      </c>
      <c r="Q777">
        <v>3300</v>
      </c>
      <c r="R777" t="s">
        <v>26</v>
      </c>
      <c r="S777" t="s">
        <v>10</v>
      </c>
      <c r="T777">
        <v>2024</v>
      </c>
      <c r="U777">
        <v>3</v>
      </c>
      <c r="V777" t="s">
        <v>3864</v>
      </c>
      <c r="W777" t="s">
        <v>18</v>
      </c>
      <c r="X777" t="s">
        <v>27</v>
      </c>
      <c r="Y777">
        <v>16.670000000000002</v>
      </c>
    </row>
    <row r="778" spans="1:25" x14ac:dyDescent="0.25">
      <c r="A778" t="s">
        <v>1516</v>
      </c>
      <c r="B778" s="19">
        <v>45365</v>
      </c>
      <c r="C778" t="s">
        <v>836</v>
      </c>
      <c r="D778" t="s">
        <v>654</v>
      </c>
      <c r="E778" t="s">
        <v>16</v>
      </c>
      <c r="F778">
        <v>43</v>
      </c>
      <c r="G778" t="s">
        <v>284</v>
      </c>
      <c r="H778" t="s">
        <v>285</v>
      </c>
      <c r="I778" t="s">
        <v>127</v>
      </c>
      <c r="J778" t="s">
        <v>128</v>
      </c>
      <c r="K778" t="s">
        <v>58</v>
      </c>
      <c r="L778">
        <v>2</v>
      </c>
      <c r="M778">
        <v>3000</v>
      </c>
      <c r="N778">
        <v>0.05</v>
      </c>
      <c r="O778">
        <v>5700</v>
      </c>
      <c r="P778">
        <v>4200</v>
      </c>
      <c r="Q778">
        <v>1500</v>
      </c>
      <c r="R778" t="s">
        <v>17</v>
      </c>
      <c r="S778" t="s">
        <v>10</v>
      </c>
      <c r="T778">
        <v>2024</v>
      </c>
      <c r="U778">
        <v>3</v>
      </c>
      <c r="V778" t="s">
        <v>3864</v>
      </c>
      <c r="W778" t="s">
        <v>18</v>
      </c>
      <c r="X778" t="s">
        <v>27</v>
      </c>
      <c r="Y778">
        <v>26.32</v>
      </c>
    </row>
    <row r="779" spans="1:25" x14ac:dyDescent="0.25">
      <c r="A779" t="s">
        <v>1517</v>
      </c>
      <c r="B779" s="19">
        <v>45548</v>
      </c>
      <c r="C779" t="s">
        <v>388</v>
      </c>
      <c r="D779" t="s">
        <v>389</v>
      </c>
      <c r="E779" t="s">
        <v>3</v>
      </c>
      <c r="F779">
        <v>41</v>
      </c>
      <c r="G779" t="s">
        <v>280</v>
      </c>
      <c r="H779" t="s">
        <v>270</v>
      </c>
      <c r="I779" t="s">
        <v>95</v>
      </c>
      <c r="J779" t="s">
        <v>96</v>
      </c>
      <c r="K779" t="s">
        <v>46</v>
      </c>
      <c r="L779">
        <v>1</v>
      </c>
      <c r="M779">
        <v>600</v>
      </c>
      <c r="N779">
        <v>0</v>
      </c>
      <c r="O779">
        <v>600</v>
      </c>
      <c r="P779">
        <v>380</v>
      </c>
      <c r="Q779">
        <v>220</v>
      </c>
      <c r="R779" t="s">
        <v>77</v>
      </c>
      <c r="S779" t="s">
        <v>10</v>
      </c>
      <c r="T779">
        <v>2024</v>
      </c>
      <c r="U779">
        <v>9</v>
      </c>
      <c r="V779" t="s">
        <v>3873</v>
      </c>
      <c r="W779" t="s">
        <v>33</v>
      </c>
      <c r="X779" t="s">
        <v>12</v>
      </c>
      <c r="Y779">
        <v>36.67</v>
      </c>
    </row>
    <row r="780" spans="1:25" x14ac:dyDescent="0.25">
      <c r="A780" t="s">
        <v>1518</v>
      </c>
      <c r="B780" s="19">
        <v>45546</v>
      </c>
      <c r="C780" t="s">
        <v>1519</v>
      </c>
      <c r="D780" t="s">
        <v>357</v>
      </c>
      <c r="E780" t="s">
        <v>3</v>
      </c>
      <c r="F780">
        <v>23</v>
      </c>
      <c r="G780" t="s">
        <v>317</v>
      </c>
      <c r="H780" t="s">
        <v>5</v>
      </c>
      <c r="I780" t="s">
        <v>95</v>
      </c>
      <c r="J780" t="s">
        <v>96</v>
      </c>
      <c r="K780" t="s">
        <v>46</v>
      </c>
      <c r="L780">
        <v>2</v>
      </c>
      <c r="M780">
        <v>600</v>
      </c>
      <c r="N780">
        <v>0.1</v>
      </c>
      <c r="O780">
        <v>1080</v>
      </c>
      <c r="P780">
        <v>760</v>
      </c>
      <c r="Q780">
        <v>320</v>
      </c>
      <c r="R780" t="s">
        <v>9</v>
      </c>
      <c r="S780" t="s">
        <v>10</v>
      </c>
      <c r="T780">
        <v>2024</v>
      </c>
      <c r="U780">
        <v>9</v>
      </c>
      <c r="V780" t="s">
        <v>3873</v>
      </c>
      <c r="W780" t="s">
        <v>33</v>
      </c>
      <c r="X780" t="s">
        <v>12</v>
      </c>
      <c r="Y780">
        <v>29.63</v>
      </c>
    </row>
    <row r="781" spans="1:25" x14ac:dyDescent="0.25">
      <c r="A781" t="s">
        <v>1520</v>
      </c>
      <c r="B781" s="19">
        <v>45326</v>
      </c>
      <c r="C781" t="s">
        <v>545</v>
      </c>
      <c r="D781" t="s">
        <v>546</v>
      </c>
      <c r="E781" t="s">
        <v>16</v>
      </c>
      <c r="F781">
        <v>21</v>
      </c>
      <c r="G781" t="s">
        <v>339</v>
      </c>
      <c r="H781" t="s">
        <v>285</v>
      </c>
      <c r="I781" t="s">
        <v>186</v>
      </c>
      <c r="J781" t="s">
        <v>187</v>
      </c>
      <c r="K781" t="s">
        <v>91</v>
      </c>
      <c r="L781">
        <v>2</v>
      </c>
      <c r="M781">
        <v>12000</v>
      </c>
      <c r="N781">
        <v>0.15</v>
      </c>
      <c r="O781">
        <v>20400</v>
      </c>
      <c r="P781">
        <v>18000</v>
      </c>
      <c r="Q781">
        <v>2400</v>
      </c>
      <c r="R781" t="s">
        <v>17</v>
      </c>
      <c r="S781" t="s">
        <v>10</v>
      </c>
      <c r="T781">
        <v>2024</v>
      </c>
      <c r="U781">
        <v>2</v>
      </c>
      <c r="V781" t="s">
        <v>3869</v>
      </c>
      <c r="W781" t="s">
        <v>18</v>
      </c>
      <c r="X781" t="s">
        <v>27</v>
      </c>
      <c r="Y781">
        <v>11.76</v>
      </c>
    </row>
    <row r="782" spans="1:25" x14ac:dyDescent="0.25">
      <c r="A782" t="s">
        <v>114</v>
      </c>
      <c r="B782" s="19">
        <v>45825</v>
      </c>
      <c r="C782" t="s">
        <v>72</v>
      </c>
      <c r="D782" t="s">
        <v>73</v>
      </c>
      <c r="E782" t="s">
        <v>16</v>
      </c>
      <c r="F782">
        <v>45</v>
      </c>
      <c r="G782" t="s">
        <v>4</v>
      </c>
      <c r="H782" t="s">
        <v>5</v>
      </c>
      <c r="I782" t="s">
        <v>6</v>
      </c>
      <c r="J782" t="s">
        <v>7</v>
      </c>
      <c r="K782" t="s">
        <v>8</v>
      </c>
      <c r="L782">
        <v>2</v>
      </c>
      <c r="M782">
        <v>7000</v>
      </c>
      <c r="N782">
        <v>0.15</v>
      </c>
      <c r="O782">
        <v>11900</v>
      </c>
      <c r="P782">
        <v>10400</v>
      </c>
      <c r="Q782">
        <v>1500</v>
      </c>
      <c r="R782" t="s">
        <v>98</v>
      </c>
      <c r="S782" t="s">
        <v>10</v>
      </c>
      <c r="T782">
        <v>2025</v>
      </c>
      <c r="U782">
        <v>6</v>
      </c>
      <c r="V782" t="s">
        <v>3868</v>
      </c>
      <c r="W782" t="s">
        <v>11</v>
      </c>
      <c r="X782" t="s">
        <v>27</v>
      </c>
      <c r="Y782">
        <v>12.61</v>
      </c>
    </row>
    <row r="783" spans="1:25" x14ac:dyDescent="0.25">
      <c r="A783" t="s">
        <v>1521</v>
      </c>
      <c r="B783" s="19">
        <v>45989</v>
      </c>
      <c r="C783" t="s">
        <v>1522</v>
      </c>
      <c r="D783" t="s">
        <v>113</v>
      </c>
      <c r="E783" t="s">
        <v>16</v>
      </c>
      <c r="F783">
        <v>42</v>
      </c>
      <c r="G783" t="s">
        <v>269</v>
      </c>
      <c r="H783" t="s">
        <v>270</v>
      </c>
      <c r="I783" t="s">
        <v>344</v>
      </c>
      <c r="J783" t="s">
        <v>345</v>
      </c>
      <c r="K783" t="s">
        <v>39</v>
      </c>
      <c r="L783">
        <v>2</v>
      </c>
      <c r="M783">
        <v>2200</v>
      </c>
      <c r="N783">
        <v>0.2</v>
      </c>
      <c r="O783">
        <v>3520</v>
      </c>
      <c r="P783">
        <v>2800</v>
      </c>
      <c r="Q783">
        <v>720</v>
      </c>
      <c r="R783" t="s">
        <v>77</v>
      </c>
      <c r="S783" t="s">
        <v>10</v>
      </c>
      <c r="T783">
        <v>2025</v>
      </c>
      <c r="U783">
        <v>11</v>
      </c>
      <c r="V783" t="s">
        <v>3874</v>
      </c>
      <c r="W783" t="s">
        <v>40</v>
      </c>
      <c r="X783" t="s">
        <v>19</v>
      </c>
      <c r="Y783">
        <v>20.45</v>
      </c>
    </row>
    <row r="784" spans="1:25" x14ac:dyDescent="0.25">
      <c r="A784" t="s">
        <v>1523</v>
      </c>
      <c r="B784" s="19">
        <v>45335</v>
      </c>
      <c r="C784" t="s">
        <v>923</v>
      </c>
      <c r="D784" t="s">
        <v>924</v>
      </c>
      <c r="E784" t="s">
        <v>16</v>
      </c>
      <c r="F784">
        <v>45</v>
      </c>
      <c r="G784" t="s">
        <v>284</v>
      </c>
      <c r="H784" t="s">
        <v>285</v>
      </c>
      <c r="I784" t="s">
        <v>127</v>
      </c>
      <c r="J784" t="s">
        <v>128</v>
      </c>
      <c r="K784" t="s">
        <v>58</v>
      </c>
      <c r="L784">
        <v>1</v>
      </c>
      <c r="M784">
        <v>3000</v>
      </c>
      <c r="N784">
        <v>0.1</v>
      </c>
      <c r="O784">
        <v>2700</v>
      </c>
      <c r="P784">
        <v>2100</v>
      </c>
      <c r="Q784">
        <v>600</v>
      </c>
      <c r="R784" t="s">
        <v>17</v>
      </c>
      <c r="S784" t="s">
        <v>10</v>
      </c>
      <c r="T784">
        <v>2024</v>
      </c>
      <c r="U784">
        <v>2</v>
      </c>
      <c r="V784" t="s">
        <v>3869</v>
      </c>
      <c r="W784" t="s">
        <v>18</v>
      </c>
      <c r="X784" t="s">
        <v>12</v>
      </c>
      <c r="Y784">
        <v>22.22</v>
      </c>
    </row>
    <row r="785" spans="1:25" x14ac:dyDescent="0.25">
      <c r="A785" t="s">
        <v>1524</v>
      </c>
      <c r="B785" s="19">
        <v>45945</v>
      </c>
      <c r="C785" t="s">
        <v>599</v>
      </c>
      <c r="D785" t="s">
        <v>551</v>
      </c>
      <c r="E785" t="s">
        <v>3</v>
      </c>
      <c r="F785">
        <v>26</v>
      </c>
      <c r="G785" t="s">
        <v>317</v>
      </c>
      <c r="H785" t="s">
        <v>5</v>
      </c>
      <c r="I785" t="s">
        <v>344</v>
      </c>
      <c r="J785" t="s">
        <v>345</v>
      </c>
      <c r="K785" t="s">
        <v>39</v>
      </c>
      <c r="L785">
        <v>1</v>
      </c>
      <c r="M785">
        <v>2200</v>
      </c>
      <c r="N785">
        <v>0.1</v>
      </c>
      <c r="O785">
        <v>0</v>
      </c>
      <c r="P785">
        <v>1400</v>
      </c>
      <c r="Q785">
        <v>0</v>
      </c>
      <c r="R785" t="s">
        <v>26</v>
      </c>
      <c r="S785" t="s">
        <v>291</v>
      </c>
      <c r="T785">
        <v>2025</v>
      </c>
      <c r="U785">
        <v>10</v>
      </c>
      <c r="V785" t="s">
        <v>3870</v>
      </c>
      <c r="W785" t="s">
        <v>40</v>
      </c>
      <c r="X785" t="s">
        <v>27</v>
      </c>
      <c r="Y785">
        <v>0</v>
      </c>
    </row>
    <row r="786" spans="1:25" x14ac:dyDescent="0.25">
      <c r="A786" t="s">
        <v>1525</v>
      </c>
      <c r="B786" s="19">
        <v>45974</v>
      </c>
      <c r="C786" t="s">
        <v>1284</v>
      </c>
      <c r="D786" t="s">
        <v>420</v>
      </c>
      <c r="E786" t="s">
        <v>3</v>
      </c>
      <c r="F786">
        <v>32</v>
      </c>
      <c r="G786" t="s">
        <v>290</v>
      </c>
      <c r="H786" t="s">
        <v>276</v>
      </c>
      <c r="I786" t="s">
        <v>186</v>
      </c>
      <c r="J786" t="s">
        <v>187</v>
      </c>
      <c r="K786" t="s">
        <v>91</v>
      </c>
      <c r="L786">
        <v>3</v>
      </c>
      <c r="M786">
        <v>12000</v>
      </c>
      <c r="N786">
        <v>0.1</v>
      </c>
      <c r="O786">
        <v>32400</v>
      </c>
      <c r="P786">
        <v>27000</v>
      </c>
      <c r="Q786">
        <v>5400</v>
      </c>
      <c r="R786" t="s">
        <v>98</v>
      </c>
      <c r="S786" t="s">
        <v>10</v>
      </c>
      <c r="T786">
        <v>2025</v>
      </c>
      <c r="U786">
        <v>11</v>
      </c>
      <c r="V786" t="s">
        <v>3874</v>
      </c>
      <c r="W786" t="s">
        <v>40</v>
      </c>
      <c r="X786" t="s">
        <v>27</v>
      </c>
      <c r="Y786">
        <v>16.670000000000002</v>
      </c>
    </row>
    <row r="787" spans="1:25" x14ac:dyDescent="0.25">
      <c r="A787" t="s">
        <v>115</v>
      </c>
      <c r="B787" s="19">
        <v>45736</v>
      </c>
      <c r="C787" t="s">
        <v>116</v>
      </c>
      <c r="D787" t="s">
        <v>117</v>
      </c>
      <c r="E787" t="s">
        <v>16</v>
      </c>
      <c r="F787">
        <v>42</v>
      </c>
      <c r="G787" t="s">
        <v>4</v>
      </c>
      <c r="H787" t="s">
        <v>5</v>
      </c>
      <c r="I787" t="s">
        <v>68</v>
      </c>
      <c r="J787" t="s">
        <v>69</v>
      </c>
      <c r="K787" t="s">
        <v>39</v>
      </c>
      <c r="L787">
        <v>1</v>
      </c>
      <c r="M787">
        <v>3500</v>
      </c>
      <c r="N787">
        <v>0.2</v>
      </c>
      <c r="O787">
        <v>2800</v>
      </c>
      <c r="P787">
        <v>2300</v>
      </c>
      <c r="Q787">
        <v>500</v>
      </c>
      <c r="R787" t="s">
        <v>26</v>
      </c>
      <c r="S787" t="s">
        <v>10</v>
      </c>
      <c r="T787">
        <v>2025</v>
      </c>
      <c r="U787">
        <v>3</v>
      </c>
      <c r="V787" t="s">
        <v>3864</v>
      </c>
      <c r="W787" t="s">
        <v>18</v>
      </c>
      <c r="X787" t="s">
        <v>19</v>
      </c>
      <c r="Y787">
        <v>17.86</v>
      </c>
    </row>
    <row r="788" spans="1:25" x14ac:dyDescent="0.25">
      <c r="A788" t="s">
        <v>1526</v>
      </c>
      <c r="B788" s="19">
        <v>45890</v>
      </c>
      <c r="C788" t="s">
        <v>802</v>
      </c>
      <c r="D788" t="s">
        <v>803</v>
      </c>
      <c r="E788" t="s">
        <v>3</v>
      </c>
      <c r="F788">
        <v>37</v>
      </c>
      <c r="G788" t="s">
        <v>275</v>
      </c>
      <c r="H788" t="s">
        <v>276</v>
      </c>
      <c r="I788" t="s">
        <v>31</v>
      </c>
      <c r="J788" t="s">
        <v>32</v>
      </c>
      <c r="K788" t="s">
        <v>25</v>
      </c>
      <c r="L788">
        <v>2</v>
      </c>
      <c r="M788">
        <v>5000</v>
      </c>
      <c r="N788">
        <v>0.2</v>
      </c>
      <c r="O788">
        <v>8000</v>
      </c>
      <c r="P788">
        <v>7000</v>
      </c>
      <c r="Q788">
        <v>1000</v>
      </c>
      <c r="R788" t="s">
        <v>26</v>
      </c>
      <c r="S788" t="s">
        <v>10</v>
      </c>
      <c r="T788">
        <v>2025</v>
      </c>
      <c r="U788">
        <v>8</v>
      </c>
      <c r="V788" t="s">
        <v>3867</v>
      </c>
      <c r="W788" t="s">
        <v>33</v>
      </c>
      <c r="X788" t="s">
        <v>19</v>
      </c>
      <c r="Y788">
        <v>12.5</v>
      </c>
    </row>
    <row r="789" spans="1:25" x14ac:dyDescent="0.25">
      <c r="A789" t="s">
        <v>1527</v>
      </c>
      <c r="B789" s="19">
        <v>45335</v>
      </c>
      <c r="C789" t="s">
        <v>1182</v>
      </c>
      <c r="D789" t="s">
        <v>410</v>
      </c>
      <c r="E789" t="s">
        <v>3</v>
      </c>
      <c r="F789">
        <v>46</v>
      </c>
      <c r="G789" t="s">
        <v>312</v>
      </c>
      <c r="H789" t="s">
        <v>276</v>
      </c>
      <c r="I789" t="s">
        <v>81</v>
      </c>
      <c r="J789" t="s">
        <v>82</v>
      </c>
      <c r="K789" t="s">
        <v>58</v>
      </c>
      <c r="L789">
        <v>2</v>
      </c>
      <c r="M789">
        <v>3500</v>
      </c>
      <c r="N789">
        <v>0</v>
      </c>
      <c r="O789">
        <v>7000</v>
      </c>
      <c r="P789">
        <v>5000</v>
      </c>
      <c r="Q789">
        <v>2000</v>
      </c>
      <c r="R789" t="s">
        <v>9</v>
      </c>
      <c r="S789" t="s">
        <v>10</v>
      </c>
      <c r="T789">
        <v>2024</v>
      </c>
      <c r="U789">
        <v>2</v>
      </c>
      <c r="V789" t="s">
        <v>3869</v>
      </c>
      <c r="W789" t="s">
        <v>18</v>
      </c>
      <c r="X789" t="s">
        <v>27</v>
      </c>
      <c r="Y789">
        <v>28.57</v>
      </c>
    </row>
    <row r="790" spans="1:25" x14ac:dyDescent="0.25">
      <c r="A790" t="s">
        <v>1528</v>
      </c>
      <c r="B790" s="19">
        <v>45902</v>
      </c>
      <c r="C790" t="s">
        <v>425</v>
      </c>
      <c r="D790" t="s">
        <v>426</v>
      </c>
      <c r="E790" t="s">
        <v>3</v>
      </c>
      <c r="F790">
        <v>33</v>
      </c>
      <c r="G790" t="s">
        <v>407</v>
      </c>
      <c r="H790" t="s">
        <v>285</v>
      </c>
      <c r="I790" t="s">
        <v>176</v>
      </c>
      <c r="J790" t="s">
        <v>177</v>
      </c>
      <c r="K790" t="s">
        <v>25</v>
      </c>
      <c r="L790">
        <v>2</v>
      </c>
      <c r="M790">
        <v>22000</v>
      </c>
      <c r="N790">
        <v>0.15</v>
      </c>
      <c r="O790">
        <v>37400</v>
      </c>
      <c r="P790">
        <v>33000</v>
      </c>
      <c r="Q790">
        <v>4400</v>
      </c>
      <c r="R790" t="s">
        <v>26</v>
      </c>
      <c r="S790" t="s">
        <v>10</v>
      </c>
      <c r="T790">
        <v>2025</v>
      </c>
      <c r="U790">
        <v>9</v>
      </c>
      <c r="V790" t="s">
        <v>3873</v>
      </c>
      <c r="W790" t="s">
        <v>33</v>
      </c>
      <c r="X790" t="s">
        <v>12</v>
      </c>
      <c r="Y790">
        <v>11.76</v>
      </c>
    </row>
    <row r="791" spans="1:25" x14ac:dyDescent="0.25">
      <c r="A791" t="s">
        <v>1529</v>
      </c>
      <c r="B791" s="19">
        <v>45453</v>
      </c>
      <c r="C791" t="s">
        <v>314</v>
      </c>
      <c r="D791" t="s">
        <v>207</v>
      </c>
      <c r="E791" t="s">
        <v>16</v>
      </c>
      <c r="F791">
        <v>30</v>
      </c>
      <c r="G791" t="s">
        <v>284</v>
      </c>
      <c r="H791" t="s">
        <v>285</v>
      </c>
      <c r="I791" t="s">
        <v>143</v>
      </c>
      <c r="J791" t="s">
        <v>144</v>
      </c>
      <c r="K791" t="s">
        <v>76</v>
      </c>
      <c r="L791">
        <v>5</v>
      </c>
      <c r="M791">
        <v>700</v>
      </c>
      <c r="N791">
        <v>0.05</v>
      </c>
      <c r="O791">
        <v>3325</v>
      </c>
      <c r="P791">
        <v>2850</v>
      </c>
      <c r="Q791">
        <v>475</v>
      </c>
      <c r="R791" t="s">
        <v>26</v>
      </c>
      <c r="S791" t="s">
        <v>10</v>
      </c>
      <c r="T791">
        <v>2024</v>
      </c>
      <c r="U791">
        <v>6</v>
      </c>
      <c r="V791" t="s">
        <v>3868</v>
      </c>
      <c r="W791" t="s">
        <v>11</v>
      </c>
      <c r="X791" t="s">
        <v>12</v>
      </c>
      <c r="Y791">
        <v>14.29</v>
      </c>
    </row>
    <row r="792" spans="1:25" x14ac:dyDescent="0.25">
      <c r="A792" t="s">
        <v>1530</v>
      </c>
      <c r="B792" s="19">
        <v>45932</v>
      </c>
      <c r="C792" t="s">
        <v>1161</v>
      </c>
      <c r="D792" t="s">
        <v>474</v>
      </c>
      <c r="E792" t="s">
        <v>3</v>
      </c>
      <c r="F792">
        <v>49</v>
      </c>
      <c r="G792" t="s">
        <v>339</v>
      </c>
      <c r="H792" t="s">
        <v>285</v>
      </c>
      <c r="I792" t="s">
        <v>102</v>
      </c>
      <c r="J792" t="s">
        <v>103</v>
      </c>
      <c r="K792" t="s">
        <v>25</v>
      </c>
      <c r="L792">
        <v>2</v>
      </c>
      <c r="M792">
        <v>28000</v>
      </c>
      <c r="N792">
        <v>0.15</v>
      </c>
      <c r="O792">
        <v>47600</v>
      </c>
      <c r="P792">
        <v>42000</v>
      </c>
      <c r="Q792">
        <v>5600</v>
      </c>
      <c r="R792" t="s">
        <v>26</v>
      </c>
      <c r="S792" t="s">
        <v>10</v>
      </c>
      <c r="T792">
        <v>2025</v>
      </c>
      <c r="U792">
        <v>10</v>
      </c>
      <c r="V792" t="s">
        <v>3870</v>
      </c>
      <c r="W792" t="s">
        <v>40</v>
      </c>
      <c r="X792" t="s">
        <v>12</v>
      </c>
      <c r="Y792">
        <v>11.76</v>
      </c>
    </row>
    <row r="793" spans="1:25" x14ac:dyDescent="0.25">
      <c r="A793" t="s">
        <v>1531</v>
      </c>
      <c r="B793" s="19">
        <v>46010</v>
      </c>
      <c r="C793" t="s">
        <v>1532</v>
      </c>
      <c r="D793" t="s">
        <v>274</v>
      </c>
      <c r="E793" t="s">
        <v>3</v>
      </c>
      <c r="F793">
        <v>51</v>
      </c>
      <c r="G793" t="s">
        <v>407</v>
      </c>
      <c r="H793" t="s">
        <v>285</v>
      </c>
      <c r="I793" t="s">
        <v>127</v>
      </c>
      <c r="J793" t="s">
        <v>128</v>
      </c>
      <c r="K793" t="s">
        <v>58</v>
      </c>
      <c r="L793">
        <v>1</v>
      </c>
      <c r="M793">
        <v>3000</v>
      </c>
      <c r="N793">
        <v>0.05</v>
      </c>
      <c r="O793">
        <v>2850</v>
      </c>
      <c r="P793">
        <v>2100</v>
      </c>
      <c r="Q793">
        <v>750</v>
      </c>
      <c r="R793" t="s">
        <v>9</v>
      </c>
      <c r="S793" t="s">
        <v>10</v>
      </c>
      <c r="T793">
        <v>2025</v>
      </c>
      <c r="U793">
        <v>12</v>
      </c>
      <c r="V793" t="s">
        <v>3872</v>
      </c>
      <c r="W793" t="s">
        <v>40</v>
      </c>
      <c r="X793" t="s">
        <v>19</v>
      </c>
      <c r="Y793">
        <v>26.32</v>
      </c>
    </row>
    <row r="794" spans="1:25" x14ac:dyDescent="0.25">
      <c r="A794" t="s">
        <v>1533</v>
      </c>
      <c r="B794" s="19">
        <v>45530</v>
      </c>
      <c r="C794" t="s">
        <v>1534</v>
      </c>
      <c r="D794" t="s">
        <v>1254</v>
      </c>
      <c r="E794" t="s">
        <v>3</v>
      </c>
      <c r="F794">
        <v>56</v>
      </c>
      <c r="G794" t="s">
        <v>312</v>
      </c>
      <c r="H794" t="s">
        <v>276</v>
      </c>
      <c r="I794" t="s">
        <v>68</v>
      </c>
      <c r="J794" t="s">
        <v>69</v>
      </c>
      <c r="K794" t="s">
        <v>39</v>
      </c>
      <c r="L794">
        <v>2</v>
      </c>
      <c r="M794">
        <v>3500</v>
      </c>
      <c r="N794">
        <v>0.05</v>
      </c>
      <c r="O794">
        <v>6650</v>
      </c>
      <c r="P794">
        <v>4600</v>
      </c>
      <c r="Q794">
        <v>2050</v>
      </c>
      <c r="R794" t="s">
        <v>98</v>
      </c>
      <c r="S794" t="s">
        <v>10</v>
      </c>
      <c r="T794">
        <v>2024</v>
      </c>
      <c r="U794">
        <v>8</v>
      </c>
      <c r="V794" t="s">
        <v>3867</v>
      </c>
      <c r="W794" t="s">
        <v>33</v>
      </c>
      <c r="X794" t="s">
        <v>19</v>
      </c>
      <c r="Y794">
        <v>30.83</v>
      </c>
    </row>
    <row r="795" spans="1:25" x14ac:dyDescent="0.25">
      <c r="A795" t="s">
        <v>1535</v>
      </c>
      <c r="B795" s="19">
        <v>45647</v>
      </c>
      <c r="C795" t="s">
        <v>456</v>
      </c>
      <c r="D795" t="s">
        <v>457</v>
      </c>
      <c r="E795" t="s">
        <v>16</v>
      </c>
      <c r="F795">
        <v>21</v>
      </c>
      <c r="G795" t="s">
        <v>275</v>
      </c>
      <c r="H795" t="s">
        <v>276</v>
      </c>
      <c r="I795" t="s">
        <v>74</v>
      </c>
      <c r="J795" t="s">
        <v>75</v>
      </c>
      <c r="K795" t="s">
        <v>76</v>
      </c>
      <c r="L795">
        <v>2</v>
      </c>
      <c r="M795">
        <v>550</v>
      </c>
      <c r="N795">
        <v>0.1</v>
      </c>
      <c r="O795">
        <v>990</v>
      </c>
      <c r="P795">
        <v>900</v>
      </c>
      <c r="Q795">
        <v>90</v>
      </c>
      <c r="R795" t="s">
        <v>9</v>
      </c>
      <c r="S795" t="s">
        <v>10</v>
      </c>
      <c r="T795">
        <v>2024</v>
      </c>
      <c r="U795">
        <v>12</v>
      </c>
      <c r="V795" t="s">
        <v>3872</v>
      </c>
      <c r="W795" t="s">
        <v>40</v>
      </c>
      <c r="X795" t="s">
        <v>19</v>
      </c>
      <c r="Y795">
        <v>9.09</v>
      </c>
    </row>
    <row r="796" spans="1:25" x14ac:dyDescent="0.25">
      <c r="A796" t="s">
        <v>1536</v>
      </c>
      <c r="B796" s="19">
        <v>45678</v>
      </c>
      <c r="C796" t="s">
        <v>985</v>
      </c>
      <c r="D796" t="s">
        <v>986</v>
      </c>
      <c r="E796" t="s">
        <v>16</v>
      </c>
      <c r="F796">
        <v>42</v>
      </c>
      <c r="G796" t="s">
        <v>280</v>
      </c>
      <c r="H796" t="s">
        <v>270</v>
      </c>
      <c r="I796" t="s">
        <v>264</v>
      </c>
      <c r="J796" t="s">
        <v>265</v>
      </c>
      <c r="K796" t="s">
        <v>46</v>
      </c>
      <c r="L796">
        <v>1</v>
      </c>
      <c r="M796">
        <v>800</v>
      </c>
      <c r="N796">
        <v>0</v>
      </c>
      <c r="O796">
        <v>800</v>
      </c>
      <c r="P796">
        <v>500</v>
      </c>
      <c r="Q796">
        <v>300</v>
      </c>
      <c r="R796" t="s">
        <v>9</v>
      </c>
      <c r="S796" t="s">
        <v>10</v>
      </c>
      <c r="T796">
        <v>2025</v>
      </c>
      <c r="U796">
        <v>1</v>
      </c>
      <c r="V796" t="s">
        <v>3875</v>
      </c>
      <c r="W796" t="s">
        <v>18</v>
      </c>
      <c r="X796" t="s">
        <v>19</v>
      </c>
      <c r="Y796">
        <v>37.5</v>
      </c>
    </row>
    <row r="797" spans="1:25" x14ac:dyDescent="0.25">
      <c r="A797" t="s">
        <v>1537</v>
      </c>
      <c r="B797" s="19">
        <v>45332</v>
      </c>
      <c r="C797" t="s">
        <v>278</v>
      </c>
      <c r="D797" t="s">
        <v>279</v>
      </c>
      <c r="E797" t="s">
        <v>3</v>
      </c>
      <c r="F797">
        <v>51</v>
      </c>
      <c r="G797" t="s">
        <v>280</v>
      </c>
      <c r="H797" t="s">
        <v>270</v>
      </c>
      <c r="I797" t="s">
        <v>143</v>
      </c>
      <c r="J797" t="s">
        <v>144</v>
      </c>
      <c r="K797" t="s">
        <v>76</v>
      </c>
      <c r="L797">
        <v>3</v>
      </c>
      <c r="M797">
        <v>700</v>
      </c>
      <c r="N797">
        <v>0.1</v>
      </c>
      <c r="O797">
        <v>1890</v>
      </c>
      <c r="P797">
        <v>1710</v>
      </c>
      <c r="Q797">
        <v>180</v>
      </c>
      <c r="R797" t="s">
        <v>9</v>
      </c>
      <c r="S797" t="s">
        <v>10</v>
      </c>
      <c r="T797">
        <v>2024</v>
      </c>
      <c r="U797">
        <v>2</v>
      </c>
      <c r="V797" t="s">
        <v>3869</v>
      </c>
      <c r="W797" t="s">
        <v>18</v>
      </c>
      <c r="X797" t="s">
        <v>12</v>
      </c>
      <c r="Y797">
        <v>9.52</v>
      </c>
    </row>
    <row r="798" spans="1:25" x14ac:dyDescent="0.25">
      <c r="A798" t="s">
        <v>118</v>
      </c>
      <c r="B798" s="19">
        <v>45847</v>
      </c>
      <c r="C798" t="s">
        <v>79</v>
      </c>
      <c r="D798" t="s">
        <v>80</v>
      </c>
      <c r="E798" t="s">
        <v>16</v>
      </c>
      <c r="F798">
        <v>35</v>
      </c>
      <c r="G798" t="s">
        <v>4</v>
      </c>
      <c r="H798" t="s">
        <v>5</v>
      </c>
      <c r="I798" t="s">
        <v>109</v>
      </c>
      <c r="J798" t="s">
        <v>110</v>
      </c>
      <c r="K798" t="s">
        <v>8</v>
      </c>
      <c r="L798">
        <v>2</v>
      </c>
      <c r="M798">
        <v>4000</v>
      </c>
      <c r="N798">
        <v>0.2</v>
      </c>
      <c r="O798">
        <v>6400</v>
      </c>
      <c r="P798">
        <v>5800</v>
      </c>
      <c r="Q798">
        <v>600</v>
      </c>
      <c r="R798" t="s">
        <v>17</v>
      </c>
      <c r="S798" t="s">
        <v>10</v>
      </c>
      <c r="T798">
        <v>2025</v>
      </c>
      <c r="U798">
        <v>7</v>
      </c>
      <c r="V798" t="s">
        <v>3866</v>
      </c>
      <c r="W798" t="s">
        <v>33</v>
      </c>
      <c r="X798" t="s">
        <v>12</v>
      </c>
      <c r="Y798">
        <v>9.3800000000000008</v>
      </c>
    </row>
    <row r="799" spans="1:25" x14ac:dyDescent="0.25">
      <c r="A799" t="s">
        <v>1538</v>
      </c>
      <c r="B799" s="19">
        <v>45848</v>
      </c>
      <c r="C799" t="s">
        <v>1460</v>
      </c>
      <c r="D799" t="s">
        <v>1461</v>
      </c>
      <c r="E799" t="s">
        <v>16</v>
      </c>
      <c r="F799">
        <v>22</v>
      </c>
      <c r="G799" t="s">
        <v>275</v>
      </c>
      <c r="H799" t="s">
        <v>276</v>
      </c>
      <c r="I799" t="s">
        <v>264</v>
      </c>
      <c r="J799" t="s">
        <v>265</v>
      </c>
      <c r="K799" t="s">
        <v>46</v>
      </c>
      <c r="L799">
        <v>1</v>
      </c>
      <c r="M799">
        <v>800</v>
      </c>
      <c r="N799">
        <v>0.05</v>
      </c>
      <c r="O799">
        <v>760</v>
      </c>
      <c r="P799">
        <v>500</v>
      </c>
      <c r="Q799">
        <v>260</v>
      </c>
      <c r="R799" t="s">
        <v>26</v>
      </c>
      <c r="S799" t="s">
        <v>10</v>
      </c>
      <c r="T799">
        <v>2025</v>
      </c>
      <c r="U799">
        <v>7</v>
      </c>
      <c r="V799" t="s">
        <v>3866</v>
      </c>
      <c r="W799" t="s">
        <v>33</v>
      </c>
      <c r="X799" t="s">
        <v>12</v>
      </c>
      <c r="Y799">
        <v>34.21</v>
      </c>
    </row>
    <row r="800" spans="1:25" x14ac:dyDescent="0.25">
      <c r="A800" t="s">
        <v>1539</v>
      </c>
      <c r="B800" s="19">
        <v>45905</v>
      </c>
      <c r="C800" t="s">
        <v>1540</v>
      </c>
      <c r="D800" t="s">
        <v>1491</v>
      </c>
      <c r="E800" t="s">
        <v>16</v>
      </c>
      <c r="F800">
        <v>34</v>
      </c>
      <c r="G800" t="s">
        <v>280</v>
      </c>
      <c r="H800" t="s">
        <v>270</v>
      </c>
      <c r="I800" t="s">
        <v>127</v>
      </c>
      <c r="J800" t="s">
        <v>128</v>
      </c>
      <c r="K800" t="s">
        <v>58</v>
      </c>
      <c r="L800">
        <v>2</v>
      </c>
      <c r="M800">
        <v>3000</v>
      </c>
      <c r="N800">
        <v>0.05</v>
      </c>
      <c r="O800">
        <v>5700</v>
      </c>
      <c r="P800">
        <v>4200</v>
      </c>
      <c r="Q800">
        <v>1500</v>
      </c>
      <c r="R800" t="s">
        <v>26</v>
      </c>
      <c r="S800" t="s">
        <v>10</v>
      </c>
      <c r="T800">
        <v>2025</v>
      </c>
      <c r="U800">
        <v>9</v>
      </c>
      <c r="V800" t="s">
        <v>3873</v>
      </c>
      <c r="W800" t="s">
        <v>33</v>
      </c>
      <c r="X800" t="s">
        <v>19</v>
      </c>
      <c r="Y800">
        <v>26.32</v>
      </c>
    </row>
    <row r="801" spans="1:25" x14ac:dyDescent="0.25">
      <c r="A801" t="s">
        <v>1541</v>
      </c>
      <c r="B801" s="19">
        <v>45752</v>
      </c>
      <c r="C801" t="s">
        <v>412</v>
      </c>
      <c r="D801" t="s">
        <v>335</v>
      </c>
      <c r="E801" t="s">
        <v>16</v>
      </c>
      <c r="F801">
        <v>58</v>
      </c>
      <c r="G801" t="s">
        <v>317</v>
      </c>
      <c r="H801" t="s">
        <v>5</v>
      </c>
      <c r="I801" t="s">
        <v>344</v>
      </c>
      <c r="J801" t="s">
        <v>345</v>
      </c>
      <c r="K801" t="s">
        <v>39</v>
      </c>
      <c r="L801">
        <v>2</v>
      </c>
      <c r="M801">
        <v>2200</v>
      </c>
      <c r="N801">
        <v>0.1</v>
      </c>
      <c r="O801">
        <v>3960</v>
      </c>
      <c r="P801">
        <v>2800</v>
      </c>
      <c r="Q801">
        <v>1160</v>
      </c>
      <c r="R801" t="s">
        <v>77</v>
      </c>
      <c r="S801" t="s">
        <v>10</v>
      </c>
      <c r="T801">
        <v>2025</v>
      </c>
      <c r="U801">
        <v>4</v>
      </c>
      <c r="V801" t="s">
        <v>3871</v>
      </c>
      <c r="W801" t="s">
        <v>11</v>
      </c>
      <c r="X801" t="s">
        <v>27</v>
      </c>
      <c r="Y801">
        <v>29.29</v>
      </c>
    </row>
    <row r="802" spans="1:25" x14ac:dyDescent="0.25">
      <c r="A802" t="s">
        <v>1542</v>
      </c>
      <c r="B802" s="19">
        <v>45756</v>
      </c>
      <c r="C802" t="s">
        <v>1067</v>
      </c>
      <c r="D802" t="s">
        <v>431</v>
      </c>
      <c r="E802" t="s">
        <v>3</v>
      </c>
      <c r="F802">
        <v>38</v>
      </c>
      <c r="G802" t="s">
        <v>407</v>
      </c>
      <c r="H802" t="s">
        <v>285</v>
      </c>
      <c r="I802" t="s">
        <v>23</v>
      </c>
      <c r="J802" t="s">
        <v>24</v>
      </c>
      <c r="K802" t="s">
        <v>25</v>
      </c>
      <c r="L802">
        <v>1</v>
      </c>
      <c r="M802">
        <v>55000</v>
      </c>
      <c r="N802">
        <v>0</v>
      </c>
      <c r="O802">
        <v>55000</v>
      </c>
      <c r="P802">
        <v>40000</v>
      </c>
      <c r="Q802">
        <v>15000</v>
      </c>
      <c r="R802" t="s">
        <v>9</v>
      </c>
      <c r="S802" t="s">
        <v>10</v>
      </c>
      <c r="T802">
        <v>2025</v>
      </c>
      <c r="U802">
        <v>4</v>
      </c>
      <c r="V802" t="s">
        <v>3871</v>
      </c>
      <c r="W802" t="s">
        <v>11</v>
      </c>
      <c r="X802" t="s">
        <v>27</v>
      </c>
      <c r="Y802">
        <v>27.27</v>
      </c>
    </row>
    <row r="803" spans="1:25" x14ac:dyDescent="0.25">
      <c r="A803" t="s">
        <v>1543</v>
      </c>
      <c r="B803" s="19">
        <v>45481</v>
      </c>
      <c r="C803" t="s">
        <v>1544</v>
      </c>
      <c r="D803" t="s">
        <v>1225</v>
      </c>
      <c r="E803" t="s">
        <v>3</v>
      </c>
      <c r="F803">
        <v>55</v>
      </c>
      <c r="G803" t="s">
        <v>339</v>
      </c>
      <c r="H803" t="s">
        <v>285</v>
      </c>
      <c r="I803" t="s">
        <v>23</v>
      </c>
      <c r="J803" t="s">
        <v>24</v>
      </c>
      <c r="K803" t="s">
        <v>25</v>
      </c>
      <c r="L803">
        <v>1</v>
      </c>
      <c r="M803">
        <v>55000</v>
      </c>
      <c r="N803">
        <v>0.15</v>
      </c>
      <c r="O803">
        <v>46750</v>
      </c>
      <c r="P803">
        <v>40000</v>
      </c>
      <c r="Q803">
        <v>6750</v>
      </c>
      <c r="R803" t="s">
        <v>17</v>
      </c>
      <c r="S803" t="s">
        <v>10</v>
      </c>
      <c r="T803">
        <v>2024</v>
      </c>
      <c r="U803">
        <v>7</v>
      </c>
      <c r="V803" t="s">
        <v>3866</v>
      </c>
      <c r="W803" t="s">
        <v>33</v>
      </c>
      <c r="X803" t="s">
        <v>12</v>
      </c>
      <c r="Y803">
        <v>14.44</v>
      </c>
    </row>
    <row r="804" spans="1:25" x14ac:dyDescent="0.25">
      <c r="A804" t="s">
        <v>1545</v>
      </c>
      <c r="B804" s="19">
        <v>45927</v>
      </c>
      <c r="C804" t="s">
        <v>1140</v>
      </c>
      <c r="D804" t="s">
        <v>868</v>
      </c>
      <c r="E804" t="s">
        <v>16</v>
      </c>
      <c r="F804">
        <v>32</v>
      </c>
      <c r="G804" t="s">
        <v>290</v>
      </c>
      <c r="H804" t="s">
        <v>276</v>
      </c>
      <c r="I804" t="s">
        <v>89</v>
      </c>
      <c r="J804" t="s">
        <v>90</v>
      </c>
      <c r="K804" t="s">
        <v>91</v>
      </c>
      <c r="L804">
        <v>3</v>
      </c>
      <c r="M804">
        <v>35000</v>
      </c>
      <c r="N804">
        <v>0.15</v>
      </c>
      <c r="O804">
        <v>89250</v>
      </c>
      <c r="P804">
        <v>81000</v>
      </c>
      <c r="Q804">
        <v>8250</v>
      </c>
      <c r="R804" t="s">
        <v>26</v>
      </c>
      <c r="S804" t="s">
        <v>10</v>
      </c>
      <c r="T804">
        <v>2025</v>
      </c>
      <c r="U804">
        <v>9</v>
      </c>
      <c r="V804" t="s">
        <v>3873</v>
      </c>
      <c r="W804" t="s">
        <v>33</v>
      </c>
      <c r="X804" t="s">
        <v>27</v>
      </c>
      <c r="Y804">
        <v>9.24</v>
      </c>
    </row>
    <row r="805" spans="1:25" x14ac:dyDescent="0.25">
      <c r="A805" t="s">
        <v>119</v>
      </c>
      <c r="B805" s="19">
        <v>45843</v>
      </c>
      <c r="C805" t="s">
        <v>63</v>
      </c>
      <c r="D805" t="s">
        <v>64</v>
      </c>
      <c r="E805" t="s">
        <v>3</v>
      </c>
      <c r="F805">
        <v>27</v>
      </c>
      <c r="G805" t="s">
        <v>4</v>
      </c>
      <c r="H805" t="s">
        <v>5</v>
      </c>
      <c r="I805" t="s">
        <v>95</v>
      </c>
      <c r="J805" t="s">
        <v>96</v>
      </c>
      <c r="K805" t="s">
        <v>46</v>
      </c>
      <c r="L805">
        <v>3</v>
      </c>
      <c r="M805">
        <v>600</v>
      </c>
      <c r="N805">
        <v>0.15</v>
      </c>
      <c r="O805">
        <v>1530</v>
      </c>
      <c r="P805">
        <v>1140</v>
      </c>
      <c r="Q805">
        <v>390</v>
      </c>
      <c r="R805" t="s">
        <v>26</v>
      </c>
      <c r="S805" t="s">
        <v>10</v>
      </c>
      <c r="T805">
        <v>2025</v>
      </c>
      <c r="U805">
        <v>7</v>
      </c>
      <c r="V805" t="s">
        <v>3866</v>
      </c>
      <c r="W805" t="s">
        <v>33</v>
      </c>
      <c r="X805" t="s">
        <v>19</v>
      </c>
      <c r="Y805">
        <v>25.49</v>
      </c>
    </row>
    <row r="806" spans="1:25" x14ac:dyDescent="0.25">
      <c r="A806" t="s">
        <v>1546</v>
      </c>
      <c r="B806" s="19">
        <v>45856</v>
      </c>
      <c r="C806" t="s">
        <v>1047</v>
      </c>
      <c r="D806" t="s">
        <v>1029</v>
      </c>
      <c r="E806" t="s">
        <v>16</v>
      </c>
      <c r="F806">
        <v>52</v>
      </c>
      <c r="G806" t="s">
        <v>275</v>
      </c>
      <c r="H806" t="s">
        <v>276</v>
      </c>
      <c r="I806" t="s">
        <v>176</v>
      </c>
      <c r="J806" t="s">
        <v>177</v>
      </c>
      <c r="K806" t="s">
        <v>25</v>
      </c>
      <c r="L806">
        <v>2</v>
      </c>
      <c r="M806">
        <v>22000</v>
      </c>
      <c r="N806">
        <v>0.1</v>
      </c>
      <c r="O806">
        <v>39600</v>
      </c>
      <c r="P806">
        <v>33000</v>
      </c>
      <c r="Q806">
        <v>6600</v>
      </c>
      <c r="R806" t="s">
        <v>17</v>
      </c>
      <c r="S806" t="s">
        <v>10</v>
      </c>
      <c r="T806">
        <v>2025</v>
      </c>
      <c r="U806">
        <v>7</v>
      </c>
      <c r="V806" t="s">
        <v>3866</v>
      </c>
      <c r="W806" t="s">
        <v>33</v>
      </c>
      <c r="X806" t="s">
        <v>27</v>
      </c>
      <c r="Y806">
        <v>16.670000000000002</v>
      </c>
    </row>
    <row r="807" spans="1:25" x14ac:dyDescent="0.25">
      <c r="A807" t="s">
        <v>1547</v>
      </c>
      <c r="B807" s="19">
        <v>45948</v>
      </c>
      <c r="C807" t="s">
        <v>1548</v>
      </c>
      <c r="D807" t="s">
        <v>335</v>
      </c>
      <c r="E807" t="s">
        <v>3</v>
      </c>
      <c r="F807">
        <v>55</v>
      </c>
      <c r="G807" t="s">
        <v>312</v>
      </c>
      <c r="H807" t="s">
        <v>276</v>
      </c>
      <c r="I807" t="s">
        <v>68</v>
      </c>
      <c r="J807" t="s">
        <v>69</v>
      </c>
      <c r="K807" t="s">
        <v>39</v>
      </c>
      <c r="L807">
        <v>4</v>
      </c>
      <c r="M807">
        <v>3500</v>
      </c>
      <c r="N807">
        <v>0</v>
      </c>
      <c r="O807">
        <v>14000</v>
      </c>
      <c r="P807">
        <v>9200</v>
      </c>
      <c r="Q807">
        <v>4800</v>
      </c>
      <c r="R807" t="s">
        <v>26</v>
      </c>
      <c r="S807" t="s">
        <v>10</v>
      </c>
      <c r="T807">
        <v>2025</v>
      </c>
      <c r="U807">
        <v>10</v>
      </c>
      <c r="V807" t="s">
        <v>3870</v>
      </c>
      <c r="W807" t="s">
        <v>40</v>
      </c>
      <c r="X807" t="s">
        <v>19</v>
      </c>
      <c r="Y807">
        <v>34.29</v>
      </c>
    </row>
    <row r="808" spans="1:25" x14ac:dyDescent="0.25">
      <c r="A808" t="s">
        <v>1549</v>
      </c>
      <c r="B808" s="19">
        <v>45360</v>
      </c>
      <c r="C808" t="s">
        <v>197</v>
      </c>
      <c r="D808" t="s">
        <v>198</v>
      </c>
      <c r="E808" t="s">
        <v>3</v>
      </c>
      <c r="F808">
        <v>56</v>
      </c>
      <c r="G808" t="s">
        <v>4</v>
      </c>
      <c r="H808" t="s">
        <v>5</v>
      </c>
      <c r="I808" t="s">
        <v>102</v>
      </c>
      <c r="J808" t="s">
        <v>103</v>
      </c>
      <c r="K808" t="s">
        <v>25</v>
      </c>
      <c r="L808">
        <v>2</v>
      </c>
      <c r="M808">
        <v>28000</v>
      </c>
      <c r="N808">
        <v>0.25</v>
      </c>
      <c r="O808">
        <v>42000</v>
      </c>
      <c r="P808">
        <v>42000</v>
      </c>
      <c r="Q808">
        <v>0</v>
      </c>
      <c r="R808" t="s">
        <v>77</v>
      </c>
      <c r="S808" t="s">
        <v>10</v>
      </c>
      <c r="T808">
        <v>2024</v>
      </c>
      <c r="U808">
        <v>3</v>
      </c>
      <c r="V808" t="s">
        <v>3864</v>
      </c>
      <c r="W808" t="s">
        <v>18</v>
      </c>
      <c r="X808" t="s">
        <v>12</v>
      </c>
      <c r="Y808">
        <v>0</v>
      </c>
    </row>
    <row r="809" spans="1:25" x14ac:dyDescent="0.25">
      <c r="A809" t="s">
        <v>1550</v>
      </c>
      <c r="B809" s="19">
        <v>45324</v>
      </c>
      <c r="C809" t="s">
        <v>605</v>
      </c>
      <c r="D809" t="s">
        <v>606</v>
      </c>
      <c r="E809" t="s">
        <v>3</v>
      </c>
      <c r="F809">
        <v>36</v>
      </c>
      <c r="G809" t="s">
        <v>284</v>
      </c>
      <c r="H809" t="s">
        <v>285</v>
      </c>
      <c r="I809" t="s">
        <v>186</v>
      </c>
      <c r="J809" t="s">
        <v>187</v>
      </c>
      <c r="K809" t="s">
        <v>91</v>
      </c>
      <c r="L809">
        <v>2</v>
      </c>
      <c r="M809">
        <v>12000</v>
      </c>
      <c r="N809">
        <v>0</v>
      </c>
      <c r="O809">
        <v>24000</v>
      </c>
      <c r="P809">
        <v>18000</v>
      </c>
      <c r="Q809">
        <v>6000</v>
      </c>
      <c r="R809" t="s">
        <v>26</v>
      </c>
      <c r="S809" t="s">
        <v>10</v>
      </c>
      <c r="T809">
        <v>2024</v>
      </c>
      <c r="U809">
        <v>2</v>
      </c>
      <c r="V809" t="s">
        <v>3869</v>
      </c>
      <c r="W809" t="s">
        <v>18</v>
      </c>
      <c r="X809" t="s">
        <v>12</v>
      </c>
      <c r="Y809">
        <v>25</v>
      </c>
    </row>
    <row r="810" spans="1:25" x14ac:dyDescent="0.25">
      <c r="A810" t="s">
        <v>1551</v>
      </c>
      <c r="B810" s="19">
        <v>45324</v>
      </c>
      <c r="C810" t="s">
        <v>861</v>
      </c>
      <c r="D810" t="s">
        <v>862</v>
      </c>
      <c r="E810" t="s">
        <v>3</v>
      </c>
      <c r="F810">
        <v>53</v>
      </c>
      <c r="G810" t="s">
        <v>317</v>
      </c>
      <c r="H810" t="s">
        <v>5</v>
      </c>
      <c r="I810" t="s">
        <v>81</v>
      </c>
      <c r="J810" t="s">
        <v>82</v>
      </c>
      <c r="K810" t="s">
        <v>58</v>
      </c>
      <c r="L810">
        <v>1</v>
      </c>
      <c r="M810">
        <v>3500</v>
      </c>
      <c r="N810">
        <v>0.2</v>
      </c>
      <c r="O810">
        <v>2800</v>
      </c>
      <c r="P810">
        <v>2500</v>
      </c>
      <c r="Q810">
        <v>300</v>
      </c>
      <c r="R810" t="s">
        <v>17</v>
      </c>
      <c r="S810" t="s">
        <v>10</v>
      </c>
      <c r="T810">
        <v>2024</v>
      </c>
      <c r="U810">
        <v>2</v>
      </c>
      <c r="V810" t="s">
        <v>3869</v>
      </c>
      <c r="W810" t="s">
        <v>18</v>
      </c>
      <c r="X810" t="s">
        <v>12</v>
      </c>
      <c r="Y810">
        <v>10.71</v>
      </c>
    </row>
    <row r="811" spans="1:25" x14ac:dyDescent="0.25">
      <c r="A811" t="s">
        <v>1552</v>
      </c>
      <c r="B811" s="19">
        <v>45793</v>
      </c>
      <c r="C811" t="s">
        <v>293</v>
      </c>
      <c r="D811" t="s">
        <v>294</v>
      </c>
      <c r="E811" t="s">
        <v>3</v>
      </c>
      <c r="F811">
        <v>33</v>
      </c>
      <c r="G811" t="s">
        <v>295</v>
      </c>
      <c r="H811" t="s">
        <v>270</v>
      </c>
      <c r="I811" t="s">
        <v>105</v>
      </c>
      <c r="J811" t="s">
        <v>106</v>
      </c>
      <c r="K811" t="s">
        <v>76</v>
      </c>
      <c r="L811">
        <v>4</v>
      </c>
      <c r="M811">
        <v>450</v>
      </c>
      <c r="N811">
        <v>0.15</v>
      </c>
      <c r="O811">
        <v>1530</v>
      </c>
      <c r="P811">
        <v>1320</v>
      </c>
      <c r="Q811">
        <v>210</v>
      </c>
      <c r="R811" t="s">
        <v>17</v>
      </c>
      <c r="S811" t="s">
        <v>10</v>
      </c>
      <c r="T811">
        <v>2025</v>
      </c>
      <c r="U811">
        <v>5</v>
      </c>
      <c r="V811" t="s">
        <v>3865</v>
      </c>
      <c r="W811" t="s">
        <v>11</v>
      </c>
      <c r="X811" t="s">
        <v>27</v>
      </c>
      <c r="Y811">
        <v>13.73</v>
      </c>
    </row>
    <row r="812" spans="1:25" x14ac:dyDescent="0.25">
      <c r="A812" t="s">
        <v>1553</v>
      </c>
      <c r="B812" s="19">
        <v>45342</v>
      </c>
      <c r="C812" t="s">
        <v>953</v>
      </c>
      <c r="D812" t="s">
        <v>501</v>
      </c>
      <c r="E812" t="s">
        <v>16</v>
      </c>
      <c r="F812">
        <v>23</v>
      </c>
      <c r="G812" t="s">
        <v>312</v>
      </c>
      <c r="H812" t="s">
        <v>276</v>
      </c>
      <c r="I812" t="s">
        <v>264</v>
      </c>
      <c r="J812" t="s">
        <v>265</v>
      </c>
      <c r="K812" t="s">
        <v>46</v>
      </c>
      <c r="L812">
        <v>1</v>
      </c>
      <c r="M812">
        <v>800</v>
      </c>
      <c r="N812">
        <v>0</v>
      </c>
      <c r="O812">
        <v>800</v>
      </c>
      <c r="P812">
        <v>500</v>
      </c>
      <c r="Q812">
        <v>300</v>
      </c>
      <c r="R812" t="s">
        <v>26</v>
      </c>
      <c r="S812" t="s">
        <v>10</v>
      </c>
      <c r="T812">
        <v>2024</v>
      </c>
      <c r="U812">
        <v>2</v>
      </c>
      <c r="V812" t="s">
        <v>3869</v>
      </c>
      <c r="W812" t="s">
        <v>18</v>
      </c>
      <c r="X812" t="s">
        <v>27</v>
      </c>
      <c r="Y812">
        <v>37.5</v>
      </c>
    </row>
    <row r="813" spans="1:25" x14ac:dyDescent="0.25">
      <c r="A813" t="s">
        <v>1554</v>
      </c>
      <c r="B813" s="19">
        <v>45305</v>
      </c>
      <c r="C813" t="s">
        <v>63</v>
      </c>
      <c r="D813" t="s">
        <v>64</v>
      </c>
      <c r="E813" t="s">
        <v>3</v>
      </c>
      <c r="F813">
        <v>27</v>
      </c>
      <c r="G813" t="s">
        <v>4</v>
      </c>
      <c r="H813" t="s">
        <v>5</v>
      </c>
      <c r="I813" t="s">
        <v>186</v>
      </c>
      <c r="J813" t="s">
        <v>187</v>
      </c>
      <c r="K813" t="s">
        <v>91</v>
      </c>
      <c r="L813">
        <v>1</v>
      </c>
      <c r="M813">
        <v>12000</v>
      </c>
      <c r="N813">
        <v>0.1</v>
      </c>
      <c r="O813">
        <v>0</v>
      </c>
      <c r="P813">
        <v>9000</v>
      </c>
      <c r="Q813">
        <v>0</v>
      </c>
      <c r="R813" t="s">
        <v>9</v>
      </c>
      <c r="S813" t="s">
        <v>291</v>
      </c>
      <c r="T813">
        <v>2024</v>
      </c>
      <c r="U813">
        <v>1</v>
      </c>
      <c r="V813" t="s">
        <v>3875</v>
      </c>
      <c r="W813" t="s">
        <v>18</v>
      </c>
      <c r="X813" t="s">
        <v>19</v>
      </c>
      <c r="Y813">
        <v>0</v>
      </c>
    </row>
    <row r="814" spans="1:25" x14ac:dyDescent="0.25">
      <c r="A814" t="s">
        <v>1555</v>
      </c>
      <c r="B814" s="19">
        <v>45373</v>
      </c>
      <c r="C814" t="s">
        <v>1409</v>
      </c>
      <c r="D814" t="s">
        <v>916</v>
      </c>
      <c r="E814" t="s">
        <v>3</v>
      </c>
      <c r="F814">
        <v>44</v>
      </c>
      <c r="G814" t="s">
        <v>263</v>
      </c>
      <c r="H814" t="s">
        <v>5</v>
      </c>
      <c r="I814" t="s">
        <v>74</v>
      </c>
      <c r="J814" t="s">
        <v>75</v>
      </c>
      <c r="K814" t="s">
        <v>76</v>
      </c>
      <c r="L814">
        <v>1</v>
      </c>
      <c r="M814">
        <v>550</v>
      </c>
      <c r="N814">
        <v>0.05</v>
      </c>
      <c r="O814">
        <v>522.5</v>
      </c>
      <c r="P814">
        <v>450</v>
      </c>
      <c r="Q814">
        <v>72.5</v>
      </c>
      <c r="R814" t="s">
        <v>77</v>
      </c>
      <c r="S814" t="s">
        <v>10</v>
      </c>
      <c r="T814">
        <v>2024</v>
      </c>
      <c r="U814">
        <v>3</v>
      </c>
      <c r="V814" t="s">
        <v>3864</v>
      </c>
      <c r="W814" t="s">
        <v>18</v>
      </c>
      <c r="X814" t="s">
        <v>19</v>
      </c>
      <c r="Y814">
        <v>13.88</v>
      </c>
    </row>
    <row r="815" spans="1:25" x14ac:dyDescent="0.25">
      <c r="A815" t="s">
        <v>1556</v>
      </c>
      <c r="B815" s="19">
        <v>45863</v>
      </c>
      <c r="C815" t="s">
        <v>867</v>
      </c>
      <c r="D815" t="s">
        <v>868</v>
      </c>
      <c r="E815" t="s">
        <v>3</v>
      </c>
      <c r="F815">
        <v>55</v>
      </c>
      <c r="G815" t="s">
        <v>275</v>
      </c>
      <c r="H815" t="s">
        <v>276</v>
      </c>
      <c r="I815" t="s">
        <v>44</v>
      </c>
      <c r="J815" t="s">
        <v>45</v>
      </c>
      <c r="K815" t="s">
        <v>46</v>
      </c>
      <c r="L815">
        <v>4</v>
      </c>
      <c r="M815">
        <v>2500</v>
      </c>
      <c r="N815">
        <v>0.1</v>
      </c>
      <c r="O815">
        <v>9000</v>
      </c>
      <c r="P815">
        <v>6000</v>
      </c>
      <c r="Q815">
        <v>3000</v>
      </c>
      <c r="R815" t="s">
        <v>77</v>
      </c>
      <c r="S815" t="s">
        <v>10</v>
      </c>
      <c r="T815">
        <v>2025</v>
      </c>
      <c r="U815">
        <v>7</v>
      </c>
      <c r="V815" t="s">
        <v>3866</v>
      </c>
      <c r="W815" t="s">
        <v>33</v>
      </c>
      <c r="X815" t="s">
        <v>12</v>
      </c>
      <c r="Y815">
        <v>33.33</v>
      </c>
    </row>
    <row r="816" spans="1:25" x14ac:dyDescent="0.25">
      <c r="A816" t="s">
        <v>1557</v>
      </c>
      <c r="B816" s="19">
        <v>45351</v>
      </c>
      <c r="C816" t="s">
        <v>792</v>
      </c>
      <c r="D816" t="s">
        <v>793</v>
      </c>
      <c r="E816" t="s">
        <v>3</v>
      </c>
      <c r="F816">
        <v>40</v>
      </c>
      <c r="G816" t="s">
        <v>275</v>
      </c>
      <c r="H816" t="s">
        <v>276</v>
      </c>
      <c r="I816" t="s">
        <v>56</v>
      </c>
      <c r="J816" t="s">
        <v>57</v>
      </c>
      <c r="K816" t="s">
        <v>58</v>
      </c>
      <c r="L816">
        <v>1</v>
      </c>
      <c r="M816">
        <v>1200</v>
      </c>
      <c r="N816">
        <v>0.05</v>
      </c>
      <c r="O816">
        <v>1140</v>
      </c>
      <c r="P816">
        <v>800</v>
      </c>
      <c r="Q816">
        <v>340</v>
      </c>
      <c r="R816" t="s">
        <v>26</v>
      </c>
      <c r="S816" t="s">
        <v>10</v>
      </c>
      <c r="T816">
        <v>2024</v>
      </c>
      <c r="U816">
        <v>2</v>
      </c>
      <c r="V816" t="s">
        <v>3869</v>
      </c>
      <c r="W816" t="s">
        <v>18</v>
      </c>
      <c r="X816" t="s">
        <v>19</v>
      </c>
      <c r="Y816">
        <v>29.82</v>
      </c>
    </row>
    <row r="817" spans="1:25" x14ac:dyDescent="0.25">
      <c r="A817" t="s">
        <v>1558</v>
      </c>
      <c r="B817" s="19">
        <v>45364</v>
      </c>
      <c r="C817" t="s">
        <v>331</v>
      </c>
      <c r="D817" t="s">
        <v>332</v>
      </c>
      <c r="E817" t="s">
        <v>3</v>
      </c>
      <c r="F817">
        <v>44</v>
      </c>
      <c r="G817" t="s">
        <v>284</v>
      </c>
      <c r="H817" t="s">
        <v>285</v>
      </c>
      <c r="I817" t="s">
        <v>344</v>
      </c>
      <c r="J817" t="s">
        <v>345</v>
      </c>
      <c r="K817" t="s">
        <v>39</v>
      </c>
      <c r="L817">
        <v>1</v>
      </c>
      <c r="M817">
        <v>2200</v>
      </c>
      <c r="N817">
        <v>0.05</v>
      </c>
      <c r="O817">
        <v>2090</v>
      </c>
      <c r="P817">
        <v>1400</v>
      </c>
      <c r="Q817">
        <v>690</v>
      </c>
      <c r="R817" t="s">
        <v>26</v>
      </c>
      <c r="S817" t="s">
        <v>10</v>
      </c>
      <c r="T817">
        <v>2024</v>
      </c>
      <c r="U817">
        <v>3</v>
      </c>
      <c r="V817" t="s">
        <v>3864</v>
      </c>
      <c r="W817" t="s">
        <v>18</v>
      </c>
      <c r="X817" t="s">
        <v>12</v>
      </c>
      <c r="Y817">
        <v>33.01</v>
      </c>
    </row>
    <row r="818" spans="1:25" x14ac:dyDescent="0.25">
      <c r="A818" t="s">
        <v>1559</v>
      </c>
      <c r="B818" s="19">
        <v>45823</v>
      </c>
      <c r="C818" t="s">
        <v>267</v>
      </c>
      <c r="D818" t="s">
        <v>268</v>
      </c>
      <c r="E818" t="s">
        <v>16</v>
      </c>
      <c r="F818">
        <v>32</v>
      </c>
      <c r="G818" t="s">
        <v>269</v>
      </c>
      <c r="H818" t="s">
        <v>270</v>
      </c>
      <c r="I818" t="s">
        <v>31</v>
      </c>
      <c r="J818" t="s">
        <v>32</v>
      </c>
      <c r="K818" t="s">
        <v>25</v>
      </c>
      <c r="L818">
        <v>1</v>
      </c>
      <c r="M818">
        <v>5000</v>
      </c>
      <c r="N818">
        <v>0.1</v>
      </c>
      <c r="O818">
        <v>4500</v>
      </c>
      <c r="P818">
        <v>3500</v>
      </c>
      <c r="Q818">
        <v>1000</v>
      </c>
      <c r="R818" t="s">
        <v>26</v>
      </c>
      <c r="S818" t="s">
        <v>10</v>
      </c>
      <c r="T818">
        <v>2025</v>
      </c>
      <c r="U818">
        <v>6</v>
      </c>
      <c r="V818" t="s">
        <v>3868</v>
      </c>
      <c r="W818" t="s">
        <v>11</v>
      </c>
      <c r="X818" t="s">
        <v>27</v>
      </c>
      <c r="Y818">
        <v>22.22</v>
      </c>
    </row>
    <row r="819" spans="1:25" x14ac:dyDescent="0.25">
      <c r="A819" t="s">
        <v>1560</v>
      </c>
      <c r="B819" s="19">
        <v>45686</v>
      </c>
      <c r="C819" t="s">
        <v>850</v>
      </c>
      <c r="D819" t="s">
        <v>851</v>
      </c>
      <c r="E819" t="s">
        <v>16</v>
      </c>
      <c r="F819">
        <v>39</v>
      </c>
      <c r="G819" t="s">
        <v>295</v>
      </c>
      <c r="H819" t="s">
        <v>270</v>
      </c>
      <c r="I819" t="s">
        <v>186</v>
      </c>
      <c r="J819" t="s">
        <v>187</v>
      </c>
      <c r="K819" t="s">
        <v>91</v>
      </c>
      <c r="L819">
        <v>2</v>
      </c>
      <c r="M819">
        <v>12000</v>
      </c>
      <c r="N819">
        <v>0</v>
      </c>
      <c r="O819">
        <v>24000</v>
      </c>
      <c r="P819">
        <v>18000</v>
      </c>
      <c r="Q819">
        <v>6000</v>
      </c>
      <c r="R819" t="s">
        <v>26</v>
      </c>
      <c r="S819" t="s">
        <v>10</v>
      </c>
      <c r="T819">
        <v>2025</v>
      </c>
      <c r="U819">
        <v>1</v>
      </c>
      <c r="V819" t="s">
        <v>3875</v>
      </c>
      <c r="W819" t="s">
        <v>18</v>
      </c>
      <c r="X819" t="s">
        <v>19</v>
      </c>
      <c r="Y819">
        <v>25</v>
      </c>
    </row>
    <row r="820" spans="1:25" x14ac:dyDescent="0.25">
      <c r="A820" t="s">
        <v>120</v>
      </c>
      <c r="B820" s="19">
        <v>45875</v>
      </c>
      <c r="C820" t="s">
        <v>63</v>
      </c>
      <c r="D820" t="s">
        <v>64</v>
      </c>
      <c r="E820" t="s">
        <v>3</v>
      </c>
      <c r="F820">
        <v>27</v>
      </c>
      <c r="G820" t="s">
        <v>4</v>
      </c>
      <c r="H820" t="s">
        <v>5</v>
      </c>
      <c r="I820" t="s">
        <v>51</v>
      </c>
      <c r="J820" t="s">
        <v>52</v>
      </c>
      <c r="K820" t="s">
        <v>8</v>
      </c>
      <c r="L820">
        <v>2</v>
      </c>
      <c r="M820">
        <v>4500</v>
      </c>
      <c r="N820">
        <v>0</v>
      </c>
      <c r="O820">
        <v>9000</v>
      </c>
      <c r="P820">
        <v>6400</v>
      </c>
      <c r="Q820">
        <v>2600</v>
      </c>
      <c r="R820" t="s">
        <v>77</v>
      </c>
      <c r="S820" t="s">
        <v>10</v>
      </c>
      <c r="T820">
        <v>2025</v>
      </c>
      <c r="U820">
        <v>8</v>
      </c>
      <c r="V820" t="s">
        <v>3867</v>
      </c>
      <c r="W820" t="s">
        <v>33</v>
      </c>
      <c r="X820" t="s">
        <v>19</v>
      </c>
      <c r="Y820">
        <v>28.89</v>
      </c>
    </row>
    <row r="821" spans="1:25" x14ac:dyDescent="0.25">
      <c r="A821" t="s">
        <v>1561</v>
      </c>
      <c r="B821" s="19">
        <v>45863</v>
      </c>
      <c r="C821" t="s">
        <v>1562</v>
      </c>
      <c r="D821" t="s">
        <v>642</v>
      </c>
      <c r="E821" t="s">
        <v>3</v>
      </c>
      <c r="F821">
        <v>30</v>
      </c>
      <c r="G821" t="s">
        <v>263</v>
      </c>
      <c r="H821" t="s">
        <v>5</v>
      </c>
      <c r="I821" t="s">
        <v>44</v>
      </c>
      <c r="J821" t="s">
        <v>45</v>
      </c>
      <c r="K821" t="s">
        <v>46</v>
      </c>
      <c r="L821">
        <v>3</v>
      </c>
      <c r="M821">
        <v>2500</v>
      </c>
      <c r="N821">
        <v>0.05</v>
      </c>
      <c r="O821">
        <v>7125</v>
      </c>
      <c r="P821">
        <v>4500</v>
      </c>
      <c r="Q821">
        <v>2625</v>
      </c>
      <c r="R821" t="s">
        <v>9</v>
      </c>
      <c r="S821" t="s">
        <v>10</v>
      </c>
      <c r="T821">
        <v>2025</v>
      </c>
      <c r="U821">
        <v>7</v>
      </c>
      <c r="V821" t="s">
        <v>3866</v>
      </c>
      <c r="W821" t="s">
        <v>33</v>
      </c>
      <c r="X821" t="s">
        <v>19</v>
      </c>
      <c r="Y821">
        <v>36.840000000000003</v>
      </c>
    </row>
    <row r="822" spans="1:25" x14ac:dyDescent="0.25">
      <c r="A822" t="s">
        <v>1563</v>
      </c>
      <c r="B822" s="19">
        <v>45882</v>
      </c>
      <c r="C822" t="s">
        <v>912</v>
      </c>
      <c r="D822" t="s">
        <v>913</v>
      </c>
      <c r="E822" t="s">
        <v>3</v>
      </c>
      <c r="F822">
        <v>37</v>
      </c>
      <c r="G822" t="s">
        <v>339</v>
      </c>
      <c r="H822" t="s">
        <v>285</v>
      </c>
      <c r="I822" t="s">
        <v>264</v>
      </c>
      <c r="J822" t="s">
        <v>265</v>
      </c>
      <c r="K822" t="s">
        <v>46</v>
      </c>
      <c r="L822">
        <v>1</v>
      </c>
      <c r="M822">
        <v>800</v>
      </c>
      <c r="N822">
        <v>0.05</v>
      </c>
      <c r="O822">
        <v>760</v>
      </c>
      <c r="P822">
        <v>500</v>
      </c>
      <c r="Q822">
        <v>260</v>
      </c>
      <c r="R822" t="s">
        <v>9</v>
      </c>
      <c r="S822" t="s">
        <v>10</v>
      </c>
      <c r="T822">
        <v>2025</v>
      </c>
      <c r="U822">
        <v>8</v>
      </c>
      <c r="V822" t="s">
        <v>3867</v>
      </c>
      <c r="W822" t="s">
        <v>33</v>
      </c>
      <c r="X822" t="s">
        <v>27</v>
      </c>
      <c r="Y822">
        <v>34.21</v>
      </c>
    </row>
    <row r="823" spans="1:25" x14ac:dyDescent="0.25">
      <c r="A823" t="s">
        <v>121</v>
      </c>
      <c r="B823" s="19">
        <v>45729</v>
      </c>
      <c r="C823" t="s">
        <v>72</v>
      </c>
      <c r="D823" t="s">
        <v>73</v>
      </c>
      <c r="E823" t="s">
        <v>16</v>
      </c>
      <c r="F823">
        <v>45</v>
      </c>
      <c r="G823" t="s">
        <v>4</v>
      </c>
      <c r="H823" t="s">
        <v>5</v>
      </c>
      <c r="I823" t="s">
        <v>31</v>
      </c>
      <c r="J823" t="s">
        <v>32</v>
      </c>
      <c r="K823" t="s">
        <v>25</v>
      </c>
      <c r="L823">
        <v>2</v>
      </c>
      <c r="M823">
        <v>5000</v>
      </c>
      <c r="N823">
        <v>0.05</v>
      </c>
      <c r="O823">
        <v>9500</v>
      </c>
      <c r="P823">
        <v>7000</v>
      </c>
      <c r="Q823">
        <v>2500</v>
      </c>
      <c r="R823" t="s">
        <v>26</v>
      </c>
      <c r="S823" t="s">
        <v>10</v>
      </c>
      <c r="T823">
        <v>2025</v>
      </c>
      <c r="U823">
        <v>3</v>
      </c>
      <c r="V823" t="s">
        <v>3864</v>
      </c>
      <c r="W823" t="s">
        <v>18</v>
      </c>
      <c r="X823" t="s">
        <v>27</v>
      </c>
      <c r="Y823">
        <v>26.32</v>
      </c>
    </row>
    <row r="824" spans="1:25" x14ac:dyDescent="0.25">
      <c r="A824" t="s">
        <v>1564</v>
      </c>
      <c r="B824" s="19">
        <v>45703</v>
      </c>
      <c r="C824" t="s">
        <v>614</v>
      </c>
      <c r="D824" t="s">
        <v>615</v>
      </c>
      <c r="E824" t="s">
        <v>16</v>
      </c>
      <c r="F824">
        <v>55</v>
      </c>
      <c r="G824" t="s">
        <v>263</v>
      </c>
      <c r="H824" t="s">
        <v>5</v>
      </c>
      <c r="I824" t="s">
        <v>105</v>
      </c>
      <c r="J824" t="s">
        <v>106</v>
      </c>
      <c r="K824" t="s">
        <v>76</v>
      </c>
      <c r="L824">
        <v>3</v>
      </c>
      <c r="M824">
        <v>450</v>
      </c>
      <c r="N824">
        <v>0</v>
      </c>
      <c r="O824">
        <v>1350</v>
      </c>
      <c r="P824">
        <v>990</v>
      </c>
      <c r="Q824">
        <v>360</v>
      </c>
      <c r="R824" t="s">
        <v>26</v>
      </c>
      <c r="S824" t="s">
        <v>10</v>
      </c>
      <c r="T824">
        <v>2025</v>
      </c>
      <c r="U824">
        <v>2</v>
      </c>
      <c r="V824" t="s">
        <v>3869</v>
      </c>
      <c r="W824" t="s">
        <v>18</v>
      </c>
      <c r="X824" t="s">
        <v>12</v>
      </c>
      <c r="Y824">
        <v>26.67</v>
      </c>
    </row>
    <row r="825" spans="1:25" x14ac:dyDescent="0.25">
      <c r="A825" t="s">
        <v>1565</v>
      </c>
      <c r="B825" s="19">
        <v>45906</v>
      </c>
      <c r="C825" t="s">
        <v>508</v>
      </c>
      <c r="D825" t="s">
        <v>509</v>
      </c>
      <c r="E825" t="s">
        <v>16</v>
      </c>
      <c r="F825">
        <v>25</v>
      </c>
      <c r="G825" t="s">
        <v>312</v>
      </c>
      <c r="H825" t="s">
        <v>276</v>
      </c>
      <c r="I825" t="s">
        <v>74</v>
      </c>
      <c r="J825" t="s">
        <v>75</v>
      </c>
      <c r="K825" t="s">
        <v>76</v>
      </c>
      <c r="L825">
        <v>2</v>
      </c>
      <c r="M825">
        <v>550</v>
      </c>
      <c r="N825">
        <v>0.1</v>
      </c>
      <c r="O825">
        <v>0</v>
      </c>
      <c r="P825">
        <v>900</v>
      </c>
      <c r="Q825">
        <v>0</v>
      </c>
      <c r="R825" t="s">
        <v>77</v>
      </c>
      <c r="S825" t="s">
        <v>291</v>
      </c>
      <c r="T825">
        <v>2025</v>
      </c>
      <c r="U825">
        <v>9</v>
      </c>
      <c r="V825" t="s">
        <v>3873</v>
      </c>
      <c r="W825" t="s">
        <v>33</v>
      </c>
      <c r="X825" t="s">
        <v>27</v>
      </c>
      <c r="Y825">
        <v>0</v>
      </c>
    </row>
    <row r="826" spans="1:25" x14ac:dyDescent="0.25">
      <c r="A826" t="s">
        <v>1566</v>
      </c>
      <c r="B826" s="19">
        <v>45855</v>
      </c>
      <c r="C826" t="s">
        <v>912</v>
      </c>
      <c r="D826" t="s">
        <v>913</v>
      </c>
      <c r="E826" t="s">
        <v>3</v>
      </c>
      <c r="F826">
        <v>37</v>
      </c>
      <c r="G826" t="s">
        <v>339</v>
      </c>
      <c r="H826" t="s">
        <v>285</v>
      </c>
      <c r="I826" t="s">
        <v>68</v>
      </c>
      <c r="J826" t="s">
        <v>69</v>
      </c>
      <c r="K826" t="s">
        <v>39</v>
      </c>
      <c r="L826">
        <v>1</v>
      </c>
      <c r="M826">
        <v>3500</v>
      </c>
      <c r="N826">
        <v>0.05</v>
      </c>
      <c r="O826">
        <v>3325</v>
      </c>
      <c r="P826">
        <v>2300</v>
      </c>
      <c r="Q826">
        <v>1025</v>
      </c>
      <c r="R826" t="s">
        <v>77</v>
      </c>
      <c r="S826" t="s">
        <v>10</v>
      </c>
      <c r="T826">
        <v>2025</v>
      </c>
      <c r="U826">
        <v>7</v>
      </c>
      <c r="V826" t="s">
        <v>3866</v>
      </c>
      <c r="W826" t="s">
        <v>33</v>
      </c>
      <c r="X826" t="s">
        <v>27</v>
      </c>
      <c r="Y826">
        <v>30.83</v>
      </c>
    </row>
    <row r="827" spans="1:25" x14ac:dyDescent="0.25">
      <c r="A827" t="s">
        <v>1567</v>
      </c>
      <c r="B827" s="19">
        <v>45940</v>
      </c>
      <c r="C827" t="s">
        <v>715</v>
      </c>
      <c r="D827" t="s">
        <v>448</v>
      </c>
      <c r="E827" t="s">
        <v>16</v>
      </c>
      <c r="F827">
        <v>38</v>
      </c>
      <c r="G827" t="s">
        <v>317</v>
      </c>
      <c r="H827" t="s">
        <v>5</v>
      </c>
      <c r="I827" t="s">
        <v>44</v>
      </c>
      <c r="J827" t="s">
        <v>45</v>
      </c>
      <c r="K827" t="s">
        <v>46</v>
      </c>
      <c r="L827">
        <v>1</v>
      </c>
      <c r="M827">
        <v>2500</v>
      </c>
      <c r="N827">
        <v>0.05</v>
      </c>
      <c r="O827">
        <v>2375</v>
      </c>
      <c r="P827">
        <v>1500</v>
      </c>
      <c r="Q827">
        <v>875</v>
      </c>
      <c r="R827" t="s">
        <v>77</v>
      </c>
      <c r="S827" t="s">
        <v>10</v>
      </c>
      <c r="T827">
        <v>2025</v>
      </c>
      <c r="U827">
        <v>10</v>
      </c>
      <c r="V827" t="s">
        <v>3870</v>
      </c>
      <c r="W827" t="s">
        <v>40</v>
      </c>
      <c r="X827" t="s">
        <v>27</v>
      </c>
      <c r="Y827">
        <v>36.840000000000003</v>
      </c>
    </row>
    <row r="828" spans="1:25" x14ac:dyDescent="0.25">
      <c r="A828" t="s">
        <v>1568</v>
      </c>
      <c r="B828" s="19">
        <v>45538</v>
      </c>
      <c r="C828" t="s">
        <v>100</v>
      </c>
      <c r="D828" t="s">
        <v>101</v>
      </c>
      <c r="E828" t="s">
        <v>3</v>
      </c>
      <c r="F828">
        <v>40</v>
      </c>
      <c r="G828" t="s">
        <v>4</v>
      </c>
      <c r="H828" t="s">
        <v>5</v>
      </c>
      <c r="I828" t="s">
        <v>81</v>
      </c>
      <c r="J828" t="s">
        <v>82</v>
      </c>
      <c r="K828" t="s">
        <v>58</v>
      </c>
      <c r="L828">
        <v>2</v>
      </c>
      <c r="M828">
        <v>3500</v>
      </c>
      <c r="N828">
        <v>0.1</v>
      </c>
      <c r="O828">
        <v>6300</v>
      </c>
      <c r="P828">
        <v>5000</v>
      </c>
      <c r="Q828">
        <v>1300</v>
      </c>
      <c r="R828" t="s">
        <v>17</v>
      </c>
      <c r="S828" t="s">
        <v>10</v>
      </c>
      <c r="T828">
        <v>2024</v>
      </c>
      <c r="U828">
        <v>9</v>
      </c>
      <c r="V828" t="s">
        <v>3873</v>
      </c>
      <c r="W828" t="s">
        <v>33</v>
      </c>
      <c r="X828" t="s">
        <v>27</v>
      </c>
      <c r="Y828">
        <v>20.63</v>
      </c>
    </row>
    <row r="829" spans="1:25" x14ac:dyDescent="0.25">
      <c r="A829" t="s">
        <v>122</v>
      </c>
      <c r="B829" s="19">
        <v>45855</v>
      </c>
      <c r="C829" t="s">
        <v>123</v>
      </c>
      <c r="D829" t="s">
        <v>124</v>
      </c>
      <c r="E829" t="s">
        <v>3</v>
      </c>
      <c r="F829">
        <v>47</v>
      </c>
      <c r="G829" t="s">
        <v>4</v>
      </c>
      <c r="H829" t="s">
        <v>5</v>
      </c>
      <c r="I829" t="s">
        <v>37</v>
      </c>
      <c r="J829" t="s">
        <v>38</v>
      </c>
      <c r="K829" t="s">
        <v>39</v>
      </c>
      <c r="L829">
        <v>2</v>
      </c>
      <c r="M829">
        <v>900</v>
      </c>
      <c r="N829">
        <v>0.15</v>
      </c>
      <c r="O829">
        <v>1530</v>
      </c>
      <c r="P829">
        <v>1100</v>
      </c>
      <c r="Q829">
        <v>430</v>
      </c>
      <c r="R829" t="s">
        <v>26</v>
      </c>
      <c r="S829" t="s">
        <v>10</v>
      </c>
      <c r="T829">
        <v>2025</v>
      </c>
      <c r="U829">
        <v>7</v>
      </c>
      <c r="V829" t="s">
        <v>3866</v>
      </c>
      <c r="W829" t="s">
        <v>33</v>
      </c>
      <c r="X829" t="s">
        <v>12</v>
      </c>
      <c r="Y829">
        <v>28.1</v>
      </c>
    </row>
    <row r="830" spans="1:25" x14ac:dyDescent="0.25">
      <c r="A830" t="s">
        <v>1569</v>
      </c>
      <c r="B830" s="19">
        <v>45698</v>
      </c>
      <c r="C830" t="s">
        <v>1198</v>
      </c>
      <c r="D830" t="s">
        <v>962</v>
      </c>
      <c r="E830" t="s">
        <v>3</v>
      </c>
      <c r="F830">
        <v>25</v>
      </c>
      <c r="G830" t="s">
        <v>280</v>
      </c>
      <c r="H830" t="s">
        <v>270</v>
      </c>
      <c r="I830" t="s">
        <v>23</v>
      </c>
      <c r="J830" t="s">
        <v>24</v>
      </c>
      <c r="K830" t="s">
        <v>25</v>
      </c>
      <c r="L830">
        <v>1</v>
      </c>
      <c r="M830">
        <v>55000</v>
      </c>
      <c r="N830">
        <v>0.2</v>
      </c>
      <c r="O830">
        <v>-44000</v>
      </c>
      <c r="P830">
        <v>40000</v>
      </c>
      <c r="Q830">
        <v>-4000</v>
      </c>
      <c r="R830" t="s">
        <v>9</v>
      </c>
      <c r="S830" t="s">
        <v>287</v>
      </c>
      <c r="T830">
        <v>2025</v>
      </c>
      <c r="U830">
        <v>2</v>
      </c>
      <c r="V830" t="s">
        <v>3869</v>
      </c>
      <c r="W830" t="s">
        <v>18</v>
      </c>
      <c r="X830" t="s">
        <v>19</v>
      </c>
      <c r="Y830">
        <v>9.09</v>
      </c>
    </row>
    <row r="831" spans="1:25" x14ac:dyDescent="0.25">
      <c r="A831" t="s">
        <v>1570</v>
      </c>
      <c r="B831" s="19">
        <v>45902</v>
      </c>
      <c r="C831" t="s">
        <v>1571</v>
      </c>
      <c r="D831" t="s">
        <v>1465</v>
      </c>
      <c r="E831" t="s">
        <v>16</v>
      </c>
      <c r="F831">
        <v>50</v>
      </c>
      <c r="G831" t="s">
        <v>284</v>
      </c>
      <c r="H831" t="s">
        <v>285</v>
      </c>
      <c r="I831" t="s">
        <v>23</v>
      </c>
      <c r="J831" t="s">
        <v>24</v>
      </c>
      <c r="K831" t="s">
        <v>25</v>
      </c>
      <c r="L831">
        <v>3</v>
      </c>
      <c r="M831">
        <v>55000</v>
      </c>
      <c r="N831">
        <v>0.1</v>
      </c>
      <c r="O831">
        <v>-148500</v>
      </c>
      <c r="P831">
        <v>120000</v>
      </c>
      <c r="Q831">
        <v>-28500</v>
      </c>
      <c r="R831" t="s">
        <v>17</v>
      </c>
      <c r="S831" t="s">
        <v>287</v>
      </c>
      <c r="T831">
        <v>2025</v>
      </c>
      <c r="U831">
        <v>9</v>
      </c>
      <c r="V831" t="s">
        <v>3873</v>
      </c>
      <c r="W831" t="s">
        <v>33</v>
      </c>
      <c r="X831" t="s">
        <v>19</v>
      </c>
      <c r="Y831">
        <v>19.190000000000001</v>
      </c>
    </row>
    <row r="832" spans="1:25" x14ac:dyDescent="0.25">
      <c r="A832" t="s">
        <v>1572</v>
      </c>
      <c r="B832" s="19">
        <v>45601</v>
      </c>
      <c r="C832" t="s">
        <v>1047</v>
      </c>
      <c r="D832" t="s">
        <v>1029</v>
      </c>
      <c r="E832" t="s">
        <v>16</v>
      </c>
      <c r="F832">
        <v>52</v>
      </c>
      <c r="G832" t="s">
        <v>275</v>
      </c>
      <c r="H832" t="s">
        <v>276</v>
      </c>
      <c r="I832" t="s">
        <v>23</v>
      </c>
      <c r="J832" t="s">
        <v>24</v>
      </c>
      <c r="K832" t="s">
        <v>25</v>
      </c>
      <c r="L832">
        <v>1</v>
      </c>
      <c r="M832">
        <v>55000</v>
      </c>
      <c r="N832">
        <v>0.15</v>
      </c>
      <c r="O832">
        <v>46750</v>
      </c>
      <c r="P832">
        <v>40000</v>
      </c>
      <c r="Q832">
        <v>6750</v>
      </c>
      <c r="R832" t="s">
        <v>26</v>
      </c>
      <c r="S832" t="s">
        <v>10</v>
      </c>
      <c r="T832">
        <v>2024</v>
      </c>
      <c r="U832">
        <v>11</v>
      </c>
      <c r="V832" t="s">
        <v>3874</v>
      </c>
      <c r="W832" t="s">
        <v>40</v>
      </c>
      <c r="X832" t="s">
        <v>27</v>
      </c>
      <c r="Y832">
        <v>14.44</v>
      </c>
    </row>
    <row r="833" spans="1:25" x14ac:dyDescent="0.25">
      <c r="A833" t="s">
        <v>1573</v>
      </c>
      <c r="B833" s="19">
        <v>45614</v>
      </c>
      <c r="C833" t="s">
        <v>1202</v>
      </c>
      <c r="D833" t="s">
        <v>1203</v>
      </c>
      <c r="E833" t="s">
        <v>3</v>
      </c>
      <c r="F833">
        <v>38</v>
      </c>
      <c r="G833" t="s">
        <v>263</v>
      </c>
      <c r="H833" t="s">
        <v>5</v>
      </c>
      <c r="I833" t="s">
        <v>23</v>
      </c>
      <c r="J833" t="s">
        <v>24</v>
      </c>
      <c r="K833" t="s">
        <v>25</v>
      </c>
      <c r="L833">
        <v>1</v>
      </c>
      <c r="M833">
        <v>55000</v>
      </c>
      <c r="N833">
        <v>0.2</v>
      </c>
      <c r="O833">
        <v>0</v>
      </c>
      <c r="P833">
        <v>40000</v>
      </c>
      <c r="Q833">
        <v>0</v>
      </c>
      <c r="R833" t="s">
        <v>9</v>
      </c>
      <c r="S833" t="s">
        <v>291</v>
      </c>
      <c r="T833">
        <v>2024</v>
      </c>
      <c r="U833">
        <v>11</v>
      </c>
      <c r="V833" t="s">
        <v>3874</v>
      </c>
      <c r="W833" t="s">
        <v>40</v>
      </c>
      <c r="X833" t="s">
        <v>19</v>
      </c>
      <c r="Y833">
        <v>0</v>
      </c>
    </row>
    <row r="834" spans="1:25" x14ac:dyDescent="0.25">
      <c r="A834" t="s">
        <v>1574</v>
      </c>
      <c r="B834" s="19">
        <v>45574</v>
      </c>
      <c r="C834" t="s">
        <v>694</v>
      </c>
      <c r="D834" t="s">
        <v>695</v>
      </c>
      <c r="E834" t="s">
        <v>16</v>
      </c>
      <c r="F834">
        <v>59</v>
      </c>
      <c r="G834" t="s">
        <v>284</v>
      </c>
      <c r="H834" t="s">
        <v>285</v>
      </c>
      <c r="I834" t="s">
        <v>127</v>
      </c>
      <c r="J834" t="s">
        <v>128</v>
      </c>
      <c r="K834" t="s">
        <v>58</v>
      </c>
      <c r="L834">
        <v>3</v>
      </c>
      <c r="M834">
        <v>3000</v>
      </c>
      <c r="N834">
        <v>0.05</v>
      </c>
      <c r="O834">
        <v>8550</v>
      </c>
      <c r="P834">
        <v>6300</v>
      </c>
      <c r="Q834">
        <v>2250</v>
      </c>
      <c r="R834" t="s">
        <v>17</v>
      </c>
      <c r="S834" t="s">
        <v>10</v>
      </c>
      <c r="T834">
        <v>2024</v>
      </c>
      <c r="U834">
        <v>10</v>
      </c>
      <c r="V834" t="s">
        <v>3870</v>
      </c>
      <c r="W834" t="s">
        <v>40</v>
      </c>
      <c r="X834" t="s">
        <v>27</v>
      </c>
      <c r="Y834">
        <v>26.32</v>
      </c>
    </row>
    <row r="835" spans="1:25" x14ac:dyDescent="0.25">
      <c r="A835" t="s">
        <v>1575</v>
      </c>
      <c r="B835" s="19">
        <v>45877</v>
      </c>
      <c r="C835" t="s">
        <v>1576</v>
      </c>
      <c r="D835" t="s">
        <v>1577</v>
      </c>
      <c r="E835" t="s">
        <v>16</v>
      </c>
      <c r="F835">
        <v>36</v>
      </c>
      <c r="G835" t="s">
        <v>284</v>
      </c>
      <c r="H835" t="s">
        <v>285</v>
      </c>
      <c r="I835" t="s">
        <v>176</v>
      </c>
      <c r="J835" t="s">
        <v>177</v>
      </c>
      <c r="K835" t="s">
        <v>25</v>
      </c>
      <c r="L835">
        <v>1</v>
      </c>
      <c r="M835">
        <v>22000</v>
      </c>
      <c r="N835">
        <v>0.15</v>
      </c>
      <c r="O835">
        <v>18700</v>
      </c>
      <c r="P835">
        <v>16500</v>
      </c>
      <c r="Q835">
        <v>2200</v>
      </c>
      <c r="R835" t="s">
        <v>26</v>
      </c>
      <c r="S835" t="s">
        <v>10</v>
      </c>
      <c r="T835">
        <v>2025</v>
      </c>
      <c r="U835">
        <v>8</v>
      </c>
      <c r="V835" t="s">
        <v>3867</v>
      </c>
      <c r="W835" t="s">
        <v>33</v>
      </c>
      <c r="X835" t="s">
        <v>12</v>
      </c>
      <c r="Y835">
        <v>11.76</v>
      </c>
    </row>
    <row r="836" spans="1:25" x14ac:dyDescent="0.25">
      <c r="A836" t="s">
        <v>1578</v>
      </c>
      <c r="B836" s="19">
        <v>45451</v>
      </c>
      <c r="C836" t="s">
        <v>303</v>
      </c>
      <c r="D836" t="s">
        <v>304</v>
      </c>
      <c r="E836" t="s">
        <v>16</v>
      </c>
      <c r="F836">
        <v>36</v>
      </c>
      <c r="G836" t="s">
        <v>275</v>
      </c>
      <c r="H836" t="s">
        <v>276</v>
      </c>
      <c r="I836" t="s">
        <v>176</v>
      </c>
      <c r="J836" t="s">
        <v>177</v>
      </c>
      <c r="K836" t="s">
        <v>25</v>
      </c>
      <c r="L836">
        <v>1</v>
      </c>
      <c r="M836">
        <v>22000</v>
      </c>
      <c r="N836">
        <v>0.25</v>
      </c>
      <c r="O836">
        <v>0</v>
      </c>
      <c r="P836">
        <v>16500</v>
      </c>
      <c r="Q836">
        <v>0</v>
      </c>
      <c r="R836" t="s">
        <v>26</v>
      </c>
      <c r="S836" t="s">
        <v>291</v>
      </c>
      <c r="T836">
        <v>2024</v>
      </c>
      <c r="U836">
        <v>6</v>
      </c>
      <c r="V836" t="s">
        <v>3868</v>
      </c>
      <c r="W836" t="s">
        <v>11</v>
      </c>
      <c r="X836" t="s">
        <v>27</v>
      </c>
      <c r="Y836">
        <v>0</v>
      </c>
    </row>
    <row r="837" spans="1:25" x14ac:dyDescent="0.25">
      <c r="A837" t="s">
        <v>1579</v>
      </c>
      <c r="B837" s="19">
        <v>45547</v>
      </c>
      <c r="C837" t="s">
        <v>273</v>
      </c>
      <c r="D837" t="s">
        <v>274</v>
      </c>
      <c r="E837" t="s">
        <v>3</v>
      </c>
      <c r="F837">
        <v>43</v>
      </c>
      <c r="G837" t="s">
        <v>275</v>
      </c>
      <c r="H837" t="s">
        <v>276</v>
      </c>
      <c r="I837" t="s">
        <v>89</v>
      </c>
      <c r="J837" t="s">
        <v>90</v>
      </c>
      <c r="K837" t="s">
        <v>91</v>
      </c>
      <c r="L837">
        <v>2</v>
      </c>
      <c r="M837">
        <v>35000</v>
      </c>
      <c r="N837">
        <v>0.15</v>
      </c>
      <c r="O837">
        <v>59500</v>
      </c>
      <c r="P837">
        <v>54000</v>
      </c>
      <c r="Q837">
        <v>5500</v>
      </c>
      <c r="R837" t="s">
        <v>26</v>
      </c>
      <c r="S837" t="s">
        <v>10</v>
      </c>
      <c r="T837">
        <v>2024</v>
      </c>
      <c r="U837">
        <v>9</v>
      </c>
      <c r="V837" t="s">
        <v>3873</v>
      </c>
      <c r="W837" t="s">
        <v>33</v>
      </c>
      <c r="X837" t="s">
        <v>27</v>
      </c>
      <c r="Y837">
        <v>9.24</v>
      </c>
    </row>
    <row r="838" spans="1:25" x14ac:dyDescent="0.25">
      <c r="A838" t="s">
        <v>1580</v>
      </c>
      <c r="B838" s="19">
        <v>45876</v>
      </c>
      <c r="C838" t="s">
        <v>1581</v>
      </c>
      <c r="D838" t="s">
        <v>1582</v>
      </c>
      <c r="E838" t="s">
        <v>16</v>
      </c>
      <c r="F838">
        <v>52</v>
      </c>
      <c r="G838" t="s">
        <v>290</v>
      </c>
      <c r="H838" t="s">
        <v>276</v>
      </c>
      <c r="I838" t="s">
        <v>95</v>
      </c>
      <c r="J838" t="s">
        <v>96</v>
      </c>
      <c r="K838" t="s">
        <v>46</v>
      </c>
      <c r="L838">
        <v>2</v>
      </c>
      <c r="M838">
        <v>600</v>
      </c>
      <c r="N838">
        <v>0.05</v>
      </c>
      <c r="O838">
        <v>1140</v>
      </c>
      <c r="P838">
        <v>760</v>
      </c>
      <c r="Q838">
        <v>380</v>
      </c>
      <c r="R838" t="s">
        <v>17</v>
      </c>
      <c r="S838" t="s">
        <v>10</v>
      </c>
      <c r="T838">
        <v>2025</v>
      </c>
      <c r="U838">
        <v>8</v>
      </c>
      <c r="V838" t="s">
        <v>3867</v>
      </c>
      <c r="W838" t="s">
        <v>33</v>
      </c>
      <c r="X838" t="s">
        <v>19</v>
      </c>
      <c r="Y838">
        <v>33.33</v>
      </c>
    </row>
    <row r="839" spans="1:25" x14ac:dyDescent="0.25">
      <c r="A839" t="s">
        <v>1583</v>
      </c>
      <c r="B839" s="19">
        <v>45371</v>
      </c>
      <c r="C839" t="s">
        <v>311</v>
      </c>
      <c r="D839" t="s">
        <v>101</v>
      </c>
      <c r="E839" t="s">
        <v>16</v>
      </c>
      <c r="F839">
        <v>42</v>
      </c>
      <c r="G839" t="s">
        <v>312</v>
      </c>
      <c r="H839" t="s">
        <v>276</v>
      </c>
      <c r="I839" t="s">
        <v>68</v>
      </c>
      <c r="J839" t="s">
        <v>69</v>
      </c>
      <c r="K839" t="s">
        <v>39</v>
      </c>
      <c r="L839">
        <v>1</v>
      </c>
      <c r="M839">
        <v>3500</v>
      </c>
      <c r="N839">
        <v>0.1</v>
      </c>
      <c r="O839">
        <v>3150</v>
      </c>
      <c r="P839">
        <v>2300</v>
      </c>
      <c r="Q839">
        <v>850</v>
      </c>
      <c r="R839" t="s">
        <v>9</v>
      </c>
      <c r="S839" t="s">
        <v>10</v>
      </c>
      <c r="T839">
        <v>2024</v>
      </c>
      <c r="U839">
        <v>3</v>
      </c>
      <c r="V839" t="s">
        <v>3864</v>
      </c>
      <c r="W839" t="s">
        <v>18</v>
      </c>
      <c r="X839" t="s">
        <v>27</v>
      </c>
      <c r="Y839">
        <v>26.98</v>
      </c>
    </row>
    <row r="840" spans="1:25" x14ac:dyDescent="0.25">
      <c r="A840" t="s">
        <v>1584</v>
      </c>
      <c r="B840" s="19">
        <v>45998</v>
      </c>
      <c r="C840" t="s">
        <v>1585</v>
      </c>
      <c r="D840" t="s">
        <v>1225</v>
      </c>
      <c r="E840" t="s">
        <v>16</v>
      </c>
      <c r="F840">
        <v>23</v>
      </c>
      <c r="G840" t="s">
        <v>407</v>
      </c>
      <c r="H840" t="s">
        <v>285</v>
      </c>
      <c r="I840" t="s">
        <v>109</v>
      </c>
      <c r="J840" t="s">
        <v>110</v>
      </c>
      <c r="K840" t="s">
        <v>8</v>
      </c>
      <c r="L840">
        <v>2</v>
      </c>
      <c r="M840">
        <v>4000</v>
      </c>
      <c r="N840">
        <v>0.05</v>
      </c>
      <c r="O840">
        <v>0</v>
      </c>
      <c r="P840">
        <v>5800</v>
      </c>
      <c r="Q840">
        <v>0</v>
      </c>
      <c r="R840" t="s">
        <v>17</v>
      </c>
      <c r="S840" t="s">
        <v>291</v>
      </c>
      <c r="T840">
        <v>2025</v>
      </c>
      <c r="U840">
        <v>12</v>
      </c>
      <c r="V840" t="s">
        <v>3872</v>
      </c>
      <c r="W840" t="s">
        <v>40</v>
      </c>
      <c r="X840" t="s">
        <v>19</v>
      </c>
      <c r="Y840">
        <v>0</v>
      </c>
    </row>
    <row r="841" spans="1:25" x14ac:dyDescent="0.25">
      <c r="A841" t="s">
        <v>1586</v>
      </c>
      <c r="B841" s="19">
        <v>45901</v>
      </c>
      <c r="C841" t="s">
        <v>1587</v>
      </c>
      <c r="D841" t="s">
        <v>215</v>
      </c>
      <c r="E841" t="s">
        <v>3</v>
      </c>
      <c r="F841">
        <v>46</v>
      </c>
      <c r="G841" t="s">
        <v>339</v>
      </c>
      <c r="H841" t="s">
        <v>285</v>
      </c>
      <c r="I841" t="s">
        <v>51</v>
      </c>
      <c r="J841" t="s">
        <v>52</v>
      </c>
      <c r="K841" t="s">
        <v>8</v>
      </c>
      <c r="L841">
        <v>1</v>
      </c>
      <c r="M841">
        <v>4500</v>
      </c>
      <c r="N841">
        <v>0.05</v>
      </c>
      <c r="O841">
        <v>4275</v>
      </c>
      <c r="P841">
        <v>3200</v>
      </c>
      <c r="Q841">
        <v>1075</v>
      </c>
      <c r="R841" t="s">
        <v>26</v>
      </c>
      <c r="S841" t="s">
        <v>10</v>
      </c>
      <c r="T841">
        <v>2025</v>
      </c>
      <c r="U841">
        <v>9</v>
      </c>
      <c r="V841" t="s">
        <v>3873</v>
      </c>
      <c r="W841" t="s">
        <v>33</v>
      </c>
      <c r="X841" t="s">
        <v>19</v>
      </c>
      <c r="Y841">
        <v>25.15</v>
      </c>
    </row>
    <row r="842" spans="1:25" x14ac:dyDescent="0.25">
      <c r="A842" t="s">
        <v>1588</v>
      </c>
      <c r="B842" s="19">
        <v>45882</v>
      </c>
      <c r="C842" t="s">
        <v>530</v>
      </c>
      <c r="D842" t="s">
        <v>531</v>
      </c>
      <c r="E842" t="s">
        <v>3</v>
      </c>
      <c r="F842">
        <v>31</v>
      </c>
      <c r="G842" t="s">
        <v>275</v>
      </c>
      <c r="H842" t="s">
        <v>276</v>
      </c>
      <c r="I842" t="s">
        <v>95</v>
      </c>
      <c r="J842" t="s">
        <v>96</v>
      </c>
      <c r="K842" t="s">
        <v>46</v>
      </c>
      <c r="L842">
        <v>1</v>
      </c>
      <c r="M842">
        <v>600</v>
      </c>
      <c r="N842">
        <v>0.15</v>
      </c>
      <c r="O842">
        <v>510</v>
      </c>
      <c r="P842">
        <v>380</v>
      </c>
      <c r="Q842">
        <v>130</v>
      </c>
      <c r="R842" t="s">
        <v>26</v>
      </c>
      <c r="S842" t="s">
        <v>10</v>
      </c>
      <c r="T842">
        <v>2025</v>
      </c>
      <c r="U842">
        <v>8</v>
      </c>
      <c r="V842" t="s">
        <v>3867</v>
      </c>
      <c r="W842" t="s">
        <v>33</v>
      </c>
      <c r="X842" t="s">
        <v>12</v>
      </c>
      <c r="Y842">
        <v>25.49</v>
      </c>
    </row>
    <row r="843" spans="1:25" x14ac:dyDescent="0.25">
      <c r="A843" t="s">
        <v>1589</v>
      </c>
      <c r="B843" s="19">
        <v>45634</v>
      </c>
      <c r="C843" t="s">
        <v>560</v>
      </c>
      <c r="D843" t="s">
        <v>389</v>
      </c>
      <c r="E843" t="s">
        <v>3</v>
      </c>
      <c r="F843">
        <v>30</v>
      </c>
      <c r="G843" t="s">
        <v>339</v>
      </c>
      <c r="H843" t="s">
        <v>285</v>
      </c>
      <c r="I843" t="s">
        <v>264</v>
      </c>
      <c r="J843" t="s">
        <v>265</v>
      </c>
      <c r="K843" t="s">
        <v>46</v>
      </c>
      <c r="L843">
        <v>2</v>
      </c>
      <c r="M843">
        <v>800</v>
      </c>
      <c r="N843">
        <v>0</v>
      </c>
      <c r="O843">
        <v>1600</v>
      </c>
      <c r="P843">
        <v>1000</v>
      </c>
      <c r="Q843">
        <v>600</v>
      </c>
      <c r="R843" t="s">
        <v>77</v>
      </c>
      <c r="S843" t="s">
        <v>10</v>
      </c>
      <c r="T843">
        <v>2024</v>
      </c>
      <c r="U843">
        <v>12</v>
      </c>
      <c r="V843" t="s">
        <v>3872</v>
      </c>
      <c r="W843" t="s">
        <v>40</v>
      </c>
      <c r="X843" t="s">
        <v>19</v>
      </c>
      <c r="Y843">
        <v>37.5</v>
      </c>
    </row>
    <row r="844" spans="1:25" x14ac:dyDescent="0.25">
      <c r="A844" t="s">
        <v>1590</v>
      </c>
      <c r="B844" s="19">
        <v>45415</v>
      </c>
      <c r="C844" t="s">
        <v>1591</v>
      </c>
      <c r="D844" t="s">
        <v>468</v>
      </c>
      <c r="E844" t="s">
        <v>3</v>
      </c>
      <c r="F844">
        <v>47</v>
      </c>
      <c r="G844" t="s">
        <v>290</v>
      </c>
      <c r="H844" t="s">
        <v>276</v>
      </c>
      <c r="I844" t="s">
        <v>89</v>
      </c>
      <c r="J844" t="s">
        <v>90</v>
      </c>
      <c r="K844" t="s">
        <v>91</v>
      </c>
      <c r="L844">
        <v>2</v>
      </c>
      <c r="M844">
        <v>35000</v>
      </c>
      <c r="N844">
        <v>0.1</v>
      </c>
      <c r="O844">
        <v>63000</v>
      </c>
      <c r="P844">
        <v>54000</v>
      </c>
      <c r="Q844">
        <v>9000</v>
      </c>
      <c r="R844" t="s">
        <v>9</v>
      </c>
      <c r="S844" t="s">
        <v>10</v>
      </c>
      <c r="T844">
        <v>2024</v>
      </c>
      <c r="U844">
        <v>5</v>
      </c>
      <c r="V844" t="s">
        <v>3865</v>
      </c>
      <c r="W844" t="s">
        <v>11</v>
      </c>
      <c r="X844" t="s">
        <v>12</v>
      </c>
      <c r="Y844">
        <v>14.29</v>
      </c>
    </row>
    <row r="845" spans="1:25" x14ac:dyDescent="0.25">
      <c r="A845" t="s">
        <v>1592</v>
      </c>
      <c r="B845" s="19">
        <v>45303</v>
      </c>
      <c r="C845" t="s">
        <v>689</v>
      </c>
      <c r="D845" t="s">
        <v>690</v>
      </c>
      <c r="E845" t="s">
        <v>3</v>
      </c>
      <c r="F845">
        <v>44</v>
      </c>
      <c r="G845" t="s">
        <v>280</v>
      </c>
      <c r="H845" t="s">
        <v>270</v>
      </c>
      <c r="I845" t="s">
        <v>51</v>
      </c>
      <c r="J845" t="s">
        <v>52</v>
      </c>
      <c r="K845" t="s">
        <v>8</v>
      </c>
      <c r="L845">
        <v>2</v>
      </c>
      <c r="M845">
        <v>4500</v>
      </c>
      <c r="N845">
        <v>0.15</v>
      </c>
      <c r="O845">
        <v>7650</v>
      </c>
      <c r="P845">
        <v>6400</v>
      </c>
      <c r="Q845">
        <v>1250</v>
      </c>
      <c r="R845" t="s">
        <v>9</v>
      </c>
      <c r="S845" t="s">
        <v>10</v>
      </c>
      <c r="T845">
        <v>2024</v>
      </c>
      <c r="U845">
        <v>1</v>
      </c>
      <c r="V845" t="s">
        <v>3875</v>
      </c>
      <c r="W845" t="s">
        <v>18</v>
      </c>
      <c r="X845" t="s">
        <v>12</v>
      </c>
      <c r="Y845">
        <v>16.34</v>
      </c>
    </row>
    <row r="846" spans="1:25" x14ac:dyDescent="0.25">
      <c r="A846" t="s">
        <v>1593</v>
      </c>
      <c r="B846" s="19">
        <v>45604</v>
      </c>
      <c r="C846" t="s">
        <v>1594</v>
      </c>
      <c r="D846" t="s">
        <v>1225</v>
      </c>
      <c r="E846" t="s">
        <v>3</v>
      </c>
      <c r="F846">
        <v>36</v>
      </c>
      <c r="G846" t="s">
        <v>269</v>
      </c>
      <c r="H846" t="s">
        <v>270</v>
      </c>
      <c r="I846" t="s">
        <v>105</v>
      </c>
      <c r="J846" t="s">
        <v>106</v>
      </c>
      <c r="K846" t="s">
        <v>76</v>
      </c>
      <c r="L846">
        <v>1</v>
      </c>
      <c r="M846">
        <v>450</v>
      </c>
      <c r="N846">
        <v>0.1</v>
      </c>
      <c r="O846">
        <v>405</v>
      </c>
      <c r="P846">
        <v>330</v>
      </c>
      <c r="Q846">
        <v>75</v>
      </c>
      <c r="R846" t="s">
        <v>26</v>
      </c>
      <c r="S846" t="s">
        <v>10</v>
      </c>
      <c r="T846">
        <v>2024</v>
      </c>
      <c r="U846">
        <v>11</v>
      </c>
      <c r="V846" t="s">
        <v>3874</v>
      </c>
      <c r="W846" t="s">
        <v>40</v>
      </c>
      <c r="X846" t="s">
        <v>19</v>
      </c>
      <c r="Y846">
        <v>18.52</v>
      </c>
    </row>
    <row r="847" spans="1:25" x14ac:dyDescent="0.25">
      <c r="A847" t="s">
        <v>1595</v>
      </c>
      <c r="B847" s="19">
        <v>45445</v>
      </c>
      <c r="C847" t="s">
        <v>386</v>
      </c>
      <c r="D847" t="s">
        <v>362</v>
      </c>
      <c r="E847" t="s">
        <v>3</v>
      </c>
      <c r="F847">
        <v>54</v>
      </c>
      <c r="G847" t="s">
        <v>312</v>
      </c>
      <c r="H847" t="s">
        <v>276</v>
      </c>
      <c r="I847" t="s">
        <v>68</v>
      </c>
      <c r="J847" t="s">
        <v>69</v>
      </c>
      <c r="K847" t="s">
        <v>39</v>
      </c>
      <c r="L847">
        <v>1</v>
      </c>
      <c r="M847">
        <v>3500</v>
      </c>
      <c r="N847">
        <v>0.15</v>
      </c>
      <c r="O847">
        <v>2975</v>
      </c>
      <c r="P847">
        <v>2300</v>
      </c>
      <c r="Q847">
        <v>675</v>
      </c>
      <c r="R847" t="s">
        <v>17</v>
      </c>
      <c r="S847" t="s">
        <v>10</v>
      </c>
      <c r="T847">
        <v>2024</v>
      </c>
      <c r="U847">
        <v>6</v>
      </c>
      <c r="V847" t="s">
        <v>3868</v>
      </c>
      <c r="W847" t="s">
        <v>11</v>
      </c>
      <c r="X847" t="s">
        <v>19</v>
      </c>
      <c r="Y847">
        <v>22.69</v>
      </c>
    </row>
    <row r="848" spans="1:25" x14ac:dyDescent="0.25">
      <c r="A848" t="s">
        <v>1596</v>
      </c>
      <c r="B848" s="19">
        <v>45343</v>
      </c>
      <c r="C848" t="s">
        <v>1597</v>
      </c>
      <c r="D848" t="s">
        <v>423</v>
      </c>
      <c r="E848" t="s">
        <v>16</v>
      </c>
      <c r="F848">
        <v>48</v>
      </c>
      <c r="G848" t="s">
        <v>312</v>
      </c>
      <c r="H848" t="s">
        <v>276</v>
      </c>
      <c r="I848" t="s">
        <v>6</v>
      </c>
      <c r="J848" t="s">
        <v>7</v>
      </c>
      <c r="K848" t="s">
        <v>8</v>
      </c>
      <c r="L848">
        <v>1</v>
      </c>
      <c r="M848">
        <v>7000</v>
      </c>
      <c r="N848">
        <v>0</v>
      </c>
      <c r="O848">
        <v>7000</v>
      </c>
      <c r="P848">
        <v>5200</v>
      </c>
      <c r="Q848">
        <v>1800</v>
      </c>
      <c r="R848" t="s">
        <v>9</v>
      </c>
      <c r="S848" t="s">
        <v>10</v>
      </c>
      <c r="T848">
        <v>2024</v>
      </c>
      <c r="U848">
        <v>2</v>
      </c>
      <c r="V848" t="s">
        <v>3869</v>
      </c>
      <c r="W848" t="s">
        <v>18</v>
      </c>
      <c r="X848" t="s">
        <v>19</v>
      </c>
      <c r="Y848">
        <v>25.71</v>
      </c>
    </row>
    <row r="849" spans="1:25" x14ac:dyDescent="0.25">
      <c r="A849" t="s">
        <v>1598</v>
      </c>
      <c r="B849" s="19">
        <v>45748</v>
      </c>
      <c r="C849" t="s">
        <v>342</v>
      </c>
      <c r="D849" t="s">
        <v>343</v>
      </c>
      <c r="E849" t="s">
        <v>16</v>
      </c>
      <c r="F849">
        <v>57</v>
      </c>
      <c r="G849" t="s">
        <v>290</v>
      </c>
      <c r="H849" t="s">
        <v>276</v>
      </c>
      <c r="I849" t="s">
        <v>56</v>
      </c>
      <c r="J849" t="s">
        <v>57</v>
      </c>
      <c r="K849" t="s">
        <v>58</v>
      </c>
      <c r="L849">
        <v>2</v>
      </c>
      <c r="M849">
        <v>1200</v>
      </c>
      <c r="N849">
        <v>0.1</v>
      </c>
      <c r="O849">
        <v>2160</v>
      </c>
      <c r="P849">
        <v>1600</v>
      </c>
      <c r="Q849">
        <v>560</v>
      </c>
      <c r="R849" t="s">
        <v>17</v>
      </c>
      <c r="S849" t="s">
        <v>10</v>
      </c>
      <c r="T849">
        <v>2025</v>
      </c>
      <c r="U849">
        <v>4</v>
      </c>
      <c r="V849" t="s">
        <v>3871</v>
      </c>
      <c r="W849" t="s">
        <v>11</v>
      </c>
      <c r="X849" t="s">
        <v>19</v>
      </c>
      <c r="Y849">
        <v>25.93</v>
      </c>
    </row>
    <row r="850" spans="1:25" x14ac:dyDescent="0.25">
      <c r="A850" t="s">
        <v>1599</v>
      </c>
      <c r="B850" s="19">
        <v>45734</v>
      </c>
      <c r="C850" t="s">
        <v>805</v>
      </c>
      <c r="D850" t="s">
        <v>675</v>
      </c>
      <c r="E850" t="s">
        <v>3</v>
      </c>
      <c r="F850">
        <v>48</v>
      </c>
      <c r="G850" t="s">
        <v>269</v>
      </c>
      <c r="H850" t="s">
        <v>270</v>
      </c>
      <c r="I850" t="s">
        <v>344</v>
      </c>
      <c r="J850" t="s">
        <v>345</v>
      </c>
      <c r="K850" t="s">
        <v>39</v>
      </c>
      <c r="L850">
        <v>1</v>
      </c>
      <c r="M850">
        <v>2200</v>
      </c>
      <c r="N850">
        <v>0.1</v>
      </c>
      <c r="O850">
        <v>1980</v>
      </c>
      <c r="P850">
        <v>1400</v>
      </c>
      <c r="Q850">
        <v>580</v>
      </c>
      <c r="R850" t="s">
        <v>9</v>
      </c>
      <c r="S850" t="s">
        <v>10</v>
      </c>
      <c r="T850">
        <v>2025</v>
      </c>
      <c r="U850">
        <v>3</v>
      </c>
      <c r="V850" t="s">
        <v>3864</v>
      </c>
      <c r="W850" t="s">
        <v>18</v>
      </c>
      <c r="X850" t="s">
        <v>27</v>
      </c>
      <c r="Y850">
        <v>29.29</v>
      </c>
    </row>
    <row r="851" spans="1:25" x14ac:dyDescent="0.25">
      <c r="A851" t="s">
        <v>1600</v>
      </c>
      <c r="B851" s="19">
        <v>45636</v>
      </c>
      <c r="C851" t="s">
        <v>444</v>
      </c>
      <c r="D851" t="s">
        <v>445</v>
      </c>
      <c r="E851" t="s">
        <v>16</v>
      </c>
      <c r="F851">
        <v>55</v>
      </c>
      <c r="G851" t="s">
        <v>312</v>
      </c>
      <c r="H851" t="s">
        <v>276</v>
      </c>
      <c r="I851" t="s">
        <v>65</v>
      </c>
      <c r="J851" t="s">
        <v>66</v>
      </c>
      <c r="K851" t="s">
        <v>25</v>
      </c>
      <c r="L851">
        <v>1</v>
      </c>
      <c r="M851">
        <v>2500</v>
      </c>
      <c r="N851">
        <v>0.1</v>
      </c>
      <c r="O851">
        <v>2250</v>
      </c>
      <c r="P851">
        <v>1600</v>
      </c>
      <c r="Q851">
        <v>650</v>
      </c>
      <c r="R851" t="s">
        <v>17</v>
      </c>
      <c r="S851" t="s">
        <v>10</v>
      </c>
      <c r="T851">
        <v>2024</v>
      </c>
      <c r="U851">
        <v>12</v>
      </c>
      <c r="V851" t="s">
        <v>3872</v>
      </c>
      <c r="W851" t="s">
        <v>40</v>
      </c>
      <c r="X851" t="s">
        <v>19</v>
      </c>
      <c r="Y851">
        <v>28.89</v>
      </c>
    </row>
    <row r="852" spans="1:25" x14ac:dyDescent="0.25">
      <c r="A852" t="s">
        <v>1601</v>
      </c>
      <c r="B852" s="19">
        <v>45853</v>
      </c>
      <c r="C852" t="s">
        <v>412</v>
      </c>
      <c r="D852" t="s">
        <v>335</v>
      </c>
      <c r="E852" t="s">
        <v>16</v>
      </c>
      <c r="F852">
        <v>58</v>
      </c>
      <c r="G852" t="s">
        <v>317</v>
      </c>
      <c r="H852" t="s">
        <v>5</v>
      </c>
      <c r="I852" t="s">
        <v>95</v>
      </c>
      <c r="J852" t="s">
        <v>96</v>
      </c>
      <c r="K852" t="s">
        <v>46</v>
      </c>
      <c r="L852">
        <v>1</v>
      </c>
      <c r="M852">
        <v>600</v>
      </c>
      <c r="N852">
        <v>0.05</v>
      </c>
      <c r="O852">
        <v>570</v>
      </c>
      <c r="P852">
        <v>380</v>
      </c>
      <c r="Q852">
        <v>190</v>
      </c>
      <c r="R852" t="s">
        <v>26</v>
      </c>
      <c r="S852" t="s">
        <v>10</v>
      </c>
      <c r="T852">
        <v>2025</v>
      </c>
      <c r="U852">
        <v>7</v>
      </c>
      <c r="V852" t="s">
        <v>3866</v>
      </c>
      <c r="W852" t="s">
        <v>33</v>
      </c>
      <c r="X852" t="s">
        <v>27</v>
      </c>
      <c r="Y852">
        <v>33.33</v>
      </c>
    </row>
    <row r="853" spans="1:25" x14ac:dyDescent="0.25">
      <c r="A853" t="s">
        <v>1602</v>
      </c>
      <c r="B853" s="19">
        <v>45736</v>
      </c>
      <c r="C853" t="s">
        <v>540</v>
      </c>
      <c r="D853" t="s">
        <v>541</v>
      </c>
      <c r="E853" t="s">
        <v>3</v>
      </c>
      <c r="F853">
        <v>47</v>
      </c>
      <c r="G853" t="s">
        <v>275</v>
      </c>
      <c r="H853" t="s">
        <v>276</v>
      </c>
      <c r="I853" t="s">
        <v>109</v>
      </c>
      <c r="J853" t="s">
        <v>110</v>
      </c>
      <c r="K853" t="s">
        <v>8</v>
      </c>
      <c r="L853">
        <v>1</v>
      </c>
      <c r="M853">
        <v>4000</v>
      </c>
      <c r="N853">
        <v>0.15</v>
      </c>
      <c r="O853">
        <v>3400</v>
      </c>
      <c r="P853">
        <v>2900</v>
      </c>
      <c r="Q853">
        <v>500</v>
      </c>
      <c r="R853" t="s">
        <v>26</v>
      </c>
      <c r="S853" t="s">
        <v>10</v>
      </c>
      <c r="T853">
        <v>2025</v>
      </c>
      <c r="U853">
        <v>3</v>
      </c>
      <c r="V853" t="s">
        <v>3864</v>
      </c>
      <c r="W853" t="s">
        <v>18</v>
      </c>
      <c r="X853" t="s">
        <v>19</v>
      </c>
      <c r="Y853">
        <v>14.71</v>
      </c>
    </row>
    <row r="854" spans="1:25" x14ac:dyDescent="0.25">
      <c r="A854" t="s">
        <v>1603</v>
      </c>
      <c r="B854" s="19">
        <v>45864</v>
      </c>
      <c r="C854" t="s">
        <v>1604</v>
      </c>
      <c r="D854" t="s">
        <v>323</v>
      </c>
      <c r="E854" t="s">
        <v>16</v>
      </c>
      <c r="F854">
        <v>41</v>
      </c>
      <c r="G854" t="s">
        <v>317</v>
      </c>
      <c r="H854" t="s">
        <v>5</v>
      </c>
      <c r="I854" t="s">
        <v>186</v>
      </c>
      <c r="J854" t="s">
        <v>187</v>
      </c>
      <c r="K854" t="s">
        <v>91</v>
      </c>
      <c r="L854">
        <v>1</v>
      </c>
      <c r="M854">
        <v>12000</v>
      </c>
      <c r="N854">
        <v>0.15</v>
      </c>
      <c r="O854">
        <v>10200</v>
      </c>
      <c r="P854">
        <v>9000</v>
      </c>
      <c r="Q854">
        <v>1200</v>
      </c>
      <c r="R854" t="s">
        <v>17</v>
      </c>
      <c r="S854" t="s">
        <v>10</v>
      </c>
      <c r="T854">
        <v>2025</v>
      </c>
      <c r="U854">
        <v>7</v>
      </c>
      <c r="V854" t="s">
        <v>3866</v>
      </c>
      <c r="W854" t="s">
        <v>33</v>
      </c>
      <c r="X854" t="s">
        <v>12</v>
      </c>
      <c r="Y854">
        <v>11.76</v>
      </c>
    </row>
    <row r="855" spans="1:25" x14ac:dyDescent="0.25">
      <c r="A855" t="s">
        <v>1605</v>
      </c>
      <c r="B855" s="19">
        <v>45492</v>
      </c>
      <c r="C855" t="s">
        <v>1111</v>
      </c>
      <c r="D855" t="s">
        <v>725</v>
      </c>
      <c r="E855" t="s">
        <v>3</v>
      </c>
      <c r="F855">
        <v>27</v>
      </c>
      <c r="G855" t="s">
        <v>284</v>
      </c>
      <c r="H855" t="s">
        <v>285</v>
      </c>
      <c r="I855" t="s">
        <v>127</v>
      </c>
      <c r="J855" t="s">
        <v>128</v>
      </c>
      <c r="K855" t="s">
        <v>58</v>
      </c>
      <c r="L855">
        <v>1</v>
      </c>
      <c r="M855">
        <v>3000</v>
      </c>
      <c r="N855">
        <v>0.05</v>
      </c>
      <c r="O855">
        <v>2850</v>
      </c>
      <c r="P855">
        <v>2100</v>
      </c>
      <c r="Q855">
        <v>750</v>
      </c>
      <c r="R855" t="s">
        <v>17</v>
      </c>
      <c r="S855" t="s">
        <v>10</v>
      </c>
      <c r="T855">
        <v>2024</v>
      </c>
      <c r="U855">
        <v>7</v>
      </c>
      <c r="V855" t="s">
        <v>3866</v>
      </c>
      <c r="W855" t="s">
        <v>33</v>
      </c>
      <c r="X855" t="s">
        <v>27</v>
      </c>
      <c r="Y855">
        <v>26.32</v>
      </c>
    </row>
    <row r="856" spans="1:25" x14ac:dyDescent="0.25">
      <c r="A856" t="s">
        <v>1606</v>
      </c>
      <c r="B856" s="19">
        <v>45544</v>
      </c>
      <c r="C856" t="s">
        <v>1607</v>
      </c>
      <c r="D856" t="s">
        <v>1608</v>
      </c>
      <c r="E856" t="s">
        <v>3</v>
      </c>
      <c r="F856">
        <v>41</v>
      </c>
      <c r="G856" t="s">
        <v>269</v>
      </c>
      <c r="H856" t="s">
        <v>270</v>
      </c>
      <c r="I856" t="s">
        <v>89</v>
      </c>
      <c r="J856" t="s">
        <v>90</v>
      </c>
      <c r="K856" t="s">
        <v>91</v>
      </c>
      <c r="L856">
        <v>4</v>
      </c>
      <c r="M856">
        <v>35000</v>
      </c>
      <c r="N856">
        <v>0.15</v>
      </c>
      <c r="O856">
        <v>119000</v>
      </c>
      <c r="P856">
        <v>108000</v>
      </c>
      <c r="Q856">
        <v>11000</v>
      </c>
      <c r="R856" t="s">
        <v>26</v>
      </c>
      <c r="S856" t="s">
        <v>10</v>
      </c>
      <c r="T856">
        <v>2024</v>
      </c>
      <c r="U856">
        <v>9</v>
      </c>
      <c r="V856" t="s">
        <v>3873</v>
      </c>
      <c r="W856" t="s">
        <v>33</v>
      </c>
      <c r="X856" t="s">
        <v>27</v>
      </c>
      <c r="Y856">
        <v>9.24</v>
      </c>
    </row>
    <row r="857" spans="1:25" x14ac:dyDescent="0.25">
      <c r="A857" t="s">
        <v>1609</v>
      </c>
      <c r="B857" s="19">
        <v>45623</v>
      </c>
      <c r="C857" t="s">
        <v>447</v>
      </c>
      <c r="D857" t="s">
        <v>448</v>
      </c>
      <c r="E857" t="s">
        <v>16</v>
      </c>
      <c r="F857">
        <v>21</v>
      </c>
      <c r="G857" t="s">
        <v>275</v>
      </c>
      <c r="H857" t="s">
        <v>276</v>
      </c>
      <c r="I857" t="s">
        <v>6</v>
      </c>
      <c r="J857" t="s">
        <v>7</v>
      </c>
      <c r="K857" t="s">
        <v>8</v>
      </c>
      <c r="L857">
        <v>2</v>
      </c>
      <c r="M857">
        <v>7000</v>
      </c>
      <c r="N857">
        <v>0.05</v>
      </c>
      <c r="O857">
        <v>13300</v>
      </c>
      <c r="P857">
        <v>10400</v>
      </c>
      <c r="Q857">
        <v>2900</v>
      </c>
      <c r="R857" t="s">
        <v>77</v>
      </c>
      <c r="S857" t="s">
        <v>10</v>
      </c>
      <c r="T857">
        <v>2024</v>
      </c>
      <c r="U857">
        <v>11</v>
      </c>
      <c r="V857" t="s">
        <v>3874</v>
      </c>
      <c r="W857" t="s">
        <v>40</v>
      </c>
      <c r="X857" t="s">
        <v>27</v>
      </c>
      <c r="Y857">
        <v>21.8</v>
      </c>
    </row>
    <row r="858" spans="1:25" x14ac:dyDescent="0.25">
      <c r="A858" t="s">
        <v>1610</v>
      </c>
      <c r="B858" s="19">
        <v>45979</v>
      </c>
      <c r="C858" t="s">
        <v>401</v>
      </c>
      <c r="D858" t="s">
        <v>402</v>
      </c>
      <c r="E858" t="s">
        <v>16</v>
      </c>
      <c r="F858">
        <v>22</v>
      </c>
      <c r="G858" t="s">
        <v>275</v>
      </c>
      <c r="H858" t="s">
        <v>276</v>
      </c>
      <c r="I858" t="s">
        <v>44</v>
      </c>
      <c r="J858" t="s">
        <v>45</v>
      </c>
      <c r="K858" t="s">
        <v>46</v>
      </c>
      <c r="L858">
        <v>1</v>
      </c>
      <c r="M858">
        <v>2500</v>
      </c>
      <c r="N858">
        <v>0.05</v>
      </c>
      <c r="O858">
        <v>2375</v>
      </c>
      <c r="P858">
        <v>1500</v>
      </c>
      <c r="Q858">
        <v>875</v>
      </c>
      <c r="R858" t="s">
        <v>17</v>
      </c>
      <c r="S858" t="s">
        <v>10</v>
      </c>
      <c r="T858">
        <v>2025</v>
      </c>
      <c r="U858">
        <v>11</v>
      </c>
      <c r="V858" t="s">
        <v>3874</v>
      </c>
      <c r="W858" t="s">
        <v>40</v>
      </c>
      <c r="X858" t="s">
        <v>19</v>
      </c>
      <c r="Y858">
        <v>36.840000000000003</v>
      </c>
    </row>
    <row r="859" spans="1:25" x14ac:dyDescent="0.25">
      <c r="A859" t="s">
        <v>1611</v>
      </c>
      <c r="B859" s="19">
        <v>45620</v>
      </c>
      <c r="C859" t="s">
        <v>200</v>
      </c>
      <c r="D859" t="s">
        <v>174</v>
      </c>
      <c r="E859" t="s">
        <v>3</v>
      </c>
      <c r="F859">
        <v>43</v>
      </c>
      <c r="G859" t="s">
        <v>4</v>
      </c>
      <c r="H859" t="s">
        <v>5</v>
      </c>
      <c r="I859" t="s">
        <v>264</v>
      </c>
      <c r="J859" t="s">
        <v>265</v>
      </c>
      <c r="K859" t="s">
        <v>46</v>
      </c>
      <c r="L859">
        <v>2</v>
      </c>
      <c r="M859">
        <v>800</v>
      </c>
      <c r="N859">
        <v>0.15</v>
      </c>
      <c r="O859">
        <v>1360</v>
      </c>
      <c r="P859">
        <v>1000</v>
      </c>
      <c r="Q859">
        <v>360</v>
      </c>
      <c r="R859" t="s">
        <v>17</v>
      </c>
      <c r="S859" t="s">
        <v>10</v>
      </c>
      <c r="T859">
        <v>2024</v>
      </c>
      <c r="U859">
        <v>11</v>
      </c>
      <c r="V859" t="s">
        <v>3874</v>
      </c>
      <c r="W859" t="s">
        <v>40</v>
      </c>
      <c r="X859" t="s">
        <v>12</v>
      </c>
      <c r="Y859">
        <v>26.47</v>
      </c>
    </row>
    <row r="860" spans="1:25" x14ac:dyDescent="0.25">
      <c r="A860" t="s">
        <v>1612</v>
      </c>
      <c r="B860" s="19">
        <v>45604</v>
      </c>
      <c r="C860" t="s">
        <v>200</v>
      </c>
      <c r="D860" t="s">
        <v>174</v>
      </c>
      <c r="E860" t="s">
        <v>3</v>
      </c>
      <c r="F860">
        <v>43</v>
      </c>
      <c r="G860" t="s">
        <v>4</v>
      </c>
      <c r="H860" t="s">
        <v>5</v>
      </c>
      <c r="I860" t="s">
        <v>305</v>
      </c>
      <c r="J860" t="s">
        <v>306</v>
      </c>
      <c r="K860" t="s">
        <v>91</v>
      </c>
      <c r="L860">
        <v>1</v>
      </c>
      <c r="M860">
        <v>8500</v>
      </c>
      <c r="N860">
        <v>0</v>
      </c>
      <c r="O860">
        <v>8500</v>
      </c>
      <c r="P860">
        <v>6500</v>
      </c>
      <c r="Q860">
        <v>2000</v>
      </c>
      <c r="R860" t="s">
        <v>98</v>
      </c>
      <c r="S860" t="s">
        <v>10</v>
      </c>
      <c r="T860">
        <v>2024</v>
      </c>
      <c r="U860">
        <v>11</v>
      </c>
      <c r="V860" t="s">
        <v>3874</v>
      </c>
      <c r="W860" t="s">
        <v>40</v>
      </c>
      <c r="X860" t="s">
        <v>12</v>
      </c>
      <c r="Y860">
        <v>23.53</v>
      </c>
    </row>
    <row r="861" spans="1:25" x14ac:dyDescent="0.25">
      <c r="A861" t="s">
        <v>125</v>
      </c>
      <c r="B861" s="19">
        <v>45744</v>
      </c>
      <c r="C861" t="s">
        <v>42</v>
      </c>
      <c r="D861" t="s">
        <v>43</v>
      </c>
      <c r="E861" t="s">
        <v>3</v>
      </c>
      <c r="F861">
        <v>43</v>
      </c>
      <c r="G861" t="s">
        <v>4</v>
      </c>
      <c r="H861" t="s">
        <v>5</v>
      </c>
      <c r="I861" t="s">
        <v>56</v>
      </c>
      <c r="J861" t="s">
        <v>57</v>
      </c>
      <c r="K861" t="s">
        <v>58</v>
      </c>
      <c r="L861">
        <v>2</v>
      </c>
      <c r="M861">
        <v>1200</v>
      </c>
      <c r="N861">
        <v>0.05</v>
      </c>
      <c r="O861">
        <v>2280</v>
      </c>
      <c r="P861">
        <v>1600</v>
      </c>
      <c r="Q861">
        <v>680</v>
      </c>
      <c r="R861" t="s">
        <v>26</v>
      </c>
      <c r="S861" t="s">
        <v>10</v>
      </c>
      <c r="T861">
        <v>2025</v>
      </c>
      <c r="U861">
        <v>3</v>
      </c>
      <c r="V861" t="s">
        <v>3864</v>
      </c>
      <c r="W861" t="s">
        <v>18</v>
      </c>
      <c r="X861" t="s">
        <v>19</v>
      </c>
      <c r="Y861">
        <v>29.82</v>
      </c>
    </row>
    <row r="862" spans="1:25" x14ac:dyDescent="0.25">
      <c r="A862" t="s">
        <v>1613</v>
      </c>
      <c r="B862" s="19">
        <v>45531</v>
      </c>
      <c r="C862" t="s">
        <v>79</v>
      </c>
      <c r="D862" t="s">
        <v>80</v>
      </c>
      <c r="E862" t="s">
        <v>16</v>
      </c>
      <c r="F862">
        <v>35</v>
      </c>
      <c r="G862" t="s">
        <v>4</v>
      </c>
      <c r="H862" t="s">
        <v>5</v>
      </c>
      <c r="I862" t="s">
        <v>186</v>
      </c>
      <c r="J862" t="s">
        <v>187</v>
      </c>
      <c r="K862" t="s">
        <v>91</v>
      </c>
      <c r="L862">
        <v>1</v>
      </c>
      <c r="M862">
        <v>12000</v>
      </c>
      <c r="N862">
        <v>0</v>
      </c>
      <c r="O862">
        <v>12000</v>
      </c>
      <c r="P862">
        <v>9000</v>
      </c>
      <c r="Q862">
        <v>3000</v>
      </c>
      <c r="R862" t="s">
        <v>9</v>
      </c>
      <c r="S862" t="s">
        <v>10</v>
      </c>
      <c r="T862">
        <v>2024</v>
      </c>
      <c r="U862">
        <v>8</v>
      </c>
      <c r="V862" t="s">
        <v>3867</v>
      </c>
      <c r="W862" t="s">
        <v>33</v>
      </c>
      <c r="X862" t="s">
        <v>12</v>
      </c>
      <c r="Y862">
        <v>25</v>
      </c>
    </row>
    <row r="863" spans="1:25" x14ac:dyDescent="0.25">
      <c r="A863" t="s">
        <v>1614</v>
      </c>
      <c r="B863" s="19">
        <v>45379</v>
      </c>
      <c r="C863" t="s">
        <v>1178</v>
      </c>
      <c r="D863" t="s">
        <v>1179</v>
      </c>
      <c r="E863" t="s">
        <v>16</v>
      </c>
      <c r="F863">
        <v>55</v>
      </c>
      <c r="G863" t="s">
        <v>339</v>
      </c>
      <c r="H863" t="s">
        <v>285</v>
      </c>
      <c r="I863" t="s">
        <v>31</v>
      </c>
      <c r="J863" t="s">
        <v>32</v>
      </c>
      <c r="K863" t="s">
        <v>25</v>
      </c>
      <c r="L863">
        <v>1</v>
      </c>
      <c r="M863">
        <v>5000</v>
      </c>
      <c r="N863">
        <v>0</v>
      </c>
      <c r="O863">
        <v>5000</v>
      </c>
      <c r="P863">
        <v>3500</v>
      </c>
      <c r="Q863">
        <v>1500</v>
      </c>
      <c r="R863" t="s">
        <v>9</v>
      </c>
      <c r="S863" t="s">
        <v>10</v>
      </c>
      <c r="T863">
        <v>2024</v>
      </c>
      <c r="U863">
        <v>3</v>
      </c>
      <c r="V863" t="s">
        <v>3864</v>
      </c>
      <c r="W863" t="s">
        <v>18</v>
      </c>
      <c r="X863" t="s">
        <v>19</v>
      </c>
      <c r="Y863">
        <v>30</v>
      </c>
    </row>
    <row r="864" spans="1:25" x14ac:dyDescent="0.25">
      <c r="A864" t="s">
        <v>1615</v>
      </c>
      <c r="B864" s="19">
        <v>45927</v>
      </c>
      <c r="C864" t="s">
        <v>500</v>
      </c>
      <c r="D864" t="s">
        <v>501</v>
      </c>
      <c r="E864" t="s">
        <v>16</v>
      </c>
      <c r="F864">
        <v>22</v>
      </c>
      <c r="G864" t="s">
        <v>339</v>
      </c>
      <c r="H864" t="s">
        <v>285</v>
      </c>
      <c r="I864" t="s">
        <v>176</v>
      </c>
      <c r="J864" t="s">
        <v>177</v>
      </c>
      <c r="K864" t="s">
        <v>25</v>
      </c>
      <c r="L864">
        <v>1</v>
      </c>
      <c r="M864">
        <v>22000</v>
      </c>
      <c r="N864">
        <v>0.15</v>
      </c>
      <c r="O864">
        <v>18700</v>
      </c>
      <c r="P864">
        <v>16500</v>
      </c>
      <c r="Q864">
        <v>2200</v>
      </c>
      <c r="R864" t="s">
        <v>77</v>
      </c>
      <c r="S864" t="s">
        <v>10</v>
      </c>
      <c r="T864">
        <v>2025</v>
      </c>
      <c r="U864">
        <v>9</v>
      </c>
      <c r="V864" t="s">
        <v>3873</v>
      </c>
      <c r="W864" t="s">
        <v>33</v>
      </c>
      <c r="X864" t="s">
        <v>27</v>
      </c>
      <c r="Y864">
        <v>11.76</v>
      </c>
    </row>
    <row r="865" spans="1:25" x14ac:dyDescent="0.25">
      <c r="A865" t="s">
        <v>1616</v>
      </c>
      <c r="B865" s="19">
        <v>45306</v>
      </c>
      <c r="C865" t="s">
        <v>1008</v>
      </c>
      <c r="D865" t="s">
        <v>1009</v>
      </c>
      <c r="E865" t="s">
        <v>16</v>
      </c>
      <c r="F865">
        <v>28</v>
      </c>
      <c r="G865" t="s">
        <v>317</v>
      </c>
      <c r="H865" t="s">
        <v>5</v>
      </c>
      <c r="I865" t="s">
        <v>68</v>
      </c>
      <c r="J865" t="s">
        <v>69</v>
      </c>
      <c r="K865" t="s">
        <v>39</v>
      </c>
      <c r="L865">
        <v>1</v>
      </c>
      <c r="M865">
        <v>3500</v>
      </c>
      <c r="N865">
        <v>0.05</v>
      </c>
      <c r="O865">
        <v>3325</v>
      </c>
      <c r="P865">
        <v>2300</v>
      </c>
      <c r="Q865">
        <v>1025</v>
      </c>
      <c r="R865" t="s">
        <v>9</v>
      </c>
      <c r="S865" t="s">
        <v>10</v>
      </c>
      <c r="T865">
        <v>2024</v>
      </c>
      <c r="U865">
        <v>1</v>
      </c>
      <c r="V865" t="s">
        <v>3875</v>
      </c>
      <c r="W865" t="s">
        <v>18</v>
      </c>
      <c r="X865" t="s">
        <v>12</v>
      </c>
      <c r="Y865">
        <v>30.83</v>
      </c>
    </row>
    <row r="866" spans="1:25" x14ac:dyDescent="0.25">
      <c r="A866" t="s">
        <v>1617</v>
      </c>
      <c r="B866" s="19">
        <v>45752</v>
      </c>
      <c r="C866" t="s">
        <v>1357</v>
      </c>
      <c r="D866" t="s">
        <v>1358</v>
      </c>
      <c r="E866" t="s">
        <v>3</v>
      </c>
      <c r="F866">
        <v>32</v>
      </c>
      <c r="G866" t="s">
        <v>317</v>
      </c>
      <c r="H866" t="s">
        <v>5</v>
      </c>
      <c r="I866" t="s">
        <v>143</v>
      </c>
      <c r="J866" t="s">
        <v>144</v>
      </c>
      <c r="K866" t="s">
        <v>76</v>
      </c>
      <c r="L866">
        <v>2</v>
      </c>
      <c r="M866">
        <v>700</v>
      </c>
      <c r="N866">
        <v>0.1</v>
      </c>
      <c r="O866">
        <v>1260</v>
      </c>
      <c r="P866">
        <v>1140</v>
      </c>
      <c r="Q866">
        <v>120</v>
      </c>
      <c r="R866" t="s">
        <v>26</v>
      </c>
      <c r="S866" t="s">
        <v>10</v>
      </c>
      <c r="T866">
        <v>2025</v>
      </c>
      <c r="U866">
        <v>4</v>
      </c>
      <c r="V866" t="s">
        <v>3871</v>
      </c>
      <c r="W866" t="s">
        <v>11</v>
      </c>
      <c r="X866" t="s">
        <v>19</v>
      </c>
      <c r="Y866">
        <v>9.52</v>
      </c>
    </row>
    <row r="867" spans="1:25" x14ac:dyDescent="0.25">
      <c r="A867" t="s">
        <v>1618</v>
      </c>
      <c r="B867" s="19">
        <v>45842</v>
      </c>
      <c r="C867" t="s">
        <v>303</v>
      </c>
      <c r="D867" t="s">
        <v>304</v>
      </c>
      <c r="E867" t="s">
        <v>16</v>
      </c>
      <c r="F867">
        <v>36</v>
      </c>
      <c r="G867" t="s">
        <v>275</v>
      </c>
      <c r="H867" t="s">
        <v>276</v>
      </c>
      <c r="I867" t="s">
        <v>186</v>
      </c>
      <c r="J867" t="s">
        <v>187</v>
      </c>
      <c r="K867" t="s">
        <v>91</v>
      </c>
      <c r="L867">
        <v>2</v>
      </c>
      <c r="M867">
        <v>12000</v>
      </c>
      <c r="N867">
        <v>0.05</v>
      </c>
      <c r="O867">
        <v>22800</v>
      </c>
      <c r="P867">
        <v>18000</v>
      </c>
      <c r="Q867">
        <v>4800</v>
      </c>
      <c r="R867" t="s">
        <v>26</v>
      </c>
      <c r="S867" t="s">
        <v>10</v>
      </c>
      <c r="T867">
        <v>2025</v>
      </c>
      <c r="U867">
        <v>7</v>
      </c>
      <c r="V867" t="s">
        <v>3866</v>
      </c>
      <c r="W867" t="s">
        <v>33</v>
      </c>
      <c r="X867" t="s">
        <v>27</v>
      </c>
      <c r="Y867">
        <v>21.05</v>
      </c>
    </row>
    <row r="868" spans="1:25" x14ac:dyDescent="0.25">
      <c r="A868" t="s">
        <v>1619</v>
      </c>
      <c r="B868" s="19">
        <v>45556</v>
      </c>
      <c r="C868" t="s">
        <v>1253</v>
      </c>
      <c r="D868" t="s">
        <v>1254</v>
      </c>
      <c r="E868" t="s">
        <v>16</v>
      </c>
      <c r="F868">
        <v>45</v>
      </c>
      <c r="G868" t="s">
        <v>275</v>
      </c>
      <c r="H868" t="s">
        <v>276</v>
      </c>
      <c r="I868" t="s">
        <v>127</v>
      </c>
      <c r="J868" t="s">
        <v>128</v>
      </c>
      <c r="K868" t="s">
        <v>58</v>
      </c>
      <c r="L868">
        <v>2</v>
      </c>
      <c r="M868">
        <v>3000</v>
      </c>
      <c r="N868">
        <v>0.15</v>
      </c>
      <c r="O868">
        <v>5100</v>
      </c>
      <c r="P868">
        <v>4200</v>
      </c>
      <c r="Q868">
        <v>900</v>
      </c>
      <c r="R868" t="s">
        <v>17</v>
      </c>
      <c r="S868" t="s">
        <v>10</v>
      </c>
      <c r="T868">
        <v>2024</v>
      </c>
      <c r="U868">
        <v>9</v>
      </c>
      <c r="V868" t="s">
        <v>3873</v>
      </c>
      <c r="W868" t="s">
        <v>33</v>
      </c>
      <c r="X868" t="s">
        <v>27</v>
      </c>
      <c r="Y868">
        <v>17.649999999999999</v>
      </c>
    </row>
    <row r="869" spans="1:25" x14ac:dyDescent="0.25">
      <c r="A869" t="s">
        <v>1620</v>
      </c>
      <c r="B869" s="19">
        <v>45436</v>
      </c>
      <c r="C869" t="s">
        <v>599</v>
      </c>
      <c r="D869" t="s">
        <v>551</v>
      </c>
      <c r="E869" t="s">
        <v>3</v>
      </c>
      <c r="F869">
        <v>26</v>
      </c>
      <c r="G869" t="s">
        <v>317</v>
      </c>
      <c r="H869" t="s">
        <v>5</v>
      </c>
      <c r="I869" t="s">
        <v>109</v>
      </c>
      <c r="J869" t="s">
        <v>110</v>
      </c>
      <c r="K869" t="s">
        <v>8</v>
      </c>
      <c r="L869">
        <v>1</v>
      </c>
      <c r="M869">
        <v>4000</v>
      </c>
      <c r="N869">
        <v>0</v>
      </c>
      <c r="O869">
        <v>4000</v>
      </c>
      <c r="P869">
        <v>2900</v>
      </c>
      <c r="Q869">
        <v>1100</v>
      </c>
      <c r="R869" t="s">
        <v>9</v>
      </c>
      <c r="S869" t="s">
        <v>10</v>
      </c>
      <c r="T869">
        <v>2024</v>
      </c>
      <c r="U869">
        <v>5</v>
      </c>
      <c r="V869" t="s">
        <v>3865</v>
      </c>
      <c r="W869" t="s">
        <v>11</v>
      </c>
      <c r="X869" t="s">
        <v>27</v>
      </c>
      <c r="Y869">
        <v>27.5</v>
      </c>
    </row>
    <row r="870" spans="1:25" x14ac:dyDescent="0.25">
      <c r="A870" t="s">
        <v>1621</v>
      </c>
      <c r="B870" s="19">
        <v>45888</v>
      </c>
      <c r="C870" t="s">
        <v>530</v>
      </c>
      <c r="D870" t="s">
        <v>531</v>
      </c>
      <c r="E870" t="s">
        <v>3</v>
      </c>
      <c r="F870">
        <v>31</v>
      </c>
      <c r="G870" t="s">
        <v>275</v>
      </c>
      <c r="H870" t="s">
        <v>276</v>
      </c>
      <c r="I870" t="s">
        <v>6</v>
      </c>
      <c r="J870" t="s">
        <v>7</v>
      </c>
      <c r="K870" t="s">
        <v>8</v>
      </c>
      <c r="L870">
        <v>1</v>
      </c>
      <c r="M870">
        <v>7000</v>
      </c>
      <c r="N870">
        <v>0.1</v>
      </c>
      <c r="O870">
        <v>6300</v>
      </c>
      <c r="P870">
        <v>5200</v>
      </c>
      <c r="Q870">
        <v>1100</v>
      </c>
      <c r="R870" t="s">
        <v>17</v>
      </c>
      <c r="S870" t="s">
        <v>10</v>
      </c>
      <c r="T870">
        <v>2025</v>
      </c>
      <c r="U870">
        <v>8</v>
      </c>
      <c r="V870" t="s">
        <v>3867</v>
      </c>
      <c r="W870" t="s">
        <v>33</v>
      </c>
      <c r="X870" t="s">
        <v>12</v>
      </c>
      <c r="Y870">
        <v>17.46</v>
      </c>
    </row>
    <row r="871" spans="1:25" x14ac:dyDescent="0.25">
      <c r="A871" t="s">
        <v>1622</v>
      </c>
      <c r="B871" s="19">
        <v>45353</v>
      </c>
      <c r="C871" t="s">
        <v>683</v>
      </c>
      <c r="D871" t="s">
        <v>301</v>
      </c>
      <c r="E871" t="s">
        <v>3</v>
      </c>
      <c r="F871">
        <v>51</v>
      </c>
      <c r="G871" t="s">
        <v>275</v>
      </c>
      <c r="H871" t="s">
        <v>276</v>
      </c>
      <c r="I871" t="s">
        <v>344</v>
      </c>
      <c r="J871" t="s">
        <v>345</v>
      </c>
      <c r="K871" t="s">
        <v>39</v>
      </c>
      <c r="L871">
        <v>1</v>
      </c>
      <c r="M871">
        <v>2200</v>
      </c>
      <c r="N871">
        <v>0</v>
      </c>
      <c r="O871">
        <v>2200</v>
      </c>
      <c r="P871">
        <v>1400</v>
      </c>
      <c r="Q871">
        <v>800</v>
      </c>
      <c r="R871" t="s">
        <v>26</v>
      </c>
      <c r="S871" t="s">
        <v>10</v>
      </c>
      <c r="T871">
        <v>2024</v>
      </c>
      <c r="U871">
        <v>3</v>
      </c>
      <c r="V871" t="s">
        <v>3864</v>
      </c>
      <c r="W871" t="s">
        <v>18</v>
      </c>
      <c r="X871" t="s">
        <v>19</v>
      </c>
      <c r="Y871">
        <v>36.36</v>
      </c>
    </row>
    <row r="872" spans="1:25" x14ac:dyDescent="0.25">
      <c r="A872" t="s">
        <v>1623</v>
      </c>
      <c r="B872" s="19">
        <v>45569</v>
      </c>
      <c r="C872" t="s">
        <v>1624</v>
      </c>
      <c r="D872" t="s">
        <v>1625</v>
      </c>
      <c r="E872" t="s">
        <v>3</v>
      </c>
      <c r="F872">
        <v>47</v>
      </c>
      <c r="G872" t="s">
        <v>284</v>
      </c>
      <c r="H872" t="s">
        <v>285</v>
      </c>
      <c r="I872" t="s">
        <v>102</v>
      </c>
      <c r="J872" t="s">
        <v>103</v>
      </c>
      <c r="K872" t="s">
        <v>25</v>
      </c>
      <c r="L872">
        <v>2</v>
      </c>
      <c r="M872">
        <v>28000</v>
      </c>
      <c r="N872">
        <v>0.2</v>
      </c>
      <c r="O872">
        <v>0</v>
      </c>
      <c r="P872">
        <v>42000</v>
      </c>
      <c r="Q872">
        <v>0</v>
      </c>
      <c r="R872" t="s">
        <v>17</v>
      </c>
      <c r="S872" t="s">
        <v>291</v>
      </c>
      <c r="T872">
        <v>2024</v>
      </c>
      <c r="U872">
        <v>10</v>
      </c>
      <c r="V872" t="s">
        <v>3870</v>
      </c>
      <c r="W872" t="s">
        <v>40</v>
      </c>
      <c r="X872" t="s">
        <v>12</v>
      </c>
      <c r="Y872">
        <v>0</v>
      </c>
    </row>
    <row r="873" spans="1:25" x14ac:dyDescent="0.25">
      <c r="A873" t="s">
        <v>1626</v>
      </c>
      <c r="B873" s="19">
        <v>45360</v>
      </c>
      <c r="C873" t="s">
        <v>1340</v>
      </c>
      <c r="D873" t="s">
        <v>326</v>
      </c>
      <c r="E873" t="s">
        <v>16</v>
      </c>
      <c r="F873">
        <v>49</v>
      </c>
      <c r="G873" t="s">
        <v>284</v>
      </c>
      <c r="H873" t="s">
        <v>285</v>
      </c>
      <c r="I873" t="s">
        <v>95</v>
      </c>
      <c r="J873" t="s">
        <v>96</v>
      </c>
      <c r="K873" t="s">
        <v>46</v>
      </c>
      <c r="L873">
        <v>2</v>
      </c>
      <c r="M873">
        <v>600</v>
      </c>
      <c r="N873">
        <v>0.1</v>
      </c>
      <c r="O873">
        <v>1080</v>
      </c>
      <c r="P873">
        <v>760</v>
      </c>
      <c r="Q873">
        <v>320</v>
      </c>
      <c r="R873" t="s">
        <v>9</v>
      </c>
      <c r="S873" t="s">
        <v>10</v>
      </c>
      <c r="T873">
        <v>2024</v>
      </c>
      <c r="U873">
        <v>3</v>
      </c>
      <c r="V873" t="s">
        <v>3864</v>
      </c>
      <c r="W873" t="s">
        <v>18</v>
      </c>
      <c r="X873" t="s">
        <v>12</v>
      </c>
      <c r="Y873">
        <v>29.63</v>
      </c>
    </row>
    <row r="874" spans="1:25" x14ac:dyDescent="0.25">
      <c r="A874" t="s">
        <v>1627</v>
      </c>
      <c r="B874" s="19">
        <v>45967</v>
      </c>
      <c r="C874" t="s">
        <v>1198</v>
      </c>
      <c r="D874" t="s">
        <v>962</v>
      </c>
      <c r="E874" t="s">
        <v>3</v>
      </c>
      <c r="F874">
        <v>25</v>
      </c>
      <c r="G874" t="s">
        <v>280</v>
      </c>
      <c r="H874" t="s">
        <v>270</v>
      </c>
      <c r="I874" t="s">
        <v>264</v>
      </c>
      <c r="J874" t="s">
        <v>265</v>
      </c>
      <c r="K874" t="s">
        <v>46</v>
      </c>
      <c r="L874">
        <v>2</v>
      </c>
      <c r="M874">
        <v>800</v>
      </c>
      <c r="N874">
        <v>0.15</v>
      </c>
      <c r="O874">
        <v>1360</v>
      </c>
      <c r="P874">
        <v>1000</v>
      </c>
      <c r="Q874">
        <v>360</v>
      </c>
      <c r="R874" t="s">
        <v>77</v>
      </c>
      <c r="S874" t="s">
        <v>10</v>
      </c>
      <c r="T874">
        <v>2025</v>
      </c>
      <c r="U874">
        <v>11</v>
      </c>
      <c r="V874" t="s">
        <v>3874</v>
      </c>
      <c r="W874" t="s">
        <v>40</v>
      </c>
      <c r="X874" t="s">
        <v>19</v>
      </c>
      <c r="Y874">
        <v>26.47</v>
      </c>
    </row>
    <row r="875" spans="1:25" x14ac:dyDescent="0.25">
      <c r="A875" t="s">
        <v>1628</v>
      </c>
      <c r="B875" s="19">
        <v>45956</v>
      </c>
      <c r="C875" t="s">
        <v>1140</v>
      </c>
      <c r="D875" t="s">
        <v>868</v>
      </c>
      <c r="E875" t="s">
        <v>16</v>
      </c>
      <c r="F875">
        <v>32</v>
      </c>
      <c r="G875" t="s">
        <v>290</v>
      </c>
      <c r="H875" t="s">
        <v>276</v>
      </c>
      <c r="I875" t="s">
        <v>95</v>
      </c>
      <c r="J875" t="s">
        <v>96</v>
      </c>
      <c r="K875" t="s">
        <v>46</v>
      </c>
      <c r="L875">
        <v>2</v>
      </c>
      <c r="M875">
        <v>600</v>
      </c>
      <c r="N875">
        <v>0.05</v>
      </c>
      <c r="O875">
        <v>1140</v>
      </c>
      <c r="P875">
        <v>760</v>
      </c>
      <c r="Q875">
        <v>380</v>
      </c>
      <c r="R875" t="s">
        <v>26</v>
      </c>
      <c r="S875" t="s">
        <v>10</v>
      </c>
      <c r="T875">
        <v>2025</v>
      </c>
      <c r="U875">
        <v>10</v>
      </c>
      <c r="V875" t="s">
        <v>3870</v>
      </c>
      <c r="W875" t="s">
        <v>40</v>
      </c>
      <c r="X875" t="s">
        <v>27</v>
      </c>
      <c r="Y875">
        <v>33.33</v>
      </c>
    </row>
    <row r="876" spans="1:25" x14ac:dyDescent="0.25">
      <c r="A876" t="s">
        <v>1629</v>
      </c>
      <c r="B876" s="19">
        <v>46018</v>
      </c>
      <c r="C876" t="s">
        <v>1008</v>
      </c>
      <c r="D876" t="s">
        <v>1009</v>
      </c>
      <c r="E876" t="s">
        <v>16</v>
      </c>
      <c r="F876">
        <v>28</v>
      </c>
      <c r="G876" t="s">
        <v>317</v>
      </c>
      <c r="H876" t="s">
        <v>5</v>
      </c>
      <c r="I876" t="s">
        <v>31</v>
      </c>
      <c r="J876" t="s">
        <v>32</v>
      </c>
      <c r="K876" t="s">
        <v>25</v>
      </c>
      <c r="L876">
        <v>4</v>
      </c>
      <c r="M876">
        <v>5000</v>
      </c>
      <c r="N876">
        <v>0</v>
      </c>
      <c r="O876">
        <v>20000</v>
      </c>
      <c r="P876">
        <v>14000</v>
      </c>
      <c r="Q876">
        <v>6000</v>
      </c>
      <c r="R876" t="s">
        <v>77</v>
      </c>
      <c r="S876" t="s">
        <v>10</v>
      </c>
      <c r="T876">
        <v>2025</v>
      </c>
      <c r="U876">
        <v>12</v>
      </c>
      <c r="V876" t="s">
        <v>3872</v>
      </c>
      <c r="W876" t="s">
        <v>40</v>
      </c>
      <c r="X876" t="s">
        <v>12</v>
      </c>
      <c r="Y876">
        <v>30</v>
      </c>
    </row>
    <row r="877" spans="1:25" x14ac:dyDescent="0.25">
      <c r="A877" t="s">
        <v>126</v>
      </c>
      <c r="B877" s="19">
        <v>45903</v>
      </c>
      <c r="C877" t="s">
        <v>112</v>
      </c>
      <c r="D877" t="s">
        <v>113</v>
      </c>
      <c r="E877" t="s">
        <v>16</v>
      </c>
      <c r="F877">
        <v>39</v>
      </c>
      <c r="G877" t="s">
        <v>4</v>
      </c>
      <c r="H877" t="s">
        <v>5</v>
      </c>
      <c r="I877" t="s">
        <v>127</v>
      </c>
      <c r="J877" t="s">
        <v>128</v>
      </c>
      <c r="K877" t="s">
        <v>58</v>
      </c>
      <c r="L877">
        <v>2</v>
      </c>
      <c r="M877">
        <v>3000</v>
      </c>
      <c r="N877">
        <v>0.1</v>
      </c>
      <c r="O877">
        <v>5400</v>
      </c>
      <c r="P877">
        <v>4200</v>
      </c>
      <c r="Q877">
        <v>1200</v>
      </c>
      <c r="R877" t="s">
        <v>26</v>
      </c>
      <c r="S877" t="s">
        <v>10</v>
      </c>
      <c r="T877">
        <v>2025</v>
      </c>
      <c r="U877">
        <v>9</v>
      </c>
      <c r="V877" t="s">
        <v>3873</v>
      </c>
      <c r="W877" t="s">
        <v>33</v>
      </c>
      <c r="X877" t="s">
        <v>19</v>
      </c>
      <c r="Y877">
        <v>22.22</v>
      </c>
    </row>
    <row r="878" spans="1:25" x14ac:dyDescent="0.25">
      <c r="A878" t="s">
        <v>1630</v>
      </c>
      <c r="B878" s="19">
        <v>45760</v>
      </c>
      <c r="C878" t="s">
        <v>1631</v>
      </c>
      <c r="D878" t="s">
        <v>117</v>
      </c>
      <c r="E878" t="s">
        <v>3</v>
      </c>
      <c r="F878">
        <v>20</v>
      </c>
      <c r="G878" t="s">
        <v>312</v>
      </c>
      <c r="H878" t="s">
        <v>276</v>
      </c>
      <c r="I878" t="s">
        <v>127</v>
      </c>
      <c r="J878" t="s">
        <v>128</v>
      </c>
      <c r="K878" t="s">
        <v>58</v>
      </c>
      <c r="L878">
        <v>1</v>
      </c>
      <c r="M878">
        <v>3000</v>
      </c>
      <c r="N878">
        <v>0.05</v>
      </c>
      <c r="O878">
        <v>2850</v>
      </c>
      <c r="P878">
        <v>2100</v>
      </c>
      <c r="Q878">
        <v>750</v>
      </c>
      <c r="R878" t="s">
        <v>77</v>
      </c>
      <c r="S878" t="s">
        <v>10</v>
      </c>
      <c r="T878">
        <v>2025</v>
      </c>
      <c r="U878">
        <v>4</v>
      </c>
      <c r="V878" t="s">
        <v>3871</v>
      </c>
      <c r="W878" t="s">
        <v>11</v>
      </c>
      <c r="X878" t="s">
        <v>19</v>
      </c>
      <c r="Y878">
        <v>26.32</v>
      </c>
    </row>
    <row r="879" spans="1:25" x14ac:dyDescent="0.25">
      <c r="A879" t="s">
        <v>1632</v>
      </c>
      <c r="B879" s="19">
        <v>45545</v>
      </c>
      <c r="C879" t="s">
        <v>912</v>
      </c>
      <c r="D879" t="s">
        <v>913</v>
      </c>
      <c r="E879" t="s">
        <v>3</v>
      </c>
      <c r="F879">
        <v>37</v>
      </c>
      <c r="G879" t="s">
        <v>339</v>
      </c>
      <c r="H879" t="s">
        <v>285</v>
      </c>
      <c r="I879" t="s">
        <v>105</v>
      </c>
      <c r="J879" t="s">
        <v>106</v>
      </c>
      <c r="K879" t="s">
        <v>76</v>
      </c>
      <c r="L879">
        <v>2</v>
      </c>
      <c r="M879">
        <v>450</v>
      </c>
      <c r="N879">
        <v>0.05</v>
      </c>
      <c r="O879">
        <v>855</v>
      </c>
      <c r="P879">
        <v>660</v>
      </c>
      <c r="Q879">
        <v>195</v>
      </c>
      <c r="R879" t="s">
        <v>26</v>
      </c>
      <c r="S879" t="s">
        <v>10</v>
      </c>
      <c r="T879">
        <v>2024</v>
      </c>
      <c r="U879">
        <v>9</v>
      </c>
      <c r="V879" t="s">
        <v>3873</v>
      </c>
      <c r="W879" t="s">
        <v>33</v>
      </c>
      <c r="X879" t="s">
        <v>27</v>
      </c>
      <c r="Y879">
        <v>22.81</v>
      </c>
    </row>
    <row r="880" spans="1:25" x14ac:dyDescent="0.25">
      <c r="A880" t="s">
        <v>1633</v>
      </c>
      <c r="B880" s="19">
        <v>45452</v>
      </c>
      <c r="C880" t="s">
        <v>1634</v>
      </c>
      <c r="D880" t="s">
        <v>224</v>
      </c>
      <c r="E880" t="s">
        <v>3</v>
      </c>
      <c r="F880">
        <v>35</v>
      </c>
      <c r="G880" t="s">
        <v>295</v>
      </c>
      <c r="H880" t="s">
        <v>270</v>
      </c>
      <c r="I880" t="s">
        <v>23</v>
      </c>
      <c r="J880" t="s">
        <v>24</v>
      </c>
      <c r="K880" t="s">
        <v>25</v>
      </c>
      <c r="L880">
        <v>2</v>
      </c>
      <c r="M880">
        <v>55000</v>
      </c>
      <c r="N880">
        <v>0.2</v>
      </c>
      <c r="O880">
        <v>88000</v>
      </c>
      <c r="P880">
        <v>80000</v>
      </c>
      <c r="Q880">
        <v>8000</v>
      </c>
      <c r="R880" t="s">
        <v>26</v>
      </c>
      <c r="S880" t="s">
        <v>10</v>
      </c>
      <c r="T880">
        <v>2024</v>
      </c>
      <c r="U880">
        <v>6</v>
      </c>
      <c r="V880" t="s">
        <v>3868</v>
      </c>
      <c r="W880" t="s">
        <v>11</v>
      </c>
      <c r="X880" t="s">
        <v>12</v>
      </c>
      <c r="Y880">
        <v>9.09</v>
      </c>
    </row>
    <row r="881" spans="1:25" x14ac:dyDescent="0.25">
      <c r="A881" t="s">
        <v>1635</v>
      </c>
      <c r="B881" s="19">
        <v>45932</v>
      </c>
      <c r="C881" t="s">
        <v>1</v>
      </c>
      <c r="D881" t="s">
        <v>2</v>
      </c>
      <c r="E881" t="s">
        <v>3</v>
      </c>
      <c r="F881">
        <v>36</v>
      </c>
      <c r="G881" t="s">
        <v>4</v>
      </c>
      <c r="H881" t="s">
        <v>5</v>
      </c>
      <c r="I881" t="s">
        <v>344</v>
      </c>
      <c r="J881" t="s">
        <v>345</v>
      </c>
      <c r="K881" t="s">
        <v>39</v>
      </c>
      <c r="L881">
        <v>1</v>
      </c>
      <c r="M881">
        <v>2200</v>
      </c>
      <c r="N881">
        <v>0.15</v>
      </c>
      <c r="O881">
        <v>-1870</v>
      </c>
      <c r="P881">
        <v>1400</v>
      </c>
      <c r="Q881">
        <v>-470</v>
      </c>
      <c r="R881" t="s">
        <v>26</v>
      </c>
      <c r="S881" t="s">
        <v>287</v>
      </c>
      <c r="T881">
        <v>2025</v>
      </c>
      <c r="U881">
        <v>10</v>
      </c>
      <c r="V881" t="s">
        <v>3870</v>
      </c>
      <c r="W881" t="s">
        <v>40</v>
      </c>
      <c r="X881" t="s">
        <v>12</v>
      </c>
      <c r="Y881">
        <v>25.13</v>
      </c>
    </row>
    <row r="882" spans="1:25" x14ac:dyDescent="0.25">
      <c r="A882" t="s">
        <v>1636</v>
      </c>
      <c r="B882" s="19">
        <v>45805</v>
      </c>
      <c r="C882" t="s">
        <v>742</v>
      </c>
      <c r="D882" t="s">
        <v>523</v>
      </c>
      <c r="E882" t="s">
        <v>16</v>
      </c>
      <c r="F882">
        <v>47</v>
      </c>
      <c r="G882" t="s">
        <v>407</v>
      </c>
      <c r="H882" t="s">
        <v>285</v>
      </c>
      <c r="I882" t="s">
        <v>37</v>
      </c>
      <c r="J882" t="s">
        <v>38</v>
      </c>
      <c r="K882" t="s">
        <v>39</v>
      </c>
      <c r="L882">
        <v>1</v>
      </c>
      <c r="M882">
        <v>900</v>
      </c>
      <c r="N882">
        <v>0.05</v>
      </c>
      <c r="O882">
        <v>855</v>
      </c>
      <c r="P882">
        <v>550</v>
      </c>
      <c r="Q882">
        <v>305</v>
      </c>
      <c r="R882" t="s">
        <v>77</v>
      </c>
      <c r="S882" t="s">
        <v>10</v>
      </c>
      <c r="T882">
        <v>2025</v>
      </c>
      <c r="U882">
        <v>5</v>
      </c>
      <c r="V882" t="s">
        <v>3865</v>
      </c>
      <c r="W882" t="s">
        <v>11</v>
      </c>
      <c r="X882" t="s">
        <v>12</v>
      </c>
      <c r="Y882">
        <v>35.67</v>
      </c>
    </row>
    <row r="883" spans="1:25" x14ac:dyDescent="0.25">
      <c r="A883" t="s">
        <v>1637</v>
      </c>
      <c r="B883" s="19">
        <v>45688</v>
      </c>
      <c r="C883" t="s">
        <v>1229</v>
      </c>
      <c r="D883" t="s">
        <v>591</v>
      </c>
      <c r="E883" t="s">
        <v>3</v>
      </c>
      <c r="F883">
        <v>51</v>
      </c>
      <c r="G883" t="s">
        <v>312</v>
      </c>
      <c r="H883" t="s">
        <v>276</v>
      </c>
      <c r="I883" t="s">
        <v>23</v>
      </c>
      <c r="J883" t="s">
        <v>24</v>
      </c>
      <c r="K883" t="s">
        <v>25</v>
      </c>
      <c r="L883">
        <v>1</v>
      </c>
      <c r="M883">
        <v>55000</v>
      </c>
      <c r="N883">
        <v>0.25</v>
      </c>
      <c r="O883">
        <v>0</v>
      </c>
      <c r="P883">
        <v>40000</v>
      </c>
      <c r="Q883">
        <v>0</v>
      </c>
      <c r="R883" t="s">
        <v>77</v>
      </c>
      <c r="S883" t="s">
        <v>291</v>
      </c>
      <c r="T883">
        <v>2025</v>
      </c>
      <c r="U883">
        <v>1</v>
      </c>
      <c r="V883" t="s">
        <v>3875</v>
      </c>
      <c r="W883" t="s">
        <v>18</v>
      </c>
      <c r="X883" t="s">
        <v>19</v>
      </c>
      <c r="Y883">
        <v>0</v>
      </c>
    </row>
    <row r="884" spans="1:25" x14ac:dyDescent="0.25">
      <c r="A884" t="s">
        <v>1638</v>
      </c>
      <c r="B884" s="19">
        <v>45522</v>
      </c>
      <c r="C884" t="s">
        <v>562</v>
      </c>
      <c r="D884" t="s">
        <v>438</v>
      </c>
      <c r="E884" t="s">
        <v>3</v>
      </c>
      <c r="F884">
        <v>35</v>
      </c>
      <c r="G884" t="s">
        <v>339</v>
      </c>
      <c r="H884" t="s">
        <v>285</v>
      </c>
      <c r="I884" t="s">
        <v>176</v>
      </c>
      <c r="J884" t="s">
        <v>177</v>
      </c>
      <c r="K884" t="s">
        <v>25</v>
      </c>
      <c r="L884">
        <v>1</v>
      </c>
      <c r="M884">
        <v>22000</v>
      </c>
      <c r="N884">
        <v>0.05</v>
      </c>
      <c r="O884">
        <v>20900</v>
      </c>
      <c r="P884">
        <v>16500</v>
      </c>
      <c r="Q884">
        <v>4400</v>
      </c>
      <c r="R884" t="s">
        <v>26</v>
      </c>
      <c r="S884" t="s">
        <v>10</v>
      </c>
      <c r="T884">
        <v>2024</v>
      </c>
      <c r="U884">
        <v>8</v>
      </c>
      <c r="V884" t="s">
        <v>3867</v>
      </c>
      <c r="W884" t="s">
        <v>33</v>
      </c>
      <c r="X884" t="s">
        <v>12</v>
      </c>
      <c r="Y884">
        <v>21.05</v>
      </c>
    </row>
    <row r="885" spans="1:25" x14ac:dyDescent="0.25">
      <c r="A885" t="s">
        <v>1639</v>
      </c>
      <c r="B885" s="19">
        <v>45432</v>
      </c>
      <c r="C885" t="s">
        <v>1640</v>
      </c>
      <c r="D885" t="s">
        <v>731</v>
      </c>
      <c r="E885" t="s">
        <v>3</v>
      </c>
      <c r="F885">
        <v>41</v>
      </c>
      <c r="G885" t="s">
        <v>339</v>
      </c>
      <c r="H885" t="s">
        <v>285</v>
      </c>
      <c r="I885" t="s">
        <v>65</v>
      </c>
      <c r="J885" t="s">
        <v>66</v>
      </c>
      <c r="K885" t="s">
        <v>25</v>
      </c>
      <c r="L885">
        <v>2</v>
      </c>
      <c r="M885">
        <v>2500</v>
      </c>
      <c r="N885">
        <v>0.15</v>
      </c>
      <c r="O885">
        <v>4250</v>
      </c>
      <c r="P885">
        <v>3200</v>
      </c>
      <c r="Q885">
        <v>1050</v>
      </c>
      <c r="R885" t="s">
        <v>9</v>
      </c>
      <c r="S885" t="s">
        <v>10</v>
      </c>
      <c r="T885">
        <v>2024</v>
      </c>
      <c r="U885">
        <v>5</v>
      </c>
      <c r="V885" t="s">
        <v>3865</v>
      </c>
      <c r="W885" t="s">
        <v>11</v>
      </c>
      <c r="X885" t="s">
        <v>12</v>
      </c>
      <c r="Y885">
        <v>24.71</v>
      </c>
    </row>
    <row r="886" spans="1:25" x14ac:dyDescent="0.25">
      <c r="A886" t="s">
        <v>129</v>
      </c>
      <c r="B886" s="19">
        <v>45986</v>
      </c>
      <c r="C886" t="s">
        <v>48</v>
      </c>
      <c r="D886" t="s">
        <v>49</v>
      </c>
      <c r="E886" t="s">
        <v>3</v>
      </c>
      <c r="F886">
        <v>45</v>
      </c>
      <c r="G886" t="s">
        <v>4</v>
      </c>
      <c r="H886" t="s">
        <v>5</v>
      </c>
      <c r="I886" t="s">
        <v>56</v>
      </c>
      <c r="J886" t="s">
        <v>57</v>
      </c>
      <c r="K886" t="s">
        <v>58</v>
      </c>
      <c r="L886">
        <v>2</v>
      </c>
      <c r="M886">
        <v>1200</v>
      </c>
      <c r="N886">
        <v>0.15</v>
      </c>
      <c r="O886">
        <v>2040</v>
      </c>
      <c r="P886">
        <v>1600</v>
      </c>
      <c r="Q886">
        <v>440</v>
      </c>
      <c r="R886" t="s">
        <v>77</v>
      </c>
      <c r="S886" t="s">
        <v>10</v>
      </c>
      <c r="T886">
        <v>2025</v>
      </c>
      <c r="U886">
        <v>11</v>
      </c>
      <c r="V886" t="s">
        <v>3874</v>
      </c>
      <c r="W886" t="s">
        <v>40</v>
      </c>
      <c r="X886" t="s">
        <v>12</v>
      </c>
      <c r="Y886">
        <v>21.57</v>
      </c>
    </row>
    <row r="887" spans="1:25" x14ac:dyDescent="0.25">
      <c r="A887" t="s">
        <v>1641</v>
      </c>
      <c r="B887" s="19">
        <v>45719</v>
      </c>
      <c r="C887" t="s">
        <v>293</v>
      </c>
      <c r="D887" t="s">
        <v>294</v>
      </c>
      <c r="E887" t="s">
        <v>3</v>
      </c>
      <c r="F887">
        <v>33</v>
      </c>
      <c r="G887" t="s">
        <v>295</v>
      </c>
      <c r="H887" t="s">
        <v>270</v>
      </c>
      <c r="I887" t="s">
        <v>89</v>
      </c>
      <c r="J887" t="s">
        <v>90</v>
      </c>
      <c r="K887" t="s">
        <v>91</v>
      </c>
      <c r="L887">
        <v>2</v>
      </c>
      <c r="M887">
        <v>35000</v>
      </c>
      <c r="N887">
        <v>0</v>
      </c>
      <c r="O887">
        <v>70000</v>
      </c>
      <c r="P887">
        <v>54000</v>
      </c>
      <c r="Q887">
        <v>16000</v>
      </c>
      <c r="R887" t="s">
        <v>17</v>
      </c>
      <c r="S887" t="s">
        <v>10</v>
      </c>
      <c r="T887">
        <v>2025</v>
      </c>
      <c r="U887">
        <v>3</v>
      </c>
      <c r="V887" t="s">
        <v>3864</v>
      </c>
      <c r="W887" t="s">
        <v>18</v>
      </c>
      <c r="X887" t="s">
        <v>27</v>
      </c>
      <c r="Y887">
        <v>22.86</v>
      </c>
    </row>
    <row r="888" spans="1:25" x14ac:dyDescent="0.25">
      <c r="A888" t="s">
        <v>1642</v>
      </c>
      <c r="B888" s="19">
        <v>45611</v>
      </c>
      <c r="C888" t="s">
        <v>621</v>
      </c>
      <c r="D888" t="s">
        <v>64</v>
      </c>
      <c r="E888" t="s">
        <v>3</v>
      </c>
      <c r="F888">
        <v>27</v>
      </c>
      <c r="G888" t="s">
        <v>269</v>
      </c>
      <c r="H888" t="s">
        <v>270</v>
      </c>
      <c r="I888" t="s">
        <v>56</v>
      </c>
      <c r="J888" t="s">
        <v>57</v>
      </c>
      <c r="K888" t="s">
        <v>58</v>
      </c>
      <c r="L888">
        <v>1</v>
      </c>
      <c r="M888">
        <v>1200</v>
      </c>
      <c r="N888">
        <v>0.1</v>
      </c>
      <c r="O888">
        <v>1080</v>
      </c>
      <c r="P888">
        <v>800</v>
      </c>
      <c r="Q888">
        <v>280</v>
      </c>
      <c r="R888" t="s">
        <v>26</v>
      </c>
      <c r="S888" t="s">
        <v>10</v>
      </c>
      <c r="T888">
        <v>2024</v>
      </c>
      <c r="U888">
        <v>11</v>
      </c>
      <c r="V888" t="s">
        <v>3874</v>
      </c>
      <c r="W888" t="s">
        <v>40</v>
      </c>
      <c r="X888" t="s">
        <v>12</v>
      </c>
      <c r="Y888">
        <v>25.93</v>
      </c>
    </row>
    <row r="889" spans="1:25" x14ac:dyDescent="0.25">
      <c r="A889" t="s">
        <v>1643</v>
      </c>
      <c r="B889" s="19">
        <v>45503</v>
      </c>
      <c r="C889" t="s">
        <v>641</v>
      </c>
      <c r="D889" t="s">
        <v>642</v>
      </c>
      <c r="E889" t="s">
        <v>16</v>
      </c>
      <c r="F889">
        <v>22</v>
      </c>
      <c r="G889" t="s">
        <v>275</v>
      </c>
      <c r="H889" t="s">
        <v>276</v>
      </c>
      <c r="I889" t="s">
        <v>51</v>
      </c>
      <c r="J889" t="s">
        <v>52</v>
      </c>
      <c r="K889" t="s">
        <v>8</v>
      </c>
      <c r="L889">
        <v>1</v>
      </c>
      <c r="M889">
        <v>4500</v>
      </c>
      <c r="N889">
        <v>0.15</v>
      </c>
      <c r="O889">
        <v>3825</v>
      </c>
      <c r="P889">
        <v>3200</v>
      </c>
      <c r="Q889">
        <v>625</v>
      </c>
      <c r="R889" t="s">
        <v>26</v>
      </c>
      <c r="S889" t="s">
        <v>10</v>
      </c>
      <c r="T889">
        <v>2024</v>
      </c>
      <c r="U889">
        <v>7</v>
      </c>
      <c r="V889" t="s">
        <v>3866</v>
      </c>
      <c r="W889" t="s">
        <v>33</v>
      </c>
      <c r="X889" t="s">
        <v>27</v>
      </c>
      <c r="Y889">
        <v>16.34</v>
      </c>
    </row>
    <row r="890" spans="1:25" x14ac:dyDescent="0.25">
      <c r="A890" t="s">
        <v>1644</v>
      </c>
      <c r="B890" s="19">
        <v>45499</v>
      </c>
      <c r="C890" t="s">
        <v>399</v>
      </c>
      <c r="D890" t="s">
        <v>15</v>
      </c>
      <c r="E890" t="s">
        <v>3</v>
      </c>
      <c r="F890">
        <v>24</v>
      </c>
      <c r="G890" t="s">
        <v>269</v>
      </c>
      <c r="H890" t="s">
        <v>270</v>
      </c>
      <c r="I890" t="s">
        <v>176</v>
      </c>
      <c r="J890" t="s">
        <v>177</v>
      </c>
      <c r="K890" t="s">
        <v>25</v>
      </c>
      <c r="L890">
        <v>3</v>
      </c>
      <c r="M890">
        <v>22000</v>
      </c>
      <c r="N890">
        <v>0.1</v>
      </c>
      <c r="O890">
        <v>59400</v>
      </c>
      <c r="P890">
        <v>49500</v>
      </c>
      <c r="Q890">
        <v>9900</v>
      </c>
      <c r="R890" t="s">
        <v>26</v>
      </c>
      <c r="S890" t="s">
        <v>10</v>
      </c>
      <c r="T890">
        <v>2024</v>
      </c>
      <c r="U890">
        <v>7</v>
      </c>
      <c r="V890" t="s">
        <v>3866</v>
      </c>
      <c r="W890" t="s">
        <v>33</v>
      </c>
      <c r="X890" t="s">
        <v>12</v>
      </c>
      <c r="Y890">
        <v>16.670000000000002</v>
      </c>
    </row>
    <row r="891" spans="1:25" x14ac:dyDescent="0.25">
      <c r="A891" t="s">
        <v>1645</v>
      </c>
      <c r="B891" s="19">
        <v>45828</v>
      </c>
      <c r="C891" t="s">
        <v>1646</v>
      </c>
      <c r="D891" t="s">
        <v>846</v>
      </c>
      <c r="E891" t="s">
        <v>16</v>
      </c>
      <c r="F891">
        <v>50</v>
      </c>
      <c r="G891" t="s">
        <v>269</v>
      </c>
      <c r="H891" t="s">
        <v>270</v>
      </c>
      <c r="I891" t="s">
        <v>176</v>
      </c>
      <c r="J891" t="s">
        <v>177</v>
      </c>
      <c r="K891" t="s">
        <v>25</v>
      </c>
      <c r="L891">
        <v>1</v>
      </c>
      <c r="M891">
        <v>22000</v>
      </c>
      <c r="N891">
        <v>0.05</v>
      </c>
      <c r="O891">
        <v>0</v>
      </c>
      <c r="P891">
        <v>16500</v>
      </c>
      <c r="Q891">
        <v>0</v>
      </c>
      <c r="R891" t="s">
        <v>17</v>
      </c>
      <c r="S891" t="s">
        <v>291</v>
      </c>
      <c r="T891">
        <v>2025</v>
      </c>
      <c r="U891">
        <v>6</v>
      </c>
      <c r="V891" t="s">
        <v>3868</v>
      </c>
      <c r="W891" t="s">
        <v>11</v>
      </c>
      <c r="X891" t="s">
        <v>19</v>
      </c>
      <c r="Y891">
        <v>0</v>
      </c>
    </row>
    <row r="892" spans="1:25" x14ac:dyDescent="0.25">
      <c r="A892" t="s">
        <v>1647</v>
      </c>
      <c r="B892" s="19">
        <v>45440</v>
      </c>
      <c r="C892" t="s">
        <v>1</v>
      </c>
      <c r="D892" t="s">
        <v>2</v>
      </c>
      <c r="E892" t="s">
        <v>3</v>
      </c>
      <c r="F892">
        <v>36</v>
      </c>
      <c r="G892" t="s">
        <v>4</v>
      </c>
      <c r="H892" t="s">
        <v>5</v>
      </c>
      <c r="I892" t="s">
        <v>51</v>
      </c>
      <c r="J892" t="s">
        <v>52</v>
      </c>
      <c r="K892" t="s">
        <v>8</v>
      </c>
      <c r="L892">
        <v>1</v>
      </c>
      <c r="M892">
        <v>4500</v>
      </c>
      <c r="N892">
        <v>0.05</v>
      </c>
      <c r="O892">
        <v>0</v>
      </c>
      <c r="P892">
        <v>3200</v>
      </c>
      <c r="Q892">
        <v>0</v>
      </c>
      <c r="R892" t="s">
        <v>77</v>
      </c>
      <c r="S892" t="s">
        <v>291</v>
      </c>
      <c r="T892">
        <v>2024</v>
      </c>
      <c r="U892">
        <v>5</v>
      </c>
      <c r="V892" t="s">
        <v>3865</v>
      </c>
      <c r="W892" t="s">
        <v>11</v>
      </c>
      <c r="X892" t="s">
        <v>12</v>
      </c>
      <c r="Y892">
        <v>0</v>
      </c>
    </row>
    <row r="893" spans="1:25" x14ac:dyDescent="0.25">
      <c r="A893" t="s">
        <v>1648</v>
      </c>
      <c r="B893" s="19">
        <v>45617</v>
      </c>
      <c r="C893" t="s">
        <v>1020</v>
      </c>
      <c r="D893" t="s">
        <v>184</v>
      </c>
      <c r="E893" t="s">
        <v>3</v>
      </c>
      <c r="F893">
        <v>44</v>
      </c>
      <c r="G893" t="s">
        <v>269</v>
      </c>
      <c r="H893" t="s">
        <v>270</v>
      </c>
      <c r="I893" t="s">
        <v>65</v>
      </c>
      <c r="J893" t="s">
        <v>66</v>
      </c>
      <c r="K893" t="s">
        <v>25</v>
      </c>
      <c r="L893">
        <v>1</v>
      </c>
      <c r="M893">
        <v>2500</v>
      </c>
      <c r="N893">
        <v>0.15</v>
      </c>
      <c r="O893">
        <v>0</v>
      </c>
      <c r="P893">
        <v>1600</v>
      </c>
      <c r="Q893">
        <v>0</v>
      </c>
      <c r="R893" t="s">
        <v>17</v>
      </c>
      <c r="S893" t="s">
        <v>291</v>
      </c>
      <c r="T893">
        <v>2024</v>
      </c>
      <c r="U893">
        <v>11</v>
      </c>
      <c r="V893" t="s">
        <v>3874</v>
      </c>
      <c r="W893" t="s">
        <v>40</v>
      </c>
      <c r="X893" t="s">
        <v>12</v>
      </c>
      <c r="Y893">
        <v>0</v>
      </c>
    </row>
    <row r="894" spans="1:25" x14ac:dyDescent="0.25">
      <c r="A894" t="s">
        <v>1649</v>
      </c>
      <c r="B894" s="19">
        <v>45413</v>
      </c>
      <c r="C894" t="s">
        <v>1650</v>
      </c>
      <c r="D894" t="s">
        <v>1254</v>
      </c>
      <c r="E894" t="s">
        <v>3</v>
      </c>
      <c r="F894">
        <v>37</v>
      </c>
      <c r="G894" t="s">
        <v>263</v>
      </c>
      <c r="H894" t="s">
        <v>5</v>
      </c>
      <c r="I894" t="s">
        <v>305</v>
      </c>
      <c r="J894" t="s">
        <v>306</v>
      </c>
      <c r="K894" t="s">
        <v>91</v>
      </c>
      <c r="L894">
        <v>1</v>
      </c>
      <c r="M894">
        <v>8500</v>
      </c>
      <c r="N894">
        <v>0.1</v>
      </c>
      <c r="O894">
        <v>7650</v>
      </c>
      <c r="P894">
        <v>6500</v>
      </c>
      <c r="Q894">
        <v>1150</v>
      </c>
      <c r="R894" t="s">
        <v>26</v>
      </c>
      <c r="S894" t="s">
        <v>10</v>
      </c>
      <c r="T894">
        <v>2024</v>
      </c>
      <c r="U894">
        <v>5</v>
      </c>
      <c r="V894" t="s">
        <v>3865</v>
      </c>
      <c r="W894" t="s">
        <v>11</v>
      </c>
      <c r="X894" t="s">
        <v>27</v>
      </c>
      <c r="Y894">
        <v>15.03</v>
      </c>
    </row>
    <row r="895" spans="1:25" x14ac:dyDescent="0.25">
      <c r="A895" t="s">
        <v>1651</v>
      </c>
      <c r="B895" s="19">
        <v>45322</v>
      </c>
      <c r="C895" t="s">
        <v>365</v>
      </c>
      <c r="D895" t="s">
        <v>366</v>
      </c>
      <c r="E895" t="s">
        <v>16</v>
      </c>
      <c r="F895">
        <v>56</v>
      </c>
      <c r="G895" t="s">
        <v>295</v>
      </c>
      <c r="H895" t="s">
        <v>270</v>
      </c>
      <c r="I895" t="s">
        <v>68</v>
      </c>
      <c r="J895" t="s">
        <v>69</v>
      </c>
      <c r="K895" t="s">
        <v>39</v>
      </c>
      <c r="L895">
        <v>2</v>
      </c>
      <c r="M895">
        <v>3500</v>
      </c>
      <c r="N895">
        <v>0.05</v>
      </c>
      <c r="O895">
        <v>6650</v>
      </c>
      <c r="P895">
        <v>4600</v>
      </c>
      <c r="Q895">
        <v>2050</v>
      </c>
      <c r="R895" t="s">
        <v>77</v>
      </c>
      <c r="S895" t="s">
        <v>10</v>
      </c>
      <c r="T895">
        <v>2024</v>
      </c>
      <c r="U895">
        <v>1</v>
      </c>
      <c r="V895" t="s">
        <v>3875</v>
      </c>
      <c r="W895" t="s">
        <v>18</v>
      </c>
      <c r="X895" t="s">
        <v>27</v>
      </c>
      <c r="Y895">
        <v>30.83</v>
      </c>
    </row>
    <row r="896" spans="1:25" x14ac:dyDescent="0.25">
      <c r="A896" t="s">
        <v>1652</v>
      </c>
      <c r="B896" s="19">
        <v>45713</v>
      </c>
      <c r="C896" t="s">
        <v>1653</v>
      </c>
      <c r="D896" t="s">
        <v>1654</v>
      </c>
      <c r="E896" t="s">
        <v>16</v>
      </c>
      <c r="F896">
        <v>35</v>
      </c>
      <c r="G896" t="s">
        <v>295</v>
      </c>
      <c r="H896" t="s">
        <v>270</v>
      </c>
      <c r="I896" t="s">
        <v>344</v>
      </c>
      <c r="J896" t="s">
        <v>345</v>
      </c>
      <c r="K896" t="s">
        <v>39</v>
      </c>
      <c r="L896">
        <v>1</v>
      </c>
      <c r="M896">
        <v>2200</v>
      </c>
      <c r="N896">
        <v>0.1</v>
      </c>
      <c r="O896">
        <v>0</v>
      </c>
      <c r="P896">
        <v>1400</v>
      </c>
      <c r="Q896">
        <v>0</v>
      </c>
      <c r="R896" t="s">
        <v>17</v>
      </c>
      <c r="S896" t="s">
        <v>291</v>
      </c>
      <c r="T896">
        <v>2025</v>
      </c>
      <c r="U896">
        <v>2</v>
      </c>
      <c r="V896" t="s">
        <v>3869</v>
      </c>
      <c r="W896" t="s">
        <v>18</v>
      </c>
      <c r="X896" t="s">
        <v>19</v>
      </c>
      <c r="Y896">
        <v>0</v>
      </c>
    </row>
    <row r="897" spans="1:25" x14ac:dyDescent="0.25">
      <c r="A897" t="s">
        <v>1655</v>
      </c>
      <c r="B897" s="19">
        <v>45944</v>
      </c>
      <c r="C897" t="s">
        <v>1015</v>
      </c>
      <c r="D897" t="s">
        <v>924</v>
      </c>
      <c r="E897" t="s">
        <v>16</v>
      </c>
      <c r="F897">
        <v>36</v>
      </c>
      <c r="G897" t="s">
        <v>339</v>
      </c>
      <c r="H897" t="s">
        <v>285</v>
      </c>
      <c r="I897" t="s">
        <v>37</v>
      </c>
      <c r="J897" t="s">
        <v>38</v>
      </c>
      <c r="K897" t="s">
        <v>39</v>
      </c>
      <c r="L897">
        <v>1</v>
      </c>
      <c r="M897">
        <v>900</v>
      </c>
      <c r="N897">
        <v>0.1</v>
      </c>
      <c r="O897">
        <v>810</v>
      </c>
      <c r="P897">
        <v>550</v>
      </c>
      <c r="Q897">
        <v>260</v>
      </c>
      <c r="R897" t="s">
        <v>26</v>
      </c>
      <c r="S897" t="s">
        <v>10</v>
      </c>
      <c r="T897">
        <v>2025</v>
      </c>
      <c r="U897">
        <v>10</v>
      </c>
      <c r="V897" t="s">
        <v>3870</v>
      </c>
      <c r="W897" t="s">
        <v>40</v>
      </c>
      <c r="X897" t="s">
        <v>12</v>
      </c>
      <c r="Y897">
        <v>32.1</v>
      </c>
    </row>
    <row r="898" spans="1:25" x14ac:dyDescent="0.25">
      <c r="A898" t="s">
        <v>1656</v>
      </c>
      <c r="B898" s="19">
        <v>45426</v>
      </c>
      <c r="C898" t="s">
        <v>1657</v>
      </c>
      <c r="D898" t="s">
        <v>451</v>
      </c>
      <c r="E898" t="s">
        <v>16</v>
      </c>
      <c r="F898">
        <v>45</v>
      </c>
      <c r="G898" t="s">
        <v>339</v>
      </c>
      <c r="H898" t="s">
        <v>285</v>
      </c>
      <c r="I898" t="s">
        <v>305</v>
      </c>
      <c r="J898" t="s">
        <v>306</v>
      </c>
      <c r="K898" t="s">
        <v>91</v>
      </c>
      <c r="L898">
        <v>3</v>
      </c>
      <c r="M898">
        <v>8500</v>
      </c>
      <c r="N898">
        <v>0.2</v>
      </c>
      <c r="O898">
        <v>-20400</v>
      </c>
      <c r="P898">
        <v>19500</v>
      </c>
      <c r="Q898">
        <v>-900</v>
      </c>
      <c r="R898" t="s">
        <v>26</v>
      </c>
      <c r="S898" t="s">
        <v>287</v>
      </c>
      <c r="T898">
        <v>2024</v>
      </c>
      <c r="U898">
        <v>5</v>
      </c>
      <c r="V898" t="s">
        <v>3865</v>
      </c>
      <c r="W898" t="s">
        <v>11</v>
      </c>
      <c r="X898" t="s">
        <v>19</v>
      </c>
      <c r="Y898">
        <v>4.41</v>
      </c>
    </row>
    <row r="899" spans="1:25" x14ac:dyDescent="0.25">
      <c r="A899" t="s">
        <v>1658</v>
      </c>
      <c r="B899" s="19">
        <v>45923</v>
      </c>
      <c r="C899" t="s">
        <v>582</v>
      </c>
      <c r="D899" t="s">
        <v>583</v>
      </c>
      <c r="E899" t="s">
        <v>16</v>
      </c>
      <c r="F899">
        <v>59</v>
      </c>
      <c r="G899" t="s">
        <v>269</v>
      </c>
      <c r="H899" t="s">
        <v>270</v>
      </c>
      <c r="I899" t="s">
        <v>37</v>
      </c>
      <c r="J899" t="s">
        <v>38</v>
      </c>
      <c r="K899" t="s">
        <v>39</v>
      </c>
      <c r="L899">
        <v>2</v>
      </c>
      <c r="M899">
        <v>900</v>
      </c>
      <c r="N899">
        <v>0.15</v>
      </c>
      <c r="O899">
        <v>1530</v>
      </c>
      <c r="P899">
        <v>1100</v>
      </c>
      <c r="Q899">
        <v>430</v>
      </c>
      <c r="R899" t="s">
        <v>17</v>
      </c>
      <c r="S899" t="s">
        <v>10</v>
      </c>
      <c r="T899">
        <v>2025</v>
      </c>
      <c r="U899">
        <v>9</v>
      </c>
      <c r="V899" t="s">
        <v>3873</v>
      </c>
      <c r="W899" t="s">
        <v>33</v>
      </c>
      <c r="X899" t="s">
        <v>19</v>
      </c>
      <c r="Y899">
        <v>28.1</v>
      </c>
    </row>
    <row r="900" spans="1:25" x14ac:dyDescent="0.25">
      <c r="A900" t="s">
        <v>1659</v>
      </c>
      <c r="B900" s="19">
        <v>45902</v>
      </c>
      <c r="C900" t="s">
        <v>719</v>
      </c>
      <c r="D900" t="s">
        <v>402</v>
      </c>
      <c r="E900" t="s">
        <v>16</v>
      </c>
      <c r="F900">
        <v>24</v>
      </c>
      <c r="G900" t="s">
        <v>280</v>
      </c>
      <c r="H900" t="s">
        <v>270</v>
      </c>
      <c r="I900" t="s">
        <v>89</v>
      </c>
      <c r="J900" t="s">
        <v>90</v>
      </c>
      <c r="K900" t="s">
        <v>91</v>
      </c>
      <c r="L900">
        <v>1</v>
      </c>
      <c r="M900">
        <v>35000</v>
      </c>
      <c r="N900">
        <v>0</v>
      </c>
      <c r="O900">
        <v>35000</v>
      </c>
      <c r="P900">
        <v>27000</v>
      </c>
      <c r="Q900">
        <v>8000</v>
      </c>
      <c r="R900" t="s">
        <v>26</v>
      </c>
      <c r="S900" t="s">
        <v>10</v>
      </c>
      <c r="T900">
        <v>2025</v>
      </c>
      <c r="U900">
        <v>9</v>
      </c>
      <c r="V900" t="s">
        <v>3873</v>
      </c>
      <c r="W900" t="s">
        <v>33</v>
      </c>
      <c r="X900" t="s">
        <v>12</v>
      </c>
      <c r="Y900">
        <v>22.86</v>
      </c>
    </row>
    <row r="901" spans="1:25" x14ac:dyDescent="0.25">
      <c r="A901" t="s">
        <v>1660</v>
      </c>
      <c r="B901" s="19">
        <v>45373</v>
      </c>
      <c r="C901" t="s">
        <v>530</v>
      </c>
      <c r="D901" t="s">
        <v>531</v>
      </c>
      <c r="E901" t="s">
        <v>3</v>
      </c>
      <c r="F901">
        <v>31</v>
      </c>
      <c r="G901" t="s">
        <v>275</v>
      </c>
      <c r="H901" t="s">
        <v>276</v>
      </c>
      <c r="I901" t="s">
        <v>109</v>
      </c>
      <c r="J901" t="s">
        <v>110</v>
      </c>
      <c r="K901" t="s">
        <v>8</v>
      </c>
      <c r="L901">
        <v>2</v>
      </c>
      <c r="M901">
        <v>4000</v>
      </c>
      <c r="N901">
        <v>0</v>
      </c>
      <c r="O901">
        <v>8000</v>
      </c>
      <c r="P901">
        <v>5800</v>
      </c>
      <c r="Q901">
        <v>2200</v>
      </c>
      <c r="R901" t="s">
        <v>9</v>
      </c>
      <c r="S901" t="s">
        <v>10</v>
      </c>
      <c r="T901">
        <v>2024</v>
      </c>
      <c r="U901">
        <v>3</v>
      </c>
      <c r="V901" t="s">
        <v>3864</v>
      </c>
      <c r="W901" t="s">
        <v>18</v>
      </c>
      <c r="X901" t="s">
        <v>12</v>
      </c>
      <c r="Y901">
        <v>27.5</v>
      </c>
    </row>
    <row r="902" spans="1:25" x14ac:dyDescent="0.25">
      <c r="A902" t="s">
        <v>1661</v>
      </c>
      <c r="B902" s="19">
        <v>45911</v>
      </c>
      <c r="C902" t="s">
        <v>1080</v>
      </c>
      <c r="D902" t="s">
        <v>369</v>
      </c>
      <c r="E902" t="s">
        <v>16</v>
      </c>
      <c r="F902">
        <v>32</v>
      </c>
      <c r="G902" t="s">
        <v>290</v>
      </c>
      <c r="H902" t="s">
        <v>276</v>
      </c>
      <c r="I902" t="s">
        <v>143</v>
      </c>
      <c r="J902" t="s">
        <v>144</v>
      </c>
      <c r="K902" t="s">
        <v>76</v>
      </c>
      <c r="L902">
        <v>2</v>
      </c>
      <c r="M902">
        <v>700</v>
      </c>
      <c r="N902">
        <v>0</v>
      </c>
      <c r="O902">
        <v>1400</v>
      </c>
      <c r="P902">
        <v>1140</v>
      </c>
      <c r="Q902">
        <v>260</v>
      </c>
      <c r="R902" t="s">
        <v>9</v>
      </c>
      <c r="S902" t="s">
        <v>10</v>
      </c>
      <c r="T902">
        <v>2025</v>
      </c>
      <c r="U902">
        <v>9</v>
      </c>
      <c r="V902" t="s">
        <v>3873</v>
      </c>
      <c r="W902" t="s">
        <v>33</v>
      </c>
      <c r="X902" t="s">
        <v>27</v>
      </c>
      <c r="Y902">
        <v>18.57</v>
      </c>
    </row>
    <row r="903" spans="1:25" x14ac:dyDescent="0.25">
      <c r="A903" t="s">
        <v>1662</v>
      </c>
      <c r="B903" s="19">
        <v>45688</v>
      </c>
      <c r="C903" t="s">
        <v>802</v>
      </c>
      <c r="D903" t="s">
        <v>803</v>
      </c>
      <c r="E903" t="s">
        <v>3</v>
      </c>
      <c r="F903">
        <v>37</v>
      </c>
      <c r="G903" t="s">
        <v>275</v>
      </c>
      <c r="H903" t="s">
        <v>276</v>
      </c>
      <c r="I903" t="s">
        <v>143</v>
      </c>
      <c r="J903" t="s">
        <v>144</v>
      </c>
      <c r="K903" t="s">
        <v>76</v>
      </c>
      <c r="L903">
        <v>2</v>
      </c>
      <c r="M903">
        <v>700</v>
      </c>
      <c r="N903">
        <v>0</v>
      </c>
      <c r="O903">
        <v>1400</v>
      </c>
      <c r="P903">
        <v>1140</v>
      </c>
      <c r="Q903">
        <v>260</v>
      </c>
      <c r="R903" t="s">
        <v>17</v>
      </c>
      <c r="S903" t="s">
        <v>10</v>
      </c>
      <c r="T903">
        <v>2025</v>
      </c>
      <c r="U903">
        <v>1</v>
      </c>
      <c r="V903" t="s">
        <v>3875</v>
      </c>
      <c r="W903" t="s">
        <v>18</v>
      </c>
      <c r="X903" t="s">
        <v>19</v>
      </c>
      <c r="Y903">
        <v>18.57</v>
      </c>
    </row>
    <row r="904" spans="1:25" x14ac:dyDescent="0.25">
      <c r="A904" t="s">
        <v>1663</v>
      </c>
      <c r="B904" s="19">
        <v>45523</v>
      </c>
      <c r="C904" t="s">
        <v>1229</v>
      </c>
      <c r="D904" t="s">
        <v>591</v>
      </c>
      <c r="E904" t="s">
        <v>3</v>
      </c>
      <c r="F904">
        <v>51</v>
      </c>
      <c r="G904" t="s">
        <v>312</v>
      </c>
      <c r="H904" t="s">
        <v>276</v>
      </c>
      <c r="I904" t="s">
        <v>102</v>
      </c>
      <c r="J904" t="s">
        <v>103</v>
      </c>
      <c r="K904" t="s">
        <v>25</v>
      </c>
      <c r="L904">
        <v>2</v>
      </c>
      <c r="M904">
        <v>28000</v>
      </c>
      <c r="N904">
        <v>0</v>
      </c>
      <c r="O904">
        <v>-56000</v>
      </c>
      <c r="P904">
        <v>42000</v>
      </c>
      <c r="Q904">
        <v>-14000</v>
      </c>
      <c r="R904" t="s">
        <v>17</v>
      </c>
      <c r="S904" t="s">
        <v>287</v>
      </c>
      <c r="T904">
        <v>2024</v>
      </c>
      <c r="U904">
        <v>8</v>
      </c>
      <c r="V904" t="s">
        <v>3867</v>
      </c>
      <c r="W904" t="s">
        <v>33</v>
      </c>
      <c r="X904" t="s">
        <v>19</v>
      </c>
      <c r="Y904">
        <v>25</v>
      </c>
    </row>
    <row r="905" spans="1:25" x14ac:dyDescent="0.25">
      <c r="A905" t="s">
        <v>1664</v>
      </c>
      <c r="B905" s="19">
        <v>45568</v>
      </c>
      <c r="C905" t="s">
        <v>1657</v>
      </c>
      <c r="D905" t="s">
        <v>451</v>
      </c>
      <c r="E905" t="s">
        <v>16</v>
      </c>
      <c r="F905">
        <v>45</v>
      </c>
      <c r="G905" t="s">
        <v>339</v>
      </c>
      <c r="H905" t="s">
        <v>285</v>
      </c>
      <c r="I905" t="s">
        <v>44</v>
      </c>
      <c r="J905" t="s">
        <v>45</v>
      </c>
      <c r="K905" t="s">
        <v>46</v>
      </c>
      <c r="L905">
        <v>1</v>
      </c>
      <c r="M905">
        <v>2500</v>
      </c>
      <c r="N905">
        <v>0</v>
      </c>
      <c r="O905">
        <v>2500</v>
      </c>
      <c r="P905">
        <v>1500</v>
      </c>
      <c r="Q905">
        <v>1000</v>
      </c>
      <c r="R905" t="s">
        <v>26</v>
      </c>
      <c r="S905" t="s">
        <v>10</v>
      </c>
      <c r="T905">
        <v>2024</v>
      </c>
      <c r="U905">
        <v>10</v>
      </c>
      <c r="V905" t="s">
        <v>3870</v>
      </c>
      <c r="W905" t="s">
        <v>40</v>
      </c>
      <c r="X905" t="s">
        <v>19</v>
      </c>
      <c r="Y905">
        <v>40</v>
      </c>
    </row>
    <row r="906" spans="1:25" x14ac:dyDescent="0.25">
      <c r="A906" t="s">
        <v>1665</v>
      </c>
      <c r="B906" s="19">
        <v>45499</v>
      </c>
      <c r="C906" t="s">
        <v>1666</v>
      </c>
      <c r="D906" t="s">
        <v>754</v>
      </c>
      <c r="E906" t="s">
        <v>16</v>
      </c>
      <c r="F906">
        <v>44</v>
      </c>
      <c r="G906" t="s">
        <v>290</v>
      </c>
      <c r="H906" t="s">
        <v>276</v>
      </c>
      <c r="I906" t="s">
        <v>186</v>
      </c>
      <c r="J906" t="s">
        <v>187</v>
      </c>
      <c r="K906" t="s">
        <v>91</v>
      </c>
      <c r="L906">
        <v>2</v>
      </c>
      <c r="M906">
        <v>12000</v>
      </c>
      <c r="N906">
        <v>0.1</v>
      </c>
      <c r="O906">
        <v>0</v>
      </c>
      <c r="P906">
        <v>18000</v>
      </c>
      <c r="Q906">
        <v>0</v>
      </c>
      <c r="R906" t="s">
        <v>26</v>
      </c>
      <c r="S906" t="s">
        <v>291</v>
      </c>
      <c r="T906">
        <v>2024</v>
      </c>
      <c r="U906">
        <v>7</v>
      </c>
      <c r="V906" t="s">
        <v>3866</v>
      </c>
      <c r="W906" t="s">
        <v>33</v>
      </c>
      <c r="X906" t="s">
        <v>19</v>
      </c>
      <c r="Y906">
        <v>0</v>
      </c>
    </row>
    <row r="907" spans="1:25" x14ac:dyDescent="0.25">
      <c r="A907" t="s">
        <v>130</v>
      </c>
      <c r="B907" s="19">
        <v>45741</v>
      </c>
      <c r="C907" t="s">
        <v>21</v>
      </c>
      <c r="D907" t="s">
        <v>22</v>
      </c>
      <c r="E907" t="s">
        <v>3</v>
      </c>
      <c r="F907">
        <v>39</v>
      </c>
      <c r="G907" t="s">
        <v>4</v>
      </c>
      <c r="H907" t="s">
        <v>5</v>
      </c>
      <c r="I907" t="s">
        <v>56</v>
      </c>
      <c r="J907" t="s">
        <v>57</v>
      </c>
      <c r="K907" t="s">
        <v>58</v>
      </c>
      <c r="L907">
        <v>2</v>
      </c>
      <c r="M907">
        <v>1200</v>
      </c>
      <c r="N907">
        <v>0.2</v>
      </c>
      <c r="O907">
        <v>1920</v>
      </c>
      <c r="P907">
        <v>1600</v>
      </c>
      <c r="Q907">
        <v>320</v>
      </c>
      <c r="R907" t="s">
        <v>17</v>
      </c>
      <c r="S907" t="s">
        <v>10</v>
      </c>
      <c r="T907">
        <v>2025</v>
      </c>
      <c r="U907">
        <v>3</v>
      </c>
      <c r="V907" t="s">
        <v>3864</v>
      </c>
      <c r="W907" t="s">
        <v>18</v>
      </c>
      <c r="X907" t="s">
        <v>27</v>
      </c>
      <c r="Y907">
        <v>16.670000000000002</v>
      </c>
    </row>
    <row r="908" spans="1:25" x14ac:dyDescent="0.25">
      <c r="A908" t="s">
        <v>1667</v>
      </c>
      <c r="B908" s="19">
        <v>45760</v>
      </c>
      <c r="C908" t="s">
        <v>356</v>
      </c>
      <c r="D908" t="s">
        <v>357</v>
      </c>
      <c r="E908" t="s">
        <v>16</v>
      </c>
      <c r="F908">
        <v>47</v>
      </c>
      <c r="G908" t="s">
        <v>339</v>
      </c>
      <c r="H908" t="s">
        <v>285</v>
      </c>
      <c r="I908" t="s">
        <v>89</v>
      </c>
      <c r="J908" t="s">
        <v>90</v>
      </c>
      <c r="K908" t="s">
        <v>91</v>
      </c>
      <c r="L908">
        <v>4</v>
      </c>
      <c r="M908">
        <v>35000</v>
      </c>
      <c r="N908">
        <v>0.1</v>
      </c>
      <c r="O908">
        <v>126000</v>
      </c>
      <c r="P908">
        <v>108000</v>
      </c>
      <c r="Q908">
        <v>18000</v>
      </c>
      <c r="R908" t="s">
        <v>17</v>
      </c>
      <c r="S908" t="s">
        <v>10</v>
      </c>
      <c r="T908">
        <v>2025</v>
      </c>
      <c r="U908">
        <v>4</v>
      </c>
      <c r="V908" t="s">
        <v>3871</v>
      </c>
      <c r="W908" t="s">
        <v>11</v>
      </c>
      <c r="X908" t="s">
        <v>27</v>
      </c>
      <c r="Y908">
        <v>14.29</v>
      </c>
    </row>
    <row r="909" spans="1:25" x14ac:dyDescent="0.25">
      <c r="A909" t="s">
        <v>1668</v>
      </c>
      <c r="B909" s="19">
        <v>45914</v>
      </c>
      <c r="C909" t="s">
        <v>899</v>
      </c>
      <c r="D909" t="s">
        <v>167</v>
      </c>
      <c r="E909" t="s">
        <v>3</v>
      </c>
      <c r="F909">
        <v>35</v>
      </c>
      <c r="G909" t="s">
        <v>407</v>
      </c>
      <c r="H909" t="s">
        <v>285</v>
      </c>
      <c r="I909" t="s">
        <v>95</v>
      </c>
      <c r="J909" t="s">
        <v>96</v>
      </c>
      <c r="K909" t="s">
        <v>46</v>
      </c>
      <c r="L909">
        <v>1</v>
      </c>
      <c r="M909">
        <v>600</v>
      </c>
      <c r="N909">
        <v>0</v>
      </c>
      <c r="O909">
        <v>600</v>
      </c>
      <c r="P909">
        <v>380</v>
      </c>
      <c r="Q909">
        <v>220</v>
      </c>
      <c r="R909" t="s">
        <v>9</v>
      </c>
      <c r="S909" t="s">
        <v>10</v>
      </c>
      <c r="T909">
        <v>2025</v>
      </c>
      <c r="U909">
        <v>9</v>
      </c>
      <c r="V909" t="s">
        <v>3873</v>
      </c>
      <c r="W909" t="s">
        <v>33</v>
      </c>
      <c r="X909" t="s">
        <v>12</v>
      </c>
      <c r="Y909">
        <v>36.67</v>
      </c>
    </row>
    <row r="910" spans="1:25" x14ac:dyDescent="0.25">
      <c r="A910" t="s">
        <v>1669</v>
      </c>
      <c r="B910" s="19">
        <v>45877</v>
      </c>
      <c r="C910" t="s">
        <v>564</v>
      </c>
      <c r="D910" t="s">
        <v>557</v>
      </c>
      <c r="E910" t="s">
        <v>16</v>
      </c>
      <c r="F910">
        <v>38</v>
      </c>
      <c r="G910" t="s">
        <v>312</v>
      </c>
      <c r="H910" t="s">
        <v>276</v>
      </c>
      <c r="I910" t="s">
        <v>56</v>
      </c>
      <c r="J910" t="s">
        <v>57</v>
      </c>
      <c r="K910" t="s">
        <v>58</v>
      </c>
      <c r="L910">
        <v>1</v>
      </c>
      <c r="M910">
        <v>1200</v>
      </c>
      <c r="N910">
        <v>0.05</v>
      </c>
      <c r="O910">
        <v>1140</v>
      </c>
      <c r="P910">
        <v>800</v>
      </c>
      <c r="Q910">
        <v>340</v>
      </c>
      <c r="R910" t="s">
        <v>17</v>
      </c>
      <c r="S910" t="s">
        <v>10</v>
      </c>
      <c r="T910">
        <v>2025</v>
      </c>
      <c r="U910">
        <v>8</v>
      </c>
      <c r="V910" t="s">
        <v>3867</v>
      </c>
      <c r="W910" t="s">
        <v>33</v>
      </c>
      <c r="X910" t="s">
        <v>27</v>
      </c>
      <c r="Y910">
        <v>29.82</v>
      </c>
    </row>
    <row r="911" spans="1:25" x14ac:dyDescent="0.25">
      <c r="A911" t="s">
        <v>1670</v>
      </c>
      <c r="B911" s="19">
        <v>46013</v>
      </c>
      <c r="C911" t="s">
        <v>262</v>
      </c>
      <c r="D911" t="s">
        <v>101</v>
      </c>
      <c r="E911" t="s">
        <v>3</v>
      </c>
      <c r="F911">
        <v>56</v>
      </c>
      <c r="G911" t="s">
        <v>263</v>
      </c>
      <c r="H911" t="s">
        <v>5</v>
      </c>
      <c r="I911" t="s">
        <v>102</v>
      </c>
      <c r="J911" t="s">
        <v>103</v>
      </c>
      <c r="K911" t="s">
        <v>25</v>
      </c>
      <c r="L911">
        <v>1</v>
      </c>
      <c r="M911">
        <v>28000</v>
      </c>
      <c r="N911">
        <v>0.15</v>
      </c>
      <c r="O911">
        <v>23800</v>
      </c>
      <c r="P911">
        <v>21000</v>
      </c>
      <c r="Q911">
        <v>2800</v>
      </c>
      <c r="R911" t="s">
        <v>17</v>
      </c>
      <c r="S911" t="s">
        <v>10</v>
      </c>
      <c r="T911">
        <v>2025</v>
      </c>
      <c r="U911">
        <v>12</v>
      </c>
      <c r="V911" t="s">
        <v>3872</v>
      </c>
      <c r="W911" t="s">
        <v>40</v>
      </c>
      <c r="X911" t="s">
        <v>27</v>
      </c>
      <c r="Y911">
        <v>11.76</v>
      </c>
    </row>
    <row r="912" spans="1:25" x14ac:dyDescent="0.25">
      <c r="A912" t="s">
        <v>1671</v>
      </c>
      <c r="B912" s="19">
        <v>45335</v>
      </c>
      <c r="C912" t="s">
        <v>694</v>
      </c>
      <c r="D912" t="s">
        <v>695</v>
      </c>
      <c r="E912" t="s">
        <v>16</v>
      </c>
      <c r="F912">
        <v>59</v>
      </c>
      <c r="G912" t="s">
        <v>284</v>
      </c>
      <c r="H912" t="s">
        <v>285</v>
      </c>
      <c r="I912" t="s">
        <v>89</v>
      </c>
      <c r="J912" t="s">
        <v>90</v>
      </c>
      <c r="K912" t="s">
        <v>91</v>
      </c>
      <c r="L912">
        <v>2</v>
      </c>
      <c r="M912">
        <v>35000</v>
      </c>
      <c r="N912">
        <v>0.2</v>
      </c>
      <c r="O912">
        <v>56000</v>
      </c>
      <c r="P912">
        <v>54000</v>
      </c>
      <c r="Q912">
        <v>2000</v>
      </c>
      <c r="R912" t="s">
        <v>17</v>
      </c>
      <c r="S912" t="s">
        <v>10</v>
      </c>
      <c r="T912">
        <v>2024</v>
      </c>
      <c r="U912">
        <v>2</v>
      </c>
      <c r="V912" t="s">
        <v>3869</v>
      </c>
      <c r="W912" t="s">
        <v>18</v>
      </c>
      <c r="X912" t="s">
        <v>27</v>
      </c>
      <c r="Y912">
        <v>3.57</v>
      </c>
    </row>
    <row r="913" spans="1:25" x14ac:dyDescent="0.25">
      <c r="A913" t="s">
        <v>1672</v>
      </c>
      <c r="B913" s="19">
        <v>45332</v>
      </c>
      <c r="C913" t="s">
        <v>1278</v>
      </c>
      <c r="D913" t="s">
        <v>1279</v>
      </c>
      <c r="E913" t="s">
        <v>16</v>
      </c>
      <c r="F913">
        <v>27</v>
      </c>
      <c r="G913" t="s">
        <v>275</v>
      </c>
      <c r="H913" t="s">
        <v>276</v>
      </c>
      <c r="I913" t="s">
        <v>127</v>
      </c>
      <c r="J913" t="s">
        <v>128</v>
      </c>
      <c r="K913" t="s">
        <v>58</v>
      </c>
      <c r="L913">
        <v>1</v>
      </c>
      <c r="M913">
        <v>3000</v>
      </c>
      <c r="N913">
        <v>0.05</v>
      </c>
      <c r="O913">
        <v>2850</v>
      </c>
      <c r="P913">
        <v>2100</v>
      </c>
      <c r="Q913">
        <v>750</v>
      </c>
      <c r="R913" t="s">
        <v>26</v>
      </c>
      <c r="S913" t="s">
        <v>10</v>
      </c>
      <c r="T913">
        <v>2024</v>
      </c>
      <c r="U913">
        <v>2</v>
      </c>
      <c r="V913" t="s">
        <v>3869</v>
      </c>
      <c r="W913" t="s">
        <v>18</v>
      </c>
      <c r="X913" t="s">
        <v>12</v>
      </c>
      <c r="Y913">
        <v>26.32</v>
      </c>
    </row>
    <row r="914" spans="1:25" x14ac:dyDescent="0.25">
      <c r="A914" t="s">
        <v>1673</v>
      </c>
      <c r="B914" s="19">
        <v>45342</v>
      </c>
      <c r="C914" t="s">
        <v>538</v>
      </c>
      <c r="D914" t="s">
        <v>362</v>
      </c>
      <c r="E914" t="s">
        <v>16</v>
      </c>
      <c r="F914">
        <v>31</v>
      </c>
      <c r="G914" t="s">
        <v>290</v>
      </c>
      <c r="H914" t="s">
        <v>276</v>
      </c>
      <c r="I914" t="s">
        <v>186</v>
      </c>
      <c r="J914" t="s">
        <v>187</v>
      </c>
      <c r="K914" t="s">
        <v>91</v>
      </c>
      <c r="L914">
        <v>1</v>
      </c>
      <c r="M914">
        <v>12000</v>
      </c>
      <c r="N914">
        <v>0.05</v>
      </c>
      <c r="O914">
        <v>11400</v>
      </c>
      <c r="P914">
        <v>9000</v>
      </c>
      <c r="Q914">
        <v>2400</v>
      </c>
      <c r="R914" t="s">
        <v>26</v>
      </c>
      <c r="S914" t="s">
        <v>10</v>
      </c>
      <c r="T914">
        <v>2024</v>
      </c>
      <c r="U914">
        <v>2</v>
      </c>
      <c r="V914" t="s">
        <v>3869</v>
      </c>
      <c r="W914" t="s">
        <v>18</v>
      </c>
      <c r="X914" t="s">
        <v>12</v>
      </c>
      <c r="Y914">
        <v>21.05</v>
      </c>
    </row>
    <row r="915" spans="1:25" x14ac:dyDescent="0.25">
      <c r="A915" t="s">
        <v>1674</v>
      </c>
      <c r="B915" s="19">
        <v>45603</v>
      </c>
      <c r="C915" t="s">
        <v>953</v>
      </c>
      <c r="D915" t="s">
        <v>501</v>
      </c>
      <c r="E915" t="s">
        <v>16</v>
      </c>
      <c r="F915">
        <v>23</v>
      </c>
      <c r="G915" t="s">
        <v>312</v>
      </c>
      <c r="H915" t="s">
        <v>276</v>
      </c>
      <c r="I915" t="s">
        <v>344</v>
      </c>
      <c r="J915" t="s">
        <v>345</v>
      </c>
      <c r="K915" t="s">
        <v>39</v>
      </c>
      <c r="L915">
        <v>1</v>
      </c>
      <c r="M915">
        <v>2200</v>
      </c>
      <c r="N915">
        <v>0.1</v>
      </c>
      <c r="O915">
        <v>1980</v>
      </c>
      <c r="P915">
        <v>1400</v>
      </c>
      <c r="Q915">
        <v>580</v>
      </c>
      <c r="R915" t="s">
        <v>17</v>
      </c>
      <c r="S915" t="s">
        <v>10</v>
      </c>
      <c r="T915">
        <v>2024</v>
      </c>
      <c r="U915">
        <v>11</v>
      </c>
      <c r="V915" t="s">
        <v>3874</v>
      </c>
      <c r="W915" t="s">
        <v>40</v>
      </c>
      <c r="X915" t="s">
        <v>27</v>
      </c>
      <c r="Y915">
        <v>29.29</v>
      </c>
    </row>
    <row r="916" spans="1:25" x14ac:dyDescent="0.25">
      <c r="A916" t="s">
        <v>1675</v>
      </c>
      <c r="B916" s="19">
        <v>45919</v>
      </c>
      <c r="C916" t="s">
        <v>79</v>
      </c>
      <c r="D916" t="s">
        <v>80</v>
      </c>
      <c r="E916" t="s">
        <v>16</v>
      </c>
      <c r="F916">
        <v>35</v>
      </c>
      <c r="G916" t="s">
        <v>4</v>
      </c>
      <c r="H916" t="s">
        <v>5</v>
      </c>
      <c r="I916" t="s">
        <v>102</v>
      </c>
      <c r="J916" t="s">
        <v>103</v>
      </c>
      <c r="K916" t="s">
        <v>25</v>
      </c>
      <c r="L916">
        <v>1</v>
      </c>
      <c r="M916">
        <v>28000</v>
      </c>
      <c r="N916">
        <v>0.1</v>
      </c>
      <c r="O916">
        <v>0</v>
      </c>
      <c r="P916">
        <v>21000</v>
      </c>
      <c r="Q916">
        <v>0</v>
      </c>
      <c r="R916" t="s">
        <v>9</v>
      </c>
      <c r="S916" t="s">
        <v>291</v>
      </c>
      <c r="T916">
        <v>2025</v>
      </c>
      <c r="U916">
        <v>9</v>
      </c>
      <c r="V916" t="s">
        <v>3873</v>
      </c>
      <c r="W916" t="s">
        <v>33</v>
      </c>
      <c r="X916" t="s">
        <v>12</v>
      </c>
      <c r="Y916">
        <v>0</v>
      </c>
    </row>
    <row r="917" spans="1:25" x14ac:dyDescent="0.25">
      <c r="A917" t="s">
        <v>1676</v>
      </c>
      <c r="B917" s="19">
        <v>45766</v>
      </c>
      <c r="C917" t="s">
        <v>587</v>
      </c>
      <c r="D917" t="s">
        <v>588</v>
      </c>
      <c r="E917" t="s">
        <v>3</v>
      </c>
      <c r="F917">
        <v>60</v>
      </c>
      <c r="G917" t="s">
        <v>269</v>
      </c>
      <c r="H917" t="s">
        <v>270</v>
      </c>
      <c r="I917" t="s">
        <v>51</v>
      </c>
      <c r="J917" t="s">
        <v>52</v>
      </c>
      <c r="K917" t="s">
        <v>8</v>
      </c>
      <c r="L917">
        <v>2</v>
      </c>
      <c r="M917">
        <v>4500</v>
      </c>
      <c r="N917">
        <v>0.05</v>
      </c>
      <c r="O917">
        <v>8550</v>
      </c>
      <c r="P917">
        <v>6400</v>
      </c>
      <c r="Q917">
        <v>2150</v>
      </c>
      <c r="R917" t="s">
        <v>17</v>
      </c>
      <c r="S917" t="s">
        <v>10</v>
      </c>
      <c r="T917">
        <v>2025</v>
      </c>
      <c r="U917">
        <v>4</v>
      </c>
      <c r="V917" t="s">
        <v>3871</v>
      </c>
      <c r="W917" t="s">
        <v>11</v>
      </c>
      <c r="X917" t="s">
        <v>27</v>
      </c>
      <c r="Y917">
        <v>25.15</v>
      </c>
    </row>
    <row r="918" spans="1:25" x14ac:dyDescent="0.25">
      <c r="A918" t="s">
        <v>1677</v>
      </c>
      <c r="B918" s="19">
        <v>45407</v>
      </c>
      <c r="C918" t="s">
        <v>100</v>
      </c>
      <c r="D918" t="s">
        <v>101</v>
      </c>
      <c r="E918" t="s">
        <v>3</v>
      </c>
      <c r="F918">
        <v>40</v>
      </c>
      <c r="G918" t="s">
        <v>4</v>
      </c>
      <c r="H918" t="s">
        <v>5</v>
      </c>
      <c r="I918" t="s">
        <v>305</v>
      </c>
      <c r="J918" t="s">
        <v>306</v>
      </c>
      <c r="K918" t="s">
        <v>91</v>
      </c>
      <c r="L918">
        <v>1</v>
      </c>
      <c r="M918">
        <v>8500</v>
      </c>
      <c r="N918">
        <v>0.2</v>
      </c>
      <c r="O918">
        <v>0</v>
      </c>
      <c r="P918">
        <v>6500</v>
      </c>
      <c r="Q918">
        <v>0</v>
      </c>
      <c r="R918" t="s">
        <v>9</v>
      </c>
      <c r="S918" t="s">
        <v>291</v>
      </c>
      <c r="T918">
        <v>2024</v>
      </c>
      <c r="U918">
        <v>4</v>
      </c>
      <c r="V918" t="s">
        <v>3871</v>
      </c>
      <c r="W918" t="s">
        <v>11</v>
      </c>
      <c r="X918" t="s">
        <v>27</v>
      </c>
      <c r="Y918">
        <v>0</v>
      </c>
    </row>
    <row r="919" spans="1:25" x14ac:dyDescent="0.25">
      <c r="A919" t="s">
        <v>1678</v>
      </c>
      <c r="B919" s="19">
        <v>46004</v>
      </c>
      <c r="C919" t="s">
        <v>705</v>
      </c>
      <c r="D919" t="s">
        <v>642</v>
      </c>
      <c r="E919" t="s">
        <v>16</v>
      </c>
      <c r="F919">
        <v>27</v>
      </c>
      <c r="G919" t="s">
        <v>280</v>
      </c>
      <c r="H919" t="s">
        <v>270</v>
      </c>
      <c r="I919" t="s">
        <v>127</v>
      </c>
      <c r="J919" t="s">
        <v>128</v>
      </c>
      <c r="K919" t="s">
        <v>58</v>
      </c>
      <c r="L919">
        <v>3</v>
      </c>
      <c r="M919">
        <v>3000</v>
      </c>
      <c r="N919">
        <v>0.1</v>
      </c>
      <c r="O919">
        <v>8100</v>
      </c>
      <c r="P919">
        <v>6300</v>
      </c>
      <c r="Q919">
        <v>1800</v>
      </c>
      <c r="R919" t="s">
        <v>26</v>
      </c>
      <c r="S919" t="s">
        <v>10</v>
      </c>
      <c r="T919">
        <v>2025</v>
      </c>
      <c r="U919">
        <v>12</v>
      </c>
      <c r="V919" t="s">
        <v>3872</v>
      </c>
      <c r="W919" t="s">
        <v>40</v>
      </c>
      <c r="X919" t="s">
        <v>27</v>
      </c>
      <c r="Y919">
        <v>22.22</v>
      </c>
    </row>
    <row r="920" spans="1:25" x14ac:dyDescent="0.25">
      <c r="A920" t="s">
        <v>1679</v>
      </c>
      <c r="B920" s="19">
        <v>45753</v>
      </c>
      <c r="C920" t="s">
        <v>1650</v>
      </c>
      <c r="D920" t="s">
        <v>1254</v>
      </c>
      <c r="E920" t="s">
        <v>3</v>
      </c>
      <c r="F920">
        <v>37</v>
      </c>
      <c r="G920" t="s">
        <v>263</v>
      </c>
      <c r="H920" t="s">
        <v>5</v>
      </c>
      <c r="I920" t="s">
        <v>23</v>
      </c>
      <c r="J920" t="s">
        <v>24</v>
      </c>
      <c r="K920" t="s">
        <v>25</v>
      </c>
      <c r="L920">
        <v>1</v>
      </c>
      <c r="M920">
        <v>55000</v>
      </c>
      <c r="N920">
        <v>0.1</v>
      </c>
      <c r="O920">
        <v>49500</v>
      </c>
      <c r="P920">
        <v>40000</v>
      </c>
      <c r="Q920">
        <v>9500</v>
      </c>
      <c r="R920" t="s">
        <v>26</v>
      </c>
      <c r="S920" t="s">
        <v>10</v>
      </c>
      <c r="T920">
        <v>2025</v>
      </c>
      <c r="U920">
        <v>4</v>
      </c>
      <c r="V920" t="s">
        <v>3871</v>
      </c>
      <c r="W920" t="s">
        <v>11</v>
      </c>
      <c r="X920" t="s">
        <v>27</v>
      </c>
      <c r="Y920">
        <v>19.190000000000001</v>
      </c>
    </row>
    <row r="921" spans="1:25" x14ac:dyDescent="0.25">
      <c r="A921" t="s">
        <v>1680</v>
      </c>
      <c r="B921" s="19">
        <v>46021</v>
      </c>
      <c r="C921" t="s">
        <v>580</v>
      </c>
      <c r="D921" t="s">
        <v>36</v>
      </c>
      <c r="E921" t="s">
        <v>3</v>
      </c>
      <c r="F921">
        <v>60</v>
      </c>
      <c r="G921" t="s">
        <v>290</v>
      </c>
      <c r="H921" t="s">
        <v>276</v>
      </c>
      <c r="I921" t="s">
        <v>186</v>
      </c>
      <c r="J921" t="s">
        <v>187</v>
      </c>
      <c r="K921" t="s">
        <v>91</v>
      </c>
      <c r="L921">
        <v>1</v>
      </c>
      <c r="M921">
        <v>12000</v>
      </c>
      <c r="N921">
        <v>0.15</v>
      </c>
      <c r="O921">
        <v>10200</v>
      </c>
      <c r="P921">
        <v>9000</v>
      </c>
      <c r="Q921">
        <v>1200</v>
      </c>
      <c r="R921" t="s">
        <v>77</v>
      </c>
      <c r="S921" t="s">
        <v>10</v>
      </c>
      <c r="T921">
        <v>2025</v>
      </c>
      <c r="U921">
        <v>12</v>
      </c>
      <c r="V921" t="s">
        <v>3872</v>
      </c>
      <c r="W921" t="s">
        <v>40</v>
      </c>
      <c r="X921" t="s">
        <v>19</v>
      </c>
      <c r="Y921">
        <v>11.76</v>
      </c>
    </row>
    <row r="922" spans="1:25" x14ac:dyDescent="0.25">
      <c r="A922" t="s">
        <v>1681</v>
      </c>
      <c r="B922" s="19">
        <v>45623</v>
      </c>
      <c r="C922" t="s">
        <v>1045</v>
      </c>
      <c r="D922" t="s">
        <v>803</v>
      </c>
      <c r="E922" t="s">
        <v>16</v>
      </c>
      <c r="F922">
        <v>54</v>
      </c>
      <c r="G922" t="s">
        <v>275</v>
      </c>
      <c r="H922" t="s">
        <v>276</v>
      </c>
      <c r="I922" t="s">
        <v>109</v>
      </c>
      <c r="J922" t="s">
        <v>110</v>
      </c>
      <c r="K922" t="s">
        <v>8</v>
      </c>
      <c r="L922">
        <v>2</v>
      </c>
      <c r="M922">
        <v>4000</v>
      </c>
      <c r="N922">
        <v>0.1</v>
      </c>
      <c r="O922">
        <v>7200</v>
      </c>
      <c r="P922">
        <v>5800</v>
      </c>
      <c r="Q922">
        <v>1400</v>
      </c>
      <c r="R922" t="s">
        <v>17</v>
      </c>
      <c r="S922" t="s">
        <v>10</v>
      </c>
      <c r="T922">
        <v>2024</v>
      </c>
      <c r="U922">
        <v>11</v>
      </c>
      <c r="V922" t="s">
        <v>3874</v>
      </c>
      <c r="W922" t="s">
        <v>40</v>
      </c>
      <c r="X922" t="s">
        <v>27</v>
      </c>
      <c r="Y922">
        <v>19.440000000000001</v>
      </c>
    </row>
    <row r="923" spans="1:25" x14ac:dyDescent="0.25">
      <c r="A923" t="s">
        <v>1682</v>
      </c>
      <c r="B923" s="19">
        <v>45459</v>
      </c>
      <c r="C923" t="s">
        <v>489</v>
      </c>
      <c r="D923" t="s">
        <v>490</v>
      </c>
      <c r="E923" t="s">
        <v>3</v>
      </c>
      <c r="F923">
        <v>26</v>
      </c>
      <c r="G923" t="s">
        <v>339</v>
      </c>
      <c r="H923" t="s">
        <v>285</v>
      </c>
      <c r="I923" t="s">
        <v>109</v>
      </c>
      <c r="J923" t="s">
        <v>110</v>
      </c>
      <c r="K923" t="s">
        <v>8</v>
      </c>
      <c r="L923">
        <v>1</v>
      </c>
      <c r="M923">
        <v>4000</v>
      </c>
      <c r="N923">
        <v>0</v>
      </c>
      <c r="O923">
        <v>4000</v>
      </c>
      <c r="P923">
        <v>2900</v>
      </c>
      <c r="Q923">
        <v>1100</v>
      </c>
      <c r="R923" t="s">
        <v>9</v>
      </c>
      <c r="S923" t="s">
        <v>10</v>
      </c>
      <c r="T923">
        <v>2024</v>
      </c>
      <c r="U923">
        <v>6</v>
      </c>
      <c r="V923" t="s">
        <v>3868</v>
      </c>
      <c r="W923" t="s">
        <v>11</v>
      </c>
      <c r="X923" t="s">
        <v>27</v>
      </c>
      <c r="Y923">
        <v>27.5</v>
      </c>
    </row>
    <row r="924" spans="1:25" x14ac:dyDescent="0.25">
      <c r="A924" t="s">
        <v>1683</v>
      </c>
      <c r="B924" s="19">
        <v>46015</v>
      </c>
      <c r="C924" t="s">
        <v>262</v>
      </c>
      <c r="D924" t="s">
        <v>101</v>
      </c>
      <c r="E924" t="s">
        <v>3</v>
      </c>
      <c r="F924">
        <v>56</v>
      </c>
      <c r="G924" t="s">
        <v>263</v>
      </c>
      <c r="H924" t="s">
        <v>5</v>
      </c>
      <c r="I924" t="s">
        <v>74</v>
      </c>
      <c r="J924" t="s">
        <v>75</v>
      </c>
      <c r="K924" t="s">
        <v>76</v>
      </c>
      <c r="L924">
        <v>5</v>
      </c>
      <c r="M924">
        <v>550</v>
      </c>
      <c r="N924">
        <v>0.1</v>
      </c>
      <c r="O924">
        <v>2475</v>
      </c>
      <c r="P924">
        <v>2250</v>
      </c>
      <c r="Q924">
        <v>225</v>
      </c>
      <c r="R924" t="s">
        <v>17</v>
      </c>
      <c r="S924" t="s">
        <v>10</v>
      </c>
      <c r="T924">
        <v>2025</v>
      </c>
      <c r="U924">
        <v>12</v>
      </c>
      <c r="V924" t="s">
        <v>3872</v>
      </c>
      <c r="W924" t="s">
        <v>40</v>
      </c>
      <c r="X924" t="s">
        <v>27</v>
      </c>
      <c r="Y924">
        <v>9.09</v>
      </c>
    </row>
    <row r="925" spans="1:25" x14ac:dyDescent="0.25">
      <c r="A925" t="s">
        <v>1684</v>
      </c>
      <c r="B925" s="19">
        <v>46016</v>
      </c>
      <c r="C925" t="s">
        <v>1382</v>
      </c>
      <c r="D925" t="s">
        <v>435</v>
      </c>
      <c r="E925" t="s">
        <v>16</v>
      </c>
      <c r="F925">
        <v>58</v>
      </c>
      <c r="G925" t="s">
        <v>317</v>
      </c>
      <c r="H925" t="s">
        <v>5</v>
      </c>
      <c r="I925" t="s">
        <v>95</v>
      </c>
      <c r="J925" t="s">
        <v>96</v>
      </c>
      <c r="K925" t="s">
        <v>46</v>
      </c>
      <c r="L925">
        <v>1</v>
      </c>
      <c r="M925">
        <v>600</v>
      </c>
      <c r="N925">
        <v>0.1</v>
      </c>
      <c r="O925">
        <v>-540</v>
      </c>
      <c r="P925">
        <v>380</v>
      </c>
      <c r="Q925">
        <v>-160</v>
      </c>
      <c r="R925" t="s">
        <v>9</v>
      </c>
      <c r="S925" t="s">
        <v>287</v>
      </c>
      <c r="T925">
        <v>2025</v>
      </c>
      <c r="U925">
        <v>12</v>
      </c>
      <c r="V925" t="s">
        <v>3872</v>
      </c>
      <c r="W925" t="s">
        <v>40</v>
      </c>
      <c r="X925" t="s">
        <v>19</v>
      </c>
      <c r="Y925">
        <v>29.63</v>
      </c>
    </row>
    <row r="926" spans="1:25" x14ac:dyDescent="0.25">
      <c r="A926" t="s">
        <v>1685</v>
      </c>
      <c r="B926" s="19">
        <v>45918</v>
      </c>
      <c r="C926" t="s">
        <v>585</v>
      </c>
      <c r="D926" t="s">
        <v>36</v>
      </c>
      <c r="E926" t="s">
        <v>3</v>
      </c>
      <c r="F926">
        <v>51</v>
      </c>
      <c r="G926" t="s">
        <v>284</v>
      </c>
      <c r="H926" t="s">
        <v>285</v>
      </c>
      <c r="I926" t="s">
        <v>305</v>
      </c>
      <c r="J926" t="s">
        <v>306</v>
      </c>
      <c r="K926" t="s">
        <v>91</v>
      </c>
      <c r="L926">
        <v>2</v>
      </c>
      <c r="M926">
        <v>8500</v>
      </c>
      <c r="N926">
        <v>0.2</v>
      </c>
      <c r="O926">
        <v>13600</v>
      </c>
      <c r="P926">
        <v>13000</v>
      </c>
      <c r="Q926">
        <v>600</v>
      </c>
      <c r="R926" t="s">
        <v>26</v>
      </c>
      <c r="S926" t="s">
        <v>10</v>
      </c>
      <c r="T926">
        <v>2025</v>
      </c>
      <c r="U926">
        <v>9</v>
      </c>
      <c r="V926" t="s">
        <v>3873</v>
      </c>
      <c r="W926" t="s">
        <v>33</v>
      </c>
      <c r="X926" t="s">
        <v>12</v>
      </c>
      <c r="Y926">
        <v>4.41</v>
      </c>
    </row>
    <row r="927" spans="1:25" x14ac:dyDescent="0.25">
      <c r="A927" t="s">
        <v>1686</v>
      </c>
      <c r="B927" s="19">
        <v>45466</v>
      </c>
      <c r="C927" t="s">
        <v>262</v>
      </c>
      <c r="D927" t="s">
        <v>101</v>
      </c>
      <c r="E927" t="s">
        <v>3</v>
      </c>
      <c r="F927">
        <v>56</v>
      </c>
      <c r="G927" t="s">
        <v>263</v>
      </c>
      <c r="H927" t="s">
        <v>5</v>
      </c>
      <c r="I927" t="s">
        <v>68</v>
      </c>
      <c r="J927" t="s">
        <v>69</v>
      </c>
      <c r="K927" t="s">
        <v>39</v>
      </c>
      <c r="L927">
        <v>1</v>
      </c>
      <c r="M927">
        <v>3500</v>
      </c>
      <c r="N927">
        <v>0.05</v>
      </c>
      <c r="O927">
        <v>3325</v>
      </c>
      <c r="P927">
        <v>2300</v>
      </c>
      <c r="Q927">
        <v>1025</v>
      </c>
      <c r="R927" t="s">
        <v>17</v>
      </c>
      <c r="S927" t="s">
        <v>10</v>
      </c>
      <c r="T927">
        <v>2024</v>
      </c>
      <c r="U927">
        <v>6</v>
      </c>
      <c r="V927" t="s">
        <v>3868</v>
      </c>
      <c r="W927" t="s">
        <v>11</v>
      </c>
      <c r="X927" t="s">
        <v>27</v>
      </c>
      <c r="Y927">
        <v>30.83</v>
      </c>
    </row>
    <row r="928" spans="1:25" x14ac:dyDescent="0.25">
      <c r="A928" t="s">
        <v>1687</v>
      </c>
      <c r="B928" s="19">
        <v>45445</v>
      </c>
      <c r="C928" t="s">
        <v>434</v>
      </c>
      <c r="D928" t="s">
        <v>435</v>
      </c>
      <c r="E928" t="s">
        <v>16</v>
      </c>
      <c r="F928">
        <v>26</v>
      </c>
      <c r="G928" t="s">
        <v>280</v>
      </c>
      <c r="H928" t="s">
        <v>270</v>
      </c>
      <c r="I928" t="s">
        <v>305</v>
      </c>
      <c r="J928" t="s">
        <v>306</v>
      </c>
      <c r="K928" t="s">
        <v>91</v>
      </c>
      <c r="L928">
        <v>1</v>
      </c>
      <c r="M928">
        <v>8500</v>
      </c>
      <c r="N928">
        <v>0.1</v>
      </c>
      <c r="O928">
        <v>7650</v>
      </c>
      <c r="P928">
        <v>6500</v>
      </c>
      <c r="Q928">
        <v>1150</v>
      </c>
      <c r="R928" t="s">
        <v>77</v>
      </c>
      <c r="S928" t="s">
        <v>10</v>
      </c>
      <c r="T928">
        <v>2024</v>
      </c>
      <c r="U928">
        <v>6</v>
      </c>
      <c r="V928" t="s">
        <v>3868</v>
      </c>
      <c r="W928" t="s">
        <v>11</v>
      </c>
      <c r="X928" t="s">
        <v>27</v>
      </c>
      <c r="Y928">
        <v>15.03</v>
      </c>
    </row>
    <row r="929" spans="1:25" x14ac:dyDescent="0.25">
      <c r="A929" t="s">
        <v>1688</v>
      </c>
      <c r="B929" s="19">
        <v>46021</v>
      </c>
      <c r="C929" t="s">
        <v>1253</v>
      </c>
      <c r="D929" t="s">
        <v>1254</v>
      </c>
      <c r="E929" t="s">
        <v>16</v>
      </c>
      <c r="F929">
        <v>45</v>
      </c>
      <c r="G929" t="s">
        <v>275</v>
      </c>
      <c r="H929" t="s">
        <v>276</v>
      </c>
      <c r="I929" t="s">
        <v>102</v>
      </c>
      <c r="J929" t="s">
        <v>103</v>
      </c>
      <c r="K929" t="s">
        <v>25</v>
      </c>
      <c r="L929">
        <v>2</v>
      </c>
      <c r="M929">
        <v>28000</v>
      </c>
      <c r="N929">
        <v>0</v>
      </c>
      <c r="O929">
        <v>56000</v>
      </c>
      <c r="P929">
        <v>42000</v>
      </c>
      <c r="Q929">
        <v>14000</v>
      </c>
      <c r="R929" t="s">
        <v>17</v>
      </c>
      <c r="S929" t="s">
        <v>10</v>
      </c>
      <c r="T929">
        <v>2025</v>
      </c>
      <c r="U929">
        <v>12</v>
      </c>
      <c r="V929" t="s">
        <v>3872</v>
      </c>
      <c r="W929" t="s">
        <v>40</v>
      </c>
      <c r="X929" t="s">
        <v>27</v>
      </c>
      <c r="Y929">
        <v>25</v>
      </c>
    </row>
    <row r="930" spans="1:25" x14ac:dyDescent="0.25">
      <c r="A930" t="s">
        <v>1689</v>
      </c>
      <c r="B930" s="19">
        <v>45748</v>
      </c>
      <c r="C930" t="s">
        <v>447</v>
      </c>
      <c r="D930" t="s">
        <v>448</v>
      </c>
      <c r="E930" t="s">
        <v>16</v>
      </c>
      <c r="F930">
        <v>21</v>
      </c>
      <c r="G930" t="s">
        <v>275</v>
      </c>
      <c r="H930" t="s">
        <v>276</v>
      </c>
      <c r="I930" t="s">
        <v>344</v>
      </c>
      <c r="J930" t="s">
        <v>345</v>
      </c>
      <c r="K930" t="s">
        <v>39</v>
      </c>
      <c r="L930">
        <v>1</v>
      </c>
      <c r="M930">
        <v>2200</v>
      </c>
      <c r="N930">
        <v>0.05</v>
      </c>
      <c r="O930">
        <v>2090</v>
      </c>
      <c r="P930">
        <v>1400</v>
      </c>
      <c r="Q930">
        <v>690</v>
      </c>
      <c r="R930" t="s">
        <v>17</v>
      </c>
      <c r="S930" t="s">
        <v>10</v>
      </c>
      <c r="T930">
        <v>2025</v>
      </c>
      <c r="U930">
        <v>4</v>
      </c>
      <c r="V930" t="s">
        <v>3871</v>
      </c>
      <c r="W930" t="s">
        <v>11</v>
      </c>
      <c r="X930" t="s">
        <v>27</v>
      </c>
      <c r="Y930">
        <v>33.01</v>
      </c>
    </row>
    <row r="931" spans="1:25" x14ac:dyDescent="0.25">
      <c r="A931" t="s">
        <v>1690</v>
      </c>
      <c r="B931" s="19">
        <v>45426</v>
      </c>
      <c r="C931" t="s">
        <v>530</v>
      </c>
      <c r="D931" t="s">
        <v>531</v>
      </c>
      <c r="E931" t="s">
        <v>3</v>
      </c>
      <c r="F931">
        <v>31</v>
      </c>
      <c r="G931" t="s">
        <v>275</v>
      </c>
      <c r="H931" t="s">
        <v>276</v>
      </c>
      <c r="I931" t="s">
        <v>186</v>
      </c>
      <c r="J931" t="s">
        <v>187</v>
      </c>
      <c r="K931" t="s">
        <v>91</v>
      </c>
      <c r="L931">
        <v>1</v>
      </c>
      <c r="M931">
        <v>12000</v>
      </c>
      <c r="N931">
        <v>0.1</v>
      </c>
      <c r="O931">
        <v>10800</v>
      </c>
      <c r="P931">
        <v>9000</v>
      </c>
      <c r="Q931">
        <v>1800</v>
      </c>
      <c r="R931" t="s">
        <v>26</v>
      </c>
      <c r="S931" t="s">
        <v>10</v>
      </c>
      <c r="T931">
        <v>2024</v>
      </c>
      <c r="U931">
        <v>5</v>
      </c>
      <c r="V931" t="s">
        <v>3865</v>
      </c>
      <c r="W931" t="s">
        <v>11</v>
      </c>
      <c r="X931" t="s">
        <v>12</v>
      </c>
      <c r="Y931">
        <v>16.670000000000002</v>
      </c>
    </row>
    <row r="932" spans="1:25" x14ac:dyDescent="0.25">
      <c r="A932" t="s">
        <v>1691</v>
      </c>
      <c r="B932" s="19">
        <v>45304</v>
      </c>
      <c r="C932" t="s">
        <v>453</v>
      </c>
      <c r="D932" t="s">
        <v>454</v>
      </c>
      <c r="E932" t="s">
        <v>3</v>
      </c>
      <c r="F932">
        <v>45</v>
      </c>
      <c r="G932" t="s">
        <v>317</v>
      </c>
      <c r="H932" t="s">
        <v>5</v>
      </c>
      <c r="I932" t="s">
        <v>74</v>
      </c>
      <c r="J932" t="s">
        <v>75</v>
      </c>
      <c r="K932" t="s">
        <v>76</v>
      </c>
      <c r="L932">
        <v>4</v>
      </c>
      <c r="M932">
        <v>550</v>
      </c>
      <c r="N932">
        <v>0.1</v>
      </c>
      <c r="O932">
        <v>1980</v>
      </c>
      <c r="P932">
        <v>1800</v>
      </c>
      <c r="Q932">
        <v>180</v>
      </c>
      <c r="R932" t="s">
        <v>17</v>
      </c>
      <c r="S932" t="s">
        <v>10</v>
      </c>
      <c r="T932">
        <v>2024</v>
      </c>
      <c r="U932">
        <v>1</v>
      </c>
      <c r="V932" t="s">
        <v>3875</v>
      </c>
      <c r="W932" t="s">
        <v>18</v>
      </c>
      <c r="X932" t="s">
        <v>12</v>
      </c>
      <c r="Y932">
        <v>9.09</v>
      </c>
    </row>
    <row r="933" spans="1:25" x14ac:dyDescent="0.25">
      <c r="A933" t="s">
        <v>1692</v>
      </c>
      <c r="B933" s="19">
        <v>45297</v>
      </c>
      <c r="C933" t="s">
        <v>267</v>
      </c>
      <c r="D933" t="s">
        <v>268</v>
      </c>
      <c r="E933" t="s">
        <v>16</v>
      </c>
      <c r="F933">
        <v>32</v>
      </c>
      <c r="G933" t="s">
        <v>269</v>
      </c>
      <c r="H933" t="s">
        <v>270</v>
      </c>
      <c r="I933" t="s">
        <v>56</v>
      </c>
      <c r="J933" t="s">
        <v>57</v>
      </c>
      <c r="K933" t="s">
        <v>58</v>
      </c>
      <c r="L933">
        <v>1</v>
      </c>
      <c r="M933">
        <v>1200</v>
      </c>
      <c r="N933">
        <v>0.1</v>
      </c>
      <c r="O933">
        <v>1080</v>
      </c>
      <c r="P933">
        <v>800</v>
      </c>
      <c r="Q933">
        <v>280</v>
      </c>
      <c r="R933" t="s">
        <v>77</v>
      </c>
      <c r="S933" t="s">
        <v>10</v>
      </c>
      <c r="T933">
        <v>2024</v>
      </c>
      <c r="U933">
        <v>1</v>
      </c>
      <c r="V933" t="s">
        <v>3875</v>
      </c>
      <c r="W933" t="s">
        <v>18</v>
      </c>
      <c r="X933" t="s">
        <v>27</v>
      </c>
      <c r="Y933">
        <v>25.93</v>
      </c>
    </row>
    <row r="934" spans="1:25" x14ac:dyDescent="0.25">
      <c r="A934" t="s">
        <v>1693</v>
      </c>
      <c r="B934" s="19">
        <v>45894</v>
      </c>
      <c r="C934" t="s">
        <v>619</v>
      </c>
      <c r="D934" t="s">
        <v>609</v>
      </c>
      <c r="E934" t="s">
        <v>3</v>
      </c>
      <c r="F934">
        <v>32</v>
      </c>
      <c r="G934" t="s">
        <v>407</v>
      </c>
      <c r="H934" t="s">
        <v>285</v>
      </c>
      <c r="I934" t="s">
        <v>6</v>
      </c>
      <c r="J934" t="s">
        <v>7</v>
      </c>
      <c r="K934" t="s">
        <v>8</v>
      </c>
      <c r="L934">
        <v>1</v>
      </c>
      <c r="M934">
        <v>7000</v>
      </c>
      <c r="N934">
        <v>0.15</v>
      </c>
      <c r="O934">
        <v>5950</v>
      </c>
      <c r="P934">
        <v>5200</v>
      </c>
      <c r="Q934">
        <v>750</v>
      </c>
      <c r="R934" t="s">
        <v>17</v>
      </c>
      <c r="S934" t="s">
        <v>10</v>
      </c>
      <c r="T934">
        <v>2025</v>
      </c>
      <c r="U934">
        <v>8</v>
      </c>
      <c r="V934" t="s">
        <v>3867</v>
      </c>
      <c r="W934" t="s">
        <v>33</v>
      </c>
      <c r="X934" t="s">
        <v>19</v>
      </c>
      <c r="Y934">
        <v>12.61</v>
      </c>
    </row>
    <row r="935" spans="1:25" x14ac:dyDescent="0.25">
      <c r="A935" t="s">
        <v>1694</v>
      </c>
      <c r="B935" s="19">
        <v>45373</v>
      </c>
      <c r="C935" t="s">
        <v>21</v>
      </c>
      <c r="D935" t="s">
        <v>22</v>
      </c>
      <c r="E935" t="s">
        <v>3</v>
      </c>
      <c r="F935">
        <v>39</v>
      </c>
      <c r="G935" t="s">
        <v>4</v>
      </c>
      <c r="H935" t="s">
        <v>5</v>
      </c>
      <c r="I935" t="s">
        <v>56</v>
      </c>
      <c r="J935" t="s">
        <v>57</v>
      </c>
      <c r="K935" t="s">
        <v>58</v>
      </c>
      <c r="L935">
        <v>3</v>
      </c>
      <c r="M935">
        <v>1200</v>
      </c>
      <c r="N935">
        <v>0.1</v>
      </c>
      <c r="O935">
        <v>3240</v>
      </c>
      <c r="P935">
        <v>2400</v>
      </c>
      <c r="Q935">
        <v>840</v>
      </c>
      <c r="R935" t="s">
        <v>17</v>
      </c>
      <c r="S935" t="s">
        <v>10</v>
      </c>
      <c r="T935">
        <v>2024</v>
      </c>
      <c r="U935">
        <v>3</v>
      </c>
      <c r="V935" t="s">
        <v>3864</v>
      </c>
      <c r="W935" t="s">
        <v>18</v>
      </c>
      <c r="X935" t="s">
        <v>27</v>
      </c>
      <c r="Y935">
        <v>25.93</v>
      </c>
    </row>
    <row r="936" spans="1:25" x14ac:dyDescent="0.25">
      <c r="A936" t="s">
        <v>1695</v>
      </c>
      <c r="B936" s="19">
        <v>45852</v>
      </c>
      <c r="C936" t="s">
        <v>1412</v>
      </c>
      <c r="D936" t="s">
        <v>357</v>
      </c>
      <c r="E936" t="s">
        <v>3</v>
      </c>
      <c r="F936">
        <v>49</v>
      </c>
      <c r="G936" t="s">
        <v>317</v>
      </c>
      <c r="H936" t="s">
        <v>5</v>
      </c>
      <c r="I936" t="s">
        <v>37</v>
      </c>
      <c r="J936" t="s">
        <v>38</v>
      </c>
      <c r="K936" t="s">
        <v>39</v>
      </c>
      <c r="L936">
        <v>1</v>
      </c>
      <c r="M936">
        <v>900</v>
      </c>
      <c r="N936">
        <v>0.1</v>
      </c>
      <c r="O936">
        <v>810</v>
      </c>
      <c r="P936">
        <v>550</v>
      </c>
      <c r="Q936">
        <v>260</v>
      </c>
      <c r="R936" t="s">
        <v>17</v>
      </c>
      <c r="S936" t="s">
        <v>10</v>
      </c>
      <c r="T936">
        <v>2025</v>
      </c>
      <c r="U936">
        <v>7</v>
      </c>
      <c r="V936" t="s">
        <v>3866</v>
      </c>
      <c r="W936" t="s">
        <v>33</v>
      </c>
      <c r="X936" t="s">
        <v>27</v>
      </c>
      <c r="Y936">
        <v>32.1</v>
      </c>
    </row>
    <row r="937" spans="1:25" x14ac:dyDescent="0.25">
      <c r="A937" t="s">
        <v>1696</v>
      </c>
      <c r="B937" s="19">
        <v>45504</v>
      </c>
      <c r="C937" t="s">
        <v>1650</v>
      </c>
      <c r="D937" t="s">
        <v>1254</v>
      </c>
      <c r="E937" t="s">
        <v>3</v>
      </c>
      <c r="F937">
        <v>37</v>
      </c>
      <c r="G937" t="s">
        <v>263</v>
      </c>
      <c r="H937" t="s">
        <v>5</v>
      </c>
      <c r="I937" t="s">
        <v>102</v>
      </c>
      <c r="J937" t="s">
        <v>103</v>
      </c>
      <c r="K937" t="s">
        <v>25</v>
      </c>
      <c r="L937">
        <v>2</v>
      </c>
      <c r="M937">
        <v>28000</v>
      </c>
      <c r="N937">
        <v>0.1</v>
      </c>
      <c r="O937">
        <v>50400</v>
      </c>
      <c r="P937">
        <v>42000</v>
      </c>
      <c r="Q937">
        <v>8400</v>
      </c>
      <c r="R937" t="s">
        <v>26</v>
      </c>
      <c r="S937" t="s">
        <v>10</v>
      </c>
      <c r="T937">
        <v>2024</v>
      </c>
      <c r="U937">
        <v>7</v>
      </c>
      <c r="V937" t="s">
        <v>3866</v>
      </c>
      <c r="W937" t="s">
        <v>33</v>
      </c>
      <c r="X937" t="s">
        <v>27</v>
      </c>
      <c r="Y937">
        <v>16.670000000000002</v>
      </c>
    </row>
    <row r="938" spans="1:25" x14ac:dyDescent="0.25">
      <c r="A938" t="s">
        <v>1697</v>
      </c>
      <c r="B938" s="19">
        <v>45649</v>
      </c>
      <c r="C938" t="s">
        <v>470</v>
      </c>
      <c r="D938" t="s">
        <v>471</v>
      </c>
      <c r="E938" t="s">
        <v>3</v>
      </c>
      <c r="F938">
        <v>20</v>
      </c>
      <c r="G938" t="s">
        <v>290</v>
      </c>
      <c r="H938" t="s">
        <v>276</v>
      </c>
      <c r="I938" t="s">
        <v>102</v>
      </c>
      <c r="J938" t="s">
        <v>103</v>
      </c>
      <c r="K938" t="s">
        <v>25</v>
      </c>
      <c r="L938">
        <v>2</v>
      </c>
      <c r="M938">
        <v>28000</v>
      </c>
      <c r="N938">
        <v>0.05</v>
      </c>
      <c r="O938">
        <v>53200</v>
      </c>
      <c r="P938">
        <v>42000</v>
      </c>
      <c r="Q938">
        <v>11200</v>
      </c>
      <c r="R938" t="s">
        <v>26</v>
      </c>
      <c r="S938" t="s">
        <v>10</v>
      </c>
      <c r="T938">
        <v>2024</v>
      </c>
      <c r="U938">
        <v>12</v>
      </c>
      <c r="V938" t="s">
        <v>3872</v>
      </c>
      <c r="W938" t="s">
        <v>40</v>
      </c>
      <c r="X938" t="s">
        <v>27</v>
      </c>
      <c r="Y938">
        <v>21.05</v>
      </c>
    </row>
    <row r="939" spans="1:25" x14ac:dyDescent="0.25">
      <c r="A939" t="s">
        <v>1698</v>
      </c>
      <c r="B939" s="19">
        <v>45883</v>
      </c>
      <c r="C939" t="s">
        <v>878</v>
      </c>
      <c r="D939" t="s">
        <v>468</v>
      </c>
      <c r="E939" t="s">
        <v>3</v>
      </c>
      <c r="F939">
        <v>40</v>
      </c>
      <c r="G939" t="s">
        <v>280</v>
      </c>
      <c r="H939" t="s">
        <v>270</v>
      </c>
      <c r="I939" t="s">
        <v>56</v>
      </c>
      <c r="J939" t="s">
        <v>57</v>
      </c>
      <c r="K939" t="s">
        <v>58</v>
      </c>
      <c r="L939">
        <v>1</v>
      </c>
      <c r="M939">
        <v>1200</v>
      </c>
      <c r="N939">
        <v>0.15</v>
      </c>
      <c r="O939">
        <v>0</v>
      </c>
      <c r="P939">
        <v>800</v>
      </c>
      <c r="Q939">
        <v>0</v>
      </c>
      <c r="R939" t="s">
        <v>26</v>
      </c>
      <c r="S939" t="s">
        <v>291</v>
      </c>
      <c r="T939">
        <v>2025</v>
      </c>
      <c r="U939">
        <v>8</v>
      </c>
      <c r="V939" t="s">
        <v>3867</v>
      </c>
      <c r="W939" t="s">
        <v>33</v>
      </c>
      <c r="X939" t="s">
        <v>27</v>
      </c>
      <c r="Y939">
        <v>0</v>
      </c>
    </row>
    <row r="940" spans="1:25" x14ac:dyDescent="0.25">
      <c r="A940" t="s">
        <v>1699</v>
      </c>
      <c r="B940" s="19">
        <v>45342</v>
      </c>
      <c r="C940" t="s">
        <v>724</v>
      </c>
      <c r="D940" t="s">
        <v>725</v>
      </c>
      <c r="E940" t="s">
        <v>16</v>
      </c>
      <c r="F940">
        <v>44</v>
      </c>
      <c r="G940" t="s">
        <v>407</v>
      </c>
      <c r="H940" t="s">
        <v>285</v>
      </c>
      <c r="I940" t="s">
        <v>31</v>
      </c>
      <c r="J940" t="s">
        <v>32</v>
      </c>
      <c r="K940" t="s">
        <v>25</v>
      </c>
      <c r="L940">
        <v>1</v>
      </c>
      <c r="M940">
        <v>5000</v>
      </c>
      <c r="N940">
        <v>0.2</v>
      </c>
      <c r="O940">
        <v>4000</v>
      </c>
      <c r="P940">
        <v>3500</v>
      </c>
      <c r="Q940">
        <v>500</v>
      </c>
      <c r="R940" t="s">
        <v>17</v>
      </c>
      <c r="S940" t="s">
        <v>10</v>
      </c>
      <c r="T940">
        <v>2024</v>
      </c>
      <c r="U940">
        <v>2</v>
      </c>
      <c r="V940" t="s">
        <v>3869</v>
      </c>
      <c r="W940" t="s">
        <v>18</v>
      </c>
      <c r="X940" t="s">
        <v>27</v>
      </c>
      <c r="Y940">
        <v>12.5</v>
      </c>
    </row>
    <row r="941" spans="1:25" x14ac:dyDescent="0.25">
      <c r="A941" t="s">
        <v>1700</v>
      </c>
      <c r="B941" s="19">
        <v>45980</v>
      </c>
      <c r="C941" t="s">
        <v>1297</v>
      </c>
      <c r="D941" t="s">
        <v>1298</v>
      </c>
      <c r="E941" t="s">
        <v>3</v>
      </c>
      <c r="F941">
        <v>32</v>
      </c>
      <c r="G941" t="s">
        <v>263</v>
      </c>
      <c r="H941" t="s">
        <v>5</v>
      </c>
      <c r="I941" t="s">
        <v>344</v>
      </c>
      <c r="J941" t="s">
        <v>345</v>
      </c>
      <c r="K941" t="s">
        <v>39</v>
      </c>
      <c r="L941">
        <v>2</v>
      </c>
      <c r="M941">
        <v>2200</v>
      </c>
      <c r="N941">
        <v>0.1</v>
      </c>
      <c r="O941">
        <v>3960</v>
      </c>
      <c r="P941">
        <v>2800</v>
      </c>
      <c r="Q941">
        <v>1160</v>
      </c>
      <c r="R941" t="s">
        <v>17</v>
      </c>
      <c r="S941" t="s">
        <v>10</v>
      </c>
      <c r="T941">
        <v>2025</v>
      </c>
      <c r="U941">
        <v>11</v>
      </c>
      <c r="V941" t="s">
        <v>3874</v>
      </c>
      <c r="W941" t="s">
        <v>40</v>
      </c>
      <c r="X941" t="s">
        <v>19</v>
      </c>
      <c r="Y941">
        <v>29.29</v>
      </c>
    </row>
    <row r="942" spans="1:25" x14ac:dyDescent="0.25">
      <c r="A942" t="s">
        <v>1701</v>
      </c>
      <c r="B942" s="19">
        <v>45901</v>
      </c>
      <c r="C942" t="s">
        <v>517</v>
      </c>
      <c r="D942" t="s">
        <v>518</v>
      </c>
      <c r="E942" t="s">
        <v>16</v>
      </c>
      <c r="F942">
        <v>54</v>
      </c>
      <c r="G942" t="s">
        <v>284</v>
      </c>
      <c r="H942" t="s">
        <v>285</v>
      </c>
      <c r="I942" t="s">
        <v>81</v>
      </c>
      <c r="J942" t="s">
        <v>82</v>
      </c>
      <c r="K942" t="s">
        <v>58</v>
      </c>
      <c r="L942">
        <v>1</v>
      </c>
      <c r="M942">
        <v>3500</v>
      </c>
      <c r="N942">
        <v>0.1</v>
      </c>
      <c r="O942">
        <v>3150</v>
      </c>
      <c r="P942">
        <v>2500</v>
      </c>
      <c r="Q942">
        <v>650</v>
      </c>
      <c r="R942" t="s">
        <v>9</v>
      </c>
      <c r="S942" t="s">
        <v>10</v>
      </c>
      <c r="T942">
        <v>2025</v>
      </c>
      <c r="U942">
        <v>9</v>
      </c>
      <c r="V942" t="s">
        <v>3873</v>
      </c>
      <c r="W942" t="s">
        <v>33</v>
      </c>
      <c r="X942" t="s">
        <v>27</v>
      </c>
      <c r="Y942">
        <v>20.63</v>
      </c>
    </row>
    <row r="943" spans="1:25" x14ac:dyDescent="0.25">
      <c r="A943" t="s">
        <v>1702</v>
      </c>
      <c r="B943" s="19">
        <v>45758</v>
      </c>
      <c r="C943" t="s">
        <v>378</v>
      </c>
      <c r="D943" t="s">
        <v>379</v>
      </c>
      <c r="E943" t="s">
        <v>3</v>
      </c>
      <c r="F943">
        <v>30</v>
      </c>
      <c r="G943" t="s">
        <v>263</v>
      </c>
      <c r="H943" t="s">
        <v>5</v>
      </c>
      <c r="I943" t="s">
        <v>81</v>
      </c>
      <c r="J943" t="s">
        <v>82</v>
      </c>
      <c r="K943" t="s">
        <v>58</v>
      </c>
      <c r="L943">
        <v>1</v>
      </c>
      <c r="M943">
        <v>3500</v>
      </c>
      <c r="N943">
        <v>0.05</v>
      </c>
      <c r="O943">
        <v>3325</v>
      </c>
      <c r="P943">
        <v>2500</v>
      </c>
      <c r="Q943">
        <v>825</v>
      </c>
      <c r="R943" t="s">
        <v>26</v>
      </c>
      <c r="S943" t="s">
        <v>10</v>
      </c>
      <c r="T943">
        <v>2025</v>
      </c>
      <c r="U943">
        <v>4</v>
      </c>
      <c r="V943" t="s">
        <v>3871</v>
      </c>
      <c r="W943" t="s">
        <v>11</v>
      </c>
      <c r="X943" t="s">
        <v>19</v>
      </c>
      <c r="Y943">
        <v>24.81</v>
      </c>
    </row>
    <row r="944" spans="1:25" x14ac:dyDescent="0.25">
      <c r="A944" t="s">
        <v>1703</v>
      </c>
      <c r="B944" s="19">
        <v>45598</v>
      </c>
      <c r="C944" t="s">
        <v>621</v>
      </c>
      <c r="D944" t="s">
        <v>64</v>
      </c>
      <c r="E944" t="s">
        <v>3</v>
      </c>
      <c r="F944">
        <v>27</v>
      </c>
      <c r="G944" t="s">
        <v>269</v>
      </c>
      <c r="H944" t="s">
        <v>270</v>
      </c>
      <c r="I944" t="s">
        <v>68</v>
      </c>
      <c r="J944" t="s">
        <v>69</v>
      </c>
      <c r="K944" t="s">
        <v>39</v>
      </c>
      <c r="L944">
        <v>4</v>
      </c>
      <c r="M944">
        <v>3500</v>
      </c>
      <c r="N944">
        <v>0.2</v>
      </c>
      <c r="O944">
        <v>11200</v>
      </c>
      <c r="P944">
        <v>9200</v>
      </c>
      <c r="Q944">
        <v>2000</v>
      </c>
      <c r="R944" t="s">
        <v>26</v>
      </c>
      <c r="S944" t="s">
        <v>10</v>
      </c>
      <c r="T944">
        <v>2024</v>
      </c>
      <c r="U944">
        <v>11</v>
      </c>
      <c r="V944" t="s">
        <v>3874</v>
      </c>
      <c r="W944" t="s">
        <v>40</v>
      </c>
      <c r="X944" t="s">
        <v>12</v>
      </c>
      <c r="Y944">
        <v>17.86</v>
      </c>
    </row>
    <row r="945" spans="1:25" x14ac:dyDescent="0.25">
      <c r="A945" t="s">
        <v>1704</v>
      </c>
      <c r="B945" s="19">
        <v>45361</v>
      </c>
      <c r="C945" t="s">
        <v>447</v>
      </c>
      <c r="D945" t="s">
        <v>448</v>
      </c>
      <c r="E945" t="s">
        <v>16</v>
      </c>
      <c r="F945">
        <v>21</v>
      </c>
      <c r="G945" t="s">
        <v>275</v>
      </c>
      <c r="H945" t="s">
        <v>276</v>
      </c>
      <c r="I945" t="s">
        <v>44</v>
      </c>
      <c r="J945" t="s">
        <v>45</v>
      </c>
      <c r="K945" t="s">
        <v>46</v>
      </c>
      <c r="L945">
        <v>2</v>
      </c>
      <c r="M945">
        <v>2500</v>
      </c>
      <c r="N945">
        <v>0.05</v>
      </c>
      <c r="O945">
        <v>4750</v>
      </c>
      <c r="P945">
        <v>3000</v>
      </c>
      <c r="Q945">
        <v>1750</v>
      </c>
      <c r="R945" t="s">
        <v>77</v>
      </c>
      <c r="S945" t="s">
        <v>10</v>
      </c>
      <c r="T945">
        <v>2024</v>
      </c>
      <c r="U945">
        <v>3</v>
      </c>
      <c r="V945" t="s">
        <v>3864</v>
      </c>
      <c r="W945" t="s">
        <v>18</v>
      </c>
      <c r="X945" t="s">
        <v>27</v>
      </c>
      <c r="Y945">
        <v>36.840000000000003</v>
      </c>
    </row>
    <row r="946" spans="1:25" x14ac:dyDescent="0.25">
      <c r="A946" t="s">
        <v>1705</v>
      </c>
      <c r="B946" s="19">
        <v>45774</v>
      </c>
      <c r="C946" t="s">
        <v>1706</v>
      </c>
      <c r="D946" t="s">
        <v>406</v>
      </c>
      <c r="E946" t="s">
        <v>16</v>
      </c>
      <c r="F946">
        <v>49</v>
      </c>
      <c r="G946" t="s">
        <v>263</v>
      </c>
      <c r="H946" t="s">
        <v>5</v>
      </c>
      <c r="I946" t="s">
        <v>176</v>
      </c>
      <c r="J946" t="s">
        <v>177</v>
      </c>
      <c r="K946" t="s">
        <v>25</v>
      </c>
      <c r="L946">
        <v>2</v>
      </c>
      <c r="M946">
        <v>22000</v>
      </c>
      <c r="N946">
        <v>0.2</v>
      </c>
      <c r="O946">
        <v>35200</v>
      </c>
      <c r="P946">
        <v>33000</v>
      </c>
      <c r="Q946">
        <v>2200</v>
      </c>
      <c r="R946" t="s">
        <v>26</v>
      </c>
      <c r="S946" t="s">
        <v>10</v>
      </c>
      <c r="T946">
        <v>2025</v>
      </c>
      <c r="U946">
        <v>4</v>
      </c>
      <c r="V946" t="s">
        <v>3871</v>
      </c>
      <c r="W946" t="s">
        <v>11</v>
      </c>
      <c r="X946" t="s">
        <v>12</v>
      </c>
      <c r="Y946">
        <v>6.25</v>
      </c>
    </row>
    <row r="947" spans="1:25" x14ac:dyDescent="0.25">
      <c r="A947" t="s">
        <v>1707</v>
      </c>
      <c r="B947" s="19">
        <v>45629</v>
      </c>
      <c r="C947" t="s">
        <v>719</v>
      </c>
      <c r="D947" t="s">
        <v>402</v>
      </c>
      <c r="E947" t="s">
        <v>16</v>
      </c>
      <c r="F947">
        <v>24</v>
      </c>
      <c r="G947" t="s">
        <v>280</v>
      </c>
      <c r="H947" t="s">
        <v>270</v>
      </c>
      <c r="I947" t="s">
        <v>105</v>
      </c>
      <c r="J947" t="s">
        <v>106</v>
      </c>
      <c r="K947" t="s">
        <v>76</v>
      </c>
      <c r="L947">
        <v>4</v>
      </c>
      <c r="M947">
        <v>450</v>
      </c>
      <c r="N947">
        <v>0.05</v>
      </c>
      <c r="O947">
        <v>1710</v>
      </c>
      <c r="P947">
        <v>1320</v>
      </c>
      <c r="Q947">
        <v>390</v>
      </c>
      <c r="R947" t="s">
        <v>17</v>
      </c>
      <c r="S947" t="s">
        <v>10</v>
      </c>
      <c r="T947">
        <v>2024</v>
      </c>
      <c r="U947">
        <v>12</v>
      </c>
      <c r="V947" t="s">
        <v>3872</v>
      </c>
      <c r="W947" t="s">
        <v>40</v>
      </c>
      <c r="X947" t="s">
        <v>12</v>
      </c>
      <c r="Y947">
        <v>22.81</v>
      </c>
    </row>
    <row r="948" spans="1:25" x14ac:dyDescent="0.25">
      <c r="A948" t="s">
        <v>1708</v>
      </c>
      <c r="B948" s="19">
        <v>45506</v>
      </c>
      <c r="C948" t="s">
        <v>1631</v>
      </c>
      <c r="D948" t="s">
        <v>117</v>
      </c>
      <c r="E948" t="s">
        <v>3</v>
      </c>
      <c r="F948">
        <v>20</v>
      </c>
      <c r="G948" t="s">
        <v>312</v>
      </c>
      <c r="H948" t="s">
        <v>276</v>
      </c>
      <c r="I948" t="s">
        <v>56</v>
      </c>
      <c r="J948" t="s">
        <v>57</v>
      </c>
      <c r="K948" t="s">
        <v>58</v>
      </c>
      <c r="L948">
        <v>1</v>
      </c>
      <c r="M948">
        <v>1200</v>
      </c>
      <c r="N948">
        <v>0.1</v>
      </c>
      <c r="O948">
        <v>1080</v>
      </c>
      <c r="P948">
        <v>800</v>
      </c>
      <c r="Q948">
        <v>280</v>
      </c>
      <c r="R948" t="s">
        <v>26</v>
      </c>
      <c r="S948" t="s">
        <v>10</v>
      </c>
      <c r="T948">
        <v>2024</v>
      </c>
      <c r="U948">
        <v>8</v>
      </c>
      <c r="V948" t="s">
        <v>3867</v>
      </c>
      <c r="W948" t="s">
        <v>33</v>
      </c>
      <c r="X948" t="s">
        <v>19</v>
      </c>
      <c r="Y948">
        <v>25.93</v>
      </c>
    </row>
    <row r="949" spans="1:25" x14ac:dyDescent="0.25">
      <c r="A949" t="s">
        <v>1709</v>
      </c>
      <c r="B949" s="19">
        <v>45936</v>
      </c>
      <c r="C949" t="s">
        <v>1710</v>
      </c>
      <c r="D949" t="s">
        <v>1711</v>
      </c>
      <c r="E949" t="s">
        <v>3</v>
      </c>
      <c r="F949">
        <v>35</v>
      </c>
      <c r="G949" t="s">
        <v>269</v>
      </c>
      <c r="H949" t="s">
        <v>270</v>
      </c>
      <c r="I949" t="s">
        <v>105</v>
      </c>
      <c r="J949" t="s">
        <v>106</v>
      </c>
      <c r="K949" t="s">
        <v>76</v>
      </c>
      <c r="L949">
        <v>3</v>
      </c>
      <c r="M949">
        <v>450</v>
      </c>
      <c r="N949">
        <v>0</v>
      </c>
      <c r="O949">
        <v>1350</v>
      </c>
      <c r="P949">
        <v>990</v>
      </c>
      <c r="Q949">
        <v>360</v>
      </c>
      <c r="R949" t="s">
        <v>98</v>
      </c>
      <c r="S949" t="s">
        <v>10</v>
      </c>
      <c r="T949">
        <v>2025</v>
      </c>
      <c r="U949">
        <v>10</v>
      </c>
      <c r="V949" t="s">
        <v>3870</v>
      </c>
      <c r="W949" t="s">
        <v>40</v>
      </c>
      <c r="X949" t="s">
        <v>27</v>
      </c>
      <c r="Y949">
        <v>26.67</v>
      </c>
    </row>
    <row r="950" spans="1:25" x14ac:dyDescent="0.25">
      <c r="A950" t="s">
        <v>1712</v>
      </c>
      <c r="B950" s="19">
        <v>45997</v>
      </c>
      <c r="C950" t="s">
        <v>21</v>
      </c>
      <c r="D950" t="s">
        <v>22</v>
      </c>
      <c r="E950" t="s">
        <v>3</v>
      </c>
      <c r="F950">
        <v>39</v>
      </c>
      <c r="G950" t="s">
        <v>4</v>
      </c>
      <c r="H950" t="s">
        <v>5</v>
      </c>
      <c r="I950" t="s">
        <v>56</v>
      </c>
      <c r="J950" t="s">
        <v>57</v>
      </c>
      <c r="K950" t="s">
        <v>58</v>
      </c>
      <c r="L950">
        <v>1</v>
      </c>
      <c r="M950">
        <v>1200</v>
      </c>
      <c r="N950">
        <v>0.1</v>
      </c>
      <c r="O950">
        <v>-1080</v>
      </c>
      <c r="P950">
        <v>800</v>
      </c>
      <c r="Q950">
        <v>-280</v>
      </c>
      <c r="R950" t="s">
        <v>77</v>
      </c>
      <c r="S950" t="s">
        <v>287</v>
      </c>
      <c r="T950">
        <v>2025</v>
      </c>
      <c r="U950">
        <v>12</v>
      </c>
      <c r="V950" t="s">
        <v>3872</v>
      </c>
      <c r="W950" t="s">
        <v>40</v>
      </c>
      <c r="X950" t="s">
        <v>27</v>
      </c>
      <c r="Y950">
        <v>25.93</v>
      </c>
    </row>
    <row r="951" spans="1:25" x14ac:dyDescent="0.25">
      <c r="A951" t="s">
        <v>1713</v>
      </c>
      <c r="B951" s="19">
        <v>45586</v>
      </c>
      <c r="C951" t="s">
        <v>1286</v>
      </c>
      <c r="D951" t="s">
        <v>30</v>
      </c>
      <c r="E951" t="s">
        <v>3</v>
      </c>
      <c r="F951">
        <v>20</v>
      </c>
      <c r="G951" t="s">
        <v>275</v>
      </c>
      <c r="H951" t="s">
        <v>276</v>
      </c>
      <c r="I951" t="s">
        <v>44</v>
      </c>
      <c r="J951" t="s">
        <v>45</v>
      </c>
      <c r="K951" t="s">
        <v>46</v>
      </c>
      <c r="L951">
        <v>1</v>
      </c>
      <c r="M951">
        <v>2500</v>
      </c>
      <c r="N951">
        <v>0.1</v>
      </c>
      <c r="O951">
        <v>2250</v>
      </c>
      <c r="P951">
        <v>1500</v>
      </c>
      <c r="Q951">
        <v>750</v>
      </c>
      <c r="R951" t="s">
        <v>17</v>
      </c>
      <c r="S951" t="s">
        <v>10</v>
      </c>
      <c r="T951">
        <v>2024</v>
      </c>
      <c r="U951">
        <v>10</v>
      </c>
      <c r="V951" t="s">
        <v>3870</v>
      </c>
      <c r="W951" t="s">
        <v>40</v>
      </c>
      <c r="X951" t="s">
        <v>27</v>
      </c>
      <c r="Y951">
        <v>33.33</v>
      </c>
    </row>
    <row r="952" spans="1:25" x14ac:dyDescent="0.25">
      <c r="A952" t="s">
        <v>1714</v>
      </c>
      <c r="B952" s="19">
        <v>45830</v>
      </c>
      <c r="C952" t="s">
        <v>1213</v>
      </c>
      <c r="D952" t="s">
        <v>43</v>
      </c>
      <c r="E952" t="s">
        <v>16</v>
      </c>
      <c r="F952">
        <v>43</v>
      </c>
      <c r="G952" t="s">
        <v>339</v>
      </c>
      <c r="H952" t="s">
        <v>285</v>
      </c>
      <c r="I952" t="s">
        <v>81</v>
      </c>
      <c r="J952" t="s">
        <v>82</v>
      </c>
      <c r="K952" t="s">
        <v>58</v>
      </c>
      <c r="L952">
        <v>1</v>
      </c>
      <c r="M952">
        <v>3500</v>
      </c>
      <c r="N952">
        <v>0.05</v>
      </c>
      <c r="O952">
        <v>3325</v>
      </c>
      <c r="P952">
        <v>2500</v>
      </c>
      <c r="Q952">
        <v>825</v>
      </c>
      <c r="R952" t="s">
        <v>98</v>
      </c>
      <c r="S952" t="s">
        <v>10</v>
      </c>
      <c r="T952">
        <v>2025</v>
      </c>
      <c r="U952">
        <v>6</v>
      </c>
      <c r="V952" t="s">
        <v>3868</v>
      </c>
      <c r="W952" t="s">
        <v>11</v>
      </c>
      <c r="X952" t="s">
        <v>12</v>
      </c>
      <c r="Y952">
        <v>24.81</v>
      </c>
    </row>
    <row r="953" spans="1:25" x14ac:dyDescent="0.25">
      <c r="A953" t="s">
        <v>1715</v>
      </c>
      <c r="B953" s="19">
        <v>45424</v>
      </c>
      <c r="C953" t="s">
        <v>1213</v>
      </c>
      <c r="D953" t="s">
        <v>43</v>
      </c>
      <c r="E953" t="s">
        <v>16</v>
      </c>
      <c r="F953">
        <v>43</v>
      </c>
      <c r="G953" t="s">
        <v>339</v>
      </c>
      <c r="H953" t="s">
        <v>285</v>
      </c>
      <c r="I953" t="s">
        <v>56</v>
      </c>
      <c r="J953" t="s">
        <v>57</v>
      </c>
      <c r="K953" t="s">
        <v>58</v>
      </c>
      <c r="L953">
        <v>2</v>
      </c>
      <c r="M953">
        <v>1200</v>
      </c>
      <c r="N953">
        <v>0.15</v>
      </c>
      <c r="O953">
        <v>2040</v>
      </c>
      <c r="P953">
        <v>1600</v>
      </c>
      <c r="Q953">
        <v>440</v>
      </c>
      <c r="R953" t="s">
        <v>17</v>
      </c>
      <c r="S953" t="s">
        <v>10</v>
      </c>
      <c r="T953">
        <v>2024</v>
      </c>
      <c r="U953">
        <v>5</v>
      </c>
      <c r="V953" t="s">
        <v>3865</v>
      </c>
      <c r="W953" t="s">
        <v>11</v>
      </c>
      <c r="X953" t="s">
        <v>12</v>
      </c>
      <c r="Y953">
        <v>21.57</v>
      </c>
    </row>
    <row r="954" spans="1:25" x14ac:dyDescent="0.25">
      <c r="A954" t="s">
        <v>1716</v>
      </c>
      <c r="B954" s="19">
        <v>45939</v>
      </c>
      <c r="C954" t="s">
        <v>953</v>
      </c>
      <c r="D954" t="s">
        <v>501</v>
      </c>
      <c r="E954" t="s">
        <v>16</v>
      </c>
      <c r="F954">
        <v>23</v>
      </c>
      <c r="G954" t="s">
        <v>312</v>
      </c>
      <c r="H954" t="s">
        <v>276</v>
      </c>
      <c r="I954" t="s">
        <v>143</v>
      </c>
      <c r="J954" t="s">
        <v>144</v>
      </c>
      <c r="K954" t="s">
        <v>76</v>
      </c>
      <c r="L954">
        <v>2</v>
      </c>
      <c r="M954">
        <v>700</v>
      </c>
      <c r="N954">
        <v>0</v>
      </c>
      <c r="O954">
        <v>1400</v>
      </c>
      <c r="P954">
        <v>1140</v>
      </c>
      <c r="Q954">
        <v>260</v>
      </c>
      <c r="R954" t="s">
        <v>17</v>
      </c>
      <c r="S954" t="s">
        <v>10</v>
      </c>
      <c r="T954">
        <v>2025</v>
      </c>
      <c r="U954">
        <v>10</v>
      </c>
      <c r="V954" t="s">
        <v>3870</v>
      </c>
      <c r="W954" t="s">
        <v>40</v>
      </c>
      <c r="X954" t="s">
        <v>27</v>
      </c>
      <c r="Y954">
        <v>18.57</v>
      </c>
    </row>
    <row r="955" spans="1:25" x14ac:dyDescent="0.25">
      <c r="A955" t="s">
        <v>1717</v>
      </c>
      <c r="B955" s="19">
        <v>45916</v>
      </c>
      <c r="C955" t="s">
        <v>753</v>
      </c>
      <c r="D955" t="s">
        <v>754</v>
      </c>
      <c r="E955" t="s">
        <v>16</v>
      </c>
      <c r="F955">
        <v>59</v>
      </c>
      <c r="G955" t="s">
        <v>407</v>
      </c>
      <c r="H955" t="s">
        <v>285</v>
      </c>
      <c r="I955" t="s">
        <v>89</v>
      </c>
      <c r="J955" t="s">
        <v>90</v>
      </c>
      <c r="K955" t="s">
        <v>91</v>
      </c>
      <c r="L955">
        <v>2</v>
      </c>
      <c r="M955">
        <v>35000</v>
      </c>
      <c r="N955">
        <v>0.15</v>
      </c>
      <c r="O955">
        <v>-59500</v>
      </c>
      <c r="P955">
        <v>54000</v>
      </c>
      <c r="Q955">
        <v>-5500</v>
      </c>
      <c r="R955" t="s">
        <v>9</v>
      </c>
      <c r="S955" t="s">
        <v>287</v>
      </c>
      <c r="T955">
        <v>2025</v>
      </c>
      <c r="U955">
        <v>9</v>
      </c>
      <c r="V955" t="s">
        <v>3873</v>
      </c>
      <c r="W955" t="s">
        <v>33</v>
      </c>
      <c r="X955" t="s">
        <v>27</v>
      </c>
      <c r="Y955">
        <v>9.24</v>
      </c>
    </row>
    <row r="956" spans="1:25" x14ac:dyDescent="0.25">
      <c r="A956" t="s">
        <v>1718</v>
      </c>
      <c r="B956" s="19">
        <v>45293</v>
      </c>
      <c r="C956" t="s">
        <v>348</v>
      </c>
      <c r="D956" t="s">
        <v>349</v>
      </c>
      <c r="E956" t="s">
        <v>16</v>
      </c>
      <c r="F956">
        <v>59</v>
      </c>
      <c r="G956" t="s">
        <v>263</v>
      </c>
      <c r="H956" t="s">
        <v>5</v>
      </c>
      <c r="I956" t="s">
        <v>31</v>
      </c>
      <c r="J956" t="s">
        <v>32</v>
      </c>
      <c r="K956" t="s">
        <v>25</v>
      </c>
      <c r="L956">
        <v>1</v>
      </c>
      <c r="M956">
        <v>5000</v>
      </c>
      <c r="N956">
        <v>0</v>
      </c>
      <c r="O956">
        <v>5000</v>
      </c>
      <c r="P956">
        <v>3500</v>
      </c>
      <c r="Q956">
        <v>1500</v>
      </c>
      <c r="R956" t="s">
        <v>26</v>
      </c>
      <c r="S956" t="s">
        <v>10</v>
      </c>
      <c r="T956">
        <v>2024</v>
      </c>
      <c r="U956">
        <v>1</v>
      </c>
      <c r="V956" t="s">
        <v>3875</v>
      </c>
      <c r="W956" t="s">
        <v>18</v>
      </c>
      <c r="X956" t="s">
        <v>12</v>
      </c>
      <c r="Y956">
        <v>30</v>
      </c>
    </row>
    <row r="957" spans="1:25" x14ac:dyDescent="0.25">
      <c r="A957" t="s">
        <v>1719</v>
      </c>
      <c r="B957" s="19">
        <v>45412</v>
      </c>
      <c r="C957" t="s">
        <v>1313</v>
      </c>
      <c r="D957" t="s">
        <v>335</v>
      </c>
      <c r="E957" t="s">
        <v>16</v>
      </c>
      <c r="F957">
        <v>55</v>
      </c>
      <c r="G957" t="s">
        <v>263</v>
      </c>
      <c r="H957" t="s">
        <v>5</v>
      </c>
      <c r="I957" t="s">
        <v>186</v>
      </c>
      <c r="J957" t="s">
        <v>187</v>
      </c>
      <c r="K957" t="s">
        <v>91</v>
      </c>
      <c r="L957">
        <v>4</v>
      </c>
      <c r="M957">
        <v>12000</v>
      </c>
      <c r="N957">
        <v>0.05</v>
      </c>
      <c r="O957">
        <v>-45600</v>
      </c>
      <c r="P957">
        <v>36000</v>
      </c>
      <c r="Q957">
        <v>-9600</v>
      </c>
      <c r="R957" t="s">
        <v>9</v>
      </c>
      <c r="S957" t="s">
        <v>287</v>
      </c>
      <c r="T957">
        <v>2024</v>
      </c>
      <c r="U957">
        <v>4</v>
      </c>
      <c r="V957" t="s">
        <v>3871</v>
      </c>
      <c r="W957" t="s">
        <v>11</v>
      </c>
      <c r="X957" t="s">
        <v>19</v>
      </c>
      <c r="Y957">
        <v>21.05</v>
      </c>
    </row>
    <row r="958" spans="1:25" x14ac:dyDescent="0.25">
      <c r="A958" t="s">
        <v>1720</v>
      </c>
      <c r="B958" s="19">
        <v>45715</v>
      </c>
      <c r="C958" t="s">
        <v>267</v>
      </c>
      <c r="D958" t="s">
        <v>268</v>
      </c>
      <c r="E958" t="s">
        <v>16</v>
      </c>
      <c r="F958">
        <v>32</v>
      </c>
      <c r="G958" t="s">
        <v>269</v>
      </c>
      <c r="H958" t="s">
        <v>270</v>
      </c>
      <c r="I958" t="s">
        <v>102</v>
      </c>
      <c r="J958" t="s">
        <v>103</v>
      </c>
      <c r="K958" t="s">
        <v>25</v>
      </c>
      <c r="L958">
        <v>3</v>
      </c>
      <c r="M958">
        <v>28000</v>
      </c>
      <c r="N958">
        <v>0.2</v>
      </c>
      <c r="O958">
        <v>67200</v>
      </c>
      <c r="P958">
        <v>63000</v>
      </c>
      <c r="Q958">
        <v>4200</v>
      </c>
      <c r="R958" t="s">
        <v>26</v>
      </c>
      <c r="S958" t="s">
        <v>10</v>
      </c>
      <c r="T958">
        <v>2025</v>
      </c>
      <c r="U958">
        <v>2</v>
      </c>
      <c r="V958" t="s">
        <v>3869</v>
      </c>
      <c r="W958" t="s">
        <v>18</v>
      </c>
      <c r="X958" t="s">
        <v>27</v>
      </c>
      <c r="Y958">
        <v>6.25</v>
      </c>
    </row>
    <row r="959" spans="1:25" x14ac:dyDescent="0.25">
      <c r="A959" t="s">
        <v>1721</v>
      </c>
      <c r="B959" s="19">
        <v>45944</v>
      </c>
      <c r="C959" t="s">
        <v>394</v>
      </c>
      <c r="D959" t="s">
        <v>395</v>
      </c>
      <c r="E959" t="s">
        <v>3</v>
      </c>
      <c r="F959">
        <v>30</v>
      </c>
      <c r="G959" t="s">
        <v>339</v>
      </c>
      <c r="H959" t="s">
        <v>285</v>
      </c>
      <c r="I959" t="s">
        <v>186</v>
      </c>
      <c r="J959" t="s">
        <v>187</v>
      </c>
      <c r="K959" t="s">
        <v>91</v>
      </c>
      <c r="L959">
        <v>1</v>
      </c>
      <c r="M959">
        <v>12000</v>
      </c>
      <c r="N959">
        <v>0</v>
      </c>
      <c r="O959">
        <v>12000</v>
      </c>
      <c r="P959">
        <v>9000</v>
      </c>
      <c r="Q959">
        <v>3000</v>
      </c>
      <c r="R959" t="s">
        <v>26</v>
      </c>
      <c r="S959" t="s">
        <v>10</v>
      </c>
      <c r="T959">
        <v>2025</v>
      </c>
      <c r="U959">
        <v>10</v>
      </c>
      <c r="V959" t="s">
        <v>3870</v>
      </c>
      <c r="W959" t="s">
        <v>40</v>
      </c>
      <c r="X959" t="s">
        <v>19</v>
      </c>
      <c r="Y959">
        <v>25</v>
      </c>
    </row>
    <row r="960" spans="1:25" x14ac:dyDescent="0.25">
      <c r="A960" t="s">
        <v>1722</v>
      </c>
      <c r="B960" s="19">
        <v>45580</v>
      </c>
      <c r="C960" t="s">
        <v>1723</v>
      </c>
      <c r="D960" t="s">
        <v>1166</v>
      </c>
      <c r="E960" t="s">
        <v>16</v>
      </c>
      <c r="F960">
        <v>43</v>
      </c>
      <c r="G960" t="s">
        <v>4</v>
      </c>
      <c r="H960" t="s">
        <v>5</v>
      </c>
      <c r="I960" t="s">
        <v>37</v>
      </c>
      <c r="J960" t="s">
        <v>38</v>
      </c>
      <c r="K960" t="s">
        <v>39</v>
      </c>
      <c r="L960">
        <v>1</v>
      </c>
      <c r="M960">
        <v>900</v>
      </c>
      <c r="N960">
        <v>0</v>
      </c>
      <c r="O960">
        <v>900</v>
      </c>
      <c r="P960">
        <v>550</v>
      </c>
      <c r="Q960">
        <v>350</v>
      </c>
      <c r="R960" t="s">
        <v>9</v>
      </c>
      <c r="S960" t="s">
        <v>10</v>
      </c>
      <c r="T960">
        <v>2024</v>
      </c>
      <c r="U960">
        <v>10</v>
      </c>
      <c r="V960" t="s">
        <v>3870</v>
      </c>
      <c r="W960" t="s">
        <v>40</v>
      </c>
      <c r="X960" t="s">
        <v>19</v>
      </c>
      <c r="Y960">
        <v>38.89</v>
      </c>
    </row>
    <row r="961" spans="1:25" x14ac:dyDescent="0.25">
      <c r="A961" t="s">
        <v>1724</v>
      </c>
      <c r="B961" s="19">
        <v>45810</v>
      </c>
      <c r="C961" t="s">
        <v>1337</v>
      </c>
      <c r="D961" t="s">
        <v>1338</v>
      </c>
      <c r="E961" t="s">
        <v>16</v>
      </c>
      <c r="F961">
        <v>20</v>
      </c>
      <c r="G961" t="s">
        <v>280</v>
      </c>
      <c r="H961" t="s">
        <v>270</v>
      </c>
      <c r="I961" t="s">
        <v>127</v>
      </c>
      <c r="J961" t="s">
        <v>128</v>
      </c>
      <c r="K961" t="s">
        <v>58</v>
      </c>
      <c r="L961">
        <v>1</v>
      </c>
      <c r="M961">
        <v>3000</v>
      </c>
      <c r="N961">
        <v>0.1</v>
      </c>
      <c r="O961">
        <v>2700</v>
      </c>
      <c r="P961">
        <v>2100</v>
      </c>
      <c r="Q961">
        <v>600</v>
      </c>
      <c r="R961" t="s">
        <v>26</v>
      </c>
      <c r="S961" t="s">
        <v>10</v>
      </c>
      <c r="T961">
        <v>2025</v>
      </c>
      <c r="U961">
        <v>6</v>
      </c>
      <c r="V961" t="s">
        <v>3868</v>
      </c>
      <c r="W961" t="s">
        <v>11</v>
      </c>
      <c r="X961" t="s">
        <v>12</v>
      </c>
      <c r="Y961">
        <v>22.22</v>
      </c>
    </row>
    <row r="962" spans="1:25" x14ac:dyDescent="0.25">
      <c r="A962" t="s">
        <v>1725</v>
      </c>
      <c r="B962" s="19">
        <v>45994</v>
      </c>
      <c r="C962" t="s">
        <v>1085</v>
      </c>
      <c r="D962" t="s">
        <v>1086</v>
      </c>
      <c r="E962" t="s">
        <v>16</v>
      </c>
      <c r="F962">
        <v>52</v>
      </c>
      <c r="G962" t="s">
        <v>317</v>
      </c>
      <c r="H962" t="s">
        <v>5</v>
      </c>
      <c r="I962" t="s">
        <v>68</v>
      </c>
      <c r="J962" t="s">
        <v>69</v>
      </c>
      <c r="K962" t="s">
        <v>39</v>
      </c>
      <c r="L962">
        <v>1</v>
      </c>
      <c r="M962">
        <v>3500</v>
      </c>
      <c r="N962">
        <v>0.1</v>
      </c>
      <c r="O962">
        <v>3150</v>
      </c>
      <c r="P962">
        <v>2300</v>
      </c>
      <c r="Q962">
        <v>850</v>
      </c>
      <c r="R962" t="s">
        <v>26</v>
      </c>
      <c r="S962" t="s">
        <v>10</v>
      </c>
      <c r="T962">
        <v>2025</v>
      </c>
      <c r="U962">
        <v>12</v>
      </c>
      <c r="V962" t="s">
        <v>3872</v>
      </c>
      <c r="W962" t="s">
        <v>40</v>
      </c>
      <c r="X962" t="s">
        <v>19</v>
      </c>
      <c r="Y962">
        <v>26.98</v>
      </c>
    </row>
    <row r="963" spans="1:25" x14ac:dyDescent="0.25">
      <c r="A963" t="s">
        <v>1726</v>
      </c>
      <c r="B963" s="19">
        <v>45922</v>
      </c>
      <c r="C963" t="s">
        <v>447</v>
      </c>
      <c r="D963" t="s">
        <v>448</v>
      </c>
      <c r="E963" t="s">
        <v>16</v>
      </c>
      <c r="F963">
        <v>21</v>
      </c>
      <c r="G963" t="s">
        <v>275</v>
      </c>
      <c r="H963" t="s">
        <v>276</v>
      </c>
      <c r="I963" t="s">
        <v>23</v>
      </c>
      <c r="J963" t="s">
        <v>24</v>
      </c>
      <c r="K963" t="s">
        <v>25</v>
      </c>
      <c r="L963">
        <v>4</v>
      </c>
      <c r="M963">
        <v>55000</v>
      </c>
      <c r="N963">
        <v>0.1</v>
      </c>
      <c r="O963">
        <v>198000</v>
      </c>
      <c r="P963">
        <v>160000</v>
      </c>
      <c r="Q963">
        <v>38000</v>
      </c>
      <c r="R963" t="s">
        <v>77</v>
      </c>
      <c r="S963" t="s">
        <v>10</v>
      </c>
      <c r="T963">
        <v>2025</v>
      </c>
      <c r="U963">
        <v>9</v>
      </c>
      <c r="V963" t="s">
        <v>3873</v>
      </c>
      <c r="W963" t="s">
        <v>33</v>
      </c>
      <c r="X963" t="s">
        <v>27</v>
      </c>
      <c r="Y963">
        <v>19.190000000000001</v>
      </c>
    </row>
    <row r="964" spans="1:25" x14ac:dyDescent="0.25">
      <c r="A964" t="s">
        <v>1727</v>
      </c>
      <c r="B964" s="19">
        <v>45638</v>
      </c>
      <c r="C964" t="s">
        <v>397</v>
      </c>
      <c r="D964" t="s">
        <v>329</v>
      </c>
      <c r="E964" t="s">
        <v>3</v>
      </c>
      <c r="F964">
        <v>25</v>
      </c>
      <c r="G964" t="s">
        <v>295</v>
      </c>
      <c r="H964" t="s">
        <v>270</v>
      </c>
      <c r="I964" t="s">
        <v>6</v>
      </c>
      <c r="J964" t="s">
        <v>7</v>
      </c>
      <c r="K964" t="s">
        <v>8</v>
      </c>
      <c r="L964">
        <v>2</v>
      </c>
      <c r="M964">
        <v>7000</v>
      </c>
      <c r="N964">
        <v>0.05</v>
      </c>
      <c r="O964">
        <v>13300</v>
      </c>
      <c r="P964">
        <v>10400</v>
      </c>
      <c r="Q964">
        <v>2900</v>
      </c>
      <c r="R964" t="s">
        <v>17</v>
      </c>
      <c r="S964" t="s">
        <v>10</v>
      </c>
      <c r="T964">
        <v>2024</v>
      </c>
      <c r="U964">
        <v>12</v>
      </c>
      <c r="V964" t="s">
        <v>3872</v>
      </c>
      <c r="W964" t="s">
        <v>40</v>
      </c>
      <c r="X964" t="s">
        <v>27</v>
      </c>
      <c r="Y964">
        <v>21.8</v>
      </c>
    </row>
    <row r="965" spans="1:25" x14ac:dyDescent="0.25">
      <c r="A965" t="s">
        <v>1728</v>
      </c>
      <c r="B965" s="19">
        <v>45328</v>
      </c>
      <c r="C965" t="s">
        <v>1015</v>
      </c>
      <c r="D965" t="s">
        <v>924</v>
      </c>
      <c r="E965" t="s">
        <v>16</v>
      </c>
      <c r="F965">
        <v>36</v>
      </c>
      <c r="G965" t="s">
        <v>339</v>
      </c>
      <c r="H965" t="s">
        <v>285</v>
      </c>
      <c r="I965" t="s">
        <v>51</v>
      </c>
      <c r="J965" t="s">
        <v>52</v>
      </c>
      <c r="K965" t="s">
        <v>8</v>
      </c>
      <c r="L965">
        <v>1</v>
      </c>
      <c r="M965">
        <v>4500</v>
      </c>
      <c r="N965">
        <v>0.1</v>
      </c>
      <c r="O965">
        <v>4050</v>
      </c>
      <c r="P965">
        <v>3200</v>
      </c>
      <c r="Q965">
        <v>850</v>
      </c>
      <c r="R965" t="s">
        <v>26</v>
      </c>
      <c r="S965" t="s">
        <v>10</v>
      </c>
      <c r="T965">
        <v>2024</v>
      </c>
      <c r="U965">
        <v>2</v>
      </c>
      <c r="V965" t="s">
        <v>3869</v>
      </c>
      <c r="W965" t="s">
        <v>18</v>
      </c>
      <c r="X965" t="s">
        <v>12</v>
      </c>
      <c r="Y965">
        <v>20.99</v>
      </c>
    </row>
    <row r="966" spans="1:25" x14ac:dyDescent="0.25">
      <c r="A966" t="s">
        <v>1729</v>
      </c>
      <c r="B966" s="19">
        <v>45763</v>
      </c>
      <c r="C966" t="s">
        <v>1163</v>
      </c>
      <c r="D966" t="s">
        <v>557</v>
      </c>
      <c r="E966" t="s">
        <v>3</v>
      </c>
      <c r="F966">
        <v>52</v>
      </c>
      <c r="G966" t="s">
        <v>295</v>
      </c>
      <c r="H966" t="s">
        <v>270</v>
      </c>
      <c r="I966" t="s">
        <v>127</v>
      </c>
      <c r="J966" t="s">
        <v>128</v>
      </c>
      <c r="K966" t="s">
        <v>58</v>
      </c>
      <c r="L966">
        <v>1</v>
      </c>
      <c r="M966">
        <v>3000</v>
      </c>
      <c r="N966">
        <v>0.15</v>
      </c>
      <c r="O966">
        <v>2550</v>
      </c>
      <c r="P966">
        <v>2100</v>
      </c>
      <c r="Q966">
        <v>450</v>
      </c>
      <c r="R966" t="s">
        <v>77</v>
      </c>
      <c r="S966" t="s">
        <v>10</v>
      </c>
      <c r="T966">
        <v>2025</v>
      </c>
      <c r="U966">
        <v>4</v>
      </c>
      <c r="V966" t="s">
        <v>3871</v>
      </c>
      <c r="W966" t="s">
        <v>11</v>
      </c>
      <c r="X966" t="s">
        <v>27</v>
      </c>
      <c r="Y966">
        <v>17.649999999999999</v>
      </c>
    </row>
    <row r="967" spans="1:25" x14ac:dyDescent="0.25">
      <c r="A967" t="s">
        <v>1730</v>
      </c>
      <c r="B967" s="19">
        <v>45715</v>
      </c>
      <c r="C967" t="s">
        <v>538</v>
      </c>
      <c r="D967" t="s">
        <v>362</v>
      </c>
      <c r="E967" t="s">
        <v>16</v>
      </c>
      <c r="F967">
        <v>31</v>
      </c>
      <c r="G967" t="s">
        <v>290</v>
      </c>
      <c r="H967" t="s">
        <v>276</v>
      </c>
      <c r="I967" t="s">
        <v>102</v>
      </c>
      <c r="J967" t="s">
        <v>103</v>
      </c>
      <c r="K967" t="s">
        <v>25</v>
      </c>
      <c r="L967">
        <v>1</v>
      </c>
      <c r="M967">
        <v>28000</v>
      </c>
      <c r="N967">
        <v>0.05</v>
      </c>
      <c r="O967">
        <v>26600</v>
      </c>
      <c r="P967">
        <v>21000</v>
      </c>
      <c r="Q967">
        <v>5600</v>
      </c>
      <c r="R967" t="s">
        <v>77</v>
      </c>
      <c r="S967" t="s">
        <v>10</v>
      </c>
      <c r="T967">
        <v>2025</v>
      </c>
      <c r="U967">
        <v>2</v>
      </c>
      <c r="V967" t="s">
        <v>3869</v>
      </c>
      <c r="W967" t="s">
        <v>18</v>
      </c>
      <c r="X967" t="s">
        <v>12</v>
      </c>
      <c r="Y967">
        <v>21.05</v>
      </c>
    </row>
    <row r="968" spans="1:25" x14ac:dyDescent="0.25">
      <c r="A968" t="s">
        <v>1731</v>
      </c>
      <c r="B968" s="19">
        <v>45986</v>
      </c>
      <c r="C968" t="s">
        <v>293</v>
      </c>
      <c r="D968" t="s">
        <v>294</v>
      </c>
      <c r="E968" t="s">
        <v>3</v>
      </c>
      <c r="F968">
        <v>33</v>
      </c>
      <c r="G968" t="s">
        <v>295</v>
      </c>
      <c r="H968" t="s">
        <v>270</v>
      </c>
      <c r="I968" t="s">
        <v>68</v>
      </c>
      <c r="J968" t="s">
        <v>69</v>
      </c>
      <c r="K968" t="s">
        <v>39</v>
      </c>
      <c r="L968">
        <v>3</v>
      </c>
      <c r="M968">
        <v>3500</v>
      </c>
      <c r="N968">
        <v>0</v>
      </c>
      <c r="O968">
        <v>10500</v>
      </c>
      <c r="P968">
        <v>6900</v>
      </c>
      <c r="Q968">
        <v>3600</v>
      </c>
      <c r="R968" t="s">
        <v>17</v>
      </c>
      <c r="S968" t="s">
        <v>10</v>
      </c>
      <c r="T968">
        <v>2025</v>
      </c>
      <c r="U968">
        <v>11</v>
      </c>
      <c r="V968" t="s">
        <v>3874</v>
      </c>
      <c r="W968" t="s">
        <v>40</v>
      </c>
      <c r="X968" t="s">
        <v>27</v>
      </c>
      <c r="Y968">
        <v>34.29</v>
      </c>
    </row>
    <row r="969" spans="1:25" x14ac:dyDescent="0.25">
      <c r="A969" t="s">
        <v>1732</v>
      </c>
      <c r="B969" s="19">
        <v>45883</v>
      </c>
      <c r="C969" t="s">
        <v>467</v>
      </c>
      <c r="D969" t="s">
        <v>468</v>
      </c>
      <c r="E969" t="s">
        <v>3</v>
      </c>
      <c r="F969">
        <v>23</v>
      </c>
      <c r="G969" t="s">
        <v>290</v>
      </c>
      <c r="H969" t="s">
        <v>276</v>
      </c>
      <c r="I969" t="s">
        <v>6</v>
      </c>
      <c r="J969" t="s">
        <v>7</v>
      </c>
      <c r="K969" t="s">
        <v>8</v>
      </c>
      <c r="L969">
        <v>1</v>
      </c>
      <c r="M969">
        <v>7000</v>
      </c>
      <c r="N969">
        <v>0.15</v>
      </c>
      <c r="O969">
        <v>0</v>
      </c>
      <c r="P969">
        <v>5200</v>
      </c>
      <c r="Q969">
        <v>0</v>
      </c>
      <c r="R969" t="s">
        <v>26</v>
      </c>
      <c r="S969" t="s">
        <v>291</v>
      </c>
      <c r="T969">
        <v>2025</v>
      </c>
      <c r="U969">
        <v>8</v>
      </c>
      <c r="V969" t="s">
        <v>3867</v>
      </c>
      <c r="W969" t="s">
        <v>33</v>
      </c>
      <c r="X969" t="s">
        <v>12</v>
      </c>
      <c r="Y969">
        <v>0</v>
      </c>
    </row>
    <row r="970" spans="1:25" x14ac:dyDescent="0.25">
      <c r="A970" t="s">
        <v>1733</v>
      </c>
      <c r="B970" s="19">
        <v>45654</v>
      </c>
      <c r="C970" t="s">
        <v>953</v>
      </c>
      <c r="D970" t="s">
        <v>501</v>
      </c>
      <c r="E970" t="s">
        <v>16</v>
      </c>
      <c r="F970">
        <v>23</v>
      </c>
      <c r="G970" t="s">
        <v>312</v>
      </c>
      <c r="H970" t="s">
        <v>276</v>
      </c>
      <c r="I970" t="s">
        <v>65</v>
      </c>
      <c r="J970" t="s">
        <v>66</v>
      </c>
      <c r="K970" t="s">
        <v>25</v>
      </c>
      <c r="L970">
        <v>1</v>
      </c>
      <c r="M970">
        <v>2500</v>
      </c>
      <c r="N970">
        <v>0.15</v>
      </c>
      <c r="O970">
        <v>2125</v>
      </c>
      <c r="P970">
        <v>1600</v>
      </c>
      <c r="Q970">
        <v>525</v>
      </c>
      <c r="R970" t="s">
        <v>98</v>
      </c>
      <c r="S970" t="s">
        <v>10</v>
      </c>
      <c r="T970">
        <v>2024</v>
      </c>
      <c r="U970">
        <v>12</v>
      </c>
      <c r="V970" t="s">
        <v>3872</v>
      </c>
      <c r="W970" t="s">
        <v>40</v>
      </c>
      <c r="X970" t="s">
        <v>27</v>
      </c>
      <c r="Y970">
        <v>24.71</v>
      </c>
    </row>
    <row r="971" spans="1:25" x14ac:dyDescent="0.25">
      <c r="A971" t="s">
        <v>1734</v>
      </c>
      <c r="B971" s="19">
        <v>45323</v>
      </c>
      <c r="C971" t="s">
        <v>459</v>
      </c>
      <c r="D971" t="s">
        <v>460</v>
      </c>
      <c r="E971" t="s">
        <v>3</v>
      </c>
      <c r="F971">
        <v>31</v>
      </c>
      <c r="G971" t="s">
        <v>269</v>
      </c>
      <c r="H971" t="s">
        <v>270</v>
      </c>
      <c r="I971" t="s">
        <v>68</v>
      </c>
      <c r="J971" t="s">
        <v>69</v>
      </c>
      <c r="K971" t="s">
        <v>39</v>
      </c>
      <c r="L971">
        <v>1</v>
      </c>
      <c r="M971">
        <v>3500</v>
      </c>
      <c r="N971">
        <v>0.05</v>
      </c>
      <c r="O971">
        <v>3325</v>
      </c>
      <c r="P971">
        <v>2300</v>
      </c>
      <c r="Q971">
        <v>1025</v>
      </c>
      <c r="R971" t="s">
        <v>98</v>
      </c>
      <c r="S971" t="s">
        <v>10</v>
      </c>
      <c r="T971">
        <v>2024</v>
      </c>
      <c r="U971">
        <v>2</v>
      </c>
      <c r="V971" t="s">
        <v>3869</v>
      </c>
      <c r="W971" t="s">
        <v>18</v>
      </c>
      <c r="X971" t="s">
        <v>19</v>
      </c>
      <c r="Y971">
        <v>30.83</v>
      </c>
    </row>
    <row r="972" spans="1:25" x14ac:dyDescent="0.25">
      <c r="A972" t="s">
        <v>1735</v>
      </c>
      <c r="B972" s="19">
        <v>45461</v>
      </c>
      <c r="C972" t="s">
        <v>861</v>
      </c>
      <c r="D972" t="s">
        <v>862</v>
      </c>
      <c r="E972" t="s">
        <v>3</v>
      </c>
      <c r="F972">
        <v>53</v>
      </c>
      <c r="G972" t="s">
        <v>317</v>
      </c>
      <c r="H972" t="s">
        <v>5</v>
      </c>
      <c r="I972" t="s">
        <v>81</v>
      </c>
      <c r="J972" t="s">
        <v>82</v>
      </c>
      <c r="K972" t="s">
        <v>58</v>
      </c>
      <c r="L972">
        <v>1</v>
      </c>
      <c r="M972">
        <v>3500</v>
      </c>
      <c r="N972">
        <v>0.1</v>
      </c>
      <c r="O972">
        <v>3150</v>
      </c>
      <c r="P972">
        <v>2500</v>
      </c>
      <c r="Q972">
        <v>650</v>
      </c>
      <c r="R972" t="s">
        <v>17</v>
      </c>
      <c r="S972" t="s">
        <v>10</v>
      </c>
      <c r="T972">
        <v>2024</v>
      </c>
      <c r="U972">
        <v>6</v>
      </c>
      <c r="V972" t="s">
        <v>3868</v>
      </c>
      <c r="W972" t="s">
        <v>11</v>
      </c>
      <c r="X972" t="s">
        <v>12</v>
      </c>
      <c r="Y972">
        <v>20.63</v>
      </c>
    </row>
    <row r="973" spans="1:25" x14ac:dyDescent="0.25">
      <c r="A973" t="s">
        <v>1736</v>
      </c>
      <c r="B973" s="19">
        <v>45411</v>
      </c>
      <c r="C973" t="s">
        <v>348</v>
      </c>
      <c r="D973" t="s">
        <v>349</v>
      </c>
      <c r="E973" t="s">
        <v>16</v>
      </c>
      <c r="F973">
        <v>59</v>
      </c>
      <c r="G973" t="s">
        <v>263</v>
      </c>
      <c r="H973" t="s">
        <v>5</v>
      </c>
      <c r="I973" t="s">
        <v>344</v>
      </c>
      <c r="J973" t="s">
        <v>345</v>
      </c>
      <c r="K973" t="s">
        <v>39</v>
      </c>
      <c r="L973">
        <v>2</v>
      </c>
      <c r="M973">
        <v>2200</v>
      </c>
      <c r="N973">
        <v>0.15</v>
      </c>
      <c r="O973">
        <v>3740</v>
      </c>
      <c r="P973">
        <v>2800</v>
      </c>
      <c r="Q973">
        <v>940</v>
      </c>
      <c r="R973" t="s">
        <v>9</v>
      </c>
      <c r="S973" t="s">
        <v>10</v>
      </c>
      <c r="T973">
        <v>2024</v>
      </c>
      <c r="U973">
        <v>4</v>
      </c>
      <c r="V973" t="s">
        <v>3871</v>
      </c>
      <c r="W973" t="s">
        <v>11</v>
      </c>
      <c r="X973" t="s">
        <v>12</v>
      </c>
      <c r="Y973">
        <v>25.13</v>
      </c>
    </row>
    <row r="974" spans="1:25" x14ac:dyDescent="0.25">
      <c r="A974" t="s">
        <v>1737</v>
      </c>
      <c r="B974" s="19">
        <v>45324</v>
      </c>
      <c r="C974" t="s">
        <v>838</v>
      </c>
      <c r="D974" t="s">
        <v>796</v>
      </c>
      <c r="E974" t="s">
        <v>16</v>
      </c>
      <c r="F974">
        <v>26</v>
      </c>
      <c r="G974" t="s">
        <v>312</v>
      </c>
      <c r="H974" t="s">
        <v>276</v>
      </c>
      <c r="I974" t="s">
        <v>37</v>
      </c>
      <c r="J974" t="s">
        <v>38</v>
      </c>
      <c r="K974" t="s">
        <v>39</v>
      </c>
      <c r="L974">
        <v>1</v>
      </c>
      <c r="M974">
        <v>900</v>
      </c>
      <c r="N974">
        <v>0</v>
      </c>
      <c r="O974">
        <v>900</v>
      </c>
      <c r="P974">
        <v>550</v>
      </c>
      <c r="Q974">
        <v>350</v>
      </c>
      <c r="R974" t="s">
        <v>17</v>
      </c>
      <c r="S974" t="s">
        <v>10</v>
      </c>
      <c r="T974">
        <v>2024</v>
      </c>
      <c r="U974">
        <v>2</v>
      </c>
      <c r="V974" t="s">
        <v>3869</v>
      </c>
      <c r="W974" t="s">
        <v>18</v>
      </c>
      <c r="X974" t="s">
        <v>12</v>
      </c>
      <c r="Y974">
        <v>38.89</v>
      </c>
    </row>
    <row r="975" spans="1:25" x14ac:dyDescent="0.25">
      <c r="A975" t="s">
        <v>1738</v>
      </c>
      <c r="B975" s="19">
        <v>45535</v>
      </c>
      <c r="C975" t="s">
        <v>1409</v>
      </c>
      <c r="D975" t="s">
        <v>916</v>
      </c>
      <c r="E975" t="s">
        <v>3</v>
      </c>
      <c r="F975">
        <v>44</v>
      </c>
      <c r="G975" t="s">
        <v>263</v>
      </c>
      <c r="H975" t="s">
        <v>5</v>
      </c>
      <c r="I975" t="s">
        <v>264</v>
      </c>
      <c r="J975" t="s">
        <v>265</v>
      </c>
      <c r="K975" t="s">
        <v>46</v>
      </c>
      <c r="L975">
        <v>1</v>
      </c>
      <c r="M975">
        <v>800</v>
      </c>
      <c r="N975">
        <v>0.05</v>
      </c>
      <c r="O975">
        <v>-760</v>
      </c>
      <c r="P975">
        <v>500</v>
      </c>
      <c r="Q975">
        <v>-260</v>
      </c>
      <c r="R975" t="s">
        <v>17</v>
      </c>
      <c r="S975" t="s">
        <v>287</v>
      </c>
      <c r="T975">
        <v>2024</v>
      </c>
      <c r="U975">
        <v>8</v>
      </c>
      <c r="V975" t="s">
        <v>3867</v>
      </c>
      <c r="W975" t="s">
        <v>33</v>
      </c>
      <c r="X975" t="s">
        <v>19</v>
      </c>
      <c r="Y975">
        <v>34.21</v>
      </c>
    </row>
    <row r="976" spans="1:25" x14ac:dyDescent="0.25">
      <c r="A976" t="s">
        <v>1739</v>
      </c>
      <c r="B976" s="19">
        <v>45513</v>
      </c>
      <c r="C976" t="s">
        <v>1262</v>
      </c>
      <c r="D976" t="s">
        <v>536</v>
      </c>
      <c r="E976" t="s">
        <v>3</v>
      </c>
      <c r="F976">
        <v>49</v>
      </c>
      <c r="G976" t="s">
        <v>317</v>
      </c>
      <c r="H976" t="s">
        <v>5</v>
      </c>
      <c r="I976" t="s">
        <v>105</v>
      </c>
      <c r="J976" t="s">
        <v>106</v>
      </c>
      <c r="K976" t="s">
        <v>76</v>
      </c>
      <c r="L976">
        <v>1</v>
      </c>
      <c r="M976">
        <v>450</v>
      </c>
      <c r="N976">
        <v>0</v>
      </c>
      <c r="O976">
        <v>450</v>
      </c>
      <c r="P976">
        <v>330</v>
      </c>
      <c r="Q976">
        <v>120</v>
      </c>
      <c r="R976" t="s">
        <v>26</v>
      </c>
      <c r="S976" t="s">
        <v>10</v>
      </c>
      <c r="T976">
        <v>2024</v>
      </c>
      <c r="U976">
        <v>8</v>
      </c>
      <c r="V976" t="s">
        <v>3867</v>
      </c>
      <c r="W976" t="s">
        <v>33</v>
      </c>
      <c r="X976" t="s">
        <v>12</v>
      </c>
      <c r="Y976">
        <v>26.67</v>
      </c>
    </row>
    <row r="977" spans="1:25" x14ac:dyDescent="0.25">
      <c r="A977" t="s">
        <v>1740</v>
      </c>
      <c r="B977" s="19">
        <v>45330</v>
      </c>
      <c r="C977" t="s">
        <v>428</v>
      </c>
      <c r="D977" t="s">
        <v>36</v>
      </c>
      <c r="E977" t="s">
        <v>3</v>
      </c>
      <c r="F977">
        <v>45</v>
      </c>
      <c r="G977" t="s">
        <v>275</v>
      </c>
      <c r="H977" t="s">
        <v>276</v>
      </c>
      <c r="I977" t="s">
        <v>186</v>
      </c>
      <c r="J977" t="s">
        <v>187</v>
      </c>
      <c r="K977" t="s">
        <v>91</v>
      </c>
      <c r="L977">
        <v>2</v>
      </c>
      <c r="M977">
        <v>12000</v>
      </c>
      <c r="N977">
        <v>0.05</v>
      </c>
      <c r="O977">
        <v>22800</v>
      </c>
      <c r="P977">
        <v>18000</v>
      </c>
      <c r="Q977">
        <v>4800</v>
      </c>
      <c r="R977" t="s">
        <v>77</v>
      </c>
      <c r="S977" t="s">
        <v>10</v>
      </c>
      <c r="T977">
        <v>2024</v>
      </c>
      <c r="U977">
        <v>2</v>
      </c>
      <c r="V977" t="s">
        <v>3869</v>
      </c>
      <c r="W977" t="s">
        <v>18</v>
      </c>
      <c r="X977" t="s">
        <v>27</v>
      </c>
      <c r="Y977">
        <v>21.05</v>
      </c>
    </row>
    <row r="978" spans="1:25" x14ac:dyDescent="0.25">
      <c r="A978" t="s">
        <v>1741</v>
      </c>
      <c r="B978" s="19">
        <v>45317</v>
      </c>
      <c r="C978" t="s">
        <v>799</v>
      </c>
      <c r="D978" t="s">
        <v>43</v>
      </c>
      <c r="E978" t="s">
        <v>3</v>
      </c>
      <c r="F978">
        <v>28</v>
      </c>
      <c r="G978" t="s">
        <v>317</v>
      </c>
      <c r="H978" t="s">
        <v>5</v>
      </c>
      <c r="I978" t="s">
        <v>143</v>
      </c>
      <c r="J978" t="s">
        <v>144</v>
      </c>
      <c r="K978" t="s">
        <v>76</v>
      </c>
      <c r="L978">
        <v>2</v>
      </c>
      <c r="M978">
        <v>700</v>
      </c>
      <c r="N978">
        <v>0.15</v>
      </c>
      <c r="O978">
        <v>1190</v>
      </c>
      <c r="P978">
        <v>1140</v>
      </c>
      <c r="Q978">
        <v>50</v>
      </c>
      <c r="R978" t="s">
        <v>77</v>
      </c>
      <c r="S978" t="s">
        <v>10</v>
      </c>
      <c r="T978">
        <v>2024</v>
      </c>
      <c r="U978">
        <v>1</v>
      </c>
      <c r="V978" t="s">
        <v>3875</v>
      </c>
      <c r="W978" t="s">
        <v>18</v>
      </c>
      <c r="X978" t="s">
        <v>27</v>
      </c>
      <c r="Y978">
        <v>4.2</v>
      </c>
    </row>
    <row r="979" spans="1:25" x14ac:dyDescent="0.25">
      <c r="A979" t="s">
        <v>1742</v>
      </c>
      <c r="B979" s="19">
        <v>45640</v>
      </c>
      <c r="C979" t="s">
        <v>399</v>
      </c>
      <c r="D979" t="s">
        <v>15</v>
      </c>
      <c r="E979" t="s">
        <v>3</v>
      </c>
      <c r="F979">
        <v>24</v>
      </c>
      <c r="G979" t="s">
        <v>269</v>
      </c>
      <c r="H979" t="s">
        <v>270</v>
      </c>
      <c r="I979" t="s">
        <v>143</v>
      </c>
      <c r="J979" t="s">
        <v>144</v>
      </c>
      <c r="K979" t="s">
        <v>76</v>
      </c>
      <c r="L979">
        <v>2</v>
      </c>
      <c r="M979">
        <v>700</v>
      </c>
      <c r="N979">
        <v>0.05</v>
      </c>
      <c r="O979">
        <v>1330</v>
      </c>
      <c r="P979">
        <v>1140</v>
      </c>
      <c r="Q979">
        <v>190</v>
      </c>
      <c r="R979" t="s">
        <v>9</v>
      </c>
      <c r="S979" t="s">
        <v>10</v>
      </c>
      <c r="T979">
        <v>2024</v>
      </c>
      <c r="U979">
        <v>12</v>
      </c>
      <c r="V979" t="s">
        <v>3872</v>
      </c>
      <c r="W979" t="s">
        <v>40</v>
      </c>
      <c r="X979" t="s">
        <v>12</v>
      </c>
      <c r="Y979">
        <v>14.29</v>
      </c>
    </row>
    <row r="980" spans="1:25" x14ac:dyDescent="0.25">
      <c r="A980" t="s">
        <v>1743</v>
      </c>
      <c r="B980" s="19">
        <v>45627</v>
      </c>
      <c r="C980" t="s">
        <v>641</v>
      </c>
      <c r="D980" t="s">
        <v>642</v>
      </c>
      <c r="E980" t="s">
        <v>16</v>
      </c>
      <c r="F980">
        <v>22</v>
      </c>
      <c r="G980" t="s">
        <v>275</v>
      </c>
      <c r="H980" t="s">
        <v>276</v>
      </c>
      <c r="I980" t="s">
        <v>176</v>
      </c>
      <c r="J980" t="s">
        <v>177</v>
      </c>
      <c r="K980" t="s">
        <v>25</v>
      </c>
      <c r="L980">
        <v>1</v>
      </c>
      <c r="M980">
        <v>22000</v>
      </c>
      <c r="N980">
        <v>0.15</v>
      </c>
      <c r="O980">
        <v>18700</v>
      </c>
      <c r="P980">
        <v>16500</v>
      </c>
      <c r="Q980">
        <v>2200</v>
      </c>
      <c r="R980" t="s">
        <v>9</v>
      </c>
      <c r="S980" t="s">
        <v>10</v>
      </c>
      <c r="T980">
        <v>2024</v>
      </c>
      <c r="U980">
        <v>12</v>
      </c>
      <c r="V980" t="s">
        <v>3872</v>
      </c>
      <c r="W980" t="s">
        <v>40</v>
      </c>
      <c r="X980" t="s">
        <v>27</v>
      </c>
      <c r="Y980">
        <v>11.76</v>
      </c>
    </row>
    <row r="981" spans="1:25" x14ac:dyDescent="0.25">
      <c r="A981" t="s">
        <v>1744</v>
      </c>
      <c r="B981" s="19">
        <v>45820</v>
      </c>
      <c r="C981" t="s">
        <v>530</v>
      </c>
      <c r="D981" t="s">
        <v>531</v>
      </c>
      <c r="E981" t="s">
        <v>3</v>
      </c>
      <c r="F981">
        <v>31</v>
      </c>
      <c r="G981" t="s">
        <v>275</v>
      </c>
      <c r="H981" t="s">
        <v>276</v>
      </c>
      <c r="I981" t="s">
        <v>6</v>
      </c>
      <c r="J981" t="s">
        <v>7</v>
      </c>
      <c r="K981" t="s">
        <v>8</v>
      </c>
      <c r="L981">
        <v>2</v>
      </c>
      <c r="M981">
        <v>7000</v>
      </c>
      <c r="N981">
        <v>0.15</v>
      </c>
      <c r="O981">
        <v>11900</v>
      </c>
      <c r="P981">
        <v>10400</v>
      </c>
      <c r="Q981">
        <v>1500</v>
      </c>
      <c r="R981" t="s">
        <v>98</v>
      </c>
      <c r="S981" t="s">
        <v>10</v>
      </c>
      <c r="T981">
        <v>2025</v>
      </c>
      <c r="U981">
        <v>6</v>
      </c>
      <c r="V981" t="s">
        <v>3868</v>
      </c>
      <c r="W981" t="s">
        <v>11</v>
      </c>
      <c r="X981" t="s">
        <v>12</v>
      </c>
      <c r="Y981">
        <v>12.61</v>
      </c>
    </row>
    <row r="982" spans="1:25" x14ac:dyDescent="0.25">
      <c r="A982" t="s">
        <v>1745</v>
      </c>
      <c r="B982" s="19">
        <v>45329</v>
      </c>
      <c r="C982" t="s">
        <v>447</v>
      </c>
      <c r="D982" t="s">
        <v>448</v>
      </c>
      <c r="E982" t="s">
        <v>16</v>
      </c>
      <c r="F982">
        <v>21</v>
      </c>
      <c r="G982" t="s">
        <v>275</v>
      </c>
      <c r="H982" t="s">
        <v>276</v>
      </c>
      <c r="I982" t="s">
        <v>74</v>
      </c>
      <c r="J982" t="s">
        <v>75</v>
      </c>
      <c r="K982" t="s">
        <v>76</v>
      </c>
      <c r="L982">
        <v>1</v>
      </c>
      <c r="M982">
        <v>550</v>
      </c>
      <c r="N982">
        <v>0.1</v>
      </c>
      <c r="O982">
        <v>495</v>
      </c>
      <c r="P982">
        <v>450</v>
      </c>
      <c r="Q982">
        <v>45</v>
      </c>
      <c r="R982" t="s">
        <v>26</v>
      </c>
      <c r="S982" t="s">
        <v>10</v>
      </c>
      <c r="T982">
        <v>2024</v>
      </c>
      <c r="U982">
        <v>2</v>
      </c>
      <c r="V982" t="s">
        <v>3869</v>
      </c>
      <c r="W982" t="s">
        <v>18</v>
      </c>
      <c r="X982" t="s">
        <v>27</v>
      </c>
      <c r="Y982">
        <v>9.09</v>
      </c>
    </row>
    <row r="983" spans="1:25" x14ac:dyDescent="0.25">
      <c r="A983" t="s">
        <v>1746</v>
      </c>
      <c r="B983" s="19">
        <v>45410</v>
      </c>
      <c r="C983" t="s">
        <v>694</v>
      </c>
      <c r="D983" t="s">
        <v>695</v>
      </c>
      <c r="E983" t="s">
        <v>16</v>
      </c>
      <c r="F983">
        <v>59</v>
      </c>
      <c r="G983" t="s">
        <v>284</v>
      </c>
      <c r="H983" t="s">
        <v>285</v>
      </c>
      <c r="I983" t="s">
        <v>23</v>
      </c>
      <c r="J983" t="s">
        <v>24</v>
      </c>
      <c r="K983" t="s">
        <v>25</v>
      </c>
      <c r="L983">
        <v>2</v>
      </c>
      <c r="M983">
        <v>55000</v>
      </c>
      <c r="N983">
        <v>0.1</v>
      </c>
      <c r="O983">
        <v>99000</v>
      </c>
      <c r="P983">
        <v>80000</v>
      </c>
      <c r="Q983">
        <v>19000</v>
      </c>
      <c r="R983" t="s">
        <v>26</v>
      </c>
      <c r="S983" t="s">
        <v>10</v>
      </c>
      <c r="T983">
        <v>2024</v>
      </c>
      <c r="U983">
        <v>4</v>
      </c>
      <c r="V983" t="s">
        <v>3871</v>
      </c>
      <c r="W983" t="s">
        <v>11</v>
      </c>
      <c r="X983" t="s">
        <v>27</v>
      </c>
      <c r="Y983">
        <v>19.190000000000001</v>
      </c>
    </row>
    <row r="984" spans="1:25" x14ac:dyDescent="0.25">
      <c r="A984" t="s">
        <v>1747</v>
      </c>
      <c r="B984" s="19">
        <v>45900</v>
      </c>
      <c r="C984" t="s">
        <v>912</v>
      </c>
      <c r="D984" t="s">
        <v>913</v>
      </c>
      <c r="E984" t="s">
        <v>3</v>
      </c>
      <c r="F984">
        <v>37</v>
      </c>
      <c r="G984" t="s">
        <v>339</v>
      </c>
      <c r="H984" t="s">
        <v>285</v>
      </c>
      <c r="I984" t="s">
        <v>65</v>
      </c>
      <c r="J984" t="s">
        <v>66</v>
      </c>
      <c r="K984" t="s">
        <v>25</v>
      </c>
      <c r="L984">
        <v>4</v>
      </c>
      <c r="M984">
        <v>2500</v>
      </c>
      <c r="N984">
        <v>0.05</v>
      </c>
      <c r="O984">
        <v>0</v>
      </c>
      <c r="P984">
        <v>6400</v>
      </c>
      <c r="Q984">
        <v>0</v>
      </c>
      <c r="R984" t="s">
        <v>26</v>
      </c>
      <c r="S984" t="s">
        <v>291</v>
      </c>
      <c r="T984">
        <v>2025</v>
      </c>
      <c r="U984">
        <v>8</v>
      </c>
      <c r="V984" t="s">
        <v>3867</v>
      </c>
      <c r="W984" t="s">
        <v>33</v>
      </c>
      <c r="X984" t="s">
        <v>27</v>
      </c>
      <c r="Y984">
        <v>0</v>
      </c>
    </row>
    <row r="985" spans="1:25" x14ac:dyDescent="0.25">
      <c r="A985" t="s">
        <v>1748</v>
      </c>
      <c r="B985" s="19">
        <v>45397</v>
      </c>
      <c r="C985" t="s">
        <v>658</v>
      </c>
      <c r="D985" t="s">
        <v>518</v>
      </c>
      <c r="E985" t="s">
        <v>16</v>
      </c>
      <c r="F985">
        <v>34</v>
      </c>
      <c r="G985" t="s">
        <v>317</v>
      </c>
      <c r="H985" t="s">
        <v>5</v>
      </c>
      <c r="I985" t="s">
        <v>105</v>
      </c>
      <c r="J985" t="s">
        <v>106</v>
      </c>
      <c r="K985" t="s">
        <v>76</v>
      </c>
      <c r="L985">
        <v>5</v>
      </c>
      <c r="M985">
        <v>450</v>
      </c>
      <c r="N985">
        <v>0.1</v>
      </c>
      <c r="O985">
        <v>2025</v>
      </c>
      <c r="P985">
        <v>1650</v>
      </c>
      <c r="Q985">
        <v>375</v>
      </c>
      <c r="R985" t="s">
        <v>9</v>
      </c>
      <c r="S985" t="s">
        <v>10</v>
      </c>
      <c r="T985">
        <v>2024</v>
      </c>
      <c r="U985">
        <v>4</v>
      </c>
      <c r="V985" t="s">
        <v>3871</v>
      </c>
      <c r="W985" t="s">
        <v>11</v>
      </c>
      <c r="X985" t="s">
        <v>12</v>
      </c>
      <c r="Y985">
        <v>18.52</v>
      </c>
    </row>
    <row r="986" spans="1:25" x14ac:dyDescent="0.25">
      <c r="A986" t="s">
        <v>1749</v>
      </c>
      <c r="B986" s="19">
        <v>45315</v>
      </c>
      <c r="C986" t="s">
        <v>1710</v>
      </c>
      <c r="D986" t="s">
        <v>1711</v>
      </c>
      <c r="E986" t="s">
        <v>3</v>
      </c>
      <c r="F986">
        <v>35</v>
      </c>
      <c r="G986" t="s">
        <v>269</v>
      </c>
      <c r="H986" t="s">
        <v>270</v>
      </c>
      <c r="I986" t="s">
        <v>81</v>
      </c>
      <c r="J986" t="s">
        <v>82</v>
      </c>
      <c r="K986" t="s">
        <v>58</v>
      </c>
      <c r="L986">
        <v>2</v>
      </c>
      <c r="M986">
        <v>3500</v>
      </c>
      <c r="N986">
        <v>0.15</v>
      </c>
      <c r="O986">
        <v>5950</v>
      </c>
      <c r="P986">
        <v>5000</v>
      </c>
      <c r="Q986">
        <v>950</v>
      </c>
      <c r="R986" t="s">
        <v>9</v>
      </c>
      <c r="S986" t="s">
        <v>10</v>
      </c>
      <c r="T986">
        <v>2024</v>
      </c>
      <c r="U986">
        <v>1</v>
      </c>
      <c r="V986" t="s">
        <v>3875</v>
      </c>
      <c r="W986" t="s">
        <v>18</v>
      </c>
      <c r="X986" t="s">
        <v>27</v>
      </c>
      <c r="Y986">
        <v>15.97</v>
      </c>
    </row>
    <row r="987" spans="1:25" x14ac:dyDescent="0.25">
      <c r="A987" t="s">
        <v>1750</v>
      </c>
      <c r="B987" s="19">
        <v>45506</v>
      </c>
      <c r="C987" t="s">
        <v>1105</v>
      </c>
      <c r="D987" t="s">
        <v>326</v>
      </c>
      <c r="E987" t="s">
        <v>16</v>
      </c>
      <c r="F987">
        <v>51</v>
      </c>
      <c r="G987" t="s">
        <v>295</v>
      </c>
      <c r="H987" t="s">
        <v>270</v>
      </c>
      <c r="I987" t="s">
        <v>68</v>
      </c>
      <c r="J987" t="s">
        <v>69</v>
      </c>
      <c r="K987" t="s">
        <v>39</v>
      </c>
      <c r="L987">
        <v>1</v>
      </c>
      <c r="M987">
        <v>3500</v>
      </c>
      <c r="N987">
        <v>0.1</v>
      </c>
      <c r="O987">
        <v>3150</v>
      </c>
      <c r="P987">
        <v>2300</v>
      </c>
      <c r="Q987">
        <v>850</v>
      </c>
      <c r="R987" t="s">
        <v>26</v>
      </c>
      <c r="S987" t="s">
        <v>10</v>
      </c>
      <c r="T987">
        <v>2024</v>
      </c>
      <c r="U987">
        <v>8</v>
      </c>
      <c r="V987" t="s">
        <v>3867</v>
      </c>
      <c r="W987" t="s">
        <v>33</v>
      </c>
      <c r="X987" t="s">
        <v>19</v>
      </c>
      <c r="Y987">
        <v>26.98</v>
      </c>
    </row>
    <row r="988" spans="1:25" x14ac:dyDescent="0.25">
      <c r="A988" t="s">
        <v>1751</v>
      </c>
      <c r="B988" s="19">
        <v>45837</v>
      </c>
      <c r="C988" t="s">
        <v>641</v>
      </c>
      <c r="D988" t="s">
        <v>642</v>
      </c>
      <c r="E988" t="s">
        <v>16</v>
      </c>
      <c r="F988">
        <v>22</v>
      </c>
      <c r="G988" t="s">
        <v>275</v>
      </c>
      <c r="H988" t="s">
        <v>276</v>
      </c>
      <c r="I988" t="s">
        <v>68</v>
      </c>
      <c r="J988" t="s">
        <v>69</v>
      </c>
      <c r="K988" t="s">
        <v>39</v>
      </c>
      <c r="L988">
        <v>1</v>
      </c>
      <c r="M988">
        <v>3500</v>
      </c>
      <c r="N988">
        <v>0.05</v>
      </c>
      <c r="O988">
        <v>3325</v>
      </c>
      <c r="P988">
        <v>2300</v>
      </c>
      <c r="Q988">
        <v>1025</v>
      </c>
      <c r="R988" t="s">
        <v>9</v>
      </c>
      <c r="S988" t="s">
        <v>10</v>
      </c>
      <c r="T988">
        <v>2025</v>
      </c>
      <c r="U988">
        <v>6</v>
      </c>
      <c r="V988" t="s">
        <v>3868</v>
      </c>
      <c r="W988" t="s">
        <v>11</v>
      </c>
      <c r="X988" t="s">
        <v>27</v>
      </c>
      <c r="Y988">
        <v>30.83</v>
      </c>
    </row>
    <row r="989" spans="1:25" x14ac:dyDescent="0.25">
      <c r="A989" t="s">
        <v>1752</v>
      </c>
      <c r="B989" s="19">
        <v>45571</v>
      </c>
      <c r="C989" t="s">
        <v>72</v>
      </c>
      <c r="D989" t="s">
        <v>73</v>
      </c>
      <c r="E989" t="s">
        <v>16</v>
      </c>
      <c r="F989">
        <v>45</v>
      </c>
      <c r="G989" t="s">
        <v>4</v>
      </c>
      <c r="H989" t="s">
        <v>5</v>
      </c>
      <c r="I989" t="s">
        <v>176</v>
      </c>
      <c r="J989" t="s">
        <v>177</v>
      </c>
      <c r="K989" t="s">
        <v>25</v>
      </c>
      <c r="L989">
        <v>3</v>
      </c>
      <c r="M989">
        <v>22000</v>
      </c>
      <c r="N989">
        <v>0.05</v>
      </c>
      <c r="O989">
        <v>62700</v>
      </c>
      <c r="P989">
        <v>49500</v>
      </c>
      <c r="Q989">
        <v>13200</v>
      </c>
      <c r="R989" t="s">
        <v>26</v>
      </c>
      <c r="S989" t="s">
        <v>10</v>
      </c>
      <c r="T989">
        <v>2024</v>
      </c>
      <c r="U989">
        <v>10</v>
      </c>
      <c r="V989" t="s">
        <v>3870</v>
      </c>
      <c r="W989" t="s">
        <v>40</v>
      </c>
      <c r="X989" t="s">
        <v>27</v>
      </c>
      <c r="Y989">
        <v>21.05</v>
      </c>
    </row>
    <row r="990" spans="1:25" x14ac:dyDescent="0.25">
      <c r="A990" t="s">
        <v>131</v>
      </c>
      <c r="B990" s="19">
        <v>45929</v>
      </c>
      <c r="C990" t="s">
        <v>21</v>
      </c>
      <c r="D990" t="s">
        <v>22</v>
      </c>
      <c r="E990" t="s">
        <v>3</v>
      </c>
      <c r="F990">
        <v>39</v>
      </c>
      <c r="G990" t="s">
        <v>4</v>
      </c>
      <c r="H990" t="s">
        <v>5</v>
      </c>
      <c r="I990" t="s">
        <v>127</v>
      </c>
      <c r="J990" t="s">
        <v>128</v>
      </c>
      <c r="K990" t="s">
        <v>58</v>
      </c>
      <c r="L990">
        <v>2</v>
      </c>
      <c r="M990">
        <v>3000</v>
      </c>
      <c r="N990">
        <v>0.15</v>
      </c>
      <c r="O990">
        <v>5100</v>
      </c>
      <c r="P990">
        <v>4200</v>
      </c>
      <c r="Q990">
        <v>900</v>
      </c>
      <c r="R990" t="s">
        <v>17</v>
      </c>
      <c r="S990" t="s">
        <v>10</v>
      </c>
      <c r="T990">
        <v>2025</v>
      </c>
      <c r="U990">
        <v>9</v>
      </c>
      <c r="V990" t="s">
        <v>3873</v>
      </c>
      <c r="W990" t="s">
        <v>33</v>
      </c>
      <c r="X990" t="s">
        <v>27</v>
      </c>
      <c r="Y990">
        <v>17.649999999999999</v>
      </c>
    </row>
    <row r="991" spans="1:25" x14ac:dyDescent="0.25">
      <c r="A991" t="s">
        <v>1753</v>
      </c>
      <c r="B991" s="19">
        <v>45650</v>
      </c>
      <c r="C991" t="s">
        <v>1754</v>
      </c>
      <c r="D991" t="s">
        <v>509</v>
      </c>
      <c r="E991" t="s">
        <v>3</v>
      </c>
      <c r="F991">
        <v>21</v>
      </c>
      <c r="G991" t="s">
        <v>280</v>
      </c>
      <c r="H991" t="s">
        <v>270</v>
      </c>
      <c r="I991" t="s">
        <v>127</v>
      </c>
      <c r="J991" t="s">
        <v>128</v>
      </c>
      <c r="K991" t="s">
        <v>58</v>
      </c>
      <c r="L991">
        <v>2</v>
      </c>
      <c r="M991">
        <v>3000</v>
      </c>
      <c r="N991">
        <v>0</v>
      </c>
      <c r="O991">
        <v>6000</v>
      </c>
      <c r="P991">
        <v>4200</v>
      </c>
      <c r="Q991">
        <v>1800</v>
      </c>
      <c r="R991" t="s">
        <v>26</v>
      </c>
      <c r="S991" t="s">
        <v>10</v>
      </c>
      <c r="T991">
        <v>2024</v>
      </c>
      <c r="U991">
        <v>12</v>
      </c>
      <c r="V991" t="s">
        <v>3872</v>
      </c>
      <c r="W991" t="s">
        <v>40</v>
      </c>
      <c r="X991" t="s">
        <v>12</v>
      </c>
      <c r="Y991">
        <v>30</v>
      </c>
    </row>
    <row r="992" spans="1:25" x14ac:dyDescent="0.25">
      <c r="A992" t="s">
        <v>1755</v>
      </c>
      <c r="B992" s="19">
        <v>46013</v>
      </c>
      <c r="C992" t="s">
        <v>715</v>
      </c>
      <c r="D992" t="s">
        <v>448</v>
      </c>
      <c r="E992" t="s">
        <v>16</v>
      </c>
      <c r="F992">
        <v>38</v>
      </c>
      <c r="G992" t="s">
        <v>317</v>
      </c>
      <c r="H992" t="s">
        <v>5</v>
      </c>
      <c r="I992" t="s">
        <v>344</v>
      </c>
      <c r="J992" t="s">
        <v>345</v>
      </c>
      <c r="K992" t="s">
        <v>39</v>
      </c>
      <c r="L992">
        <v>1</v>
      </c>
      <c r="M992">
        <v>2200</v>
      </c>
      <c r="N992">
        <v>0.15</v>
      </c>
      <c r="O992">
        <v>1870</v>
      </c>
      <c r="P992">
        <v>1400</v>
      </c>
      <c r="Q992">
        <v>470</v>
      </c>
      <c r="R992" t="s">
        <v>17</v>
      </c>
      <c r="S992" t="s">
        <v>10</v>
      </c>
      <c r="T992">
        <v>2025</v>
      </c>
      <c r="U992">
        <v>12</v>
      </c>
      <c r="V992" t="s">
        <v>3872</v>
      </c>
      <c r="W992" t="s">
        <v>40</v>
      </c>
      <c r="X992" t="s">
        <v>27</v>
      </c>
      <c r="Y992">
        <v>25.13</v>
      </c>
    </row>
    <row r="993" spans="1:25" x14ac:dyDescent="0.25">
      <c r="A993" t="s">
        <v>1756</v>
      </c>
      <c r="B993" s="19">
        <v>45610</v>
      </c>
      <c r="C993" t="s">
        <v>685</v>
      </c>
      <c r="D993" t="s">
        <v>320</v>
      </c>
      <c r="E993" t="s">
        <v>3</v>
      </c>
      <c r="F993">
        <v>22</v>
      </c>
      <c r="G993" t="s">
        <v>290</v>
      </c>
      <c r="H993" t="s">
        <v>276</v>
      </c>
      <c r="I993" t="s">
        <v>56</v>
      </c>
      <c r="J993" t="s">
        <v>57</v>
      </c>
      <c r="K993" t="s">
        <v>58</v>
      </c>
      <c r="L993">
        <v>1</v>
      </c>
      <c r="M993">
        <v>1200</v>
      </c>
      <c r="N993">
        <v>0.05</v>
      </c>
      <c r="O993">
        <v>1140</v>
      </c>
      <c r="P993">
        <v>800</v>
      </c>
      <c r="Q993">
        <v>340</v>
      </c>
      <c r="R993" t="s">
        <v>77</v>
      </c>
      <c r="S993" t="s">
        <v>10</v>
      </c>
      <c r="T993">
        <v>2024</v>
      </c>
      <c r="U993">
        <v>11</v>
      </c>
      <c r="V993" t="s">
        <v>3874</v>
      </c>
      <c r="W993" t="s">
        <v>40</v>
      </c>
      <c r="X993" t="s">
        <v>12</v>
      </c>
      <c r="Y993">
        <v>29.82</v>
      </c>
    </row>
    <row r="994" spans="1:25" x14ac:dyDescent="0.25">
      <c r="A994" t="s">
        <v>1757</v>
      </c>
      <c r="B994" s="19">
        <v>45343</v>
      </c>
      <c r="C994" t="s">
        <v>995</v>
      </c>
      <c r="D994" t="s">
        <v>583</v>
      </c>
      <c r="E994" t="s">
        <v>16</v>
      </c>
      <c r="F994">
        <v>48</v>
      </c>
      <c r="G994" t="s">
        <v>290</v>
      </c>
      <c r="H994" t="s">
        <v>276</v>
      </c>
      <c r="I994" t="s">
        <v>176</v>
      </c>
      <c r="J994" t="s">
        <v>177</v>
      </c>
      <c r="K994" t="s">
        <v>25</v>
      </c>
      <c r="L994">
        <v>1</v>
      </c>
      <c r="M994">
        <v>22000</v>
      </c>
      <c r="N994">
        <v>0.2</v>
      </c>
      <c r="O994">
        <v>0</v>
      </c>
      <c r="P994">
        <v>16500</v>
      </c>
      <c r="Q994">
        <v>0</v>
      </c>
      <c r="R994" t="s">
        <v>26</v>
      </c>
      <c r="S994" t="s">
        <v>291</v>
      </c>
      <c r="T994">
        <v>2024</v>
      </c>
      <c r="U994">
        <v>2</v>
      </c>
      <c r="V994" t="s">
        <v>3869</v>
      </c>
      <c r="W994" t="s">
        <v>18</v>
      </c>
      <c r="X994" t="s">
        <v>27</v>
      </c>
      <c r="Y994">
        <v>0</v>
      </c>
    </row>
    <row r="995" spans="1:25" x14ac:dyDescent="0.25">
      <c r="A995" t="s">
        <v>1758</v>
      </c>
      <c r="B995" s="19">
        <v>45343</v>
      </c>
      <c r="C995" t="s">
        <v>434</v>
      </c>
      <c r="D995" t="s">
        <v>435</v>
      </c>
      <c r="E995" t="s">
        <v>16</v>
      </c>
      <c r="F995">
        <v>26</v>
      </c>
      <c r="G995" t="s">
        <v>280</v>
      </c>
      <c r="H995" t="s">
        <v>270</v>
      </c>
      <c r="I995" t="s">
        <v>31</v>
      </c>
      <c r="J995" t="s">
        <v>32</v>
      </c>
      <c r="K995" t="s">
        <v>25</v>
      </c>
      <c r="L995">
        <v>1</v>
      </c>
      <c r="M995">
        <v>5000</v>
      </c>
      <c r="N995">
        <v>0.25</v>
      </c>
      <c r="O995">
        <v>3750</v>
      </c>
      <c r="P995">
        <v>3500</v>
      </c>
      <c r="Q995">
        <v>250</v>
      </c>
      <c r="R995" t="s">
        <v>26</v>
      </c>
      <c r="S995" t="s">
        <v>10</v>
      </c>
      <c r="T995">
        <v>2024</v>
      </c>
      <c r="U995">
        <v>2</v>
      </c>
      <c r="V995" t="s">
        <v>3869</v>
      </c>
      <c r="W995" t="s">
        <v>18</v>
      </c>
      <c r="X995" t="s">
        <v>27</v>
      </c>
      <c r="Y995">
        <v>6.67</v>
      </c>
    </row>
    <row r="996" spans="1:25" x14ac:dyDescent="0.25">
      <c r="A996" t="s">
        <v>1759</v>
      </c>
      <c r="B996" s="19">
        <v>45693</v>
      </c>
      <c r="C996" t="s">
        <v>1760</v>
      </c>
      <c r="D996" t="s">
        <v>1761</v>
      </c>
      <c r="E996" t="s">
        <v>3</v>
      </c>
      <c r="F996">
        <v>35</v>
      </c>
      <c r="G996" t="s">
        <v>290</v>
      </c>
      <c r="H996" t="s">
        <v>276</v>
      </c>
      <c r="I996" t="s">
        <v>305</v>
      </c>
      <c r="J996" t="s">
        <v>306</v>
      </c>
      <c r="K996" t="s">
        <v>91</v>
      </c>
      <c r="L996">
        <v>2</v>
      </c>
      <c r="M996">
        <v>8500</v>
      </c>
      <c r="N996">
        <v>0.1</v>
      </c>
      <c r="O996">
        <v>0</v>
      </c>
      <c r="P996">
        <v>13000</v>
      </c>
      <c r="Q996">
        <v>0</v>
      </c>
      <c r="R996" t="s">
        <v>9</v>
      </c>
      <c r="S996" t="s">
        <v>291</v>
      </c>
      <c r="T996">
        <v>2025</v>
      </c>
      <c r="U996">
        <v>2</v>
      </c>
      <c r="V996" t="s">
        <v>3869</v>
      </c>
      <c r="W996" t="s">
        <v>18</v>
      </c>
      <c r="X996" t="s">
        <v>19</v>
      </c>
      <c r="Y996">
        <v>0</v>
      </c>
    </row>
    <row r="997" spans="1:25" x14ac:dyDescent="0.25">
      <c r="A997" t="s">
        <v>1762</v>
      </c>
      <c r="B997" s="19">
        <v>45936</v>
      </c>
      <c r="C997" t="s">
        <v>1253</v>
      </c>
      <c r="D997" t="s">
        <v>1254</v>
      </c>
      <c r="E997" t="s">
        <v>16</v>
      </c>
      <c r="F997">
        <v>45</v>
      </c>
      <c r="G997" t="s">
        <v>275</v>
      </c>
      <c r="H997" t="s">
        <v>276</v>
      </c>
      <c r="I997" t="s">
        <v>109</v>
      </c>
      <c r="J997" t="s">
        <v>110</v>
      </c>
      <c r="K997" t="s">
        <v>8</v>
      </c>
      <c r="L997">
        <v>2</v>
      </c>
      <c r="M997">
        <v>4000</v>
      </c>
      <c r="N997">
        <v>0.1</v>
      </c>
      <c r="O997">
        <v>7200</v>
      </c>
      <c r="P997">
        <v>5800</v>
      </c>
      <c r="Q997">
        <v>1400</v>
      </c>
      <c r="R997" t="s">
        <v>9</v>
      </c>
      <c r="S997" t="s">
        <v>10</v>
      </c>
      <c r="T997">
        <v>2025</v>
      </c>
      <c r="U997">
        <v>10</v>
      </c>
      <c r="V997" t="s">
        <v>3870</v>
      </c>
      <c r="W997" t="s">
        <v>40</v>
      </c>
      <c r="X997" t="s">
        <v>27</v>
      </c>
      <c r="Y997">
        <v>19.440000000000001</v>
      </c>
    </row>
    <row r="998" spans="1:25" x14ac:dyDescent="0.25">
      <c r="A998" t="s">
        <v>1763</v>
      </c>
      <c r="B998" s="19">
        <v>45611</v>
      </c>
      <c r="C998" t="s">
        <v>319</v>
      </c>
      <c r="D998" t="s">
        <v>320</v>
      </c>
      <c r="E998" t="s">
        <v>3</v>
      </c>
      <c r="F998">
        <v>42</v>
      </c>
      <c r="G998" t="s">
        <v>275</v>
      </c>
      <c r="H998" t="s">
        <v>276</v>
      </c>
      <c r="I998" t="s">
        <v>68</v>
      </c>
      <c r="J998" t="s">
        <v>69</v>
      </c>
      <c r="K998" t="s">
        <v>39</v>
      </c>
      <c r="L998">
        <v>2</v>
      </c>
      <c r="M998">
        <v>3500</v>
      </c>
      <c r="N998">
        <v>0.05</v>
      </c>
      <c r="O998">
        <v>6650</v>
      </c>
      <c r="P998">
        <v>4600</v>
      </c>
      <c r="Q998">
        <v>2050</v>
      </c>
      <c r="R998" t="s">
        <v>77</v>
      </c>
      <c r="S998" t="s">
        <v>10</v>
      </c>
      <c r="T998">
        <v>2024</v>
      </c>
      <c r="U998">
        <v>11</v>
      </c>
      <c r="V998" t="s">
        <v>3874</v>
      </c>
      <c r="W998" t="s">
        <v>40</v>
      </c>
      <c r="X998" t="s">
        <v>12</v>
      </c>
      <c r="Y998">
        <v>30.83</v>
      </c>
    </row>
    <row r="999" spans="1:25" x14ac:dyDescent="0.25">
      <c r="A999" t="s">
        <v>1764</v>
      </c>
      <c r="B999" s="19">
        <v>45978</v>
      </c>
      <c r="C999" t="s">
        <v>397</v>
      </c>
      <c r="D999" t="s">
        <v>329</v>
      </c>
      <c r="E999" t="s">
        <v>3</v>
      </c>
      <c r="F999">
        <v>25</v>
      </c>
      <c r="G999" t="s">
        <v>295</v>
      </c>
      <c r="H999" t="s">
        <v>270</v>
      </c>
      <c r="I999" t="s">
        <v>127</v>
      </c>
      <c r="J999" t="s">
        <v>128</v>
      </c>
      <c r="K999" t="s">
        <v>58</v>
      </c>
      <c r="L999">
        <v>2</v>
      </c>
      <c r="M999">
        <v>3000</v>
      </c>
      <c r="N999">
        <v>0.05</v>
      </c>
      <c r="O999">
        <v>0</v>
      </c>
      <c r="P999">
        <v>4200</v>
      </c>
      <c r="Q999">
        <v>0</v>
      </c>
      <c r="R999" t="s">
        <v>26</v>
      </c>
      <c r="S999" t="s">
        <v>291</v>
      </c>
      <c r="T999">
        <v>2025</v>
      </c>
      <c r="U999">
        <v>11</v>
      </c>
      <c r="V999" t="s">
        <v>3874</v>
      </c>
      <c r="W999" t="s">
        <v>40</v>
      </c>
      <c r="X999" t="s">
        <v>27</v>
      </c>
      <c r="Y999">
        <v>0</v>
      </c>
    </row>
    <row r="1000" spans="1:25" x14ac:dyDescent="0.25">
      <c r="A1000" t="s">
        <v>1765</v>
      </c>
      <c r="B1000" s="19">
        <v>45768</v>
      </c>
      <c r="C1000" t="s">
        <v>564</v>
      </c>
      <c r="D1000" t="s">
        <v>557</v>
      </c>
      <c r="E1000" t="s">
        <v>16</v>
      </c>
      <c r="F1000">
        <v>38</v>
      </c>
      <c r="G1000" t="s">
        <v>312</v>
      </c>
      <c r="H1000" t="s">
        <v>276</v>
      </c>
      <c r="I1000" t="s">
        <v>81</v>
      </c>
      <c r="J1000" t="s">
        <v>82</v>
      </c>
      <c r="K1000" t="s">
        <v>58</v>
      </c>
      <c r="L1000">
        <v>1</v>
      </c>
      <c r="M1000">
        <v>3500</v>
      </c>
      <c r="N1000">
        <v>0.1</v>
      </c>
      <c r="O1000">
        <v>3150</v>
      </c>
      <c r="P1000">
        <v>2500</v>
      </c>
      <c r="Q1000">
        <v>650</v>
      </c>
      <c r="R1000" t="s">
        <v>26</v>
      </c>
      <c r="S1000" t="s">
        <v>10</v>
      </c>
      <c r="T1000">
        <v>2025</v>
      </c>
      <c r="U1000">
        <v>4</v>
      </c>
      <c r="V1000" t="s">
        <v>3871</v>
      </c>
      <c r="W1000" t="s">
        <v>11</v>
      </c>
      <c r="X1000" t="s">
        <v>27</v>
      </c>
      <c r="Y1000">
        <v>20.63</v>
      </c>
    </row>
    <row r="1001" spans="1:25" x14ac:dyDescent="0.25">
      <c r="A1001" t="s">
        <v>1766</v>
      </c>
      <c r="B1001" s="19">
        <v>46007</v>
      </c>
      <c r="C1001" t="s">
        <v>805</v>
      </c>
      <c r="D1001" t="s">
        <v>675</v>
      </c>
      <c r="E1001" t="s">
        <v>3</v>
      </c>
      <c r="F1001">
        <v>48</v>
      </c>
      <c r="G1001" t="s">
        <v>269</v>
      </c>
      <c r="H1001" t="s">
        <v>270</v>
      </c>
      <c r="I1001" t="s">
        <v>74</v>
      </c>
      <c r="J1001" t="s">
        <v>75</v>
      </c>
      <c r="K1001" t="s">
        <v>76</v>
      </c>
      <c r="L1001">
        <v>2</v>
      </c>
      <c r="M1001">
        <v>550</v>
      </c>
      <c r="N1001">
        <v>0</v>
      </c>
      <c r="O1001">
        <v>1100</v>
      </c>
      <c r="P1001">
        <v>900</v>
      </c>
      <c r="Q1001">
        <v>200</v>
      </c>
      <c r="R1001" t="s">
        <v>26</v>
      </c>
      <c r="S1001" t="s">
        <v>10</v>
      </c>
      <c r="T1001">
        <v>2025</v>
      </c>
      <c r="U1001">
        <v>12</v>
      </c>
      <c r="V1001" t="s">
        <v>3872</v>
      </c>
      <c r="W1001" t="s">
        <v>40</v>
      </c>
      <c r="X1001" t="s">
        <v>27</v>
      </c>
      <c r="Y1001">
        <v>18.18</v>
      </c>
    </row>
    <row r="1002" spans="1:25" x14ac:dyDescent="0.25">
      <c r="A1002" t="s">
        <v>1767</v>
      </c>
      <c r="B1002" s="19">
        <v>45951</v>
      </c>
      <c r="C1002" t="s">
        <v>511</v>
      </c>
      <c r="D1002" t="s">
        <v>101</v>
      </c>
      <c r="E1002" t="s">
        <v>3</v>
      </c>
      <c r="F1002">
        <v>55</v>
      </c>
      <c r="G1002" t="s">
        <v>407</v>
      </c>
      <c r="H1002" t="s">
        <v>285</v>
      </c>
      <c r="I1002" t="s">
        <v>109</v>
      </c>
      <c r="J1002" t="s">
        <v>110</v>
      </c>
      <c r="K1002" t="s">
        <v>8</v>
      </c>
      <c r="L1002">
        <v>2</v>
      </c>
      <c r="M1002">
        <v>4000</v>
      </c>
      <c r="N1002">
        <v>0.15</v>
      </c>
      <c r="O1002">
        <v>6800</v>
      </c>
      <c r="P1002">
        <v>5800</v>
      </c>
      <c r="Q1002">
        <v>1000</v>
      </c>
      <c r="R1002" t="s">
        <v>9</v>
      </c>
      <c r="S1002" t="s">
        <v>10</v>
      </c>
      <c r="T1002">
        <v>2025</v>
      </c>
      <c r="U1002">
        <v>10</v>
      </c>
      <c r="V1002" t="s">
        <v>3870</v>
      </c>
      <c r="W1002" t="s">
        <v>40</v>
      </c>
      <c r="X1002" t="s">
        <v>27</v>
      </c>
      <c r="Y1002">
        <v>14.71</v>
      </c>
    </row>
    <row r="1003" spans="1:25" x14ac:dyDescent="0.25">
      <c r="A1003" t="s">
        <v>1768</v>
      </c>
      <c r="B1003" s="19">
        <v>45521</v>
      </c>
      <c r="C1003" t="s">
        <v>371</v>
      </c>
      <c r="D1003" t="s">
        <v>372</v>
      </c>
      <c r="E1003" t="s">
        <v>3</v>
      </c>
      <c r="F1003">
        <v>40</v>
      </c>
      <c r="G1003" t="s">
        <v>275</v>
      </c>
      <c r="H1003" t="s">
        <v>276</v>
      </c>
      <c r="I1003" t="s">
        <v>176</v>
      </c>
      <c r="J1003" t="s">
        <v>177</v>
      </c>
      <c r="K1003" t="s">
        <v>25</v>
      </c>
      <c r="L1003">
        <v>2</v>
      </c>
      <c r="M1003">
        <v>22000</v>
      </c>
      <c r="N1003">
        <v>0.1</v>
      </c>
      <c r="O1003">
        <v>39600</v>
      </c>
      <c r="P1003">
        <v>33000</v>
      </c>
      <c r="Q1003">
        <v>6600</v>
      </c>
      <c r="R1003" t="s">
        <v>77</v>
      </c>
      <c r="S1003" t="s">
        <v>10</v>
      </c>
      <c r="T1003">
        <v>2024</v>
      </c>
      <c r="U1003">
        <v>8</v>
      </c>
      <c r="V1003" t="s">
        <v>3867</v>
      </c>
      <c r="W1003" t="s">
        <v>33</v>
      </c>
      <c r="X1003" t="s">
        <v>27</v>
      </c>
      <c r="Y1003">
        <v>16.670000000000002</v>
      </c>
    </row>
    <row r="1004" spans="1:25" x14ac:dyDescent="0.25">
      <c r="A1004" t="s">
        <v>1769</v>
      </c>
      <c r="B1004" s="19">
        <v>45664</v>
      </c>
      <c r="C1004" t="s">
        <v>1278</v>
      </c>
      <c r="D1004" t="s">
        <v>1279</v>
      </c>
      <c r="E1004" t="s">
        <v>16</v>
      </c>
      <c r="F1004">
        <v>27</v>
      </c>
      <c r="G1004" t="s">
        <v>275</v>
      </c>
      <c r="H1004" t="s">
        <v>276</v>
      </c>
      <c r="I1004" t="s">
        <v>95</v>
      </c>
      <c r="J1004" t="s">
        <v>96</v>
      </c>
      <c r="K1004" t="s">
        <v>46</v>
      </c>
      <c r="L1004">
        <v>3</v>
      </c>
      <c r="M1004">
        <v>600</v>
      </c>
      <c r="N1004">
        <v>0.05</v>
      </c>
      <c r="O1004">
        <v>0</v>
      </c>
      <c r="P1004">
        <v>1140</v>
      </c>
      <c r="Q1004">
        <v>0</v>
      </c>
      <c r="R1004" t="s">
        <v>26</v>
      </c>
      <c r="S1004" t="s">
        <v>291</v>
      </c>
      <c r="T1004">
        <v>2025</v>
      </c>
      <c r="U1004">
        <v>1</v>
      </c>
      <c r="V1004" t="s">
        <v>3875</v>
      </c>
      <c r="W1004" t="s">
        <v>18</v>
      </c>
      <c r="X1004" t="s">
        <v>12</v>
      </c>
      <c r="Y1004">
        <v>0</v>
      </c>
    </row>
    <row r="1005" spans="1:25" x14ac:dyDescent="0.25">
      <c r="A1005" t="s">
        <v>1770</v>
      </c>
      <c r="B1005" s="19">
        <v>45630</v>
      </c>
      <c r="C1005" t="s">
        <v>605</v>
      </c>
      <c r="D1005" t="s">
        <v>606</v>
      </c>
      <c r="E1005" t="s">
        <v>3</v>
      </c>
      <c r="F1005">
        <v>36</v>
      </c>
      <c r="G1005" t="s">
        <v>284</v>
      </c>
      <c r="H1005" t="s">
        <v>285</v>
      </c>
      <c r="I1005" t="s">
        <v>68</v>
      </c>
      <c r="J1005" t="s">
        <v>69</v>
      </c>
      <c r="K1005" t="s">
        <v>39</v>
      </c>
      <c r="L1005">
        <v>1</v>
      </c>
      <c r="M1005">
        <v>3500</v>
      </c>
      <c r="N1005">
        <v>0</v>
      </c>
      <c r="O1005">
        <v>3500</v>
      </c>
      <c r="P1005">
        <v>2300</v>
      </c>
      <c r="Q1005">
        <v>1200</v>
      </c>
      <c r="R1005" t="s">
        <v>17</v>
      </c>
      <c r="S1005" t="s">
        <v>10</v>
      </c>
      <c r="T1005">
        <v>2024</v>
      </c>
      <c r="U1005">
        <v>12</v>
      </c>
      <c r="V1005" t="s">
        <v>3872</v>
      </c>
      <c r="W1005" t="s">
        <v>40</v>
      </c>
      <c r="X1005" t="s">
        <v>12</v>
      </c>
      <c r="Y1005">
        <v>34.29</v>
      </c>
    </row>
    <row r="1006" spans="1:25" x14ac:dyDescent="0.25">
      <c r="A1006" t="s">
        <v>1771</v>
      </c>
      <c r="B1006" s="19">
        <v>45778</v>
      </c>
      <c r="C1006" t="s">
        <v>356</v>
      </c>
      <c r="D1006" t="s">
        <v>357</v>
      </c>
      <c r="E1006" t="s">
        <v>16</v>
      </c>
      <c r="F1006">
        <v>47</v>
      </c>
      <c r="G1006" t="s">
        <v>339</v>
      </c>
      <c r="H1006" t="s">
        <v>285</v>
      </c>
      <c r="I1006" t="s">
        <v>31</v>
      </c>
      <c r="J1006" t="s">
        <v>32</v>
      </c>
      <c r="K1006" t="s">
        <v>25</v>
      </c>
      <c r="L1006">
        <v>1</v>
      </c>
      <c r="M1006">
        <v>5000</v>
      </c>
      <c r="N1006">
        <v>0.15</v>
      </c>
      <c r="O1006">
        <v>4250</v>
      </c>
      <c r="P1006">
        <v>3500</v>
      </c>
      <c r="Q1006">
        <v>750</v>
      </c>
      <c r="R1006" t="s">
        <v>26</v>
      </c>
      <c r="S1006" t="s">
        <v>10</v>
      </c>
      <c r="T1006">
        <v>2025</v>
      </c>
      <c r="U1006">
        <v>5</v>
      </c>
      <c r="V1006" t="s">
        <v>3865</v>
      </c>
      <c r="W1006" t="s">
        <v>11</v>
      </c>
      <c r="X1006" t="s">
        <v>27</v>
      </c>
      <c r="Y1006">
        <v>17.649999999999999</v>
      </c>
    </row>
    <row r="1007" spans="1:25" x14ac:dyDescent="0.25">
      <c r="A1007" t="s">
        <v>1772</v>
      </c>
      <c r="B1007" s="19">
        <v>45466</v>
      </c>
      <c r="C1007" t="s">
        <v>1773</v>
      </c>
      <c r="D1007" t="s">
        <v>651</v>
      </c>
      <c r="E1007" t="s">
        <v>3</v>
      </c>
      <c r="F1007">
        <v>39</v>
      </c>
      <c r="G1007" t="s">
        <v>295</v>
      </c>
      <c r="H1007" t="s">
        <v>270</v>
      </c>
      <c r="I1007" t="s">
        <v>344</v>
      </c>
      <c r="J1007" t="s">
        <v>345</v>
      </c>
      <c r="K1007" t="s">
        <v>39</v>
      </c>
      <c r="L1007">
        <v>1</v>
      </c>
      <c r="M1007">
        <v>2200</v>
      </c>
      <c r="N1007">
        <v>0.05</v>
      </c>
      <c r="O1007">
        <v>2090</v>
      </c>
      <c r="P1007">
        <v>1400</v>
      </c>
      <c r="Q1007">
        <v>690</v>
      </c>
      <c r="R1007" t="s">
        <v>9</v>
      </c>
      <c r="S1007" t="s">
        <v>10</v>
      </c>
      <c r="T1007">
        <v>2024</v>
      </c>
      <c r="U1007">
        <v>6</v>
      </c>
      <c r="V1007" t="s">
        <v>3868</v>
      </c>
      <c r="W1007" t="s">
        <v>11</v>
      </c>
      <c r="X1007" t="s">
        <v>19</v>
      </c>
      <c r="Y1007">
        <v>33.01</v>
      </c>
    </row>
    <row r="1008" spans="1:25" x14ac:dyDescent="0.25">
      <c r="A1008" t="s">
        <v>1774</v>
      </c>
      <c r="B1008" s="19">
        <v>45422</v>
      </c>
      <c r="C1008" t="s">
        <v>365</v>
      </c>
      <c r="D1008" t="s">
        <v>366</v>
      </c>
      <c r="E1008" t="s">
        <v>16</v>
      </c>
      <c r="F1008">
        <v>56</v>
      </c>
      <c r="G1008" t="s">
        <v>295</v>
      </c>
      <c r="H1008" t="s">
        <v>270</v>
      </c>
      <c r="I1008" t="s">
        <v>105</v>
      </c>
      <c r="J1008" t="s">
        <v>106</v>
      </c>
      <c r="K1008" t="s">
        <v>76</v>
      </c>
      <c r="L1008">
        <v>3</v>
      </c>
      <c r="M1008">
        <v>450</v>
      </c>
      <c r="N1008">
        <v>0.2</v>
      </c>
      <c r="O1008">
        <v>1080</v>
      </c>
      <c r="P1008">
        <v>990</v>
      </c>
      <c r="Q1008">
        <v>90</v>
      </c>
      <c r="R1008" t="s">
        <v>26</v>
      </c>
      <c r="S1008" t="s">
        <v>10</v>
      </c>
      <c r="T1008">
        <v>2024</v>
      </c>
      <c r="U1008">
        <v>5</v>
      </c>
      <c r="V1008" t="s">
        <v>3865</v>
      </c>
      <c r="W1008" t="s">
        <v>11</v>
      </c>
      <c r="X1008" t="s">
        <v>27</v>
      </c>
      <c r="Y1008">
        <v>8.33</v>
      </c>
    </row>
    <row r="1009" spans="1:25" x14ac:dyDescent="0.25">
      <c r="A1009" t="s">
        <v>1775</v>
      </c>
      <c r="B1009" s="19">
        <v>45401</v>
      </c>
      <c r="C1009" t="s">
        <v>1163</v>
      </c>
      <c r="D1009" t="s">
        <v>557</v>
      </c>
      <c r="E1009" t="s">
        <v>3</v>
      </c>
      <c r="F1009">
        <v>52</v>
      </c>
      <c r="G1009" t="s">
        <v>295</v>
      </c>
      <c r="H1009" t="s">
        <v>270</v>
      </c>
      <c r="I1009" t="s">
        <v>68</v>
      </c>
      <c r="J1009" t="s">
        <v>69</v>
      </c>
      <c r="K1009" t="s">
        <v>39</v>
      </c>
      <c r="L1009">
        <v>3</v>
      </c>
      <c r="M1009">
        <v>3500</v>
      </c>
      <c r="N1009">
        <v>0.1</v>
      </c>
      <c r="O1009">
        <v>9450</v>
      </c>
      <c r="P1009">
        <v>6900</v>
      </c>
      <c r="Q1009">
        <v>2550</v>
      </c>
      <c r="R1009" t="s">
        <v>17</v>
      </c>
      <c r="S1009" t="s">
        <v>10</v>
      </c>
      <c r="T1009">
        <v>2024</v>
      </c>
      <c r="U1009">
        <v>4</v>
      </c>
      <c r="V1009" t="s">
        <v>3871</v>
      </c>
      <c r="W1009" t="s">
        <v>11</v>
      </c>
      <c r="X1009" t="s">
        <v>27</v>
      </c>
      <c r="Y1009">
        <v>26.98</v>
      </c>
    </row>
    <row r="1010" spans="1:25" x14ac:dyDescent="0.25">
      <c r="A1010" t="s">
        <v>1776</v>
      </c>
      <c r="B1010" s="19">
        <v>45601</v>
      </c>
      <c r="C1010" t="s">
        <v>72</v>
      </c>
      <c r="D1010" t="s">
        <v>73</v>
      </c>
      <c r="E1010" t="s">
        <v>16</v>
      </c>
      <c r="F1010">
        <v>45</v>
      </c>
      <c r="G1010" t="s">
        <v>4</v>
      </c>
      <c r="H1010" t="s">
        <v>5</v>
      </c>
      <c r="I1010" t="s">
        <v>127</v>
      </c>
      <c r="J1010" t="s">
        <v>128</v>
      </c>
      <c r="K1010" t="s">
        <v>58</v>
      </c>
      <c r="L1010">
        <v>1</v>
      </c>
      <c r="M1010">
        <v>3000</v>
      </c>
      <c r="N1010">
        <v>0</v>
      </c>
      <c r="O1010">
        <v>3000</v>
      </c>
      <c r="P1010">
        <v>2100</v>
      </c>
      <c r="Q1010">
        <v>900</v>
      </c>
      <c r="R1010" t="s">
        <v>17</v>
      </c>
      <c r="S1010" t="s">
        <v>10</v>
      </c>
      <c r="T1010">
        <v>2024</v>
      </c>
      <c r="U1010">
        <v>11</v>
      </c>
      <c r="V1010" t="s">
        <v>3874</v>
      </c>
      <c r="W1010" t="s">
        <v>40</v>
      </c>
      <c r="X1010" t="s">
        <v>27</v>
      </c>
      <c r="Y1010">
        <v>30</v>
      </c>
    </row>
    <row r="1011" spans="1:25" x14ac:dyDescent="0.25">
      <c r="A1011" t="s">
        <v>1777</v>
      </c>
      <c r="B1011" s="19">
        <v>45536</v>
      </c>
      <c r="C1011" t="s">
        <v>1778</v>
      </c>
      <c r="D1011" t="s">
        <v>468</v>
      </c>
      <c r="E1011" t="s">
        <v>16</v>
      </c>
      <c r="F1011">
        <v>33</v>
      </c>
      <c r="G1011" t="s">
        <v>275</v>
      </c>
      <c r="H1011" t="s">
        <v>276</v>
      </c>
      <c r="I1011" t="s">
        <v>56</v>
      </c>
      <c r="J1011" t="s">
        <v>57</v>
      </c>
      <c r="K1011" t="s">
        <v>58</v>
      </c>
      <c r="L1011">
        <v>2</v>
      </c>
      <c r="M1011">
        <v>1200</v>
      </c>
      <c r="N1011">
        <v>0.05</v>
      </c>
      <c r="O1011">
        <v>2280</v>
      </c>
      <c r="P1011">
        <v>1600</v>
      </c>
      <c r="Q1011">
        <v>680</v>
      </c>
      <c r="R1011" t="s">
        <v>26</v>
      </c>
      <c r="S1011" t="s">
        <v>10</v>
      </c>
      <c r="T1011">
        <v>2024</v>
      </c>
      <c r="U1011">
        <v>9</v>
      </c>
      <c r="V1011" t="s">
        <v>3873</v>
      </c>
      <c r="W1011" t="s">
        <v>33</v>
      </c>
      <c r="X1011" t="s">
        <v>19</v>
      </c>
      <c r="Y1011">
        <v>29.82</v>
      </c>
    </row>
    <row r="1012" spans="1:25" x14ac:dyDescent="0.25">
      <c r="A1012" t="s">
        <v>1779</v>
      </c>
      <c r="B1012" s="19">
        <v>45785</v>
      </c>
      <c r="C1012" t="s">
        <v>699</v>
      </c>
      <c r="D1012" t="s">
        <v>700</v>
      </c>
      <c r="E1012" t="s">
        <v>3</v>
      </c>
      <c r="F1012">
        <v>45</v>
      </c>
      <c r="G1012" t="s">
        <v>295</v>
      </c>
      <c r="H1012" t="s">
        <v>270</v>
      </c>
      <c r="I1012" t="s">
        <v>95</v>
      </c>
      <c r="J1012" t="s">
        <v>96</v>
      </c>
      <c r="K1012" t="s">
        <v>46</v>
      </c>
      <c r="L1012">
        <v>1</v>
      </c>
      <c r="M1012">
        <v>600</v>
      </c>
      <c r="N1012">
        <v>0</v>
      </c>
      <c r="O1012">
        <v>600</v>
      </c>
      <c r="P1012">
        <v>380</v>
      </c>
      <c r="Q1012">
        <v>220</v>
      </c>
      <c r="R1012" t="s">
        <v>26</v>
      </c>
      <c r="S1012" t="s">
        <v>10</v>
      </c>
      <c r="T1012">
        <v>2025</v>
      </c>
      <c r="U1012">
        <v>5</v>
      </c>
      <c r="V1012" t="s">
        <v>3865</v>
      </c>
      <c r="W1012" t="s">
        <v>11</v>
      </c>
      <c r="X1012" t="s">
        <v>12</v>
      </c>
      <c r="Y1012">
        <v>36.67</v>
      </c>
    </row>
    <row r="1013" spans="1:25" x14ac:dyDescent="0.25">
      <c r="A1013" t="s">
        <v>1780</v>
      </c>
      <c r="B1013" s="19">
        <v>46002</v>
      </c>
      <c r="C1013" t="s">
        <v>1182</v>
      </c>
      <c r="D1013" t="s">
        <v>410</v>
      </c>
      <c r="E1013" t="s">
        <v>3</v>
      </c>
      <c r="F1013">
        <v>46</v>
      </c>
      <c r="G1013" t="s">
        <v>312</v>
      </c>
      <c r="H1013" t="s">
        <v>276</v>
      </c>
      <c r="I1013" t="s">
        <v>81</v>
      </c>
      <c r="J1013" t="s">
        <v>82</v>
      </c>
      <c r="K1013" t="s">
        <v>58</v>
      </c>
      <c r="L1013">
        <v>1</v>
      </c>
      <c r="M1013">
        <v>3500</v>
      </c>
      <c r="N1013">
        <v>0.1</v>
      </c>
      <c r="O1013">
        <v>-3150</v>
      </c>
      <c r="P1013">
        <v>2500</v>
      </c>
      <c r="Q1013">
        <v>-650</v>
      </c>
      <c r="R1013" t="s">
        <v>17</v>
      </c>
      <c r="S1013" t="s">
        <v>287</v>
      </c>
      <c r="T1013">
        <v>2025</v>
      </c>
      <c r="U1013">
        <v>12</v>
      </c>
      <c r="V1013" t="s">
        <v>3872</v>
      </c>
      <c r="W1013" t="s">
        <v>40</v>
      </c>
      <c r="X1013" t="s">
        <v>27</v>
      </c>
      <c r="Y1013">
        <v>20.63</v>
      </c>
    </row>
    <row r="1014" spans="1:25" x14ac:dyDescent="0.25">
      <c r="A1014" t="s">
        <v>1781</v>
      </c>
      <c r="B1014" s="19">
        <v>45872</v>
      </c>
      <c r="C1014" t="s">
        <v>337</v>
      </c>
      <c r="D1014" t="s">
        <v>338</v>
      </c>
      <c r="E1014" t="s">
        <v>16</v>
      </c>
      <c r="F1014">
        <v>35</v>
      </c>
      <c r="G1014" t="s">
        <v>339</v>
      </c>
      <c r="H1014" t="s">
        <v>285</v>
      </c>
      <c r="I1014" t="s">
        <v>68</v>
      </c>
      <c r="J1014" t="s">
        <v>69</v>
      </c>
      <c r="K1014" t="s">
        <v>39</v>
      </c>
      <c r="L1014">
        <v>3</v>
      </c>
      <c r="M1014">
        <v>3500</v>
      </c>
      <c r="N1014">
        <v>0.1</v>
      </c>
      <c r="O1014">
        <v>9450</v>
      </c>
      <c r="P1014">
        <v>6900</v>
      </c>
      <c r="Q1014">
        <v>2550</v>
      </c>
      <c r="R1014" t="s">
        <v>17</v>
      </c>
      <c r="S1014" t="s">
        <v>10</v>
      </c>
      <c r="T1014">
        <v>2025</v>
      </c>
      <c r="U1014">
        <v>8</v>
      </c>
      <c r="V1014" t="s">
        <v>3867</v>
      </c>
      <c r="W1014" t="s">
        <v>33</v>
      </c>
      <c r="X1014" t="s">
        <v>27</v>
      </c>
      <c r="Y1014">
        <v>26.98</v>
      </c>
    </row>
    <row r="1015" spans="1:25" x14ac:dyDescent="0.25">
      <c r="A1015" t="s">
        <v>1782</v>
      </c>
      <c r="B1015" s="19">
        <v>45970</v>
      </c>
      <c r="C1015" t="s">
        <v>1253</v>
      </c>
      <c r="D1015" t="s">
        <v>1254</v>
      </c>
      <c r="E1015" t="s">
        <v>16</v>
      </c>
      <c r="F1015">
        <v>45</v>
      </c>
      <c r="G1015" t="s">
        <v>275</v>
      </c>
      <c r="H1015" t="s">
        <v>276</v>
      </c>
      <c r="I1015" t="s">
        <v>6</v>
      </c>
      <c r="J1015" t="s">
        <v>7</v>
      </c>
      <c r="K1015" t="s">
        <v>8</v>
      </c>
      <c r="L1015">
        <v>2</v>
      </c>
      <c r="M1015">
        <v>7000</v>
      </c>
      <c r="N1015">
        <v>0.15</v>
      </c>
      <c r="O1015">
        <v>0</v>
      </c>
      <c r="P1015">
        <v>10400</v>
      </c>
      <c r="Q1015">
        <v>0</v>
      </c>
      <c r="R1015" t="s">
        <v>26</v>
      </c>
      <c r="S1015" t="s">
        <v>291</v>
      </c>
      <c r="T1015">
        <v>2025</v>
      </c>
      <c r="U1015">
        <v>11</v>
      </c>
      <c r="V1015" t="s">
        <v>3874</v>
      </c>
      <c r="W1015" t="s">
        <v>40</v>
      </c>
      <c r="X1015" t="s">
        <v>27</v>
      </c>
      <c r="Y1015">
        <v>0</v>
      </c>
    </row>
    <row r="1016" spans="1:25" x14ac:dyDescent="0.25">
      <c r="A1016" t="s">
        <v>1783</v>
      </c>
      <c r="B1016" s="19">
        <v>45879</v>
      </c>
      <c r="C1016" t="s">
        <v>365</v>
      </c>
      <c r="D1016" t="s">
        <v>366</v>
      </c>
      <c r="E1016" t="s">
        <v>16</v>
      </c>
      <c r="F1016">
        <v>56</v>
      </c>
      <c r="G1016" t="s">
        <v>295</v>
      </c>
      <c r="H1016" t="s">
        <v>270</v>
      </c>
      <c r="I1016" t="s">
        <v>143</v>
      </c>
      <c r="J1016" t="s">
        <v>144</v>
      </c>
      <c r="K1016" t="s">
        <v>76</v>
      </c>
      <c r="L1016">
        <v>1</v>
      </c>
      <c r="M1016">
        <v>700</v>
      </c>
      <c r="N1016">
        <v>0.05</v>
      </c>
      <c r="O1016">
        <v>665</v>
      </c>
      <c r="P1016">
        <v>570</v>
      </c>
      <c r="Q1016">
        <v>95</v>
      </c>
      <c r="R1016" t="s">
        <v>26</v>
      </c>
      <c r="S1016" t="s">
        <v>10</v>
      </c>
      <c r="T1016">
        <v>2025</v>
      </c>
      <c r="U1016">
        <v>8</v>
      </c>
      <c r="V1016" t="s">
        <v>3867</v>
      </c>
      <c r="W1016" t="s">
        <v>33</v>
      </c>
      <c r="X1016" t="s">
        <v>27</v>
      </c>
      <c r="Y1016">
        <v>14.29</v>
      </c>
    </row>
    <row r="1017" spans="1:25" x14ac:dyDescent="0.25">
      <c r="A1017" t="s">
        <v>1784</v>
      </c>
      <c r="B1017" s="19">
        <v>45625</v>
      </c>
      <c r="C1017" t="s">
        <v>476</v>
      </c>
      <c r="D1017" t="s">
        <v>477</v>
      </c>
      <c r="E1017" t="s">
        <v>16</v>
      </c>
      <c r="F1017">
        <v>46</v>
      </c>
      <c r="G1017" t="s">
        <v>280</v>
      </c>
      <c r="H1017" t="s">
        <v>270</v>
      </c>
      <c r="I1017" t="s">
        <v>127</v>
      </c>
      <c r="J1017" t="s">
        <v>128</v>
      </c>
      <c r="K1017" t="s">
        <v>58</v>
      </c>
      <c r="L1017">
        <v>2</v>
      </c>
      <c r="M1017">
        <v>3000</v>
      </c>
      <c r="N1017">
        <v>0.1</v>
      </c>
      <c r="O1017">
        <v>5400</v>
      </c>
      <c r="P1017">
        <v>4200</v>
      </c>
      <c r="Q1017">
        <v>1200</v>
      </c>
      <c r="R1017" t="s">
        <v>26</v>
      </c>
      <c r="S1017" t="s">
        <v>10</v>
      </c>
      <c r="T1017">
        <v>2024</v>
      </c>
      <c r="U1017">
        <v>11</v>
      </c>
      <c r="V1017" t="s">
        <v>3874</v>
      </c>
      <c r="W1017" t="s">
        <v>40</v>
      </c>
      <c r="X1017" t="s">
        <v>19</v>
      </c>
      <c r="Y1017">
        <v>22.22</v>
      </c>
    </row>
    <row r="1018" spans="1:25" x14ac:dyDescent="0.25">
      <c r="A1018" t="s">
        <v>1785</v>
      </c>
      <c r="B1018" s="19">
        <v>45607</v>
      </c>
      <c r="C1018" t="s">
        <v>845</v>
      </c>
      <c r="D1018" t="s">
        <v>846</v>
      </c>
      <c r="E1018" t="s">
        <v>16</v>
      </c>
      <c r="F1018">
        <v>21</v>
      </c>
      <c r="G1018" t="s">
        <v>339</v>
      </c>
      <c r="H1018" t="s">
        <v>285</v>
      </c>
      <c r="I1018" t="s">
        <v>95</v>
      </c>
      <c r="J1018" t="s">
        <v>96</v>
      </c>
      <c r="K1018" t="s">
        <v>46</v>
      </c>
      <c r="L1018">
        <v>1</v>
      </c>
      <c r="M1018">
        <v>600</v>
      </c>
      <c r="N1018">
        <v>0.1</v>
      </c>
      <c r="O1018">
        <v>540</v>
      </c>
      <c r="P1018">
        <v>380</v>
      </c>
      <c r="Q1018">
        <v>160</v>
      </c>
      <c r="R1018" t="s">
        <v>26</v>
      </c>
      <c r="S1018" t="s">
        <v>10</v>
      </c>
      <c r="T1018">
        <v>2024</v>
      </c>
      <c r="U1018">
        <v>11</v>
      </c>
      <c r="V1018" t="s">
        <v>3874</v>
      </c>
      <c r="W1018" t="s">
        <v>40</v>
      </c>
      <c r="X1018" t="s">
        <v>12</v>
      </c>
      <c r="Y1018">
        <v>29.63</v>
      </c>
    </row>
    <row r="1019" spans="1:25" x14ac:dyDescent="0.25">
      <c r="A1019" t="s">
        <v>1786</v>
      </c>
      <c r="B1019" s="19">
        <v>45902</v>
      </c>
      <c r="C1019" t="s">
        <v>378</v>
      </c>
      <c r="D1019" t="s">
        <v>379</v>
      </c>
      <c r="E1019" t="s">
        <v>3</v>
      </c>
      <c r="F1019">
        <v>30</v>
      </c>
      <c r="G1019" t="s">
        <v>263</v>
      </c>
      <c r="H1019" t="s">
        <v>5</v>
      </c>
      <c r="I1019" t="s">
        <v>95</v>
      </c>
      <c r="J1019" t="s">
        <v>96</v>
      </c>
      <c r="K1019" t="s">
        <v>46</v>
      </c>
      <c r="L1019">
        <v>2</v>
      </c>
      <c r="M1019">
        <v>600</v>
      </c>
      <c r="N1019">
        <v>0.1</v>
      </c>
      <c r="O1019">
        <v>1080</v>
      </c>
      <c r="P1019">
        <v>760</v>
      </c>
      <c r="Q1019">
        <v>320</v>
      </c>
      <c r="R1019" t="s">
        <v>26</v>
      </c>
      <c r="S1019" t="s">
        <v>10</v>
      </c>
      <c r="T1019">
        <v>2025</v>
      </c>
      <c r="U1019">
        <v>9</v>
      </c>
      <c r="V1019" t="s">
        <v>3873</v>
      </c>
      <c r="W1019" t="s">
        <v>33</v>
      </c>
      <c r="X1019" t="s">
        <v>19</v>
      </c>
      <c r="Y1019">
        <v>29.63</v>
      </c>
    </row>
    <row r="1020" spans="1:25" x14ac:dyDescent="0.25">
      <c r="A1020" t="s">
        <v>1787</v>
      </c>
      <c r="B1020" s="19">
        <v>45354</v>
      </c>
      <c r="C1020" t="s">
        <v>1562</v>
      </c>
      <c r="D1020" t="s">
        <v>642</v>
      </c>
      <c r="E1020" t="s">
        <v>3</v>
      </c>
      <c r="F1020">
        <v>30</v>
      </c>
      <c r="G1020" t="s">
        <v>263</v>
      </c>
      <c r="H1020" t="s">
        <v>5</v>
      </c>
      <c r="I1020" t="s">
        <v>65</v>
      </c>
      <c r="J1020" t="s">
        <v>66</v>
      </c>
      <c r="K1020" t="s">
        <v>25</v>
      </c>
      <c r="L1020">
        <v>1</v>
      </c>
      <c r="M1020">
        <v>2500</v>
      </c>
      <c r="N1020">
        <v>0</v>
      </c>
      <c r="O1020">
        <v>2500</v>
      </c>
      <c r="P1020">
        <v>1600</v>
      </c>
      <c r="Q1020">
        <v>900</v>
      </c>
      <c r="R1020" t="s">
        <v>26</v>
      </c>
      <c r="S1020" t="s">
        <v>10</v>
      </c>
      <c r="T1020">
        <v>2024</v>
      </c>
      <c r="U1020">
        <v>3</v>
      </c>
      <c r="V1020" t="s">
        <v>3864</v>
      </c>
      <c r="W1020" t="s">
        <v>18</v>
      </c>
      <c r="X1020" t="s">
        <v>19</v>
      </c>
      <c r="Y1020">
        <v>36</v>
      </c>
    </row>
    <row r="1021" spans="1:25" x14ac:dyDescent="0.25">
      <c r="A1021" t="s">
        <v>1788</v>
      </c>
      <c r="B1021" s="19">
        <v>45886</v>
      </c>
      <c r="C1021" t="s">
        <v>878</v>
      </c>
      <c r="D1021" t="s">
        <v>468</v>
      </c>
      <c r="E1021" t="s">
        <v>3</v>
      </c>
      <c r="F1021">
        <v>40</v>
      </c>
      <c r="G1021" t="s">
        <v>280</v>
      </c>
      <c r="H1021" t="s">
        <v>270</v>
      </c>
      <c r="I1021" t="s">
        <v>51</v>
      </c>
      <c r="J1021" t="s">
        <v>52</v>
      </c>
      <c r="K1021" t="s">
        <v>8</v>
      </c>
      <c r="L1021">
        <v>3</v>
      </c>
      <c r="M1021">
        <v>4500</v>
      </c>
      <c r="N1021">
        <v>0.1</v>
      </c>
      <c r="O1021">
        <v>12150</v>
      </c>
      <c r="P1021">
        <v>9600</v>
      </c>
      <c r="Q1021">
        <v>2550</v>
      </c>
      <c r="R1021" t="s">
        <v>77</v>
      </c>
      <c r="S1021" t="s">
        <v>10</v>
      </c>
      <c r="T1021">
        <v>2025</v>
      </c>
      <c r="U1021">
        <v>8</v>
      </c>
      <c r="V1021" t="s">
        <v>3867</v>
      </c>
      <c r="W1021" t="s">
        <v>33</v>
      </c>
      <c r="X1021" t="s">
        <v>27</v>
      </c>
      <c r="Y1021">
        <v>20.99</v>
      </c>
    </row>
    <row r="1022" spans="1:25" x14ac:dyDescent="0.25">
      <c r="A1022" t="s">
        <v>1789</v>
      </c>
      <c r="B1022" s="19">
        <v>45968</v>
      </c>
      <c r="C1022" t="s">
        <v>434</v>
      </c>
      <c r="D1022" t="s">
        <v>435</v>
      </c>
      <c r="E1022" t="s">
        <v>16</v>
      </c>
      <c r="F1022">
        <v>26</v>
      </c>
      <c r="G1022" t="s">
        <v>280</v>
      </c>
      <c r="H1022" t="s">
        <v>270</v>
      </c>
      <c r="I1022" t="s">
        <v>176</v>
      </c>
      <c r="J1022" t="s">
        <v>177</v>
      </c>
      <c r="K1022" t="s">
        <v>25</v>
      </c>
      <c r="L1022">
        <v>1</v>
      </c>
      <c r="M1022">
        <v>22000</v>
      </c>
      <c r="N1022">
        <v>0.15</v>
      </c>
      <c r="O1022">
        <v>18700</v>
      </c>
      <c r="P1022">
        <v>16500</v>
      </c>
      <c r="Q1022">
        <v>2200</v>
      </c>
      <c r="R1022" t="s">
        <v>17</v>
      </c>
      <c r="S1022" t="s">
        <v>10</v>
      </c>
      <c r="T1022">
        <v>2025</v>
      </c>
      <c r="U1022">
        <v>11</v>
      </c>
      <c r="V1022" t="s">
        <v>3874</v>
      </c>
      <c r="W1022" t="s">
        <v>40</v>
      </c>
      <c r="X1022" t="s">
        <v>27</v>
      </c>
      <c r="Y1022">
        <v>11.76</v>
      </c>
    </row>
    <row r="1023" spans="1:25" x14ac:dyDescent="0.25">
      <c r="A1023" t="s">
        <v>1790</v>
      </c>
      <c r="B1023" s="19">
        <v>45922</v>
      </c>
      <c r="C1023" t="s">
        <v>278</v>
      </c>
      <c r="D1023" t="s">
        <v>279</v>
      </c>
      <c r="E1023" t="s">
        <v>3</v>
      </c>
      <c r="F1023">
        <v>51</v>
      </c>
      <c r="G1023" t="s">
        <v>280</v>
      </c>
      <c r="H1023" t="s">
        <v>270</v>
      </c>
      <c r="I1023" t="s">
        <v>81</v>
      </c>
      <c r="J1023" t="s">
        <v>82</v>
      </c>
      <c r="K1023" t="s">
        <v>58</v>
      </c>
      <c r="L1023">
        <v>1</v>
      </c>
      <c r="M1023">
        <v>3500</v>
      </c>
      <c r="N1023">
        <v>0</v>
      </c>
      <c r="O1023">
        <v>3500</v>
      </c>
      <c r="P1023">
        <v>2500</v>
      </c>
      <c r="Q1023">
        <v>1000</v>
      </c>
      <c r="R1023" t="s">
        <v>17</v>
      </c>
      <c r="S1023" t="s">
        <v>10</v>
      </c>
      <c r="T1023">
        <v>2025</v>
      </c>
      <c r="U1023">
        <v>9</v>
      </c>
      <c r="V1023" t="s">
        <v>3873</v>
      </c>
      <c r="W1023" t="s">
        <v>33</v>
      </c>
      <c r="X1023" t="s">
        <v>12</v>
      </c>
      <c r="Y1023">
        <v>28.57</v>
      </c>
    </row>
    <row r="1024" spans="1:25" x14ac:dyDescent="0.25">
      <c r="A1024" t="s">
        <v>1791</v>
      </c>
      <c r="B1024" s="19">
        <v>45616</v>
      </c>
      <c r="C1024" t="s">
        <v>964</v>
      </c>
      <c r="D1024" t="s">
        <v>965</v>
      </c>
      <c r="E1024" t="s">
        <v>16</v>
      </c>
      <c r="F1024">
        <v>51</v>
      </c>
      <c r="G1024" t="s">
        <v>339</v>
      </c>
      <c r="H1024" t="s">
        <v>285</v>
      </c>
      <c r="I1024" t="s">
        <v>344</v>
      </c>
      <c r="J1024" t="s">
        <v>345</v>
      </c>
      <c r="K1024" t="s">
        <v>39</v>
      </c>
      <c r="L1024">
        <v>1</v>
      </c>
      <c r="M1024">
        <v>2200</v>
      </c>
      <c r="N1024">
        <v>0.05</v>
      </c>
      <c r="O1024">
        <v>0</v>
      </c>
      <c r="P1024">
        <v>1400</v>
      </c>
      <c r="Q1024">
        <v>0</v>
      </c>
      <c r="R1024" t="s">
        <v>17</v>
      </c>
      <c r="S1024" t="s">
        <v>291</v>
      </c>
      <c r="T1024">
        <v>2024</v>
      </c>
      <c r="U1024">
        <v>11</v>
      </c>
      <c r="V1024" t="s">
        <v>3874</v>
      </c>
      <c r="W1024" t="s">
        <v>40</v>
      </c>
      <c r="X1024" t="s">
        <v>27</v>
      </c>
      <c r="Y1024">
        <v>0</v>
      </c>
    </row>
    <row r="1025" spans="1:25" x14ac:dyDescent="0.25">
      <c r="A1025" t="s">
        <v>1792</v>
      </c>
      <c r="B1025" s="19">
        <v>45603</v>
      </c>
      <c r="C1025" t="s">
        <v>1793</v>
      </c>
      <c r="D1025" t="s">
        <v>1794</v>
      </c>
      <c r="E1025" t="s">
        <v>3</v>
      </c>
      <c r="F1025">
        <v>42</v>
      </c>
      <c r="G1025" t="s">
        <v>280</v>
      </c>
      <c r="H1025" t="s">
        <v>270</v>
      </c>
      <c r="I1025" t="s">
        <v>44</v>
      </c>
      <c r="J1025" t="s">
        <v>45</v>
      </c>
      <c r="K1025" t="s">
        <v>46</v>
      </c>
      <c r="L1025">
        <v>1</v>
      </c>
      <c r="M1025">
        <v>2500</v>
      </c>
      <c r="N1025">
        <v>0.15</v>
      </c>
      <c r="O1025">
        <v>0</v>
      </c>
      <c r="P1025">
        <v>1500</v>
      </c>
      <c r="Q1025">
        <v>0</v>
      </c>
      <c r="R1025" t="s">
        <v>9</v>
      </c>
      <c r="S1025" t="s">
        <v>291</v>
      </c>
      <c r="T1025">
        <v>2024</v>
      </c>
      <c r="U1025">
        <v>11</v>
      </c>
      <c r="V1025" t="s">
        <v>3874</v>
      </c>
      <c r="W1025" t="s">
        <v>40</v>
      </c>
      <c r="X1025" t="s">
        <v>19</v>
      </c>
      <c r="Y1025">
        <v>0</v>
      </c>
    </row>
    <row r="1026" spans="1:25" x14ac:dyDescent="0.25">
      <c r="A1026" t="s">
        <v>1795</v>
      </c>
      <c r="B1026" s="19">
        <v>45383</v>
      </c>
      <c r="C1026" t="s">
        <v>619</v>
      </c>
      <c r="D1026" t="s">
        <v>609</v>
      </c>
      <c r="E1026" t="s">
        <v>3</v>
      </c>
      <c r="F1026">
        <v>32</v>
      </c>
      <c r="G1026" t="s">
        <v>407</v>
      </c>
      <c r="H1026" t="s">
        <v>285</v>
      </c>
      <c r="I1026" t="s">
        <v>81</v>
      </c>
      <c r="J1026" t="s">
        <v>82</v>
      </c>
      <c r="K1026" t="s">
        <v>58</v>
      </c>
      <c r="L1026">
        <v>2</v>
      </c>
      <c r="M1026">
        <v>3500</v>
      </c>
      <c r="N1026">
        <v>0.1</v>
      </c>
      <c r="O1026">
        <v>-6300</v>
      </c>
      <c r="P1026">
        <v>5000</v>
      </c>
      <c r="Q1026">
        <v>-1300</v>
      </c>
      <c r="R1026" t="s">
        <v>26</v>
      </c>
      <c r="S1026" t="s">
        <v>287</v>
      </c>
      <c r="T1026">
        <v>2024</v>
      </c>
      <c r="U1026">
        <v>4</v>
      </c>
      <c r="V1026" t="s">
        <v>3871</v>
      </c>
      <c r="W1026" t="s">
        <v>11</v>
      </c>
      <c r="X1026" t="s">
        <v>19</v>
      </c>
      <c r="Y1026">
        <v>20.63</v>
      </c>
    </row>
    <row r="1027" spans="1:25" x14ac:dyDescent="0.25">
      <c r="A1027" t="s">
        <v>1796</v>
      </c>
      <c r="B1027" s="19">
        <v>45705</v>
      </c>
      <c r="C1027" t="s">
        <v>953</v>
      </c>
      <c r="D1027" t="s">
        <v>501</v>
      </c>
      <c r="E1027" t="s">
        <v>16</v>
      </c>
      <c r="F1027">
        <v>23</v>
      </c>
      <c r="G1027" t="s">
        <v>312</v>
      </c>
      <c r="H1027" t="s">
        <v>276</v>
      </c>
      <c r="I1027" t="s">
        <v>176</v>
      </c>
      <c r="J1027" t="s">
        <v>177</v>
      </c>
      <c r="K1027" t="s">
        <v>25</v>
      </c>
      <c r="L1027">
        <v>1</v>
      </c>
      <c r="M1027">
        <v>22000</v>
      </c>
      <c r="N1027">
        <v>0.1</v>
      </c>
      <c r="O1027">
        <v>19800</v>
      </c>
      <c r="P1027">
        <v>16500</v>
      </c>
      <c r="Q1027">
        <v>3300</v>
      </c>
      <c r="R1027" t="s">
        <v>77</v>
      </c>
      <c r="S1027" t="s">
        <v>10</v>
      </c>
      <c r="T1027">
        <v>2025</v>
      </c>
      <c r="U1027">
        <v>2</v>
      </c>
      <c r="V1027" t="s">
        <v>3869</v>
      </c>
      <c r="W1027" t="s">
        <v>18</v>
      </c>
      <c r="X1027" t="s">
        <v>27</v>
      </c>
      <c r="Y1027">
        <v>16.670000000000002</v>
      </c>
    </row>
    <row r="1028" spans="1:25" x14ac:dyDescent="0.25">
      <c r="A1028" t="s">
        <v>1797</v>
      </c>
      <c r="B1028" s="19">
        <v>45854</v>
      </c>
      <c r="C1028" t="s">
        <v>262</v>
      </c>
      <c r="D1028" t="s">
        <v>101</v>
      </c>
      <c r="E1028" t="s">
        <v>3</v>
      </c>
      <c r="F1028">
        <v>56</v>
      </c>
      <c r="G1028" t="s">
        <v>263</v>
      </c>
      <c r="H1028" t="s">
        <v>5</v>
      </c>
      <c r="I1028" t="s">
        <v>102</v>
      </c>
      <c r="J1028" t="s">
        <v>103</v>
      </c>
      <c r="K1028" t="s">
        <v>25</v>
      </c>
      <c r="L1028">
        <v>1</v>
      </c>
      <c r="M1028">
        <v>28000</v>
      </c>
      <c r="N1028">
        <v>0.05</v>
      </c>
      <c r="O1028">
        <v>26600</v>
      </c>
      <c r="P1028">
        <v>21000</v>
      </c>
      <c r="Q1028">
        <v>5600</v>
      </c>
      <c r="R1028" t="s">
        <v>26</v>
      </c>
      <c r="S1028" t="s">
        <v>10</v>
      </c>
      <c r="T1028">
        <v>2025</v>
      </c>
      <c r="U1028">
        <v>7</v>
      </c>
      <c r="V1028" t="s">
        <v>3866</v>
      </c>
      <c r="W1028" t="s">
        <v>33</v>
      </c>
      <c r="X1028" t="s">
        <v>27</v>
      </c>
      <c r="Y1028">
        <v>21.05</v>
      </c>
    </row>
    <row r="1029" spans="1:25" x14ac:dyDescent="0.25">
      <c r="A1029" t="s">
        <v>1798</v>
      </c>
      <c r="B1029" s="19">
        <v>45659</v>
      </c>
      <c r="C1029" t="s">
        <v>1022</v>
      </c>
      <c r="D1029" t="s">
        <v>49</v>
      </c>
      <c r="E1029" t="s">
        <v>3</v>
      </c>
      <c r="F1029">
        <v>39</v>
      </c>
      <c r="G1029" t="s">
        <v>263</v>
      </c>
      <c r="H1029" t="s">
        <v>5</v>
      </c>
      <c r="I1029" t="s">
        <v>31</v>
      </c>
      <c r="J1029" t="s">
        <v>32</v>
      </c>
      <c r="K1029" t="s">
        <v>25</v>
      </c>
      <c r="L1029">
        <v>1</v>
      </c>
      <c r="M1029">
        <v>5000</v>
      </c>
      <c r="N1029">
        <v>0</v>
      </c>
      <c r="O1029">
        <v>5000</v>
      </c>
      <c r="P1029">
        <v>3500</v>
      </c>
      <c r="Q1029">
        <v>1500</v>
      </c>
      <c r="R1029" t="s">
        <v>77</v>
      </c>
      <c r="S1029" t="s">
        <v>10</v>
      </c>
      <c r="T1029">
        <v>2025</v>
      </c>
      <c r="U1029">
        <v>1</v>
      </c>
      <c r="V1029" t="s">
        <v>3875</v>
      </c>
      <c r="W1029" t="s">
        <v>18</v>
      </c>
      <c r="X1029" t="s">
        <v>19</v>
      </c>
      <c r="Y1029">
        <v>30</v>
      </c>
    </row>
    <row r="1030" spans="1:25" x14ac:dyDescent="0.25">
      <c r="A1030" t="s">
        <v>1799</v>
      </c>
      <c r="B1030" s="19">
        <v>45532</v>
      </c>
      <c r="C1030" t="s">
        <v>273</v>
      </c>
      <c r="D1030" t="s">
        <v>274</v>
      </c>
      <c r="E1030" t="s">
        <v>3</v>
      </c>
      <c r="F1030">
        <v>43</v>
      </c>
      <c r="G1030" t="s">
        <v>275</v>
      </c>
      <c r="H1030" t="s">
        <v>276</v>
      </c>
      <c r="I1030" t="s">
        <v>44</v>
      </c>
      <c r="J1030" t="s">
        <v>45</v>
      </c>
      <c r="K1030" t="s">
        <v>46</v>
      </c>
      <c r="L1030">
        <v>4</v>
      </c>
      <c r="M1030">
        <v>2500</v>
      </c>
      <c r="N1030">
        <v>0.05</v>
      </c>
      <c r="O1030">
        <v>9500</v>
      </c>
      <c r="P1030">
        <v>6000</v>
      </c>
      <c r="Q1030">
        <v>3500</v>
      </c>
      <c r="R1030" t="s">
        <v>9</v>
      </c>
      <c r="S1030" t="s">
        <v>10</v>
      </c>
      <c r="T1030">
        <v>2024</v>
      </c>
      <c r="U1030">
        <v>8</v>
      </c>
      <c r="V1030" t="s">
        <v>3867</v>
      </c>
      <c r="W1030" t="s">
        <v>33</v>
      </c>
      <c r="X1030" t="s">
        <v>27</v>
      </c>
      <c r="Y1030">
        <v>36.840000000000003</v>
      </c>
    </row>
    <row r="1031" spans="1:25" x14ac:dyDescent="0.25">
      <c r="A1031" t="s">
        <v>1800</v>
      </c>
      <c r="B1031" s="19">
        <v>45617</v>
      </c>
      <c r="C1031" t="s">
        <v>1650</v>
      </c>
      <c r="D1031" t="s">
        <v>1254</v>
      </c>
      <c r="E1031" t="s">
        <v>3</v>
      </c>
      <c r="F1031">
        <v>37</v>
      </c>
      <c r="G1031" t="s">
        <v>263</v>
      </c>
      <c r="H1031" t="s">
        <v>5</v>
      </c>
      <c r="I1031" t="s">
        <v>109</v>
      </c>
      <c r="J1031" t="s">
        <v>110</v>
      </c>
      <c r="K1031" t="s">
        <v>8</v>
      </c>
      <c r="L1031">
        <v>3</v>
      </c>
      <c r="M1031">
        <v>4000</v>
      </c>
      <c r="N1031">
        <v>0.2</v>
      </c>
      <c r="O1031">
        <v>9600</v>
      </c>
      <c r="P1031">
        <v>8700</v>
      </c>
      <c r="Q1031">
        <v>900</v>
      </c>
      <c r="R1031" t="s">
        <v>26</v>
      </c>
      <c r="S1031" t="s">
        <v>10</v>
      </c>
      <c r="T1031">
        <v>2024</v>
      </c>
      <c r="U1031">
        <v>11</v>
      </c>
      <c r="V1031" t="s">
        <v>3874</v>
      </c>
      <c r="W1031" t="s">
        <v>40</v>
      </c>
      <c r="X1031" t="s">
        <v>27</v>
      </c>
      <c r="Y1031">
        <v>9.3800000000000008</v>
      </c>
    </row>
    <row r="1032" spans="1:25" x14ac:dyDescent="0.25">
      <c r="A1032" t="s">
        <v>1801</v>
      </c>
      <c r="B1032" s="19">
        <v>45850</v>
      </c>
      <c r="C1032" t="s">
        <v>368</v>
      </c>
      <c r="D1032" t="s">
        <v>369</v>
      </c>
      <c r="E1032" t="s">
        <v>3</v>
      </c>
      <c r="F1032">
        <v>39</v>
      </c>
      <c r="G1032" t="s">
        <v>290</v>
      </c>
      <c r="H1032" t="s">
        <v>276</v>
      </c>
      <c r="I1032" t="s">
        <v>186</v>
      </c>
      <c r="J1032" t="s">
        <v>187</v>
      </c>
      <c r="K1032" t="s">
        <v>91</v>
      </c>
      <c r="L1032">
        <v>2</v>
      </c>
      <c r="M1032">
        <v>12000</v>
      </c>
      <c r="N1032">
        <v>0.1</v>
      </c>
      <c r="O1032">
        <v>21600</v>
      </c>
      <c r="P1032">
        <v>18000</v>
      </c>
      <c r="Q1032">
        <v>3600</v>
      </c>
      <c r="R1032" t="s">
        <v>9</v>
      </c>
      <c r="S1032" t="s">
        <v>10</v>
      </c>
      <c r="T1032">
        <v>2025</v>
      </c>
      <c r="U1032">
        <v>7</v>
      </c>
      <c r="V1032" t="s">
        <v>3866</v>
      </c>
      <c r="W1032" t="s">
        <v>33</v>
      </c>
      <c r="X1032" t="s">
        <v>12</v>
      </c>
      <c r="Y1032">
        <v>16.670000000000002</v>
      </c>
    </row>
    <row r="1033" spans="1:25" x14ac:dyDescent="0.25">
      <c r="A1033" t="s">
        <v>1802</v>
      </c>
      <c r="B1033" s="19">
        <v>45484</v>
      </c>
      <c r="C1033" t="s">
        <v>1803</v>
      </c>
      <c r="D1033" t="s">
        <v>1804</v>
      </c>
      <c r="E1033" t="s">
        <v>3</v>
      </c>
      <c r="F1033">
        <v>56</v>
      </c>
      <c r="G1033" t="s">
        <v>263</v>
      </c>
      <c r="H1033" t="s">
        <v>5</v>
      </c>
      <c r="I1033" t="s">
        <v>127</v>
      </c>
      <c r="J1033" t="s">
        <v>128</v>
      </c>
      <c r="K1033" t="s">
        <v>58</v>
      </c>
      <c r="L1033">
        <v>1</v>
      </c>
      <c r="M1033">
        <v>3000</v>
      </c>
      <c r="N1033">
        <v>0.1</v>
      </c>
      <c r="O1033">
        <v>0</v>
      </c>
      <c r="P1033">
        <v>2100</v>
      </c>
      <c r="Q1033">
        <v>0</v>
      </c>
      <c r="R1033" t="s">
        <v>26</v>
      </c>
      <c r="S1033" t="s">
        <v>291</v>
      </c>
      <c r="T1033">
        <v>2024</v>
      </c>
      <c r="U1033">
        <v>7</v>
      </c>
      <c r="V1033" t="s">
        <v>3866</v>
      </c>
      <c r="W1033" t="s">
        <v>33</v>
      </c>
      <c r="X1033" t="s">
        <v>19</v>
      </c>
      <c r="Y1033">
        <v>0</v>
      </c>
    </row>
    <row r="1034" spans="1:25" x14ac:dyDescent="0.25">
      <c r="A1034" t="s">
        <v>1805</v>
      </c>
      <c r="B1034" s="19">
        <v>45719</v>
      </c>
      <c r="C1034" t="s">
        <v>319</v>
      </c>
      <c r="D1034" t="s">
        <v>320</v>
      </c>
      <c r="E1034" t="s">
        <v>3</v>
      </c>
      <c r="F1034">
        <v>42</v>
      </c>
      <c r="G1034" t="s">
        <v>275</v>
      </c>
      <c r="H1034" t="s">
        <v>276</v>
      </c>
      <c r="I1034" t="s">
        <v>176</v>
      </c>
      <c r="J1034" t="s">
        <v>177</v>
      </c>
      <c r="K1034" t="s">
        <v>25</v>
      </c>
      <c r="L1034">
        <v>1</v>
      </c>
      <c r="M1034">
        <v>22000</v>
      </c>
      <c r="N1034">
        <v>0.05</v>
      </c>
      <c r="O1034">
        <v>20900</v>
      </c>
      <c r="P1034">
        <v>16500</v>
      </c>
      <c r="Q1034">
        <v>4400</v>
      </c>
      <c r="R1034" t="s">
        <v>26</v>
      </c>
      <c r="S1034" t="s">
        <v>10</v>
      </c>
      <c r="T1034">
        <v>2025</v>
      </c>
      <c r="U1034">
        <v>3</v>
      </c>
      <c r="V1034" t="s">
        <v>3864</v>
      </c>
      <c r="W1034" t="s">
        <v>18</v>
      </c>
      <c r="X1034" t="s">
        <v>12</v>
      </c>
      <c r="Y1034">
        <v>21.05</v>
      </c>
    </row>
    <row r="1035" spans="1:25" x14ac:dyDescent="0.25">
      <c r="A1035" t="s">
        <v>1806</v>
      </c>
      <c r="B1035" s="19">
        <v>45420</v>
      </c>
      <c r="C1035" t="s">
        <v>1031</v>
      </c>
      <c r="D1035" t="s">
        <v>151</v>
      </c>
      <c r="E1035" t="s">
        <v>16</v>
      </c>
      <c r="F1035">
        <v>36</v>
      </c>
      <c r="G1035" t="s">
        <v>275</v>
      </c>
      <c r="H1035" t="s">
        <v>276</v>
      </c>
      <c r="I1035" t="s">
        <v>176</v>
      </c>
      <c r="J1035" t="s">
        <v>177</v>
      </c>
      <c r="K1035" t="s">
        <v>25</v>
      </c>
      <c r="L1035">
        <v>1</v>
      </c>
      <c r="M1035">
        <v>22000</v>
      </c>
      <c r="N1035">
        <v>0.15</v>
      </c>
      <c r="O1035">
        <v>18700</v>
      </c>
      <c r="P1035">
        <v>16500</v>
      </c>
      <c r="Q1035">
        <v>2200</v>
      </c>
      <c r="R1035" t="s">
        <v>26</v>
      </c>
      <c r="S1035" t="s">
        <v>10</v>
      </c>
      <c r="T1035">
        <v>2024</v>
      </c>
      <c r="U1035">
        <v>5</v>
      </c>
      <c r="V1035" t="s">
        <v>3865</v>
      </c>
      <c r="W1035" t="s">
        <v>11</v>
      </c>
      <c r="X1035" t="s">
        <v>12</v>
      </c>
      <c r="Y1035">
        <v>11.76</v>
      </c>
    </row>
    <row r="1036" spans="1:25" x14ac:dyDescent="0.25">
      <c r="A1036" t="s">
        <v>1807</v>
      </c>
      <c r="B1036" s="19">
        <v>45439</v>
      </c>
      <c r="C1036" t="s">
        <v>564</v>
      </c>
      <c r="D1036" t="s">
        <v>557</v>
      </c>
      <c r="E1036" t="s">
        <v>16</v>
      </c>
      <c r="F1036">
        <v>38</v>
      </c>
      <c r="G1036" t="s">
        <v>312</v>
      </c>
      <c r="H1036" t="s">
        <v>276</v>
      </c>
      <c r="I1036" t="s">
        <v>143</v>
      </c>
      <c r="J1036" t="s">
        <v>144</v>
      </c>
      <c r="K1036" t="s">
        <v>76</v>
      </c>
      <c r="L1036">
        <v>3</v>
      </c>
      <c r="M1036">
        <v>700</v>
      </c>
      <c r="N1036">
        <v>0.1</v>
      </c>
      <c r="O1036">
        <v>-1890</v>
      </c>
      <c r="P1036">
        <v>1710</v>
      </c>
      <c r="Q1036">
        <v>-180</v>
      </c>
      <c r="R1036" t="s">
        <v>9</v>
      </c>
      <c r="S1036" t="s">
        <v>287</v>
      </c>
      <c r="T1036">
        <v>2024</v>
      </c>
      <c r="U1036">
        <v>5</v>
      </c>
      <c r="V1036" t="s">
        <v>3865</v>
      </c>
      <c r="W1036" t="s">
        <v>11</v>
      </c>
      <c r="X1036" t="s">
        <v>27</v>
      </c>
      <c r="Y1036">
        <v>9.52</v>
      </c>
    </row>
    <row r="1037" spans="1:25" x14ac:dyDescent="0.25">
      <c r="A1037" t="s">
        <v>1808</v>
      </c>
      <c r="B1037" s="19">
        <v>45431</v>
      </c>
      <c r="C1037" t="s">
        <v>342</v>
      </c>
      <c r="D1037" t="s">
        <v>343</v>
      </c>
      <c r="E1037" t="s">
        <v>16</v>
      </c>
      <c r="F1037">
        <v>57</v>
      </c>
      <c r="G1037" t="s">
        <v>290</v>
      </c>
      <c r="H1037" t="s">
        <v>276</v>
      </c>
      <c r="I1037" t="s">
        <v>65</v>
      </c>
      <c r="J1037" t="s">
        <v>66</v>
      </c>
      <c r="K1037" t="s">
        <v>25</v>
      </c>
      <c r="L1037">
        <v>1</v>
      </c>
      <c r="M1037">
        <v>2500</v>
      </c>
      <c r="N1037">
        <v>0.15</v>
      </c>
      <c r="O1037">
        <v>2125</v>
      </c>
      <c r="P1037">
        <v>1600</v>
      </c>
      <c r="Q1037">
        <v>525</v>
      </c>
      <c r="R1037" t="s">
        <v>26</v>
      </c>
      <c r="S1037" t="s">
        <v>10</v>
      </c>
      <c r="T1037">
        <v>2024</v>
      </c>
      <c r="U1037">
        <v>5</v>
      </c>
      <c r="V1037" t="s">
        <v>3865</v>
      </c>
      <c r="W1037" t="s">
        <v>11</v>
      </c>
      <c r="X1037" t="s">
        <v>19</v>
      </c>
      <c r="Y1037">
        <v>24.71</v>
      </c>
    </row>
    <row r="1038" spans="1:25" x14ac:dyDescent="0.25">
      <c r="A1038" t="s">
        <v>1809</v>
      </c>
      <c r="B1038" s="19">
        <v>45758</v>
      </c>
      <c r="C1038" t="s">
        <v>1810</v>
      </c>
      <c r="D1038" t="s">
        <v>1811</v>
      </c>
      <c r="E1038" t="s">
        <v>3</v>
      </c>
      <c r="F1038">
        <v>58</v>
      </c>
      <c r="G1038" t="s">
        <v>275</v>
      </c>
      <c r="H1038" t="s">
        <v>276</v>
      </c>
      <c r="I1038" t="s">
        <v>109</v>
      </c>
      <c r="J1038" t="s">
        <v>110</v>
      </c>
      <c r="K1038" t="s">
        <v>8</v>
      </c>
      <c r="L1038">
        <v>1</v>
      </c>
      <c r="M1038">
        <v>4000</v>
      </c>
      <c r="N1038">
        <v>0</v>
      </c>
      <c r="O1038">
        <v>4000</v>
      </c>
      <c r="P1038">
        <v>2900</v>
      </c>
      <c r="Q1038">
        <v>1100</v>
      </c>
      <c r="R1038" t="s">
        <v>17</v>
      </c>
      <c r="S1038" t="s">
        <v>10</v>
      </c>
      <c r="T1038">
        <v>2025</v>
      </c>
      <c r="U1038">
        <v>4</v>
      </c>
      <c r="V1038" t="s">
        <v>3871</v>
      </c>
      <c r="W1038" t="s">
        <v>11</v>
      </c>
      <c r="X1038" t="s">
        <v>19</v>
      </c>
      <c r="Y1038">
        <v>27.5</v>
      </c>
    </row>
    <row r="1039" spans="1:25" x14ac:dyDescent="0.25">
      <c r="A1039" t="s">
        <v>1812</v>
      </c>
      <c r="B1039" s="19">
        <v>45476</v>
      </c>
      <c r="C1039" t="s">
        <v>1186</v>
      </c>
      <c r="D1039" t="s">
        <v>941</v>
      </c>
      <c r="E1039" t="s">
        <v>3</v>
      </c>
      <c r="F1039">
        <v>43</v>
      </c>
      <c r="G1039" t="s">
        <v>407</v>
      </c>
      <c r="H1039" t="s">
        <v>285</v>
      </c>
      <c r="I1039" t="s">
        <v>74</v>
      </c>
      <c r="J1039" t="s">
        <v>75</v>
      </c>
      <c r="K1039" t="s">
        <v>76</v>
      </c>
      <c r="L1039">
        <v>2</v>
      </c>
      <c r="M1039">
        <v>550</v>
      </c>
      <c r="N1039">
        <v>0.1</v>
      </c>
      <c r="O1039">
        <v>990</v>
      </c>
      <c r="P1039">
        <v>900</v>
      </c>
      <c r="Q1039">
        <v>90</v>
      </c>
      <c r="R1039" t="s">
        <v>17</v>
      </c>
      <c r="S1039" t="s">
        <v>10</v>
      </c>
      <c r="T1039">
        <v>2024</v>
      </c>
      <c r="U1039">
        <v>7</v>
      </c>
      <c r="V1039" t="s">
        <v>3866</v>
      </c>
      <c r="W1039" t="s">
        <v>33</v>
      </c>
      <c r="X1039" t="s">
        <v>19</v>
      </c>
      <c r="Y1039">
        <v>9.09</v>
      </c>
    </row>
    <row r="1040" spans="1:25" x14ac:dyDescent="0.25">
      <c r="A1040" t="s">
        <v>1813</v>
      </c>
      <c r="B1040" s="19">
        <v>45752</v>
      </c>
      <c r="C1040" t="s">
        <v>763</v>
      </c>
      <c r="D1040" t="s">
        <v>207</v>
      </c>
      <c r="E1040" t="s">
        <v>3</v>
      </c>
      <c r="F1040">
        <v>50</v>
      </c>
      <c r="G1040" t="s">
        <v>339</v>
      </c>
      <c r="H1040" t="s">
        <v>285</v>
      </c>
      <c r="I1040" t="s">
        <v>95</v>
      </c>
      <c r="J1040" t="s">
        <v>96</v>
      </c>
      <c r="K1040" t="s">
        <v>46</v>
      </c>
      <c r="L1040">
        <v>1</v>
      </c>
      <c r="M1040">
        <v>600</v>
      </c>
      <c r="N1040">
        <v>0</v>
      </c>
      <c r="O1040">
        <v>600</v>
      </c>
      <c r="P1040">
        <v>380</v>
      </c>
      <c r="Q1040">
        <v>220</v>
      </c>
      <c r="R1040" t="s">
        <v>26</v>
      </c>
      <c r="S1040" t="s">
        <v>10</v>
      </c>
      <c r="T1040">
        <v>2025</v>
      </c>
      <c r="U1040">
        <v>4</v>
      </c>
      <c r="V1040" t="s">
        <v>3871</v>
      </c>
      <c r="W1040" t="s">
        <v>11</v>
      </c>
      <c r="X1040" t="s">
        <v>27</v>
      </c>
      <c r="Y1040">
        <v>36.67</v>
      </c>
    </row>
    <row r="1041" spans="1:25" x14ac:dyDescent="0.25">
      <c r="A1041" t="s">
        <v>1814</v>
      </c>
      <c r="B1041" s="19">
        <v>45911</v>
      </c>
      <c r="C1041" t="s">
        <v>722</v>
      </c>
      <c r="D1041" t="s">
        <v>426</v>
      </c>
      <c r="E1041" t="s">
        <v>16</v>
      </c>
      <c r="F1041">
        <v>44</v>
      </c>
      <c r="G1041" t="s">
        <v>275</v>
      </c>
      <c r="H1041" t="s">
        <v>276</v>
      </c>
      <c r="I1041" t="s">
        <v>23</v>
      </c>
      <c r="J1041" t="s">
        <v>24</v>
      </c>
      <c r="K1041" t="s">
        <v>25</v>
      </c>
      <c r="L1041">
        <v>1</v>
      </c>
      <c r="M1041">
        <v>55000</v>
      </c>
      <c r="N1041">
        <v>0.1</v>
      </c>
      <c r="O1041">
        <v>49500</v>
      </c>
      <c r="P1041">
        <v>40000</v>
      </c>
      <c r="Q1041">
        <v>9500</v>
      </c>
      <c r="R1041" t="s">
        <v>17</v>
      </c>
      <c r="S1041" t="s">
        <v>10</v>
      </c>
      <c r="T1041">
        <v>2025</v>
      </c>
      <c r="U1041">
        <v>9</v>
      </c>
      <c r="V1041" t="s">
        <v>3873</v>
      </c>
      <c r="W1041" t="s">
        <v>33</v>
      </c>
      <c r="X1041" t="s">
        <v>12</v>
      </c>
      <c r="Y1041">
        <v>19.190000000000001</v>
      </c>
    </row>
    <row r="1042" spans="1:25" x14ac:dyDescent="0.25">
      <c r="A1042" t="s">
        <v>1815</v>
      </c>
      <c r="B1042" s="19">
        <v>45534</v>
      </c>
      <c r="C1042" t="s">
        <v>173</v>
      </c>
      <c r="D1042" t="s">
        <v>174</v>
      </c>
      <c r="E1042" t="s">
        <v>3</v>
      </c>
      <c r="F1042">
        <v>33</v>
      </c>
      <c r="G1042" t="s">
        <v>4</v>
      </c>
      <c r="H1042" t="s">
        <v>5</v>
      </c>
      <c r="I1042" t="s">
        <v>109</v>
      </c>
      <c r="J1042" t="s">
        <v>110</v>
      </c>
      <c r="K1042" t="s">
        <v>8</v>
      </c>
      <c r="L1042">
        <v>1</v>
      </c>
      <c r="M1042">
        <v>4000</v>
      </c>
      <c r="N1042">
        <v>0</v>
      </c>
      <c r="O1042">
        <v>4000</v>
      </c>
      <c r="P1042">
        <v>2900</v>
      </c>
      <c r="Q1042">
        <v>1100</v>
      </c>
      <c r="R1042" t="s">
        <v>17</v>
      </c>
      <c r="S1042" t="s">
        <v>10</v>
      </c>
      <c r="T1042">
        <v>2024</v>
      </c>
      <c r="U1042">
        <v>8</v>
      </c>
      <c r="V1042" t="s">
        <v>3867</v>
      </c>
      <c r="W1042" t="s">
        <v>33</v>
      </c>
      <c r="X1042" t="s">
        <v>19</v>
      </c>
      <c r="Y1042">
        <v>27.5</v>
      </c>
    </row>
    <row r="1043" spans="1:25" x14ac:dyDescent="0.25">
      <c r="A1043" t="s">
        <v>1816</v>
      </c>
      <c r="B1043" s="19">
        <v>45851</v>
      </c>
      <c r="C1043" t="s">
        <v>543</v>
      </c>
      <c r="D1043" t="s">
        <v>326</v>
      </c>
      <c r="E1043" t="s">
        <v>3</v>
      </c>
      <c r="F1043">
        <v>46</v>
      </c>
      <c r="G1043" t="s">
        <v>317</v>
      </c>
      <c r="H1043" t="s">
        <v>5</v>
      </c>
      <c r="I1043" t="s">
        <v>81</v>
      </c>
      <c r="J1043" t="s">
        <v>82</v>
      </c>
      <c r="K1043" t="s">
        <v>58</v>
      </c>
      <c r="L1043">
        <v>1</v>
      </c>
      <c r="M1043">
        <v>3500</v>
      </c>
      <c r="N1043">
        <v>0.1</v>
      </c>
      <c r="O1043">
        <v>-3150</v>
      </c>
      <c r="P1043">
        <v>2500</v>
      </c>
      <c r="Q1043">
        <v>-650</v>
      </c>
      <c r="R1043" t="s">
        <v>26</v>
      </c>
      <c r="S1043" t="s">
        <v>287</v>
      </c>
      <c r="T1043">
        <v>2025</v>
      </c>
      <c r="U1043">
        <v>7</v>
      </c>
      <c r="V1043" t="s">
        <v>3866</v>
      </c>
      <c r="W1043" t="s">
        <v>33</v>
      </c>
      <c r="X1043" t="s">
        <v>12</v>
      </c>
      <c r="Y1043">
        <v>20.63</v>
      </c>
    </row>
    <row r="1044" spans="1:25" x14ac:dyDescent="0.25">
      <c r="A1044" t="s">
        <v>1817</v>
      </c>
      <c r="B1044" s="19">
        <v>45873</v>
      </c>
      <c r="C1044" t="s">
        <v>593</v>
      </c>
      <c r="D1044" t="s">
        <v>594</v>
      </c>
      <c r="E1044" t="s">
        <v>3</v>
      </c>
      <c r="F1044">
        <v>43</v>
      </c>
      <c r="G1044" t="s">
        <v>263</v>
      </c>
      <c r="H1044" t="s">
        <v>5</v>
      </c>
      <c r="I1044" t="s">
        <v>143</v>
      </c>
      <c r="J1044" t="s">
        <v>144</v>
      </c>
      <c r="K1044" t="s">
        <v>76</v>
      </c>
      <c r="L1044">
        <v>2</v>
      </c>
      <c r="M1044">
        <v>700</v>
      </c>
      <c r="N1044">
        <v>0.1</v>
      </c>
      <c r="O1044">
        <v>1260</v>
      </c>
      <c r="P1044">
        <v>1140</v>
      </c>
      <c r="Q1044">
        <v>120</v>
      </c>
      <c r="R1044" t="s">
        <v>9</v>
      </c>
      <c r="S1044" t="s">
        <v>10</v>
      </c>
      <c r="T1044">
        <v>2025</v>
      </c>
      <c r="U1044">
        <v>8</v>
      </c>
      <c r="V1044" t="s">
        <v>3867</v>
      </c>
      <c r="W1044" t="s">
        <v>33</v>
      </c>
      <c r="X1044" t="s">
        <v>27</v>
      </c>
      <c r="Y1044">
        <v>9.52</v>
      </c>
    </row>
    <row r="1045" spans="1:25" x14ac:dyDescent="0.25">
      <c r="A1045" t="s">
        <v>1818</v>
      </c>
      <c r="B1045" s="19">
        <v>45785</v>
      </c>
      <c r="C1045" t="s">
        <v>715</v>
      </c>
      <c r="D1045" t="s">
        <v>448</v>
      </c>
      <c r="E1045" t="s">
        <v>16</v>
      </c>
      <c r="F1045">
        <v>38</v>
      </c>
      <c r="G1045" t="s">
        <v>317</v>
      </c>
      <c r="H1045" t="s">
        <v>5</v>
      </c>
      <c r="I1045" t="s">
        <v>109</v>
      </c>
      <c r="J1045" t="s">
        <v>110</v>
      </c>
      <c r="K1045" t="s">
        <v>8</v>
      </c>
      <c r="L1045">
        <v>1</v>
      </c>
      <c r="M1045">
        <v>4000</v>
      </c>
      <c r="N1045">
        <v>0.1</v>
      </c>
      <c r="O1045">
        <v>3600</v>
      </c>
      <c r="P1045">
        <v>2900</v>
      </c>
      <c r="Q1045">
        <v>700</v>
      </c>
      <c r="R1045" t="s">
        <v>26</v>
      </c>
      <c r="S1045" t="s">
        <v>10</v>
      </c>
      <c r="T1045">
        <v>2025</v>
      </c>
      <c r="U1045">
        <v>5</v>
      </c>
      <c r="V1045" t="s">
        <v>3865</v>
      </c>
      <c r="W1045" t="s">
        <v>11</v>
      </c>
      <c r="X1045" t="s">
        <v>27</v>
      </c>
      <c r="Y1045">
        <v>19.440000000000001</v>
      </c>
    </row>
    <row r="1046" spans="1:25" x14ac:dyDescent="0.25">
      <c r="A1046" t="s">
        <v>1819</v>
      </c>
      <c r="B1046" s="19">
        <v>45831</v>
      </c>
      <c r="C1046" t="s">
        <v>450</v>
      </c>
      <c r="D1046" t="s">
        <v>451</v>
      </c>
      <c r="E1046" t="s">
        <v>16</v>
      </c>
      <c r="F1046">
        <v>53</v>
      </c>
      <c r="G1046" t="s">
        <v>284</v>
      </c>
      <c r="H1046" t="s">
        <v>285</v>
      </c>
      <c r="I1046" t="s">
        <v>37</v>
      </c>
      <c r="J1046" t="s">
        <v>38</v>
      </c>
      <c r="K1046" t="s">
        <v>39</v>
      </c>
      <c r="L1046">
        <v>1</v>
      </c>
      <c r="M1046">
        <v>900</v>
      </c>
      <c r="N1046">
        <v>0.05</v>
      </c>
      <c r="O1046">
        <v>855</v>
      </c>
      <c r="P1046">
        <v>550</v>
      </c>
      <c r="Q1046">
        <v>305</v>
      </c>
      <c r="R1046" t="s">
        <v>17</v>
      </c>
      <c r="S1046" t="s">
        <v>10</v>
      </c>
      <c r="T1046">
        <v>2025</v>
      </c>
      <c r="U1046">
        <v>6</v>
      </c>
      <c r="V1046" t="s">
        <v>3868</v>
      </c>
      <c r="W1046" t="s">
        <v>11</v>
      </c>
      <c r="X1046" t="s">
        <v>19</v>
      </c>
      <c r="Y1046">
        <v>35.67</v>
      </c>
    </row>
    <row r="1047" spans="1:25" x14ac:dyDescent="0.25">
      <c r="A1047" t="s">
        <v>1820</v>
      </c>
      <c r="B1047" s="19">
        <v>45916</v>
      </c>
      <c r="C1047" t="s">
        <v>262</v>
      </c>
      <c r="D1047" t="s">
        <v>101</v>
      </c>
      <c r="E1047" t="s">
        <v>3</v>
      </c>
      <c r="F1047">
        <v>56</v>
      </c>
      <c r="G1047" t="s">
        <v>263</v>
      </c>
      <c r="H1047" t="s">
        <v>5</v>
      </c>
      <c r="I1047" t="s">
        <v>65</v>
      </c>
      <c r="J1047" t="s">
        <v>66</v>
      </c>
      <c r="K1047" t="s">
        <v>25</v>
      </c>
      <c r="L1047">
        <v>3</v>
      </c>
      <c r="M1047">
        <v>2500</v>
      </c>
      <c r="N1047">
        <v>0.2</v>
      </c>
      <c r="O1047">
        <v>6000</v>
      </c>
      <c r="P1047">
        <v>4800</v>
      </c>
      <c r="Q1047">
        <v>1200</v>
      </c>
      <c r="R1047" t="s">
        <v>26</v>
      </c>
      <c r="S1047" t="s">
        <v>10</v>
      </c>
      <c r="T1047">
        <v>2025</v>
      </c>
      <c r="U1047">
        <v>9</v>
      </c>
      <c r="V1047" t="s">
        <v>3873</v>
      </c>
      <c r="W1047" t="s">
        <v>33</v>
      </c>
      <c r="X1047" t="s">
        <v>27</v>
      </c>
      <c r="Y1047">
        <v>20</v>
      </c>
    </row>
    <row r="1048" spans="1:25" x14ac:dyDescent="0.25">
      <c r="A1048" t="s">
        <v>1821</v>
      </c>
      <c r="B1048" s="19">
        <v>45971</v>
      </c>
      <c r="C1048" t="s">
        <v>1337</v>
      </c>
      <c r="D1048" t="s">
        <v>1338</v>
      </c>
      <c r="E1048" t="s">
        <v>16</v>
      </c>
      <c r="F1048">
        <v>20</v>
      </c>
      <c r="G1048" t="s">
        <v>280</v>
      </c>
      <c r="H1048" t="s">
        <v>270</v>
      </c>
      <c r="I1048" t="s">
        <v>6</v>
      </c>
      <c r="J1048" t="s">
        <v>7</v>
      </c>
      <c r="K1048" t="s">
        <v>8</v>
      </c>
      <c r="L1048">
        <v>2</v>
      </c>
      <c r="M1048">
        <v>7000</v>
      </c>
      <c r="N1048">
        <v>0.05</v>
      </c>
      <c r="O1048">
        <v>13300</v>
      </c>
      <c r="P1048">
        <v>10400</v>
      </c>
      <c r="Q1048">
        <v>2900</v>
      </c>
      <c r="R1048" t="s">
        <v>26</v>
      </c>
      <c r="S1048" t="s">
        <v>10</v>
      </c>
      <c r="T1048">
        <v>2025</v>
      </c>
      <c r="U1048">
        <v>11</v>
      </c>
      <c r="V1048" t="s">
        <v>3874</v>
      </c>
      <c r="W1048" t="s">
        <v>40</v>
      </c>
      <c r="X1048" t="s">
        <v>12</v>
      </c>
      <c r="Y1048">
        <v>21.8</v>
      </c>
    </row>
    <row r="1049" spans="1:25" x14ac:dyDescent="0.25">
      <c r="A1049" t="s">
        <v>1822</v>
      </c>
      <c r="B1049" s="19">
        <v>45885</v>
      </c>
      <c r="C1049" t="s">
        <v>799</v>
      </c>
      <c r="D1049" t="s">
        <v>43</v>
      </c>
      <c r="E1049" t="s">
        <v>3</v>
      </c>
      <c r="F1049">
        <v>28</v>
      </c>
      <c r="G1049" t="s">
        <v>317</v>
      </c>
      <c r="H1049" t="s">
        <v>5</v>
      </c>
      <c r="I1049" t="s">
        <v>344</v>
      </c>
      <c r="J1049" t="s">
        <v>345</v>
      </c>
      <c r="K1049" t="s">
        <v>39</v>
      </c>
      <c r="L1049">
        <v>1</v>
      </c>
      <c r="M1049">
        <v>2200</v>
      </c>
      <c r="N1049">
        <v>0.05</v>
      </c>
      <c r="O1049">
        <v>0</v>
      </c>
      <c r="P1049">
        <v>1400</v>
      </c>
      <c r="Q1049">
        <v>0</v>
      </c>
      <c r="R1049" t="s">
        <v>17</v>
      </c>
      <c r="S1049" t="s">
        <v>291</v>
      </c>
      <c r="T1049">
        <v>2025</v>
      </c>
      <c r="U1049">
        <v>8</v>
      </c>
      <c r="V1049" t="s">
        <v>3867</v>
      </c>
      <c r="W1049" t="s">
        <v>33</v>
      </c>
      <c r="X1049" t="s">
        <v>27</v>
      </c>
      <c r="Y1049">
        <v>0</v>
      </c>
    </row>
    <row r="1050" spans="1:25" x14ac:dyDescent="0.25">
      <c r="A1050" t="s">
        <v>1823</v>
      </c>
      <c r="B1050" s="19">
        <v>45839</v>
      </c>
      <c r="C1050" t="s">
        <v>337</v>
      </c>
      <c r="D1050" t="s">
        <v>338</v>
      </c>
      <c r="E1050" t="s">
        <v>16</v>
      </c>
      <c r="F1050">
        <v>35</v>
      </c>
      <c r="G1050" t="s">
        <v>339</v>
      </c>
      <c r="H1050" t="s">
        <v>285</v>
      </c>
      <c r="I1050" t="s">
        <v>23</v>
      </c>
      <c r="J1050" t="s">
        <v>24</v>
      </c>
      <c r="K1050" t="s">
        <v>25</v>
      </c>
      <c r="L1050">
        <v>2</v>
      </c>
      <c r="M1050">
        <v>55000</v>
      </c>
      <c r="N1050">
        <v>0.1</v>
      </c>
      <c r="O1050">
        <v>99000</v>
      </c>
      <c r="P1050">
        <v>80000</v>
      </c>
      <c r="Q1050">
        <v>19000</v>
      </c>
      <c r="R1050" t="s">
        <v>17</v>
      </c>
      <c r="S1050" t="s">
        <v>10</v>
      </c>
      <c r="T1050">
        <v>2025</v>
      </c>
      <c r="U1050">
        <v>7</v>
      </c>
      <c r="V1050" t="s">
        <v>3866</v>
      </c>
      <c r="W1050" t="s">
        <v>33</v>
      </c>
      <c r="X1050" t="s">
        <v>27</v>
      </c>
      <c r="Y1050">
        <v>19.190000000000001</v>
      </c>
    </row>
    <row r="1051" spans="1:25" x14ac:dyDescent="0.25">
      <c r="A1051" t="s">
        <v>1824</v>
      </c>
      <c r="B1051" s="19">
        <v>45772</v>
      </c>
      <c r="C1051" t="s">
        <v>1394</v>
      </c>
      <c r="D1051" t="s">
        <v>64</v>
      </c>
      <c r="E1051" t="s">
        <v>3</v>
      </c>
      <c r="F1051">
        <v>38</v>
      </c>
      <c r="G1051" t="s">
        <v>317</v>
      </c>
      <c r="H1051" t="s">
        <v>5</v>
      </c>
      <c r="I1051" t="s">
        <v>81</v>
      </c>
      <c r="J1051" t="s">
        <v>82</v>
      </c>
      <c r="K1051" t="s">
        <v>58</v>
      </c>
      <c r="L1051">
        <v>1</v>
      </c>
      <c r="M1051">
        <v>3500</v>
      </c>
      <c r="N1051">
        <v>0.05</v>
      </c>
      <c r="O1051">
        <v>3325</v>
      </c>
      <c r="P1051">
        <v>2500</v>
      </c>
      <c r="Q1051">
        <v>825</v>
      </c>
      <c r="R1051" t="s">
        <v>9</v>
      </c>
      <c r="S1051" t="s">
        <v>10</v>
      </c>
      <c r="T1051">
        <v>2025</v>
      </c>
      <c r="U1051">
        <v>4</v>
      </c>
      <c r="V1051" t="s">
        <v>3871</v>
      </c>
      <c r="W1051" t="s">
        <v>11</v>
      </c>
      <c r="X1051" t="s">
        <v>27</v>
      </c>
      <c r="Y1051">
        <v>24.81</v>
      </c>
    </row>
    <row r="1052" spans="1:25" x14ac:dyDescent="0.25">
      <c r="A1052" t="s">
        <v>1825</v>
      </c>
      <c r="B1052" s="19">
        <v>45593</v>
      </c>
      <c r="C1052" t="s">
        <v>543</v>
      </c>
      <c r="D1052" t="s">
        <v>326</v>
      </c>
      <c r="E1052" t="s">
        <v>3</v>
      </c>
      <c r="F1052">
        <v>46</v>
      </c>
      <c r="G1052" t="s">
        <v>317</v>
      </c>
      <c r="H1052" t="s">
        <v>5</v>
      </c>
      <c r="I1052" t="s">
        <v>344</v>
      </c>
      <c r="J1052" t="s">
        <v>345</v>
      </c>
      <c r="K1052" t="s">
        <v>39</v>
      </c>
      <c r="L1052">
        <v>2</v>
      </c>
      <c r="M1052">
        <v>2200</v>
      </c>
      <c r="N1052">
        <v>0.1</v>
      </c>
      <c r="O1052">
        <v>3960</v>
      </c>
      <c r="P1052">
        <v>2800</v>
      </c>
      <c r="Q1052">
        <v>1160</v>
      </c>
      <c r="R1052" t="s">
        <v>26</v>
      </c>
      <c r="S1052" t="s">
        <v>10</v>
      </c>
      <c r="T1052">
        <v>2024</v>
      </c>
      <c r="U1052">
        <v>10</v>
      </c>
      <c r="V1052" t="s">
        <v>3870</v>
      </c>
      <c r="W1052" t="s">
        <v>40</v>
      </c>
      <c r="X1052" t="s">
        <v>12</v>
      </c>
      <c r="Y1052">
        <v>29.29</v>
      </c>
    </row>
    <row r="1053" spans="1:25" x14ac:dyDescent="0.25">
      <c r="A1053" t="s">
        <v>1826</v>
      </c>
      <c r="B1053" s="19">
        <v>45903</v>
      </c>
      <c r="C1053" t="s">
        <v>671</v>
      </c>
      <c r="D1053" t="s">
        <v>672</v>
      </c>
      <c r="E1053" t="s">
        <v>16</v>
      </c>
      <c r="F1053">
        <v>57</v>
      </c>
      <c r="G1053" t="s">
        <v>290</v>
      </c>
      <c r="H1053" t="s">
        <v>276</v>
      </c>
      <c r="I1053" t="s">
        <v>344</v>
      </c>
      <c r="J1053" t="s">
        <v>345</v>
      </c>
      <c r="K1053" t="s">
        <v>39</v>
      </c>
      <c r="L1053">
        <v>2</v>
      </c>
      <c r="M1053">
        <v>2200</v>
      </c>
      <c r="N1053">
        <v>0.05</v>
      </c>
      <c r="O1053">
        <v>4180</v>
      </c>
      <c r="P1053">
        <v>2800</v>
      </c>
      <c r="Q1053">
        <v>1380</v>
      </c>
      <c r="R1053" t="s">
        <v>9</v>
      </c>
      <c r="S1053" t="s">
        <v>10</v>
      </c>
      <c r="T1053">
        <v>2025</v>
      </c>
      <c r="U1053">
        <v>9</v>
      </c>
      <c r="V1053" t="s">
        <v>3873</v>
      </c>
      <c r="W1053" t="s">
        <v>33</v>
      </c>
      <c r="X1053" t="s">
        <v>27</v>
      </c>
      <c r="Y1053">
        <v>33.01</v>
      </c>
    </row>
    <row r="1054" spans="1:25" x14ac:dyDescent="0.25">
      <c r="A1054" t="s">
        <v>1827</v>
      </c>
      <c r="B1054" s="19">
        <v>45354</v>
      </c>
      <c r="C1054" t="s">
        <v>923</v>
      </c>
      <c r="D1054" t="s">
        <v>924</v>
      </c>
      <c r="E1054" t="s">
        <v>16</v>
      </c>
      <c r="F1054">
        <v>45</v>
      </c>
      <c r="G1054" t="s">
        <v>284</v>
      </c>
      <c r="H1054" t="s">
        <v>285</v>
      </c>
      <c r="I1054" t="s">
        <v>51</v>
      </c>
      <c r="J1054" t="s">
        <v>52</v>
      </c>
      <c r="K1054" t="s">
        <v>8</v>
      </c>
      <c r="L1054">
        <v>1</v>
      </c>
      <c r="M1054">
        <v>4500</v>
      </c>
      <c r="N1054">
        <v>0.05</v>
      </c>
      <c r="O1054">
        <v>4275</v>
      </c>
      <c r="P1054">
        <v>3200</v>
      </c>
      <c r="Q1054">
        <v>1075</v>
      </c>
      <c r="R1054" t="s">
        <v>17</v>
      </c>
      <c r="S1054" t="s">
        <v>10</v>
      </c>
      <c r="T1054">
        <v>2024</v>
      </c>
      <c r="U1054">
        <v>3</v>
      </c>
      <c r="V1054" t="s">
        <v>3864</v>
      </c>
      <c r="W1054" t="s">
        <v>18</v>
      </c>
      <c r="X1054" t="s">
        <v>12</v>
      </c>
      <c r="Y1054">
        <v>25.15</v>
      </c>
    </row>
    <row r="1055" spans="1:25" x14ac:dyDescent="0.25">
      <c r="A1055" t="s">
        <v>1828</v>
      </c>
      <c r="B1055" s="19">
        <v>45344</v>
      </c>
      <c r="C1055" t="s">
        <v>21</v>
      </c>
      <c r="D1055" t="s">
        <v>22</v>
      </c>
      <c r="E1055" t="s">
        <v>3</v>
      </c>
      <c r="F1055">
        <v>39</v>
      </c>
      <c r="G1055" t="s">
        <v>4</v>
      </c>
      <c r="H1055" t="s">
        <v>5</v>
      </c>
      <c r="I1055" t="s">
        <v>6</v>
      </c>
      <c r="J1055" t="s">
        <v>7</v>
      </c>
      <c r="K1055" t="s">
        <v>8</v>
      </c>
      <c r="L1055">
        <v>1</v>
      </c>
      <c r="M1055">
        <v>7000</v>
      </c>
      <c r="N1055">
        <v>0</v>
      </c>
      <c r="O1055">
        <v>7000</v>
      </c>
      <c r="P1055">
        <v>5200</v>
      </c>
      <c r="Q1055">
        <v>1800</v>
      </c>
      <c r="R1055" t="s">
        <v>98</v>
      </c>
      <c r="S1055" t="s">
        <v>10</v>
      </c>
      <c r="T1055">
        <v>2024</v>
      </c>
      <c r="U1055">
        <v>2</v>
      </c>
      <c r="V1055" t="s">
        <v>3869</v>
      </c>
      <c r="W1055" t="s">
        <v>18</v>
      </c>
      <c r="X1055" t="s">
        <v>27</v>
      </c>
      <c r="Y1055">
        <v>25.71</v>
      </c>
    </row>
    <row r="1056" spans="1:25" x14ac:dyDescent="0.25">
      <c r="A1056" t="s">
        <v>1829</v>
      </c>
      <c r="B1056" s="19">
        <v>45931</v>
      </c>
      <c r="C1056" t="s">
        <v>1830</v>
      </c>
      <c r="D1056" t="s">
        <v>362</v>
      </c>
      <c r="E1056" t="s">
        <v>16</v>
      </c>
      <c r="F1056">
        <v>35</v>
      </c>
      <c r="G1056" t="s">
        <v>295</v>
      </c>
      <c r="H1056" t="s">
        <v>270</v>
      </c>
      <c r="I1056" t="s">
        <v>23</v>
      </c>
      <c r="J1056" t="s">
        <v>24</v>
      </c>
      <c r="K1056" t="s">
        <v>25</v>
      </c>
      <c r="L1056">
        <v>4</v>
      </c>
      <c r="M1056">
        <v>55000</v>
      </c>
      <c r="N1056">
        <v>0.1</v>
      </c>
      <c r="O1056">
        <v>198000</v>
      </c>
      <c r="P1056">
        <v>160000</v>
      </c>
      <c r="Q1056">
        <v>38000</v>
      </c>
      <c r="R1056" t="s">
        <v>26</v>
      </c>
      <c r="S1056" t="s">
        <v>10</v>
      </c>
      <c r="T1056">
        <v>2025</v>
      </c>
      <c r="U1056">
        <v>10</v>
      </c>
      <c r="V1056" t="s">
        <v>3870</v>
      </c>
      <c r="W1056" t="s">
        <v>40</v>
      </c>
      <c r="X1056" t="s">
        <v>27</v>
      </c>
      <c r="Y1056">
        <v>19.190000000000001</v>
      </c>
    </row>
    <row r="1057" spans="1:25" x14ac:dyDescent="0.25">
      <c r="A1057" t="s">
        <v>1831</v>
      </c>
      <c r="B1057" s="19">
        <v>45809</v>
      </c>
      <c r="C1057" t="s">
        <v>742</v>
      </c>
      <c r="D1057" t="s">
        <v>523</v>
      </c>
      <c r="E1057" t="s">
        <v>16</v>
      </c>
      <c r="F1057">
        <v>47</v>
      </c>
      <c r="G1057" t="s">
        <v>407</v>
      </c>
      <c r="H1057" t="s">
        <v>285</v>
      </c>
      <c r="I1057" t="s">
        <v>65</v>
      </c>
      <c r="J1057" t="s">
        <v>66</v>
      </c>
      <c r="K1057" t="s">
        <v>25</v>
      </c>
      <c r="L1057">
        <v>1</v>
      </c>
      <c r="M1057">
        <v>2500</v>
      </c>
      <c r="N1057">
        <v>0.1</v>
      </c>
      <c r="O1057">
        <v>2250</v>
      </c>
      <c r="P1057">
        <v>1600</v>
      </c>
      <c r="Q1057">
        <v>650</v>
      </c>
      <c r="R1057" t="s">
        <v>77</v>
      </c>
      <c r="S1057" t="s">
        <v>10</v>
      </c>
      <c r="T1057">
        <v>2025</v>
      </c>
      <c r="U1057">
        <v>6</v>
      </c>
      <c r="V1057" t="s">
        <v>3868</v>
      </c>
      <c r="W1057" t="s">
        <v>11</v>
      </c>
      <c r="X1057" t="s">
        <v>12</v>
      </c>
      <c r="Y1057">
        <v>28.89</v>
      </c>
    </row>
    <row r="1058" spans="1:25" x14ac:dyDescent="0.25">
      <c r="A1058" t="s">
        <v>1832</v>
      </c>
      <c r="B1058" s="19">
        <v>45427</v>
      </c>
      <c r="C1058" t="s">
        <v>348</v>
      </c>
      <c r="D1058" t="s">
        <v>349</v>
      </c>
      <c r="E1058" t="s">
        <v>16</v>
      </c>
      <c r="F1058">
        <v>59</v>
      </c>
      <c r="G1058" t="s">
        <v>263</v>
      </c>
      <c r="H1058" t="s">
        <v>5</v>
      </c>
      <c r="I1058" t="s">
        <v>56</v>
      </c>
      <c r="J1058" t="s">
        <v>57</v>
      </c>
      <c r="K1058" t="s">
        <v>58</v>
      </c>
      <c r="L1058">
        <v>2</v>
      </c>
      <c r="M1058">
        <v>1200</v>
      </c>
      <c r="N1058">
        <v>0.2</v>
      </c>
      <c r="O1058">
        <v>1920</v>
      </c>
      <c r="P1058">
        <v>1600</v>
      </c>
      <c r="Q1058">
        <v>320</v>
      </c>
      <c r="R1058" t="s">
        <v>26</v>
      </c>
      <c r="S1058" t="s">
        <v>10</v>
      </c>
      <c r="T1058">
        <v>2024</v>
      </c>
      <c r="U1058">
        <v>5</v>
      </c>
      <c r="V1058" t="s">
        <v>3865</v>
      </c>
      <c r="W1058" t="s">
        <v>11</v>
      </c>
      <c r="X1058" t="s">
        <v>12</v>
      </c>
      <c r="Y1058">
        <v>16.670000000000002</v>
      </c>
    </row>
    <row r="1059" spans="1:25" x14ac:dyDescent="0.25">
      <c r="A1059" t="s">
        <v>1833</v>
      </c>
      <c r="B1059" s="19">
        <v>45306</v>
      </c>
      <c r="C1059" t="s">
        <v>467</v>
      </c>
      <c r="D1059" t="s">
        <v>468</v>
      </c>
      <c r="E1059" t="s">
        <v>3</v>
      </c>
      <c r="F1059">
        <v>23</v>
      </c>
      <c r="G1059" t="s">
        <v>290</v>
      </c>
      <c r="H1059" t="s">
        <v>276</v>
      </c>
      <c r="I1059" t="s">
        <v>31</v>
      </c>
      <c r="J1059" t="s">
        <v>32</v>
      </c>
      <c r="K1059" t="s">
        <v>25</v>
      </c>
      <c r="L1059">
        <v>1</v>
      </c>
      <c r="M1059">
        <v>5000</v>
      </c>
      <c r="N1059">
        <v>0.1</v>
      </c>
      <c r="O1059">
        <v>0</v>
      </c>
      <c r="P1059">
        <v>3500</v>
      </c>
      <c r="Q1059">
        <v>0</v>
      </c>
      <c r="R1059" t="s">
        <v>17</v>
      </c>
      <c r="S1059" t="s">
        <v>291</v>
      </c>
      <c r="T1059">
        <v>2024</v>
      </c>
      <c r="U1059">
        <v>1</v>
      </c>
      <c r="V1059" t="s">
        <v>3875</v>
      </c>
      <c r="W1059" t="s">
        <v>18</v>
      </c>
      <c r="X1059" t="s">
        <v>12</v>
      </c>
      <c r="Y1059">
        <v>0</v>
      </c>
    </row>
    <row r="1060" spans="1:25" x14ac:dyDescent="0.25">
      <c r="A1060" t="s">
        <v>1834</v>
      </c>
      <c r="B1060" s="19">
        <v>45446</v>
      </c>
      <c r="C1060" t="s">
        <v>705</v>
      </c>
      <c r="D1060" t="s">
        <v>642</v>
      </c>
      <c r="E1060" t="s">
        <v>16</v>
      </c>
      <c r="F1060">
        <v>27</v>
      </c>
      <c r="G1060" t="s">
        <v>280</v>
      </c>
      <c r="H1060" t="s">
        <v>270</v>
      </c>
      <c r="I1060" t="s">
        <v>6</v>
      </c>
      <c r="J1060" t="s">
        <v>7</v>
      </c>
      <c r="K1060" t="s">
        <v>8</v>
      </c>
      <c r="L1060">
        <v>3</v>
      </c>
      <c r="M1060">
        <v>7000</v>
      </c>
      <c r="N1060">
        <v>0.05</v>
      </c>
      <c r="O1060">
        <v>19950</v>
      </c>
      <c r="P1060">
        <v>15600</v>
      </c>
      <c r="Q1060">
        <v>4350</v>
      </c>
      <c r="R1060" t="s">
        <v>17</v>
      </c>
      <c r="S1060" t="s">
        <v>10</v>
      </c>
      <c r="T1060">
        <v>2024</v>
      </c>
      <c r="U1060">
        <v>6</v>
      </c>
      <c r="V1060" t="s">
        <v>3868</v>
      </c>
      <c r="W1060" t="s">
        <v>11</v>
      </c>
      <c r="X1060" t="s">
        <v>27</v>
      </c>
      <c r="Y1060">
        <v>21.8</v>
      </c>
    </row>
    <row r="1061" spans="1:25" x14ac:dyDescent="0.25">
      <c r="A1061" t="s">
        <v>1835</v>
      </c>
      <c r="B1061" s="19">
        <v>45559</v>
      </c>
      <c r="C1061" t="s">
        <v>599</v>
      </c>
      <c r="D1061" t="s">
        <v>551</v>
      </c>
      <c r="E1061" t="s">
        <v>3</v>
      </c>
      <c r="F1061">
        <v>26</v>
      </c>
      <c r="G1061" t="s">
        <v>317</v>
      </c>
      <c r="H1061" t="s">
        <v>5</v>
      </c>
      <c r="I1061" t="s">
        <v>109</v>
      </c>
      <c r="J1061" t="s">
        <v>110</v>
      </c>
      <c r="K1061" t="s">
        <v>8</v>
      </c>
      <c r="L1061">
        <v>2</v>
      </c>
      <c r="M1061">
        <v>4000</v>
      </c>
      <c r="N1061">
        <v>0.05</v>
      </c>
      <c r="O1061">
        <v>7600</v>
      </c>
      <c r="P1061">
        <v>5800</v>
      </c>
      <c r="Q1061">
        <v>1800</v>
      </c>
      <c r="R1061" t="s">
        <v>26</v>
      </c>
      <c r="S1061" t="s">
        <v>10</v>
      </c>
      <c r="T1061">
        <v>2024</v>
      </c>
      <c r="U1061">
        <v>9</v>
      </c>
      <c r="V1061" t="s">
        <v>3873</v>
      </c>
      <c r="W1061" t="s">
        <v>33</v>
      </c>
      <c r="X1061" t="s">
        <v>27</v>
      </c>
      <c r="Y1061">
        <v>23.68</v>
      </c>
    </row>
    <row r="1062" spans="1:25" x14ac:dyDescent="0.25">
      <c r="A1062" t="s">
        <v>1836</v>
      </c>
      <c r="B1062" s="19">
        <v>45832</v>
      </c>
      <c r="C1062" t="s">
        <v>1837</v>
      </c>
      <c r="D1062" t="s">
        <v>1838</v>
      </c>
      <c r="E1062" t="s">
        <v>3</v>
      </c>
      <c r="F1062">
        <v>53</v>
      </c>
      <c r="G1062" t="s">
        <v>284</v>
      </c>
      <c r="H1062" t="s">
        <v>285</v>
      </c>
      <c r="I1062" t="s">
        <v>102</v>
      </c>
      <c r="J1062" t="s">
        <v>103</v>
      </c>
      <c r="K1062" t="s">
        <v>25</v>
      </c>
      <c r="L1062">
        <v>1</v>
      </c>
      <c r="M1062">
        <v>28000</v>
      </c>
      <c r="N1062">
        <v>0.2</v>
      </c>
      <c r="O1062">
        <v>22400</v>
      </c>
      <c r="P1062">
        <v>21000</v>
      </c>
      <c r="Q1062">
        <v>1400</v>
      </c>
      <c r="R1062" t="s">
        <v>26</v>
      </c>
      <c r="S1062" t="s">
        <v>10</v>
      </c>
      <c r="T1062">
        <v>2025</v>
      </c>
      <c r="U1062">
        <v>6</v>
      </c>
      <c r="V1062" t="s">
        <v>3868</v>
      </c>
      <c r="W1062" t="s">
        <v>11</v>
      </c>
      <c r="X1062" t="s">
        <v>12</v>
      </c>
      <c r="Y1062">
        <v>6.25</v>
      </c>
    </row>
    <row r="1063" spans="1:25" x14ac:dyDescent="0.25">
      <c r="A1063" t="s">
        <v>1839</v>
      </c>
      <c r="B1063" s="19">
        <v>45440</v>
      </c>
      <c r="C1063" t="s">
        <v>21</v>
      </c>
      <c r="D1063" t="s">
        <v>22</v>
      </c>
      <c r="E1063" t="s">
        <v>3</v>
      </c>
      <c r="F1063">
        <v>39</v>
      </c>
      <c r="G1063" t="s">
        <v>4</v>
      </c>
      <c r="H1063" t="s">
        <v>5</v>
      </c>
      <c r="I1063" t="s">
        <v>56</v>
      </c>
      <c r="J1063" t="s">
        <v>57</v>
      </c>
      <c r="K1063" t="s">
        <v>58</v>
      </c>
      <c r="L1063">
        <v>2</v>
      </c>
      <c r="M1063">
        <v>1200</v>
      </c>
      <c r="N1063">
        <v>0.2</v>
      </c>
      <c r="O1063">
        <v>1920</v>
      </c>
      <c r="P1063">
        <v>1600</v>
      </c>
      <c r="Q1063">
        <v>320</v>
      </c>
      <c r="R1063" t="s">
        <v>77</v>
      </c>
      <c r="S1063" t="s">
        <v>10</v>
      </c>
      <c r="T1063">
        <v>2024</v>
      </c>
      <c r="U1063">
        <v>5</v>
      </c>
      <c r="V1063" t="s">
        <v>3865</v>
      </c>
      <c r="W1063" t="s">
        <v>11</v>
      </c>
      <c r="X1063" t="s">
        <v>27</v>
      </c>
      <c r="Y1063">
        <v>16.670000000000002</v>
      </c>
    </row>
    <row r="1064" spans="1:25" x14ac:dyDescent="0.25">
      <c r="A1064" t="s">
        <v>1840</v>
      </c>
      <c r="B1064" s="19">
        <v>45799</v>
      </c>
      <c r="C1064" t="s">
        <v>391</v>
      </c>
      <c r="D1064" t="s">
        <v>392</v>
      </c>
      <c r="E1064" t="s">
        <v>3</v>
      </c>
      <c r="F1064">
        <v>50</v>
      </c>
      <c r="G1064" t="s">
        <v>263</v>
      </c>
      <c r="H1064" t="s">
        <v>5</v>
      </c>
      <c r="I1064" t="s">
        <v>44</v>
      </c>
      <c r="J1064" t="s">
        <v>45</v>
      </c>
      <c r="K1064" t="s">
        <v>46</v>
      </c>
      <c r="L1064">
        <v>1</v>
      </c>
      <c r="M1064">
        <v>2500</v>
      </c>
      <c r="N1064">
        <v>0.1</v>
      </c>
      <c r="O1064">
        <v>2250</v>
      </c>
      <c r="P1064">
        <v>1500</v>
      </c>
      <c r="Q1064">
        <v>750</v>
      </c>
      <c r="R1064" t="s">
        <v>9</v>
      </c>
      <c r="S1064" t="s">
        <v>10</v>
      </c>
      <c r="T1064">
        <v>2025</v>
      </c>
      <c r="U1064">
        <v>5</v>
      </c>
      <c r="V1064" t="s">
        <v>3865</v>
      </c>
      <c r="W1064" t="s">
        <v>11</v>
      </c>
      <c r="X1064" t="s">
        <v>27</v>
      </c>
      <c r="Y1064">
        <v>33.33</v>
      </c>
    </row>
    <row r="1065" spans="1:25" x14ac:dyDescent="0.25">
      <c r="A1065" t="s">
        <v>1841</v>
      </c>
      <c r="B1065" s="19">
        <v>45742</v>
      </c>
      <c r="C1065" t="s">
        <v>368</v>
      </c>
      <c r="D1065" t="s">
        <v>369</v>
      </c>
      <c r="E1065" t="s">
        <v>3</v>
      </c>
      <c r="F1065">
        <v>39</v>
      </c>
      <c r="G1065" t="s">
        <v>290</v>
      </c>
      <c r="H1065" t="s">
        <v>276</v>
      </c>
      <c r="I1065" t="s">
        <v>51</v>
      </c>
      <c r="J1065" t="s">
        <v>52</v>
      </c>
      <c r="K1065" t="s">
        <v>8</v>
      </c>
      <c r="L1065">
        <v>1</v>
      </c>
      <c r="M1065">
        <v>4500</v>
      </c>
      <c r="N1065">
        <v>0.05</v>
      </c>
      <c r="O1065">
        <v>4275</v>
      </c>
      <c r="P1065">
        <v>3200</v>
      </c>
      <c r="Q1065">
        <v>1075</v>
      </c>
      <c r="R1065" t="s">
        <v>26</v>
      </c>
      <c r="S1065" t="s">
        <v>10</v>
      </c>
      <c r="T1065">
        <v>2025</v>
      </c>
      <c r="U1065">
        <v>3</v>
      </c>
      <c r="V1065" t="s">
        <v>3864</v>
      </c>
      <c r="W1065" t="s">
        <v>18</v>
      </c>
      <c r="X1065" t="s">
        <v>12</v>
      </c>
      <c r="Y1065">
        <v>25.15</v>
      </c>
    </row>
    <row r="1066" spans="1:25" x14ac:dyDescent="0.25">
      <c r="A1066" t="s">
        <v>1842</v>
      </c>
      <c r="B1066" s="19">
        <v>45645</v>
      </c>
      <c r="C1066" t="s">
        <v>303</v>
      </c>
      <c r="D1066" t="s">
        <v>304</v>
      </c>
      <c r="E1066" t="s">
        <v>16</v>
      </c>
      <c r="F1066">
        <v>36</v>
      </c>
      <c r="G1066" t="s">
        <v>275</v>
      </c>
      <c r="H1066" t="s">
        <v>276</v>
      </c>
      <c r="I1066" t="s">
        <v>102</v>
      </c>
      <c r="J1066" t="s">
        <v>103</v>
      </c>
      <c r="K1066" t="s">
        <v>25</v>
      </c>
      <c r="L1066">
        <v>1</v>
      </c>
      <c r="M1066">
        <v>28000</v>
      </c>
      <c r="N1066">
        <v>0.05</v>
      </c>
      <c r="O1066">
        <v>26600</v>
      </c>
      <c r="P1066">
        <v>21000</v>
      </c>
      <c r="Q1066">
        <v>5600</v>
      </c>
      <c r="R1066" t="s">
        <v>17</v>
      </c>
      <c r="S1066" t="s">
        <v>10</v>
      </c>
      <c r="T1066">
        <v>2024</v>
      </c>
      <c r="U1066">
        <v>12</v>
      </c>
      <c r="V1066" t="s">
        <v>3872</v>
      </c>
      <c r="W1066" t="s">
        <v>40</v>
      </c>
      <c r="X1066" t="s">
        <v>27</v>
      </c>
      <c r="Y1066">
        <v>21.05</v>
      </c>
    </row>
    <row r="1067" spans="1:25" x14ac:dyDescent="0.25">
      <c r="A1067" t="s">
        <v>1843</v>
      </c>
      <c r="B1067" s="19">
        <v>45410</v>
      </c>
      <c r="C1067" t="s">
        <v>650</v>
      </c>
      <c r="D1067" t="s">
        <v>651</v>
      </c>
      <c r="E1067" t="s">
        <v>3</v>
      </c>
      <c r="F1067">
        <v>48</v>
      </c>
      <c r="G1067" t="s">
        <v>317</v>
      </c>
      <c r="H1067" t="s">
        <v>5</v>
      </c>
      <c r="I1067" t="s">
        <v>102</v>
      </c>
      <c r="J1067" t="s">
        <v>103</v>
      </c>
      <c r="K1067" t="s">
        <v>25</v>
      </c>
      <c r="L1067">
        <v>1</v>
      </c>
      <c r="M1067">
        <v>28000</v>
      </c>
      <c r="N1067">
        <v>0</v>
      </c>
      <c r="O1067">
        <v>28000</v>
      </c>
      <c r="P1067">
        <v>21000</v>
      </c>
      <c r="Q1067">
        <v>7000</v>
      </c>
      <c r="R1067" t="s">
        <v>26</v>
      </c>
      <c r="S1067" t="s">
        <v>10</v>
      </c>
      <c r="T1067">
        <v>2024</v>
      </c>
      <c r="U1067">
        <v>4</v>
      </c>
      <c r="V1067" t="s">
        <v>3871</v>
      </c>
      <c r="W1067" t="s">
        <v>11</v>
      </c>
      <c r="X1067" t="s">
        <v>27</v>
      </c>
      <c r="Y1067">
        <v>25</v>
      </c>
    </row>
    <row r="1068" spans="1:25" x14ac:dyDescent="0.25">
      <c r="A1068" t="s">
        <v>1844</v>
      </c>
      <c r="B1068" s="19">
        <v>45600</v>
      </c>
      <c r="C1068" t="s">
        <v>311</v>
      </c>
      <c r="D1068" t="s">
        <v>101</v>
      </c>
      <c r="E1068" t="s">
        <v>16</v>
      </c>
      <c r="F1068">
        <v>42</v>
      </c>
      <c r="G1068" t="s">
        <v>312</v>
      </c>
      <c r="H1068" t="s">
        <v>276</v>
      </c>
      <c r="I1068" t="s">
        <v>143</v>
      </c>
      <c r="J1068" t="s">
        <v>144</v>
      </c>
      <c r="K1068" t="s">
        <v>76</v>
      </c>
      <c r="L1068">
        <v>3</v>
      </c>
      <c r="M1068">
        <v>700</v>
      </c>
      <c r="N1068">
        <v>0.15</v>
      </c>
      <c r="O1068">
        <v>1785</v>
      </c>
      <c r="P1068">
        <v>1710</v>
      </c>
      <c r="Q1068">
        <v>75</v>
      </c>
      <c r="R1068" t="s">
        <v>9</v>
      </c>
      <c r="S1068" t="s">
        <v>10</v>
      </c>
      <c r="T1068">
        <v>2024</v>
      </c>
      <c r="U1068">
        <v>11</v>
      </c>
      <c r="V1068" t="s">
        <v>3874</v>
      </c>
      <c r="W1068" t="s">
        <v>40</v>
      </c>
      <c r="X1068" t="s">
        <v>27</v>
      </c>
      <c r="Y1068">
        <v>4.2</v>
      </c>
    </row>
    <row r="1069" spans="1:25" x14ac:dyDescent="0.25">
      <c r="A1069" t="s">
        <v>1845</v>
      </c>
      <c r="B1069" s="19">
        <v>45837</v>
      </c>
      <c r="C1069" t="s">
        <v>1080</v>
      </c>
      <c r="D1069" t="s">
        <v>369</v>
      </c>
      <c r="E1069" t="s">
        <v>16</v>
      </c>
      <c r="F1069">
        <v>32</v>
      </c>
      <c r="G1069" t="s">
        <v>290</v>
      </c>
      <c r="H1069" t="s">
        <v>276</v>
      </c>
      <c r="I1069" t="s">
        <v>89</v>
      </c>
      <c r="J1069" t="s">
        <v>90</v>
      </c>
      <c r="K1069" t="s">
        <v>91</v>
      </c>
      <c r="L1069">
        <v>1</v>
      </c>
      <c r="M1069">
        <v>35000</v>
      </c>
      <c r="N1069">
        <v>0.2</v>
      </c>
      <c r="O1069">
        <v>28000</v>
      </c>
      <c r="P1069">
        <v>27000</v>
      </c>
      <c r="Q1069">
        <v>1000</v>
      </c>
      <c r="R1069" t="s">
        <v>26</v>
      </c>
      <c r="S1069" t="s">
        <v>10</v>
      </c>
      <c r="T1069">
        <v>2025</v>
      </c>
      <c r="U1069">
        <v>6</v>
      </c>
      <c r="V1069" t="s">
        <v>3868</v>
      </c>
      <c r="W1069" t="s">
        <v>11</v>
      </c>
      <c r="X1069" t="s">
        <v>27</v>
      </c>
      <c r="Y1069">
        <v>3.57</v>
      </c>
    </row>
    <row r="1070" spans="1:25" x14ac:dyDescent="0.25">
      <c r="A1070" t="s">
        <v>1846</v>
      </c>
      <c r="B1070" s="19">
        <v>45777</v>
      </c>
      <c r="C1070" t="s">
        <v>297</v>
      </c>
      <c r="D1070" t="s">
        <v>298</v>
      </c>
      <c r="E1070" t="s">
        <v>3</v>
      </c>
      <c r="F1070">
        <v>59</v>
      </c>
      <c r="G1070" t="s">
        <v>275</v>
      </c>
      <c r="H1070" t="s">
        <v>276</v>
      </c>
      <c r="I1070" t="s">
        <v>37</v>
      </c>
      <c r="J1070" t="s">
        <v>38</v>
      </c>
      <c r="K1070" t="s">
        <v>39</v>
      </c>
      <c r="L1070">
        <v>1</v>
      </c>
      <c r="M1070">
        <v>900</v>
      </c>
      <c r="N1070">
        <v>0.1</v>
      </c>
      <c r="O1070">
        <v>810</v>
      </c>
      <c r="P1070">
        <v>550</v>
      </c>
      <c r="Q1070">
        <v>260</v>
      </c>
      <c r="R1070" t="s">
        <v>26</v>
      </c>
      <c r="S1070" t="s">
        <v>10</v>
      </c>
      <c r="T1070">
        <v>2025</v>
      </c>
      <c r="U1070">
        <v>4</v>
      </c>
      <c r="V1070" t="s">
        <v>3871</v>
      </c>
      <c r="W1070" t="s">
        <v>11</v>
      </c>
      <c r="X1070" t="s">
        <v>12</v>
      </c>
      <c r="Y1070">
        <v>32.1</v>
      </c>
    </row>
    <row r="1071" spans="1:25" x14ac:dyDescent="0.25">
      <c r="A1071" t="s">
        <v>1847</v>
      </c>
      <c r="B1071" s="19">
        <v>45304</v>
      </c>
      <c r="C1071" t="s">
        <v>1485</v>
      </c>
      <c r="D1071" t="s">
        <v>728</v>
      </c>
      <c r="E1071" t="s">
        <v>3</v>
      </c>
      <c r="F1071">
        <v>55</v>
      </c>
      <c r="G1071" t="s">
        <v>317</v>
      </c>
      <c r="H1071" t="s">
        <v>5</v>
      </c>
      <c r="I1071" t="s">
        <v>344</v>
      </c>
      <c r="J1071" t="s">
        <v>345</v>
      </c>
      <c r="K1071" t="s">
        <v>39</v>
      </c>
      <c r="L1071">
        <v>1</v>
      </c>
      <c r="M1071">
        <v>2200</v>
      </c>
      <c r="N1071">
        <v>0.05</v>
      </c>
      <c r="O1071">
        <v>2090</v>
      </c>
      <c r="P1071">
        <v>1400</v>
      </c>
      <c r="Q1071">
        <v>690</v>
      </c>
      <c r="R1071" t="s">
        <v>77</v>
      </c>
      <c r="S1071" t="s">
        <v>10</v>
      </c>
      <c r="T1071">
        <v>2024</v>
      </c>
      <c r="U1071">
        <v>1</v>
      </c>
      <c r="V1071" t="s">
        <v>3875</v>
      </c>
      <c r="W1071" t="s">
        <v>18</v>
      </c>
      <c r="X1071" t="s">
        <v>27</v>
      </c>
      <c r="Y1071">
        <v>33.01</v>
      </c>
    </row>
    <row r="1072" spans="1:25" x14ac:dyDescent="0.25">
      <c r="A1072" t="s">
        <v>1848</v>
      </c>
      <c r="B1072" s="19">
        <v>45986</v>
      </c>
      <c r="C1072" t="s">
        <v>437</v>
      </c>
      <c r="D1072" t="s">
        <v>438</v>
      </c>
      <c r="E1072" t="s">
        <v>16</v>
      </c>
      <c r="F1072">
        <v>37</v>
      </c>
      <c r="G1072" t="s">
        <v>312</v>
      </c>
      <c r="H1072" t="s">
        <v>276</v>
      </c>
      <c r="I1072" t="s">
        <v>68</v>
      </c>
      <c r="J1072" t="s">
        <v>69</v>
      </c>
      <c r="K1072" t="s">
        <v>39</v>
      </c>
      <c r="L1072">
        <v>1</v>
      </c>
      <c r="M1072">
        <v>3500</v>
      </c>
      <c r="N1072">
        <v>0.05</v>
      </c>
      <c r="O1072">
        <v>3325</v>
      </c>
      <c r="P1072">
        <v>2300</v>
      </c>
      <c r="Q1072">
        <v>1025</v>
      </c>
      <c r="R1072" t="s">
        <v>98</v>
      </c>
      <c r="S1072" t="s">
        <v>10</v>
      </c>
      <c r="T1072">
        <v>2025</v>
      </c>
      <c r="U1072">
        <v>11</v>
      </c>
      <c r="V1072" t="s">
        <v>3874</v>
      </c>
      <c r="W1072" t="s">
        <v>40</v>
      </c>
      <c r="X1072" t="s">
        <v>12</v>
      </c>
      <c r="Y1072">
        <v>30.83</v>
      </c>
    </row>
    <row r="1073" spans="1:25" x14ac:dyDescent="0.25">
      <c r="A1073" t="s">
        <v>1849</v>
      </c>
      <c r="B1073" s="19">
        <v>45334</v>
      </c>
      <c r="C1073" t="s">
        <v>1229</v>
      </c>
      <c r="D1073" t="s">
        <v>591</v>
      </c>
      <c r="E1073" t="s">
        <v>3</v>
      </c>
      <c r="F1073">
        <v>51</v>
      </c>
      <c r="G1073" t="s">
        <v>312</v>
      </c>
      <c r="H1073" t="s">
        <v>276</v>
      </c>
      <c r="I1073" t="s">
        <v>31</v>
      </c>
      <c r="J1073" t="s">
        <v>32</v>
      </c>
      <c r="K1073" t="s">
        <v>25</v>
      </c>
      <c r="L1073">
        <v>1</v>
      </c>
      <c r="M1073">
        <v>5000</v>
      </c>
      <c r="N1073">
        <v>0.2</v>
      </c>
      <c r="O1073">
        <v>4000</v>
      </c>
      <c r="P1073">
        <v>3500</v>
      </c>
      <c r="Q1073">
        <v>500</v>
      </c>
      <c r="R1073" t="s">
        <v>77</v>
      </c>
      <c r="S1073" t="s">
        <v>10</v>
      </c>
      <c r="T1073">
        <v>2024</v>
      </c>
      <c r="U1073">
        <v>2</v>
      </c>
      <c r="V1073" t="s">
        <v>3869</v>
      </c>
      <c r="W1073" t="s">
        <v>18</v>
      </c>
      <c r="X1073" t="s">
        <v>19</v>
      </c>
      <c r="Y1073">
        <v>12.5</v>
      </c>
    </row>
    <row r="1074" spans="1:25" x14ac:dyDescent="0.25">
      <c r="A1074" t="s">
        <v>1850</v>
      </c>
      <c r="B1074" s="19">
        <v>45734</v>
      </c>
      <c r="C1074" t="s">
        <v>1293</v>
      </c>
      <c r="D1074" t="s">
        <v>1294</v>
      </c>
      <c r="E1074" t="s">
        <v>16</v>
      </c>
      <c r="F1074">
        <v>29</v>
      </c>
      <c r="G1074" t="s">
        <v>280</v>
      </c>
      <c r="H1074" t="s">
        <v>270</v>
      </c>
      <c r="I1074" t="s">
        <v>56</v>
      </c>
      <c r="J1074" t="s">
        <v>57</v>
      </c>
      <c r="K1074" t="s">
        <v>58</v>
      </c>
      <c r="L1074">
        <v>2</v>
      </c>
      <c r="M1074">
        <v>1200</v>
      </c>
      <c r="N1074">
        <v>0.15</v>
      </c>
      <c r="O1074">
        <v>2040</v>
      </c>
      <c r="P1074">
        <v>1600</v>
      </c>
      <c r="Q1074">
        <v>440</v>
      </c>
      <c r="R1074" t="s">
        <v>77</v>
      </c>
      <c r="S1074" t="s">
        <v>10</v>
      </c>
      <c r="T1074">
        <v>2025</v>
      </c>
      <c r="U1074">
        <v>3</v>
      </c>
      <c r="V1074" t="s">
        <v>3864</v>
      </c>
      <c r="W1074" t="s">
        <v>18</v>
      </c>
      <c r="X1074" t="s">
        <v>27</v>
      </c>
      <c r="Y1074">
        <v>21.57</v>
      </c>
    </row>
    <row r="1075" spans="1:25" x14ac:dyDescent="0.25">
      <c r="A1075" t="s">
        <v>1851</v>
      </c>
      <c r="B1075" s="19">
        <v>45635</v>
      </c>
      <c r="C1075" t="s">
        <v>912</v>
      </c>
      <c r="D1075" t="s">
        <v>913</v>
      </c>
      <c r="E1075" t="s">
        <v>3</v>
      </c>
      <c r="F1075">
        <v>37</v>
      </c>
      <c r="G1075" t="s">
        <v>339</v>
      </c>
      <c r="H1075" t="s">
        <v>285</v>
      </c>
      <c r="I1075" t="s">
        <v>37</v>
      </c>
      <c r="J1075" t="s">
        <v>38</v>
      </c>
      <c r="K1075" t="s">
        <v>39</v>
      </c>
      <c r="L1075">
        <v>1</v>
      </c>
      <c r="M1075">
        <v>900</v>
      </c>
      <c r="N1075">
        <v>0.1</v>
      </c>
      <c r="O1075">
        <v>810</v>
      </c>
      <c r="P1075">
        <v>550</v>
      </c>
      <c r="Q1075">
        <v>260</v>
      </c>
      <c r="R1075" t="s">
        <v>26</v>
      </c>
      <c r="S1075" t="s">
        <v>10</v>
      </c>
      <c r="T1075">
        <v>2024</v>
      </c>
      <c r="U1075">
        <v>12</v>
      </c>
      <c r="V1075" t="s">
        <v>3872</v>
      </c>
      <c r="W1075" t="s">
        <v>40</v>
      </c>
      <c r="X1075" t="s">
        <v>27</v>
      </c>
      <c r="Y1075">
        <v>32.1</v>
      </c>
    </row>
    <row r="1076" spans="1:25" x14ac:dyDescent="0.25">
      <c r="A1076" t="s">
        <v>1852</v>
      </c>
      <c r="B1076" s="19">
        <v>45962</v>
      </c>
      <c r="C1076" t="s">
        <v>530</v>
      </c>
      <c r="D1076" t="s">
        <v>531</v>
      </c>
      <c r="E1076" t="s">
        <v>3</v>
      </c>
      <c r="F1076">
        <v>31</v>
      </c>
      <c r="G1076" t="s">
        <v>275</v>
      </c>
      <c r="H1076" t="s">
        <v>276</v>
      </c>
      <c r="I1076" t="s">
        <v>81</v>
      </c>
      <c r="J1076" t="s">
        <v>82</v>
      </c>
      <c r="K1076" t="s">
        <v>58</v>
      </c>
      <c r="L1076">
        <v>2</v>
      </c>
      <c r="M1076">
        <v>3500</v>
      </c>
      <c r="N1076">
        <v>0.05</v>
      </c>
      <c r="O1076">
        <v>6650</v>
      </c>
      <c r="P1076">
        <v>5000</v>
      </c>
      <c r="Q1076">
        <v>1650</v>
      </c>
      <c r="R1076" t="s">
        <v>26</v>
      </c>
      <c r="S1076" t="s">
        <v>10</v>
      </c>
      <c r="T1076">
        <v>2025</v>
      </c>
      <c r="U1076">
        <v>11</v>
      </c>
      <c r="V1076" t="s">
        <v>3874</v>
      </c>
      <c r="W1076" t="s">
        <v>40</v>
      </c>
      <c r="X1076" t="s">
        <v>12</v>
      </c>
      <c r="Y1076">
        <v>24.81</v>
      </c>
    </row>
    <row r="1077" spans="1:25" x14ac:dyDescent="0.25">
      <c r="A1077" t="s">
        <v>1853</v>
      </c>
      <c r="B1077" s="19">
        <v>45539</v>
      </c>
      <c r="C1077" t="s">
        <v>21</v>
      </c>
      <c r="D1077" t="s">
        <v>22</v>
      </c>
      <c r="E1077" t="s">
        <v>3</v>
      </c>
      <c r="F1077">
        <v>39</v>
      </c>
      <c r="G1077" t="s">
        <v>4</v>
      </c>
      <c r="H1077" t="s">
        <v>5</v>
      </c>
      <c r="I1077" t="s">
        <v>6</v>
      </c>
      <c r="J1077" t="s">
        <v>7</v>
      </c>
      <c r="K1077" t="s">
        <v>8</v>
      </c>
      <c r="L1077">
        <v>1</v>
      </c>
      <c r="M1077">
        <v>7000</v>
      </c>
      <c r="N1077">
        <v>0.15</v>
      </c>
      <c r="O1077">
        <v>5950</v>
      </c>
      <c r="P1077">
        <v>5200</v>
      </c>
      <c r="Q1077">
        <v>750</v>
      </c>
      <c r="R1077" t="s">
        <v>17</v>
      </c>
      <c r="S1077" t="s">
        <v>10</v>
      </c>
      <c r="T1077">
        <v>2024</v>
      </c>
      <c r="U1077">
        <v>9</v>
      </c>
      <c r="V1077" t="s">
        <v>3873</v>
      </c>
      <c r="W1077" t="s">
        <v>33</v>
      </c>
      <c r="X1077" t="s">
        <v>27</v>
      </c>
      <c r="Y1077">
        <v>12.61</v>
      </c>
    </row>
    <row r="1078" spans="1:25" x14ac:dyDescent="0.25">
      <c r="A1078" t="s">
        <v>1854</v>
      </c>
      <c r="B1078" s="19">
        <v>45637</v>
      </c>
      <c r="C1078" t="s">
        <v>1045</v>
      </c>
      <c r="D1078" t="s">
        <v>803</v>
      </c>
      <c r="E1078" t="s">
        <v>16</v>
      </c>
      <c r="F1078">
        <v>54</v>
      </c>
      <c r="G1078" t="s">
        <v>275</v>
      </c>
      <c r="H1078" t="s">
        <v>276</v>
      </c>
      <c r="I1078" t="s">
        <v>6</v>
      </c>
      <c r="J1078" t="s">
        <v>7</v>
      </c>
      <c r="K1078" t="s">
        <v>8</v>
      </c>
      <c r="L1078">
        <v>1</v>
      </c>
      <c r="M1078">
        <v>7000</v>
      </c>
      <c r="N1078">
        <v>0.1</v>
      </c>
      <c r="O1078">
        <v>6300</v>
      </c>
      <c r="P1078">
        <v>5200</v>
      </c>
      <c r="Q1078">
        <v>1100</v>
      </c>
      <c r="R1078" t="s">
        <v>9</v>
      </c>
      <c r="S1078" t="s">
        <v>10</v>
      </c>
      <c r="T1078">
        <v>2024</v>
      </c>
      <c r="U1078">
        <v>12</v>
      </c>
      <c r="V1078" t="s">
        <v>3872</v>
      </c>
      <c r="W1078" t="s">
        <v>40</v>
      </c>
      <c r="X1078" t="s">
        <v>27</v>
      </c>
      <c r="Y1078">
        <v>17.46</v>
      </c>
    </row>
    <row r="1079" spans="1:25" x14ac:dyDescent="0.25">
      <c r="A1079" t="s">
        <v>1855</v>
      </c>
      <c r="B1079" s="19">
        <v>45852</v>
      </c>
      <c r="C1079" t="s">
        <v>545</v>
      </c>
      <c r="D1079" t="s">
        <v>546</v>
      </c>
      <c r="E1079" t="s">
        <v>16</v>
      </c>
      <c r="F1079">
        <v>21</v>
      </c>
      <c r="G1079" t="s">
        <v>339</v>
      </c>
      <c r="H1079" t="s">
        <v>285</v>
      </c>
      <c r="I1079" t="s">
        <v>23</v>
      </c>
      <c r="J1079" t="s">
        <v>24</v>
      </c>
      <c r="K1079" t="s">
        <v>25</v>
      </c>
      <c r="L1079">
        <v>1</v>
      </c>
      <c r="M1079">
        <v>55000</v>
      </c>
      <c r="N1079">
        <v>0.1</v>
      </c>
      <c r="O1079">
        <v>49500</v>
      </c>
      <c r="P1079">
        <v>40000</v>
      </c>
      <c r="Q1079">
        <v>9500</v>
      </c>
      <c r="R1079" t="s">
        <v>9</v>
      </c>
      <c r="S1079" t="s">
        <v>10</v>
      </c>
      <c r="T1079">
        <v>2025</v>
      </c>
      <c r="U1079">
        <v>7</v>
      </c>
      <c r="V1079" t="s">
        <v>3866</v>
      </c>
      <c r="W1079" t="s">
        <v>33</v>
      </c>
      <c r="X1079" t="s">
        <v>27</v>
      </c>
      <c r="Y1079">
        <v>19.190000000000001</v>
      </c>
    </row>
    <row r="1080" spans="1:25" x14ac:dyDescent="0.25">
      <c r="A1080" t="s">
        <v>1856</v>
      </c>
      <c r="B1080" s="19">
        <v>45304</v>
      </c>
      <c r="C1080" t="s">
        <v>614</v>
      </c>
      <c r="D1080" t="s">
        <v>615</v>
      </c>
      <c r="E1080" t="s">
        <v>16</v>
      </c>
      <c r="F1080">
        <v>55</v>
      </c>
      <c r="G1080" t="s">
        <v>263</v>
      </c>
      <c r="H1080" t="s">
        <v>5</v>
      </c>
      <c r="I1080" t="s">
        <v>44</v>
      </c>
      <c r="J1080" t="s">
        <v>45</v>
      </c>
      <c r="K1080" t="s">
        <v>46</v>
      </c>
      <c r="L1080">
        <v>3</v>
      </c>
      <c r="M1080">
        <v>2500</v>
      </c>
      <c r="N1080">
        <v>0.1</v>
      </c>
      <c r="O1080">
        <v>6750</v>
      </c>
      <c r="P1080">
        <v>4500</v>
      </c>
      <c r="Q1080">
        <v>2250</v>
      </c>
      <c r="R1080" t="s">
        <v>26</v>
      </c>
      <c r="S1080" t="s">
        <v>10</v>
      </c>
      <c r="T1080">
        <v>2024</v>
      </c>
      <c r="U1080">
        <v>1</v>
      </c>
      <c r="V1080" t="s">
        <v>3875</v>
      </c>
      <c r="W1080" t="s">
        <v>18</v>
      </c>
      <c r="X1080" t="s">
        <v>12</v>
      </c>
      <c r="Y1080">
        <v>33.33</v>
      </c>
    </row>
    <row r="1081" spans="1:25" x14ac:dyDescent="0.25">
      <c r="A1081" t="s">
        <v>1857</v>
      </c>
      <c r="B1081" s="19">
        <v>45748</v>
      </c>
      <c r="C1081" t="s">
        <v>414</v>
      </c>
      <c r="D1081" t="s">
        <v>326</v>
      </c>
      <c r="E1081" t="s">
        <v>16</v>
      </c>
      <c r="F1081">
        <v>53</v>
      </c>
      <c r="G1081" t="s">
        <v>312</v>
      </c>
      <c r="H1081" t="s">
        <v>276</v>
      </c>
      <c r="I1081" t="s">
        <v>264</v>
      </c>
      <c r="J1081" t="s">
        <v>265</v>
      </c>
      <c r="K1081" t="s">
        <v>46</v>
      </c>
      <c r="L1081">
        <v>2</v>
      </c>
      <c r="M1081">
        <v>800</v>
      </c>
      <c r="N1081">
        <v>0.2</v>
      </c>
      <c r="O1081">
        <v>1280</v>
      </c>
      <c r="P1081">
        <v>1000</v>
      </c>
      <c r="Q1081">
        <v>280</v>
      </c>
      <c r="R1081" t="s">
        <v>26</v>
      </c>
      <c r="S1081" t="s">
        <v>10</v>
      </c>
      <c r="T1081">
        <v>2025</v>
      </c>
      <c r="U1081">
        <v>4</v>
      </c>
      <c r="V1081" t="s">
        <v>3871</v>
      </c>
      <c r="W1081" t="s">
        <v>11</v>
      </c>
      <c r="X1081" t="s">
        <v>12</v>
      </c>
      <c r="Y1081">
        <v>21.88</v>
      </c>
    </row>
    <row r="1082" spans="1:25" x14ac:dyDescent="0.25">
      <c r="A1082" t="s">
        <v>1858</v>
      </c>
      <c r="B1082" s="19">
        <v>45489</v>
      </c>
      <c r="C1082" t="s">
        <v>753</v>
      </c>
      <c r="D1082" t="s">
        <v>754</v>
      </c>
      <c r="E1082" t="s">
        <v>16</v>
      </c>
      <c r="F1082">
        <v>59</v>
      </c>
      <c r="G1082" t="s">
        <v>407</v>
      </c>
      <c r="H1082" t="s">
        <v>285</v>
      </c>
      <c r="I1082" t="s">
        <v>102</v>
      </c>
      <c r="J1082" t="s">
        <v>103</v>
      </c>
      <c r="K1082" t="s">
        <v>25</v>
      </c>
      <c r="L1082">
        <v>4</v>
      </c>
      <c r="M1082">
        <v>28000</v>
      </c>
      <c r="N1082">
        <v>0</v>
      </c>
      <c r="O1082">
        <v>112000</v>
      </c>
      <c r="P1082">
        <v>84000</v>
      </c>
      <c r="Q1082">
        <v>28000</v>
      </c>
      <c r="R1082" t="s">
        <v>26</v>
      </c>
      <c r="S1082" t="s">
        <v>10</v>
      </c>
      <c r="T1082">
        <v>2024</v>
      </c>
      <c r="U1082">
        <v>7</v>
      </c>
      <c r="V1082" t="s">
        <v>3866</v>
      </c>
      <c r="W1082" t="s">
        <v>33</v>
      </c>
      <c r="X1082" t="s">
        <v>27</v>
      </c>
      <c r="Y1082">
        <v>25</v>
      </c>
    </row>
    <row r="1083" spans="1:25" x14ac:dyDescent="0.25">
      <c r="A1083" t="s">
        <v>1859</v>
      </c>
      <c r="B1083" s="19">
        <v>45900</v>
      </c>
      <c r="C1083" t="s">
        <v>293</v>
      </c>
      <c r="D1083" t="s">
        <v>294</v>
      </c>
      <c r="E1083" t="s">
        <v>3</v>
      </c>
      <c r="F1083">
        <v>33</v>
      </c>
      <c r="G1083" t="s">
        <v>295</v>
      </c>
      <c r="H1083" t="s">
        <v>270</v>
      </c>
      <c r="I1083" t="s">
        <v>6</v>
      </c>
      <c r="J1083" t="s">
        <v>7</v>
      </c>
      <c r="K1083" t="s">
        <v>8</v>
      </c>
      <c r="L1083">
        <v>1</v>
      </c>
      <c r="M1083">
        <v>7000</v>
      </c>
      <c r="N1083">
        <v>0</v>
      </c>
      <c r="O1083">
        <v>7000</v>
      </c>
      <c r="P1083">
        <v>5200</v>
      </c>
      <c r="Q1083">
        <v>1800</v>
      </c>
      <c r="R1083" t="s">
        <v>77</v>
      </c>
      <c r="S1083" t="s">
        <v>10</v>
      </c>
      <c r="T1083">
        <v>2025</v>
      </c>
      <c r="U1083">
        <v>8</v>
      </c>
      <c r="V1083" t="s">
        <v>3867</v>
      </c>
      <c r="W1083" t="s">
        <v>33</v>
      </c>
      <c r="X1083" t="s">
        <v>27</v>
      </c>
      <c r="Y1083">
        <v>25.71</v>
      </c>
    </row>
    <row r="1084" spans="1:25" x14ac:dyDescent="0.25">
      <c r="A1084" t="s">
        <v>1860</v>
      </c>
      <c r="B1084" s="19">
        <v>45905</v>
      </c>
      <c r="C1084" t="s">
        <v>727</v>
      </c>
      <c r="D1084" t="s">
        <v>728</v>
      </c>
      <c r="E1084" t="s">
        <v>16</v>
      </c>
      <c r="F1084">
        <v>37</v>
      </c>
      <c r="G1084" t="s">
        <v>312</v>
      </c>
      <c r="H1084" t="s">
        <v>276</v>
      </c>
      <c r="I1084" t="s">
        <v>51</v>
      </c>
      <c r="J1084" t="s">
        <v>52</v>
      </c>
      <c r="K1084" t="s">
        <v>8</v>
      </c>
      <c r="L1084">
        <v>2</v>
      </c>
      <c r="M1084">
        <v>4500</v>
      </c>
      <c r="N1084">
        <v>0.05</v>
      </c>
      <c r="O1084">
        <v>-8550</v>
      </c>
      <c r="P1084">
        <v>6400</v>
      </c>
      <c r="Q1084">
        <v>-2150</v>
      </c>
      <c r="R1084" t="s">
        <v>26</v>
      </c>
      <c r="S1084" t="s">
        <v>287</v>
      </c>
      <c r="T1084">
        <v>2025</v>
      </c>
      <c r="U1084">
        <v>9</v>
      </c>
      <c r="V1084" t="s">
        <v>3873</v>
      </c>
      <c r="W1084" t="s">
        <v>33</v>
      </c>
      <c r="X1084" t="s">
        <v>19</v>
      </c>
      <c r="Y1084">
        <v>25.15</v>
      </c>
    </row>
    <row r="1085" spans="1:25" x14ac:dyDescent="0.25">
      <c r="A1085" t="s">
        <v>1861</v>
      </c>
      <c r="B1085" s="19">
        <v>45380</v>
      </c>
      <c r="C1085" t="s">
        <v>1188</v>
      </c>
      <c r="D1085" t="s">
        <v>1189</v>
      </c>
      <c r="E1085" t="s">
        <v>16</v>
      </c>
      <c r="F1085">
        <v>41</v>
      </c>
      <c r="G1085" t="s">
        <v>312</v>
      </c>
      <c r="H1085" t="s">
        <v>276</v>
      </c>
      <c r="I1085" t="s">
        <v>56</v>
      </c>
      <c r="J1085" t="s">
        <v>57</v>
      </c>
      <c r="K1085" t="s">
        <v>58</v>
      </c>
      <c r="L1085">
        <v>2</v>
      </c>
      <c r="M1085">
        <v>1200</v>
      </c>
      <c r="N1085">
        <v>0.15</v>
      </c>
      <c r="O1085">
        <v>2040</v>
      </c>
      <c r="P1085">
        <v>1600</v>
      </c>
      <c r="Q1085">
        <v>440</v>
      </c>
      <c r="R1085" t="s">
        <v>26</v>
      </c>
      <c r="S1085" t="s">
        <v>10</v>
      </c>
      <c r="T1085">
        <v>2024</v>
      </c>
      <c r="U1085">
        <v>3</v>
      </c>
      <c r="V1085" t="s">
        <v>3864</v>
      </c>
      <c r="W1085" t="s">
        <v>18</v>
      </c>
      <c r="X1085" t="s">
        <v>19</v>
      </c>
      <c r="Y1085">
        <v>21.57</v>
      </c>
    </row>
    <row r="1086" spans="1:25" x14ac:dyDescent="0.25">
      <c r="A1086" t="s">
        <v>1862</v>
      </c>
      <c r="B1086" s="19">
        <v>45955</v>
      </c>
      <c r="C1086" t="s">
        <v>1034</v>
      </c>
      <c r="D1086" t="s">
        <v>1035</v>
      </c>
      <c r="E1086" t="s">
        <v>16</v>
      </c>
      <c r="F1086">
        <v>54</v>
      </c>
      <c r="G1086" t="s">
        <v>339</v>
      </c>
      <c r="H1086" t="s">
        <v>285</v>
      </c>
      <c r="I1086" t="s">
        <v>81</v>
      </c>
      <c r="J1086" t="s">
        <v>82</v>
      </c>
      <c r="K1086" t="s">
        <v>58</v>
      </c>
      <c r="L1086">
        <v>1</v>
      </c>
      <c r="M1086">
        <v>3500</v>
      </c>
      <c r="N1086">
        <v>0.05</v>
      </c>
      <c r="O1086">
        <v>3325</v>
      </c>
      <c r="P1086">
        <v>2500</v>
      </c>
      <c r="Q1086">
        <v>825</v>
      </c>
      <c r="R1086" t="s">
        <v>77</v>
      </c>
      <c r="S1086" t="s">
        <v>10</v>
      </c>
      <c r="T1086">
        <v>2025</v>
      </c>
      <c r="U1086">
        <v>10</v>
      </c>
      <c r="V1086" t="s">
        <v>3870</v>
      </c>
      <c r="W1086" t="s">
        <v>40</v>
      </c>
      <c r="X1086" t="s">
        <v>27</v>
      </c>
      <c r="Y1086">
        <v>24.81</v>
      </c>
    </row>
    <row r="1087" spans="1:25" x14ac:dyDescent="0.25">
      <c r="A1087" t="s">
        <v>1863</v>
      </c>
      <c r="B1087" s="19">
        <v>45405</v>
      </c>
      <c r="C1087" t="s">
        <v>1163</v>
      </c>
      <c r="D1087" t="s">
        <v>557</v>
      </c>
      <c r="E1087" t="s">
        <v>3</v>
      </c>
      <c r="F1087">
        <v>52</v>
      </c>
      <c r="G1087" t="s">
        <v>295</v>
      </c>
      <c r="H1087" t="s">
        <v>270</v>
      </c>
      <c r="I1087" t="s">
        <v>109</v>
      </c>
      <c r="J1087" t="s">
        <v>110</v>
      </c>
      <c r="K1087" t="s">
        <v>8</v>
      </c>
      <c r="L1087">
        <v>2</v>
      </c>
      <c r="M1087">
        <v>4000</v>
      </c>
      <c r="N1087">
        <v>0.15</v>
      </c>
      <c r="O1087">
        <v>6800</v>
      </c>
      <c r="P1087">
        <v>5800</v>
      </c>
      <c r="Q1087">
        <v>1000</v>
      </c>
      <c r="R1087" t="s">
        <v>26</v>
      </c>
      <c r="S1087" t="s">
        <v>10</v>
      </c>
      <c r="T1087">
        <v>2024</v>
      </c>
      <c r="U1087">
        <v>4</v>
      </c>
      <c r="V1087" t="s">
        <v>3871</v>
      </c>
      <c r="W1087" t="s">
        <v>11</v>
      </c>
      <c r="X1087" t="s">
        <v>27</v>
      </c>
      <c r="Y1087">
        <v>14.71</v>
      </c>
    </row>
    <row r="1088" spans="1:25" x14ac:dyDescent="0.25">
      <c r="A1088" t="s">
        <v>1864</v>
      </c>
      <c r="B1088" s="19">
        <v>45968</v>
      </c>
      <c r="C1088" t="s">
        <v>223</v>
      </c>
      <c r="D1088" t="s">
        <v>224</v>
      </c>
      <c r="E1088" t="s">
        <v>16</v>
      </c>
      <c r="F1088">
        <v>34</v>
      </c>
      <c r="G1088" t="s">
        <v>4</v>
      </c>
      <c r="H1088" t="s">
        <v>5</v>
      </c>
      <c r="I1088" t="s">
        <v>65</v>
      </c>
      <c r="J1088" t="s">
        <v>66</v>
      </c>
      <c r="K1088" t="s">
        <v>25</v>
      </c>
      <c r="L1088">
        <v>1</v>
      </c>
      <c r="M1088">
        <v>2500</v>
      </c>
      <c r="N1088">
        <v>0.15</v>
      </c>
      <c r="O1088">
        <v>0</v>
      </c>
      <c r="P1088">
        <v>1600</v>
      </c>
      <c r="Q1088">
        <v>0</v>
      </c>
      <c r="R1088" t="s">
        <v>17</v>
      </c>
      <c r="S1088" t="s">
        <v>291</v>
      </c>
      <c r="T1088">
        <v>2025</v>
      </c>
      <c r="U1088">
        <v>11</v>
      </c>
      <c r="V1088" t="s">
        <v>3874</v>
      </c>
      <c r="W1088" t="s">
        <v>40</v>
      </c>
      <c r="X1088" t="s">
        <v>19</v>
      </c>
      <c r="Y1088">
        <v>0</v>
      </c>
    </row>
    <row r="1089" spans="1:25" x14ac:dyDescent="0.25">
      <c r="A1089" t="s">
        <v>1865</v>
      </c>
      <c r="B1089" s="19">
        <v>45575</v>
      </c>
      <c r="C1089" t="s">
        <v>1754</v>
      </c>
      <c r="D1089" t="s">
        <v>509</v>
      </c>
      <c r="E1089" t="s">
        <v>3</v>
      </c>
      <c r="F1089">
        <v>21</v>
      </c>
      <c r="G1089" t="s">
        <v>280</v>
      </c>
      <c r="H1089" t="s">
        <v>270</v>
      </c>
      <c r="I1089" t="s">
        <v>44</v>
      </c>
      <c r="J1089" t="s">
        <v>45</v>
      </c>
      <c r="K1089" t="s">
        <v>46</v>
      </c>
      <c r="L1089">
        <v>2</v>
      </c>
      <c r="M1089">
        <v>2500</v>
      </c>
      <c r="N1089">
        <v>0.1</v>
      </c>
      <c r="O1089">
        <v>4500</v>
      </c>
      <c r="P1089">
        <v>3000</v>
      </c>
      <c r="Q1089">
        <v>1500</v>
      </c>
      <c r="R1089" t="s">
        <v>9</v>
      </c>
      <c r="S1089" t="s">
        <v>10</v>
      </c>
      <c r="T1089">
        <v>2024</v>
      </c>
      <c r="U1089">
        <v>10</v>
      </c>
      <c r="V1089" t="s">
        <v>3870</v>
      </c>
      <c r="W1089" t="s">
        <v>40</v>
      </c>
      <c r="X1089" t="s">
        <v>12</v>
      </c>
      <c r="Y1089">
        <v>33.33</v>
      </c>
    </row>
    <row r="1090" spans="1:25" x14ac:dyDescent="0.25">
      <c r="A1090" t="s">
        <v>1866</v>
      </c>
      <c r="B1090" s="19">
        <v>45623</v>
      </c>
      <c r="C1090" t="s">
        <v>836</v>
      </c>
      <c r="D1090" t="s">
        <v>654</v>
      </c>
      <c r="E1090" t="s">
        <v>16</v>
      </c>
      <c r="F1090">
        <v>43</v>
      </c>
      <c r="G1090" t="s">
        <v>284</v>
      </c>
      <c r="H1090" t="s">
        <v>285</v>
      </c>
      <c r="I1090" t="s">
        <v>37</v>
      </c>
      <c r="J1090" t="s">
        <v>38</v>
      </c>
      <c r="K1090" t="s">
        <v>39</v>
      </c>
      <c r="L1090">
        <v>2</v>
      </c>
      <c r="M1090">
        <v>900</v>
      </c>
      <c r="N1090">
        <v>0.05</v>
      </c>
      <c r="O1090">
        <v>1710</v>
      </c>
      <c r="P1090">
        <v>1100</v>
      </c>
      <c r="Q1090">
        <v>610</v>
      </c>
      <c r="R1090" t="s">
        <v>26</v>
      </c>
      <c r="S1090" t="s">
        <v>10</v>
      </c>
      <c r="T1090">
        <v>2024</v>
      </c>
      <c r="U1090">
        <v>11</v>
      </c>
      <c r="V1090" t="s">
        <v>3874</v>
      </c>
      <c r="W1090" t="s">
        <v>40</v>
      </c>
      <c r="X1090" t="s">
        <v>27</v>
      </c>
      <c r="Y1090">
        <v>35.67</v>
      </c>
    </row>
    <row r="1091" spans="1:25" x14ac:dyDescent="0.25">
      <c r="A1091" t="s">
        <v>1867</v>
      </c>
      <c r="B1091" s="19">
        <v>45355</v>
      </c>
      <c r="C1091" t="s">
        <v>619</v>
      </c>
      <c r="D1091" t="s">
        <v>609</v>
      </c>
      <c r="E1091" t="s">
        <v>3</v>
      </c>
      <c r="F1091">
        <v>32</v>
      </c>
      <c r="G1091" t="s">
        <v>407</v>
      </c>
      <c r="H1091" t="s">
        <v>285</v>
      </c>
      <c r="I1091" t="s">
        <v>95</v>
      </c>
      <c r="J1091" t="s">
        <v>96</v>
      </c>
      <c r="K1091" t="s">
        <v>46</v>
      </c>
      <c r="L1091">
        <v>1</v>
      </c>
      <c r="M1091">
        <v>600</v>
      </c>
      <c r="N1091">
        <v>0.1</v>
      </c>
      <c r="O1091">
        <v>-540</v>
      </c>
      <c r="P1091">
        <v>380</v>
      </c>
      <c r="Q1091">
        <v>-160</v>
      </c>
      <c r="R1091" t="s">
        <v>26</v>
      </c>
      <c r="S1091" t="s">
        <v>287</v>
      </c>
      <c r="T1091">
        <v>2024</v>
      </c>
      <c r="U1091">
        <v>3</v>
      </c>
      <c r="V1091" t="s">
        <v>3864</v>
      </c>
      <c r="W1091" t="s">
        <v>18</v>
      </c>
      <c r="X1091" t="s">
        <v>19</v>
      </c>
      <c r="Y1091">
        <v>29.63</v>
      </c>
    </row>
    <row r="1092" spans="1:25" x14ac:dyDescent="0.25">
      <c r="A1092" t="s">
        <v>1868</v>
      </c>
      <c r="B1092" s="19">
        <v>45556</v>
      </c>
      <c r="C1092" t="s">
        <v>386</v>
      </c>
      <c r="D1092" t="s">
        <v>362</v>
      </c>
      <c r="E1092" t="s">
        <v>3</v>
      </c>
      <c r="F1092">
        <v>54</v>
      </c>
      <c r="G1092" t="s">
        <v>312</v>
      </c>
      <c r="H1092" t="s">
        <v>276</v>
      </c>
      <c r="I1092" t="s">
        <v>37</v>
      </c>
      <c r="J1092" t="s">
        <v>38</v>
      </c>
      <c r="K1092" t="s">
        <v>39</v>
      </c>
      <c r="L1092">
        <v>2</v>
      </c>
      <c r="M1092">
        <v>900</v>
      </c>
      <c r="N1092">
        <v>0.1</v>
      </c>
      <c r="O1092">
        <v>1620</v>
      </c>
      <c r="P1092">
        <v>1100</v>
      </c>
      <c r="Q1092">
        <v>520</v>
      </c>
      <c r="R1092" t="s">
        <v>26</v>
      </c>
      <c r="S1092" t="s">
        <v>10</v>
      </c>
      <c r="T1092">
        <v>2024</v>
      </c>
      <c r="U1092">
        <v>9</v>
      </c>
      <c r="V1092" t="s">
        <v>3873</v>
      </c>
      <c r="W1092" t="s">
        <v>33</v>
      </c>
      <c r="X1092" t="s">
        <v>19</v>
      </c>
      <c r="Y1092">
        <v>32.1</v>
      </c>
    </row>
    <row r="1093" spans="1:25" x14ac:dyDescent="0.25">
      <c r="A1093" t="s">
        <v>1869</v>
      </c>
      <c r="B1093" s="19">
        <v>45497</v>
      </c>
      <c r="C1093" t="s">
        <v>1</v>
      </c>
      <c r="D1093" t="s">
        <v>2</v>
      </c>
      <c r="E1093" t="s">
        <v>3</v>
      </c>
      <c r="F1093">
        <v>36</v>
      </c>
      <c r="G1093" t="s">
        <v>4</v>
      </c>
      <c r="H1093" t="s">
        <v>5</v>
      </c>
      <c r="I1093" t="s">
        <v>56</v>
      </c>
      <c r="J1093" t="s">
        <v>57</v>
      </c>
      <c r="K1093" t="s">
        <v>58</v>
      </c>
      <c r="L1093">
        <v>1</v>
      </c>
      <c r="M1093">
        <v>1200</v>
      </c>
      <c r="N1093">
        <v>0.1</v>
      </c>
      <c r="O1093">
        <v>1080</v>
      </c>
      <c r="P1093">
        <v>800</v>
      </c>
      <c r="Q1093">
        <v>280</v>
      </c>
      <c r="R1093" t="s">
        <v>26</v>
      </c>
      <c r="S1093" t="s">
        <v>10</v>
      </c>
      <c r="T1093">
        <v>2024</v>
      </c>
      <c r="U1093">
        <v>7</v>
      </c>
      <c r="V1093" t="s">
        <v>3866</v>
      </c>
      <c r="W1093" t="s">
        <v>33</v>
      </c>
      <c r="X1093" t="s">
        <v>12</v>
      </c>
      <c r="Y1093">
        <v>25.93</v>
      </c>
    </row>
    <row r="1094" spans="1:25" x14ac:dyDescent="0.25">
      <c r="A1094" t="s">
        <v>1870</v>
      </c>
      <c r="B1094" s="19">
        <v>45403</v>
      </c>
      <c r="C1094" t="s">
        <v>1519</v>
      </c>
      <c r="D1094" t="s">
        <v>357</v>
      </c>
      <c r="E1094" t="s">
        <v>3</v>
      </c>
      <c r="F1094">
        <v>23</v>
      </c>
      <c r="G1094" t="s">
        <v>317</v>
      </c>
      <c r="H1094" t="s">
        <v>5</v>
      </c>
      <c r="I1094" t="s">
        <v>176</v>
      </c>
      <c r="J1094" t="s">
        <v>177</v>
      </c>
      <c r="K1094" t="s">
        <v>25</v>
      </c>
      <c r="L1094">
        <v>1</v>
      </c>
      <c r="M1094">
        <v>22000</v>
      </c>
      <c r="N1094">
        <v>0.05</v>
      </c>
      <c r="O1094">
        <v>20900</v>
      </c>
      <c r="P1094">
        <v>16500</v>
      </c>
      <c r="Q1094">
        <v>4400</v>
      </c>
      <c r="R1094" t="s">
        <v>17</v>
      </c>
      <c r="S1094" t="s">
        <v>10</v>
      </c>
      <c r="T1094">
        <v>2024</v>
      </c>
      <c r="U1094">
        <v>4</v>
      </c>
      <c r="V1094" t="s">
        <v>3871</v>
      </c>
      <c r="W1094" t="s">
        <v>11</v>
      </c>
      <c r="X1094" t="s">
        <v>12</v>
      </c>
      <c r="Y1094">
        <v>21.05</v>
      </c>
    </row>
    <row r="1095" spans="1:25" x14ac:dyDescent="0.25">
      <c r="A1095" t="s">
        <v>132</v>
      </c>
      <c r="B1095" s="19">
        <v>45920</v>
      </c>
      <c r="C1095" t="s">
        <v>123</v>
      </c>
      <c r="D1095" t="s">
        <v>124</v>
      </c>
      <c r="E1095" t="s">
        <v>3</v>
      </c>
      <c r="F1095">
        <v>47</v>
      </c>
      <c r="G1095" t="s">
        <v>4</v>
      </c>
      <c r="H1095" t="s">
        <v>5</v>
      </c>
      <c r="I1095" t="s">
        <v>51</v>
      </c>
      <c r="J1095" t="s">
        <v>52</v>
      </c>
      <c r="K1095" t="s">
        <v>8</v>
      </c>
      <c r="L1095">
        <v>1</v>
      </c>
      <c r="M1095">
        <v>4500</v>
      </c>
      <c r="N1095">
        <v>0.05</v>
      </c>
      <c r="O1095">
        <v>4275</v>
      </c>
      <c r="P1095">
        <v>3200</v>
      </c>
      <c r="Q1095">
        <v>1075</v>
      </c>
      <c r="R1095" t="s">
        <v>26</v>
      </c>
      <c r="S1095" t="s">
        <v>10</v>
      </c>
      <c r="T1095">
        <v>2025</v>
      </c>
      <c r="U1095">
        <v>9</v>
      </c>
      <c r="V1095" t="s">
        <v>3873</v>
      </c>
      <c r="W1095" t="s">
        <v>33</v>
      </c>
      <c r="X1095" t="s">
        <v>12</v>
      </c>
      <c r="Y1095">
        <v>25.15</v>
      </c>
    </row>
    <row r="1096" spans="1:25" x14ac:dyDescent="0.25">
      <c r="A1096" t="s">
        <v>1871</v>
      </c>
      <c r="B1096" s="19">
        <v>45557</v>
      </c>
      <c r="C1096" t="s">
        <v>383</v>
      </c>
      <c r="D1096" t="s">
        <v>384</v>
      </c>
      <c r="E1096" t="s">
        <v>16</v>
      </c>
      <c r="F1096">
        <v>40</v>
      </c>
      <c r="G1096" t="s">
        <v>284</v>
      </c>
      <c r="H1096" t="s">
        <v>285</v>
      </c>
      <c r="I1096" t="s">
        <v>31</v>
      </c>
      <c r="J1096" t="s">
        <v>32</v>
      </c>
      <c r="K1096" t="s">
        <v>25</v>
      </c>
      <c r="L1096">
        <v>1</v>
      </c>
      <c r="M1096">
        <v>5000</v>
      </c>
      <c r="N1096">
        <v>0.05</v>
      </c>
      <c r="O1096">
        <v>4750</v>
      </c>
      <c r="P1096">
        <v>3500</v>
      </c>
      <c r="Q1096">
        <v>1250</v>
      </c>
      <c r="R1096" t="s">
        <v>26</v>
      </c>
      <c r="S1096" t="s">
        <v>10</v>
      </c>
      <c r="T1096">
        <v>2024</v>
      </c>
      <c r="U1096">
        <v>9</v>
      </c>
      <c r="V1096" t="s">
        <v>3873</v>
      </c>
      <c r="W1096" t="s">
        <v>33</v>
      </c>
      <c r="X1096" t="s">
        <v>12</v>
      </c>
      <c r="Y1096">
        <v>26.32</v>
      </c>
    </row>
    <row r="1097" spans="1:25" x14ac:dyDescent="0.25">
      <c r="A1097" t="s">
        <v>1872</v>
      </c>
      <c r="B1097" s="19">
        <v>45548</v>
      </c>
      <c r="C1097" t="s">
        <v>599</v>
      </c>
      <c r="D1097" t="s">
        <v>551</v>
      </c>
      <c r="E1097" t="s">
        <v>3</v>
      </c>
      <c r="F1097">
        <v>26</v>
      </c>
      <c r="G1097" t="s">
        <v>317</v>
      </c>
      <c r="H1097" t="s">
        <v>5</v>
      </c>
      <c r="I1097" t="s">
        <v>74</v>
      </c>
      <c r="J1097" t="s">
        <v>75</v>
      </c>
      <c r="K1097" t="s">
        <v>76</v>
      </c>
      <c r="L1097">
        <v>1</v>
      </c>
      <c r="M1097">
        <v>550</v>
      </c>
      <c r="N1097">
        <v>0.05</v>
      </c>
      <c r="O1097">
        <v>522.5</v>
      </c>
      <c r="P1097">
        <v>450</v>
      </c>
      <c r="Q1097">
        <v>72.5</v>
      </c>
      <c r="R1097" t="s">
        <v>26</v>
      </c>
      <c r="S1097" t="s">
        <v>10</v>
      </c>
      <c r="T1097">
        <v>2024</v>
      </c>
      <c r="U1097">
        <v>9</v>
      </c>
      <c r="V1097" t="s">
        <v>3873</v>
      </c>
      <c r="W1097" t="s">
        <v>33</v>
      </c>
      <c r="X1097" t="s">
        <v>27</v>
      </c>
      <c r="Y1097">
        <v>13.88</v>
      </c>
    </row>
    <row r="1098" spans="1:25" x14ac:dyDescent="0.25">
      <c r="A1098" t="s">
        <v>1873</v>
      </c>
      <c r="B1098" s="19">
        <v>45960</v>
      </c>
      <c r="C1098" t="s">
        <v>1874</v>
      </c>
      <c r="D1098" t="s">
        <v>1275</v>
      </c>
      <c r="E1098" t="s">
        <v>16</v>
      </c>
      <c r="F1098">
        <v>48</v>
      </c>
      <c r="G1098" t="s">
        <v>317</v>
      </c>
      <c r="H1098" t="s">
        <v>5</v>
      </c>
      <c r="I1098" t="s">
        <v>51</v>
      </c>
      <c r="J1098" t="s">
        <v>52</v>
      </c>
      <c r="K1098" t="s">
        <v>8</v>
      </c>
      <c r="L1098">
        <v>1</v>
      </c>
      <c r="M1098">
        <v>4500</v>
      </c>
      <c r="N1098">
        <v>0.05</v>
      </c>
      <c r="O1098">
        <v>4275</v>
      </c>
      <c r="P1098">
        <v>3200</v>
      </c>
      <c r="Q1098">
        <v>1075</v>
      </c>
      <c r="R1098" t="s">
        <v>26</v>
      </c>
      <c r="S1098" t="s">
        <v>10</v>
      </c>
      <c r="T1098">
        <v>2025</v>
      </c>
      <c r="U1098">
        <v>10</v>
      </c>
      <c r="V1098" t="s">
        <v>3870</v>
      </c>
      <c r="W1098" t="s">
        <v>40</v>
      </c>
      <c r="X1098" t="s">
        <v>12</v>
      </c>
      <c r="Y1098">
        <v>25.15</v>
      </c>
    </row>
    <row r="1099" spans="1:25" x14ac:dyDescent="0.25">
      <c r="A1099" t="s">
        <v>133</v>
      </c>
      <c r="B1099" s="19">
        <v>45691</v>
      </c>
      <c r="C1099" t="s">
        <v>79</v>
      </c>
      <c r="D1099" t="s">
        <v>80</v>
      </c>
      <c r="E1099" t="s">
        <v>16</v>
      </c>
      <c r="F1099">
        <v>35</v>
      </c>
      <c r="G1099" t="s">
        <v>4</v>
      </c>
      <c r="H1099" t="s">
        <v>5</v>
      </c>
      <c r="I1099" t="s">
        <v>37</v>
      </c>
      <c r="J1099" t="s">
        <v>38</v>
      </c>
      <c r="K1099" t="s">
        <v>39</v>
      </c>
      <c r="L1099">
        <v>1</v>
      </c>
      <c r="M1099">
        <v>900</v>
      </c>
      <c r="N1099">
        <v>0.1</v>
      </c>
      <c r="O1099">
        <v>810</v>
      </c>
      <c r="P1099">
        <v>550</v>
      </c>
      <c r="Q1099">
        <v>260</v>
      </c>
      <c r="R1099" t="s">
        <v>26</v>
      </c>
      <c r="S1099" t="s">
        <v>10</v>
      </c>
      <c r="T1099">
        <v>2025</v>
      </c>
      <c r="U1099">
        <v>2</v>
      </c>
      <c r="V1099" t="s">
        <v>3869</v>
      </c>
      <c r="W1099" t="s">
        <v>18</v>
      </c>
      <c r="X1099" t="s">
        <v>12</v>
      </c>
      <c r="Y1099">
        <v>32.1</v>
      </c>
    </row>
    <row r="1100" spans="1:25" x14ac:dyDescent="0.25">
      <c r="A1100" t="s">
        <v>1875</v>
      </c>
      <c r="B1100" s="19">
        <v>45692</v>
      </c>
      <c r="C1100" t="s">
        <v>742</v>
      </c>
      <c r="D1100" t="s">
        <v>523</v>
      </c>
      <c r="E1100" t="s">
        <v>16</v>
      </c>
      <c r="F1100">
        <v>47</v>
      </c>
      <c r="G1100" t="s">
        <v>407</v>
      </c>
      <c r="H1100" t="s">
        <v>285</v>
      </c>
      <c r="I1100" t="s">
        <v>81</v>
      </c>
      <c r="J1100" t="s">
        <v>82</v>
      </c>
      <c r="K1100" t="s">
        <v>58</v>
      </c>
      <c r="L1100">
        <v>1</v>
      </c>
      <c r="M1100">
        <v>3500</v>
      </c>
      <c r="N1100">
        <v>0.1</v>
      </c>
      <c r="O1100">
        <v>3150</v>
      </c>
      <c r="P1100">
        <v>2500</v>
      </c>
      <c r="Q1100">
        <v>650</v>
      </c>
      <c r="R1100" t="s">
        <v>26</v>
      </c>
      <c r="S1100" t="s">
        <v>10</v>
      </c>
      <c r="T1100">
        <v>2025</v>
      </c>
      <c r="U1100">
        <v>2</v>
      </c>
      <c r="V1100" t="s">
        <v>3869</v>
      </c>
      <c r="W1100" t="s">
        <v>18</v>
      </c>
      <c r="X1100" t="s">
        <v>12</v>
      </c>
      <c r="Y1100">
        <v>20.63</v>
      </c>
    </row>
    <row r="1101" spans="1:25" x14ac:dyDescent="0.25">
      <c r="A1101" t="s">
        <v>1876</v>
      </c>
      <c r="B1101" s="19">
        <v>45794</v>
      </c>
      <c r="C1101" t="s">
        <v>328</v>
      </c>
      <c r="D1101" t="s">
        <v>329</v>
      </c>
      <c r="E1101" t="s">
        <v>3</v>
      </c>
      <c r="F1101">
        <v>36</v>
      </c>
      <c r="G1101" t="s">
        <v>312</v>
      </c>
      <c r="H1101" t="s">
        <v>276</v>
      </c>
      <c r="I1101" t="s">
        <v>143</v>
      </c>
      <c r="J1101" t="s">
        <v>144</v>
      </c>
      <c r="K1101" t="s">
        <v>76</v>
      </c>
      <c r="L1101">
        <v>4</v>
      </c>
      <c r="M1101">
        <v>700</v>
      </c>
      <c r="N1101">
        <v>0.1</v>
      </c>
      <c r="O1101">
        <v>2520</v>
      </c>
      <c r="P1101">
        <v>2280</v>
      </c>
      <c r="Q1101">
        <v>240</v>
      </c>
      <c r="R1101" t="s">
        <v>17</v>
      </c>
      <c r="S1101" t="s">
        <v>10</v>
      </c>
      <c r="T1101">
        <v>2025</v>
      </c>
      <c r="U1101">
        <v>5</v>
      </c>
      <c r="V1101" t="s">
        <v>3865</v>
      </c>
      <c r="W1101" t="s">
        <v>11</v>
      </c>
      <c r="X1101" t="s">
        <v>12</v>
      </c>
      <c r="Y1101">
        <v>9.52</v>
      </c>
    </row>
    <row r="1102" spans="1:25" x14ac:dyDescent="0.25">
      <c r="A1102" t="s">
        <v>1877</v>
      </c>
      <c r="B1102" s="19">
        <v>45363</v>
      </c>
      <c r="C1102" t="s">
        <v>619</v>
      </c>
      <c r="D1102" t="s">
        <v>609</v>
      </c>
      <c r="E1102" t="s">
        <v>3</v>
      </c>
      <c r="F1102">
        <v>32</v>
      </c>
      <c r="G1102" t="s">
        <v>407</v>
      </c>
      <c r="H1102" t="s">
        <v>285</v>
      </c>
      <c r="I1102" t="s">
        <v>127</v>
      </c>
      <c r="J1102" t="s">
        <v>128</v>
      </c>
      <c r="K1102" t="s">
        <v>58</v>
      </c>
      <c r="L1102">
        <v>1</v>
      </c>
      <c r="M1102">
        <v>3000</v>
      </c>
      <c r="N1102">
        <v>0</v>
      </c>
      <c r="O1102">
        <v>3000</v>
      </c>
      <c r="P1102">
        <v>2100</v>
      </c>
      <c r="Q1102">
        <v>900</v>
      </c>
      <c r="R1102" t="s">
        <v>26</v>
      </c>
      <c r="S1102" t="s">
        <v>10</v>
      </c>
      <c r="T1102">
        <v>2024</v>
      </c>
      <c r="U1102">
        <v>3</v>
      </c>
      <c r="V1102" t="s">
        <v>3864</v>
      </c>
      <c r="W1102" t="s">
        <v>18</v>
      </c>
      <c r="X1102" t="s">
        <v>19</v>
      </c>
      <c r="Y1102">
        <v>30</v>
      </c>
    </row>
    <row r="1103" spans="1:25" x14ac:dyDescent="0.25">
      <c r="A1103" t="s">
        <v>1878</v>
      </c>
      <c r="B1103" s="19">
        <v>45997</v>
      </c>
      <c r="C1103" t="s">
        <v>371</v>
      </c>
      <c r="D1103" t="s">
        <v>372</v>
      </c>
      <c r="E1103" t="s">
        <v>3</v>
      </c>
      <c r="F1103">
        <v>40</v>
      </c>
      <c r="G1103" t="s">
        <v>275</v>
      </c>
      <c r="H1103" t="s">
        <v>276</v>
      </c>
      <c r="I1103" t="s">
        <v>143</v>
      </c>
      <c r="J1103" t="s">
        <v>144</v>
      </c>
      <c r="K1103" t="s">
        <v>76</v>
      </c>
      <c r="L1103">
        <v>1</v>
      </c>
      <c r="M1103">
        <v>700</v>
      </c>
      <c r="N1103">
        <v>0.1</v>
      </c>
      <c r="O1103">
        <v>630</v>
      </c>
      <c r="P1103">
        <v>570</v>
      </c>
      <c r="Q1103">
        <v>60</v>
      </c>
      <c r="R1103" t="s">
        <v>26</v>
      </c>
      <c r="S1103" t="s">
        <v>10</v>
      </c>
      <c r="T1103">
        <v>2025</v>
      </c>
      <c r="U1103">
        <v>12</v>
      </c>
      <c r="V1103" t="s">
        <v>3872</v>
      </c>
      <c r="W1103" t="s">
        <v>40</v>
      </c>
      <c r="X1103" t="s">
        <v>27</v>
      </c>
      <c r="Y1103">
        <v>9.52</v>
      </c>
    </row>
    <row r="1104" spans="1:25" x14ac:dyDescent="0.25">
      <c r="A1104" t="s">
        <v>1879</v>
      </c>
      <c r="B1104" s="19">
        <v>45659</v>
      </c>
      <c r="C1104" t="s">
        <v>1880</v>
      </c>
      <c r="D1104" t="s">
        <v>597</v>
      </c>
      <c r="E1104" t="s">
        <v>16</v>
      </c>
      <c r="F1104">
        <v>20</v>
      </c>
      <c r="G1104" t="s">
        <v>290</v>
      </c>
      <c r="H1104" t="s">
        <v>276</v>
      </c>
      <c r="I1104" t="s">
        <v>68</v>
      </c>
      <c r="J1104" t="s">
        <v>69</v>
      </c>
      <c r="K1104" t="s">
        <v>39</v>
      </c>
      <c r="L1104">
        <v>1</v>
      </c>
      <c r="M1104">
        <v>3500</v>
      </c>
      <c r="N1104">
        <v>0.15</v>
      </c>
      <c r="O1104">
        <v>2975</v>
      </c>
      <c r="P1104">
        <v>2300</v>
      </c>
      <c r="Q1104">
        <v>675</v>
      </c>
      <c r="R1104" t="s">
        <v>9</v>
      </c>
      <c r="S1104" t="s">
        <v>10</v>
      </c>
      <c r="T1104">
        <v>2025</v>
      </c>
      <c r="U1104">
        <v>1</v>
      </c>
      <c r="V1104" t="s">
        <v>3875</v>
      </c>
      <c r="W1104" t="s">
        <v>18</v>
      </c>
      <c r="X1104" t="s">
        <v>19</v>
      </c>
      <c r="Y1104">
        <v>22.69</v>
      </c>
    </row>
    <row r="1105" spans="1:25" x14ac:dyDescent="0.25">
      <c r="A1105" t="s">
        <v>1881</v>
      </c>
      <c r="B1105" s="19">
        <v>45939</v>
      </c>
      <c r="C1105" t="s">
        <v>687</v>
      </c>
      <c r="D1105" t="s">
        <v>151</v>
      </c>
      <c r="E1105" t="s">
        <v>16</v>
      </c>
      <c r="F1105">
        <v>58</v>
      </c>
      <c r="G1105" t="s">
        <v>269</v>
      </c>
      <c r="H1105" t="s">
        <v>270</v>
      </c>
      <c r="I1105" t="s">
        <v>51</v>
      </c>
      <c r="J1105" t="s">
        <v>52</v>
      </c>
      <c r="K1105" t="s">
        <v>8</v>
      </c>
      <c r="L1105">
        <v>1</v>
      </c>
      <c r="M1105">
        <v>4500</v>
      </c>
      <c r="N1105">
        <v>0</v>
      </c>
      <c r="O1105">
        <v>4500</v>
      </c>
      <c r="P1105">
        <v>3200</v>
      </c>
      <c r="Q1105">
        <v>1300</v>
      </c>
      <c r="R1105" t="s">
        <v>26</v>
      </c>
      <c r="S1105" t="s">
        <v>10</v>
      </c>
      <c r="T1105">
        <v>2025</v>
      </c>
      <c r="U1105">
        <v>10</v>
      </c>
      <c r="V1105" t="s">
        <v>3870</v>
      </c>
      <c r="W1105" t="s">
        <v>40</v>
      </c>
      <c r="X1105" t="s">
        <v>19</v>
      </c>
      <c r="Y1105">
        <v>28.89</v>
      </c>
    </row>
    <row r="1106" spans="1:25" x14ac:dyDescent="0.25">
      <c r="A1106" t="s">
        <v>1882</v>
      </c>
      <c r="B1106" s="19">
        <v>45640</v>
      </c>
      <c r="C1106" t="s">
        <v>528</v>
      </c>
      <c r="D1106" t="s">
        <v>375</v>
      </c>
      <c r="E1106" t="s">
        <v>16</v>
      </c>
      <c r="F1106">
        <v>44</v>
      </c>
      <c r="G1106" t="s">
        <v>312</v>
      </c>
      <c r="H1106" t="s">
        <v>276</v>
      </c>
      <c r="I1106" t="s">
        <v>65</v>
      </c>
      <c r="J1106" t="s">
        <v>66</v>
      </c>
      <c r="K1106" t="s">
        <v>25</v>
      </c>
      <c r="L1106">
        <v>1</v>
      </c>
      <c r="M1106">
        <v>2500</v>
      </c>
      <c r="N1106">
        <v>0.05</v>
      </c>
      <c r="O1106">
        <v>2375</v>
      </c>
      <c r="P1106">
        <v>1600</v>
      </c>
      <c r="Q1106">
        <v>775</v>
      </c>
      <c r="R1106" t="s">
        <v>77</v>
      </c>
      <c r="S1106" t="s">
        <v>10</v>
      </c>
      <c r="T1106">
        <v>2024</v>
      </c>
      <c r="U1106">
        <v>12</v>
      </c>
      <c r="V1106" t="s">
        <v>3872</v>
      </c>
      <c r="W1106" t="s">
        <v>40</v>
      </c>
      <c r="X1106" t="s">
        <v>19</v>
      </c>
      <c r="Y1106">
        <v>32.630000000000003</v>
      </c>
    </row>
    <row r="1107" spans="1:25" x14ac:dyDescent="0.25">
      <c r="A1107" t="s">
        <v>1883</v>
      </c>
      <c r="B1107" s="19">
        <v>45588</v>
      </c>
      <c r="C1107" t="s">
        <v>608</v>
      </c>
      <c r="D1107" t="s">
        <v>609</v>
      </c>
      <c r="E1107" t="s">
        <v>16</v>
      </c>
      <c r="F1107">
        <v>52</v>
      </c>
      <c r="G1107" t="s">
        <v>312</v>
      </c>
      <c r="H1107" t="s">
        <v>276</v>
      </c>
      <c r="I1107" t="s">
        <v>51</v>
      </c>
      <c r="J1107" t="s">
        <v>52</v>
      </c>
      <c r="K1107" t="s">
        <v>8</v>
      </c>
      <c r="L1107">
        <v>1</v>
      </c>
      <c r="M1107">
        <v>4500</v>
      </c>
      <c r="N1107">
        <v>0.05</v>
      </c>
      <c r="O1107">
        <v>4275</v>
      </c>
      <c r="P1107">
        <v>3200</v>
      </c>
      <c r="Q1107">
        <v>1075</v>
      </c>
      <c r="R1107" t="s">
        <v>26</v>
      </c>
      <c r="S1107" t="s">
        <v>10</v>
      </c>
      <c r="T1107">
        <v>2024</v>
      </c>
      <c r="U1107">
        <v>10</v>
      </c>
      <c r="V1107" t="s">
        <v>3870</v>
      </c>
      <c r="W1107" t="s">
        <v>40</v>
      </c>
      <c r="X1107" t="s">
        <v>27</v>
      </c>
      <c r="Y1107">
        <v>25.15</v>
      </c>
    </row>
    <row r="1108" spans="1:25" x14ac:dyDescent="0.25">
      <c r="A1108" t="s">
        <v>1884</v>
      </c>
      <c r="B1108" s="19">
        <v>45685</v>
      </c>
      <c r="C1108" t="s">
        <v>1571</v>
      </c>
      <c r="D1108" t="s">
        <v>1465</v>
      </c>
      <c r="E1108" t="s">
        <v>16</v>
      </c>
      <c r="F1108">
        <v>50</v>
      </c>
      <c r="G1108" t="s">
        <v>284</v>
      </c>
      <c r="H1108" t="s">
        <v>285</v>
      </c>
      <c r="I1108" t="s">
        <v>6</v>
      </c>
      <c r="J1108" t="s">
        <v>7</v>
      </c>
      <c r="K1108" t="s">
        <v>8</v>
      </c>
      <c r="L1108">
        <v>2</v>
      </c>
      <c r="M1108">
        <v>7000</v>
      </c>
      <c r="N1108">
        <v>0.15</v>
      </c>
      <c r="O1108">
        <v>11900</v>
      </c>
      <c r="P1108">
        <v>10400</v>
      </c>
      <c r="Q1108">
        <v>1500</v>
      </c>
      <c r="R1108" t="s">
        <v>26</v>
      </c>
      <c r="S1108" t="s">
        <v>10</v>
      </c>
      <c r="T1108">
        <v>2025</v>
      </c>
      <c r="U1108">
        <v>1</v>
      </c>
      <c r="V1108" t="s">
        <v>3875</v>
      </c>
      <c r="W1108" t="s">
        <v>18</v>
      </c>
      <c r="X1108" t="s">
        <v>19</v>
      </c>
      <c r="Y1108">
        <v>12.61</v>
      </c>
    </row>
    <row r="1109" spans="1:25" x14ac:dyDescent="0.25">
      <c r="A1109" t="s">
        <v>1885</v>
      </c>
      <c r="B1109" s="19">
        <v>45401</v>
      </c>
      <c r="C1109" t="s">
        <v>437</v>
      </c>
      <c r="D1109" t="s">
        <v>438</v>
      </c>
      <c r="E1109" t="s">
        <v>16</v>
      </c>
      <c r="F1109">
        <v>37</v>
      </c>
      <c r="G1109" t="s">
        <v>312</v>
      </c>
      <c r="H1109" t="s">
        <v>276</v>
      </c>
      <c r="I1109" t="s">
        <v>51</v>
      </c>
      <c r="J1109" t="s">
        <v>52</v>
      </c>
      <c r="K1109" t="s">
        <v>8</v>
      </c>
      <c r="L1109">
        <v>1</v>
      </c>
      <c r="M1109">
        <v>4500</v>
      </c>
      <c r="N1109">
        <v>0.1</v>
      </c>
      <c r="O1109">
        <v>4050</v>
      </c>
      <c r="P1109">
        <v>3200</v>
      </c>
      <c r="Q1109">
        <v>850</v>
      </c>
      <c r="R1109" t="s">
        <v>9</v>
      </c>
      <c r="S1109" t="s">
        <v>10</v>
      </c>
      <c r="T1109">
        <v>2024</v>
      </c>
      <c r="U1109">
        <v>4</v>
      </c>
      <c r="V1109" t="s">
        <v>3871</v>
      </c>
      <c r="W1109" t="s">
        <v>11</v>
      </c>
      <c r="X1109" t="s">
        <v>12</v>
      </c>
      <c r="Y1109">
        <v>20.99</v>
      </c>
    </row>
    <row r="1110" spans="1:25" x14ac:dyDescent="0.25">
      <c r="A1110" t="s">
        <v>1886</v>
      </c>
      <c r="B1110" s="19">
        <v>45939</v>
      </c>
      <c r="C1110" t="s">
        <v>1382</v>
      </c>
      <c r="D1110" t="s">
        <v>435</v>
      </c>
      <c r="E1110" t="s">
        <v>16</v>
      </c>
      <c r="F1110">
        <v>58</v>
      </c>
      <c r="G1110" t="s">
        <v>317</v>
      </c>
      <c r="H1110" t="s">
        <v>5</v>
      </c>
      <c r="I1110" t="s">
        <v>74</v>
      </c>
      <c r="J1110" t="s">
        <v>75</v>
      </c>
      <c r="K1110" t="s">
        <v>76</v>
      </c>
      <c r="L1110">
        <v>1</v>
      </c>
      <c r="M1110">
        <v>550</v>
      </c>
      <c r="N1110">
        <v>0.1</v>
      </c>
      <c r="O1110">
        <v>495</v>
      </c>
      <c r="P1110">
        <v>450</v>
      </c>
      <c r="Q1110">
        <v>45</v>
      </c>
      <c r="R1110" t="s">
        <v>9</v>
      </c>
      <c r="S1110" t="s">
        <v>10</v>
      </c>
      <c r="T1110">
        <v>2025</v>
      </c>
      <c r="U1110">
        <v>10</v>
      </c>
      <c r="V1110" t="s">
        <v>3870</v>
      </c>
      <c r="W1110" t="s">
        <v>40</v>
      </c>
      <c r="X1110" t="s">
        <v>19</v>
      </c>
      <c r="Y1110">
        <v>9.09</v>
      </c>
    </row>
    <row r="1111" spans="1:25" x14ac:dyDescent="0.25">
      <c r="A1111" t="s">
        <v>1887</v>
      </c>
      <c r="B1111" s="19">
        <v>45489</v>
      </c>
      <c r="C1111" t="s">
        <v>799</v>
      </c>
      <c r="D1111" t="s">
        <v>43</v>
      </c>
      <c r="E1111" t="s">
        <v>3</v>
      </c>
      <c r="F1111">
        <v>28</v>
      </c>
      <c r="G1111" t="s">
        <v>317</v>
      </c>
      <c r="H1111" t="s">
        <v>5</v>
      </c>
      <c r="I1111" t="s">
        <v>23</v>
      </c>
      <c r="J1111" t="s">
        <v>24</v>
      </c>
      <c r="K1111" t="s">
        <v>25</v>
      </c>
      <c r="L1111">
        <v>1</v>
      </c>
      <c r="M1111">
        <v>55000</v>
      </c>
      <c r="N1111">
        <v>0.1</v>
      </c>
      <c r="O1111">
        <v>49500</v>
      </c>
      <c r="P1111">
        <v>40000</v>
      </c>
      <c r="Q1111">
        <v>9500</v>
      </c>
      <c r="R1111" t="s">
        <v>9</v>
      </c>
      <c r="S1111" t="s">
        <v>10</v>
      </c>
      <c r="T1111">
        <v>2024</v>
      </c>
      <c r="U1111">
        <v>7</v>
      </c>
      <c r="V1111" t="s">
        <v>3866</v>
      </c>
      <c r="W1111" t="s">
        <v>33</v>
      </c>
      <c r="X1111" t="s">
        <v>27</v>
      </c>
      <c r="Y1111">
        <v>19.190000000000001</v>
      </c>
    </row>
    <row r="1112" spans="1:25" x14ac:dyDescent="0.25">
      <c r="A1112" t="s">
        <v>134</v>
      </c>
      <c r="B1112" s="19">
        <v>45792</v>
      </c>
      <c r="C1112" t="s">
        <v>135</v>
      </c>
      <c r="D1112" t="s">
        <v>136</v>
      </c>
      <c r="E1112" t="s">
        <v>3</v>
      </c>
      <c r="F1112">
        <v>52</v>
      </c>
      <c r="G1112" t="s">
        <v>4</v>
      </c>
      <c r="H1112" t="s">
        <v>5</v>
      </c>
      <c r="I1112" t="s">
        <v>95</v>
      </c>
      <c r="J1112" t="s">
        <v>96</v>
      </c>
      <c r="K1112" t="s">
        <v>46</v>
      </c>
      <c r="L1112">
        <v>1</v>
      </c>
      <c r="M1112">
        <v>600</v>
      </c>
      <c r="N1112">
        <v>0.05</v>
      </c>
      <c r="O1112">
        <v>570</v>
      </c>
      <c r="P1112">
        <v>380</v>
      </c>
      <c r="Q1112">
        <v>190</v>
      </c>
      <c r="R1112" t="s">
        <v>26</v>
      </c>
      <c r="S1112" t="s">
        <v>10</v>
      </c>
      <c r="T1112">
        <v>2025</v>
      </c>
      <c r="U1112">
        <v>5</v>
      </c>
      <c r="V1112" t="s">
        <v>3865</v>
      </c>
      <c r="W1112" t="s">
        <v>11</v>
      </c>
      <c r="X1112" t="s">
        <v>12</v>
      </c>
      <c r="Y1112">
        <v>33.33</v>
      </c>
    </row>
    <row r="1113" spans="1:25" x14ac:dyDescent="0.25">
      <c r="A1113" t="s">
        <v>1888</v>
      </c>
      <c r="B1113" s="19">
        <v>45607</v>
      </c>
      <c r="C1113" t="s">
        <v>273</v>
      </c>
      <c r="D1113" t="s">
        <v>274</v>
      </c>
      <c r="E1113" t="s">
        <v>3</v>
      </c>
      <c r="F1113">
        <v>43</v>
      </c>
      <c r="G1113" t="s">
        <v>275</v>
      </c>
      <c r="H1113" t="s">
        <v>276</v>
      </c>
      <c r="I1113" t="s">
        <v>143</v>
      </c>
      <c r="J1113" t="s">
        <v>144</v>
      </c>
      <c r="K1113" t="s">
        <v>76</v>
      </c>
      <c r="L1113">
        <v>1</v>
      </c>
      <c r="M1113">
        <v>700</v>
      </c>
      <c r="N1113">
        <v>0.2</v>
      </c>
      <c r="O1113">
        <v>560</v>
      </c>
      <c r="P1113">
        <v>570</v>
      </c>
      <c r="Q1113">
        <v>-10</v>
      </c>
      <c r="R1113" t="s">
        <v>17</v>
      </c>
      <c r="S1113" t="s">
        <v>10</v>
      </c>
      <c r="T1113">
        <v>2024</v>
      </c>
      <c r="U1113">
        <v>11</v>
      </c>
      <c r="V1113" t="s">
        <v>3874</v>
      </c>
      <c r="W1113" t="s">
        <v>40</v>
      </c>
      <c r="X1113" t="s">
        <v>27</v>
      </c>
      <c r="Y1113">
        <v>-1.79</v>
      </c>
    </row>
    <row r="1114" spans="1:25" x14ac:dyDescent="0.25">
      <c r="A1114" t="s">
        <v>1889</v>
      </c>
      <c r="B1114" s="19">
        <v>45752</v>
      </c>
      <c r="C1114" t="s">
        <v>602</v>
      </c>
      <c r="D1114" t="s">
        <v>603</v>
      </c>
      <c r="E1114" t="s">
        <v>3</v>
      </c>
      <c r="F1114">
        <v>41</v>
      </c>
      <c r="G1114" t="s">
        <v>407</v>
      </c>
      <c r="H1114" t="s">
        <v>285</v>
      </c>
      <c r="I1114" t="s">
        <v>23</v>
      </c>
      <c r="J1114" t="s">
        <v>24</v>
      </c>
      <c r="K1114" t="s">
        <v>25</v>
      </c>
      <c r="L1114">
        <v>2</v>
      </c>
      <c r="M1114">
        <v>55000</v>
      </c>
      <c r="N1114">
        <v>0.1</v>
      </c>
      <c r="O1114">
        <v>99000</v>
      </c>
      <c r="P1114">
        <v>80000</v>
      </c>
      <c r="Q1114">
        <v>19000</v>
      </c>
      <c r="R1114" t="s">
        <v>26</v>
      </c>
      <c r="S1114" t="s">
        <v>10</v>
      </c>
      <c r="T1114">
        <v>2025</v>
      </c>
      <c r="U1114">
        <v>4</v>
      </c>
      <c r="V1114" t="s">
        <v>3871</v>
      </c>
      <c r="W1114" t="s">
        <v>11</v>
      </c>
      <c r="X1114" t="s">
        <v>27</v>
      </c>
      <c r="Y1114">
        <v>19.190000000000001</v>
      </c>
    </row>
    <row r="1115" spans="1:25" x14ac:dyDescent="0.25">
      <c r="A1115" t="s">
        <v>1890</v>
      </c>
      <c r="B1115" s="19">
        <v>45335</v>
      </c>
      <c r="C1115" t="s">
        <v>428</v>
      </c>
      <c r="D1115" t="s">
        <v>36</v>
      </c>
      <c r="E1115" t="s">
        <v>3</v>
      </c>
      <c r="F1115">
        <v>45</v>
      </c>
      <c r="G1115" t="s">
        <v>275</v>
      </c>
      <c r="H1115" t="s">
        <v>276</v>
      </c>
      <c r="I1115" t="s">
        <v>95</v>
      </c>
      <c r="J1115" t="s">
        <v>96</v>
      </c>
      <c r="K1115" t="s">
        <v>46</v>
      </c>
      <c r="L1115">
        <v>1</v>
      </c>
      <c r="M1115">
        <v>600</v>
      </c>
      <c r="N1115">
        <v>0</v>
      </c>
      <c r="O1115">
        <v>600</v>
      </c>
      <c r="P1115">
        <v>380</v>
      </c>
      <c r="Q1115">
        <v>220</v>
      </c>
      <c r="R1115" t="s">
        <v>26</v>
      </c>
      <c r="S1115" t="s">
        <v>10</v>
      </c>
      <c r="T1115">
        <v>2024</v>
      </c>
      <c r="U1115">
        <v>2</v>
      </c>
      <c r="V1115" t="s">
        <v>3869</v>
      </c>
      <c r="W1115" t="s">
        <v>18</v>
      </c>
      <c r="X1115" t="s">
        <v>27</v>
      </c>
      <c r="Y1115">
        <v>36.67</v>
      </c>
    </row>
    <row r="1116" spans="1:25" x14ac:dyDescent="0.25">
      <c r="A1116" t="s">
        <v>1891</v>
      </c>
      <c r="B1116" s="19">
        <v>45975</v>
      </c>
      <c r="C1116" t="s">
        <v>273</v>
      </c>
      <c r="D1116" t="s">
        <v>274</v>
      </c>
      <c r="E1116" t="s">
        <v>3</v>
      </c>
      <c r="F1116">
        <v>43</v>
      </c>
      <c r="G1116" t="s">
        <v>275</v>
      </c>
      <c r="H1116" t="s">
        <v>276</v>
      </c>
      <c r="I1116" t="s">
        <v>105</v>
      </c>
      <c r="J1116" t="s">
        <v>106</v>
      </c>
      <c r="K1116" t="s">
        <v>76</v>
      </c>
      <c r="L1116">
        <v>4</v>
      </c>
      <c r="M1116">
        <v>450</v>
      </c>
      <c r="N1116">
        <v>0.1</v>
      </c>
      <c r="O1116">
        <v>1620</v>
      </c>
      <c r="P1116">
        <v>1320</v>
      </c>
      <c r="Q1116">
        <v>300</v>
      </c>
      <c r="R1116" t="s">
        <v>17</v>
      </c>
      <c r="S1116" t="s">
        <v>10</v>
      </c>
      <c r="T1116">
        <v>2025</v>
      </c>
      <c r="U1116">
        <v>11</v>
      </c>
      <c r="V1116" t="s">
        <v>3874</v>
      </c>
      <c r="W1116" t="s">
        <v>40</v>
      </c>
      <c r="X1116" t="s">
        <v>27</v>
      </c>
      <c r="Y1116">
        <v>18.52</v>
      </c>
    </row>
    <row r="1117" spans="1:25" x14ac:dyDescent="0.25">
      <c r="A1117" t="s">
        <v>1892</v>
      </c>
      <c r="B1117" s="19">
        <v>45841</v>
      </c>
      <c r="C1117" t="s">
        <v>311</v>
      </c>
      <c r="D1117" t="s">
        <v>101</v>
      </c>
      <c r="E1117" t="s">
        <v>16</v>
      </c>
      <c r="F1117">
        <v>42</v>
      </c>
      <c r="G1117" t="s">
        <v>312</v>
      </c>
      <c r="H1117" t="s">
        <v>276</v>
      </c>
      <c r="I1117" t="s">
        <v>176</v>
      </c>
      <c r="J1117" t="s">
        <v>177</v>
      </c>
      <c r="K1117" t="s">
        <v>25</v>
      </c>
      <c r="L1117">
        <v>1</v>
      </c>
      <c r="M1117">
        <v>22000</v>
      </c>
      <c r="N1117">
        <v>0.2</v>
      </c>
      <c r="O1117">
        <v>17600</v>
      </c>
      <c r="P1117">
        <v>16500</v>
      </c>
      <c r="Q1117">
        <v>1100</v>
      </c>
      <c r="R1117" t="s">
        <v>9</v>
      </c>
      <c r="S1117" t="s">
        <v>10</v>
      </c>
      <c r="T1117">
        <v>2025</v>
      </c>
      <c r="U1117">
        <v>7</v>
      </c>
      <c r="V1117" t="s">
        <v>3866</v>
      </c>
      <c r="W1117" t="s">
        <v>33</v>
      </c>
      <c r="X1117" t="s">
        <v>27</v>
      </c>
      <c r="Y1117">
        <v>6.25</v>
      </c>
    </row>
    <row r="1118" spans="1:25" x14ac:dyDescent="0.25">
      <c r="A1118" t="s">
        <v>1893</v>
      </c>
      <c r="B1118" s="19">
        <v>45365</v>
      </c>
      <c r="C1118" t="s">
        <v>489</v>
      </c>
      <c r="D1118" t="s">
        <v>490</v>
      </c>
      <c r="E1118" t="s">
        <v>3</v>
      </c>
      <c r="F1118">
        <v>26</v>
      </c>
      <c r="G1118" t="s">
        <v>339</v>
      </c>
      <c r="H1118" t="s">
        <v>285</v>
      </c>
      <c r="I1118" t="s">
        <v>102</v>
      </c>
      <c r="J1118" t="s">
        <v>103</v>
      </c>
      <c r="K1118" t="s">
        <v>25</v>
      </c>
      <c r="L1118">
        <v>1</v>
      </c>
      <c r="M1118">
        <v>28000</v>
      </c>
      <c r="N1118">
        <v>0.1</v>
      </c>
      <c r="O1118">
        <v>25200</v>
      </c>
      <c r="P1118">
        <v>21000</v>
      </c>
      <c r="Q1118">
        <v>4200</v>
      </c>
      <c r="R1118" t="s">
        <v>9</v>
      </c>
      <c r="S1118" t="s">
        <v>10</v>
      </c>
      <c r="T1118">
        <v>2024</v>
      </c>
      <c r="U1118">
        <v>3</v>
      </c>
      <c r="V1118" t="s">
        <v>3864</v>
      </c>
      <c r="W1118" t="s">
        <v>18</v>
      </c>
      <c r="X1118" t="s">
        <v>27</v>
      </c>
      <c r="Y1118">
        <v>16.670000000000002</v>
      </c>
    </row>
    <row r="1119" spans="1:25" x14ac:dyDescent="0.25">
      <c r="A1119" t="s">
        <v>1894</v>
      </c>
      <c r="B1119" s="19">
        <v>45311</v>
      </c>
      <c r="C1119" t="s">
        <v>836</v>
      </c>
      <c r="D1119" t="s">
        <v>654</v>
      </c>
      <c r="E1119" t="s">
        <v>16</v>
      </c>
      <c r="F1119">
        <v>43</v>
      </c>
      <c r="G1119" t="s">
        <v>284</v>
      </c>
      <c r="H1119" t="s">
        <v>285</v>
      </c>
      <c r="I1119" t="s">
        <v>143</v>
      </c>
      <c r="J1119" t="s">
        <v>144</v>
      </c>
      <c r="K1119" t="s">
        <v>76</v>
      </c>
      <c r="L1119">
        <v>5</v>
      </c>
      <c r="M1119">
        <v>700</v>
      </c>
      <c r="N1119">
        <v>0.05</v>
      </c>
      <c r="O1119">
        <v>3325</v>
      </c>
      <c r="P1119">
        <v>2850</v>
      </c>
      <c r="Q1119">
        <v>475</v>
      </c>
      <c r="R1119" t="s">
        <v>77</v>
      </c>
      <c r="S1119" t="s">
        <v>10</v>
      </c>
      <c r="T1119">
        <v>2024</v>
      </c>
      <c r="U1119">
        <v>1</v>
      </c>
      <c r="V1119" t="s">
        <v>3875</v>
      </c>
      <c r="W1119" t="s">
        <v>18</v>
      </c>
      <c r="X1119" t="s">
        <v>27</v>
      </c>
      <c r="Y1119">
        <v>14.29</v>
      </c>
    </row>
    <row r="1120" spans="1:25" x14ac:dyDescent="0.25">
      <c r="A1120" t="s">
        <v>1895</v>
      </c>
      <c r="B1120" s="19">
        <v>45540</v>
      </c>
      <c r="C1120" t="s">
        <v>342</v>
      </c>
      <c r="D1120" t="s">
        <v>343</v>
      </c>
      <c r="E1120" t="s">
        <v>16</v>
      </c>
      <c r="F1120">
        <v>57</v>
      </c>
      <c r="G1120" t="s">
        <v>290</v>
      </c>
      <c r="H1120" t="s">
        <v>276</v>
      </c>
      <c r="I1120" t="s">
        <v>109</v>
      </c>
      <c r="J1120" t="s">
        <v>110</v>
      </c>
      <c r="K1120" t="s">
        <v>8</v>
      </c>
      <c r="L1120">
        <v>2</v>
      </c>
      <c r="M1120">
        <v>4000</v>
      </c>
      <c r="N1120">
        <v>0.05</v>
      </c>
      <c r="O1120">
        <v>7600</v>
      </c>
      <c r="P1120">
        <v>5800</v>
      </c>
      <c r="Q1120">
        <v>1800</v>
      </c>
      <c r="R1120" t="s">
        <v>17</v>
      </c>
      <c r="S1120" t="s">
        <v>10</v>
      </c>
      <c r="T1120">
        <v>2024</v>
      </c>
      <c r="U1120">
        <v>9</v>
      </c>
      <c r="V1120" t="s">
        <v>3873</v>
      </c>
      <c r="W1120" t="s">
        <v>33</v>
      </c>
      <c r="X1120" t="s">
        <v>19</v>
      </c>
      <c r="Y1120">
        <v>23.68</v>
      </c>
    </row>
    <row r="1121" spans="1:25" x14ac:dyDescent="0.25">
      <c r="A1121" t="s">
        <v>1896</v>
      </c>
      <c r="B1121" s="19">
        <v>45939</v>
      </c>
      <c r="C1121" t="s">
        <v>719</v>
      </c>
      <c r="D1121" t="s">
        <v>402</v>
      </c>
      <c r="E1121" t="s">
        <v>16</v>
      </c>
      <c r="F1121">
        <v>24</v>
      </c>
      <c r="G1121" t="s">
        <v>280</v>
      </c>
      <c r="H1121" t="s">
        <v>270</v>
      </c>
      <c r="I1121" t="s">
        <v>102</v>
      </c>
      <c r="J1121" t="s">
        <v>103</v>
      </c>
      <c r="K1121" t="s">
        <v>25</v>
      </c>
      <c r="L1121">
        <v>1</v>
      </c>
      <c r="M1121">
        <v>28000</v>
      </c>
      <c r="N1121">
        <v>0.25</v>
      </c>
      <c r="O1121">
        <v>21000</v>
      </c>
      <c r="P1121">
        <v>21000</v>
      </c>
      <c r="Q1121">
        <v>0</v>
      </c>
      <c r="R1121" t="s">
        <v>77</v>
      </c>
      <c r="S1121" t="s">
        <v>10</v>
      </c>
      <c r="T1121">
        <v>2025</v>
      </c>
      <c r="U1121">
        <v>10</v>
      </c>
      <c r="V1121" t="s">
        <v>3870</v>
      </c>
      <c r="W1121" t="s">
        <v>40</v>
      </c>
      <c r="X1121" t="s">
        <v>12</v>
      </c>
      <c r="Y1121">
        <v>0</v>
      </c>
    </row>
    <row r="1122" spans="1:25" x14ac:dyDescent="0.25">
      <c r="A1122" t="s">
        <v>1897</v>
      </c>
      <c r="B1122" s="19">
        <v>45391</v>
      </c>
      <c r="C1122" t="s">
        <v>14</v>
      </c>
      <c r="D1122" t="s">
        <v>15</v>
      </c>
      <c r="E1122" t="s">
        <v>16</v>
      </c>
      <c r="F1122">
        <v>27</v>
      </c>
      <c r="G1122" t="s">
        <v>4</v>
      </c>
      <c r="H1122" t="s">
        <v>5</v>
      </c>
      <c r="I1122" t="s">
        <v>74</v>
      </c>
      <c r="J1122" t="s">
        <v>75</v>
      </c>
      <c r="K1122" t="s">
        <v>76</v>
      </c>
      <c r="L1122">
        <v>4</v>
      </c>
      <c r="M1122">
        <v>550</v>
      </c>
      <c r="N1122">
        <v>0.05</v>
      </c>
      <c r="O1122">
        <v>2090</v>
      </c>
      <c r="P1122">
        <v>1800</v>
      </c>
      <c r="Q1122">
        <v>290</v>
      </c>
      <c r="R1122" t="s">
        <v>17</v>
      </c>
      <c r="S1122" t="s">
        <v>10</v>
      </c>
      <c r="T1122">
        <v>2024</v>
      </c>
      <c r="U1122">
        <v>4</v>
      </c>
      <c r="V1122" t="s">
        <v>3871</v>
      </c>
      <c r="W1122" t="s">
        <v>11</v>
      </c>
      <c r="X1122" t="s">
        <v>19</v>
      </c>
      <c r="Y1122">
        <v>13.88</v>
      </c>
    </row>
    <row r="1123" spans="1:25" x14ac:dyDescent="0.25">
      <c r="A1123" t="s">
        <v>1898</v>
      </c>
      <c r="B1123" s="19">
        <v>45357</v>
      </c>
      <c r="C1123" t="s">
        <v>500</v>
      </c>
      <c r="D1123" t="s">
        <v>501</v>
      </c>
      <c r="E1123" t="s">
        <v>16</v>
      </c>
      <c r="F1123">
        <v>22</v>
      </c>
      <c r="G1123" t="s">
        <v>339</v>
      </c>
      <c r="H1123" t="s">
        <v>285</v>
      </c>
      <c r="I1123" t="s">
        <v>31</v>
      </c>
      <c r="J1123" t="s">
        <v>32</v>
      </c>
      <c r="K1123" t="s">
        <v>25</v>
      </c>
      <c r="L1123">
        <v>1</v>
      </c>
      <c r="M1123">
        <v>5000</v>
      </c>
      <c r="N1123">
        <v>0.15</v>
      </c>
      <c r="O1123">
        <v>4250</v>
      </c>
      <c r="P1123">
        <v>3500</v>
      </c>
      <c r="Q1123">
        <v>750</v>
      </c>
      <c r="R1123" t="s">
        <v>26</v>
      </c>
      <c r="S1123" t="s">
        <v>10</v>
      </c>
      <c r="T1123">
        <v>2024</v>
      </c>
      <c r="U1123">
        <v>3</v>
      </c>
      <c r="V1123" t="s">
        <v>3864</v>
      </c>
      <c r="W1123" t="s">
        <v>18</v>
      </c>
      <c r="X1123" t="s">
        <v>27</v>
      </c>
      <c r="Y1123">
        <v>17.649999999999999</v>
      </c>
    </row>
    <row r="1124" spans="1:25" x14ac:dyDescent="0.25">
      <c r="A1124" t="s">
        <v>1899</v>
      </c>
      <c r="B1124" s="19">
        <v>45922</v>
      </c>
      <c r="C1124" t="s">
        <v>878</v>
      </c>
      <c r="D1124" t="s">
        <v>468</v>
      </c>
      <c r="E1124" t="s">
        <v>3</v>
      </c>
      <c r="F1124">
        <v>40</v>
      </c>
      <c r="G1124" t="s">
        <v>280</v>
      </c>
      <c r="H1124" t="s">
        <v>270</v>
      </c>
      <c r="I1124" t="s">
        <v>89</v>
      </c>
      <c r="J1124" t="s">
        <v>90</v>
      </c>
      <c r="K1124" t="s">
        <v>91</v>
      </c>
      <c r="L1124">
        <v>2</v>
      </c>
      <c r="M1124">
        <v>35000</v>
      </c>
      <c r="N1124">
        <v>0.2</v>
      </c>
      <c r="O1124">
        <v>56000</v>
      </c>
      <c r="P1124">
        <v>54000</v>
      </c>
      <c r="Q1124">
        <v>2000</v>
      </c>
      <c r="R1124" t="s">
        <v>26</v>
      </c>
      <c r="S1124" t="s">
        <v>10</v>
      </c>
      <c r="T1124">
        <v>2025</v>
      </c>
      <c r="U1124">
        <v>9</v>
      </c>
      <c r="V1124" t="s">
        <v>3873</v>
      </c>
      <c r="W1124" t="s">
        <v>33</v>
      </c>
      <c r="X1124" t="s">
        <v>27</v>
      </c>
      <c r="Y1124">
        <v>3.57</v>
      </c>
    </row>
    <row r="1125" spans="1:25" x14ac:dyDescent="0.25">
      <c r="A1125" t="s">
        <v>1900</v>
      </c>
      <c r="B1125" s="19">
        <v>45637</v>
      </c>
      <c r="C1125" t="s">
        <v>543</v>
      </c>
      <c r="D1125" t="s">
        <v>326</v>
      </c>
      <c r="E1125" t="s">
        <v>3</v>
      </c>
      <c r="F1125">
        <v>46</v>
      </c>
      <c r="G1125" t="s">
        <v>317</v>
      </c>
      <c r="H1125" t="s">
        <v>5</v>
      </c>
      <c r="I1125" t="s">
        <v>6</v>
      </c>
      <c r="J1125" t="s">
        <v>7</v>
      </c>
      <c r="K1125" t="s">
        <v>8</v>
      </c>
      <c r="L1125">
        <v>2</v>
      </c>
      <c r="M1125">
        <v>7000</v>
      </c>
      <c r="N1125">
        <v>0</v>
      </c>
      <c r="O1125">
        <v>14000</v>
      </c>
      <c r="P1125">
        <v>10400</v>
      </c>
      <c r="Q1125">
        <v>3600</v>
      </c>
      <c r="R1125" t="s">
        <v>17</v>
      </c>
      <c r="S1125" t="s">
        <v>10</v>
      </c>
      <c r="T1125">
        <v>2024</v>
      </c>
      <c r="U1125">
        <v>12</v>
      </c>
      <c r="V1125" t="s">
        <v>3872</v>
      </c>
      <c r="W1125" t="s">
        <v>40</v>
      </c>
      <c r="X1125" t="s">
        <v>12</v>
      </c>
      <c r="Y1125">
        <v>25.71</v>
      </c>
    </row>
    <row r="1126" spans="1:25" x14ac:dyDescent="0.25">
      <c r="A1126" t="s">
        <v>137</v>
      </c>
      <c r="B1126" s="19">
        <v>45992</v>
      </c>
      <c r="C1126" t="s">
        <v>135</v>
      </c>
      <c r="D1126" t="s">
        <v>136</v>
      </c>
      <c r="E1126" t="s">
        <v>3</v>
      </c>
      <c r="F1126">
        <v>52</v>
      </c>
      <c r="G1126" t="s">
        <v>4</v>
      </c>
      <c r="H1126" t="s">
        <v>5</v>
      </c>
      <c r="I1126" t="s">
        <v>81</v>
      </c>
      <c r="J1126" t="s">
        <v>82</v>
      </c>
      <c r="K1126" t="s">
        <v>58</v>
      </c>
      <c r="L1126">
        <v>1</v>
      </c>
      <c r="M1126">
        <v>3500</v>
      </c>
      <c r="N1126">
        <v>0.05</v>
      </c>
      <c r="O1126">
        <v>3325</v>
      </c>
      <c r="P1126">
        <v>2500</v>
      </c>
      <c r="Q1126">
        <v>825</v>
      </c>
      <c r="R1126" t="s">
        <v>17</v>
      </c>
      <c r="S1126" t="s">
        <v>10</v>
      </c>
      <c r="T1126">
        <v>2025</v>
      </c>
      <c r="U1126">
        <v>12</v>
      </c>
      <c r="V1126" t="s">
        <v>3872</v>
      </c>
      <c r="W1126" t="s">
        <v>40</v>
      </c>
      <c r="X1126" t="s">
        <v>12</v>
      </c>
      <c r="Y1126">
        <v>24.81</v>
      </c>
    </row>
    <row r="1127" spans="1:25" x14ac:dyDescent="0.25">
      <c r="A1127" t="s">
        <v>1901</v>
      </c>
      <c r="B1127" s="19">
        <v>45510</v>
      </c>
      <c r="C1127" t="s">
        <v>608</v>
      </c>
      <c r="D1127" t="s">
        <v>609</v>
      </c>
      <c r="E1127" t="s">
        <v>16</v>
      </c>
      <c r="F1127">
        <v>52</v>
      </c>
      <c r="G1127" t="s">
        <v>312</v>
      </c>
      <c r="H1127" t="s">
        <v>276</v>
      </c>
      <c r="I1127" t="s">
        <v>102</v>
      </c>
      <c r="J1127" t="s">
        <v>103</v>
      </c>
      <c r="K1127" t="s">
        <v>25</v>
      </c>
      <c r="L1127">
        <v>4</v>
      </c>
      <c r="M1127">
        <v>28000</v>
      </c>
      <c r="N1127">
        <v>0.05</v>
      </c>
      <c r="O1127">
        <v>106400</v>
      </c>
      <c r="P1127">
        <v>84000</v>
      </c>
      <c r="Q1127">
        <v>22400</v>
      </c>
      <c r="R1127" t="s">
        <v>17</v>
      </c>
      <c r="S1127" t="s">
        <v>10</v>
      </c>
      <c r="T1127">
        <v>2024</v>
      </c>
      <c r="U1127">
        <v>8</v>
      </c>
      <c r="V1127" t="s">
        <v>3867</v>
      </c>
      <c r="W1127" t="s">
        <v>33</v>
      </c>
      <c r="X1127" t="s">
        <v>27</v>
      </c>
      <c r="Y1127">
        <v>21.05</v>
      </c>
    </row>
    <row r="1128" spans="1:25" x14ac:dyDescent="0.25">
      <c r="A1128" t="s">
        <v>1902</v>
      </c>
      <c r="B1128" s="19">
        <v>45415</v>
      </c>
      <c r="C1128" t="s">
        <v>1253</v>
      </c>
      <c r="D1128" t="s">
        <v>1254</v>
      </c>
      <c r="E1128" t="s">
        <v>16</v>
      </c>
      <c r="F1128">
        <v>45</v>
      </c>
      <c r="G1128" t="s">
        <v>275</v>
      </c>
      <c r="H1128" t="s">
        <v>276</v>
      </c>
      <c r="I1128" t="s">
        <v>37</v>
      </c>
      <c r="J1128" t="s">
        <v>38</v>
      </c>
      <c r="K1128" t="s">
        <v>39</v>
      </c>
      <c r="L1128">
        <v>1</v>
      </c>
      <c r="M1128">
        <v>900</v>
      </c>
      <c r="N1128">
        <v>0</v>
      </c>
      <c r="O1128">
        <v>900</v>
      </c>
      <c r="P1128">
        <v>550</v>
      </c>
      <c r="Q1128">
        <v>350</v>
      </c>
      <c r="R1128" t="s">
        <v>26</v>
      </c>
      <c r="S1128" t="s">
        <v>10</v>
      </c>
      <c r="T1128">
        <v>2024</v>
      </c>
      <c r="U1128">
        <v>5</v>
      </c>
      <c r="V1128" t="s">
        <v>3865</v>
      </c>
      <c r="W1128" t="s">
        <v>11</v>
      </c>
      <c r="X1128" t="s">
        <v>27</v>
      </c>
      <c r="Y1128">
        <v>38.89</v>
      </c>
    </row>
    <row r="1129" spans="1:25" x14ac:dyDescent="0.25">
      <c r="A1129" t="s">
        <v>1903</v>
      </c>
      <c r="B1129" s="19">
        <v>46005</v>
      </c>
      <c r="C1129" t="s">
        <v>1904</v>
      </c>
      <c r="D1129" t="s">
        <v>868</v>
      </c>
      <c r="E1129" t="s">
        <v>16</v>
      </c>
      <c r="F1129">
        <v>42</v>
      </c>
      <c r="G1129" t="s">
        <v>407</v>
      </c>
      <c r="H1129" t="s">
        <v>285</v>
      </c>
      <c r="I1129" t="s">
        <v>264</v>
      </c>
      <c r="J1129" t="s">
        <v>265</v>
      </c>
      <c r="K1129" t="s">
        <v>46</v>
      </c>
      <c r="L1129">
        <v>3</v>
      </c>
      <c r="M1129">
        <v>800</v>
      </c>
      <c r="N1129">
        <v>0.15</v>
      </c>
      <c r="O1129">
        <v>2040</v>
      </c>
      <c r="P1129">
        <v>1500</v>
      </c>
      <c r="Q1129">
        <v>540</v>
      </c>
      <c r="R1129" t="s">
        <v>17</v>
      </c>
      <c r="S1129" t="s">
        <v>10</v>
      </c>
      <c r="T1129">
        <v>2025</v>
      </c>
      <c r="U1129">
        <v>12</v>
      </c>
      <c r="V1129" t="s">
        <v>3872</v>
      </c>
      <c r="W1129" t="s">
        <v>40</v>
      </c>
      <c r="X1129" t="s">
        <v>19</v>
      </c>
      <c r="Y1129">
        <v>26.47</v>
      </c>
    </row>
    <row r="1130" spans="1:25" x14ac:dyDescent="0.25">
      <c r="A1130" t="s">
        <v>1905</v>
      </c>
      <c r="B1130" s="19">
        <v>45887</v>
      </c>
      <c r="C1130" t="s">
        <v>1485</v>
      </c>
      <c r="D1130" t="s">
        <v>728</v>
      </c>
      <c r="E1130" t="s">
        <v>3</v>
      </c>
      <c r="F1130">
        <v>55</v>
      </c>
      <c r="G1130" t="s">
        <v>317</v>
      </c>
      <c r="H1130" t="s">
        <v>5</v>
      </c>
      <c r="I1130" t="s">
        <v>102</v>
      </c>
      <c r="J1130" t="s">
        <v>103</v>
      </c>
      <c r="K1130" t="s">
        <v>25</v>
      </c>
      <c r="L1130">
        <v>4</v>
      </c>
      <c r="M1130">
        <v>28000</v>
      </c>
      <c r="N1130">
        <v>0.05</v>
      </c>
      <c r="O1130">
        <v>106400</v>
      </c>
      <c r="P1130">
        <v>84000</v>
      </c>
      <c r="Q1130">
        <v>22400</v>
      </c>
      <c r="R1130" t="s">
        <v>26</v>
      </c>
      <c r="S1130" t="s">
        <v>10</v>
      </c>
      <c r="T1130">
        <v>2025</v>
      </c>
      <c r="U1130">
        <v>8</v>
      </c>
      <c r="V1130" t="s">
        <v>3867</v>
      </c>
      <c r="W1130" t="s">
        <v>33</v>
      </c>
      <c r="X1130" t="s">
        <v>27</v>
      </c>
      <c r="Y1130">
        <v>21.05</v>
      </c>
    </row>
    <row r="1131" spans="1:25" x14ac:dyDescent="0.25">
      <c r="A1131" t="s">
        <v>1906</v>
      </c>
      <c r="B1131" s="19">
        <v>45939</v>
      </c>
      <c r="C1131" t="s">
        <v>850</v>
      </c>
      <c r="D1131" t="s">
        <v>851</v>
      </c>
      <c r="E1131" t="s">
        <v>16</v>
      </c>
      <c r="F1131">
        <v>39</v>
      </c>
      <c r="G1131" t="s">
        <v>295</v>
      </c>
      <c r="H1131" t="s">
        <v>270</v>
      </c>
      <c r="I1131" t="s">
        <v>56</v>
      </c>
      <c r="J1131" t="s">
        <v>57</v>
      </c>
      <c r="K1131" t="s">
        <v>58</v>
      </c>
      <c r="L1131">
        <v>2</v>
      </c>
      <c r="M1131">
        <v>1200</v>
      </c>
      <c r="N1131">
        <v>0.1</v>
      </c>
      <c r="O1131">
        <v>2160</v>
      </c>
      <c r="P1131">
        <v>1600</v>
      </c>
      <c r="Q1131">
        <v>560</v>
      </c>
      <c r="R1131" t="s">
        <v>26</v>
      </c>
      <c r="S1131" t="s">
        <v>10</v>
      </c>
      <c r="T1131">
        <v>2025</v>
      </c>
      <c r="U1131">
        <v>10</v>
      </c>
      <c r="V1131" t="s">
        <v>3870</v>
      </c>
      <c r="W1131" t="s">
        <v>40</v>
      </c>
      <c r="X1131" t="s">
        <v>19</v>
      </c>
      <c r="Y1131">
        <v>25.93</v>
      </c>
    </row>
    <row r="1132" spans="1:25" x14ac:dyDescent="0.25">
      <c r="A1132" t="s">
        <v>1907</v>
      </c>
      <c r="B1132" s="19">
        <v>45790</v>
      </c>
      <c r="C1132" t="s">
        <v>1213</v>
      </c>
      <c r="D1132" t="s">
        <v>43</v>
      </c>
      <c r="E1132" t="s">
        <v>16</v>
      </c>
      <c r="F1132">
        <v>43</v>
      </c>
      <c r="G1132" t="s">
        <v>339</v>
      </c>
      <c r="H1132" t="s">
        <v>285</v>
      </c>
      <c r="I1132" t="s">
        <v>65</v>
      </c>
      <c r="J1132" t="s">
        <v>66</v>
      </c>
      <c r="K1132" t="s">
        <v>25</v>
      </c>
      <c r="L1132">
        <v>1</v>
      </c>
      <c r="M1132">
        <v>2500</v>
      </c>
      <c r="N1132">
        <v>0.15</v>
      </c>
      <c r="O1132">
        <v>2125</v>
      </c>
      <c r="P1132">
        <v>1600</v>
      </c>
      <c r="Q1132">
        <v>525</v>
      </c>
      <c r="R1132" t="s">
        <v>26</v>
      </c>
      <c r="S1132" t="s">
        <v>10</v>
      </c>
      <c r="T1132">
        <v>2025</v>
      </c>
      <c r="U1132">
        <v>5</v>
      </c>
      <c r="V1132" t="s">
        <v>3865</v>
      </c>
      <c r="W1132" t="s">
        <v>11</v>
      </c>
      <c r="X1132" t="s">
        <v>12</v>
      </c>
      <c r="Y1132">
        <v>24.71</v>
      </c>
    </row>
    <row r="1133" spans="1:25" x14ac:dyDescent="0.25">
      <c r="A1133" t="s">
        <v>1908</v>
      </c>
      <c r="B1133" s="19">
        <v>45383</v>
      </c>
      <c r="C1133" t="s">
        <v>1080</v>
      </c>
      <c r="D1133" t="s">
        <v>369</v>
      </c>
      <c r="E1133" t="s">
        <v>16</v>
      </c>
      <c r="F1133">
        <v>32</v>
      </c>
      <c r="G1133" t="s">
        <v>290</v>
      </c>
      <c r="H1133" t="s">
        <v>276</v>
      </c>
      <c r="I1133" t="s">
        <v>109</v>
      </c>
      <c r="J1133" t="s">
        <v>110</v>
      </c>
      <c r="K1133" t="s">
        <v>8</v>
      </c>
      <c r="L1133">
        <v>1</v>
      </c>
      <c r="M1133">
        <v>4000</v>
      </c>
      <c r="N1133">
        <v>0.1</v>
      </c>
      <c r="O1133">
        <v>0</v>
      </c>
      <c r="P1133">
        <v>2900</v>
      </c>
      <c r="Q1133">
        <v>0</v>
      </c>
      <c r="R1133" t="s">
        <v>9</v>
      </c>
      <c r="S1133" t="s">
        <v>291</v>
      </c>
      <c r="T1133">
        <v>2024</v>
      </c>
      <c r="U1133">
        <v>4</v>
      </c>
      <c r="V1133" t="s">
        <v>3871</v>
      </c>
      <c r="W1133" t="s">
        <v>11</v>
      </c>
      <c r="X1133" t="s">
        <v>27</v>
      </c>
      <c r="Y1133">
        <v>0</v>
      </c>
    </row>
    <row r="1134" spans="1:25" x14ac:dyDescent="0.25">
      <c r="A1134" t="s">
        <v>1909</v>
      </c>
      <c r="B1134" s="19">
        <v>45718</v>
      </c>
      <c r="C1134" t="s">
        <v>311</v>
      </c>
      <c r="D1134" t="s">
        <v>101</v>
      </c>
      <c r="E1134" t="s">
        <v>16</v>
      </c>
      <c r="F1134">
        <v>42</v>
      </c>
      <c r="G1134" t="s">
        <v>312</v>
      </c>
      <c r="H1134" t="s">
        <v>276</v>
      </c>
      <c r="I1134" t="s">
        <v>109</v>
      </c>
      <c r="J1134" t="s">
        <v>110</v>
      </c>
      <c r="K1134" t="s">
        <v>8</v>
      </c>
      <c r="L1134">
        <v>2</v>
      </c>
      <c r="M1134">
        <v>4000</v>
      </c>
      <c r="N1134">
        <v>0.05</v>
      </c>
      <c r="O1134">
        <v>7600</v>
      </c>
      <c r="P1134">
        <v>5800</v>
      </c>
      <c r="Q1134">
        <v>1800</v>
      </c>
      <c r="R1134" t="s">
        <v>77</v>
      </c>
      <c r="S1134" t="s">
        <v>10</v>
      </c>
      <c r="T1134">
        <v>2025</v>
      </c>
      <c r="U1134">
        <v>3</v>
      </c>
      <c r="V1134" t="s">
        <v>3864</v>
      </c>
      <c r="W1134" t="s">
        <v>18</v>
      </c>
      <c r="X1134" t="s">
        <v>27</v>
      </c>
      <c r="Y1134">
        <v>23.68</v>
      </c>
    </row>
    <row r="1135" spans="1:25" x14ac:dyDescent="0.25">
      <c r="A1135" t="s">
        <v>1910</v>
      </c>
      <c r="B1135" s="19">
        <v>46000</v>
      </c>
      <c r="C1135" t="s">
        <v>495</v>
      </c>
      <c r="D1135" t="s">
        <v>320</v>
      </c>
      <c r="E1135" t="s">
        <v>16</v>
      </c>
      <c r="F1135">
        <v>54</v>
      </c>
      <c r="G1135" t="s">
        <v>280</v>
      </c>
      <c r="H1135" t="s">
        <v>270</v>
      </c>
      <c r="I1135" t="s">
        <v>176</v>
      </c>
      <c r="J1135" t="s">
        <v>177</v>
      </c>
      <c r="K1135" t="s">
        <v>25</v>
      </c>
      <c r="L1135">
        <v>1</v>
      </c>
      <c r="M1135">
        <v>22000</v>
      </c>
      <c r="N1135">
        <v>0.1</v>
      </c>
      <c r="O1135">
        <v>19800</v>
      </c>
      <c r="P1135">
        <v>16500</v>
      </c>
      <c r="Q1135">
        <v>3300</v>
      </c>
      <c r="R1135" t="s">
        <v>26</v>
      </c>
      <c r="S1135" t="s">
        <v>10</v>
      </c>
      <c r="T1135">
        <v>2025</v>
      </c>
      <c r="U1135">
        <v>12</v>
      </c>
      <c r="V1135" t="s">
        <v>3872</v>
      </c>
      <c r="W1135" t="s">
        <v>40</v>
      </c>
      <c r="X1135" t="s">
        <v>12</v>
      </c>
      <c r="Y1135">
        <v>16.670000000000002</v>
      </c>
    </row>
    <row r="1136" spans="1:25" x14ac:dyDescent="0.25">
      <c r="A1136" t="s">
        <v>1911</v>
      </c>
      <c r="B1136" s="19">
        <v>45827</v>
      </c>
      <c r="C1136" t="s">
        <v>278</v>
      </c>
      <c r="D1136" t="s">
        <v>279</v>
      </c>
      <c r="E1136" t="s">
        <v>3</v>
      </c>
      <c r="F1136">
        <v>51</v>
      </c>
      <c r="G1136" t="s">
        <v>280</v>
      </c>
      <c r="H1136" t="s">
        <v>270</v>
      </c>
      <c r="I1136" t="s">
        <v>74</v>
      </c>
      <c r="J1136" t="s">
        <v>75</v>
      </c>
      <c r="K1136" t="s">
        <v>76</v>
      </c>
      <c r="L1136">
        <v>3</v>
      </c>
      <c r="M1136">
        <v>550</v>
      </c>
      <c r="N1136">
        <v>0.05</v>
      </c>
      <c r="O1136">
        <v>0</v>
      </c>
      <c r="P1136">
        <v>1350</v>
      </c>
      <c r="Q1136">
        <v>0</v>
      </c>
      <c r="R1136" t="s">
        <v>17</v>
      </c>
      <c r="S1136" t="s">
        <v>291</v>
      </c>
      <c r="T1136">
        <v>2025</v>
      </c>
      <c r="U1136">
        <v>6</v>
      </c>
      <c r="V1136" t="s">
        <v>3868</v>
      </c>
      <c r="W1136" t="s">
        <v>11</v>
      </c>
      <c r="X1136" t="s">
        <v>12</v>
      </c>
      <c r="Y1136">
        <v>0</v>
      </c>
    </row>
    <row r="1137" spans="1:25" x14ac:dyDescent="0.25">
      <c r="A1137" t="s">
        <v>1912</v>
      </c>
      <c r="B1137" s="19">
        <v>45917</v>
      </c>
      <c r="C1137" t="s">
        <v>848</v>
      </c>
      <c r="D1137" t="s">
        <v>426</v>
      </c>
      <c r="E1137" t="s">
        <v>16</v>
      </c>
      <c r="F1137">
        <v>20</v>
      </c>
      <c r="G1137" t="s">
        <v>317</v>
      </c>
      <c r="H1137" t="s">
        <v>5</v>
      </c>
      <c r="I1137" t="s">
        <v>109</v>
      </c>
      <c r="J1137" t="s">
        <v>110</v>
      </c>
      <c r="K1137" t="s">
        <v>8</v>
      </c>
      <c r="L1137">
        <v>2</v>
      </c>
      <c r="M1137">
        <v>4000</v>
      </c>
      <c r="N1137">
        <v>0.1</v>
      </c>
      <c r="O1137">
        <v>7200</v>
      </c>
      <c r="P1137">
        <v>5800</v>
      </c>
      <c r="Q1137">
        <v>1400</v>
      </c>
      <c r="R1137" t="s">
        <v>26</v>
      </c>
      <c r="S1137" t="s">
        <v>10</v>
      </c>
      <c r="T1137">
        <v>2025</v>
      </c>
      <c r="U1137">
        <v>9</v>
      </c>
      <c r="V1137" t="s">
        <v>3873</v>
      </c>
      <c r="W1137" t="s">
        <v>33</v>
      </c>
      <c r="X1137" t="s">
        <v>12</v>
      </c>
      <c r="Y1137">
        <v>19.440000000000001</v>
      </c>
    </row>
    <row r="1138" spans="1:25" x14ac:dyDescent="0.25">
      <c r="A1138" t="s">
        <v>1913</v>
      </c>
      <c r="B1138" s="19">
        <v>45803</v>
      </c>
      <c r="C1138" t="s">
        <v>650</v>
      </c>
      <c r="D1138" t="s">
        <v>651</v>
      </c>
      <c r="E1138" t="s">
        <v>3</v>
      </c>
      <c r="F1138">
        <v>48</v>
      </c>
      <c r="G1138" t="s">
        <v>317</v>
      </c>
      <c r="H1138" t="s">
        <v>5</v>
      </c>
      <c r="I1138" t="s">
        <v>56</v>
      </c>
      <c r="J1138" t="s">
        <v>57</v>
      </c>
      <c r="K1138" t="s">
        <v>58</v>
      </c>
      <c r="L1138">
        <v>2</v>
      </c>
      <c r="M1138">
        <v>1200</v>
      </c>
      <c r="N1138">
        <v>0.1</v>
      </c>
      <c r="O1138">
        <v>2160</v>
      </c>
      <c r="P1138">
        <v>1600</v>
      </c>
      <c r="Q1138">
        <v>560</v>
      </c>
      <c r="R1138" t="s">
        <v>98</v>
      </c>
      <c r="S1138" t="s">
        <v>10</v>
      </c>
      <c r="T1138">
        <v>2025</v>
      </c>
      <c r="U1138">
        <v>5</v>
      </c>
      <c r="V1138" t="s">
        <v>3865</v>
      </c>
      <c r="W1138" t="s">
        <v>11</v>
      </c>
      <c r="X1138" t="s">
        <v>27</v>
      </c>
      <c r="Y1138">
        <v>25.93</v>
      </c>
    </row>
    <row r="1139" spans="1:25" x14ac:dyDescent="0.25">
      <c r="A1139" t="s">
        <v>1914</v>
      </c>
      <c r="B1139" s="19">
        <v>45600</v>
      </c>
      <c r="C1139" t="s">
        <v>511</v>
      </c>
      <c r="D1139" t="s">
        <v>101</v>
      </c>
      <c r="E1139" t="s">
        <v>3</v>
      </c>
      <c r="F1139">
        <v>55</v>
      </c>
      <c r="G1139" t="s">
        <v>407</v>
      </c>
      <c r="H1139" t="s">
        <v>285</v>
      </c>
      <c r="I1139" t="s">
        <v>264</v>
      </c>
      <c r="J1139" t="s">
        <v>265</v>
      </c>
      <c r="K1139" t="s">
        <v>46</v>
      </c>
      <c r="L1139">
        <v>1</v>
      </c>
      <c r="M1139">
        <v>800</v>
      </c>
      <c r="N1139">
        <v>0.05</v>
      </c>
      <c r="O1139">
        <v>760</v>
      </c>
      <c r="P1139">
        <v>500</v>
      </c>
      <c r="Q1139">
        <v>260</v>
      </c>
      <c r="R1139" t="s">
        <v>17</v>
      </c>
      <c r="S1139" t="s">
        <v>10</v>
      </c>
      <c r="T1139">
        <v>2024</v>
      </c>
      <c r="U1139">
        <v>11</v>
      </c>
      <c r="V1139" t="s">
        <v>3874</v>
      </c>
      <c r="W1139" t="s">
        <v>40</v>
      </c>
      <c r="X1139" t="s">
        <v>27</v>
      </c>
      <c r="Y1139">
        <v>34.21</v>
      </c>
    </row>
    <row r="1140" spans="1:25" x14ac:dyDescent="0.25">
      <c r="A1140" t="s">
        <v>1915</v>
      </c>
      <c r="B1140" s="19">
        <v>45488</v>
      </c>
      <c r="C1140" t="s">
        <v>602</v>
      </c>
      <c r="D1140" t="s">
        <v>603</v>
      </c>
      <c r="E1140" t="s">
        <v>3</v>
      </c>
      <c r="F1140">
        <v>41</v>
      </c>
      <c r="G1140" t="s">
        <v>407</v>
      </c>
      <c r="H1140" t="s">
        <v>285</v>
      </c>
      <c r="I1140" t="s">
        <v>31</v>
      </c>
      <c r="J1140" t="s">
        <v>32</v>
      </c>
      <c r="K1140" t="s">
        <v>25</v>
      </c>
      <c r="L1140">
        <v>1</v>
      </c>
      <c r="M1140">
        <v>5000</v>
      </c>
      <c r="N1140">
        <v>0.1</v>
      </c>
      <c r="O1140">
        <v>-4500</v>
      </c>
      <c r="P1140">
        <v>3500</v>
      </c>
      <c r="Q1140">
        <v>-1000</v>
      </c>
      <c r="R1140" t="s">
        <v>98</v>
      </c>
      <c r="S1140" t="s">
        <v>287</v>
      </c>
      <c r="T1140">
        <v>2024</v>
      </c>
      <c r="U1140">
        <v>7</v>
      </c>
      <c r="V1140" t="s">
        <v>3866</v>
      </c>
      <c r="W1140" t="s">
        <v>33</v>
      </c>
      <c r="X1140" t="s">
        <v>27</v>
      </c>
      <c r="Y1140">
        <v>22.22</v>
      </c>
    </row>
    <row r="1141" spans="1:25" x14ac:dyDescent="0.25">
      <c r="A1141" t="s">
        <v>1916</v>
      </c>
      <c r="B1141" s="19">
        <v>45925</v>
      </c>
      <c r="C1141" t="s">
        <v>621</v>
      </c>
      <c r="D1141" t="s">
        <v>64</v>
      </c>
      <c r="E1141" t="s">
        <v>3</v>
      </c>
      <c r="F1141">
        <v>27</v>
      </c>
      <c r="G1141" t="s">
        <v>269</v>
      </c>
      <c r="H1141" t="s">
        <v>270</v>
      </c>
      <c r="I1141" t="s">
        <v>264</v>
      </c>
      <c r="J1141" t="s">
        <v>265</v>
      </c>
      <c r="K1141" t="s">
        <v>46</v>
      </c>
      <c r="L1141">
        <v>1</v>
      </c>
      <c r="M1141">
        <v>800</v>
      </c>
      <c r="N1141">
        <v>0.05</v>
      </c>
      <c r="O1141">
        <v>-760</v>
      </c>
      <c r="P1141">
        <v>500</v>
      </c>
      <c r="Q1141">
        <v>-260</v>
      </c>
      <c r="R1141" t="s">
        <v>77</v>
      </c>
      <c r="S1141" t="s">
        <v>287</v>
      </c>
      <c r="T1141">
        <v>2025</v>
      </c>
      <c r="U1141">
        <v>9</v>
      </c>
      <c r="V1141" t="s">
        <v>3873</v>
      </c>
      <c r="W1141" t="s">
        <v>33</v>
      </c>
      <c r="X1141" t="s">
        <v>12</v>
      </c>
      <c r="Y1141">
        <v>34.21</v>
      </c>
    </row>
    <row r="1142" spans="1:25" x14ac:dyDescent="0.25">
      <c r="A1142" t="s">
        <v>1917</v>
      </c>
      <c r="B1142" s="19">
        <v>45811</v>
      </c>
      <c r="C1142" t="s">
        <v>650</v>
      </c>
      <c r="D1142" t="s">
        <v>651</v>
      </c>
      <c r="E1142" t="s">
        <v>3</v>
      </c>
      <c r="F1142">
        <v>48</v>
      </c>
      <c r="G1142" t="s">
        <v>317</v>
      </c>
      <c r="H1142" t="s">
        <v>5</v>
      </c>
      <c r="I1142" t="s">
        <v>89</v>
      </c>
      <c r="J1142" t="s">
        <v>90</v>
      </c>
      <c r="K1142" t="s">
        <v>91</v>
      </c>
      <c r="L1142">
        <v>1</v>
      </c>
      <c r="M1142">
        <v>35000</v>
      </c>
      <c r="N1142">
        <v>0.15</v>
      </c>
      <c r="O1142">
        <v>29750</v>
      </c>
      <c r="P1142">
        <v>27000</v>
      </c>
      <c r="Q1142">
        <v>2750</v>
      </c>
      <c r="R1142" t="s">
        <v>17</v>
      </c>
      <c r="S1142" t="s">
        <v>10</v>
      </c>
      <c r="T1142">
        <v>2025</v>
      </c>
      <c r="U1142">
        <v>6</v>
      </c>
      <c r="V1142" t="s">
        <v>3868</v>
      </c>
      <c r="W1142" t="s">
        <v>11</v>
      </c>
      <c r="X1142" t="s">
        <v>27</v>
      </c>
      <c r="Y1142">
        <v>9.24</v>
      </c>
    </row>
    <row r="1143" spans="1:25" x14ac:dyDescent="0.25">
      <c r="A1143" t="s">
        <v>1918</v>
      </c>
      <c r="B1143" s="19">
        <v>45505</v>
      </c>
      <c r="C1143" t="s">
        <v>21</v>
      </c>
      <c r="D1143" t="s">
        <v>22</v>
      </c>
      <c r="E1143" t="s">
        <v>3</v>
      </c>
      <c r="F1143">
        <v>39</v>
      </c>
      <c r="G1143" t="s">
        <v>4</v>
      </c>
      <c r="H1143" t="s">
        <v>5</v>
      </c>
      <c r="I1143" t="s">
        <v>37</v>
      </c>
      <c r="J1143" t="s">
        <v>38</v>
      </c>
      <c r="K1143" t="s">
        <v>39</v>
      </c>
      <c r="L1143">
        <v>1</v>
      </c>
      <c r="M1143">
        <v>900</v>
      </c>
      <c r="N1143">
        <v>0.1</v>
      </c>
      <c r="O1143">
        <v>810</v>
      </c>
      <c r="P1143">
        <v>550</v>
      </c>
      <c r="Q1143">
        <v>260</v>
      </c>
      <c r="R1143" t="s">
        <v>26</v>
      </c>
      <c r="S1143" t="s">
        <v>10</v>
      </c>
      <c r="T1143">
        <v>2024</v>
      </c>
      <c r="U1143">
        <v>8</v>
      </c>
      <c r="V1143" t="s">
        <v>3867</v>
      </c>
      <c r="W1143" t="s">
        <v>33</v>
      </c>
      <c r="X1143" t="s">
        <v>27</v>
      </c>
      <c r="Y1143">
        <v>32.1</v>
      </c>
    </row>
    <row r="1144" spans="1:25" x14ac:dyDescent="0.25">
      <c r="A1144" t="s">
        <v>1919</v>
      </c>
      <c r="B1144" s="19">
        <v>45444</v>
      </c>
      <c r="C1144" t="s">
        <v>300</v>
      </c>
      <c r="D1144" t="s">
        <v>301</v>
      </c>
      <c r="E1144" t="s">
        <v>16</v>
      </c>
      <c r="F1144">
        <v>45</v>
      </c>
      <c r="G1144" t="s">
        <v>284</v>
      </c>
      <c r="H1144" t="s">
        <v>285</v>
      </c>
      <c r="I1144" t="s">
        <v>6</v>
      </c>
      <c r="J1144" t="s">
        <v>7</v>
      </c>
      <c r="K1144" t="s">
        <v>8</v>
      </c>
      <c r="L1144">
        <v>2</v>
      </c>
      <c r="M1144">
        <v>7000</v>
      </c>
      <c r="N1144">
        <v>0.1</v>
      </c>
      <c r="O1144">
        <v>0</v>
      </c>
      <c r="P1144">
        <v>10400</v>
      </c>
      <c r="Q1144">
        <v>0</v>
      </c>
      <c r="R1144" t="s">
        <v>77</v>
      </c>
      <c r="S1144" t="s">
        <v>291</v>
      </c>
      <c r="T1144">
        <v>2024</v>
      </c>
      <c r="U1144">
        <v>6</v>
      </c>
      <c r="V1144" t="s">
        <v>3868</v>
      </c>
      <c r="W1144" t="s">
        <v>11</v>
      </c>
      <c r="X1144" t="s">
        <v>19</v>
      </c>
      <c r="Y1144">
        <v>0</v>
      </c>
    </row>
    <row r="1145" spans="1:25" x14ac:dyDescent="0.25">
      <c r="A1145" t="s">
        <v>1920</v>
      </c>
      <c r="B1145" s="19">
        <v>45801</v>
      </c>
      <c r="C1145" t="s">
        <v>580</v>
      </c>
      <c r="D1145" t="s">
        <v>36</v>
      </c>
      <c r="E1145" t="s">
        <v>3</v>
      </c>
      <c r="F1145">
        <v>60</v>
      </c>
      <c r="G1145" t="s">
        <v>290</v>
      </c>
      <c r="H1145" t="s">
        <v>276</v>
      </c>
      <c r="I1145" t="s">
        <v>305</v>
      </c>
      <c r="J1145" t="s">
        <v>306</v>
      </c>
      <c r="K1145" t="s">
        <v>91</v>
      </c>
      <c r="L1145">
        <v>1</v>
      </c>
      <c r="M1145">
        <v>8500</v>
      </c>
      <c r="N1145">
        <v>0.2</v>
      </c>
      <c r="O1145">
        <v>0</v>
      </c>
      <c r="P1145">
        <v>6500</v>
      </c>
      <c r="Q1145">
        <v>0</v>
      </c>
      <c r="R1145" t="s">
        <v>26</v>
      </c>
      <c r="S1145" t="s">
        <v>291</v>
      </c>
      <c r="T1145">
        <v>2025</v>
      </c>
      <c r="U1145">
        <v>5</v>
      </c>
      <c r="V1145" t="s">
        <v>3865</v>
      </c>
      <c r="W1145" t="s">
        <v>11</v>
      </c>
      <c r="X1145" t="s">
        <v>19</v>
      </c>
      <c r="Y1145">
        <v>0</v>
      </c>
    </row>
    <row r="1146" spans="1:25" x14ac:dyDescent="0.25">
      <c r="A1146" t="s">
        <v>1921</v>
      </c>
      <c r="B1146" s="19">
        <v>45347</v>
      </c>
      <c r="C1146" t="s">
        <v>1047</v>
      </c>
      <c r="D1146" t="s">
        <v>1029</v>
      </c>
      <c r="E1146" t="s">
        <v>16</v>
      </c>
      <c r="F1146">
        <v>52</v>
      </c>
      <c r="G1146" t="s">
        <v>275</v>
      </c>
      <c r="H1146" t="s">
        <v>276</v>
      </c>
      <c r="I1146" t="s">
        <v>51</v>
      </c>
      <c r="J1146" t="s">
        <v>52</v>
      </c>
      <c r="K1146" t="s">
        <v>8</v>
      </c>
      <c r="L1146">
        <v>1</v>
      </c>
      <c r="M1146">
        <v>4500</v>
      </c>
      <c r="N1146">
        <v>0.15</v>
      </c>
      <c r="O1146">
        <v>3825</v>
      </c>
      <c r="P1146">
        <v>3200</v>
      </c>
      <c r="Q1146">
        <v>625</v>
      </c>
      <c r="R1146" t="s">
        <v>26</v>
      </c>
      <c r="S1146" t="s">
        <v>10</v>
      </c>
      <c r="T1146">
        <v>2024</v>
      </c>
      <c r="U1146">
        <v>2</v>
      </c>
      <c r="V1146" t="s">
        <v>3869</v>
      </c>
      <c r="W1146" t="s">
        <v>18</v>
      </c>
      <c r="X1146" t="s">
        <v>27</v>
      </c>
      <c r="Y1146">
        <v>16.34</v>
      </c>
    </row>
    <row r="1147" spans="1:25" x14ac:dyDescent="0.25">
      <c r="A1147" t="s">
        <v>1922</v>
      </c>
      <c r="B1147" s="19">
        <v>45549</v>
      </c>
      <c r="C1147" t="s">
        <v>1080</v>
      </c>
      <c r="D1147" t="s">
        <v>369</v>
      </c>
      <c r="E1147" t="s">
        <v>16</v>
      </c>
      <c r="F1147">
        <v>32</v>
      </c>
      <c r="G1147" t="s">
        <v>290</v>
      </c>
      <c r="H1147" t="s">
        <v>276</v>
      </c>
      <c r="I1147" t="s">
        <v>68</v>
      </c>
      <c r="J1147" t="s">
        <v>69</v>
      </c>
      <c r="K1147" t="s">
        <v>39</v>
      </c>
      <c r="L1147">
        <v>3</v>
      </c>
      <c r="M1147">
        <v>3500</v>
      </c>
      <c r="N1147">
        <v>0.1</v>
      </c>
      <c r="O1147">
        <v>0</v>
      </c>
      <c r="P1147">
        <v>6900</v>
      </c>
      <c r="Q1147">
        <v>0</v>
      </c>
      <c r="R1147" t="s">
        <v>17</v>
      </c>
      <c r="S1147" t="s">
        <v>291</v>
      </c>
      <c r="T1147">
        <v>2024</v>
      </c>
      <c r="U1147">
        <v>9</v>
      </c>
      <c r="V1147" t="s">
        <v>3873</v>
      </c>
      <c r="W1147" t="s">
        <v>33</v>
      </c>
      <c r="X1147" t="s">
        <v>27</v>
      </c>
      <c r="Y1147">
        <v>0</v>
      </c>
    </row>
    <row r="1148" spans="1:25" x14ac:dyDescent="0.25">
      <c r="A1148" t="s">
        <v>1923</v>
      </c>
      <c r="B1148" s="19">
        <v>45756</v>
      </c>
      <c r="C1148" t="s">
        <v>1924</v>
      </c>
      <c r="D1148" t="s">
        <v>426</v>
      </c>
      <c r="E1148" t="s">
        <v>16</v>
      </c>
      <c r="F1148">
        <v>38</v>
      </c>
      <c r="G1148" t="s">
        <v>339</v>
      </c>
      <c r="H1148" t="s">
        <v>285</v>
      </c>
      <c r="I1148" t="s">
        <v>102</v>
      </c>
      <c r="J1148" t="s">
        <v>103</v>
      </c>
      <c r="K1148" t="s">
        <v>25</v>
      </c>
      <c r="L1148">
        <v>1</v>
      </c>
      <c r="M1148">
        <v>28000</v>
      </c>
      <c r="N1148">
        <v>0.15</v>
      </c>
      <c r="O1148">
        <v>23800</v>
      </c>
      <c r="P1148">
        <v>21000</v>
      </c>
      <c r="Q1148">
        <v>2800</v>
      </c>
      <c r="R1148" t="s">
        <v>26</v>
      </c>
      <c r="S1148" t="s">
        <v>10</v>
      </c>
      <c r="T1148">
        <v>2025</v>
      </c>
      <c r="U1148">
        <v>4</v>
      </c>
      <c r="V1148" t="s">
        <v>3871</v>
      </c>
      <c r="W1148" t="s">
        <v>11</v>
      </c>
      <c r="X1148" t="s">
        <v>12</v>
      </c>
      <c r="Y1148">
        <v>11.76</v>
      </c>
    </row>
    <row r="1149" spans="1:25" x14ac:dyDescent="0.25">
      <c r="A1149" t="s">
        <v>1925</v>
      </c>
      <c r="B1149" s="19">
        <v>45842</v>
      </c>
      <c r="C1149" t="s">
        <v>1394</v>
      </c>
      <c r="D1149" t="s">
        <v>64</v>
      </c>
      <c r="E1149" t="s">
        <v>3</v>
      </c>
      <c r="F1149">
        <v>38</v>
      </c>
      <c r="G1149" t="s">
        <v>317</v>
      </c>
      <c r="H1149" t="s">
        <v>5</v>
      </c>
      <c r="I1149" t="s">
        <v>305</v>
      </c>
      <c r="J1149" t="s">
        <v>306</v>
      </c>
      <c r="K1149" t="s">
        <v>91</v>
      </c>
      <c r="L1149">
        <v>2</v>
      </c>
      <c r="M1149">
        <v>8500</v>
      </c>
      <c r="N1149">
        <v>0.05</v>
      </c>
      <c r="O1149">
        <v>16150</v>
      </c>
      <c r="P1149">
        <v>13000</v>
      </c>
      <c r="Q1149">
        <v>3150</v>
      </c>
      <c r="R1149" t="s">
        <v>26</v>
      </c>
      <c r="S1149" t="s">
        <v>10</v>
      </c>
      <c r="T1149">
        <v>2025</v>
      </c>
      <c r="U1149">
        <v>7</v>
      </c>
      <c r="V1149" t="s">
        <v>3866</v>
      </c>
      <c r="W1149" t="s">
        <v>33</v>
      </c>
      <c r="X1149" t="s">
        <v>27</v>
      </c>
      <c r="Y1149">
        <v>19.5</v>
      </c>
    </row>
    <row r="1150" spans="1:25" x14ac:dyDescent="0.25">
      <c r="A1150" t="s">
        <v>1926</v>
      </c>
      <c r="B1150" s="19">
        <v>45819</v>
      </c>
      <c r="C1150" t="s">
        <v>1409</v>
      </c>
      <c r="D1150" t="s">
        <v>916</v>
      </c>
      <c r="E1150" t="s">
        <v>3</v>
      </c>
      <c r="F1150">
        <v>44</v>
      </c>
      <c r="G1150" t="s">
        <v>263</v>
      </c>
      <c r="H1150" t="s">
        <v>5</v>
      </c>
      <c r="I1150" t="s">
        <v>31</v>
      </c>
      <c r="J1150" t="s">
        <v>32</v>
      </c>
      <c r="K1150" t="s">
        <v>25</v>
      </c>
      <c r="L1150">
        <v>1</v>
      </c>
      <c r="M1150">
        <v>5000</v>
      </c>
      <c r="N1150">
        <v>0.05</v>
      </c>
      <c r="O1150">
        <v>4750</v>
      </c>
      <c r="P1150">
        <v>3500</v>
      </c>
      <c r="Q1150">
        <v>1250</v>
      </c>
      <c r="R1150" t="s">
        <v>26</v>
      </c>
      <c r="S1150" t="s">
        <v>10</v>
      </c>
      <c r="T1150">
        <v>2025</v>
      </c>
      <c r="U1150">
        <v>6</v>
      </c>
      <c r="V1150" t="s">
        <v>3868</v>
      </c>
      <c r="W1150" t="s">
        <v>11</v>
      </c>
      <c r="X1150" t="s">
        <v>19</v>
      </c>
      <c r="Y1150">
        <v>26.32</v>
      </c>
    </row>
    <row r="1151" spans="1:25" x14ac:dyDescent="0.25">
      <c r="A1151" t="s">
        <v>1927</v>
      </c>
      <c r="B1151" s="19">
        <v>45747</v>
      </c>
      <c r="C1151" t="s">
        <v>1085</v>
      </c>
      <c r="D1151" t="s">
        <v>1086</v>
      </c>
      <c r="E1151" t="s">
        <v>16</v>
      </c>
      <c r="F1151">
        <v>52</v>
      </c>
      <c r="G1151" t="s">
        <v>317</v>
      </c>
      <c r="H1151" t="s">
        <v>5</v>
      </c>
      <c r="I1151" t="s">
        <v>81</v>
      </c>
      <c r="J1151" t="s">
        <v>82</v>
      </c>
      <c r="K1151" t="s">
        <v>58</v>
      </c>
      <c r="L1151">
        <v>2</v>
      </c>
      <c r="M1151">
        <v>3500</v>
      </c>
      <c r="N1151">
        <v>0.1</v>
      </c>
      <c r="O1151">
        <v>6300</v>
      </c>
      <c r="P1151">
        <v>5000</v>
      </c>
      <c r="Q1151">
        <v>1300</v>
      </c>
      <c r="R1151" t="s">
        <v>17</v>
      </c>
      <c r="S1151" t="s">
        <v>10</v>
      </c>
      <c r="T1151">
        <v>2025</v>
      </c>
      <c r="U1151">
        <v>3</v>
      </c>
      <c r="V1151" t="s">
        <v>3864</v>
      </c>
      <c r="W1151" t="s">
        <v>18</v>
      </c>
      <c r="X1151" t="s">
        <v>19</v>
      </c>
      <c r="Y1151">
        <v>20.63</v>
      </c>
    </row>
    <row r="1152" spans="1:25" x14ac:dyDescent="0.25">
      <c r="A1152" t="s">
        <v>1928</v>
      </c>
      <c r="B1152" s="19">
        <v>45985</v>
      </c>
      <c r="C1152" t="s">
        <v>1773</v>
      </c>
      <c r="D1152" t="s">
        <v>651</v>
      </c>
      <c r="E1152" t="s">
        <v>3</v>
      </c>
      <c r="F1152">
        <v>39</v>
      </c>
      <c r="G1152" t="s">
        <v>295</v>
      </c>
      <c r="H1152" t="s">
        <v>270</v>
      </c>
      <c r="I1152" t="s">
        <v>68</v>
      </c>
      <c r="J1152" t="s">
        <v>69</v>
      </c>
      <c r="K1152" t="s">
        <v>39</v>
      </c>
      <c r="L1152">
        <v>2</v>
      </c>
      <c r="M1152">
        <v>3500</v>
      </c>
      <c r="N1152">
        <v>0</v>
      </c>
      <c r="O1152">
        <v>7000</v>
      </c>
      <c r="P1152">
        <v>4600</v>
      </c>
      <c r="Q1152">
        <v>2400</v>
      </c>
      <c r="R1152" t="s">
        <v>26</v>
      </c>
      <c r="S1152" t="s">
        <v>10</v>
      </c>
      <c r="T1152">
        <v>2025</v>
      </c>
      <c r="U1152">
        <v>11</v>
      </c>
      <c r="V1152" t="s">
        <v>3874</v>
      </c>
      <c r="W1152" t="s">
        <v>40</v>
      </c>
      <c r="X1152" t="s">
        <v>19</v>
      </c>
      <c r="Y1152">
        <v>34.29</v>
      </c>
    </row>
    <row r="1153" spans="1:25" x14ac:dyDescent="0.25">
      <c r="A1153" t="s">
        <v>1929</v>
      </c>
      <c r="B1153" s="19">
        <v>45525</v>
      </c>
      <c r="C1153" t="s">
        <v>689</v>
      </c>
      <c r="D1153" t="s">
        <v>690</v>
      </c>
      <c r="E1153" t="s">
        <v>3</v>
      </c>
      <c r="F1153">
        <v>44</v>
      </c>
      <c r="G1153" t="s">
        <v>280</v>
      </c>
      <c r="H1153" t="s">
        <v>270</v>
      </c>
      <c r="I1153" t="s">
        <v>31</v>
      </c>
      <c r="J1153" t="s">
        <v>32</v>
      </c>
      <c r="K1153" t="s">
        <v>25</v>
      </c>
      <c r="L1153">
        <v>1</v>
      </c>
      <c r="M1153">
        <v>5000</v>
      </c>
      <c r="N1153">
        <v>0.1</v>
      </c>
      <c r="O1153">
        <v>4500</v>
      </c>
      <c r="P1153">
        <v>3500</v>
      </c>
      <c r="Q1153">
        <v>1000</v>
      </c>
      <c r="R1153" t="s">
        <v>26</v>
      </c>
      <c r="S1153" t="s">
        <v>10</v>
      </c>
      <c r="T1153">
        <v>2024</v>
      </c>
      <c r="U1153">
        <v>8</v>
      </c>
      <c r="V1153" t="s">
        <v>3867</v>
      </c>
      <c r="W1153" t="s">
        <v>33</v>
      </c>
      <c r="X1153" t="s">
        <v>12</v>
      </c>
      <c r="Y1153">
        <v>22.22</v>
      </c>
    </row>
    <row r="1154" spans="1:25" x14ac:dyDescent="0.25">
      <c r="A1154" t="s">
        <v>1930</v>
      </c>
      <c r="B1154" s="19">
        <v>45496</v>
      </c>
      <c r="C1154" t="s">
        <v>1931</v>
      </c>
      <c r="D1154" t="s">
        <v>541</v>
      </c>
      <c r="E1154" t="s">
        <v>3</v>
      </c>
      <c r="F1154">
        <v>54</v>
      </c>
      <c r="G1154" t="s">
        <v>263</v>
      </c>
      <c r="H1154" t="s">
        <v>5</v>
      </c>
      <c r="I1154" t="s">
        <v>95</v>
      </c>
      <c r="J1154" t="s">
        <v>96</v>
      </c>
      <c r="K1154" t="s">
        <v>46</v>
      </c>
      <c r="L1154">
        <v>1</v>
      </c>
      <c r="M1154">
        <v>600</v>
      </c>
      <c r="N1154">
        <v>0.05</v>
      </c>
      <c r="O1154">
        <v>570</v>
      </c>
      <c r="P1154">
        <v>380</v>
      </c>
      <c r="Q1154">
        <v>190</v>
      </c>
      <c r="R1154" t="s">
        <v>77</v>
      </c>
      <c r="S1154" t="s">
        <v>10</v>
      </c>
      <c r="T1154">
        <v>2024</v>
      </c>
      <c r="U1154">
        <v>7</v>
      </c>
      <c r="V1154" t="s">
        <v>3866</v>
      </c>
      <c r="W1154" t="s">
        <v>33</v>
      </c>
      <c r="X1154" t="s">
        <v>12</v>
      </c>
      <c r="Y1154">
        <v>33.33</v>
      </c>
    </row>
    <row r="1155" spans="1:25" x14ac:dyDescent="0.25">
      <c r="A1155" t="s">
        <v>1932</v>
      </c>
      <c r="B1155" s="19">
        <v>45891</v>
      </c>
      <c r="C1155" t="s">
        <v>1251</v>
      </c>
      <c r="D1155" t="s">
        <v>426</v>
      </c>
      <c r="E1155" t="s">
        <v>3</v>
      </c>
      <c r="F1155">
        <v>28</v>
      </c>
      <c r="G1155" t="s">
        <v>284</v>
      </c>
      <c r="H1155" t="s">
        <v>285</v>
      </c>
      <c r="I1155" t="s">
        <v>143</v>
      </c>
      <c r="J1155" t="s">
        <v>144</v>
      </c>
      <c r="K1155" t="s">
        <v>76</v>
      </c>
      <c r="L1155">
        <v>1</v>
      </c>
      <c r="M1155">
        <v>700</v>
      </c>
      <c r="N1155">
        <v>0.1</v>
      </c>
      <c r="O1155">
        <v>630</v>
      </c>
      <c r="P1155">
        <v>570</v>
      </c>
      <c r="Q1155">
        <v>60</v>
      </c>
      <c r="R1155" t="s">
        <v>26</v>
      </c>
      <c r="S1155" t="s">
        <v>10</v>
      </c>
      <c r="T1155">
        <v>2025</v>
      </c>
      <c r="U1155">
        <v>8</v>
      </c>
      <c r="V1155" t="s">
        <v>3867</v>
      </c>
      <c r="W1155" t="s">
        <v>33</v>
      </c>
      <c r="X1155" t="s">
        <v>19</v>
      </c>
      <c r="Y1155">
        <v>9.52</v>
      </c>
    </row>
    <row r="1156" spans="1:25" x14ac:dyDescent="0.25">
      <c r="A1156" t="s">
        <v>1933</v>
      </c>
      <c r="B1156" s="19">
        <v>45513</v>
      </c>
      <c r="C1156" t="s">
        <v>647</v>
      </c>
      <c r="D1156" t="s">
        <v>158</v>
      </c>
      <c r="E1156" t="s">
        <v>16</v>
      </c>
      <c r="F1156">
        <v>24</v>
      </c>
      <c r="G1156" t="s">
        <v>275</v>
      </c>
      <c r="H1156" t="s">
        <v>276</v>
      </c>
      <c r="I1156" t="s">
        <v>56</v>
      </c>
      <c r="J1156" t="s">
        <v>57</v>
      </c>
      <c r="K1156" t="s">
        <v>58</v>
      </c>
      <c r="L1156">
        <v>2</v>
      </c>
      <c r="M1156">
        <v>1200</v>
      </c>
      <c r="N1156">
        <v>0.15</v>
      </c>
      <c r="O1156">
        <v>2040</v>
      </c>
      <c r="P1156">
        <v>1600</v>
      </c>
      <c r="Q1156">
        <v>440</v>
      </c>
      <c r="R1156" t="s">
        <v>17</v>
      </c>
      <c r="S1156" t="s">
        <v>10</v>
      </c>
      <c r="T1156">
        <v>2024</v>
      </c>
      <c r="U1156">
        <v>8</v>
      </c>
      <c r="V1156" t="s">
        <v>3867</v>
      </c>
      <c r="W1156" t="s">
        <v>33</v>
      </c>
      <c r="X1156" t="s">
        <v>19</v>
      </c>
      <c r="Y1156">
        <v>21.57</v>
      </c>
    </row>
    <row r="1157" spans="1:25" x14ac:dyDescent="0.25">
      <c r="A1157" t="s">
        <v>1934</v>
      </c>
      <c r="B1157" s="19">
        <v>45431</v>
      </c>
      <c r="C1157" t="s">
        <v>753</v>
      </c>
      <c r="D1157" t="s">
        <v>754</v>
      </c>
      <c r="E1157" t="s">
        <v>16</v>
      </c>
      <c r="F1157">
        <v>59</v>
      </c>
      <c r="G1157" t="s">
        <v>407</v>
      </c>
      <c r="H1157" t="s">
        <v>285</v>
      </c>
      <c r="I1157" t="s">
        <v>74</v>
      </c>
      <c r="J1157" t="s">
        <v>75</v>
      </c>
      <c r="K1157" t="s">
        <v>76</v>
      </c>
      <c r="L1157">
        <v>1</v>
      </c>
      <c r="M1157">
        <v>550</v>
      </c>
      <c r="N1157">
        <v>0.15</v>
      </c>
      <c r="O1157">
        <v>467.5</v>
      </c>
      <c r="P1157">
        <v>450</v>
      </c>
      <c r="Q1157">
        <v>17.5</v>
      </c>
      <c r="R1157" t="s">
        <v>9</v>
      </c>
      <c r="S1157" t="s">
        <v>10</v>
      </c>
      <c r="T1157">
        <v>2024</v>
      </c>
      <c r="U1157">
        <v>5</v>
      </c>
      <c r="V1157" t="s">
        <v>3865</v>
      </c>
      <c r="W1157" t="s">
        <v>11</v>
      </c>
      <c r="X1157" t="s">
        <v>27</v>
      </c>
      <c r="Y1157">
        <v>3.74</v>
      </c>
    </row>
    <row r="1158" spans="1:25" x14ac:dyDescent="0.25">
      <c r="A1158" t="s">
        <v>1935</v>
      </c>
      <c r="B1158" s="19">
        <v>45568</v>
      </c>
      <c r="C1158" t="s">
        <v>100</v>
      </c>
      <c r="D1158" t="s">
        <v>101</v>
      </c>
      <c r="E1158" t="s">
        <v>3</v>
      </c>
      <c r="F1158">
        <v>40</v>
      </c>
      <c r="G1158" t="s">
        <v>4</v>
      </c>
      <c r="H1158" t="s">
        <v>5</v>
      </c>
      <c r="I1158" t="s">
        <v>186</v>
      </c>
      <c r="J1158" t="s">
        <v>187</v>
      </c>
      <c r="K1158" t="s">
        <v>91</v>
      </c>
      <c r="L1158">
        <v>2</v>
      </c>
      <c r="M1158">
        <v>12000</v>
      </c>
      <c r="N1158">
        <v>0.15</v>
      </c>
      <c r="O1158">
        <v>20400</v>
      </c>
      <c r="P1158">
        <v>18000</v>
      </c>
      <c r="Q1158">
        <v>2400</v>
      </c>
      <c r="R1158" t="s">
        <v>26</v>
      </c>
      <c r="S1158" t="s">
        <v>10</v>
      </c>
      <c r="T1158">
        <v>2024</v>
      </c>
      <c r="U1158">
        <v>10</v>
      </c>
      <c r="V1158" t="s">
        <v>3870</v>
      </c>
      <c r="W1158" t="s">
        <v>40</v>
      </c>
      <c r="X1158" t="s">
        <v>27</v>
      </c>
      <c r="Y1158">
        <v>11.76</v>
      </c>
    </row>
    <row r="1159" spans="1:25" x14ac:dyDescent="0.25">
      <c r="A1159" t="s">
        <v>1936</v>
      </c>
      <c r="B1159" s="19">
        <v>45874</v>
      </c>
      <c r="C1159" t="s">
        <v>1262</v>
      </c>
      <c r="D1159" t="s">
        <v>536</v>
      </c>
      <c r="E1159" t="s">
        <v>3</v>
      </c>
      <c r="F1159">
        <v>49</v>
      </c>
      <c r="G1159" t="s">
        <v>317</v>
      </c>
      <c r="H1159" t="s">
        <v>5</v>
      </c>
      <c r="I1159" t="s">
        <v>102</v>
      </c>
      <c r="J1159" t="s">
        <v>103</v>
      </c>
      <c r="K1159" t="s">
        <v>25</v>
      </c>
      <c r="L1159">
        <v>3</v>
      </c>
      <c r="M1159">
        <v>28000</v>
      </c>
      <c r="N1159">
        <v>0.25</v>
      </c>
      <c r="O1159">
        <v>63000</v>
      </c>
      <c r="P1159">
        <v>63000</v>
      </c>
      <c r="Q1159">
        <v>0</v>
      </c>
      <c r="R1159" t="s">
        <v>26</v>
      </c>
      <c r="S1159" t="s">
        <v>10</v>
      </c>
      <c r="T1159">
        <v>2025</v>
      </c>
      <c r="U1159">
        <v>8</v>
      </c>
      <c r="V1159" t="s">
        <v>3867</v>
      </c>
      <c r="W1159" t="s">
        <v>33</v>
      </c>
      <c r="X1159" t="s">
        <v>12</v>
      </c>
      <c r="Y1159">
        <v>0</v>
      </c>
    </row>
    <row r="1160" spans="1:25" x14ac:dyDescent="0.25">
      <c r="A1160" t="s">
        <v>1937</v>
      </c>
      <c r="B1160" s="19">
        <v>45768</v>
      </c>
      <c r="C1160" t="s">
        <v>1938</v>
      </c>
      <c r="D1160" t="s">
        <v>468</v>
      </c>
      <c r="E1160" t="s">
        <v>16</v>
      </c>
      <c r="F1160">
        <v>52</v>
      </c>
      <c r="G1160" t="s">
        <v>269</v>
      </c>
      <c r="H1160" t="s">
        <v>270</v>
      </c>
      <c r="I1160" t="s">
        <v>74</v>
      </c>
      <c r="J1160" t="s">
        <v>75</v>
      </c>
      <c r="K1160" t="s">
        <v>76</v>
      </c>
      <c r="L1160">
        <v>2</v>
      </c>
      <c r="M1160">
        <v>550</v>
      </c>
      <c r="N1160">
        <v>0.15</v>
      </c>
      <c r="O1160">
        <v>935</v>
      </c>
      <c r="P1160">
        <v>900</v>
      </c>
      <c r="Q1160">
        <v>35</v>
      </c>
      <c r="R1160" t="s">
        <v>17</v>
      </c>
      <c r="S1160" t="s">
        <v>10</v>
      </c>
      <c r="T1160">
        <v>2025</v>
      </c>
      <c r="U1160">
        <v>4</v>
      </c>
      <c r="V1160" t="s">
        <v>3871</v>
      </c>
      <c r="W1160" t="s">
        <v>11</v>
      </c>
      <c r="X1160" t="s">
        <v>19</v>
      </c>
      <c r="Y1160">
        <v>3.74</v>
      </c>
    </row>
    <row r="1161" spans="1:25" x14ac:dyDescent="0.25">
      <c r="A1161" t="s">
        <v>1939</v>
      </c>
      <c r="B1161" s="19">
        <v>45517</v>
      </c>
      <c r="C1161" t="s">
        <v>1163</v>
      </c>
      <c r="D1161" t="s">
        <v>557</v>
      </c>
      <c r="E1161" t="s">
        <v>3</v>
      </c>
      <c r="F1161">
        <v>52</v>
      </c>
      <c r="G1161" t="s">
        <v>295</v>
      </c>
      <c r="H1161" t="s">
        <v>270</v>
      </c>
      <c r="I1161" t="s">
        <v>344</v>
      </c>
      <c r="J1161" t="s">
        <v>345</v>
      </c>
      <c r="K1161" t="s">
        <v>39</v>
      </c>
      <c r="L1161">
        <v>1</v>
      </c>
      <c r="M1161">
        <v>2200</v>
      </c>
      <c r="N1161">
        <v>0.15</v>
      </c>
      <c r="O1161">
        <v>1870</v>
      </c>
      <c r="P1161">
        <v>1400</v>
      </c>
      <c r="Q1161">
        <v>470</v>
      </c>
      <c r="R1161" t="s">
        <v>17</v>
      </c>
      <c r="S1161" t="s">
        <v>10</v>
      </c>
      <c r="T1161">
        <v>2024</v>
      </c>
      <c r="U1161">
        <v>8</v>
      </c>
      <c r="V1161" t="s">
        <v>3867</v>
      </c>
      <c r="W1161" t="s">
        <v>33</v>
      </c>
      <c r="X1161" t="s">
        <v>27</v>
      </c>
      <c r="Y1161">
        <v>25.13</v>
      </c>
    </row>
    <row r="1162" spans="1:25" x14ac:dyDescent="0.25">
      <c r="A1162" t="s">
        <v>1940</v>
      </c>
      <c r="B1162" s="19">
        <v>45945</v>
      </c>
      <c r="C1162" t="s">
        <v>903</v>
      </c>
      <c r="D1162" t="s">
        <v>904</v>
      </c>
      <c r="E1162" t="s">
        <v>3</v>
      </c>
      <c r="F1162">
        <v>47</v>
      </c>
      <c r="G1162" t="s">
        <v>275</v>
      </c>
      <c r="H1162" t="s">
        <v>276</v>
      </c>
      <c r="I1162" t="s">
        <v>56</v>
      </c>
      <c r="J1162" t="s">
        <v>57</v>
      </c>
      <c r="K1162" t="s">
        <v>58</v>
      </c>
      <c r="L1162">
        <v>1</v>
      </c>
      <c r="M1162">
        <v>1200</v>
      </c>
      <c r="N1162">
        <v>0</v>
      </c>
      <c r="O1162">
        <v>1200</v>
      </c>
      <c r="P1162">
        <v>800</v>
      </c>
      <c r="Q1162">
        <v>400</v>
      </c>
      <c r="R1162" t="s">
        <v>77</v>
      </c>
      <c r="S1162" t="s">
        <v>10</v>
      </c>
      <c r="T1162">
        <v>2025</v>
      </c>
      <c r="U1162">
        <v>10</v>
      </c>
      <c r="V1162" t="s">
        <v>3870</v>
      </c>
      <c r="W1162" t="s">
        <v>40</v>
      </c>
      <c r="X1162" t="s">
        <v>12</v>
      </c>
      <c r="Y1162">
        <v>33.33</v>
      </c>
    </row>
    <row r="1163" spans="1:25" x14ac:dyDescent="0.25">
      <c r="A1163" t="s">
        <v>1941</v>
      </c>
      <c r="B1163" s="19">
        <v>45858</v>
      </c>
      <c r="C1163" t="s">
        <v>961</v>
      </c>
      <c r="D1163" t="s">
        <v>962</v>
      </c>
      <c r="E1163" t="s">
        <v>16</v>
      </c>
      <c r="F1163">
        <v>48</v>
      </c>
      <c r="G1163" t="s">
        <v>407</v>
      </c>
      <c r="H1163" t="s">
        <v>285</v>
      </c>
      <c r="I1163" t="s">
        <v>89</v>
      </c>
      <c r="J1163" t="s">
        <v>90</v>
      </c>
      <c r="K1163" t="s">
        <v>91</v>
      </c>
      <c r="L1163">
        <v>1</v>
      </c>
      <c r="M1163">
        <v>35000</v>
      </c>
      <c r="N1163">
        <v>0.15</v>
      </c>
      <c r="O1163">
        <v>29750</v>
      </c>
      <c r="P1163">
        <v>27000</v>
      </c>
      <c r="Q1163">
        <v>2750</v>
      </c>
      <c r="R1163" t="s">
        <v>26</v>
      </c>
      <c r="S1163" t="s">
        <v>10</v>
      </c>
      <c r="T1163">
        <v>2025</v>
      </c>
      <c r="U1163">
        <v>7</v>
      </c>
      <c r="V1163" t="s">
        <v>3866</v>
      </c>
      <c r="W1163" t="s">
        <v>33</v>
      </c>
      <c r="X1163" t="s">
        <v>27</v>
      </c>
      <c r="Y1163">
        <v>9.24</v>
      </c>
    </row>
    <row r="1164" spans="1:25" x14ac:dyDescent="0.25">
      <c r="A1164" t="s">
        <v>1942</v>
      </c>
      <c r="B1164" s="19">
        <v>45792</v>
      </c>
      <c r="C1164" t="s">
        <v>737</v>
      </c>
      <c r="D1164" t="s">
        <v>438</v>
      </c>
      <c r="E1164" t="s">
        <v>3</v>
      </c>
      <c r="F1164">
        <v>23</v>
      </c>
      <c r="G1164" t="s">
        <v>263</v>
      </c>
      <c r="H1164" t="s">
        <v>5</v>
      </c>
      <c r="I1164" t="s">
        <v>186</v>
      </c>
      <c r="J1164" t="s">
        <v>187</v>
      </c>
      <c r="K1164" t="s">
        <v>91</v>
      </c>
      <c r="L1164">
        <v>2</v>
      </c>
      <c r="M1164">
        <v>12000</v>
      </c>
      <c r="N1164">
        <v>0.15</v>
      </c>
      <c r="O1164">
        <v>20400</v>
      </c>
      <c r="P1164">
        <v>18000</v>
      </c>
      <c r="Q1164">
        <v>2400</v>
      </c>
      <c r="R1164" t="s">
        <v>17</v>
      </c>
      <c r="S1164" t="s">
        <v>10</v>
      </c>
      <c r="T1164">
        <v>2025</v>
      </c>
      <c r="U1164">
        <v>5</v>
      </c>
      <c r="V1164" t="s">
        <v>3865</v>
      </c>
      <c r="W1164" t="s">
        <v>11</v>
      </c>
      <c r="X1164" t="s">
        <v>27</v>
      </c>
      <c r="Y1164">
        <v>11.76</v>
      </c>
    </row>
    <row r="1165" spans="1:25" x14ac:dyDescent="0.25">
      <c r="A1165" t="s">
        <v>1943</v>
      </c>
      <c r="B1165" s="19">
        <v>45577</v>
      </c>
      <c r="C1165" t="s">
        <v>93</v>
      </c>
      <c r="D1165" t="s">
        <v>85</v>
      </c>
      <c r="E1165" t="s">
        <v>3</v>
      </c>
      <c r="F1165">
        <v>51</v>
      </c>
      <c r="G1165" t="s">
        <v>4</v>
      </c>
      <c r="H1165" t="s">
        <v>5</v>
      </c>
      <c r="I1165" t="s">
        <v>23</v>
      </c>
      <c r="J1165" t="s">
        <v>24</v>
      </c>
      <c r="K1165" t="s">
        <v>25</v>
      </c>
      <c r="L1165">
        <v>1</v>
      </c>
      <c r="M1165">
        <v>55000</v>
      </c>
      <c r="N1165">
        <v>0.05</v>
      </c>
      <c r="O1165">
        <v>52250</v>
      </c>
      <c r="P1165">
        <v>40000</v>
      </c>
      <c r="Q1165">
        <v>12250</v>
      </c>
      <c r="R1165" t="s">
        <v>9</v>
      </c>
      <c r="S1165" t="s">
        <v>10</v>
      </c>
      <c r="T1165">
        <v>2024</v>
      </c>
      <c r="U1165">
        <v>10</v>
      </c>
      <c r="V1165" t="s">
        <v>3870</v>
      </c>
      <c r="W1165" t="s">
        <v>40</v>
      </c>
      <c r="X1165" t="s">
        <v>12</v>
      </c>
      <c r="Y1165">
        <v>23.44</v>
      </c>
    </row>
    <row r="1166" spans="1:25" x14ac:dyDescent="0.25">
      <c r="A1166" t="s">
        <v>1944</v>
      </c>
      <c r="B1166" s="19">
        <v>45544</v>
      </c>
      <c r="C1166" t="s">
        <v>1045</v>
      </c>
      <c r="D1166" t="s">
        <v>803</v>
      </c>
      <c r="E1166" t="s">
        <v>16</v>
      </c>
      <c r="F1166">
        <v>54</v>
      </c>
      <c r="G1166" t="s">
        <v>275</v>
      </c>
      <c r="H1166" t="s">
        <v>276</v>
      </c>
      <c r="I1166" t="s">
        <v>89</v>
      </c>
      <c r="J1166" t="s">
        <v>90</v>
      </c>
      <c r="K1166" t="s">
        <v>91</v>
      </c>
      <c r="L1166">
        <v>2</v>
      </c>
      <c r="M1166">
        <v>35000</v>
      </c>
      <c r="N1166">
        <v>0.2</v>
      </c>
      <c r="O1166">
        <v>56000</v>
      </c>
      <c r="P1166">
        <v>54000</v>
      </c>
      <c r="Q1166">
        <v>2000</v>
      </c>
      <c r="R1166" t="s">
        <v>26</v>
      </c>
      <c r="S1166" t="s">
        <v>10</v>
      </c>
      <c r="T1166">
        <v>2024</v>
      </c>
      <c r="U1166">
        <v>9</v>
      </c>
      <c r="V1166" t="s">
        <v>3873</v>
      </c>
      <c r="W1166" t="s">
        <v>33</v>
      </c>
      <c r="X1166" t="s">
        <v>27</v>
      </c>
      <c r="Y1166">
        <v>3.57</v>
      </c>
    </row>
    <row r="1167" spans="1:25" x14ac:dyDescent="0.25">
      <c r="A1167" t="s">
        <v>1945</v>
      </c>
      <c r="B1167" s="19">
        <v>45897</v>
      </c>
      <c r="C1167" t="s">
        <v>739</v>
      </c>
      <c r="D1167" t="s">
        <v>740</v>
      </c>
      <c r="E1167" t="s">
        <v>16</v>
      </c>
      <c r="F1167">
        <v>36</v>
      </c>
      <c r="G1167" t="s">
        <v>284</v>
      </c>
      <c r="H1167" t="s">
        <v>285</v>
      </c>
      <c r="I1167" t="s">
        <v>176</v>
      </c>
      <c r="J1167" t="s">
        <v>177</v>
      </c>
      <c r="K1167" t="s">
        <v>25</v>
      </c>
      <c r="L1167">
        <v>2</v>
      </c>
      <c r="M1167">
        <v>22000</v>
      </c>
      <c r="N1167">
        <v>0.15</v>
      </c>
      <c r="O1167">
        <v>0</v>
      </c>
      <c r="P1167">
        <v>33000</v>
      </c>
      <c r="Q1167">
        <v>0</v>
      </c>
      <c r="R1167" t="s">
        <v>77</v>
      </c>
      <c r="S1167" t="s">
        <v>291</v>
      </c>
      <c r="T1167">
        <v>2025</v>
      </c>
      <c r="U1167">
        <v>8</v>
      </c>
      <c r="V1167" t="s">
        <v>3867</v>
      </c>
      <c r="W1167" t="s">
        <v>33</v>
      </c>
      <c r="X1167" t="s">
        <v>19</v>
      </c>
      <c r="Y1167">
        <v>0</v>
      </c>
    </row>
    <row r="1168" spans="1:25" x14ac:dyDescent="0.25">
      <c r="A1168" t="s">
        <v>1946</v>
      </c>
      <c r="B1168" s="19">
        <v>45719</v>
      </c>
      <c r="C1168" t="s">
        <v>1947</v>
      </c>
      <c r="D1168" t="s">
        <v>158</v>
      </c>
      <c r="E1168" t="s">
        <v>3</v>
      </c>
      <c r="F1168">
        <v>29</v>
      </c>
      <c r="G1168" t="s">
        <v>275</v>
      </c>
      <c r="H1168" t="s">
        <v>276</v>
      </c>
      <c r="I1168" t="s">
        <v>102</v>
      </c>
      <c r="J1168" t="s">
        <v>103</v>
      </c>
      <c r="K1168" t="s">
        <v>25</v>
      </c>
      <c r="L1168">
        <v>4</v>
      </c>
      <c r="M1168">
        <v>28000</v>
      </c>
      <c r="N1168">
        <v>0.1</v>
      </c>
      <c r="O1168">
        <v>100800</v>
      </c>
      <c r="P1168">
        <v>84000</v>
      </c>
      <c r="Q1168">
        <v>16800</v>
      </c>
      <c r="R1168" t="s">
        <v>26</v>
      </c>
      <c r="S1168" t="s">
        <v>10</v>
      </c>
      <c r="T1168">
        <v>2025</v>
      </c>
      <c r="U1168">
        <v>3</v>
      </c>
      <c r="V1168" t="s">
        <v>3864</v>
      </c>
      <c r="W1168" t="s">
        <v>18</v>
      </c>
      <c r="X1168" t="s">
        <v>12</v>
      </c>
      <c r="Y1168">
        <v>16.670000000000002</v>
      </c>
    </row>
    <row r="1169" spans="1:25" x14ac:dyDescent="0.25">
      <c r="A1169" t="s">
        <v>1948</v>
      </c>
      <c r="B1169" s="19">
        <v>45808</v>
      </c>
      <c r="C1169" t="s">
        <v>511</v>
      </c>
      <c r="D1169" t="s">
        <v>101</v>
      </c>
      <c r="E1169" t="s">
        <v>3</v>
      </c>
      <c r="F1169">
        <v>55</v>
      </c>
      <c r="G1169" t="s">
        <v>407</v>
      </c>
      <c r="H1169" t="s">
        <v>285</v>
      </c>
      <c r="I1169" t="s">
        <v>102</v>
      </c>
      <c r="J1169" t="s">
        <v>103</v>
      </c>
      <c r="K1169" t="s">
        <v>25</v>
      </c>
      <c r="L1169">
        <v>2</v>
      </c>
      <c r="M1169">
        <v>28000</v>
      </c>
      <c r="N1169">
        <v>0.15</v>
      </c>
      <c r="O1169">
        <v>47600</v>
      </c>
      <c r="P1169">
        <v>42000</v>
      </c>
      <c r="Q1169">
        <v>5600</v>
      </c>
      <c r="R1169" t="s">
        <v>17</v>
      </c>
      <c r="S1169" t="s">
        <v>10</v>
      </c>
      <c r="T1169">
        <v>2025</v>
      </c>
      <c r="U1169">
        <v>5</v>
      </c>
      <c r="V1169" t="s">
        <v>3865</v>
      </c>
      <c r="W1169" t="s">
        <v>11</v>
      </c>
      <c r="X1169" t="s">
        <v>27</v>
      </c>
      <c r="Y1169">
        <v>11.76</v>
      </c>
    </row>
    <row r="1170" spans="1:25" x14ac:dyDescent="0.25">
      <c r="A1170" t="s">
        <v>1949</v>
      </c>
      <c r="B1170" s="19">
        <v>46005</v>
      </c>
      <c r="C1170" t="s">
        <v>1080</v>
      </c>
      <c r="D1170" t="s">
        <v>369</v>
      </c>
      <c r="E1170" t="s">
        <v>16</v>
      </c>
      <c r="F1170">
        <v>32</v>
      </c>
      <c r="G1170" t="s">
        <v>290</v>
      </c>
      <c r="H1170" t="s">
        <v>276</v>
      </c>
      <c r="I1170" t="s">
        <v>31</v>
      </c>
      <c r="J1170" t="s">
        <v>32</v>
      </c>
      <c r="K1170" t="s">
        <v>25</v>
      </c>
      <c r="L1170">
        <v>1</v>
      </c>
      <c r="M1170">
        <v>5000</v>
      </c>
      <c r="N1170">
        <v>0.1</v>
      </c>
      <c r="O1170">
        <v>4500</v>
      </c>
      <c r="P1170">
        <v>3500</v>
      </c>
      <c r="Q1170">
        <v>1000</v>
      </c>
      <c r="R1170" t="s">
        <v>17</v>
      </c>
      <c r="S1170" t="s">
        <v>10</v>
      </c>
      <c r="T1170">
        <v>2025</v>
      </c>
      <c r="U1170">
        <v>12</v>
      </c>
      <c r="V1170" t="s">
        <v>3872</v>
      </c>
      <c r="W1170" t="s">
        <v>40</v>
      </c>
      <c r="X1170" t="s">
        <v>27</v>
      </c>
      <c r="Y1170">
        <v>22.22</v>
      </c>
    </row>
    <row r="1171" spans="1:25" x14ac:dyDescent="0.25">
      <c r="A1171" t="s">
        <v>1950</v>
      </c>
      <c r="B1171" s="19">
        <v>45863</v>
      </c>
      <c r="C1171" t="s">
        <v>631</v>
      </c>
      <c r="D1171" t="s">
        <v>352</v>
      </c>
      <c r="E1171" t="s">
        <v>3</v>
      </c>
      <c r="F1171">
        <v>45</v>
      </c>
      <c r="G1171" t="s">
        <v>339</v>
      </c>
      <c r="H1171" t="s">
        <v>285</v>
      </c>
      <c r="I1171" t="s">
        <v>23</v>
      </c>
      <c r="J1171" t="s">
        <v>24</v>
      </c>
      <c r="K1171" t="s">
        <v>25</v>
      </c>
      <c r="L1171">
        <v>1</v>
      </c>
      <c r="M1171">
        <v>55000</v>
      </c>
      <c r="N1171">
        <v>0.15</v>
      </c>
      <c r="O1171">
        <v>46750</v>
      </c>
      <c r="P1171">
        <v>40000</v>
      </c>
      <c r="Q1171">
        <v>6750</v>
      </c>
      <c r="R1171" t="s">
        <v>9</v>
      </c>
      <c r="S1171" t="s">
        <v>10</v>
      </c>
      <c r="T1171">
        <v>2025</v>
      </c>
      <c r="U1171">
        <v>7</v>
      </c>
      <c r="V1171" t="s">
        <v>3866</v>
      </c>
      <c r="W1171" t="s">
        <v>33</v>
      </c>
      <c r="X1171" t="s">
        <v>27</v>
      </c>
      <c r="Y1171">
        <v>14.44</v>
      </c>
    </row>
    <row r="1172" spans="1:25" x14ac:dyDescent="0.25">
      <c r="A1172" t="s">
        <v>1951</v>
      </c>
      <c r="B1172" s="19">
        <v>45515</v>
      </c>
      <c r="C1172" t="s">
        <v>1952</v>
      </c>
      <c r="D1172" t="s">
        <v>101</v>
      </c>
      <c r="E1172" t="s">
        <v>3</v>
      </c>
      <c r="F1172">
        <v>42</v>
      </c>
      <c r="G1172" t="s">
        <v>407</v>
      </c>
      <c r="H1172" t="s">
        <v>285</v>
      </c>
      <c r="I1172" t="s">
        <v>176</v>
      </c>
      <c r="J1172" t="s">
        <v>177</v>
      </c>
      <c r="K1172" t="s">
        <v>25</v>
      </c>
      <c r="L1172">
        <v>1</v>
      </c>
      <c r="M1172">
        <v>22000</v>
      </c>
      <c r="N1172">
        <v>0.1</v>
      </c>
      <c r="O1172">
        <v>19800</v>
      </c>
      <c r="P1172">
        <v>16500</v>
      </c>
      <c r="Q1172">
        <v>3300</v>
      </c>
      <c r="R1172" t="s">
        <v>26</v>
      </c>
      <c r="S1172" t="s">
        <v>10</v>
      </c>
      <c r="T1172">
        <v>2024</v>
      </c>
      <c r="U1172">
        <v>8</v>
      </c>
      <c r="V1172" t="s">
        <v>3867</v>
      </c>
      <c r="W1172" t="s">
        <v>33</v>
      </c>
      <c r="X1172" t="s">
        <v>12</v>
      </c>
      <c r="Y1172">
        <v>16.670000000000002</v>
      </c>
    </row>
    <row r="1173" spans="1:25" x14ac:dyDescent="0.25">
      <c r="A1173" t="s">
        <v>1953</v>
      </c>
      <c r="B1173" s="19">
        <v>45384</v>
      </c>
      <c r="C1173" t="s">
        <v>422</v>
      </c>
      <c r="D1173" t="s">
        <v>423</v>
      </c>
      <c r="E1173" t="s">
        <v>3</v>
      </c>
      <c r="F1173">
        <v>58</v>
      </c>
      <c r="G1173" t="s">
        <v>275</v>
      </c>
      <c r="H1173" t="s">
        <v>276</v>
      </c>
      <c r="I1173" t="s">
        <v>23</v>
      </c>
      <c r="J1173" t="s">
        <v>24</v>
      </c>
      <c r="K1173" t="s">
        <v>25</v>
      </c>
      <c r="L1173">
        <v>1</v>
      </c>
      <c r="M1173">
        <v>55000</v>
      </c>
      <c r="N1173">
        <v>0.15</v>
      </c>
      <c r="O1173">
        <v>46750</v>
      </c>
      <c r="P1173">
        <v>40000</v>
      </c>
      <c r="Q1173">
        <v>6750</v>
      </c>
      <c r="R1173" t="s">
        <v>17</v>
      </c>
      <c r="S1173" t="s">
        <v>10</v>
      </c>
      <c r="T1173">
        <v>2024</v>
      </c>
      <c r="U1173">
        <v>4</v>
      </c>
      <c r="V1173" t="s">
        <v>3871</v>
      </c>
      <c r="W1173" t="s">
        <v>11</v>
      </c>
      <c r="X1173" t="s">
        <v>12</v>
      </c>
      <c r="Y1173">
        <v>14.44</v>
      </c>
    </row>
    <row r="1174" spans="1:25" x14ac:dyDescent="0.25">
      <c r="A1174" t="s">
        <v>1954</v>
      </c>
      <c r="B1174" s="19">
        <v>46012</v>
      </c>
      <c r="C1174" t="s">
        <v>1122</v>
      </c>
      <c r="D1174" t="s">
        <v>1123</v>
      </c>
      <c r="E1174" t="s">
        <v>3</v>
      </c>
      <c r="F1174">
        <v>25</v>
      </c>
      <c r="G1174" t="s">
        <v>339</v>
      </c>
      <c r="H1174" t="s">
        <v>285</v>
      </c>
      <c r="I1174" t="s">
        <v>74</v>
      </c>
      <c r="J1174" t="s">
        <v>75</v>
      </c>
      <c r="K1174" t="s">
        <v>76</v>
      </c>
      <c r="L1174">
        <v>2</v>
      </c>
      <c r="M1174">
        <v>550</v>
      </c>
      <c r="N1174">
        <v>0.1</v>
      </c>
      <c r="O1174">
        <v>990</v>
      </c>
      <c r="P1174">
        <v>900</v>
      </c>
      <c r="Q1174">
        <v>90</v>
      </c>
      <c r="R1174" t="s">
        <v>77</v>
      </c>
      <c r="S1174" t="s">
        <v>10</v>
      </c>
      <c r="T1174">
        <v>2025</v>
      </c>
      <c r="U1174">
        <v>12</v>
      </c>
      <c r="V1174" t="s">
        <v>3872</v>
      </c>
      <c r="W1174" t="s">
        <v>40</v>
      </c>
      <c r="X1174" t="s">
        <v>12</v>
      </c>
      <c r="Y1174">
        <v>9.09</v>
      </c>
    </row>
    <row r="1175" spans="1:25" x14ac:dyDescent="0.25">
      <c r="A1175" t="s">
        <v>1955</v>
      </c>
      <c r="B1175" s="19">
        <v>45316</v>
      </c>
      <c r="C1175" t="s">
        <v>399</v>
      </c>
      <c r="D1175" t="s">
        <v>15</v>
      </c>
      <c r="E1175" t="s">
        <v>3</v>
      </c>
      <c r="F1175">
        <v>24</v>
      </c>
      <c r="G1175" t="s">
        <v>269</v>
      </c>
      <c r="H1175" t="s">
        <v>270</v>
      </c>
      <c r="I1175" t="s">
        <v>74</v>
      </c>
      <c r="J1175" t="s">
        <v>75</v>
      </c>
      <c r="K1175" t="s">
        <v>76</v>
      </c>
      <c r="L1175">
        <v>4</v>
      </c>
      <c r="M1175">
        <v>550</v>
      </c>
      <c r="N1175">
        <v>0.05</v>
      </c>
      <c r="O1175">
        <v>2090</v>
      </c>
      <c r="P1175">
        <v>1800</v>
      </c>
      <c r="Q1175">
        <v>290</v>
      </c>
      <c r="R1175" t="s">
        <v>17</v>
      </c>
      <c r="S1175" t="s">
        <v>10</v>
      </c>
      <c r="T1175">
        <v>2024</v>
      </c>
      <c r="U1175">
        <v>1</v>
      </c>
      <c r="V1175" t="s">
        <v>3875</v>
      </c>
      <c r="W1175" t="s">
        <v>18</v>
      </c>
      <c r="X1175" t="s">
        <v>12</v>
      </c>
      <c r="Y1175">
        <v>13.88</v>
      </c>
    </row>
    <row r="1176" spans="1:25" x14ac:dyDescent="0.25">
      <c r="A1176" t="s">
        <v>1956</v>
      </c>
      <c r="B1176" s="19">
        <v>46012</v>
      </c>
      <c r="C1176" t="s">
        <v>619</v>
      </c>
      <c r="D1176" t="s">
        <v>609</v>
      </c>
      <c r="E1176" t="s">
        <v>3</v>
      </c>
      <c r="F1176">
        <v>32</v>
      </c>
      <c r="G1176" t="s">
        <v>407</v>
      </c>
      <c r="H1176" t="s">
        <v>285</v>
      </c>
      <c r="I1176" t="s">
        <v>95</v>
      </c>
      <c r="J1176" t="s">
        <v>96</v>
      </c>
      <c r="K1176" t="s">
        <v>46</v>
      </c>
      <c r="L1176">
        <v>1</v>
      </c>
      <c r="M1176">
        <v>600</v>
      </c>
      <c r="N1176">
        <v>0.05</v>
      </c>
      <c r="O1176">
        <v>570</v>
      </c>
      <c r="P1176">
        <v>380</v>
      </c>
      <c r="Q1176">
        <v>190</v>
      </c>
      <c r="R1176" t="s">
        <v>26</v>
      </c>
      <c r="S1176" t="s">
        <v>10</v>
      </c>
      <c r="T1176">
        <v>2025</v>
      </c>
      <c r="U1176">
        <v>12</v>
      </c>
      <c r="V1176" t="s">
        <v>3872</v>
      </c>
      <c r="W1176" t="s">
        <v>40</v>
      </c>
      <c r="X1176" t="s">
        <v>19</v>
      </c>
      <c r="Y1176">
        <v>33.33</v>
      </c>
    </row>
    <row r="1177" spans="1:25" x14ac:dyDescent="0.25">
      <c r="A1177" t="s">
        <v>1957</v>
      </c>
      <c r="B1177" s="19">
        <v>45933</v>
      </c>
      <c r="C1177" t="s">
        <v>742</v>
      </c>
      <c r="D1177" t="s">
        <v>523</v>
      </c>
      <c r="E1177" t="s">
        <v>16</v>
      </c>
      <c r="F1177">
        <v>47</v>
      </c>
      <c r="G1177" t="s">
        <v>407</v>
      </c>
      <c r="H1177" t="s">
        <v>285</v>
      </c>
      <c r="I1177" t="s">
        <v>74</v>
      </c>
      <c r="J1177" t="s">
        <v>75</v>
      </c>
      <c r="K1177" t="s">
        <v>76</v>
      </c>
      <c r="L1177">
        <v>2</v>
      </c>
      <c r="M1177">
        <v>550</v>
      </c>
      <c r="N1177">
        <v>0</v>
      </c>
      <c r="O1177">
        <v>1100</v>
      </c>
      <c r="P1177">
        <v>900</v>
      </c>
      <c r="Q1177">
        <v>200</v>
      </c>
      <c r="R1177" t="s">
        <v>9</v>
      </c>
      <c r="S1177" t="s">
        <v>10</v>
      </c>
      <c r="T1177">
        <v>2025</v>
      </c>
      <c r="U1177">
        <v>10</v>
      </c>
      <c r="V1177" t="s">
        <v>3870</v>
      </c>
      <c r="W1177" t="s">
        <v>40</v>
      </c>
      <c r="X1177" t="s">
        <v>12</v>
      </c>
      <c r="Y1177">
        <v>18.18</v>
      </c>
    </row>
    <row r="1178" spans="1:25" x14ac:dyDescent="0.25">
      <c r="A1178" t="s">
        <v>1958</v>
      </c>
      <c r="B1178" s="19">
        <v>45934</v>
      </c>
      <c r="C1178" t="s">
        <v>473</v>
      </c>
      <c r="D1178" t="s">
        <v>474</v>
      </c>
      <c r="E1178" t="s">
        <v>3</v>
      </c>
      <c r="F1178">
        <v>58</v>
      </c>
      <c r="G1178" t="s">
        <v>339</v>
      </c>
      <c r="H1178" t="s">
        <v>285</v>
      </c>
      <c r="I1178" t="s">
        <v>65</v>
      </c>
      <c r="J1178" t="s">
        <v>66</v>
      </c>
      <c r="K1178" t="s">
        <v>25</v>
      </c>
      <c r="L1178">
        <v>1</v>
      </c>
      <c r="M1178">
        <v>2500</v>
      </c>
      <c r="N1178">
        <v>0.2</v>
      </c>
      <c r="O1178">
        <v>2000</v>
      </c>
      <c r="P1178">
        <v>1600</v>
      </c>
      <c r="Q1178">
        <v>400</v>
      </c>
      <c r="R1178" t="s">
        <v>26</v>
      </c>
      <c r="S1178" t="s">
        <v>10</v>
      </c>
      <c r="T1178">
        <v>2025</v>
      </c>
      <c r="U1178">
        <v>10</v>
      </c>
      <c r="V1178" t="s">
        <v>3870</v>
      </c>
      <c r="W1178" t="s">
        <v>40</v>
      </c>
      <c r="X1178" t="s">
        <v>19</v>
      </c>
      <c r="Y1178">
        <v>20</v>
      </c>
    </row>
    <row r="1179" spans="1:25" x14ac:dyDescent="0.25">
      <c r="A1179" t="s">
        <v>1959</v>
      </c>
      <c r="B1179" s="19">
        <v>45835</v>
      </c>
      <c r="C1179" t="s">
        <v>707</v>
      </c>
      <c r="D1179" t="s">
        <v>708</v>
      </c>
      <c r="E1179" t="s">
        <v>3</v>
      </c>
      <c r="F1179">
        <v>26</v>
      </c>
      <c r="G1179" t="s">
        <v>295</v>
      </c>
      <c r="H1179" t="s">
        <v>270</v>
      </c>
      <c r="I1179" t="s">
        <v>102</v>
      </c>
      <c r="J1179" t="s">
        <v>103</v>
      </c>
      <c r="K1179" t="s">
        <v>25</v>
      </c>
      <c r="L1179">
        <v>1</v>
      </c>
      <c r="M1179">
        <v>28000</v>
      </c>
      <c r="N1179">
        <v>0.2</v>
      </c>
      <c r="O1179">
        <v>22400</v>
      </c>
      <c r="P1179">
        <v>21000</v>
      </c>
      <c r="Q1179">
        <v>1400</v>
      </c>
      <c r="R1179" t="s">
        <v>26</v>
      </c>
      <c r="S1179" t="s">
        <v>10</v>
      </c>
      <c r="T1179">
        <v>2025</v>
      </c>
      <c r="U1179">
        <v>6</v>
      </c>
      <c r="V1179" t="s">
        <v>3868</v>
      </c>
      <c r="W1179" t="s">
        <v>11</v>
      </c>
      <c r="X1179" t="s">
        <v>27</v>
      </c>
      <c r="Y1179">
        <v>6.25</v>
      </c>
    </row>
    <row r="1180" spans="1:25" x14ac:dyDescent="0.25">
      <c r="A1180" t="s">
        <v>1960</v>
      </c>
      <c r="B1180" s="19">
        <v>46006</v>
      </c>
      <c r="C1180" t="s">
        <v>945</v>
      </c>
      <c r="D1180" t="s">
        <v>2</v>
      </c>
      <c r="E1180" t="s">
        <v>3</v>
      </c>
      <c r="F1180">
        <v>42</v>
      </c>
      <c r="G1180" t="s">
        <v>407</v>
      </c>
      <c r="H1180" t="s">
        <v>285</v>
      </c>
      <c r="I1180" t="s">
        <v>56</v>
      </c>
      <c r="J1180" t="s">
        <v>57</v>
      </c>
      <c r="K1180" t="s">
        <v>58</v>
      </c>
      <c r="L1180">
        <v>2</v>
      </c>
      <c r="M1180">
        <v>1200</v>
      </c>
      <c r="N1180">
        <v>0</v>
      </c>
      <c r="O1180">
        <v>2400</v>
      </c>
      <c r="P1180">
        <v>1600</v>
      </c>
      <c r="Q1180">
        <v>800</v>
      </c>
      <c r="R1180" t="s">
        <v>17</v>
      </c>
      <c r="S1180" t="s">
        <v>10</v>
      </c>
      <c r="T1180">
        <v>2025</v>
      </c>
      <c r="U1180">
        <v>12</v>
      </c>
      <c r="V1180" t="s">
        <v>3872</v>
      </c>
      <c r="W1180" t="s">
        <v>40</v>
      </c>
      <c r="X1180" t="s">
        <v>12</v>
      </c>
      <c r="Y1180">
        <v>33.33</v>
      </c>
    </row>
    <row r="1181" spans="1:25" x14ac:dyDescent="0.25">
      <c r="A1181" t="s">
        <v>1961</v>
      </c>
      <c r="B1181" s="19">
        <v>45993</v>
      </c>
      <c r="C1181" t="s">
        <v>1646</v>
      </c>
      <c r="D1181" t="s">
        <v>846</v>
      </c>
      <c r="E1181" t="s">
        <v>16</v>
      </c>
      <c r="F1181">
        <v>50</v>
      </c>
      <c r="G1181" t="s">
        <v>269</v>
      </c>
      <c r="H1181" t="s">
        <v>270</v>
      </c>
      <c r="I1181" t="s">
        <v>65</v>
      </c>
      <c r="J1181" t="s">
        <v>66</v>
      </c>
      <c r="K1181" t="s">
        <v>25</v>
      </c>
      <c r="L1181">
        <v>3</v>
      </c>
      <c r="M1181">
        <v>2500</v>
      </c>
      <c r="N1181">
        <v>0.15</v>
      </c>
      <c r="O1181">
        <v>6375</v>
      </c>
      <c r="P1181">
        <v>4800</v>
      </c>
      <c r="Q1181">
        <v>1575</v>
      </c>
      <c r="R1181" t="s">
        <v>17</v>
      </c>
      <c r="S1181" t="s">
        <v>10</v>
      </c>
      <c r="T1181">
        <v>2025</v>
      </c>
      <c r="U1181">
        <v>12</v>
      </c>
      <c r="V1181" t="s">
        <v>3872</v>
      </c>
      <c r="W1181" t="s">
        <v>40</v>
      </c>
      <c r="X1181" t="s">
        <v>19</v>
      </c>
      <c r="Y1181">
        <v>24.71</v>
      </c>
    </row>
    <row r="1182" spans="1:25" x14ac:dyDescent="0.25">
      <c r="A1182" t="s">
        <v>1962</v>
      </c>
      <c r="B1182" s="19">
        <v>45348</v>
      </c>
      <c r="C1182" t="s">
        <v>671</v>
      </c>
      <c r="D1182" t="s">
        <v>672</v>
      </c>
      <c r="E1182" t="s">
        <v>16</v>
      </c>
      <c r="F1182">
        <v>57</v>
      </c>
      <c r="G1182" t="s">
        <v>290</v>
      </c>
      <c r="H1182" t="s">
        <v>276</v>
      </c>
      <c r="I1182" t="s">
        <v>105</v>
      </c>
      <c r="J1182" t="s">
        <v>106</v>
      </c>
      <c r="K1182" t="s">
        <v>76</v>
      </c>
      <c r="L1182">
        <v>3</v>
      </c>
      <c r="M1182">
        <v>450</v>
      </c>
      <c r="N1182">
        <v>0.1</v>
      </c>
      <c r="O1182">
        <v>1215</v>
      </c>
      <c r="P1182">
        <v>990</v>
      </c>
      <c r="Q1182">
        <v>225</v>
      </c>
      <c r="R1182" t="s">
        <v>77</v>
      </c>
      <c r="S1182" t="s">
        <v>10</v>
      </c>
      <c r="T1182">
        <v>2024</v>
      </c>
      <c r="U1182">
        <v>2</v>
      </c>
      <c r="V1182" t="s">
        <v>3869</v>
      </c>
      <c r="W1182" t="s">
        <v>18</v>
      </c>
      <c r="X1182" t="s">
        <v>27</v>
      </c>
      <c r="Y1182">
        <v>18.52</v>
      </c>
    </row>
    <row r="1183" spans="1:25" x14ac:dyDescent="0.25">
      <c r="A1183" t="s">
        <v>1963</v>
      </c>
      <c r="B1183" s="19">
        <v>45344</v>
      </c>
      <c r="C1183" t="s">
        <v>200</v>
      </c>
      <c r="D1183" t="s">
        <v>174</v>
      </c>
      <c r="E1183" t="s">
        <v>3</v>
      </c>
      <c r="F1183">
        <v>43</v>
      </c>
      <c r="G1183" t="s">
        <v>4</v>
      </c>
      <c r="H1183" t="s">
        <v>5</v>
      </c>
      <c r="I1183" t="s">
        <v>31</v>
      </c>
      <c r="J1183" t="s">
        <v>32</v>
      </c>
      <c r="K1183" t="s">
        <v>25</v>
      </c>
      <c r="L1183">
        <v>1</v>
      </c>
      <c r="M1183">
        <v>5000</v>
      </c>
      <c r="N1183">
        <v>0.1</v>
      </c>
      <c r="O1183">
        <v>4500</v>
      </c>
      <c r="P1183">
        <v>3500</v>
      </c>
      <c r="Q1183">
        <v>1000</v>
      </c>
      <c r="R1183" t="s">
        <v>26</v>
      </c>
      <c r="S1183" t="s">
        <v>10</v>
      </c>
      <c r="T1183">
        <v>2024</v>
      </c>
      <c r="U1183">
        <v>2</v>
      </c>
      <c r="V1183" t="s">
        <v>3869</v>
      </c>
      <c r="W1183" t="s">
        <v>18</v>
      </c>
      <c r="X1183" t="s">
        <v>12</v>
      </c>
      <c r="Y1183">
        <v>22.22</v>
      </c>
    </row>
    <row r="1184" spans="1:25" x14ac:dyDescent="0.25">
      <c r="A1184" t="s">
        <v>1964</v>
      </c>
      <c r="B1184" s="19">
        <v>45333</v>
      </c>
      <c r="C1184" t="s">
        <v>759</v>
      </c>
      <c r="D1184" t="s">
        <v>760</v>
      </c>
      <c r="E1184" t="s">
        <v>16</v>
      </c>
      <c r="F1184">
        <v>38</v>
      </c>
      <c r="G1184" t="s">
        <v>275</v>
      </c>
      <c r="H1184" t="s">
        <v>276</v>
      </c>
      <c r="I1184" t="s">
        <v>264</v>
      </c>
      <c r="J1184" t="s">
        <v>265</v>
      </c>
      <c r="K1184" t="s">
        <v>46</v>
      </c>
      <c r="L1184">
        <v>3</v>
      </c>
      <c r="M1184">
        <v>800</v>
      </c>
      <c r="N1184">
        <v>0</v>
      </c>
      <c r="O1184">
        <v>2400</v>
      </c>
      <c r="P1184">
        <v>1500</v>
      </c>
      <c r="Q1184">
        <v>900</v>
      </c>
      <c r="R1184" t="s">
        <v>26</v>
      </c>
      <c r="S1184" t="s">
        <v>10</v>
      </c>
      <c r="T1184">
        <v>2024</v>
      </c>
      <c r="U1184">
        <v>2</v>
      </c>
      <c r="V1184" t="s">
        <v>3869</v>
      </c>
      <c r="W1184" t="s">
        <v>18</v>
      </c>
      <c r="X1184" t="s">
        <v>27</v>
      </c>
      <c r="Y1184">
        <v>37.5</v>
      </c>
    </row>
    <row r="1185" spans="1:25" x14ac:dyDescent="0.25">
      <c r="A1185" t="s">
        <v>1965</v>
      </c>
      <c r="B1185" s="19">
        <v>46013</v>
      </c>
      <c r="C1185" t="s">
        <v>1037</v>
      </c>
      <c r="D1185" t="s">
        <v>1038</v>
      </c>
      <c r="E1185" t="s">
        <v>3</v>
      </c>
      <c r="F1185">
        <v>22</v>
      </c>
      <c r="G1185" t="s">
        <v>290</v>
      </c>
      <c r="H1185" t="s">
        <v>276</v>
      </c>
      <c r="I1185" t="s">
        <v>65</v>
      </c>
      <c r="J1185" t="s">
        <v>66</v>
      </c>
      <c r="K1185" t="s">
        <v>25</v>
      </c>
      <c r="L1185">
        <v>1</v>
      </c>
      <c r="M1185">
        <v>2500</v>
      </c>
      <c r="N1185">
        <v>0.15</v>
      </c>
      <c r="O1185">
        <v>2125</v>
      </c>
      <c r="P1185">
        <v>1600</v>
      </c>
      <c r="Q1185">
        <v>525</v>
      </c>
      <c r="R1185" t="s">
        <v>17</v>
      </c>
      <c r="S1185" t="s">
        <v>10</v>
      </c>
      <c r="T1185">
        <v>2025</v>
      </c>
      <c r="U1185">
        <v>12</v>
      </c>
      <c r="V1185" t="s">
        <v>3872</v>
      </c>
      <c r="W1185" t="s">
        <v>40</v>
      </c>
      <c r="X1185" t="s">
        <v>12</v>
      </c>
      <c r="Y1185">
        <v>24.71</v>
      </c>
    </row>
    <row r="1186" spans="1:25" x14ac:dyDescent="0.25">
      <c r="A1186" t="s">
        <v>1966</v>
      </c>
      <c r="B1186" s="19">
        <v>45433</v>
      </c>
      <c r="C1186" t="s">
        <v>48</v>
      </c>
      <c r="D1186" t="s">
        <v>49</v>
      </c>
      <c r="E1186" t="s">
        <v>3</v>
      </c>
      <c r="F1186">
        <v>45</v>
      </c>
      <c r="G1186" t="s">
        <v>4</v>
      </c>
      <c r="H1186" t="s">
        <v>5</v>
      </c>
      <c r="I1186" t="s">
        <v>68</v>
      </c>
      <c r="J1186" t="s">
        <v>69</v>
      </c>
      <c r="K1186" t="s">
        <v>39</v>
      </c>
      <c r="L1186">
        <v>2</v>
      </c>
      <c r="M1186">
        <v>3500</v>
      </c>
      <c r="N1186">
        <v>0.15</v>
      </c>
      <c r="O1186">
        <v>5950</v>
      </c>
      <c r="P1186">
        <v>4600</v>
      </c>
      <c r="Q1186">
        <v>1350</v>
      </c>
      <c r="R1186" t="s">
        <v>26</v>
      </c>
      <c r="S1186" t="s">
        <v>10</v>
      </c>
      <c r="T1186">
        <v>2024</v>
      </c>
      <c r="U1186">
        <v>5</v>
      </c>
      <c r="V1186" t="s">
        <v>3865</v>
      </c>
      <c r="W1186" t="s">
        <v>11</v>
      </c>
      <c r="X1186" t="s">
        <v>12</v>
      </c>
      <c r="Y1186">
        <v>22.69</v>
      </c>
    </row>
    <row r="1187" spans="1:25" x14ac:dyDescent="0.25">
      <c r="A1187" t="s">
        <v>138</v>
      </c>
      <c r="B1187" s="19">
        <v>45781</v>
      </c>
      <c r="C1187" t="s">
        <v>93</v>
      </c>
      <c r="D1187" t="s">
        <v>85</v>
      </c>
      <c r="E1187" t="s">
        <v>3</v>
      </c>
      <c r="F1187">
        <v>51</v>
      </c>
      <c r="G1187" t="s">
        <v>4</v>
      </c>
      <c r="H1187" t="s">
        <v>5</v>
      </c>
      <c r="I1187" t="s">
        <v>81</v>
      </c>
      <c r="J1187" t="s">
        <v>82</v>
      </c>
      <c r="K1187" t="s">
        <v>58</v>
      </c>
      <c r="L1187">
        <v>3</v>
      </c>
      <c r="M1187">
        <v>3500</v>
      </c>
      <c r="N1187">
        <v>0</v>
      </c>
      <c r="O1187">
        <v>10500</v>
      </c>
      <c r="P1187">
        <v>7500</v>
      </c>
      <c r="Q1187">
        <v>3000</v>
      </c>
      <c r="R1187" t="s">
        <v>77</v>
      </c>
      <c r="S1187" t="s">
        <v>10</v>
      </c>
      <c r="T1187">
        <v>2025</v>
      </c>
      <c r="U1187">
        <v>5</v>
      </c>
      <c r="V1187" t="s">
        <v>3865</v>
      </c>
      <c r="W1187" t="s">
        <v>11</v>
      </c>
      <c r="X1187" t="s">
        <v>12</v>
      </c>
      <c r="Y1187">
        <v>28.57</v>
      </c>
    </row>
    <row r="1188" spans="1:25" x14ac:dyDescent="0.25">
      <c r="A1188" t="s">
        <v>1967</v>
      </c>
      <c r="B1188" s="19">
        <v>45522</v>
      </c>
      <c r="C1188" t="s">
        <v>456</v>
      </c>
      <c r="D1188" t="s">
        <v>457</v>
      </c>
      <c r="E1188" t="s">
        <v>16</v>
      </c>
      <c r="F1188">
        <v>21</v>
      </c>
      <c r="G1188" t="s">
        <v>275</v>
      </c>
      <c r="H1188" t="s">
        <v>276</v>
      </c>
      <c r="I1188" t="s">
        <v>68</v>
      </c>
      <c r="J1188" t="s">
        <v>69</v>
      </c>
      <c r="K1188" t="s">
        <v>39</v>
      </c>
      <c r="L1188">
        <v>2</v>
      </c>
      <c r="M1188">
        <v>3500</v>
      </c>
      <c r="N1188">
        <v>0.1</v>
      </c>
      <c r="O1188">
        <v>6300</v>
      </c>
      <c r="P1188">
        <v>4600</v>
      </c>
      <c r="Q1188">
        <v>1700</v>
      </c>
      <c r="R1188" t="s">
        <v>26</v>
      </c>
      <c r="S1188" t="s">
        <v>10</v>
      </c>
      <c r="T1188">
        <v>2024</v>
      </c>
      <c r="U1188">
        <v>8</v>
      </c>
      <c r="V1188" t="s">
        <v>3867</v>
      </c>
      <c r="W1188" t="s">
        <v>33</v>
      </c>
      <c r="X1188" t="s">
        <v>19</v>
      </c>
      <c r="Y1188">
        <v>26.98</v>
      </c>
    </row>
    <row r="1189" spans="1:25" x14ac:dyDescent="0.25">
      <c r="A1189" t="s">
        <v>1968</v>
      </c>
      <c r="B1189" s="19">
        <v>45988</v>
      </c>
      <c r="C1189" t="s">
        <v>1457</v>
      </c>
      <c r="D1189" t="s">
        <v>1458</v>
      </c>
      <c r="E1189" t="s">
        <v>3</v>
      </c>
      <c r="F1189">
        <v>51</v>
      </c>
      <c r="G1189" t="s">
        <v>263</v>
      </c>
      <c r="H1189" t="s">
        <v>5</v>
      </c>
      <c r="I1189" t="s">
        <v>44</v>
      </c>
      <c r="J1189" t="s">
        <v>45</v>
      </c>
      <c r="K1189" t="s">
        <v>46</v>
      </c>
      <c r="L1189">
        <v>3</v>
      </c>
      <c r="M1189">
        <v>2500</v>
      </c>
      <c r="N1189">
        <v>0.05</v>
      </c>
      <c r="O1189">
        <v>7125</v>
      </c>
      <c r="P1189">
        <v>4500</v>
      </c>
      <c r="Q1189">
        <v>2625</v>
      </c>
      <c r="R1189" t="s">
        <v>26</v>
      </c>
      <c r="S1189" t="s">
        <v>10</v>
      </c>
      <c r="T1189">
        <v>2025</v>
      </c>
      <c r="U1189">
        <v>11</v>
      </c>
      <c r="V1189" t="s">
        <v>3874</v>
      </c>
      <c r="W1189" t="s">
        <v>40</v>
      </c>
      <c r="X1189" t="s">
        <v>12</v>
      </c>
      <c r="Y1189">
        <v>36.840000000000003</v>
      </c>
    </row>
    <row r="1190" spans="1:25" x14ac:dyDescent="0.25">
      <c r="A1190" t="s">
        <v>1969</v>
      </c>
      <c r="B1190" s="19">
        <v>45645</v>
      </c>
      <c r="C1190" t="s">
        <v>1188</v>
      </c>
      <c r="D1190" t="s">
        <v>1189</v>
      </c>
      <c r="E1190" t="s">
        <v>16</v>
      </c>
      <c r="F1190">
        <v>41</v>
      </c>
      <c r="G1190" t="s">
        <v>312</v>
      </c>
      <c r="H1190" t="s">
        <v>276</v>
      </c>
      <c r="I1190" t="s">
        <v>74</v>
      </c>
      <c r="J1190" t="s">
        <v>75</v>
      </c>
      <c r="K1190" t="s">
        <v>76</v>
      </c>
      <c r="L1190">
        <v>3</v>
      </c>
      <c r="M1190">
        <v>550</v>
      </c>
      <c r="N1190">
        <v>0.1</v>
      </c>
      <c r="O1190">
        <v>1485</v>
      </c>
      <c r="P1190">
        <v>1350</v>
      </c>
      <c r="Q1190">
        <v>135</v>
      </c>
      <c r="R1190" t="s">
        <v>17</v>
      </c>
      <c r="S1190" t="s">
        <v>10</v>
      </c>
      <c r="T1190">
        <v>2024</v>
      </c>
      <c r="U1190">
        <v>12</v>
      </c>
      <c r="V1190" t="s">
        <v>3872</v>
      </c>
      <c r="W1190" t="s">
        <v>40</v>
      </c>
      <c r="X1190" t="s">
        <v>19</v>
      </c>
      <c r="Y1190">
        <v>9.09</v>
      </c>
    </row>
    <row r="1191" spans="1:25" x14ac:dyDescent="0.25">
      <c r="A1191" t="s">
        <v>1970</v>
      </c>
      <c r="B1191" s="19">
        <v>45417</v>
      </c>
      <c r="C1191" t="s">
        <v>763</v>
      </c>
      <c r="D1191" t="s">
        <v>207</v>
      </c>
      <c r="E1191" t="s">
        <v>3</v>
      </c>
      <c r="F1191">
        <v>50</v>
      </c>
      <c r="G1191" t="s">
        <v>339</v>
      </c>
      <c r="H1191" t="s">
        <v>285</v>
      </c>
      <c r="I1191" t="s">
        <v>143</v>
      </c>
      <c r="J1191" t="s">
        <v>144</v>
      </c>
      <c r="K1191" t="s">
        <v>76</v>
      </c>
      <c r="L1191">
        <v>2</v>
      </c>
      <c r="M1191">
        <v>700</v>
      </c>
      <c r="N1191">
        <v>0.05</v>
      </c>
      <c r="O1191">
        <v>1330</v>
      </c>
      <c r="P1191">
        <v>1140</v>
      </c>
      <c r="Q1191">
        <v>190</v>
      </c>
      <c r="R1191" t="s">
        <v>9</v>
      </c>
      <c r="S1191" t="s">
        <v>10</v>
      </c>
      <c r="T1191">
        <v>2024</v>
      </c>
      <c r="U1191">
        <v>5</v>
      </c>
      <c r="V1191" t="s">
        <v>3865</v>
      </c>
      <c r="W1191" t="s">
        <v>11</v>
      </c>
      <c r="X1191" t="s">
        <v>27</v>
      </c>
      <c r="Y1191">
        <v>14.29</v>
      </c>
    </row>
    <row r="1192" spans="1:25" x14ac:dyDescent="0.25">
      <c r="A1192" t="s">
        <v>1971</v>
      </c>
      <c r="B1192" s="19">
        <v>45837</v>
      </c>
      <c r="C1192" t="s">
        <v>985</v>
      </c>
      <c r="D1192" t="s">
        <v>986</v>
      </c>
      <c r="E1192" t="s">
        <v>16</v>
      </c>
      <c r="F1192">
        <v>42</v>
      </c>
      <c r="G1192" t="s">
        <v>280</v>
      </c>
      <c r="H1192" t="s">
        <v>270</v>
      </c>
      <c r="I1192" t="s">
        <v>344</v>
      </c>
      <c r="J1192" t="s">
        <v>345</v>
      </c>
      <c r="K1192" t="s">
        <v>39</v>
      </c>
      <c r="L1192">
        <v>1</v>
      </c>
      <c r="M1192">
        <v>2200</v>
      </c>
      <c r="N1192">
        <v>0.05</v>
      </c>
      <c r="O1192">
        <v>2090</v>
      </c>
      <c r="P1192">
        <v>1400</v>
      </c>
      <c r="Q1192">
        <v>690</v>
      </c>
      <c r="R1192" t="s">
        <v>17</v>
      </c>
      <c r="S1192" t="s">
        <v>10</v>
      </c>
      <c r="T1192">
        <v>2025</v>
      </c>
      <c r="U1192">
        <v>6</v>
      </c>
      <c r="V1192" t="s">
        <v>3868</v>
      </c>
      <c r="W1192" t="s">
        <v>11</v>
      </c>
      <c r="X1192" t="s">
        <v>19</v>
      </c>
      <c r="Y1192">
        <v>33.01</v>
      </c>
    </row>
    <row r="1193" spans="1:25" x14ac:dyDescent="0.25">
      <c r="A1193" t="s">
        <v>1972</v>
      </c>
      <c r="B1193" s="19">
        <v>45981</v>
      </c>
      <c r="C1193" t="s">
        <v>1938</v>
      </c>
      <c r="D1193" t="s">
        <v>468</v>
      </c>
      <c r="E1193" t="s">
        <v>16</v>
      </c>
      <c r="F1193">
        <v>52</v>
      </c>
      <c r="G1193" t="s">
        <v>269</v>
      </c>
      <c r="H1193" t="s">
        <v>270</v>
      </c>
      <c r="I1193" t="s">
        <v>109</v>
      </c>
      <c r="J1193" t="s">
        <v>110</v>
      </c>
      <c r="K1193" t="s">
        <v>8</v>
      </c>
      <c r="L1193">
        <v>1</v>
      </c>
      <c r="M1193">
        <v>4000</v>
      </c>
      <c r="N1193">
        <v>0.1</v>
      </c>
      <c r="O1193">
        <v>0</v>
      </c>
      <c r="P1193">
        <v>2900</v>
      </c>
      <c r="Q1193">
        <v>0</v>
      </c>
      <c r="R1193" t="s">
        <v>77</v>
      </c>
      <c r="S1193" t="s">
        <v>291</v>
      </c>
      <c r="T1193">
        <v>2025</v>
      </c>
      <c r="U1193">
        <v>11</v>
      </c>
      <c r="V1193" t="s">
        <v>3874</v>
      </c>
      <c r="W1193" t="s">
        <v>40</v>
      </c>
      <c r="X1193" t="s">
        <v>19</v>
      </c>
      <c r="Y1193">
        <v>0</v>
      </c>
    </row>
    <row r="1194" spans="1:25" x14ac:dyDescent="0.25">
      <c r="A1194" t="s">
        <v>1973</v>
      </c>
      <c r="B1194" s="19">
        <v>45359</v>
      </c>
      <c r="C1194" t="s">
        <v>734</v>
      </c>
      <c r="D1194" t="s">
        <v>174</v>
      </c>
      <c r="E1194" t="s">
        <v>16</v>
      </c>
      <c r="F1194">
        <v>39</v>
      </c>
      <c r="G1194" t="s">
        <v>339</v>
      </c>
      <c r="H1194" t="s">
        <v>285</v>
      </c>
      <c r="I1194" t="s">
        <v>186</v>
      </c>
      <c r="J1194" t="s">
        <v>187</v>
      </c>
      <c r="K1194" t="s">
        <v>91</v>
      </c>
      <c r="L1194">
        <v>2</v>
      </c>
      <c r="M1194">
        <v>12000</v>
      </c>
      <c r="N1194">
        <v>0.2</v>
      </c>
      <c r="O1194">
        <v>19200</v>
      </c>
      <c r="P1194">
        <v>18000</v>
      </c>
      <c r="Q1194">
        <v>1200</v>
      </c>
      <c r="R1194" t="s">
        <v>77</v>
      </c>
      <c r="S1194" t="s">
        <v>10</v>
      </c>
      <c r="T1194">
        <v>2024</v>
      </c>
      <c r="U1194">
        <v>3</v>
      </c>
      <c r="V1194" t="s">
        <v>3864</v>
      </c>
      <c r="W1194" t="s">
        <v>18</v>
      </c>
      <c r="X1194" t="s">
        <v>12</v>
      </c>
      <c r="Y1194">
        <v>6.25</v>
      </c>
    </row>
    <row r="1195" spans="1:25" x14ac:dyDescent="0.25">
      <c r="A1195" t="s">
        <v>1974</v>
      </c>
      <c r="B1195" s="19">
        <v>45374</v>
      </c>
      <c r="C1195" t="s">
        <v>1335</v>
      </c>
      <c r="D1195" t="s">
        <v>941</v>
      </c>
      <c r="E1195" t="s">
        <v>3</v>
      </c>
      <c r="F1195">
        <v>47</v>
      </c>
      <c r="G1195" t="s">
        <v>312</v>
      </c>
      <c r="H1195" t="s">
        <v>276</v>
      </c>
      <c r="I1195" t="s">
        <v>95</v>
      </c>
      <c r="J1195" t="s">
        <v>96</v>
      </c>
      <c r="K1195" t="s">
        <v>46</v>
      </c>
      <c r="L1195">
        <v>1</v>
      </c>
      <c r="M1195">
        <v>600</v>
      </c>
      <c r="N1195">
        <v>0.15</v>
      </c>
      <c r="O1195">
        <v>510</v>
      </c>
      <c r="P1195">
        <v>380</v>
      </c>
      <c r="Q1195">
        <v>130</v>
      </c>
      <c r="R1195" t="s">
        <v>77</v>
      </c>
      <c r="S1195" t="s">
        <v>10</v>
      </c>
      <c r="T1195">
        <v>2024</v>
      </c>
      <c r="U1195">
        <v>3</v>
      </c>
      <c r="V1195" t="s">
        <v>3864</v>
      </c>
      <c r="W1195" t="s">
        <v>18</v>
      </c>
      <c r="X1195" t="s">
        <v>19</v>
      </c>
      <c r="Y1195">
        <v>25.49</v>
      </c>
    </row>
    <row r="1196" spans="1:25" x14ac:dyDescent="0.25">
      <c r="A1196" t="s">
        <v>1975</v>
      </c>
      <c r="B1196" s="19">
        <v>45370</v>
      </c>
      <c r="C1196" t="s">
        <v>1706</v>
      </c>
      <c r="D1196" t="s">
        <v>406</v>
      </c>
      <c r="E1196" t="s">
        <v>16</v>
      </c>
      <c r="F1196">
        <v>49</v>
      </c>
      <c r="G1196" t="s">
        <v>263</v>
      </c>
      <c r="H1196" t="s">
        <v>5</v>
      </c>
      <c r="I1196" t="s">
        <v>31</v>
      </c>
      <c r="J1196" t="s">
        <v>32</v>
      </c>
      <c r="K1196" t="s">
        <v>25</v>
      </c>
      <c r="L1196">
        <v>2</v>
      </c>
      <c r="M1196">
        <v>5000</v>
      </c>
      <c r="N1196">
        <v>0.1</v>
      </c>
      <c r="O1196">
        <v>9000</v>
      </c>
      <c r="P1196">
        <v>7000</v>
      </c>
      <c r="Q1196">
        <v>2000</v>
      </c>
      <c r="R1196" t="s">
        <v>26</v>
      </c>
      <c r="S1196" t="s">
        <v>10</v>
      </c>
      <c r="T1196">
        <v>2024</v>
      </c>
      <c r="U1196">
        <v>3</v>
      </c>
      <c r="V1196" t="s">
        <v>3864</v>
      </c>
      <c r="W1196" t="s">
        <v>18</v>
      </c>
      <c r="X1196" t="s">
        <v>12</v>
      </c>
      <c r="Y1196">
        <v>22.22</v>
      </c>
    </row>
    <row r="1197" spans="1:25" x14ac:dyDescent="0.25">
      <c r="A1197" t="s">
        <v>1976</v>
      </c>
      <c r="B1197" s="19">
        <v>45443</v>
      </c>
      <c r="C1197" t="s">
        <v>707</v>
      </c>
      <c r="D1197" t="s">
        <v>708</v>
      </c>
      <c r="E1197" t="s">
        <v>3</v>
      </c>
      <c r="F1197">
        <v>26</v>
      </c>
      <c r="G1197" t="s">
        <v>295</v>
      </c>
      <c r="H1197" t="s">
        <v>270</v>
      </c>
      <c r="I1197" t="s">
        <v>143</v>
      </c>
      <c r="J1197" t="s">
        <v>144</v>
      </c>
      <c r="K1197" t="s">
        <v>76</v>
      </c>
      <c r="L1197">
        <v>3</v>
      </c>
      <c r="M1197">
        <v>700</v>
      </c>
      <c r="N1197">
        <v>0</v>
      </c>
      <c r="O1197">
        <v>2100</v>
      </c>
      <c r="P1197">
        <v>1710</v>
      </c>
      <c r="Q1197">
        <v>390</v>
      </c>
      <c r="R1197" t="s">
        <v>26</v>
      </c>
      <c r="S1197" t="s">
        <v>10</v>
      </c>
      <c r="T1197">
        <v>2024</v>
      </c>
      <c r="U1197">
        <v>5</v>
      </c>
      <c r="V1197" t="s">
        <v>3865</v>
      </c>
      <c r="W1197" t="s">
        <v>11</v>
      </c>
      <c r="X1197" t="s">
        <v>27</v>
      </c>
      <c r="Y1197">
        <v>18.57</v>
      </c>
    </row>
    <row r="1198" spans="1:25" x14ac:dyDescent="0.25">
      <c r="A1198" t="s">
        <v>1977</v>
      </c>
      <c r="B1198" s="19">
        <v>45934</v>
      </c>
      <c r="C1198" t="s">
        <v>580</v>
      </c>
      <c r="D1198" t="s">
        <v>36</v>
      </c>
      <c r="E1198" t="s">
        <v>3</v>
      </c>
      <c r="F1198">
        <v>60</v>
      </c>
      <c r="G1198" t="s">
        <v>290</v>
      </c>
      <c r="H1198" t="s">
        <v>276</v>
      </c>
      <c r="I1198" t="s">
        <v>23</v>
      </c>
      <c r="J1198" t="s">
        <v>24</v>
      </c>
      <c r="K1198" t="s">
        <v>25</v>
      </c>
      <c r="L1198">
        <v>3</v>
      </c>
      <c r="M1198">
        <v>55000</v>
      </c>
      <c r="N1198">
        <v>0</v>
      </c>
      <c r="O1198">
        <v>-165000</v>
      </c>
      <c r="P1198">
        <v>120000</v>
      </c>
      <c r="Q1198">
        <v>-45000</v>
      </c>
      <c r="R1198" t="s">
        <v>26</v>
      </c>
      <c r="S1198" t="s">
        <v>287</v>
      </c>
      <c r="T1198">
        <v>2025</v>
      </c>
      <c r="U1198">
        <v>10</v>
      </c>
      <c r="V1198" t="s">
        <v>3870</v>
      </c>
      <c r="W1198" t="s">
        <v>40</v>
      </c>
      <c r="X1198" t="s">
        <v>19</v>
      </c>
      <c r="Y1198">
        <v>27.27</v>
      </c>
    </row>
    <row r="1199" spans="1:25" x14ac:dyDescent="0.25">
      <c r="A1199" t="s">
        <v>1978</v>
      </c>
      <c r="B1199" s="19">
        <v>45846</v>
      </c>
      <c r="C1199" t="s">
        <v>1624</v>
      </c>
      <c r="D1199" t="s">
        <v>1625</v>
      </c>
      <c r="E1199" t="s">
        <v>3</v>
      </c>
      <c r="F1199">
        <v>47</v>
      </c>
      <c r="G1199" t="s">
        <v>284</v>
      </c>
      <c r="H1199" t="s">
        <v>285</v>
      </c>
      <c r="I1199" t="s">
        <v>176</v>
      </c>
      <c r="J1199" t="s">
        <v>177</v>
      </c>
      <c r="K1199" t="s">
        <v>25</v>
      </c>
      <c r="L1199">
        <v>2</v>
      </c>
      <c r="M1199">
        <v>22000</v>
      </c>
      <c r="N1199">
        <v>0.15</v>
      </c>
      <c r="O1199">
        <v>37400</v>
      </c>
      <c r="P1199">
        <v>33000</v>
      </c>
      <c r="Q1199">
        <v>4400</v>
      </c>
      <c r="R1199" t="s">
        <v>17</v>
      </c>
      <c r="S1199" t="s">
        <v>10</v>
      </c>
      <c r="T1199">
        <v>2025</v>
      </c>
      <c r="U1199">
        <v>7</v>
      </c>
      <c r="V1199" t="s">
        <v>3866</v>
      </c>
      <c r="W1199" t="s">
        <v>33</v>
      </c>
      <c r="X1199" t="s">
        <v>12</v>
      </c>
      <c r="Y1199">
        <v>11.76</v>
      </c>
    </row>
    <row r="1200" spans="1:25" x14ac:dyDescent="0.25">
      <c r="A1200" t="s">
        <v>139</v>
      </c>
      <c r="B1200" s="19">
        <v>45952</v>
      </c>
      <c r="C1200" t="s">
        <v>140</v>
      </c>
      <c r="D1200" t="s">
        <v>141</v>
      </c>
      <c r="E1200" t="s">
        <v>3</v>
      </c>
      <c r="F1200">
        <v>20</v>
      </c>
      <c r="G1200" t="s">
        <v>4</v>
      </c>
      <c r="H1200" t="s">
        <v>5</v>
      </c>
      <c r="I1200" t="s">
        <v>23</v>
      </c>
      <c r="J1200" t="s">
        <v>24</v>
      </c>
      <c r="K1200" t="s">
        <v>25</v>
      </c>
      <c r="L1200">
        <v>1</v>
      </c>
      <c r="M1200">
        <v>55000</v>
      </c>
      <c r="N1200">
        <v>0.2</v>
      </c>
      <c r="O1200">
        <v>44000</v>
      </c>
      <c r="P1200">
        <v>40000</v>
      </c>
      <c r="Q1200">
        <v>4000</v>
      </c>
      <c r="R1200" t="s">
        <v>26</v>
      </c>
      <c r="S1200" t="s">
        <v>10</v>
      </c>
      <c r="T1200">
        <v>2025</v>
      </c>
      <c r="U1200">
        <v>10</v>
      </c>
      <c r="V1200" t="s">
        <v>3870</v>
      </c>
      <c r="W1200" t="s">
        <v>40</v>
      </c>
      <c r="X1200" t="s">
        <v>12</v>
      </c>
      <c r="Y1200">
        <v>9.09</v>
      </c>
    </row>
    <row r="1201" spans="1:25" x14ac:dyDescent="0.25">
      <c r="A1201" t="s">
        <v>1979</v>
      </c>
      <c r="B1201" s="19">
        <v>45529</v>
      </c>
      <c r="C1201" t="s">
        <v>365</v>
      </c>
      <c r="D1201" t="s">
        <v>366</v>
      </c>
      <c r="E1201" t="s">
        <v>16</v>
      </c>
      <c r="F1201">
        <v>56</v>
      </c>
      <c r="G1201" t="s">
        <v>295</v>
      </c>
      <c r="H1201" t="s">
        <v>270</v>
      </c>
      <c r="I1201" t="s">
        <v>105</v>
      </c>
      <c r="J1201" t="s">
        <v>106</v>
      </c>
      <c r="K1201" t="s">
        <v>76</v>
      </c>
      <c r="L1201">
        <v>4</v>
      </c>
      <c r="M1201">
        <v>450</v>
      </c>
      <c r="N1201">
        <v>0.05</v>
      </c>
      <c r="O1201">
        <v>1710</v>
      </c>
      <c r="P1201">
        <v>1320</v>
      </c>
      <c r="Q1201">
        <v>390</v>
      </c>
      <c r="R1201" t="s">
        <v>17</v>
      </c>
      <c r="S1201" t="s">
        <v>10</v>
      </c>
      <c r="T1201">
        <v>2024</v>
      </c>
      <c r="U1201">
        <v>8</v>
      </c>
      <c r="V1201" t="s">
        <v>3867</v>
      </c>
      <c r="W1201" t="s">
        <v>33</v>
      </c>
      <c r="X1201" t="s">
        <v>27</v>
      </c>
      <c r="Y1201">
        <v>22.81</v>
      </c>
    </row>
    <row r="1202" spans="1:25" x14ac:dyDescent="0.25">
      <c r="A1202" t="s">
        <v>1980</v>
      </c>
      <c r="B1202" s="19">
        <v>45643</v>
      </c>
      <c r="C1202" t="s">
        <v>556</v>
      </c>
      <c r="D1202" t="s">
        <v>557</v>
      </c>
      <c r="E1202" t="s">
        <v>16</v>
      </c>
      <c r="F1202">
        <v>25</v>
      </c>
      <c r="G1202" t="s">
        <v>269</v>
      </c>
      <c r="H1202" t="s">
        <v>270</v>
      </c>
      <c r="I1202" t="s">
        <v>51</v>
      </c>
      <c r="J1202" t="s">
        <v>52</v>
      </c>
      <c r="K1202" t="s">
        <v>8</v>
      </c>
      <c r="L1202">
        <v>1</v>
      </c>
      <c r="M1202">
        <v>4500</v>
      </c>
      <c r="N1202">
        <v>0.1</v>
      </c>
      <c r="O1202">
        <v>4050</v>
      </c>
      <c r="P1202">
        <v>3200</v>
      </c>
      <c r="Q1202">
        <v>850</v>
      </c>
      <c r="R1202" t="s">
        <v>17</v>
      </c>
      <c r="S1202" t="s">
        <v>10</v>
      </c>
      <c r="T1202">
        <v>2024</v>
      </c>
      <c r="U1202">
        <v>12</v>
      </c>
      <c r="V1202" t="s">
        <v>3872</v>
      </c>
      <c r="W1202" t="s">
        <v>40</v>
      </c>
      <c r="X1202" t="s">
        <v>12</v>
      </c>
      <c r="Y1202">
        <v>20.99</v>
      </c>
    </row>
    <row r="1203" spans="1:25" x14ac:dyDescent="0.25">
      <c r="A1203" t="s">
        <v>1981</v>
      </c>
      <c r="B1203" s="19">
        <v>45899</v>
      </c>
      <c r="C1203" t="s">
        <v>1045</v>
      </c>
      <c r="D1203" t="s">
        <v>803</v>
      </c>
      <c r="E1203" t="s">
        <v>16</v>
      </c>
      <c r="F1203">
        <v>54</v>
      </c>
      <c r="G1203" t="s">
        <v>275</v>
      </c>
      <c r="H1203" t="s">
        <v>276</v>
      </c>
      <c r="I1203" t="s">
        <v>6</v>
      </c>
      <c r="J1203" t="s">
        <v>7</v>
      </c>
      <c r="K1203" t="s">
        <v>8</v>
      </c>
      <c r="L1203">
        <v>1</v>
      </c>
      <c r="M1203">
        <v>7000</v>
      </c>
      <c r="N1203">
        <v>0.05</v>
      </c>
      <c r="O1203">
        <v>6650</v>
      </c>
      <c r="P1203">
        <v>5200</v>
      </c>
      <c r="Q1203">
        <v>1450</v>
      </c>
      <c r="R1203" t="s">
        <v>9</v>
      </c>
      <c r="S1203" t="s">
        <v>10</v>
      </c>
      <c r="T1203">
        <v>2025</v>
      </c>
      <c r="U1203">
        <v>8</v>
      </c>
      <c r="V1203" t="s">
        <v>3867</v>
      </c>
      <c r="W1203" t="s">
        <v>33</v>
      </c>
      <c r="X1203" t="s">
        <v>27</v>
      </c>
      <c r="Y1203">
        <v>21.8</v>
      </c>
    </row>
    <row r="1204" spans="1:25" x14ac:dyDescent="0.25">
      <c r="A1204" t="s">
        <v>1982</v>
      </c>
      <c r="B1204" s="19">
        <v>45747</v>
      </c>
      <c r="C1204" t="s">
        <v>713</v>
      </c>
      <c r="D1204" t="s">
        <v>474</v>
      </c>
      <c r="E1204" t="s">
        <v>16</v>
      </c>
      <c r="F1204">
        <v>52</v>
      </c>
      <c r="G1204" t="s">
        <v>339</v>
      </c>
      <c r="H1204" t="s">
        <v>285</v>
      </c>
      <c r="I1204" t="s">
        <v>74</v>
      </c>
      <c r="J1204" t="s">
        <v>75</v>
      </c>
      <c r="K1204" t="s">
        <v>76</v>
      </c>
      <c r="L1204">
        <v>3</v>
      </c>
      <c r="M1204">
        <v>550</v>
      </c>
      <c r="N1204">
        <v>0.05</v>
      </c>
      <c r="O1204">
        <v>1567.5</v>
      </c>
      <c r="P1204">
        <v>1350</v>
      </c>
      <c r="Q1204">
        <v>217.5</v>
      </c>
      <c r="R1204" t="s">
        <v>26</v>
      </c>
      <c r="S1204" t="s">
        <v>10</v>
      </c>
      <c r="T1204">
        <v>2025</v>
      </c>
      <c r="U1204">
        <v>3</v>
      </c>
      <c r="V1204" t="s">
        <v>3864</v>
      </c>
      <c r="W1204" t="s">
        <v>18</v>
      </c>
      <c r="X1204" t="s">
        <v>12</v>
      </c>
      <c r="Y1204">
        <v>13.88</v>
      </c>
    </row>
    <row r="1205" spans="1:25" x14ac:dyDescent="0.25">
      <c r="A1205" t="s">
        <v>1983</v>
      </c>
      <c r="B1205" s="19">
        <v>45605</v>
      </c>
      <c r="C1205" t="s">
        <v>707</v>
      </c>
      <c r="D1205" t="s">
        <v>708</v>
      </c>
      <c r="E1205" t="s">
        <v>3</v>
      </c>
      <c r="F1205">
        <v>26</v>
      </c>
      <c r="G1205" t="s">
        <v>295</v>
      </c>
      <c r="H1205" t="s">
        <v>270</v>
      </c>
      <c r="I1205" t="s">
        <v>305</v>
      </c>
      <c r="J1205" t="s">
        <v>306</v>
      </c>
      <c r="K1205" t="s">
        <v>91</v>
      </c>
      <c r="L1205">
        <v>1</v>
      </c>
      <c r="M1205">
        <v>8500</v>
      </c>
      <c r="N1205">
        <v>0.1</v>
      </c>
      <c r="O1205">
        <v>7650</v>
      </c>
      <c r="P1205">
        <v>6500</v>
      </c>
      <c r="Q1205">
        <v>1150</v>
      </c>
      <c r="R1205" t="s">
        <v>9</v>
      </c>
      <c r="S1205" t="s">
        <v>10</v>
      </c>
      <c r="T1205">
        <v>2024</v>
      </c>
      <c r="U1205">
        <v>11</v>
      </c>
      <c r="V1205" t="s">
        <v>3874</v>
      </c>
      <c r="W1205" t="s">
        <v>40</v>
      </c>
      <c r="X1205" t="s">
        <v>27</v>
      </c>
      <c r="Y1205">
        <v>15.03</v>
      </c>
    </row>
    <row r="1206" spans="1:25" x14ac:dyDescent="0.25">
      <c r="A1206" t="s">
        <v>1984</v>
      </c>
      <c r="B1206" s="19">
        <v>45672</v>
      </c>
      <c r="C1206" t="s">
        <v>556</v>
      </c>
      <c r="D1206" t="s">
        <v>557</v>
      </c>
      <c r="E1206" t="s">
        <v>16</v>
      </c>
      <c r="F1206">
        <v>25</v>
      </c>
      <c r="G1206" t="s">
        <v>269</v>
      </c>
      <c r="H1206" t="s">
        <v>270</v>
      </c>
      <c r="I1206" t="s">
        <v>344</v>
      </c>
      <c r="J1206" t="s">
        <v>345</v>
      </c>
      <c r="K1206" t="s">
        <v>39</v>
      </c>
      <c r="L1206">
        <v>4</v>
      </c>
      <c r="M1206">
        <v>2200</v>
      </c>
      <c r="N1206">
        <v>0.05</v>
      </c>
      <c r="O1206">
        <v>8360</v>
      </c>
      <c r="P1206">
        <v>5600</v>
      </c>
      <c r="Q1206">
        <v>2760</v>
      </c>
      <c r="R1206" t="s">
        <v>9</v>
      </c>
      <c r="S1206" t="s">
        <v>10</v>
      </c>
      <c r="T1206">
        <v>2025</v>
      </c>
      <c r="U1206">
        <v>1</v>
      </c>
      <c r="V1206" t="s">
        <v>3875</v>
      </c>
      <c r="W1206" t="s">
        <v>18</v>
      </c>
      <c r="X1206" t="s">
        <v>12</v>
      </c>
      <c r="Y1206">
        <v>33.01</v>
      </c>
    </row>
    <row r="1207" spans="1:25" x14ac:dyDescent="0.25">
      <c r="A1207" t="s">
        <v>1985</v>
      </c>
      <c r="B1207" s="19">
        <v>45653</v>
      </c>
      <c r="C1207" t="s">
        <v>489</v>
      </c>
      <c r="D1207" t="s">
        <v>490</v>
      </c>
      <c r="E1207" t="s">
        <v>3</v>
      </c>
      <c r="F1207">
        <v>26</v>
      </c>
      <c r="G1207" t="s">
        <v>339</v>
      </c>
      <c r="H1207" t="s">
        <v>285</v>
      </c>
      <c r="I1207" t="s">
        <v>344</v>
      </c>
      <c r="J1207" t="s">
        <v>345</v>
      </c>
      <c r="K1207" t="s">
        <v>39</v>
      </c>
      <c r="L1207">
        <v>2</v>
      </c>
      <c r="M1207">
        <v>2200</v>
      </c>
      <c r="N1207">
        <v>0.1</v>
      </c>
      <c r="O1207">
        <v>3960</v>
      </c>
      <c r="P1207">
        <v>2800</v>
      </c>
      <c r="Q1207">
        <v>1160</v>
      </c>
      <c r="R1207" t="s">
        <v>17</v>
      </c>
      <c r="S1207" t="s">
        <v>10</v>
      </c>
      <c r="T1207">
        <v>2024</v>
      </c>
      <c r="U1207">
        <v>12</v>
      </c>
      <c r="V1207" t="s">
        <v>3872</v>
      </c>
      <c r="W1207" t="s">
        <v>40</v>
      </c>
      <c r="X1207" t="s">
        <v>27</v>
      </c>
      <c r="Y1207">
        <v>29.29</v>
      </c>
    </row>
    <row r="1208" spans="1:25" x14ac:dyDescent="0.25">
      <c r="A1208" t="s">
        <v>1986</v>
      </c>
      <c r="B1208" s="19">
        <v>45456</v>
      </c>
      <c r="C1208" t="s">
        <v>1987</v>
      </c>
      <c r="D1208" t="s">
        <v>1988</v>
      </c>
      <c r="E1208" t="s">
        <v>3</v>
      </c>
      <c r="F1208">
        <v>43</v>
      </c>
      <c r="G1208" t="s">
        <v>284</v>
      </c>
      <c r="H1208" t="s">
        <v>285</v>
      </c>
      <c r="I1208" t="s">
        <v>109</v>
      </c>
      <c r="J1208" t="s">
        <v>110</v>
      </c>
      <c r="K1208" t="s">
        <v>8</v>
      </c>
      <c r="L1208">
        <v>1</v>
      </c>
      <c r="M1208">
        <v>4000</v>
      </c>
      <c r="N1208">
        <v>0.1</v>
      </c>
      <c r="O1208">
        <v>3600</v>
      </c>
      <c r="P1208">
        <v>2900</v>
      </c>
      <c r="Q1208">
        <v>700</v>
      </c>
      <c r="R1208" t="s">
        <v>17</v>
      </c>
      <c r="S1208" t="s">
        <v>10</v>
      </c>
      <c r="T1208">
        <v>2024</v>
      </c>
      <c r="U1208">
        <v>6</v>
      </c>
      <c r="V1208" t="s">
        <v>3868</v>
      </c>
      <c r="W1208" t="s">
        <v>11</v>
      </c>
      <c r="X1208" t="s">
        <v>19</v>
      </c>
      <c r="Y1208">
        <v>19.440000000000001</v>
      </c>
    </row>
    <row r="1209" spans="1:25" x14ac:dyDescent="0.25">
      <c r="A1209" t="s">
        <v>1989</v>
      </c>
      <c r="B1209" s="19">
        <v>45471</v>
      </c>
      <c r="C1209" t="s">
        <v>1047</v>
      </c>
      <c r="D1209" t="s">
        <v>1029</v>
      </c>
      <c r="E1209" t="s">
        <v>16</v>
      </c>
      <c r="F1209">
        <v>52</v>
      </c>
      <c r="G1209" t="s">
        <v>275</v>
      </c>
      <c r="H1209" t="s">
        <v>276</v>
      </c>
      <c r="I1209" t="s">
        <v>109</v>
      </c>
      <c r="J1209" t="s">
        <v>110</v>
      </c>
      <c r="K1209" t="s">
        <v>8</v>
      </c>
      <c r="L1209">
        <v>2</v>
      </c>
      <c r="M1209">
        <v>4000</v>
      </c>
      <c r="N1209">
        <v>0.1</v>
      </c>
      <c r="O1209">
        <v>7200</v>
      </c>
      <c r="P1209">
        <v>5800</v>
      </c>
      <c r="Q1209">
        <v>1400</v>
      </c>
      <c r="R1209" t="s">
        <v>9</v>
      </c>
      <c r="S1209" t="s">
        <v>10</v>
      </c>
      <c r="T1209">
        <v>2024</v>
      </c>
      <c r="U1209">
        <v>6</v>
      </c>
      <c r="V1209" t="s">
        <v>3868</v>
      </c>
      <c r="W1209" t="s">
        <v>11</v>
      </c>
      <c r="X1209" t="s">
        <v>27</v>
      </c>
      <c r="Y1209">
        <v>19.440000000000001</v>
      </c>
    </row>
    <row r="1210" spans="1:25" x14ac:dyDescent="0.25">
      <c r="A1210" t="s">
        <v>1990</v>
      </c>
      <c r="B1210" s="19">
        <v>45449</v>
      </c>
      <c r="C1210" t="s">
        <v>1213</v>
      </c>
      <c r="D1210" t="s">
        <v>43</v>
      </c>
      <c r="E1210" t="s">
        <v>16</v>
      </c>
      <c r="F1210">
        <v>43</v>
      </c>
      <c r="G1210" t="s">
        <v>339</v>
      </c>
      <c r="H1210" t="s">
        <v>285</v>
      </c>
      <c r="I1210" t="s">
        <v>305</v>
      </c>
      <c r="J1210" t="s">
        <v>306</v>
      </c>
      <c r="K1210" t="s">
        <v>91</v>
      </c>
      <c r="L1210">
        <v>1</v>
      </c>
      <c r="M1210">
        <v>8500</v>
      </c>
      <c r="N1210">
        <v>0.1</v>
      </c>
      <c r="O1210">
        <v>7650</v>
      </c>
      <c r="P1210">
        <v>6500</v>
      </c>
      <c r="Q1210">
        <v>1150</v>
      </c>
      <c r="R1210" t="s">
        <v>26</v>
      </c>
      <c r="S1210" t="s">
        <v>10</v>
      </c>
      <c r="T1210">
        <v>2024</v>
      </c>
      <c r="U1210">
        <v>6</v>
      </c>
      <c r="V1210" t="s">
        <v>3868</v>
      </c>
      <c r="W1210" t="s">
        <v>11</v>
      </c>
      <c r="X1210" t="s">
        <v>12</v>
      </c>
      <c r="Y1210">
        <v>15.03</v>
      </c>
    </row>
    <row r="1211" spans="1:25" x14ac:dyDescent="0.25">
      <c r="A1211" t="s">
        <v>1991</v>
      </c>
      <c r="B1211" s="19">
        <v>45616</v>
      </c>
      <c r="C1211" t="s">
        <v>48</v>
      </c>
      <c r="D1211" t="s">
        <v>49</v>
      </c>
      <c r="E1211" t="s">
        <v>3</v>
      </c>
      <c r="F1211">
        <v>45</v>
      </c>
      <c r="G1211" t="s">
        <v>4</v>
      </c>
      <c r="H1211" t="s">
        <v>5</v>
      </c>
      <c r="I1211" t="s">
        <v>81</v>
      </c>
      <c r="J1211" t="s">
        <v>82</v>
      </c>
      <c r="K1211" t="s">
        <v>58</v>
      </c>
      <c r="L1211">
        <v>1</v>
      </c>
      <c r="M1211">
        <v>3500</v>
      </c>
      <c r="N1211">
        <v>0.05</v>
      </c>
      <c r="O1211">
        <v>3325</v>
      </c>
      <c r="P1211">
        <v>2500</v>
      </c>
      <c r="Q1211">
        <v>825</v>
      </c>
      <c r="R1211" t="s">
        <v>26</v>
      </c>
      <c r="S1211" t="s">
        <v>10</v>
      </c>
      <c r="T1211">
        <v>2024</v>
      </c>
      <c r="U1211">
        <v>11</v>
      </c>
      <c r="V1211" t="s">
        <v>3874</v>
      </c>
      <c r="W1211" t="s">
        <v>40</v>
      </c>
      <c r="X1211" t="s">
        <v>12</v>
      </c>
      <c r="Y1211">
        <v>24.81</v>
      </c>
    </row>
    <row r="1212" spans="1:25" x14ac:dyDescent="0.25">
      <c r="A1212" t="s">
        <v>1992</v>
      </c>
      <c r="B1212" s="19">
        <v>45480</v>
      </c>
      <c r="C1212" t="s">
        <v>1229</v>
      </c>
      <c r="D1212" t="s">
        <v>591</v>
      </c>
      <c r="E1212" t="s">
        <v>3</v>
      </c>
      <c r="F1212">
        <v>51</v>
      </c>
      <c r="G1212" t="s">
        <v>312</v>
      </c>
      <c r="H1212" t="s">
        <v>276</v>
      </c>
      <c r="I1212" t="s">
        <v>186</v>
      </c>
      <c r="J1212" t="s">
        <v>187</v>
      </c>
      <c r="K1212" t="s">
        <v>91</v>
      </c>
      <c r="L1212">
        <v>4</v>
      </c>
      <c r="M1212">
        <v>12000</v>
      </c>
      <c r="N1212">
        <v>0.1</v>
      </c>
      <c r="O1212">
        <v>43200</v>
      </c>
      <c r="P1212">
        <v>36000</v>
      </c>
      <c r="Q1212">
        <v>7200</v>
      </c>
      <c r="R1212" t="s">
        <v>17</v>
      </c>
      <c r="S1212" t="s">
        <v>10</v>
      </c>
      <c r="T1212">
        <v>2024</v>
      </c>
      <c r="U1212">
        <v>7</v>
      </c>
      <c r="V1212" t="s">
        <v>3866</v>
      </c>
      <c r="W1212" t="s">
        <v>33</v>
      </c>
      <c r="X1212" t="s">
        <v>19</v>
      </c>
      <c r="Y1212">
        <v>16.670000000000002</v>
      </c>
    </row>
    <row r="1213" spans="1:25" x14ac:dyDescent="0.25">
      <c r="A1213" t="s">
        <v>1993</v>
      </c>
      <c r="B1213" s="19">
        <v>45616</v>
      </c>
      <c r="C1213" t="s">
        <v>412</v>
      </c>
      <c r="D1213" t="s">
        <v>335</v>
      </c>
      <c r="E1213" t="s">
        <v>16</v>
      </c>
      <c r="F1213">
        <v>58</v>
      </c>
      <c r="G1213" t="s">
        <v>317</v>
      </c>
      <c r="H1213" t="s">
        <v>5</v>
      </c>
      <c r="I1213" t="s">
        <v>264</v>
      </c>
      <c r="J1213" t="s">
        <v>265</v>
      </c>
      <c r="K1213" t="s">
        <v>46</v>
      </c>
      <c r="L1213">
        <v>1</v>
      </c>
      <c r="M1213">
        <v>800</v>
      </c>
      <c r="N1213">
        <v>0</v>
      </c>
      <c r="O1213">
        <v>800</v>
      </c>
      <c r="P1213">
        <v>500</v>
      </c>
      <c r="Q1213">
        <v>300</v>
      </c>
      <c r="R1213" t="s">
        <v>26</v>
      </c>
      <c r="S1213" t="s">
        <v>10</v>
      </c>
      <c r="T1213">
        <v>2024</v>
      </c>
      <c r="U1213">
        <v>11</v>
      </c>
      <c r="V1213" t="s">
        <v>3874</v>
      </c>
      <c r="W1213" t="s">
        <v>40</v>
      </c>
      <c r="X1213" t="s">
        <v>27</v>
      </c>
      <c r="Y1213">
        <v>37.5</v>
      </c>
    </row>
    <row r="1214" spans="1:25" x14ac:dyDescent="0.25">
      <c r="A1214" t="s">
        <v>1994</v>
      </c>
      <c r="B1214" s="19">
        <v>45458</v>
      </c>
      <c r="C1214" t="s">
        <v>540</v>
      </c>
      <c r="D1214" t="s">
        <v>541</v>
      </c>
      <c r="E1214" t="s">
        <v>3</v>
      </c>
      <c r="F1214">
        <v>47</v>
      </c>
      <c r="G1214" t="s">
        <v>275</v>
      </c>
      <c r="H1214" t="s">
        <v>276</v>
      </c>
      <c r="I1214" t="s">
        <v>127</v>
      </c>
      <c r="J1214" t="s">
        <v>128</v>
      </c>
      <c r="K1214" t="s">
        <v>58</v>
      </c>
      <c r="L1214">
        <v>1</v>
      </c>
      <c r="M1214">
        <v>3000</v>
      </c>
      <c r="N1214">
        <v>0.05</v>
      </c>
      <c r="O1214">
        <v>0</v>
      </c>
      <c r="P1214">
        <v>2100</v>
      </c>
      <c r="Q1214">
        <v>0</v>
      </c>
      <c r="R1214" t="s">
        <v>26</v>
      </c>
      <c r="S1214" t="s">
        <v>291</v>
      </c>
      <c r="T1214">
        <v>2024</v>
      </c>
      <c r="U1214">
        <v>6</v>
      </c>
      <c r="V1214" t="s">
        <v>3868</v>
      </c>
      <c r="W1214" t="s">
        <v>11</v>
      </c>
      <c r="X1214" t="s">
        <v>19</v>
      </c>
      <c r="Y1214">
        <v>0</v>
      </c>
    </row>
    <row r="1215" spans="1:25" x14ac:dyDescent="0.25">
      <c r="A1215" t="s">
        <v>1995</v>
      </c>
      <c r="B1215" s="19">
        <v>45706</v>
      </c>
      <c r="C1215" t="s">
        <v>1191</v>
      </c>
      <c r="D1215" t="s">
        <v>740</v>
      </c>
      <c r="E1215" t="s">
        <v>16</v>
      </c>
      <c r="F1215">
        <v>48</v>
      </c>
      <c r="G1215" t="s">
        <v>312</v>
      </c>
      <c r="H1215" t="s">
        <v>276</v>
      </c>
      <c r="I1215" t="s">
        <v>143</v>
      </c>
      <c r="J1215" t="s">
        <v>144</v>
      </c>
      <c r="K1215" t="s">
        <v>76</v>
      </c>
      <c r="L1215">
        <v>5</v>
      </c>
      <c r="M1215">
        <v>700</v>
      </c>
      <c r="N1215">
        <v>0.15</v>
      </c>
      <c r="O1215">
        <v>0</v>
      </c>
      <c r="P1215">
        <v>2850</v>
      </c>
      <c r="Q1215">
        <v>0</v>
      </c>
      <c r="R1215" t="s">
        <v>9</v>
      </c>
      <c r="S1215" t="s">
        <v>291</v>
      </c>
      <c r="T1215">
        <v>2025</v>
      </c>
      <c r="U1215">
        <v>2</v>
      </c>
      <c r="V1215" t="s">
        <v>3869</v>
      </c>
      <c r="W1215" t="s">
        <v>18</v>
      </c>
      <c r="X1215" t="s">
        <v>19</v>
      </c>
      <c r="Y1215">
        <v>0</v>
      </c>
    </row>
    <row r="1216" spans="1:25" x14ac:dyDescent="0.25">
      <c r="A1216" t="s">
        <v>1996</v>
      </c>
      <c r="B1216" s="19">
        <v>45619</v>
      </c>
      <c r="C1216" t="s">
        <v>495</v>
      </c>
      <c r="D1216" t="s">
        <v>320</v>
      </c>
      <c r="E1216" t="s">
        <v>16</v>
      </c>
      <c r="F1216">
        <v>54</v>
      </c>
      <c r="G1216" t="s">
        <v>280</v>
      </c>
      <c r="H1216" t="s">
        <v>270</v>
      </c>
      <c r="I1216" t="s">
        <v>176</v>
      </c>
      <c r="J1216" t="s">
        <v>177</v>
      </c>
      <c r="K1216" t="s">
        <v>25</v>
      </c>
      <c r="L1216">
        <v>1</v>
      </c>
      <c r="M1216">
        <v>22000</v>
      </c>
      <c r="N1216">
        <v>0.05</v>
      </c>
      <c r="O1216">
        <v>20900</v>
      </c>
      <c r="P1216">
        <v>16500</v>
      </c>
      <c r="Q1216">
        <v>4400</v>
      </c>
      <c r="R1216" t="s">
        <v>26</v>
      </c>
      <c r="S1216" t="s">
        <v>10</v>
      </c>
      <c r="T1216">
        <v>2024</v>
      </c>
      <c r="U1216">
        <v>11</v>
      </c>
      <c r="V1216" t="s">
        <v>3874</v>
      </c>
      <c r="W1216" t="s">
        <v>40</v>
      </c>
      <c r="X1216" t="s">
        <v>12</v>
      </c>
      <c r="Y1216">
        <v>21.05</v>
      </c>
    </row>
    <row r="1217" spans="1:25" x14ac:dyDescent="0.25">
      <c r="A1217" t="s">
        <v>1997</v>
      </c>
      <c r="B1217" s="19">
        <v>45811</v>
      </c>
      <c r="C1217" t="s">
        <v>489</v>
      </c>
      <c r="D1217" t="s">
        <v>490</v>
      </c>
      <c r="E1217" t="s">
        <v>3</v>
      </c>
      <c r="F1217">
        <v>26</v>
      </c>
      <c r="G1217" t="s">
        <v>339</v>
      </c>
      <c r="H1217" t="s">
        <v>285</v>
      </c>
      <c r="I1217" t="s">
        <v>68</v>
      </c>
      <c r="J1217" t="s">
        <v>69</v>
      </c>
      <c r="K1217" t="s">
        <v>39</v>
      </c>
      <c r="L1217">
        <v>2</v>
      </c>
      <c r="M1217">
        <v>3500</v>
      </c>
      <c r="N1217">
        <v>0.15</v>
      </c>
      <c r="O1217">
        <v>5950</v>
      </c>
      <c r="P1217">
        <v>4600</v>
      </c>
      <c r="Q1217">
        <v>1350</v>
      </c>
      <c r="R1217" t="s">
        <v>17</v>
      </c>
      <c r="S1217" t="s">
        <v>10</v>
      </c>
      <c r="T1217">
        <v>2025</v>
      </c>
      <c r="U1217">
        <v>6</v>
      </c>
      <c r="V1217" t="s">
        <v>3868</v>
      </c>
      <c r="W1217" t="s">
        <v>11</v>
      </c>
      <c r="X1217" t="s">
        <v>27</v>
      </c>
      <c r="Y1217">
        <v>22.69</v>
      </c>
    </row>
    <row r="1218" spans="1:25" x14ac:dyDescent="0.25">
      <c r="A1218" t="s">
        <v>1998</v>
      </c>
      <c r="B1218" s="19">
        <v>45588</v>
      </c>
      <c r="C1218" t="s">
        <v>1999</v>
      </c>
      <c r="D1218" t="s">
        <v>2000</v>
      </c>
      <c r="E1218" t="s">
        <v>3</v>
      </c>
      <c r="F1218">
        <v>54</v>
      </c>
      <c r="G1218" t="s">
        <v>275</v>
      </c>
      <c r="H1218" t="s">
        <v>276</v>
      </c>
      <c r="I1218" t="s">
        <v>81</v>
      </c>
      <c r="J1218" t="s">
        <v>82</v>
      </c>
      <c r="K1218" t="s">
        <v>58</v>
      </c>
      <c r="L1218">
        <v>1</v>
      </c>
      <c r="M1218">
        <v>3500</v>
      </c>
      <c r="N1218">
        <v>0.1</v>
      </c>
      <c r="O1218">
        <v>3150</v>
      </c>
      <c r="P1218">
        <v>2500</v>
      </c>
      <c r="Q1218">
        <v>650</v>
      </c>
      <c r="R1218" t="s">
        <v>9</v>
      </c>
      <c r="S1218" t="s">
        <v>10</v>
      </c>
      <c r="T1218">
        <v>2024</v>
      </c>
      <c r="U1218">
        <v>10</v>
      </c>
      <c r="V1218" t="s">
        <v>3870</v>
      </c>
      <c r="W1218" t="s">
        <v>40</v>
      </c>
      <c r="X1218" t="s">
        <v>19</v>
      </c>
      <c r="Y1218">
        <v>20.63</v>
      </c>
    </row>
    <row r="1219" spans="1:25" x14ac:dyDescent="0.25">
      <c r="A1219" t="s">
        <v>2001</v>
      </c>
      <c r="B1219" s="19">
        <v>45744</v>
      </c>
      <c r="C1219" t="s">
        <v>1155</v>
      </c>
      <c r="D1219" t="s">
        <v>184</v>
      </c>
      <c r="E1219" t="s">
        <v>3</v>
      </c>
      <c r="F1219">
        <v>48</v>
      </c>
      <c r="G1219" t="s">
        <v>284</v>
      </c>
      <c r="H1219" t="s">
        <v>285</v>
      </c>
      <c r="I1219" t="s">
        <v>68</v>
      </c>
      <c r="J1219" t="s">
        <v>69</v>
      </c>
      <c r="K1219" t="s">
        <v>39</v>
      </c>
      <c r="L1219">
        <v>1</v>
      </c>
      <c r="M1219">
        <v>3500</v>
      </c>
      <c r="N1219">
        <v>0.1</v>
      </c>
      <c r="O1219">
        <v>3150</v>
      </c>
      <c r="P1219">
        <v>2300</v>
      </c>
      <c r="Q1219">
        <v>850</v>
      </c>
      <c r="R1219" t="s">
        <v>9</v>
      </c>
      <c r="S1219" t="s">
        <v>10</v>
      </c>
      <c r="T1219">
        <v>2025</v>
      </c>
      <c r="U1219">
        <v>3</v>
      </c>
      <c r="V1219" t="s">
        <v>3864</v>
      </c>
      <c r="W1219" t="s">
        <v>18</v>
      </c>
      <c r="X1219" t="s">
        <v>19</v>
      </c>
      <c r="Y1219">
        <v>26.98</v>
      </c>
    </row>
    <row r="1220" spans="1:25" x14ac:dyDescent="0.25">
      <c r="A1220" t="s">
        <v>2002</v>
      </c>
      <c r="B1220" s="19">
        <v>45333</v>
      </c>
      <c r="C1220" t="s">
        <v>1355</v>
      </c>
      <c r="D1220" t="s">
        <v>740</v>
      </c>
      <c r="E1220" t="s">
        <v>16</v>
      </c>
      <c r="F1220">
        <v>54</v>
      </c>
      <c r="G1220" t="s">
        <v>280</v>
      </c>
      <c r="H1220" t="s">
        <v>270</v>
      </c>
      <c r="I1220" t="s">
        <v>176</v>
      </c>
      <c r="J1220" t="s">
        <v>177</v>
      </c>
      <c r="K1220" t="s">
        <v>25</v>
      </c>
      <c r="L1220">
        <v>1</v>
      </c>
      <c r="M1220">
        <v>22000</v>
      </c>
      <c r="N1220">
        <v>0</v>
      </c>
      <c r="O1220">
        <v>22000</v>
      </c>
      <c r="P1220">
        <v>16500</v>
      </c>
      <c r="Q1220">
        <v>5500</v>
      </c>
      <c r="R1220" t="s">
        <v>9</v>
      </c>
      <c r="S1220" t="s">
        <v>10</v>
      </c>
      <c r="T1220">
        <v>2024</v>
      </c>
      <c r="U1220">
        <v>2</v>
      </c>
      <c r="V1220" t="s">
        <v>3869</v>
      </c>
      <c r="W1220" t="s">
        <v>18</v>
      </c>
      <c r="X1220" t="s">
        <v>12</v>
      </c>
      <c r="Y1220">
        <v>25</v>
      </c>
    </row>
    <row r="1221" spans="1:25" x14ac:dyDescent="0.25">
      <c r="A1221" t="s">
        <v>2003</v>
      </c>
      <c r="B1221" s="19">
        <v>45317</v>
      </c>
      <c r="C1221" t="s">
        <v>214</v>
      </c>
      <c r="D1221" t="s">
        <v>215</v>
      </c>
      <c r="E1221" t="s">
        <v>3</v>
      </c>
      <c r="F1221">
        <v>35</v>
      </c>
      <c r="G1221" t="s">
        <v>4</v>
      </c>
      <c r="H1221" t="s">
        <v>5</v>
      </c>
      <c r="I1221" t="s">
        <v>95</v>
      </c>
      <c r="J1221" t="s">
        <v>96</v>
      </c>
      <c r="K1221" t="s">
        <v>46</v>
      </c>
      <c r="L1221">
        <v>1</v>
      </c>
      <c r="M1221">
        <v>600</v>
      </c>
      <c r="N1221">
        <v>0</v>
      </c>
      <c r="O1221">
        <v>600</v>
      </c>
      <c r="P1221">
        <v>380</v>
      </c>
      <c r="Q1221">
        <v>220</v>
      </c>
      <c r="R1221" t="s">
        <v>17</v>
      </c>
      <c r="S1221" t="s">
        <v>10</v>
      </c>
      <c r="T1221">
        <v>2024</v>
      </c>
      <c r="U1221">
        <v>1</v>
      </c>
      <c r="V1221" t="s">
        <v>3875</v>
      </c>
      <c r="W1221" t="s">
        <v>18</v>
      </c>
      <c r="X1221" t="s">
        <v>19</v>
      </c>
      <c r="Y1221">
        <v>36.67</v>
      </c>
    </row>
    <row r="1222" spans="1:25" x14ac:dyDescent="0.25">
      <c r="A1222" t="s">
        <v>2004</v>
      </c>
      <c r="B1222" s="19">
        <v>45657</v>
      </c>
      <c r="C1222" t="s">
        <v>747</v>
      </c>
      <c r="D1222" t="s">
        <v>748</v>
      </c>
      <c r="E1222" t="s">
        <v>16</v>
      </c>
      <c r="F1222">
        <v>54</v>
      </c>
      <c r="G1222" t="s">
        <v>407</v>
      </c>
      <c r="H1222" t="s">
        <v>285</v>
      </c>
      <c r="I1222" t="s">
        <v>65</v>
      </c>
      <c r="J1222" t="s">
        <v>66</v>
      </c>
      <c r="K1222" t="s">
        <v>25</v>
      </c>
      <c r="L1222">
        <v>1</v>
      </c>
      <c r="M1222">
        <v>2500</v>
      </c>
      <c r="N1222">
        <v>0.1</v>
      </c>
      <c r="O1222">
        <v>2250</v>
      </c>
      <c r="P1222">
        <v>1600</v>
      </c>
      <c r="Q1222">
        <v>650</v>
      </c>
      <c r="R1222" t="s">
        <v>26</v>
      </c>
      <c r="S1222" t="s">
        <v>10</v>
      </c>
      <c r="T1222">
        <v>2024</v>
      </c>
      <c r="U1222">
        <v>12</v>
      </c>
      <c r="V1222" t="s">
        <v>3872</v>
      </c>
      <c r="W1222" t="s">
        <v>40</v>
      </c>
      <c r="X1222" t="s">
        <v>27</v>
      </c>
      <c r="Y1222">
        <v>28.89</v>
      </c>
    </row>
    <row r="1223" spans="1:25" x14ac:dyDescent="0.25">
      <c r="A1223" t="s">
        <v>2005</v>
      </c>
      <c r="B1223" s="19">
        <v>45491</v>
      </c>
      <c r="C1223" t="s">
        <v>759</v>
      </c>
      <c r="D1223" t="s">
        <v>760</v>
      </c>
      <c r="E1223" t="s">
        <v>16</v>
      </c>
      <c r="F1223">
        <v>38</v>
      </c>
      <c r="G1223" t="s">
        <v>275</v>
      </c>
      <c r="H1223" t="s">
        <v>276</v>
      </c>
      <c r="I1223" t="s">
        <v>81</v>
      </c>
      <c r="J1223" t="s">
        <v>82</v>
      </c>
      <c r="K1223" t="s">
        <v>58</v>
      </c>
      <c r="L1223">
        <v>1</v>
      </c>
      <c r="M1223">
        <v>3500</v>
      </c>
      <c r="N1223">
        <v>0.05</v>
      </c>
      <c r="O1223">
        <v>3325</v>
      </c>
      <c r="P1223">
        <v>2500</v>
      </c>
      <c r="Q1223">
        <v>825</v>
      </c>
      <c r="R1223" t="s">
        <v>17</v>
      </c>
      <c r="S1223" t="s">
        <v>10</v>
      </c>
      <c r="T1223">
        <v>2024</v>
      </c>
      <c r="U1223">
        <v>7</v>
      </c>
      <c r="V1223" t="s">
        <v>3866</v>
      </c>
      <c r="W1223" t="s">
        <v>33</v>
      </c>
      <c r="X1223" t="s">
        <v>27</v>
      </c>
      <c r="Y1223">
        <v>24.81</v>
      </c>
    </row>
    <row r="1224" spans="1:25" x14ac:dyDescent="0.25">
      <c r="A1224" t="s">
        <v>2006</v>
      </c>
      <c r="B1224" s="19">
        <v>45576</v>
      </c>
      <c r="C1224" t="s">
        <v>1253</v>
      </c>
      <c r="D1224" t="s">
        <v>1254</v>
      </c>
      <c r="E1224" t="s">
        <v>16</v>
      </c>
      <c r="F1224">
        <v>45</v>
      </c>
      <c r="G1224" t="s">
        <v>275</v>
      </c>
      <c r="H1224" t="s">
        <v>276</v>
      </c>
      <c r="I1224" t="s">
        <v>186</v>
      </c>
      <c r="J1224" t="s">
        <v>187</v>
      </c>
      <c r="K1224" t="s">
        <v>91</v>
      </c>
      <c r="L1224">
        <v>1</v>
      </c>
      <c r="M1224">
        <v>12000</v>
      </c>
      <c r="N1224">
        <v>0.2</v>
      </c>
      <c r="O1224">
        <v>9600</v>
      </c>
      <c r="P1224">
        <v>9000</v>
      </c>
      <c r="Q1224">
        <v>600</v>
      </c>
      <c r="R1224" t="s">
        <v>26</v>
      </c>
      <c r="S1224" t="s">
        <v>10</v>
      </c>
      <c r="T1224">
        <v>2024</v>
      </c>
      <c r="U1224">
        <v>10</v>
      </c>
      <c r="V1224" t="s">
        <v>3870</v>
      </c>
      <c r="W1224" t="s">
        <v>40</v>
      </c>
      <c r="X1224" t="s">
        <v>27</v>
      </c>
      <c r="Y1224">
        <v>6.25</v>
      </c>
    </row>
    <row r="1225" spans="1:25" x14ac:dyDescent="0.25">
      <c r="A1225" t="s">
        <v>2007</v>
      </c>
      <c r="B1225" s="19">
        <v>45748</v>
      </c>
      <c r="C1225" t="s">
        <v>334</v>
      </c>
      <c r="D1225" t="s">
        <v>335</v>
      </c>
      <c r="E1225" t="s">
        <v>16</v>
      </c>
      <c r="F1225">
        <v>31</v>
      </c>
      <c r="G1225" t="s">
        <v>317</v>
      </c>
      <c r="H1225" t="s">
        <v>5</v>
      </c>
      <c r="I1225" t="s">
        <v>6</v>
      </c>
      <c r="J1225" t="s">
        <v>7</v>
      </c>
      <c r="K1225" t="s">
        <v>8</v>
      </c>
      <c r="L1225">
        <v>1</v>
      </c>
      <c r="M1225">
        <v>7000</v>
      </c>
      <c r="N1225">
        <v>0.1</v>
      </c>
      <c r="O1225">
        <v>6300</v>
      </c>
      <c r="P1225">
        <v>5200</v>
      </c>
      <c r="Q1225">
        <v>1100</v>
      </c>
      <c r="R1225" t="s">
        <v>9</v>
      </c>
      <c r="S1225" t="s">
        <v>10</v>
      </c>
      <c r="T1225">
        <v>2025</v>
      </c>
      <c r="U1225">
        <v>4</v>
      </c>
      <c r="V1225" t="s">
        <v>3871</v>
      </c>
      <c r="W1225" t="s">
        <v>11</v>
      </c>
      <c r="X1225" t="s">
        <v>27</v>
      </c>
      <c r="Y1225">
        <v>17.46</v>
      </c>
    </row>
    <row r="1226" spans="1:25" x14ac:dyDescent="0.25">
      <c r="A1226" t="s">
        <v>2008</v>
      </c>
      <c r="B1226" s="19">
        <v>45816</v>
      </c>
      <c r="C1226" t="s">
        <v>734</v>
      </c>
      <c r="D1226" t="s">
        <v>174</v>
      </c>
      <c r="E1226" t="s">
        <v>16</v>
      </c>
      <c r="F1226">
        <v>39</v>
      </c>
      <c r="G1226" t="s">
        <v>339</v>
      </c>
      <c r="H1226" t="s">
        <v>285</v>
      </c>
      <c r="I1226" t="s">
        <v>95</v>
      </c>
      <c r="J1226" t="s">
        <v>96</v>
      </c>
      <c r="K1226" t="s">
        <v>46</v>
      </c>
      <c r="L1226">
        <v>4</v>
      </c>
      <c r="M1226">
        <v>600</v>
      </c>
      <c r="N1226">
        <v>0.1</v>
      </c>
      <c r="O1226">
        <v>2160</v>
      </c>
      <c r="P1226">
        <v>1520</v>
      </c>
      <c r="Q1226">
        <v>640</v>
      </c>
      <c r="R1226" t="s">
        <v>26</v>
      </c>
      <c r="S1226" t="s">
        <v>10</v>
      </c>
      <c r="T1226">
        <v>2025</v>
      </c>
      <c r="U1226">
        <v>6</v>
      </c>
      <c r="V1226" t="s">
        <v>3868</v>
      </c>
      <c r="W1226" t="s">
        <v>11</v>
      </c>
      <c r="X1226" t="s">
        <v>12</v>
      </c>
      <c r="Y1226">
        <v>29.63</v>
      </c>
    </row>
    <row r="1227" spans="1:25" x14ac:dyDescent="0.25">
      <c r="A1227" t="s">
        <v>2009</v>
      </c>
      <c r="B1227" s="19">
        <v>45911</v>
      </c>
      <c r="C1227" t="s">
        <v>658</v>
      </c>
      <c r="D1227" t="s">
        <v>518</v>
      </c>
      <c r="E1227" t="s">
        <v>16</v>
      </c>
      <c r="F1227">
        <v>34</v>
      </c>
      <c r="G1227" t="s">
        <v>317</v>
      </c>
      <c r="H1227" t="s">
        <v>5</v>
      </c>
      <c r="I1227" t="s">
        <v>105</v>
      </c>
      <c r="J1227" t="s">
        <v>106</v>
      </c>
      <c r="K1227" t="s">
        <v>76</v>
      </c>
      <c r="L1227">
        <v>4</v>
      </c>
      <c r="M1227">
        <v>450</v>
      </c>
      <c r="N1227">
        <v>0.05</v>
      </c>
      <c r="O1227">
        <v>0</v>
      </c>
      <c r="P1227">
        <v>1320</v>
      </c>
      <c r="Q1227">
        <v>0</v>
      </c>
      <c r="R1227" t="s">
        <v>77</v>
      </c>
      <c r="S1227" t="s">
        <v>291</v>
      </c>
      <c r="T1227">
        <v>2025</v>
      </c>
      <c r="U1227">
        <v>9</v>
      </c>
      <c r="V1227" t="s">
        <v>3873</v>
      </c>
      <c r="W1227" t="s">
        <v>33</v>
      </c>
      <c r="X1227" t="s">
        <v>12</v>
      </c>
      <c r="Y1227">
        <v>0</v>
      </c>
    </row>
    <row r="1228" spans="1:25" x14ac:dyDescent="0.25">
      <c r="A1228" t="s">
        <v>2010</v>
      </c>
      <c r="B1228" s="19">
        <v>45661</v>
      </c>
      <c r="C1228" t="s">
        <v>297</v>
      </c>
      <c r="D1228" t="s">
        <v>298</v>
      </c>
      <c r="E1228" t="s">
        <v>3</v>
      </c>
      <c r="F1228">
        <v>59</v>
      </c>
      <c r="G1228" t="s">
        <v>275</v>
      </c>
      <c r="H1228" t="s">
        <v>276</v>
      </c>
      <c r="I1228" t="s">
        <v>95</v>
      </c>
      <c r="J1228" t="s">
        <v>96</v>
      </c>
      <c r="K1228" t="s">
        <v>46</v>
      </c>
      <c r="L1228">
        <v>4</v>
      </c>
      <c r="M1228">
        <v>600</v>
      </c>
      <c r="N1228">
        <v>0.15</v>
      </c>
      <c r="O1228">
        <v>2040</v>
      </c>
      <c r="P1228">
        <v>1520</v>
      </c>
      <c r="Q1228">
        <v>520</v>
      </c>
      <c r="R1228" t="s">
        <v>26</v>
      </c>
      <c r="S1228" t="s">
        <v>10</v>
      </c>
      <c r="T1228">
        <v>2025</v>
      </c>
      <c r="U1228">
        <v>1</v>
      </c>
      <c r="V1228" t="s">
        <v>3875</v>
      </c>
      <c r="W1228" t="s">
        <v>18</v>
      </c>
      <c r="X1228" t="s">
        <v>12</v>
      </c>
      <c r="Y1228">
        <v>25.49</v>
      </c>
    </row>
    <row r="1229" spans="1:25" x14ac:dyDescent="0.25">
      <c r="A1229" t="s">
        <v>2011</v>
      </c>
      <c r="B1229" s="19">
        <v>45670</v>
      </c>
      <c r="C1229" t="s">
        <v>653</v>
      </c>
      <c r="D1229" t="s">
        <v>654</v>
      </c>
      <c r="E1229" t="s">
        <v>16</v>
      </c>
      <c r="F1229">
        <v>47</v>
      </c>
      <c r="G1229" t="s">
        <v>284</v>
      </c>
      <c r="H1229" t="s">
        <v>285</v>
      </c>
      <c r="I1229" t="s">
        <v>95</v>
      </c>
      <c r="J1229" t="s">
        <v>96</v>
      </c>
      <c r="K1229" t="s">
        <v>46</v>
      </c>
      <c r="L1229">
        <v>2</v>
      </c>
      <c r="M1229">
        <v>600</v>
      </c>
      <c r="N1229">
        <v>0.05</v>
      </c>
      <c r="O1229">
        <v>1140</v>
      </c>
      <c r="P1229">
        <v>760</v>
      </c>
      <c r="Q1229">
        <v>380</v>
      </c>
      <c r="R1229" t="s">
        <v>26</v>
      </c>
      <c r="S1229" t="s">
        <v>10</v>
      </c>
      <c r="T1229">
        <v>2025</v>
      </c>
      <c r="U1229">
        <v>1</v>
      </c>
      <c r="V1229" t="s">
        <v>3875</v>
      </c>
      <c r="W1229" t="s">
        <v>18</v>
      </c>
      <c r="X1229" t="s">
        <v>12</v>
      </c>
      <c r="Y1229">
        <v>33.33</v>
      </c>
    </row>
    <row r="1230" spans="1:25" x14ac:dyDescent="0.25">
      <c r="A1230" t="s">
        <v>2012</v>
      </c>
      <c r="B1230" s="19">
        <v>45651</v>
      </c>
      <c r="C1230" t="s">
        <v>621</v>
      </c>
      <c r="D1230" t="s">
        <v>64</v>
      </c>
      <c r="E1230" t="s">
        <v>3</v>
      </c>
      <c r="F1230">
        <v>27</v>
      </c>
      <c r="G1230" t="s">
        <v>269</v>
      </c>
      <c r="H1230" t="s">
        <v>270</v>
      </c>
      <c r="I1230" t="s">
        <v>344</v>
      </c>
      <c r="J1230" t="s">
        <v>345</v>
      </c>
      <c r="K1230" t="s">
        <v>39</v>
      </c>
      <c r="L1230">
        <v>1</v>
      </c>
      <c r="M1230">
        <v>2200</v>
      </c>
      <c r="N1230">
        <v>0.05</v>
      </c>
      <c r="O1230">
        <v>2090</v>
      </c>
      <c r="P1230">
        <v>1400</v>
      </c>
      <c r="Q1230">
        <v>690</v>
      </c>
      <c r="R1230" t="s">
        <v>98</v>
      </c>
      <c r="S1230" t="s">
        <v>10</v>
      </c>
      <c r="T1230">
        <v>2024</v>
      </c>
      <c r="U1230">
        <v>12</v>
      </c>
      <c r="V1230" t="s">
        <v>3872</v>
      </c>
      <c r="W1230" t="s">
        <v>40</v>
      </c>
      <c r="X1230" t="s">
        <v>12</v>
      </c>
      <c r="Y1230">
        <v>33.01</v>
      </c>
    </row>
    <row r="1231" spans="1:25" x14ac:dyDescent="0.25">
      <c r="A1231" t="s">
        <v>2013</v>
      </c>
      <c r="B1231" s="19">
        <v>45381</v>
      </c>
      <c r="C1231" t="s">
        <v>715</v>
      </c>
      <c r="D1231" t="s">
        <v>448</v>
      </c>
      <c r="E1231" t="s">
        <v>16</v>
      </c>
      <c r="F1231">
        <v>38</v>
      </c>
      <c r="G1231" t="s">
        <v>317</v>
      </c>
      <c r="H1231" t="s">
        <v>5</v>
      </c>
      <c r="I1231" t="s">
        <v>186</v>
      </c>
      <c r="J1231" t="s">
        <v>187</v>
      </c>
      <c r="K1231" t="s">
        <v>91</v>
      </c>
      <c r="L1231">
        <v>1</v>
      </c>
      <c r="M1231">
        <v>12000</v>
      </c>
      <c r="N1231">
        <v>0.2</v>
      </c>
      <c r="O1231">
        <v>9600</v>
      </c>
      <c r="P1231">
        <v>9000</v>
      </c>
      <c r="Q1231">
        <v>600</v>
      </c>
      <c r="R1231" t="s">
        <v>9</v>
      </c>
      <c r="S1231" t="s">
        <v>10</v>
      </c>
      <c r="T1231">
        <v>2024</v>
      </c>
      <c r="U1231">
        <v>3</v>
      </c>
      <c r="V1231" t="s">
        <v>3864</v>
      </c>
      <c r="W1231" t="s">
        <v>18</v>
      </c>
      <c r="X1231" t="s">
        <v>27</v>
      </c>
      <c r="Y1231">
        <v>6.25</v>
      </c>
    </row>
    <row r="1232" spans="1:25" x14ac:dyDescent="0.25">
      <c r="A1232" t="s">
        <v>2014</v>
      </c>
      <c r="B1232" s="19">
        <v>45717</v>
      </c>
      <c r="C1232" t="s">
        <v>1191</v>
      </c>
      <c r="D1232" t="s">
        <v>740</v>
      </c>
      <c r="E1232" t="s">
        <v>16</v>
      </c>
      <c r="F1232">
        <v>48</v>
      </c>
      <c r="G1232" t="s">
        <v>312</v>
      </c>
      <c r="H1232" t="s">
        <v>276</v>
      </c>
      <c r="I1232" t="s">
        <v>74</v>
      </c>
      <c r="J1232" t="s">
        <v>75</v>
      </c>
      <c r="K1232" t="s">
        <v>76</v>
      </c>
      <c r="L1232">
        <v>2</v>
      </c>
      <c r="M1232">
        <v>550</v>
      </c>
      <c r="N1232">
        <v>0.05</v>
      </c>
      <c r="O1232">
        <v>1045</v>
      </c>
      <c r="P1232">
        <v>900</v>
      </c>
      <c r="Q1232">
        <v>145</v>
      </c>
      <c r="R1232" t="s">
        <v>26</v>
      </c>
      <c r="S1232" t="s">
        <v>10</v>
      </c>
      <c r="T1232">
        <v>2025</v>
      </c>
      <c r="U1232">
        <v>3</v>
      </c>
      <c r="V1232" t="s">
        <v>3864</v>
      </c>
      <c r="W1232" t="s">
        <v>18</v>
      </c>
      <c r="X1232" t="s">
        <v>19</v>
      </c>
      <c r="Y1232">
        <v>13.88</v>
      </c>
    </row>
    <row r="1233" spans="1:25" x14ac:dyDescent="0.25">
      <c r="A1233" t="s">
        <v>2015</v>
      </c>
      <c r="B1233" s="19">
        <v>45726</v>
      </c>
      <c r="C1233" t="s">
        <v>267</v>
      </c>
      <c r="D1233" t="s">
        <v>268</v>
      </c>
      <c r="E1233" t="s">
        <v>16</v>
      </c>
      <c r="F1233">
        <v>32</v>
      </c>
      <c r="G1233" t="s">
        <v>269</v>
      </c>
      <c r="H1233" t="s">
        <v>270</v>
      </c>
      <c r="I1233" t="s">
        <v>44</v>
      </c>
      <c r="J1233" t="s">
        <v>45</v>
      </c>
      <c r="K1233" t="s">
        <v>46</v>
      </c>
      <c r="L1233">
        <v>1</v>
      </c>
      <c r="M1233">
        <v>2500</v>
      </c>
      <c r="N1233">
        <v>0.05</v>
      </c>
      <c r="O1233">
        <v>2375</v>
      </c>
      <c r="P1233">
        <v>1500</v>
      </c>
      <c r="Q1233">
        <v>875</v>
      </c>
      <c r="R1233" t="s">
        <v>26</v>
      </c>
      <c r="S1233" t="s">
        <v>10</v>
      </c>
      <c r="T1233">
        <v>2025</v>
      </c>
      <c r="U1233">
        <v>3</v>
      </c>
      <c r="V1233" t="s">
        <v>3864</v>
      </c>
      <c r="W1233" t="s">
        <v>18</v>
      </c>
      <c r="X1233" t="s">
        <v>27</v>
      </c>
      <c r="Y1233">
        <v>36.840000000000003</v>
      </c>
    </row>
    <row r="1234" spans="1:25" x14ac:dyDescent="0.25">
      <c r="A1234" t="s">
        <v>2016</v>
      </c>
      <c r="B1234" s="19">
        <v>45380</v>
      </c>
      <c r="C1234" t="s">
        <v>1754</v>
      </c>
      <c r="D1234" t="s">
        <v>509</v>
      </c>
      <c r="E1234" t="s">
        <v>3</v>
      </c>
      <c r="F1234">
        <v>21</v>
      </c>
      <c r="G1234" t="s">
        <v>280</v>
      </c>
      <c r="H1234" t="s">
        <v>270</v>
      </c>
      <c r="I1234" t="s">
        <v>176</v>
      </c>
      <c r="J1234" t="s">
        <v>177</v>
      </c>
      <c r="K1234" t="s">
        <v>25</v>
      </c>
      <c r="L1234">
        <v>1</v>
      </c>
      <c r="M1234">
        <v>22000</v>
      </c>
      <c r="N1234">
        <v>0.1</v>
      </c>
      <c r="O1234">
        <v>19800</v>
      </c>
      <c r="P1234">
        <v>16500</v>
      </c>
      <c r="Q1234">
        <v>3300</v>
      </c>
      <c r="R1234" t="s">
        <v>26</v>
      </c>
      <c r="S1234" t="s">
        <v>10</v>
      </c>
      <c r="T1234">
        <v>2024</v>
      </c>
      <c r="U1234">
        <v>3</v>
      </c>
      <c r="V1234" t="s">
        <v>3864</v>
      </c>
      <c r="W1234" t="s">
        <v>18</v>
      </c>
      <c r="X1234" t="s">
        <v>12</v>
      </c>
      <c r="Y1234">
        <v>16.670000000000002</v>
      </c>
    </row>
    <row r="1235" spans="1:25" x14ac:dyDescent="0.25">
      <c r="A1235" t="s">
        <v>2017</v>
      </c>
      <c r="B1235" s="19">
        <v>45829</v>
      </c>
      <c r="C1235" t="s">
        <v>2018</v>
      </c>
      <c r="D1235" t="s">
        <v>731</v>
      </c>
      <c r="E1235" t="s">
        <v>16</v>
      </c>
      <c r="F1235">
        <v>42</v>
      </c>
      <c r="G1235" t="s">
        <v>269</v>
      </c>
      <c r="H1235" t="s">
        <v>270</v>
      </c>
      <c r="I1235" t="s">
        <v>68</v>
      </c>
      <c r="J1235" t="s">
        <v>69</v>
      </c>
      <c r="K1235" t="s">
        <v>39</v>
      </c>
      <c r="L1235">
        <v>3</v>
      </c>
      <c r="M1235">
        <v>3500</v>
      </c>
      <c r="N1235">
        <v>0.15</v>
      </c>
      <c r="O1235">
        <v>-8925</v>
      </c>
      <c r="P1235">
        <v>6900</v>
      </c>
      <c r="Q1235">
        <v>-2025</v>
      </c>
      <c r="R1235" t="s">
        <v>26</v>
      </c>
      <c r="S1235" t="s">
        <v>287</v>
      </c>
      <c r="T1235">
        <v>2025</v>
      </c>
      <c r="U1235">
        <v>6</v>
      </c>
      <c r="V1235" t="s">
        <v>3868</v>
      </c>
      <c r="W1235" t="s">
        <v>11</v>
      </c>
      <c r="X1235" t="s">
        <v>19</v>
      </c>
      <c r="Y1235">
        <v>22.69</v>
      </c>
    </row>
    <row r="1236" spans="1:25" x14ac:dyDescent="0.25">
      <c r="A1236" t="s">
        <v>2019</v>
      </c>
      <c r="B1236" s="19">
        <v>45676</v>
      </c>
      <c r="C1236" t="s">
        <v>1202</v>
      </c>
      <c r="D1236" t="s">
        <v>1203</v>
      </c>
      <c r="E1236" t="s">
        <v>3</v>
      </c>
      <c r="F1236">
        <v>38</v>
      </c>
      <c r="G1236" t="s">
        <v>263</v>
      </c>
      <c r="H1236" t="s">
        <v>5</v>
      </c>
      <c r="I1236" t="s">
        <v>65</v>
      </c>
      <c r="J1236" t="s">
        <v>66</v>
      </c>
      <c r="K1236" t="s">
        <v>25</v>
      </c>
      <c r="L1236">
        <v>1</v>
      </c>
      <c r="M1236">
        <v>2500</v>
      </c>
      <c r="N1236">
        <v>0.05</v>
      </c>
      <c r="O1236">
        <v>2375</v>
      </c>
      <c r="P1236">
        <v>1600</v>
      </c>
      <c r="Q1236">
        <v>775</v>
      </c>
      <c r="R1236" t="s">
        <v>26</v>
      </c>
      <c r="S1236" t="s">
        <v>10</v>
      </c>
      <c r="T1236">
        <v>2025</v>
      </c>
      <c r="U1236">
        <v>1</v>
      </c>
      <c r="V1236" t="s">
        <v>3875</v>
      </c>
      <c r="W1236" t="s">
        <v>18</v>
      </c>
      <c r="X1236" t="s">
        <v>19</v>
      </c>
      <c r="Y1236">
        <v>32.630000000000003</v>
      </c>
    </row>
    <row r="1237" spans="1:25" x14ac:dyDescent="0.25">
      <c r="A1237" t="s">
        <v>2020</v>
      </c>
      <c r="B1237" s="19">
        <v>45571</v>
      </c>
      <c r="C1237" t="s">
        <v>1037</v>
      </c>
      <c r="D1237" t="s">
        <v>1038</v>
      </c>
      <c r="E1237" t="s">
        <v>3</v>
      </c>
      <c r="F1237">
        <v>22</v>
      </c>
      <c r="G1237" t="s">
        <v>290</v>
      </c>
      <c r="H1237" t="s">
        <v>276</v>
      </c>
      <c r="I1237" t="s">
        <v>44</v>
      </c>
      <c r="J1237" t="s">
        <v>45</v>
      </c>
      <c r="K1237" t="s">
        <v>46</v>
      </c>
      <c r="L1237">
        <v>1</v>
      </c>
      <c r="M1237">
        <v>2500</v>
      </c>
      <c r="N1237">
        <v>0.05</v>
      </c>
      <c r="O1237">
        <v>2375</v>
      </c>
      <c r="P1237">
        <v>1500</v>
      </c>
      <c r="Q1237">
        <v>875</v>
      </c>
      <c r="R1237" t="s">
        <v>26</v>
      </c>
      <c r="S1237" t="s">
        <v>10</v>
      </c>
      <c r="T1237">
        <v>2024</v>
      </c>
      <c r="U1237">
        <v>10</v>
      </c>
      <c r="V1237" t="s">
        <v>3870</v>
      </c>
      <c r="W1237" t="s">
        <v>40</v>
      </c>
      <c r="X1237" t="s">
        <v>12</v>
      </c>
      <c r="Y1237">
        <v>36.840000000000003</v>
      </c>
    </row>
    <row r="1238" spans="1:25" x14ac:dyDescent="0.25">
      <c r="A1238" t="s">
        <v>2021</v>
      </c>
      <c r="B1238" s="19">
        <v>45873</v>
      </c>
      <c r="C1238" t="s">
        <v>365</v>
      </c>
      <c r="D1238" t="s">
        <v>366</v>
      </c>
      <c r="E1238" t="s">
        <v>16</v>
      </c>
      <c r="F1238">
        <v>56</v>
      </c>
      <c r="G1238" t="s">
        <v>295</v>
      </c>
      <c r="H1238" t="s">
        <v>270</v>
      </c>
      <c r="I1238" t="s">
        <v>176</v>
      </c>
      <c r="J1238" t="s">
        <v>177</v>
      </c>
      <c r="K1238" t="s">
        <v>25</v>
      </c>
      <c r="L1238">
        <v>1</v>
      </c>
      <c r="M1238">
        <v>22000</v>
      </c>
      <c r="N1238">
        <v>0.05</v>
      </c>
      <c r="O1238">
        <v>20900</v>
      </c>
      <c r="P1238">
        <v>16500</v>
      </c>
      <c r="Q1238">
        <v>4400</v>
      </c>
      <c r="R1238" t="s">
        <v>26</v>
      </c>
      <c r="S1238" t="s">
        <v>10</v>
      </c>
      <c r="T1238">
        <v>2025</v>
      </c>
      <c r="U1238">
        <v>8</v>
      </c>
      <c r="V1238" t="s">
        <v>3867</v>
      </c>
      <c r="W1238" t="s">
        <v>33</v>
      </c>
      <c r="X1238" t="s">
        <v>27</v>
      </c>
      <c r="Y1238">
        <v>21.05</v>
      </c>
    </row>
    <row r="1239" spans="1:25" x14ac:dyDescent="0.25">
      <c r="A1239" t="s">
        <v>2022</v>
      </c>
      <c r="B1239" s="19">
        <v>45588</v>
      </c>
      <c r="C1239" t="s">
        <v>836</v>
      </c>
      <c r="D1239" t="s">
        <v>654</v>
      </c>
      <c r="E1239" t="s">
        <v>16</v>
      </c>
      <c r="F1239">
        <v>43</v>
      </c>
      <c r="G1239" t="s">
        <v>284</v>
      </c>
      <c r="H1239" t="s">
        <v>285</v>
      </c>
      <c r="I1239" t="s">
        <v>127</v>
      </c>
      <c r="J1239" t="s">
        <v>128</v>
      </c>
      <c r="K1239" t="s">
        <v>58</v>
      </c>
      <c r="L1239">
        <v>1</v>
      </c>
      <c r="M1239">
        <v>3000</v>
      </c>
      <c r="N1239">
        <v>0.1</v>
      </c>
      <c r="O1239">
        <v>2700</v>
      </c>
      <c r="P1239">
        <v>2100</v>
      </c>
      <c r="Q1239">
        <v>600</v>
      </c>
      <c r="R1239" t="s">
        <v>17</v>
      </c>
      <c r="S1239" t="s">
        <v>10</v>
      </c>
      <c r="T1239">
        <v>2024</v>
      </c>
      <c r="U1239">
        <v>10</v>
      </c>
      <c r="V1239" t="s">
        <v>3870</v>
      </c>
      <c r="W1239" t="s">
        <v>40</v>
      </c>
      <c r="X1239" t="s">
        <v>27</v>
      </c>
      <c r="Y1239">
        <v>22.22</v>
      </c>
    </row>
    <row r="1240" spans="1:25" x14ac:dyDescent="0.25">
      <c r="A1240" t="s">
        <v>2023</v>
      </c>
      <c r="B1240" s="19">
        <v>45601</v>
      </c>
      <c r="C1240" t="s">
        <v>1126</v>
      </c>
      <c r="D1240" t="s">
        <v>1127</v>
      </c>
      <c r="E1240" t="s">
        <v>3</v>
      </c>
      <c r="F1240">
        <v>33</v>
      </c>
      <c r="G1240" t="s">
        <v>407</v>
      </c>
      <c r="H1240" t="s">
        <v>285</v>
      </c>
      <c r="I1240" t="s">
        <v>81</v>
      </c>
      <c r="J1240" t="s">
        <v>82</v>
      </c>
      <c r="K1240" t="s">
        <v>58</v>
      </c>
      <c r="L1240">
        <v>1</v>
      </c>
      <c r="M1240">
        <v>3500</v>
      </c>
      <c r="N1240">
        <v>0.15</v>
      </c>
      <c r="O1240">
        <v>2975</v>
      </c>
      <c r="P1240">
        <v>2500</v>
      </c>
      <c r="Q1240">
        <v>475</v>
      </c>
      <c r="R1240" t="s">
        <v>26</v>
      </c>
      <c r="S1240" t="s">
        <v>10</v>
      </c>
      <c r="T1240">
        <v>2024</v>
      </c>
      <c r="U1240">
        <v>11</v>
      </c>
      <c r="V1240" t="s">
        <v>3874</v>
      </c>
      <c r="W1240" t="s">
        <v>40</v>
      </c>
      <c r="X1240" t="s">
        <v>12</v>
      </c>
      <c r="Y1240">
        <v>15.97</v>
      </c>
    </row>
    <row r="1241" spans="1:25" x14ac:dyDescent="0.25">
      <c r="A1241" t="s">
        <v>2024</v>
      </c>
      <c r="B1241" s="19">
        <v>45766</v>
      </c>
      <c r="C1241" t="s">
        <v>747</v>
      </c>
      <c r="D1241" t="s">
        <v>748</v>
      </c>
      <c r="E1241" t="s">
        <v>16</v>
      </c>
      <c r="F1241">
        <v>54</v>
      </c>
      <c r="G1241" t="s">
        <v>407</v>
      </c>
      <c r="H1241" t="s">
        <v>285</v>
      </c>
      <c r="I1241" t="s">
        <v>89</v>
      </c>
      <c r="J1241" t="s">
        <v>90</v>
      </c>
      <c r="K1241" t="s">
        <v>91</v>
      </c>
      <c r="L1241">
        <v>2</v>
      </c>
      <c r="M1241">
        <v>35000</v>
      </c>
      <c r="N1241">
        <v>0.1</v>
      </c>
      <c r="O1241">
        <v>63000</v>
      </c>
      <c r="P1241">
        <v>54000</v>
      </c>
      <c r="Q1241">
        <v>9000</v>
      </c>
      <c r="R1241" t="s">
        <v>26</v>
      </c>
      <c r="S1241" t="s">
        <v>10</v>
      </c>
      <c r="T1241">
        <v>2025</v>
      </c>
      <c r="U1241">
        <v>4</v>
      </c>
      <c r="V1241" t="s">
        <v>3871</v>
      </c>
      <c r="W1241" t="s">
        <v>11</v>
      </c>
      <c r="X1241" t="s">
        <v>27</v>
      </c>
      <c r="Y1241">
        <v>14.29</v>
      </c>
    </row>
    <row r="1242" spans="1:25" x14ac:dyDescent="0.25">
      <c r="A1242" t="s">
        <v>2025</v>
      </c>
      <c r="B1242" s="19">
        <v>45560</v>
      </c>
      <c r="C1242" t="s">
        <v>912</v>
      </c>
      <c r="D1242" t="s">
        <v>913</v>
      </c>
      <c r="E1242" t="s">
        <v>3</v>
      </c>
      <c r="F1242">
        <v>37</v>
      </c>
      <c r="G1242" t="s">
        <v>339</v>
      </c>
      <c r="H1242" t="s">
        <v>285</v>
      </c>
      <c r="I1242" t="s">
        <v>344</v>
      </c>
      <c r="J1242" t="s">
        <v>345</v>
      </c>
      <c r="K1242" t="s">
        <v>39</v>
      </c>
      <c r="L1242">
        <v>4</v>
      </c>
      <c r="M1242">
        <v>2200</v>
      </c>
      <c r="N1242">
        <v>0.05</v>
      </c>
      <c r="O1242">
        <v>8360</v>
      </c>
      <c r="P1242">
        <v>5600</v>
      </c>
      <c r="Q1242">
        <v>2760</v>
      </c>
      <c r="R1242" t="s">
        <v>98</v>
      </c>
      <c r="S1242" t="s">
        <v>10</v>
      </c>
      <c r="T1242">
        <v>2024</v>
      </c>
      <c r="U1242">
        <v>9</v>
      </c>
      <c r="V1242" t="s">
        <v>3873</v>
      </c>
      <c r="W1242" t="s">
        <v>33</v>
      </c>
      <c r="X1242" t="s">
        <v>27</v>
      </c>
      <c r="Y1242">
        <v>33.01</v>
      </c>
    </row>
    <row r="1243" spans="1:25" x14ac:dyDescent="0.25">
      <c r="A1243" t="s">
        <v>2026</v>
      </c>
      <c r="B1243" s="19">
        <v>45775</v>
      </c>
      <c r="C1243" t="s">
        <v>961</v>
      </c>
      <c r="D1243" t="s">
        <v>962</v>
      </c>
      <c r="E1243" t="s">
        <v>16</v>
      </c>
      <c r="F1243">
        <v>48</v>
      </c>
      <c r="G1243" t="s">
        <v>407</v>
      </c>
      <c r="H1243" t="s">
        <v>285</v>
      </c>
      <c r="I1243" t="s">
        <v>31</v>
      </c>
      <c r="J1243" t="s">
        <v>32</v>
      </c>
      <c r="K1243" t="s">
        <v>25</v>
      </c>
      <c r="L1243">
        <v>1</v>
      </c>
      <c r="M1243">
        <v>5000</v>
      </c>
      <c r="N1243">
        <v>0.2</v>
      </c>
      <c r="O1243">
        <v>0</v>
      </c>
      <c r="P1243">
        <v>3500</v>
      </c>
      <c r="Q1243">
        <v>0</v>
      </c>
      <c r="R1243" t="s">
        <v>9</v>
      </c>
      <c r="S1243" t="s">
        <v>291</v>
      </c>
      <c r="T1243">
        <v>2025</v>
      </c>
      <c r="U1243">
        <v>4</v>
      </c>
      <c r="V1243" t="s">
        <v>3871</v>
      </c>
      <c r="W1243" t="s">
        <v>11</v>
      </c>
      <c r="X1243" t="s">
        <v>27</v>
      </c>
      <c r="Y1243">
        <v>0</v>
      </c>
    </row>
    <row r="1244" spans="1:25" x14ac:dyDescent="0.25">
      <c r="A1244" t="s">
        <v>2027</v>
      </c>
      <c r="B1244" s="19">
        <v>45719</v>
      </c>
      <c r="C1244" t="s">
        <v>1400</v>
      </c>
      <c r="D1244" t="s">
        <v>865</v>
      </c>
      <c r="E1244" t="s">
        <v>3</v>
      </c>
      <c r="F1244">
        <v>30</v>
      </c>
      <c r="G1244" t="s">
        <v>280</v>
      </c>
      <c r="H1244" t="s">
        <v>270</v>
      </c>
      <c r="I1244" t="s">
        <v>305</v>
      </c>
      <c r="J1244" t="s">
        <v>306</v>
      </c>
      <c r="K1244" t="s">
        <v>91</v>
      </c>
      <c r="L1244">
        <v>1</v>
      </c>
      <c r="M1244">
        <v>8500</v>
      </c>
      <c r="N1244">
        <v>0.15</v>
      </c>
      <c r="O1244">
        <v>7225</v>
      </c>
      <c r="P1244">
        <v>6500</v>
      </c>
      <c r="Q1244">
        <v>725</v>
      </c>
      <c r="R1244" t="s">
        <v>17</v>
      </c>
      <c r="S1244" t="s">
        <v>10</v>
      </c>
      <c r="T1244">
        <v>2025</v>
      </c>
      <c r="U1244">
        <v>3</v>
      </c>
      <c r="V1244" t="s">
        <v>3864</v>
      </c>
      <c r="W1244" t="s">
        <v>18</v>
      </c>
      <c r="X1244" t="s">
        <v>12</v>
      </c>
      <c r="Y1244">
        <v>10.029999999999999</v>
      </c>
    </row>
    <row r="1245" spans="1:25" x14ac:dyDescent="0.25">
      <c r="A1245" t="s">
        <v>2028</v>
      </c>
      <c r="B1245" s="19">
        <v>45542</v>
      </c>
      <c r="C1245" t="s">
        <v>21</v>
      </c>
      <c r="D1245" t="s">
        <v>22</v>
      </c>
      <c r="E1245" t="s">
        <v>3</v>
      </c>
      <c r="F1245">
        <v>39</v>
      </c>
      <c r="G1245" t="s">
        <v>4</v>
      </c>
      <c r="H1245" t="s">
        <v>5</v>
      </c>
      <c r="I1245" t="s">
        <v>23</v>
      </c>
      <c r="J1245" t="s">
        <v>24</v>
      </c>
      <c r="K1245" t="s">
        <v>25</v>
      </c>
      <c r="L1245">
        <v>3</v>
      </c>
      <c r="M1245">
        <v>55000</v>
      </c>
      <c r="N1245">
        <v>0.2</v>
      </c>
      <c r="O1245">
        <v>132000</v>
      </c>
      <c r="P1245">
        <v>120000</v>
      </c>
      <c r="Q1245">
        <v>12000</v>
      </c>
      <c r="R1245" t="s">
        <v>26</v>
      </c>
      <c r="S1245" t="s">
        <v>10</v>
      </c>
      <c r="T1245">
        <v>2024</v>
      </c>
      <c r="U1245">
        <v>9</v>
      </c>
      <c r="V1245" t="s">
        <v>3873</v>
      </c>
      <c r="W1245" t="s">
        <v>33</v>
      </c>
      <c r="X1245" t="s">
        <v>27</v>
      </c>
      <c r="Y1245">
        <v>9.09</v>
      </c>
    </row>
    <row r="1246" spans="1:25" x14ac:dyDescent="0.25">
      <c r="A1246" t="s">
        <v>2029</v>
      </c>
      <c r="B1246" s="19">
        <v>45360</v>
      </c>
      <c r="C1246" t="s">
        <v>813</v>
      </c>
      <c r="D1246" t="s">
        <v>420</v>
      </c>
      <c r="E1246" t="s">
        <v>3</v>
      </c>
      <c r="F1246">
        <v>28</v>
      </c>
      <c r="G1246" t="s">
        <v>295</v>
      </c>
      <c r="H1246" t="s">
        <v>270</v>
      </c>
      <c r="I1246" t="s">
        <v>56</v>
      </c>
      <c r="J1246" t="s">
        <v>57</v>
      </c>
      <c r="K1246" t="s">
        <v>58</v>
      </c>
      <c r="L1246">
        <v>1</v>
      </c>
      <c r="M1246">
        <v>1200</v>
      </c>
      <c r="N1246">
        <v>0.05</v>
      </c>
      <c r="O1246">
        <v>1140</v>
      </c>
      <c r="P1246">
        <v>800</v>
      </c>
      <c r="Q1246">
        <v>340</v>
      </c>
      <c r="R1246" t="s">
        <v>9</v>
      </c>
      <c r="S1246" t="s">
        <v>10</v>
      </c>
      <c r="T1246">
        <v>2024</v>
      </c>
      <c r="U1246">
        <v>3</v>
      </c>
      <c r="V1246" t="s">
        <v>3864</v>
      </c>
      <c r="W1246" t="s">
        <v>18</v>
      </c>
      <c r="X1246" t="s">
        <v>12</v>
      </c>
      <c r="Y1246">
        <v>29.82</v>
      </c>
    </row>
    <row r="1247" spans="1:25" x14ac:dyDescent="0.25">
      <c r="A1247" t="s">
        <v>2030</v>
      </c>
      <c r="B1247" s="19">
        <v>45871</v>
      </c>
      <c r="C1247" t="s">
        <v>1105</v>
      </c>
      <c r="D1247" t="s">
        <v>326</v>
      </c>
      <c r="E1247" t="s">
        <v>16</v>
      </c>
      <c r="F1247">
        <v>51</v>
      </c>
      <c r="G1247" t="s">
        <v>295</v>
      </c>
      <c r="H1247" t="s">
        <v>270</v>
      </c>
      <c r="I1247" t="s">
        <v>44</v>
      </c>
      <c r="J1247" t="s">
        <v>45</v>
      </c>
      <c r="K1247" t="s">
        <v>46</v>
      </c>
      <c r="L1247">
        <v>1</v>
      </c>
      <c r="M1247">
        <v>2500</v>
      </c>
      <c r="N1247">
        <v>0.05</v>
      </c>
      <c r="O1247">
        <v>2375</v>
      </c>
      <c r="P1247">
        <v>1500</v>
      </c>
      <c r="Q1247">
        <v>875</v>
      </c>
      <c r="R1247" t="s">
        <v>77</v>
      </c>
      <c r="S1247" t="s">
        <v>10</v>
      </c>
      <c r="T1247">
        <v>2025</v>
      </c>
      <c r="U1247">
        <v>8</v>
      </c>
      <c r="V1247" t="s">
        <v>3867</v>
      </c>
      <c r="W1247" t="s">
        <v>33</v>
      </c>
      <c r="X1247" t="s">
        <v>19</v>
      </c>
      <c r="Y1247">
        <v>36.840000000000003</v>
      </c>
    </row>
    <row r="1248" spans="1:25" x14ac:dyDescent="0.25">
      <c r="A1248" t="s">
        <v>2031</v>
      </c>
      <c r="B1248" s="19">
        <v>45779</v>
      </c>
      <c r="C1248" t="s">
        <v>593</v>
      </c>
      <c r="D1248" t="s">
        <v>594</v>
      </c>
      <c r="E1248" t="s">
        <v>3</v>
      </c>
      <c r="F1248">
        <v>43</v>
      </c>
      <c r="G1248" t="s">
        <v>263</v>
      </c>
      <c r="H1248" t="s">
        <v>5</v>
      </c>
      <c r="I1248" t="s">
        <v>109</v>
      </c>
      <c r="J1248" t="s">
        <v>110</v>
      </c>
      <c r="K1248" t="s">
        <v>8</v>
      </c>
      <c r="L1248">
        <v>1</v>
      </c>
      <c r="M1248">
        <v>4000</v>
      </c>
      <c r="N1248">
        <v>0.1</v>
      </c>
      <c r="O1248">
        <v>3600</v>
      </c>
      <c r="P1248">
        <v>2900</v>
      </c>
      <c r="Q1248">
        <v>700</v>
      </c>
      <c r="R1248" t="s">
        <v>77</v>
      </c>
      <c r="S1248" t="s">
        <v>10</v>
      </c>
      <c r="T1248">
        <v>2025</v>
      </c>
      <c r="U1248">
        <v>5</v>
      </c>
      <c r="V1248" t="s">
        <v>3865</v>
      </c>
      <c r="W1248" t="s">
        <v>11</v>
      </c>
      <c r="X1248" t="s">
        <v>27</v>
      </c>
      <c r="Y1248">
        <v>19.440000000000001</v>
      </c>
    </row>
    <row r="1249" spans="1:25" x14ac:dyDescent="0.25">
      <c r="A1249" t="s">
        <v>2032</v>
      </c>
      <c r="B1249" s="19">
        <v>45881</v>
      </c>
      <c r="C1249" t="s">
        <v>453</v>
      </c>
      <c r="D1249" t="s">
        <v>454</v>
      </c>
      <c r="E1249" t="s">
        <v>3</v>
      </c>
      <c r="F1249">
        <v>45</v>
      </c>
      <c r="G1249" t="s">
        <v>317</v>
      </c>
      <c r="H1249" t="s">
        <v>5</v>
      </c>
      <c r="I1249" t="s">
        <v>23</v>
      </c>
      <c r="J1249" t="s">
        <v>24</v>
      </c>
      <c r="K1249" t="s">
        <v>25</v>
      </c>
      <c r="L1249">
        <v>1</v>
      </c>
      <c r="M1249">
        <v>55000</v>
      </c>
      <c r="N1249">
        <v>0.1</v>
      </c>
      <c r="O1249">
        <v>49500</v>
      </c>
      <c r="P1249">
        <v>40000</v>
      </c>
      <c r="Q1249">
        <v>9500</v>
      </c>
      <c r="R1249" t="s">
        <v>77</v>
      </c>
      <c r="S1249" t="s">
        <v>10</v>
      </c>
      <c r="T1249">
        <v>2025</v>
      </c>
      <c r="U1249">
        <v>8</v>
      </c>
      <c r="V1249" t="s">
        <v>3867</v>
      </c>
      <c r="W1249" t="s">
        <v>33</v>
      </c>
      <c r="X1249" t="s">
        <v>12</v>
      </c>
      <c r="Y1249">
        <v>19.190000000000001</v>
      </c>
    </row>
    <row r="1250" spans="1:25" x14ac:dyDescent="0.25">
      <c r="A1250" t="s">
        <v>2033</v>
      </c>
      <c r="B1250" s="19">
        <v>45351</v>
      </c>
      <c r="C1250" t="s">
        <v>331</v>
      </c>
      <c r="D1250" t="s">
        <v>332</v>
      </c>
      <c r="E1250" t="s">
        <v>3</v>
      </c>
      <c r="F1250">
        <v>44</v>
      </c>
      <c r="G1250" t="s">
        <v>284</v>
      </c>
      <c r="H1250" t="s">
        <v>285</v>
      </c>
      <c r="I1250" t="s">
        <v>176</v>
      </c>
      <c r="J1250" t="s">
        <v>177</v>
      </c>
      <c r="K1250" t="s">
        <v>25</v>
      </c>
      <c r="L1250">
        <v>2</v>
      </c>
      <c r="M1250">
        <v>22000</v>
      </c>
      <c r="N1250">
        <v>0.15</v>
      </c>
      <c r="O1250">
        <v>37400</v>
      </c>
      <c r="P1250">
        <v>33000</v>
      </c>
      <c r="Q1250">
        <v>4400</v>
      </c>
      <c r="R1250" t="s">
        <v>26</v>
      </c>
      <c r="S1250" t="s">
        <v>10</v>
      </c>
      <c r="T1250">
        <v>2024</v>
      </c>
      <c r="U1250">
        <v>2</v>
      </c>
      <c r="V1250" t="s">
        <v>3869</v>
      </c>
      <c r="W1250" t="s">
        <v>18</v>
      </c>
      <c r="X1250" t="s">
        <v>12</v>
      </c>
      <c r="Y1250">
        <v>11.76</v>
      </c>
    </row>
    <row r="1251" spans="1:25" x14ac:dyDescent="0.25">
      <c r="A1251" t="s">
        <v>2034</v>
      </c>
      <c r="B1251" s="19">
        <v>45430</v>
      </c>
      <c r="C1251" t="s">
        <v>1111</v>
      </c>
      <c r="D1251" t="s">
        <v>725</v>
      </c>
      <c r="E1251" t="s">
        <v>3</v>
      </c>
      <c r="F1251">
        <v>27</v>
      </c>
      <c r="G1251" t="s">
        <v>284</v>
      </c>
      <c r="H1251" t="s">
        <v>285</v>
      </c>
      <c r="I1251" t="s">
        <v>264</v>
      </c>
      <c r="J1251" t="s">
        <v>265</v>
      </c>
      <c r="K1251" t="s">
        <v>46</v>
      </c>
      <c r="L1251">
        <v>1</v>
      </c>
      <c r="M1251">
        <v>800</v>
      </c>
      <c r="N1251">
        <v>0</v>
      </c>
      <c r="O1251">
        <v>800</v>
      </c>
      <c r="P1251">
        <v>500</v>
      </c>
      <c r="Q1251">
        <v>300</v>
      </c>
      <c r="R1251" t="s">
        <v>26</v>
      </c>
      <c r="S1251" t="s">
        <v>10</v>
      </c>
      <c r="T1251">
        <v>2024</v>
      </c>
      <c r="U1251">
        <v>5</v>
      </c>
      <c r="V1251" t="s">
        <v>3865</v>
      </c>
      <c r="W1251" t="s">
        <v>11</v>
      </c>
      <c r="X1251" t="s">
        <v>27</v>
      </c>
      <c r="Y1251">
        <v>37.5</v>
      </c>
    </row>
    <row r="1252" spans="1:25" x14ac:dyDescent="0.25">
      <c r="A1252" t="s">
        <v>2035</v>
      </c>
      <c r="B1252" s="19">
        <v>45721</v>
      </c>
      <c r="C1252" t="s">
        <v>2036</v>
      </c>
      <c r="D1252" t="s">
        <v>2037</v>
      </c>
      <c r="E1252" t="s">
        <v>16</v>
      </c>
      <c r="F1252">
        <v>50</v>
      </c>
      <c r="G1252" t="s">
        <v>275</v>
      </c>
      <c r="H1252" t="s">
        <v>276</v>
      </c>
      <c r="I1252" t="s">
        <v>51</v>
      </c>
      <c r="J1252" t="s">
        <v>52</v>
      </c>
      <c r="K1252" t="s">
        <v>8</v>
      </c>
      <c r="L1252">
        <v>1</v>
      </c>
      <c r="M1252">
        <v>4500</v>
      </c>
      <c r="N1252">
        <v>0</v>
      </c>
      <c r="O1252">
        <v>4500</v>
      </c>
      <c r="P1252">
        <v>3200</v>
      </c>
      <c r="Q1252">
        <v>1300</v>
      </c>
      <c r="R1252" t="s">
        <v>77</v>
      </c>
      <c r="S1252" t="s">
        <v>10</v>
      </c>
      <c r="T1252">
        <v>2025</v>
      </c>
      <c r="U1252">
        <v>3</v>
      </c>
      <c r="V1252" t="s">
        <v>3864</v>
      </c>
      <c r="W1252" t="s">
        <v>18</v>
      </c>
      <c r="X1252" t="s">
        <v>19</v>
      </c>
      <c r="Y1252">
        <v>28.89</v>
      </c>
    </row>
    <row r="1253" spans="1:25" x14ac:dyDescent="0.25">
      <c r="A1253" t="s">
        <v>2038</v>
      </c>
      <c r="B1253" s="19">
        <v>45588</v>
      </c>
      <c r="C1253" t="s">
        <v>397</v>
      </c>
      <c r="D1253" t="s">
        <v>329</v>
      </c>
      <c r="E1253" t="s">
        <v>3</v>
      </c>
      <c r="F1253">
        <v>25</v>
      </c>
      <c r="G1253" t="s">
        <v>295</v>
      </c>
      <c r="H1253" t="s">
        <v>270</v>
      </c>
      <c r="I1253" t="s">
        <v>344</v>
      </c>
      <c r="J1253" t="s">
        <v>345</v>
      </c>
      <c r="K1253" t="s">
        <v>39</v>
      </c>
      <c r="L1253">
        <v>4</v>
      </c>
      <c r="M1253">
        <v>2200</v>
      </c>
      <c r="N1253">
        <v>0.2</v>
      </c>
      <c r="O1253">
        <v>0</v>
      </c>
      <c r="P1253">
        <v>5600</v>
      </c>
      <c r="Q1253">
        <v>0</v>
      </c>
      <c r="R1253" t="s">
        <v>17</v>
      </c>
      <c r="S1253" t="s">
        <v>291</v>
      </c>
      <c r="T1253">
        <v>2024</v>
      </c>
      <c r="U1253">
        <v>10</v>
      </c>
      <c r="V1253" t="s">
        <v>3870</v>
      </c>
      <c r="W1253" t="s">
        <v>40</v>
      </c>
      <c r="X1253" t="s">
        <v>27</v>
      </c>
      <c r="Y1253">
        <v>0</v>
      </c>
    </row>
    <row r="1254" spans="1:25" x14ac:dyDescent="0.25">
      <c r="A1254" t="s">
        <v>2039</v>
      </c>
      <c r="B1254" s="19">
        <v>45818</v>
      </c>
      <c r="C1254" t="s">
        <v>644</v>
      </c>
      <c r="D1254" t="s">
        <v>606</v>
      </c>
      <c r="E1254" t="s">
        <v>3</v>
      </c>
      <c r="F1254">
        <v>45</v>
      </c>
      <c r="G1254" t="s">
        <v>263</v>
      </c>
      <c r="H1254" t="s">
        <v>5</v>
      </c>
      <c r="I1254" t="s">
        <v>186</v>
      </c>
      <c r="J1254" t="s">
        <v>187</v>
      </c>
      <c r="K1254" t="s">
        <v>91</v>
      </c>
      <c r="L1254">
        <v>1</v>
      </c>
      <c r="M1254">
        <v>12000</v>
      </c>
      <c r="N1254">
        <v>0.05</v>
      </c>
      <c r="O1254">
        <v>11400</v>
      </c>
      <c r="P1254">
        <v>9000</v>
      </c>
      <c r="Q1254">
        <v>2400</v>
      </c>
      <c r="R1254" t="s">
        <v>9</v>
      </c>
      <c r="S1254" t="s">
        <v>10</v>
      </c>
      <c r="T1254">
        <v>2025</v>
      </c>
      <c r="U1254">
        <v>6</v>
      </c>
      <c r="V1254" t="s">
        <v>3868</v>
      </c>
      <c r="W1254" t="s">
        <v>11</v>
      </c>
      <c r="X1254" t="s">
        <v>12</v>
      </c>
      <c r="Y1254">
        <v>21.05</v>
      </c>
    </row>
    <row r="1255" spans="1:25" x14ac:dyDescent="0.25">
      <c r="A1255" t="s">
        <v>2040</v>
      </c>
      <c r="B1255" s="19">
        <v>45388</v>
      </c>
      <c r="C1255" t="s">
        <v>428</v>
      </c>
      <c r="D1255" t="s">
        <v>36</v>
      </c>
      <c r="E1255" t="s">
        <v>3</v>
      </c>
      <c r="F1255">
        <v>45</v>
      </c>
      <c r="G1255" t="s">
        <v>275</v>
      </c>
      <c r="H1255" t="s">
        <v>276</v>
      </c>
      <c r="I1255" t="s">
        <v>56</v>
      </c>
      <c r="J1255" t="s">
        <v>57</v>
      </c>
      <c r="K1255" t="s">
        <v>58</v>
      </c>
      <c r="L1255">
        <v>3</v>
      </c>
      <c r="M1255">
        <v>1200</v>
      </c>
      <c r="N1255">
        <v>0</v>
      </c>
      <c r="O1255">
        <v>3600</v>
      </c>
      <c r="P1255">
        <v>2400</v>
      </c>
      <c r="Q1255">
        <v>1200</v>
      </c>
      <c r="R1255" t="s">
        <v>9</v>
      </c>
      <c r="S1255" t="s">
        <v>10</v>
      </c>
      <c r="T1255">
        <v>2024</v>
      </c>
      <c r="U1255">
        <v>4</v>
      </c>
      <c r="V1255" t="s">
        <v>3871</v>
      </c>
      <c r="W1255" t="s">
        <v>11</v>
      </c>
      <c r="X1255" t="s">
        <v>27</v>
      </c>
      <c r="Y1255">
        <v>33.33</v>
      </c>
    </row>
    <row r="1256" spans="1:25" x14ac:dyDescent="0.25">
      <c r="A1256" t="s">
        <v>2041</v>
      </c>
      <c r="B1256" s="19">
        <v>45615</v>
      </c>
      <c r="C1256" t="s">
        <v>1519</v>
      </c>
      <c r="D1256" t="s">
        <v>357</v>
      </c>
      <c r="E1256" t="s">
        <v>3</v>
      </c>
      <c r="F1256">
        <v>23</v>
      </c>
      <c r="G1256" t="s">
        <v>317</v>
      </c>
      <c r="H1256" t="s">
        <v>5</v>
      </c>
      <c r="I1256" t="s">
        <v>6</v>
      </c>
      <c r="J1256" t="s">
        <v>7</v>
      </c>
      <c r="K1256" t="s">
        <v>8</v>
      </c>
      <c r="L1256">
        <v>1</v>
      </c>
      <c r="M1256">
        <v>7000</v>
      </c>
      <c r="N1256">
        <v>0.2</v>
      </c>
      <c r="O1256">
        <v>5600</v>
      </c>
      <c r="P1256">
        <v>5200</v>
      </c>
      <c r="Q1256">
        <v>400</v>
      </c>
      <c r="R1256" t="s">
        <v>9</v>
      </c>
      <c r="S1256" t="s">
        <v>10</v>
      </c>
      <c r="T1256">
        <v>2024</v>
      </c>
      <c r="U1256">
        <v>11</v>
      </c>
      <c r="V1256" t="s">
        <v>3874</v>
      </c>
      <c r="W1256" t="s">
        <v>40</v>
      </c>
      <c r="X1256" t="s">
        <v>12</v>
      </c>
      <c r="Y1256">
        <v>7.14</v>
      </c>
    </row>
    <row r="1257" spans="1:25" x14ac:dyDescent="0.25">
      <c r="A1257" t="s">
        <v>2042</v>
      </c>
      <c r="B1257" s="19">
        <v>46006</v>
      </c>
      <c r="C1257" t="s">
        <v>1001</v>
      </c>
      <c r="D1257" t="s">
        <v>1002</v>
      </c>
      <c r="E1257" t="s">
        <v>16</v>
      </c>
      <c r="F1257">
        <v>49</v>
      </c>
      <c r="G1257" t="s">
        <v>280</v>
      </c>
      <c r="H1257" t="s">
        <v>270</v>
      </c>
      <c r="I1257" t="s">
        <v>109</v>
      </c>
      <c r="J1257" t="s">
        <v>110</v>
      </c>
      <c r="K1257" t="s">
        <v>8</v>
      </c>
      <c r="L1257">
        <v>2</v>
      </c>
      <c r="M1257">
        <v>4000</v>
      </c>
      <c r="N1257">
        <v>0.05</v>
      </c>
      <c r="O1257">
        <v>7600</v>
      </c>
      <c r="P1257">
        <v>5800</v>
      </c>
      <c r="Q1257">
        <v>1800</v>
      </c>
      <c r="R1257" t="s">
        <v>26</v>
      </c>
      <c r="S1257" t="s">
        <v>10</v>
      </c>
      <c r="T1257">
        <v>2025</v>
      </c>
      <c r="U1257">
        <v>12</v>
      </c>
      <c r="V1257" t="s">
        <v>3872</v>
      </c>
      <c r="W1257" t="s">
        <v>40</v>
      </c>
      <c r="X1257" t="s">
        <v>27</v>
      </c>
      <c r="Y1257">
        <v>23.68</v>
      </c>
    </row>
    <row r="1258" spans="1:25" x14ac:dyDescent="0.25">
      <c r="A1258" t="s">
        <v>2043</v>
      </c>
      <c r="B1258" s="19">
        <v>45652</v>
      </c>
      <c r="C1258" t="s">
        <v>2044</v>
      </c>
      <c r="D1258" t="s">
        <v>88</v>
      </c>
      <c r="E1258" t="s">
        <v>16</v>
      </c>
      <c r="F1258">
        <v>32</v>
      </c>
      <c r="G1258" t="s">
        <v>407</v>
      </c>
      <c r="H1258" t="s">
        <v>285</v>
      </c>
      <c r="I1258" t="s">
        <v>176</v>
      </c>
      <c r="J1258" t="s">
        <v>177</v>
      </c>
      <c r="K1258" t="s">
        <v>25</v>
      </c>
      <c r="L1258">
        <v>1</v>
      </c>
      <c r="M1258">
        <v>22000</v>
      </c>
      <c r="N1258">
        <v>0.05</v>
      </c>
      <c r="O1258">
        <v>20900</v>
      </c>
      <c r="P1258">
        <v>16500</v>
      </c>
      <c r="Q1258">
        <v>4400</v>
      </c>
      <c r="R1258" t="s">
        <v>26</v>
      </c>
      <c r="S1258" t="s">
        <v>10</v>
      </c>
      <c r="T1258">
        <v>2024</v>
      </c>
      <c r="U1258">
        <v>12</v>
      </c>
      <c r="V1258" t="s">
        <v>3872</v>
      </c>
      <c r="W1258" t="s">
        <v>40</v>
      </c>
      <c r="X1258" t="s">
        <v>19</v>
      </c>
      <c r="Y1258">
        <v>21.05</v>
      </c>
    </row>
    <row r="1259" spans="1:25" x14ac:dyDescent="0.25">
      <c r="A1259" t="s">
        <v>2045</v>
      </c>
      <c r="B1259" s="19">
        <v>45673</v>
      </c>
      <c r="C1259" t="s">
        <v>21</v>
      </c>
      <c r="D1259" t="s">
        <v>22</v>
      </c>
      <c r="E1259" t="s">
        <v>3</v>
      </c>
      <c r="F1259">
        <v>39</v>
      </c>
      <c r="G1259" t="s">
        <v>4</v>
      </c>
      <c r="H1259" t="s">
        <v>5</v>
      </c>
      <c r="I1259" t="s">
        <v>143</v>
      </c>
      <c r="J1259" t="s">
        <v>144</v>
      </c>
      <c r="K1259" t="s">
        <v>76</v>
      </c>
      <c r="L1259">
        <v>5</v>
      </c>
      <c r="M1259">
        <v>700</v>
      </c>
      <c r="N1259">
        <v>0.15</v>
      </c>
      <c r="O1259">
        <v>0</v>
      </c>
      <c r="P1259">
        <v>2850</v>
      </c>
      <c r="Q1259">
        <v>0</v>
      </c>
      <c r="R1259" t="s">
        <v>17</v>
      </c>
      <c r="S1259" t="s">
        <v>291</v>
      </c>
      <c r="T1259">
        <v>2025</v>
      </c>
      <c r="U1259">
        <v>1</v>
      </c>
      <c r="V1259" t="s">
        <v>3875</v>
      </c>
      <c r="W1259" t="s">
        <v>18</v>
      </c>
      <c r="X1259" t="s">
        <v>27</v>
      </c>
      <c r="Y1259">
        <v>0</v>
      </c>
    </row>
    <row r="1260" spans="1:25" x14ac:dyDescent="0.25">
      <c r="A1260" t="s">
        <v>2046</v>
      </c>
      <c r="B1260" s="19">
        <v>45458</v>
      </c>
      <c r="C1260" t="s">
        <v>2047</v>
      </c>
      <c r="D1260" t="s">
        <v>786</v>
      </c>
      <c r="E1260" t="s">
        <v>3</v>
      </c>
      <c r="F1260">
        <v>59</v>
      </c>
      <c r="G1260" t="s">
        <v>290</v>
      </c>
      <c r="H1260" t="s">
        <v>276</v>
      </c>
      <c r="I1260" t="s">
        <v>31</v>
      </c>
      <c r="J1260" t="s">
        <v>32</v>
      </c>
      <c r="K1260" t="s">
        <v>25</v>
      </c>
      <c r="L1260">
        <v>2</v>
      </c>
      <c r="M1260">
        <v>5000</v>
      </c>
      <c r="N1260">
        <v>0</v>
      </c>
      <c r="O1260">
        <v>10000</v>
      </c>
      <c r="P1260">
        <v>7000</v>
      </c>
      <c r="Q1260">
        <v>3000</v>
      </c>
      <c r="R1260" t="s">
        <v>26</v>
      </c>
      <c r="S1260" t="s">
        <v>10</v>
      </c>
      <c r="T1260">
        <v>2024</v>
      </c>
      <c r="U1260">
        <v>6</v>
      </c>
      <c r="V1260" t="s">
        <v>3868</v>
      </c>
      <c r="W1260" t="s">
        <v>11</v>
      </c>
      <c r="X1260" t="s">
        <v>19</v>
      </c>
      <c r="Y1260">
        <v>30</v>
      </c>
    </row>
    <row r="1261" spans="1:25" x14ac:dyDescent="0.25">
      <c r="A1261" t="s">
        <v>2048</v>
      </c>
      <c r="B1261" s="19">
        <v>45484</v>
      </c>
      <c r="C1261" t="s">
        <v>861</v>
      </c>
      <c r="D1261" t="s">
        <v>862</v>
      </c>
      <c r="E1261" t="s">
        <v>3</v>
      </c>
      <c r="F1261">
        <v>53</v>
      </c>
      <c r="G1261" t="s">
        <v>317</v>
      </c>
      <c r="H1261" t="s">
        <v>5</v>
      </c>
      <c r="I1261" t="s">
        <v>127</v>
      </c>
      <c r="J1261" t="s">
        <v>128</v>
      </c>
      <c r="K1261" t="s">
        <v>58</v>
      </c>
      <c r="L1261">
        <v>1</v>
      </c>
      <c r="M1261">
        <v>3000</v>
      </c>
      <c r="N1261">
        <v>0.1</v>
      </c>
      <c r="O1261">
        <v>2700</v>
      </c>
      <c r="P1261">
        <v>2100</v>
      </c>
      <c r="Q1261">
        <v>600</v>
      </c>
      <c r="R1261" t="s">
        <v>17</v>
      </c>
      <c r="S1261" t="s">
        <v>10</v>
      </c>
      <c r="T1261">
        <v>2024</v>
      </c>
      <c r="U1261">
        <v>7</v>
      </c>
      <c r="V1261" t="s">
        <v>3866</v>
      </c>
      <c r="W1261" t="s">
        <v>33</v>
      </c>
      <c r="X1261" t="s">
        <v>12</v>
      </c>
      <c r="Y1261">
        <v>22.22</v>
      </c>
    </row>
    <row r="1262" spans="1:25" x14ac:dyDescent="0.25">
      <c r="A1262" t="s">
        <v>2049</v>
      </c>
      <c r="B1262" s="19">
        <v>45830</v>
      </c>
      <c r="C1262" t="s">
        <v>850</v>
      </c>
      <c r="D1262" t="s">
        <v>851</v>
      </c>
      <c r="E1262" t="s">
        <v>16</v>
      </c>
      <c r="F1262">
        <v>39</v>
      </c>
      <c r="G1262" t="s">
        <v>295</v>
      </c>
      <c r="H1262" t="s">
        <v>270</v>
      </c>
      <c r="I1262" t="s">
        <v>127</v>
      </c>
      <c r="J1262" t="s">
        <v>128</v>
      </c>
      <c r="K1262" t="s">
        <v>58</v>
      </c>
      <c r="L1262">
        <v>1</v>
      </c>
      <c r="M1262">
        <v>3000</v>
      </c>
      <c r="N1262">
        <v>0.1</v>
      </c>
      <c r="O1262">
        <v>2700</v>
      </c>
      <c r="P1262">
        <v>2100</v>
      </c>
      <c r="Q1262">
        <v>600</v>
      </c>
      <c r="R1262" t="s">
        <v>9</v>
      </c>
      <c r="S1262" t="s">
        <v>10</v>
      </c>
      <c r="T1262">
        <v>2025</v>
      </c>
      <c r="U1262">
        <v>6</v>
      </c>
      <c r="V1262" t="s">
        <v>3868</v>
      </c>
      <c r="W1262" t="s">
        <v>11</v>
      </c>
      <c r="X1262" t="s">
        <v>19</v>
      </c>
      <c r="Y1262">
        <v>22.22</v>
      </c>
    </row>
    <row r="1263" spans="1:25" x14ac:dyDescent="0.25">
      <c r="A1263" t="s">
        <v>2050</v>
      </c>
      <c r="B1263" s="19">
        <v>45408</v>
      </c>
      <c r="C1263" t="s">
        <v>293</v>
      </c>
      <c r="D1263" t="s">
        <v>294</v>
      </c>
      <c r="E1263" t="s">
        <v>3</v>
      </c>
      <c r="F1263">
        <v>33</v>
      </c>
      <c r="G1263" t="s">
        <v>295</v>
      </c>
      <c r="H1263" t="s">
        <v>270</v>
      </c>
      <c r="I1263" t="s">
        <v>44</v>
      </c>
      <c r="J1263" t="s">
        <v>45</v>
      </c>
      <c r="K1263" t="s">
        <v>46</v>
      </c>
      <c r="L1263">
        <v>1</v>
      </c>
      <c r="M1263">
        <v>2500</v>
      </c>
      <c r="N1263">
        <v>0</v>
      </c>
      <c r="O1263">
        <v>2500</v>
      </c>
      <c r="P1263">
        <v>1500</v>
      </c>
      <c r="Q1263">
        <v>1000</v>
      </c>
      <c r="R1263" t="s">
        <v>17</v>
      </c>
      <c r="S1263" t="s">
        <v>10</v>
      </c>
      <c r="T1263">
        <v>2024</v>
      </c>
      <c r="U1263">
        <v>4</v>
      </c>
      <c r="V1263" t="s">
        <v>3871</v>
      </c>
      <c r="W1263" t="s">
        <v>11</v>
      </c>
      <c r="X1263" t="s">
        <v>27</v>
      </c>
      <c r="Y1263">
        <v>40</v>
      </c>
    </row>
    <row r="1264" spans="1:25" x14ac:dyDescent="0.25">
      <c r="A1264" t="s">
        <v>2051</v>
      </c>
      <c r="B1264" s="19">
        <v>45426</v>
      </c>
      <c r="C1264" t="s">
        <v>1047</v>
      </c>
      <c r="D1264" t="s">
        <v>1029</v>
      </c>
      <c r="E1264" t="s">
        <v>16</v>
      </c>
      <c r="F1264">
        <v>52</v>
      </c>
      <c r="G1264" t="s">
        <v>275</v>
      </c>
      <c r="H1264" t="s">
        <v>276</v>
      </c>
      <c r="I1264" t="s">
        <v>23</v>
      </c>
      <c r="J1264" t="s">
        <v>24</v>
      </c>
      <c r="K1264" t="s">
        <v>25</v>
      </c>
      <c r="L1264">
        <v>1</v>
      </c>
      <c r="M1264">
        <v>55000</v>
      </c>
      <c r="N1264">
        <v>0.1</v>
      </c>
      <c r="O1264">
        <v>49500</v>
      </c>
      <c r="P1264">
        <v>40000</v>
      </c>
      <c r="Q1264">
        <v>9500</v>
      </c>
      <c r="R1264" t="s">
        <v>17</v>
      </c>
      <c r="S1264" t="s">
        <v>10</v>
      </c>
      <c r="T1264">
        <v>2024</v>
      </c>
      <c r="U1264">
        <v>5</v>
      </c>
      <c r="V1264" t="s">
        <v>3865</v>
      </c>
      <c r="W1264" t="s">
        <v>11</v>
      </c>
      <c r="X1264" t="s">
        <v>27</v>
      </c>
      <c r="Y1264">
        <v>19.190000000000001</v>
      </c>
    </row>
    <row r="1265" spans="1:25" x14ac:dyDescent="0.25">
      <c r="A1265" t="s">
        <v>2052</v>
      </c>
      <c r="B1265" s="19">
        <v>45663</v>
      </c>
      <c r="C1265" t="s">
        <v>799</v>
      </c>
      <c r="D1265" t="s">
        <v>43</v>
      </c>
      <c r="E1265" t="s">
        <v>3</v>
      </c>
      <c r="F1265">
        <v>28</v>
      </c>
      <c r="G1265" t="s">
        <v>317</v>
      </c>
      <c r="H1265" t="s">
        <v>5</v>
      </c>
      <c r="I1265" t="s">
        <v>176</v>
      </c>
      <c r="J1265" t="s">
        <v>177</v>
      </c>
      <c r="K1265" t="s">
        <v>25</v>
      </c>
      <c r="L1265">
        <v>2</v>
      </c>
      <c r="M1265">
        <v>22000</v>
      </c>
      <c r="N1265">
        <v>0.15</v>
      </c>
      <c r="O1265">
        <v>0</v>
      </c>
      <c r="P1265">
        <v>33000</v>
      </c>
      <c r="Q1265">
        <v>0</v>
      </c>
      <c r="R1265" t="s">
        <v>77</v>
      </c>
      <c r="S1265" t="s">
        <v>291</v>
      </c>
      <c r="T1265">
        <v>2025</v>
      </c>
      <c r="U1265">
        <v>1</v>
      </c>
      <c r="V1265" t="s">
        <v>3875</v>
      </c>
      <c r="W1265" t="s">
        <v>18</v>
      </c>
      <c r="X1265" t="s">
        <v>27</v>
      </c>
      <c r="Y1265">
        <v>0</v>
      </c>
    </row>
    <row r="1266" spans="1:25" x14ac:dyDescent="0.25">
      <c r="A1266" t="s">
        <v>2053</v>
      </c>
      <c r="B1266" s="19">
        <v>45903</v>
      </c>
      <c r="C1266" t="s">
        <v>694</v>
      </c>
      <c r="D1266" t="s">
        <v>695</v>
      </c>
      <c r="E1266" t="s">
        <v>16</v>
      </c>
      <c r="F1266">
        <v>59</v>
      </c>
      <c r="G1266" t="s">
        <v>284</v>
      </c>
      <c r="H1266" t="s">
        <v>285</v>
      </c>
      <c r="I1266" t="s">
        <v>105</v>
      </c>
      <c r="J1266" t="s">
        <v>106</v>
      </c>
      <c r="K1266" t="s">
        <v>76</v>
      </c>
      <c r="L1266">
        <v>4</v>
      </c>
      <c r="M1266">
        <v>450</v>
      </c>
      <c r="N1266">
        <v>0.05</v>
      </c>
      <c r="O1266">
        <v>1710</v>
      </c>
      <c r="P1266">
        <v>1320</v>
      </c>
      <c r="Q1266">
        <v>390</v>
      </c>
      <c r="R1266" t="s">
        <v>9</v>
      </c>
      <c r="S1266" t="s">
        <v>10</v>
      </c>
      <c r="T1266">
        <v>2025</v>
      </c>
      <c r="U1266">
        <v>9</v>
      </c>
      <c r="V1266" t="s">
        <v>3873</v>
      </c>
      <c r="W1266" t="s">
        <v>33</v>
      </c>
      <c r="X1266" t="s">
        <v>27</v>
      </c>
      <c r="Y1266">
        <v>22.81</v>
      </c>
    </row>
    <row r="1267" spans="1:25" x14ac:dyDescent="0.25">
      <c r="A1267" t="s">
        <v>2054</v>
      </c>
      <c r="B1267" s="19">
        <v>46018</v>
      </c>
      <c r="C1267" t="s">
        <v>1604</v>
      </c>
      <c r="D1267" t="s">
        <v>323</v>
      </c>
      <c r="E1267" t="s">
        <v>16</v>
      </c>
      <c r="F1267">
        <v>41</v>
      </c>
      <c r="G1267" t="s">
        <v>317</v>
      </c>
      <c r="H1267" t="s">
        <v>5</v>
      </c>
      <c r="I1267" t="s">
        <v>344</v>
      </c>
      <c r="J1267" t="s">
        <v>345</v>
      </c>
      <c r="K1267" t="s">
        <v>39</v>
      </c>
      <c r="L1267">
        <v>2</v>
      </c>
      <c r="M1267">
        <v>2200</v>
      </c>
      <c r="N1267">
        <v>0.05</v>
      </c>
      <c r="O1267">
        <v>4180</v>
      </c>
      <c r="P1267">
        <v>2800</v>
      </c>
      <c r="Q1267">
        <v>1380</v>
      </c>
      <c r="R1267" t="s">
        <v>26</v>
      </c>
      <c r="S1267" t="s">
        <v>10</v>
      </c>
      <c r="T1267">
        <v>2025</v>
      </c>
      <c r="U1267">
        <v>12</v>
      </c>
      <c r="V1267" t="s">
        <v>3872</v>
      </c>
      <c r="W1267" t="s">
        <v>40</v>
      </c>
      <c r="X1267" t="s">
        <v>12</v>
      </c>
      <c r="Y1267">
        <v>33.01</v>
      </c>
    </row>
    <row r="1268" spans="1:25" x14ac:dyDescent="0.25">
      <c r="A1268" t="s">
        <v>2055</v>
      </c>
      <c r="B1268" s="19">
        <v>45519</v>
      </c>
      <c r="C1268" t="s">
        <v>434</v>
      </c>
      <c r="D1268" t="s">
        <v>435</v>
      </c>
      <c r="E1268" t="s">
        <v>16</v>
      </c>
      <c r="F1268">
        <v>26</v>
      </c>
      <c r="G1268" t="s">
        <v>280</v>
      </c>
      <c r="H1268" t="s">
        <v>270</v>
      </c>
      <c r="I1268" t="s">
        <v>176</v>
      </c>
      <c r="J1268" t="s">
        <v>177</v>
      </c>
      <c r="K1268" t="s">
        <v>25</v>
      </c>
      <c r="L1268">
        <v>3</v>
      </c>
      <c r="M1268">
        <v>22000</v>
      </c>
      <c r="N1268">
        <v>0.1</v>
      </c>
      <c r="O1268">
        <v>59400</v>
      </c>
      <c r="P1268">
        <v>49500</v>
      </c>
      <c r="Q1268">
        <v>9900</v>
      </c>
      <c r="R1268" t="s">
        <v>77</v>
      </c>
      <c r="S1268" t="s">
        <v>10</v>
      </c>
      <c r="T1268">
        <v>2024</v>
      </c>
      <c r="U1268">
        <v>8</v>
      </c>
      <c r="V1268" t="s">
        <v>3867</v>
      </c>
      <c r="W1268" t="s">
        <v>33</v>
      </c>
      <c r="X1268" t="s">
        <v>27</v>
      </c>
      <c r="Y1268">
        <v>16.670000000000002</v>
      </c>
    </row>
    <row r="1269" spans="1:25" x14ac:dyDescent="0.25">
      <c r="A1269" t="s">
        <v>2056</v>
      </c>
      <c r="B1269" s="19">
        <v>45524</v>
      </c>
      <c r="C1269" t="s">
        <v>319</v>
      </c>
      <c r="D1269" t="s">
        <v>320</v>
      </c>
      <c r="E1269" t="s">
        <v>3</v>
      </c>
      <c r="F1269">
        <v>42</v>
      </c>
      <c r="G1269" t="s">
        <v>275</v>
      </c>
      <c r="H1269" t="s">
        <v>276</v>
      </c>
      <c r="I1269" t="s">
        <v>344</v>
      </c>
      <c r="J1269" t="s">
        <v>345</v>
      </c>
      <c r="K1269" t="s">
        <v>39</v>
      </c>
      <c r="L1269">
        <v>1</v>
      </c>
      <c r="M1269">
        <v>2200</v>
      </c>
      <c r="N1269">
        <v>0.1</v>
      </c>
      <c r="O1269">
        <v>1980</v>
      </c>
      <c r="P1269">
        <v>1400</v>
      </c>
      <c r="Q1269">
        <v>580</v>
      </c>
      <c r="R1269" t="s">
        <v>26</v>
      </c>
      <c r="S1269" t="s">
        <v>10</v>
      </c>
      <c r="T1269">
        <v>2024</v>
      </c>
      <c r="U1269">
        <v>8</v>
      </c>
      <c r="V1269" t="s">
        <v>3867</v>
      </c>
      <c r="W1269" t="s">
        <v>33</v>
      </c>
      <c r="X1269" t="s">
        <v>12</v>
      </c>
      <c r="Y1269">
        <v>29.29</v>
      </c>
    </row>
    <row r="1270" spans="1:25" x14ac:dyDescent="0.25">
      <c r="A1270" t="s">
        <v>2057</v>
      </c>
      <c r="B1270" s="19">
        <v>45372</v>
      </c>
      <c r="C1270" t="s">
        <v>1198</v>
      </c>
      <c r="D1270" t="s">
        <v>962</v>
      </c>
      <c r="E1270" t="s">
        <v>3</v>
      </c>
      <c r="F1270">
        <v>25</v>
      </c>
      <c r="G1270" t="s">
        <v>280</v>
      </c>
      <c r="H1270" t="s">
        <v>270</v>
      </c>
      <c r="I1270" t="s">
        <v>44</v>
      </c>
      <c r="J1270" t="s">
        <v>45</v>
      </c>
      <c r="K1270" t="s">
        <v>46</v>
      </c>
      <c r="L1270">
        <v>1</v>
      </c>
      <c r="M1270">
        <v>2500</v>
      </c>
      <c r="N1270">
        <v>0.1</v>
      </c>
      <c r="O1270">
        <v>2250</v>
      </c>
      <c r="P1270">
        <v>1500</v>
      </c>
      <c r="Q1270">
        <v>750</v>
      </c>
      <c r="R1270" t="s">
        <v>9</v>
      </c>
      <c r="S1270" t="s">
        <v>10</v>
      </c>
      <c r="T1270">
        <v>2024</v>
      </c>
      <c r="U1270">
        <v>3</v>
      </c>
      <c r="V1270" t="s">
        <v>3864</v>
      </c>
      <c r="W1270" t="s">
        <v>18</v>
      </c>
      <c r="X1270" t="s">
        <v>19</v>
      </c>
      <c r="Y1270">
        <v>33.33</v>
      </c>
    </row>
    <row r="1271" spans="1:25" x14ac:dyDescent="0.25">
      <c r="A1271" t="s">
        <v>2058</v>
      </c>
      <c r="B1271" s="19">
        <v>45371</v>
      </c>
      <c r="C1271" t="s">
        <v>737</v>
      </c>
      <c r="D1271" t="s">
        <v>438</v>
      </c>
      <c r="E1271" t="s">
        <v>3</v>
      </c>
      <c r="F1271">
        <v>23</v>
      </c>
      <c r="G1271" t="s">
        <v>263</v>
      </c>
      <c r="H1271" t="s">
        <v>5</v>
      </c>
      <c r="I1271" t="s">
        <v>23</v>
      </c>
      <c r="J1271" t="s">
        <v>24</v>
      </c>
      <c r="K1271" t="s">
        <v>25</v>
      </c>
      <c r="L1271">
        <v>1</v>
      </c>
      <c r="M1271">
        <v>55000</v>
      </c>
      <c r="N1271">
        <v>0</v>
      </c>
      <c r="O1271">
        <v>55000</v>
      </c>
      <c r="P1271">
        <v>40000</v>
      </c>
      <c r="Q1271">
        <v>15000</v>
      </c>
      <c r="R1271" t="s">
        <v>9</v>
      </c>
      <c r="S1271" t="s">
        <v>10</v>
      </c>
      <c r="T1271">
        <v>2024</v>
      </c>
      <c r="U1271">
        <v>3</v>
      </c>
      <c r="V1271" t="s">
        <v>3864</v>
      </c>
      <c r="W1271" t="s">
        <v>18</v>
      </c>
      <c r="X1271" t="s">
        <v>27</v>
      </c>
      <c r="Y1271">
        <v>27.27</v>
      </c>
    </row>
    <row r="1272" spans="1:25" x14ac:dyDescent="0.25">
      <c r="A1272" t="s">
        <v>2059</v>
      </c>
      <c r="B1272" s="19">
        <v>45335</v>
      </c>
      <c r="C1272" t="s">
        <v>867</v>
      </c>
      <c r="D1272" t="s">
        <v>868</v>
      </c>
      <c r="E1272" t="s">
        <v>3</v>
      </c>
      <c r="F1272">
        <v>55</v>
      </c>
      <c r="G1272" t="s">
        <v>275</v>
      </c>
      <c r="H1272" t="s">
        <v>276</v>
      </c>
      <c r="I1272" t="s">
        <v>186</v>
      </c>
      <c r="J1272" t="s">
        <v>187</v>
      </c>
      <c r="K1272" t="s">
        <v>91</v>
      </c>
      <c r="L1272">
        <v>1</v>
      </c>
      <c r="M1272">
        <v>12000</v>
      </c>
      <c r="N1272">
        <v>0</v>
      </c>
      <c r="O1272">
        <v>12000</v>
      </c>
      <c r="P1272">
        <v>9000</v>
      </c>
      <c r="Q1272">
        <v>3000</v>
      </c>
      <c r="R1272" t="s">
        <v>26</v>
      </c>
      <c r="S1272" t="s">
        <v>10</v>
      </c>
      <c r="T1272">
        <v>2024</v>
      </c>
      <c r="U1272">
        <v>2</v>
      </c>
      <c r="V1272" t="s">
        <v>3869</v>
      </c>
      <c r="W1272" t="s">
        <v>18</v>
      </c>
      <c r="X1272" t="s">
        <v>12</v>
      </c>
      <c r="Y1272">
        <v>25</v>
      </c>
    </row>
    <row r="1273" spans="1:25" x14ac:dyDescent="0.25">
      <c r="A1273" t="s">
        <v>2060</v>
      </c>
      <c r="B1273" s="19">
        <v>45817</v>
      </c>
      <c r="C1273" t="s">
        <v>2061</v>
      </c>
      <c r="D1273" t="s">
        <v>2062</v>
      </c>
      <c r="E1273" t="s">
        <v>3</v>
      </c>
      <c r="F1273">
        <v>50</v>
      </c>
      <c r="G1273" t="s">
        <v>290</v>
      </c>
      <c r="H1273" t="s">
        <v>276</v>
      </c>
      <c r="I1273" t="s">
        <v>81</v>
      </c>
      <c r="J1273" t="s">
        <v>82</v>
      </c>
      <c r="K1273" t="s">
        <v>58</v>
      </c>
      <c r="L1273">
        <v>1</v>
      </c>
      <c r="M1273">
        <v>3500</v>
      </c>
      <c r="N1273">
        <v>0.1</v>
      </c>
      <c r="O1273">
        <v>3150</v>
      </c>
      <c r="P1273">
        <v>2500</v>
      </c>
      <c r="Q1273">
        <v>650</v>
      </c>
      <c r="R1273" t="s">
        <v>26</v>
      </c>
      <c r="S1273" t="s">
        <v>10</v>
      </c>
      <c r="T1273">
        <v>2025</v>
      </c>
      <c r="U1273">
        <v>6</v>
      </c>
      <c r="V1273" t="s">
        <v>3868</v>
      </c>
      <c r="W1273" t="s">
        <v>11</v>
      </c>
      <c r="X1273" t="s">
        <v>19</v>
      </c>
      <c r="Y1273">
        <v>20.63</v>
      </c>
    </row>
    <row r="1274" spans="1:25" x14ac:dyDescent="0.25">
      <c r="A1274" t="s">
        <v>2063</v>
      </c>
      <c r="B1274" s="19">
        <v>45551</v>
      </c>
      <c r="C1274" t="s">
        <v>1126</v>
      </c>
      <c r="D1274" t="s">
        <v>1127</v>
      </c>
      <c r="E1274" t="s">
        <v>3</v>
      </c>
      <c r="F1274">
        <v>33</v>
      </c>
      <c r="G1274" t="s">
        <v>407</v>
      </c>
      <c r="H1274" t="s">
        <v>285</v>
      </c>
      <c r="I1274" t="s">
        <v>102</v>
      </c>
      <c r="J1274" t="s">
        <v>103</v>
      </c>
      <c r="K1274" t="s">
        <v>25</v>
      </c>
      <c r="L1274">
        <v>1</v>
      </c>
      <c r="M1274">
        <v>28000</v>
      </c>
      <c r="N1274">
        <v>0.2</v>
      </c>
      <c r="O1274">
        <v>22400</v>
      </c>
      <c r="P1274">
        <v>21000</v>
      </c>
      <c r="Q1274">
        <v>1400</v>
      </c>
      <c r="R1274" t="s">
        <v>26</v>
      </c>
      <c r="S1274" t="s">
        <v>10</v>
      </c>
      <c r="T1274">
        <v>2024</v>
      </c>
      <c r="U1274">
        <v>9</v>
      </c>
      <c r="V1274" t="s">
        <v>3873</v>
      </c>
      <c r="W1274" t="s">
        <v>33</v>
      </c>
      <c r="X1274" t="s">
        <v>12</v>
      </c>
      <c r="Y1274">
        <v>6.25</v>
      </c>
    </row>
    <row r="1275" spans="1:25" x14ac:dyDescent="0.25">
      <c r="A1275" t="s">
        <v>2064</v>
      </c>
      <c r="B1275" s="19">
        <v>45390</v>
      </c>
      <c r="C1275" t="s">
        <v>348</v>
      </c>
      <c r="D1275" t="s">
        <v>349</v>
      </c>
      <c r="E1275" t="s">
        <v>16</v>
      </c>
      <c r="F1275">
        <v>59</v>
      </c>
      <c r="G1275" t="s">
        <v>263</v>
      </c>
      <c r="H1275" t="s">
        <v>5</v>
      </c>
      <c r="I1275" t="s">
        <v>31</v>
      </c>
      <c r="J1275" t="s">
        <v>32</v>
      </c>
      <c r="K1275" t="s">
        <v>25</v>
      </c>
      <c r="L1275">
        <v>4</v>
      </c>
      <c r="M1275">
        <v>5000</v>
      </c>
      <c r="N1275">
        <v>0.05</v>
      </c>
      <c r="O1275">
        <v>19000</v>
      </c>
      <c r="P1275">
        <v>14000</v>
      </c>
      <c r="Q1275">
        <v>5000</v>
      </c>
      <c r="R1275" t="s">
        <v>77</v>
      </c>
      <c r="S1275" t="s">
        <v>10</v>
      </c>
      <c r="T1275">
        <v>2024</v>
      </c>
      <c r="U1275">
        <v>4</v>
      </c>
      <c r="V1275" t="s">
        <v>3871</v>
      </c>
      <c r="W1275" t="s">
        <v>11</v>
      </c>
      <c r="X1275" t="s">
        <v>12</v>
      </c>
      <c r="Y1275">
        <v>26.32</v>
      </c>
    </row>
    <row r="1276" spans="1:25" x14ac:dyDescent="0.25">
      <c r="A1276" t="s">
        <v>2065</v>
      </c>
      <c r="B1276" s="19">
        <v>45496</v>
      </c>
      <c r="C1276" t="s">
        <v>495</v>
      </c>
      <c r="D1276" t="s">
        <v>320</v>
      </c>
      <c r="E1276" t="s">
        <v>16</v>
      </c>
      <c r="F1276">
        <v>54</v>
      </c>
      <c r="G1276" t="s">
        <v>280</v>
      </c>
      <c r="H1276" t="s">
        <v>270</v>
      </c>
      <c r="I1276" t="s">
        <v>305</v>
      </c>
      <c r="J1276" t="s">
        <v>306</v>
      </c>
      <c r="K1276" t="s">
        <v>91</v>
      </c>
      <c r="L1276">
        <v>1</v>
      </c>
      <c r="M1276">
        <v>8500</v>
      </c>
      <c r="N1276">
        <v>0.2</v>
      </c>
      <c r="O1276">
        <v>6800</v>
      </c>
      <c r="P1276">
        <v>6500</v>
      </c>
      <c r="Q1276">
        <v>300</v>
      </c>
      <c r="R1276" t="s">
        <v>9</v>
      </c>
      <c r="S1276" t="s">
        <v>10</v>
      </c>
      <c r="T1276">
        <v>2024</v>
      </c>
      <c r="U1276">
        <v>7</v>
      </c>
      <c r="V1276" t="s">
        <v>3866</v>
      </c>
      <c r="W1276" t="s">
        <v>33</v>
      </c>
      <c r="X1276" t="s">
        <v>12</v>
      </c>
      <c r="Y1276">
        <v>4.41</v>
      </c>
    </row>
    <row r="1277" spans="1:25" x14ac:dyDescent="0.25">
      <c r="A1277" t="s">
        <v>2066</v>
      </c>
      <c r="B1277" s="19">
        <v>45441</v>
      </c>
      <c r="C1277" t="s">
        <v>311</v>
      </c>
      <c r="D1277" t="s">
        <v>101</v>
      </c>
      <c r="E1277" t="s">
        <v>16</v>
      </c>
      <c r="F1277">
        <v>42</v>
      </c>
      <c r="G1277" t="s">
        <v>312</v>
      </c>
      <c r="H1277" t="s">
        <v>276</v>
      </c>
      <c r="I1277" t="s">
        <v>37</v>
      </c>
      <c r="J1277" t="s">
        <v>38</v>
      </c>
      <c r="K1277" t="s">
        <v>39</v>
      </c>
      <c r="L1277">
        <v>1</v>
      </c>
      <c r="M1277">
        <v>900</v>
      </c>
      <c r="N1277">
        <v>0.05</v>
      </c>
      <c r="O1277">
        <v>855</v>
      </c>
      <c r="P1277">
        <v>550</v>
      </c>
      <c r="Q1277">
        <v>305</v>
      </c>
      <c r="R1277" t="s">
        <v>77</v>
      </c>
      <c r="S1277" t="s">
        <v>10</v>
      </c>
      <c r="T1277">
        <v>2024</v>
      </c>
      <c r="U1277">
        <v>5</v>
      </c>
      <c r="V1277" t="s">
        <v>3865</v>
      </c>
      <c r="W1277" t="s">
        <v>11</v>
      </c>
      <c r="X1277" t="s">
        <v>27</v>
      </c>
      <c r="Y1277">
        <v>35.67</v>
      </c>
    </row>
    <row r="1278" spans="1:25" x14ac:dyDescent="0.25">
      <c r="A1278" t="s">
        <v>2067</v>
      </c>
      <c r="B1278" s="19">
        <v>45456</v>
      </c>
      <c r="C1278" t="s">
        <v>915</v>
      </c>
      <c r="D1278" t="s">
        <v>916</v>
      </c>
      <c r="E1278" t="s">
        <v>3</v>
      </c>
      <c r="F1278">
        <v>43</v>
      </c>
      <c r="G1278" t="s">
        <v>339</v>
      </c>
      <c r="H1278" t="s">
        <v>285</v>
      </c>
      <c r="I1278" t="s">
        <v>105</v>
      </c>
      <c r="J1278" t="s">
        <v>106</v>
      </c>
      <c r="K1278" t="s">
        <v>76</v>
      </c>
      <c r="L1278">
        <v>5</v>
      </c>
      <c r="M1278">
        <v>450</v>
      </c>
      <c r="N1278">
        <v>0.05</v>
      </c>
      <c r="O1278">
        <v>2137.5</v>
      </c>
      <c r="P1278">
        <v>1650</v>
      </c>
      <c r="Q1278">
        <v>487.5</v>
      </c>
      <c r="R1278" t="s">
        <v>9</v>
      </c>
      <c r="S1278" t="s">
        <v>10</v>
      </c>
      <c r="T1278">
        <v>2024</v>
      </c>
      <c r="U1278">
        <v>6</v>
      </c>
      <c r="V1278" t="s">
        <v>3868</v>
      </c>
      <c r="W1278" t="s">
        <v>11</v>
      </c>
      <c r="X1278" t="s">
        <v>27</v>
      </c>
      <c r="Y1278">
        <v>22.81</v>
      </c>
    </row>
    <row r="1279" spans="1:25" x14ac:dyDescent="0.25">
      <c r="A1279" t="s">
        <v>2068</v>
      </c>
      <c r="B1279" s="19">
        <v>45809</v>
      </c>
      <c r="C1279" t="s">
        <v>314</v>
      </c>
      <c r="D1279" t="s">
        <v>207</v>
      </c>
      <c r="E1279" t="s">
        <v>16</v>
      </c>
      <c r="F1279">
        <v>30</v>
      </c>
      <c r="G1279" t="s">
        <v>284</v>
      </c>
      <c r="H1279" t="s">
        <v>285</v>
      </c>
      <c r="I1279" t="s">
        <v>81</v>
      </c>
      <c r="J1279" t="s">
        <v>82</v>
      </c>
      <c r="K1279" t="s">
        <v>58</v>
      </c>
      <c r="L1279">
        <v>2</v>
      </c>
      <c r="M1279">
        <v>3500</v>
      </c>
      <c r="N1279">
        <v>0.05</v>
      </c>
      <c r="O1279">
        <v>6650</v>
      </c>
      <c r="P1279">
        <v>5000</v>
      </c>
      <c r="Q1279">
        <v>1650</v>
      </c>
      <c r="R1279" t="s">
        <v>26</v>
      </c>
      <c r="S1279" t="s">
        <v>10</v>
      </c>
      <c r="T1279">
        <v>2025</v>
      </c>
      <c r="U1279">
        <v>6</v>
      </c>
      <c r="V1279" t="s">
        <v>3868</v>
      </c>
      <c r="W1279" t="s">
        <v>11</v>
      </c>
      <c r="X1279" t="s">
        <v>12</v>
      </c>
      <c r="Y1279">
        <v>24.81</v>
      </c>
    </row>
    <row r="1280" spans="1:25" x14ac:dyDescent="0.25">
      <c r="A1280" t="s">
        <v>2069</v>
      </c>
      <c r="B1280" s="19">
        <v>45306</v>
      </c>
      <c r="C1280" t="s">
        <v>1037</v>
      </c>
      <c r="D1280" t="s">
        <v>1038</v>
      </c>
      <c r="E1280" t="s">
        <v>3</v>
      </c>
      <c r="F1280">
        <v>22</v>
      </c>
      <c r="G1280" t="s">
        <v>290</v>
      </c>
      <c r="H1280" t="s">
        <v>276</v>
      </c>
      <c r="I1280" t="s">
        <v>105</v>
      </c>
      <c r="J1280" t="s">
        <v>106</v>
      </c>
      <c r="K1280" t="s">
        <v>76</v>
      </c>
      <c r="L1280">
        <v>3</v>
      </c>
      <c r="M1280">
        <v>450</v>
      </c>
      <c r="N1280">
        <v>0.1</v>
      </c>
      <c r="O1280">
        <v>1215</v>
      </c>
      <c r="P1280">
        <v>990</v>
      </c>
      <c r="Q1280">
        <v>225</v>
      </c>
      <c r="R1280" t="s">
        <v>26</v>
      </c>
      <c r="S1280" t="s">
        <v>10</v>
      </c>
      <c r="T1280">
        <v>2024</v>
      </c>
      <c r="U1280">
        <v>1</v>
      </c>
      <c r="V1280" t="s">
        <v>3875</v>
      </c>
      <c r="W1280" t="s">
        <v>18</v>
      </c>
      <c r="X1280" t="s">
        <v>12</v>
      </c>
      <c r="Y1280">
        <v>18.52</v>
      </c>
    </row>
    <row r="1281" spans="1:25" x14ac:dyDescent="0.25">
      <c r="A1281" t="s">
        <v>2070</v>
      </c>
      <c r="B1281" s="19">
        <v>45580</v>
      </c>
      <c r="C1281" t="s">
        <v>707</v>
      </c>
      <c r="D1281" t="s">
        <v>708</v>
      </c>
      <c r="E1281" t="s">
        <v>3</v>
      </c>
      <c r="F1281">
        <v>26</v>
      </c>
      <c r="G1281" t="s">
        <v>295</v>
      </c>
      <c r="H1281" t="s">
        <v>270</v>
      </c>
      <c r="I1281" t="s">
        <v>305</v>
      </c>
      <c r="J1281" t="s">
        <v>306</v>
      </c>
      <c r="K1281" t="s">
        <v>91</v>
      </c>
      <c r="L1281">
        <v>1</v>
      </c>
      <c r="M1281">
        <v>8500</v>
      </c>
      <c r="N1281">
        <v>0.1</v>
      </c>
      <c r="O1281">
        <v>7650</v>
      </c>
      <c r="P1281">
        <v>6500</v>
      </c>
      <c r="Q1281">
        <v>1150</v>
      </c>
      <c r="R1281" t="s">
        <v>77</v>
      </c>
      <c r="S1281" t="s">
        <v>10</v>
      </c>
      <c r="T1281">
        <v>2024</v>
      </c>
      <c r="U1281">
        <v>10</v>
      </c>
      <c r="V1281" t="s">
        <v>3870</v>
      </c>
      <c r="W1281" t="s">
        <v>40</v>
      </c>
      <c r="X1281" t="s">
        <v>27</v>
      </c>
      <c r="Y1281">
        <v>15.03</v>
      </c>
    </row>
    <row r="1282" spans="1:25" x14ac:dyDescent="0.25">
      <c r="A1282" t="s">
        <v>2071</v>
      </c>
      <c r="B1282" s="19">
        <v>45393</v>
      </c>
      <c r="C1282" t="s">
        <v>605</v>
      </c>
      <c r="D1282" t="s">
        <v>606</v>
      </c>
      <c r="E1282" t="s">
        <v>3</v>
      </c>
      <c r="F1282">
        <v>36</v>
      </c>
      <c r="G1282" t="s">
        <v>284</v>
      </c>
      <c r="H1282" t="s">
        <v>285</v>
      </c>
      <c r="I1282" t="s">
        <v>186</v>
      </c>
      <c r="J1282" t="s">
        <v>187</v>
      </c>
      <c r="K1282" t="s">
        <v>91</v>
      </c>
      <c r="L1282">
        <v>1</v>
      </c>
      <c r="M1282">
        <v>12000</v>
      </c>
      <c r="N1282">
        <v>0.15</v>
      </c>
      <c r="O1282">
        <v>10200</v>
      </c>
      <c r="P1282">
        <v>9000</v>
      </c>
      <c r="Q1282">
        <v>1200</v>
      </c>
      <c r="R1282" t="s">
        <v>77</v>
      </c>
      <c r="S1282" t="s">
        <v>10</v>
      </c>
      <c r="T1282">
        <v>2024</v>
      </c>
      <c r="U1282">
        <v>4</v>
      </c>
      <c r="V1282" t="s">
        <v>3871</v>
      </c>
      <c r="W1282" t="s">
        <v>11</v>
      </c>
      <c r="X1282" t="s">
        <v>12</v>
      </c>
      <c r="Y1282">
        <v>11.76</v>
      </c>
    </row>
    <row r="1283" spans="1:25" x14ac:dyDescent="0.25">
      <c r="A1283" t="s">
        <v>2072</v>
      </c>
      <c r="B1283" s="19">
        <v>45778</v>
      </c>
      <c r="C1283" t="s">
        <v>699</v>
      </c>
      <c r="D1283" t="s">
        <v>700</v>
      </c>
      <c r="E1283" t="s">
        <v>3</v>
      </c>
      <c r="F1283">
        <v>45</v>
      </c>
      <c r="G1283" t="s">
        <v>295</v>
      </c>
      <c r="H1283" t="s">
        <v>270</v>
      </c>
      <c r="I1283" t="s">
        <v>264</v>
      </c>
      <c r="J1283" t="s">
        <v>265</v>
      </c>
      <c r="K1283" t="s">
        <v>46</v>
      </c>
      <c r="L1283">
        <v>1</v>
      </c>
      <c r="M1283">
        <v>800</v>
      </c>
      <c r="N1283">
        <v>0.05</v>
      </c>
      <c r="O1283">
        <v>760</v>
      </c>
      <c r="P1283">
        <v>500</v>
      </c>
      <c r="Q1283">
        <v>260</v>
      </c>
      <c r="R1283" t="s">
        <v>9</v>
      </c>
      <c r="S1283" t="s">
        <v>10</v>
      </c>
      <c r="T1283">
        <v>2025</v>
      </c>
      <c r="U1283">
        <v>5</v>
      </c>
      <c r="V1283" t="s">
        <v>3865</v>
      </c>
      <c r="W1283" t="s">
        <v>11</v>
      </c>
      <c r="X1283" t="s">
        <v>12</v>
      </c>
      <c r="Y1283">
        <v>34.21</v>
      </c>
    </row>
    <row r="1284" spans="1:25" x14ac:dyDescent="0.25">
      <c r="A1284" t="s">
        <v>2073</v>
      </c>
      <c r="B1284" s="19">
        <v>45981</v>
      </c>
      <c r="C1284" t="s">
        <v>1624</v>
      </c>
      <c r="D1284" t="s">
        <v>1625</v>
      </c>
      <c r="E1284" t="s">
        <v>3</v>
      </c>
      <c r="F1284">
        <v>47</v>
      </c>
      <c r="G1284" t="s">
        <v>284</v>
      </c>
      <c r="H1284" t="s">
        <v>285</v>
      </c>
      <c r="I1284" t="s">
        <v>31</v>
      </c>
      <c r="J1284" t="s">
        <v>32</v>
      </c>
      <c r="K1284" t="s">
        <v>25</v>
      </c>
      <c r="L1284">
        <v>1</v>
      </c>
      <c r="M1284">
        <v>5000</v>
      </c>
      <c r="N1284">
        <v>0.1</v>
      </c>
      <c r="O1284">
        <v>4500</v>
      </c>
      <c r="P1284">
        <v>3500</v>
      </c>
      <c r="Q1284">
        <v>1000</v>
      </c>
      <c r="R1284" t="s">
        <v>26</v>
      </c>
      <c r="S1284" t="s">
        <v>10</v>
      </c>
      <c r="T1284">
        <v>2025</v>
      </c>
      <c r="U1284">
        <v>11</v>
      </c>
      <c r="V1284" t="s">
        <v>3874</v>
      </c>
      <c r="W1284" t="s">
        <v>40</v>
      </c>
      <c r="X1284" t="s">
        <v>12</v>
      </c>
      <c r="Y1284">
        <v>22.22</v>
      </c>
    </row>
    <row r="1285" spans="1:25" x14ac:dyDescent="0.25">
      <c r="A1285" t="s">
        <v>2074</v>
      </c>
      <c r="B1285" s="19">
        <v>45680</v>
      </c>
      <c r="C1285" t="s">
        <v>444</v>
      </c>
      <c r="D1285" t="s">
        <v>445</v>
      </c>
      <c r="E1285" t="s">
        <v>16</v>
      </c>
      <c r="F1285">
        <v>55</v>
      </c>
      <c r="G1285" t="s">
        <v>312</v>
      </c>
      <c r="H1285" t="s">
        <v>276</v>
      </c>
      <c r="I1285" t="s">
        <v>44</v>
      </c>
      <c r="J1285" t="s">
        <v>45</v>
      </c>
      <c r="K1285" t="s">
        <v>46</v>
      </c>
      <c r="L1285">
        <v>3</v>
      </c>
      <c r="M1285">
        <v>2500</v>
      </c>
      <c r="N1285">
        <v>0.1</v>
      </c>
      <c r="O1285">
        <v>6750</v>
      </c>
      <c r="P1285">
        <v>4500</v>
      </c>
      <c r="Q1285">
        <v>2250</v>
      </c>
      <c r="R1285" t="s">
        <v>26</v>
      </c>
      <c r="S1285" t="s">
        <v>10</v>
      </c>
      <c r="T1285">
        <v>2025</v>
      </c>
      <c r="U1285">
        <v>1</v>
      </c>
      <c r="V1285" t="s">
        <v>3875</v>
      </c>
      <c r="W1285" t="s">
        <v>18</v>
      </c>
      <c r="X1285" t="s">
        <v>19</v>
      </c>
      <c r="Y1285">
        <v>33.33</v>
      </c>
    </row>
    <row r="1286" spans="1:25" x14ac:dyDescent="0.25">
      <c r="A1286" t="s">
        <v>2075</v>
      </c>
      <c r="B1286" s="19">
        <v>45407</v>
      </c>
      <c r="C1286" t="s">
        <v>838</v>
      </c>
      <c r="D1286" t="s">
        <v>796</v>
      </c>
      <c r="E1286" t="s">
        <v>16</v>
      </c>
      <c r="F1286">
        <v>26</v>
      </c>
      <c r="G1286" t="s">
        <v>312</v>
      </c>
      <c r="H1286" t="s">
        <v>276</v>
      </c>
      <c r="I1286" t="s">
        <v>68</v>
      </c>
      <c r="J1286" t="s">
        <v>69</v>
      </c>
      <c r="K1286" t="s">
        <v>39</v>
      </c>
      <c r="L1286">
        <v>2</v>
      </c>
      <c r="M1286">
        <v>3500</v>
      </c>
      <c r="N1286">
        <v>0.05</v>
      </c>
      <c r="O1286">
        <v>6650</v>
      </c>
      <c r="P1286">
        <v>4600</v>
      </c>
      <c r="Q1286">
        <v>2050</v>
      </c>
      <c r="R1286" t="s">
        <v>26</v>
      </c>
      <c r="S1286" t="s">
        <v>10</v>
      </c>
      <c r="T1286">
        <v>2024</v>
      </c>
      <c r="U1286">
        <v>4</v>
      </c>
      <c r="V1286" t="s">
        <v>3871</v>
      </c>
      <c r="W1286" t="s">
        <v>11</v>
      </c>
      <c r="X1286" t="s">
        <v>12</v>
      </c>
      <c r="Y1286">
        <v>30.83</v>
      </c>
    </row>
    <row r="1287" spans="1:25" x14ac:dyDescent="0.25">
      <c r="A1287" t="s">
        <v>2076</v>
      </c>
      <c r="B1287" s="19">
        <v>45431</v>
      </c>
      <c r="C1287" t="s">
        <v>724</v>
      </c>
      <c r="D1287" t="s">
        <v>725</v>
      </c>
      <c r="E1287" t="s">
        <v>16</v>
      </c>
      <c r="F1287">
        <v>44</v>
      </c>
      <c r="G1287" t="s">
        <v>407</v>
      </c>
      <c r="H1287" t="s">
        <v>285</v>
      </c>
      <c r="I1287" t="s">
        <v>143</v>
      </c>
      <c r="J1287" t="s">
        <v>144</v>
      </c>
      <c r="K1287" t="s">
        <v>76</v>
      </c>
      <c r="L1287">
        <v>4</v>
      </c>
      <c r="M1287">
        <v>700</v>
      </c>
      <c r="N1287">
        <v>0.05</v>
      </c>
      <c r="O1287">
        <v>2660</v>
      </c>
      <c r="P1287">
        <v>2280</v>
      </c>
      <c r="Q1287">
        <v>380</v>
      </c>
      <c r="R1287" t="s">
        <v>9</v>
      </c>
      <c r="S1287" t="s">
        <v>10</v>
      </c>
      <c r="T1287">
        <v>2024</v>
      </c>
      <c r="U1287">
        <v>5</v>
      </c>
      <c r="V1287" t="s">
        <v>3865</v>
      </c>
      <c r="W1287" t="s">
        <v>11</v>
      </c>
      <c r="X1287" t="s">
        <v>27</v>
      </c>
      <c r="Y1287">
        <v>14.29</v>
      </c>
    </row>
    <row r="1288" spans="1:25" x14ac:dyDescent="0.25">
      <c r="A1288" t="s">
        <v>2077</v>
      </c>
      <c r="B1288" s="19">
        <v>45862</v>
      </c>
      <c r="C1288" t="s">
        <v>2078</v>
      </c>
      <c r="D1288" t="s">
        <v>936</v>
      </c>
      <c r="E1288" t="s">
        <v>16</v>
      </c>
      <c r="F1288">
        <v>49</v>
      </c>
      <c r="G1288" t="s">
        <v>280</v>
      </c>
      <c r="H1288" t="s">
        <v>270</v>
      </c>
      <c r="I1288" t="s">
        <v>102</v>
      </c>
      <c r="J1288" t="s">
        <v>103</v>
      </c>
      <c r="K1288" t="s">
        <v>25</v>
      </c>
      <c r="L1288">
        <v>3</v>
      </c>
      <c r="M1288">
        <v>28000</v>
      </c>
      <c r="N1288">
        <v>0.15</v>
      </c>
      <c r="O1288">
        <v>71400</v>
      </c>
      <c r="P1288">
        <v>63000</v>
      </c>
      <c r="Q1288">
        <v>8400</v>
      </c>
      <c r="R1288" t="s">
        <v>26</v>
      </c>
      <c r="S1288" t="s">
        <v>10</v>
      </c>
      <c r="T1288">
        <v>2025</v>
      </c>
      <c r="U1288">
        <v>7</v>
      </c>
      <c r="V1288" t="s">
        <v>3866</v>
      </c>
      <c r="W1288" t="s">
        <v>33</v>
      </c>
      <c r="X1288" t="s">
        <v>12</v>
      </c>
      <c r="Y1288">
        <v>11.76</v>
      </c>
    </row>
    <row r="1289" spans="1:25" x14ac:dyDescent="0.25">
      <c r="A1289" t="s">
        <v>2079</v>
      </c>
      <c r="B1289" s="19">
        <v>45686</v>
      </c>
      <c r="C1289" t="s">
        <v>495</v>
      </c>
      <c r="D1289" t="s">
        <v>320</v>
      </c>
      <c r="E1289" t="s">
        <v>16</v>
      </c>
      <c r="F1289">
        <v>54</v>
      </c>
      <c r="G1289" t="s">
        <v>280</v>
      </c>
      <c r="H1289" t="s">
        <v>270</v>
      </c>
      <c r="I1289" t="s">
        <v>344</v>
      </c>
      <c r="J1289" t="s">
        <v>345</v>
      </c>
      <c r="K1289" t="s">
        <v>39</v>
      </c>
      <c r="L1289">
        <v>2</v>
      </c>
      <c r="M1289">
        <v>2200</v>
      </c>
      <c r="N1289">
        <v>0.15</v>
      </c>
      <c r="O1289">
        <v>3740</v>
      </c>
      <c r="P1289">
        <v>2800</v>
      </c>
      <c r="Q1289">
        <v>940</v>
      </c>
      <c r="R1289" t="s">
        <v>17</v>
      </c>
      <c r="S1289" t="s">
        <v>10</v>
      </c>
      <c r="T1289">
        <v>2025</v>
      </c>
      <c r="U1289">
        <v>1</v>
      </c>
      <c r="V1289" t="s">
        <v>3875</v>
      </c>
      <c r="W1289" t="s">
        <v>18</v>
      </c>
      <c r="X1289" t="s">
        <v>12</v>
      </c>
      <c r="Y1289">
        <v>25.13</v>
      </c>
    </row>
    <row r="1290" spans="1:25" x14ac:dyDescent="0.25">
      <c r="A1290" t="s">
        <v>2080</v>
      </c>
      <c r="B1290" s="19">
        <v>45995</v>
      </c>
      <c r="C1290" t="s">
        <v>447</v>
      </c>
      <c r="D1290" t="s">
        <v>448</v>
      </c>
      <c r="E1290" t="s">
        <v>16</v>
      </c>
      <c r="F1290">
        <v>21</v>
      </c>
      <c r="G1290" t="s">
        <v>275</v>
      </c>
      <c r="H1290" t="s">
        <v>276</v>
      </c>
      <c r="I1290" t="s">
        <v>74</v>
      </c>
      <c r="J1290" t="s">
        <v>75</v>
      </c>
      <c r="K1290" t="s">
        <v>76</v>
      </c>
      <c r="L1290">
        <v>1</v>
      </c>
      <c r="M1290">
        <v>550</v>
      </c>
      <c r="N1290">
        <v>0.05</v>
      </c>
      <c r="O1290">
        <v>522.5</v>
      </c>
      <c r="P1290">
        <v>450</v>
      </c>
      <c r="Q1290">
        <v>72.5</v>
      </c>
      <c r="R1290" t="s">
        <v>26</v>
      </c>
      <c r="S1290" t="s">
        <v>10</v>
      </c>
      <c r="T1290">
        <v>2025</v>
      </c>
      <c r="U1290">
        <v>12</v>
      </c>
      <c r="V1290" t="s">
        <v>3872</v>
      </c>
      <c r="W1290" t="s">
        <v>40</v>
      </c>
      <c r="X1290" t="s">
        <v>27</v>
      </c>
      <c r="Y1290">
        <v>13.88</v>
      </c>
    </row>
    <row r="1291" spans="1:25" x14ac:dyDescent="0.25">
      <c r="A1291" t="s">
        <v>2081</v>
      </c>
      <c r="B1291" s="19">
        <v>45730</v>
      </c>
      <c r="C1291" t="s">
        <v>1760</v>
      </c>
      <c r="D1291" t="s">
        <v>1761</v>
      </c>
      <c r="E1291" t="s">
        <v>3</v>
      </c>
      <c r="F1291">
        <v>35</v>
      </c>
      <c r="G1291" t="s">
        <v>290</v>
      </c>
      <c r="H1291" t="s">
        <v>276</v>
      </c>
      <c r="I1291" t="s">
        <v>186</v>
      </c>
      <c r="J1291" t="s">
        <v>187</v>
      </c>
      <c r="K1291" t="s">
        <v>91</v>
      </c>
      <c r="L1291">
        <v>1</v>
      </c>
      <c r="M1291">
        <v>12000</v>
      </c>
      <c r="N1291">
        <v>0.15</v>
      </c>
      <c r="O1291">
        <v>0</v>
      </c>
      <c r="P1291">
        <v>9000</v>
      </c>
      <c r="Q1291">
        <v>0</v>
      </c>
      <c r="R1291" t="s">
        <v>77</v>
      </c>
      <c r="S1291" t="s">
        <v>291</v>
      </c>
      <c r="T1291">
        <v>2025</v>
      </c>
      <c r="U1291">
        <v>3</v>
      </c>
      <c r="V1291" t="s">
        <v>3864</v>
      </c>
      <c r="W1291" t="s">
        <v>18</v>
      </c>
      <c r="X1291" t="s">
        <v>19</v>
      </c>
      <c r="Y1291">
        <v>0</v>
      </c>
    </row>
    <row r="1292" spans="1:25" x14ac:dyDescent="0.25">
      <c r="A1292" t="s">
        <v>2082</v>
      </c>
      <c r="B1292" s="19">
        <v>45779</v>
      </c>
      <c r="C1292" t="s">
        <v>1426</v>
      </c>
      <c r="D1292" t="s">
        <v>1427</v>
      </c>
      <c r="E1292" t="s">
        <v>16</v>
      </c>
      <c r="F1292">
        <v>26</v>
      </c>
      <c r="G1292" t="s">
        <v>317</v>
      </c>
      <c r="H1292" t="s">
        <v>5</v>
      </c>
      <c r="I1292" t="s">
        <v>6</v>
      </c>
      <c r="J1292" t="s">
        <v>7</v>
      </c>
      <c r="K1292" t="s">
        <v>8</v>
      </c>
      <c r="L1292">
        <v>2</v>
      </c>
      <c r="M1292">
        <v>7000</v>
      </c>
      <c r="N1292">
        <v>0.05</v>
      </c>
      <c r="O1292">
        <v>13300</v>
      </c>
      <c r="P1292">
        <v>10400</v>
      </c>
      <c r="Q1292">
        <v>2900</v>
      </c>
      <c r="R1292" t="s">
        <v>26</v>
      </c>
      <c r="S1292" t="s">
        <v>10</v>
      </c>
      <c r="T1292">
        <v>2025</v>
      </c>
      <c r="U1292">
        <v>5</v>
      </c>
      <c r="V1292" t="s">
        <v>3865</v>
      </c>
      <c r="W1292" t="s">
        <v>11</v>
      </c>
      <c r="X1292" t="s">
        <v>19</v>
      </c>
      <c r="Y1292">
        <v>21.8</v>
      </c>
    </row>
    <row r="1293" spans="1:25" x14ac:dyDescent="0.25">
      <c r="A1293" t="s">
        <v>2083</v>
      </c>
      <c r="B1293" s="19">
        <v>45982</v>
      </c>
      <c r="C1293" t="s">
        <v>805</v>
      </c>
      <c r="D1293" t="s">
        <v>675</v>
      </c>
      <c r="E1293" t="s">
        <v>3</v>
      </c>
      <c r="F1293">
        <v>48</v>
      </c>
      <c r="G1293" t="s">
        <v>269</v>
      </c>
      <c r="H1293" t="s">
        <v>270</v>
      </c>
      <c r="I1293" t="s">
        <v>143</v>
      </c>
      <c r="J1293" t="s">
        <v>144</v>
      </c>
      <c r="K1293" t="s">
        <v>76</v>
      </c>
      <c r="L1293">
        <v>3</v>
      </c>
      <c r="M1293">
        <v>700</v>
      </c>
      <c r="N1293">
        <v>0.05</v>
      </c>
      <c r="O1293">
        <v>1995</v>
      </c>
      <c r="P1293">
        <v>1710</v>
      </c>
      <c r="Q1293">
        <v>285</v>
      </c>
      <c r="R1293" t="s">
        <v>9</v>
      </c>
      <c r="S1293" t="s">
        <v>10</v>
      </c>
      <c r="T1293">
        <v>2025</v>
      </c>
      <c r="U1293">
        <v>11</v>
      </c>
      <c r="V1293" t="s">
        <v>3874</v>
      </c>
      <c r="W1293" t="s">
        <v>40</v>
      </c>
      <c r="X1293" t="s">
        <v>27</v>
      </c>
      <c r="Y1293">
        <v>14.29</v>
      </c>
    </row>
    <row r="1294" spans="1:25" x14ac:dyDescent="0.25">
      <c r="A1294" t="s">
        <v>2084</v>
      </c>
      <c r="B1294" s="19">
        <v>45827</v>
      </c>
      <c r="C1294" t="s">
        <v>430</v>
      </c>
      <c r="D1294" t="s">
        <v>431</v>
      </c>
      <c r="E1294" t="s">
        <v>3</v>
      </c>
      <c r="F1294">
        <v>58</v>
      </c>
      <c r="G1294" t="s">
        <v>407</v>
      </c>
      <c r="H1294" t="s">
        <v>285</v>
      </c>
      <c r="I1294" t="s">
        <v>6</v>
      </c>
      <c r="J1294" t="s">
        <v>7</v>
      </c>
      <c r="K1294" t="s">
        <v>8</v>
      </c>
      <c r="L1294">
        <v>2</v>
      </c>
      <c r="M1294">
        <v>7000</v>
      </c>
      <c r="N1294">
        <v>0.1</v>
      </c>
      <c r="O1294">
        <v>12600</v>
      </c>
      <c r="P1294">
        <v>10400</v>
      </c>
      <c r="Q1294">
        <v>2200</v>
      </c>
      <c r="R1294" t="s">
        <v>9</v>
      </c>
      <c r="S1294" t="s">
        <v>10</v>
      </c>
      <c r="T1294">
        <v>2025</v>
      </c>
      <c r="U1294">
        <v>6</v>
      </c>
      <c r="V1294" t="s">
        <v>3868</v>
      </c>
      <c r="W1294" t="s">
        <v>11</v>
      </c>
      <c r="X1294" t="s">
        <v>27</v>
      </c>
      <c r="Y1294">
        <v>17.46</v>
      </c>
    </row>
    <row r="1295" spans="1:25" x14ac:dyDescent="0.25">
      <c r="A1295" t="s">
        <v>2085</v>
      </c>
      <c r="B1295" s="19">
        <v>45696</v>
      </c>
      <c r="C1295" t="s">
        <v>730</v>
      </c>
      <c r="D1295" t="s">
        <v>731</v>
      </c>
      <c r="E1295" t="s">
        <v>3</v>
      </c>
      <c r="F1295">
        <v>41</v>
      </c>
      <c r="G1295" t="s">
        <v>280</v>
      </c>
      <c r="H1295" t="s">
        <v>270</v>
      </c>
      <c r="I1295" t="s">
        <v>95</v>
      </c>
      <c r="J1295" t="s">
        <v>96</v>
      </c>
      <c r="K1295" t="s">
        <v>46</v>
      </c>
      <c r="L1295">
        <v>4</v>
      </c>
      <c r="M1295">
        <v>600</v>
      </c>
      <c r="N1295">
        <v>0.1</v>
      </c>
      <c r="O1295">
        <v>-2160</v>
      </c>
      <c r="P1295">
        <v>1520</v>
      </c>
      <c r="Q1295">
        <v>-640</v>
      </c>
      <c r="R1295" t="s">
        <v>9</v>
      </c>
      <c r="S1295" t="s">
        <v>287</v>
      </c>
      <c r="T1295">
        <v>2025</v>
      </c>
      <c r="U1295">
        <v>2</v>
      </c>
      <c r="V1295" t="s">
        <v>3869</v>
      </c>
      <c r="W1295" t="s">
        <v>18</v>
      </c>
      <c r="X1295" t="s">
        <v>19</v>
      </c>
      <c r="Y1295">
        <v>29.63</v>
      </c>
    </row>
    <row r="1296" spans="1:25" x14ac:dyDescent="0.25">
      <c r="A1296" t="s">
        <v>2086</v>
      </c>
      <c r="B1296" s="19">
        <v>45464</v>
      </c>
      <c r="C1296" t="s">
        <v>619</v>
      </c>
      <c r="D1296" t="s">
        <v>609</v>
      </c>
      <c r="E1296" t="s">
        <v>3</v>
      </c>
      <c r="F1296">
        <v>32</v>
      </c>
      <c r="G1296" t="s">
        <v>407</v>
      </c>
      <c r="H1296" t="s">
        <v>285</v>
      </c>
      <c r="I1296" t="s">
        <v>65</v>
      </c>
      <c r="J1296" t="s">
        <v>66</v>
      </c>
      <c r="K1296" t="s">
        <v>25</v>
      </c>
      <c r="L1296">
        <v>1</v>
      </c>
      <c r="M1296">
        <v>2500</v>
      </c>
      <c r="N1296">
        <v>0.1</v>
      </c>
      <c r="O1296">
        <v>2250</v>
      </c>
      <c r="P1296">
        <v>1600</v>
      </c>
      <c r="Q1296">
        <v>650</v>
      </c>
      <c r="R1296" t="s">
        <v>26</v>
      </c>
      <c r="S1296" t="s">
        <v>10</v>
      </c>
      <c r="T1296">
        <v>2024</v>
      </c>
      <c r="U1296">
        <v>6</v>
      </c>
      <c r="V1296" t="s">
        <v>3868</v>
      </c>
      <c r="W1296" t="s">
        <v>11</v>
      </c>
      <c r="X1296" t="s">
        <v>19</v>
      </c>
      <c r="Y1296">
        <v>28.89</v>
      </c>
    </row>
    <row r="1297" spans="1:25" x14ac:dyDescent="0.25">
      <c r="A1297" t="s">
        <v>2087</v>
      </c>
      <c r="B1297" s="19">
        <v>45497</v>
      </c>
      <c r="C1297" t="s">
        <v>197</v>
      </c>
      <c r="D1297" t="s">
        <v>198</v>
      </c>
      <c r="E1297" t="s">
        <v>3</v>
      </c>
      <c r="F1297">
        <v>56</v>
      </c>
      <c r="G1297" t="s">
        <v>4</v>
      </c>
      <c r="H1297" t="s">
        <v>5</v>
      </c>
      <c r="I1297" t="s">
        <v>56</v>
      </c>
      <c r="J1297" t="s">
        <v>57</v>
      </c>
      <c r="K1297" t="s">
        <v>58</v>
      </c>
      <c r="L1297">
        <v>1</v>
      </c>
      <c r="M1297">
        <v>1200</v>
      </c>
      <c r="N1297">
        <v>0.1</v>
      </c>
      <c r="O1297">
        <v>1080</v>
      </c>
      <c r="P1297">
        <v>800</v>
      </c>
      <c r="Q1297">
        <v>280</v>
      </c>
      <c r="R1297" t="s">
        <v>77</v>
      </c>
      <c r="S1297" t="s">
        <v>10</v>
      </c>
      <c r="T1297">
        <v>2024</v>
      </c>
      <c r="U1297">
        <v>7</v>
      </c>
      <c r="V1297" t="s">
        <v>3866</v>
      </c>
      <c r="W1297" t="s">
        <v>33</v>
      </c>
      <c r="X1297" t="s">
        <v>12</v>
      </c>
      <c r="Y1297">
        <v>25.93</v>
      </c>
    </row>
    <row r="1298" spans="1:25" x14ac:dyDescent="0.25">
      <c r="A1298" t="s">
        <v>2088</v>
      </c>
      <c r="B1298" s="19">
        <v>45530</v>
      </c>
      <c r="C1298" t="s">
        <v>1457</v>
      </c>
      <c r="D1298" t="s">
        <v>1458</v>
      </c>
      <c r="E1298" t="s">
        <v>3</v>
      </c>
      <c r="F1298">
        <v>51</v>
      </c>
      <c r="G1298" t="s">
        <v>263</v>
      </c>
      <c r="H1298" t="s">
        <v>5</v>
      </c>
      <c r="I1298" t="s">
        <v>44</v>
      </c>
      <c r="J1298" t="s">
        <v>45</v>
      </c>
      <c r="K1298" t="s">
        <v>46</v>
      </c>
      <c r="L1298">
        <v>1</v>
      </c>
      <c r="M1298">
        <v>2500</v>
      </c>
      <c r="N1298">
        <v>0</v>
      </c>
      <c r="O1298">
        <v>2500</v>
      </c>
      <c r="P1298">
        <v>1500</v>
      </c>
      <c r="Q1298">
        <v>1000</v>
      </c>
      <c r="R1298" t="s">
        <v>9</v>
      </c>
      <c r="S1298" t="s">
        <v>10</v>
      </c>
      <c r="T1298">
        <v>2024</v>
      </c>
      <c r="U1298">
        <v>8</v>
      </c>
      <c r="V1298" t="s">
        <v>3867</v>
      </c>
      <c r="W1298" t="s">
        <v>33</v>
      </c>
      <c r="X1298" t="s">
        <v>12</v>
      </c>
      <c r="Y1298">
        <v>40</v>
      </c>
    </row>
    <row r="1299" spans="1:25" x14ac:dyDescent="0.25">
      <c r="A1299" t="s">
        <v>2089</v>
      </c>
      <c r="B1299" s="19">
        <v>46022</v>
      </c>
      <c r="C1299" t="s">
        <v>540</v>
      </c>
      <c r="D1299" t="s">
        <v>541</v>
      </c>
      <c r="E1299" t="s">
        <v>3</v>
      </c>
      <c r="F1299">
        <v>47</v>
      </c>
      <c r="G1299" t="s">
        <v>275</v>
      </c>
      <c r="H1299" t="s">
        <v>276</v>
      </c>
      <c r="I1299" t="s">
        <v>81</v>
      </c>
      <c r="J1299" t="s">
        <v>82</v>
      </c>
      <c r="K1299" t="s">
        <v>58</v>
      </c>
      <c r="L1299">
        <v>1</v>
      </c>
      <c r="M1299">
        <v>3500</v>
      </c>
      <c r="N1299">
        <v>0</v>
      </c>
      <c r="O1299">
        <v>3500</v>
      </c>
      <c r="P1299">
        <v>2500</v>
      </c>
      <c r="Q1299">
        <v>1000</v>
      </c>
      <c r="R1299" t="s">
        <v>17</v>
      </c>
      <c r="S1299" t="s">
        <v>10</v>
      </c>
      <c r="T1299">
        <v>2025</v>
      </c>
      <c r="U1299">
        <v>12</v>
      </c>
      <c r="V1299" t="s">
        <v>3872</v>
      </c>
      <c r="W1299" t="s">
        <v>40</v>
      </c>
      <c r="X1299" t="s">
        <v>19</v>
      </c>
      <c r="Y1299">
        <v>28.57</v>
      </c>
    </row>
    <row r="1300" spans="1:25" x14ac:dyDescent="0.25">
      <c r="A1300" t="s">
        <v>2090</v>
      </c>
      <c r="B1300" s="19">
        <v>45951</v>
      </c>
      <c r="C1300" t="s">
        <v>1045</v>
      </c>
      <c r="D1300" t="s">
        <v>803</v>
      </c>
      <c r="E1300" t="s">
        <v>16</v>
      </c>
      <c r="F1300">
        <v>54</v>
      </c>
      <c r="G1300" t="s">
        <v>275</v>
      </c>
      <c r="H1300" t="s">
        <v>276</v>
      </c>
      <c r="I1300" t="s">
        <v>95</v>
      </c>
      <c r="J1300" t="s">
        <v>96</v>
      </c>
      <c r="K1300" t="s">
        <v>46</v>
      </c>
      <c r="L1300">
        <v>1</v>
      </c>
      <c r="M1300">
        <v>600</v>
      </c>
      <c r="N1300">
        <v>0.1</v>
      </c>
      <c r="O1300">
        <v>540</v>
      </c>
      <c r="P1300">
        <v>380</v>
      </c>
      <c r="Q1300">
        <v>160</v>
      </c>
      <c r="R1300" t="s">
        <v>26</v>
      </c>
      <c r="S1300" t="s">
        <v>10</v>
      </c>
      <c r="T1300">
        <v>2025</v>
      </c>
      <c r="U1300">
        <v>10</v>
      </c>
      <c r="V1300" t="s">
        <v>3870</v>
      </c>
      <c r="W1300" t="s">
        <v>40</v>
      </c>
      <c r="X1300" t="s">
        <v>27</v>
      </c>
      <c r="Y1300">
        <v>29.63</v>
      </c>
    </row>
    <row r="1301" spans="1:25" x14ac:dyDescent="0.25">
      <c r="A1301" t="s">
        <v>142</v>
      </c>
      <c r="B1301" s="19">
        <v>45706</v>
      </c>
      <c r="C1301" t="s">
        <v>79</v>
      </c>
      <c r="D1301" t="s">
        <v>80</v>
      </c>
      <c r="E1301" t="s">
        <v>16</v>
      </c>
      <c r="F1301">
        <v>35</v>
      </c>
      <c r="G1301" t="s">
        <v>4</v>
      </c>
      <c r="H1301" t="s">
        <v>5</v>
      </c>
      <c r="I1301" t="s">
        <v>143</v>
      </c>
      <c r="J1301" t="s">
        <v>144</v>
      </c>
      <c r="K1301" t="s">
        <v>76</v>
      </c>
      <c r="L1301">
        <v>3</v>
      </c>
      <c r="M1301">
        <v>700</v>
      </c>
      <c r="N1301">
        <v>0.05</v>
      </c>
      <c r="O1301">
        <v>1995</v>
      </c>
      <c r="P1301">
        <v>1710</v>
      </c>
      <c r="Q1301">
        <v>285</v>
      </c>
      <c r="R1301" t="s">
        <v>17</v>
      </c>
      <c r="S1301" t="s">
        <v>10</v>
      </c>
      <c r="T1301">
        <v>2025</v>
      </c>
      <c r="U1301">
        <v>2</v>
      </c>
      <c r="V1301" t="s">
        <v>3869</v>
      </c>
      <c r="W1301" t="s">
        <v>18</v>
      </c>
      <c r="X1301" t="s">
        <v>12</v>
      </c>
      <c r="Y1301">
        <v>14.29</v>
      </c>
    </row>
    <row r="1302" spans="1:25" x14ac:dyDescent="0.25">
      <c r="A1302" t="s">
        <v>2091</v>
      </c>
      <c r="B1302" s="19">
        <v>45757</v>
      </c>
      <c r="C1302" t="s">
        <v>500</v>
      </c>
      <c r="D1302" t="s">
        <v>501</v>
      </c>
      <c r="E1302" t="s">
        <v>16</v>
      </c>
      <c r="F1302">
        <v>22</v>
      </c>
      <c r="G1302" t="s">
        <v>339</v>
      </c>
      <c r="H1302" t="s">
        <v>285</v>
      </c>
      <c r="I1302" t="s">
        <v>31</v>
      </c>
      <c r="J1302" t="s">
        <v>32</v>
      </c>
      <c r="K1302" t="s">
        <v>25</v>
      </c>
      <c r="L1302">
        <v>2</v>
      </c>
      <c r="M1302">
        <v>5000</v>
      </c>
      <c r="N1302">
        <v>0.15</v>
      </c>
      <c r="O1302">
        <v>8500</v>
      </c>
      <c r="P1302">
        <v>7000</v>
      </c>
      <c r="Q1302">
        <v>1500</v>
      </c>
      <c r="R1302" t="s">
        <v>26</v>
      </c>
      <c r="S1302" t="s">
        <v>10</v>
      </c>
      <c r="T1302">
        <v>2025</v>
      </c>
      <c r="U1302">
        <v>4</v>
      </c>
      <c r="V1302" t="s">
        <v>3871</v>
      </c>
      <c r="W1302" t="s">
        <v>11</v>
      </c>
      <c r="X1302" t="s">
        <v>27</v>
      </c>
      <c r="Y1302">
        <v>17.649999999999999</v>
      </c>
    </row>
    <row r="1303" spans="1:25" x14ac:dyDescent="0.25">
      <c r="A1303" t="s">
        <v>2092</v>
      </c>
      <c r="B1303" s="19">
        <v>45528</v>
      </c>
      <c r="C1303" t="s">
        <v>157</v>
      </c>
      <c r="D1303" t="s">
        <v>158</v>
      </c>
      <c r="E1303" t="s">
        <v>16</v>
      </c>
      <c r="F1303">
        <v>29</v>
      </c>
      <c r="G1303" t="s">
        <v>4</v>
      </c>
      <c r="H1303" t="s">
        <v>5</v>
      </c>
      <c r="I1303" t="s">
        <v>51</v>
      </c>
      <c r="J1303" t="s">
        <v>52</v>
      </c>
      <c r="K1303" t="s">
        <v>8</v>
      </c>
      <c r="L1303">
        <v>4</v>
      </c>
      <c r="M1303">
        <v>4500</v>
      </c>
      <c r="N1303">
        <v>0.1</v>
      </c>
      <c r="O1303">
        <v>16200</v>
      </c>
      <c r="P1303">
        <v>12800</v>
      </c>
      <c r="Q1303">
        <v>3400</v>
      </c>
      <c r="R1303" t="s">
        <v>77</v>
      </c>
      <c r="S1303" t="s">
        <v>10</v>
      </c>
      <c r="T1303">
        <v>2024</v>
      </c>
      <c r="U1303">
        <v>8</v>
      </c>
      <c r="V1303" t="s">
        <v>3867</v>
      </c>
      <c r="W1303" t="s">
        <v>33</v>
      </c>
      <c r="X1303" t="s">
        <v>19</v>
      </c>
      <c r="Y1303">
        <v>20.99</v>
      </c>
    </row>
    <row r="1304" spans="1:25" x14ac:dyDescent="0.25">
      <c r="A1304" t="s">
        <v>2093</v>
      </c>
      <c r="B1304" s="19">
        <v>45346</v>
      </c>
      <c r="C1304" t="s">
        <v>611</v>
      </c>
      <c r="D1304" t="s">
        <v>612</v>
      </c>
      <c r="E1304" t="s">
        <v>16</v>
      </c>
      <c r="F1304">
        <v>41</v>
      </c>
      <c r="G1304" t="s">
        <v>312</v>
      </c>
      <c r="H1304" t="s">
        <v>276</v>
      </c>
      <c r="I1304" t="s">
        <v>65</v>
      </c>
      <c r="J1304" t="s">
        <v>66</v>
      </c>
      <c r="K1304" t="s">
        <v>25</v>
      </c>
      <c r="L1304">
        <v>2</v>
      </c>
      <c r="M1304">
        <v>2500</v>
      </c>
      <c r="N1304">
        <v>0</v>
      </c>
      <c r="O1304">
        <v>5000</v>
      </c>
      <c r="P1304">
        <v>3200</v>
      </c>
      <c r="Q1304">
        <v>1800</v>
      </c>
      <c r="R1304" t="s">
        <v>17</v>
      </c>
      <c r="S1304" t="s">
        <v>10</v>
      </c>
      <c r="T1304">
        <v>2024</v>
      </c>
      <c r="U1304">
        <v>2</v>
      </c>
      <c r="V1304" t="s">
        <v>3869</v>
      </c>
      <c r="W1304" t="s">
        <v>18</v>
      </c>
      <c r="X1304" t="s">
        <v>19</v>
      </c>
      <c r="Y1304">
        <v>36</v>
      </c>
    </row>
    <row r="1305" spans="1:25" x14ac:dyDescent="0.25">
      <c r="A1305" t="s">
        <v>2094</v>
      </c>
      <c r="B1305" s="19">
        <v>45475</v>
      </c>
      <c r="C1305" t="s">
        <v>197</v>
      </c>
      <c r="D1305" t="s">
        <v>198</v>
      </c>
      <c r="E1305" t="s">
        <v>3</v>
      </c>
      <c r="F1305">
        <v>56</v>
      </c>
      <c r="G1305" t="s">
        <v>4</v>
      </c>
      <c r="H1305" t="s">
        <v>5</v>
      </c>
      <c r="I1305" t="s">
        <v>95</v>
      </c>
      <c r="J1305" t="s">
        <v>96</v>
      </c>
      <c r="K1305" t="s">
        <v>46</v>
      </c>
      <c r="L1305">
        <v>1</v>
      </c>
      <c r="M1305">
        <v>600</v>
      </c>
      <c r="N1305">
        <v>0.05</v>
      </c>
      <c r="O1305">
        <v>570</v>
      </c>
      <c r="P1305">
        <v>380</v>
      </c>
      <c r="Q1305">
        <v>190</v>
      </c>
      <c r="R1305" t="s">
        <v>17</v>
      </c>
      <c r="S1305" t="s">
        <v>10</v>
      </c>
      <c r="T1305">
        <v>2024</v>
      </c>
      <c r="U1305">
        <v>7</v>
      </c>
      <c r="V1305" t="s">
        <v>3866</v>
      </c>
      <c r="W1305" t="s">
        <v>33</v>
      </c>
      <c r="X1305" t="s">
        <v>12</v>
      </c>
      <c r="Y1305">
        <v>33.33</v>
      </c>
    </row>
    <row r="1306" spans="1:25" x14ac:dyDescent="0.25">
      <c r="A1306" t="s">
        <v>2095</v>
      </c>
      <c r="B1306" s="19">
        <v>45602</v>
      </c>
      <c r="C1306" t="s">
        <v>293</v>
      </c>
      <c r="D1306" t="s">
        <v>294</v>
      </c>
      <c r="E1306" t="s">
        <v>3</v>
      </c>
      <c r="F1306">
        <v>33</v>
      </c>
      <c r="G1306" t="s">
        <v>295</v>
      </c>
      <c r="H1306" t="s">
        <v>270</v>
      </c>
      <c r="I1306" t="s">
        <v>56</v>
      </c>
      <c r="J1306" t="s">
        <v>57</v>
      </c>
      <c r="K1306" t="s">
        <v>58</v>
      </c>
      <c r="L1306">
        <v>2</v>
      </c>
      <c r="M1306">
        <v>1200</v>
      </c>
      <c r="N1306">
        <v>0.05</v>
      </c>
      <c r="O1306">
        <v>2280</v>
      </c>
      <c r="P1306">
        <v>1600</v>
      </c>
      <c r="Q1306">
        <v>680</v>
      </c>
      <c r="R1306" t="s">
        <v>17</v>
      </c>
      <c r="S1306" t="s">
        <v>10</v>
      </c>
      <c r="T1306">
        <v>2024</v>
      </c>
      <c r="U1306">
        <v>11</v>
      </c>
      <c r="V1306" t="s">
        <v>3874</v>
      </c>
      <c r="W1306" t="s">
        <v>40</v>
      </c>
      <c r="X1306" t="s">
        <v>27</v>
      </c>
      <c r="Y1306">
        <v>29.82</v>
      </c>
    </row>
    <row r="1307" spans="1:25" x14ac:dyDescent="0.25">
      <c r="A1307" t="s">
        <v>2096</v>
      </c>
      <c r="B1307" s="19">
        <v>45968</v>
      </c>
      <c r="C1307" t="s">
        <v>2097</v>
      </c>
      <c r="D1307" t="s">
        <v>379</v>
      </c>
      <c r="E1307" t="s">
        <v>16</v>
      </c>
      <c r="F1307">
        <v>49</v>
      </c>
      <c r="G1307" t="s">
        <v>275</v>
      </c>
      <c r="H1307" t="s">
        <v>276</v>
      </c>
      <c r="I1307" t="s">
        <v>105</v>
      </c>
      <c r="J1307" t="s">
        <v>106</v>
      </c>
      <c r="K1307" t="s">
        <v>76</v>
      </c>
      <c r="L1307">
        <v>4</v>
      </c>
      <c r="M1307">
        <v>450</v>
      </c>
      <c r="N1307">
        <v>0.05</v>
      </c>
      <c r="O1307">
        <v>1710</v>
      </c>
      <c r="P1307">
        <v>1320</v>
      </c>
      <c r="Q1307">
        <v>390</v>
      </c>
      <c r="R1307" t="s">
        <v>9</v>
      </c>
      <c r="S1307" t="s">
        <v>10</v>
      </c>
      <c r="T1307">
        <v>2025</v>
      </c>
      <c r="U1307">
        <v>11</v>
      </c>
      <c r="V1307" t="s">
        <v>3874</v>
      </c>
      <c r="W1307" t="s">
        <v>40</v>
      </c>
      <c r="X1307" t="s">
        <v>19</v>
      </c>
      <c r="Y1307">
        <v>22.81</v>
      </c>
    </row>
    <row r="1308" spans="1:25" x14ac:dyDescent="0.25">
      <c r="A1308" t="s">
        <v>2098</v>
      </c>
      <c r="B1308" s="19">
        <v>45498</v>
      </c>
      <c r="C1308" t="s">
        <v>567</v>
      </c>
      <c r="D1308" t="s">
        <v>410</v>
      </c>
      <c r="E1308" t="s">
        <v>3</v>
      </c>
      <c r="F1308">
        <v>29</v>
      </c>
      <c r="G1308" t="s">
        <v>317</v>
      </c>
      <c r="H1308" t="s">
        <v>5</v>
      </c>
      <c r="I1308" t="s">
        <v>344</v>
      </c>
      <c r="J1308" t="s">
        <v>345</v>
      </c>
      <c r="K1308" t="s">
        <v>39</v>
      </c>
      <c r="L1308">
        <v>1</v>
      </c>
      <c r="M1308">
        <v>2200</v>
      </c>
      <c r="N1308">
        <v>0.1</v>
      </c>
      <c r="O1308">
        <v>1980</v>
      </c>
      <c r="P1308">
        <v>1400</v>
      </c>
      <c r="Q1308">
        <v>580</v>
      </c>
      <c r="R1308" t="s">
        <v>9</v>
      </c>
      <c r="S1308" t="s">
        <v>10</v>
      </c>
      <c r="T1308">
        <v>2024</v>
      </c>
      <c r="U1308">
        <v>7</v>
      </c>
      <c r="V1308" t="s">
        <v>3866</v>
      </c>
      <c r="W1308" t="s">
        <v>33</v>
      </c>
      <c r="X1308" t="s">
        <v>19</v>
      </c>
      <c r="Y1308">
        <v>29.29</v>
      </c>
    </row>
    <row r="1309" spans="1:25" x14ac:dyDescent="0.25">
      <c r="A1309" t="s">
        <v>2099</v>
      </c>
      <c r="B1309" s="19">
        <v>45559</v>
      </c>
      <c r="C1309" t="s">
        <v>763</v>
      </c>
      <c r="D1309" t="s">
        <v>207</v>
      </c>
      <c r="E1309" t="s">
        <v>3</v>
      </c>
      <c r="F1309">
        <v>50</v>
      </c>
      <c r="G1309" t="s">
        <v>339</v>
      </c>
      <c r="H1309" t="s">
        <v>285</v>
      </c>
      <c r="I1309" t="s">
        <v>127</v>
      </c>
      <c r="J1309" t="s">
        <v>128</v>
      </c>
      <c r="K1309" t="s">
        <v>58</v>
      </c>
      <c r="L1309">
        <v>1</v>
      </c>
      <c r="M1309">
        <v>3000</v>
      </c>
      <c r="N1309">
        <v>0.05</v>
      </c>
      <c r="O1309">
        <v>2850</v>
      </c>
      <c r="P1309">
        <v>2100</v>
      </c>
      <c r="Q1309">
        <v>750</v>
      </c>
      <c r="R1309" t="s">
        <v>26</v>
      </c>
      <c r="S1309" t="s">
        <v>10</v>
      </c>
      <c r="T1309">
        <v>2024</v>
      </c>
      <c r="U1309">
        <v>9</v>
      </c>
      <c r="V1309" t="s">
        <v>3873</v>
      </c>
      <c r="W1309" t="s">
        <v>33</v>
      </c>
      <c r="X1309" t="s">
        <v>27</v>
      </c>
      <c r="Y1309">
        <v>26.32</v>
      </c>
    </row>
    <row r="1310" spans="1:25" x14ac:dyDescent="0.25">
      <c r="A1310" t="s">
        <v>2100</v>
      </c>
      <c r="B1310" s="19">
        <v>45851</v>
      </c>
      <c r="C1310" t="s">
        <v>915</v>
      </c>
      <c r="D1310" t="s">
        <v>916</v>
      </c>
      <c r="E1310" t="s">
        <v>3</v>
      </c>
      <c r="F1310">
        <v>43</v>
      </c>
      <c r="G1310" t="s">
        <v>339</v>
      </c>
      <c r="H1310" t="s">
        <v>285</v>
      </c>
      <c r="I1310" t="s">
        <v>23</v>
      </c>
      <c r="J1310" t="s">
        <v>24</v>
      </c>
      <c r="K1310" t="s">
        <v>25</v>
      </c>
      <c r="L1310">
        <v>2</v>
      </c>
      <c r="M1310">
        <v>55000</v>
      </c>
      <c r="N1310">
        <v>0.1</v>
      </c>
      <c r="O1310">
        <v>99000</v>
      </c>
      <c r="P1310">
        <v>80000</v>
      </c>
      <c r="Q1310">
        <v>19000</v>
      </c>
      <c r="R1310" t="s">
        <v>98</v>
      </c>
      <c r="S1310" t="s">
        <v>10</v>
      </c>
      <c r="T1310">
        <v>2025</v>
      </c>
      <c r="U1310">
        <v>7</v>
      </c>
      <c r="V1310" t="s">
        <v>3866</v>
      </c>
      <c r="W1310" t="s">
        <v>33</v>
      </c>
      <c r="X1310" t="s">
        <v>27</v>
      </c>
      <c r="Y1310">
        <v>19.190000000000001</v>
      </c>
    </row>
    <row r="1311" spans="1:25" x14ac:dyDescent="0.25">
      <c r="A1311" t="s">
        <v>2101</v>
      </c>
      <c r="B1311" s="19">
        <v>45732</v>
      </c>
      <c r="C1311" t="s">
        <v>940</v>
      </c>
      <c r="D1311" t="s">
        <v>941</v>
      </c>
      <c r="E1311" t="s">
        <v>16</v>
      </c>
      <c r="F1311">
        <v>45</v>
      </c>
      <c r="G1311" t="s">
        <v>275</v>
      </c>
      <c r="H1311" t="s">
        <v>276</v>
      </c>
      <c r="I1311" t="s">
        <v>31</v>
      </c>
      <c r="J1311" t="s">
        <v>32</v>
      </c>
      <c r="K1311" t="s">
        <v>25</v>
      </c>
      <c r="L1311">
        <v>1</v>
      </c>
      <c r="M1311">
        <v>5000</v>
      </c>
      <c r="N1311">
        <v>0.05</v>
      </c>
      <c r="O1311">
        <v>4750</v>
      </c>
      <c r="P1311">
        <v>3500</v>
      </c>
      <c r="Q1311">
        <v>1250</v>
      </c>
      <c r="R1311" t="s">
        <v>26</v>
      </c>
      <c r="S1311" t="s">
        <v>10</v>
      </c>
      <c r="T1311">
        <v>2025</v>
      </c>
      <c r="U1311">
        <v>3</v>
      </c>
      <c r="V1311" t="s">
        <v>3864</v>
      </c>
      <c r="W1311" t="s">
        <v>18</v>
      </c>
      <c r="X1311" t="s">
        <v>19</v>
      </c>
      <c r="Y1311">
        <v>26.32</v>
      </c>
    </row>
    <row r="1312" spans="1:25" x14ac:dyDescent="0.25">
      <c r="A1312" t="s">
        <v>2102</v>
      </c>
      <c r="B1312" s="19">
        <v>45677</v>
      </c>
      <c r="C1312" t="s">
        <v>545</v>
      </c>
      <c r="D1312" t="s">
        <v>546</v>
      </c>
      <c r="E1312" t="s">
        <v>16</v>
      </c>
      <c r="F1312">
        <v>21</v>
      </c>
      <c r="G1312" t="s">
        <v>339</v>
      </c>
      <c r="H1312" t="s">
        <v>285</v>
      </c>
      <c r="I1312" t="s">
        <v>74</v>
      </c>
      <c r="J1312" t="s">
        <v>75</v>
      </c>
      <c r="K1312" t="s">
        <v>76</v>
      </c>
      <c r="L1312">
        <v>2</v>
      </c>
      <c r="M1312">
        <v>550</v>
      </c>
      <c r="N1312">
        <v>0.1</v>
      </c>
      <c r="O1312">
        <v>990</v>
      </c>
      <c r="P1312">
        <v>900</v>
      </c>
      <c r="Q1312">
        <v>90</v>
      </c>
      <c r="R1312" t="s">
        <v>17</v>
      </c>
      <c r="S1312" t="s">
        <v>10</v>
      </c>
      <c r="T1312">
        <v>2025</v>
      </c>
      <c r="U1312">
        <v>1</v>
      </c>
      <c r="V1312" t="s">
        <v>3875</v>
      </c>
      <c r="W1312" t="s">
        <v>18</v>
      </c>
      <c r="X1312" t="s">
        <v>27</v>
      </c>
      <c r="Y1312">
        <v>9.09</v>
      </c>
    </row>
    <row r="1313" spans="1:25" x14ac:dyDescent="0.25">
      <c r="A1313" t="s">
        <v>2103</v>
      </c>
      <c r="B1313" s="19">
        <v>45862</v>
      </c>
      <c r="C1313" t="s">
        <v>961</v>
      </c>
      <c r="D1313" t="s">
        <v>962</v>
      </c>
      <c r="E1313" t="s">
        <v>16</v>
      </c>
      <c r="F1313">
        <v>48</v>
      </c>
      <c r="G1313" t="s">
        <v>407</v>
      </c>
      <c r="H1313" t="s">
        <v>285</v>
      </c>
      <c r="I1313" t="s">
        <v>6</v>
      </c>
      <c r="J1313" t="s">
        <v>7</v>
      </c>
      <c r="K1313" t="s">
        <v>8</v>
      </c>
      <c r="L1313">
        <v>2</v>
      </c>
      <c r="M1313">
        <v>7000</v>
      </c>
      <c r="N1313">
        <v>0.05</v>
      </c>
      <c r="O1313">
        <v>13300</v>
      </c>
      <c r="P1313">
        <v>10400</v>
      </c>
      <c r="Q1313">
        <v>2900</v>
      </c>
      <c r="R1313" t="s">
        <v>77</v>
      </c>
      <c r="S1313" t="s">
        <v>10</v>
      </c>
      <c r="T1313">
        <v>2025</v>
      </c>
      <c r="U1313">
        <v>7</v>
      </c>
      <c r="V1313" t="s">
        <v>3866</v>
      </c>
      <c r="W1313" t="s">
        <v>33</v>
      </c>
      <c r="X1313" t="s">
        <v>27</v>
      </c>
      <c r="Y1313">
        <v>21.8</v>
      </c>
    </row>
    <row r="1314" spans="1:25" x14ac:dyDescent="0.25">
      <c r="A1314" t="s">
        <v>2104</v>
      </c>
      <c r="B1314" s="19">
        <v>46015</v>
      </c>
      <c r="C1314" t="s">
        <v>1037</v>
      </c>
      <c r="D1314" t="s">
        <v>1038</v>
      </c>
      <c r="E1314" t="s">
        <v>3</v>
      </c>
      <c r="F1314">
        <v>22</v>
      </c>
      <c r="G1314" t="s">
        <v>290</v>
      </c>
      <c r="H1314" t="s">
        <v>276</v>
      </c>
      <c r="I1314" t="s">
        <v>305</v>
      </c>
      <c r="J1314" t="s">
        <v>306</v>
      </c>
      <c r="K1314" t="s">
        <v>91</v>
      </c>
      <c r="L1314">
        <v>2</v>
      </c>
      <c r="M1314">
        <v>8500</v>
      </c>
      <c r="N1314">
        <v>0.2</v>
      </c>
      <c r="O1314">
        <v>13600</v>
      </c>
      <c r="P1314">
        <v>13000</v>
      </c>
      <c r="Q1314">
        <v>600</v>
      </c>
      <c r="R1314" t="s">
        <v>17</v>
      </c>
      <c r="S1314" t="s">
        <v>10</v>
      </c>
      <c r="T1314">
        <v>2025</v>
      </c>
      <c r="U1314">
        <v>12</v>
      </c>
      <c r="V1314" t="s">
        <v>3872</v>
      </c>
      <c r="W1314" t="s">
        <v>40</v>
      </c>
      <c r="X1314" t="s">
        <v>12</v>
      </c>
      <c r="Y1314">
        <v>4.41</v>
      </c>
    </row>
    <row r="1315" spans="1:25" x14ac:dyDescent="0.25">
      <c r="A1315" t="s">
        <v>145</v>
      </c>
      <c r="B1315" s="19">
        <v>45690</v>
      </c>
      <c r="C1315" t="s">
        <v>116</v>
      </c>
      <c r="D1315" t="s">
        <v>117</v>
      </c>
      <c r="E1315" t="s">
        <v>16</v>
      </c>
      <c r="F1315">
        <v>42</v>
      </c>
      <c r="G1315" t="s">
        <v>4</v>
      </c>
      <c r="H1315" t="s">
        <v>5</v>
      </c>
      <c r="I1315" t="s">
        <v>143</v>
      </c>
      <c r="J1315" t="s">
        <v>144</v>
      </c>
      <c r="K1315" t="s">
        <v>76</v>
      </c>
      <c r="L1315">
        <v>2</v>
      </c>
      <c r="M1315">
        <v>700</v>
      </c>
      <c r="N1315">
        <v>0</v>
      </c>
      <c r="O1315">
        <v>1400</v>
      </c>
      <c r="P1315">
        <v>1140</v>
      </c>
      <c r="Q1315">
        <v>260</v>
      </c>
      <c r="R1315" t="s">
        <v>9</v>
      </c>
      <c r="S1315" t="s">
        <v>10</v>
      </c>
      <c r="T1315">
        <v>2025</v>
      </c>
      <c r="U1315">
        <v>2</v>
      </c>
      <c r="V1315" t="s">
        <v>3869</v>
      </c>
      <c r="W1315" t="s">
        <v>18</v>
      </c>
      <c r="X1315" t="s">
        <v>19</v>
      </c>
      <c r="Y1315">
        <v>18.57</v>
      </c>
    </row>
    <row r="1316" spans="1:25" x14ac:dyDescent="0.25">
      <c r="A1316" t="s">
        <v>2105</v>
      </c>
      <c r="B1316" s="19">
        <v>45794</v>
      </c>
      <c r="C1316" t="s">
        <v>500</v>
      </c>
      <c r="D1316" t="s">
        <v>501</v>
      </c>
      <c r="E1316" t="s">
        <v>16</v>
      </c>
      <c r="F1316">
        <v>22</v>
      </c>
      <c r="G1316" t="s">
        <v>339</v>
      </c>
      <c r="H1316" t="s">
        <v>285</v>
      </c>
      <c r="I1316" t="s">
        <v>6</v>
      </c>
      <c r="J1316" t="s">
        <v>7</v>
      </c>
      <c r="K1316" t="s">
        <v>8</v>
      </c>
      <c r="L1316">
        <v>1</v>
      </c>
      <c r="M1316">
        <v>7000</v>
      </c>
      <c r="N1316">
        <v>0.05</v>
      </c>
      <c r="O1316">
        <v>6650</v>
      </c>
      <c r="P1316">
        <v>5200</v>
      </c>
      <c r="Q1316">
        <v>1450</v>
      </c>
      <c r="R1316" t="s">
        <v>17</v>
      </c>
      <c r="S1316" t="s">
        <v>10</v>
      </c>
      <c r="T1316">
        <v>2025</v>
      </c>
      <c r="U1316">
        <v>5</v>
      </c>
      <c r="V1316" t="s">
        <v>3865</v>
      </c>
      <c r="W1316" t="s">
        <v>11</v>
      </c>
      <c r="X1316" t="s">
        <v>27</v>
      </c>
      <c r="Y1316">
        <v>21.8</v>
      </c>
    </row>
    <row r="1317" spans="1:25" x14ac:dyDescent="0.25">
      <c r="A1317" t="s">
        <v>2106</v>
      </c>
      <c r="B1317" s="19">
        <v>45773</v>
      </c>
      <c r="C1317" t="s">
        <v>2107</v>
      </c>
      <c r="D1317" t="s">
        <v>803</v>
      </c>
      <c r="E1317" t="s">
        <v>3</v>
      </c>
      <c r="F1317">
        <v>44</v>
      </c>
      <c r="G1317" t="s">
        <v>269</v>
      </c>
      <c r="H1317" t="s">
        <v>270</v>
      </c>
      <c r="I1317" t="s">
        <v>143</v>
      </c>
      <c r="J1317" t="s">
        <v>144</v>
      </c>
      <c r="K1317" t="s">
        <v>76</v>
      </c>
      <c r="L1317">
        <v>3</v>
      </c>
      <c r="M1317">
        <v>700</v>
      </c>
      <c r="N1317">
        <v>0.1</v>
      </c>
      <c r="O1317">
        <v>1890</v>
      </c>
      <c r="P1317">
        <v>1710</v>
      </c>
      <c r="Q1317">
        <v>180</v>
      </c>
      <c r="R1317" t="s">
        <v>17</v>
      </c>
      <c r="S1317" t="s">
        <v>10</v>
      </c>
      <c r="T1317">
        <v>2025</v>
      </c>
      <c r="U1317">
        <v>4</v>
      </c>
      <c r="V1317" t="s">
        <v>3871</v>
      </c>
      <c r="W1317" t="s">
        <v>11</v>
      </c>
      <c r="X1317" t="s">
        <v>12</v>
      </c>
      <c r="Y1317">
        <v>9.52</v>
      </c>
    </row>
    <row r="1318" spans="1:25" x14ac:dyDescent="0.25">
      <c r="A1318" t="s">
        <v>2108</v>
      </c>
      <c r="B1318" s="19">
        <v>45349</v>
      </c>
      <c r="C1318" t="s">
        <v>915</v>
      </c>
      <c r="D1318" t="s">
        <v>916</v>
      </c>
      <c r="E1318" t="s">
        <v>3</v>
      </c>
      <c r="F1318">
        <v>43</v>
      </c>
      <c r="G1318" t="s">
        <v>339</v>
      </c>
      <c r="H1318" t="s">
        <v>285</v>
      </c>
      <c r="I1318" t="s">
        <v>95</v>
      </c>
      <c r="J1318" t="s">
        <v>96</v>
      </c>
      <c r="K1318" t="s">
        <v>46</v>
      </c>
      <c r="L1318">
        <v>1</v>
      </c>
      <c r="M1318">
        <v>600</v>
      </c>
      <c r="N1318">
        <v>0.1</v>
      </c>
      <c r="O1318">
        <v>540</v>
      </c>
      <c r="P1318">
        <v>380</v>
      </c>
      <c r="Q1318">
        <v>160</v>
      </c>
      <c r="R1318" t="s">
        <v>26</v>
      </c>
      <c r="S1318" t="s">
        <v>10</v>
      </c>
      <c r="T1318">
        <v>2024</v>
      </c>
      <c r="U1318">
        <v>2</v>
      </c>
      <c r="V1318" t="s">
        <v>3869</v>
      </c>
      <c r="W1318" t="s">
        <v>18</v>
      </c>
      <c r="X1318" t="s">
        <v>27</v>
      </c>
      <c r="Y1318">
        <v>29.63</v>
      </c>
    </row>
    <row r="1319" spans="1:25" x14ac:dyDescent="0.25">
      <c r="A1319" t="s">
        <v>2109</v>
      </c>
      <c r="B1319" s="19">
        <v>45678</v>
      </c>
      <c r="C1319" t="s">
        <v>560</v>
      </c>
      <c r="D1319" t="s">
        <v>389</v>
      </c>
      <c r="E1319" t="s">
        <v>3</v>
      </c>
      <c r="F1319">
        <v>30</v>
      </c>
      <c r="G1319" t="s">
        <v>339</v>
      </c>
      <c r="H1319" t="s">
        <v>285</v>
      </c>
      <c r="I1319" t="s">
        <v>56</v>
      </c>
      <c r="J1319" t="s">
        <v>57</v>
      </c>
      <c r="K1319" t="s">
        <v>58</v>
      </c>
      <c r="L1319">
        <v>2</v>
      </c>
      <c r="M1319">
        <v>1200</v>
      </c>
      <c r="N1319">
        <v>0.15</v>
      </c>
      <c r="O1319">
        <v>2040</v>
      </c>
      <c r="P1319">
        <v>1600</v>
      </c>
      <c r="Q1319">
        <v>440</v>
      </c>
      <c r="R1319" t="s">
        <v>9</v>
      </c>
      <c r="S1319" t="s">
        <v>10</v>
      </c>
      <c r="T1319">
        <v>2025</v>
      </c>
      <c r="U1319">
        <v>1</v>
      </c>
      <c r="V1319" t="s">
        <v>3875</v>
      </c>
      <c r="W1319" t="s">
        <v>18</v>
      </c>
      <c r="X1319" t="s">
        <v>19</v>
      </c>
      <c r="Y1319">
        <v>21.57</v>
      </c>
    </row>
    <row r="1320" spans="1:25" x14ac:dyDescent="0.25">
      <c r="A1320" t="s">
        <v>2110</v>
      </c>
      <c r="B1320" s="19">
        <v>45583</v>
      </c>
      <c r="C1320" t="s">
        <v>838</v>
      </c>
      <c r="D1320" t="s">
        <v>796</v>
      </c>
      <c r="E1320" t="s">
        <v>16</v>
      </c>
      <c r="F1320">
        <v>26</v>
      </c>
      <c r="G1320" t="s">
        <v>312</v>
      </c>
      <c r="H1320" t="s">
        <v>276</v>
      </c>
      <c r="I1320" t="s">
        <v>68</v>
      </c>
      <c r="J1320" t="s">
        <v>69</v>
      </c>
      <c r="K1320" t="s">
        <v>39</v>
      </c>
      <c r="L1320">
        <v>2</v>
      </c>
      <c r="M1320">
        <v>3500</v>
      </c>
      <c r="N1320">
        <v>0.05</v>
      </c>
      <c r="O1320">
        <v>6650</v>
      </c>
      <c r="P1320">
        <v>4600</v>
      </c>
      <c r="Q1320">
        <v>2050</v>
      </c>
      <c r="R1320" t="s">
        <v>26</v>
      </c>
      <c r="S1320" t="s">
        <v>10</v>
      </c>
      <c r="T1320">
        <v>2024</v>
      </c>
      <c r="U1320">
        <v>10</v>
      </c>
      <c r="V1320" t="s">
        <v>3870</v>
      </c>
      <c r="W1320" t="s">
        <v>40</v>
      </c>
      <c r="X1320" t="s">
        <v>12</v>
      </c>
      <c r="Y1320">
        <v>30.83</v>
      </c>
    </row>
    <row r="1321" spans="1:25" x14ac:dyDescent="0.25">
      <c r="A1321" t="s">
        <v>2111</v>
      </c>
      <c r="B1321" s="19">
        <v>45423</v>
      </c>
      <c r="C1321" t="s">
        <v>123</v>
      </c>
      <c r="D1321" t="s">
        <v>124</v>
      </c>
      <c r="E1321" t="s">
        <v>3</v>
      </c>
      <c r="F1321">
        <v>47</v>
      </c>
      <c r="G1321" t="s">
        <v>4</v>
      </c>
      <c r="H1321" t="s">
        <v>5</v>
      </c>
      <c r="I1321" t="s">
        <v>264</v>
      </c>
      <c r="J1321" t="s">
        <v>265</v>
      </c>
      <c r="K1321" t="s">
        <v>46</v>
      </c>
      <c r="L1321">
        <v>2</v>
      </c>
      <c r="M1321">
        <v>800</v>
      </c>
      <c r="N1321">
        <v>0.1</v>
      </c>
      <c r="O1321">
        <v>1440</v>
      </c>
      <c r="P1321">
        <v>1000</v>
      </c>
      <c r="Q1321">
        <v>440</v>
      </c>
      <c r="R1321" t="s">
        <v>26</v>
      </c>
      <c r="S1321" t="s">
        <v>10</v>
      </c>
      <c r="T1321">
        <v>2024</v>
      </c>
      <c r="U1321">
        <v>5</v>
      </c>
      <c r="V1321" t="s">
        <v>3865</v>
      </c>
      <c r="W1321" t="s">
        <v>11</v>
      </c>
      <c r="X1321" t="s">
        <v>12</v>
      </c>
      <c r="Y1321">
        <v>30.56</v>
      </c>
    </row>
    <row r="1322" spans="1:25" x14ac:dyDescent="0.25">
      <c r="A1322" t="s">
        <v>2112</v>
      </c>
      <c r="B1322" s="19">
        <v>45319</v>
      </c>
      <c r="C1322" t="s">
        <v>1581</v>
      </c>
      <c r="D1322" t="s">
        <v>1582</v>
      </c>
      <c r="E1322" t="s">
        <v>16</v>
      </c>
      <c r="F1322">
        <v>52</v>
      </c>
      <c r="G1322" t="s">
        <v>290</v>
      </c>
      <c r="H1322" t="s">
        <v>276</v>
      </c>
      <c r="I1322" t="s">
        <v>51</v>
      </c>
      <c r="J1322" t="s">
        <v>52</v>
      </c>
      <c r="K1322" t="s">
        <v>8</v>
      </c>
      <c r="L1322">
        <v>1</v>
      </c>
      <c r="M1322">
        <v>4500</v>
      </c>
      <c r="N1322">
        <v>0.05</v>
      </c>
      <c r="O1322">
        <v>4275</v>
      </c>
      <c r="P1322">
        <v>3200</v>
      </c>
      <c r="Q1322">
        <v>1075</v>
      </c>
      <c r="R1322" t="s">
        <v>26</v>
      </c>
      <c r="S1322" t="s">
        <v>10</v>
      </c>
      <c r="T1322">
        <v>2024</v>
      </c>
      <c r="U1322">
        <v>1</v>
      </c>
      <c r="V1322" t="s">
        <v>3875</v>
      </c>
      <c r="W1322" t="s">
        <v>18</v>
      </c>
      <c r="X1322" t="s">
        <v>19</v>
      </c>
      <c r="Y1322">
        <v>25.15</v>
      </c>
    </row>
    <row r="1323" spans="1:25" x14ac:dyDescent="0.25">
      <c r="A1323" t="s">
        <v>2113</v>
      </c>
      <c r="B1323" s="19">
        <v>45645</v>
      </c>
      <c r="C1323" t="s">
        <v>608</v>
      </c>
      <c r="D1323" t="s">
        <v>609</v>
      </c>
      <c r="E1323" t="s">
        <v>16</v>
      </c>
      <c r="F1323">
        <v>52</v>
      </c>
      <c r="G1323" t="s">
        <v>312</v>
      </c>
      <c r="H1323" t="s">
        <v>276</v>
      </c>
      <c r="I1323" t="s">
        <v>264</v>
      </c>
      <c r="J1323" t="s">
        <v>265</v>
      </c>
      <c r="K1323" t="s">
        <v>46</v>
      </c>
      <c r="L1323">
        <v>1</v>
      </c>
      <c r="M1323">
        <v>800</v>
      </c>
      <c r="N1323">
        <v>0.15</v>
      </c>
      <c r="O1323">
        <v>680</v>
      </c>
      <c r="P1323">
        <v>500</v>
      </c>
      <c r="Q1323">
        <v>180</v>
      </c>
      <c r="R1323" t="s">
        <v>17</v>
      </c>
      <c r="S1323" t="s">
        <v>10</v>
      </c>
      <c r="T1323">
        <v>2024</v>
      </c>
      <c r="U1323">
        <v>12</v>
      </c>
      <c r="V1323" t="s">
        <v>3872</v>
      </c>
      <c r="W1323" t="s">
        <v>40</v>
      </c>
      <c r="X1323" t="s">
        <v>27</v>
      </c>
      <c r="Y1323">
        <v>26.47</v>
      </c>
    </row>
    <row r="1324" spans="1:25" x14ac:dyDescent="0.25">
      <c r="A1324" t="s">
        <v>2114</v>
      </c>
      <c r="B1324" s="19">
        <v>45542</v>
      </c>
      <c r="C1324" t="s">
        <v>1</v>
      </c>
      <c r="D1324" t="s">
        <v>2</v>
      </c>
      <c r="E1324" t="s">
        <v>3</v>
      </c>
      <c r="F1324">
        <v>36</v>
      </c>
      <c r="G1324" t="s">
        <v>4</v>
      </c>
      <c r="H1324" t="s">
        <v>5</v>
      </c>
      <c r="I1324" t="s">
        <v>89</v>
      </c>
      <c r="J1324" t="s">
        <v>90</v>
      </c>
      <c r="K1324" t="s">
        <v>91</v>
      </c>
      <c r="L1324">
        <v>1</v>
      </c>
      <c r="M1324">
        <v>35000</v>
      </c>
      <c r="N1324">
        <v>0.1</v>
      </c>
      <c r="O1324">
        <v>31500</v>
      </c>
      <c r="P1324">
        <v>27000</v>
      </c>
      <c r="Q1324">
        <v>4500</v>
      </c>
      <c r="R1324" t="s">
        <v>26</v>
      </c>
      <c r="S1324" t="s">
        <v>10</v>
      </c>
      <c r="T1324">
        <v>2024</v>
      </c>
      <c r="U1324">
        <v>9</v>
      </c>
      <c r="V1324" t="s">
        <v>3873</v>
      </c>
      <c r="W1324" t="s">
        <v>33</v>
      </c>
      <c r="X1324" t="s">
        <v>12</v>
      </c>
      <c r="Y1324">
        <v>14.29</v>
      </c>
    </row>
    <row r="1325" spans="1:25" x14ac:dyDescent="0.25">
      <c r="A1325" t="s">
        <v>2115</v>
      </c>
      <c r="B1325" s="19">
        <v>45378</v>
      </c>
      <c r="C1325" t="s">
        <v>888</v>
      </c>
      <c r="D1325" t="s">
        <v>889</v>
      </c>
      <c r="E1325" t="s">
        <v>16</v>
      </c>
      <c r="F1325">
        <v>31</v>
      </c>
      <c r="G1325" t="s">
        <v>284</v>
      </c>
      <c r="H1325" t="s">
        <v>285</v>
      </c>
      <c r="I1325" t="s">
        <v>109</v>
      </c>
      <c r="J1325" t="s">
        <v>110</v>
      </c>
      <c r="K1325" t="s">
        <v>8</v>
      </c>
      <c r="L1325">
        <v>1</v>
      </c>
      <c r="M1325">
        <v>4000</v>
      </c>
      <c r="N1325">
        <v>0.05</v>
      </c>
      <c r="O1325">
        <v>3800</v>
      </c>
      <c r="P1325">
        <v>2900</v>
      </c>
      <c r="Q1325">
        <v>900</v>
      </c>
      <c r="R1325" t="s">
        <v>26</v>
      </c>
      <c r="S1325" t="s">
        <v>10</v>
      </c>
      <c r="T1325">
        <v>2024</v>
      </c>
      <c r="U1325">
        <v>3</v>
      </c>
      <c r="V1325" t="s">
        <v>3864</v>
      </c>
      <c r="W1325" t="s">
        <v>18</v>
      </c>
      <c r="X1325" t="s">
        <v>19</v>
      </c>
      <c r="Y1325">
        <v>23.68</v>
      </c>
    </row>
    <row r="1326" spans="1:25" x14ac:dyDescent="0.25">
      <c r="A1326" t="s">
        <v>2116</v>
      </c>
      <c r="B1326" s="19">
        <v>45637</v>
      </c>
      <c r="C1326" t="s">
        <v>857</v>
      </c>
      <c r="D1326" t="s">
        <v>392</v>
      </c>
      <c r="E1326" t="s">
        <v>16</v>
      </c>
      <c r="F1326">
        <v>21</v>
      </c>
      <c r="G1326" t="s">
        <v>407</v>
      </c>
      <c r="H1326" t="s">
        <v>285</v>
      </c>
      <c r="I1326" t="s">
        <v>305</v>
      </c>
      <c r="J1326" t="s">
        <v>306</v>
      </c>
      <c r="K1326" t="s">
        <v>91</v>
      </c>
      <c r="L1326">
        <v>1</v>
      </c>
      <c r="M1326">
        <v>8500</v>
      </c>
      <c r="N1326">
        <v>0.2</v>
      </c>
      <c r="O1326">
        <v>6800</v>
      </c>
      <c r="P1326">
        <v>6500</v>
      </c>
      <c r="Q1326">
        <v>300</v>
      </c>
      <c r="R1326" t="s">
        <v>26</v>
      </c>
      <c r="S1326" t="s">
        <v>10</v>
      </c>
      <c r="T1326">
        <v>2024</v>
      </c>
      <c r="U1326">
        <v>12</v>
      </c>
      <c r="V1326" t="s">
        <v>3872</v>
      </c>
      <c r="W1326" t="s">
        <v>40</v>
      </c>
      <c r="X1326" t="s">
        <v>12</v>
      </c>
      <c r="Y1326">
        <v>4.41</v>
      </c>
    </row>
    <row r="1327" spans="1:25" x14ac:dyDescent="0.25">
      <c r="A1327" t="s">
        <v>2117</v>
      </c>
      <c r="B1327" s="19">
        <v>45763</v>
      </c>
      <c r="C1327" t="s">
        <v>412</v>
      </c>
      <c r="D1327" t="s">
        <v>335</v>
      </c>
      <c r="E1327" t="s">
        <v>16</v>
      </c>
      <c r="F1327">
        <v>58</v>
      </c>
      <c r="G1327" t="s">
        <v>317</v>
      </c>
      <c r="H1327" t="s">
        <v>5</v>
      </c>
      <c r="I1327" t="s">
        <v>6</v>
      </c>
      <c r="J1327" t="s">
        <v>7</v>
      </c>
      <c r="K1327" t="s">
        <v>8</v>
      </c>
      <c r="L1327">
        <v>1</v>
      </c>
      <c r="M1327">
        <v>7000</v>
      </c>
      <c r="N1327">
        <v>0.05</v>
      </c>
      <c r="O1327">
        <v>6650</v>
      </c>
      <c r="P1327">
        <v>5200</v>
      </c>
      <c r="Q1327">
        <v>1450</v>
      </c>
      <c r="R1327" t="s">
        <v>77</v>
      </c>
      <c r="S1327" t="s">
        <v>10</v>
      </c>
      <c r="T1327">
        <v>2025</v>
      </c>
      <c r="U1327">
        <v>4</v>
      </c>
      <c r="V1327" t="s">
        <v>3871</v>
      </c>
      <c r="W1327" t="s">
        <v>11</v>
      </c>
      <c r="X1327" t="s">
        <v>27</v>
      </c>
      <c r="Y1327">
        <v>21.8</v>
      </c>
    </row>
    <row r="1328" spans="1:25" x14ac:dyDescent="0.25">
      <c r="A1328" t="s">
        <v>2118</v>
      </c>
      <c r="B1328" s="19">
        <v>45723</v>
      </c>
      <c r="C1328" t="s">
        <v>650</v>
      </c>
      <c r="D1328" t="s">
        <v>651</v>
      </c>
      <c r="E1328" t="s">
        <v>3</v>
      </c>
      <c r="F1328">
        <v>48</v>
      </c>
      <c r="G1328" t="s">
        <v>317</v>
      </c>
      <c r="H1328" t="s">
        <v>5</v>
      </c>
      <c r="I1328" t="s">
        <v>37</v>
      </c>
      <c r="J1328" t="s">
        <v>38</v>
      </c>
      <c r="K1328" t="s">
        <v>39</v>
      </c>
      <c r="L1328">
        <v>1</v>
      </c>
      <c r="M1328">
        <v>900</v>
      </c>
      <c r="N1328">
        <v>0.1</v>
      </c>
      <c r="O1328">
        <v>810</v>
      </c>
      <c r="P1328">
        <v>550</v>
      </c>
      <c r="Q1328">
        <v>260</v>
      </c>
      <c r="R1328" t="s">
        <v>26</v>
      </c>
      <c r="S1328" t="s">
        <v>10</v>
      </c>
      <c r="T1328">
        <v>2025</v>
      </c>
      <c r="U1328">
        <v>3</v>
      </c>
      <c r="V1328" t="s">
        <v>3864</v>
      </c>
      <c r="W1328" t="s">
        <v>18</v>
      </c>
      <c r="X1328" t="s">
        <v>27</v>
      </c>
      <c r="Y1328">
        <v>32.1</v>
      </c>
    </row>
    <row r="1329" spans="1:25" x14ac:dyDescent="0.25">
      <c r="A1329" t="s">
        <v>2119</v>
      </c>
      <c r="B1329" s="19">
        <v>45314</v>
      </c>
      <c r="C1329" t="s">
        <v>463</v>
      </c>
      <c r="D1329" t="s">
        <v>464</v>
      </c>
      <c r="E1329" t="s">
        <v>3</v>
      </c>
      <c r="F1329">
        <v>25</v>
      </c>
      <c r="G1329" t="s">
        <v>407</v>
      </c>
      <c r="H1329" t="s">
        <v>285</v>
      </c>
      <c r="I1329" t="s">
        <v>68</v>
      </c>
      <c r="J1329" t="s">
        <v>69</v>
      </c>
      <c r="K1329" t="s">
        <v>39</v>
      </c>
      <c r="L1329">
        <v>3</v>
      </c>
      <c r="M1329">
        <v>3500</v>
      </c>
      <c r="N1329">
        <v>0</v>
      </c>
      <c r="O1329">
        <v>10500</v>
      </c>
      <c r="P1329">
        <v>6900</v>
      </c>
      <c r="Q1329">
        <v>3600</v>
      </c>
      <c r="R1329" t="s">
        <v>26</v>
      </c>
      <c r="S1329" t="s">
        <v>10</v>
      </c>
      <c r="T1329">
        <v>2024</v>
      </c>
      <c r="U1329">
        <v>1</v>
      </c>
      <c r="V1329" t="s">
        <v>3875</v>
      </c>
      <c r="W1329" t="s">
        <v>18</v>
      </c>
      <c r="X1329" t="s">
        <v>12</v>
      </c>
      <c r="Y1329">
        <v>34.29</v>
      </c>
    </row>
    <row r="1330" spans="1:25" x14ac:dyDescent="0.25">
      <c r="A1330" t="s">
        <v>2120</v>
      </c>
      <c r="B1330" s="19">
        <v>45878</v>
      </c>
      <c r="C1330" t="s">
        <v>311</v>
      </c>
      <c r="D1330" t="s">
        <v>101</v>
      </c>
      <c r="E1330" t="s">
        <v>16</v>
      </c>
      <c r="F1330">
        <v>42</v>
      </c>
      <c r="G1330" t="s">
        <v>312</v>
      </c>
      <c r="H1330" t="s">
        <v>276</v>
      </c>
      <c r="I1330" t="s">
        <v>31</v>
      </c>
      <c r="J1330" t="s">
        <v>32</v>
      </c>
      <c r="K1330" t="s">
        <v>25</v>
      </c>
      <c r="L1330">
        <v>2</v>
      </c>
      <c r="M1330">
        <v>5000</v>
      </c>
      <c r="N1330">
        <v>0.1</v>
      </c>
      <c r="O1330">
        <v>9000</v>
      </c>
      <c r="P1330">
        <v>7000</v>
      </c>
      <c r="Q1330">
        <v>2000</v>
      </c>
      <c r="R1330" t="s">
        <v>77</v>
      </c>
      <c r="S1330" t="s">
        <v>10</v>
      </c>
      <c r="T1330">
        <v>2025</v>
      </c>
      <c r="U1330">
        <v>8</v>
      </c>
      <c r="V1330" t="s">
        <v>3867</v>
      </c>
      <c r="W1330" t="s">
        <v>33</v>
      </c>
      <c r="X1330" t="s">
        <v>27</v>
      </c>
      <c r="Y1330">
        <v>22.22</v>
      </c>
    </row>
    <row r="1331" spans="1:25" x14ac:dyDescent="0.25">
      <c r="A1331" t="s">
        <v>2121</v>
      </c>
      <c r="B1331" s="19">
        <v>45983</v>
      </c>
      <c r="C1331" t="s">
        <v>953</v>
      </c>
      <c r="D1331" t="s">
        <v>501</v>
      </c>
      <c r="E1331" t="s">
        <v>16</v>
      </c>
      <c r="F1331">
        <v>23</v>
      </c>
      <c r="G1331" t="s">
        <v>312</v>
      </c>
      <c r="H1331" t="s">
        <v>276</v>
      </c>
      <c r="I1331" t="s">
        <v>186</v>
      </c>
      <c r="J1331" t="s">
        <v>187</v>
      </c>
      <c r="K1331" t="s">
        <v>91</v>
      </c>
      <c r="L1331">
        <v>4</v>
      </c>
      <c r="M1331">
        <v>12000</v>
      </c>
      <c r="N1331">
        <v>0.1</v>
      </c>
      <c r="O1331">
        <v>43200</v>
      </c>
      <c r="P1331">
        <v>36000</v>
      </c>
      <c r="Q1331">
        <v>7200</v>
      </c>
      <c r="R1331" t="s">
        <v>26</v>
      </c>
      <c r="S1331" t="s">
        <v>10</v>
      </c>
      <c r="T1331">
        <v>2025</v>
      </c>
      <c r="U1331">
        <v>11</v>
      </c>
      <c r="V1331" t="s">
        <v>3874</v>
      </c>
      <c r="W1331" t="s">
        <v>40</v>
      </c>
      <c r="X1331" t="s">
        <v>27</v>
      </c>
      <c r="Y1331">
        <v>16.670000000000002</v>
      </c>
    </row>
    <row r="1332" spans="1:25" x14ac:dyDescent="0.25">
      <c r="A1332" t="s">
        <v>2122</v>
      </c>
      <c r="B1332" s="19">
        <v>45975</v>
      </c>
      <c r="C1332" t="s">
        <v>262</v>
      </c>
      <c r="D1332" t="s">
        <v>101</v>
      </c>
      <c r="E1332" t="s">
        <v>3</v>
      </c>
      <c r="F1332">
        <v>56</v>
      </c>
      <c r="G1332" t="s">
        <v>263</v>
      </c>
      <c r="H1332" t="s">
        <v>5</v>
      </c>
      <c r="I1332" t="s">
        <v>68</v>
      </c>
      <c r="J1332" t="s">
        <v>69</v>
      </c>
      <c r="K1332" t="s">
        <v>39</v>
      </c>
      <c r="L1332">
        <v>1</v>
      </c>
      <c r="M1332">
        <v>3500</v>
      </c>
      <c r="N1332">
        <v>0.1</v>
      </c>
      <c r="O1332">
        <v>3150</v>
      </c>
      <c r="P1332">
        <v>2300</v>
      </c>
      <c r="Q1332">
        <v>850</v>
      </c>
      <c r="R1332" t="s">
        <v>26</v>
      </c>
      <c r="S1332" t="s">
        <v>10</v>
      </c>
      <c r="T1332">
        <v>2025</v>
      </c>
      <c r="U1332">
        <v>11</v>
      </c>
      <c r="V1332" t="s">
        <v>3874</v>
      </c>
      <c r="W1332" t="s">
        <v>40</v>
      </c>
      <c r="X1332" t="s">
        <v>27</v>
      </c>
      <c r="Y1332">
        <v>26.98</v>
      </c>
    </row>
    <row r="1333" spans="1:25" x14ac:dyDescent="0.25">
      <c r="A1333" t="s">
        <v>2123</v>
      </c>
      <c r="B1333" s="19">
        <v>45738</v>
      </c>
      <c r="C1333" t="s">
        <v>881</v>
      </c>
      <c r="D1333" t="s">
        <v>101</v>
      </c>
      <c r="E1333" t="s">
        <v>3</v>
      </c>
      <c r="F1333">
        <v>44</v>
      </c>
      <c r="G1333" t="s">
        <v>312</v>
      </c>
      <c r="H1333" t="s">
        <v>276</v>
      </c>
      <c r="I1333" t="s">
        <v>186</v>
      </c>
      <c r="J1333" t="s">
        <v>187</v>
      </c>
      <c r="K1333" t="s">
        <v>91</v>
      </c>
      <c r="L1333">
        <v>1</v>
      </c>
      <c r="M1333">
        <v>12000</v>
      </c>
      <c r="N1333">
        <v>0.05</v>
      </c>
      <c r="O1333">
        <v>11400</v>
      </c>
      <c r="P1333">
        <v>9000</v>
      </c>
      <c r="Q1333">
        <v>2400</v>
      </c>
      <c r="R1333" t="s">
        <v>17</v>
      </c>
      <c r="S1333" t="s">
        <v>10</v>
      </c>
      <c r="T1333">
        <v>2025</v>
      </c>
      <c r="U1333">
        <v>3</v>
      </c>
      <c r="V1333" t="s">
        <v>3864</v>
      </c>
      <c r="W1333" t="s">
        <v>18</v>
      </c>
      <c r="X1333" t="s">
        <v>12</v>
      </c>
      <c r="Y1333">
        <v>21.05</v>
      </c>
    </row>
    <row r="1334" spans="1:25" x14ac:dyDescent="0.25">
      <c r="A1334" t="s">
        <v>2124</v>
      </c>
      <c r="B1334" s="19">
        <v>45369</v>
      </c>
      <c r="C1334" t="s">
        <v>985</v>
      </c>
      <c r="D1334" t="s">
        <v>986</v>
      </c>
      <c r="E1334" t="s">
        <v>16</v>
      </c>
      <c r="F1334">
        <v>42</v>
      </c>
      <c r="G1334" t="s">
        <v>280</v>
      </c>
      <c r="H1334" t="s">
        <v>270</v>
      </c>
      <c r="I1334" t="s">
        <v>127</v>
      </c>
      <c r="J1334" t="s">
        <v>128</v>
      </c>
      <c r="K1334" t="s">
        <v>58</v>
      </c>
      <c r="L1334">
        <v>1</v>
      </c>
      <c r="M1334">
        <v>3000</v>
      </c>
      <c r="N1334">
        <v>0.05</v>
      </c>
      <c r="O1334">
        <v>2850</v>
      </c>
      <c r="P1334">
        <v>2100</v>
      </c>
      <c r="Q1334">
        <v>750</v>
      </c>
      <c r="R1334" t="s">
        <v>26</v>
      </c>
      <c r="S1334" t="s">
        <v>10</v>
      </c>
      <c r="T1334">
        <v>2024</v>
      </c>
      <c r="U1334">
        <v>3</v>
      </c>
      <c r="V1334" t="s">
        <v>3864</v>
      </c>
      <c r="W1334" t="s">
        <v>18</v>
      </c>
      <c r="X1334" t="s">
        <v>19</v>
      </c>
      <c r="Y1334">
        <v>26.32</v>
      </c>
    </row>
    <row r="1335" spans="1:25" x14ac:dyDescent="0.25">
      <c r="A1335" t="s">
        <v>2125</v>
      </c>
      <c r="B1335" s="19">
        <v>45596</v>
      </c>
      <c r="C1335" t="s">
        <v>351</v>
      </c>
      <c r="D1335" t="s">
        <v>352</v>
      </c>
      <c r="E1335" t="s">
        <v>3</v>
      </c>
      <c r="F1335">
        <v>54</v>
      </c>
      <c r="G1335" t="s">
        <v>275</v>
      </c>
      <c r="H1335" t="s">
        <v>276</v>
      </c>
      <c r="I1335" t="s">
        <v>81</v>
      </c>
      <c r="J1335" t="s">
        <v>82</v>
      </c>
      <c r="K1335" t="s">
        <v>58</v>
      </c>
      <c r="L1335">
        <v>2</v>
      </c>
      <c r="M1335">
        <v>3500</v>
      </c>
      <c r="N1335">
        <v>0</v>
      </c>
      <c r="O1335">
        <v>7000</v>
      </c>
      <c r="P1335">
        <v>5000</v>
      </c>
      <c r="Q1335">
        <v>2000</v>
      </c>
      <c r="R1335" t="s">
        <v>17</v>
      </c>
      <c r="S1335" t="s">
        <v>10</v>
      </c>
      <c r="T1335">
        <v>2024</v>
      </c>
      <c r="U1335">
        <v>10</v>
      </c>
      <c r="V1335" t="s">
        <v>3870</v>
      </c>
      <c r="W1335" t="s">
        <v>40</v>
      </c>
      <c r="X1335" t="s">
        <v>27</v>
      </c>
      <c r="Y1335">
        <v>28.57</v>
      </c>
    </row>
    <row r="1336" spans="1:25" x14ac:dyDescent="0.25">
      <c r="A1336" t="s">
        <v>2126</v>
      </c>
      <c r="B1336" s="19">
        <v>45386</v>
      </c>
      <c r="C1336" t="s">
        <v>1080</v>
      </c>
      <c r="D1336" t="s">
        <v>369</v>
      </c>
      <c r="E1336" t="s">
        <v>16</v>
      </c>
      <c r="F1336">
        <v>32</v>
      </c>
      <c r="G1336" t="s">
        <v>290</v>
      </c>
      <c r="H1336" t="s">
        <v>276</v>
      </c>
      <c r="I1336" t="s">
        <v>109</v>
      </c>
      <c r="J1336" t="s">
        <v>110</v>
      </c>
      <c r="K1336" t="s">
        <v>8</v>
      </c>
      <c r="L1336">
        <v>1</v>
      </c>
      <c r="M1336">
        <v>4000</v>
      </c>
      <c r="N1336">
        <v>0</v>
      </c>
      <c r="O1336">
        <v>4000</v>
      </c>
      <c r="P1336">
        <v>2900</v>
      </c>
      <c r="Q1336">
        <v>1100</v>
      </c>
      <c r="R1336" t="s">
        <v>77</v>
      </c>
      <c r="S1336" t="s">
        <v>10</v>
      </c>
      <c r="T1336">
        <v>2024</v>
      </c>
      <c r="U1336">
        <v>4</v>
      </c>
      <c r="V1336" t="s">
        <v>3871</v>
      </c>
      <c r="W1336" t="s">
        <v>11</v>
      </c>
      <c r="X1336" t="s">
        <v>27</v>
      </c>
      <c r="Y1336">
        <v>27.5</v>
      </c>
    </row>
    <row r="1337" spans="1:25" x14ac:dyDescent="0.25">
      <c r="A1337" t="s">
        <v>2127</v>
      </c>
      <c r="B1337" s="19">
        <v>45636</v>
      </c>
      <c r="C1337" t="s">
        <v>459</v>
      </c>
      <c r="D1337" t="s">
        <v>460</v>
      </c>
      <c r="E1337" t="s">
        <v>3</v>
      </c>
      <c r="F1337">
        <v>31</v>
      </c>
      <c r="G1337" t="s">
        <v>269</v>
      </c>
      <c r="H1337" t="s">
        <v>270</v>
      </c>
      <c r="I1337" t="s">
        <v>37</v>
      </c>
      <c r="J1337" t="s">
        <v>38</v>
      </c>
      <c r="K1337" t="s">
        <v>39</v>
      </c>
      <c r="L1337">
        <v>2</v>
      </c>
      <c r="M1337">
        <v>900</v>
      </c>
      <c r="N1337">
        <v>0</v>
      </c>
      <c r="O1337">
        <v>1800</v>
      </c>
      <c r="P1337">
        <v>1100</v>
      </c>
      <c r="Q1337">
        <v>700</v>
      </c>
      <c r="R1337" t="s">
        <v>26</v>
      </c>
      <c r="S1337" t="s">
        <v>10</v>
      </c>
      <c r="T1337">
        <v>2024</v>
      </c>
      <c r="U1337">
        <v>12</v>
      </c>
      <c r="V1337" t="s">
        <v>3872</v>
      </c>
      <c r="W1337" t="s">
        <v>40</v>
      </c>
      <c r="X1337" t="s">
        <v>19</v>
      </c>
      <c r="Y1337">
        <v>38.89</v>
      </c>
    </row>
    <row r="1338" spans="1:25" x14ac:dyDescent="0.25">
      <c r="A1338" t="s">
        <v>2128</v>
      </c>
      <c r="B1338" s="19">
        <v>45778</v>
      </c>
      <c r="C1338" t="s">
        <v>371</v>
      </c>
      <c r="D1338" t="s">
        <v>372</v>
      </c>
      <c r="E1338" t="s">
        <v>3</v>
      </c>
      <c r="F1338">
        <v>40</v>
      </c>
      <c r="G1338" t="s">
        <v>275</v>
      </c>
      <c r="H1338" t="s">
        <v>276</v>
      </c>
      <c r="I1338" t="s">
        <v>44</v>
      </c>
      <c r="J1338" t="s">
        <v>45</v>
      </c>
      <c r="K1338" t="s">
        <v>46</v>
      </c>
      <c r="L1338">
        <v>1</v>
      </c>
      <c r="M1338">
        <v>2500</v>
      </c>
      <c r="N1338">
        <v>0.15</v>
      </c>
      <c r="O1338">
        <v>2125</v>
      </c>
      <c r="P1338">
        <v>1500</v>
      </c>
      <c r="Q1338">
        <v>625</v>
      </c>
      <c r="R1338" t="s">
        <v>26</v>
      </c>
      <c r="S1338" t="s">
        <v>10</v>
      </c>
      <c r="T1338">
        <v>2025</v>
      </c>
      <c r="U1338">
        <v>5</v>
      </c>
      <c r="V1338" t="s">
        <v>3865</v>
      </c>
      <c r="W1338" t="s">
        <v>11</v>
      </c>
      <c r="X1338" t="s">
        <v>27</v>
      </c>
      <c r="Y1338">
        <v>29.41</v>
      </c>
    </row>
    <row r="1339" spans="1:25" x14ac:dyDescent="0.25">
      <c r="A1339" t="s">
        <v>2129</v>
      </c>
      <c r="B1339" s="19">
        <v>45959</v>
      </c>
      <c r="C1339" t="s">
        <v>997</v>
      </c>
      <c r="D1339" t="s">
        <v>477</v>
      </c>
      <c r="E1339" t="s">
        <v>16</v>
      </c>
      <c r="F1339">
        <v>47</v>
      </c>
      <c r="G1339" t="s">
        <v>312</v>
      </c>
      <c r="H1339" t="s">
        <v>276</v>
      </c>
      <c r="I1339" t="s">
        <v>344</v>
      </c>
      <c r="J1339" t="s">
        <v>345</v>
      </c>
      <c r="K1339" t="s">
        <v>39</v>
      </c>
      <c r="L1339">
        <v>1</v>
      </c>
      <c r="M1339">
        <v>2200</v>
      </c>
      <c r="N1339">
        <v>0</v>
      </c>
      <c r="O1339">
        <v>2200</v>
      </c>
      <c r="P1339">
        <v>1400</v>
      </c>
      <c r="Q1339">
        <v>800</v>
      </c>
      <c r="R1339" t="s">
        <v>17</v>
      </c>
      <c r="S1339" t="s">
        <v>10</v>
      </c>
      <c r="T1339">
        <v>2025</v>
      </c>
      <c r="U1339">
        <v>10</v>
      </c>
      <c r="V1339" t="s">
        <v>3870</v>
      </c>
      <c r="W1339" t="s">
        <v>40</v>
      </c>
      <c r="X1339" t="s">
        <v>12</v>
      </c>
      <c r="Y1339">
        <v>36.36</v>
      </c>
    </row>
    <row r="1340" spans="1:25" x14ac:dyDescent="0.25">
      <c r="A1340" t="s">
        <v>2130</v>
      </c>
      <c r="B1340" s="19">
        <v>45971</v>
      </c>
      <c r="C1340" t="s">
        <v>1178</v>
      </c>
      <c r="D1340" t="s">
        <v>1179</v>
      </c>
      <c r="E1340" t="s">
        <v>16</v>
      </c>
      <c r="F1340">
        <v>55</v>
      </c>
      <c r="G1340" t="s">
        <v>339</v>
      </c>
      <c r="H1340" t="s">
        <v>285</v>
      </c>
      <c r="I1340" t="s">
        <v>127</v>
      </c>
      <c r="J1340" t="s">
        <v>128</v>
      </c>
      <c r="K1340" t="s">
        <v>58</v>
      </c>
      <c r="L1340">
        <v>2</v>
      </c>
      <c r="M1340">
        <v>3000</v>
      </c>
      <c r="N1340">
        <v>0.1</v>
      </c>
      <c r="O1340">
        <v>5400</v>
      </c>
      <c r="P1340">
        <v>4200</v>
      </c>
      <c r="Q1340">
        <v>1200</v>
      </c>
      <c r="R1340" t="s">
        <v>26</v>
      </c>
      <c r="S1340" t="s">
        <v>10</v>
      </c>
      <c r="T1340">
        <v>2025</v>
      </c>
      <c r="U1340">
        <v>11</v>
      </c>
      <c r="V1340" t="s">
        <v>3874</v>
      </c>
      <c r="W1340" t="s">
        <v>40</v>
      </c>
      <c r="X1340" t="s">
        <v>19</v>
      </c>
      <c r="Y1340">
        <v>22.22</v>
      </c>
    </row>
    <row r="1341" spans="1:25" x14ac:dyDescent="0.25">
      <c r="A1341" t="s">
        <v>2131</v>
      </c>
      <c r="B1341" s="19">
        <v>45549</v>
      </c>
      <c r="C1341" t="s">
        <v>671</v>
      </c>
      <c r="D1341" t="s">
        <v>672</v>
      </c>
      <c r="E1341" t="s">
        <v>16</v>
      </c>
      <c r="F1341">
        <v>57</v>
      </c>
      <c r="G1341" t="s">
        <v>290</v>
      </c>
      <c r="H1341" t="s">
        <v>276</v>
      </c>
      <c r="I1341" t="s">
        <v>56</v>
      </c>
      <c r="J1341" t="s">
        <v>57</v>
      </c>
      <c r="K1341" t="s">
        <v>58</v>
      </c>
      <c r="L1341">
        <v>1</v>
      </c>
      <c r="M1341">
        <v>1200</v>
      </c>
      <c r="N1341">
        <v>0</v>
      </c>
      <c r="O1341">
        <v>1200</v>
      </c>
      <c r="P1341">
        <v>800</v>
      </c>
      <c r="Q1341">
        <v>400</v>
      </c>
      <c r="R1341" t="s">
        <v>17</v>
      </c>
      <c r="S1341" t="s">
        <v>10</v>
      </c>
      <c r="T1341">
        <v>2024</v>
      </c>
      <c r="U1341">
        <v>9</v>
      </c>
      <c r="V1341" t="s">
        <v>3873</v>
      </c>
      <c r="W1341" t="s">
        <v>33</v>
      </c>
      <c r="X1341" t="s">
        <v>27</v>
      </c>
      <c r="Y1341">
        <v>33.33</v>
      </c>
    </row>
    <row r="1342" spans="1:25" x14ac:dyDescent="0.25">
      <c r="A1342" t="s">
        <v>2132</v>
      </c>
      <c r="B1342" s="19">
        <v>45852</v>
      </c>
      <c r="C1342" t="s">
        <v>596</v>
      </c>
      <c r="D1342" t="s">
        <v>597</v>
      </c>
      <c r="E1342" t="s">
        <v>16</v>
      </c>
      <c r="F1342">
        <v>37</v>
      </c>
      <c r="G1342" t="s">
        <v>290</v>
      </c>
      <c r="H1342" t="s">
        <v>276</v>
      </c>
      <c r="I1342" t="s">
        <v>305</v>
      </c>
      <c r="J1342" t="s">
        <v>306</v>
      </c>
      <c r="K1342" t="s">
        <v>91</v>
      </c>
      <c r="L1342">
        <v>1</v>
      </c>
      <c r="M1342">
        <v>8500</v>
      </c>
      <c r="N1342">
        <v>0.15</v>
      </c>
      <c r="O1342">
        <v>7225</v>
      </c>
      <c r="P1342">
        <v>6500</v>
      </c>
      <c r="Q1342">
        <v>725</v>
      </c>
      <c r="R1342" t="s">
        <v>77</v>
      </c>
      <c r="S1342" t="s">
        <v>10</v>
      </c>
      <c r="T1342">
        <v>2025</v>
      </c>
      <c r="U1342">
        <v>7</v>
      </c>
      <c r="V1342" t="s">
        <v>3866</v>
      </c>
      <c r="W1342" t="s">
        <v>33</v>
      </c>
      <c r="X1342" t="s">
        <v>12</v>
      </c>
      <c r="Y1342">
        <v>10.029999999999999</v>
      </c>
    </row>
    <row r="1343" spans="1:25" x14ac:dyDescent="0.25">
      <c r="A1343" t="s">
        <v>2133</v>
      </c>
      <c r="B1343" s="19">
        <v>45820</v>
      </c>
      <c r="C1343" t="s">
        <v>550</v>
      </c>
      <c r="D1343" t="s">
        <v>551</v>
      </c>
      <c r="E1343" t="s">
        <v>16</v>
      </c>
      <c r="F1343">
        <v>57</v>
      </c>
      <c r="G1343" t="s">
        <v>317</v>
      </c>
      <c r="H1343" t="s">
        <v>5</v>
      </c>
      <c r="I1343" t="s">
        <v>305</v>
      </c>
      <c r="J1343" t="s">
        <v>306</v>
      </c>
      <c r="K1343" t="s">
        <v>91</v>
      </c>
      <c r="L1343">
        <v>4</v>
      </c>
      <c r="M1343">
        <v>8500</v>
      </c>
      <c r="N1343">
        <v>0.2</v>
      </c>
      <c r="O1343">
        <v>27200</v>
      </c>
      <c r="P1343">
        <v>26000</v>
      </c>
      <c r="Q1343">
        <v>1200</v>
      </c>
      <c r="R1343" t="s">
        <v>17</v>
      </c>
      <c r="S1343" t="s">
        <v>10</v>
      </c>
      <c r="T1343">
        <v>2025</v>
      </c>
      <c r="U1343">
        <v>6</v>
      </c>
      <c r="V1343" t="s">
        <v>3868</v>
      </c>
      <c r="W1343" t="s">
        <v>11</v>
      </c>
      <c r="X1343" t="s">
        <v>12</v>
      </c>
      <c r="Y1343">
        <v>4.41</v>
      </c>
    </row>
    <row r="1344" spans="1:25" x14ac:dyDescent="0.25">
      <c r="A1344" t="s">
        <v>2134</v>
      </c>
      <c r="B1344" s="19">
        <v>45770</v>
      </c>
      <c r="C1344" t="s">
        <v>602</v>
      </c>
      <c r="D1344" t="s">
        <v>603</v>
      </c>
      <c r="E1344" t="s">
        <v>3</v>
      </c>
      <c r="F1344">
        <v>41</v>
      </c>
      <c r="G1344" t="s">
        <v>407</v>
      </c>
      <c r="H1344" t="s">
        <v>285</v>
      </c>
      <c r="I1344" t="s">
        <v>37</v>
      </c>
      <c r="J1344" t="s">
        <v>38</v>
      </c>
      <c r="K1344" t="s">
        <v>39</v>
      </c>
      <c r="L1344">
        <v>2</v>
      </c>
      <c r="M1344">
        <v>900</v>
      </c>
      <c r="N1344">
        <v>0.05</v>
      </c>
      <c r="O1344">
        <v>1710</v>
      </c>
      <c r="P1344">
        <v>1100</v>
      </c>
      <c r="Q1344">
        <v>610</v>
      </c>
      <c r="R1344" t="s">
        <v>77</v>
      </c>
      <c r="S1344" t="s">
        <v>10</v>
      </c>
      <c r="T1344">
        <v>2025</v>
      </c>
      <c r="U1344">
        <v>4</v>
      </c>
      <c r="V1344" t="s">
        <v>3871</v>
      </c>
      <c r="W1344" t="s">
        <v>11</v>
      </c>
      <c r="X1344" t="s">
        <v>27</v>
      </c>
      <c r="Y1344">
        <v>35.67</v>
      </c>
    </row>
    <row r="1345" spans="1:25" x14ac:dyDescent="0.25">
      <c r="A1345" t="s">
        <v>2135</v>
      </c>
      <c r="B1345" s="19">
        <v>45921</v>
      </c>
      <c r="C1345" t="s">
        <v>2136</v>
      </c>
      <c r="D1345" t="s">
        <v>2137</v>
      </c>
      <c r="E1345" t="s">
        <v>16</v>
      </c>
      <c r="F1345">
        <v>38</v>
      </c>
      <c r="G1345" t="s">
        <v>407</v>
      </c>
      <c r="H1345" t="s">
        <v>285</v>
      </c>
      <c r="I1345" t="s">
        <v>44</v>
      </c>
      <c r="J1345" t="s">
        <v>45</v>
      </c>
      <c r="K1345" t="s">
        <v>46</v>
      </c>
      <c r="L1345">
        <v>1</v>
      </c>
      <c r="M1345">
        <v>2500</v>
      </c>
      <c r="N1345">
        <v>0.1</v>
      </c>
      <c r="O1345">
        <v>2250</v>
      </c>
      <c r="P1345">
        <v>1500</v>
      </c>
      <c r="Q1345">
        <v>750</v>
      </c>
      <c r="R1345" t="s">
        <v>77</v>
      </c>
      <c r="S1345" t="s">
        <v>10</v>
      </c>
      <c r="T1345">
        <v>2025</v>
      </c>
      <c r="U1345">
        <v>9</v>
      </c>
      <c r="V1345" t="s">
        <v>3873</v>
      </c>
      <c r="W1345" t="s">
        <v>33</v>
      </c>
      <c r="X1345" t="s">
        <v>19</v>
      </c>
      <c r="Y1345">
        <v>33.33</v>
      </c>
    </row>
    <row r="1346" spans="1:25" x14ac:dyDescent="0.25">
      <c r="A1346" t="s">
        <v>2138</v>
      </c>
      <c r="B1346" s="19">
        <v>45353</v>
      </c>
      <c r="C1346" t="s">
        <v>289</v>
      </c>
      <c r="D1346" t="s">
        <v>224</v>
      </c>
      <c r="E1346" t="s">
        <v>16</v>
      </c>
      <c r="F1346">
        <v>53</v>
      </c>
      <c r="G1346" t="s">
        <v>290</v>
      </c>
      <c r="H1346" t="s">
        <v>276</v>
      </c>
      <c r="I1346" t="s">
        <v>105</v>
      </c>
      <c r="J1346" t="s">
        <v>106</v>
      </c>
      <c r="K1346" t="s">
        <v>76</v>
      </c>
      <c r="L1346">
        <v>2</v>
      </c>
      <c r="M1346">
        <v>450</v>
      </c>
      <c r="N1346">
        <v>0.05</v>
      </c>
      <c r="O1346">
        <v>855</v>
      </c>
      <c r="P1346">
        <v>660</v>
      </c>
      <c r="Q1346">
        <v>195</v>
      </c>
      <c r="R1346" t="s">
        <v>26</v>
      </c>
      <c r="S1346" t="s">
        <v>10</v>
      </c>
      <c r="T1346">
        <v>2024</v>
      </c>
      <c r="U1346">
        <v>3</v>
      </c>
      <c r="V1346" t="s">
        <v>3864</v>
      </c>
      <c r="W1346" t="s">
        <v>18</v>
      </c>
      <c r="X1346" t="s">
        <v>12</v>
      </c>
      <c r="Y1346">
        <v>22.81</v>
      </c>
    </row>
    <row r="1347" spans="1:25" x14ac:dyDescent="0.25">
      <c r="A1347" t="s">
        <v>2139</v>
      </c>
      <c r="B1347" s="19">
        <v>45538</v>
      </c>
      <c r="C1347" t="s">
        <v>2140</v>
      </c>
      <c r="D1347" t="s">
        <v>2141</v>
      </c>
      <c r="E1347" t="s">
        <v>16</v>
      </c>
      <c r="F1347">
        <v>22</v>
      </c>
      <c r="G1347" t="s">
        <v>284</v>
      </c>
      <c r="H1347" t="s">
        <v>285</v>
      </c>
      <c r="I1347" t="s">
        <v>176</v>
      </c>
      <c r="J1347" t="s">
        <v>177</v>
      </c>
      <c r="K1347" t="s">
        <v>25</v>
      </c>
      <c r="L1347">
        <v>1</v>
      </c>
      <c r="M1347">
        <v>22000</v>
      </c>
      <c r="N1347">
        <v>0.1</v>
      </c>
      <c r="O1347">
        <v>19800</v>
      </c>
      <c r="P1347">
        <v>16500</v>
      </c>
      <c r="Q1347">
        <v>3300</v>
      </c>
      <c r="R1347" t="s">
        <v>9</v>
      </c>
      <c r="S1347" t="s">
        <v>10</v>
      </c>
      <c r="T1347">
        <v>2024</v>
      </c>
      <c r="U1347">
        <v>9</v>
      </c>
      <c r="V1347" t="s">
        <v>3873</v>
      </c>
      <c r="W1347" t="s">
        <v>33</v>
      </c>
      <c r="X1347" t="s">
        <v>19</v>
      </c>
      <c r="Y1347">
        <v>16.670000000000002</v>
      </c>
    </row>
    <row r="1348" spans="1:25" x14ac:dyDescent="0.25">
      <c r="A1348" t="s">
        <v>2142</v>
      </c>
      <c r="B1348" s="19">
        <v>45737</v>
      </c>
      <c r="C1348" t="s">
        <v>1394</v>
      </c>
      <c r="D1348" t="s">
        <v>64</v>
      </c>
      <c r="E1348" t="s">
        <v>3</v>
      </c>
      <c r="F1348">
        <v>38</v>
      </c>
      <c r="G1348" t="s">
        <v>317</v>
      </c>
      <c r="H1348" t="s">
        <v>5</v>
      </c>
      <c r="I1348" t="s">
        <v>44</v>
      </c>
      <c r="J1348" t="s">
        <v>45</v>
      </c>
      <c r="K1348" t="s">
        <v>46</v>
      </c>
      <c r="L1348">
        <v>2</v>
      </c>
      <c r="M1348">
        <v>2500</v>
      </c>
      <c r="N1348">
        <v>0.1</v>
      </c>
      <c r="O1348">
        <v>4500</v>
      </c>
      <c r="P1348">
        <v>3000</v>
      </c>
      <c r="Q1348">
        <v>1500</v>
      </c>
      <c r="R1348" t="s">
        <v>26</v>
      </c>
      <c r="S1348" t="s">
        <v>10</v>
      </c>
      <c r="T1348">
        <v>2025</v>
      </c>
      <c r="U1348">
        <v>3</v>
      </c>
      <c r="V1348" t="s">
        <v>3864</v>
      </c>
      <c r="W1348" t="s">
        <v>18</v>
      </c>
      <c r="X1348" t="s">
        <v>27</v>
      </c>
      <c r="Y1348">
        <v>33.33</v>
      </c>
    </row>
    <row r="1349" spans="1:25" x14ac:dyDescent="0.25">
      <c r="A1349" t="s">
        <v>2143</v>
      </c>
      <c r="B1349" s="19">
        <v>45357</v>
      </c>
      <c r="C1349" t="s">
        <v>1597</v>
      </c>
      <c r="D1349" t="s">
        <v>423</v>
      </c>
      <c r="E1349" t="s">
        <v>16</v>
      </c>
      <c r="F1349">
        <v>48</v>
      </c>
      <c r="G1349" t="s">
        <v>312</v>
      </c>
      <c r="H1349" t="s">
        <v>276</v>
      </c>
      <c r="I1349" t="s">
        <v>51</v>
      </c>
      <c r="J1349" t="s">
        <v>52</v>
      </c>
      <c r="K1349" t="s">
        <v>8</v>
      </c>
      <c r="L1349">
        <v>1</v>
      </c>
      <c r="M1349">
        <v>4500</v>
      </c>
      <c r="N1349">
        <v>0.15</v>
      </c>
      <c r="O1349">
        <v>3825</v>
      </c>
      <c r="P1349">
        <v>3200</v>
      </c>
      <c r="Q1349">
        <v>625</v>
      </c>
      <c r="R1349" t="s">
        <v>26</v>
      </c>
      <c r="S1349" t="s">
        <v>10</v>
      </c>
      <c r="T1349">
        <v>2024</v>
      </c>
      <c r="U1349">
        <v>3</v>
      </c>
      <c r="V1349" t="s">
        <v>3864</v>
      </c>
      <c r="W1349" t="s">
        <v>18</v>
      </c>
      <c r="X1349" t="s">
        <v>19</v>
      </c>
      <c r="Y1349">
        <v>16.34</v>
      </c>
    </row>
    <row r="1350" spans="1:25" x14ac:dyDescent="0.25">
      <c r="A1350" t="s">
        <v>2144</v>
      </c>
      <c r="B1350" s="19">
        <v>45585</v>
      </c>
      <c r="C1350" t="s">
        <v>857</v>
      </c>
      <c r="D1350" t="s">
        <v>392</v>
      </c>
      <c r="E1350" t="s">
        <v>16</v>
      </c>
      <c r="F1350">
        <v>21</v>
      </c>
      <c r="G1350" t="s">
        <v>407</v>
      </c>
      <c r="H1350" t="s">
        <v>285</v>
      </c>
      <c r="I1350" t="s">
        <v>51</v>
      </c>
      <c r="J1350" t="s">
        <v>52</v>
      </c>
      <c r="K1350" t="s">
        <v>8</v>
      </c>
      <c r="L1350">
        <v>1</v>
      </c>
      <c r="M1350">
        <v>4500</v>
      </c>
      <c r="N1350">
        <v>0</v>
      </c>
      <c r="O1350">
        <v>4500</v>
      </c>
      <c r="P1350">
        <v>3200</v>
      </c>
      <c r="Q1350">
        <v>1300</v>
      </c>
      <c r="R1350" t="s">
        <v>26</v>
      </c>
      <c r="S1350" t="s">
        <v>10</v>
      </c>
      <c r="T1350">
        <v>2024</v>
      </c>
      <c r="U1350">
        <v>10</v>
      </c>
      <c r="V1350" t="s">
        <v>3870</v>
      </c>
      <c r="W1350" t="s">
        <v>40</v>
      </c>
      <c r="X1350" t="s">
        <v>12</v>
      </c>
      <c r="Y1350">
        <v>28.89</v>
      </c>
    </row>
    <row r="1351" spans="1:25" x14ac:dyDescent="0.25">
      <c r="A1351" t="s">
        <v>2145</v>
      </c>
      <c r="B1351" s="19">
        <v>45533</v>
      </c>
      <c r="C1351" t="s">
        <v>87</v>
      </c>
      <c r="D1351" t="s">
        <v>88</v>
      </c>
      <c r="E1351" t="s">
        <v>3</v>
      </c>
      <c r="F1351">
        <v>43</v>
      </c>
      <c r="G1351" t="s">
        <v>4</v>
      </c>
      <c r="H1351" t="s">
        <v>5</v>
      </c>
      <c r="I1351" t="s">
        <v>95</v>
      </c>
      <c r="J1351" t="s">
        <v>96</v>
      </c>
      <c r="K1351" t="s">
        <v>46</v>
      </c>
      <c r="L1351">
        <v>4</v>
      </c>
      <c r="M1351">
        <v>600</v>
      </c>
      <c r="N1351">
        <v>0.05</v>
      </c>
      <c r="O1351">
        <v>2280</v>
      </c>
      <c r="P1351">
        <v>1520</v>
      </c>
      <c r="Q1351">
        <v>760</v>
      </c>
      <c r="R1351" t="s">
        <v>26</v>
      </c>
      <c r="S1351" t="s">
        <v>10</v>
      </c>
      <c r="T1351">
        <v>2024</v>
      </c>
      <c r="U1351">
        <v>8</v>
      </c>
      <c r="V1351" t="s">
        <v>3867</v>
      </c>
      <c r="W1351" t="s">
        <v>33</v>
      </c>
      <c r="X1351" t="s">
        <v>27</v>
      </c>
      <c r="Y1351">
        <v>33.33</v>
      </c>
    </row>
    <row r="1352" spans="1:25" x14ac:dyDescent="0.25">
      <c r="A1352" t="s">
        <v>2146</v>
      </c>
      <c r="B1352" s="19">
        <v>45320</v>
      </c>
      <c r="C1352" t="s">
        <v>602</v>
      </c>
      <c r="D1352" t="s">
        <v>603</v>
      </c>
      <c r="E1352" t="s">
        <v>3</v>
      </c>
      <c r="F1352">
        <v>41</v>
      </c>
      <c r="G1352" t="s">
        <v>407</v>
      </c>
      <c r="H1352" t="s">
        <v>285</v>
      </c>
      <c r="I1352" t="s">
        <v>89</v>
      </c>
      <c r="J1352" t="s">
        <v>90</v>
      </c>
      <c r="K1352" t="s">
        <v>91</v>
      </c>
      <c r="L1352">
        <v>1</v>
      </c>
      <c r="M1352">
        <v>35000</v>
      </c>
      <c r="N1352">
        <v>0.15</v>
      </c>
      <c r="O1352">
        <v>29750</v>
      </c>
      <c r="P1352">
        <v>27000</v>
      </c>
      <c r="Q1352">
        <v>2750</v>
      </c>
      <c r="R1352" t="s">
        <v>9</v>
      </c>
      <c r="S1352" t="s">
        <v>10</v>
      </c>
      <c r="T1352">
        <v>2024</v>
      </c>
      <c r="U1352">
        <v>1</v>
      </c>
      <c r="V1352" t="s">
        <v>3875</v>
      </c>
      <c r="W1352" t="s">
        <v>18</v>
      </c>
      <c r="X1352" t="s">
        <v>27</v>
      </c>
      <c r="Y1352">
        <v>9.24</v>
      </c>
    </row>
    <row r="1353" spans="1:25" x14ac:dyDescent="0.25">
      <c r="A1353" t="s">
        <v>2147</v>
      </c>
      <c r="B1353" s="19">
        <v>45789</v>
      </c>
      <c r="C1353" t="s">
        <v>569</v>
      </c>
      <c r="D1353" t="s">
        <v>570</v>
      </c>
      <c r="E1353" t="s">
        <v>16</v>
      </c>
      <c r="F1353">
        <v>47</v>
      </c>
      <c r="G1353" t="s">
        <v>339</v>
      </c>
      <c r="H1353" t="s">
        <v>285</v>
      </c>
      <c r="I1353" t="s">
        <v>127</v>
      </c>
      <c r="J1353" t="s">
        <v>128</v>
      </c>
      <c r="K1353" t="s">
        <v>58</v>
      </c>
      <c r="L1353">
        <v>2</v>
      </c>
      <c r="M1353">
        <v>3000</v>
      </c>
      <c r="N1353">
        <v>0</v>
      </c>
      <c r="O1353">
        <v>6000</v>
      </c>
      <c r="P1353">
        <v>4200</v>
      </c>
      <c r="Q1353">
        <v>1800</v>
      </c>
      <c r="R1353" t="s">
        <v>98</v>
      </c>
      <c r="S1353" t="s">
        <v>10</v>
      </c>
      <c r="T1353">
        <v>2025</v>
      </c>
      <c r="U1353">
        <v>5</v>
      </c>
      <c r="V1353" t="s">
        <v>3865</v>
      </c>
      <c r="W1353" t="s">
        <v>11</v>
      </c>
      <c r="X1353" t="s">
        <v>12</v>
      </c>
      <c r="Y1353">
        <v>30</v>
      </c>
    </row>
    <row r="1354" spans="1:25" x14ac:dyDescent="0.25">
      <c r="A1354" t="s">
        <v>2148</v>
      </c>
      <c r="B1354" s="19">
        <v>45329</v>
      </c>
      <c r="C1354" t="s">
        <v>368</v>
      </c>
      <c r="D1354" t="s">
        <v>369</v>
      </c>
      <c r="E1354" t="s">
        <v>3</v>
      </c>
      <c r="F1354">
        <v>39</v>
      </c>
      <c r="G1354" t="s">
        <v>290</v>
      </c>
      <c r="H1354" t="s">
        <v>276</v>
      </c>
      <c r="I1354" t="s">
        <v>186</v>
      </c>
      <c r="J1354" t="s">
        <v>187</v>
      </c>
      <c r="K1354" t="s">
        <v>91</v>
      </c>
      <c r="L1354">
        <v>2</v>
      </c>
      <c r="M1354">
        <v>12000</v>
      </c>
      <c r="N1354">
        <v>0.1</v>
      </c>
      <c r="O1354">
        <v>21600</v>
      </c>
      <c r="P1354">
        <v>18000</v>
      </c>
      <c r="Q1354">
        <v>3600</v>
      </c>
      <c r="R1354" t="s">
        <v>26</v>
      </c>
      <c r="S1354" t="s">
        <v>10</v>
      </c>
      <c r="T1354">
        <v>2024</v>
      </c>
      <c r="U1354">
        <v>2</v>
      </c>
      <c r="V1354" t="s">
        <v>3869</v>
      </c>
      <c r="W1354" t="s">
        <v>18</v>
      </c>
      <c r="X1354" t="s">
        <v>12</v>
      </c>
      <c r="Y1354">
        <v>16.670000000000002</v>
      </c>
    </row>
    <row r="1355" spans="1:25" x14ac:dyDescent="0.25">
      <c r="A1355" t="s">
        <v>2149</v>
      </c>
      <c r="B1355" s="19">
        <v>45556</v>
      </c>
      <c r="C1355" t="s">
        <v>707</v>
      </c>
      <c r="D1355" t="s">
        <v>708</v>
      </c>
      <c r="E1355" t="s">
        <v>3</v>
      </c>
      <c r="F1355">
        <v>26</v>
      </c>
      <c r="G1355" t="s">
        <v>295</v>
      </c>
      <c r="H1355" t="s">
        <v>270</v>
      </c>
      <c r="I1355" t="s">
        <v>37</v>
      </c>
      <c r="J1355" t="s">
        <v>38</v>
      </c>
      <c r="K1355" t="s">
        <v>39</v>
      </c>
      <c r="L1355">
        <v>2</v>
      </c>
      <c r="M1355">
        <v>900</v>
      </c>
      <c r="N1355">
        <v>0.15</v>
      </c>
      <c r="O1355">
        <v>1530</v>
      </c>
      <c r="P1355">
        <v>1100</v>
      </c>
      <c r="Q1355">
        <v>430</v>
      </c>
      <c r="R1355" t="s">
        <v>9</v>
      </c>
      <c r="S1355" t="s">
        <v>10</v>
      </c>
      <c r="T1355">
        <v>2024</v>
      </c>
      <c r="U1355">
        <v>9</v>
      </c>
      <c r="V1355" t="s">
        <v>3873</v>
      </c>
      <c r="W1355" t="s">
        <v>33</v>
      </c>
      <c r="X1355" t="s">
        <v>27</v>
      </c>
      <c r="Y1355">
        <v>28.1</v>
      </c>
    </row>
    <row r="1356" spans="1:25" x14ac:dyDescent="0.25">
      <c r="A1356" t="s">
        <v>2150</v>
      </c>
      <c r="B1356" s="19">
        <v>45335</v>
      </c>
      <c r="C1356" t="s">
        <v>508</v>
      </c>
      <c r="D1356" t="s">
        <v>509</v>
      </c>
      <c r="E1356" t="s">
        <v>16</v>
      </c>
      <c r="F1356">
        <v>25</v>
      </c>
      <c r="G1356" t="s">
        <v>312</v>
      </c>
      <c r="H1356" t="s">
        <v>276</v>
      </c>
      <c r="I1356" t="s">
        <v>143</v>
      </c>
      <c r="J1356" t="s">
        <v>144</v>
      </c>
      <c r="K1356" t="s">
        <v>76</v>
      </c>
      <c r="L1356">
        <v>1</v>
      </c>
      <c r="M1356">
        <v>700</v>
      </c>
      <c r="N1356">
        <v>0.05</v>
      </c>
      <c r="O1356">
        <v>665</v>
      </c>
      <c r="P1356">
        <v>570</v>
      </c>
      <c r="Q1356">
        <v>95</v>
      </c>
      <c r="R1356" t="s">
        <v>9</v>
      </c>
      <c r="S1356" t="s">
        <v>10</v>
      </c>
      <c r="T1356">
        <v>2024</v>
      </c>
      <c r="U1356">
        <v>2</v>
      </c>
      <c r="V1356" t="s">
        <v>3869</v>
      </c>
      <c r="W1356" t="s">
        <v>18</v>
      </c>
      <c r="X1356" t="s">
        <v>27</v>
      </c>
      <c r="Y1356">
        <v>14.29</v>
      </c>
    </row>
    <row r="1357" spans="1:25" x14ac:dyDescent="0.25">
      <c r="A1357" t="s">
        <v>2151</v>
      </c>
      <c r="B1357" s="19">
        <v>45377</v>
      </c>
      <c r="C1357" t="s">
        <v>2152</v>
      </c>
      <c r="D1357" t="s">
        <v>2153</v>
      </c>
      <c r="E1357" t="s">
        <v>3</v>
      </c>
      <c r="F1357">
        <v>60</v>
      </c>
      <c r="G1357" t="s">
        <v>312</v>
      </c>
      <c r="H1357" t="s">
        <v>276</v>
      </c>
      <c r="I1357" t="s">
        <v>68</v>
      </c>
      <c r="J1357" t="s">
        <v>69</v>
      </c>
      <c r="K1357" t="s">
        <v>39</v>
      </c>
      <c r="L1357">
        <v>3</v>
      </c>
      <c r="M1357">
        <v>3500</v>
      </c>
      <c r="N1357">
        <v>0.1</v>
      </c>
      <c r="O1357">
        <v>9450</v>
      </c>
      <c r="P1357">
        <v>6900</v>
      </c>
      <c r="Q1357">
        <v>2550</v>
      </c>
      <c r="R1357" t="s">
        <v>17</v>
      </c>
      <c r="S1357" t="s">
        <v>10</v>
      </c>
      <c r="T1357">
        <v>2024</v>
      </c>
      <c r="U1357">
        <v>3</v>
      </c>
      <c r="V1357" t="s">
        <v>3864</v>
      </c>
      <c r="W1357" t="s">
        <v>18</v>
      </c>
      <c r="X1357" t="s">
        <v>12</v>
      </c>
      <c r="Y1357">
        <v>26.98</v>
      </c>
    </row>
    <row r="1358" spans="1:25" x14ac:dyDescent="0.25">
      <c r="A1358" t="s">
        <v>2154</v>
      </c>
      <c r="B1358" s="19">
        <v>45708</v>
      </c>
      <c r="C1358" t="s">
        <v>1253</v>
      </c>
      <c r="D1358" t="s">
        <v>1254</v>
      </c>
      <c r="E1358" t="s">
        <v>16</v>
      </c>
      <c r="F1358">
        <v>45</v>
      </c>
      <c r="G1358" t="s">
        <v>275</v>
      </c>
      <c r="H1358" t="s">
        <v>276</v>
      </c>
      <c r="I1358" t="s">
        <v>264</v>
      </c>
      <c r="J1358" t="s">
        <v>265</v>
      </c>
      <c r="K1358" t="s">
        <v>46</v>
      </c>
      <c r="L1358">
        <v>1</v>
      </c>
      <c r="M1358">
        <v>800</v>
      </c>
      <c r="N1358">
        <v>0.05</v>
      </c>
      <c r="O1358">
        <v>0</v>
      </c>
      <c r="P1358">
        <v>500</v>
      </c>
      <c r="Q1358">
        <v>0</v>
      </c>
      <c r="R1358" t="s">
        <v>9</v>
      </c>
      <c r="S1358" t="s">
        <v>291</v>
      </c>
      <c r="T1358">
        <v>2025</v>
      </c>
      <c r="U1358">
        <v>2</v>
      </c>
      <c r="V1358" t="s">
        <v>3869</v>
      </c>
      <c r="W1358" t="s">
        <v>18</v>
      </c>
      <c r="X1358" t="s">
        <v>27</v>
      </c>
      <c r="Y1358">
        <v>0</v>
      </c>
    </row>
    <row r="1359" spans="1:25" x14ac:dyDescent="0.25">
      <c r="A1359" t="s">
        <v>2155</v>
      </c>
      <c r="B1359" s="19">
        <v>45698</v>
      </c>
      <c r="C1359" t="s">
        <v>923</v>
      </c>
      <c r="D1359" t="s">
        <v>924</v>
      </c>
      <c r="E1359" t="s">
        <v>16</v>
      </c>
      <c r="F1359">
        <v>45</v>
      </c>
      <c r="G1359" t="s">
        <v>284</v>
      </c>
      <c r="H1359" t="s">
        <v>285</v>
      </c>
      <c r="I1359" t="s">
        <v>176</v>
      </c>
      <c r="J1359" t="s">
        <v>177</v>
      </c>
      <c r="K1359" t="s">
        <v>25</v>
      </c>
      <c r="L1359">
        <v>1</v>
      </c>
      <c r="M1359">
        <v>22000</v>
      </c>
      <c r="N1359">
        <v>0.05</v>
      </c>
      <c r="O1359">
        <v>20900</v>
      </c>
      <c r="P1359">
        <v>16500</v>
      </c>
      <c r="Q1359">
        <v>4400</v>
      </c>
      <c r="R1359" t="s">
        <v>26</v>
      </c>
      <c r="S1359" t="s">
        <v>10</v>
      </c>
      <c r="T1359">
        <v>2025</v>
      </c>
      <c r="U1359">
        <v>2</v>
      </c>
      <c r="V1359" t="s">
        <v>3869</v>
      </c>
      <c r="W1359" t="s">
        <v>18</v>
      </c>
      <c r="X1359" t="s">
        <v>12</v>
      </c>
      <c r="Y1359">
        <v>21.05</v>
      </c>
    </row>
    <row r="1360" spans="1:25" x14ac:dyDescent="0.25">
      <c r="A1360" t="s">
        <v>2156</v>
      </c>
      <c r="B1360" s="19">
        <v>45804</v>
      </c>
      <c r="C1360" t="s">
        <v>354</v>
      </c>
      <c r="D1360" t="s">
        <v>167</v>
      </c>
      <c r="E1360" t="s">
        <v>3</v>
      </c>
      <c r="F1360">
        <v>27</v>
      </c>
      <c r="G1360" t="s">
        <v>269</v>
      </c>
      <c r="H1360" t="s">
        <v>270</v>
      </c>
      <c r="I1360" t="s">
        <v>31</v>
      </c>
      <c r="J1360" t="s">
        <v>32</v>
      </c>
      <c r="K1360" t="s">
        <v>25</v>
      </c>
      <c r="L1360">
        <v>1</v>
      </c>
      <c r="M1360">
        <v>5000</v>
      </c>
      <c r="N1360">
        <v>0.1</v>
      </c>
      <c r="O1360">
        <v>4500</v>
      </c>
      <c r="P1360">
        <v>3500</v>
      </c>
      <c r="Q1360">
        <v>1000</v>
      </c>
      <c r="R1360" t="s">
        <v>17</v>
      </c>
      <c r="S1360" t="s">
        <v>10</v>
      </c>
      <c r="T1360">
        <v>2025</v>
      </c>
      <c r="U1360">
        <v>5</v>
      </c>
      <c r="V1360" t="s">
        <v>3865</v>
      </c>
      <c r="W1360" t="s">
        <v>11</v>
      </c>
      <c r="X1360" t="s">
        <v>19</v>
      </c>
      <c r="Y1360">
        <v>22.22</v>
      </c>
    </row>
    <row r="1361" spans="1:25" x14ac:dyDescent="0.25">
      <c r="A1361" t="s">
        <v>2157</v>
      </c>
      <c r="B1361" s="19">
        <v>45829</v>
      </c>
      <c r="C1361" t="s">
        <v>1604</v>
      </c>
      <c r="D1361" t="s">
        <v>323</v>
      </c>
      <c r="E1361" t="s">
        <v>16</v>
      </c>
      <c r="F1361">
        <v>41</v>
      </c>
      <c r="G1361" t="s">
        <v>317</v>
      </c>
      <c r="H1361" t="s">
        <v>5</v>
      </c>
      <c r="I1361" t="s">
        <v>37</v>
      </c>
      <c r="J1361" t="s">
        <v>38</v>
      </c>
      <c r="K1361" t="s">
        <v>39</v>
      </c>
      <c r="L1361">
        <v>1</v>
      </c>
      <c r="M1361">
        <v>900</v>
      </c>
      <c r="N1361">
        <v>0.2</v>
      </c>
      <c r="O1361">
        <v>720</v>
      </c>
      <c r="P1361">
        <v>550</v>
      </c>
      <c r="Q1361">
        <v>170</v>
      </c>
      <c r="R1361" t="s">
        <v>17</v>
      </c>
      <c r="S1361" t="s">
        <v>10</v>
      </c>
      <c r="T1361">
        <v>2025</v>
      </c>
      <c r="U1361">
        <v>6</v>
      </c>
      <c r="V1361" t="s">
        <v>3868</v>
      </c>
      <c r="W1361" t="s">
        <v>11</v>
      </c>
      <c r="X1361" t="s">
        <v>12</v>
      </c>
      <c r="Y1361">
        <v>23.61</v>
      </c>
    </row>
    <row r="1362" spans="1:25" x14ac:dyDescent="0.25">
      <c r="A1362" t="s">
        <v>2158</v>
      </c>
      <c r="B1362" s="19">
        <v>45906</v>
      </c>
      <c r="C1362" t="s">
        <v>2159</v>
      </c>
      <c r="D1362" t="s">
        <v>423</v>
      </c>
      <c r="E1362" t="s">
        <v>3</v>
      </c>
      <c r="F1362">
        <v>26</v>
      </c>
      <c r="G1362" t="s">
        <v>317</v>
      </c>
      <c r="H1362" t="s">
        <v>5</v>
      </c>
      <c r="I1362" t="s">
        <v>31</v>
      </c>
      <c r="J1362" t="s">
        <v>32</v>
      </c>
      <c r="K1362" t="s">
        <v>25</v>
      </c>
      <c r="L1362">
        <v>1</v>
      </c>
      <c r="M1362">
        <v>5000</v>
      </c>
      <c r="N1362">
        <v>0.05</v>
      </c>
      <c r="O1362">
        <v>4750</v>
      </c>
      <c r="P1362">
        <v>3500</v>
      </c>
      <c r="Q1362">
        <v>1250</v>
      </c>
      <c r="R1362" t="s">
        <v>9</v>
      </c>
      <c r="S1362" t="s">
        <v>10</v>
      </c>
      <c r="T1362">
        <v>2025</v>
      </c>
      <c r="U1362">
        <v>9</v>
      </c>
      <c r="V1362" t="s">
        <v>3873</v>
      </c>
      <c r="W1362" t="s">
        <v>33</v>
      </c>
      <c r="X1362" t="s">
        <v>27</v>
      </c>
      <c r="Y1362">
        <v>26.32</v>
      </c>
    </row>
    <row r="1363" spans="1:25" x14ac:dyDescent="0.25">
      <c r="A1363" t="s">
        <v>2160</v>
      </c>
      <c r="B1363" s="19">
        <v>45890</v>
      </c>
      <c r="C1363" t="s">
        <v>2161</v>
      </c>
      <c r="D1363" t="s">
        <v>304</v>
      </c>
      <c r="E1363" t="s">
        <v>16</v>
      </c>
      <c r="F1363">
        <v>40</v>
      </c>
      <c r="G1363" t="s">
        <v>295</v>
      </c>
      <c r="H1363" t="s">
        <v>270</v>
      </c>
      <c r="I1363" t="s">
        <v>95</v>
      </c>
      <c r="J1363" t="s">
        <v>96</v>
      </c>
      <c r="K1363" t="s">
        <v>46</v>
      </c>
      <c r="L1363">
        <v>1</v>
      </c>
      <c r="M1363">
        <v>600</v>
      </c>
      <c r="N1363">
        <v>0.1</v>
      </c>
      <c r="O1363">
        <v>540</v>
      </c>
      <c r="P1363">
        <v>380</v>
      </c>
      <c r="Q1363">
        <v>160</v>
      </c>
      <c r="R1363" t="s">
        <v>77</v>
      </c>
      <c r="S1363" t="s">
        <v>10</v>
      </c>
      <c r="T1363">
        <v>2025</v>
      </c>
      <c r="U1363">
        <v>8</v>
      </c>
      <c r="V1363" t="s">
        <v>3867</v>
      </c>
      <c r="W1363" t="s">
        <v>33</v>
      </c>
      <c r="X1363" t="s">
        <v>19</v>
      </c>
      <c r="Y1363">
        <v>29.63</v>
      </c>
    </row>
    <row r="1364" spans="1:25" x14ac:dyDescent="0.25">
      <c r="A1364" t="s">
        <v>2162</v>
      </c>
      <c r="B1364" s="19">
        <v>45725</v>
      </c>
      <c r="C1364" t="s">
        <v>753</v>
      </c>
      <c r="D1364" t="s">
        <v>754</v>
      </c>
      <c r="E1364" t="s">
        <v>16</v>
      </c>
      <c r="F1364">
        <v>59</v>
      </c>
      <c r="G1364" t="s">
        <v>407</v>
      </c>
      <c r="H1364" t="s">
        <v>285</v>
      </c>
      <c r="I1364" t="s">
        <v>186</v>
      </c>
      <c r="J1364" t="s">
        <v>187</v>
      </c>
      <c r="K1364" t="s">
        <v>91</v>
      </c>
      <c r="L1364">
        <v>1</v>
      </c>
      <c r="M1364">
        <v>12000</v>
      </c>
      <c r="N1364">
        <v>0.1</v>
      </c>
      <c r="O1364">
        <v>10800</v>
      </c>
      <c r="P1364">
        <v>9000</v>
      </c>
      <c r="Q1364">
        <v>1800</v>
      </c>
      <c r="R1364" t="s">
        <v>26</v>
      </c>
      <c r="S1364" t="s">
        <v>10</v>
      </c>
      <c r="T1364">
        <v>2025</v>
      </c>
      <c r="U1364">
        <v>3</v>
      </c>
      <c r="V1364" t="s">
        <v>3864</v>
      </c>
      <c r="W1364" t="s">
        <v>18</v>
      </c>
      <c r="X1364" t="s">
        <v>27</v>
      </c>
      <c r="Y1364">
        <v>16.670000000000002</v>
      </c>
    </row>
    <row r="1365" spans="1:25" x14ac:dyDescent="0.25">
      <c r="A1365" t="s">
        <v>2163</v>
      </c>
      <c r="B1365" s="19">
        <v>45573</v>
      </c>
      <c r="C1365" t="s">
        <v>293</v>
      </c>
      <c r="D1365" t="s">
        <v>294</v>
      </c>
      <c r="E1365" t="s">
        <v>3</v>
      </c>
      <c r="F1365">
        <v>33</v>
      </c>
      <c r="G1365" t="s">
        <v>295</v>
      </c>
      <c r="H1365" t="s">
        <v>270</v>
      </c>
      <c r="I1365" t="s">
        <v>74</v>
      </c>
      <c r="J1365" t="s">
        <v>75</v>
      </c>
      <c r="K1365" t="s">
        <v>76</v>
      </c>
      <c r="L1365">
        <v>4</v>
      </c>
      <c r="M1365">
        <v>550</v>
      </c>
      <c r="N1365">
        <v>0</v>
      </c>
      <c r="O1365">
        <v>2200</v>
      </c>
      <c r="P1365">
        <v>1800</v>
      </c>
      <c r="Q1365">
        <v>400</v>
      </c>
      <c r="R1365" t="s">
        <v>17</v>
      </c>
      <c r="S1365" t="s">
        <v>10</v>
      </c>
      <c r="T1365">
        <v>2024</v>
      </c>
      <c r="U1365">
        <v>10</v>
      </c>
      <c r="V1365" t="s">
        <v>3870</v>
      </c>
      <c r="W1365" t="s">
        <v>40</v>
      </c>
      <c r="X1365" t="s">
        <v>27</v>
      </c>
      <c r="Y1365">
        <v>18.18</v>
      </c>
    </row>
    <row r="1366" spans="1:25" x14ac:dyDescent="0.25">
      <c r="A1366" t="s">
        <v>2164</v>
      </c>
      <c r="B1366" s="19">
        <v>45349</v>
      </c>
      <c r="C1366" t="s">
        <v>297</v>
      </c>
      <c r="D1366" t="s">
        <v>298</v>
      </c>
      <c r="E1366" t="s">
        <v>3</v>
      </c>
      <c r="F1366">
        <v>59</v>
      </c>
      <c r="G1366" t="s">
        <v>275</v>
      </c>
      <c r="H1366" t="s">
        <v>276</v>
      </c>
      <c r="I1366" t="s">
        <v>143</v>
      </c>
      <c r="J1366" t="s">
        <v>144</v>
      </c>
      <c r="K1366" t="s">
        <v>76</v>
      </c>
      <c r="L1366">
        <v>5</v>
      </c>
      <c r="M1366">
        <v>700</v>
      </c>
      <c r="N1366">
        <v>0.05</v>
      </c>
      <c r="O1366">
        <v>3325</v>
      </c>
      <c r="P1366">
        <v>2850</v>
      </c>
      <c r="Q1366">
        <v>475</v>
      </c>
      <c r="R1366" t="s">
        <v>17</v>
      </c>
      <c r="S1366" t="s">
        <v>10</v>
      </c>
      <c r="T1366">
        <v>2024</v>
      </c>
      <c r="U1366">
        <v>2</v>
      </c>
      <c r="V1366" t="s">
        <v>3869</v>
      </c>
      <c r="W1366" t="s">
        <v>18</v>
      </c>
      <c r="X1366" t="s">
        <v>12</v>
      </c>
      <c r="Y1366">
        <v>14.29</v>
      </c>
    </row>
    <row r="1367" spans="1:25" x14ac:dyDescent="0.25">
      <c r="A1367" t="s">
        <v>2165</v>
      </c>
      <c r="B1367" s="19">
        <v>45407</v>
      </c>
      <c r="C1367" t="s">
        <v>1020</v>
      </c>
      <c r="D1367" t="s">
        <v>184</v>
      </c>
      <c r="E1367" t="s">
        <v>3</v>
      </c>
      <c r="F1367">
        <v>44</v>
      </c>
      <c r="G1367" t="s">
        <v>269</v>
      </c>
      <c r="H1367" t="s">
        <v>270</v>
      </c>
      <c r="I1367" t="s">
        <v>68</v>
      </c>
      <c r="J1367" t="s">
        <v>69</v>
      </c>
      <c r="K1367" t="s">
        <v>39</v>
      </c>
      <c r="L1367">
        <v>1</v>
      </c>
      <c r="M1367">
        <v>3500</v>
      </c>
      <c r="N1367">
        <v>0.15</v>
      </c>
      <c r="O1367">
        <v>2975</v>
      </c>
      <c r="P1367">
        <v>2300</v>
      </c>
      <c r="Q1367">
        <v>675</v>
      </c>
      <c r="R1367" t="s">
        <v>17</v>
      </c>
      <c r="S1367" t="s">
        <v>10</v>
      </c>
      <c r="T1367">
        <v>2024</v>
      </c>
      <c r="U1367">
        <v>4</v>
      </c>
      <c r="V1367" t="s">
        <v>3871</v>
      </c>
      <c r="W1367" t="s">
        <v>11</v>
      </c>
      <c r="X1367" t="s">
        <v>12</v>
      </c>
      <c r="Y1367">
        <v>22.69</v>
      </c>
    </row>
    <row r="1368" spans="1:25" x14ac:dyDescent="0.25">
      <c r="A1368" t="s">
        <v>2166</v>
      </c>
      <c r="B1368" s="19">
        <v>45544</v>
      </c>
      <c r="C1368" t="s">
        <v>48</v>
      </c>
      <c r="D1368" t="s">
        <v>49</v>
      </c>
      <c r="E1368" t="s">
        <v>3</v>
      </c>
      <c r="F1368">
        <v>45</v>
      </c>
      <c r="G1368" t="s">
        <v>4</v>
      </c>
      <c r="H1368" t="s">
        <v>5</v>
      </c>
      <c r="I1368" t="s">
        <v>37</v>
      </c>
      <c r="J1368" t="s">
        <v>38</v>
      </c>
      <c r="K1368" t="s">
        <v>39</v>
      </c>
      <c r="L1368">
        <v>3</v>
      </c>
      <c r="M1368">
        <v>900</v>
      </c>
      <c r="N1368">
        <v>0.1</v>
      </c>
      <c r="O1368">
        <v>0</v>
      </c>
      <c r="P1368">
        <v>1650</v>
      </c>
      <c r="Q1368">
        <v>0</v>
      </c>
      <c r="R1368" t="s">
        <v>77</v>
      </c>
      <c r="S1368" t="s">
        <v>291</v>
      </c>
      <c r="T1368">
        <v>2024</v>
      </c>
      <c r="U1368">
        <v>9</v>
      </c>
      <c r="V1368" t="s">
        <v>3873</v>
      </c>
      <c r="W1368" t="s">
        <v>33</v>
      </c>
      <c r="X1368" t="s">
        <v>12</v>
      </c>
      <c r="Y1368">
        <v>0</v>
      </c>
    </row>
    <row r="1369" spans="1:25" x14ac:dyDescent="0.25">
      <c r="A1369" t="s">
        <v>2167</v>
      </c>
      <c r="B1369" s="19">
        <v>45663</v>
      </c>
      <c r="C1369" t="s">
        <v>694</v>
      </c>
      <c r="D1369" t="s">
        <v>695</v>
      </c>
      <c r="E1369" t="s">
        <v>16</v>
      </c>
      <c r="F1369">
        <v>59</v>
      </c>
      <c r="G1369" t="s">
        <v>284</v>
      </c>
      <c r="H1369" t="s">
        <v>285</v>
      </c>
      <c r="I1369" t="s">
        <v>143</v>
      </c>
      <c r="J1369" t="s">
        <v>144</v>
      </c>
      <c r="K1369" t="s">
        <v>76</v>
      </c>
      <c r="L1369">
        <v>5</v>
      </c>
      <c r="M1369">
        <v>700</v>
      </c>
      <c r="N1369">
        <v>0.05</v>
      </c>
      <c r="O1369">
        <v>3325</v>
      </c>
      <c r="P1369">
        <v>2850</v>
      </c>
      <c r="Q1369">
        <v>475</v>
      </c>
      <c r="R1369" t="s">
        <v>9</v>
      </c>
      <c r="S1369" t="s">
        <v>10</v>
      </c>
      <c r="T1369">
        <v>2025</v>
      </c>
      <c r="U1369">
        <v>1</v>
      </c>
      <c r="V1369" t="s">
        <v>3875</v>
      </c>
      <c r="W1369" t="s">
        <v>18</v>
      </c>
      <c r="X1369" t="s">
        <v>27</v>
      </c>
      <c r="Y1369">
        <v>14.29</v>
      </c>
    </row>
    <row r="1370" spans="1:25" x14ac:dyDescent="0.25">
      <c r="A1370" t="s">
        <v>2168</v>
      </c>
      <c r="B1370" s="19">
        <v>45313</v>
      </c>
      <c r="C1370" t="s">
        <v>671</v>
      </c>
      <c r="D1370" t="s">
        <v>672</v>
      </c>
      <c r="E1370" t="s">
        <v>16</v>
      </c>
      <c r="F1370">
        <v>57</v>
      </c>
      <c r="G1370" t="s">
        <v>290</v>
      </c>
      <c r="H1370" t="s">
        <v>276</v>
      </c>
      <c r="I1370" t="s">
        <v>51</v>
      </c>
      <c r="J1370" t="s">
        <v>52</v>
      </c>
      <c r="K1370" t="s">
        <v>8</v>
      </c>
      <c r="L1370">
        <v>2</v>
      </c>
      <c r="M1370">
        <v>4500</v>
      </c>
      <c r="N1370">
        <v>0.1</v>
      </c>
      <c r="O1370">
        <v>8100</v>
      </c>
      <c r="P1370">
        <v>6400</v>
      </c>
      <c r="Q1370">
        <v>1700</v>
      </c>
      <c r="R1370" t="s">
        <v>98</v>
      </c>
      <c r="S1370" t="s">
        <v>10</v>
      </c>
      <c r="T1370">
        <v>2024</v>
      </c>
      <c r="U1370">
        <v>1</v>
      </c>
      <c r="V1370" t="s">
        <v>3875</v>
      </c>
      <c r="W1370" t="s">
        <v>18</v>
      </c>
      <c r="X1370" t="s">
        <v>27</v>
      </c>
      <c r="Y1370">
        <v>20.99</v>
      </c>
    </row>
    <row r="1371" spans="1:25" x14ac:dyDescent="0.25">
      <c r="A1371" t="s">
        <v>2169</v>
      </c>
      <c r="B1371" s="19">
        <v>45970</v>
      </c>
      <c r="C1371" t="s">
        <v>1284</v>
      </c>
      <c r="D1371" t="s">
        <v>420</v>
      </c>
      <c r="E1371" t="s">
        <v>3</v>
      </c>
      <c r="F1371">
        <v>32</v>
      </c>
      <c r="G1371" t="s">
        <v>290</v>
      </c>
      <c r="H1371" t="s">
        <v>276</v>
      </c>
      <c r="I1371" t="s">
        <v>102</v>
      </c>
      <c r="J1371" t="s">
        <v>103</v>
      </c>
      <c r="K1371" t="s">
        <v>25</v>
      </c>
      <c r="L1371">
        <v>1</v>
      </c>
      <c r="M1371">
        <v>28000</v>
      </c>
      <c r="N1371">
        <v>0.15</v>
      </c>
      <c r="O1371">
        <v>23800</v>
      </c>
      <c r="P1371">
        <v>21000</v>
      </c>
      <c r="Q1371">
        <v>2800</v>
      </c>
      <c r="R1371" t="s">
        <v>9</v>
      </c>
      <c r="S1371" t="s">
        <v>10</v>
      </c>
      <c r="T1371">
        <v>2025</v>
      </c>
      <c r="U1371">
        <v>11</v>
      </c>
      <c r="V1371" t="s">
        <v>3874</v>
      </c>
      <c r="W1371" t="s">
        <v>40</v>
      </c>
      <c r="X1371" t="s">
        <v>27</v>
      </c>
      <c r="Y1371">
        <v>11.76</v>
      </c>
    </row>
    <row r="1372" spans="1:25" x14ac:dyDescent="0.25">
      <c r="A1372" t="s">
        <v>2170</v>
      </c>
      <c r="B1372" s="19">
        <v>45537</v>
      </c>
      <c r="C1372" t="s">
        <v>2171</v>
      </c>
      <c r="D1372" t="s">
        <v>986</v>
      </c>
      <c r="E1372" t="s">
        <v>16</v>
      </c>
      <c r="F1372">
        <v>31</v>
      </c>
      <c r="G1372" t="s">
        <v>290</v>
      </c>
      <c r="H1372" t="s">
        <v>276</v>
      </c>
      <c r="I1372" t="s">
        <v>37</v>
      </c>
      <c r="J1372" t="s">
        <v>38</v>
      </c>
      <c r="K1372" t="s">
        <v>39</v>
      </c>
      <c r="L1372">
        <v>1</v>
      </c>
      <c r="M1372">
        <v>900</v>
      </c>
      <c r="N1372">
        <v>0.05</v>
      </c>
      <c r="O1372">
        <v>855</v>
      </c>
      <c r="P1372">
        <v>550</v>
      </c>
      <c r="Q1372">
        <v>305</v>
      </c>
      <c r="R1372" t="s">
        <v>17</v>
      </c>
      <c r="S1372" t="s">
        <v>10</v>
      </c>
      <c r="T1372">
        <v>2024</v>
      </c>
      <c r="U1372">
        <v>9</v>
      </c>
      <c r="V1372" t="s">
        <v>3873</v>
      </c>
      <c r="W1372" t="s">
        <v>33</v>
      </c>
      <c r="X1372" t="s">
        <v>19</v>
      </c>
      <c r="Y1372">
        <v>35.67</v>
      </c>
    </row>
    <row r="1373" spans="1:25" x14ac:dyDescent="0.25">
      <c r="A1373" t="s">
        <v>2172</v>
      </c>
      <c r="B1373" s="19">
        <v>46009</v>
      </c>
      <c r="C1373" t="s">
        <v>2173</v>
      </c>
      <c r="D1373" t="s">
        <v>80</v>
      </c>
      <c r="E1373" t="s">
        <v>3</v>
      </c>
      <c r="F1373">
        <v>56</v>
      </c>
      <c r="G1373" t="s">
        <v>339</v>
      </c>
      <c r="H1373" t="s">
        <v>285</v>
      </c>
      <c r="I1373" t="s">
        <v>264</v>
      </c>
      <c r="J1373" t="s">
        <v>265</v>
      </c>
      <c r="K1373" t="s">
        <v>46</v>
      </c>
      <c r="L1373">
        <v>1</v>
      </c>
      <c r="M1373">
        <v>800</v>
      </c>
      <c r="N1373">
        <v>0.2</v>
      </c>
      <c r="O1373">
        <v>640</v>
      </c>
      <c r="P1373">
        <v>500</v>
      </c>
      <c r="Q1373">
        <v>140</v>
      </c>
      <c r="R1373" t="s">
        <v>77</v>
      </c>
      <c r="S1373" t="s">
        <v>10</v>
      </c>
      <c r="T1373">
        <v>2025</v>
      </c>
      <c r="U1373">
        <v>12</v>
      </c>
      <c r="V1373" t="s">
        <v>3872</v>
      </c>
      <c r="W1373" t="s">
        <v>40</v>
      </c>
      <c r="X1373" t="s">
        <v>19</v>
      </c>
      <c r="Y1373">
        <v>21.88</v>
      </c>
    </row>
    <row r="1374" spans="1:25" x14ac:dyDescent="0.25">
      <c r="A1374" t="s">
        <v>2174</v>
      </c>
      <c r="B1374" s="19">
        <v>45839</v>
      </c>
      <c r="C1374" t="s">
        <v>799</v>
      </c>
      <c r="D1374" t="s">
        <v>43</v>
      </c>
      <c r="E1374" t="s">
        <v>3</v>
      </c>
      <c r="F1374">
        <v>28</v>
      </c>
      <c r="G1374" t="s">
        <v>317</v>
      </c>
      <c r="H1374" t="s">
        <v>5</v>
      </c>
      <c r="I1374" t="s">
        <v>89</v>
      </c>
      <c r="J1374" t="s">
        <v>90</v>
      </c>
      <c r="K1374" t="s">
        <v>91</v>
      </c>
      <c r="L1374">
        <v>2</v>
      </c>
      <c r="M1374">
        <v>35000</v>
      </c>
      <c r="N1374">
        <v>0.25</v>
      </c>
      <c r="O1374">
        <v>52500</v>
      </c>
      <c r="P1374">
        <v>54000</v>
      </c>
      <c r="Q1374">
        <v>-1500</v>
      </c>
      <c r="R1374" t="s">
        <v>77</v>
      </c>
      <c r="S1374" t="s">
        <v>10</v>
      </c>
      <c r="T1374">
        <v>2025</v>
      </c>
      <c r="U1374">
        <v>7</v>
      </c>
      <c r="V1374" t="s">
        <v>3866</v>
      </c>
      <c r="W1374" t="s">
        <v>33</v>
      </c>
      <c r="X1374" t="s">
        <v>27</v>
      </c>
      <c r="Y1374">
        <v>-2.86</v>
      </c>
    </row>
    <row r="1375" spans="1:25" x14ac:dyDescent="0.25">
      <c r="A1375" t="s">
        <v>2175</v>
      </c>
      <c r="B1375" s="19">
        <v>45694</v>
      </c>
      <c r="C1375" t="s">
        <v>2036</v>
      </c>
      <c r="D1375" t="s">
        <v>2037</v>
      </c>
      <c r="E1375" t="s">
        <v>16</v>
      </c>
      <c r="F1375">
        <v>50</v>
      </c>
      <c r="G1375" t="s">
        <v>275</v>
      </c>
      <c r="H1375" t="s">
        <v>276</v>
      </c>
      <c r="I1375" t="s">
        <v>37</v>
      </c>
      <c r="J1375" t="s">
        <v>38</v>
      </c>
      <c r="K1375" t="s">
        <v>39</v>
      </c>
      <c r="L1375">
        <v>2</v>
      </c>
      <c r="M1375">
        <v>900</v>
      </c>
      <c r="N1375">
        <v>0.05</v>
      </c>
      <c r="O1375">
        <v>0</v>
      </c>
      <c r="P1375">
        <v>1100</v>
      </c>
      <c r="Q1375">
        <v>0</v>
      </c>
      <c r="R1375" t="s">
        <v>26</v>
      </c>
      <c r="S1375" t="s">
        <v>291</v>
      </c>
      <c r="T1375">
        <v>2025</v>
      </c>
      <c r="U1375">
        <v>2</v>
      </c>
      <c r="V1375" t="s">
        <v>3869</v>
      </c>
      <c r="W1375" t="s">
        <v>18</v>
      </c>
      <c r="X1375" t="s">
        <v>19</v>
      </c>
      <c r="Y1375">
        <v>0</v>
      </c>
    </row>
    <row r="1376" spans="1:25" x14ac:dyDescent="0.25">
      <c r="A1376" t="s">
        <v>2176</v>
      </c>
      <c r="B1376" s="19">
        <v>45533</v>
      </c>
      <c r="C1376" t="s">
        <v>567</v>
      </c>
      <c r="D1376" t="s">
        <v>410</v>
      </c>
      <c r="E1376" t="s">
        <v>3</v>
      </c>
      <c r="F1376">
        <v>29</v>
      </c>
      <c r="G1376" t="s">
        <v>317</v>
      </c>
      <c r="H1376" t="s">
        <v>5</v>
      </c>
      <c r="I1376" t="s">
        <v>344</v>
      </c>
      <c r="J1376" t="s">
        <v>345</v>
      </c>
      <c r="K1376" t="s">
        <v>39</v>
      </c>
      <c r="L1376">
        <v>1</v>
      </c>
      <c r="M1376">
        <v>2200</v>
      </c>
      <c r="N1376">
        <v>0.15</v>
      </c>
      <c r="O1376">
        <v>0</v>
      </c>
      <c r="P1376">
        <v>1400</v>
      </c>
      <c r="Q1376">
        <v>0</v>
      </c>
      <c r="R1376" t="s">
        <v>26</v>
      </c>
      <c r="S1376" t="s">
        <v>291</v>
      </c>
      <c r="T1376">
        <v>2024</v>
      </c>
      <c r="U1376">
        <v>8</v>
      </c>
      <c r="V1376" t="s">
        <v>3867</v>
      </c>
      <c r="W1376" t="s">
        <v>33</v>
      </c>
      <c r="X1376" t="s">
        <v>19</v>
      </c>
      <c r="Y1376">
        <v>0</v>
      </c>
    </row>
    <row r="1377" spans="1:25" x14ac:dyDescent="0.25">
      <c r="A1377" t="s">
        <v>2177</v>
      </c>
      <c r="B1377" s="19">
        <v>45741</v>
      </c>
      <c r="C1377" t="s">
        <v>476</v>
      </c>
      <c r="D1377" t="s">
        <v>477</v>
      </c>
      <c r="E1377" t="s">
        <v>16</v>
      </c>
      <c r="F1377">
        <v>46</v>
      </c>
      <c r="G1377" t="s">
        <v>280</v>
      </c>
      <c r="H1377" t="s">
        <v>270</v>
      </c>
      <c r="I1377" t="s">
        <v>51</v>
      </c>
      <c r="J1377" t="s">
        <v>52</v>
      </c>
      <c r="K1377" t="s">
        <v>8</v>
      </c>
      <c r="L1377">
        <v>1</v>
      </c>
      <c r="M1377">
        <v>4500</v>
      </c>
      <c r="N1377">
        <v>0.1</v>
      </c>
      <c r="O1377">
        <v>4050</v>
      </c>
      <c r="P1377">
        <v>3200</v>
      </c>
      <c r="Q1377">
        <v>850</v>
      </c>
      <c r="R1377" t="s">
        <v>26</v>
      </c>
      <c r="S1377" t="s">
        <v>10</v>
      </c>
      <c r="T1377">
        <v>2025</v>
      </c>
      <c r="U1377">
        <v>3</v>
      </c>
      <c r="V1377" t="s">
        <v>3864</v>
      </c>
      <c r="W1377" t="s">
        <v>18</v>
      </c>
      <c r="X1377" t="s">
        <v>19</v>
      </c>
      <c r="Y1377">
        <v>20.99</v>
      </c>
    </row>
    <row r="1378" spans="1:25" x14ac:dyDescent="0.25">
      <c r="A1378" t="s">
        <v>2178</v>
      </c>
      <c r="B1378" s="19">
        <v>45951</v>
      </c>
      <c r="C1378" t="s">
        <v>447</v>
      </c>
      <c r="D1378" t="s">
        <v>448</v>
      </c>
      <c r="E1378" t="s">
        <v>16</v>
      </c>
      <c r="F1378">
        <v>21</v>
      </c>
      <c r="G1378" t="s">
        <v>275</v>
      </c>
      <c r="H1378" t="s">
        <v>276</v>
      </c>
      <c r="I1378" t="s">
        <v>44</v>
      </c>
      <c r="J1378" t="s">
        <v>45</v>
      </c>
      <c r="K1378" t="s">
        <v>46</v>
      </c>
      <c r="L1378">
        <v>2</v>
      </c>
      <c r="M1378">
        <v>2500</v>
      </c>
      <c r="N1378">
        <v>0.05</v>
      </c>
      <c r="O1378">
        <v>4750</v>
      </c>
      <c r="P1378">
        <v>3000</v>
      </c>
      <c r="Q1378">
        <v>1750</v>
      </c>
      <c r="R1378" t="s">
        <v>9</v>
      </c>
      <c r="S1378" t="s">
        <v>10</v>
      </c>
      <c r="T1378">
        <v>2025</v>
      </c>
      <c r="U1378">
        <v>10</v>
      </c>
      <c r="V1378" t="s">
        <v>3870</v>
      </c>
      <c r="W1378" t="s">
        <v>40</v>
      </c>
      <c r="X1378" t="s">
        <v>27</v>
      </c>
      <c r="Y1378">
        <v>36.840000000000003</v>
      </c>
    </row>
    <row r="1379" spans="1:25" x14ac:dyDescent="0.25">
      <c r="A1379" t="s">
        <v>2179</v>
      </c>
      <c r="B1379" s="19">
        <v>45374</v>
      </c>
      <c r="C1379" t="s">
        <v>495</v>
      </c>
      <c r="D1379" t="s">
        <v>320</v>
      </c>
      <c r="E1379" t="s">
        <v>16</v>
      </c>
      <c r="F1379">
        <v>54</v>
      </c>
      <c r="G1379" t="s">
        <v>280</v>
      </c>
      <c r="H1379" t="s">
        <v>270</v>
      </c>
      <c r="I1379" t="s">
        <v>143</v>
      </c>
      <c r="J1379" t="s">
        <v>144</v>
      </c>
      <c r="K1379" t="s">
        <v>76</v>
      </c>
      <c r="L1379">
        <v>2</v>
      </c>
      <c r="M1379">
        <v>700</v>
      </c>
      <c r="N1379">
        <v>0</v>
      </c>
      <c r="O1379">
        <v>1400</v>
      </c>
      <c r="P1379">
        <v>1140</v>
      </c>
      <c r="Q1379">
        <v>260</v>
      </c>
      <c r="R1379" t="s">
        <v>17</v>
      </c>
      <c r="S1379" t="s">
        <v>10</v>
      </c>
      <c r="T1379">
        <v>2024</v>
      </c>
      <c r="U1379">
        <v>3</v>
      </c>
      <c r="V1379" t="s">
        <v>3864</v>
      </c>
      <c r="W1379" t="s">
        <v>18</v>
      </c>
      <c r="X1379" t="s">
        <v>12</v>
      </c>
      <c r="Y1379">
        <v>18.57</v>
      </c>
    </row>
    <row r="1380" spans="1:25" x14ac:dyDescent="0.25">
      <c r="A1380" t="s">
        <v>2180</v>
      </c>
      <c r="B1380" s="19">
        <v>45632</v>
      </c>
      <c r="C1380" t="s">
        <v>365</v>
      </c>
      <c r="D1380" t="s">
        <v>366</v>
      </c>
      <c r="E1380" t="s">
        <v>16</v>
      </c>
      <c r="F1380">
        <v>56</v>
      </c>
      <c r="G1380" t="s">
        <v>295</v>
      </c>
      <c r="H1380" t="s">
        <v>270</v>
      </c>
      <c r="I1380" t="s">
        <v>109</v>
      </c>
      <c r="J1380" t="s">
        <v>110</v>
      </c>
      <c r="K1380" t="s">
        <v>8</v>
      </c>
      <c r="L1380">
        <v>1</v>
      </c>
      <c r="M1380">
        <v>4000</v>
      </c>
      <c r="N1380">
        <v>0.05</v>
      </c>
      <c r="O1380">
        <v>0</v>
      </c>
      <c r="P1380">
        <v>2900</v>
      </c>
      <c r="Q1380">
        <v>0</v>
      </c>
      <c r="R1380" t="s">
        <v>17</v>
      </c>
      <c r="S1380" t="s">
        <v>291</v>
      </c>
      <c r="T1380">
        <v>2024</v>
      </c>
      <c r="U1380">
        <v>12</v>
      </c>
      <c r="V1380" t="s">
        <v>3872</v>
      </c>
      <c r="W1380" t="s">
        <v>40</v>
      </c>
      <c r="X1380" t="s">
        <v>27</v>
      </c>
      <c r="Y1380">
        <v>0</v>
      </c>
    </row>
    <row r="1381" spans="1:25" x14ac:dyDescent="0.25">
      <c r="A1381" t="s">
        <v>2181</v>
      </c>
      <c r="B1381" s="19">
        <v>45394</v>
      </c>
      <c r="C1381" t="s">
        <v>1067</v>
      </c>
      <c r="D1381" t="s">
        <v>431</v>
      </c>
      <c r="E1381" t="s">
        <v>3</v>
      </c>
      <c r="F1381">
        <v>38</v>
      </c>
      <c r="G1381" t="s">
        <v>407</v>
      </c>
      <c r="H1381" t="s">
        <v>285</v>
      </c>
      <c r="I1381" t="s">
        <v>305</v>
      </c>
      <c r="J1381" t="s">
        <v>306</v>
      </c>
      <c r="K1381" t="s">
        <v>91</v>
      </c>
      <c r="L1381">
        <v>1</v>
      </c>
      <c r="M1381">
        <v>8500</v>
      </c>
      <c r="N1381">
        <v>0</v>
      </c>
      <c r="O1381">
        <v>8500</v>
      </c>
      <c r="P1381">
        <v>6500</v>
      </c>
      <c r="Q1381">
        <v>2000</v>
      </c>
      <c r="R1381" t="s">
        <v>9</v>
      </c>
      <c r="S1381" t="s">
        <v>10</v>
      </c>
      <c r="T1381">
        <v>2024</v>
      </c>
      <c r="U1381">
        <v>4</v>
      </c>
      <c r="V1381" t="s">
        <v>3871</v>
      </c>
      <c r="W1381" t="s">
        <v>11</v>
      </c>
      <c r="X1381" t="s">
        <v>27</v>
      </c>
      <c r="Y1381">
        <v>23.53</v>
      </c>
    </row>
    <row r="1382" spans="1:25" x14ac:dyDescent="0.25">
      <c r="A1382" t="s">
        <v>2182</v>
      </c>
      <c r="B1382" s="19">
        <v>45652</v>
      </c>
      <c r="C1382" t="s">
        <v>1337</v>
      </c>
      <c r="D1382" t="s">
        <v>1338</v>
      </c>
      <c r="E1382" t="s">
        <v>16</v>
      </c>
      <c r="F1382">
        <v>20</v>
      </c>
      <c r="G1382" t="s">
        <v>280</v>
      </c>
      <c r="H1382" t="s">
        <v>270</v>
      </c>
      <c r="I1382" t="s">
        <v>44</v>
      </c>
      <c r="J1382" t="s">
        <v>45</v>
      </c>
      <c r="K1382" t="s">
        <v>46</v>
      </c>
      <c r="L1382">
        <v>3</v>
      </c>
      <c r="M1382">
        <v>2500</v>
      </c>
      <c r="N1382">
        <v>0.05</v>
      </c>
      <c r="O1382">
        <v>7125</v>
      </c>
      <c r="P1382">
        <v>4500</v>
      </c>
      <c r="Q1382">
        <v>2625</v>
      </c>
      <c r="R1382" t="s">
        <v>17</v>
      </c>
      <c r="S1382" t="s">
        <v>10</v>
      </c>
      <c r="T1382">
        <v>2024</v>
      </c>
      <c r="U1382">
        <v>12</v>
      </c>
      <c r="V1382" t="s">
        <v>3872</v>
      </c>
      <c r="W1382" t="s">
        <v>40</v>
      </c>
      <c r="X1382" t="s">
        <v>12</v>
      </c>
      <c r="Y1382">
        <v>36.840000000000003</v>
      </c>
    </row>
    <row r="1383" spans="1:25" x14ac:dyDescent="0.25">
      <c r="A1383" t="s">
        <v>2183</v>
      </c>
      <c r="B1383" s="19">
        <v>45626</v>
      </c>
      <c r="C1383" t="s">
        <v>1607</v>
      </c>
      <c r="D1383" t="s">
        <v>1608</v>
      </c>
      <c r="E1383" t="s">
        <v>3</v>
      </c>
      <c r="F1383">
        <v>41</v>
      </c>
      <c r="G1383" t="s">
        <v>269</v>
      </c>
      <c r="H1383" t="s">
        <v>270</v>
      </c>
      <c r="I1383" t="s">
        <v>74</v>
      </c>
      <c r="J1383" t="s">
        <v>75</v>
      </c>
      <c r="K1383" t="s">
        <v>76</v>
      </c>
      <c r="L1383">
        <v>3</v>
      </c>
      <c r="M1383">
        <v>550</v>
      </c>
      <c r="N1383">
        <v>0.05</v>
      </c>
      <c r="O1383">
        <v>1567.5</v>
      </c>
      <c r="P1383">
        <v>1350</v>
      </c>
      <c r="Q1383">
        <v>217.5</v>
      </c>
      <c r="R1383" t="s">
        <v>9</v>
      </c>
      <c r="S1383" t="s">
        <v>10</v>
      </c>
      <c r="T1383">
        <v>2024</v>
      </c>
      <c r="U1383">
        <v>11</v>
      </c>
      <c r="V1383" t="s">
        <v>3874</v>
      </c>
      <c r="W1383" t="s">
        <v>40</v>
      </c>
      <c r="X1383" t="s">
        <v>27</v>
      </c>
      <c r="Y1383">
        <v>13.88</v>
      </c>
    </row>
    <row r="1384" spans="1:25" x14ac:dyDescent="0.25">
      <c r="A1384" t="s">
        <v>2184</v>
      </c>
      <c r="B1384" s="19">
        <v>45948</v>
      </c>
      <c r="C1384" t="s">
        <v>337</v>
      </c>
      <c r="D1384" t="s">
        <v>338</v>
      </c>
      <c r="E1384" t="s">
        <v>16</v>
      </c>
      <c r="F1384">
        <v>35</v>
      </c>
      <c r="G1384" t="s">
        <v>339</v>
      </c>
      <c r="H1384" t="s">
        <v>285</v>
      </c>
      <c r="I1384" t="s">
        <v>51</v>
      </c>
      <c r="J1384" t="s">
        <v>52</v>
      </c>
      <c r="K1384" t="s">
        <v>8</v>
      </c>
      <c r="L1384">
        <v>1</v>
      </c>
      <c r="M1384">
        <v>4500</v>
      </c>
      <c r="N1384">
        <v>0.1</v>
      </c>
      <c r="O1384">
        <v>4050</v>
      </c>
      <c r="P1384">
        <v>3200</v>
      </c>
      <c r="Q1384">
        <v>850</v>
      </c>
      <c r="R1384" t="s">
        <v>26</v>
      </c>
      <c r="S1384" t="s">
        <v>10</v>
      </c>
      <c r="T1384">
        <v>2025</v>
      </c>
      <c r="U1384">
        <v>10</v>
      </c>
      <c r="V1384" t="s">
        <v>3870</v>
      </c>
      <c r="W1384" t="s">
        <v>40</v>
      </c>
      <c r="X1384" t="s">
        <v>27</v>
      </c>
      <c r="Y1384">
        <v>20.99</v>
      </c>
    </row>
    <row r="1385" spans="1:25" x14ac:dyDescent="0.25">
      <c r="A1385" t="s">
        <v>2185</v>
      </c>
      <c r="B1385" s="19">
        <v>45948</v>
      </c>
      <c r="C1385" t="s">
        <v>621</v>
      </c>
      <c r="D1385" t="s">
        <v>64</v>
      </c>
      <c r="E1385" t="s">
        <v>3</v>
      </c>
      <c r="F1385">
        <v>27</v>
      </c>
      <c r="G1385" t="s">
        <v>269</v>
      </c>
      <c r="H1385" t="s">
        <v>270</v>
      </c>
      <c r="I1385" t="s">
        <v>176</v>
      </c>
      <c r="J1385" t="s">
        <v>177</v>
      </c>
      <c r="K1385" t="s">
        <v>25</v>
      </c>
      <c r="L1385">
        <v>2</v>
      </c>
      <c r="M1385">
        <v>22000</v>
      </c>
      <c r="N1385">
        <v>0.15</v>
      </c>
      <c r="O1385">
        <v>37400</v>
      </c>
      <c r="P1385">
        <v>33000</v>
      </c>
      <c r="Q1385">
        <v>4400</v>
      </c>
      <c r="R1385" t="s">
        <v>26</v>
      </c>
      <c r="S1385" t="s">
        <v>10</v>
      </c>
      <c r="T1385">
        <v>2025</v>
      </c>
      <c r="U1385">
        <v>10</v>
      </c>
      <c r="V1385" t="s">
        <v>3870</v>
      </c>
      <c r="W1385" t="s">
        <v>40</v>
      </c>
      <c r="X1385" t="s">
        <v>12</v>
      </c>
      <c r="Y1385">
        <v>11.76</v>
      </c>
    </row>
    <row r="1386" spans="1:25" x14ac:dyDescent="0.25">
      <c r="A1386" t="s">
        <v>2186</v>
      </c>
      <c r="B1386" s="19">
        <v>45604</v>
      </c>
      <c r="C1386" t="s">
        <v>2187</v>
      </c>
      <c r="D1386" t="s">
        <v>441</v>
      </c>
      <c r="E1386" t="s">
        <v>16</v>
      </c>
      <c r="F1386">
        <v>49</v>
      </c>
      <c r="G1386" t="s">
        <v>275</v>
      </c>
      <c r="H1386" t="s">
        <v>276</v>
      </c>
      <c r="I1386" t="s">
        <v>68</v>
      </c>
      <c r="J1386" t="s">
        <v>69</v>
      </c>
      <c r="K1386" t="s">
        <v>39</v>
      </c>
      <c r="L1386">
        <v>1</v>
      </c>
      <c r="M1386">
        <v>3500</v>
      </c>
      <c r="N1386">
        <v>0.2</v>
      </c>
      <c r="O1386">
        <v>2800</v>
      </c>
      <c r="P1386">
        <v>2300</v>
      </c>
      <c r="Q1386">
        <v>500</v>
      </c>
      <c r="R1386" t="s">
        <v>17</v>
      </c>
      <c r="S1386" t="s">
        <v>10</v>
      </c>
      <c r="T1386">
        <v>2024</v>
      </c>
      <c r="U1386">
        <v>11</v>
      </c>
      <c r="V1386" t="s">
        <v>3874</v>
      </c>
      <c r="W1386" t="s">
        <v>40</v>
      </c>
      <c r="X1386" t="s">
        <v>19</v>
      </c>
      <c r="Y1386">
        <v>17.86</v>
      </c>
    </row>
    <row r="1387" spans="1:25" x14ac:dyDescent="0.25">
      <c r="A1387" t="s">
        <v>2188</v>
      </c>
      <c r="B1387" s="19">
        <v>45547</v>
      </c>
      <c r="C1387" t="s">
        <v>35</v>
      </c>
      <c r="D1387" t="s">
        <v>36</v>
      </c>
      <c r="E1387" t="s">
        <v>16</v>
      </c>
      <c r="F1387">
        <v>27</v>
      </c>
      <c r="G1387" t="s">
        <v>4</v>
      </c>
      <c r="H1387" t="s">
        <v>5</v>
      </c>
      <c r="I1387" t="s">
        <v>105</v>
      </c>
      <c r="J1387" t="s">
        <v>106</v>
      </c>
      <c r="K1387" t="s">
        <v>76</v>
      </c>
      <c r="L1387">
        <v>3</v>
      </c>
      <c r="M1387">
        <v>450</v>
      </c>
      <c r="N1387">
        <v>0.15</v>
      </c>
      <c r="O1387">
        <v>1147.5</v>
      </c>
      <c r="P1387">
        <v>990</v>
      </c>
      <c r="Q1387">
        <v>157.5</v>
      </c>
      <c r="R1387" t="s">
        <v>9</v>
      </c>
      <c r="S1387" t="s">
        <v>10</v>
      </c>
      <c r="T1387">
        <v>2024</v>
      </c>
      <c r="U1387">
        <v>9</v>
      </c>
      <c r="V1387" t="s">
        <v>3873</v>
      </c>
      <c r="W1387" t="s">
        <v>33</v>
      </c>
      <c r="X1387" t="s">
        <v>19</v>
      </c>
      <c r="Y1387">
        <v>13.73</v>
      </c>
    </row>
    <row r="1388" spans="1:25" x14ac:dyDescent="0.25">
      <c r="A1388" t="s">
        <v>2189</v>
      </c>
      <c r="B1388" s="19">
        <v>45956</v>
      </c>
      <c r="C1388" t="s">
        <v>2190</v>
      </c>
      <c r="D1388" t="s">
        <v>1294</v>
      </c>
      <c r="E1388" t="s">
        <v>16</v>
      </c>
      <c r="F1388">
        <v>31</v>
      </c>
      <c r="G1388" t="s">
        <v>284</v>
      </c>
      <c r="H1388" t="s">
        <v>285</v>
      </c>
      <c r="I1388" t="s">
        <v>176</v>
      </c>
      <c r="J1388" t="s">
        <v>177</v>
      </c>
      <c r="K1388" t="s">
        <v>25</v>
      </c>
      <c r="L1388">
        <v>2</v>
      </c>
      <c r="M1388">
        <v>22000</v>
      </c>
      <c r="N1388">
        <v>0.15</v>
      </c>
      <c r="O1388">
        <v>37400</v>
      </c>
      <c r="P1388">
        <v>33000</v>
      </c>
      <c r="Q1388">
        <v>4400</v>
      </c>
      <c r="R1388" t="s">
        <v>77</v>
      </c>
      <c r="S1388" t="s">
        <v>10</v>
      </c>
      <c r="T1388">
        <v>2025</v>
      </c>
      <c r="U1388">
        <v>10</v>
      </c>
      <c r="V1388" t="s">
        <v>3870</v>
      </c>
      <c r="W1388" t="s">
        <v>40</v>
      </c>
      <c r="X1388" t="s">
        <v>12</v>
      </c>
      <c r="Y1388">
        <v>11.76</v>
      </c>
    </row>
    <row r="1389" spans="1:25" x14ac:dyDescent="0.25">
      <c r="A1389" t="s">
        <v>2191</v>
      </c>
      <c r="B1389" s="19">
        <v>45619</v>
      </c>
      <c r="C1389" t="s">
        <v>334</v>
      </c>
      <c r="D1389" t="s">
        <v>335</v>
      </c>
      <c r="E1389" t="s">
        <v>16</v>
      </c>
      <c r="F1389">
        <v>31</v>
      </c>
      <c r="G1389" t="s">
        <v>317</v>
      </c>
      <c r="H1389" t="s">
        <v>5</v>
      </c>
      <c r="I1389" t="s">
        <v>74</v>
      </c>
      <c r="J1389" t="s">
        <v>75</v>
      </c>
      <c r="K1389" t="s">
        <v>76</v>
      </c>
      <c r="L1389">
        <v>2</v>
      </c>
      <c r="M1389">
        <v>550</v>
      </c>
      <c r="N1389">
        <v>0.1</v>
      </c>
      <c r="O1389">
        <v>990</v>
      </c>
      <c r="P1389">
        <v>900</v>
      </c>
      <c r="Q1389">
        <v>90</v>
      </c>
      <c r="R1389" t="s">
        <v>17</v>
      </c>
      <c r="S1389" t="s">
        <v>10</v>
      </c>
      <c r="T1389">
        <v>2024</v>
      </c>
      <c r="U1389">
        <v>11</v>
      </c>
      <c r="V1389" t="s">
        <v>3874</v>
      </c>
      <c r="W1389" t="s">
        <v>40</v>
      </c>
      <c r="X1389" t="s">
        <v>27</v>
      </c>
      <c r="Y1389">
        <v>9.09</v>
      </c>
    </row>
    <row r="1390" spans="1:25" x14ac:dyDescent="0.25">
      <c r="A1390" t="s">
        <v>2192</v>
      </c>
      <c r="B1390" s="19">
        <v>45558</v>
      </c>
      <c r="C1390" t="s">
        <v>599</v>
      </c>
      <c r="D1390" t="s">
        <v>551</v>
      </c>
      <c r="E1390" t="s">
        <v>3</v>
      </c>
      <c r="F1390">
        <v>26</v>
      </c>
      <c r="G1390" t="s">
        <v>317</v>
      </c>
      <c r="H1390" t="s">
        <v>5</v>
      </c>
      <c r="I1390" t="s">
        <v>305</v>
      </c>
      <c r="J1390" t="s">
        <v>306</v>
      </c>
      <c r="K1390" t="s">
        <v>91</v>
      </c>
      <c r="L1390">
        <v>4</v>
      </c>
      <c r="M1390">
        <v>8500</v>
      </c>
      <c r="N1390">
        <v>0.15</v>
      </c>
      <c r="O1390">
        <v>28900</v>
      </c>
      <c r="P1390">
        <v>26000</v>
      </c>
      <c r="Q1390">
        <v>2900</v>
      </c>
      <c r="R1390" t="s">
        <v>9</v>
      </c>
      <c r="S1390" t="s">
        <v>10</v>
      </c>
      <c r="T1390">
        <v>2024</v>
      </c>
      <c r="U1390">
        <v>9</v>
      </c>
      <c r="V1390" t="s">
        <v>3873</v>
      </c>
      <c r="W1390" t="s">
        <v>33</v>
      </c>
      <c r="X1390" t="s">
        <v>27</v>
      </c>
      <c r="Y1390">
        <v>10.029999999999999</v>
      </c>
    </row>
    <row r="1391" spans="1:25" x14ac:dyDescent="0.25">
      <c r="A1391" t="s">
        <v>2193</v>
      </c>
      <c r="B1391" s="19">
        <v>45580</v>
      </c>
      <c r="C1391" t="s">
        <v>953</v>
      </c>
      <c r="D1391" t="s">
        <v>501</v>
      </c>
      <c r="E1391" t="s">
        <v>16</v>
      </c>
      <c r="F1391">
        <v>23</v>
      </c>
      <c r="G1391" t="s">
        <v>312</v>
      </c>
      <c r="H1391" t="s">
        <v>276</v>
      </c>
      <c r="I1391" t="s">
        <v>186</v>
      </c>
      <c r="J1391" t="s">
        <v>187</v>
      </c>
      <c r="K1391" t="s">
        <v>91</v>
      </c>
      <c r="L1391">
        <v>3</v>
      </c>
      <c r="M1391">
        <v>12000</v>
      </c>
      <c r="N1391">
        <v>0.1</v>
      </c>
      <c r="O1391">
        <v>32400</v>
      </c>
      <c r="P1391">
        <v>27000</v>
      </c>
      <c r="Q1391">
        <v>5400</v>
      </c>
      <c r="R1391" t="s">
        <v>26</v>
      </c>
      <c r="S1391" t="s">
        <v>10</v>
      </c>
      <c r="T1391">
        <v>2024</v>
      </c>
      <c r="U1391">
        <v>10</v>
      </c>
      <c r="V1391" t="s">
        <v>3870</v>
      </c>
      <c r="W1391" t="s">
        <v>40</v>
      </c>
      <c r="X1391" t="s">
        <v>27</v>
      </c>
      <c r="Y1391">
        <v>16.670000000000002</v>
      </c>
    </row>
    <row r="1392" spans="1:25" x14ac:dyDescent="0.25">
      <c r="A1392" t="s">
        <v>2194</v>
      </c>
      <c r="B1392" s="19">
        <v>45694</v>
      </c>
      <c r="C1392" t="s">
        <v>489</v>
      </c>
      <c r="D1392" t="s">
        <v>490</v>
      </c>
      <c r="E1392" t="s">
        <v>3</v>
      </c>
      <c r="F1392">
        <v>26</v>
      </c>
      <c r="G1392" t="s">
        <v>339</v>
      </c>
      <c r="H1392" t="s">
        <v>285</v>
      </c>
      <c r="I1392" t="s">
        <v>95</v>
      </c>
      <c r="J1392" t="s">
        <v>96</v>
      </c>
      <c r="K1392" t="s">
        <v>46</v>
      </c>
      <c r="L1392">
        <v>1</v>
      </c>
      <c r="M1392">
        <v>600</v>
      </c>
      <c r="N1392">
        <v>0.05</v>
      </c>
      <c r="O1392">
        <v>0</v>
      </c>
      <c r="P1392">
        <v>380</v>
      </c>
      <c r="Q1392">
        <v>0</v>
      </c>
      <c r="R1392" t="s">
        <v>77</v>
      </c>
      <c r="S1392" t="s">
        <v>291</v>
      </c>
      <c r="T1392">
        <v>2025</v>
      </c>
      <c r="U1392">
        <v>2</v>
      </c>
      <c r="V1392" t="s">
        <v>3869</v>
      </c>
      <c r="W1392" t="s">
        <v>18</v>
      </c>
      <c r="X1392" t="s">
        <v>27</v>
      </c>
      <c r="Y1392">
        <v>0</v>
      </c>
    </row>
    <row r="1393" spans="1:25" x14ac:dyDescent="0.25">
      <c r="A1393" t="s">
        <v>2195</v>
      </c>
      <c r="B1393" s="19">
        <v>45521</v>
      </c>
      <c r="C1393" t="s">
        <v>707</v>
      </c>
      <c r="D1393" t="s">
        <v>708</v>
      </c>
      <c r="E1393" t="s">
        <v>3</v>
      </c>
      <c r="F1393">
        <v>26</v>
      </c>
      <c r="G1393" t="s">
        <v>295</v>
      </c>
      <c r="H1393" t="s">
        <v>270</v>
      </c>
      <c r="I1393" t="s">
        <v>23</v>
      </c>
      <c r="J1393" t="s">
        <v>24</v>
      </c>
      <c r="K1393" t="s">
        <v>25</v>
      </c>
      <c r="L1393">
        <v>1</v>
      </c>
      <c r="M1393">
        <v>55000</v>
      </c>
      <c r="N1393">
        <v>0.2</v>
      </c>
      <c r="O1393">
        <v>0</v>
      </c>
      <c r="P1393">
        <v>40000</v>
      </c>
      <c r="Q1393">
        <v>0</v>
      </c>
      <c r="R1393" t="s">
        <v>77</v>
      </c>
      <c r="S1393" t="s">
        <v>291</v>
      </c>
      <c r="T1393">
        <v>2024</v>
      </c>
      <c r="U1393">
        <v>8</v>
      </c>
      <c r="V1393" t="s">
        <v>3867</v>
      </c>
      <c r="W1393" t="s">
        <v>33</v>
      </c>
      <c r="X1393" t="s">
        <v>27</v>
      </c>
      <c r="Y1393">
        <v>0</v>
      </c>
    </row>
    <row r="1394" spans="1:25" x14ac:dyDescent="0.25">
      <c r="A1394" t="s">
        <v>2196</v>
      </c>
      <c r="B1394" s="19">
        <v>45954</v>
      </c>
      <c r="C1394" t="s">
        <v>857</v>
      </c>
      <c r="D1394" t="s">
        <v>392</v>
      </c>
      <c r="E1394" t="s">
        <v>16</v>
      </c>
      <c r="F1394">
        <v>21</v>
      </c>
      <c r="G1394" t="s">
        <v>407</v>
      </c>
      <c r="H1394" t="s">
        <v>285</v>
      </c>
      <c r="I1394" t="s">
        <v>56</v>
      </c>
      <c r="J1394" t="s">
        <v>57</v>
      </c>
      <c r="K1394" t="s">
        <v>58</v>
      </c>
      <c r="L1394">
        <v>1</v>
      </c>
      <c r="M1394">
        <v>1200</v>
      </c>
      <c r="N1394">
        <v>0.2</v>
      </c>
      <c r="O1394">
        <v>0</v>
      </c>
      <c r="P1394">
        <v>800</v>
      </c>
      <c r="Q1394">
        <v>0</v>
      </c>
      <c r="R1394" t="s">
        <v>17</v>
      </c>
      <c r="S1394" t="s">
        <v>291</v>
      </c>
      <c r="T1394">
        <v>2025</v>
      </c>
      <c r="U1394">
        <v>10</v>
      </c>
      <c r="V1394" t="s">
        <v>3870</v>
      </c>
      <c r="W1394" t="s">
        <v>40</v>
      </c>
      <c r="X1394" t="s">
        <v>12</v>
      </c>
      <c r="Y1394">
        <v>0</v>
      </c>
    </row>
    <row r="1395" spans="1:25" x14ac:dyDescent="0.25">
      <c r="A1395" t="s">
        <v>2197</v>
      </c>
      <c r="B1395" s="19">
        <v>45765</v>
      </c>
      <c r="C1395" t="s">
        <v>517</v>
      </c>
      <c r="D1395" t="s">
        <v>518</v>
      </c>
      <c r="E1395" t="s">
        <v>16</v>
      </c>
      <c r="F1395">
        <v>54</v>
      </c>
      <c r="G1395" t="s">
        <v>284</v>
      </c>
      <c r="H1395" t="s">
        <v>285</v>
      </c>
      <c r="I1395" t="s">
        <v>186</v>
      </c>
      <c r="J1395" t="s">
        <v>187</v>
      </c>
      <c r="K1395" t="s">
        <v>91</v>
      </c>
      <c r="L1395">
        <v>1</v>
      </c>
      <c r="M1395">
        <v>12000</v>
      </c>
      <c r="N1395">
        <v>0.1</v>
      </c>
      <c r="O1395">
        <v>10800</v>
      </c>
      <c r="P1395">
        <v>9000</v>
      </c>
      <c r="Q1395">
        <v>1800</v>
      </c>
      <c r="R1395" t="s">
        <v>26</v>
      </c>
      <c r="S1395" t="s">
        <v>10</v>
      </c>
      <c r="T1395">
        <v>2025</v>
      </c>
      <c r="U1395">
        <v>4</v>
      </c>
      <c r="V1395" t="s">
        <v>3871</v>
      </c>
      <c r="W1395" t="s">
        <v>11</v>
      </c>
      <c r="X1395" t="s">
        <v>27</v>
      </c>
      <c r="Y1395">
        <v>16.670000000000002</v>
      </c>
    </row>
    <row r="1396" spans="1:25" x14ac:dyDescent="0.25">
      <c r="A1396" t="s">
        <v>2198</v>
      </c>
      <c r="B1396" s="19">
        <v>45342</v>
      </c>
      <c r="C1396" t="s">
        <v>961</v>
      </c>
      <c r="D1396" t="s">
        <v>962</v>
      </c>
      <c r="E1396" t="s">
        <v>16</v>
      </c>
      <c r="F1396">
        <v>48</v>
      </c>
      <c r="G1396" t="s">
        <v>407</v>
      </c>
      <c r="H1396" t="s">
        <v>285</v>
      </c>
      <c r="I1396" t="s">
        <v>95</v>
      </c>
      <c r="J1396" t="s">
        <v>96</v>
      </c>
      <c r="K1396" t="s">
        <v>46</v>
      </c>
      <c r="L1396">
        <v>1</v>
      </c>
      <c r="M1396">
        <v>600</v>
      </c>
      <c r="N1396">
        <v>0.05</v>
      </c>
      <c r="O1396">
        <v>570</v>
      </c>
      <c r="P1396">
        <v>380</v>
      </c>
      <c r="Q1396">
        <v>190</v>
      </c>
      <c r="R1396" t="s">
        <v>17</v>
      </c>
      <c r="S1396" t="s">
        <v>10</v>
      </c>
      <c r="T1396">
        <v>2024</v>
      </c>
      <c r="U1396">
        <v>2</v>
      </c>
      <c r="V1396" t="s">
        <v>3869</v>
      </c>
      <c r="W1396" t="s">
        <v>18</v>
      </c>
      <c r="X1396" t="s">
        <v>27</v>
      </c>
      <c r="Y1396">
        <v>33.33</v>
      </c>
    </row>
    <row r="1397" spans="1:25" x14ac:dyDescent="0.25">
      <c r="A1397" t="s">
        <v>2199</v>
      </c>
      <c r="B1397" s="19">
        <v>45444</v>
      </c>
      <c r="C1397" t="s">
        <v>303</v>
      </c>
      <c r="D1397" t="s">
        <v>304</v>
      </c>
      <c r="E1397" t="s">
        <v>16</v>
      </c>
      <c r="F1397">
        <v>36</v>
      </c>
      <c r="G1397" t="s">
        <v>275</v>
      </c>
      <c r="H1397" t="s">
        <v>276</v>
      </c>
      <c r="I1397" t="s">
        <v>65</v>
      </c>
      <c r="J1397" t="s">
        <v>66</v>
      </c>
      <c r="K1397" t="s">
        <v>25</v>
      </c>
      <c r="L1397">
        <v>1</v>
      </c>
      <c r="M1397">
        <v>2500</v>
      </c>
      <c r="N1397">
        <v>0.15</v>
      </c>
      <c r="O1397">
        <v>2125</v>
      </c>
      <c r="P1397">
        <v>1600</v>
      </c>
      <c r="Q1397">
        <v>525</v>
      </c>
      <c r="R1397" t="s">
        <v>98</v>
      </c>
      <c r="S1397" t="s">
        <v>10</v>
      </c>
      <c r="T1397">
        <v>2024</v>
      </c>
      <c r="U1397">
        <v>6</v>
      </c>
      <c r="V1397" t="s">
        <v>3868</v>
      </c>
      <c r="W1397" t="s">
        <v>11</v>
      </c>
      <c r="X1397" t="s">
        <v>27</v>
      </c>
      <c r="Y1397">
        <v>24.71</v>
      </c>
    </row>
    <row r="1398" spans="1:25" x14ac:dyDescent="0.25">
      <c r="A1398" t="s">
        <v>2200</v>
      </c>
      <c r="B1398" s="19">
        <v>45872</v>
      </c>
      <c r="C1398" t="s">
        <v>1640</v>
      </c>
      <c r="D1398" t="s">
        <v>731</v>
      </c>
      <c r="E1398" t="s">
        <v>3</v>
      </c>
      <c r="F1398">
        <v>41</v>
      </c>
      <c r="G1398" t="s">
        <v>339</v>
      </c>
      <c r="H1398" t="s">
        <v>285</v>
      </c>
      <c r="I1398" t="s">
        <v>31</v>
      </c>
      <c r="J1398" t="s">
        <v>32</v>
      </c>
      <c r="K1398" t="s">
        <v>25</v>
      </c>
      <c r="L1398">
        <v>1</v>
      </c>
      <c r="M1398">
        <v>5000</v>
      </c>
      <c r="N1398">
        <v>0.05</v>
      </c>
      <c r="O1398">
        <v>4750</v>
      </c>
      <c r="P1398">
        <v>3500</v>
      </c>
      <c r="Q1398">
        <v>1250</v>
      </c>
      <c r="R1398" t="s">
        <v>26</v>
      </c>
      <c r="S1398" t="s">
        <v>10</v>
      </c>
      <c r="T1398">
        <v>2025</v>
      </c>
      <c r="U1398">
        <v>8</v>
      </c>
      <c r="V1398" t="s">
        <v>3867</v>
      </c>
      <c r="W1398" t="s">
        <v>33</v>
      </c>
      <c r="X1398" t="s">
        <v>12</v>
      </c>
      <c r="Y1398">
        <v>26.32</v>
      </c>
    </row>
    <row r="1399" spans="1:25" x14ac:dyDescent="0.25">
      <c r="A1399" t="s">
        <v>2201</v>
      </c>
      <c r="B1399" s="19">
        <v>45756</v>
      </c>
      <c r="C1399" t="s">
        <v>671</v>
      </c>
      <c r="D1399" t="s">
        <v>672</v>
      </c>
      <c r="E1399" t="s">
        <v>16</v>
      </c>
      <c r="F1399">
        <v>57</v>
      </c>
      <c r="G1399" t="s">
        <v>290</v>
      </c>
      <c r="H1399" t="s">
        <v>276</v>
      </c>
      <c r="I1399" t="s">
        <v>6</v>
      </c>
      <c r="J1399" t="s">
        <v>7</v>
      </c>
      <c r="K1399" t="s">
        <v>8</v>
      </c>
      <c r="L1399">
        <v>3</v>
      </c>
      <c r="M1399">
        <v>7000</v>
      </c>
      <c r="N1399">
        <v>0.05</v>
      </c>
      <c r="O1399">
        <v>19950</v>
      </c>
      <c r="P1399">
        <v>15600</v>
      </c>
      <c r="Q1399">
        <v>4350</v>
      </c>
      <c r="R1399" t="s">
        <v>17</v>
      </c>
      <c r="S1399" t="s">
        <v>10</v>
      </c>
      <c r="T1399">
        <v>2025</v>
      </c>
      <c r="U1399">
        <v>4</v>
      </c>
      <c r="V1399" t="s">
        <v>3871</v>
      </c>
      <c r="W1399" t="s">
        <v>11</v>
      </c>
      <c r="X1399" t="s">
        <v>27</v>
      </c>
      <c r="Y1399">
        <v>21.8</v>
      </c>
    </row>
    <row r="1400" spans="1:25" x14ac:dyDescent="0.25">
      <c r="A1400" t="s">
        <v>2202</v>
      </c>
      <c r="B1400" s="19">
        <v>45500</v>
      </c>
      <c r="C1400" t="s">
        <v>658</v>
      </c>
      <c r="D1400" t="s">
        <v>518</v>
      </c>
      <c r="E1400" t="s">
        <v>16</v>
      </c>
      <c r="F1400">
        <v>34</v>
      </c>
      <c r="G1400" t="s">
        <v>317</v>
      </c>
      <c r="H1400" t="s">
        <v>5</v>
      </c>
      <c r="I1400" t="s">
        <v>186</v>
      </c>
      <c r="J1400" t="s">
        <v>187</v>
      </c>
      <c r="K1400" t="s">
        <v>91</v>
      </c>
      <c r="L1400">
        <v>1</v>
      </c>
      <c r="M1400">
        <v>12000</v>
      </c>
      <c r="N1400">
        <v>0.05</v>
      </c>
      <c r="O1400">
        <v>11400</v>
      </c>
      <c r="P1400">
        <v>9000</v>
      </c>
      <c r="Q1400">
        <v>2400</v>
      </c>
      <c r="R1400" t="s">
        <v>77</v>
      </c>
      <c r="S1400" t="s">
        <v>10</v>
      </c>
      <c r="T1400">
        <v>2024</v>
      </c>
      <c r="U1400">
        <v>7</v>
      </c>
      <c r="V1400" t="s">
        <v>3866</v>
      </c>
      <c r="W1400" t="s">
        <v>33</v>
      </c>
      <c r="X1400" t="s">
        <v>12</v>
      </c>
      <c r="Y1400">
        <v>21.05</v>
      </c>
    </row>
    <row r="1401" spans="1:25" x14ac:dyDescent="0.25">
      <c r="A1401" t="s">
        <v>2203</v>
      </c>
      <c r="B1401" s="19">
        <v>45564</v>
      </c>
      <c r="C1401" t="s">
        <v>1028</v>
      </c>
      <c r="D1401" t="s">
        <v>1029</v>
      </c>
      <c r="E1401" t="s">
        <v>3</v>
      </c>
      <c r="F1401">
        <v>46</v>
      </c>
      <c r="G1401" t="s">
        <v>275</v>
      </c>
      <c r="H1401" t="s">
        <v>276</v>
      </c>
      <c r="I1401" t="s">
        <v>344</v>
      </c>
      <c r="J1401" t="s">
        <v>345</v>
      </c>
      <c r="K1401" t="s">
        <v>39</v>
      </c>
      <c r="L1401">
        <v>1</v>
      </c>
      <c r="M1401">
        <v>2200</v>
      </c>
      <c r="N1401">
        <v>0.1</v>
      </c>
      <c r="O1401">
        <v>1980</v>
      </c>
      <c r="P1401">
        <v>1400</v>
      </c>
      <c r="Q1401">
        <v>580</v>
      </c>
      <c r="R1401" t="s">
        <v>9</v>
      </c>
      <c r="S1401" t="s">
        <v>10</v>
      </c>
      <c r="T1401">
        <v>2024</v>
      </c>
      <c r="U1401">
        <v>9</v>
      </c>
      <c r="V1401" t="s">
        <v>3873</v>
      </c>
      <c r="W1401" t="s">
        <v>33</v>
      </c>
      <c r="X1401" t="s">
        <v>12</v>
      </c>
      <c r="Y1401">
        <v>29.29</v>
      </c>
    </row>
    <row r="1402" spans="1:25" x14ac:dyDescent="0.25">
      <c r="A1402" t="s">
        <v>2204</v>
      </c>
      <c r="B1402" s="19">
        <v>45733</v>
      </c>
      <c r="C1402" t="s">
        <v>947</v>
      </c>
      <c r="D1402" t="s">
        <v>948</v>
      </c>
      <c r="E1402" t="s">
        <v>16</v>
      </c>
      <c r="F1402">
        <v>33</v>
      </c>
      <c r="G1402" t="s">
        <v>317</v>
      </c>
      <c r="H1402" t="s">
        <v>5</v>
      </c>
      <c r="I1402" t="s">
        <v>186</v>
      </c>
      <c r="J1402" t="s">
        <v>187</v>
      </c>
      <c r="K1402" t="s">
        <v>91</v>
      </c>
      <c r="L1402">
        <v>1</v>
      </c>
      <c r="M1402">
        <v>12000</v>
      </c>
      <c r="N1402">
        <v>0</v>
      </c>
      <c r="O1402">
        <v>-12000</v>
      </c>
      <c r="P1402">
        <v>9000</v>
      </c>
      <c r="Q1402">
        <v>-3000</v>
      </c>
      <c r="R1402" t="s">
        <v>17</v>
      </c>
      <c r="S1402" t="s">
        <v>287</v>
      </c>
      <c r="T1402">
        <v>2025</v>
      </c>
      <c r="U1402">
        <v>3</v>
      </c>
      <c r="V1402" t="s">
        <v>3864</v>
      </c>
      <c r="W1402" t="s">
        <v>18</v>
      </c>
      <c r="X1402" t="s">
        <v>27</v>
      </c>
      <c r="Y1402">
        <v>25</v>
      </c>
    </row>
    <row r="1403" spans="1:25" x14ac:dyDescent="0.25">
      <c r="A1403" t="s">
        <v>2205</v>
      </c>
      <c r="B1403" s="19">
        <v>45581</v>
      </c>
      <c r="C1403" t="s">
        <v>1938</v>
      </c>
      <c r="D1403" t="s">
        <v>468</v>
      </c>
      <c r="E1403" t="s">
        <v>16</v>
      </c>
      <c r="F1403">
        <v>52</v>
      </c>
      <c r="G1403" t="s">
        <v>269</v>
      </c>
      <c r="H1403" t="s">
        <v>270</v>
      </c>
      <c r="I1403" t="s">
        <v>6</v>
      </c>
      <c r="J1403" t="s">
        <v>7</v>
      </c>
      <c r="K1403" t="s">
        <v>8</v>
      </c>
      <c r="L1403">
        <v>1</v>
      </c>
      <c r="M1403">
        <v>7000</v>
      </c>
      <c r="N1403">
        <v>0.05</v>
      </c>
      <c r="O1403">
        <v>6650</v>
      </c>
      <c r="P1403">
        <v>5200</v>
      </c>
      <c r="Q1403">
        <v>1450</v>
      </c>
      <c r="R1403" t="s">
        <v>26</v>
      </c>
      <c r="S1403" t="s">
        <v>10</v>
      </c>
      <c r="T1403">
        <v>2024</v>
      </c>
      <c r="U1403">
        <v>10</v>
      </c>
      <c r="V1403" t="s">
        <v>3870</v>
      </c>
      <c r="W1403" t="s">
        <v>40</v>
      </c>
      <c r="X1403" t="s">
        <v>19</v>
      </c>
      <c r="Y1403">
        <v>21.8</v>
      </c>
    </row>
    <row r="1404" spans="1:25" x14ac:dyDescent="0.25">
      <c r="A1404" t="s">
        <v>2206</v>
      </c>
      <c r="B1404" s="19">
        <v>45441</v>
      </c>
      <c r="C1404" t="s">
        <v>545</v>
      </c>
      <c r="D1404" t="s">
        <v>546</v>
      </c>
      <c r="E1404" t="s">
        <v>16</v>
      </c>
      <c r="F1404">
        <v>21</v>
      </c>
      <c r="G1404" t="s">
        <v>339</v>
      </c>
      <c r="H1404" t="s">
        <v>285</v>
      </c>
      <c r="I1404" t="s">
        <v>23</v>
      </c>
      <c r="J1404" t="s">
        <v>24</v>
      </c>
      <c r="K1404" t="s">
        <v>25</v>
      </c>
      <c r="L1404">
        <v>1</v>
      </c>
      <c r="M1404">
        <v>55000</v>
      </c>
      <c r="N1404">
        <v>0.15</v>
      </c>
      <c r="O1404">
        <v>46750</v>
      </c>
      <c r="P1404">
        <v>40000</v>
      </c>
      <c r="Q1404">
        <v>6750</v>
      </c>
      <c r="R1404" t="s">
        <v>26</v>
      </c>
      <c r="S1404" t="s">
        <v>10</v>
      </c>
      <c r="T1404">
        <v>2024</v>
      </c>
      <c r="U1404">
        <v>5</v>
      </c>
      <c r="V1404" t="s">
        <v>3865</v>
      </c>
      <c r="W1404" t="s">
        <v>11</v>
      </c>
      <c r="X1404" t="s">
        <v>27</v>
      </c>
      <c r="Y1404">
        <v>14.44</v>
      </c>
    </row>
    <row r="1405" spans="1:25" x14ac:dyDescent="0.25">
      <c r="A1405" t="s">
        <v>2207</v>
      </c>
      <c r="B1405" s="19">
        <v>45924</v>
      </c>
      <c r="C1405" t="s">
        <v>2208</v>
      </c>
      <c r="D1405" t="s">
        <v>2209</v>
      </c>
      <c r="E1405" t="s">
        <v>16</v>
      </c>
      <c r="F1405">
        <v>23</v>
      </c>
      <c r="G1405" t="s">
        <v>290</v>
      </c>
      <c r="H1405" t="s">
        <v>276</v>
      </c>
      <c r="I1405" t="s">
        <v>74</v>
      </c>
      <c r="J1405" t="s">
        <v>75</v>
      </c>
      <c r="K1405" t="s">
        <v>76</v>
      </c>
      <c r="L1405">
        <v>2</v>
      </c>
      <c r="M1405">
        <v>550</v>
      </c>
      <c r="N1405">
        <v>0.1</v>
      </c>
      <c r="O1405">
        <v>990</v>
      </c>
      <c r="P1405">
        <v>900</v>
      </c>
      <c r="Q1405">
        <v>90</v>
      </c>
      <c r="R1405" t="s">
        <v>77</v>
      </c>
      <c r="S1405" t="s">
        <v>10</v>
      </c>
      <c r="T1405">
        <v>2025</v>
      </c>
      <c r="U1405">
        <v>9</v>
      </c>
      <c r="V1405" t="s">
        <v>3873</v>
      </c>
      <c r="W1405" t="s">
        <v>33</v>
      </c>
      <c r="X1405" t="s">
        <v>19</v>
      </c>
      <c r="Y1405">
        <v>9.09</v>
      </c>
    </row>
    <row r="1406" spans="1:25" x14ac:dyDescent="0.25">
      <c r="A1406" t="s">
        <v>2210</v>
      </c>
      <c r="B1406" s="19">
        <v>45992</v>
      </c>
      <c r="C1406" t="s">
        <v>1414</v>
      </c>
      <c r="D1406" t="s">
        <v>948</v>
      </c>
      <c r="E1406" t="s">
        <v>16</v>
      </c>
      <c r="F1406">
        <v>54</v>
      </c>
      <c r="G1406" t="s">
        <v>280</v>
      </c>
      <c r="H1406" t="s">
        <v>270</v>
      </c>
      <c r="I1406" t="s">
        <v>51</v>
      </c>
      <c r="J1406" t="s">
        <v>52</v>
      </c>
      <c r="K1406" t="s">
        <v>8</v>
      </c>
      <c r="L1406">
        <v>1</v>
      </c>
      <c r="M1406">
        <v>4500</v>
      </c>
      <c r="N1406">
        <v>0.1</v>
      </c>
      <c r="O1406">
        <v>4050</v>
      </c>
      <c r="P1406">
        <v>3200</v>
      </c>
      <c r="Q1406">
        <v>850</v>
      </c>
      <c r="R1406" t="s">
        <v>17</v>
      </c>
      <c r="S1406" t="s">
        <v>10</v>
      </c>
      <c r="T1406">
        <v>2025</v>
      </c>
      <c r="U1406">
        <v>12</v>
      </c>
      <c r="V1406" t="s">
        <v>3872</v>
      </c>
      <c r="W1406" t="s">
        <v>40</v>
      </c>
      <c r="X1406" t="s">
        <v>19</v>
      </c>
      <c r="Y1406">
        <v>20.99</v>
      </c>
    </row>
    <row r="1407" spans="1:25" x14ac:dyDescent="0.25">
      <c r="A1407" t="s">
        <v>2211</v>
      </c>
      <c r="B1407" s="19">
        <v>45428</v>
      </c>
      <c r="C1407" t="s">
        <v>751</v>
      </c>
      <c r="D1407" t="s">
        <v>372</v>
      </c>
      <c r="E1407" t="s">
        <v>16</v>
      </c>
      <c r="F1407">
        <v>58</v>
      </c>
      <c r="G1407" t="s">
        <v>312</v>
      </c>
      <c r="H1407" t="s">
        <v>276</v>
      </c>
      <c r="I1407" t="s">
        <v>68</v>
      </c>
      <c r="J1407" t="s">
        <v>69</v>
      </c>
      <c r="K1407" t="s">
        <v>39</v>
      </c>
      <c r="L1407">
        <v>2</v>
      </c>
      <c r="M1407">
        <v>3500</v>
      </c>
      <c r="N1407">
        <v>0.15</v>
      </c>
      <c r="O1407">
        <v>5950</v>
      </c>
      <c r="P1407">
        <v>4600</v>
      </c>
      <c r="Q1407">
        <v>1350</v>
      </c>
      <c r="R1407" t="s">
        <v>98</v>
      </c>
      <c r="S1407" t="s">
        <v>10</v>
      </c>
      <c r="T1407">
        <v>2024</v>
      </c>
      <c r="U1407">
        <v>5</v>
      </c>
      <c r="V1407" t="s">
        <v>3865</v>
      </c>
      <c r="W1407" t="s">
        <v>11</v>
      </c>
      <c r="X1407" t="s">
        <v>19</v>
      </c>
      <c r="Y1407">
        <v>22.69</v>
      </c>
    </row>
    <row r="1408" spans="1:25" x14ac:dyDescent="0.25">
      <c r="A1408" t="s">
        <v>2212</v>
      </c>
      <c r="B1408" s="19">
        <v>45509</v>
      </c>
      <c r="C1408" t="s">
        <v>724</v>
      </c>
      <c r="D1408" t="s">
        <v>725</v>
      </c>
      <c r="E1408" t="s">
        <v>16</v>
      </c>
      <c r="F1408">
        <v>44</v>
      </c>
      <c r="G1408" t="s">
        <v>407</v>
      </c>
      <c r="H1408" t="s">
        <v>285</v>
      </c>
      <c r="I1408" t="s">
        <v>109</v>
      </c>
      <c r="J1408" t="s">
        <v>110</v>
      </c>
      <c r="K1408" t="s">
        <v>8</v>
      </c>
      <c r="L1408">
        <v>1</v>
      </c>
      <c r="M1408">
        <v>4000</v>
      </c>
      <c r="N1408">
        <v>0.1</v>
      </c>
      <c r="O1408">
        <v>3600</v>
      </c>
      <c r="P1408">
        <v>2900</v>
      </c>
      <c r="Q1408">
        <v>700</v>
      </c>
      <c r="R1408" t="s">
        <v>26</v>
      </c>
      <c r="S1408" t="s">
        <v>10</v>
      </c>
      <c r="T1408">
        <v>2024</v>
      </c>
      <c r="U1408">
        <v>8</v>
      </c>
      <c r="V1408" t="s">
        <v>3867</v>
      </c>
      <c r="W1408" t="s">
        <v>33</v>
      </c>
      <c r="X1408" t="s">
        <v>27</v>
      </c>
      <c r="Y1408">
        <v>19.440000000000001</v>
      </c>
    </row>
    <row r="1409" spans="1:25" x14ac:dyDescent="0.25">
      <c r="A1409" t="s">
        <v>2213</v>
      </c>
      <c r="B1409" s="19">
        <v>45903</v>
      </c>
      <c r="C1409" t="s">
        <v>599</v>
      </c>
      <c r="D1409" t="s">
        <v>551</v>
      </c>
      <c r="E1409" t="s">
        <v>3</v>
      </c>
      <c r="F1409">
        <v>26</v>
      </c>
      <c r="G1409" t="s">
        <v>317</v>
      </c>
      <c r="H1409" t="s">
        <v>5</v>
      </c>
      <c r="I1409" t="s">
        <v>37</v>
      </c>
      <c r="J1409" t="s">
        <v>38</v>
      </c>
      <c r="K1409" t="s">
        <v>39</v>
      </c>
      <c r="L1409">
        <v>3</v>
      </c>
      <c r="M1409">
        <v>900</v>
      </c>
      <c r="N1409">
        <v>0.15</v>
      </c>
      <c r="O1409">
        <v>2295</v>
      </c>
      <c r="P1409">
        <v>1650</v>
      </c>
      <c r="Q1409">
        <v>645</v>
      </c>
      <c r="R1409" t="s">
        <v>26</v>
      </c>
      <c r="S1409" t="s">
        <v>10</v>
      </c>
      <c r="T1409">
        <v>2025</v>
      </c>
      <c r="U1409">
        <v>9</v>
      </c>
      <c r="V1409" t="s">
        <v>3873</v>
      </c>
      <c r="W1409" t="s">
        <v>33</v>
      </c>
      <c r="X1409" t="s">
        <v>27</v>
      </c>
      <c r="Y1409">
        <v>28.1</v>
      </c>
    </row>
    <row r="1410" spans="1:25" x14ac:dyDescent="0.25">
      <c r="A1410" t="s">
        <v>2214</v>
      </c>
      <c r="B1410" s="19">
        <v>45345</v>
      </c>
      <c r="C1410" t="s">
        <v>861</v>
      </c>
      <c r="D1410" t="s">
        <v>862</v>
      </c>
      <c r="E1410" t="s">
        <v>3</v>
      </c>
      <c r="F1410">
        <v>53</v>
      </c>
      <c r="G1410" t="s">
        <v>317</v>
      </c>
      <c r="H1410" t="s">
        <v>5</v>
      </c>
      <c r="I1410" t="s">
        <v>68</v>
      </c>
      <c r="J1410" t="s">
        <v>69</v>
      </c>
      <c r="K1410" t="s">
        <v>39</v>
      </c>
      <c r="L1410">
        <v>2</v>
      </c>
      <c r="M1410">
        <v>3500</v>
      </c>
      <c r="N1410">
        <v>0.15</v>
      </c>
      <c r="O1410">
        <v>5950</v>
      </c>
      <c r="P1410">
        <v>4600</v>
      </c>
      <c r="Q1410">
        <v>1350</v>
      </c>
      <c r="R1410" t="s">
        <v>77</v>
      </c>
      <c r="S1410" t="s">
        <v>10</v>
      </c>
      <c r="T1410">
        <v>2024</v>
      </c>
      <c r="U1410">
        <v>2</v>
      </c>
      <c r="V1410" t="s">
        <v>3869</v>
      </c>
      <c r="W1410" t="s">
        <v>18</v>
      </c>
      <c r="X1410" t="s">
        <v>12</v>
      </c>
      <c r="Y1410">
        <v>22.69</v>
      </c>
    </row>
    <row r="1411" spans="1:25" x14ac:dyDescent="0.25">
      <c r="A1411" t="s">
        <v>2215</v>
      </c>
      <c r="B1411" s="19">
        <v>45654</v>
      </c>
      <c r="C1411" t="s">
        <v>1624</v>
      </c>
      <c r="D1411" t="s">
        <v>1625</v>
      </c>
      <c r="E1411" t="s">
        <v>3</v>
      </c>
      <c r="F1411">
        <v>47</v>
      </c>
      <c r="G1411" t="s">
        <v>284</v>
      </c>
      <c r="H1411" t="s">
        <v>285</v>
      </c>
      <c r="I1411" t="s">
        <v>56</v>
      </c>
      <c r="J1411" t="s">
        <v>57</v>
      </c>
      <c r="K1411" t="s">
        <v>58</v>
      </c>
      <c r="L1411">
        <v>1</v>
      </c>
      <c r="M1411">
        <v>1200</v>
      </c>
      <c r="N1411">
        <v>0.1</v>
      </c>
      <c r="O1411">
        <v>-1080</v>
      </c>
      <c r="P1411">
        <v>800</v>
      </c>
      <c r="Q1411">
        <v>-280</v>
      </c>
      <c r="R1411" t="s">
        <v>77</v>
      </c>
      <c r="S1411" t="s">
        <v>287</v>
      </c>
      <c r="T1411">
        <v>2024</v>
      </c>
      <c r="U1411">
        <v>12</v>
      </c>
      <c r="V1411" t="s">
        <v>3872</v>
      </c>
      <c r="W1411" t="s">
        <v>40</v>
      </c>
      <c r="X1411" t="s">
        <v>12</v>
      </c>
      <c r="Y1411">
        <v>25.93</v>
      </c>
    </row>
    <row r="1412" spans="1:25" x14ac:dyDescent="0.25">
      <c r="A1412" t="s">
        <v>2216</v>
      </c>
      <c r="B1412" s="19">
        <v>45904</v>
      </c>
      <c r="C1412" t="s">
        <v>1587</v>
      </c>
      <c r="D1412" t="s">
        <v>215</v>
      </c>
      <c r="E1412" t="s">
        <v>3</v>
      </c>
      <c r="F1412">
        <v>46</v>
      </c>
      <c r="G1412" t="s">
        <v>339</v>
      </c>
      <c r="H1412" t="s">
        <v>285</v>
      </c>
      <c r="I1412" t="s">
        <v>109</v>
      </c>
      <c r="J1412" t="s">
        <v>110</v>
      </c>
      <c r="K1412" t="s">
        <v>8</v>
      </c>
      <c r="L1412">
        <v>4</v>
      </c>
      <c r="M1412">
        <v>4000</v>
      </c>
      <c r="N1412">
        <v>0</v>
      </c>
      <c r="O1412">
        <v>16000</v>
      </c>
      <c r="P1412">
        <v>11600</v>
      </c>
      <c r="Q1412">
        <v>4400</v>
      </c>
      <c r="R1412" t="s">
        <v>9</v>
      </c>
      <c r="S1412" t="s">
        <v>10</v>
      </c>
      <c r="T1412">
        <v>2025</v>
      </c>
      <c r="U1412">
        <v>9</v>
      </c>
      <c r="V1412" t="s">
        <v>3873</v>
      </c>
      <c r="W1412" t="s">
        <v>33</v>
      </c>
      <c r="X1412" t="s">
        <v>19</v>
      </c>
      <c r="Y1412">
        <v>27.5</v>
      </c>
    </row>
    <row r="1413" spans="1:25" x14ac:dyDescent="0.25">
      <c r="A1413" t="s">
        <v>2217</v>
      </c>
      <c r="B1413" s="19">
        <v>45551</v>
      </c>
      <c r="C1413" t="s">
        <v>2218</v>
      </c>
      <c r="D1413" t="s">
        <v>1298</v>
      </c>
      <c r="E1413" t="s">
        <v>16</v>
      </c>
      <c r="F1413">
        <v>26</v>
      </c>
      <c r="G1413" t="s">
        <v>407</v>
      </c>
      <c r="H1413" t="s">
        <v>285</v>
      </c>
      <c r="I1413" t="s">
        <v>105</v>
      </c>
      <c r="J1413" t="s">
        <v>106</v>
      </c>
      <c r="K1413" t="s">
        <v>76</v>
      </c>
      <c r="L1413">
        <v>2</v>
      </c>
      <c r="M1413">
        <v>450</v>
      </c>
      <c r="N1413">
        <v>0.05</v>
      </c>
      <c r="O1413">
        <v>855</v>
      </c>
      <c r="P1413">
        <v>660</v>
      </c>
      <c r="Q1413">
        <v>195</v>
      </c>
      <c r="R1413" t="s">
        <v>17</v>
      </c>
      <c r="S1413" t="s">
        <v>10</v>
      </c>
      <c r="T1413">
        <v>2024</v>
      </c>
      <c r="U1413">
        <v>9</v>
      </c>
      <c r="V1413" t="s">
        <v>3873</v>
      </c>
      <c r="W1413" t="s">
        <v>33</v>
      </c>
      <c r="X1413" t="s">
        <v>19</v>
      </c>
      <c r="Y1413">
        <v>22.81</v>
      </c>
    </row>
    <row r="1414" spans="1:25" x14ac:dyDescent="0.25">
      <c r="A1414" t="s">
        <v>2219</v>
      </c>
      <c r="B1414" s="19">
        <v>45696</v>
      </c>
      <c r="C1414" t="s">
        <v>585</v>
      </c>
      <c r="D1414" t="s">
        <v>36</v>
      </c>
      <c r="E1414" t="s">
        <v>3</v>
      </c>
      <c r="F1414">
        <v>51</v>
      </c>
      <c r="G1414" t="s">
        <v>284</v>
      </c>
      <c r="H1414" t="s">
        <v>285</v>
      </c>
      <c r="I1414" t="s">
        <v>6</v>
      </c>
      <c r="J1414" t="s">
        <v>7</v>
      </c>
      <c r="K1414" t="s">
        <v>8</v>
      </c>
      <c r="L1414">
        <v>4</v>
      </c>
      <c r="M1414">
        <v>7000</v>
      </c>
      <c r="N1414">
        <v>0</v>
      </c>
      <c r="O1414">
        <v>-28000</v>
      </c>
      <c r="P1414">
        <v>20800</v>
      </c>
      <c r="Q1414">
        <v>-7200</v>
      </c>
      <c r="R1414" t="s">
        <v>26</v>
      </c>
      <c r="S1414" t="s">
        <v>287</v>
      </c>
      <c r="T1414">
        <v>2025</v>
      </c>
      <c r="U1414">
        <v>2</v>
      </c>
      <c r="V1414" t="s">
        <v>3869</v>
      </c>
      <c r="W1414" t="s">
        <v>18</v>
      </c>
      <c r="X1414" t="s">
        <v>12</v>
      </c>
      <c r="Y1414">
        <v>25.71</v>
      </c>
    </row>
    <row r="1415" spans="1:25" x14ac:dyDescent="0.25">
      <c r="A1415" t="s">
        <v>2220</v>
      </c>
      <c r="B1415" s="19">
        <v>45864</v>
      </c>
      <c r="C1415" t="s">
        <v>1080</v>
      </c>
      <c r="D1415" t="s">
        <v>369</v>
      </c>
      <c r="E1415" t="s">
        <v>16</v>
      </c>
      <c r="F1415">
        <v>32</v>
      </c>
      <c r="G1415" t="s">
        <v>290</v>
      </c>
      <c r="H1415" t="s">
        <v>276</v>
      </c>
      <c r="I1415" t="s">
        <v>102</v>
      </c>
      <c r="J1415" t="s">
        <v>103</v>
      </c>
      <c r="K1415" t="s">
        <v>25</v>
      </c>
      <c r="L1415">
        <v>1</v>
      </c>
      <c r="M1415">
        <v>28000</v>
      </c>
      <c r="N1415">
        <v>0.05</v>
      </c>
      <c r="O1415">
        <v>26600</v>
      </c>
      <c r="P1415">
        <v>21000</v>
      </c>
      <c r="Q1415">
        <v>5600</v>
      </c>
      <c r="R1415" t="s">
        <v>17</v>
      </c>
      <c r="S1415" t="s">
        <v>10</v>
      </c>
      <c r="T1415">
        <v>2025</v>
      </c>
      <c r="U1415">
        <v>7</v>
      </c>
      <c r="V1415" t="s">
        <v>3866</v>
      </c>
      <c r="W1415" t="s">
        <v>33</v>
      </c>
      <c r="X1415" t="s">
        <v>27</v>
      </c>
      <c r="Y1415">
        <v>21.05</v>
      </c>
    </row>
    <row r="1416" spans="1:25" x14ac:dyDescent="0.25">
      <c r="A1416" t="s">
        <v>2221</v>
      </c>
      <c r="B1416" s="19">
        <v>45807</v>
      </c>
      <c r="C1416" t="s">
        <v>727</v>
      </c>
      <c r="D1416" t="s">
        <v>728</v>
      </c>
      <c r="E1416" t="s">
        <v>16</v>
      </c>
      <c r="F1416">
        <v>37</v>
      </c>
      <c r="G1416" t="s">
        <v>312</v>
      </c>
      <c r="H1416" t="s">
        <v>276</v>
      </c>
      <c r="I1416" t="s">
        <v>143</v>
      </c>
      <c r="J1416" t="s">
        <v>144</v>
      </c>
      <c r="K1416" t="s">
        <v>76</v>
      </c>
      <c r="L1416">
        <v>3</v>
      </c>
      <c r="M1416">
        <v>700</v>
      </c>
      <c r="N1416">
        <v>0.05</v>
      </c>
      <c r="O1416">
        <v>1995</v>
      </c>
      <c r="P1416">
        <v>1710</v>
      </c>
      <c r="Q1416">
        <v>285</v>
      </c>
      <c r="R1416" t="s">
        <v>77</v>
      </c>
      <c r="S1416" t="s">
        <v>10</v>
      </c>
      <c r="T1416">
        <v>2025</v>
      </c>
      <c r="U1416">
        <v>5</v>
      </c>
      <c r="V1416" t="s">
        <v>3865</v>
      </c>
      <c r="W1416" t="s">
        <v>11</v>
      </c>
      <c r="X1416" t="s">
        <v>19</v>
      </c>
      <c r="Y1416">
        <v>14.29</v>
      </c>
    </row>
    <row r="1417" spans="1:25" x14ac:dyDescent="0.25">
      <c r="A1417" t="s">
        <v>2222</v>
      </c>
      <c r="B1417" s="19">
        <v>45427</v>
      </c>
      <c r="C1417" t="s">
        <v>1198</v>
      </c>
      <c r="D1417" t="s">
        <v>962</v>
      </c>
      <c r="E1417" t="s">
        <v>3</v>
      </c>
      <c r="F1417">
        <v>25</v>
      </c>
      <c r="G1417" t="s">
        <v>280</v>
      </c>
      <c r="H1417" t="s">
        <v>270</v>
      </c>
      <c r="I1417" t="s">
        <v>65</v>
      </c>
      <c r="J1417" t="s">
        <v>66</v>
      </c>
      <c r="K1417" t="s">
        <v>25</v>
      </c>
      <c r="L1417">
        <v>1</v>
      </c>
      <c r="M1417">
        <v>2500</v>
      </c>
      <c r="N1417">
        <v>0.1</v>
      </c>
      <c r="O1417">
        <v>2250</v>
      </c>
      <c r="P1417">
        <v>1600</v>
      </c>
      <c r="Q1417">
        <v>650</v>
      </c>
      <c r="R1417" t="s">
        <v>26</v>
      </c>
      <c r="S1417" t="s">
        <v>10</v>
      </c>
      <c r="T1417">
        <v>2024</v>
      </c>
      <c r="U1417">
        <v>5</v>
      </c>
      <c r="V1417" t="s">
        <v>3865</v>
      </c>
      <c r="W1417" t="s">
        <v>11</v>
      </c>
      <c r="X1417" t="s">
        <v>19</v>
      </c>
      <c r="Y1417">
        <v>28.89</v>
      </c>
    </row>
    <row r="1418" spans="1:25" x14ac:dyDescent="0.25">
      <c r="A1418" t="s">
        <v>2223</v>
      </c>
      <c r="B1418" s="19">
        <v>45437</v>
      </c>
      <c r="C1418" t="s">
        <v>550</v>
      </c>
      <c r="D1418" t="s">
        <v>551</v>
      </c>
      <c r="E1418" t="s">
        <v>16</v>
      </c>
      <c r="F1418">
        <v>57</v>
      </c>
      <c r="G1418" t="s">
        <v>317</v>
      </c>
      <c r="H1418" t="s">
        <v>5</v>
      </c>
      <c r="I1418" t="s">
        <v>37</v>
      </c>
      <c r="J1418" t="s">
        <v>38</v>
      </c>
      <c r="K1418" t="s">
        <v>39</v>
      </c>
      <c r="L1418">
        <v>3</v>
      </c>
      <c r="M1418">
        <v>900</v>
      </c>
      <c r="N1418">
        <v>0.05</v>
      </c>
      <c r="O1418">
        <v>2565</v>
      </c>
      <c r="P1418">
        <v>1650</v>
      </c>
      <c r="Q1418">
        <v>915</v>
      </c>
      <c r="R1418" t="s">
        <v>26</v>
      </c>
      <c r="S1418" t="s">
        <v>10</v>
      </c>
      <c r="T1418">
        <v>2024</v>
      </c>
      <c r="U1418">
        <v>5</v>
      </c>
      <c r="V1418" t="s">
        <v>3865</v>
      </c>
      <c r="W1418" t="s">
        <v>11</v>
      </c>
      <c r="X1418" t="s">
        <v>12</v>
      </c>
      <c r="Y1418">
        <v>35.67</v>
      </c>
    </row>
    <row r="1419" spans="1:25" x14ac:dyDescent="0.25">
      <c r="A1419" t="s">
        <v>2224</v>
      </c>
      <c r="B1419" s="19">
        <v>45422</v>
      </c>
      <c r="C1419" t="s">
        <v>1052</v>
      </c>
      <c r="D1419" t="s">
        <v>335</v>
      </c>
      <c r="E1419" t="s">
        <v>16</v>
      </c>
      <c r="F1419">
        <v>48</v>
      </c>
      <c r="G1419" t="s">
        <v>275</v>
      </c>
      <c r="H1419" t="s">
        <v>276</v>
      </c>
      <c r="I1419" t="s">
        <v>143</v>
      </c>
      <c r="J1419" t="s">
        <v>144</v>
      </c>
      <c r="K1419" t="s">
        <v>76</v>
      </c>
      <c r="L1419">
        <v>5</v>
      </c>
      <c r="M1419">
        <v>700</v>
      </c>
      <c r="N1419">
        <v>0</v>
      </c>
      <c r="O1419">
        <v>3500</v>
      </c>
      <c r="P1419">
        <v>2850</v>
      </c>
      <c r="Q1419">
        <v>650</v>
      </c>
      <c r="R1419" t="s">
        <v>77</v>
      </c>
      <c r="S1419" t="s">
        <v>10</v>
      </c>
      <c r="T1419">
        <v>2024</v>
      </c>
      <c r="U1419">
        <v>5</v>
      </c>
      <c r="V1419" t="s">
        <v>3865</v>
      </c>
      <c r="W1419" t="s">
        <v>11</v>
      </c>
      <c r="X1419" t="s">
        <v>19</v>
      </c>
      <c r="Y1419">
        <v>18.57</v>
      </c>
    </row>
    <row r="1420" spans="1:25" x14ac:dyDescent="0.25">
      <c r="A1420" t="s">
        <v>2225</v>
      </c>
      <c r="B1420" s="19">
        <v>45661</v>
      </c>
      <c r="C1420" t="s">
        <v>2226</v>
      </c>
      <c r="D1420" t="s">
        <v>1608</v>
      </c>
      <c r="E1420" t="s">
        <v>16</v>
      </c>
      <c r="F1420">
        <v>31</v>
      </c>
      <c r="G1420" t="s">
        <v>275</v>
      </c>
      <c r="H1420" t="s">
        <v>276</v>
      </c>
      <c r="I1420" t="s">
        <v>44</v>
      </c>
      <c r="J1420" t="s">
        <v>45</v>
      </c>
      <c r="K1420" t="s">
        <v>46</v>
      </c>
      <c r="L1420">
        <v>3</v>
      </c>
      <c r="M1420">
        <v>2500</v>
      </c>
      <c r="N1420">
        <v>0</v>
      </c>
      <c r="O1420">
        <v>7500</v>
      </c>
      <c r="P1420">
        <v>4500</v>
      </c>
      <c r="Q1420">
        <v>3000</v>
      </c>
      <c r="R1420" t="s">
        <v>26</v>
      </c>
      <c r="S1420" t="s">
        <v>10</v>
      </c>
      <c r="T1420">
        <v>2025</v>
      </c>
      <c r="U1420">
        <v>1</v>
      </c>
      <c r="V1420" t="s">
        <v>3875</v>
      </c>
      <c r="W1420" t="s">
        <v>18</v>
      </c>
      <c r="X1420" t="s">
        <v>19</v>
      </c>
      <c r="Y1420">
        <v>40</v>
      </c>
    </row>
    <row r="1421" spans="1:25" x14ac:dyDescent="0.25">
      <c r="A1421" t="s">
        <v>2227</v>
      </c>
      <c r="B1421" s="19">
        <v>45919</v>
      </c>
      <c r="C1421" t="s">
        <v>348</v>
      </c>
      <c r="D1421" t="s">
        <v>349</v>
      </c>
      <c r="E1421" t="s">
        <v>16</v>
      </c>
      <c r="F1421">
        <v>59</v>
      </c>
      <c r="G1421" t="s">
        <v>263</v>
      </c>
      <c r="H1421" t="s">
        <v>5</v>
      </c>
      <c r="I1421" t="s">
        <v>37</v>
      </c>
      <c r="J1421" t="s">
        <v>38</v>
      </c>
      <c r="K1421" t="s">
        <v>39</v>
      </c>
      <c r="L1421">
        <v>4</v>
      </c>
      <c r="M1421">
        <v>900</v>
      </c>
      <c r="N1421">
        <v>0.1</v>
      </c>
      <c r="O1421">
        <v>3240</v>
      </c>
      <c r="P1421">
        <v>2200</v>
      </c>
      <c r="Q1421">
        <v>1040</v>
      </c>
      <c r="R1421" t="s">
        <v>17</v>
      </c>
      <c r="S1421" t="s">
        <v>10</v>
      </c>
      <c r="T1421">
        <v>2025</v>
      </c>
      <c r="U1421">
        <v>9</v>
      </c>
      <c r="V1421" t="s">
        <v>3873</v>
      </c>
      <c r="W1421" t="s">
        <v>33</v>
      </c>
      <c r="X1421" t="s">
        <v>12</v>
      </c>
      <c r="Y1421">
        <v>32.1</v>
      </c>
    </row>
    <row r="1422" spans="1:25" x14ac:dyDescent="0.25">
      <c r="A1422" t="s">
        <v>2228</v>
      </c>
      <c r="B1422" s="19">
        <v>45460</v>
      </c>
      <c r="C1422" t="s">
        <v>1224</v>
      </c>
      <c r="D1422" t="s">
        <v>1225</v>
      </c>
      <c r="E1422" t="s">
        <v>16</v>
      </c>
      <c r="F1422">
        <v>30</v>
      </c>
      <c r="G1422" t="s">
        <v>269</v>
      </c>
      <c r="H1422" t="s">
        <v>270</v>
      </c>
      <c r="I1422" t="s">
        <v>68</v>
      </c>
      <c r="J1422" t="s">
        <v>69</v>
      </c>
      <c r="K1422" t="s">
        <v>39</v>
      </c>
      <c r="L1422">
        <v>1</v>
      </c>
      <c r="M1422">
        <v>3500</v>
      </c>
      <c r="N1422">
        <v>0.05</v>
      </c>
      <c r="O1422">
        <v>3325</v>
      </c>
      <c r="P1422">
        <v>2300</v>
      </c>
      <c r="Q1422">
        <v>1025</v>
      </c>
      <c r="R1422" t="s">
        <v>9</v>
      </c>
      <c r="S1422" t="s">
        <v>10</v>
      </c>
      <c r="T1422">
        <v>2024</v>
      </c>
      <c r="U1422">
        <v>6</v>
      </c>
      <c r="V1422" t="s">
        <v>3868</v>
      </c>
      <c r="W1422" t="s">
        <v>11</v>
      </c>
      <c r="X1422" t="s">
        <v>19</v>
      </c>
      <c r="Y1422">
        <v>30.83</v>
      </c>
    </row>
    <row r="1423" spans="1:25" x14ac:dyDescent="0.25">
      <c r="A1423" t="s">
        <v>2229</v>
      </c>
      <c r="B1423" s="19">
        <v>45446</v>
      </c>
      <c r="C1423" t="s">
        <v>564</v>
      </c>
      <c r="D1423" t="s">
        <v>557</v>
      </c>
      <c r="E1423" t="s">
        <v>16</v>
      </c>
      <c r="F1423">
        <v>38</v>
      </c>
      <c r="G1423" t="s">
        <v>312</v>
      </c>
      <c r="H1423" t="s">
        <v>276</v>
      </c>
      <c r="I1423" t="s">
        <v>127</v>
      </c>
      <c r="J1423" t="s">
        <v>128</v>
      </c>
      <c r="K1423" t="s">
        <v>58</v>
      </c>
      <c r="L1423">
        <v>2</v>
      </c>
      <c r="M1423">
        <v>3000</v>
      </c>
      <c r="N1423">
        <v>0.2</v>
      </c>
      <c r="O1423">
        <v>4800</v>
      </c>
      <c r="P1423">
        <v>4200</v>
      </c>
      <c r="Q1423">
        <v>600</v>
      </c>
      <c r="R1423" t="s">
        <v>77</v>
      </c>
      <c r="S1423" t="s">
        <v>10</v>
      </c>
      <c r="T1423">
        <v>2024</v>
      </c>
      <c r="U1423">
        <v>6</v>
      </c>
      <c r="V1423" t="s">
        <v>3868</v>
      </c>
      <c r="W1423" t="s">
        <v>11</v>
      </c>
      <c r="X1423" t="s">
        <v>27</v>
      </c>
      <c r="Y1423">
        <v>12.5</v>
      </c>
    </row>
    <row r="1424" spans="1:25" x14ac:dyDescent="0.25">
      <c r="A1424" t="s">
        <v>2230</v>
      </c>
      <c r="B1424" s="19">
        <v>45742</v>
      </c>
      <c r="C1424" t="s">
        <v>938</v>
      </c>
      <c r="D1424" t="s">
        <v>760</v>
      </c>
      <c r="E1424" t="s">
        <v>16</v>
      </c>
      <c r="F1424">
        <v>51</v>
      </c>
      <c r="G1424" t="s">
        <v>339</v>
      </c>
      <c r="H1424" t="s">
        <v>285</v>
      </c>
      <c r="I1424" t="s">
        <v>102</v>
      </c>
      <c r="J1424" t="s">
        <v>103</v>
      </c>
      <c r="K1424" t="s">
        <v>25</v>
      </c>
      <c r="L1424">
        <v>1</v>
      </c>
      <c r="M1424">
        <v>28000</v>
      </c>
      <c r="N1424">
        <v>0.1</v>
      </c>
      <c r="O1424">
        <v>25200</v>
      </c>
      <c r="P1424">
        <v>21000</v>
      </c>
      <c r="Q1424">
        <v>4200</v>
      </c>
      <c r="R1424" t="s">
        <v>26</v>
      </c>
      <c r="S1424" t="s">
        <v>10</v>
      </c>
      <c r="T1424">
        <v>2025</v>
      </c>
      <c r="U1424">
        <v>3</v>
      </c>
      <c r="V1424" t="s">
        <v>3864</v>
      </c>
      <c r="W1424" t="s">
        <v>18</v>
      </c>
      <c r="X1424" t="s">
        <v>27</v>
      </c>
      <c r="Y1424">
        <v>16.670000000000002</v>
      </c>
    </row>
    <row r="1425" spans="1:25" x14ac:dyDescent="0.25">
      <c r="A1425" t="s">
        <v>2231</v>
      </c>
      <c r="B1425" s="19">
        <v>45479</v>
      </c>
      <c r="C1425" t="s">
        <v>2232</v>
      </c>
      <c r="D1425" t="s">
        <v>460</v>
      </c>
      <c r="E1425" t="s">
        <v>3</v>
      </c>
      <c r="F1425">
        <v>28</v>
      </c>
      <c r="G1425" t="s">
        <v>407</v>
      </c>
      <c r="H1425" t="s">
        <v>285</v>
      </c>
      <c r="I1425" t="s">
        <v>102</v>
      </c>
      <c r="J1425" t="s">
        <v>103</v>
      </c>
      <c r="K1425" t="s">
        <v>25</v>
      </c>
      <c r="L1425">
        <v>1</v>
      </c>
      <c r="M1425">
        <v>28000</v>
      </c>
      <c r="N1425">
        <v>0.25</v>
      </c>
      <c r="O1425">
        <v>21000</v>
      </c>
      <c r="P1425">
        <v>21000</v>
      </c>
      <c r="Q1425">
        <v>0</v>
      </c>
      <c r="R1425" t="s">
        <v>17</v>
      </c>
      <c r="S1425" t="s">
        <v>10</v>
      </c>
      <c r="T1425">
        <v>2024</v>
      </c>
      <c r="U1425">
        <v>7</v>
      </c>
      <c r="V1425" t="s">
        <v>3866</v>
      </c>
      <c r="W1425" t="s">
        <v>33</v>
      </c>
      <c r="X1425" t="s">
        <v>19</v>
      </c>
      <c r="Y1425">
        <v>0</v>
      </c>
    </row>
    <row r="1426" spans="1:25" x14ac:dyDescent="0.25">
      <c r="A1426" t="s">
        <v>2233</v>
      </c>
      <c r="B1426" s="19">
        <v>45770</v>
      </c>
      <c r="C1426" t="s">
        <v>702</v>
      </c>
      <c r="D1426" t="s">
        <v>703</v>
      </c>
      <c r="E1426" t="s">
        <v>16</v>
      </c>
      <c r="F1426">
        <v>24</v>
      </c>
      <c r="G1426" t="s">
        <v>275</v>
      </c>
      <c r="H1426" t="s">
        <v>276</v>
      </c>
      <c r="I1426" t="s">
        <v>44</v>
      </c>
      <c r="J1426" t="s">
        <v>45</v>
      </c>
      <c r="K1426" t="s">
        <v>46</v>
      </c>
      <c r="L1426">
        <v>1</v>
      </c>
      <c r="M1426">
        <v>2500</v>
      </c>
      <c r="N1426">
        <v>0.1</v>
      </c>
      <c r="O1426">
        <v>0</v>
      </c>
      <c r="P1426">
        <v>1500</v>
      </c>
      <c r="Q1426">
        <v>0</v>
      </c>
      <c r="R1426" t="s">
        <v>26</v>
      </c>
      <c r="S1426" t="s">
        <v>291</v>
      </c>
      <c r="T1426">
        <v>2025</v>
      </c>
      <c r="U1426">
        <v>4</v>
      </c>
      <c r="V1426" t="s">
        <v>3871</v>
      </c>
      <c r="W1426" t="s">
        <v>11</v>
      </c>
      <c r="X1426" t="s">
        <v>12</v>
      </c>
      <c r="Y1426">
        <v>0</v>
      </c>
    </row>
    <row r="1427" spans="1:25" x14ac:dyDescent="0.25">
      <c r="A1427" t="s">
        <v>2234</v>
      </c>
      <c r="B1427" s="19">
        <v>45798</v>
      </c>
      <c r="C1427" t="s">
        <v>183</v>
      </c>
      <c r="D1427" t="s">
        <v>184</v>
      </c>
      <c r="E1427" t="s">
        <v>3</v>
      </c>
      <c r="F1427">
        <v>28</v>
      </c>
      <c r="G1427" t="s">
        <v>4</v>
      </c>
      <c r="H1427" t="s">
        <v>5</v>
      </c>
      <c r="I1427" t="s">
        <v>102</v>
      </c>
      <c r="J1427" t="s">
        <v>103</v>
      </c>
      <c r="K1427" t="s">
        <v>25</v>
      </c>
      <c r="L1427">
        <v>1</v>
      </c>
      <c r="M1427">
        <v>28000</v>
      </c>
      <c r="N1427">
        <v>0.15</v>
      </c>
      <c r="O1427">
        <v>-23800</v>
      </c>
      <c r="P1427">
        <v>21000</v>
      </c>
      <c r="Q1427">
        <v>-2800</v>
      </c>
      <c r="R1427" t="s">
        <v>17</v>
      </c>
      <c r="S1427" t="s">
        <v>287</v>
      </c>
      <c r="T1427">
        <v>2025</v>
      </c>
      <c r="U1427">
        <v>5</v>
      </c>
      <c r="V1427" t="s">
        <v>3865</v>
      </c>
      <c r="W1427" t="s">
        <v>11</v>
      </c>
      <c r="X1427" t="s">
        <v>19</v>
      </c>
      <c r="Y1427">
        <v>11.76</v>
      </c>
    </row>
    <row r="1428" spans="1:25" x14ac:dyDescent="0.25">
      <c r="A1428" t="s">
        <v>2235</v>
      </c>
      <c r="B1428" s="19">
        <v>45866</v>
      </c>
      <c r="C1428" t="s">
        <v>517</v>
      </c>
      <c r="D1428" t="s">
        <v>518</v>
      </c>
      <c r="E1428" t="s">
        <v>16</v>
      </c>
      <c r="F1428">
        <v>54</v>
      </c>
      <c r="G1428" t="s">
        <v>284</v>
      </c>
      <c r="H1428" t="s">
        <v>285</v>
      </c>
      <c r="I1428" t="s">
        <v>143</v>
      </c>
      <c r="J1428" t="s">
        <v>144</v>
      </c>
      <c r="K1428" t="s">
        <v>76</v>
      </c>
      <c r="L1428">
        <v>5</v>
      </c>
      <c r="M1428">
        <v>700</v>
      </c>
      <c r="N1428">
        <v>0.1</v>
      </c>
      <c r="O1428">
        <v>3150</v>
      </c>
      <c r="P1428">
        <v>2850</v>
      </c>
      <c r="Q1428">
        <v>300</v>
      </c>
      <c r="R1428" t="s">
        <v>17</v>
      </c>
      <c r="S1428" t="s">
        <v>10</v>
      </c>
      <c r="T1428">
        <v>2025</v>
      </c>
      <c r="U1428">
        <v>7</v>
      </c>
      <c r="V1428" t="s">
        <v>3866</v>
      </c>
      <c r="W1428" t="s">
        <v>33</v>
      </c>
      <c r="X1428" t="s">
        <v>27</v>
      </c>
      <c r="Y1428">
        <v>9.52</v>
      </c>
    </row>
    <row r="1429" spans="1:25" x14ac:dyDescent="0.25">
      <c r="A1429" t="s">
        <v>2236</v>
      </c>
      <c r="B1429" s="19">
        <v>45443</v>
      </c>
      <c r="C1429" t="s">
        <v>497</v>
      </c>
      <c r="D1429" t="s">
        <v>417</v>
      </c>
      <c r="E1429" t="s">
        <v>3</v>
      </c>
      <c r="F1429">
        <v>20</v>
      </c>
      <c r="G1429" t="s">
        <v>290</v>
      </c>
      <c r="H1429" t="s">
        <v>276</v>
      </c>
      <c r="I1429" t="s">
        <v>31</v>
      </c>
      <c r="J1429" t="s">
        <v>32</v>
      </c>
      <c r="K1429" t="s">
        <v>25</v>
      </c>
      <c r="L1429">
        <v>2</v>
      </c>
      <c r="M1429">
        <v>5000</v>
      </c>
      <c r="N1429">
        <v>0.05</v>
      </c>
      <c r="O1429">
        <v>9500</v>
      </c>
      <c r="P1429">
        <v>7000</v>
      </c>
      <c r="Q1429">
        <v>2500</v>
      </c>
      <c r="R1429" t="s">
        <v>26</v>
      </c>
      <c r="S1429" t="s">
        <v>10</v>
      </c>
      <c r="T1429">
        <v>2024</v>
      </c>
      <c r="U1429">
        <v>5</v>
      </c>
      <c r="V1429" t="s">
        <v>3865</v>
      </c>
      <c r="W1429" t="s">
        <v>11</v>
      </c>
      <c r="X1429" t="s">
        <v>19</v>
      </c>
      <c r="Y1429">
        <v>26.32</v>
      </c>
    </row>
    <row r="1430" spans="1:25" x14ac:dyDescent="0.25">
      <c r="A1430" t="s">
        <v>2237</v>
      </c>
      <c r="B1430" s="19">
        <v>45582</v>
      </c>
      <c r="C1430" t="s">
        <v>1034</v>
      </c>
      <c r="D1430" t="s">
        <v>1035</v>
      </c>
      <c r="E1430" t="s">
        <v>16</v>
      </c>
      <c r="F1430">
        <v>54</v>
      </c>
      <c r="G1430" t="s">
        <v>339</v>
      </c>
      <c r="H1430" t="s">
        <v>285</v>
      </c>
      <c r="I1430" t="s">
        <v>305</v>
      </c>
      <c r="J1430" t="s">
        <v>306</v>
      </c>
      <c r="K1430" t="s">
        <v>91</v>
      </c>
      <c r="L1430">
        <v>1</v>
      </c>
      <c r="M1430">
        <v>8500</v>
      </c>
      <c r="N1430">
        <v>0.1</v>
      </c>
      <c r="O1430">
        <v>7650</v>
      </c>
      <c r="P1430">
        <v>6500</v>
      </c>
      <c r="Q1430">
        <v>1150</v>
      </c>
      <c r="R1430" t="s">
        <v>77</v>
      </c>
      <c r="S1430" t="s">
        <v>10</v>
      </c>
      <c r="T1430">
        <v>2024</v>
      </c>
      <c r="U1430">
        <v>10</v>
      </c>
      <c r="V1430" t="s">
        <v>3870</v>
      </c>
      <c r="W1430" t="s">
        <v>40</v>
      </c>
      <c r="X1430" t="s">
        <v>27</v>
      </c>
      <c r="Y1430">
        <v>15.03</v>
      </c>
    </row>
    <row r="1431" spans="1:25" x14ac:dyDescent="0.25">
      <c r="A1431" t="s">
        <v>2238</v>
      </c>
      <c r="B1431" s="19">
        <v>45571</v>
      </c>
      <c r="C1431" t="s">
        <v>836</v>
      </c>
      <c r="D1431" t="s">
        <v>654</v>
      </c>
      <c r="E1431" t="s">
        <v>16</v>
      </c>
      <c r="F1431">
        <v>43</v>
      </c>
      <c r="G1431" t="s">
        <v>284</v>
      </c>
      <c r="H1431" t="s">
        <v>285</v>
      </c>
      <c r="I1431" t="s">
        <v>81</v>
      </c>
      <c r="J1431" t="s">
        <v>82</v>
      </c>
      <c r="K1431" t="s">
        <v>58</v>
      </c>
      <c r="L1431">
        <v>1</v>
      </c>
      <c r="M1431">
        <v>3500</v>
      </c>
      <c r="N1431">
        <v>0.1</v>
      </c>
      <c r="O1431">
        <v>3150</v>
      </c>
      <c r="P1431">
        <v>2500</v>
      </c>
      <c r="Q1431">
        <v>650</v>
      </c>
      <c r="R1431" t="s">
        <v>77</v>
      </c>
      <c r="S1431" t="s">
        <v>10</v>
      </c>
      <c r="T1431">
        <v>2024</v>
      </c>
      <c r="U1431">
        <v>10</v>
      </c>
      <c r="V1431" t="s">
        <v>3870</v>
      </c>
      <c r="W1431" t="s">
        <v>40</v>
      </c>
      <c r="X1431" t="s">
        <v>27</v>
      </c>
      <c r="Y1431">
        <v>20.63</v>
      </c>
    </row>
    <row r="1432" spans="1:25" x14ac:dyDescent="0.25">
      <c r="A1432" t="s">
        <v>2239</v>
      </c>
      <c r="B1432" s="19">
        <v>45889</v>
      </c>
      <c r="C1432" t="s">
        <v>1080</v>
      </c>
      <c r="D1432" t="s">
        <v>369</v>
      </c>
      <c r="E1432" t="s">
        <v>16</v>
      </c>
      <c r="F1432">
        <v>32</v>
      </c>
      <c r="G1432" t="s">
        <v>290</v>
      </c>
      <c r="H1432" t="s">
        <v>276</v>
      </c>
      <c r="I1432" t="s">
        <v>23</v>
      </c>
      <c r="J1432" t="s">
        <v>24</v>
      </c>
      <c r="K1432" t="s">
        <v>25</v>
      </c>
      <c r="L1432">
        <v>1</v>
      </c>
      <c r="M1432">
        <v>55000</v>
      </c>
      <c r="N1432">
        <v>0.2</v>
      </c>
      <c r="O1432">
        <v>44000</v>
      </c>
      <c r="P1432">
        <v>40000</v>
      </c>
      <c r="Q1432">
        <v>4000</v>
      </c>
      <c r="R1432" t="s">
        <v>17</v>
      </c>
      <c r="S1432" t="s">
        <v>10</v>
      </c>
      <c r="T1432">
        <v>2025</v>
      </c>
      <c r="U1432">
        <v>8</v>
      </c>
      <c r="V1432" t="s">
        <v>3867</v>
      </c>
      <c r="W1432" t="s">
        <v>33</v>
      </c>
      <c r="X1432" t="s">
        <v>27</v>
      </c>
      <c r="Y1432">
        <v>9.09</v>
      </c>
    </row>
    <row r="1433" spans="1:25" x14ac:dyDescent="0.25">
      <c r="A1433" t="s">
        <v>2240</v>
      </c>
      <c r="B1433" s="19">
        <v>45718</v>
      </c>
      <c r="C1433" t="s">
        <v>927</v>
      </c>
      <c r="D1433" t="s">
        <v>928</v>
      </c>
      <c r="E1433" t="s">
        <v>3</v>
      </c>
      <c r="F1433">
        <v>51</v>
      </c>
      <c r="G1433" t="s">
        <v>312</v>
      </c>
      <c r="H1433" t="s">
        <v>276</v>
      </c>
      <c r="I1433" t="s">
        <v>65</v>
      </c>
      <c r="J1433" t="s">
        <v>66</v>
      </c>
      <c r="K1433" t="s">
        <v>25</v>
      </c>
      <c r="L1433">
        <v>1</v>
      </c>
      <c r="M1433">
        <v>2500</v>
      </c>
      <c r="N1433">
        <v>0.1</v>
      </c>
      <c r="O1433">
        <v>2250</v>
      </c>
      <c r="P1433">
        <v>1600</v>
      </c>
      <c r="Q1433">
        <v>650</v>
      </c>
      <c r="R1433" t="s">
        <v>26</v>
      </c>
      <c r="S1433" t="s">
        <v>10</v>
      </c>
      <c r="T1433">
        <v>2025</v>
      </c>
      <c r="U1433">
        <v>3</v>
      </c>
      <c r="V1433" t="s">
        <v>3864</v>
      </c>
      <c r="W1433" t="s">
        <v>18</v>
      </c>
      <c r="X1433" t="s">
        <v>12</v>
      </c>
      <c r="Y1433">
        <v>28.89</v>
      </c>
    </row>
    <row r="1434" spans="1:25" x14ac:dyDescent="0.25">
      <c r="A1434" t="s">
        <v>2241</v>
      </c>
      <c r="B1434" s="19">
        <v>45388</v>
      </c>
      <c r="C1434" t="s">
        <v>997</v>
      </c>
      <c r="D1434" t="s">
        <v>477</v>
      </c>
      <c r="E1434" t="s">
        <v>16</v>
      </c>
      <c r="F1434">
        <v>47</v>
      </c>
      <c r="G1434" t="s">
        <v>312</v>
      </c>
      <c r="H1434" t="s">
        <v>276</v>
      </c>
      <c r="I1434" t="s">
        <v>68</v>
      </c>
      <c r="J1434" t="s">
        <v>69</v>
      </c>
      <c r="K1434" t="s">
        <v>39</v>
      </c>
      <c r="L1434">
        <v>1</v>
      </c>
      <c r="M1434">
        <v>3500</v>
      </c>
      <c r="N1434">
        <v>0.1</v>
      </c>
      <c r="O1434">
        <v>3150</v>
      </c>
      <c r="P1434">
        <v>2300</v>
      </c>
      <c r="Q1434">
        <v>850</v>
      </c>
      <c r="R1434" t="s">
        <v>26</v>
      </c>
      <c r="S1434" t="s">
        <v>10</v>
      </c>
      <c r="T1434">
        <v>2024</v>
      </c>
      <c r="U1434">
        <v>4</v>
      </c>
      <c r="V1434" t="s">
        <v>3871</v>
      </c>
      <c r="W1434" t="s">
        <v>11</v>
      </c>
      <c r="X1434" t="s">
        <v>12</v>
      </c>
      <c r="Y1434">
        <v>26.98</v>
      </c>
    </row>
    <row r="1435" spans="1:25" x14ac:dyDescent="0.25">
      <c r="A1435" t="s">
        <v>2242</v>
      </c>
      <c r="B1435" s="19">
        <v>45988</v>
      </c>
      <c r="C1435" t="s">
        <v>1874</v>
      </c>
      <c r="D1435" t="s">
        <v>1275</v>
      </c>
      <c r="E1435" t="s">
        <v>16</v>
      </c>
      <c r="F1435">
        <v>48</v>
      </c>
      <c r="G1435" t="s">
        <v>317</v>
      </c>
      <c r="H1435" t="s">
        <v>5</v>
      </c>
      <c r="I1435" t="s">
        <v>31</v>
      </c>
      <c r="J1435" t="s">
        <v>32</v>
      </c>
      <c r="K1435" t="s">
        <v>25</v>
      </c>
      <c r="L1435">
        <v>1</v>
      </c>
      <c r="M1435">
        <v>5000</v>
      </c>
      <c r="N1435">
        <v>0.25</v>
      </c>
      <c r="O1435">
        <v>3750</v>
      </c>
      <c r="P1435">
        <v>3500</v>
      </c>
      <c r="Q1435">
        <v>250</v>
      </c>
      <c r="R1435" t="s">
        <v>26</v>
      </c>
      <c r="S1435" t="s">
        <v>10</v>
      </c>
      <c r="T1435">
        <v>2025</v>
      </c>
      <c r="U1435">
        <v>11</v>
      </c>
      <c r="V1435" t="s">
        <v>3874</v>
      </c>
      <c r="W1435" t="s">
        <v>40</v>
      </c>
      <c r="X1435" t="s">
        <v>12</v>
      </c>
      <c r="Y1435">
        <v>6.67</v>
      </c>
    </row>
    <row r="1436" spans="1:25" x14ac:dyDescent="0.25">
      <c r="A1436" t="s">
        <v>2243</v>
      </c>
      <c r="B1436" s="19">
        <v>45400</v>
      </c>
      <c r="C1436" t="s">
        <v>1052</v>
      </c>
      <c r="D1436" t="s">
        <v>335</v>
      </c>
      <c r="E1436" t="s">
        <v>16</v>
      </c>
      <c r="F1436">
        <v>48</v>
      </c>
      <c r="G1436" t="s">
        <v>275</v>
      </c>
      <c r="H1436" t="s">
        <v>276</v>
      </c>
      <c r="I1436" t="s">
        <v>68</v>
      </c>
      <c r="J1436" t="s">
        <v>69</v>
      </c>
      <c r="K1436" t="s">
        <v>39</v>
      </c>
      <c r="L1436">
        <v>3</v>
      </c>
      <c r="M1436">
        <v>3500</v>
      </c>
      <c r="N1436">
        <v>0</v>
      </c>
      <c r="O1436">
        <v>10500</v>
      </c>
      <c r="P1436">
        <v>6900</v>
      </c>
      <c r="Q1436">
        <v>3600</v>
      </c>
      <c r="R1436" t="s">
        <v>26</v>
      </c>
      <c r="S1436" t="s">
        <v>10</v>
      </c>
      <c r="T1436">
        <v>2024</v>
      </c>
      <c r="U1436">
        <v>4</v>
      </c>
      <c r="V1436" t="s">
        <v>3871</v>
      </c>
      <c r="W1436" t="s">
        <v>11</v>
      </c>
      <c r="X1436" t="s">
        <v>19</v>
      </c>
      <c r="Y1436">
        <v>34.29</v>
      </c>
    </row>
    <row r="1437" spans="1:25" x14ac:dyDescent="0.25">
      <c r="A1437" t="s">
        <v>146</v>
      </c>
      <c r="B1437" s="19">
        <v>46016</v>
      </c>
      <c r="C1437" t="s">
        <v>54</v>
      </c>
      <c r="D1437" t="s">
        <v>55</v>
      </c>
      <c r="E1437" t="s">
        <v>3</v>
      </c>
      <c r="F1437">
        <v>58</v>
      </c>
      <c r="G1437" t="s">
        <v>4</v>
      </c>
      <c r="H1437" t="s">
        <v>5</v>
      </c>
      <c r="I1437" t="s">
        <v>6</v>
      </c>
      <c r="J1437" t="s">
        <v>7</v>
      </c>
      <c r="K1437" t="s">
        <v>8</v>
      </c>
      <c r="L1437">
        <v>3</v>
      </c>
      <c r="M1437">
        <v>7000</v>
      </c>
      <c r="N1437">
        <v>0.1</v>
      </c>
      <c r="O1437">
        <v>18900</v>
      </c>
      <c r="P1437">
        <v>15600</v>
      </c>
      <c r="Q1437">
        <v>3300</v>
      </c>
      <c r="R1437" t="s">
        <v>17</v>
      </c>
      <c r="S1437" t="s">
        <v>10</v>
      </c>
      <c r="T1437">
        <v>2025</v>
      </c>
      <c r="U1437">
        <v>12</v>
      </c>
      <c r="V1437" t="s">
        <v>3872</v>
      </c>
      <c r="W1437" t="s">
        <v>40</v>
      </c>
      <c r="X1437" t="s">
        <v>12</v>
      </c>
      <c r="Y1437">
        <v>17.46</v>
      </c>
    </row>
    <row r="1438" spans="1:25" x14ac:dyDescent="0.25">
      <c r="A1438" t="s">
        <v>2244</v>
      </c>
      <c r="B1438" s="19">
        <v>45567</v>
      </c>
      <c r="C1438" t="s">
        <v>1355</v>
      </c>
      <c r="D1438" t="s">
        <v>740</v>
      </c>
      <c r="E1438" t="s">
        <v>16</v>
      </c>
      <c r="F1438">
        <v>54</v>
      </c>
      <c r="G1438" t="s">
        <v>280</v>
      </c>
      <c r="H1438" t="s">
        <v>270</v>
      </c>
      <c r="I1438" t="s">
        <v>56</v>
      </c>
      <c r="J1438" t="s">
        <v>57</v>
      </c>
      <c r="K1438" t="s">
        <v>58</v>
      </c>
      <c r="L1438">
        <v>1</v>
      </c>
      <c r="M1438">
        <v>1200</v>
      </c>
      <c r="N1438">
        <v>0</v>
      </c>
      <c r="O1438">
        <v>1200</v>
      </c>
      <c r="P1438">
        <v>800</v>
      </c>
      <c r="Q1438">
        <v>400</v>
      </c>
      <c r="R1438" t="s">
        <v>9</v>
      </c>
      <c r="S1438" t="s">
        <v>10</v>
      </c>
      <c r="T1438">
        <v>2024</v>
      </c>
      <c r="U1438">
        <v>10</v>
      </c>
      <c r="V1438" t="s">
        <v>3870</v>
      </c>
      <c r="W1438" t="s">
        <v>40</v>
      </c>
      <c r="X1438" t="s">
        <v>12</v>
      </c>
      <c r="Y1438">
        <v>33.33</v>
      </c>
    </row>
    <row r="1439" spans="1:25" x14ac:dyDescent="0.25">
      <c r="A1439" t="s">
        <v>2245</v>
      </c>
      <c r="B1439" s="19">
        <v>45336</v>
      </c>
      <c r="C1439" t="s">
        <v>100</v>
      </c>
      <c r="D1439" t="s">
        <v>101</v>
      </c>
      <c r="E1439" t="s">
        <v>3</v>
      </c>
      <c r="F1439">
        <v>40</v>
      </c>
      <c r="G1439" t="s">
        <v>4</v>
      </c>
      <c r="H1439" t="s">
        <v>5</v>
      </c>
      <c r="I1439" t="s">
        <v>51</v>
      </c>
      <c r="J1439" t="s">
        <v>52</v>
      </c>
      <c r="K1439" t="s">
        <v>8</v>
      </c>
      <c r="L1439">
        <v>1</v>
      </c>
      <c r="M1439">
        <v>4500</v>
      </c>
      <c r="N1439">
        <v>0.15</v>
      </c>
      <c r="O1439">
        <v>3825</v>
      </c>
      <c r="P1439">
        <v>3200</v>
      </c>
      <c r="Q1439">
        <v>625</v>
      </c>
      <c r="R1439" t="s">
        <v>17</v>
      </c>
      <c r="S1439" t="s">
        <v>10</v>
      </c>
      <c r="T1439">
        <v>2024</v>
      </c>
      <c r="U1439">
        <v>2</v>
      </c>
      <c r="V1439" t="s">
        <v>3869</v>
      </c>
      <c r="W1439" t="s">
        <v>18</v>
      </c>
      <c r="X1439" t="s">
        <v>27</v>
      </c>
      <c r="Y1439">
        <v>16.34</v>
      </c>
    </row>
    <row r="1440" spans="1:25" x14ac:dyDescent="0.25">
      <c r="A1440" t="s">
        <v>2246</v>
      </c>
      <c r="B1440" s="19">
        <v>45874</v>
      </c>
      <c r="C1440" t="s">
        <v>829</v>
      </c>
      <c r="D1440" t="s">
        <v>830</v>
      </c>
      <c r="E1440" t="s">
        <v>3</v>
      </c>
      <c r="F1440">
        <v>42</v>
      </c>
      <c r="G1440" t="s">
        <v>295</v>
      </c>
      <c r="H1440" t="s">
        <v>270</v>
      </c>
      <c r="I1440" t="s">
        <v>176</v>
      </c>
      <c r="J1440" t="s">
        <v>177</v>
      </c>
      <c r="K1440" t="s">
        <v>25</v>
      </c>
      <c r="L1440">
        <v>4</v>
      </c>
      <c r="M1440">
        <v>22000</v>
      </c>
      <c r="N1440">
        <v>0.25</v>
      </c>
      <c r="O1440">
        <v>66000</v>
      </c>
      <c r="P1440">
        <v>66000</v>
      </c>
      <c r="Q1440">
        <v>0</v>
      </c>
      <c r="R1440" t="s">
        <v>26</v>
      </c>
      <c r="S1440" t="s">
        <v>10</v>
      </c>
      <c r="T1440">
        <v>2025</v>
      </c>
      <c r="U1440">
        <v>8</v>
      </c>
      <c r="V1440" t="s">
        <v>3867</v>
      </c>
      <c r="W1440" t="s">
        <v>33</v>
      </c>
      <c r="X1440" t="s">
        <v>27</v>
      </c>
      <c r="Y1440">
        <v>0</v>
      </c>
    </row>
    <row r="1441" spans="1:25" x14ac:dyDescent="0.25">
      <c r="A1441" t="s">
        <v>2247</v>
      </c>
      <c r="B1441" s="19">
        <v>45951</v>
      </c>
      <c r="C1441" t="s">
        <v>473</v>
      </c>
      <c r="D1441" t="s">
        <v>474</v>
      </c>
      <c r="E1441" t="s">
        <v>3</v>
      </c>
      <c r="F1441">
        <v>58</v>
      </c>
      <c r="G1441" t="s">
        <v>339</v>
      </c>
      <c r="H1441" t="s">
        <v>285</v>
      </c>
      <c r="I1441" t="s">
        <v>344</v>
      </c>
      <c r="J1441" t="s">
        <v>345</v>
      </c>
      <c r="K1441" t="s">
        <v>39</v>
      </c>
      <c r="L1441">
        <v>1</v>
      </c>
      <c r="M1441">
        <v>2200</v>
      </c>
      <c r="N1441">
        <v>0.15</v>
      </c>
      <c r="O1441">
        <v>1870</v>
      </c>
      <c r="P1441">
        <v>1400</v>
      </c>
      <c r="Q1441">
        <v>470</v>
      </c>
      <c r="R1441" t="s">
        <v>26</v>
      </c>
      <c r="S1441" t="s">
        <v>10</v>
      </c>
      <c r="T1441">
        <v>2025</v>
      </c>
      <c r="U1441">
        <v>10</v>
      </c>
      <c r="V1441" t="s">
        <v>3870</v>
      </c>
      <c r="W1441" t="s">
        <v>40</v>
      </c>
      <c r="X1441" t="s">
        <v>19</v>
      </c>
      <c r="Y1441">
        <v>25.13</v>
      </c>
    </row>
    <row r="1442" spans="1:25" x14ac:dyDescent="0.25">
      <c r="A1442" t="s">
        <v>2248</v>
      </c>
      <c r="B1442" s="19">
        <v>45364</v>
      </c>
      <c r="C1442" t="s">
        <v>550</v>
      </c>
      <c r="D1442" t="s">
        <v>551</v>
      </c>
      <c r="E1442" t="s">
        <v>16</v>
      </c>
      <c r="F1442">
        <v>57</v>
      </c>
      <c r="G1442" t="s">
        <v>317</v>
      </c>
      <c r="H1442" t="s">
        <v>5</v>
      </c>
      <c r="I1442" t="s">
        <v>127</v>
      </c>
      <c r="J1442" t="s">
        <v>128</v>
      </c>
      <c r="K1442" t="s">
        <v>58</v>
      </c>
      <c r="L1442">
        <v>1</v>
      </c>
      <c r="M1442">
        <v>3000</v>
      </c>
      <c r="N1442">
        <v>0.05</v>
      </c>
      <c r="O1442">
        <v>2850</v>
      </c>
      <c r="P1442">
        <v>2100</v>
      </c>
      <c r="Q1442">
        <v>750</v>
      </c>
      <c r="R1442" t="s">
        <v>98</v>
      </c>
      <c r="S1442" t="s">
        <v>10</v>
      </c>
      <c r="T1442">
        <v>2024</v>
      </c>
      <c r="U1442">
        <v>3</v>
      </c>
      <c r="V1442" t="s">
        <v>3864</v>
      </c>
      <c r="W1442" t="s">
        <v>18</v>
      </c>
      <c r="X1442" t="s">
        <v>12</v>
      </c>
      <c r="Y1442">
        <v>26.32</v>
      </c>
    </row>
    <row r="1443" spans="1:25" x14ac:dyDescent="0.25">
      <c r="A1443" t="s">
        <v>2249</v>
      </c>
      <c r="B1443" s="19">
        <v>45700</v>
      </c>
      <c r="C1443" t="s">
        <v>116</v>
      </c>
      <c r="D1443" t="s">
        <v>117</v>
      </c>
      <c r="E1443" t="s">
        <v>16</v>
      </c>
      <c r="F1443">
        <v>42</v>
      </c>
      <c r="G1443" t="s">
        <v>4</v>
      </c>
      <c r="H1443" t="s">
        <v>5</v>
      </c>
      <c r="I1443" t="s">
        <v>37</v>
      </c>
      <c r="J1443" t="s">
        <v>38</v>
      </c>
      <c r="K1443" t="s">
        <v>39</v>
      </c>
      <c r="L1443">
        <v>2</v>
      </c>
      <c r="M1443">
        <v>900</v>
      </c>
      <c r="N1443">
        <v>0.05</v>
      </c>
      <c r="O1443">
        <v>-1710</v>
      </c>
      <c r="P1443">
        <v>1100</v>
      </c>
      <c r="Q1443">
        <v>-610</v>
      </c>
      <c r="R1443" t="s">
        <v>26</v>
      </c>
      <c r="S1443" t="s">
        <v>287</v>
      </c>
      <c r="T1443">
        <v>2025</v>
      </c>
      <c r="U1443">
        <v>2</v>
      </c>
      <c r="V1443" t="s">
        <v>3869</v>
      </c>
      <c r="W1443" t="s">
        <v>18</v>
      </c>
      <c r="X1443" t="s">
        <v>19</v>
      </c>
      <c r="Y1443">
        <v>35.67</v>
      </c>
    </row>
    <row r="1444" spans="1:25" x14ac:dyDescent="0.25">
      <c r="A1444" t="s">
        <v>2250</v>
      </c>
      <c r="B1444" s="19">
        <v>45700</v>
      </c>
      <c r="C1444" t="s">
        <v>650</v>
      </c>
      <c r="D1444" t="s">
        <v>651</v>
      </c>
      <c r="E1444" t="s">
        <v>3</v>
      </c>
      <c r="F1444">
        <v>48</v>
      </c>
      <c r="G1444" t="s">
        <v>317</v>
      </c>
      <c r="H1444" t="s">
        <v>5</v>
      </c>
      <c r="I1444" t="s">
        <v>65</v>
      </c>
      <c r="J1444" t="s">
        <v>66</v>
      </c>
      <c r="K1444" t="s">
        <v>25</v>
      </c>
      <c r="L1444">
        <v>1</v>
      </c>
      <c r="M1444">
        <v>2500</v>
      </c>
      <c r="N1444">
        <v>0</v>
      </c>
      <c r="O1444">
        <v>2500</v>
      </c>
      <c r="P1444">
        <v>1600</v>
      </c>
      <c r="Q1444">
        <v>900</v>
      </c>
      <c r="R1444" t="s">
        <v>26</v>
      </c>
      <c r="S1444" t="s">
        <v>10</v>
      </c>
      <c r="T1444">
        <v>2025</v>
      </c>
      <c r="U1444">
        <v>2</v>
      </c>
      <c r="V1444" t="s">
        <v>3869</v>
      </c>
      <c r="W1444" t="s">
        <v>18</v>
      </c>
      <c r="X1444" t="s">
        <v>27</v>
      </c>
      <c r="Y1444">
        <v>36</v>
      </c>
    </row>
    <row r="1445" spans="1:25" x14ac:dyDescent="0.25">
      <c r="A1445" t="s">
        <v>2251</v>
      </c>
      <c r="B1445" s="19">
        <v>45689</v>
      </c>
      <c r="C1445" t="s">
        <v>599</v>
      </c>
      <c r="D1445" t="s">
        <v>551</v>
      </c>
      <c r="E1445" t="s">
        <v>3</v>
      </c>
      <c r="F1445">
        <v>26</v>
      </c>
      <c r="G1445" t="s">
        <v>317</v>
      </c>
      <c r="H1445" t="s">
        <v>5</v>
      </c>
      <c r="I1445" t="s">
        <v>95</v>
      </c>
      <c r="J1445" t="s">
        <v>96</v>
      </c>
      <c r="K1445" t="s">
        <v>46</v>
      </c>
      <c r="L1445">
        <v>1</v>
      </c>
      <c r="M1445">
        <v>600</v>
      </c>
      <c r="N1445">
        <v>0.05</v>
      </c>
      <c r="O1445">
        <v>570</v>
      </c>
      <c r="P1445">
        <v>380</v>
      </c>
      <c r="Q1445">
        <v>190</v>
      </c>
      <c r="R1445" t="s">
        <v>26</v>
      </c>
      <c r="S1445" t="s">
        <v>10</v>
      </c>
      <c r="T1445">
        <v>2025</v>
      </c>
      <c r="U1445">
        <v>2</v>
      </c>
      <c r="V1445" t="s">
        <v>3869</v>
      </c>
      <c r="W1445" t="s">
        <v>18</v>
      </c>
      <c r="X1445" t="s">
        <v>27</v>
      </c>
      <c r="Y1445">
        <v>33.33</v>
      </c>
    </row>
    <row r="1446" spans="1:25" x14ac:dyDescent="0.25">
      <c r="A1446" t="s">
        <v>2252</v>
      </c>
      <c r="B1446" s="19">
        <v>45961</v>
      </c>
      <c r="C1446" t="s">
        <v>419</v>
      </c>
      <c r="D1446" t="s">
        <v>420</v>
      </c>
      <c r="E1446" t="s">
        <v>3</v>
      </c>
      <c r="F1446">
        <v>24</v>
      </c>
      <c r="G1446" t="s">
        <v>263</v>
      </c>
      <c r="H1446" t="s">
        <v>5</v>
      </c>
      <c r="I1446" t="s">
        <v>176</v>
      </c>
      <c r="J1446" t="s">
        <v>177</v>
      </c>
      <c r="K1446" t="s">
        <v>25</v>
      </c>
      <c r="L1446">
        <v>1</v>
      </c>
      <c r="M1446">
        <v>22000</v>
      </c>
      <c r="N1446">
        <v>0.05</v>
      </c>
      <c r="O1446">
        <v>20900</v>
      </c>
      <c r="P1446">
        <v>16500</v>
      </c>
      <c r="Q1446">
        <v>4400</v>
      </c>
      <c r="R1446" t="s">
        <v>26</v>
      </c>
      <c r="S1446" t="s">
        <v>10</v>
      </c>
      <c r="T1446">
        <v>2025</v>
      </c>
      <c r="U1446">
        <v>10</v>
      </c>
      <c r="V1446" t="s">
        <v>3870</v>
      </c>
      <c r="W1446" t="s">
        <v>40</v>
      </c>
      <c r="X1446" t="s">
        <v>12</v>
      </c>
      <c r="Y1446">
        <v>21.05</v>
      </c>
    </row>
    <row r="1447" spans="1:25" x14ac:dyDescent="0.25">
      <c r="A1447" t="s">
        <v>2253</v>
      </c>
      <c r="B1447" s="19">
        <v>45734</v>
      </c>
      <c r="C1447" t="s">
        <v>628</v>
      </c>
      <c r="D1447" t="s">
        <v>629</v>
      </c>
      <c r="E1447" t="s">
        <v>3</v>
      </c>
      <c r="F1447">
        <v>38</v>
      </c>
      <c r="G1447" t="s">
        <v>275</v>
      </c>
      <c r="H1447" t="s">
        <v>276</v>
      </c>
      <c r="I1447" t="s">
        <v>344</v>
      </c>
      <c r="J1447" t="s">
        <v>345</v>
      </c>
      <c r="K1447" t="s">
        <v>39</v>
      </c>
      <c r="L1447">
        <v>4</v>
      </c>
      <c r="M1447">
        <v>2200</v>
      </c>
      <c r="N1447">
        <v>0.05</v>
      </c>
      <c r="O1447">
        <v>8360</v>
      </c>
      <c r="P1447">
        <v>5600</v>
      </c>
      <c r="Q1447">
        <v>2760</v>
      </c>
      <c r="R1447" t="s">
        <v>77</v>
      </c>
      <c r="S1447" t="s">
        <v>10</v>
      </c>
      <c r="T1447">
        <v>2025</v>
      </c>
      <c r="U1447">
        <v>3</v>
      </c>
      <c r="V1447" t="s">
        <v>3864</v>
      </c>
      <c r="W1447" t="s">
        <v>18</v>
      </c>
      <c r="X1447" t="s">
        <v>27</v>
      </c>
      <c r="Y1447">
        <v>33.01</v>
      </c>
    </row>
    <row r="1448" spans="1:25" x14ac:dyDescent="0.25">
      <c r="A1448" t="s">
        <v>2254</v>
      </c>
      <c r="B1448" s="19">
        <v>45659</v>
      </c>
      <c r="C1448" t="s">
        <v>562</v>
      </c>
      <c r="D1448" t="s">
        <v>438</v>
      </c>
      <c r="E1448" t="s">
        <v>3</v>
      </c>
      <c r="F1448">
        <v>35</v>
      </c>
      <c r="G1448" t="s">
        <v>339</v>
      </c>
      <c r="H1448" t="s">
        <v>285</v>
      </c>
      <c r="I1448" t="s">
        <v>6</v>
      </c>
      <c r="J1448" t="s">
        <v>7</v>
      </c>
      <c r="K1448" t="s">
        <v>8</v>
      </c>
      <c r="L1448">
        <v>2</v>
      </c>
      <c r="M1448">
        <v>7000</v>
      </c>
      <c r="N1448">
        <v>0.2</v>
      </c>
      <c r="O1448">
        <v>11200</v>
      </c>
      <c r="P1448">
        <v>10400</v>
      </c>
      <c r="Q1448">
        <v>800</v>
      </c>
      <c r="R1448" t="s">
        <v>26</v>
      </c>
      <c r="S1448" t="s">
        <v>10</v>
      </c>
      <c r="T1448">
        <v>2025</v>
      </c>
      <c r="U1448">
        <v>1</v>
      </c>
      <c r="V1448" t="s">
        <v>3875</v>
      </c>
      <c r="W1448" t="s">
        <v>18</v>
      </c>
      <c r="X1448" t="s">
        <v>12</v>
      </c>
      <c r="Y1448">
        <v>7.14</v>
      </c>
    </row>
    <row r="1449" spans="1:25" x14ac:dyDescent="0.25">
      <c r="A1449" t="s">
        <v>2255</v>
      </c>
      <c r="B1449" s="19">
        <v>45496</v>
      </c>
      <c r="C1449" t="s">
        <v>737</v>
      </c>
      <c r="D1449" t="s">
        <v>438</v>
      </c>
      <c r="E1449" t="s">
        <v>3</v>
      </c>
      <c r="F1449">
        <v>23</v>
      </c>
      <c r="G1449" t="s">
        <v>263</v>
      </c>
      <c r="H1449" t="s">
        <v>5</v>
      </c>
      <c r="I1449" t="s">
        <v>143</v>
      </c>
      <c r="J1449" t="s">
        <v>144</v>
      </c>
      <c r="K1449" t="s">
        <v>76</v>
      </c>
      <c r="L1449">
        <v>3</v>
      </c>
      <c r="M1449">
        <v>700</v>
      </c>
      <c r="N1449">
        <v>0.1</v>
      </c>
      <c r="O1449">
        <v>1890</v>
      </c>
      <c r="P1449">
        <v>1710</v>
      </c>
      <c r="Q1449">
        <v>180</v>
      </c>
      <c r="R1449" t="s">
        <v>17</v>
      </c>
      <c r="S1449" t="s">
        <v>10</v>
      </c>
      <c r="T1449">
        <v>2024</v>
      </c>
      <c r="U1449">
        <v>7</v>
      </c>
      <c r="V1449" t="s">
        <v>3866</v>
      </c>
      <c r="W1449" t="s">
        <v>33</v>
      </c>
      <c r="X1449" t="s">
        <v>27</v>
      </c>
      <c r="Y1449">
        <v>9.52</v>
      </c>
    </row>
    <row r="1450" spans="1:25" x14ac:dyDescent="0.25">
      <c r="A1450" t="s">
        <v>2256</v>
      </c>
      <c r="B1450" s="19">
        <v>45566</v>
      </c>
      <c r="C1450" t="s">
        <v>262</v>
      </c>
      <c r="D1450" t="s">
        <v>101</v>
      </c>
      <c r="E1450" t="s">
        <v>3</v>
      </c>
      <c r="F1450">
        <v>56</v>
      </c>
      <c r="G1450" t="s">
        <v>263</v>
      </c>
      <c r="H1450" t="s">
        <v>5</v>
      </c>
      <c r="I1450" t="s">
        <v>81</v>
      </c>
      <c r="J1450" t="s">
        <v>82</v>
      </c>
      <c r="K1450" t="s">
        <v>58</v>
      </c>
      <c r="L1450">
        <v>1</v>
      </c>
      <c r="M1450">
        <v>3500</v>
      </c>
      <c r="N1450">
        <v>0.1</v>
      </c>
      <c r="O1450">
        <v>3150</v>
      </c>
      <c r="P1450">
        <v>2500</v>
      </c>
      <c r="Q1450">
        <v>650</v>
      </c>
      <c r="R1450" t="s">
        <v>17</v>
      </c>
      <c r="S1450" t="s">
        <v>10</v>
      </c>
      <c r="T1450">
        <v>2024</v>
      </c>
      <c r="U1450">
        <v>10</v>
      </c>
      <c r="V1450" t="s">
        <v>3870</v>
      </c>
      <c r="W1450" t="s">
        <v>40</v>
      </c>
      <c r="X1450" t="s">
        <v>27</v>
      </c>
      <c r="Y1450">
        <v>20.63</v>
      </c>
    </row>
    <row r="1451" spans="1:25" x14ac:dyDescent="0.25">
      <c r="A1451" t="s">
        <v>2257</v>
      </c>
      <c r="B1451" s="19">
        <v>45724</v>
      </c>
      <c r="C1451" t="s">
        <v>2258</v>
      </c>
      <c r="D1451" t="s">
        <v>531</v>
      </c>
      <c r="E1451" t="s">
        <v>3</v>
      </c>
      <c r="F1451">
        <v>22</v>
      </c>
      <c r="G1451" t="s">
        <v>295</v>
      </c>
      <c r="H1451" t="s">
        <v>270</v>
      </c>
      <c r="I1451" t="s">
        <v>264</v>
      </c>
      <c r="J1451" t="s">
        <v>265</v>
      </c>
      <c r="K1451" t="s">
        <v>46</v>
      </c>
      <c r="L1451">
        <v>2</v>
      </c>
      <c r="M1451">
        <v>800</v>
      </c>
      <c r="N1451">
        <v>0.1</v>
      </c>
      <c r="O1451">
        <v>1440</v>
      </c>
      <c r="P1451">
        <v>1000</v>
      </c>
      <c r="Q1451">
        <v>440</v>
      </c>
      <c r="R1451" t="s">
        <v>17</v>
      </c>
      <c r="S1451" t="s">
        <v>10</v>
      </c>
      <c r="T1451">
        <v>2025</v>
      </c>
      <c r="U1451">
        <v>3</v>
      </c>
      <c r="V1451" t="s">
        <v>3864</v>
      </c>
      <c r="W1451" t="s">
        <v>18</v>
      </c>
      <c r="X1451" t="s">
        <v>19</v>
      </c>
      <c r="Y1451">
        <v>30.56</v>
      </c>
    </row>
    <row r="1452" spans="1:25" x14ac:dyDescent="0.25">
      <c r="A1452" t="s">
        <v>147</v>
      </c>
      <c r="B1452" s="19">
        <v>45728</v>
      </c>
      <c r="C1452" t="s">
        <v>63</v>
      </c>
      <c r="D1452" t="s">
        <v>64</v>
      </c>
      <c r="E1452" t="s">
        <v>3</v>
      </c>
      <c r="F1452">
        <v>27</v>
      </c>
      <c r="G1452" t="s">
        <v>4</v>
      </c>
      <c r="H1452" t="s">
        <v>5</v>
      </c>
      <c r="I1452" t="s">
        <v>65</v>
      </c>
      <c r="J1452" t="s">
        <v>66</v>
      </c>
      <c r="K1452" t="s">
        <v>25</v>
      </c>
      <c r="L1452">
        <v>2</v>
      </c>
      <c r="M1452">
        <v>2500</v>
      </c>
      <c r="N1452">
        <v>0</v>
      </c>
      <c r="O1452">
        <v>5000</v>
      </c>
      <c r="P1452">
        <v>3200</v>
      </c>
      <c r="Q1452">
        <v>1800</v>
      </c>
      <c r="R1452" t="s">
        <v>26</v>
      </c>
      <c r="S1452" t="s">
        <v>10</v>
      </c>
      <c r="T1452">
        <v>2025</v>
      </c>
      <c r="U1452">
        <v>3</v>
      </c>
      <c r="V1452" t="s">
        <v>3864</v>
      </c>
      <c r="W1452" t="s">
        <v>18</v>
      </c>
      <c r="X1452" t="s">
        <v>19</v>
      </c>
      <c r="Y1452">
        <v>36</v>
      </c>
    </row>
    <row r="1453" spans="1:25" x14ac:dyDescent="0.25">
      <c r="A1453" t="s">
        <v>2259</v>
      </c>
      <c r="B1453" s="19">
        <v>45766</v>
      </c>
      <c r="C1453" t="s">
        <v>763</v>
      </c>
      <c r="D1453" t="s">
        <v>207</v>
      </c>
      <c r="E1453" t="s">
        <v>3</v>
      </c>
      <c r="F1453">
        <v>50</v>
      </c>
      <c r="G1453" t="s">
        <v>339</v>
      </c>
      <c r="H1453" t="s">
        <v>285</v>
      </c>
      <c r="I1453" t="s">
        <v>6</v>
      </c>
      <c r="J1453" t="s">
        <v>7</v>
      </c>
      <c r="K1453" t="s">
        <v>8</v>
      </c>
      <c r="L1453">
        <v>1</v>
      </c>
      <c r="M1453">
        <v>7000</v>
      </c>
      <c r="N1453">
        <v>0.05</v>
      </c>
      <c r="O1453">
        <v>6650</v>
      </c>
      <c r="P1453">
        <v>5200</v>
      </c>
      <c r="Q1453">
        <v>1450</v>
      </c>
      <c r="R1453" t="s">
        <v>26</v>
      </c>
      <c r="S1453" t="s">
        <v>10</v>
      </c>
      <c r="T1453">
        <v>2025</v>
      </c>
      <c r="U1453">
        <v>4</v>
      </c>
      <c r="V1453" t="s">
        <v>3871</v>
      </c>
      <c r="W1453" t="s">
        <v>11</v>
      </c>
      <c r="X1453" t="s">
        <v>27</v>
      </c>
      <c r="Y1453">
        <v>21.8</v>
      </c>
    </row>
    <row r="1454" spans="1:25" x14ac:dyDescent="0.25">
      <c r="A1454" t="s">
        <v>2260</v>
      </c>
      <c r="B1454" s="19">
        <v>45450</v>
      </c>
      <c r="C1454" t="s">
        <v>2261</v>
      </c>
      <c r="D1454" t="s">
        <v>392</v>
      </c>
      <c r="E1454" t="s">
        <v>3</v>
      </c>
      <c r="F1454">
        <v>59</v>
      </c>
      <c r="G1454" t="s">
        <v>263</v>
      </c>
      <c r="H1454" t="s">
        <v>5</v>
      </c>
      <c r="I1454" t="s">
        <v>143</v>
      </c>
      <c r="J1454" t="s">
        <v>144</v>
      </c>
      <c r="K1454" t="s">
        <v>76</v>
      </c>
      <c r="L1454">
        <v>5</v>
      </c>
      <c r="M1454">
        <v>700</v>
      </c>
      <c r="N1454">
        <v>0</v>
      </c>
      <c r="O1454">
        <v>3500</v>
      </c>
      <c r="P1454">
        <v>2850</v>
      </c>
      <c r="Q1454">
        <v>650</v>
      </c>
      <c r="R1454" t="s">
        <v>17</v>
      </c>
      <c r="S1454" t="s">
        <v>10</v>
      </c>
      <c r="T1454">
        <v>2024</v>
      </c>
      <c r="U1454">
        <v>6</v>
      </c>
      <c r="V1454" t="s">
        <v>3868</v>
      </c>
      <c r="W1454" t="s">
        <v>11</v>
      </c>
      <c r="X1454" t="s">
        <v>19</v>
      </c>
      <c r="Y1454">
        <v>18.57</v>
      </c>
    </row>
    <row r="1455" spans="1:25" x14ac:dyDescent="0.25">
      <c r="A1455" t="s">
        <v>2262</v>
      </c>
      <c r="B1455" s="19">
        <v>45377</v>
      </c>
      <c r="C1455" t="s">
        <v>1047</v>
      </c>
      <c r="D1455" t="s">
        <v>1029</v>
      </c>
      <c r="E1455" t="s">
        <v>16</v>
      </c>
      <c r="F1455">
        <v>52</v>
      </c>
      <c r="G1455" t="s">
        <v>275</v>
      </c>
      <c r="H1455" t="s">
        <v>276</v>
      </c>
      <c r="I1455" t="s">
        <v>344</v>
      </c>
      <c r="J1455" t="s">
        <v>345</v>
      </c>
      <c r="K1455" t="s">
        <v>39</v>
      </c>
      <c r="L1455">
        <v>1</v>
      </c>
      <c r="M1455">
        <v>2200</v>
      </c>
      <c r="N1455">
        <v>0.1</v>
      </c>
      <c r="O1455">
        <v>1980</v>
      </c>
      <c r="P1455">
        <v>1400</v>
      </c>
      <c r="Q1455">
        <v>580</v>
      </c>
      <c r="R1455" t="s">
        <v>17</v>
      </c>
      <c r="S1455" t="s">
        <v>10</v>
      </c>
      <c r="T1455">
        <v>2024</v>
      </c>
      <c r="U1455">
        <v>3</v>
      </c>
      <c r="V1455" t="s">
        <v>3864</v>
      </c>
      <c r="W1455" t="s">
        <v>18</v>
      </c>
      <c r="X1455" t="s">
        <v>27</v>
      </c>
      <c r="Y1455">
        <v>29.29</v>
      </c>
    </row>
    <row r="1456" spans="1:25" x14ac:dyDescent="0.25">
      <c r="A1456" t="s">
        <v>2263</v>
      </c>
      <c r="B1456" s="19">
        <v>45781</v>
      </c>
      <c r="C1456" t="s">
        <v>593</v>
      </c>
      <c r="D1456" t="s">
        <v>594</v>
      </c>
      <c r="E1456" t="s">
        <v>3</v>
      </c>
      <c r="F1456">
        <v>43</v>
      </c>
      <c r="G1456" t="s">
        <v>263</v>
      </c>
      <c r="H1456" t="s">
        <v>5</v>
      </c>
      <c r="I1456" t="s">
        <v>344</v>
      </c>
      <c r="J1456" t="s">
        <v>345</v>
      </c>
      <c r="K1456" t="s">
        <v>39</v>
      </c>
      <c r="L1456">
        <v>1</v>
      </c>
      <c r="M1456">
        <v>2200</v>
      </c>
      <c r="N1456">
        <v>0.05</v>
      </c>
      <c r="O1456">
        <v>2090</v>
      </c>
      <c r="P1456">
        <v>1400</v>
      </c>
      <c r="Q1456">
        <v>690</v>
      </c>
      <c r="R1456" t="s">
        <v>26</v>
      </c>
      <c r="S1456" t="s">
        <v>10</v>
      </c>
      <c r="T1456">
        <v>2025</v>
      </c>
      <c r="U1456">
        <v>5</v>
      </c>
      <c r="V1456" t="s">
        <v>3865</v>
      </c>
      <c r="W1456" t="s">
        <v>11</v>
      </c>
      <c r="X1456" t="s">
        <v>27</v>
      </c>
      <c r="Y1456">
        <v>33.01</v>
      </c>
    </row>
    <row r="1457" spans="1:25" x14ac:dyDescent="0.25">
      <c r="A1457" t="s">
        <v>2264</v>
      </c>
      <c r="B1457" s="19">
        <v>45599</v>
      </c>
      <c r="C1457" t="s">
        <v>927</v>
      </c>
      <c r="D1457" t="s">
        <v>928</v>
      </c>
      <c r="E1457" t="s">
        <v>3</v>
      </c>
      <c r="F1457">
        <v>51</v>
      </c>
      <c r="G1457" t="s">
        <v>312</v>
      </c>
      <c r="H1457" t="s">
        <v>276</v>
      </c>
      <c r="I1457" t="s">
        <v>89</v>
      </c>
      <c r="J1457" t="s">
        <v>90</v>
      </c>
      <c r="K1457" t="s">
        <v>91</v>
      </c>
      <c r="L1457">
        <v>1</v>
      </c>
      <c r="M1457">
        <v>35000</v>
      </c>
      <c r="N1457">
        <v>0.1</v>
      </c>
      <c r="O1457">
        <v>31500</v>
      </c>
      <c r="P1457">
        <v>27000</v>
      </c>
      <c r="Q1457">
        <v>4500</v>
      </c>
      <c r="R1457" t="s">
        <v>17</v>
      </c>
      <c r="S1457" t="s">
        <v>10</v>
      </c>
      <c r="T1457">
        <v>2024</v>
      </c>
      <c r="U1457">
        <v>11</v>
      </c>
      <c r="V1457" t="s">
        <v>3874</v>
      </c>
      <c r="W1457" t="s">
        <v>40</v>
      </c>
      <c r="X1457" t="s">
        <v>12</v>
      </c>
      <c r="Y1457">
        <v>14.29</v>
      </c>
    </row>
    <row r="1458" spans="1:25" x14ac:dyDescent="0.25">
      <c r="A1458" t="s">
        <v>2265</v>
      </c>
      <c r="B1458" s="19">
        <v>45340</v>
      </c>
      <c r="C1458" t="s">
        <v>440</v>
      </c>
      <c r="D1458" t="s">
        <v>441</v>
      </c>
      <c r="E1458" t="s">
        <v>3</v>
      </c>
      <c r="F1458">
        <v>43</v>
      </c>
      <c r="G1458" t="s">
        <v>275</v>
      </c>
      <c r="H1458" t="s">
        <v>276</v>
      </c>
      <c r="I1458" t="s">
        <v>127</v>
      </c>
      <c r="J1458" t="s">
        <v>128</v>
      </c>
      <c r="K1458" t="s">
        <v>58</v>
      </c>
      <c r="L1458">
        <v>1</v>
      </c>
      <c r="M1458">
        <v>3000</v>
      </c>
      <c r="N1458">
        <v>0.05</v>
      </c>
      <c r="O1458">
        <v>2850</v>
      </c>
      <c r="P1458">
        <v>2100</v>
      </c>
      <c r="Q1458">
        <v>750</v>
      </c>
      <c r="R1458" t="s">
        <v>26</v>
      </c>
      <c r="S1458" t="s">
        <v>10</v>
      </c>
      <c r="T1458">
        <v>2024</v>
      </c>
      <c r="U1458">
        <v>2</v>
      </c>
      <c r="V1458" t="s">
        <v>3869</v>
      </c>
      <c r="W1458" t="s">
        <v>18</v>
      </c>
      <c r="X1458" t="s">
        <v>12</v>
      </c>
      <c r="Y1458">
        <v>26.32</v>
      </c>
    </row>
    <row r="1459" spans="1:25" x14ac:dyDescent="0.25">
      <c r="A1459" t="s">
        <v>2266</v>
      </c>
      <c r="B1459" s="19">
        <v>45402</v>
      </c>
      <c r="C1459" t="s">
        <v>599</v>
      </c>
      <c r="D1459" t="s">
        <v>551</v>
      </c>
      <c r="E1459" t="s">
        <v>3</v>
      </c>
      <c r="F1459">
        <v>26</v>
      </c>
      <c r="G1459" t="s">
        <v>317</v>
      </c>
      <c r="H1459" t="s">
        <v>5</v>
      </c>
      <c r="I1459" t="s">
        <v>105</v>
      </c>
      <c r="J1459" t="s">
        <v>106</v>
      </c>
      <c r="K1459" t="s">
        <v>76</v>
      </c>
      <c r="L1459">
        <v>5</v>
      </c>
      <c r="M1459">
        <v>450</v>
      </c>
      <c r="N1459">
        <v>0.2</v>
      </c>
      <c r="O1459">
        <v>1800</v>
      </c>
      <c r="P1459">
        <v>1650</v>
      </c>
      <c r="Q1459">
        <v>150</v>
      </c>
      <c r="R1459" t="s">
        <v>17</v>
      </c>
      <c r="S1459" t="s">
        <v>10</v>
      </c>
      <c r="T1459">
        <v>2024</v>
      </c>
      <c r="U1459">
        <v>4</v>
      </c>
      <c r="V1459" t="s">
        <v>3871</v>
      </c>
      <c r="W1459" t="s">
        <v>11</v>
      </c>
      <c r="X1459" t="s">
        <v>27</v>
      </c>
      <c r="Y1459">
        <v>8.33</v>
      </c>
    </row>
    <row r="1460" spans="1:25" x14ac:dyDescent="0.25">
      <c r="A1460" t="s">
        <v>2267</v>
      </c>
      <c r="B1460" s="19">
        <v>45968</v>
      </c>
      <c r="C1460" t="s">
        <v>1357</v>
      </c>
      <c r="D1460" t="s">
        <v>1358</v>
      </c>
      <c r="E1460" t="s">
        <v>3</v>
      </c>
      <c r="F1460">
        <v>32</v>
      </c>
      <c r="G1460" t="s">
        <v>317</v>
      </c>
      <c r="H1460" t="s">
        <v>5</v>
      </c>
      <c r="I1460" t="s">
        <v>81</v>
      </c>
      <c r="J1460" t="s">
        <v>82</v>
      </c>
      <c r="K1460" t="s">
        <v>58</v>
      </c>
      <c r="L1460">
        <v>1</v>
      </c>
      <c r="M1460">
        <v>3500</v>
      </c>
      <c r="N1460">
        <v>0</v>
      </c>
      <c r="O1460">
        <v>3500</v>
      </c>
      <c r="P1460">
        <v>2500</v>
      </c>
      <c r="Q1460">
        <v>1000</v>
      </c>
      <c r="R1460" t="s">
        <v>77</v>
      </c>
      <c r="S1460" t="s">
        <v>10</v>
      </c>
      <c r="T1460">
        <v>2025</v>
      </c>
      <c r="U1460">
        <v>11</v>
      </c>
      <c r="V1460" t="s">
        <v>3874</v>
      </c>
      <c r="W1460" t="s">
        <v>40</v>
      </c>
      <c r="X1460" t="s">
        <v>19</v>
      </c>
      <c r="Y1460">
        <v>28.57</v>
      </c>
    </row>
    <row r="1461" spans="1:25" x14ac:dyDescent="0.25">
      <c r="A1461" t="s">
        <v>2268</v>
      </c>
      <c r="B1461" s="19">
        <v>45891</v>
      </c>
      <c r="C1461" t="s">
        <v>1198</v>
      </c>
      <c r="D1461" t="s">
        <v>962</v>
      </c>
      <c r="E1461" t="s">
        <v>3</v>
      </c>
      <c r="F1461">
        <v>25</v>
      </c>
      <c r="G1461" t="s">
        <v>280</v>
      </c>
      <c r="H1461" t="s">
        <v>270</v>
      </c>
      <c r="I1461" t="s">
        <v>65</v>
      </c>
      <c r="J1461" t="s">
        <v>66</v>
      </c>
      <c r="K1461" t="s">
        <v>25</v>
      </c>
      <c r="L1461">
        <v>1</v>
      </c>
      <c r="M1461">
        <v>2500</v>
      </c>
      <c r="N1461">
        <v>0.1</v>
      </c>
      <c r="O1461">
        <v>2250</v>
      </c>
      <c r="P1461">
        <v>1600</v>
      </c>
      <c r="Q1461">
        <v>650</v>
      </c>
      <c r="R1461" t="s">
        <v>9</v>
      </c>
      <c r="S1461" t="s">
        <v>10</v>
      </c>
      <c r="T1461">
        <v>2025</v>
      </c>
      <c r="U1461">
        <v>8</v>
      </c>
      <c r="V1461" t="s">
        <v>3867</v>
      </c>
      <c r="W1461" t="s">
        <v>33</v>
      </c>
      <c r="X1461" t="s">
        <v>19</v>
      </c>
      <c r="Y1461">
        <v>28.89</v>
      </c>
    </row>
    <row r="1462" spans="1:25" x14ac:dyDescent="0.25">
      <c r="A1462" t="s">
        <v>2269</v>
      </c>
      <c r="B1462" s="19">
        <v>45969</v>
      </c>
      <c r="C1462" t="s">
        <v>1502</v>
      </c>
      <c r="D1462" t="s">
        <v>1503</v>
      </c>
      <c r="E1462" t="s">
        <v>3</v>
      </c>
      <c r="F1462">
        <v>58</v>
      </c>
      <c r="G1462" t="s">
        <v>275</v>
      </c>
      <c r="H1462" t="s">
        <v>276</v>
      </c>
      <c r="I1462" t="s">
        <v>74</v>
      </c>
      <c r="J1462" t="s">
        <v>75</v>
      </c>
      <c r="K1462" t="s">
        <v>76</v>
      </c>
      <c r="L1462">
        <v>4</v>
      </c>
      <c r="M1462">
        <v>550</v>
      </c>
      <c r="N1462">
        <v>0.15</v>
      </c>
      <c r="O1462">
        <v>1870</v>
      </c>
      <c r="P1462">
        <v>1800</v>
      </c>
      <c r="Q1462">
        <v>70</v>
      </c>
      <c r="R1462" t="s">
        <v>26</v>
      </c>
      <c r="S1462" t="s">
        <v>10</v>
      </c>
      <c r="T1462">
        <v>2025</v>
      </c>
      <c r="U1462">
        <v>11</v>
      </c>
      <c r="V1462" t="s">
        <v>3874</v>
      </c>
      <c r="W1462" t="s">
        <v>40</v>
      </c>
      <c r="X1462" t="s">
        <v>12</v>
      </c>
      <c r="Y1462">
        <v>3.74</v>
      </c>
    </row>
    <row r="1463" spans="1:25" x14ac:dyDescent="0.25">
      <c r="A1463" t="s">
        <v>2270</v>
      </c>
      <c r="B1463" s="19">
        <v>45694</v>
      </c>
      <c r="C1463" t="s">
        <v>694</v>
      </c>
      <c r="D1463" t="s">
        <v>695</v>
      </c>
      <c r="E1463" t="s">
        <v>16</v>
      </c>
      <c r="F1463">
        <v>59</v>
      </c>
      <c r="G1463" t="s">
        <v>284</v>
      </c>
      <c r="H1463" t="s">
        <v>285</v>
      </c>
      <c r="I1463" t="s">
        <v>102</v>
      </c>
      <c r="J1463" t="s">
        <v>103</v>
      </c>
      <c r="K1463" t="s">
        <v>25</v>
      </c>
      <c r="L1463">
        <v>2</v>
      </c>
      <c r="M1463">
        <v>28000</v>
      </c>
      <c r="N1463">
        <v>0.1</v>
      </c>
      <c r="O1463">
        <v>50400</v>
      </c>
      <c r="P1463">
        <v>42000</v>
      </c>
      <c r="Q1463">
        <v>8400</v>
      </c>
      <c r="R1463" t="s">
        <v>26</v>
      </c>
      <c r="S1463" t="s">
        <v>10</v>
      </c>
      <c r="T1463">
        <v>2025</v>
      </c>
      <c r="U1463">
        <v>2</v>
      </c>
      <c r="V1463" t="s">
        <v>3869</v>
      </c>
      <c r="W1463" t="s">
        <v>18</v>
      </c>
      <c r="X1463" t="s">
        <v>27</v>
      </c>
      <c r="Y1463">
        <v>16.670000000000002</v>
      </c>
    </row>
    <row r="1464" spans="1:25" x14ac:dyDescent="0.25">
      <c r="A1464" t="s">
        <v>2271</v>
      </c>
      <c r="B1464" s="19">
        <v>45596</v>
      </c>
      <c r="C1464" t="s">
        <v>742</v>
      </c>
      <c r="D1464" t="s">
        <v>523</v>
      </c>
      <c r="E1464" t="s">
        <v>16</v>
      </c>
      <c r="F1464">
        <v>47</v>
      </c>
      <c r="G1464" t="s">
        <v>407</v>
      </c>
      <c r="H1464" t="s">
        <v>285</v>
      </c>
      <c r="I1464" t="s">
        <v>68</v>
      </c>
      <c r="J1464" t="s">
        <v>69</v>
      </c>
      <c r="K1464" t="s">
        <v>39</v>
      </c>
      <c r="L1464">
        <v>2</v>
      </c>
      <c r="M1464">
        <v>3500</v>
      </c>
      <c r="N1464">
        <v>0</v>
      </c>
      <c r="O1464">
        <v>7000</v>
      </c>
      <c r="P1464">
        <v>4600</v>
      </c>
      <c r="Q1464">
        <v>2400</v>
      </c>
      <c r="R1464" t="s">
        <v>17</v>
      </c>
      <c r="S1464" t="s">
        <v>10</v>
      </c>
      <c r="T1464">
        <v>2024</v>
      </c>
      <c r="U1464">
        <v>10</v>
      </c>
      <c r="V1464" t="s">
        <v>3870</v>
      </c>
      <c r="W1464" t="s">
        <v>40</v>
      </c>
      <c r="X1464" t="s">
        <v>12</v>
      </c>
      <c r="Y1464">
        <v>34.29</v>
      </c>
    </row>
    <row r="1465" spans="1:25" x14ac:dyDescent="0.25">
      <c r="A1465" t="s">
        <v>2272</v>
      </c>
      <c r="B1465" s="19">
        <v>45978</v>
      </c>
      <c r="C1465" t="s">
        <v>2273</v>
      </c>
      <c r="D1465" t="s">
        <v>1070</v>
      </c>
      <c r="E1465" t="s">
        <v>16</v>
      </c>
      <c r="F1465">
        <v>35</v>
      </c>
      <c r="G1465" t="s">
        <v>295</v>
      </c>
      <c r="H1465" t="s">
        <v>270</v>
      </c>
      <c r="I1465" t="s">
        <v>74</v>
      </c>
      <c r="J1465" t="s">
        <v>75</v>
      </c>
      <c r="K1465" t="s">
        <v>76</v>
      </c>
      <c r="L1465">
        <v>2</v>
      </c>
      <c r="M1465">
        <v>550</v>
      </c>
      <c r="N1465">
        <v>0.1</v>
      </c>
      <c r="O1465">
        <v>990</v>
      </c>
      <c r="P1465">
        <v>900</v>
      </c>
      <c r="Q1465">
        <v>90</v>
      </c>
      <c r="R1465" t="s">
        <v>17</v>
      </c>
      <c r="S1465" t="s">
        <v>10</v>
      </c>
      <c r="T1465">
        <v>2025</v>
      </c>
      <c r="U1465">
        <v>11</v>
      </c>
      <c r="V1465" t="s">
        <v>3874</v>
      </c>
      <c r="W1465" t="s">
        <v>40</v>
      </c>
      <c r="X1465" t="s">
        <v>19</v>
      </c>
      <c r="Y1465">
        <v>9.09</v>
      </c>
    </row>
    <row r="1466" spans="1:25" x14ac:dyDescent="0.25">
      <c r="A1466" t="s">
        <v>2274</v>
      </c>
      <c r="B1466" s="19">
        <v>45483</v>
      </c>
      <c r="C1466" t="s">
        <v>995</v>
      </c>
      <c r="D1466" t="s">
        <v>583</v>
      </c>
      <c r="E1466" t="s">
        <v>16</v>
      </c>
      <c r="F1466">
        <v>48</v>
      </c>
      <c r="G1466" t="s">
        <v>290</v>
      </c>
      <c r="H1466" t="s">
        <v>276</v>
      </c>
      <c r="I1466" t="s">
        <v>186</v>
      </c>
      <c r="J1466" t="s">
        <v>187</v>
      </c>
      <c r="K1466" t="s">
        <v>91</v>
      </c>
      <c r="L1466">
        <v>1</v>
      </c>
      <c r="M1466">
        <v>12000</v>
      </c>
      <c r="N1466">
        <v>0.2</v>
      </c>
      <c r="O1466">
        <v>9600</v>
      </c>
      <c r="P1466">
        <v>9000</v>
      </c>
      <c r="Q1466">
        <v>600</v>
      </c>
      <c r="R1466" t="s">
        <v>26</v>
      </c>
      <c r="S1466" t="s">
        <v>10</v>
      </c>
      <c r="T1466">
        <v>2024</v>
      </c>
      <c r="U1466">
        <v>7</v>
      </c>
      <c r="V1466" t="s">
        <v>3866</v>
      </c>
      <c r="W1466" t="s">
        <v>33</v>
      </c>
      <c r="X1466" t="s">
        <v>27</v>
      </c>
      <c r="Y1466">
        <v>6.25</v>
      </c>
    </row>
    <row r="1467" spans="1:25" x14ac:dyDescent="0.25">
      <c r="A1467" t="s">
        <v>2275</v>
      </c>
      <c r="B1467" s="19">
        <v>45910</v>
      </c>
      <c r="C1467" t="s">
        <v>1148</v>
      </c>
      <c r="D1467" t="s">
        <v>1149</v>
      </c>
      <c r="E1467" t="s">
        <v>16</v>
      </c>
      <c r="F1467">
        <v>21</v>
      </c>
      <c r="G1467" t="s">
        <v>275</v>
      </c>
      <c r="H1467" t="s">
        <v>276</v>
      </c>
      <c r="I1467" t="s">
        <v>37</v>
      </c>
      <c r="J1467" t="s">
        <v>38</v>
      </c>
      <c r="K1467" t="s">
        <v>39</v>
      </c>
      <c r="L1467">
        <v>1</v>
      </c>
      <c r="M1467">
        <v>900</v>
      </c>
      <c r="N1467">
        <v>0.1</v>
      </c>
      <c r="O1467">
        <v>810</v>
      </c>
      <c r="P1467">
        <v>550</v>
      </c>
      <c r="Q1467">
        <v>260</v>
      </c>
      <c r="R1467" t="s">
        <v>77</v>
      </c>
      <c r="S1467" t="s">
        <v>10</v>
      </c>
      <c r="T1467">
        <v>2025</v>
      </c>
      <c r="U1467">
        <v>9</v>
      </c>
      <c r="V1467" t="s">
        <v>3873</v>
      </c>
      <c r="W1467" t="s">
        <v>33</v>
      </c>
      <c r="X1467" t="s">
        <v>19</v>
      </c>
      <c r="Y1467">
        <v>32.1</v>
      </c>
    </row>
    <row r="1468" spans="1:25" x14ac:dyDescent="0.25">
      <c r="A1468" t="s">
        <v>2276</v>
      </c>
      <c r="B1468" s="19">
        <v>45839</v>
      </c>
      <c r="C1468" t="s">
        <v>564</v>
      </c>
      <c r="D1468" t="s">
        <v>557</v>
      </c>
      <c r="E1468" t="s">
        <v>16</v>
      </c>
      <c r="F1468">
        <v>38</v>
      </c>
      <c r="G1468" t="s">
        <v>312</v>
      </c>
      <c r="H1468" t="s">
        <v>276</v>
      </c>
      <c r="I1468" t="s">
        <v>23</v>
      </c>
      <c r="J1468" t="s">
        <v>24</v>
      </c>
      <c r="K1468" t="s">
        <v>25</v>
      </c>
      <c r="L1468">
        <v>4</v>
      </c>
      <c r="M1468">
        <v>55000</v>
      </c>
      <c r="N1468">
        <v>0.05</v>
      </c>
      <c r="O1468">
        <v>209000</v>
      </c>
      <c r="P1468">
        <v>160000</v>
      </c>
      <c r="Q1468">
        <v>49000</v>
      </c>
      <c r="R1468" t="s">
        <v>26</v>
      </c>
      <c r="S1468" t="s">
        <v>10</v>
      </c>
      <c r="T1468">
        <v>2025</v>
      </c>
      <c r="U1468">
        <v>7</v>
      </c>
      <c r="V1468" t="s">
        <v>3866</v>
      </c>
      <c r="W1468" t="s">
        <v>33</v>
      </c>
      <c r="X1468" t="s">
        <v>27</v>
      </c>
      <c r="Y1468">
        <v>23.44</v>
      </c>
    </row>
    <row r="1469" spans="1:25" x14ac:dyDescent="0.25">
      <c r="A1469" t="s">
        <v>2277</v>
      </c>
      <c r="B1469" s="19">
        <v>45467</v>
      </c>
      <c r="C1469" t="s">
        <v>535</v>
      </c>
      <c r="D1469" t="s">
        <v>536</v>
      </c>
      <c r="E1469" t="s">
        <v>3</v>
      </c>
      <c r="F1469">
        <v>33</v>
      </c>
      <c r="G1469" t="s">
        <v>339</v>
      </c>
      <c r="H1469" t="s">
        <v>285</v>
      </c>
      <c r="I1469" t="s">
        <v>51</v>
      </c>
      <c r="J1469" t="s">
        <v>52</v>
      </c>
      <c r="K1469" t="s">
        <v>8</v>
      </c>
      <c r="L1469">
        <v>2</v>
      </c>
      <c r="M1469">
        <v>4500</v>
      </c>
      <c r="N1469">
        <v>0.15</v>
      </c>
      <c r="O1469">
        <v>7650</v>
      </c>
      <c r="P1469">
        <v>6400</v>
      </c>
      <c r="Q1469">
        <v>1250</v>
      </c>
      <c r="R1469" t="s">
        <v>17</v>
      </c>
      <c r="S1469" t="s">
        <v>10</v>
      </c>
      <c r="T1469">
        <v>2024</v>
      </c>
      <c r="U1469">
        <v>6</v>
      </c>
      <c r="V1469" t="s">
        <v>3868</v>
      </c>
      <c r="W1469" t="s">
        <v>11</v>
      </c>
      <c r="X1469" t="s">
        <v>12</v>
      </c>
      <c r="Y1469">
        <v>16.34</v>
      </c>
    </row>
    <row r="1470" spans="1:25" x14ac:dyDescent="0.25">
      <c r="A1470" t="s">
        <v>2278</v>
      </c>
      <c r="B1470" s="19">
        <v>45965</v>
      </c>
      <c r="C1470" t="s">
        <v>1111</v>
      </c>
      <c r="D1470" t="s">
        <v>725</v>
      </c>
      <c r="E1470" t="s">
        <v>3</v>
      </c>
      <c r="F1470">
        <v>27</v>
      </c>
      <c r="G1470" t="s">
        <v>284</v>
      </c>
      <c r="H1470" t="s">
        <v>285</v>
      </c>
      <c r="I1470" t="s">
        <v>56</v>
      </c>
      <c r="J1470" t="s">
        <v>57</v>
      </c>
      <c r="K1470" t="s">
        <v>58</v>
      </c>
      <c r="L1470">
        <v>2</v>
      </c>
      <c r="M1470">
        <v>1200</v>
      </c>
      <c r="N1470">
        <v>0.1</v>
      </c>
      <c r="O1470">
        <v>2160</v>
      </c>
      <c r="P1470">
        <v>1600</v>
      </c>
      <c r="Q1470">
        <v>560</v>
      </c>
      <c r="R1470" t="s">
        <v>9</v>
      </c>
      <c r="S1470" t="s">
        <v>10</v>
      </c>
      <c r="T1470">
        <v>2025</v>
      </c>
      <c r="U1470">
        <v>11</v>
      </c>
      <c r="V1470" t="s">
        <v>3874</v>
      </c>
      <c r="W1470" t="s">
        <v>40</v>
      </c>
      <c r="X1470" t="s">
        <v>27</v>
      </c>
      <c r="Y1470">
        <v>25.93</v>
      </c>
    </row>
    <row r="1471" spans="1:25" x14ac:dyDescent="0.25">
      <c r="A1471" t="s">
        <v>2279</v>
      </c>
      <c r="B1471" s="19">
        <v>45923</v>
      </c>
      <c r="C1471" t="s">
        <v>397</v>
      </c>
      <c r="D1471" t="s">
        <v>329</v>
      </c>
      <c r="E1471" t="s">
        <v>3</v>
      </c>
      <c r="F1471">
        <v>25</v>
      </c>
      <c r="G1471" t="s">
        <v>295</v>
      </c>
      <c r="H1471" t="s">
        <v>270</v>
      </c>
      <c r="I1471" t="s">
        <v>264</v>
      </c>
      <c r="J1471" t="s">
        <v>265</v>
      </c>
      <c r="K1471" t="s">
        <v>46</v>
      </c>
      <c r="L1471">
        <v>1</v>
      </c>
      <c r="M1471">
        <v>800</v>
      </c>
      <c r="N1471">
        <v>0.05</v>
      </c>
      <c r="O1471">
        <v>-760</v>
      </c>
      <c r="P1471">
        <v>500</v>
      </c>
      <c r="Q1471">
        <v>-260</v>
      </c>
      <c r="R1471" t="s">
        <v>9</v>
      </c>
      <c r="S1471" t="s">
        <v>287</v>
      </c>
      <c r="T1471">
        <v>2025</v>
      </c>
      <c r="U1471">
        <v>9</v>
      </c>
      <c r="V1471" t="s">
        <v>3873</v>
      </c>
      <c r="W1471" t="s">
        <v>33</v>
      </c>
      <c r="X1471" t="s">
        <v>27</v>
      </c>
      <c r="Y1471">
        <v>34.21</v>
      </c>
    </row>
    <row r="1472" spans="1:25" x14ac:dyDescent="0.25">
      <c r="A1472" t="s">
        <v>2280</v>
      </c>
      <c r="B1472" s="19">
        <v>45983</v>
      </c>
      <c r="C1472" t="s">
        <v>2218</v>
      </c>
      <c r="D1472" t="s">
        <v>1298</v>
      </c>
      <c r="E1472" t="s">
        <v>16</v>
      </c>
      <c r="F1472">
        <v>26</v>
      </c>
      <c r="G1472" t="s">
        <v>407</v>
      </c>
      <c r="H1472" t="s">
        <v>285</v>
      </c>
      <c r="I1472" t="s">
        <v>95</v>
      </c>
      <c r="J1472" t="s">
        <v>96</v>
      </c>
      <c r="K1472" t="s">
        <v>46</v>
      </c>
      <c r="L1472">
        <v>3</v>
      </c>
      <c r="M1472">
        <v>600</v>
      </c>
      <c r="N1472">
        <v>0.1</v>
      </c>
      <c r="O1472">
        <v>1620</v>
      </c>
      <c r="P1472">
        <v>1140</v>
      </c>
      <c r="Q1472">
        <v>480</v>
      </c>
      <c r="R1472" t="s">
        <v>77</v>
      </c>
      <c r="S1472" t="s">
        <v>10</v>
      </c>
      <c r="T1472">
        <v>2025</v>
      </c>
      <c r="U1472">
        <v>11</v>
      </c>
      <c r="V1472" t="s">
        <v>3874</v>
      </c>
      <c r="W1472" t="s">
        <v>40</v>
      </c>
      <c r="X1472" t="s">
        <v>19</v>
      </c>
      <c r="Y1472">
        <v>29.63</v>
      </c>
    </row>
    <row r="1473" spans="1:25" x14ac:dyDescent="0.25">
      <c r="A1473" t="s">
        <v>2281</v>
      </c>
      <c r="B1473" s="19">
        <v>45430</v>
      </c>
      <c r="C1473" t="s">
        <v>1031</v>
      </c>
      <c r="D1473" t="s">
        <v>151</v>
      </c>
      <c r="E1473" t="s">
        <v>16</v>
      </c>
      <c r="F1473">
        <v>36</v>
      </c>
      <c r="G1473" t="s">
        <v>275</v>
      </c>
      <c r="H1473" t="s">
        <v>276</v>
      </c>
      <c r="I1473" t="s">
        <v>23</v>
      </c>
      <c r="J1473" t="s">
        <v>24</v>
      </c>
      <c r="K1473" t="s">
        <v>25</v>
      </c>
      <c r="L1473">
        <v>1</v>
      </c>
      <c r="M1473">
        <v>55000</v>
      </c>
      <c r="N1473">
        <v>0</v>
      </c>
      <c r="O1473">
        <v>55000</v>
      </c>
      <c r="P1473">
        <v>40000</v>
      </c>
      <c r="Q1473">
        <v>15000</v>
      </c>
      <c r="R1473" t="s">
        <v>26</v>
      </c>
      <c r="S1473" t="s">
        <v>10</v>
      </c>
      <c r="T1473">
        <v>2024</v>
      </c>
      <c r="U1473">
        <v>5</v>
      </c>
      <c r="V1473" t="s">
        <v>3865</v>
      </c>
      <c r="W1473" t="s">
        <v>11</v>
      </c>
      <c r="X1473" t="s">
        <v>12</v>
      </c>
      <c r="Y1473">
        <v>27.27</v>
      </c>
    </row>
    <row r="1474" spans="1:25" x14ac:dyDescent="0.25">
      <c r="A1474" t="s">
        <v>2282</v>
      </c>
      <c r="B1474" s="19">
        <v>46004</v>
      </c>
      <c r="C1474" t="s">
        <v>267</v>
      </c>
      <c r="D1474" t="s">
        <v>268</v>
      </c>
      <c r="E1474" t="s">
        <v>16</v>
      </c>
      <c r="F1474">
        <v>32</v>
      </c>
      <c r="G1474" t="s">
        <v>269</v>
      </c>
      <c r="H1474" t="s">
        <v>270</v>
      </c>
      <c r="I1474" t="s">
        <v>186</v>
      </c>
      <c r="J1474" t="s">
        <v>187</v>
      </c>
      <c r="K1474" t="s">
        <v>91</v>
      </c>
      <c r="L1474">
        <v>1</v>
      </c>
      <c r="M1474">
        <v>12000</v>
      </c>
      <c r="N1474">
        <v>0.1</v>
      </c>
      <c r="O1474">
        <v>10800</v>
      </c>
      <c r="P1474">
        <v>9000</v>
      </c>
      <c r="Q1474">
        <v>1800</v>
      </c>
      <c r="R1474" t="s">
        <v>77</v>
      </c>
      <c r="S1474" t="s">
        <v>10</v>
      </c>
      <c r="T1474">
        <v>2025</v>
      </c>
      <c r="U1474">
        <v>12</v>
      </c>
      <c r="V1474" t="s">
        <v>3872</v>
      </c>
      <c r="W1474" t="s">
        <v>40</v>
      </c>
      <c r="X1474" t="s">
        <v>27</v>
      </c>
      <c r="Y1474">
        <v>16.670000000000002</v>
      </c>
    </row>
    <row r="1475" spans="1:25" x14ac:dyDescent="0.25">
      <c r="A1475" t="s">
        <v>2283</v>
      </c>
      <c r="B1475" s="19">
        <v>45956</v>
      </c>
      <c r="C1475" t="s">
        <v>479</v>
      </c>
      <c r="D1475" t="s">
        <v>480</v>
      </c>
      <c r="E1475" t="s">
        <v>16</v>
      </c>
      <c r="F1475">
        <v>43</v>
      </c>
      <c r="G1475" t="s">
        <v>290</v>
      </c>
      <c r="H1475" t="s">
        <v>276</v>
      </c>
      <c r="I1475" t="s">
        <v>176</v>
      </c>
      <c r="J1475" t="s">
        <v>177</v>
      </c>
      <c r="K1475" t="s">
        <v>25</v>
      </c>
      <c r="L1475">
        <v>1</v>
      </c>
      <c r="M1475">
        <v>22000</v>
      </c>
      <c r="N1475">
        <v>0.1</v>
      </c>
      <c r="O1475">
        <v>19800</v>
      </c>
      <c r="P1475">
        <v>16500</v>
      </c>
      <c r="Q1475">
        <v>3300</v>
      </c>
      <c r="R1475" t="s">
        <v>17</v>
      </c>
      <c r="S1475" t="s">
        <v>10</v>
      </c>
      <c r="T1475">
        <v>2025</v>
      </c>
      <c r="U1475">
        <v>10</v>
      </c>
      <c r="V1475" t="s">
        <v>3870</v>
      </c>
      <c r="W1475" t="s">
        <v>40</v>
      </c>
      <c r="X1475" t="s">
        <v>12</v>
      </c>
      <c r="Y1475">
        <v>16.670000000000002</v>
      </c>
    </row>
    <row r="1476" spans="1:25" x14ac:dyDescent="0.25">
      <c r="A1476" t="s">
        <v>2284</v>
      </c>
      <c r="B1476" s="19">
        <v>45933</v>
      </c>
      <c r="C1476" t="s">
        <v>356</v>
      </c>
      <c r="D1476" t="s">
        <v>357</v>
      </c>
      <c r="E1476" t="s">
        <v>16</v>
      </c>
      <c r="F1476">
        <v>47</v>
      </c>
      <c r="G1476" t="s">
        <v>339</v>
      </c>
      <c r="H1476" t="s">
        <v>285</v>
      </c>
      <c r="I1476" t="s">
        <v>127</v>
      </c>
      <c r="J1476" t="s">
        <v>128</v>
      </c>
      <c r="K1476" t="s">
        <v>58</v>
      </c>
      <c r="L1476">
        <v>1</v>
      </c>
      <c r="M1476">
        <v>3000</v>
      </c>
      <c r="N1476">
        <v>0</v>
      </c>
      <c r="O1476">
        <v>3000</v>
      </c>
      <c r="P1476">
        <v>2100</v>
      </c>
      <c r="Q1476">
        <v>900</v>
      </c>
      <c r="R1476" t="s">
        <v>26</v>
      </c>
      <c r="S1476" t="s">
        <v>10</v>
      </c>
      <c r="T1476">
        <v>2025</v>
      </c>
      <c r="U1476">
        <v>10</v>
      </c>
      <c r="V1476" t="s">
        <v>3870</v>
      </c>
      <c r="W1476" t="s">
        <v>40</v>
      </c>
      <c r="X1476" t="s">
        <v>27</v>
      </c>
      <c r="Y1476">
        <v>30</v>
      </c>
    </row>
    <row r="1477" spans="1:25" x14ac:dyDescent="0.25">
      <c r="A1477" t="s">
        <v>2285</v>
      </c>
      <c r="B1477" s="19">
        <v>45766</v>
      </c>
      <c r="C1477" t="s">
        <v>1284</v>
      </c>
      <c r="D1477" t="s">
        <v>420</v>
      </c>
      <c r="E1477" t="s">
        <v>3</v>
      </c>
      <c r="F1477">
        <v>32</v>
      </c>
      <c r="G1477" t="s">
        <v>290</v>
      </c>
      <c r="H1477" t="s">
        <v>276</v>
      </c>
      <c r="I1477" t="s">
        <v>176</v>
      </c>
      <c r="J1477" t="s">
        <v>177</v>
      </c>
      <c r="K1477" t="s">
        <v>25</v>
      </c>
      <c r="L1477">
        <v>3</v>
      </c>
      <c r="M1477">
        <v>22000</v>
      </c>
      <c r="N1477">
        <v>0.15</v>
      </c>
      <c r="O1477">
        <v>56100</v>
      </c>
      <c r="P1477">
        <v>49500</v>
      </c>
      <c r="Q1477">
        <v>6600</v>
      </c>
      <c r="R1477" t="s">
        <v>17</v>
      </c>
      <c r="S1477" t="s">
        <v>10</v>
      </c>
      <c r="T1477">
        <v>2025</v>
      </c>
      <c r="U1477">
        <v>4</v>
      </c>
      <c r="V1477" t="s">
        <v>3871</v>
      </c>
      <c r="W1477" t="s">
        <v>11</v>
      </c>
      <c r="X1477" t="s">
        <v>27</v>
      </c>
      <c r="Y1477">
        <v>11.76</v>
      </c>
    </row>
    <row r="1478" spans="1:25" x14ac:dyDescent="0.25">
      <c r="A1478" t="s">
        <v>2286</v>
      </c>
      <c r="B1478" s="19">
        <v>45462</v>
      </c>
      <c r="C1478" t="s">
        <v>434</v>
      </c>
      <c r="D1478" t="s">
        <v>435</v>
      </c>
      <c r="E1478" t="s">
        <v>16</v>
      </c>
      <c r="F1478">
        <v>26</v>
      </c>
      <c r="G1478" t="s">
        <v>280</v>
      </c>
      <c r="H1478" t="s">
        <v>270</v>
      </c>
      <c r="I1478" t="s">
        <v>176</v>
      </c>
      <c r="J1478" t="s">
        <v>177</v>
      </c>
      <c r="K1478" t="s">
        <v>25</v>
      </c>
      <c r="L1478">
        <v>2</v>
      </c>
      <c r="M1478">
        <v>22000</v>
      </c>
      <c r="N1478">
        <v>0.2</v>
      </c>
      <c r="O1478">
        <v>35200</v>
      </c>
      <c r="P1478">
        <v>33000</v>
      </c>
      <c r="Q1478">
        <v>2200</v>
      </c>
      <c r="R1478" t="s">
        <v>9</v>
      </c>
      <c r="S1478" t="s">
        <v>10</v>
      </c>
      <c r="T1478">
        <v>2024</v>
      </c>
      <c r="U1478">
        <v>6</v>
      </c>
      <c r="V1478" t="s">
        <v>3868</v>
      </c>
      <c r="W1478" t="s">
        <v>11</v>
      </c>
      <c r="X1478" t="s">
        <v>27</v>
      </c>
      <c r="Y1478">
        <v>6.25</v>
      </c>
    </row>
    <row r="1479" spans="1:25" x14ac:dyDescent="0.25">
      <c r="A1479" t="s">
        <v>2287</v>
      </c>
      <c r="B1479" s="19">
        <v>45788</v>
      </c>
      <c r="C1479" t="s">
        <v>2161</v>
      </c>
      <c r="D1479" t="s">
        <v>304</v>
      </c>
      <c r="E1479" t="s">
        <v>16</v>
      </c>
      <c r="F1479">
        <v>40</v>
      </c>
      <c r="G1479" t="s">
        <v>295</v>
      </c>
      <c r="H1479" t="s">
        <v>270</v>
      </c>
      <c r="I1479" t="s">
        <v>143</v>
      </c>
      <c r="J1479" t="s">
        <v>144</v>
      </c>
      <c r="K1479" t="s">
        <v>76</v>
      </c>
      <c r="L1479">
        <v>1</v>
      </c>
      <c r="M1479">
        <v>700</v>
      </c>
      <c r="N1479">
        <v>0.1</v>
      </c>
      <c r="O1479">
        <v>630</v>
      </c>
      <c r="P1479">
        <v>570</v>
      </c>
      <c r="Q1479">
        <v>60</v>
      </c>
      <c r="R1479" t="s">
        <v>26</v>
      </c>
      <c r="S1479" t="s">
        <v>10</v>
      </c>
      <c r="T1479">
        <v>2025</v>
      </c>
      <c r="U1479">
        <v>5</v>
      </c>
      <c r="V1479" t="s">
        <v>3865</v>
      </c>
      <c r="W1479" t="s">
        <v>11</v>
      </c>
      <c r="X1479" t="s">
        <v>19</v>
      </c>
      <c r="Y1479">
        <v>9.52</v>
      </c>
    </row>
    <row r="1480" spans="1:25" x14ac:dyDescent="0.25">
      <c r="A1480" t="s">
        <v>2288</v>
      </c>
      <c r="B1480" s="19">
        <v>45540</v>
      </c>
      <c r="C1480" t="s">
        <v>1313</v>
      </c>
      <c r="D1480" t="s">
        <v>335</v>
      </c>
      <c r="E1480" t="s">
        <v>16</v>
      </c>
      <c r="F1480">
        <v>55</v>
      </c>
      <c r="G1480" t="s">
        <v>263</v>
      </c>
      <c r="H1480" t="s">
        <v>5</v>
      </c>
      <c r="I1480" t="s">
        <v>186</v>
      </c>
      <c r="J1480" t="s">
        <v>187</v>
      </c>
      <c r="K1480" t="s">
        <v>91</v>
      </c>
      <c r="L1480">
        <v>2</v>
      </c>
      <c r="M1480">
        <v>12000</v>
      </c>
      <c r="N1480">
        <v>0.15</v>
      </c>
      <c r="O1480">
        <v>20400</v>
      </c>
      <c r="P1480">
        <v>18000</v>
      </c>
      <c r="Q1480">
        <v>2400</v>
      </c>
      <c r="R1480" t="s">
        <v>26</v>
      </c>
      <c r="S1480" t="s">
        <v>10</v>
      </c>
      <c r="T1480">
        <v>2024</v>
      </c>
      <c r="U1480">
        <v>9</v>
      </c>
      <c r="V1480" t="s">
        <v>3873</v>
      </c>
      <c r="W1480" t="s">
        <v>33</v>
      </c>
      <c r="X1480" t="s">
        <v>19</v>
      </c>
      <c r="Y1480">
        <v>11.76</v>
      </c>
    </row>
    <row r="1481" spans="1:25" x14ac:dyDescent="0.25">
      <c r="A1481" t="s">
        <v>148</v>
      </c>
      <c r="B1481" s="19">
        <v>45693</v>
      </c>
      <c r="C1481" t="s">
        <v>100</v>
      </c>
      <c r="D1481" t="s">
        <v>101</v>
      </c>
      <c r="E1481" t="s">
        <v>3</v>
      </c>
      <c r="F1481">
        <v>40</v>
      </c>
      <c r="G1481" t="s">
        <v>4</v>
      </c>
      <c r="H1481" t="s">
        <v>5</v>
      </c>
      <c r="I1481" t="s">
        <v>102</v>
      </c>
      <c r="J1481" t="s">
        <v>103</v>
      </c>
      <c r="K1481" t="s">
        <v>25</v>
      </c>
      <c r="L1481">
        <v>1</v>
      </c>
      <c r="M1481">
        <v>28000</v>
      </c>
      <c r="N1481">
        <v>0</v>
      </c>
      <c r="O1481">
        <v>28000</v>
      </c>
      <c r="P1481">
        <v>21000</v>
      </c>
      <c r="Q1481">
        <v>7000</v>
      </c>
      <c r="R1481" t="s">
        <v>26</v>
      </c>
      <c r="S1481" t="s">
        <v>10</v>
      </c>
      <c r="T1481">
        <v>2025</v>
      </c>
      <c r="U1481">
        <v>2</v>
      </c>
      <c r="V1481" t="s">
        <v>3869</v>
      </c>
      <c r="W1481" t="s">
        <v>18</v>
      </c>
      <c r="X1481" t="s">
        <v>27</v>
      </c>
      <c r="Y1481">
        <v>25</v>
      </c>
    </row>
    <row r="1482" spans="1:25" x14ac:dyDescent="0.25">
      <c r="A1482" t="s">
        <v>2289</v>
      </c>
      <c r="B1482" s="19">
        <v>46022</v>
      </c>
      <c r="C1482" t="s">
        <v>553</v>
      </c>
      <c r="D1482" t="s">
        <v>493</v>
      </c>
      <c r="E1482" t="s">
        <v>16</v>
      </c>
      <c r="F1482">
        <v>42</v>
      </c>
      <c r="G1482" t="s">
        <v>284</v>
      </c>
      <c r="H1482" t="s">
        <v>285</v>
      </c>
      <c r="I1482" t="s">
        <v>44</v>
      </c>
      <c r="J1482" t="s">
        <v>45</v>
      </c>
      <c r="K1482" t="s">
        <v>46</v>
      </c>
      <c r="L1482">
        <v>1</v>
      </c>
      <c r="M1482">
        <v>2500</v>
      </c>
      <c r="N1482">
        <v>0.05</v>
      </c>
      <c r="O1482">
        <v>2375</v>
      </c>
      <c r="P1482">
        <v>1500</v>
      </c>
      <c r="Q1482">
        <v>875</v>
      </c>
      <c r="R1482" t="s">
        <v>98</v>
      </c>
      <c r="S1482" t="s">
        <v>10</v>
      </c>
      <c r="T1482">
        <v>2025</v>
      </c>
      <c r="U1482">
        <v>12</v>
      </c>
      <c r="V1482" t="s">
        <v>3872</v>
      </c>
      <c r="W1482" t="s">
        <v>40</v>
      </c>
      <c r="X1482" t="s">
        <v>27</v>
      </c>
      <c r="Y1482">
        <v>36.840000000000003</v>
      </c>
    </row>
    <row r="1483" spans="1:25" x14ac:dyDescent="0.25">
      <c r="A1483" t="s">
        <v>2290</v>
      </c>
      <c r="B1483" s="19">
        <v>45884</v>
      </c>
      <c r="C1483" t="s">
        <v>430</v>
      </c>
      <c r="D1483" t="s">
        <v>431</v>
      </c>
      <c r="E1483" t="s">
        <v>3</v>
      </c>
      <c r="F1483">
        <v>58</v>
      </c>
      <c r="G1483" t="s">
        <v>407</v>
      </c>
      <c r="H1483" t="s">
        <v>285</v>
      </c>
      <c r="I1483" t="s">
        <v>56</v>
      </c>
      <c r="J1483" t="s">
        <v>57</v>
      </c>
      <c r="K1483" t="s">
        <v>58</v>
      </c>
      <c r="L1483">
        <v>1</v>
      </c>
      <c r="M1483">
        <v>1200</v>
      </c>
      <c r="N1483">
        <v>0</v>
      </c>
      <c r="O1483">
        <v>-1200</v>
      </c>
      <c r="P1483">
        <v>800</v>
      </c>
      <c r="Q1483">
        <v>-400</v>
      </c>
      <c r="R1483" t="s">
        <v>9</v>
      </c>
      <c r="S1483" t="s">
        <v>287</v>
      </c>
      <c r="T1483">
        <v>2025</v>
      </c>
      <c r="U1483">
        <v>8</v>
      </c>
      <c r="V1483" t="s">
        <v>3867</v>
      </c>
      <c r="W1483" t="s">
        <v>33</v>
      </c>
      <c r="X1483" t="s">
        <v>27</v>
      </c>
      <c r="Y1483">
        <v>33.33</v>
      </c>
    </row>
    <row r="1484" spans="1:25" x14ac:dyDescent="0.25">
      <c r="A1484" t="s">
        <v>2291</v>
      </c>
      <c r="B1484" s="19">
        <v>45329</v>
      </c>
      <c r="C1484" t="s">
        <v>1947</v>
      </c>
      <c r="D1484" t="s">
        <v>158</v>
      </c>
      <c r="E1484" t="s">
        <v>3</v>
      </c>
      <c r="F1484">
        <v>29</v>
      </c>
      <c r="G1484" t="s">
        <v>275</v>
      </c>
      <c r="H1484" t="s">
        <v>276</v>
      </c>
      <c r="I1484" t="s">
        <v>143</v>
      </c>
      <c r="J1484" t="s">
        <v>144</v>
      </c>
      <c r="K1484" t="s">
        <v>76</v>
      </c>
      <c r="L1484">
        <v>4</v>
      </c>
      <c r="M1484">
        <v>700</v>
      </c>
      <c r="N1484">
        <v>0.05</v>
      </c>
      <c r="O1484">
        <v>2660</v>
      </c>
      <c r="P1484">
        <v>2280</v>
      </c>
      <c r="Q1484">
        <v>380</v>
      </c>
      <c r="R1484" t="s">
        <v>26</v>
      </c>
      <c r="S1484" t="s">
        <v>10</v>
      </c>
      <c r="T1484">
        <v>2024</v>
      </c>
      <c r="U1484">
        <v>2</v>
      </c>
      <c r="V1484" t="s">
        <v>3869</v>
      </c>
      <c r="W1484" t="s">
        <v>18</v>
      </c>
      <c r="X1484" t="s">
        <v>12</v>
      </c>
      <c r="Y1484">
        <v>14.29</v>
      </c>
    </row>
    <row r="1485" spans="1:25" x14ac:dyDescent="0.25">
      <c r="A1485" t="s">
        <v>2292</v>
      </c>
      <c r="B1485" s="19">
        <v>45918</v>
      </c>
      <c r="C1485" t="s">
        <v>434</v>
      </c>
      <c r="D1485" t="s">
        <v>435</v>
      </c>
      <c r="E1485" t="s">
        <v>16</v>
      </c>
      <c r="F1485">
        <v>26</v>
      </c>
      <c r="G1485" t="s">
        <v>280</v>
      </c>
      <c r="H1485" t="s">
        <v>270</v>
      </c>
      <c r="I1485" t="s">
        <v>6</v>
      </c>
      <c r="J1485" t="s">
        <v>7</v>
      </c>
      <c r="K1485" t="s">
        <v>8</v>
      </c>
      <c r="L1485">
        <v>1</v>
      </c>
      <c r="M1485">
        <v>7000</v>
      </c>
      <c r="N1485">
        <v>0.15</v>
      </c>
      <c r="O1485">
        <v>5950</v>
      </c>
      <c r="P1485">
        <v>5200</v>
      </c>
      <c r="Q1485">
        <v>750</v>
      </c>
      <c r="R1485" t="s">
        <v>77</v>
      </c>
      <c r="S1485" t="s">
        <v>10</v>
      </c>
      <c r="T1485">
        <v>2025</v>
      </c>
      <c r="U1485">
        <v>9</v>
      </c>
      <c r="V1485" t="s">
        <v>3873</v>
      </c>
      <c r="W1485" t="s">
        <v>33</v>
      </c>
      <c r="X1485" t="s">
        <v>27</v>
      </c>
      <c r="Y1485">
        <v>12.61</v>
      </c>
    </row>
    <row r="1486" spans="1:25" x14ac:dyDescent="0.25">
      <c r="A1486" t="s">
        <v>2293</v>
      </c>
      <c r="B1486" s="19">
        <v>45529</v>
      </c>
      <c r="C1486" t="s">
        <v>1260</v>
      </c>
      <c r="D1486" t="s">
        <v>725</v>
      </c>
      <c r="E1486" t="s">
        <v>3</v>
      </c>
      <c r="F1486">
        <v>52</v>
      </c>
      <c r="G1486" t="s">
        <v>284</v>
      </c>
      <c r="H1486" t="s">
        <v>285</v>
      </c>
      <c r="I1486" t="s">
        <v>109</v>
      </c>
      <c r="J1486" t="s">
        <v>110</v>
      </c>
      <c r="K1486" t="s">
        <v>8</v>
      </c>
      <c r="L1486">
        <v>1</v>
      </c>
      <c r="M1486">
        <v>4000</v>
      </c>
      <c r="N1486">
        <v>0</v>
      </c>
      <c r="O1486">
        <v>4000</v>
      </c>
      <c r="P1486">
        <v>2900</v>
      </c>
      <c r="Q1486">
        <v>1100</v>
      </c>
      <c r="R1486" t="s">
        <v>26</v>
      </c>
      <c r="S1486" t="s">
        <v>10</v>
      </c>
      <c r="T1486">
        <v>2024</v>
      </c>
      <c r="U1486">
        <v>8</v>
      </c>
      <c r="V1486" t="s">
        <v>3867</v>
      </c>
      <c r="W1486" t="s">
        <v>33</v>
      </c>
      <c r="X1486" t="s">
        <v>19</v>
      </c>
      <c r="Y1486">
        <v>27.5</v>
      </c>
    </row>
    <row r="1487" spans="1:25" x14ac:dyDescent="0.25">
      <c r="A1487" t="s">
        <v>2294</v>
      </c>
      <c r="B1487" s="19">
        <v>45882</v>
      </c>
      <c r="C1487" t="s">
        <v>486</v>
      </c>
      <c r="D1487" t="s">
        <v>487</v>
      </c>
      <c r="E1487" t="s">
        <v>3</v>
      </c>
      <c r="F1487">
        <v>59</v>
      </c>
      <c r="G1487" t="s">
        <v>407</v>
      </c>
      <c r="H1487" t="s">
        <v>285</v>
      </c>
      <c r="I1487" t="s">
        <v>68</v>
      </c>
      <c r="J1487" t="s">
        <v>69</v>
      </c>
      <c r="K1487" t="s">
        <v>39</v>
      </c>
      <c r="L1487">
        <v>3</v>
      </c>
      <c r="M1487">
        <v>3500</v>
      </c>
      <c r="N1487">
        <v>0.15</v>
      </c>
      <c r="O1487">
        <v>8925</v>
      </c>
      <c r="P1487">
        <v>6900</v>
      </c>
      <c r="Q1487">
        <v>2025</v>
      </c>
      <c r="R1487" t="s">
        <v>17</v>
      </c>
      <c r="S1487" t="s">
        <v>10</v>
      </c>
      <c r="T1487">
        <v>2025</v>
      </c>
      <c r="U1487">
        <v>8</v>
      </c>
      <c r="V1487" t="s">
        <v>3867</v>
      </c>
      <c r="W1487" t="s">
        <v>33</v>
      </c>
      <c r="X1487" t="s">
        <v>12</v>
      </c>
      <c r="Y1487">
        <v>22.69</v>
      </c>
    </row>
    <row r="1488" spans="1:25" x14ac:dyDescent="0.25">
      <c r="A1488" t="s">
        <v>2295</v>
      </c>
      <c r="B1488" s="19">
        <v>45955</v>
      </c>
      <c r="C1488" t="s">
        <v>2047</v>
      </c>
      <c r="D1488" t="s">
        <v>786</v>
      </c>
      <c r="E1488" t="s">
        <v>3</v>
      </c>
      <c r="F1488">
        <v>59</v>
      </c>
      <c r="G1488" t="s">
        <v>290</v>
      </c>
      <c r="H1488" t="s">
        <v>276</v>
      </c>
      <c r="I1488" t="s">
        <v>44</v>
      </c>
      <c r="J1488" t="s">
        <v>45</v>
      </c>
      <c r="K1488" t="s">
        <v>46</v>
      </c>
      <c r="L1488">
        <v>1</v>
      </c>
      <c r="M1488">
        <v>2500</v>
      </c>
      <c r="N1488">
        <v>0</v>
      </c>
      <c r="O1488">
        <v>2500</v>
      </c>
      <c r="P1488">
        <v>1500</v>
      </c>
      <c r="Q1488">
        <v>1000</v>
      </c>
      <c r="R1488" t="s">
        <v>77</v>
      </c>
      <c r="S1488" t="s">
        <v>10</v>
      </c>
      <c r="T1488">
        <v>2025</v>
      </c>
      <c r="U1488">
        <v>10</v>
      </c>
      <c r="V1488" t="s">
        <v>3870</v>
      </c>
      <c r="W1488" t="s">
        <v>40</v>
      </c>
      <c r="X1488" t="s">
        <v>19</v>
      </c>
      <c r="Y1488">
        <v>40</v>
      </c>
    </row>
    <row r="1489" spans="1:25" x14ac:dyDescent="0.25">
      <c r="A1489" t="s">
        <v>2296</v>
      </c>
      <c r="B1489" s="19">
        <v>45929</v>
      </c>
      <c r="C1489" t="s">
        <v>1163</v>
      </c>
      <c r="D1489" t="s">
        <v>557</v>
      </c>
      <c r="E1489" t="s">
        <v>3</v>
      </c>
      <c r="F1489">
        <v>52</v>
      </c>
      <c r="G1489" t="s">
        <v>295</v>
      </c>
      <c r="H1489" t="s">
        <v>270</v>
      </c>
      <c r="I1489" t="s">
        <v>51</v>
      </c>
      <c r="J1489" t="s">
        <v>52</v>
      </c>
      <c r="K1489" t="s">
        <v>8</v>
      </c>
      <c r="L1489">
        <v>1</v>
      </c>
      <c r="M1489">
        <v>4500</v>
      </c>
      <c r="N1489">
        <v>0</v>
      </c>
      <c r="O1489">
        <v>4500</v>
      </c>
      <c r="P1489">
        <v>3200</v>
      </c>
      <c r="Q1489">
        <v>1300</v>
      </c>
      <c r="R1489" t="s">
        <v>26</v>
      </c>
      <c r="S1489" t="s">
        <v>10</v>
      </c>
      <c r="T1489">
        <v>2025</v>
      </c>
      <c r="U1489">
        <v>9</v>
      </c>
      <c r="V1489" t="s">
        <v>3873</v>
      </c>
      <c r="W1489" t="s">
        <v>33</v>
      </c>
      <c r="X1489" t="s">
        <v>27</v>
      </c>
      <c r="Y1489">
        <v>28.89</v>
      </c>
    </row>
    <row r="1490" spans="1:25" x14ac:dyDescent="0.25">
      <c r="A1490" t="s">
        <v>2297</v>
      </c>
      <c r="B1490" s="19">
        <v>45313</v>
      </c>
      <c r="C1490" t="s">
        <v>356</v>
      </c>
      <c r="D1490" t="s">
        <v>357</v>
      </c>
      <c r="E1490" t="s">
        <v>16</v>
      </c>
      <c r="F1490">
        <v>47</v>
      </c>
      <c r="G1490" t="s">
        <v>339</v>
      </c>
      <c r="H1490" t="s">
        <v>285</v>
      </c>
      <c r="I1490" t="s">
        <v>305</v>
      </c>
      <c r="J1490" t="s">
        <v>306</v>
      </c>
      <c r="K1490" t="s">
        <v>91</v>
      </c>
      <c r="L1490">
        <v>1</v>
      </c>
      <c r="M1490">
        <v>8500</v>
      </c>
      <c r="N1490">
        <v>0.2</v>
      </c>
      <c r="O1490">
        <v>6800</v>
      </c>
      <c r="P1490">
        <v>6500</v>
      </c>
      <c r="Q1490">
        <v>300</v>
      </c>
      <c r="R1490" t="s">
        <v>26</v>
      </c>
      <c r="S1490" t="s">
        <v>10</v>
      </c>
      <c r="T1490">
        <v>2024</v>
      </c>
      <c r="U1490">
        <v>1</v>
      </c>
      <c r="V1490" t="s">
        <v>3875</v>
      </c>
      <c r="W1490" t="s">
        <v>18</v>
      </c>
      <c r="X1490" t="s">
        <v>27</v>
      </c>
      <c r="Y1490">
        <v>4.41</v>
      </c>
    </row>
    <row r="1491" spans="1:25" x14ac:dyDescent="0.25">
      <c r="A1491" t="s">
        <v>2298</v>
      </c>
      <c r="B1491" s="19">
        <v>45644</v>
      </c>
      <c r="C1491" t="s">
        <v>262</v>
      </c>
      <c r="D1491" t="s">
        <v>101</v>
      </c>
      <c r="E1491" t="s">
        <v>3</v>
      </c>
      <c r="F1491">
        <v>56</v>
      </c>
      <c r="G1491" t="s">
        <v>263</v>
      </c>
      <c r="H1491" t="s">
        <v>5</v>
      </c>
      <c r="I1491" t="s">
        <v>74</v>
      </c>
      <c r="J1491" t="s">
        <v>75</v>
      </c>
      <c r="K1491" t="s">
        <v>76</v>
      </c>
      <c r="L1491">
        <v>4</v>
      </c>
      <c r="M1491">
        <v>550</v>
      </c>
      <c r="N1491">
        <v>0.1</v>
      </c>
      <c r="O1491">
        <v>1980</v>
      </c>
      <c r="P1491">
        <v>1800</v>
      </c>
      <c r="Q1491">
        <v>180</v>
      </c>
      <c r="R1491" t="s">
        <v>26</v>
      </c>
      <c r="S1491" t="s">
        <v>10</v>
      </c>
      <c r="T1491">
        <v>2024</v>
      </c>
      <c r="U1491">
        <v>12</v>
      </c>
      <c r="V1491" t="s">
        <v>3872</v>
      </c>
      <c r="W1491" t="s">
        <v>40</v>
      </c>
      <c r="X1491" t="s">
        <v>27</v>
      </c>
      <c r="Y1491">
        <v>9.09</v>
      </c>
    </row>
    <row r="1492" spans="1:25" x14ac:dyDescent="0.25">
      <c r="A1492" t="s">
        <v>2299</v>
      </c>
      <c r="B1492" s="19">
        <v>45993</v>
      </c>
      <c r="C1492" t="s">
        <v>705</v>
      </c>
      <c r="D1492" t="s">
        <v>642</v>
      </c>
      <c r="E1492" t="s">
        <v>16</v>
      </c>
      <c r="F1492">
        <v>27</v>
      </c>
      <c r="G1492" t="s">
        <v>280</v>
      </c>
      <c r="H1492" t="s">
        <v>270</v>
      </c>
      <c r="I1492" t="s">
        <v>68</v>
      </c>
      <c r="J1492" t="s">
        <v>69</v>
      </c>
      <c r="K1492" t="s">
        <v>39</v>
      </c>
      <c r="L1492">
        <v>2</v>
      </c>
      <c r="M1492">
        <v>3500</v>
      </c>
      <c r="N1492">
        <v>0.05</v>
      </c>
      <c r="O1492">
        <v>6650</v>
      </c>
      <c r="P1492">
        <v>4600</v>
      </c>
      <c r="Q1492">
        <v>2050</v>
      </c>
      <c r="R1492" t="s">
        <v>77</v>
      </c>
      <c r="S1492" t="s">
        <v>10</v>
      </c>
      <c r="T1492">
        <v>2025</v>
      </c>
      <c r="U1492">
        <v>12</v>
      </c>
      <c r="V1492" t="s">
        <v>3872</v>
      </c>
      <c r="W1492" t="s">
        <v>40</v>
      </c>
      <c r="X1492" t="s">
        <v>27</v>
      </c>
      <c r="Y1492">
        <v>30.83</v>
      </c>
    </row>
    <row r="1493" spans="1:25" x14ac:dyDescent="0.25">
      <c r="A1493" t="s">
        <v>2300</v>
      </c>
      <c r="B1493" s="19">
        <v>45964</v>
      </c>
      <c r="C1493" t="s">
        <v>553</v>
      </c>
      <c r="D1493" t="s">
        <v>493</v>
      </c>
      <c r="E1493" t="s">
        <v>16</v>
      </c>
      <c r="F1493">
        <v>42</v>
      </c>
      <c r="G1493" t="s">
        <v>284</v>
      </c>
      <c r="H1493" t="s">
        <v>285</v>
      </c>
      <c r="I1493" t="s">
        <v>74</v>
      </c>
      <c r="J1493" t="s">
        <v>75</v>
      </c>
      <c r="K1493" t="s">
        <v>76</v>
      </c>
      <c r="L1493">
        <v>2</v>
      </c>
      <c r="M1493">
        <v>550</v>
      </c>
      <c r="N1493">
        <v>0.2</v>
      </c>
      <c r="O1493">
        <v>880</v>
      </c>
      <c r="P1493">
        <v>900</v>
      </c>
      <c r="Q1493">
        <v>-20</v>
      </c>
      <c r="R1493" t="s">
        <v>26</v>
      </c>
      <c r="S1493" t="s">
        <v>10</v>
      </c>
      <c r="T1493">
        <v>2025</v>
      </c>
      <c r="U1493">
        <v>11</v>
      </c>
      <c r="V1493" t="s">
        <v>3874</v>
      </c>
      <c r="W1493" t="s">
        <v>40</v>
      </c>
      <c r="X1493" t="s">
        <v>27</v>
      </c>
      <c r="Y1493">
        <v>-2.27</v>
      </c>
    </row>
    <row r="1494" spans="1:25" x14ac:dyDescent="0.25">
      <c r="A1494" t="s">
        <v>2301</v>
      </c>
      <c r="B1494" s="19">
        <v>46020</v>
      </c>
      <c r="C1494" t="s">
        <v>997</v>
      </c>
      <c r="D1494" t="s">
        <v>477</v>
      </c>
      <c r="E1494" t="s">
        <v>16</v>
      </c>
      <c r="F1494">
        <v>47</v>
      </c>
      <c r="G1494" t="s">
        <v>312</v>
      </c>
      <c r="H1494" t="s">
        <v>276</v>
      </c>
      <c r="I1494" t="s">
        <v>95</v>
      </c>
      <c r="J1494" t="s">
        <v>96</v>
      </c>
      <c r="K1494" t="s">
        <v>46</v>
      </c>
      <c r="L1494">
        <v>1</v>
      </c>
      <c r="M1494">
        <v>600</v>
      </c>
      <c r="N1494">
        <v>0.15</v>
      </c>
      <c r="O1494">
        <v>510</v>
      </c>
      <c r="P1494">
        <v>380</v>
      </c>
      <c r="Q1494">
        <v>130</v>
      </c>
      <c r="R1494" t="s">
        <v>98</v>
      </c>
      <c r="S1494" t="s">
        <v>10</v>
      </c>
      <c r="T1494">
        <v>2025</v>
      </c>
      <c r="U1494">
        <v>12</v>
      </c>
      <c r="V1494" t="s">
        <v>3872</v>
      </c>
      <c r="W1494" t="s">
        <v>40</v>
      </c>
      <c r="X1494" t="s">
        <v>12</v>
      </c>
      <c r="Y1494">
        <v>25.49</v>
      </c>
    </row>
    <row r="1495" spans="1:25" x14ac:dyDescent="0.25">
      <c r="A1495" t="s">
        <v>149</v>
      </c>
      <c r="B1495" s="19">
        <v>45981</v>
      </c>
      <c r="C1495" t="s">
        <v>150</v>
      </c>
      <c r="D1495" t="s">
        <v>151</v>
      </c>
      <c r="E1495" t="s">
        <v>3</v>
      </c>
      <c r="F1495">
        <v>43</v>
      </c>
      <c r="G1495" t="s">
        <v>4</v>
      </c>
      <c r="H1495" t="s">
        <v>5</v>
      </c>
      <c r="I1495" t="s">
        <v>51</v>
      </c>
      <c r="J1495" t="s">
        <v>52</v>
      </c>
      <c r="K1495" t="s">
        <v>8</v>
      </c>
      <c r="L1495">
        <v>2</v>
      </c>
      <c r="M1495">
        <v>4500</v>
      </c>
      <c r="N1495">
        <v>0.1</v>
      </c>
      <c r="O1495">
        <v>8100</v>
      </c>
      <c r="P1495">
        <v>6400</v>
      </c>
      <c r="Q1495">
        <v>1700</v>
      </c>
      <c r="R1495" t="s">
        <v>9</v>
      </c>
      <c r="S1495" t="s">
        <v>10</v>
      </c>
      <c r="T1495">
        <v>2025</v>
      </c>
      <c r="U1495">
        <v>11</v>
      </c>
      <c r="V1495" t="s">
        <v>3874</v>
      </c>
      <c r="W1495" t="s">
        <v>40</v>
      </c>
      <c r="X1495" t="s">
        <v>27</v>
      </c>
      <c r="Y1495">
        <v>20.99</v>
      </c>
    </row>
    <row r="1496" spans="1:25" x14ac:dyDescent="0.25">
      <c r="A1496" t="s">
        <v>2302</v>
      </c>
      <c r="B1496" s="19">
        <v>45457</v>
      </c>
      <c r="C1496" t="s">
        <v>985</v>
      </c>
      <c r="D1496" t="s">
        <v>986</v>
      </c>
      <c r="E1496" t="s">
        <v>16</v>
      </c>
      <c r="F1496">
        <v>42</v>
      </c>
      <c r="G1496" t="s">
        <v>280</v>
      </c>
      <c r="H1496" t="s">
        <v>270</v>
      </c>
      <c r="I1496" t="s">
        <v>56</v>
      </c>
      <c r="J1496" t="s">
        <v>57</v>
      </c>
      <c r="K1496" t="s">
        <v>58</v>
      </c>
      <c r="L1496">
        <v>4</v>
      </c>
      <c r="M1496">
        <v>1200</v>
      </c>
      <c r="N1496">
        <v>0.2</v>
      </c>
      <c r="O1496">
        <v>3840</v>
      </c>
      <c r="P1496">
        <v>3200</v>
      </c>
      <c r="Q1496">
        <v>640</v>
      </c>
      <c r="R1496" t="s">
        <v>26</v>
      </c>
      <c r="S1496" t="s">
        <v>10</v>
      </c>
      <c r="T1496">
        <v>2024</v>
      </c>
      <c r="U1496">
        <v>6</v>
      </c>
      <c r="V1496" t="s">
        <v>3868</v>
      </c>
      <c r="W1496" t="s">
        <v>11</v>
      </c>
      <c r="X1496" t="s">
        <v>19</v>
      </c>
      <c r="Y1496">
        <v>16.670000000000002</v>
      </c>
    </row>
    <row r="1497" spans="1:25" x14ac:dyDescent="0.25">
      <c r="A1497" t="s">
        <v>2303</v>
      </c>
      <c r="B1497" s="19">
        <v>45380</v>
      </c>
      <c r="C1497" t="s">
        <v>778</v>
      </c>
      <c r="D1497" t="s">
        <v>410</v>
      </c>
      <c r="E1497" t="s">
        <v>16</v>
      </c>
      <c r="F1497">
        <v>56</v>
      </c>
      <c r="G1497" t="s">
        <v>280</v>
      </c>
      <c r="H1497" t="s">
        <v>270</v>
      </c>
      <c r="I1497" t="s">
        <v>6</v>
      </c>
      <c r="J1497" t="s">
        <v>7</v>
      </c>
      <c r="K1497" t="s">
        <v>8</v>
      </c>
      <c r="L1497">
        <v>2</v>
      </c>
      <c r="M1497">
        <v>7000</v>
      </c>
      <c r="N1497">
        <v>0.1</v>
      </c>
      <c r="O1497">
        <v>12600</v>
      </c>
      <c r="P1497">
        <v>10400</v>
      </c>
      <c r="Q1497">
        <v>2200</v>
      </c>
      <c r="R1497" t="s">
        <v>17</v>
      </c>
      <c r="S1497" t="s">
        <v>10</v>
      </c>
      <c r="T1497">
        <v>2024</v>
      </c>
      <c r="U1497">
        <v>3</v>
      </c>
      <c r="V1497" t="s">
        <v>3864</v>
      </c>
      <c r="W1497" t="s">
        <v>18</v>
      </c>
      <c r="X1497" t="s">
        <v>12</v>
      </c>
      <c r="Y1497">
        <v>17.46</v>
      </c>
    </row>
    <row r="1498" spans="1:25" x14ac:dyDescent="0.25">
      <c r="A1498" t="s">
        <v>2304</v>
      </c>
      <c r="B1498" s="19">
        <v>45452</v>
      </c>
      <c r="C1498" t="s">
        <v>2305</v>
      </c>
      <c r="D1498" t="s">
        <v>1179</v>
      </c>
      <c r="E1498" t="s">
        <v>16</v>
      </c>
      <c r="F1498">
        <v>20</v>
      </c>
      <c r="G1498" t="s">
        <v>284</v>
      </c>
      <c r="H1498" t="s">
        <v>285</v>
      </c>
      <c r="I1498" t="s">
        <v>56</v>
      </c>
      <c r="J1498" t="s">
        <v>57</v>
      </c>
      <c r="K1498" t="s">
        <v>58</v>
      </c>
      <c r="L1498">
        <v>1</v>
      </c>
      <c r="M1498">
        <v>1200</v>
      </c>
      <c r="N1498">
        <v>0.1</v>
      </c>
      <c r="O1498">
        <v>1080</v>
      </c>
      <c r="P1498">
        <v>800</v>
      </c>
      <c r="Q1498">
        <v>280</v>
      </c>
      <c r="R1498" t="s">
        <v>17</v>
      </c>
      <c r="S1498" t="s">
        <v>10</v>
      </c>
      <c r="T1498">
        <v>2024</v>
      </c>
      <c r="U1498">
        <v>6</v>
      </c>
      <c r="V1498" t="s">
        <v>3868</v>
      </c>
      <c r="W1498" t="s">
        <v>11</v>
      </c>
      <c r="X1498" t="s">
        <v>12</v>
      </c>
      <c r="Y1498">
        <v>25.93</v>
      </c>
    </row>
    <row r="1499" spans="1:25" x14ac:dyDescent="0.25">
      <c r="A1499" t="s">
        <v>2306</v>
      </c>
      <c r="B1499" s="19">
        <v>45797</v>
      </c>
      <c r="C1499" t="s">
        <v>947</v>
      </c>
      <c r="D1499" t="s">
        <v>948</v>
      </c>
      <c r="E1499" t="s">
        <v>16</v>
      </c>
      <c r="F1499">
        <v>33</v>
      </c>
      <c r="G1499" t="s">
        <v>317</v>
      </c>
      <c r="H1499" t="s">
        <v>5</v>
      </c>
      <c r="I1499" t="s">
        <v>344</v>
      </c>
      <c r="J1499" t="s">
        <v>345</v>
      </c>
      <c r="K1499" t="s">
        <v>39</v>
      </c>
      <c r="L1499">
        <v>3</v>
      </c>
      <c r="M1499">
        <v>2200</v>
      </c>
      <c r="N1499">
        <v>0.05</v>
      </c>
      <c r="O1499">
        <v>6270</v>
      </c>
      <c r="P1499">
        <v>4200</v>
      </c>
      <c r="Q1499">
        <v>2070</v>
      </c>
      <c r="R1499" t="s">
        <v>26</v>
      </c>
      <c r="S1499" t="s">
        <v>10</v>
      </c>
      <c r="T1499">
        <v>2025</v>
      </c>
      <c r="U1499">
        <v>5</v>
      </c>
      <c r="V1499" t="s">
        <v>3865</v>
      </c>
      <c r="W1499" t="s">
        <v>11</v>
      </c>
      <c r="X1499" t="s">
        <v>27</v>
      </c>
      <c r="Y1499">
        <v>33.01</v>
      </c>
    </row>
    <row r="1500" spans="1:25" x14ac:dyDescent="0.25">
      <c r="A1500" t="s">
        <v>2307</v>
      </c>
      <c r="B1500" s="19">
        <v>45310</v>
      </c>
      <c r="C1500" t="s">
        <v>545</v>
      </c>
      <c r="D1500" t="s">
        <v>546</v>
      </c>
      <c r="E1500" t="s">
        <v>16</v>
      </c>
      <c r="F1500">
        <v>21</v>
      </c>
      <c r="G1500" t="s">
        <v>339</v>
      </c>
      <c r="H1500" t="s">
        <v>285</v>
      </c>
      <c r="I1500" t="s">
        <v>264</v>
      </c>
      <c r="J1500" t="s">
        <v>265</v>
      </c>
      <c r="K1500" t="s">
        <v>46</v>
      </c>
      <c r="L1500">
        <v>1</v>
      </c>
      <c r="M1500">
        <v>800</v>
      </c>
      <c r="N1500">
        <v>0.15</v>
      </c>
      <c r="O1500">
        <v>680</v>
      </c>
      <c r="P1500">
        <v>500</v>
      </c>
      <c r="Q1500">
        <v>180</v>
      </c>
      <c r="R1500" t="s">
        <v>77</v>
      </c>
      <c r="S1500" t="s">
        <v>10</v>
      </c>
      <c r="T1500">
        <v>2024</v>
      </c>
      <c r="U1500">
        <v>1</v>
      </c>
      <c r="V1500" t="s">
        <v>3875</v>
      </c>
      <c r="W1500" t="s">
        <v>18</v>
      </c>
      <c r="X1500" t="s">
        <v>27</v>
      </c>
      <c r="Y1500">
        <v>26.47</v>
      </c>
    </row>
    <row r="1501" spans="1:25" x14ac:dyDescent="0.25">
      <c r="A1501" t="s">
        <v>2308</v>
      </c>
      <c r="B1501" s="19">
        <v>45454</v>
      </c>
      <c r="C1501" t="s">
        <v>337</v>
      </c>
      <c r="D1501" t="s">
        <v>338</v>
      </c>
      <c r="E1501" t="s">
        <v>16</v>
      </c>
      <c r="F1501">
        <v>35</v>
      </c>
      <c r="G1501" t="s">
        <v>339</v>
      </c>
      <c r="H1501" t="s">
        <v>285</v>
      </c>
      <c r="I1501" t="s">
        <v>305</v>
      </c>
      <c r="J1501" t="s">
        <v>306</v>
      </c>
      <c r="K1501" t="s">
        <v>91</v>
      </c>
      <c r="L1501">
        <v>1</v>
      </c>
      <c r="M1501">
        <v>8500</v>
      </c>
      <c r="N1501">
        <v>0</v>
      </c>
      <c r="O1501">
        <v>0</v>
      </c>
      <c r="P1501">
        <v>6500</v>
      </c>
      <c r="Q1501">
        <v>0</v>
      </c>
      <c r="R1501" t="s">
        <v>77</v>
      </c>
      <c r="S1501" t="s">
        <v>291</v>
      </c>
      <c r="T1501">
        <v>2024</v>
      </c>
      <c r="U1501">
        <v>6</v>
      </c>
      <c r="V1501" t="s">
        <v>3868</v>
      </c>
      <c r="W1501" t="s">
        <v>11</v>
      </c>
      <c r="X1501" t="s">
        <v>27</v>
      </c>
      <c r="Y1501">
        <v>0</v>
      </c>
    </row>
    <row r="1502" spans="1:25" x14ac:dyDescent="0.25">
      <c r="A1502" t="s">
        <v>2309</v>
      </c>
      <c r="B1502" s="19">
        <v>45324</v>
      </c>
      <c r="C1502" t="s">
        <v>1414</v>
      </c>
      <c r="D1502" t="s">
        <v>948</v>
      </c>
      <c r="E1502" t="s">
        <v>16</v>
      </c>
      <c r="F1502">
        <v>54</v>
      </c>
      <c r="G1502" t="s">
        <v>280</v>
      </c>
      <c r="H1502" t="s">
        <v>270</v>
      </c>
      <c r="I1502" t="s">
        <v>65</v>
      </c>
      <c r="J1502" t="s">
        <v>66</v>
      </c>
      <c r="K1502" t="s">
        <v>25</v>
      </c>
      <c r="L1502">
        <v>1</v>
      </c>
      <c r="M1502">
        <v>2500</v>
      </c>
      <c r="N1502">
        <v>0.2</v>
      </c>
      <c r="O1502">
        <v>2000</v>
      </c>
      <c r="P1502">
        <v>1600</v>
      </c>
      <c r="Q1502">
        <v>400</v>
      </c>
      <c r="R1502" t="s">
        <v>26</v>
      </c>
      <c r="S1502" t="s">
        <v>10</v>
      </c>
      <c r="T1502">
        <v>2024</v>
      </c>
      <c r="U1502">
        <v>2</v>
      </c>
      <c r="V1502" t="s">
        <v>3869</v>
      </c>
      <c r="W1502" t="s">
        <v>18</v>
      </c>
      <c r="X1502" t="s">
        <v>19</v>
      </c>
      <c r="Y1502">
        <v>20</v>
      </c>
    </row>
    <row r="1503" spans="1:25" x14ac:dyDescent="0.25">
      <c r="A1503" t="s">
        <v>2310</v>
      </c>
      <c r="B1503" s="19">
        <v>45524</v>
      </c>
      <c r="C1503" t="s">
        <v>799</v>
      </c>
      <c r="D1503" t="s">
        <v>43</v>
      </c>
      <c r="E1503" t="s">
        <v>3</v>
      </c>
      <c r="F1503">
        <v>28</v>
      </c>
      <c r="G1503" t="s">
        <v>317</v>
      </c>
      <c r="H1503" t="s">
        <v>5</v>
      </c>
      <c r="I1503" t="s">
        <v>31</v>
      </c>
      <c r="J1503" t="s">
        <v>32</v>
      </c>
      <c r="K1503" t="s">
        <v>25</v>
      </c>
      <c r="L1503">
        <v>1</v>
      </c>
      <c r="M1503">
        <v>5000</v>
      </c>
      <c r="N1503">
        <v>0.1</v>
      </c>
      <c r="O1503">
        <v>4500</v>
      </c>
      <c r="P1503">
        <v>3500</v>
      </c>
      <c r="Q1503">
        <v>1000</v>
      </c>
      <c r="R1503" t="s">
        <v>17</v>
      </c>
      <c r="S1503" t="s">
        <v>10</v>
      </c>
      <c r="T1503">
        <v>2024</v>
      </c>
      <c r="U1503">
        <v>8</v>
      </c>
      <c r="V1503" t="s">
        <v>3867</v>
      </c>
      <c r="W1503" t="s">
        <v>33</v>
      </c>
      <c r="X1503" t="s">
        <v>27</v>
      </c>
      <c r="Y1503">
        <v>22.22</v>
      </c>
    </row>
    <row r="1504" spans="1:25" x14ac:dyDescent="0.25">
      <c r="A1504" t="s">
        <v>2311</v>
      </c>
      <c r="B1504" s="19">
        <v>45640</v>
      </c>
      <c r="C1504" t="s">
        <v>778</v>
      </c>
      <c r="D1504" t="s">
        <v>410</v>
      </c>
      <c r="E1504" t="s">
        <v>16</v>
      </c>
      <c r="F1504">
        <v>56</v>
      </c>
      <c r="G1504" t="s">
        <v>280</v>
      </c>
      <c r="H1504" t="s">
        <v>270</v>
      </c>
      <c r="I1504" t="s">
        <v>264</v>
      </c>
      <c r="J1504" t="s">
        <v>265</v>
      </c>
      <c r="K1504" t="s">
        <v>46</v>
      </c>
      <c r="L1504">
        <v>4</v>
      </c>
      <c r="M1504">
        <v>800</v>
      </c>
      <c r="N1504">
        <v>0.05</v>
      </c>
      <c r="O1504">
        <v>3040</v>
      </c>
      <c r="P1504">
        <v>2000</v>
      </c>
      <c r="Q1504">
        <v>1040</v>
      </c>
      <c r="R1504" t="s">
        <v>9</v>
      </c>
      <c r="S1504" t="s">
        <v>10</v>
      </c>
      <c r="T1504">
        <v>2024</v>
      </c>
      <c r="U1504">
        <v>12</v>
      </c>
      <c r="V1504" t="s">
        <v>3872</v>
      </c>
      <c r="W1504" t="s">
        <v>40</v>
      </c>
      <c r="X1504" t="s">
        <v>12</v>
      </c>
      <c r="Y1504">
        <v>34.21</v>
      </c>
    </row>
    <row r="1505" spans="1:25" x14ac:dyDescent="0.25">
      <c r="A1505" t="s">
        <v>2312</v>
      </c>
      <c r="B1505" s="19">
        <v>45862</v>
      </c>
      <c r="C1505" t="s">
        <v>1278</v>
      </c>
      <c r="D1505" t="s">
        <v>1279</v>
      </c>
      <c r="E1505" t="s">
        <v>16</v>
      </c>
      <c r="F1505">
        <v>27</v>
      </c>
      <c r="G1505" t="s">
        <v>275</v>
      </c>
      <c r="H1505" t="s">
        <v>276</v>
      </c>
      <c r="I1505" t="s">
        <v>37</v>
      </c>
      <c r="J1505" t="s">
        <v>38</v>
      </c>
      <c r="K1505" t="s">
        <v>39</v>
      </c>
      <c r="L1505">
        <v>1</v>
      </c>
      <c r="M1505">
        <v>900</v>
      </c>
      <c r="N1505">
        <v>0.1</v>
      </c>
      <c r="O1505">
        <v>810</v>
      </c>
      <c r="P1505">
        <v>550</v>
      </c>
      <c r="Q1505">
        <v>260</v>
      </c>
      <c r="R1505" t="s">
        <v>77</v>
      </c>
      <c r="S1505" t="s">
        <v>10</v>
      </c>
      <c r="T1505">
        <v>2025</v>
      </c>
      <c r="U1505">
        <v>7</v>
      </c>
      <c r="V1505" t="s">
        <v>3866</v>
      </c>
      <c r="W1505" t="s">
        <v>33</v>
      </c>
      <c r="X1505" t="s">
        <v>12</v>
      </c>
      <c r="Y1505">
        <v>32.1</v>
      </c>
    </row>
    <row r="1506" spans="1:25" x14ac:dyDescent="0.25">
      <c r="A1506" t="s">
        <v>2313</v>
      </c>
      <c r="B1506" s="19">
        <v>45819</v>
      </c>
      <c r="C1506" t="s">
        <v>535</v>
      </c>
      <c r="D1506" t="s">
        <v>536</v>
      </c>
      <c r="E1506" t="s">
        <v>3</v>
      </c>
      <c r="F1506">
        <v>33</v>
      </c>
      <c r="G1506" t="s">
        <v>339</v>
      </c>
      <c r="H1506" t="s">
        <v>285</v>
      </c>
      <c r="I1506" t="s">
        <v>56</v>
      </c>
      <c r="J1506" t="s">
        <v>57</v>
      </c>
      <c r="K1506" t="s">
        <v>58</v>
      </c>
      <c r="L1506">
        <v>2</v>
      </c>
      <c r="M1506">
        <v>1200</v>
      </c>
      <c r="N1506">
        <v>0.05</v>
      </c>
      <c r="O1506">
        <v>2280</v>
      </c>
      <c r="P1506">
        <v>1600</v>
      </c>
      <c r="Q1506">
        <v>680</v>
      </c>
      <c r="R1506" t="s">
        <v>9</v>
      </c>
      <c r="S1506" t="s">
        <v>10</v>
      </c>
      <c r="T1506">
        <v>2025</v>
      </c>
      <c r="U1506">
        <v>6</v>
      </c>
      <c r="V1506" t="s">
        <v>3868</v>
      </c>
      <c r="W1506" t="s">
        <v>11</v>
      </c>
      <c r="X1506" t="s">
        <v>12</v>
      </c>
      <c r="Y1506">
        <v>29.82</v>
      </c>
    </row>
    <row r="1507" spans="1:25" x14ac:dyDescent="0.25">
      <c r="A1507" t="s">
        <v>2314</v>
      </c>
      <c r="B1507" s="19">
        <v>45740</v>
      </c>
      <c r="C1507" t="s">
        <v>1198</v>
      </c>
      <c r="D1507" t="s">
        <v>962</v>
      </c>
      <c r="E1507" t="s">
        <v>3</v>
      </c>
      <c r="F1507">
        <v>25</v>
      </c>
      <c r="G1507" t="s">
        <v>280</v>
      </c>
      <c r="H1507" t="s">
        <v>270</v>
      </c>
      <c r="I1507" t="s">
        <v>74</v>
      </c>
      <c r="J1507" t="s">
        <v>75</v>
      </c>
      <c r="K1507" t="s">
        <v>76</v>
      </c>
      <c r="L1507">
        <v>1</v>
      </c>
      <c r="M1507">
        <v>550</v>
      </c>
      <c r="N1507">
        <v>0.1</v>
      </c>
      <c r="O1507">
        <v>495</v>
      </c>
      <c r="P1507">
        <v>450</v>
      </c>
      <c r="Q1507">
        <v>45</v>
      </c>
      <c r="R1507" t="s">
        <v>98</v>
      </c>
      <c r="S1507" t="s">
        <v>10</v>
      </c>
      <c r="T1507">
        <v>2025</v>
      </c>
      <c r="U1507">
        <v>3</v>
      </c>
      <c r="V1507" t="s">
        <v>3864</v>
      </c>
      <c r="W1507" t="s">
        <v>18</v>
      </c>
      <c r="X1507" t="s">
        <v>19</v>
      </c>
      <c r="Y1507">
        <v>9.09</v>
      </c>
    </row>
    <row r="1508" spans="1:25" x14ac:dyDescent="0.25">
      <c r="A1508" t="s">
        <v>2315</v>
      </c>
      <c r="B1508" s="19">
        <v>45400</v>
      </c>
      <c r="C1508" t="s">
        <v>545</v>
      </c>
      <c r="D1508" t="s">
        <v>546</v>
      </c>
      <c r="E1508" t="s">
        <v>16</v>
      </c>
      <c r="F1508">
        <v>21</v>
      </c>
      <c r="G1508" t="s">
        <v>339</v>
      </c>
      <c r="H1508" t="s">
        <v>285</v>
      </c>
      <c r="I1508" t="s">
        <v>56</v>
      </c>
      <c r="J1508" t="s">
        <v>57</v>
      </c>
      <c r="K1508" t="s">
        <v>58</v>
      </c>
      <c r="L1508">
        <v>2</v>
      </c>
      <c r="M1508">
        <v>1200</v>
      </c>
      <c r="N1508">
        <v>0.15</v>
      </c>
      <c r="O1508">
        <v>2040</v>
      </c>
      <c r="P1508">
        <v>1600</v>
      </c>
      <c r="Q1508">
        <v>440</v>
      </c>
      <c r="R1508" t="s">
        <v>17</v>
      </c>
      <c r="S1508" t="s">
        <v>10</v>
      </c>
      <c r="T1508">
        <v>2024</v>
      </c>
      <c r="U1508">
        <v>4</v>
      </c>
      <c r="V1508" t="s">
        <v>3871</v>
      </c>
      <c r="W1508" t="s">
        <v>11</v>
      </c>
      <c r="X1508" t="s">
        <v>27</v>
      </c>
      <c r="Y1508">
        <v>21.57</v>
      </c>
    </row>
    <row r="1509" spans="1:25" x14ac:dyDescent="0.25">
      <c r="A1509" t="s">
        <v>2316</v>
      </c>
      <c r="B1509" s="19">
        <v>45396</v>
      </c>
      <c r="C1509" t="s">
        <v>1028</v>
      </c>
      <c r="D1509" t="s">
        <v>1029</v>
      </c>
      <c r="E1509" t="s">
        <v>3</v>
      </c>
      <c r="F1509">
        <v>46</v>
      </c>
      <c r="G1509" t="s">
        <v>275</v>
      </c>
      <c r="H1509" t="s">
        <v>276</v>
      </c>
      <c r="I1509" t="s">
        <v>127</v>
      </c>
      <c r="J1509" t="s">
        <v>128</v>
      </c>
      <c r="K1509" t="s">
        <v>58</v>
      </c>
      <c r="L1509">
        <v>1</v>
      </c>
      <c r="M1509">
        <v>3000</v>
      </c>
      <c r="N1509">
        <v>0.1</v>
      </c>
      <c r="O1509">
        <v>2700</v>
      </c>
      <c r="P1509">
        <v>2100</v>
      </c>
      <c r="Q1509">
        <v>600</v>
      </c>
      <c r="R1509" t="s">
        <v>26</v>
      </c>
      <c r="S1509" t="s">
        <v>10</v>
      </c>
      <c r="T1509">
        <v>2024</v>
      </c>
      <c r="U1509">
        <v>4</v>
      </c>
      <c r="V1509" t="s">
        <v>3871</v>
      </c>
      <c r="W1509" t="s">
        <v>11</v>
      </c>
      <c r="X1509" t="s">
        <v>12</v>
      </c>
      <c r="Y1509">
        <v>22.22</v>
      </c>
    </row>
    <row r="1510" spans="1:25" x14ac:dyDescent="0.25">
      <c r="A1510" t="s">
        <v>2317</v>
      </c>
      <c r="B1510" s="19">
        <v>45937</v>
      </c>
      <c r="C1510" t="s">
        <v>1382</v>
      </c>
      <c r="D1510" t="s">
        <v>435</v>
      </c>
      <c r="E1510" t="s">
        <v>16</v>
      </c>
      <c r="F1510">
        <v>58</v>
      </c>
      <c r="G1510" t="s">
        <v>317</v>
      </c>
      <c r="H1510" t="s">
        <v>5</v>
      </c>
      <c r="I1510" t="s">
        <v>31</v>
      </c>
      <c r="J1510" t="s">
        <v>32</v>
      </c>
      <c r="K1510" t="s">
        <v>25</v>
      </c>
      <c r="L1510">
        <v>2</v>
      </c>
      <c r="M1510">
        <v>5000</v>
      </c>
      <c r="N1510">
        <v>0.2</v>
      </c>
      <c r="O1510">
        <v>0</v>
      </c>
      <c r="P1510">
        <v>7000</v>
      </c>
      <c r="Q1510">
        <v>0</v>
      </c>
      <c r="R1510" t="s">
        <v>77</v>
      </c>
      <c r="S1510" t="s">
        <v>291</v>
      </c>
      <c r="T1510">
        <v>2025</v>
      </c>
      <c r="U1510">
        <v>10</v>
      </c>
      <c r="V1510" t="s">
        <v>3870</v>
      </c>
      <c r="W1510" t="s">
        <v>40</v>
      </c>
      <c r="X1510" t="s">
        <v>19</v>
      </c>
      <c r="Y1510">
        <v>0</v>
      </c>
    </row>
    <row r="1511" spans="1:25" x14ac:dyDescent="0.25">
      <c r="A1511" t="s">
        <v>2318</v>
      </c>
      <c r="B1511" s="19">
        <v>45452</v>
      </c>
      <c r="C1511" t="s">
        <v>829</v>
      </c>
      <c r="D1511" t="s">
        <v>830</v>
      </c>
      <c r="E1511" t="s">
        <v>3</v>
      </c>
      <c r="F1511">
        <v>42</v>
      </c>
      <c r="G1511" t="s">
        <v>295</v>
      </c>
      <c r="H1511" t="s">
        <v>270</v>
      </c>
      <c r="I1511" t="s">
        <v>344</v>
      </c>
      <c r="J1511" t="s">
        <v>345</v>
      </c>
      <c r="K1511" t="s">
        <v>39</v>
      </c>
      <c r="L1511">
        <v>1</v>
      </c>
      <c r="M1511">
        <v>2200</v>
      </c>
      <c r="N1511">
        <v>0.15</v>
      </c>
      <c r="O1511">
        <v>1870</v>
      </c>
      <c r="P1511">
        <v>1400</v>
      </c>
      <c r="Q1511">
        <v>470</v>
      </c>
      <c r="R1511" t="s">
        <v>9</v>
      </c>
      <c r="S1511" t="s">
        <v>10</v>
      </c>
      <c r="T1511">
        <v>2024</v>
      </c>
      <c r="U1511">
        <v>6</v>
      </c>
      <c r="V1511" t="s">
        <v>3868</v>
      </c>
      <c r="W1511" t="s">
        <v>11</v>
      </c>
      <c r="X1511" t="s">
        <v>27</v>
      </c>
      <c r="Y1511">
        <v>25.13</v>
      </c>
    </row>
    <row r="1512" spans="1:25" x14ac:dyDescent="0.25">
      <c r="A1512" t="s">
        <v>2319</v>
      </c>
      <c r="B1512" s="19">
        <v>45802</v>
      </c>
      <c r="C1512" t="s">
        <v>707</v>
      </c>
      <c r="D1512" t="s">
        <v>708</v>
      </c>
      <c r="E1512" t="s">
        <v>3</v>
      </c>
      <c r="F1512">
        <v>26</v>
      </c>
      <c r="G1512" t="s">
        <v>295</v>
      </c>
      <c r="H1512" t="s">
        <v>270</v>
      </c>
      <c r="I1512" t="s">
        <v>31</v>
      </c>
      <c r="J1512" t="s">
        <v>32</v>
      </c>
      <c r="K1512" t="s">
        <v>25</v>
      </c>
      <c r="L1512">
        <v>1</v>
      </c>
      <c r="M1512">
        <v>5000</v>
      </c>
      <c r="N1512">
        <v>0.15</v>
      </c>
      <c r="O1512">
        <v>4250</v>
      </c>
      <c r="P1512">
        <v>3500</v>
      </c>
      <c r="Q1512">
        <v>750</v>
      </c>
      <c r="R1512" t="s">
        <v>26</v>
      </c>
      <c r="S1512" t="s">
        <v>10</v>
      </c>
      <c r="T1512">
        <v>2025</v>
      </c>
      <c r="U1512">
        <v>5</v>
      </c>
      <c r="V1512" t="s">
        <v>3865</v>
      </c>
      <c r="W1512" t="s">
        <v>11</v>
      </c>
      <c r="X1512" t="s">
        <v>27</v>
      </c>
      <c r="Y1512">
        <v>17.649999999999999</v>
      </c>
    </row>
    <row r="1513" spans="1:25" x14ac:dyDescent="0.25">
      <c r="A1513" t="s">
        <v>2320</v>
      </c>
      <c r="B1513" s="19">
        <v>45433</v>
      </c>
      <c r="C1513" t="s">
        <v>747</v>
      </c>
      <c r="D1513" t="s">
        <v>748</v>
      </c>
      <c r="E1513" t="s">
        <v>16</v>
      </c>
      <c r="F1513">
        <v>54</v>
      </c>
      <c r="G1513" t="s">
        <v>407</v>
      </c>
      <c r="H1513" t="s">
        <v>285</v>
      </c>
      <c r="I1513" t="s">
        <v>31</v>
      </c>
      <c r="J1513" t="s">
        <v>32</v>
      </c>
      <c r="K1513" t="s">
        <v>25</v>
      </c>
      <c r="L1513">
        <v>1</v>
      </c>
      <c r="M1513">
        <v>5000</v>
      </c>
      <c r="N1513">
        <v>0.2</v>
      </c>
      <c r="O1513">
        <v>4000</v>
      </c>
      <c r="P1513">
        <v>3500</v>
      </c>
      <c r="Q1513">
        <v>500</v>
      </c>
      <c r="R1513" t="s">
        <v>77</v>
      </c>
      <c r="S1513" t="s">
        <v>10</v>
      </c>
      <c r="T1513">
        <v>2024</v>
      </c>
      <c r="U1513">
        <v>5</v>
      </c>
      <c r="V1513" t="s">
        <v>3865</v>
      </c>
      <c r="W1513" t="s">
        <v>11</v>
      </c>
      <c r="X1513" t="s">
        <v>27</v>
      </c>
      <c r="Y1513">
        <v>12.5</v>
      </c>
    </row>
    <row r="1514" spans="1:25" x14ac:dyDescent="0.25">
      <c r="A1514" t="s">
        <v>2321</v>
      </c>
      <c r="B1514" s="19">
        <v>45717</v>
      </c>
      <c r="C1514" t="s">
        <v>715</v>
      </c>
      <c r="D1514" t="s">
        <v>448</v>
      </c>
      <c r="E1514" t="s">
        <v>16</v>
      </c>
      <c r="F1514">
        <v>38</v>
      </c>
      <c r="G1514" t="s">
        <v>317</v>
      </c>
      <c r="H1514" t="s">
        <v>5</v>
      </c>
      <c r="I1514" t="s">
        <v>23</v>
      </c>
      <c r="J1514" t="s">
        <v>24</v>
      </c>
      <c r="K1514" t="s">
        <v>25</v>
      </c>
      <c r="L1514">
        <v>2</v>
      </c>
      <c r="M1514">
        <v>55000</v>
      </c>
      <c r="N1514">
        <v>0</v>
      </c>
      <c r="O1514">
        <v>110000</v>
      </c>
      <c r="P1514">
        <v>80000</v>
      </c>
      <c r="Q1514">
        <v>30000</v>
      </c>
      <c r="R1514" t="s">
        <v>26</v>
      </c>
      <c r="S1514" t="s">
        <v>10</v>
      </c>
      <c r="T1514">
        <v>2025</v>
      </c>
      <c r="U1514">
        <v>3</v>
      </c>
      <c r="V1514" t="s">
        <v>3864</v>
      </c>
      <c r="W1514" t="s">
        <v>18</v>
      </c>
      <c r="X1514" t="s">
        <v>27</v>
      </c>
      <c r="Y1514">
        <v>27.27</v>
      </c>
    </row>
    <row r="1515" spans="1:25" x14ac:dyDescent="0.25">
      <c r="A1515" t="s">
        <v>2322</v>
      </c>
      <c r="B1515" s="19">
        <v>45641</v>
      </c>
      <c r="C1515" t="s">
        <v>763</v>
      </c>
      <c r="D1515" t="s">
        <v>207</v>
      </c>
      <c r="E1515" t="s">
        <v>3</v>
      </c>
      <c r="F1515">
        <v>50</v>
      </c>
      <c r="G1515" t="s">
        <v>339</v>
      </c>
      <c r="H1515" t="s">
        <v>285</v>
      </c>
      <c r="I1515" t="s">
        <v>344</v>
      </c>
      <c r="J1515" t="s">
        <v>345</v>
      </c>
      <c r="K1515" t="s">
        <v>39</v>
      </c>
      <c r="L1515">
        <v>1</v>
      </c>
      <c r="M1515">
        <v>2200</v>
      </c>
      <c r="N1515">
        <v>0.05</v>
      </c>
      <c r="O1515">
        <v>2090</v>
      </c>
      <c r="P1515">
        <v>1400</v>
      </c>
      <c r="Q1515">
        <v>690</v>
      </c>
      <c r="R1515" t="s">
        <v>17</v>
      </c>
      <c r="S1515" t="s">
        <v>10</v>
      </c>
      <c r="T1515">
        <v>2024</v>
      </c>
      <c r="U1515">
        <v>12</v>
      </c>
      <c r="V1515" t="s">
        <v>3872</v>
      </c>
      <c r="W1515" t="s">
        <v>40</v>
      </c>
      <c r="X1515" t="s">
        <v>27</v>
      </c>
      <c r="Y1515">
        <v>33.01</v>
      </c>
    </row>
    <row r="1516" spans="1:25" x14ac:dyDescent="0.25">
      <c r="A1516" t="s">
        <v>2323</v>
      </c>
      <c r="B1516" s="19">
        <v>45673</v>
      </c>
      <c r="C1516" t="s">
        <v>2324</v>
      </c>
      <c r="D1516" t="s">
        <v>1427</v>
      </c>
      <c r="E1516" t="s">
        <v>3</v>
      </c>
      <c r="F1516">
        <v>51</v>
      </c>
      <c r="G1516" t="s">
        <v>407</v>
      </c>
      <c r="H1516" t="s">
        <v>285</v>
      </c>
      <c r="I1516" t="s">
        <v>109</v>
      </c>
      <c r="J1516" t="s">
        <v>110</v>
      </c>
      <c r="K1516" t="s">
        <v>8</v>
      </c>
      <c r="L1516">
        <v>1</v>
      </c>
      <c r="M1516">
        <v>4000</v>
      </c>
      <c r="N1516">
        <v>0.1</v>
      </c>
      <c r="O1516">
        <v>3600</v>
      </c>
      <c r="P1516">
        <v>2900</v>
      </c>
      <c r="Q1516">
        <v>700</v>
      </c>
      <c r="R1516" t="s">
        <v>9</v>
      </c>
      <c r="S1516" t="s">
        <v>10</v>
      </c>
      <c r="T1516">
        <v>2025</v>
      </c>
      <c r="U1516">
        <v>1</v>
      </c>
      <c r="V1516" t="s">
        <v>3875</v>
      </c>
      <c r="W1516" t="s">
        <v>18</v>
      </c>
      <c r="X1516" t="s">
        <v>19</v>
      </c>
      <c r="Y1516">
        <v>19.440000000000001</v>
      </c>
    </row>
    <row r="1517" spans="1:25" x14ac:dyDescent="0.25">
      <c r="A1517" t="s">
        <v>2325</v>
      </c>
      <c r="B1517" s="19">
        <v>45972</v>
      </c>
      <c r="C1517" t="s">
        <v>368</v>
      </c>
      <c r="D1517" t="s">
        <v>369</v>
      </c>
      <c r="E1517" t="s">
        <v>3</v>
      </c>
      <c r="F1517">
        <v>39</v>
      </c>
      <c r="G1517" t="s">
        <v>290</v>
      </c>
      <c r="H1517" t="s">
        <v>276</v>
      </c>
      <c r="I1517" t="s">
        <v>89</v>
      </c>
      <c r="J1517" t="s">
        <v>90</v>
      </c>
      <c r="K1517" t="s">
        <v>91</v>
      </c>
      <c r="L1517">
        <v>1</v>
      </c>
      <c r="M1517">
        <v>35000</v>
      </c>
      <c r="N1517">
        <v>0.05</v>
      </c>
      <c r="O1517">
        <v>33250</v>
      </c>
      <c r="P1517">
        <v>27000</v>
      </c>
      <c r="Q1517">
        <v>6250</v>
      </c>
      <c r="R1517" t="s">
        <v>26</v>
      </c>
      <c r="S1517" t="s">
        <v>10</v>
      </c>
      <c r="T1517">
        <v>2025</v>
      </c>
      <c r="U1517">
        <v>11</v>
      </c>
      <c r="V1517" t="s">
        <v>3874</v>
      </c>
      <c r="W1517" t="s">
        <v>40</v>
      </c>
      <c r="X1517" t="s">
        <v>12</v>
      </c>
      <c r="Y1517">
        <v>18.8</v>
      </c>
    </row>
    <row r="1518" spans="1:25" x14ac:dyDescent="0.25">
      <c r="A1518" t="s">
        <v>2326</v>
      </c>
      <c r="B1518" s="19">
        <v>45723</v>
      </c>
      <c r="C1518" t="s">
        <v>950</v>
      </c>
      <c r="D1518" t="s">
        <v>158</v>
      </c>
      <c r="E1518" t="s">
        <v>16</v>
      </c>
      <c r="F1518">
        <v>30</v>
      </c>
      <c r="G1518" t="s">
        <v>263</v>
      </c>
      <c r="H1518" t="s">
        <v>5</v>
      </c>
      <c r="I1518" t="s">
        <v>89</v>
      </c>
      <c r="J1518" t="s">
        <v>90</v>
      </c>
      <c r="K1518" t="s">
        <v>91</v>
      </c>
      <c r="L1518">
        <v>1</v>
      </c>
      <c r="M1518">
        <v>35000</v>
      </c>
      <c r="N1518">
        <v>0.15</v>
      </c>
      <c r="O1518">
        <v>29750</v>
      </c>
      <c r="P1518">
        <v>27000</v>
      </c>
      <c r="Q1518">
        <v>2750</v>
      </c>
      <c r="R1518" t="s">
        <v>26</v>
      </c>
      <c r="S1518" t="s">
        <v>10</v>
      </c>
      <c r="T1518">
        <v>2025</v>
      </c>
      <c r="U1518">
        <v>3</v>
      </c>
      <c r="V1518" t="s">
        <v>3864</v>
      </c>
      <c r="W1518" t="s">
        <v>18</v>
      </c>
      <c r="X1518" t="s">
        <v>12</v>
      </c>
      <c r="Y1518">
        <v>9.24</v>
      </c>
    </row>
    <row r="1519" spans="1:25" x14ac:dyDescent="0.25">
      <c r="A1519" t="s">
        <v>152</v>
      </c>
      <c r="B1519" s="19">
        <v>45711</v>
      </c>
      <c r="C1519" t="s">
        <v>79</v>
      </c>
      <c r="D1519" t="s">
        <v>80</v>
      </c>
      <c r="E1519" t="s">
        <v>16</v>
      </c>
      <c r="F1519">
        <v>35</v>
      </c>
      <c r="G1519" t="s">
        <v>4</v>
      </c>
      <c r="H1519" t="s">
        <v>5</v>
      </c>
      <c r="I1519" t="s">
        <v>74</v>
      </c>
      <c r="J1519" t="s">
        <v>75</v>
      </c>
      <c r="K1519" t="s">
        <v>76</v>
      </c>
      <c r="L1519">
        <v>1</v>
      </c>
      <c r="M1519">
        <v>550</v>
      </c>
      <c r="N1519">
        <v>0</v>
      </c>
      <c r="O1519">
        <v>550</v>
      </c>
      <c r="P1519">
        <v>450</v>
      </c>
      <c r="Q1519">
        <v>100</v>
      </c>
      <c r="R1519" t="s">
        <v>98</v>
      </c>
      <c r="S1519" t="s">
        <v>10</v>
      </c>
      <c r="T1519">
        <v>2025</v>
      </c>
      <c r="U1519">
        <v>2</v>
      </c>
      <c r="V1519" t="s">
        <v>3869</v>
      </c>
      <c r="W1519" t="s">
        <v>18</v>
      </c>
      <c r="X1519" t="s">
        <v>12</v>
      </c>
      <c r="Y1519">
        <v>18.18</v>
      </c>
    </row>
    <row r="1520" spans="1:25" x14ac:dyDescent="0.25">
      <c r="A1520" t="s">
        <v>2327</v>
      </c>
      <c r="B1520" s="19">
        <v>45990</v>
      </c>
      <c r="C1520" t="s">
        <v>2328</v>
      </c>
      <c r="D1520" t="s">
        <v>606</v>
      </c>
      <c r="E1520" t="s">
        <v>16</v>
      </c>
      <c r="F1520">
        <v>54</v>
      </c>
      <c r="G1520" t="s">
        <v>284</v>
      </c>
      <c r="H1520" t="s">
        <v>285</v>
      </c>
      <c r="I1520" t="s">
        <v>264</v>
      </c>
      <c r="J1520" t="s">
        <v>265</v>
      </c>
      <c r="K1520" t="s">
        <v>46</v>
      </c>
      <c r="L1520">
        <v>2</v>
      </c>
      <c r="M1520">
        <v>800</v>
      </c>
      <c r="N1520">
        <v>0.05</v>
      </c>
      <c r="O1520">
        <v>1520</v>
      </c>
      <c r="P1520">
        <v>1000</v>
      </c>
      <c r="Q1520">
        <v>520</v>
      </c>
      <c r="R1520" t="s">
        <v>77</v>
      </c>
      <c r="S1520" t="s">
        <v>10</v>
      </c>
      <c r="T1520">
        <v>2025</v>
      </c>
      <c r="U1520">
        <v>11</v>
      </c>
      <c r="V1520" t="s">
        <v>3874</v>
      </c>
      <c r="W1520" t="s">
        <v>40</v>
      </c>
      <c r="X1520" t="s">
        <v>12</v>
      </c>
      <c r="Y1520">
        <v>34.21</v>
      </c>
    </row>
    <row r="1521" spans="1:25" x14ac:dyDescent="0.25">
      <c r="A1521" t="s">
        <v>2329</v>
      </c>
      <c r="B1521" s="19">
        <v>45302</v>
      </c>
      <c r="C1521" t="s">
        <v>2330</v>
      </c>
      <c r="D1521" t="s">
        <v>2331</v>
      </c>
      <c r="E1521" t="s">
        <v>3</v>
      </c>
      <c r="F1521">
        <v>22</v>
      </c>
      <c r="G1521" t="s">
        <v>263</v>
      </c>
      <c r="H1521" t="s">
        <v>5</v>
      </c>
      <c r="I1521" t="s">
        <v>109</v>
      </c>
      <c r="J1521" t="s">
        <v>110</v>
      </c>
      <c r="K1521" t="s">
        <v>8</v>
      </c>
      <c r="L1521">
        <v>2</v>
      </c>
      <c r="M1521">
        <v>4000</v>
      </c>
      <c r="N1521">
        <v>0.05</v>
      </c>
      <c r="O1521">
        <v>0</v>
      </c>
      <c r="P1521">
        <v>5800</v>
      </c>
      <c r="Q1521">
        <v>0</v>
      </c>
      <c r="R1521" t="s">
        <v>77</v>
      </c>
      <c r="S1521" t="s">
        <v>291</v>
      </c>
      <c r="T1521">
        <v>2024</v>
      </c>
      <c r="U1521">
        <v>1</v>
      </c>
      <c r="V1521" t="s">
        <v>3875</v>
      </c>
      <c r="W1521" t="s">
        <v>18</v>
      </c>
      <c r="X1521" t="s">
        <v>19</v>
      </c>
      <c r="Y1521">
        <v>0</v>
      </c>
    </row>
    <row r="1522" spans="1:25" x14ac:dyDescent="0.25">
      <c r="A1522" t="s">
        <v>2332</v>
      </c>
      <c r="B1522" s="19">
        <v>45378</v>
      </c>
      <c r="C1522" t="s">
        <v>150</v>
      </c>
      <c r="D1522" t="s">
        <v>151</v>
      </c>
      <c r="E1522" t="s">
        <v>3</v>
      </c>
      <c r="F1522">
        <v>43</v>
      </c>
      <c r="G1522" t="s">
        <v>4</v>
      </c>
      <c r="H1522" t="s">
        <v>5</v>
      </c>
      <c r="I1522" t="s">
        <v>68</v>
      </c>
      <c r="J1522" t="s">
        <v>69</v>
      </c>
      <c r="K1522" t="s">
        <v>39</v>
      </c>
      <c r="L1522">
        <v>2</v>
      </c>
      <c r="M1522">
        <v>3500</v>
      </c>
      <c r="N1522">
        <v>0.1</v>
      </c>
      <c r="O1522">
        <v>-6300</v>
      </c>
      <c r="P1522">
        <v>4600</v>
      </c>
      <c r="Q1522">
        <v>-1700</v>
      </c>
      <c r="R1522" t="s">
        <v>26</v>
      </c>
      <c r="S1522" t="s">
        <v>287</v>
      </c>
      <c r="T1522">
        <v>2024</v>
      </c>
      <c r="U1522">
        <v>3</v>
      </c>
      <c r="V1522" t="s">
        <v>3864</v>
      </c>
      <c r="W1522" t="s">
        <v>18</v>
      </c>
      <c r="X1522" t="s">
        <v>27</v>
      </c>
      <c r="Y1522">
        <v>26.98</v>
      </c>
    </row>
    <row r="1523" spans="1:25" x14ac:dyDescent="0.25">
      <c r="A1523" t="s">
        <v>2333</v>
      </c>
      <c r="B1523" s="19">
        <v>45460</v>
      </c>
      <c r="C1523" t="s">
        <v>368</v>
      </c>
      <c r="D1523" t="s">
        <v>369</v>
      </c>
      <c r="E1523" t="s">
        <v>3</v>
      </c>
      <c r="F1523">
        <v>39</v>
      </c>
      <c r="G1523" t="s">
        <v>290</v>
      </c>
      <c r="H1523" t="s">
        <v>276</v>
      </c>
      <c r="I1523" t="s">
        <v>44</v>
      </c>
      <c r="J1523" t="s">
        <v>45</v>
      </c>
      <c r="K1523" t="s">
        <v>46</v>
      </c>
      <c r="L1523">
        <v>2</v>
      </c>
      <c r="M1523">
        <v>2500</v>
      </c>
      <c r="N1523">
        <v>0.1</v>
      </c>
      <c r="O1523">
        <v>4500</v>
      </c>
      <c r="P1523">
        <v>3000</v>
      </c>
      <c r="Q1523">
        <v>1500</v>
      </c>
      <c r="R1523" t="s">
        <v>26</v>
      </c>
      <c r="S1523" t="s">
        <v>10</v>
      </c>
      <c r="T1523">
        <v>2024</v>
      </c>
      <c r="U1523">
        <v>6</v>
      </c>
      <c r="V1523" t="s">
        <v>3868</v>
      </c>
      <c r="W1523" t="s">
        <v>11</v>
      </c>
      <c r="X1523" t="s">
        <v>12</v>
      </c>
      <c r="Y1523">
        <v>33.33</v>
      </c>
    </row>
    <row r="1524" spans="1:25" x14ac:dyDescent="0.25">
      <c r="A1524" t="s">
        <v>2334</v>
      </c>
      <c r="B1524" s="19">
        <v>45968</v>
      </c>
      <c r="C1524" t="s">
        <v>540</v>
      </c>
      <c r="D1524" t="s">
        <v>541</v>
      </c>
      <c r="E1524" t="s">
        <v>3</v>
      </c>
      <c r="F1524">
        <v>47</v>
      </c>
      <c r="G1524" t="s">
        <v>275</v>
      </c>
      <c r="H1524" t="s">
        <v>276</v>
      </c>
      <c r="I1524" t="s">
        <v>51</v>
      </c>
      <c r="J1524" t="s">
        <v>52</v>
      </c>
      <c r="K1524" t="s">
        <v>8</v>
      </c>
      <c r="L1524">
        <v>1</v>
      </c>
      <c r="M1524">
        <v>4500</v>
      </c>
      <c r="N1524">
        <v>0</v>
      </c>
      <c r="O1524">
        <v>4500</v>
      </c>
      <c r="P1524">
        <v>3200</v>
      </c>
      <c r="Q1524">
        <v>1300</v>
      </c>
      <c r="R1524" t="s">
        <v>26</v>
      </c>
      <c r="S1524" t="s">
        <v>10</v>
      </c>
      <c r="T1524">
        <v>2025</v>
      </c>
      <c r="U1524">
        <v>11</v>
      </c>
      <c r="V1524" t="s">
        <v>3874</v>
      </c>
      <c r="W1524" t="s">
        <v>40</v>
      </c>
      <c r="X1524" t="s">
        <v>19</v>
      </c>
      <c r="Y1524">
        <v>28.89</v>
      </c>
    </row>
    <row r="1525" spans="1:25" x14ac:dyDescent="0.25">
      <c r="A1525" t="s">
        <v>2335</v>
      </c>
      <c r="B1525" s="19">
        <v>45938</v>
      </c>
      <c r="C1525" t="s">
        <v>303</v>
      </c>
      <c r="D1525" t="s">
        <v>304</v>
      </c>
      <c r="E1525" t="s">
        <v>16</v>
      </c>
      <c r="F1525">
        <v>36</v>
      </c>
      <c r="G1525" t="s">
        <v>275</v>
      </c>
      <c r="H1525" t="s">
        <v>276</v>
      </c>
      <c r="I1525" t="s">
        <v>109</v>
      </c>
      <c r="J1525" t="s">
        <v>110</v>
      </c>
      <c r="K1525" t="s">
        <v>8</v>
      </c>
      <c r="L1525">
        <v>2</v>
      </c>
      <c r="M1525">
        <v>4000</v>
      </c>
      <c r="N1525">
        <v>0.15</v>
      </c>
      <c r="O1525">
        <v>6800</v>
      </c>
      <c r="P1525">
        <v>5800</v>
      </c>
      <c r="Q1525">
        <v>1000</v>
      </c>
      <c r="R1525" t="s">
        <v>9</v>
      </c>
      <c r="S1525" t="s">
        <v>10</v>
      </c>
      <c r="T1525">
        <v>2025</v>
      </c>
      <c r="U1525">
        <v>10</v>
      </c>
      <c r="V1525" t="s">
        <v>3870</v>
      </c>
      <c r="W1525" t="s">
        <v>40</v>
      </c>
      <c r="X1525" t="s">
        <v>27</v>
      </c>
      <c r="Y1525">
        <v>14.71</v>
      </c>
    </row>
    <row r="1526" spans="1:25" x14ac:dyDescent="0.25">
      <c r="A1526" t="s">
        <v>2336</v>
      </c>
      <c r="B1526" s="19">
        <v>45594</v>
      </c>
      <c r="C1526" t="s">
        <v>1624</v>
      </c>
      <c r="D1526" t="s">
        <v>1625</v>
      </c>
      <c r="E1526" t="s">
        <v>3</v>
      </c>
      <c r="F1526">
        <v>47</v>
      </c>
      <c r="G1526" t="s">
        <v>284</v>
      </c>
      <c r="H1526" t="s">
        <v>285</v>
      </c>
      <c r="I1526" t="s">
        <v>44</v>
      </c>
      <c r="J1526" t="s">
        <v>45</v>
      </c>
      <c r="K1526" t="s">
        <v>46</v>
      </c>
      <c r="L1526">
        <v>2</v>
      </c>
      <c r="M1526">
        <v>2500</v>
      </c>
      <c r="N1526">
        <v>0.05</v>
      </c>
      <c r="O1526">
        <v>4750</v>
      </c>
      <c r="P1526">
        <v>3000</v>
      </c>
      <c r="Q1526">
        <v>1750</v>
      </c>
      <c r="R1526" t="s">
        <v>17</v>
      </c>
      <c r="S1526" t="s">
        <v>10</v>
      </c>
      <c r="T1526">
        <v>2024</v>
      </c>
      <c r="U1526">
        <v>10</v>
      </c>
      <c r="V1526" t="s">
        <v>3870</v>
      </c>
      <c r="W1526" t="s">
        <v>40</v>
      </c>
      <c r="X1526" t="s">
        <v>12</v>
      </c>
      <c r="Y1526">
        <v>36.840000000000003</v>
      </c>
    </row>
    <row r="1527" spans="1:25" x14ac:dyDescent="0.25">
      <c r="A1527" t="s">
        <v>2337</v>
      </c>
      <c r="B1527" s="19">
        <v>45858</v>
      </c>
      <c r="C1527" t="s">
        <v>434</v>
      </c>
      <c r="D1527" t="s">
        <v>435</v>
      </c>
      <c r="E1527" t="s">
        <v>16</v>
      </c>
      <c r="F1527">
        <v>26</v>
      </c>
      <c r="G1527" t="s">
        <v>280</v>
      </c>
      <c r="H1527" t="s">
        <v>270</v>
      </c>
      <c r="I1527" t="s">
        <v>344</v>
      </c>
      <c r="J1527" t="s">
        <v>345</v>
      </c>
      <c r="K1527" t="s">
        <v>39</v>
      </c>
      <c r="L1527">
        <v>2</v>
      </c>
      <c r="M1527">
        <v>2200</v>
      </c>
      <c r="N1527">
        <v>0.1</v>
      </c>
      <c r="O1527">
        <v>3960</v>
      </c>
      <c r="P1527">
        <v>2800</v>
      </c>
      <c r="Q1527">
        <v>1160</v>
      </c>
      <c r="R1527" t="s">
        <v>9</v>
      </c>
      <c r="S1527" t="s">
        <v>10</v>
      </c>
      <c r="T1527">
        <v>2025</v>
      </c>
      <c r="U1527">
        <v>7</v>
      </c>
      <c r="V1527" t="s">
        <v>3866</v>
      </c>
      <c r="W1527" t="s">
        <v>33</v>
      </c>
      <c r="X1527" t="s">
        <v>27</v>
      </c>
      <c r="Y1527">
        <v>29.29</v>
      </c>
    </row>
    <row r="1528" spans="1:25" x14ac:dyDescent="0.25">
      <c r="A1528" t="s">
        <v>2338</v>
      </c>
      <c r="B1528" s="19">
        <v>45644</v>
      </c>
      <c r="C1528" t="s">
        <v>1810</v>
      </c>
      <c r="D1528" t="s">
        <v>1811</v>
      </c>
      <c r="E1528" t="s">
        <v>3</v>
      </c>
      <c r="F1528">
        <v>58</v>
      </c>
      <c r="G1528" t="s">
        <v>275</v>
      </c>
      <c r="H1528" t="s">
        <v>276</v>
      </c>
      <c r="I1528" t="s">
        <v>23</v>
      </c>
      <c r="J1528" t="s">
        <v>24</v>
      </c>
      <c r="K1528" t="s">
        <v>25</v>
      </c>
      <c r="L1528">
        <v>2</v>
      </c>
      <c r="M1528">
        <v>55000</v>
      </c>
      <c r="N1528">
        <v>0.15</v>
      </c>
      <c r="O1528">
        <v>0</v>
      </c>
      <c r="P1528">
        <v>80000</v>
      </c>
      <c r="Q1528">
        <v>0</v>
      </c>
      <c r="R1528" t="s">
        <v>77</v>
      </c>
      <c r="S1528" t="s">
        <v>291</v>
      </c>
      <c r="T1528">
        <v>2024</v>
      </c>
      <c r="U1528">
        <v>12</v>
      </c>
      <c r="V1528" t="s">
        <v>3872</v>
      </c>
      <c r="W1528" t="s">
        <v>40</v>
      </c>
      <c r="X1528" t="s">
        <v>19</v>
      </c>
      <c r="Y1528">
        <v>0</v>
      </c>
    </row>
    <row r="1529" spans="1:25" x14ac:dyDescent="0.25">
      <c r="A1529" t="s">
        <v>2339</v>
      </c>
      <c r="B1529" s="19">
        <v>45917</v>
      </c>
      <c r="C1529" t="s">
        <v>1313</v>
      </c>
      <c r="D1529" t="s">
        <v>335</v>
      </c>
      <c r="E1529" t="s">
        <v>16</v>
      </c>
      <c r="F1529">
        <v>55</v>
      </c>
      <c r="G1529" t="s">
        <v>263</v>
      </c>
      <c r="H1529" t="s">
        <v>5</v>
      </c>
      <c r="I1529" t="s">
        <v>176</v>
      </c>
      <c r="J1529" t="s">
        <v>177</v>
      </c>
      <c r="K1529" t="s">
        <v>25</v>
      </c>
      <c r="L1529">
        <v>1</v>
      </c>
      <c r="M1529">
        <v>22000</v>
      </c>
      <c r="N1529">
        <v>0.15</v>
      </c>
      <c r="O1529">
        <v>18700</v>
      </c>
      <c r="P1529">
        <v>16500</v>
      </c>
      <c r="Q1529">
        <v>2200</v>
      </c>
      <c r="R1529" t="s">
        <v>9</v>
      </c>
      <c r="S1529" t="s">
        <v>10</v>
      </c>
      <c r="T1529">
        <v>2025</v>
      </c>
      <c r="U1529">
        <v>9</v>
      </c>
      <c r="V1529" t="s">
        <v>3873</v>
      </c>
      <c r="W1529" t="s">
        <v>33</v>
      </c>
      <c r="X1529" t="s">
        <v>19</v>
      </c>
      <c r="Y1529">
        <v>11.76</v>
      </c>
    </row>
    <row r="1530" spans="1:25" x14ac:dyDescent="0.25">
      <c r="A1530" t="s">
        <v>2340</v>
      </c>
      <c r="B1530" s="19">
        <v>45502</v>
      </c>
      <c r="C1530" t="s">
        <v>702</v>
      </c>
      <c r="D1530" t="s">
        <v>703</v>
      </c>
      <c r="E1530" t="s">
        <v>16</v>
      </c>
      <c r="F1530">
        <v>24</v>
      </c>
      <c r="G1530" t="s">
        <v>275</v>
      </c>
      <c r="H1530" t="s">
        <v>276</v>
      </c>
      <c r="I1530" t="s">
        <v>127</v>
      </c>
      <c r="J1530" t="s">
        <v>128</v>
      </c>
      <c r="K1530" t="s">
        <v>58</v>
      </c>
      <c r="L1530">
        <v>1</v>
      </c>
      <c r="M1530">
        <v>3000</v>
      </c>
      <c r="N1530">
        <v>0.1</v>
      </c>
      <c r="O1530">
        <v>2700</v>
      </c>
      <c r="P1530">
        <v>2100</v>
      </c>
      <c r="Q1530">
        <v>600</v>
      </c>
      <c r="R1530" t="s">
        <v>17</v>
      </c>
      <c r="S1530" t="s">
        <v>10</v>
      </c>
      <c r="T1530">
        <v>2024</v>
      </c>
      <c r="U1530">
        <v>7</v>
      </c>
      <c r="V1530" t="s">
        <v>3866</v>
      </c>
      <c r="W1530" t="s">
        <v>33</v>
      </c>
      <c r="X1530" t="s">
        <v>12</v>
      </c>
      <c r="Y1530">
        <v>22.22</v>
      </c>
    </row>
    <row r="1531" spans="1:25" x14ac:dyDescent="0.25">
      <c r="A1531" t="s">
        <v>2341</v>
      </c>
      <c r="B1531" s="19">
        <v>45744</v>
      </c>
      <c r="C1531" t="s">
        <v>1198</v>
      </c>
      <c r="D1531" t="s">
        <v>962</v>
      </c>
      <c r="E1531" t="s">
        <v>3</v>
      </c>
      <c r="F1531">
        <v>25</v>
      </c>
      <c r="G1531" t="s">
        <v>280</v>
      </c>
      <c r="H1531" t="s">
        <v>270</v>
      </c>
      <c r="I1531" t="s">
        <v>109</v>
      </c>
      <c r="J1531" t="s">
        <v>110</v>
      </c>
      <c r="K1531" t="s">
        <v>8</v>
      </c>
      <c r="L1531">
        <v>4</v>
      </c>
      <c r="M1531">
        <v>4000</v>
      </c>
      <c r="N1531">
        <v>0</v>
      </c>
      <c r="O1531">
        <v>16000</v>
      </c>
      <c r="P1531">
        <v>11600</v>
      </c>
      <c r="Q1531">
        <v>4400</v>
      </c>
      <c r="R1531" t="s">
        <v>26</v>
      </c>
      <c r="S1531" t="s">
        <v>10</v>
      </c>
      <c r="T1531">
        <v>2025</v>
      </c>
      <c r="U1531">
        <v>3</v>
      </c>
      <c r="V1531" t="s">
        <v>3864</v>
      </c>
      <c r="W1531" t="s">
        <v>18</v>
      </c>
      <c r="X1531" t="s">
        <v>19</v>
      </c>
      <c r="Y1531">
        <v>27.5</v>
      </c>
    </row>
    <row r="1532" spans="1:25" x14ac:dyDescent="0.25">
      <c r="A1532" t="s">
        <v>2342</v>
      </c>
      <c r="B1532" s="19">
        <v>45956</v>
      </c>
      <c r="C1532" t="s">
        <v>2218</v>
      </c>
      <c r="D1532" t="s">
        <v>1298</v>
      </c>
      <c r="E1532" t="s">
        <v>16</v>
      </c>
      <c r="F1532">
        <v>26</v>
      </c>
      <c r="G1532" t="s">
        <v>407</v>
      </c>
      <c r="H1532" t="s">
        <v>285</v>
      </c>
      <c r="I1532" t="s">
        <v>95</v>
      </c>
      <c r="J1532" t="s">
        <v>96</v>
      </c>
      <c r="K1532" t="s">
        <v>46</v>
      </c>
      <c r="L1532">
        <v>1</v>
      </c>
      <c r="M1532">
        <v>600</v>
      </c>
      <c r="N1532">
        <v>0.1</v>
      </c>
      <c r="O1532">
        <v>0</v>
      </c>
      <c r="P1532">
        <v>380</v>
      </c>
      <c r="Q1532">
        <v>0</v>
      </c>
      <c r="R1532" t="s">
        <v>9</v>
      </c>
      <c r="S1532" t="s">
        <v>291</v>
      </c>
      <c r="T1532">
        <v>2025</v>
      </c>
      <c r="U1532">
        <v>10</v>
      </c>
      <c r="V1532" t="s">
        <v>3870</v>
      </c>
      <c r="W1532" t="s">
        <v>40</v>
      </c>
      <c r="X1532" t="s">
        <v>19</v>
      </c>
      <c r="Y1532">
        <v>0</v>
      </c>
    </row>
    <row r="1533" spans="1:25" x14ac:dyDescent="0.25">
      <c r="A1533" t="s">
        <v>2343</v>
      </c>
      <c r="B1533" s="19">
        <v>45378</v>
      </c>
      <c r="C1533" t="s">
        <v>273</v>
      </c>
      <c r="D1533" t="s">
        <v>274</v>
      </c>
      <c r="E1533" t="s">
        <v>3</v>
      </c>
      <c r="F1533">
        <v>43</v>
      </c>
      <c r="G1533" t="s">
        <v>275</v>
      </c>
      <c r="H1533" t="s">
        <v>276</v>
      </c>
      <c r="I1533" t="s">
        <v>102</v>
      </c>
      <c r="J1533" t="s">
        <v>103</v>
      </c>
      <c r="K1533" t="s">
        <v>25</v>
      </c>
      <c r="L1533">
        <v>1</v>
      </c>
      <c r="M1533">
        <v>28000</v>
      </c>
      <c r="N1533">
        <v>0.1</v>
      </c>
      <c r="O1533">
        <v>25200</v>
      </c>
      <c r="P1533">
        <v>21000</v>
      </c>
      <c r="Q1533">
        <v>4200</v>
      </c>
      <c r="R1533" t="s">
        <v>17</v>
      </c>
      <c r="S1533" t="s">
        <v>10</v>
      </c>
      <c r="T1533">
        <v>2024</v>
      </c>
      <c r="U1533">
        <v>3</v>
      </c>
      <c r="V1533" t="s">
        <v>3864</v>
      </c>
      <c r="W1533" t="s">
        <v>18</v>
      </c>
      <c r="X1533" t="s">
        <v>27</v>
      </c>
      <c r="Y1533">
        <v>16.670000000000002</v>
      </c>
    </row>
    <row r="1534" spans="1:25" x14ac:dyDescent="0.25">
      <c r="A1534" t="s">
        <v>2344</v>
      </c>
      <c r="B1534" s="19">
        <v>45421</v>
      </c>
      <c r="C1534" t="s">
        <v>1394</v>
      </c>
      <c r="D1534" t="s">
        <v>64</v>
      </c>
      <c r="E1534" t="s">
        <v>3</v>
      </c>
      <c r="F1534">
        <v>38</v>
      </c>
      <c r="G1534" t="s">
        <v>317</v>
      </c>
      <c r="H1534" t="s">
        <v>5</v>
      </c>
      <c r="I1534" t="s">
        <v>105</v>
      </c>
      <c r="J1534" t="s">
        <v>106</v>
      </c>
      <c r="K1534" t="s">
        <v>76</v>
      </c>
      <c r="L1534">
        <v>2</v>
      </c>
      <c r="M1534">
        <v>450</v>
      </c>
      <c r="N1534">
        <v>0</v>
      </c>
      <c r="O1534">
        <v>900</v>
      </c>
      <c r="P1534">
        <v>660</v>
      </c>
      <c r="Q1534">
        <v>240</v>
      </c>
      <c r="R1534" t="s">
        <v>98</v>
      </c>
      <c r="S1534" t="s">
        <v>10</v>
      </c>
      <c r="T1534">
        <v>2024</v>
      </c>
      <c r="U1534">
        <v>5</v>
      </c>
      <c r="V1534" t="s">
        <v>3865</v>
      </c>
      <c r="W1534" t="s">
        <v>11</v>
      </c>
      <c r="X1534" t="s">
        <v>27</v>
      </c>
      <c r="Y1534">
        <v>26.67</v>
      </c>
    </row>
    <row r="1535" spans="1:25" x14ac:dyDescent="0.25">
      <c r="A1535" t="s">
        <v>2345</v>
      </c>
      <c r="B1535" s="19">
        <v>45387</v>
      </c>
      <c r="C1535" t="s">
        <v>289</v>
      </c>
      <c r="D1535" t="s">
        <v>224</v>
      </c>
      <c r="E1535" t="s">
        <v>16</v>
      </c>
      <c r="F1535">
        <v>53</v>
      </c>
      <c r="G1535" t="s">
        <v>290</v>
      </c>
      <c r="H1535" t="s">
        <v>276</v>
      </c>
      <c r="I1535" t="s">
        <v>105</v>
      </c>
      <c r="J1535" t="s">
        <v>106</v>
      </c>
      <c r="K1535" t="s">
        <v>76</v>
      </c>
      <c r="L1535">
        <v>3</v>
      </c>
      <c r="M1535">
        <v>450</v>
      </c>
      <c r="N1535">
        <v>0.15</v>
      </c>
      <c r="O1535">
        <v>1147.5</v>
      </c>
      <c r="P1535">
        <v>990</v>
      </c>
      <c r="Q1535">
        <v>157.5</v>
      </c>
      <c r="R1535" t="s">
        <v>17</v>
      </c>
      <c r="S1535" t="s">
        <v>10</v>
      </c>
      <c r="T1535">
        <v>2024</v>
      </c>
      <c r="U1535">
        <v>4</v>
      </c>
      <c r="V1535" t="s">
        <v>3871</v>
      </c>
      <c r="W1535" t="s">
        <v>11</v>
      </c>
      <c r="X1535" t="s">
        <v>12</v>
      </c>
      <c r="Y1535">
        <v>13.73</v>
      </c>
    </row>
    <row r="1536" spans="1:25" x14ac:dyDescent="0.25">
      <c r="A1536" t="s">
        <v>2346</v>
      </c>
      <c r="B1536" s="19">
        <v>45942</v>
      </c>
      <c r="C1536" t="s">
        <v>2347</v>
      </c>
      <c r="D1536" t="s">
        <v>2348</v>
      </c>
      <c r="E1536" t="s">
        <v>3</v>
      </c>
      <c r="F1536">
        <v>53</v>
      </c>
      <c r="G1536" t="s">
        <v>269</v>
      </c>
      <c r="H1536" t="s">
        <v>270</v>
      </c>
      <c r="I1536" t="s">
        <v>305</v>
      </c>
      <c r="J1536" t="s">
        <v>306</v>
      </c>
      <c r="K1536" t="s">
        <v>91</v>
      </c>
      <c r="L1536">
        <v>2</v>
      </c>
      <c r="M1536">
        <v>8500</v>
      </c>
      <c r="N1536">
        <v>0.05</v>
      </c>
      <c r="O1536">
        <v>0</v>
      </c>
      <c r="P1536">
        <v>13000</v>
      </c>
      <c r="Q1536">
        <v>0</v>
      </c>
      <c r="R1536" t="s">
        <v>26</v>
      </c>
      <c r="S1536" t="s">
        <v>291</v>
      </c>
      <c r="T1536">
        <v>2025</v>
      </c>
      <c r="U1536">
        <v>10</v>
      </c>
      <c r="V1536" t="s">
        <v>3870</v>
      </c>
      <c r="W1536" t="s">
        <v>40</v>
      </c>
      <c r="X1536" t="s">
        <v>19</v>
      </c>
      <c r="Y1536">
        <v>0</v>
      </c>
    </row>
    <row r="1537" spans="1:25" x14ac:dyDescent="0.25">
      <c r="A1537" t="s">
        <v>2349</v>
      </c>
      <c r="B1537" s="19">
        <v>45844</v>
      </c>
      <c r="C1537" t="s">
        <v>1111</v>
      </c>
      <c r="D1537" t="s">
        <v>725</v>
      </c>
      <c r="E1537" t="s">
        <v>3</v>
      </c>
      <c r="F1537">
        <v>27</v>
      </c>
      <c r="G1537" t="s">
        <v>284</v>
      </c>
      <c r="H1537" t="s">
        <v>285</v>
      </c>
      <c r="I1537" t="s">
        <v>81</v>
      </c>
      <c r="J1537" t="s">
        <v>82</v>
      </c>
      <c r="K1537" t="s">
        <v>58</v>
      </c>
      <c r="L1537">
        <v>2</v>
      </c>
      <c r="M1537">
        <v>3500</v>
      </c>
      <c r="N1537">
        <v>0.1</v>
      </c>
      <c r="O1537">
        <v>6300</v>
      </c>
      <c r="P1537">
        <v>5000</v>
      </c>
      <c r="Q1537">
        <v>1300</v>
      </c>
      <c r="R1537" t="s">
        <v>26</v>
      </c>
      <c r="S1537" t="s">
        <v>10</v>
      </c>
      <c r="T1537">
        <v>2025</v>
      </c>
      <c r="U1537">
        <v>7</v>
      </c>
      <c r="V1537" t="s">
        <v>3866</v>
      </c>
      <c r="W1537" t="s">
        <v>33</v>
      </c>
      <c r="X1537" t="s">
        <v>27</v>
      </c>
      <c r="Y1537">
        <v>20.63</v>
      </c>
    </row>
    <row r="1538" spans="1:25" x14ac:dyDescent="0.25">
      <c r="A1538" t="s">
        <v>2350</v>
      </c>
      <c r="B1538" s="19">
        <v>45603</v>
      </c>
      <c r="C1538" t="s">
        <v>1293</v>
      </c>
      <c r="D1538" t="s">
        <v>1294</v>
      </c>
      <c r="E1538" t="s">
        <v>16</v>
      </c>
      <c r="F1538">
        <v>29</v>
      </c>
      <c r="G1538" t="s">
        <v>280</v>
      </c>
      <c r="H1538" t="s">
        <v>270</v>
      </c>
      <c r="I1538" t="s">
        <v>44</v>
      </c>
      <c r="J1538" t="s">
        <v>45</v>
      </c>
      <c r="K1538" t="s">
        <v>46</v>
      </c>
      <c r="L1538">
        <v>1</v>
      </c>
      <c r="M1538">
        <v>2500</v>
      </c>
      <c r="N1538">
        <v>0.05</v>
      </c>
      <c r="O1538">
        <v>2375</v>
      </c>
      <c r="P1538">
        <v>1500</v>
      </c>
      <c r="Q1538">
        <v>875</v>
      </c>
      <c r="R1538" t="s">
        <v>98</v>
      </c>
      <c r="S1538" t="s">
        <v>10</v>
      </c>
      <c r="T1538">
        <v>2024</v>
      </c>
      <c r="U1538">
        <v>11</v>
      </c>
      <c r="V1538" t="s">
        <v>3874</v>
      </c>
      <c r="W1538" t="s">
        <v>40</v>
      </c>
      <c r="X1538" t="s">
        <v>27</v>
      </c>
      <c r="Y1538">
        <v>36.840000000000003</v>
      </c>
    </row>
    <row r="1539" spans="1:25" x14ac:dyDescent="0.25">
      <c r="A1539" t="s">
        <v>2351</v>
      </c>
      <c r="B1539" s="19">
        <v>45353</v>
      </c>
      <c r="C1539" t="s">
        <v>2232</v>
      </c>
      <c r="D1539" t="s">
        <v>460</v>
      </c>
      <c r="E1539" t="s">
        <v>3</v>
      </c>
      <c r="F1539">
        <v>28</v>
      </c>
      <c r="G1539" t="s">
        <v>407</v>
      </c>
      <c r="H1539" t="s">
        <v>285</v>
      </c>
      <c r="I1539" t="s">
        <v>264</v>
      </c>
      <c r="J1539" t="s">
        <v>265</v>
      </c>
      <c r="K1539" t="s">
        <v>46</v>
      </c>
      <c r="L1539">
        <v>4</v>
      </c>
      <c r="M1539">
        <v>800</v>
      </c>
      <c r="N1539">
        <v>0.05</v>
      </c>
      <c r="O1539">
        <v>3040</v>
      </c>
      <c r="P1539">
        <v>2000</v>
      </c>
      <c r="Q1539">
        <v>1040</v>
      </c>
      <c r="R1539" t="s">
        <v>26</v>
      </c>
      <c r="S1539" t="s">
        <v>10</v>
      </c>
      <c r="T1539">
        <v>2024</v>
      </c>
      <c r="U1539">
        <v>3</v>
      </c>
      <c r="V1539" t="s">
        <v>3864</v>
      </c>
      <c r="W1539" t="s">
        <v>18</v>
      </c>
      <c r="X1539" t="s">
        <v>19</v>
      </c>
      <c r="Y1539">
        <v>34.21</v>
      </c>
    </row>
    <row r="1540" spans="1:25" x14ac:dyDescent="0.25">
      <c r="A1540" t="s">
        <v>2352</v>
      </c>
      <c r="B1540" s="19">
        <v>45418</v>
      </c>
      <c r="C1540" t="s">
        <v>1165</v>
      </c>
      <c r="D1540" t="s">
        <v>1166</v>
      </c>
      <c r="E1540" t="s">
        <v>16</v>
      </c>
      <c r="F1540">
        <v>22</v>
      </c>
      <c r="G1540" t="s">
        <v>295</v>
      </c>
      <c r="H1540" t="s">
        <v>270</v>
      </c>
      <c r="I1540" t="s">
        <v>102</v>
      </c>
      <c r="J1540" t="s">
        <v>103</v>
      </c>
      <c r="K1540" t="s">
        <v>25</v>
      </c>
      <c r="L1540">
        <v>1</v>
      </c>
      <c r="M1540">
        <v>28000</v>
      </c>
      <c r="N1540">
        <v>0.15</v>
      </c>
      <c r="O1540">
        <v>0</v>
      </c>
      <c r="P1540">
        <v>21000</v>
      </c>
      <c r="Q1540">
        <v>0</v>
      </c>
      <c r="R1540" t="s">
        <v>9</v>
      </c>
      <c r="S1540" t="s">
        <v>291</v>
      </c>
      <c r="T1540">
        <v>2024</v>
      </c>
      <c r="U1540">
        <v>5</v>
      </c>
      <c r="V1540" t="s">
        <v>3865</v>
      </c>
      <c r="W1540" t="s">
        <v>11</v>
      </c>
      <c r="X1540" t="s">
        <v>19</v>
      </c>
      <c r="Y1540">
        <v>0</v>
      </c>
    </row>
    <row r="1541" spans="1:25" x14ac:dyDescent="0.25">
      <c r="A1541" t="s">
        <v>2353</v>
      </c>
      <c r="B1541" s="19">
        <v>45751</v>
      </c>
      <c r="C1541" t="s">
        <v>1457</v>
      </c>
      <c r="D1541" t="s">
        <v>1458</v>
      </c>
      <c r="E1541" t="s">
        <v>3</v>
      </c>
      <c r="F1541">
        <v>51</v>
      </c>
      <c r="G1541" t="s">
        <v>263</v>
      </c>
      <c r="H1541" t="s">
        <v>5</v>
      </c>
      <c r="I1541" t="s">
        <v>344</v>
      </c>
      <c r="J1541" t="s">
        <v>345</v>
      </c>
      <c r="K1541" t="s">
        <v>39</v>
      </c>
      <c r="L1541">
        <v>3</v>
      </c>
      <c r="M1541">
        <v>2200</v>
      </c>
      <c r="N1541">
        <v>0.05</v>
      </c>
      <c r="O1541">
        <v>6270</v>
      </c>
      <c r="P1541">
        <v>4200</v>
      </c>
      <c r="Q1541">
        <v>2070</v>
      </c>
      <c r="R1541" t="s">
        <v>17</v>
      </c>
      <c r="S1541" t="s">
        <v>10</v>
      </c>
      <c r="T1541">
        <v>2025</v>
      </c>
      <c r="U1541">
        <v>4</v>
      </c>
      <c r="V1541" t="s">
        <v>3871</v>
      </c>
      <c r="W1541" t="s">
        <v>11</v>
      </c>
      <c r="X1541" t="s">
        <v>12</v>
      </c>
      <c r="Y1541">
        <v>33.01</v>
      </c>
    </row>
    <row r="1542" spans="1:25" x14ac:dyDescent="0.25">
      <c r="A1542" t="s">
        <v>2354</v>
      </c>
      <c r="B1542" s="19">
        <v>45639</v>
      </c>
      <c r="C1542" t="s">
        <v>399</v>
      </c>
      <c r="D1542" t="s">
        <v>15</v>
      </c>
      <c r="E1542" t="s">
        <v>3</v>
      </c>
      <c r="F1542">
        <v>24</v>
      </c>
      <c r="G1542" t="s">
        <v>269</v>
      </c>
      <c r="H1542" t="s">
        <v>270</v>
      </c>
      <c r="I1542" t="s">
        <v>89</v>
      </c>
      <c r="J1542" t="s">
        <v>90</v>
      </c>
      <c r="K1542" t="s">
        <v>91</v>
      </c>
      <c r="L1542">
        <v>1</v>
      </c>
      <c r="M1542">
        <v>35000</v>
      </c>
      <c r="N1542">
        <v>0.15</v>
      </c>
      <c r="O1542">
        <v>-29750</v>
      </c>
      <c r="P1542">
        <v>27000</v>
      </c>
      <c r="Q1542">
        <v>-2750</v>
      </c>
      <c r="R1542" t="s">
        <v>77</v>
      </c>
      <c r="S1542" t="s">
        <v>287</v>
      </c>
      <c r="T1542">
        <v>2024</v>
      </c>
      <c r="U1542">
        <v>12</v>
      </c>
      <c r="V1542" t="s">
        <v>3872</v>
      </c>
      <c r="W1542" t="s">
        <v>40</v>
      </c>
      <c r="X1542" t="s">
        <v>12</v>
      </c>
      <c r="Y1542">
        <v>9.24</v>
      </c>
    </row>
    <row r="1543" spans="1:25" x14ac:dyDescent="0.25">
      <c r="A1543" t="s">
        <v>2355</v>
      </c>
      <c r="B1543" s="19">
        <v>45871</v>
      </c>
      <c r="C1543" t="s">
        <v>1485</v>
      </c>
      <c r="D1543" t="s">
        <v>728</v>
      </c>
      <c r="E1543" t="s">
        <v>3</v>
      </c>
      <c r="F1543">
        <v>55</v>
      </c>
      <c r="G1543" t="s">
        <v>317</v>
      </c>
      <c r="H1543" t="s">
        <v>5</v>
      </c>
      <c r="I1543" t="s">
        <v>109</v>
      </c>
      <c r="J1543" t="s">
        <v>110</v>
      </c>
      <c r="K1543" t="s">
        <v>8</v>
      </c>
      <c r="L1543">
        <v>1</v>
      </c>
      <c r="M1543">
        <v>4000</v>
      </c>
      <c r="N1543">
        <v>0.2</v>
      </c>
      <c r="O1543">
        <v>3200</v>
      </c>
      <c r="P1543">
        <v>2900</v>
      </c>
      <c r="Q1543">
        <v>300</v>
      </c>
      <c r="R1543" t="s">
        <v>77</v>
      </c>
      <c r="S1543" t="s">
        <v>10</v>
      </c>
      <c r="T1543">
        <v>2025</v>
      </c>
      <c r="U1543">
        <v>8</v>
      </c>
      <c r="V1543" t="s">
        <v>3867</v>
      </c>
      <c r="W1543" t="s">
        <v>33</v>
      </c>
      <c r="X1543" t="s">
        <v>27</v>
      </c>
      <c r="Y1543">
        <v>9.3800000000000008</v>
      </c>
    </row>
    <row r="1544" spans="1:25" x14ac:dyDescent="0.25">
      <c r="A1544" t="s">
        <v>2356</v>
      </c>
      <c r="B1544" s="19">
        <v>45838</v>
      </c>
      <c r="C1544" t="s">
        <v>525</v>
      </c>
      <c r="D1544" t="s">
        <v>526</v>
      </c>
      <c r="E1544" t="s">
        <v>3</v>
      </c>
      <c r="F1544">
        <v>52</v>
      </c>
      <c r="G1544" t="s">
        <v>407</v>
      </c>
      <c r="H1544" t="s">
        <v>285</v>
      </c>
      <c r="I1544" t="s">
        <v>56</v>
      </c>
      <c r="J1544" t="s">
        <v>57</v>
      </c>
      <c r="K1544" t="s">
        <v>58</v>
      </c>
      <c r="L1544">
        <v>3</v>
      </c>
      <c r="M1544">
        <v>1200</v>
      </c>
      <c r="N1544">
        <v>0.1</v>
      </c>
      <c r="O1544">
        <v>3240</v>
      </c>
      <c r="P1544">
        <v>2400</v>
      </c>
      <c r="Q1544">
        <v>840</v>
      </c>
      <c r="R1544" t="s">
        <v>26</v>
      </c>
      <c r="S1544" t="s">
        <v>10</v>
      </c>
      <c r="T1544">
        <v>2025</v>
      </c>
      <c r="U1544">
        <v>6</v>
      </c>
      <c r="V1544" t="s">
        <v>3868</v>
      </c>
      <c r="W1544" t="s">
        <v>11</v>
      </c>
      <c r="X1544" t="s">
        <v>19</v>
      </c>
      <c r="Y1544">
        <v>25.93</v>
      </c>
    </row>
    <row r="1545" spans="1:25" x14ac:dyDescent="0.25">
      <c r="A1545" t="s">
        <v>2357</v>
      </c>
      <c r="B1545" s="19">
        <v>45974</v>
      </c>
      <c r="C1545" t="s">
        <v>365</v>
      </c>
      <c r="D1545" t="s">
        <v>366</v>
      </c>
      <c r="E1545" t="s">
        <v>16</v>
      </c>
      <c r="F1545">
        <v>56</v>
      </c>
      <c r="G1545" t="s">
        <v>295</v>
      </c>
      <c r="H1545" t="s">
        <v>270</v>
      </c>
      <c r="I1545" t="s">
        <v>109</v>
      </c>
      <c r="J1545" t="s">
        <v>110</v>
      </c>
      <c r="K1545" t="s">
        <v>8</v>
      </c>
      <c r="L1545">
        <v>1</v>
      </c>
      <c r="M1545">
        <v>4000</v>
      </c>
      <c r="N1545">
        <v>0.05</v>
      </c>
      <c r="O1545">
        <v>3800</v>
      </c>
      <c r="P1545">
        <v>2900</v>
      </c>
      <c r="Q1545">
        <v>900</v>
      </c>
      <c r="R1545" t="s">
        <v>17</v>
      </c>
      <c r="S1545" t="s">
        <v>10</v>
      </c>
      <c r="T1545">
        <v>2025</v>
      </c>
      <c r="U1545">
        <v>11</v>
      </c>
      <c r="V1545" t="s">
        <v>3874</v>
      </c>
      <c r="W1545" t="s">
        <v>40</v>
      </c>
      <c r="X1545" t="s">
        <v>27</v>
      </c>
      <c r="Y1545">
        <v>23.68</v>
      </c>
    </row>
    <row r="1546" spans="1:25" x14ac:dyDescent="0.25">
      <c r="A1546" t="s">
        <v>2358</v>
      </c>
      <c r="B1546" s="19">
        <v>45678</v>
      </c>
      <c r="C1546" t="s">
        <v>1022</v>
      </c>
      <c r="D1546" t="s">
        <v>49</v>
      </c>
      <c r="E1546" t="s">
        <v>3</v>
      </c>
      <c r="F1546">
        <v>39</v>
      </c>
      <c r="G1546" t="s">
        <v>263</v>
      </c>
      <c r="H1546" t="s">
        <v>5</v>
      </c>
      <c r="I1546" t="s">
        <v>105</v>
      </c>
      <c r="J1546" t="s">
        <v>106</v>
      </c>
      <c r="K1546" t="s">
        <v>76</v>
      </c>
      <c r="L1546">
        <v>1</v>
      </c>
      <c r="M1546">
        <v>450</v>
      </c>
      <c r="N1546">
        <v>0</v>
      </c>
      <c r="O1546">
        <v>450</v>
      </c>
      <c r="P1546">
        <v>330</v>
      </c>
      <c r="Q1546">
        <v>120</v>
      </c>
      <c r="R1546" t="s">
        <v>9</v>
      </c>
      <c r="S1546" t="s">
        <v>10</v>
      </c>
      <c r="T1546">
        <v>2025</v>
      </c>
      <c r="U1546">
        <v>1</v>
      </c>
      <c r="V1546" t="s">
        <v>3875</v>
      </c>
      <c r="W1546" t="s">
        <v>18</v>
      </c>
      <c r="X1546" t="s">
        <v>19</v>
      </c>
      <c r="Y1546">
        <v>26.67</v>
      </c>
    </row>
    <row r="1547" spans="1:25" x14ac:dyDescent="0.25">
      <c r="A1547" t="s">
        <v>153</v>
      </c>
      <c r="B1547" s="19">
        <v>45820</v>
      </c>
      <c r="C1547" t="s">
        <v>35</v>
      </c>
      <c r="D1547" t="s">
        <v>36</v>
      </c>
      <c r="E1547" t="s">
        <v>16</v>
      </c>
      <c r="F1547">
        <v>27</v>
      </c>
      <c r="G1547" t="s">
        <v>4</v>
      </c>
      <c r="H1547" t="s">
        <v>5</v>
      </c>
      <c r="I1547" t="s">
        <v>81</v>
      </c>
      <c r="J1547" t="s">
        <v>82</v>
      </c>
      <c r="K1547" t="s">
        <v>58</v>
      </c>
      <c r="L1547">
        <v>2</v>
      </c>
      <c r="M1547">
        <v>3500</v>
      </c>
      <c r="N1547">
        <v>0</v>
      </c>
      <c r="O1547">
        <v>7000</v>
      </c>
      <c r="P1547">
        <v>5000</v>
      </c>
      <c r="Q1547">
        <v>2000</v>
      </c>
      <c r="R1547" t="s">
        <v>26</v>
      </c>
      <c r="S1547" t="s">
        <v>10</v>
      </c>
      <c r="T1547">
        <v>2025</v>
      </c>
      <c r="U1547">
        <v>6</v>
      </c>
      <c r="V1547" t="s">
        <v>3868</v>
      </c>
      <c r="W1547" t="s">
        <v>11</v>
      </c>
      <c r="X1547" t="s">
        <v>19</v>
      </c>
      <c r="Y1547">
        <v>28.57</v>
      </c>
    </row>
    <row r="1548" spans="1:25" x14ac:dyDescent="0.25">
      <c r="A1548" t="s">
        <v>2359</v>
      </c>
      <c r="B1548" s="19">
        <v>45757</v>
      </c>
      <c r="C1548" t="s">
        <v>303</v>
      </c>
      <c r="D1548" t="s">
        <v>304</v>
      </c>
      <c r="E1548" t="s">
        <v>16</v>
      </c>
      <c r="F1548">
        <v>36</v>
      </c>
      <c r="G1548" t="s">
        <v>275</v>
      </c>
      <c r="H1548" t="s">
        <v>276</v>
      </c>
      <c r="I1548" t="s">
        <v>31</v>
      </c>
      <c r="J1548" t="s">
        <v>32</v>
      </c>
      <c r="K1548" t="s">
        <v>25</v>
      </c>
      <c r="L1548">
        <v>2</v>
      </c>
      <c r="M1548">
        <v>5000</v>
      </c>
      <c r="N1548">
        <v>0.05</v>
      </c>
      <c r="O1548">
        <v>9500</v>
      </c>
      <c r="P1548">
        <v>7000</v>
      </c>
      <c r="Q1548">
        <v>2500</v>
      </c>
      <c r="R1548" t="s">
        <v>26</v>
      </c>
      <c r="S1548" t="s">
        <v>10</v>
      </c>
      <c r="T1548">
        <v>2025</v>
      </c>
      <c r="U1548">
        <v>4</v>
      </c>
      <c r="V1548" t="s">
        <v>3871</v>
      </c>
      <c r="W1548" t="s">
        <v>11</v>
      </c>
      <c r="X1548" t="s">
        <v>27</v>
      </c>
      <c r="Y1548">
        <v>26.32</v>
      </c>
    </row>
    <row r="1549" spans="1:25" x14ac:dyDescent="0.25">
      <c r="A1549" t="s">
        <v>2360</v>
      </c>
      <c r="B1549" s="19">
        <v>45713</v>
      </c>
      <c r="C1549" t="s">
        <v>653</v>
      </c>
      <c r="D1549" t="s">
        <v>654</v>
      </c>
      <c r="E1549" t="s">
        <v>16</v>
      </c>
      <c r="F1549">
        <v>47</v>
      </c>
      <c r="G1549" t="s">
        <v>284</v>
      </c>
      <c r="H1549" t="s">
        <v>285</v>
      </c>
      <c r="I1549" t="s">
        <v>65</v>
      </c>
      <c r="J1549" t="s">
        <v>66</v>
      </c>
      <c r="K1549" t="s">
        <v>25</v>
      </c>
      <c r="L1549">
        <v>1</v>
      </c>
      <c r="M1549">
        <v>2500</v>
      </c>
      <c r="N1549">
        <v>0.2</v>
      </c>
      <c r="O1549">
        <v>2000</v>
      </c>
      <c r="P1549">
        <v>1600</v>
      </c>
      <c r="Q1549">
        <v>400</v>
      </c>
      <c r="R1549" t="s">
        <v>26</v>
      </c>
      <c r="S1549" t="s">
        <v>10</v>
      </c>
      <c r="T1549">
        <v>2025</v>
      </c>
      <c r="U1549">
        <v>2</v>
      </c>
      <c r="V1549" t="s">
        <v>3869</v>
      </c>
      <c r="W1549" t="s">
        <v>18</v>
      </c>
      <c r="X1549" t="s">
        <v>12</v>
      </c>
      <c r="Y1549">
        <v>20</v>
      </c>
    </row>
    <row r="1550" spans="1:25" x14ac:dyDescent="0.25">
      <c r="A1550" t="s">
        <v>2361</v>
      </c>
      <c r="B1550" s="19">
        <v>45425</v>
      </c>
      <c r="C1550" t="s">
        <v>715</v>
      </c>
      <c r="D1550" t="s">
        <v>448</v>
      </c>
      <c r="E1550" t="s">
        <v>16</v>
      </c>
      <c r="F1550">
        <v>38</v>
      </c>
      <c r="G1550" t="s">
        <v>317</v>
      </c>
      <c r="H1550" t="s">
        <v>5</v>
      </c>
      <c r="I1550" t="s">
        <v>143</v>
      </c>
      <c r="J1550" t="s">
        <v>144</v>
      </c>
      <c r="K1550" t="s">
        <v>76</v>
      </c>
      <c r="L1550">
        <v>2</v>
      </c>
      <c r="M1550">
        <v>700</v>
      </c>
      <c r="N1550">
        <v>0.1</v>
      </c>
      <c r="O1550">
        <v>1260</v>
      </c>
      <c r="P1550">
        <v>1140</v>
      </c>
      <c r="Q1550">
        <v>120</v>
      </c>
      <c r="R1550" t="s">
        <v>26</v>
      </c>
      <c r="S1550" t="s">
        <v>10</v>
      </c>
      <c r="T1550">
        <v>2024</v>
      </c>
      <c r="U1550">
        <v>5</v>
      </c>
      <c r="V1550" t="s">
        <v>3865</v>
      </c>
      <c r="W1550" t="s">
        <v>11</v>
      </c>
      <c r="X1550" t="s">
        <v>27</v>
      </c>
      <c r="Y1550">
        <v>9.52</v>
      </c>
    </row>
    <row r="1551" spans="1:25" x14ac:dyDescent="0.25">
      <c r="A1551" t="s">
        <v>2362</v>
      </c>
      <c r="B1551" s="19">
        <v>45985</v>
      </c>
      <c r="C1551" t="s">
        <v>297</v>
      </c>
      <c r="D1551" t="s">
        <v>298</v>
      </c>
      <c r="E1551" t="s">
        <v>3</v>
      </c>
      <c r="F1551">
        <v>59</v>
      </c>
      <c r="G1551" t="s">
        <v>275</v>
      </c>
      <c r="H1551" t="s">
        <v>276</v>
      </c>
      <c r="I1551" t="s">
        <v>105</v>
      </c>
      <c r="J1551" t="s">
        <v>106</v>
      </c>
      <c r="K1551" t="s">
        <v>76</v>
      </c>
      <c r="L1551">
        <v>3</v>
      </c>
      <c r="M1551">
        <v>450</v>
      </c>
      <c r="N1551">
        <v>0.1</v>
      </c>
      <c r="O1551">
        <v>1215</v>
      </c>
      <c r="P1551">
        <v>990</v>
      </c>
      <c r="Q1551">
        <v>225</v>
      </c>
      <c r="R1551" t="s">
        <v>17</v>
      </c>
      <c r="S1551" t="s">
        <v>10</v>
      </c>
      <c r="T1551">
        <v>2025</v>
      </c>
      <c r="U1551">
        <v>11</v>
      </c>
      <c r="V1551" t="s">
        <v>3874</v>
      </c>
      <c r="W1551" t="s">
        <v>40</v>
      </c>
      <c r="X1551" t="s">
        <v>12</v>
      </c>
      <c r="Y1551">
        <v>18.52</v>
      </c>
    </row>
    <row r="1552" spans="1:25" x14ac:dyDescent="0.25">
      <c r="A1552" t="s">
        <v>2363</v>
      </c>
      <c r="B1552" s="19">
        <v>45696</v>
      </c>
      <c r="C1552" t="s">
        <v>1412</v>
      </c>
      <c r="D1552" t="s">
        <v>357</v>
      </c>
      <c r="E1552" t="s">
        <v>3</v>
      </c>
      <c r="F1552">
        <v>49</v>
      </c>
      <c r="G1552" t="s">
        <v>317</v>
      </c>
      <c r="H1552" t="s">
        <v>5</v>
      </c>
      <c r="I1552" t="s">
        <v>37</v>
      </c>
      <c r="J1552" t="s">
        <v>38</v>
      </c>
      <c r="K1552" t="s">
        <v>39</v>
      </c>
      <c r="L1552">
        <v>1</v>
      </c>
      <c r="M1552">
        <v>900</v>
      </c>
      <c r="N1552">
        <v>0</v>
      </c>
      <c r="O1552">
        <v>900</v>
      </c>
      <c r="P1552">
        <v>550</v>
      </c>
      <c r="Q1552">
        <v>350</v>
      </c>
      <c r="R1552" t="s">
        <v>17</v>
      </c>
      <c r="S1552" t="s">
        <v>10</v>
      </c>
      <c r="T1552">
        <v>2025</v>
      </c>
      <c r="U1552">
        <v>2</v>
      </c>
      <c r="V1552" t="s">
        <v>3869</v>
      </c>
      <c r="W1552" t="s">
        <v>18</v>
      </c>
      <c r="X1552" t="s">
        <v>27</v>
      </c>
      <c r="Y1552">
        <v>38.89</v>
      </c>
    </row>
    <row r="1553" spans="1:25" x14ac:dyDescent="0.25">
      <c r="A1553" t="s">
        <v>154</v>
      </c>
      <c r="B1553" s="19">
        <v>45742</v>
      </c>
      <c r="C1553" t="s">
        <v>100</v>
      </c>
      <c r="D1553" t="s">
        <v>101</v>
      </c>
      <c r="E1553" t="s">
        <v>3</v>
      </c>
      <c r="F1553">
        <v>40</v>
      </c>
      <c r="G1553" t="s">
        <v>4</v>
      </c>
      <c r="H1553" t="s">
        <v>5</v>
      </c>
      <c r="I1553" t="s">
        <v>109</v>
      </c>
      <c r="J1553" t="s">
        <v>110</v>
      </c>
      <c r="K1553" t="s">
        <v>8</v>
      </c>
      <c r="L1553">
        <v>3</v>
      </c>
      <c r="M1553">
        <v>4000</v>
      </c>
      <c r="N1553">
        <v>0.1</v>
      </c>
      <c r="O1553">
        <v>10800</v>
      </c>
      <c r="P1553">
        <v>8700</v>
      </c>
      <c r="Q1553">
        <v>2100</v>
      </c>
      <c r="R1553" t="s">
        <v>77</v>
      </c>
      <c r="S1553" t="s">
        <v>10</v>
      </c>
      <c r="T1553">
        <v>2025</v>
      </c>
      <c r="U1553">
        <v>3</v>
      </c>
      <c r="V1553" t="s">
        <v>3864</v>
      </c>
      <c r="W1553" t="s">
        <v>18</v>
      </c>
      <c r="X1553" t="s">
        <v>27</v>
      </c>
      <c r="Y1553">
        <v>19.440000000000001</v>
      </c>
    </row>
    <row r="1554" spans="1:25" x14ac:dyDescent="0.25">
      <c r="A1554" t="s">
        <v>2364</v>
      </c>
      <c r="B1554" s="19">
        <v>45718</v>
      </c>
      <c r="C1554" t="s">
        <v>878</v>
      </c>
      <c r="D1554" t="s">
        <v>468</v>
      </c>
      <c r="E1554" t="s">
        <v>3</v>
      </c>
      <c r="F1554">
        <v>40</v>
      </c>
      <c r="G1554" t="s">
        <v>280</v>
      </c>
      <c r="H1554" t="s">
        <v>270</v>
      </c>
      <c r="I1554" t="s">
        <v>305</v>
      </c>
      <c r="J1554" t="s">
        <v>306</v>
      </c>
      <c r="K1554" t="s">
        <v>91</v>
      </c>
      <c r="L1554">
        <v>4</v>
      </c>
      <c r="M1554">
        <v>8500</v>
      </c>
      <c r="N1554">
        <v>0.05</v>
      </c>
      <c r="O1554">
        <v>32300</v>
      </c>
      <c r="P1554">
        <v>26000</v>
      </c>
      <c r="Q1554">
        <v>6300</v>
      </c>
      <c r="R1554" t="s">
        <v>26</v>
      </c>
      <c r="S1554" t="s">
        <v>10</v>
      </c>
      <c r="T1554">
        <v>2025</v>
      </c>
      <c r="U1554">
        <v>3</v>
      </c>
      <c r="V1554" t="s">
        <v>3864</v>
      </c>
      <c r="W1554" t="s">
        <v>18</v>
      </c>
      <c r="X1554" t="s">
        <v>27</v>
      </c>
      <c r="Y1554">
        <v>19.5</v>
      </c>
    </row>
    <row r="1555" spans="1:25" x14ac:dyDescent="0.25">
      <c r="A1555" t="s">
        <v>2365</v>
      </c>
      <c r="B1555" s="19">
        <v>46020</v>
      </c>
      <c r="C1555" t="s">
        <v>1947</v>
      </c>
      <c r="D1555" t="s">
        <v>158</v>
      </c>
      <c r="E1555" t="s">
        <v>3</v>
      </c>
      <c r="F1555">
        <v>29</v>
      </c>
      <c r="G1555" t="s">
        <v>275</v>
      </c>
      <c r="H1555" t="s">
        <v>276</v>
      </c>
      <c r="I1555" t="s">
        <v>74</v>
      </c>
      <c r="J1555" t="s">
        <v>75</v>
      </c>
      <c r="K1555" t="s">
        <v>76</v>
      </c>
      <c r="L1555">
        <v>3</v>
      </c>
      <c r="M1555">
        <v>550</v>
      </c>
      <c r="N1555">
        <v>0.2</v>
      </c>
      <c r="O1555">
        <v>1320</v>
      </c>
      <c r="P1555">
        <v>1350</v>
      </c>
      <c r="Q1555">
        <v>-30</v>
      </c>
      <c r="R1555" t="s">
        <v>26</v>
      </c>
      <c r="S1555" t="s">
        <v>10</v>
      </c>
      <c r="T1555">
        <v>2025</v>
      </c>
      <c r="U1555">
        <v>12</v>
      </c>
      <c r="V1555" t="s">
        <v>3872</v>
      </c>
      <c r="W1555" t="s">
        <v>40</v>
      </c>
      <c r="X1555" t="s">
        <v>12</v>
      </c>
      <c r="Y1555">
        <v>-2.27</v>
      </c>
    </row>
    <row r="1556" spans="1:25" x14ac:dyDescent="0.25">
      <c r="A1556" t="s">
        <v>2366</v>
      </c>
      <c r="B1556" s="19">
        <v>45833</v>
      </c>
      <c r="C1556" t="s">
        <v>947</v>
      </c>
      <c r="D1556" t="s">
        <v>948</v>
      </c>
      <c r="E1556" t="s">
        <v>16</v>
      </c>
      <c r="F1556">
        <v>33</v>
      </c>
      <c r="G1556" t="s">
        <v>317</v>
      </c>
      <c r="H1556" t="s">
        <v>5</v>
      </c>
      <c r="I1556" t="s">
        <v>31</v>
      </c>
      <c r="J1556" t="s">
        <v>32</v>
      </c>
      <c r="K1556" t="s">
        <v>25</v>
      </c>
      <c r="L1556">
        <v>2</v>
      </c>
      <c r="M1556">
        <v>5000</v>
      </c>
      <c r="N1556">
        <v>0.05</v>
      </c>
      <c r="O1556">
        <v>9500</v>
      </c>
      <c r="P1556">
        <v>7000</v>
      </c>
      <c r="Q1556">
        <v>2500</v>
      </c>
      <c r="R1556" t="s">
        <v>9</v>
      </c>
      <c r="S1556" t="s">
        <v>10</v>
      </c>
      <c r="T1556">
        <v>2025</v>
      </c>
      <c r="U1556">
        <v>6</v>
      </c>
      <c r="V1556" t="s">
        <v>3868</v>
      </c>
      <c r="W1556" t="s">
        <v>11</v>
      </c>
      <c r="X1556" t="s">
        <v>27</v>
      </c>
      <c r="Y1556">
        <v>26.32</v>
      </c>
    </row>
    <row r="1557" spans="1:25" x14ac:dyDescent="0.25">
      <c r="A1557" t="s">
        <v>2367</v>
      </c>
      <c r="B1557" s="19">
        <v>45325</v>
      </c>
      <c r="C1557" t="s">
        <v>1088</v>
      </c>
      <c r="D1557" t="s">
        <v>501</v>
      </c>
      <c r="E1557" t="s">
        <v>3</v>
      </c>
      <c r="F1557">
        <v>41</v>
      </c>
      <c r="G1557" t="s">
        <v>312</v>
      </c>
      <c r="H1557" t="s">
        <v>276</v>
      </c>
      <c r="I1557" t="s">
        <v>305</v>
      </c>
      <c r="J1557" t="s">
        <v>306</v>
      </c>
      <c r="K1557" t="s">
        <v>91</v>
      </c>
      <c r="L1557">
        <v>1</v>
      </c>
      <c r="M1557">
        <v>8500</v>
      </c>
      <c r="N1557">
        <v>0.15</v>
      </c>
      <c r="O1557">
        <v>7225</v>
      </c>
      <c r="P1557">
        <v>6500</v>
      </c>
      <c r="Q1557">
        <v>725</v>
      </c>
      <c r="R1557" t="s">
        <v>77</v>
      </c>
      <c r="S1557" t="s">
        <v>10</v>
      </c>
      <c r="T1557">
        <v>2024</v>
      </c>
      <c r="U1557">
        <v>2</v>
      </c>
      <c r="V1557" t="s">
        <v>3869</v>
      </c>
      <c r="W1557" t="s">
        <v>18</v>
      </c>
      <c r="X1557" t="s">
        <v>19</v>
      </c>
      <c r="Y1557">
        <v>10.029999999999999</v>
      </c>
    </row>
    <row r="1558" spans="1:25" x14ac:dyDescent="0.25">
      <c r="A1558" t="s">
        <v>2368</v>
      </c>
      <c r="B1558" s="19">
        <v>45413</v>
      </c>
      <c r="C1558" t="s">
        <v>2061</v>
      </c>
      <c r="D1558" t="s">
        <v>2062</v>
      </c>
      <c r="E1558" t="s">
        <v>3</v>
      </c>
      <c r="F1558">
        <v>50</v>
      </c>
      <c r="G1558" t="s">
        <v>290</v>
      </c>
      <c r="H1558" t="s">
        <v>276</v>
      </c>
      <c r="I1558" t="s">
        <v>56</v>
      </c>
      <c r="J1558" t="s">
        <v>57</v>
      </c>
      <c r="K1558" t="s">
        <v>58</v>
      </c>
      <c r="L1558">
        <v>1</v>
      </c>
      <c r="M1558">
        <v>1200</v>
      </c>
      <c r="N1558">
        <v>0.1</v>
      </c>
      <c r="O1558">
        <v>1080</v>
      </c>
      <c r="P1558">
        <v>800</v>
      </c>
      <c r="Q1558">
        <v>280</v>
      </c>
      <c r="R1558" t="s">
        <v>77</v>
      </c>
      <c r="S1558" t="s">
        <v>10</v>
      </c>
      <c r="T1558">
        <v>2024</v>
      </c>
      <c r="U1558">
        <v>5</v>
      </c>
      <c r="V1558" t="s">
        <v>3865</v>
      </c>
      <c r="W1558" t="s">
        <v>11</v>
      </c>
      <c r="X1558" t="s">
        <v>19</v>
      </c>
      <c r="Y1558">
        <v>25.93</v>
      </c>
    </row>
    <row r="1559" spans="1:25" x14ac:dyDescent="0.25">
      <c r="A1559" t="s">
        <v>2369</v>
      </c>
      <c r="B1559" s="19">
        <v>45670</v>
      </c>
      <c r="C1559" t="s">
        <v>881</v>
      </c>
      <c r="D1559" t="s">
        <v>101</v>
      </c>
      <c r="E1559" t="s">
        <v>3</v>
      </c>
      <c r="F1559">
        <v>44</v>
      </c>
      <c r="G1559" t="s">
        <v>312</v>
      </c>
      <c r="H1559" t="s">
        <v>276</v>
      </c>
      <c r="I1559" t="s">
        <v>81</v>
      </c>
      <c r="J1559" t="s">
        <v>82</v>
      </c>
      <c r="K1559" t="s">
        <v>58</v>
      </c>
      <c r="L1559">
        <v>1</v>
      </c>
      <c r="M1559">
        <v>3500</v>
      </c>
      <c r="N1559">
        <v>0.05</v>
      </c>
      <c r="O1559">
        <v>3325</v>
      </c>
      <c r="P1559">
        <v>2500</v>
      </c>
      <c r="Q1559">
        <v>825</v>
      </c>
      <c r="R1559" t="s">
        <v>26</v>
      </c>
      <c r="S1559" t="s">
        <v>10</v>
      </c>
      <c r="T1559">
        <v>2025</v>
      </c>
      <c r="U1559">
        <v>1</v>
      </c>
      <c r="V1559" t="s">
        <v>3875</v>
      </c>
      <c r="W1559" t="s">
        <v>18</v>
      </c>
      <c r="X1559" t="s">
        <v>12</v>
      </c>
      <c r="Y1559">
        <v>24.81</v>
      </c>
    </row>
    <row r="1560" spans="1:25" x14ac:dyDescent="0.25">
      <c r="A1560" t="s">
        <v>2370</v>
      </c>
      <c r="B1560" s="19">
        <v>45412</v>
      </c>
      <c r="C1560" t="s">
        <v>838</v>
      </c>
      <c r="D1560" t="s">
        <v>796</v>
      </c>
      <c r="E1560" t="s">
        <v>16</v>
      </c>
      <c r="F1560">
        <v>26</v>
      </c>
      <c r="G1560" t="s">
        <v>312</v>
      </c>
      <c r="H1560" t="s">
        <v>276</v>
      </c>
      <c r="I1560" t="s">
        <v>264</v>
      </c>
      <c r="J1560" t="s">
        <v>265</v>
      </c>
      <c r="K1560" t="s">
        <v>46</v>
      </c>
      <c r="L1560">
        <v>3</v>
      </c>
      <c r="M1560">
        <v>800</v>
      </c>
      <c r="N1560">
        <v>0.15</v>
      </c>
      <c r="O1560">
        <v>2040</v>
      </c>
      <c r="P1560">
        <v>1500</v>
      </c>
      <c r="Q1560">
        <v>540</v>
      </c>
      <c r="R1560" t="s">
        <v>26</v>
      </c>
      <c r="S1560" t="s">
        <v>10</v>
      </c>
      <c r="T1560">
        <v>2024</v>
      </c>
      <c r="U1560">
        <v>4</v>
      </c>
      <c r="V1560" t="s">
        <v>3871</v>
      </c>
      <c r="W1560" t="s">
        <v>11</v>
      </c>
      <c r="X1560" t="s">
        <v>12</v>
      </c>
      <c r="Y1560">
        <v>26.47</v>
      </c>
    </row>
    <row r="1561" spans="1:25" x14ac:dyDescent="0.25">
      <c r="A1561" t="s">
        <v>2371</v>
      </c>
      <c r="B1561" s="19">
        <v>45593</v>
      </c>
      <c r="C1561" t="s">
        <v>983</v>
      </c>
      <c r="D1561" t="s">
        <v>583</v>
      </c>
      <c r="E1561" t="s">
        <v>16</v>
      </c>
      <c r="F1561">
        <v>28</v>
      </c>
      <c r="G1561" t="s">
        <v>290</v>
      </c>
      <c r="H1561" t="s">
        <v>276</v>
      </c>
      <c r="I1561" t="s">
        <v>143</v>
      </c>
      <c r="J1561" t="s">
        <v>144</v>
      </c>
      <c r="K1561" t="s">
        <v>76</v>
      </c>
      <c r="L1561">
        <v>4</v>
      </c>
      <c r="M1561">
        <v>700</v>
      </c>
      <c r="N1561">
        <v>0.1</v>
      </c>
      <c r="O1561">
        <v>2520</v>
      </c>
      <c r="P1561">
        <v>2280</v>
      </c>
      <c r="Q1561">
        <v>240</v>
      </c>
      <c r="R1561" t="s">
        <v>26</v>
      </c>
      <c r="S1561" t="s">
        <v>10</v>
      </c>
      <c r="T1561">
        <v>2024</v>
      </c>
      <c r="U1561">
        <v>10</v>
      </c>
      <c r="V1561" t="s">
        <v>3870</v>
      </c>
      <c r="W1561" t="s">
        <v>40</v>
      </c>
      <c r="X1561" t="s">
        <v>27</v>
      </c>
      <c r="Y1561">
        <v>9.52</v>
      </c>
    </row>
    <row r="1562" spans="1:25" x14ac:dyDescent="0.25">
      <c r="A1562" t="s">
        <v>2372</v>
      </c>
      <c r="B1562" s="19">
        <v>45895</v>
      </c>
      <c r="C1562" t="s">
        <v>1457</v>
      </c>
      <c r="D1562" t="s">
        <v>1458</v>
      </c>
      <c r="E1562" t="s">
        <v>3</v>
      </c>
      <c r="F1562">
        <v>51</v>
      </c>
      <c r="G1562" t="s">
        <v>263</v>
      </c>
      <c r="H1562" t="s">
        <v>5</v>
      </c>
      <c r="I1562" t="s">
        <v>44</v>
      </c>
      <c r="J1562" t="s">
        <v>45</v>
      </c>
      <c r="K1562" t="s">
        <v>46</v>
      </c>
      <c r="L1562">
        <v>1</v>
      </c>
      <c r="M1562">
        <v>2500</v>
      </c>
      <c r="N1562">
        <v>0.05</v>
      </c>
      <c r="O1562">
        <v>0</v>
      </c>
      <c r="P1562">
        <v>1500</v>
      </c>
      <c r="Q1562">
        <v>0</v>
      </c>
      <c r="R1562" t="s">
        <v>26</v>
      </c>
      <c r="S1562" t="s">
        <v>291</v>
      </c>
      <c r="T1562">
        <v>2025</v>
      </c>
      <c r="U1562">
        <v>8</v>
      </c>
      <c r="V1562" t="s">
        <v>3867</v>
      </c>
      <c r="W1562" t="s">
        <v>33</v>
      </c>
      <c r="X1562" t="s">
        <v>12</v>
      </c>
      <c r="Y1562">
        <v>0</v>
      </c>
    </row>
    <row r="1563" spans="1:25" x14ac:dyDescent="0.25">
      <c r="A1563" t="s">
        <v>2373</v>
      </c>
      <c r="B1563" s="19">
        <v>45582</v>
      </c>
      <c r="C1563" t="s">
        <v>1394</v>
      </c>
      <c r="D1563" t="s">
        <v>64</v>
      </c>
      <c r="E1563" t="s">
        <v>3</v>
      </c>
      <c r="F1563">
        <v>38</v>
      </c>
      <c r="G1563" t="s">
        <v>317</v>
      </c>
      <c r="H1563" t="s">
        <v>5</v>
      </c>
      <c r="I1563" t="s">
        <v>186</v>
      </c>
      <c r="J1563" t="s">
        <v>187</v>
      </c>
      <c r="K1563" t="s">
        <v>91</v>
      </c>
      <c r="L1563">
        <v>2</v>
      </c>
      <c r="M1563">
        <v>12000</v>
      </c>
      <c r="N1563">
        <v>0.15</v>
      </c>
      <c r="O1563">
        <v>20400</v>
      </c>
      <c r="P1563">
        <v>18000</v>
      </c>
      <c r="Q1563">
        <v>2400</v>
      </c>
      <c r="R1563" t="s">
        <v>26</v>
      </c>
      <c r="S1563" t="s">
        <v>10</v>
      </c>
      <c r="T1563">
        <v>2024</v>
      </c>
      <c r="U1563">
        <v>10</v>
      </c>
      <c r="V1563" t="s">
        <v>3870</v>
      </c>
      <c r="W1563" t="s">
        <v>40</v>
      </c>
      <c r="X1563" t="s">
        <v>27</v>
      </c>
      <c r="Y1563">
        <v>11.76</v>
      </c>
    </row>
    <row r="1564" spans="1:25" x14ac:dyDescent="0.25">
      <c r="A1564" t="s">
        <v>2374</v>
      </c>
      <c r="B1564" s="19">
        <v>45294</v>
      </c>
      <c r="C1564" t="s">
        <v>903</v>
      </c>
      <c r="D1564" t="s">
        <v>904</v>
      </c>
      <c r="E1564" t="s">
        <v>3</v>
      </c>
      <c r="F1564">
        <v>47</v>
      </c>
      <c r="G1564" t="s">
        <v>275</v>
      </c>
      <c r="H1564" t="s">
        <v>276</v>
      </c>
      <c r="I1564" t="s">
        <v>31</v>
      </c>
      <c r="J1564" t="s">
        <v>32</v>
      </c>
      <c r="K1564" t="s">
        <v>25</v>
      </c>
      <c r="L1564">
        <v>2</v>
      </c>
      <c r="M1564">
        <v>5000</v>
      </c>
      <c r="N1564">
        <v>0</v>
      </c>
      <c r="O1564">
        <v>10000</v>
      </c>
      <c r="P1564">
        <v>7000</v>
      </c>
      <c r="Q1564">
        <v>3000</v>
      </c>
      <c r="R1564" t="s">
        <v>17</v>
      </c>
      <c r="S1564" t="s">
        <v>10</v>
      </c>
      <c r="T1564">
        <v>2024</v>
      </c>
      <c r="U1564">
        <v>1</v>
      </c>
      <c r="V1564" t="s">
        <v>3875</v>
      </c>
      <c r="W1564" t="s">
        <v>18</v>
      </c>
      <c r="X1564" t="s">
        <v>12</v>
      </c>
      <c r="Y1564">
        <v>30</v>
      </c>
    </row>
    <row r="1565" spans="1:25" x14ac:dyDescent="0.25">
      <c r="A1565" t="s">
        <v>2375</v>
      </c>
      <c r="B1565" s="19">
        <v>45337</v>
      </c>
      <c r="C1565" t="s">
        <v>2376</v>
      </c>
      <c r="D1565" t="s">
        <v>2377</v>
      </c>
      <c r="E1565" t="s">
        <v>3</v>
      </c>
      <c r="F1565">
        <v>44</v>
      </c>
      <c r="G1565" t="s">
        <v>290</v>
      </c>
      <c r="H1565" t="s">
        <v>276</v>
      </c>
      <c r="I1565" t="s">
        <v>44</v>
      </c>
      <c r="J1565" t="s">
        <v>45</v>
      </c>
      <c r="K1565" t="s">
        <v>46</v>
      </c>
      <c r="L1565">
        <v>2</v>
      </c>
      <c r="M1565">
        <v>2500</v>
      </c>
      <c r="N1565">
        <v>0</v>
      </c>
      <c r="O1565">
        <v>5000</v>
      </c>
      <c r="P1565">
        <v>3000</v>
      </c>
      <c r="Q1565">
        <v>2000</v>
      </c>
      <c r="R1565" t="s">
        <v>17</v>
      </c>
      <c r="S1565" t="s">
        <v>10</v>
      </c>
      <c r="T1565">
        <v>2024</v>
      </c>
      <c r="U1565">
        <v>2</v>
      </c>
      <c r="V1565" t="s">
        <v>3869</v>
      </c>
      <c r="W1565" t="s">
        <v>18</v>
      </c>
      <c r="X1565" t="s">
        <v>19</v>
      </c>
      <c r="Y1565">
        <v>40</v>
      </c>
    </row>
    <row r="1566" spans="1:25" x14ac:dyDescent="0.25">
      <c r="A1566" t="s">
        <v>2378</v>
      </c>
      <c r="B1566" s="19">
        <v>45755</v>
      </c>
      <c r="C1566" t="s">
        <v>715</v>
      </c>
      <c r="D1566" t="s">
        <v>448</v>
      </c>
      <c r="E1566" t="s">
        <v>16</v>
      </c>
      <c r="F1566">
        <v>38</v>
      </c>
      <c r="G1566" t="s">
        <v>317</v>
      </c>
      <c r="H1566" t="s">
        <v>5</v>
      </c>
      <c r="I1566" t="s">
        <v>68</v>
      </c>
      <c r="J1566" t="s">
        <v>69</v>
      </c>
      <c r="K1566" t="s">
        <v>39</v>
      </c>
      <c r="L1566">
        <v>1</v>
      </c>
      <c r="M1566">
        <v>3500</v>
      </c>
      <c r="N1566">
        <v>0.1</v>
      </c>
      <c r="O1566">
        <v>3150</v>
      </c>
      <c r="P1566">
        <v>2300</v>
      </c>
      <c r="Q1566">
        <v>850</v>
      </c>
      <c r="R1566" t="s">
        <v>9</v>
      </c>
      <c r="S1566" t="s">
        <v>10</v>
      </c>
      <c r="T1566">
        <v>2025</v>
      </c>
      <c r="U1566">
        <v>4</v>
      </c>
      <c r="V1566" t="s">
        <v>3871</v>
      </c>
      <c r="W1566" t="s">
        <v>11</v>
      </c>
      <c r="X1566" t="s">
        <v>27</v>
      </c>
      <c r="Y1566">
        <v>26.98</v>
      </c>
    </row>
    <row r="1567" spans="1:25" x14ac:dyDescent="0.25">
      <c r="A1567" t="s">
        <v>2379</v>
      </c>
      <c r="B1567" s="19">
        <v>45912</v>
      </c>
      <c r="C1567" t="s">
        <v>585</v>
      </c>
      <c r="D1567" t="s">
        <v>36</v>
      </c>
      <c r="E1567" t="s">
        <v>3</v>
      </c>
      <c r="F1567">
        <v>51</v>
      </c>
      <c r="G1567" t="s">
        <v>284</v>
      </c>
      <c r="H1567" t="s">
        <v>285</v>
      </c>
      <c r="I1567" t="s">
        <v>176</v>
      </c>
      <c r="J1567" t="s">
        <v>177</v>
      </c>
      <c r="K1567" t="s">
        <v>25</v>
      </c>
      <c r="L1567">
        <v>2</v>
      </c>
      <c r="M1567">
        <v>22000</v>
      </c>
      <c r="N1567">
        <v>0.05</v>
      </c>
      <c r="O1567">
        <v>41800</v>
      </c>
      <c r="P1567">
        <v>33000</v>
      </c>
      <c r="Q1567">
        <v>8800</v>
      </c>
      <c r="R1567" t="s">
        <v>9</v>
      </c>
      <c r="S1567" t="s">
        <v>10</v>
      </c>
      <c r="T1567">
        <v>2025</v>
      </c>
      <c r="U1567">
        <v>9</v>
      </c>
      <c r="V1567" t="s">
        <v>3873</v>
      </c>
      <c r="W1567" t="s">
        <v>33</v>
      </c>
      <c r="X1567" t="s">
        <v>12</v>
      </c>
      <c r="Y1567">
        <v>21.05</v>
      </c>
    </row>
    <row r="1568" spans="1:25" x14ac:dyDescent="0.25">
      <c r="A1568" t="s">
        <v>2380</v>
      </c>
      <c r="B1568" s="19">
        <v>45763</v>
      </c>
      <c r="C1568" t="s">
        <v>753</v>
      </c>
      <c r="D1568" t="s">
        <v>754</v>
      </c>
      <c r="E1568" t="s">
        <v>16</v>
      </c>
      <c r="F1568">
        <v>59</v>
      </c>
      <c r="G1568" t="s">
        <v>407</v>
      </c>
      <c r="H1568" t="s">
        <v>285</v>
      </c>
      <c r="I1568" t="s">
        <v>74</v>
      </c>
      <c r="J1568" t="s">
        <v>75</v>
      </c>
      <c r="K1568" t="s">
        <v>76</v>
      </c>
      <c r="L1568">
        <v>5</v>
      </c>
      <c r="M1568">
        <v>550</v>
      </c>
      <c r="N1568">
        <v>0.05</v>
      </c>
      <c r="O1568">
        <v>2612.5</v>
      </c>
      <c r="P1568">
        <v>2250</v>
      </c>
      <c r="Q1568">
        <v>362.5</v>
      </c>
      <c r="R1568" t="s">
        <v>9</v>
      </c>
      <c r="S1568" t="s">
        <v>10</v>
      </c>
      <c r="T1568">
        <v>2025</v>
      </c>
      <c r="U1568">
        <v>4</v>
      </c>
      <c r="V1568" t="s">
        <v>3871</v>
      </c>
      <c r="W1568" t="s">
        <v>11</v>
      </c>
      <c r="X1568" t="s">
        <v>27</v>
      </c>
      <c r="Y1568">
        <v>13.88</v>
      </c>
    </row>
    <row r="1569" spans="1:25" x14ac:dyDescent="0.25">
      <c r="A1569" t="s">
        <v>2381</v>
      </c>
      <c r="B1569" s="19">
        <v>45625</v>
      </c>
      <c r="C1569" t="s">
        <v>715</v>
      </c>
      <c r="D1569" t="s">
        <v>448</v>
      </c>
      <c r="E1569" t="s">
        <v>16</v>
      </c>
      <c r="F1569">
        <v>38</v>
      </c>
      <c r="G1569" t="s">
        <v>317</v>
      </c>
      <c r="H1569" t="s">
        <v>5</v>
      </c>
      <c r="I1569" t="s">
        <v>65</v>
      </c>
      <c r="J1569" t="s">
        <v>66</v>
      </c>
      <c r="K1569" t="s">
        <v>25</v>
      </c>
      <c r="L1569">
        <v>4</v>
      </c>
      <c r="M1569">
        <v>2500</v>
      </c>
      <c r="N1569">
        <v>0.05</v>
      </c>
      <c r="O1569">
        <v>9500</v>
      </c>
      <c r="P1569">
        <v>6400</v>
      </c>
      <c r="Q1569">
        <v>3100</v>
      </c>
      <c r="R1569" t="s">
        <v>9</v>
      </c>
      <c r="S1569" t="s">
        <v>10</v>
      </c>
      <c r="T1569">
        <v>2024</v>
      </c>
      <c r="U1569">
        <v>11</v>
      </c>
      <c r="V1569" t="s">
        <v>3874</v>
      </c>
      <c r="W1569" t="s">
        <v>40</v>
      </c>
      <c r="X1569" t="s">
        <v>27</v>
      </c>
      <c r="Y1569">
        <v>32.630000000000003</v>
      </c>
    </row>
    <row r="1570" spans="1:25" x14ac:dyDescent="0.25">
      <c r="A1570" t="s">
        <v>2382</v>
      </c>
      <c r="B1570" s="19">
        <v>45711</v>
      </c>
      <c r="C1570" t="s">
        <v>789</v>
      </c>
      <c r="D1570" t="s">
        <v>790</v>
      </c>
      <c r="E1570" t="s">
        <v>3</v>
      </c>
      <c r="F1570">
        <v>39</v>
      </c>
      <c r="G1570" t="s">
        <v>263</v>
      </c>
      <c r="H1570" t="s">
        <v>5</v>
      </c>
      <c r="I1570" t="s">
        <v>95</v>
      </c>
      <c r="J1570" t="s">
        <v>96</v>
      </c>
      <c r="K1570" t="s">
        <v>46</v>
      </c>
      <c r="L1570">
        <v>2</v>
      </c>
      <c r="M1570">
        <v>600</v>
      </c>
      <c r="N1570">
        <v>0.2</v>
      </c>
      <c r="O1570">
        <v>960</v>
      </c>
      <c r="P1570">
        <v>760</v>
      </c>
      <c r="Q1570">
        <v>200</v>
      </c>
      <c r="R1570" t="s">
        <v>26</v>
      </c>
      <c r="S1570" t="s">
        <v>10</v>
      </c>
      <c r="T1570">
        <v>2025</v>
      </c>
      <c r="U1570">
        <v>2</v>
      </c>
      <c r="V1570" t="s">
        <v>3869</v>
      </c>
      <c r="W1570" t="s">
        <v>18</v>
      </c>
      <c r="X1570" t="s">
        <v>27</v>
      </c>
      <c r="Y1570">
        <v>20.83</v>
      </c>
    </row>
    <row r="1571" spans="1:25" x14ac:dyDescent="0.25">
      <c r="A1571" t="s">
        <v>2383</v>
      </c>
      <c r="B1571" s="19">
        <v>45845</v>
      </c>
      <c r="C1571" t="s">
        <v>943</v>
      </c>
      <c r="D1571" t="s">
        <v>151</v>
      </c>
      <c r="E1571" t="s">
        <v>3</v>
      </c>
      <c r="F1571">
        <v>58</v>
      </c>
      <c r="G1571" t="s">
        <v>275</v>
      </c>
      <c r="H1571" t="s">
        <v>276</v>
      </c>
      <c r="I1571" t="s">
        <v>102</v>
      </c>
      <c r="J1571" t="s">
        <v>103</v>
      </c>
      <c r="K1571" t="s">
        <v>25</v>
      </c>
      <c r="L1571">
        <v>1</v>
      </c>
      <c r="M1571">
        <v>28000</v>
      </c>
      <c r="N1571">
        <v>0.15</v>
      </c>
      <c r="O1571">
        <v>0</v>
      </c>
      <c r="P1571">
        <v>21000</v>
      </c>
      <c r="Q1571">
        <v>0</v>
      </c>
      <c r="R1571" t="s">
        <v>98</v>
      </c>
      <c r="S1571" t="s">
        <v>291</v>
      </c>
      <c r="T1571">
        <v>2025</v>
      </c>
      <c r="U1571">
        <v>7</v>
      </c>
      <c r="V1571" t="s">
        <v>3866</v>
      </c>
      <c r="W1571" t="s">
        <v>33</v>
      </c>
      <c r="X1571" t="s">
        <v>19</v>
      </c>
      <c r="Y1571">
        <v>0</v>
      </c>
    </row>
    <row r="1572" spans="1:25" x14ac:dyDescent="0.25">
      <c r="A1572" t="s">
        <v>2384</v>
      </c>
      <c r="B1572" s="19">
        <v>45576</v>
      </c>
      <c r="C1572" t="s">
        <v>556</v>
      </c>
      <c r="D1572" t="s">
        <v>557</v>
      </c>
      <c r="E1572" t="s">
        <v>16</v>
      </c>
      <c r="F1572">
        <v>25</v>
      </c>
      <c r="G1572" t="s">
        <v>269</v>
      </c>
      <c r="H1572" t="s">
        <v>270</v>
      </c>
      <c r="I1572" t="s">
        <v>51</v>
      </c>
      <c r="J1572" t="s">
        <v>52</v>
      </c>
      <c r="K1572" t="s">
        <v>8</v>
      </c>
      <c r="L1572">
        <v>4</v>
      </c>
      <c r="M1572">
        <v>4500</v>
      </c>
      <c r="N1572">
        <v>0.2</v>
      </c>
      <c r="O1572">
        <v>14400</v>
      </c>
      <c r="P1572">
        <v>12800</v>
      </c>
      <c r="Q1572">
        <v>1600</v>
      </c>
      <c r="R1572" t="s">
        <v>26</v>
      </c>
      <c r="S1572" t="s">
        <v>10</v>
      </c>
      <c r="T1572">
        <v>2024</v>
      </c>
      <c r="U1572">
        <v>10</v>
      </c>
      <c r="V1572" t="s">
        <v>3870</v>
      </c>
      <c r="W1572" t="s">
        <v>40</v>
      </c>
      <c r="X1572" t="s">
        <v>12</v>
      </c>
      <c r="Y1572">
        <v>11.11</v>
      </c>
    </row>
    <row r="1573" spans="1:25" x14ac:dyDescent="0.25">
      <c r="A1573" t="s">
        <v>2385</v>
      </c>
      <c r="B1573" s="19">
        <v>45317</v>
      </c>
      <c r="C1573" t="s">
        <v>383</v>
      </c>
      <c r="D1573" t="s">
        <v>384</v>
      </c>
      <c r="E1573" t="s">
        <v>16</v>
      </c>
      <c r="F1573">
        <v>40</v>
      </c>
      <c r="G1573" t="s">
        <v>284</v>
      </c>
      <c r="H1573" t="s">
        <v>285</v>
      </c>
      <c r="I1573" t="s">
        <v>81</v>
      </c>
      <c r="J1573" t="s">
        <v>82</v>
      </c>
      <c r="K1573" t="s">
        <v>58</v>
      </c>
      <c r="L1573">
        <v>1</v>
      </c>
      <c r="M1573">
        <v>3500</v>
      </c>
      <c r="N1573">
        <v>0</v>
      </c>
      <c r="O1573">
        <v>3500</v>
      </c>
      <c r="P1573">
        <v>2500</v>
      </c>
      <c r="Q1573">
        <v>1000</v>
      </c>
      <c r="R1573" t="s">
        <v>17</v>
      </c>
      <c r="S1573" t="s">
        <v>10</v>
      </c>
      <c r="T1573">
        <v>2024</v>
      </c>
      <c r="U1573">
        <v>1</v>
      </c>
      <c r="V1573" t="s">
        <v>3875</v>
      </c>
      <c r="W1573" t="s">
        <v>18</v>
      </c>
      <c r="X1573" t="s">
        <v>12</v>
      </c>
      <c r="Y1573">
        <v>28.57</v>
      </c>
    </row>
    <row r="1574" spans="1:25" x14ac:dyDescent="0.25">
      <c r="A1574" t="s">
        <v>2386</v>
      </c>
      <c r="B1574" s="19">
        <v>45608</v>
      </c>
      <c r="C1574" t="s">
        <v>2387</v>
      </c>
      <c r="D1574" t="s">
        <v>2348</v>
      </c>
      <c r="E1574" t="s">
        <v>16</v>
      </c>
      <c r="F1574">
        <v>60</v>
      </c>
      <c r="G1574" t="s">
        <v>339</v>
      </c>
      <c r="H1574" t="s">
        <v>285</v>
      </c>
      <c r="I1574" t="s">
        <v>127</v>
      </c>
      <c r="J1574" t="s">
        <v>128</v>
      </c>
      <c r="K1574" t="s">
        <v>58</v>
      </c>
      <c r="L1574">
        <v>2</v>
      </c>
      <c r="M1574">
        <v>3000</v>
      </c>
      <c r="N1574">
        <v>0.05</v>
      </c>
      <c r="O1574">
        <v>5700</v>
      </c>
      <c r="P1574">
        <v>4200</v>
      </c>
      <c r="Q1574">
        <v>1500</v>
      </c>
      <c r="R1574" t="s">
        <v>17</v>
      </c>
      <c r="S1574" t="s">
        <v>10</v>
      </c>
      <c r="T1574">
        <v>2024</v>
      </c>
      <c r="U1574">
        <v>11</v>
      </c>
      <c r="V1574" t="s">
        <v>3874</v>
      </c>
      <c r="W1574" t="s">
        <v>40</v>
      </c>
      <c r="X1574" t="s">
        <v>19</v>
      </c>
      <c r="Y1574">
        <v>26.32</v>
      </c>
    </row>
    <row r="1575" spans="1:25" x14ac:dyDescent="0.25">
      <c r="A1575" t="s">
        <v>2388</v>
      </c>
      <c r="B1575" s="19">
        <v>45379</v>
      </c>
      <c r="C1575" t="s">
        <v>689</v>
      </c>
      <c r="D1575" t="s">
        <v>690</v>
      </c>
      <c r="E1575" t="s">
        <v>3</v>
      </c>
      <c r="F1575">
        <v>44</v>
      </c>
      <c r="G1575" t="s">
        <v>280</v>
      </c>
      <c r="H1575" t="s">
        <v>270</v>
      </c>
      <c r="I1575" t="s">
        <v>186</v>
      </c>
      <c r="J1575" t="s">
        <v>187</v>
      </c>
      <c r="K1575" t="s">
        <v>91</v>
      </c>
      <c r="L1575">
        <v>1</v>
      </c>
      <c r="M1575">
        <v>12000</v>
      </c>
      <c r="N1575">
        <v>0.25</v>
      </c>
      <c r="O1575">
        <v>9000</v>
      </c>
      <c r="P1575">
        <v>9000</v>
      </c>
      <c r="Q1575">
        <v>0</v>
      </c>
      <c r="R1575" t="s">
        <v>98</v>
      </c>
      <c r="S1575" t="s">
        <v>10</v>
      </c>
      <c r="T1575">
        <v>2024</v>
      </c>
      <c r="U1575">
        <v>3</v>
      </c>
      <c r="V1575" t="s">
        <v>3864</v>
      </c>
      <c r="W1575" t="s">
        <v>18</v>
      </c>
      <c r="X1575" t="s">
        <v>12</v>
      </c>
      <c r="Y1575">
        <v>0</v>
      </c>
    </row>
    <row r="1576" spans="1:25" x14ac:dyDescent="0.25">
      <c r="A1576" t="s">
        <v>2389</v>
      </c>
      <c r="B1576" s="19">
        <v>45346</v>
      </c>
      <c r="C1576" t="s">
        <v>1412</v>
      </c>
      <c r="D1576" t="s">
        <v>357</v>
      </c>
      <c r="E1576" t="s">
        <v>3</v>
      </c>
      <c r="F1576">
        <v>49</v>
      </c>
      <c r="G1576" t="s">
        <v>317</v>
      </c>
      <c r="H1576" t="s">
        <v>5</v>
      </c>
      <c r="I1576" t="s">
        <v>81</v>
      </c>
      <c r="J1576" t="s">
        <v>82</v>
      </c>
      <c r="K1576" t="s">
        <v>58</v>
      </c>
      <c r="L1576">
        <v>1</v>
      </c>
      <c r="M1576">
        <v>3500</v>
      </c>
      <c r="N1576">
        <v>0.05</v>
      </c>
      <c r="O1576">
        <v>3325</v>
      </c>
      <c r="P1576">
        <v>2500</v>
      </c>
      <c r="Q1576">
        <v>825</v>
      </c>
      <c r="R1576" t="s">
        <v>17</v>
      </c>
      <c r="S1576" t="s">
        <v>10</v>
      </c>
      <c r="T1576">
        <v>2024</v>
      </c>
      <c r="U1576">
        <v>2</v>
      </c>
      <c r="V1576" t="s">
        <v>3869</v>
      </c>
      <c r="W1576" t="s">
        <v>18</v>
      </c>
      <c r="X1576" t="s">
        <v>27</v>
      </c>
      <c r="Y1576">
        <v>24.81</v>
      </c>
    </row>
    <row r="1577" spans="1:25" x14ac:dyDescent="0.25">
      <c r="A1577" t="s">
        <v>2390</v>
      </c>
      <c r="B1577" s="19">
        <v>45806</v>
      </c>
      <c r="C1577" t="s">
        <v>947</v>
      </c>
      <c r="D1577" t="s">
        <v>948</v>
      </c>
      <c r="E1577" t="s">
        <v>16</v>
      </c>
      <c r="F1577">
        <v>33</v>
      </c>
      <c r="G1577" t="s">
        <v>317</v>
      </c>
      <c r="H1577" t="s">
        <v>5</v>
      </c>
      <c r="I1577" t="s">
        <v>23</v>
      </c>
      <c r="J1577" t="s">
        <v>24</v>
      </c>
      <c r="K1577" t="s">
        <v>25</v>
      </c>
      <c r="L1577">
        <v>2</v>
      </c>
      <c r="M1577">
        <v>55000</v>
      </c>
      <c r="N1577">
        <v>0.1</v>
      </c>
      <c r="O1577">
        <v>0</v>
      </c>
      <c r="P1577">
        <v>80000</v>
      </c>
      <c r="Q1577">
        <v>0</v>
      </c>
      <c r="R1577" t="s">
        <v>26</v>
      </c>
      <c r="S1577" t="s">
        <v>291</v>
      </c>
      <c r="T1577">
        <v>2025</v>
      </c>
      <c r="U1577">
        <v>5</v>
      </c>
      <c r="V1577" t="s">
        <v>3865</v>
      </c>
      <c r="W1577" t="s">
        <v>11</v>
      </c>
      <c r="X1577" t="s">
        <v>27</v>
      </c>
      <c r="Y1577">
        <v>0</v>
      </c>
    </row>
    <row r="1578" spans="1:25" x14ac:dyDescent="0.25">
      <c r="A1578" t="s">
        <v>2391</v>
      </c>
      <c r="B1578" s="19">
        <v>45476</v>
      </c>
      <c r="C1578" t="s">
        <v>489</v>
      </c>
      <c r="D1578" t="s">
        <v>490</v>
      </c>
      <c r="E1578" t="s">
        <v>3</v>
      </c>
      <c r="F1578">
        <v>26</v>
      </c>
      <c r="G1578" t="s">
        <v>339</v>
      </c>
      <c r="H1578" t="s">
        <v>285</v>
      </c>
      <c r="I1578" t="s">
        <v>23</v>
      </c>
      <c r="J1578" t="s">
        <v>24</v>
      </c>
      <c r="K1578" t="s">
        <v>25</v>
      </c>
      <c r="L1578">
        <v>1</v>
      </c>
      <c r="M1578">
        <v>55000</v>
      </c>
      <c r="N1578">
        <v>0.05</v>
      </c>
      <c r="O1578">
        <v>52250</v>
      </c>
      <c r="P1578">
        <v>40000</v>
      </c>
      <c r="Q1578">
        <v>12250</v>
      </c>
      <c r="R1578" t="s">
        <v>26</v>
      </c>
      <c r="S1578" t="s">
        <v>10</v>
      </c>
      <c r="T1578">
        <v>2024</v>
      </c>
      <c r="U1578">
        <v>7</v>
      </c>
      <c r="V1578" t="s">
        <v>3866</v>
      </c>
      <c r="W1578" t="s">
        <v>33</v>
      </c>
      <c r="X1578" t="s">
        <v>27</v>
      </c>
      <c r="Y1578">
        <v>23.44</v>
      </c>
    </row>
    <row r="1579" spans="1:25" x14ac:dyDescent="0.25">
      <c r="A1579" t="s">
        <v>2392</v>
      </c>
      <c r="B1579" s="19">
        <v>46014</v>
      </c>
      <c r="C1579" t="s">
        <v>368</v>
      </c>
      <c r="D1579" t="s">
        <v>369</v>
      </c>
      <c r="E1579" t="s">
        <v>3</v>
      </c>
      <c r="F1579">
        <v>39</v>
      </c>
      <c r="G1579" t="s">
        <v>290</v>
      </c>
      <c r="H1579" t="s">
        <v>276</v>
      </c>
      <c r="I1579" t="s">
        <v>81</v>
      </c>
      <c r="J1579" t="s">
        <v>82</v>
      </c>
      <c r="K1579" t="s">
        <v>58</v>
      </c>
      <c r="L1579">
        <v>3</v>
      </c>
      <c r="M1579">
        <v>3500</v>
      </c>
      <c r="N1579">
        <v>0.1</v>
      </c>
      <c r="O1579">
        <v>9450</v>
      </c>
      <c r="P1579">
        <v>7500</v>
      </c>
      <c r="Q1579">
        <v>1950</v>
      </c>
      <c r="R1579" t="s">
        <v>17</v>
      </c>
      <c r="S1579" t="s">
        <v>10</v>
      </c>
      <c r="T1579">
        <v>2025</v>
      </c>
      <c r="U1579">
        <v>12</v>
      </c>
      <c r="V1579" t="s">
        <v>3872</v>
      </c>
      <c r="W1579" t="s">
        <v>40</v>
      </c>
      <c r="X1579" t="s">
        <v>12</v>
      </c>
      <c r="Y1579">
        <v>20.63</v>
      </c>
    </row>
    <row r="1580" spans="1:25" x14ac:dyDescent="0.25">
      <c r="A1580" t="s">
        <v>2393</v>
      </c>
      <c r="B1580" s="19">
        <v>45913</v>
      </c>
      <c r="C1580" t="s">
        <v>2394</v>
      </c>
      <c r="D1580" t="s">
        <v>304</v>
      </c>
      <c r="E1580" t="s">
        <v>16</v>
      </c>
      <c r="F1580">
        <v>33</v>
      </c>
      <c r="G1580" t="s">
        <v>312</v>
      </c>
      <c r="H1580" t="s">
        <v>276</v>
      </c>
      <c r="I1580" t="s">
        <v>68</v>
      </c>
      <c r="J1580" t="s">
        <v>69</v>
      </c>
      <c r="K1580" t="s">
        <v>39</v>
      </c>
      <c r="L1580">
        <v>1</v>
      </c>
      <c r="M1580">
        <v>3500</v>
      </c>
      <c r="N1580">
        <v>0.1</v>
      </c>
      <c r="O1580">
        <v>3150</v>
      </c>
      <c r="P1580">
        <v>2300</v>
      </c>
      <c r="Q1580">
        <v>850</v>
      </c>
      <c r="R1580" t="s">
        <v>17</v>
      </c>
      <c r="S1580" t="s">
        <v>10</v>
      </c>
      <c r="T1580">
        <v>2025</v>
      </c>
      <c r="U1580">
        <v>9</v>
      </c>
      <c r="V1580" t="s">
        <v>3873</v>
      </c>
      <c r="W1580" t="s">
        <v>33</v>
      </c>
      <c r="X1580" t="s">
        <v>19</v>
      </c>
      <c r="Y1580">
        <v>26.98</v>
      </c>
    </row>
    <row r="1581" spans="1:25" x14ac:dyDescent="0.25">
      <c r="A1581" t="s">
        <v>2395</v>
      </c>
      <c r="B1581" s="19">
        <v>45315</v>
      </c>
      <c r="C1581" t="s">
        <v>470</v>
      </c>
      <c r="D1581" t="s">
        <v>471</v>
      </c>
      <c r="E1581" t="s">
        <v>3</v>
      </c>
      <c r="F1581">
        <v>20</v>
      </c>
      <c r="G1581" t="s">
        <v>290</v>
      </c>
      <c r="H1581" t="s">
        <v>276</v>
      </c>
      <c r="I1581" t="s">
        <v>68</v>
      </c>
      <c r="J1581" t="s">
        <v>69</v>
      </c>
      <c r="K1581" t="s">
        <v>39</v>
      </c>
      <c r="L1581">
        <v>1</v>
      </c>
      <c r="M1581">
        <v>3500</v>
      </c>
      <c r="N1581">
        <v>0.05</v>
      </c>
      <c r="O1581">
        <v>3325</v>
      </c>
      <c r="P1581">
        <v>2300</v>
      </c>
      <c r="Q1581">
        <v>1025</v>
      </c>
      <c r="R1581" t="s">
        <v>17</v>
      </c>
      <c r="S1581" t="s">
        <v>10</v>
      </c>
      <c r="T1581">
        <v>2024</v>
      </c>
      <c r="U1581">
        <v>1</v>
      </c>
      <c r="V1581" t="s">
        <v>3875</v>
      </c>
      <c r="W1581" t="s">
        <v>18</v>
      </c>
      <c r="X1581" t="s">
        <v>27</v>
      </c>
      <c r="Y1581">
        <v>30.83</v>
      </c>
    </row>
    <row r="1582" spans="1:25" x14ac:dyDescent="0.25">
      <c r="A1582" t="s">
        <v>2396</v>
      </c>
      <c r="B1582" s="19">
        <v>45832</v>
      </c>
      <c r="C1582" t="s">
        <v>553</v>
      </c>
      <c r="D1582" t="s">
        <v>493</v>
      </c>
      <c r="E1582" t="s">
        <v>16</v>
      </c>
      <c r="F1582">
        <v>42</v>
      </c>
      <c r="G1582" t="s">
        <v>284</v>
      </c>
      <c r="H1582" t="s">
        <v>285</v>
      </c>
      <c r="I1582" t="s">
        <v>68</v>
      </c>
      <c r="J1582" t="s">
        <v>69</v>
      </c>
      <c r="K1582" t="s">
        <v>39</v>
      </c>
      <c r="L1582">
        <v>1</v>
      </c>
      <c r="M1582">
        <v>3500</v>
      </c>
      <c r="N1582">
        <v>0.05</v>
      </c>
      <c r="O1582">
        <v>3325</v>
      </c>
      <c r="P1582">
        <v>2300</v>
      </c>
      <c r="Q1582">
        <v>1025</v>
      </c>
      <c r="R1582" t="s">
        <v>26</v>
      </c>
      <c r="S1582" t="s">
        <v>10</v>
      </c>
      <c r="T1582">
        <v>2025</v>
      </c>
      <c r="U1582">
        <v>6</v>
      </c>
      <c r="V1582" t="s">
        <v>3868</v>
      </c>
      <c r="W1582" t="s">
        <v>11</v>
      </c>
      <c r="X1582" t="s">
        <v>27</v>
      </c>
      <c r="Y1582">
        <v>30.83</v>
      </c>
    </row>
    <row r="1583" spans="1:25" x14ac:dyDescent="0.25">
      <c r="A1583" t="s">
        <v>2397</v>
      </c>
      <c r="B1583" s="19">
        <v>45393</v>
      </c>
      <c r="C1583" t="s">
        <v>1460</v>
      </c>
      <c r="D1583" t="s">
        <v>1461</v>
      </c>
      <c r="E1583" t="s">
        <v>16</v>
      </c>
      <c r="F1583">
        <v>22</v>
      </c>
      <c r="G1583" t="s">
        <v>275</v>
      </c>
      <c r="H1583" t="s">
        <v>276</v>
      </c>
      <c r="I1583" t="s">
        <v>127</v>
      </c>
      <c r="J1583" t="s">
        <v>128</v>
      </c>
      <c r="K1583" t="s">
        <v>58</v>
      </c>
      <c r="L1583">
        <v>4</v>
      </c>
      <c r="M1583">
        <v>3000</v>
      </c>
      <c r="N1583">
        <v>0.1</v>
      </c>
      <c r="O1583">
        <v>10800</v>
      </c>
      <c r="P1583">
        <v>8400</v>
      </c>
      <c r="Q1583">
        <v>2400</v>
      </c>
      <c r="R1583" t="s">
        <v>26</v>
      </c>
      <c r="S1583" t="s">
        <v>10</v>
      </c>
      <c r="T1583">
        <v>2024</v>
      </c>
      <c r="U1583">
        <v>4</v>
      </c>
      <c r="V1583" t="s">
        <v>3871</v>
      </c>
      <c r="W1583" t="s">
        <v>11</v>
      </c>
      <c r="X1583" t="s">
        <v>12</v>
      </c>
      <c r="Y1583">
        <v>22.22</v>
      </c>
    </row>
    <row r="1584" spans="1:25" x14ac:dyDescent="0.25">
      <c r="A1584" t="s">
        <v>2398</v>
      </c>
      <c r="B1584" s="19">
        <v>45553</v>
      </c>
      <c r="C1584" t="s">
        <v>293</v>
      </c>
      <c r="D1584" t="s">
        <v>294</v>
      </c>
      <c r="E1584" t="s">
        <v>3</v>
      </c>
      <c r="F1584">
        <v>33</v>
      </c>
      <c r="G1584" t="s">
        <v>295</v>
      </c>
      <c r="H1584" t="s">
        <v>270</v>
      </c>
      <c r="I1584" t="s">
        <v>65</v>
      </c>
      <c r="J1584" t="s">
        <v>66</v>
      </c>
      <c r="K1584" t="s">
        <v>25</v>
      </c>
      <c r="L1584">
        <v>1</v>
      </c>
      <c r="M1584">
        <v>2500</v>
      </c>
      <c r="N1584">
        <v>0.15</v>
      </c>
      <c r="O1584">
        <v>-2125</v>
      </c>
      <c r="P1584">
        <v>1600</v>
      </c>
      <c r="Q1584">
        <v>-525</v>
      </c>
      <c r="R1584" t="s">
        <v>26</v>
      </c>
      <c r="S1584" t="s">
        <v>287</v>
      </c>
      <c r="T1584">
        <v>2024</v>
      </c>
      <c r="U1584">
        <v>9</v>
      </c>
      <c r="V1584" t="s">
        <v>3873</v>
      </c>
      <c r="W1584" t="s">
        <v>33</v>
      </c>
      <c r="X1584" t="s">
        <v>27</v>
      </c>
      <c r="Y1584">
        <v>24.71</v>
      </c>
    </row>
    <row r="1585" spans="1:25" x14ac:dyDescent="0.25">
      <c r="A1585" t="s">
        <v>2399</v>
      </c>
      <c r="B1585" s="19">
        <v>45986</v>
      </c>
      <c r="C1585" t="s">
        <v>1229</v>
      </c>
      <c r="D1585" t="s">
        <v>591</v>
      </c>
      <c r="E1585" t="s">
        <v>3</v>
      </c>
      <c r="F1585">
        <v>51</v>
      </c>
      <c r="G1585" t="s">
        <v>312</v>
      </c>
      <c r="H1585" t="s">
        <v>276</v>
      </c>
      <c r="I1585" t="s">
        <v>305</v>
      </c>
      <c r="J1585" t="s">
        <v>306</v>
      </c>
      <c r="K1585" t="s">
        <v>91</v>
      </c>
      <c r="L1585">
        <v>3</v>
      </c>
      <c r="M1585">
        <v>8500</v>
      </c>
      <c r="N1585">
        <v>0.1</v>
      </c>
      <c r="O1585">
        <v>-22950</v>
      </c>
      <c r="P1585">
        <v>19500</v>
      </c>
      <c r="Q1585">
        <v>-3450</v>
      </c>
      <c r="R1585" t="s">
        <v>26</v>
      </c>
      <c r="S1585" t="s">
        <v>287</v>
      </c>
      <c r="T1585">
        <v>2025</v>
      </c>
      <c r="U1585">
        <v>11</v>
      </c>
      <c r="V1585" t="s">
        <v>3874</v>
      </c>
      <c r="W1585" t="s">
        <v>40</v>
      </c>
      <c r="X1585" t="s">
        <v>19</v>
      </c>
      <c r="Y1585">
        <v>15.03</v>
      </c>
    </row>
    <row r="1586" spans="1:25" x14ac:dyDescent="0.25">
      <c r="A1586" t="s">
        <v>2400</v>
      </c>
      <c r="B1586" s="19">
        <v>45477</v>
      </c>
      <c r="C1586" t="s">
        <v>2401</v>
      </c>
      <c r="D1586" t="s">
        <v>357</v>
      </c>
      <c r="E1586" t="s">
        <v>3</v>
      </c>
      <c r="F1586">
        <v>25</v>
      </c>
      <c r="G1586" t="s">
        <v>312</v>
      </c>
      <c r="H1586" t="s">
        <v>276</v>
      </c>
      <c r="I1586" t="s">
        <v>23</v>
      </c>
      <c r="J1586" t="s">
        <v>24</v>
      </c>
      <c r="K1586" t="s">
        <v>25</v>
      </c>
      <c r="L1586">
        <v>2</v>
      </c>
      <c r="M1586">
        <v>55000</v>
      </c>
      <c r="N1586">
        <v>0.1</v>
      </c>
      <c r="O1586">
        <v>99000</v>
      </c>
      <c r="P1586">
        <v>80000</v>
      </c>
      <c r="Q1586">
        <v>19000</v>
      </c>
      <c r="R1586" t="s">
        <v>9</v>
      </c>
      <c r="S1586" t="s">
        <v>10</v>
      </c>
      <c r="T1586">
        <v>2024</v>
      </c>
      <c r="U1586">
        <v>7</v>
      </c>
      <c r="V1586" t="s">
        <v>3866</v>
      </c>
      <c r="W1586" t="s">
        <v>33</v>
      </c>
      <c r="X1586" t="s">
        <v>27</v>
      </c>
      <c r="Y1586">
        <v>19.190000000000001</v>
      </c>
    </row>
    <row r="1587" spans="1:25" x14ac:dyDescent="0.25">
      <c r="A1587" t="s">
        <v>2402</v>
      </c>
      <c r="B1587" s="19">
        <v>45393</v>
      </c>
      <c r="C1587" t="s">
        <v>437</v>
      </c>
      <c r="D1587" t="s">
        <v>438</v>
      </c>
      <c r="E1587" t="s">
        <v>16</v>
      </c>
      <c r="F1587">
        <v>37</v>
      </c>
      <c r="G1587" t="s">
        <v>312</v>
      </c>
      <c r="H1587" t="s">
        <v>276</v>
      </c>
      <c r="I1587" t="s">
        <v>68</v>
      </c>
      <c r="J1587" t="s">
        <v>69</v>
      </c>
      <c r="K1587" t="s">
        <v>39</v>
      </c>
      <c r="L1587">
        <v>1</v>
      </c>
      <c r="M1587">
        <v>3500</v>
      </c>
      <c r="N1587">
        <v>0</v>
      </c>
      <c r="O1587">
        <v>0</v>
      </c>
      <c r="P1587">
        <v>2300</v>
      </c>
      <c r="Q1587">
        <v>0</v>
      </c>
      <c r="R1587" t="s">
        <v>26</v>
      </c>
      <c r="S1587" t="s">
        <v>291</v>
      </c>
      <c r="T1587">
        <v>2024</v>
      </c>
      <c r="U1587">
        <v>4</v>
      </c>
      <c r="V1587" t="s">
        <v>3871</v>
      </c>
      <c r="W1587" t="s">
        <v>11</v>
      </c>
      <c r="X1587" t="s">
        <v>12</v>
      </c>
      <c r="Y1587">
        <v>0</v>
      </c>
    </row>
    <row r="1588" spans="1:25" x14ac:dyDescent="0.25">
      <c r="A1588" t="s">
        <v>2403</v>
      </c>
      <c r="B1588" s="19">
        <v>45556</v>
      </c>
      <c r="C1588" t="s">
        <v>342</v>
      </c>
      <c r="D1588" t="s">
        <v>343</v>
      </c>
      <c r="E1588" t="s">
        <v>16</v>
      </c>
      <c r="F1588">
        <v>57</v>
      </c>
      <c r="G1588" t="s">
        <v>290</v>
      </c>
      <c r="H1588" t="s">
        <v>276</v>
      </c>
      <c r="I1588" t="s">
        <v>95</v>
      </c>
      <c r="J1588" t="s">
        <v>96</v>
      </c>
      <c r="K1588" t="s">
        <v>46</v>
      </c>
      <c r="L1588">
        <v>1</v>
      </c>
      <c r="M1588">
        <v>600</v>
      </c>
      <c r="N1588">
        <v>0.05</v>
      </c>
      <c r="O1588">
        <v>0</v>
      </c>
      <c r="P1588">
        <v>380</v>
      </c>
      <c r="Q1588">
        <v>0</v>
      </c>
      <c r="R1588" t="s">
        <v>77</v>
      </c>
      <c r="S1588" t="s">
        <v>291</v>
      </c>
      <c r="T1588">
        <v>2024</v>
      </c>
      <c r="U1588">
        <v>9</v>
      </c>
      <c r="V1588" t="s">
        <v>3873</v>
      </c>
      <c r="W1588" t="s">
        <v>33</v>
      </c>
      <c r="X1588" t="s">
        <v>19</v>
      </c>
      <c r="Y1588">
        <v>0</v>
      </c>
    </row>
    <row r="1589" spans="1:25" x14ac:dyDescent="0.25">
      <c r="A1589" t="s">
        <v>2404</v>
      </c>
      <c r="B1589" s="19">
        <v>45345</v>
      </c>
      <c r="C1589" t="s">
        <v>650</v>
      </c>
      <c r="D1589" t="s">
        <v>651</v>
      </c>
      <c r="E1589" t="s">
        <v>3</v>
      </c>
      <c r="F1589">
        <v>48</v>
      </c>
      <c r="G1589" t="s">
        <v>317</v>
      </c>
      <c r="H1589" t="s">
        <v>5</v>
      </c>
      <c r="I1589" t="s">
        <v>186</v>
      </c>
      <c r="J1589" t="s">
        <v>187</v>
      </c>
      <c r="K1589" t="s">
        <v>91</v>
      </c>
      <c r="L1589">
        <v>1</v>
      </c>
      <c r="M1589">
        <v>12000</v>
      </c>
      <c r="N1589">
        <v>0.1</v>
      </c>
      <c r="O1589">
        <v>10800</v>
      </c>
      <c r="P1589">
        <v>9000</v>
      </c>
      <c r="Q1589">
        <v>1800</v>
      </c>
      <c r="R1589" t="s">
        <v>26</v>
      </c>
      <c r="S1589" t="s">
        <v>10</v>
      </c>
      <c r="T1589">
        <v>2024</v>
      </c>
      <c r="U1589">
        <v>2</v>
      </c>
      <c r="V1589" t="s">
        <v>3869</v>
      </c>
      <c r="W1589" t="s">
        <v>18</v>
      </c>
      <c r="X1589" t="s">
        <v>27</v>
      </c>
      <c r="Y1589">
        <v>16.670000000000002</v>
      </c>
    </row>
    <row r="1590" spans="1:25" x14ac:dyDescent="0.25">
      <c r="A1590" t="s">
        <v>2405</v>
      </c>
      <c r="B1590" s="19">
        <v>45534</v>
      </c>
      <c r="C1590" t="s">
        <v>348</v>
      </c>
      <c r="D1590" t="s">
        <v>349</v>
      </c>
      <c r="E1590" t="s">
        <v>16</v>
      </c>
      <c r="F1590">
        <v>59</v>
      </c>
      <c r="G1590" t="s">
        <v>263</v>
      </c>
      <c r="H1590" t="s">
        <v>5</v>
      </c>
      <c r="I1590" t="s">
        <v>143</v>
      </c>
      <c r="J1590" t="s">
        <v>144</v>
      </c>
      <c r="K1590" t="s">
        <v>76</v>
      </c>
      <c r="L1590">
        <v>5</v>
      </c>
      <c r="M1590">
        <v>700</v>
      </c>
      <c r="N1590">
        <v>0.15</v>
      </c>
      <c r="O1590">
        <v>2975</v>
      </c>
      <c r="P1590">
        <v>2850</v>
      </c>
      <c r="Q1590">
        <v>125</v>
      </c>
      <c r="R1590" t="s">
        <v>17</v>
      </c>
      <c r="S1590" t="s">
        <v>10</v>
      </c>
      <c r="T1590">
        <v>2024</v>
      </c>
      <c r="U1590">
        <v>8</v>
      </c>
      <c r="V1590" t="s">
        <v>3867</v>
      </c>
      <c r="W1590" t="s">
        <v>33</v>
      </c>
      <c r="X1590" t="s">
        <v>12</v>
      </c>
      <c r="Y1590">
        <v>4.2</v>
      </c>
    </row>
    <row r="1591" spans="1:25" x14ac:dyDescent="0.25">
      <c r="A1591" t="s">
        <v>2406</v>
      </c>
      <c r="B1591" s="19">
        <v>45409</v>
      </c>
      <c r="C1591" t="s">
        <v>334</v>
      </c>
      <c r="D1591" t="s">
        <v>335</v>
      </c>
      <c r="E1591" t="s">
        <v>16</v>
      </c>
      <c r="F1591">
        <v>31</v>
      </c>
      <c r="G1591" t="s">
        <v>317</v>
      </c>
      <c r="H1591" t="s">
        <v>5</v>
      </c>
      <c r="I1591" t="s">
        <v>37</v>
      </c>
      <c r="J1591" t="s">
        <v>38</v>
      </c>
      <c r="K1591" t="s">
        <v>39</v>
      </c>
      <c r="L1591">
        <v>1</v>
      </c>
      <c r="M1591">
        <v>900</v>
      </c>
      <c r="N1591">
        <v>0.1</v>
      </c>
      <c r="O1591">
        <v>810</v>
      </c>
      <c r="P1591">
        <v>550</v>
      </c>
      <c r="Q1591">
        <v>260</v>
      </c>
      <c r="R1591" t="s">
        <v>26</v>
      </c>
      <c r="S1591" t="s">
        <v>10</v>
      </c>
      <c r="T1591">
        <v>2024</v>
      </c>
      <c r="U1591">
        <v>4</v>
      </c>
      <c r="V1591" t="s">
        <v>3871</v>
      </c>
      <c r="W1591" t="s">
        <v>11</v>
      </c>
      <c r="X1591" t="s">
        <v>27</v>
      </c>
      <c r="Y1591">
        <v>32.1</v>
      </c>
    </row>
    <row r="1592" spans="1:25" x14ac:dyDescent="0.25">
      <c r="A1592" t="s">
        <v>2407</v>
      </c>
      <c r="B1592" s="19">
        <v>45708</v>
      </c>
      <c r="C1592" t="s">
        <v>437</v>
      </c>
      <c r="D1592" t="s">
        <v>438</v>
      </c>
      <c r="E1592" t="s">
        <v>16</v>
      </c>
      <c r="F1592">
        <v>37</v>
      </c>
      <c r="G1592" t="s">
        <v>312</v>
      </c>
      <c r="H1592" t="s">
        <v>276</v>
      </c>
      <c r="I1592" t="s">
        <v>65</v>
      </c>
      <c r="J1592" t="s">
        <v>66</v>
      </c>
      <c r="K1592" t="s">
        <v>25</v>
      </c>
      <c r="L1592">
        <v>1</v>
      </c>
      <c r="M1592">
        <v>2500</v>
      </c>
      <c r="N1592">
        <v>0</v>
      </c>
      <c r="O1592">
        <v>2500</v>
      </c>
      <c r="P1592">
        <v>1600</v>
      </c>
      <c r="Q1592">
        <v>900</v>
      </c>
      <c r="R1592" t="s">
        <v>17</v>
      </c>
      <c r="S1592" t="s">
        <v>10</v>
      </c>
      <c r="T1592">
        <v>2025</v>
      </c>
      <c r="U1592">
        <v>2</v>
      </c>
      <c r="V1592" t="s">
        <v>3869</v>
      </c>
      <c r="W1592" t="s">
        <v>18</v>
      </c>
      <c r="X1592" t="s">
        <v>12</v>
      </c>
      <c r="Y1592">
        <v>36</v>
      </c>
    </row>
    <row r="1593" spans="1:25" x14ac:dyDescent="0.25">
      <c r="A1593" t="s">
        <v>2408</v>
      </c>
      <c r="B1593" s="19">
        <v>45531</v>
      </c>
      <c r="C1593" t="s">
        <v>1522</v>
      </c>
      <c r="D1593" t="s">
        <v>113</v>
      </c>
      <c r="E1593" t="s">
        <v>16</v>
      </c>
      <c r="F1593">
        <v>42</v>
      </c>
      <c r="G1593" t="s">
        <v>269</v>
      </c>
      <c r="H1593" t="s">
        <v>270</v>
      </c>
      <c r="I1593" t="s">
        <v>23</v>
      </c>
      <c r="J1593" t="s">
        <v>24</v>
      </c>
      <c r="K1593" t="s">
        <v>25</v>
      </c>
      <c r="L1593">
        <v>1</v>
      </c>
      <c r="M1593">
        <v>55000</v>
      </c>
      <c r="N1593">
        <v>0.1</v>
      </c>
      <c r="O1593">
        <v>-49500</v>
      </c>
      <c r="P1593">
        <v>40000</v>
      </c>
      <c r="Q1593">
        <v>-9500</v>
      </c>
      <c r="R1593" t="s">
        <v>26</v>
      </c>
      <c r="S1593" t="s">
        <v>287</v>
      </c>
      <c r="T1593">
        <v>2024</v>
      </c>
      <c r="U1593">
        <v>8</v>
      </c>
      <c r="V1593" t="s">
        <v>3867</v>
      </c>
      <c r="W1593" t="s">
        <v>33</v>
      </c>
      <c r="X1593" t="s">
        <v>19</v>
      </c>
      <c r="Y1593">
        <v>19.190000000000001</v>
      </c>
    </row>
    <row r="1594" spans="1:25" x14ac:dyDescent="0.25">
      <c r="A1594" t="s">
        <v>2409</v>
      </c>
      <c r="B1594" s="19">
        <v>45983</v>
      </c>
      <c r="C1594" t="s">
        <v>621</v>
      </c>
      <c r="D1594" t="s">
        <v>64</v>
      </c>
      <c r="E1594" t="s">
        <v>3</v>
      </c>
      <c r="F1594">
        <v>27</v>
      </c>
      <c r="G1594" t="s">
        <v>269</v>
      </c>
      <c r="H1594" t="s">
        <v>270</v>
      </c>
      <c r="I1594" t="s">
        <v>31</v>
      </c>
      <c r="J1594" t="s">
        <v>32</v>
      </c>
      <c r="K1594" t="s">
        <v>25</v>
      </c>
      <c r="L1594">
        <v>1</v>
      </c>
      <c r="M1594">
        <v>5000</v>
      </c>
      <c r="N1594">
        <v>0.15</v>
      </c>
      <c r="O1594">
        <v>4250</v>
      </c>
      <c r="P1594">
        <v>3500</v>
      </c>
      <c r="Q1594">
        <v>750</v>
      </c>
      <c r="R1594" t="s">
        <v>26</v>
      </c>
      <c r="S1594" t="s">
        <v>10</v>
      </c>
      <c r="T1594">
        <v>2025</v>
      </c>
      <c r="U1594">
        <v>11</v>
      </c>
      <c r="V1594" t="s">
        <v>3874</v>
      </c>
      <c r="W1594" t="s">
        <v>40</v>
      </c>
      <c r="X1594" t="s">
        <v>12</v>
      </c>
      <c r="Y1594">
        <v>17.649999999999999</v>
      </c>
    </row>
    <row r="1595" spans="1:25" x14ac:dyDescent="0.25">
      <c r="A1595" t="s">
        <v>2410</v>
      </c>
      <c r="B1595" s="19">
        <v>45420</v>
      </c>
      <c r="C1595" t="s">
        <v>562</v>
      </c>
      <c r="D1595" t="s">
        <v>438</v>
      </c>
      <c r="E1595" t="s">
        <v>3</v>
      </c>
      <c r="F1595">
        <v>35</v>
      </c>
      <c r="G1595" t="s">
        <v>339</v>
      </c>
      <c r="H1595" t="s">
        <v>285</v>
      </c>
      <c r="I1595" t="s">
        <v>344</v>
      </c>
      <c r="J1595" t="s">
        <v>345</v>
      </c>
      <c r="K1595" t="s">
        <v>39</v>
      </c>
      <c r="L1595">
        <v>2</v>
      </c>
      <c r="M1595">
        <v>2200</v>
      </c>
      <c r="N1595">
        <v>0.05</v>
      </c>
      <c r="O1595">
        <v>4180</v>
      </c>
      <c r="P1595">
        <v>2800</v>
      </c>
      <c r="Q1595">
        <v>1380</v>
      </c>
      <c r="R1595" t="s">
        <v>17</v>
      </c>
      <c r="S1595" t="s">
        <v>10</v>
      </c>
      <c r="T1595">
        <v>2024</v>
      </c>
      <c r="U1595">
        <v>5</v>
      </c>
      <c r="V1595" t="s">
        <v>3865</v>
      </c>
      <c r="W1595" t="s">
        <v>11</v>
      </c>
      <c r="X1595" t="s">
        <v>12</v>
      </c>
      <c r="Y1595">
        <v>33.01</v>
      </c>
    </row>
    <row r="1596" spans="1:25" x14ac:dyDescent="0.25">
      <c r="A1596" t="s">
        <v>2411</v>
      </c>
      <c r="B1596" s="19">
        <v>45943</v>
      </c>
      <c r="C1596" t="s">
        <v>2412</v>
      </c>
      <c r="D1596" t="s">
        <v>1203</v>
      </c>
      <c r="E1596" t="s">
        <v>16</v>
      </c>
      <c r="F1596">
        <v>26</v>
      </c>
      <c r="G1596" t="s">
        <v>407</v>
      </c>
      <c r="H1596" t="s">
        <v>285</v>
      </c>
      <c r="I1596" t="s">
        <v>105</v>
      </c>
      <c r="J1596" t="s">
        <v>106</v>
      </c>
      <c r="K1596" t="s">
        <v>76</v>
      </c>
      <c r="L1596">
        <v>3</v>
      </c>
      <c r="M1596">
        <v>450</v>
      </c>
      <c r="N1596">
        <v>0.05</v>
      </c>
      <c r="O1596">
        <v>-1282.5</v>
      </c>
      <c r="P1596">
        <v>990</v>
      </c>
      <c r="Q1596">
        <v>-292.5</v>
      </c>
      <c r="R1596" t="s">
        <v>26</v>
      </c>
      <c r="S1596" t="s">
        <v>287</v>
      </c>
      <c r="T1596">
        <v>2025</v>
      </c>
      <c r="U1596">
        <v>10</v>
      </c>
      <c r="V1596" t="s">
        <v>3870</v>
      </c>
      <c r="W1596" t="s">
        <v>40</v>
      </c>
      <c r="X1596" t="s">
        <v>19</v>
      </c>
      <c r="Y1596">
        <v>22.81</v>
      </c>
    </row>
    <row r="1597" spans="1:25" x14ac:dyDescent="0.25">
      <c r="A1597" t="s">
        <v>2413</v>
      </c>
      <c r="B1597" s="19">
        <v>45674</v>
      </c>
      <c r="C1597" t="s">
        <v>927</v>
      </c>
      <c r="D1597" t="s">
        <v>928</v>
      </c>
      <c r="E1597" t="s">
        <v>3</v>
      </c>
      <c r="F1597">
        <v>51</v>
      </c>
      <c r="G1597" t="s">
        <v>312</v>
      </c>
      <c r="H1597" t="s">
        <v>276</v>
      </c>
      <c r="I1597" t="s">
        <v>127</v>
      </c>
      <c r="J1597" t="s">
        <v>128</v>
      </c>
      <c r="K1597" t="s">
        <v>58</v>
      </c>
      <c r="L1597">
        <v>2</v>
      </c>
      <c r="M1597">
        <v>3000</v>
      </c>
      <c r="N1597">
        <v>0.15</v>
      </c>
      <c r="O1597">
        <v>5100</v>
      </c>
      <c r="P1597">
        <v>4200</v>
      </c>
      <c r="Q1597">
        <v>900</v>
      </c>
      <c r="R1597" t="s">
        <v>98</v>
      </c>
      <c r="S1597" t="s">
        <v>10</v>
      </c>
      <c r="T1597">
        <v>2025</v>
      </c>
      <c r="U1597">
        <v>1</v>
      </c>
      <c r="V1597" t="s">
        <v>3875</v>
      </c>
      <c r="W1597" t="s">
        <v>18</v>
      </c>
      <c r="X1597" t="s">
        <v>12</v>
      </c>
      <c r="Y1597">
        <v>17.649999999999999</v>
      </c>
    </row>
    <row r="1598" spans="1:25" x14ac:dyDescent="0.25">
      <c r="A1598" t="s">
        <v>155</v>
      </c>
      <c r="B1598" s="19">
        <v>45842</v>
      </c>
      <c r="C1598" t="s">
        <v>135</v>
      </c>
      <c r="D1598" t="s">
        <v>136</v>
      </c>
      <c r="E1598" t="s">
        <v>3</v>
      </c>
      <c r="F1598">
        <v>52</v>
      </c>
      <c r="G1598" t="s">
        <v>4</v>
      </c>
      <c r="H1598" t="s">
        <v>5</v>
      </c>
      <c r="I1598" t="s">
        <v>44</v>
      </c>
      <c r="J1598" t="s">
        <v>45</v>
      </c>
      <c r="K1598" t="s">
        <v>46</v>
      </c>
      <c r="L1598">
        <v>1</v>
      </c>
      <c r="M1598">
        <v>2500</v>
      </c>
      <c r="N1598">
        <v>0.15</v>
      </c>
      <c r="O1598">
        <v>2125</v>
      </c>
      <c r="P1598">
        <v>1500</v>
      </c>
      <c r="Q1598">
        <v>625</v>
      </c>
      <c r="R1598" t="s">
        <v>98</v>
      </c>
      <c r="S1598" t="s">
        <v>10</v>
      </c>
      <c r="T1598">
        <v>2025</v>
      </c>
      <c r="U1598">
        <v>7</v>
      </c>
      <c r="V1598" t="s">
        <v>3866</v>
      </c>
      <c r="W1598" t="s">
        <v>33</v>
      </c>
      <c r="X1598" t="s">
        <v>12</v>
      </c>
      <c r="Y1598">
        <v>29.41</v>
      </c>
    </row>
    <row r="1599" spans="1:25" x14ac:dyDescent="0.25">
      <c r="A1599" t="s">
        <v>2414</v>
      </c>
      <c r="B1599" s="19">
        <v>45334</v>
      </c>
      <c r="C1599" t="s">
        <v>647</v>
      </c>
      <c r="D1599" t="s">
        <v>158</v>
      </c>
      <c r="E1599" t="s">
        <v>16</v>
      </c>
      <c r="F1599">
        <v>24</v>
      </c>
      <c r="G1599" t="s">
        <v>275</v>
      </c>
      <c r="H1599" t="s">
        <v>276</v>
      </c>
      <c r="I1599" t="s">
        <v>23</v>
      </c>
      <c r="J1599" t="s">
        <v>24</v>
      </c>
      <c r="K1599" t="s">
        <v>25</v>
      </c>
      <c r="L1599">
        <v>1</v>
      </c>
      <c r="M1599">
        <v>55000</v>
      </c>
      <c r="N1599">
        <v>0.1</v>
      </c>
      <c r="O1599">
        <v>-49500</v>
      </c>
      <c r="P1599">
        <v>40000</v>
      </c>
      <c r="Q1599">
        <v>-9500</v>
      </c>
      <c r="R1599" t="s">
        <v>77</v>
      </c>
      <c r="S1599" t="s">
        <v>287</v>
      </c>
      <c r="T1599">
        <v>2024</v>
      </c>
      <c r="U1599">
        <v>2</v>
      </c>
      <c r="V1599" t="s">
        <v>3869</v>
      </c>
      <c r="W1599" t="s">
        <v>18</v>
      </c>
      <c r="X1599" t="s">
        <v>19</v>
      </c>
      <c r="Y1599">
        <v>19.190000000000001</v>
      </c>
    </row>
    <row r="1600" spans="1:25" x14ac:dyDescent="0.25">
      <c r="A1600" t="s">
        <v>2415</v>
      </c>
      <c r="B1600" s="19">
        <v>45927</v>
      </c>
      <c r="C1600" t="s">
        <v>540</v>
      </c>
      <c r="D1600" t="s">
        <v>541</v>
      </c>
      <c r="E1600" t="s">
        <v>3</v>
      </c>
      <c r="F1600">
        <v>47</v>
      </c>
      <c r="G1600" t="s">
        <v>275</v>
      </c>
      <c r="H1600" t="s">
        <v>276</v>
      </c>
      <c r="I1600" t="s">
        <v>344</v>
      </c>
      <c r="J1600" t="s">
        <v>345</v>
      </c>
      <c r="K1600" t="s">
        <v>39</v>
      </c>
      <c r="L1600">
        <v>2</v>
      </c>
      <c r="M1600">
        <v>2200</v>
      </c>
      <c r="N1600">
        <v>0.05</v>
      </c>
      <c r="O1600">
        <v>4180</v>
      </c>
      <c r="P1600">
        <v>2800</v>
      </c>
      <c r="Q1600">
        <v>1380</v>
      </c>
      <c r="R1600" t="s">
        <v>9</v>
      </c>
      <c r="S1600" t="s">
        <v>10</v>
      </c>
      <c r="T1600">
        <v>2025</v>
      </c>
      <c r="U1600">
        <v>9</v>
      </c>
      <c r="V1600" t="s">
        <v>3873</v>
      </c>
      <c r="W1600" t="s">
        <v>33</v>
      </c>
      <c r="X1600" t="s">
        <v>19</v>
      </c>
      <c r="Y1600">
        <v>33.01</v>
      </c>
    </row>
    <row r="1601" spans="1:25" x14ac:dyDescent="0.25">
      <c r="A1601" t="s">
        <v>2416</v>
      </c>
      <c r="B1601" s="19">
        <v>45353</v>
      </c>
      <c r="C1601" t="s">
        <v>214</v>
      </c>
      <c r="D1601" t="s">
        <v>215</v>
      </c>
      <c r="E1601" t="s">
        <v>3</v>
      </c>
      <c r="F1601">
        <v>35</v>
      </c>
      <c r="G1601" t="s">
        <v>4</v>
      </c>
      <c r="H1601" t="s">
        <v>5</v>
      </c>
      <c r="I1601" t="s">
        <v>143</v>
      </c>
      <c r="J1601" t="s">
        <v>144</v>
      </c>
      <c r="K1601" t="s">
        <v>76</v>
      </c>
      <c r="L1601">
        <v>2</v>
      </c>
      <c r="M1601">
        <v>700</v>
      </c>
      <c r="N1601">
        <v>0.1</v>
      </c>
      <c r="O1601">
        <v>1260</v>
      </c>
      <c r="P1601">
        <v>1140</v>
      </c>
      <c r="Q1601">
        <v>120</v>
      </c>
      <c r="R1601" t="s">
        <v>26</v>
      </c>
      <c r="S1601" t="s">
        <v>10</v>
      </c>
      <c r="T1601">
        <v>2024</v>
      </c>
      <c r="U1601">
        <v>3</v>
      </c>
      <c r="V1601" t="s">
        <v>3864</v>
      </c>
      <c r="W1601" t="s">
        <v>18</v>
      </c>
      <c r="X1601" t="s">
        <v>19</v>
      </c>
      <c r="Y1601">
        <v>9.52</v>
      </c>
    </row>
    <row r="1602" spans="1:25" x14ac:dyDescent="0.25">
      <c r="A1602" t="s">
        <v>2417</v>
      </c>
      <c r="B1602" s="19">
        <v>45988</v>
      </c>
      <c r="C1602" t="s">
        <v>328</v>
      </c>
      <c r="D1602" t="s">
        <v>329</v>
      </c>
      <c r="E1602" t="s">
        <v>3</v>
      </c>
      <c r="F1602">
        <v>36</v>
      </c>
      <c r="G1602" t="s">
        <v>312</v>
      </c>
      <c r="H1602" t="s">
        <v>276</v>
      </c>
      <c r="I1602" t="s">
        <v>95</v>
      </c>
      <c r="J1602" t="s">
        <v>96</v>
      </c>
      <c r="K1602" t="s">
        <v>46</v>
      </c>
      <c r="L1602">
        <v>3</v>
      </c>
      <c r="M1602">
        <v>600</v>
      </c>
      <c r="N1602">
        <v>0.15</v>
      </c>
      <c r="O1602">
        <v>1530</v>
      </c>
      <c r="P1602">
        <v>1140</v>
      </c>
      <c r="Q1602">
        <v>390</v>
      </c>
      <c r="R1602" t="s">
        <v>98</v>
      </c>
      <c r="S1602" t="s">
        <v>10</v>
      </c>
      <c r="T1602">
        <v>2025</v>
      </c>
      <c r="U1602">
        <v>11</v>
      </c>
      <c r="V1602" t="s">
        <v>3874</v>
      </c>
      <c r="W1602" t="s">
        <v>40</v>
      </c>
      <c r="X1602" t="s">
        <v>12</v>
      </c>
      <c r="Y1602">
        <v>25.49</v>
      </c>
    </row>
    <row r="1603" spans="1:25" x14ac:dyDescent="0.25">
      <c r="A1603" t="s">
        <v>2418</v>
      </c>
      <c r="B1603" s="19">
        <v>45509</v>
      </c>
      <c r="C1603" t="s">
        <v>467</v>
      </c>
      <c r="D1603" t="s">
        <v>468</v>
      </c>
      <c r="E1603" t="s">
        <v>3</v>
      </c>
      <c r="F1603">
        <v>23</v>
      </c>
      <c r="G1603" t="s">
        <v>290</v>
      </c>
      <c r="H1603" t="s">
        <v>276</v>
      </c>
      <c r="I1603" t="s">
        <v>81</v>
      </c>
      <c r="J1603" t="s">
        <v>82</v>
      </c>
      <c r="K1603" t="s">
        <v>58</v>
      </c>
      <c r="L1603">
        <v>2</v>
      </c>
      <c r="M1603">
        <v>3500</v>
      </c>
      <c r="N1603">
        <v>0.1</v>
      </c>
      <c r="O1603">
        <v>6300</v>
      </c>
      <c r="P1603">
        <v>5000</v>
      </c>
      <c r="Q1603">
        <v>1300</v>
      </c>
      <c r="R1603" t="s">
        <v>77</v>
      </c>
      <c r="S1603" t="s">
        <v>10</v>
      </c>
      <c r="T1603">
        <v>2024</v>
      </c>
      <c r="U1603">
        <v>8</v>
      </c>
      <c r="V1603" t="s">
        <v>3867</v>
      </c>
      <c r="W1603" t="s">
        <v>33</v>
      </c>
      <c r="X1603" t="s">
        <v>12</v>
      </c>
      <c r="Y1603">
        <v>20.63</v>
      </c>
    </row>
    <row r="1604" spans="1:25" x14ac:dyDescent="0.25">
      <c r="A1604" t="s">
        <v>2419</v>
      </c>
      <c r="B1604" s="19">
        <v>45457</v>
      </c>
      <c r="C1604" t="s">
        <v>419</v>
      </c>
      <c r="D1604" t="s">
        <v>420</v>
      </c>
      <c r="E1604" t="s">
        <v>3</v>
      </c>
      <c r="F1604">
        <v>24</v>
      </c>
      <c r="G1604" t="s">
        <v>263</v>
      </c>
      <c r="H1604" t="s">
        <v>5</v>
      </c>
      <c r="I1604" t="s">
        <v>127</v>
      </c>
      <c r="J1604" t="s">
        <v>128</v>
      </c>
      <c r="K1604" t="s">
        <v>58</v>
      </c>
      <c r="L1604">
        <v>1</v>
      </c>
      <c r="M1604">
        <v>3000</v>
      </c>
      <c r="N1604">
        <v>0.1</v>
      </c>
      <c r="O1604">
        <v>2700</v>
      </c>
      <c r="P1604">
        <v>2100</v>
      </c>
      <c r="Q1604">
        <v>600</v>
      </c>
      <c r="R1604" t="s">
        <v>17</v>
      </c>
      <c r="S1604" t="s">
        <v>10</v>
      </c>
      <c r="T1604">
        <v>2024</v>
      </c>
      <c r="U1604">
        <v>6</v>
      </c>
      <c r="V1604" t="s">
        <v>3868</v>
      </c>
      <c r="W1604" t="s">
        <v>11</v>
      </c>
      <c r="X1604" t="s">
        <v>12</v>
      </c>
      <c r="Y1604">
        <v>22.22</v>
      </c>
    </row>
    <row r="1605" spans="1:25" x14ac:dyDescent="0.25">
      <c r="A1605" t="s">
        <v>2420</v>
      </c>
      <c r="B1605" s="19">
        <v>45696</v>
      </c>
      <c r="C1605" t="s">
        <v>829</v>
      </c>
      <c r="D1605" t="s">
        <v>830</v>
      </c>
      <c r="E1605" t="s">
        <v>3</v>
      </c>
      <c r="F1605">
        <v>42</v>
      </c>
      <c r="G1605" t="s">
        <v>295</v>
      </c>
      <c r="H1605" t="s">
        <v>270</v>
      </c>
      <c r="I1605" t="s">
        <v>109</v>
      </c>
      <c r="J1605" t="s">
        <v>110</v>
      </c>
      <c r="K1605" t="s">
        <v>8</v>
      </c>
      <c r="L1605">
        <v>3</v>
      </c>
      <c r="M1605">
        <v>4000</v>
      </c>
      <c r="N1605">
        <v>0.05</v>
      </c>
      <c r="O1605">
        <v>11400</v>
      </c>
      <c r="P1605">
        <v>8700</v>
      </c>
      <c r="Q1605">
        <v>2700</v>
      </c>
      <c r="R1605" t="s">
        <v>26</v>
      </c>
      <c r="S1605" t="s">
        <v>10</v>
      </c>
      <c r="T1605">
        <v>2025</v>
      </c>
      <c r="U1605">
        <v>2</v>
      </c>
      <c r="V1605" t="s">
        <v>3869</v>
      </c>
      <c r="W1605" t="s">
        <v>18</v>
      </c>
      <c r="X1605" t="s">
        <v>27</v>
      </c>
      <c r="Y1605">
        <v>23.68</v>
      </c>
    </row>
    <row r="1606" spans="1:25" x14ac:dyDescent="0.25">
      <c r="A1606" t="s">
        <v>2421</v>
      </c>
      <c r="B1606" s="19">
        <v>45861</v>
      </c>
      <c r="C1606" t="s">
        <v>1037</v>
      </c>
      <c r="D1606" t="s">
        <v>1038</v>
      </c>
      <c r="E1606" t="s">
        <v>3</v>
      </c>
      <c r="F1606">
        <v>22</v>
      </c>
      <c r="G1606" t="s">
        <v>290</v>
      </c>
      <c r="H1606" t="s">
        <v>276</v>
      </c>
      <c r="I1606" t="s">
        <v>37</v>
      </c>
      <c r="J1606" t="s">
        <v>38</v>
      </c>
      <c r="K1606" t="s">
        <v>39</v>
      </c>
      <c r="L1606">
        <v>1</v>
      </c>
      <c r="M1606">
        <v>900</v>
      </c>
      <c r="N1606">
        <v>0.1</v>
      </c>
      <c r="O1606">
        <v>810</v>
      </c>
      <c r="P1606">
        <v>550</v>
      </c>
      <c r="Q1606">
        <v>260</v>
      </c>
      <c r="R1606" t="s">
        <v>77</v>
      </c>
      <c r="S1606" t="s">
        <v>10</v>
      </c>
      <c r="T1606">
        <v>2025</v>
      </c>
      <c r="U1606">
        <v>7</v>
      </c>
      <c r="V1606" t="s">
        <v>3866</v>
      </c>
      <c r="W1606" t="s">
        <v>33</v>
      </c>
      <c r="X1606" t="s">
        <v>12</v>
      </c>
      <c r="Y1606">
        <v>32.1</v>
      </c>
    </row>
    <row r="1607" spans="1:25" x14ac:dyDescent="0.25">
      <c r="A1607" t="s">
        <v>2422</v>
      </c>
      <c r="B1607" s="19">
        <v>45808</v>
      </c>
      <c r="C1607" t="s">
        <v>593</v>
      </c>
      <c r="D1607" t="s">
        <v>594</v>
      </c>
      <c r="E1607" t="s">
        <v>3</v>
      </c>
      <c r="F1607">
        <v>43</v>
      </c>
      <c r="G1607" t="s">
        <v>263</v>
      </c>
      <c r="H1607" t="s">
        <v>5</v>
      </c>
      <c r="I1607" t="s">
        <v>68</v>
      </c>
      <c r="J1607" t="s">
        <v>69</v>
      </c>
      <c r="K1607" t="s">
        <v>39</v>
      </c>
      <c r="L1607">
        <v>1</v>
      </c>
      <c r="M1607">
        <v>3500</v>
      </c>
      <c r="N1607">
        <v>0.05</v>
      </c>
      <c r="O1607">
        <v>0</v>
      </c>
      <c r="P1607">
        <v>2300</v>
      </c>
      <c r="Q1607">
        <v>0</v>
      </c>
      <c r="R1607" t="s">
        <v>77</v>
      </c>
      <c r="S1607" t="s">
        <v>291</v>
      </c>
      <c r="T1607">
        <v>2025</v>
      </c>
      <c r="U1607">
        <v>5</v>
      </c>
      <c r="V1607" t="s">
        <v>3865</v>
      </c>
      <c r="W1607" t="s">
        <v>11</v>
      </c>
      <c r="X1607" t="s">
        <v>27</v>
      </c>
      <c r="Y1607">
        <v>0</v>
      </c>
    </row>
    <row r="1608" spans="1:25" x14ac:dyDescent="0.25">
      <c r="A1608" t="s">
        <v>2423</v>
      </c>
      <c r="B1608" s="19">
        <v>45942</v>
      </c>
      <c r="C1608" t="s">
        <v>434</v>
      </c>
      <c r="D1608" t="s">
        <v>435</v>
      </c>
      <c r="E1608" t="s">
        <v>16</v>
      </c>
      <c r="F1608">
        <v>26</v>
      </c>
      <c r="G1608" t="s">
        <v>280</v>
      </c>
      <c r="H1608" t="s">
        <v>270</v>
      </c>
      <c r="I1608" t="s">
        <v>37</v>
      </c>
      <c r="J1608" t="s">
        <v>38</v>
      </c>
      <c r="K1608" t="s">
        <v>39</v>
      </c>
      <c r="L1608">
        <v>2</v>
      </c>
      <c r="M1608">
        <v>900</v>
      </c>
      <c r="N1608">
        <v>0.05</v>
      </c>
      <c r="O1608">
        <v>1710</v>
      </c>
      <c r="P1608">
        <v>1100</v>
      </c>
      <c r="Q1608">
        <v>610</v>
      </c>
      <c r="R1608" t="s">
        <v>98</v>
      </c>
      <c r="S1608" t="s">
        <v>10</v>
      </c>
      <c r="T1608">
        <v>2025</v>
      </c>
      <c r="U1608">
        <v>10</v>
      </c>
      <c r="V1608" t="s">
        <v>3870</v>
      </c>
      <c r="W1608" t="s">
        <v>40</v>
      </c>
      <c r="X1608" t="s">
        <v>27</v>
      </c>
      <c r="Y1608">
        <v>35.67</v>
      </c>
    </row>
    <row r="1609" spans="1:25" x14ac:dyDescent="0.25">
      <c r="A1609" t="s">
        <v>2424</v>
      </c>
      <c r="B1609" s="19">
        <v>45571</v>
      </c>
      <c r="C1609" t="s">
        <v>1502</v>
      </c>
      <c r="D1609" t="s">
        <v>1503</v>
      </c>
      <c r="E1609" t="s">
        <v>3</v>
      </c>
      <c r="F1609">
        <v>58</v>
      </c>
      <c r="G1609" t="s">
        <v>275</v>
      </c>
      <c r="H1609" t="s">
        <v>276</v>
      </c>
      <c r="I1609" t="s">
        <v>89</v>
      </c>
      <c r="J1609" t="s">
        <v>90</v>
      </c>
      <c r="K1609" t="s">
        <v>91</v>
      </c>
      <c r="L1609">
        <v>1</v>
      </c>
      <c r="M1609">
        <v>35000</v>
      </c>
      <c r="N1609">
        <v>0.05</v>
      </c>
      <c r="O1609">
        <v>33250</v>
      </c>
      <c r="P1609">
        <v>27000</v>
      </c>
      <c r="Q1609">
        <v>6250</v>
      </c>
      <c r="R1609" t="s">
        <v>9</v>
      </c>
      <c r="S1609" t="s">
        <v>10</v>
      </c>
      <c r="T1609">
        <v>2024</v>
      </c>
      <c r="U1609">
        <v>10</v>
      </c>
      <c r="V1609" t="s">
        <v>3870</v>
      </c>
      <c r="W1609" t="s">
        <v>40</v>
      </c>
      <c r="X1609" t="s">
        <v>12</v>
      </c>
      <c r="Y1609">
        <v>18.8</v>
      </c>
    </row>
    <row r="1610" spans="1:25" x14ac:dyDescent="0.25">
      <c r="A1610" t="s">
        <v>2425</v>
      </c>
      <c r="B1610" s="19">
        <v>45507</v>
      </c>
      <c r="C1610" t="s">
        <v>580</v>
      </c>
      <c r="D1610" t="s">
        <v>36</v>
      </c>
      <c r="E1610" t="s">
        <v>3</v>
      </c>
      <c r="F1610">
        <v>60</v>
      </c>
      <c r="G1610" t="s">
        <v>290</v>
      </c>
      <c r="H1610" t="s">
        <v>276</v>
      </c>
      <c r="I1610" t="s">
        <v>74</v>
      </c>
      <c r="J1610" t="s">
        <v>75</v>
      </c>
      <c r="K1610" t="s">
        <v>76</v>
      </c>
      <c r="L1610">
        <v>5</v>
      </c>
      <c r="M1610">
        <v>550</v>
      </c>
      <c r="N1610">
        <v>0.1</v>
      </c>
      <c r="O1610">
        <v>2475</v>
      </c>
      <c r="P1610">
        <v>2250</v>
      </c>
      <c r="Q1610">
        <v>225</v>
      </c>
      <c r="R1610" t="s">
        <v>98</v>
      </c>
      <c r="S1610" t="s">
        <v>10</v>
      </c>
      <c r="T1610">
        <v>2024</v>
      </c>
      <c r="U1610">
        <v>8</v>
      </c>
      <c r="V1610" t="s">
        <v>3867</v>
      </c>
      <c r="W1610" t="s">
        <v>33</v>
      </c>
      <c r="X1610" t="s">
        <v>19</v>
      </c>
      <c r="Y1610">
        <v>9.09</v>
      </c>
    </row>
    <row r="1611" spans="1:25" x14ac:dyDescent="0.25">
      <c r="A1611" t="s">
        <v>2426</v>
      </c>
      <c r="B1611" s="19">
        <v>46000</v>
      </c>
      <c r="C1611" t="s">
        <v>1213</v>
      </c>
      <c r="D1611" t="s">
        <v>43</v>
      </c>
      <c r="E1611" t="s">
        <v>16</v>
      </c>
      <c r="F1611">
        <v>43</v>
      </c>
      <c r="G1611" t="s">
        <v>339</v>
      </c>
      <c r="H1611" t="s">
        <v>285</v>
      </c>
      <c r="I1611" t="s">
        <v>176</v>
      </c>
      <c r="J1611" t="s">
        <v>177</v>
      </c>
      <c r="K1611" t="s">
        <v>25</v>
      </c>
      <c r="L1611">
        <v>1</v>
      </c>
      <c r="M1611">
        <v>22000</v>
      </c>
      <c r="N1611">
        <v>0</v>
      </c>
      <c r="O1611">
        <v>22000</v>
      </c>
      <c r="P1611">
        <v>16500</v>
      </c>
      <c r="Q1611">
        <v>5500</v>
      </c>
      <c r="R1611" t="s">
        <v>17</v>
      </c>
      <c r="S1611" t="s">
        <v>10</v>
      </c>
      <c r="T1611">
        <v>2025</v>
      </c>
      <c r="U1611">
        <v>12</v>
      </c>
      <c r="V1611" t="s">
        <v>3872</v>
      </c>
      <c r="W1611" t="s">
        <v>40</v>
      </c>
      <c r="X1611" t="s">
        <v>12</v>
      </c>
      <c r="Y1611">
        <v>25</v>
      </c>
    </row>
    <row r="1612" spans="1:25" x14ac:dyDescent="0.25">
      <c r="A1612" t="s">
        <v>2427</v>
      </c>
      <c r="B1612" s="19">
        <v>45779</v>
      </c>
      <c r="C1612" t="s">
        <v>947</v>
      </c>
      <c r="D1612" t="s">
        <v>948</v>
      </c>
      <c r="E1612" t="s">
        <v>16</v>
      </c>
      <c r="F1612">
        <v>33</v>
      </c>
      <c r="G1612" t="s">
        <v>317</v>
      </c>
      <c r="H1612" t="s">
        <v>5</v>
      </c>
      <c r="I1612" t="s">
        <v>23</v>
      </c>
      <c r="J1612" t="s">
        <v>24</v>
      </c>
      <c r="K1612" t="s">
        <v>25</v>
      </c>
      <c r="L1612">
        <v>2</v>
      </c>
      <c r="M1612">
        <v>55000</v>
      </c>
      <c r="N1612">
        <v>0.1</v>
      </c>
      <c r="O1612">
        <v>99000</v>
      </c>
      <c r="P1612">
        <v>80000</v>
      </c>
      <c r="Q1612">
        <v>19000</v>
      </c>
      <c r="R1612" t="s">
        <v>77</v>
      </c>
      <c r="S1612" t="s">
        <v>10</v>
      </c>
      <c r="T1612">
        <v>2025</v>
      </c>
      <c r="U1612">
        <v>5</v>
      </c>
      <c r="V1612" t="s">
        <v>3865</v>
      </c>
      <c r="W1612" t="s">
        <v>11</v>
      </c>
      <c r="X1612" t="s">
        <v>27</v>
      </c>
      <c r="Y1612">
        <v>19.190000000000001</v>
      </c>
    </row>
    <row r="1613" spans="1:25" x14ac:dyDescent="0.25">
      <c r="A1613" t="s">
        <v>2428</v>
      </c>
      <c r="B1613" s="19">
        <v>45715</v>
      </c>
      <c r="C1613" t="s">
        <v>2429</v>
      </c>
      <c r="D1613" t="s">
        <v>725</v>
      </c>
      <c r="E1613" t="s">
        <v>16</v>
      </c>
      <c r="F1613">
        <v>31</v>
      </c>
      <c r="G1613" t="s">
        <v>295</v>
      </c>
      <c r="H1613" t="s">
        <v>270</v>
      </c>
      <c r="I1613" t="s">
        <v>127</v>
      </c>
      <c r="J1613" t="s">
        <v>128</v>
      </c>
      <c r="K1613" t="s">
        <v>58</v>
      </c>
      <c r="L1613">
        <v>1</v>
      </c>
      <c r="M1613">
        <v>3000</v>
      </c>
      <c r="N1613">
        <v>0.2</v>
      </c>
      <c r="O1613">
        <v>2400</v>
      </c>
      <c r="P1613">
        <v>2100</v>
      </c>
      <c r="Q1613">
        <v>300</v>
      </c>
      <c r="R1613" t="s">
        <v>77</v>
      </c>
      <c r="S1613" t="s">
        <v>10</v>
      </c>
      <c r="T1613">
        <v>2025</v>
      </c>
      <c r="U1613">
        <v>2</v>
      </c>
      <c r="V1613" t="s">
        <v>3869</v>
      </c>
      <c r="W1613" t="s">
        <v>18</v>
      </c>
      <c r="X1613" t="s">
        <v>19</v>
      </c>
      <c r="Y1613">
        <v>12.5</v>
      </c>
    </row>
    <row r="1614" spans="1:25" x14ac:dyDescent="0.25">
      <c r="A1614" t="s">
        <v>2430</v>
      </c>
      <c r="B1614" s="19">
        <v>45694</v>
      </c>
      <c r="C1614" t="s">
        <v>983</v>
      </c>
      <c r="D1614" t="s">
        <v>583</v>
      </c>
      <c r="E1614" t="s">
        <v>16</v>
      </c>
      <c r="F1614">
        <v>28</v>
      </c>
      <c r="G1614" t="s">
        <v>290</v>
      </c>
      <c r="H1614" t="s">
        <v>276</v>
      </c>
      <c r="I1614" t="s">
        <v>127</v>
      </c>
      <c r="J1614" t="s">
        <v>128</v>
      </c>
      <c r="K1614" t="s">
        <v>58</v>
      </c>
      <c r="L1614">
        <v>2</v>
      </c>
      <c r="M1614">
        <v>3000</v>
      </c>
      <c r="N1614">
        <v>0.05</v>
      </c>
      <c r="O1614">
        <v>5700</v>
      </c>
      <c r="P1614">
        <v>4200</v>
      </c>
      <c r="Q1614">
        <v>1500</v>
      </c>
      <c r="R1614" t="s">
        <v>26</v>
      </c>
      <c r="S1614" t="s">
        <v>10</v>
      </c>
      <c r="T1614">
        <v>2025</v>
      </c>
      <c r="U1614">
        <v>2</v>
      </c>
      <c r="V1614" t="s">
        <v>3869</v>
      </c>
      <c r="W1614" t="s">
        <v>18</v>
      </c>
      <c r="X1614" t="s">
        <v>27</v>
      </c>
      <c r="Y1614">
        <v>26.32</v>
      </c>
    </row>
    <row r="1615" spans="1:25" x14ac:dyDescent="0.25">
      <c r="A1615" t="s">
        <v>2431</v>
      </c>
      <c r="B1615" s="19">
        <v>45958</v>
      </c>
      <c r="C1615" t="s">
        <v>1355</v>
      </c>
      <c r="D1615" t="s">
        <v>740</v>
      </c>
      <c r="E1615" t="s">
        <v>16</v>
      </c>
      <c r="F1615">
        <v>54</v>
      </c>
      <c r="G1615" t="s">
        <v>280</v>
      </c>
      <c r="H1615" t="s">
        <v>270</v>
      </c>
      <c r="I1615" t="s">
        <v>65</v>
      </c>
      <c r="J1615" t="s">
        <v>66</v>
      </c>
      <c r="K1615" t="s">
        <v>25</v>
      </c>
      <c r="L1615">
        <v>2</v>
      </c>
      <c r="M1615">
        <v>2500</v>
      </c>
      <c r="N1615">
        <v>0.15</v>
      </c>
      <c r="O1615">
        <v>0</v>
      </c>
      <c r="P1615">
        <v>3200</v>
      </c>
      <c r="Q1615">
        <v>0</v>
      </c>
      <c r="R1615" t="s">
        <v>17</v>
      </c>
      <c r="S1615" t="s">
        <v>291</v>
      </c>
      <c r="T1615">
        <v>2025</v>
      </c>
      <c r="U1615">
        <v>10</v>
      </c>
      <c r="V1615" t="s">
        <v>3870</v>
      </c>
      <c r="W1615" t="s">
        <v>40</v>
      </c>
      <c r="X1615" t="s">
        <v>12</v>
      </c>
      <c r="Y1615">
        <v>0</v>
      </c>
    </row>
    <row r="1616" spans="1:25" x14ac:dyDescent="0.25">
      <c r="A1616" t="s">
        <v>2432</v>
      </c>
      <c r="B1616" s="19">
        <v>45979</v>
      </c>
      <c r="C1616" t="s">
        <v>262</v>
      </c>
      <c r="D1616" t="s">
        <v>101</v>
      </c>
      <c r="E1616" t="s">
        <v>3</v>
      </c>
      <c r="F1616">
        <v>56</v>
      </c>
      <c r="G1616" t="s">
        <v>263</v>
      </c>
      <c r="H1616" t="s">
        <v>5</v>
      </c>
      <c r="I1616" t="s">
        <v>74</v>
      </c>
      <c r="J1616" t="s">
        <v>75</v>
      </c>
      <c r="K1616" t="s">
        <v>76</v>
      </c>
      <c r="L1616">
        <v>4</v>
      </c>
      <c r="M1616">
        <v>550</v>
      </c>
      <c r="N1616">
        <v>0</v>
      </c>
      <c r="O1616">
        <v>2200</v>
      </c>
      <c r="P1616">
        <v>1800</v>
      </c>
      <c r="Q1616">
        <v>400</v>
      </c>
      <c r="R1616" t="s">
        <v>9</v>
      </c>
      <c r="S1616" t="s">
        <v>10</v>
      </c>
      <c r="T1616">
        <v>2025</v>
      </c>
      <c r="U1616">
        <v>11</v>
      </c>
      <c r="V1616" t="s">
        <v>3874</v>
      </c>
      <c r="W1616" t="s">
        <v>40</v>
      </c>
      <c r="X1616" t="s">
        <v>27</v>
      </c>
      <c r="Y1616">
        <v>18.18</v>
      </c>
    </row>
    <row r="1617" spans="1:25" x14ac:dyDescent="0.25">
      <c r="A1617" t="s">
        <v>2433</v>
      </c>
      <c r="B1617" s="19">
        <v>45677</v>
      </c>
      <c r="C1617" t="s">
        <v>671</v>
      </c>
      <c r="D1617" t="s">
        <v>672</v>
      </c>
      <c r="E1617" t="s">
        <v>16</v>
      </c>
      <c r="F1617">
        <v>57</v>
      </c>
      <c r="G1617" t="s">
        <v>290</v>
      </c>
      <c r="H1617" t="s">
        <v>276</v>
      </c>
      <c r="I1617" t="s">
        <v>56</v>
      </c>
      <c r="J1617" t="s">
        <v>57</v>
      </c>
      <c r="K1617" t="s">
        <v>58</v>
      </c>
      <c r="L1617">
        <v>1</v>
      </c>
      <c r="M1617">
        <v>1200</v>
      </c>
      <c r="N1617">
        <v>0.2</v>
      </c>
      <c r="O1617">
        <v>960</v>
      </c>
      <c r="P1617">
        <v>800</v>
      </c>
      <c r="Q1617">
        <v>160</v>
      </c>
      <c r="R1617" t="s">
        <v>26</v>
      </c>
      <c r="S1617" t="s">
        <v>10</v>
      </c>
      <c r="T1617">
        <v>2025</v>
      </c>
      <c r="U1617">
        <v>1</v>
      </c>
      <c r="V1617" t="s">
        <v>3875</v>
      </c>
      <c r="W1617" t="s">
        <v>18</v>
      </c>
      <c r="X1617" t="s">
        <v>27</v>
      </c>
      <c r="Y1617">
        <v>16.670000000000002</v>
      </c>
    </row>
    <row r="1618" spans="1:25" x14ac:dyDescent="0.25">
      <c r="A1618" t="s">
        <v>2434</v>
      </c>
      <c r="B1618" s="19">
        <v>46005</v>
      </c>
      <c r="C1618" t="s">
        <v>599</v>
      </c>
      <c r="D1618" t="s">
        <v>551</v>
      </c>
      <c r="E1618" t="s">
        <v>3</v>
      </c>
      <c r="F1618">
        <v>26</v>
      </c>
      <c r="G1618" t="s">
        <v>317</v>
      </c>
      <c r="H1618" t="s">
        <v>5</v>
      </c>
      <c r="I1618" t="s">
        <v>23</v>
      </c>
      <c r="J1618" t="s">
        <v>24</v>
      </c>
      <c r="K1618" t="s">
        <v>25</v>
      </c>
      <c r="L1618">
        <v>2</v>
      </c>
      <c r="M1618">
        <v>55000</v>
      </c>
      <c r="N1618">
        <v>0.15</v>
      </c>
      <c r="O1618">
        <v>93500</v>
      </c>
      <c r="P1618">
        <v>80000</v>
      </c>
      <c r="Q1618">
        <v>13500</v>
      </c>
      <c r="R1618" t="s">
        <v>26</v>
      </c>
      <c r="S1618" t="s">
        <v>10</v>
      </c>
      <c r="T1618">
        <v>2025</v>
      </c>
      <c r="U1618">
        <v>12</v>
      </c>
      <c r="V1618" t="s">
        <v>3872</v>
      </c>
      <c r="W1618" t="s">
        <v>40</v>
      </c>
      <c r="X1618" t="s">
        <v>27</v>
      </c>
      <c r="Y1618">
        <v>14.44</v>
      </c>
    </row>
    <row r="1619" spans="1:25" x14ac:dyDescent="0.25">
      <c r="A1619" t="s">
        <v>2435</v>
      </c>
      <c r="B1619" s="19">
        <v>45489</v>
      </c>
      <c r="C1619" t="s">
        <v>63</v>
      </c>
      <c r="D1619" t="s">
        <v>64</v>
      </c>
      <c r="E1619" t="s">
        <v>3</v>
      </c>
      <c r="F1619">
        <v>27</v>
      </c>
      <c r="G1619" t="s">
        <v>4</v>
      </c>
      <c r="H1619" t="s">
        <v>5</v>
      </c>
      <c r="I1619" t="s">
        <v>74</v>
      </c>
      <c r="J1619" t="s">
        <v>75</v>
      </c>
      <c r="K1619" t="s">
        <v>76</v>
      </c>
      <c r="L1619">
        <v>2</v>
      </c>
      <c r="M1619">
        <v>550</v>
      </c>
      <c r="N1619">
        <v>0.05</v>
      </c>
      <c r="O1619">
        <v>1045</v>
      </c>
      <c r="P1619">
        <v>900</v>
      </c>
      <c r="Q1619">
        <v>145</v>
      </c>
      <c r="R1619" t="s">
        <v>26</v>
      </c>
      <c r="S1619" t="s">
        <v>10</v>
      </c>
      <c r="T1619">
        <v>2024</v>
      </c>
      <c r="U1619">
        <v>7</v>
      </c>
      <c r="V1619" t="s">
        <v>3866</v>
      </c>
      <c r="W1619" t="s">
        <v>33</v>
      </c>
      <c r="X1619" t="s">
        <v>19</v>
      </c>
      <c r="Y1619">
        <v>13.88</v>
      </c>
    </row>
    <row r="1620" spans="1:25" x14ac:dyDescent="0.25">
      <c r="A1620" t="s">
        <v>2436</v>
      </c>
      <c r="B1620" s="19">
        <v>45579</v>
      </c>
      <c r="C1620" t="s">
        <v>641</v>
      </c>
      <c r="D1620" t="s">
        <v>642</v>
      </c>
      <c r="E1620" t="s">
        <v>16</v>
      </c>
      <c r="F1620">
        <v>22</v>
      </c>
      <c r="G1620" t="s">
        <v>275</v>
      </c>
      <c r="H1620" t="s">
        <v>276</v>
      </c>
      <c r="I1620" t="s">
        <v>6</v>
      </c>
      <c r="J1620" t="s">
        <v>7</v>
      </c>
      <c r="K1620" t="s">
        <v>8</v>
      </c>
      <c r="L1620">
        <v>1</v>
      </c>
      <c r="M1620">
        <v>7000</v>
      </c>
      <c r="N1620">
        <v>0</v>
      </c>
      <c r="O1620">
        <v>7000</v>
      </c>
      <c r="P1620">
        <v>5200</v>
      </c>
      <c r="Q1620">
        <v>1800</v>
      </c>
      <c r="R1620" t="s">
        <v>77</v>
      </c>
      <c r="S1620" t="s">
        <v>10</v>
      </c>
      <c r="T1620">
        <v>2024</v>
      </c>
      <c r="U1620">
        <v>10</v>
      </c>
      <c r="V1620" t="s">
        <v>3870</v>
      </c>
      <c r="W1620" t="s">
        <v>40</v>
      </c>
      <c r="X1620" t="s">
        <v>27</v>
      </c>
      <c r="Y1620">
        <v>25.71</v>
      </c>
    </row>
    <row r="1621" spans="1:25" x14ac:dyDescent="0.25">
      <c r="A1621" t="s">
        <v>2437</v>
      </c>
      <c r="B1621" s="19">
        <v>45384</v>
      </c>
      <c r="C1621" t="s">
        <v>707</v>
      </c>
      <c r="D1621" t="s">
        <v>708</v>
      </c>
      <c r="E1621" t="s">
        <v>3</v>
      </c>
      <c r="F1621">
        <v>26</v>
      </c>
      <c r="G1621" t="s">
        <v>295</v>
      </c>
      <c r="H1621" t="s">
        <v>270</v>
      </c>
      <c r="I1621" t="s">
        <v>56</v>
      </c>
      <c r="J1621" t="s">
        <v>57</v>
      </c>
      <c r="K1621" t="s">
        <v>58</v>
      </c>
      <c r="L1621">
        <v>4</v>
      </c>
      <c r="M1621">
        <v>1200</v>
      </c>
      <c r="N1621">
        <v>0.05</v>
      </c>
      <c r="O1621">
        <v>4560</v>
      </c>
      <c r="P1621">
        <v>3200</v>
      </c>
      <c r="Q1621">
        <v>1360</v>
      </c>
      <c r="R1621" t="s">
        <v>17</v>
      </c>
      <c r="S1621" t="s">
        <v>10</v>
      </c>
      <c r="T1621">
        <v>2024</v>
      </c>
      <c r="U1621">
        <v>4</v>
      </c>
      <c r="V1621" t="s">
        <v>3871</v>
      </c>
      <c r="W1621" t="s">
        <v>11</v>
      </c>
      <c r="X1621" t="s">
        <v>27</v>
      </c>
      <c r="Y1621">
        <v>29.82</v>
      </c>
    </row>
    <row r="1622" spans="1:25" x14ac:dyDescent="0.25">
      <c r="A1622" t="s">
        <v>2438</v>
      </c>
      <c r="B1622" s="19">
        <v>45518</v>
      </c>
      <c r="C1622" t="s">
        <v>463</v>
      </c>
      <c r="D1622" t="s">
        <v>464</v>
      </c>
      <c r="E1622" t="s">
        <v>3</v>
      </c>
      <c r="F1622">
        <v>25</v>
      </c>
      <c r="G1622" t="s">
        <v>407</v>
      </c>
      <c r="H1622" t="s">
        <v>285</v>
      </c>
      <c r="I1622" t="s">
        <v>89</v>
      </c>
      <c r="J1622" t="s">
        <v>90</v>
      </c>
      <c r="K1622" t="s">
        <v>91</v>
      </c>
      <c r="L1622">
        <v>1</v>
      </c>
      <c r="M1622">
        <v>35000</v>
      </c>
      <c r="N1622">
        <v>0.15</v>
      </c>
      <c r="O1622">
        <v>-29750</v>
      </c>
      <c r="P1622">
        <v>27000</v>
      </c>
      <c r="Q1622">
        <v>-2750</v>
      </c>
      <c r="R1622" t="s">
        <v>98</v>
      </c>
      <c r="S1622" t="s">
        <v>287</v>
      </c>
      <c r="T1622">
        <v>2024</v>
      </c>
      <c r="U1622">
        <v>8</v>
      </c>
      <c r="V1622" t="s">
        <v>3867</v>
      </c>
      <c r="W1622" t="s">
        <v>33</v>
      </c>
      <c r="X1622" t="s">
        <v>12</v>
      </c>
      <c r="Y1622">
        <v>9.24</v>
      </c>
    </row>
    <row r="1623" spans="1:25" x14ac:dyDescent="0.25">
      <c r="A1623" t="s">
        <v>2439</v>
      </c>
      <c r="B1623" s="19">
        <v>45329</v>
      </c>
      <c r="C1623" t="s">
        <v>325</v>
      </c>
      <c r="D1623" t="s">
        <v>326</v>
      </c>
      <c r="E1623" t="s">
        <v>16</v>
      </c>
      <c r="F1623">
        <v>54</v>
      </c>
      <c r="G1623" t="s">
        <v>312</v>
      </c>
      <c r="H1623" t="s">
        <v>276</v>
      </c>
      <c r="I1623" t="s">
        <v>37</v>
      </c>
      <c r="J1623" t="s">
        <v>38</v>
      </c>
      <c r="K1623" t="s">
        <v>39</v>
      </c>
      <c r="L1623">
        <v>1</v>
      </c>
      <c r="M1623">
        <v>900</v>
      </c>
      <c r="N1623">
        <v>0.05</v>
      </c>
      <c r="O1623">
        <v>855</v>
      </c>
      <c r="P1623">
        <v>550</v>
      </c>
      <c r="Q1623">
        <v>305</v>
      </c>
      <c r="R1623" t="s">
        <v>17</v>
      </c>
      <c r="S1623" t="s">
        <v>10</v>
      </c>
      <c r="T1623">
        <v>2024</v>
      </c>
      <c r="U1623">
        <v>2</v>
      </c>
      <c r="V1623" t="s">
        <v>3869</v>
      </c>
      <c r="W1623" t="s">
        <v>18</v>
      </c>
      <c r="X1623" t="s">
        <v>27</v>
      </c>
      <c r="Y1623">
        <v>35.67</v>
      </c>
    </row>
    <row r="1624" spans="1:25" x14ac:dyDescent="0.25">
      <c r="A1624" t="s">
        <v>2440</v>
      </c>
      <c r="B1624" s="19">
        <v>45912</v>
      </c>
      <c r="C1624" t="s">
        <v>710</v>
      </c>
      <c r="D1624" t="s">
        <v>700</v>
      </c>
      <c r="E1624" t="s">
        <v>3</v>
      </c>
      <c r="F1624">
        <v>44</v>
      </c>
      <c r="G1624" t="s">
        <v>280</v>
      </c>
      <c r="H1624" t="s">
        <v>270</v>
      </c>
      <c r="I1624" t="s">
        <v>186</v>
      </c>
      <c r="J1624" t="s">
        <v>187</v>
      </c>
      <c r="K1624" t="s">
        <v>91</v>
      </c>
      <c r="L1624">
        <v>2</v>
      </c>
      <c r="M1624">
        <v>12000</v>
      </c>
      <c r="N1624">
        <v>0</v>
      </c>
      <c r="O1624">
        <v>-24000</v>
      </c>
      <c r="P1624">
        <v>18000</v>
      </c>
      <c r="Q1624">
        <v>-6000</v>
      </c>
      <c r="R1624" t="s">
        <v>26</v>
      </c>
      <c r="S1624" t="s">
        <v>287</v>
      </c>
      <c r="T1624">
        <v>2025</v>
      </c>
      <c r="U1624">
        <v>9</v>
      </c>
      <c r="V1624" t="s">
        <v>3873</v>
      </c>
      <c r="W1624" t="s">
        <v>33</v>
      </c>
      <c r="X1624" t="s">
        <v>19</v>
      </c>
      <c r="Y1624">
        <v>25</v>
      </c>
    </row>
    <row r="1625" spans="1:25" x14ac:dyDescent="0.25">
      <c r="A1625" t="s">
        <v>2441</v>
      </c>
      <c r="B1625" s="19">
        <v>45945</v>
      </c>
      <c r="C1625" t="s">
        <v>508</v>
      </c>
      <c r="D1625" t="s">
        <v>509</v>
      </c>
      <c r="E1625" t="s">
        <v>16</v>
      </c>
      <c r="F1625">
        <v>25</v>
      </c>
      <c r="G1625" t="s">
        <v>312</v>
      </c>
      <c r="H1625" t="s">
        <v>276</v>
      </c>
      <c r="I1625" t="s">
        <v>95</v>
      </c>
      <c r="J1625" t="s">
        <v>96</v>
      </c>
      <c r="K1625" t="s">
        <v>46</v>
      </c>
      <c r="L1625">
        <v>1</v>
      </c>
      <c r="M1625">
        <v>600</v>
      </c>
      <c r="N1625">
        <v>0.05</v>
      </c>
      <c r="O1625">
        <v>570</v>
      </c>
      <c r="P1625">
        <v>380</v>
      </c>
      <c r="Q1625">
        <v>190</v>
      </c>
      <c r="R1625" t="s">
        <v>26</v>
      </c>
      <c r="S1625" t="s">
        <v>10</v>
      </c>
      <c r="T1625">
        <v>2025</v>
      </c>
      <c r="U1625">
        <v>10</v>
      </c>
      <c r="V1625" t="s">
        <v>3870</v>
      </c>
      <c r="W1625" t="s">
        <v>40</v>
      </c>
      <c r="X1625" t="s">
        <v>27</v>
      </c>
      <c r="Y1625">
        <v>33.33</v>
      </c>
    </row>
    <row r="1626" spans="1:25" x14ac:dyDescent="0.25">
      <c r="A1626" t="s">
        <v>156</v>
      </c>
      <c r="B1626" s="19">
        <v>45804</v>
      </c>
      <c r="C1626" t="s">
        <v>157</v>
      </c>
      <c r="D1626" t="s">
        <v>158</v>
      </c>
      <c r="E1626" t="s">
        <v>16</v>
      </c>
      <c r="F1626">
        <v>29</v>
      </c>
      <c r="G1626" t="s">
        <v>4</v>
      </c>
      <c r="H1626" t="s">
        <v>5</v>
      </c>
      <c r="I1626" t="s">
        <v>143</v>
      </c>
      <c r="J1626" t="s">
        <v>144</v>
      </c>
      <c r="K1626" t="s">
        <v>76</v>
      </c>
      <c r="L1626">
        <v>4</v>
      </c>
      <c r="M1626">
        <v>700</v>
      </c>
      <c r="N1626">
        <v>0.05</v>
      </c>
      <c r="O1626">
        <v>2660</v>
      </c>
      <c r="P1626">
        <v>2280</v>
      </c>
      <c r="Q1626">
        <v>380</v>
      </c>
      <c r="R1626" t="s">
        <v>26</v>
      </c>
      <c r="S1626" t="s">
        <v>10</v>
      </c>
      <c r="T1626">
        <v>2025</v>
      </c>
      <c r="U1626">
        <v>5</v>
      </c>
      <c r="V1626" t="s">
        <v>3865</v>
      </c>
      <c r="W1626" t="s">
        <v>11</v>
      </c>
      <c r="X1626" t="s">
        <v>19</v>
      </c>
      <c r="Y1626">
        <v>14.29</v>
      </c>
    </row>
    <row r="1627" spans="1:25" x14ac:dyDescent="0.25">
      <c r="A1627" t="s">
        <v>159</v>
      </c>
      <c r="B1627" s="19">
        <v>45871</v>
      </c>
      <c r="C1627" t="s">
        <v>160</v>
      </c>
      <c r="D1627" t="s">
        <v>161</v>
      </c>
      <c r="E1627" t="s">
        <v>16</v>
      </c>
      <c r="F1627">
        <v>60</v>
      </c>
      <c r="G1627" t="s">
        <v>4</v>
      </c>
      <c r="H1627" t="s">
        <v>5</v>
      </c>
      <c r="I1627" t="s">
        <v>6</v>
      </c>
      <c r="J1627" t="s">
        <v>7</v>
      </c>
      <c r="K1627" t="s">
        <v>8</v>
      </c>
      <c r="L1627">
        <v>1</v>
      </c>
      <c r="M1627">
        <v>7000</v>
      </c>
      <c r="N1627">
        <v>0.1</v>
      </c>
      <c r="O1627">
        <v>6300</v>
      </c>
      <c r="P1627">
        <v>5200</v>
      </c>
      <c r="Q1627">
        <v>1100</v>
      </c>
      <c r="R1627" t="s">
        <v>9</v>
      </c>
      <c r="S1627" t="s">
        <v>10</v>
      </c>
      <c r="T1627">
        <v>2025</v>
      </c>
      <c r="U1627">
        <v>8</v>
      </c>
      <c r="V1627" t="s">
        <v>3867</v>
      </c>
      <c r="W1627" t="s">
        <v>33</v>
      </c>
      <c r="X1627" t="s">
        <v>19</v>
      </c>
      <c r="Y1627">
        <v>17.46</v>
      </c>
    </row>
    <row r="1628" spans="1:25" x14ac:dyDescent="0.25">
      <c r="A1628" t="s">
        <v>2442</v>
      </c>
      <c r="B1628" s="19">
        <v>45358</v>
      </c>
      <c r="C1628" t="s">
        <v>2443</v>
      </c>
      <c r="D1628" t="s">
        <v>2444</v>
      </c>
      <c r="E1628" t="s">
        <v>3</v>
      </c>
      <c r="F1628">
        <v>40</v>
      </c>
      <c r="G1628" t="s">
        <v>4</v>
      </c>
      <c r="H1628" t="s">
        <v>5</v>
      </c>
      <c r="I1628" t="s">
        <v>81</v>
      </c>
      <c r="J1628" t="s">
        <v>82</v>
      </c>
      <c r="K1628" t="s">
        <v>58</v>
      </c>
      <c r="L1628">
        <v>3</v>
      </c>
      <c r="M1628">
        <v>3500</v>
      </c>
      <c r="N1628">
        <v>0.15</v>
      </c>
      <c r="O1628">
        <v>8925</v>
      </c>
      <c r="P1628">
        <v>7500</v>
      </c>
      <c r="Q1628">
        <v>1425</v>
      </c>
      <c r="R1628" t="s">
        <v>26</v>
      </c>
      <c r="S1628" t="s">
        <v>10</v>
      </c>
      <c r="T1628">
        <v>2024</v>
      </c>
      <c r="U1628">
        <v>3</v>
      </c>
      <c r="V1628" t="s">
        <v>3864</v>
      </c>
      <c r="W1628" t="s">
        <v>18</v>
      </c>
      <c r="X1628" t="s">
        <v>19</v>
      </c>
      <c r="Y1628">
        <v>15.97</v>
      </c>
    </row>
    <row r="1629" spans="1:25" x14ac:dyDescent="0.25">
      <c r="A1629" t="s">
        <v>2445</v>
      </c>
      <c r="B1629" s="19">
        <v>45557</v>
      </c>
      <c r="C1629" t="s">
        <v>689</v>
      </c>
      <c r="D1629" t="s">
        <v>690</v>
      </c>
      <c r="E1629" t="s">
        <v>3</v>
      </c>
      <c r="F1629">
        <v>44</v>
      </c>
      <c r="G1629" t="s">
        <v>280</v>
      </c>
      <c r="H1629" t="s">
        <v>270</v>
      </c>
      <c r="I1629" t="s">
        <v>81</v>
      </c>
      <c r="J1629" t="s">
        <v>82</v>
      </c>
      <c r="K1629" t="s">
        <v>58</v>
      </c>
      <c r="L1629">
        <v>3</v>
      </c>
      <c r="M1629">
        <v>3500</v>
      </c>
      <c r="N1629">
        <v>0.15</v>
      </c>
      <c r="O1629">
        <v>0</v>
      </c>
      <c r="P1629">
        <v>7500</v>
      </c>
      <c r="Q1629">
        <v>0</v>
      </c>
      <c r="R1629" t="s">
        <v>77</v>
      </c>
      <c r="S1629" t="s">
        <v>291</v>
      </c>
      <c r="T1629">
        <v>2024</v>
      </c>
      <c r="U1629">
        <v>9</v>
      </c>
      <c r="V1629" t="s">
        <v>3873</v>
      </c>
      <c r="W1629" t="s">
        <v>33</v>
      </c>
      <c r="X1629" t="s">
        <v>12</v>
      </c>
      <c r="Y1629">
        <v>0</v>
      </c>
    </row>
    <row r="1630" spans="1:25" x14ac:dyDescent="0.25">
      <c r="A1630" t="s">
        <v>2446</v>
      </c>
      <c r="B1630" s="19">
        <v>45572</v>
      </c>
      <c r="C1630" t="s">
        <v>1464</v>
      </c>
      <c r="D1630" t="s">
        <v>1465</v>
      </c>
      <c r="E1630" t="s">
        <v>3</v>
      </c>
      <c r="F1630">
        <v>54</v>
      </c>
      <c r="G1630" t="s">
        <v>407</v>
      </c>
      <c r="H1630" t="s">
        <v>285</v>
      </c>
      <c r="I1630" t="s">
        <v>186</v>
      </c>
      <c r="J1630" t="s">
        <v>187</v>
      </c>
      <c r="K1630" t="s">
        <v>91</v>
      </c>
      <c r="L1630">
        <v>1</v>
      </c>
      <c r="M1630">
        <v>12000</v>
      </c>
      <c r="N1630">
        <v>0.2</v>
      </c>
      <c r="O1630">
        <v>9600</v>
      </c>
      <c r="P1630">
        <v>9000</v>
      </c>
      <c r="Q1630">
        <v>600</v>
      </c>
      <c r="R1630" t="s">
        <v>77</v>
      </c>
      <c r="S1630" t="s">
        <v>10</v>
      </c>
      <c r="T1630">
        <v>2024</v>
      </c>
      <c r="U1630">
        <v>10</v>
      </c>
      <c r="V1630" t="s">
        <v>3870</v>
      </c>
      <c r="W1630" t="s">
        <v>40</v>
      </c>
      <c r="X1630" t="s">
        <v>12</v>
      </c>
      <c r="Y1630">
        <v>6.25</v>
      </c>
    </row>
    <row r="1631" spans="1:25" x14ac:dyDescent="0.25">
      <c r="A1631" t="s">
        <v>2447</v>
      </c>
      <c r="B1631" s="19">
        <v>46001</v>
      </c>
      <c r="C1631" t="s">
        <v>763</v>
      </c>
      <c r="D1631" t="s">
        <v>207</v>
      </c>
      <c r="E1631" t="s">
        <v>3</v>
      </c>
      <c r="F1631">
        <v>50</v>
      </c>
      <c r="G1631" t="s">
        <v>339</v>
      </c>
      <c r="H1631" t="s">
        <v>285</v>
      </c>
      <c r="I1631" t="s">
        <v>6</v>
      </c>
      <c r="J1631" t="s">
        <v>7</v>
      </c>
      <c r="K1631" t="s">
        <v>8</v>
      </c>
      <c r="L1631">
        <v>1</v>
      </c>
      <c r="M1631">
        <v>7000</v>
      </c>
      <c r="N1631">
        <v>0.2</v>
      </c>
      <c r="O1631">
        <v>5600</v>
      </c>
      <c r="P1631">
        <v>5200</v>
      </c>
      <c r="Q1631">
        <v>400</v>
      </c>
      <c r="R1631" t="s">
        <v>17</v>
      </c>
      <c r="S1631" t="s">
        <v>10</v>
      </c>
      <c r="T1631">
        <v>2025</v>
      </c>
      <c r="U1631">
        <v>12</v>
      </c>
      <c r="V1631" t="s">
        <v>3872</v>
      </c>
      <c r="W1631" t="s">
        <v>40</v>
      </c>
      <c r="X1631" t="s">
        <v>27</v>
      </c>
      <c r="Y1631">
        <v>7.14</v>
      </c>
    </row>
    <row r="1632" spans="1:25" x14ac:dyDescent="0.25">
      <c r="A1632" t="s">
        <v>2448</v>
      </c>
      <c r="B1632" s="19">
        <v>45865</v>
      </c>
      <c r="C1632" t="s">
        <v>1163</v>
      </c>
      <c r="D1632" t="s">
        <v>557</v>
      </c>
      <c r="E1632" t="s">
        <v>3</v>
      </c>
      <c r="F1632">
        <v>52</v>
      </c>
      <c r="G1632" t="s">
        <v>295</v>
      </c>
      <c r="H1632" t="s">
        <v>270</v>
      </c>
      <c r="I1632" t="s">
        <v>74</v>
      </c>
      <c r="J1632" t="s">
        <v>75</v>
      </c>
      <c r="K1632" t="s">
        <v>76</v>
      </c>
      <c r="L1632">
        <v>1</v>
      </c>
      <c r="M1632">
        <v>550</v>
      </c>
      <c r="N1632">
        <v>0.1</v>
      </c>
      <c r="O1632">
        <v>495</v>
      </c>
      <c r="P1632">
        <v>450</v>
      </c>
      <c r="Q1632">
        <v>45</v>
      </c>
      <c r="R1632" t="s">
        <v>26</v>
      </c>
      <c r="S1632" t="s">
        <v>10</v>
      </c>
      <c r="T1632">
        <v>2025</v>
      </c>
      <c r="U1632">
        <v>7</v>
      </c>
      <c r="V1632" t="s">
        <v>3866</v>
      </c>
      <c r="W1632" t="s">
        <v>33</v>
      </c>
      <c r="X1632" t="s">
        <v>27</v>
      </c>
      <c r="Y1632">
        <v>9.09</v>
      </c>
    </row>
    <row r="1633" spans="1:25" x14ac:dyDescent="0.25">
      <c r="A1633" t="s">
        <v>2449</v>
      </c>
      <c r="B1633" s="19">
        <v>45981</v>
      </c>
      <c r="C1633" t="s">
        <v>1080</v>
      </c>
      <c r="D1633" t="s">
        <v>369</v>
      </c>
      <c r="E1633" t="s">
        <v>16</v>
      </c>
      <c r="F1633">
        <v>32</v>
      </c>
      <c r="G1633" t="s">
        <v>290</v>
      </c>
      <c r="H1633" t="s">
        <v>276</v>
      </c>
      <c r="I1633" t="s">
        <v>51</v>
      </c>
      <c r="J1633" t="s">
        <v>52</v>
      </c>
      <c r="K1633" t="s">
        <v>8</v>
      </c>
      <c r="L1633">
        <v>2</v>
      </c>
      <c r="M1633">
        <v>4500</v>
      </c>
      <c r="N1633">
        <v>0</v>
      </c>
      <c r="O1633">
        <v>0</v>
      </c>
      <c r="P1633">
        <v>6400</v>
      </c>
      <c r="Q1633">
        <v>0</v>
      </c>
      <c r="R1633" t="s">
        <v>26</v>
      </c>
      <c r="S1633" t="s">
        <v>291</v>
      </c>
      <c r="T1633">
        <v>2025</v>
      </c>
      <c r="U1633">
        <v>11</v>
      </c>
      <c r="V1633" t="s">
        <v>3874</v>
      </c>
      <c r="W1633" t="s">
        <v>40</v>
      </c>
      <c r="X1633" t="s">
        <v>27</v>
      </c>
      <c r="Y1633">
        <v>0</v>
      </c>
    </row>
    <row r="1634" spans="1:25" x14ac:dyDescent="0.25">
      <c r="A1634" t="s">
        <v>2450</v>
      </c>
      <c r="B1634" s="19">
        <v>45734</v>
      </c>
      <c r="C1634" t="s">
        <v>619</v>
      </c>
      <c r="D1634" t="s">
        <v>609</v>
      </c>
      <c r="E1634" t="s">
        <v>3</v>
      </c>
      <c r="F1634">
        <v>32</v>
      </c>
      <c r="G1634" t="s">
        <v>407</v>
      </c>
      <c r="H1634" t="s">
        <v>285</v>
      </c>
      <c r="I1634" t="s">
        <v>44</v>
      </c>
      <c r="J1634" t="s">
        <v>45</v>
      </c>
      <c r="K1634" t="s">
        <v>46</v>
      </c>
      <c r="L1634">
        <v>1</v>
      </c>
      <c r="M1634">
        <v>2500</v>
      </c>
      <c r="N1634">
        <v>0</v>
      </c>
      <c r="O1634">
        <v>2500</v>
      </c>
      <c r="P1634">
        <v>1500</v>
      </c>
      <c r="Q1634">
        <v>1000</v>
      </c>
      <c r="R1634" t="s">
        <v>26</v>
      </c>
      <c r="S1634" t="s">
        <v>10</v>
      </c>
      <c r="T1634">
        <v>2025</v>
      </c>
      <c r="U1634">
        <v>3</v>
      </c>
      <c r="V1634" t="s">
        <v>3864</v>
      </c>
      <c r="W1634" t="s">
        <v>18</v>
      </c>
      <c r="X1634" t="s">
        <v>19</v>
      </c>
      <c r="Y1634">
        <v>40</v>
      </c>
    </row>
    <row r="1635" spans="1:25" x14ac:dyDescent="0.25">
      <c r="A1635" t="s">
        <v>2451</v>
      </c>
      <c r="B1635" s="19">
        <v>45769</v>
      </c>
      <c r="C1635" t="s">
        <v>1400</v>
      </c>
      <c r="D1635" t="s">
        <v>865</v>
      </c>
      <c r="E1635" t="s">
        <v>3</v>
      </c>
      <c r="F1635">
        <v>30</v>
      </c>
      <c r="G1635" t="s">
        <v>280</v>
      </c>
      <c r="H1635" t="s">
        <v>270</v>
      </c>
      <c r="I1635" t="s">
        <v>143</v>
      </c>
      <c r="J1635" t="s">
        <v>144</v>
      </c>
      <c r="K1635" t="s">
        <v>76</v>
      </c>
      <c r="L1635">
        <v>3</v>
      </c>
      <c r="M1635">
        <v>700</v>
      </c>
      <c r="N1635">
        <v>0.15</v>
      </c>
      <c r="O1635">
        <v>1785</v>
      </c>
      <c r="P1635">
        <v>1710</v>
      </c>
      <c r="Q1635">
        <v>75</v>
      </c>
      <c r="R1635" t="s">
        <v>26</v>
      </c>
      <c r="S1635" t="s">
        <v>10</v>
      </c>
      <c r="T1635">
        <v>2025</v>
      </c>
      <c r="U1635">
        <v>4</v>
      </c>
      <c r="V1635" t="s">
        <v>3871</v>
      </c>
      <c r="W1635" t="s">
        <v>11</v>
      </c>
      <c r="X1635" t="s">
        <v>12</v>
      </c>
      <c r="Y1635">
        <v>4.2</v>
      </c>
    </row>
    <row r="1636" spans="1:25" x14ac:dyDescent="0.25">
      <c r="A1636" t="s">
        <v>2452</v>
      </c>
      <c r="B1636" s="19">
        <v>45521</v>
      </c>
      <c r="C1636" t="s">
        <v>123</v>
      </c>
      <c r="D1636" t="s">
        <v>124</v>
      </c>
      <c r="E1636" t="s">
        <v>3</v>
      </c>
      <c r="F1636">
        <v>47</v>
      </c>
      <c r="G1636" t="s">
        <v>4</v>
      </c>
      <c r="H1636" t="s">
        <v>5</v>
      </c>
      <c r="I1636" t="s">
        <v>102</v>
      </c>
      <c r="J1636" t="s">
        <v>103</v>
      </c>
      <c r="K1636" t="s">
        <v>25</v>
      </c>
      <c r="L1636">
        <v>2</v>
      </c>
      <c r="M1636">
        <v>28000</v>
      </c>
      <c r="N1636">
        <v>0</v>
      </c>
      <c r="O1636">
        <v>56000</v>
      </c>
      <c r="P1636">
        <v>42000</v>
      </c>
      <c r="Q1636">
        <v>14000</v>
      </c>
      <c r="R1636" t="s">
        <v>26</v>
      </c>
      <c r="S1636" t="s">
        <v>10</v>
      </c>
      <c r="T1636">
        <v>2024</v>
      </c>
      <c r="U1636">
        <v>8</v>
      </c>
      <c r="V1636" t="s">
        <v>3867</v>
      </c>
      <c r="W1636" t="s">
        <v>33</v>
      </c>
      <c r="X1636" t="s">
        <v>12</v>
      </c>
      <c r="Y1636">
        <v>25</v>
      </c>
    </row>
    <row r="1637" spans="1:25" x14ac:dyDescent="0.25">
      <c r="A1637" t="s">
        <v>2453</v>
      </c>
      <c r="B1637" s="19">
        <v>45751</v>
      </c>
      <c r="C1637" t="s">
        <v>593</v>
      </c>
      <c r="D1637" t="s">
        <v>594</v>
      </c>
      <c r="E1637" t="s">
        <v>3</v>
      </c>
      <c r="F1637">
        <v>43</v>
      </c>
      <c r="G1637" t="s">
        <v>263</v>
      </c>
      <c r="H1637" t="s">
        <v>5</v>
      </c>
      <c r="I1637" t="s">
        <v>68</v>
      </c>
      <c r="J1637" t="s">
        <v>69</v>
      </c>
      <c r="K1637" t="s">
        <v>39</v>
      </c>
      <c r="L1637">
        <v>1</v>
      </c>
      <c r="M1637">
        <v>3500</v>
      </c>
      <c r="N1637">
        <v>0.1</v>
      </c>
      <c r="O1637">
        <v>3150</v>
      </c>
      <c r="P1637">
        <v>2300</v>
      </c>
      <c r="Q1637">
        <v>850</v>
      </c>
      <c r="R1637" t="s">
        <v>26</v>
      </c>
      <c r="S1637" t="s">
        <v>10</v>
      </c>
      <c r="T1637">
        <v>2025</v>
      </c>
      <c r="U1637">
        <v>4</v>
      </c>
      <c r="V1637" t="s">
        <v>3871</v>
      </c>
      <c r="W1637" t="s">
        <v>11</v>
      </c>
      <c r="X1637" t="s">
        <v>27</v>
      </c>
      <c r="Y1637">
        <v>26.98</v>
      </c>
    </row>
    <row r="1638" spans="1:25" x14ac:dyDescent="0.25">
      <c r="A1638" t="s">
        <v>2454</v>
      </c>
      <c r="B1638" s="19">
        <v>45375</v>
      </c>
      <c r="C1638" t="s">
        <v>489</v>
      </c>
      <c r="D1638" t="s">
        <v>490</v>
      </c>
      <c r="E1638" t="s">
        <v>3</v>
      </c>
      <c r="F1638">
        <v>26</v>
      </c>
      <c r="G1638" t="s">
        <v>339</v>
      </c>
      <c r="H1638" t="s">
        <v>285</v>
      </c>
      <c r="I1638" t="s">
        <v>81</v>
      </c>
      <c r="J1638" t="s">
        <v>82</v>
      </c>
      <c r="K1638" t="s">
        <v>58</v>
      </c>
      <c r="L1638">
        <v>2</v>
      </c>
      <c r="M1638">
        <v>3500</v>
      </c>
      <c r="N1638">
        <v>0.1</v>
      </c>
      <c r="O1638">
        <v>-6300</v>
      </c>
      <c r="P1638">
        <v>5000</v>
      </c>
      <c r="Q1638">
        <v>-1300</v>
      </c>
      <c r="R1638" t="s">
        <v>77</v>
      </c>
      <c r="S1638" t="s">
        <v>287</v>
      </c>
      <c r="T1638">
        <v>2024</v>
      </c>
      <c r="U1638">
        <v>3</v>
      </c>
      <c r="V1638" t="s">
        <v>3864</v>
      </c>
      <c r="W1638" t="s">
        <v>18</v>
      </c>
      <c r="X1638" t="s">
        <v>27</v>
      </c>
      <c r="Y1638">
        <v>20.63</v>
      </c>
    </row>
    <row r="1639" spans="1:25" x14ac:dyDescent="0.25">
      <c r="A1639" t="s">
        <v>2455</v>
      </c>
      <c r="B1639" s="19">
        <v>45523</v>
      </c>
      <c r="C1639" t="s">
        <v>617</v>
      </c>
      <c r="D1639" t="s">
        <v>320</v>
      </c>
      <c r="E1639" t="s">
        <v>16</v>
      </c>
      <c r="F1639">
        <v>30</v>
      </c>
      <c r="G1639" t="s">
        <v>295</v>
      </c>
      <c r="H1639" t="s">
        <v>270</v>
      </c>
      <c r="I1639" t="s">
        <v>109</v>
      </c>
      <c r="J1639" t="s">
        <v>110</v>
      </c>
      <c r="K1639" t="s">
        <v>8</v>
      </c>
      <c r="L1639">
        <v>1</v>
      </c>
      <c r="M1639">
        <v>4000</v>
      </c>
      <c r="N1639">
        <v>0</v>
      </c>
      <c r="O1639">
        <v>4000</v>
      </c>
      <c r="P1639">
        <v>2900</v>
      </c>
      <c r="Q1639">
        <v>1100</v>
      </c>
      <c r="R1639" t="s">
        <v>17</v>
      </c>
      <c r="S1639" t="s">
        <v>10</v>
      </c>
      <c r="T1639">
        <v>2024</v>
      </c>
      <c r="U1639">
        <v>8</v>
      </c>
      <c r="V1639" t="s">
        <v>3867</v>
      </c>
      <c r="W1639" t="s">
        <v>33</v>
      </c>
      <c r="X1639" t="s">
        <v>19</v>
      </c>
      <c r="Y1639">
        <v>27.5</v>
      </c>
    </row>
    <row r="1640" spans="1:25" x14ac:dyDescent="0.25">
      <c r="A1640" t="s">
        <v>2456</v>
      </c>
      <c r="B1640" s="19">
        <v>45547</v>
      </c>
      <c r="C1640" t="s">
        <v>1837</v>
      </c>
      <c r="D1640" t="s">
        <v>1838</v>
      </c>
      <c r="E1640" t="s">
        <v>3</v>
      </c>
      <c r="F1640">
        <v>53</v>
      </c>
      <c r="G1640" t="s">
        <v>284</v>
      </c>
      <c r="H1640" t="s">
        <v>285</v>
      </c>
      <c r="I1640" t="s">
        <v>186</v>
      </c>
      <c r="J1640" t="s">
        <v>187</v>
      </c>
      <c r="K1640" t="s">
        <v>91</v>
      </c>
      <c r="L1640">
        <v>1</v>
      </c>
      <c r="M1640">
        <v>12000</v>
      </c>
      <c r="N1640">
        <v>0.2</v>
      </c>
      <c r="O1640">
        <v>9600</v>
      </c>
      <c r="P1640">
        <v>9000</v>
      </c>
      <c r="Q1640">
        <v>600</v>
      </c>
      <c r="R1640" t="s">
        <v>26</v>
      </c>
      <c r="S1640" t="s">
        <v>10</v>
      </c>
      <c r="T1640">
        <v>2024</v>
      </c>
      <c r="U1640">
        <v>9</v>
      </c>
      <c r="V1640" t="s">
        <v>3873</v>
      </c>
      <c r="W1640" t="s">
        <v>33</v>
      </c>
      <c r="X1640" t="s">
        <v>12</v>
      </c>
      <c r="Y1640">
        <v>6.25</v>
      </c>
    </row>
    <row r="1641" spans="1:25" x14ac:dyDescent="0.25">
      <c r="A1641" t="s">
        <v>2457</v>
      </c>
      <c r="B1641" s="19">
        <v>45933</v>
      </c>
      <c r="C1641" t="s">
        <v>262</v>
      </c>
      <c r="D1641" t="s">
        <v>101</v>
      </c>
      <c r="E1641" t="s">
        <v>3</v>
      </c>
      <c r="F1641">
        <v>56</v>
      </c>
      <c r="G1641" t="s">
        <v>263</v>
      </c>
      <c r="H1641" t="s">
        <v>5</v>
      </c>
      <c r="I1641" t="s">
        <v>51</v>
      </c>
      <c r="J1641" t="s">
        <v>52</v>
      </c>
      <c r="K1641" t="s">
        <v>8</v>
      </c>
      <c r="L1641">
        <v>1</v>
      </c>
      <c r="M1641">
        <v>4500</v>
      </c>
      <c r="N1641">
        <v>0.2</v>
      </c>
      <c r="O1641">
        <v>3600</v>
      </c>
      <c r="P1641">
        <v>3200</v>
      </c>
      <c r="Q1641">
        <v>400</v>
      </c>
      <c r="R1641" t="s">
        <v>26</v>
      </c>
      <c r="S1641" t="s">
        <v>10</v>
      </c>
      <c r="T1641">
        <v>2025</v>
      </c>
      <c r="U1641">
        <v>10</v>
      </c>
      <c r="V1641" t="s">
        <v>3870</v>
      </c>
      <c r="W1641" t="s">
        <v>40</v>
      </c>
      <c r="X1641" t="s">
        <v>27</v>
      </c>
      <c r="Y1641">
        <v>11.11</v>
      </c>
    </row>
    <row r="1642" spans="1:25" x14ac:dyDescent="0.25">
      <c r="A1642" t="s">
        <v>2458</v>
      </c>
      <c r="B1642" s="19">
        <v>45316</v>
      </c>
      <c r="C1642" t="s">
        <v>608</v>
      </c>
      <c r="D1642" t="s">
        <v>609</v>
      </c>
      <c r="E1642" t="s">
        <v>16</v>
      </c>
      <c r="F1642">
        <v>52</v>
      </c>
      <c r="G1642" t="s">
        <v>312</v>
      </c>
      <c r="H1642" t="s">
        <v>276</v>
      </c>
      <c r="I1642" t="s">
        <v>81</v>
      </c>
      <c r="J1642" t="s">
        <v>82</v>
      </c>
      <c r="K1642" t="s">
        <v>58</v>
      </c>
      <c r="L1642">
        <v>1</v>
      </c>
      <c r="M1642">
        <v>3500</v>
      </c>
      <c r="N1642">
        <v>0.1</v>
      </c>
      <c r="O1642">
        <v>0</v>
      </c>
      <c r="P1642">
        <v>2500</v>
      </c>
      <c r="Q1642">
        <v>0</v>
      </c>
      <c r="R1642" t="s">
        <v>9</v>
      </c>
      <c r="S1642" t="s">
        <v>291</v>
      </c>
      <c r="T1642">
        <v>2024</v>
      </c>
      <c r="U1642">
        <v>1</v>
      </c>
      <c r="V1642" t="s">
        <v>3875</v>
      </c>
      <c r="W1642" t="s">
        <v>18</v>
      </c>
      <c r="X1642" t="s">
        <v>27</v>
      </c>
      <c r="Y1642">
        <v>0</v>
      </c>
    </row>
    <row r="1643" spans="1:25" x14ac:dyDescent="0.25">
      <c r="A1643" t="s">
        <v>2459</v>
      </c>
      <c r="B1643" s="19">
        <v>45548</v>
      </c>
      <c r="C1643" t="s">
        <v>1457</v>
      </c>
      <c r="D1643" t="s">
        <v>1458</v>
      </c>
      <c r="E1643" t="s">
        <v>3</v>
      </c>
      <c r="F1643">
        <v>51</v>
      </c>
      <c r="G1643" t="s">
        <v>263</v>
      </c>
      <c r="H1643" t="s">
        <v>5</v>
      </c>
      <c r="I1643" t="s">
        <v>89</v>
      </c>
      <c r="J1643" t="s">
        <v>90</v>
      </c>
      <c r="K1643" t="s">
        <v>91</v>
      </c>
      <c r="L1643">
        <v>2</v>
      </c>
      <c r="M1643">
        <v>35000</v>
      </c>
      <c r="N1643">
        <v>0.2</v>
      </c>
      <c r="O1643">
        <v>56000</v>
      </c>
      <c r="P1643">
        <v>54000</v>
      </c>
      <c r="Q1643">
        <v>2000</v>
      </c>
      <c r="R1643" t="s">
        <v>26</v>
      </c>
      <c r="S1643" t="s">
        <v>10</v>
      </c>
      <c r="T1643">
        <v>2024</v>
      </c>
      <c r="U1643">
        <v>9</v>
      </c>
      <c r="V1643" t="s">
        <v>3873</v>
      </c>
      <c r="W1643" t="s">
        <v>33</v>
      </c>
      <c r="X1643" t="s">
        <v>12</v>
      </c>
      <c r="Y1643">
        <v>3.57</v>
      </c>
    </row>
    <row r="1644" spans="1:25" x14ac:dyDescent="0.25">
      <c r="A1644" t="s">
        <v>2460</v>
      </c>
      <c r="B1644" s="19">
        <v>45640</v>
      </c>
      <c r="C1644" t="s">
        <v>2461</v>
      </c>
      <c r="D1644" t="s">
        <v>101</v>
      </c>
      <c r="E1644" t="s">
        <v>16</v>
      </c>
      <c r="F1644">
        <v>39</v>
      </c>
      <c r="G1644" t="s">
        <v>407</v>
      </c>
      <c r="H1644" t="s">
        <v>285</v>
      </c>
      <c r="I1644" t="s">
        <v>102</v>
      </c>
      <c r="J1644" t="s">
        <v>103</v>
      </c>
      <c r="K1644" t="s">
        <v>25</v>
      </c>
      <c r="L1644">
        <v>1</v>
      </c>
      <c r="M1644">
        <v>28000</v>
      </c>
      <c r="N1644">
        <v>0.1</v>
      </c>
      <c r="O1644">
        <v>25200</v>
      </c>
      <c r="P1644">
        <v>21000</v>
      </c>
      <c r="Q1644">
        <v>4200</v>
      </c>
      <c r="R1644" t="s">
        <v>77</v>
      </c>
      <c r="S1644" t="s">
        <v>10</v>
      </c>
      <c r="T1644">
        <v>2024</v>
      </c>
      <c r="U1644">
        <v>12</v>
      </c>
      <c r="V1644" t="s">
        <v>3872</v>
      </c>
      <c r="W1644" t="s">
        <v>40</v>
      </c>
      <c r="X1644" t="s">
        <v>19</v>
      </c>
      <c r="Y1644">
        <v>16.670000000000002</v>
      </c>
    </row>
    <row r="1645" spans="1:25" x14ac:dyDescent="0.25">
      <c r="A1645" t="s">
        <v>2462</v>
      </c>
      <c r="B1645" s="19">
        <v>45534</v>
      </c>
      <c r="C1645" t="s">
        <v>48</v>
      </c>
      <c r="D1645" t="s">
        <v>49</v>
      </c>
      <c r="E1645" t="s">
        <v>3</v>
      </c>
      <c r="F1645">
        <v>45</v>
      </c>
      <c r="G1645" t="s">
        <v>4</v>
      </c>
      <c r="H1645" t="s">
        <v>5</v>
      </c>
      <c r="I1645" t="s">
        <v>65</v>
      </c>
      <c r="J1645" t="s">
        <v>66</v>
      </c>
      <c r="K1645" t="s">
        <v>25</v>
      </c>
      <c r="L1645">
        <v>1</v>
      </c>
      <c r="M1645">
        <v>2500</v>
      </c>
      <c r="N1645">
        <v>0.1</v>
      </c>
      <c r="O1645">
        <v>2250</v>
      </c>
      <c r="P1645">
        <v>1600</v>
      </c>
      <c r="Q1645">
        <v>650</v>
      </c>
      <c r="R1645" t="s">
        <v>9</v>
      </c>
      <c r="S1645" t="s">
        <v>10</v>
      </c>
      <c r="T1645">
        <v>2024</v>
      </c>
      <c r="U1645">
        <v>8</v>
      </c>
      <c r="V1645" t="s">
        <v>3867</v>
      </c>
      <c r="W1645" t="s">
        <v>33</v>
      </c>
      <c r="X1645" t="s">
        <v>12</v>
      </c>
      <c r="Y1645">
        <v>28.89</v>
      </c>
    </row>
    <row r="1646" spans="1:25" x14ac:dyDescent="0.25">
      <c r="A1646" t="s">
        <v>2463</v>
      </c>
      <c r="B1646" s="19">
        <v>45389</v>
      </c>
      <c r="C1646" t="s">
        <v>2324</v>
      </c>
      <c r="D1646" t="s">
        <v>1427</v>
      </c>
      <c r="E1646" t="s">
        <v>3</v>
      </c>
      <c r="F1646">
        <v>51</v>
      </c>
      <c r="G1646" t="s">
        <v>407</v>
      </c>
      <c r="H1646" t="s">
        <v>285</v>
      </c>
      <c r="I1646" t="s">
        <v>51</v>
      </c>
      <c r="J1646" t="s">
        <v>52</v>
      </c>
      <c r="K1646" t="s">
        <v>8</v>
      </c>
      <c r="L1646">
        <v>1</v>
      </c>
      <c r="M1646">
        <v>4500</v>
      </c>
      <c r="N1646">
        <v>0.05</v>
      </c>
      <c r="O1646">
        <v>4275</v>
      </c>
      <c r="P1646">
        <v>3200</v>
      </c>
      <c r="Q1646">
        <v>1075</v>
      </c>
      <c r="R1646" t="s">
        <v>17</v>
      </c>
      <c r="S1646" t="s">
        <v>10</v>
      </c>
      <c r="T1646">
        <v>2024</v>
      </c>
      <c r="U1646">
        <v>4</v>
      </c>
      <c r="V1646" t="s">
        <v>3871</v>
      </c>
      <c r="W1646" t="s">
        <v>11</v>
      </c>
      <c r="X1646" t="s">
        <v>19</v>
      </c>
      <c r="Y1646">
        <v>25.15</v>
      </c>
    </row>
    <row r="1647" spans="1:25" x14ac:dyDescent="0.25">
      <c r="A1647" t="s">
        <v>2464</v>
      </c>
      <c r="B1647" s="19">
        <v>45354</v>
      </c>
      <c r="C1647" t="s">
        <v>702</v>
      </c>
      <c r="D1647" t="s">
        <v>703</v>
      </c>
      <c r="E1647" t="s">
        <v>16</v>
      </c>
      <c r="F1647">
        <v>24</v>
      </c>
      <c r="G1647" t="s">
        <v>275</v>
      </c>
      <c r="H1647" t="s">
        <v>276</v>
      </c>
      <c r="I1647" t="s">
        <v>102</v>
      </c>
      <c r="J1647" t="s">
        <v>103</v>
      </c>
      <c r="K1647" t="s">
        <v>25</v>
      </c>
      <c r="L1647">
        <v>3</v>
      </c>
      <c r="M1647">
        <v>28000</v>
      </c>
      <c r="N1647">
        <v>0</v>
      </c>
      <c r="O1647">
        <v>0</v>
      </c>
      <c r="P1647">
        <v>63000</v>
      </c>
      <c r="Q1647">
        <v>0</v>
      </c>
      <c r="R1647" t="s">
        <v>26</v>
      </c>
      <c r="S1647" t="s">
        <v>291</v>
      </c>
      <c r="T1647">
        <v>2024</v>
      </c>
      <c r="U1647">
        <v>3</v>
      </c>
      <c r="V1647" t="s">
        <v>3864</v>
      </c>
      <c r="W1647" t="s">
        <v>18</v>
      </c>
      <c r="X1647" t="s">
        <v>12</v>
      </c>
      <c r="Y1647">
        <v>0</v>
      </c>
    </row>
    <row r="1648" spans="1:25" x14ac:dyDescent="0.25">
      <c r="A1648" t="s">
        <v>2465</v>
      </c>
      <c r="B1648" s="19">
        <v>46002</v>
      </c>
      <c r="C1648" t="s">
        <v>2466</v>
      </c>
      <c r="D1648" t="s">
        <v>703</v>
      </c>
      <c r="E1648" t="s">
        <v>16</v>
      </c>
      <c r="F1648">
        <v>28</v>
      </c>
      <c r="G1648" t="s">
        <v>280</v>
      </c>
      <c r="H1648" t="s">
        <v>270</v>
      </c>
      <c r="I1648" t="s">
        <v>65</v>
      </c>
      <c r="J1648" t="s">
        <v>66</v>
      </c>
      <c r="K1648" t="s">
        <v>25</v>
      </c>
      <c r="L1648">
        <v>1</v>
      </c>
      <c r="M1648">
        <v>2500</v>
      </c>
      <c r="N1648">
        <v>0.2</v>
      </c>
      <c r="O1648">
        <v>2000</v>
      </c>
      <c r="P1648">
        <v>1600</v>
      </c>
      <c r="Q1648">
        <v>400</v>
      </c>
      <c r="R1648" t="s">
        <v>9</v>
      </c>
      <c r="S1648" t="s">
        <v>10</v>
      </c>
      <c r="T1648">
        <v>2025</v>
      </c>
      <c r="U1648">
        <v>12</v>
      </c>
      <c r="V1648" t="s">
        <v>3872</v>
      </c>
      <c r="W1648" t="s">
        <v>40</v>
      </c>
      <c r="X1648" t="s">
        <v>19</v>
      </c>
      <c r="Y1648">
        <v>20</v>
      </c>
    </row>
    <row r="1649" spans="1:25" x14ac:dyDescent="0.25">
      <c r="A1649" t="s">
        <v>2467</v>
      </c>
      <c r="B1649" s="19">
        <v>45744</v>
      </c>
      <c r="C1649" t="s">
        <v>303</v>
      </c>
      <c r="D1649" t="s">
        <v>304</v>
      </c>
      <c r="E1649" t="s">
        <v>16</v>
      </c>
      <c r="F1649">
        <v>36</v>
      </c>
      <c r="G1649" t="s">
        <v>275</v>
      </c>
      <c r="H1649" t="s">
        <v>276</v>
      </c>
      <c r="I1649" t="s">
        <v>102</v>
      </c>
      <c r="J1649" t="s">
        <v>103</v>
      </c>
      <c r="K1649" t="s">
        <v>25</v>
      </c>
      <c r="L1649">
        <v>2</v>
      </c>
      <c r="M1649">
        <v>28000</v>
      </c>
      <c r="N1649">
        <v>0.05</v>
      </c>
      <c r="O1649">
        <v>53200</v>
      </c>
      <c r="P1649">
        <v>42000</v>
      </c>
      <c r="Q1649">
        <v>11200</v>
      </c>
      <c r="R1649" t="s">
        <v>26</v>
      </c>
      <c r="S1649" t="s">
        <v>10</v>
      </c>
      <c r="T1649">
        <v>2025</v>
      </c>
      <c r="U1649">
        <v>3</v>
      </c>
      <c r="V1649" t="s">
        <v>3864</v>
      </c>
      <c r="W1649" t="s">
        <v>18</v>
      </c>
      <c r="X1649" t="s">
        <v>27</v>
      </c>
      <c r="Y1649">
        <v>21.05</v>
      </c>
    </row>
    <row r="1650" spans="1:25" x14ac:dyDescent="0.25">
      <c r="A1650" t="s">
        <v>2468</v>
      </c>
      <c r="B1650" s="19">
        <v>45359</v>
      </c>
      <c r="C1650" t="s">
        <v>508</v>
      </c>
      <c r="D1650" t="s">
        <v>509</v>
      </c>
      <c r="E1650" t="s">
        <v>16</v>
      </c>
      <c r="F1650">
        <v>25</v>
      </c>
      <c r="G1650" t="s">
        <v>312</v>
      </c>
      <c r="H1650" t="s">
        <v>276</v>
      </c>
      <c r="I1650" t="s">
        <v>31</v>
      </c>
      <c r="J1650" t="s">
        <v>32</v>
      </c>
      <c r="K1650" t="s">
        <v>25</v>
      </c>
      <c r="L1650">
        <v>1</v>
      </c>
      <c r="M1650">
        <v>5000</v>
      </c>
      <c r="N1650">
        <v>0.15</v>
      </c>
      <c r="O1650">
        <v>4250</v>
      </c>
      <c r="P1650">
        <v>3500</v>
      </c>
      <c r="Q1650">
        <v>750</v>
      </c>
      <c r="R1650" t="s">
        <v>9</v>
      </c>
      <c r="S1650" t="s">
        <v>10</v>
      </c>
      <c r="T1650">
        <v>2024</v>
      </c>
      <c r="U1650">
        <v>3</v>
      </c>
      <c r="V1650" t="s">
        <v>3864</v>
      </c>
      <c r="W1650" t="s">
        <v>18</v>
      </c>
      <c r="X1650" t="s">
        <v>27</v>
      </c>
      <c r="Y1650">
        <v>17.649999999999999</v>
      </c>
    </row>
    <row r="1651" spans="1:25" x14ac:dyDescent="0.25">
      <c r="A1651" t="s">
        <v>2469</v>
      </c>
      <c r="B1651" s="19">
        <v>45593</v>
      </c>
      <c r="C1651" t="s">
        <v>267</v>
      </c>
      <c r="D1651" t="s">
        <v>268</v>
      </c>
      <c r="E1651" t="s">
        <v>16</v>
      </c>
      <c r="F1651">
        <v>32</v>
      </c>
      <c r="G1651" t="s">
        <v>269</v>
      </c>
      <c r="H1651" t="s">
        <v>270</v>
      </c>
      <c r="I1651" t="s">
        <v>95</v>
      </c>
      <c r="J1651" t="s">
        <v>96</v>
      </c>
      <c r="K1651" t="s">
        <v>46</v>
      </c>
      <c r="L1651">
        <v>2</v>
      </c>
      <c r="M1651">
        <v>600</v>
      </c>
      <c r="N1651">
        <v>0.05</v>
      </c>
      <c r="O1651">
        <v>1140</v>
      </c>
      <c r="P1651">
        <v>760</v>
      </c>
      <c r="Q1651">
        <v>380</v>
      </c>
      <c r="R1651" t="s">
        <v>17</v>
      </c>
      <c r="S1651" t="s">
        <v>10</v>
      </c>
      <c r="T1651">
        <v>2024</v>
      </c>
      <c r="U1651">
        <v>10</v>
      </c>
      <c r="V1651" t="s">
        <v>3870</v>
      </c>
      <c r="W1651" t="s">
        <v>40</v>
      </c>
      <c r="X1651" t="s">
        <v>27</v>
      </c>
      <c r="Y1651">
        <v>33.33</v>
      </c>
    </row>
    <row r="1652" spans="1:25" x14ac:dyDescent="0.25">
      <c r="A1652" t="s">
        <v>2470</v>
      </c>
      <c r="B1652" s="19">
        <v>45712</v>
      </c>
      <c r="C1652" t="s">
        <v>1182</v>
      </c>
      <c r="D1652" t="s">
        <v>410</v>
      </c>
      <c r="E1652" t="s">
        <v>3</v>
      </c>
      <c r="F1652">
        <v>46</v>
      </c>
      <c r="G1652" t="s">
        <v>312</v>
      </c>
      <c r="H1652" t="s">
        <v>276</v>
      </c>
      <c r="I1652" t="s">
        <v>89</v>
      </c>
      <c r="J1652" t="s">
        <v>90</v>
      </c>
      <c r="K1652" t="s">
        <v>91</v>
      </c>
      <c r="L1652">
        <v>3</v>
      </c>
      <c r="M1652">
        <v>35000</v>
      </c>
      <c r="N1652">
        <v>0.05</v>
      </c>
      <c r="O1652">
        <v>99750</v>
      </c>
      <c r="P1652">
        <v>81000</v>
      </c>
      <c r="Q1652">
        <v>18750</v>
      </c>
      <c r="R1652" t="s">
        <v>77</v>
      </c>
      <c r="S1652" t="s">
        <v>10</v>
      </c>
      <c r="T1652">
        <v>2025</v>
      </c>
      <c r="U1652">
        <v>2</v>
      </c>
      <c r="V1652" t="s">
        <v>3869</v>
      </c>
      <c r="W1652" t="s">
        <v>18</v>
      </c>
      <c r="X1652" t="s">
        <v>27</v>
      </c>
      <c r="Y1652">
        <v>18.8</v>
      </c>
    </row>
    <row r="1653" spans="1:25" x14ac:dyDescent="0.25">
      <c r="A1653" t="s">
        <v>2471</v>
      </c>
      <c r="B1653" s="19">
        <v>45930</v>
      </c>
      <c r="C1653" t="s">
        <v>334</v>
      </c>
      <c r="D1653" t="s">
        <v>335</v>
      </c>
      <c r="E1653" t="s">
        <v>16</v>
      </c>
      <c r="F1653">
        <v>31</v>
      </c>
      <c r="G1653" t="s">
        <v>317</v>
      </c>
      <c r="H1653" t="s">
        <v>5</v>
      </c>
      <c r="I1653" t="s">
        <v>23</v>
      </c>
      <c r="J1653" t="s">
        <v>24</v>
      </c>
      <c r="K1653" t="s">
        <v>25</v>
      </c>
      <c r="L1653">
        <v>2</v>
      </c>
      <c r="M1653">
        <v>55000</v>
      </c>
      <c r="N1653">
        <v>0.05</v>
      </c>
      <c r="O1653">
        <v>104500</v>
      </c>
      <c r="P1653">
        <v>80000</v>
      </c>
      <c r="Q1653">
        <v>24500</v>
      </c>
      <c r="R1653" t="s">
        <v>17</v>
      </c>
      <c r="S1653" t="s">
        <v>10</v>
      </c>
      <c r="T1653">
        <v>2025</v>
      </c>
      <c r="U1653">
        <v>9</v>
      </c>
      <c r="V1653" t="s">
        <v>3873</v>
      </c>
      <c r="W1653" t="s">
        <v>33</v>
      </c>
      <c r="X1653" t="s">
        <v>27</v>
      </c>
      <c r="Y1653">
        <v>23.44</v>
      </c>
    </row>
    <row r="1654" spans="1:25" x14ac:dyDescent="0.25">
      <c r="A1654" t="s">
        <v>2472</v>
      </c>
      <c r="B1654" s="19">
        <v>45730</v>
      </c>
      <c r="C1654" t="s">
        <v>1414</v>
      </c>
      <c r="D1654" t="s">
        <v>948</v>
      </c>
      <c r="E1654" t="s">
        <v>16</v>
      </c>
      <c r="F1654">
        <v>54</v>
      </c>
      <c r="G1654" t="s">
        <v>280</v>
      </c>
      <c r="H1654" t="s">
        <v>270</v>
      </c>
      <c r="I1654" t="s">
        <v>56</v>
      </c>
      <c r="J1654" t="s">
        <v>57</v>
      </c>
      <c r="K1654" t="s">
        <v>58</v>
      </c>
      <c r="L1654">
        <v>1</v>
      </c>
      <c r="M1654">
        <v>1200</v>
      </c>
      <c r="N1654">
        <v>0.1</v>
      </c>
      <c r="O1654">
        <v>1080</v>
      </c>
      <c r="P1654">
        <v>800</v>
      </c>
      <c r="Q1654">
        <v>280</v>
      </c>
      <c r="R1654" t="s">
        <v>17</v>
      </c>
      <c r="S1654" t="s">
        <v>10</v>
      </c>
      <c r="T1654">
        <v>2025</v>
      </c>
      <c r="U1654">
        <v>3</v>
      </c>
      <c r="V1654" t="s">
        <v>3864</v>
      </c>
      <c r="W1654" t="s">
        <v>18</v>
      </c>
      <c r="X1654" t="s">
        <v>19</v>
      </c>
      <c r="Y1654">
        <v>25.93</v>
      </c>
    </row>
    <row r="1655" spans="1:25" x14ac:dyDescent="0.25">
      <c r="A1655" t="s">
        <v>2473</v>
      </c>
      <c r="B1655" s="19">
        <v>45983</v>
      </c>
      <c r="C1655" t="s">
        <v>289</v>
      </c>
      <c r="D1655" t="s">
        <v>224</v>
      </c>
      <c r="E1655" t="s">
        <v>16</v>
      </c>
      <c r="F1655">
        <v>53</v>
      </c>
      <c r="G1655" t="s">
        <v>290</v>
      </c>
      <c r="H1655" t="s">
        <v>276</v>
      </c>
      <c r="I1655" t="s">
        <v>23</v>
      </c>
      <c r="J1655" t="s">
        <v>24</v>
      </c>
      <c r="K1655" t="s">
        <v>25</v>
      </c>
      <c r="L1655">
        <v>1</v>
      </c>
      <c r="M1655">
        <v>55000</v>
      </c>
      <c r="N1655">
        <v>0.1</v>
      </c>
      <c r="O1655">
        <v>49500</v>
      </c>
      <c r="P1655">
        <v>40000</v>
      </c>
      <c r="Q1655">
        <v>9500</v>
      </c>
      <c r="R1655" t="s">
        <v>17</v>
      </c>
      <c r="S1655" t="s">
        <v>10</v>
      </c>
      <c r="T1655">
        <v>2025</v>
      </c>
      <c r="U1655">
        <v>11</v>
      </c>
      <c r="V1655" t="s">
        <v>3874</v>
      </c>
      <c r="W1655" t="s">
        <v>40</v>
      </c>
      <c r="X1655" t="s">
        <v>12</v>
      </c>
      <c r="Y1655">
        <v>19.190000000000001</v>
      </c>
    </row>
    <row r="1656" spans="1:25" x14ac:dyDescent="0.25">
      <c r="A1656" t="s">
        <v>2474</v>
      </c>
      <c r="B1656" s="19">
        <v>45489</v>
      </c>
      <c r="C1656" t="s">
        <v>293</v>
      </c>
      <c r="D1656" t="s">
        <v>294</v>
      </c>
      <c r="E1656" t="s">
        <v>3</v>
      </c>
      <c r="F1656">
        <v>33</v>
      </c>
      <c r="G1656" t="s">
        <v>295</v>
      </c>
      <c r="H1656" t="s">
        <v>270</v>
      </c>
      <c r="I1656" t="s">
        <v>31</v>
      </c>
      <c r="J1656" t="s">
        <v>32</v>
      </c>
      <c r="K1656" t="s">
        <v>25</v>
      </c>
      <c r="L1656">
        <v>3</v>
      </c>
      <c r="M1656">
        <v>5000</v>
      </c>
      <c r="N1656">
        <v>0.1</v>
      </c>
      <c r="O1656">
        <v>13500</v>
      </c>
      <c r="P1656">
        <v>10500</v>
      </c>
      <c r="Q1656">
        <v>3000</v>
      </c>
      <c r="R1656" t="s">
        <v>26</v>
      </c>
      <c r="S1656" t="s">
        <v>10</v>
      </c>
      <c r="T1656">
        <v>2024</v>
      </c>
      <c r="U1656">
        <v>7</v>
      </c>
      <c r="V1656" t="s">
        <v>3866</v>
      </c>
      <c r="W1656" t="s">
        <v>33</v>
      </c>
      <c r="X1656" t="s">
        <v>27</v>
      </c>
      <c r="Y1656">
        <v>22.22</v>
      </c>
    </row>
    <row r="1657" spans="1:25" x14ac:dyDescent="0.25">
      <c r="A1657" t="s">
        <v>2475</v>
      </c>
      <c r="B1657" s="19">
        <v>45361</v>
      </c>
      <c r="C1657" t="s">
        <v>1037</v>
      </c>
      <c r="D1657" t="s">
        <v>1038</v>
      </c>
      <c r="E1657" t="s">
        <v>3</v>
      </c>
      <c r="F1657">
        <v>22</v>
      </c>
      <c r="G1657" t="s">
        <v>290</v>
      </c>
      <c r="H1657" t="s">
        <v>276</v>
      </c>
      <c r="I1657" t="s">
        <v>81</v>
      </c>
      <c r="J1657" t="s">
        <v>82</v>
      </c>
      <c r="K1657" t="s">
        <v>58</v>
      </c>
      <c r="L1657">
        <v>1</v>
      </c>
      <c r="M1657">
        <v>3500</v>
      </c>
      <c r="N1657">
        <v>0.05</v>
      </c>
      <c r="O1657">
        <v>3325</v>
      </c>
      <c r="P1657">
        <v>2500</v>
      </c>
      <c r="Q1657">
        <v>825</v>
      </c>
      <c r="R1657" t="s">
        <v>9</v>
      </c>
      <c r="S1657" t="s">
        <v>10</v>
      </c>
      <c r="T1657">
        <v>2024</v>
      </c>
      <c r="U1657">
        <v>3</v>
      </c>
      <c r="V1657" t="s">
        <v>3864</v>
      </c>
      <c r="W1657" t="s">
        <v>18</v>
      </c>
      <c r="X1657" t="s">
        <v>12</v>
      </c>
      <c r="Y1657">
        <v>24.81</v>
      </c>
    </row>
    <row r="1658" spans="1:25" x14ac:dyDescent="0.25">
      <c r="A1658" t="s">
        <v>2476</v>
      </c>
      <c r="B1658" s="19">
        <v>45878</v>
      </c>
      <c r="C1658" t="s">
        <v>763</v>
      </c>
      <c r="D1658" t="s">
        <v>207</v>
      </c>
      <c r="E1658" t="s">
        <v>3</v>
      </c>
      <c r="F1658">
        <v>50</v>
      </c>
      <c r="G1658" t="s">
        <v>339</v>
      </c>
      <c r="H1658" t="s">
        <v>285</v>
      </c>
      <c r="I1658" t="s">
        <v>176</v>
      </c>
      <c r="J1658" t="s">
        <v>177</v>
      </c>
      <c r="K1658" t="s">
        <v>25</v>
      </c>
      <c r="L1658">
        <v>1</v>
      </c>
      <c r="M1658">
        <v>22000</v>
      </c>
      <c r="N1658">
        <v>0.1</v>
      </c>
      <c r="O1658">
        <v>19800</v>
      </c>
      <c r="P1658">
        <v>16500</v>
      </c>
      <c r="Q1658">
        <v>3300</v>
      </c>
      <c r="R1658" t="s">
        <v>17</v>
      </c>
      <c r="S1658" t="s">
        <v>10</v>
      </c>
      <c r="T1658">
        <v>2025</v>
      </c>
      <c r="U1658">
        <v>8</v>
      </c>
      <c r="V1658" t="s">
        <v>3867</v>
      </c>
      <c r="W1658" t="s">
        <v>33</v>
      </c>
      <c r="X1658" t="s">
        <v>27</v>
      </c>
      <c r="Y1658">
        <v>16.670000000000002</v>
      </c>
    </row>
    <row r="1659" spans="1:25" x14ac:dyDescent="0.25">
      <c r="A1659" t="s">
        <v>2477</v>
      </c>
      <c r="B1659" s="19">
        <v>45723</v>
      </c>
      <c r="C1659" t="s">
        <v>1581</v>
      </c>
      <c r="D1659" t="s">
        <v>1582</v>
      </c>
      <c r="E1659" t="s">
        <v>16</v>
      </c>
      <c r="F1659">
        <v>52</v>
      </c>
      <c r="G1659" t="s">
        <v>290</v>
      </c>
      <c r="H1659" t="s">
        <v>276</v>
      </c>
      <c r="I1659" t="s">
        <v>143</v>
      </c>
      <c r="J1659" t="s">
        <v>144</v>
      </c>
      <c r="K1659" t="s">
        <v>76</v>
      </c>
      <c r="L1659">
        <v>4</v>
      </c>
      <c r="M1659">
        <v>700</v>
      </c>
      <c r="N1659">
        <v>0.15</v>
      </c>
      <c r="O1659">
        <v>2380</v>
      </c>
      <c r="P1659">
        <v>2280</v>
      </c>
      <c r="Q1659">
        <v>100</v>
      </c>
      <c r="R1659" t="s">
        <v>9</v>
      </c>
      <c r="S1659" t="s">
        <v>10</v>
      </c>
      <c r="T1659">
        <v>2025</v>
      </c>
      <c r="U1659">
        <v>3</v>
      </c>
      <c r="V1659" t="s">
        <v>3864</v>
      </c>
      <c r="W1659" t="s">
        <v>18</v>
      </c>
      <c r="X1659" t="s">
        <v>19</v>
      </c>
      <c r="Y1659">
        <v>4.2</v>
      </c>
    </row>
    <row r="1660" spans="1:25" x14ac:dyDescent="0.25">
      <c r="A1660" t="s">
        <v>2478</v>
      </c>
      <c r="B1660" s="19">
        <v>45540</v>
      </c>
      <c r="C1660" t="s">
        <v>585</v>
      </c>
      <c r="D1660" t="s">
        <v>36</v>
      </c>
      <c r="E1660" t="s">
        <v>3</v>
      </c>
      <c r="F1660">
        <v>51</v>
      </c>
      <c r="G1660" t="s">
        <v>284</v>
      </c>
      <c r="H1660" t="s">
        <v>285</v>
      </c>
      <c r="I1660" t="s">
        <v>176</v>
      </c>
      <c r="J1660" t="s">
        <v>177</v>
      </c>
      <c r="K1660" t="s">
        <v>25</v>
      </c>
      <c r="L1660">
        <v>1</v>
      </c>
      <c r="M1660">
        <v>22000</v>
      </c>
      <c r="N1660">
        <v>0.1</v>
      </c>
      <c r="O1660">
        <v>19800</v>
      </c>
      <c r="P1660">
        <v>16500</v>
      </c>
      <c r="Q1660">
        <v>3300</v>
      </c>
      <c r="R1660" t="s">
        <v>9</v>
      </c>
      <c r="S1660" t="s">
        <v>10</v>
      </c>
      <c r="T1660">
        <v>2024</v>
      </c>
      <c r="U1660">
        <v>9</v>
      </c>
      <c r="V1660" t="s">
        <v>3873</v>
      </c>
      <c r="W1660" t="s">
        <v>33</v>
      </c>
      <c r="X1660" t="s">
        <v>12</v>
      </c>
      <c r="Y1660">
        <v>16.670000000000002</v>
      </c>
    </row>
    <row r="1661" spans="1:25" x14ac:dyDescent="0.25">
      <c r="A1661" t="s">
        <v>2479</v>
      </c>
      <c r="B1661" s="19">
        <v>45611</v>
      </c>
      <c r="C1661" t="s">
        <v>2328</v>
      </c>
      <c r="D1661" t="s">
        <v>606</v>
      </c>
      <c r="E1661" t="s">
        <v>16</v>
      </c>
      <c r="F1661">
        <v>54</v>
      </c>
      <c r="G1661" t="s">
        <v>284</v>
      </c>
      <c r="H1661" t="s">
        <v>285</v>
      </c>
      <c r="I1661" t="s">
        <v>81</v>
      </c>
      <c r="J1661" t="s">
        <v>82</v>
      </c>
      <c r="K1661" t="s">
        <v>58</v>
      </c>
      <c r="L1661">
        <v>1</v>
      </c>
      <c r="M1661">
        <v>3500</v>
      </c>
      <c r="N1661">
        <v>0.1</v>
      </c>
      <c r="O1661">
        <v>-3150</v>
      </c>
      <c r="P1661">
        <v>2500</v>
      </c>
      <c r="Q1661">
        <v>-650</v>
      </c>
      <c r="R1661" t="s">
        <v>17</v>
      </c>
      <c r="S1661" t="s">
        <v>287</v>
      </c>
      <c r="T1661">
        <v>2024</v>
      </c>
      <c r="U1661">
        <v>11</v>
      </c>
      <c r="V1661" t="s">
        <v>3874</v>
      </c>
      <c r="W1661" t="s">
        <v>40</v>
      </c>
      <c r="X1661" t="s">
        <v>12</v>
      </c>
      <c r="Y1661">
        <v>20.63</v>
      </c>
    </row>
    <row r="1662" spans="1:25" x14ac:dyDescent="0.25">
      <c r="A1662" t="s">
        <v>2480</v>
      </c>
      <c r="B1662" s="19">
        <v>45658</v>
      </c>
      <c r="C1662" t="s">
        <v>626</v>
      </c>
      <c r="D1662" t="s">
        <v>454</v>
      </c>
      <c r="E1662" t="s">
        <v>3</v>
      </c>
      <c r="F1662">
        <v>52</v>
      </c>
      <c r="G1662" t="s">
        <v>407</v>
      </c>
      <c r="H1662" t="s">
        <v>285</v>
      </c>
      <c r="I1662" t="s">
        <v>344</v>
      </c>
      <c r="J1662" t="s">
        <v>345</v>
      </c>
      <c r="K1662" t="s">
        <v>39</v>
      </c>
      <c r="L1662">
        <v>1</v>
      </c>
      <c r="M1662">
        <v>2200</v>
      </c>
      <c r="N1662">
        <v>0</v>
      </c>
      <c r="O1662">
        <v>2200</v>
      </c>
      <c r="P1662">
        <v>1400</v>
      </c>
      <c r="Q1662">
        <v>800</v>
      </c>
      <c r="R1662" t="s">
        <v>17</v>
      </c>
      <c r="S1662" t="s">
        <v>10</v>
      </c>
      <c r="T1662">
        <v>2025</v>
      </c>
      <c r="U1662">
        <v>1</v>
      </c>
      <c r="V1662" t="s">
        <v>3875</v>
      </c>
      <c r="W1662" t="s">
        <v>18</v>
      </c>
      <c r="X1662" t="s">
        <v>12</v>
      </c>
      <c r="Y1662">
        <v>36.36</v>
      </c>
    </row>
    <row r="1663" spans="1:25" x14ac:dyDescent="0.25">
      <c r="A1663" t="s">
        <v>2481</v>
      </c>
      <c r="B1663" s="19">
        <v>45441</v>
      </c>
      <c r="C1663" t="s">
        <v>927</v>
      </c>
      <c r="D1663" t="s">
        <v>928</v>
      </c>
      <c r="E1663" t="s">
        <v>3</v>
      </c>
      <c r="F1663">
        <v>51</v>
      </c>
      <c r="G1663" t="s">
        <v>312</v>
      </c>
      <c r="H1663" t="s">
        <v>276</v>
      </c>
      <c r="I1663" t="s">
        <v>176</v>
      </c>
      <c r="J1663" t="s">
        <v>177</v>
      </c>
      <c r="K1663" t="s">
        <v>25</v>
      </c>
      <c r="L1663">
        <v>3</v>
      </c>
      <c r="M1663">
        <v>22000</v>
      </c>
      <c r="N1663">
        <v>0.1</v>
      </c>
      <c r="O1663">
        <v>59400</v>
      </c>
      <c r="P1663">
        <v>49500</v>
      </c>
      <c r="Q1663">
        <v>9900</v>
      </c>
      <c r="R1663" t="s">
        <v>17</v>
      </c>
      <c r="S1663" t="s">
        <v>10</v>
      </c>
      <c r="T1663">
        <v>2024</v>
      </c>
      <c r="U1663">
        <v>5</v>
      </c>
      <c r="V1663" t="s">
        <v>3865</v>
      </c>
      <c r="W1663" t="s">
        <v>11</v>
      </c>
      <c r="X1663" t="s">
        <v>12</v>
      </c>
      <c r="Y1663">
        <v>16.670000000000002</v>
      </c>
    </row>
    <row r="1664" spans="1:25" x14ac:dyDescent="0.25">
      <c r="A1664" t="s">
        <v>2482</v>
      </c>
      <c r="B1664" s="19">
        <v>45590</v>
      </c>
      <c r="C1664" t="s">
        <v>528</v>
      </c>
      <c r="D1664" t="s">
        <v>375</v>
      </c>
      <c r="E1664" t="s">
        <v>16</v>
      </c>
      <c r="F1664">
        <v>44</v>
      </c>
      <c r="G1664" t="s">
        <v>312</v>
      </c>
      <c r="H1664" t="s">
        <v>276</v>
      </c>
      <c r="I1664" t="s">
        <v>264</v>
      </c>
      <c r="J1664" t="s">
        <v>265</v>
      </c>
      <c r="K1664" t="s">
        <v>46</v>
      </c>
      <c r="L1664">
        <v>1</v>
      </c>
      <c r="M1664">
        <v>800</v>
      </c>
      <c r="N1664">
        <v>0.05</v>
      </c>
      <c r="O1664">
        <v>760</v>
      </c>
      <c r="P1664">
        <v>500</v>
      </c>
      <c r="Q1664">
        <v>260</v>
      </c>
      <c r="R1664" t="s">
        <v>98</v>
      </c>
      <c r="S1664" t="s">
        <v>10</v>
      </c>
      <c r="T1664">
        <v>2024</v>
      </c>
      <c r="U1664">
        <v>10</v>
      </c>
      <c r="V1664" t="s">
        <v>3870</v>
      </c>
      <c r="W1664" t="s">
        <v>40</v>
      </c>
      <c r="X1664" t="s">
        <v>19</v>
      </c>
      <c r="Y1664">
        <v>34.21</v>
      </c>
    </row>
    <row r="1665" spans="1:25" x14ac:dyDescent="0.25">
      <c r="A1665" t="s">
        <v>162</v>
      </c>
      <c r="B1665" s="19">
        <v>45965</v>
      </c>
      <c r="C1665" t="s">
        <v>42</v>
      </c>
      <c r="D1665" t="s">
        <v>43</v>
      </c>
      <c r="E1665" t="s">
        <v>3</v>
      </c>
      <c r="F1665">
        <v>43</v>
      </c>
      <c r="G1665" t="s">
        <v>4</v>
      </c>
      <c r="H1665" t="s">
        <v>5</v>
      </c>
      <c r="I1665" t="s">
        <v>6</v>
      </c>
      <c r="J1665" t="s">
        <v>7</v>
      </c>
      <c r="K1665" t="s">
        <v>8</v>
      </c>
      <c r="L1665">
        <v>1</v>
      </c>
      <c r="M1665">
        <v>7000</v>
      </c>
      <c r="N1665">
        <v>0.1</v>
      </c>
      <c r="O1665">
        <v>6300</v>
      </c>
      <c r="P1665">
        <v>5200</v>
      </c>
      <c r="Q1665">
        <v>1100</v>
      </c>
      <c r="R1665" t="s">
        <v>26</v>
      </c>
      <c r="S1665" t="s">
        <v>10</v>
      </c>
      <c r="T1665">
        <v>2025</v>
      </c>
      <c r="U1665">
        <v>11</v>
      </c>
      <c r="V1665" t="s">
        <v>3874</v>
      </c>
      <c r="W1665" t="s">
        <v>40</v>
      </c>
      <c r="X1665" t="s">
        <v>19</v>
      </c>
      <c r="Y1665">
        <v>17.46</v>
      </c>
    </row>
    <row r="1666" spans="1:25" x14ac:dyDescent="0.25">
      <c r="A1666" t="s">
        <v>2483</v>
      </c>
      <c r="B1666" s="19">
        <v>45864</v>
      </c>
      <c r="C1666" t="s">
        <v>311</v>
      </c>
      <c r="D1666" t="s">
        <v>101</v>
      </c>
      <c r="E1666" t="s">
        <v>16</v>
      </c>
      <c r="F1666">
        <v>42</v>
      </c>
      <c r="G1666" t="s">
        <v>312</v>
      </c>
      <c r="H1666" t="s">
        <v>276</v>
      </c>
      <c r="I1666" t="s">
        <v>102</v>
      </c>
      <c r="J1666" t="s">
        <v>103</v>
      </c>
      <c r="K1666" t="s">
        <v>25</v>
      </c>
      <c r="L1666">
        <v>1</v>
      </c>
      <c r="M1666">
        <v>28000</v>
      </c>
      <c r="N1666">
        <v>0.1</v>
      </c>
      <c r="O1666">
        <v>25200</v>
      </c>
      <c r="P1666">
        <v>21000</v>
      </c>
      <c r="Q1666">
        <v>4200</v>
      </c>
      <c r="R1666" t="s">
        <v>17</v>
      </c>
      <c r="S1666" t="s">
        <v>10</v>
      </c>
      <c r="T1666">
        <v>2025</v>
      </c>
      <c r="U1666">
        <v>7</v>
      </c>
      <c r="V1666" t="s">
        <v>3866</v>
      </c>
      <c r="W1666" t="s">
        <v>33</v>
      </c>
      <c r="X1666" t="s">
        <v>27</v>
      </c>
      <c r="Y1666">
        <v>16.670000000000002</v>
      </c>
    </row>
    <row r="1667" spans="1:25" x14ac:dyDescent="0.25">
      <c r="A1667" t="s">
        <v>2484</v>
      </c>
      <c r="B1667" s="19">
        <v>45497</v>
      </c>
      <c r="C1667" t="s">
        <v>550</v>
      </c>
      <c r="D1667" t="s">
        <v>551</v>
      </c>
      <c r="E1667" t="s">
        <v>16</v>
      </c>
      <c r="F1667">
        <v>57</v>
      </c>
      <c r="G1667" t="s">
        <v>317</v>
      </c>
      <c r="H1667" t="s">
        <v>5</v>
      </c>
      <c r="I1667" t="s">
        <v>51</v>
      </c>
      <c r="J1667" t="s">
        <v>52</v>
      </c>
      <c r="K1667" t="s">
        <v>8</v>
      </c>
      <c r="L1667">
        <v>1</v>
      </c>
      <c r="M1667">
        <v>4500</v>
      </c>
      <c r="N1667">
        <v>0.05</v>
      </c>
      <c r="O1667">
        <v>4275</v>
      </c>
      <c r="P1667">
        <v>3200</v>
      </c>
      <c r="Q1667">
        <v>1075</v>
      </c>
      <c r="R1667" t="s">
        <v>77</v>
      </c>
      <c r="S1667" t="s">
        <v>10</v>
      </c>
      <c r="T1667">
        <v>2024</v>
      </c>
      <c r="U1667">
        <v>7</v>
      </c>
      <c r="V1667" t="s">
        <v>3866</v>
      </c>
      <c r="W1667" t="s">
        <v>33</v>
      </c>
      <c r="X1667" t="s">
        <v>12</v>
      </c>
      <c r="Y1667">
        <v>25.15</v>
      </c>
    </row>
    <row r="1668" spans="1:25" x14ac:dyDescent="0.25">
      <c r="A1668" t="s">
        <v>2485</v>
      </c>
      <c r="B1668" s="19">
        <v>45641</v>
      </c>
      <c r="C1668" t="s">
        <v>623</v>
      </c>
      <c r="D1668" t="s">
        <v>417</v>
      </c>
      <c r="E1668" t="s">
        <v>16</v>
      </c>
      <c r="F1668">
        <v>56</v>
      </c>
      <c r="G1668" t="s">
        <v>317</v>
      </c>
      <c r="H1668" t="s">
        <v>5</v>
      </c>
      <c r="I1668" t="s">
        <v>186</v>
      </c>
      <c r="J1668" t="s">
        <v>187</v>
      </c>
      <c r="K1668" t="s">
        <v>91</v>
      </c>
      <c r="L1668">
        <v>1</v>
      </c>
      <c r="M1668">
        <v>12000</v>
      </c>
      <c r="N1668">
        <v>0.15</v>
      </c>
      <c r="O1668">
        <v>10200</v>
      </c>
      <c r="P1668">
        <v>9000</v>
      </c>
      <c r="Q1668">
        <v>1200</v>
      </c>
      <c r="R1668" t="s">
        <v>9</v>
      </c>
      <c r="S1668" t="s">
        <v>10</v>
      </c>
      <c r="T1668">
        <v>2024</v>
      </c>
      <c r="U1668">
        <v>12</v>
      </c>
      <c r="V1668" t="s">
        <v>3872</v>
      </c>
      <c r="W1668" t="s">
        <v>40</v>
      </c>
      <c r="X1668" t="s">
        <v>19</v>
      </c>
      <c r="Y1668">
        <v>11.76</v>
      </c>
    </row>
    <row r="1669" spans="1:25" x14ac:dyDescent="0.25">
      <c r="A1669" t="s">
        <v>2486</v>
      </c>
      <c r="B1669" s="19">
        <v>45770</v>
      </c>
      <c r="C1669" t="s">
        <v>540</v>
      </c>
      <c r="D1669" t="s">
        <v>541</v>
      </c>
      <c r="E1669" t="s">
        <v>3</v>
      </c>
      <c r="F1669">
        <v>47</v>
      </c>
      <c r="G1669" t="s">
        <v>275</v>
      </c>
      <c r="H1669" t="s">
        <v>276</v>
      </c>
      <c r="I1669" t="s">
        <v>56</v>
      </c>
      <c r="J1669" t="s">
        <v>57</v>
      </c>
      <c r="K1669" t="s">
        <v>58</v>
      </c>
      <c r="L1669">
        <v>2</v>
      </c>
      <c r="M1669">
        <v>1200</v>
      </c>
      <c r="N1669">
        <v>0</v>
      </c>
      <c r="O1669">
        <v>2400</v>
      </c>
      <c r="P1669">
        <v>1600</v>
      </c>
      <c r="Q1669">
        <v>800</v>
      </c>
      <c r="R1669" t="s">
        <v>9</v>
      </c>
      <c r="S1669" t="s">
        <v>10</v>
      </c>
      <c r="T1669">
        <v>2025</v>
      </c>
      <c r="U1669">
        <v>4</v>
      </c>
      <c r="V1669" t="s">
        <v>3871</v>
      </c>
      <c r="W1669" t="s">
        <v>11</v>
      </c>
      <c r="X1669" t="s">
        <v>19</v>
      </c>
      <c r="Y1669">
        <v>33.33</v>
      </c>
    </row>
    <row r="1670" spans="1:25" x14ac:dyDescent="0.25">
      <c r="A1670" t="s">
        <v>2487</v>
      </c>
      <c r="B1670" s="19">
        <v>45871</v>
      </c>
      <c r="C1670" t="s">
        <v>1213</v>
      </c>
      <c r="D1670" t="s">
        <v>43</v>
      </c>
      <c r="E1670" t="s">
        <v>16</v>
      </c>
      <c r="F1670">
        <v>43</v>
      </c>
      <c r="G1670" t="s">
        <v>339</v>
      </c>
      <c r="H1670" t="s">
        <v>285</v>
      </c>
      <c r="I1670" t="s">
        <v>68</v>
      </c>
      <c r="J1670" t="s">
        <v>69</v>
      </c>
      <c r="K1670" t="s">
        <v>39</v>
      </c>
      <c r="L1670">
        <v>2</v>
      </c>
      <c r="M1670">
        <v>3500</v>
      </c>
      <c r="N1670">
        <v>0.05</v>
      </c>
      <c r="O1670">
        <v>6650</v>
      </c>
      <c r="P1670">
        <v>4600</v>
      </c>
      <c r="Q1670">
        <v>2050</v>
      </c>
      <c r="R1670" t="s">
        <v>17</v>
      </c>
      <c r="S1670" t="s">
        <v>10</v>
      </c>
      <c r="T1670">
        <v>2025</v>
      </c>
      <c r="U1670">
        <v>8</v>
      </c>
      <c r="V1670" t="s">
        <v>3867</v>
      </c>
      <c r="W1670" t="s">
        <v>33</v>
      </c>
      <c r="X1670" t="s">
        <v>12</v>
      </c>
      <c r="Y1670">
        <v>30.83</v>
      </c>
    </row>
    <row r="1671" spans="1:25" x14ac:dyDescent="0.25">
      <c r="A1671" t="s">
        <v>2488</v>
      </c>
      <c r="B1671" s="19">
        <v>45458</v>
      </c>
      <c r="C1671" t="s">
        <v>72</v>
      </c>
      <c r="D1671" t="s">
        <v>73</v>
      </c>
      <c r="E1671" t="s">
        <v>16</v>
      </c>
      <c r="F1671">
        <v>45</v>
      </c>
      <c r="G1671" t="s">
        <v>4</v>
      </c>
      <c r="H1671" t="s">
        <v>5</v>
      </c>
      <c r="I1671" t="s">
        <v>31</v>
      </c>
      <c r="J1671" t="s">
        <v>32</v>
      </c>
      <c r="K1671" t="s">
        <v>25</v>
      </c>
      <c r="L1671">
        <v>1</v>
      </c>
      <c r="M1671">
        <v>5000</v>
      </c>
      <c r="N1671">
        <v>0.15</v>
      </c>
      <c r="O1671">
        <v>4250</v>
      </c>
      <c r="P1671">
        <v>3500</v>
      </c>
      <c r="Q1671">
        <v>750</v>
      </c>
      <c r="R1671" t="s">
        <v>17</v>
      </c>
      <c r="S1671" t="s">
        <v>10</v>
      </c>
      <c r="T1671">
        <v>2024</v>
      </c>
      <c r="U1671">
        <v>6</v>
      </c>
      <c r="V1671" t="s">
        <v>3868</v>
      </c>
      <c r="W1671" t="s">
        <v>11</v>
      </c>
      <c r="X1671" t="s">
        <v>27</v>
      </c>
      <c r="Y1671">
        <v>17.649999999999999</v>
      </c>
    </row>
    <row r="1672" spans="1:25" x14ac:dyDescent="0.25">
      <c r="A1672" t="s">
        <v>2489</v>
      </c>
      <c r="B1672" s="19">
        <v>45335</v>
      </c>
      <c r="C1672" t="s">
        <v>459</v>
      </c>
      <c r="D1672" t="s">
        <v>460</v>
      </c>
      <c r="E1672" t="s">
        <v>3</v>
      </c>
      <c r="F1672">
        <v>31</v>
      </c>
      <c r="G1672" t="s">
        <v>269</v>
      </c>
      <c r="H1672" t="s">
        <v>270</v>
      </c>
      <c r="I1672" t="s">
        <v>143</v>
      </c>
      <c r="J1672" t="s">
        <v>144</v>
      </c>
      <c r="K1672" t="s">
        <v>76</v>
      </c>
      <c r="L1672">
        <v>4</v>
      </c>
      <c r="M1672">
        <v>700</v>
      </c>
      <c r="N1672">
        <v>0.05</v>
      </c>
      <c r="O1672">
        <v>2660</v>
      </c>
      <c r="P1672">
        <v>2280</v>
      </c>
      <c r="Q1672">
        <v>380</v>
      </c>
      <c r="R1672" t="s">
        <v>26</v>
      </c>
      <c r="S1672" t="s">
        <v>10</v>
      </c>
      <c r="T1672">
        <v>2024</v>
      </c>
      <c r="U1672">
        <v>2</v>
      </c>
      <c r="V1672" t="s">
        <v>3869</v>
      </c>
      <c r="W1672" t="s">
        <v>18</v>
      </c>
      <c r="X1672" t="s">
        <v>19</v>
      </c>
      <c r="Y1672">
        <v>14.29</v>
      </c>
    </row>
    <row r="1673" spans="1:25" x14ac:dyDescent="0.25">
      <c r="A1673" t="s">
        <v>2490</v>
      </c>
      <c r="B1673" s="19">
        <v>45520</v>
      </c>
      <c r="C1673" t="s">
        <v>342</v>
      </c>
      <c r="D1673" t="s">
        <v>343</v>
      </c>
      <c r="E1673" t="s">
        <v>16</v>
      </c>
      <c r="F1673">
        <v>57</v>
      </c>
      <c r="G1673" t="s">
        <v>290</v>
      </c>
      <c r="H1673" t="s">
        <v>276</v>
      </c>
      <c r="I1673" t="s">
        <v>109</v>
      </c>
      <c r="J1673" t="s">
        <v>110</v>
      </c>
      <c r="K1673" t="s">
        <v>8</v>
      </c>
      <c r="L1673">
        <v>1</v>
      </c>
      <c r="M1673">
        <v>4000</v>
      </c>
      <c r="N1673">
        <v>0.1</v>
      </c>
      <c r="O1673">
        <v>3600</v>
      </c>
      <c r="P1673">
        <v>2900</v>
      </c>
      <c r="Q1673">
        <v>700</v>
      </c>
      <c r="R1673" t="s">
        <v>26</v>
      </c>
      <c r="S1673" t="s">
        <v>10</v>
      </c>
      <c r="T1673">
        <v>2024</v>
      </c>
      <c r="U1673">
        <v>8</v>
      </c>
      <c r="V1673" t="s">
        <v>3867</v>
      </c>
      <c r="W1673" t="s">
        <v>33</v>
      </c>
      <c r="X1673" t="s">
        <v>19</v>
      </c>
      <c r="Y1673">
        <v>19.440000000000001</v>
      </c>
    </row>
    <row r="1674" spans="1:25" x14ac:dyDescent="0.25">
      <c r="A1674" t="s">
        <v>2491</v>
      </c>
      <c r="B1674" s="19">
        <v>45536</v>
      </c>
      <c r="C1674" t="s">
        <v>1198</v>
      </c>
      <c r="D1674" t="s">
        <v>962</v>
      </c>
      <c r="E1674" t="s">
        <v>3</v>
      </c>
      <c r="F1674">
        <v>25</v>
      </c>
      <c r="G1674" t="s">
        <v>280</v>
      </c>
      <c r="H1674" t="s">
        <v>270</v>
      </c>
      <c r="I1674" t="s">
        <v>143</v>
      </c>
      <c r="J1674" t="s">
        <v>144</v>
      </c>
      <c r="K1674" t="s">
        <v>76</v>
      </c>
      <c r="L1674">
        <v>5</v>
      </c>
      <c r="M1674">
        <v>700</v>
      </c>
      <c r="N1674">
        <v>0</v>
      </c>
      <c r="O1674">
        <v>-3500</v>
      </c>
      <c r="P1674">
        <v>2850</v>
      </c>
      <c r="Q1674">
        <v>-650</v>
      </c>
      <c r="R1674" t="s">
        <v>9</v>
      </c>
      <c r="S1674" t="s">
        <v>287</v>
      </c>
      <c r="T1674">
        <v>2024</v>
      </c>
      <c r="U1674">
        <v>9</v>
      </c>
      <c r="V1674" t="s">
        <v>3873</v>
      </c>
      <c r="W1674" t="s">
        <v>33</v>
      </c>
      <c r="X1674" t="s">
        <v>19</v>
      </c>
      <c r="Y1674">
        <v>18.57</v>
      </c>
    </row>
    <row r="1675" spans="1:25" x14ac:dyDescent="0.25">
      <c r="A1675" t="s">
        <v>2492</v>
      </c>
      <c r="B1675" s="19">
        <v>45631</v>
      </c>
      <c r="C1675" t="s">
        <v>273</v>
      </c>
      <c r="D1675" t="s">
        <v>274</v>
      </c>
      <c r="E1675" t="s">
        <v>3</v>
      </c>
      <c r="F1675">
        <v>43</v>
      </c>
      <c r="G1675" t="s">
        <v>275</v>
      </c>
      <c r="H1675" t="s">
        <v>276</v>
      </c>
      <c r="I1675" t="s">
        <v>95</v>
      </c>
      <c r="J1675" t="s">
        <v>96</v>
      </c>
      <c r="K1675" t="s">
        <v>46</v>
      </c>
      <c r="L1675">
        <v>1</v>
      </c>
      <c r="M1675">
        <v>600</v>
      </c>
      <c r="N1675">
        <v>0</v>
      </c>
      <c r="O1675">
        <v>600</v>
      </c>
      <c r="P1675">
        <v>380</v>
      </c>
      <c r="Q1675">
        <v>220</v>
      </c>
      <c r="R1675" t="s">
        <v>26</v>
      </c>
      <c r="S1675" t="s">
        <v>10</v>
      </c>
      <c r="T1675">
        <v>2024</v>
      </c>
      <c r="U1675">
        <v>12</v>
      </c>
      <c r="V1675" t="s">
        <v>3872</v>
      </c>
      <c r="W1675" t="s">
        <v>40</v>
      </c>
      <c r="X1675" t="s">
        <v>27</v>
      </c>
      <c r="Y1675">
        <v>36.67</v>
      </c>
    </row>
    <row r="1676" spans="1:25" x14ac:dyDescent="0.25">
      <c r="A1676" t="s">
        <v>2493</v>
      </c>
      <c r="B1676" s="19">
        <v>45298</v>
      </c>
      <c r="C1676" t="s">
        <v>1047</v>
      </c>
      <c r="D1676" t="s">
        <v>1029</v>
      </c>
      <c r="E1676" t="s">
        <v>16</v>
      </c>
      <c r="F1676">
        <v>52</v>
      </c>
      <c r="G1676" t="s">
        <v>275</v>
      </c>
      <c r="H1676" t="s">
        <v>276</v>
      </c>
      <c r="I1676" t="s">
        <v>264</v>
      </c>
      <c r="J1676" t="s">
        <v>265</v>
      </c>
      <c r="K1676" t="s">
        <v>46</v>
      </c>
      <c r="L1676">
        <v>3</v>
      </c>
      <c r="M1676">
        <v>800</v>
      </c>
      <c r="N1676">
        <v>0.2</v>
      </c>
      <c r="O1676">
        <v>1920</v>
      </c>
      <c r="P1676">
        <v>1500</v>
      </c>
      <c r="Q1676">
        <v>420</v>
      </c>
      <c r="R1676" t="s">
        <v>26</v>
      </c>
      <c r="S1676" t="s">
        <v>10</v>
      </c>
      <c r="T1676">
        <v>2024</v>
      </c>
      <c r="U1676">
        <v>1</v>
      </c>
      <c r="V1676" t="s">
        <v>3875</v>
      </c>
      <c r="W1676" t="s">
        <v>18</v>
      </c>
      <c r="X1676" t="s">
        <v>27</v>
      </c>
      <c r="Y1676">
        <v>21.88</v>
      </c>
    </row>
    <row r="1677" spans="1:25" x14ac:dyDescent="0.25">
      <c r="A1677" t="s">
        <v>2494</v>
      </c>
      <c r="B1677" s="19">
        <v>45860</v>
      </c>
      <c r="C1677" t="s">
        <v>2018</v>
      </c>
      <c r="D1677" t="s">
        <v>731</v>
      </c>
      <c r="E1677" t="s">
        <v>16</v>
      </c>
      <c r="F1677">
        <v>42</v>
      </c>
      <c r="G1677" t="s">
        <v>269</v>
      </c>
      <c r="H1677" t="s">
        <v>270</v>
      </c>
      <c r="I1677" t="s">
        <v>31</v>
      </c>
      <c r="J1677" t="s">
        <v>32</v>
      </c>
      <c r="K1677" t="s">
        <v>25</v>
      </c>
      <c r="L1677">
        <v>3</v>
      </c>
      <c r="M1677">
        <v>5000</v>
      </c>
      <c r="N1677">
        <v>0.1</v>
      </c>
      <c r="O1677">
        <v>13500</v>
      </c>
      <c r="P1677">
        <v>10500</v>
      </c>
      <c r="Q1677">
        <v>3000</v>
      </c>
      <c r="R1677" t="s">
        <v>26</v>
      </c>
      <c r="S1677" t="s">
        <v>10</v>
      </c>
      <c r="T1677">
        <v>2025</v>
      </c>
      <c r="U1677">
        <v>7</v>
      </c>
      <c r="V1677" t="s">
        <v>3866</v>
      </c>
      <c r="W1677" t="s">
        <v>33</v>
      </c>
      <c r="X1677" t="s">
        <v>19</v>
      </c>
      <c r="Y1677">
        <v>22.22</v>
      </c>
    </row>
    <row r="1678" spans="1:25" x14ac:dyDescent="0.25">
      <c r="A1678" t="s">
        <v>2495</v>
      </c>
      <c r="B1678" s="19">
        <v>45938</v>
      </c>
      <c r="C1678" t="s">
        <v>2496</v>
      </c>
      <c r="D1678" t="s">
        <v>969</v>
      </c>
      <c r="E1678" t="s">
        <v>16</v>
      </c>
      <c r="F1678">
        <v>52</v>
      </c>
      <c r="G1678" t="s">
        <v>269</v>
      </c>
      <c r="H1678" t="s">
        <v>270</v>
      </c>
      <c r="I1678" t="s">
        <v>81</v>
      </c>
      <c r="J1678" t="s">
        <v>82</v>
      </c>
      <c r="K1678" t="s">
        <v>58</v>
      </c>
      <c r="L1678">
        <v>2</v>
      </c>
      <c r="M1678">
        <v>3500</v>
      </c>
      <c r="N1678">
        <v>0.1</v>
      </c>
      <c r="O1678">
        <v>6300</v>
      </c>
      <c r="P1678">
        <v>5000</v>
      </c>
      <c r="Q1678">
        <v>1300</v>
      </c>
      <c r="R1678" t="s">
        <v>77</v>
      </c>
      <c r="S1678" t="s">
        <v>10</v>
      </c>
      <c r="T1678">
        <v>2025</v>
      </c>
      <c r="U1678">
        <v>10</v>
      </c>
      <c r="V1678" t="s">
        <v>3870</v>
      </c>
      <c r="W1678" t="s">
        <v>40</v>
      </c>
      <c r="X1678" t="s">
        <v>19</v>
      </c>
      <c r="Y1678">
        <v>20.63</v>
      </c>
    </row>
    <row r="1679" spans="1:25" x14ac:dyDescent="0.25">
      <c r="A1679" t="s">
        <v>2497</v>
      </c>
      <c r="B1679" s="19">
        <v>45322</v>
      </c>
      <c r="C1679" t="s">
        <v>658</v>
      </c>
      <c r="D1679" t="s">
        <v>518</v>
      </c>
      <c r="E1679" t="s">
        <v>16</v>
      </c>
      <c r="F1679">
        <v>34</v>
      </c>
      <c r="G1679" t="s">
        <v>317</v>
      </c>
      <c r="H1679" t="s">
        <v>5</v>
      </c>
      <c r="I1679" t="s">
        <v>186</v>
      </c>
      <c r="J1679" t="s">
        <v>187</v>
      </c>
      <c r="K1679" t="s">
        <v>91</v>
      </c>
      <c r="L1679">
        <v>1</v>
      </c>
      <c r="M1679">
        <v>12000</v>
      </c>
      <c r="N1679">
        <v>0.15</v>
      </c>
      <c r="O1679">
        <v>10200</v>
      </c>
      <c r="P1679">
        <v>9000</v>
      </c>
      <c r="Q1679">
        <v>1200</v>
      </c>
      <c r="R1679" t="s">
        <v>26</v>
      </c>
      <c r="S1679" t="s">
        <v>10</v>
      </c>
      <c r="T1679">
        <v>2024</v>
      </c>
      <c r="U1679">
        <v>1</v>
      </c>
      <c r="V1679" t="s">
        <v>3875</v>
      </c>
      <c r="W1679" t="s">
        <v>18</v>
      </c>
      <c r="X1679" t="s">
        <v>12</v>
      </c>
      <c r="Y1679">
        <v>11.76</v>
      </c>
    </row>
    <row r="1680" spans="1:25" x14ac:dyDescent="0.25">
      <c r="A1680" t="s">
        <v>2498</v>
      </c>
      <c r="B1680" s="19">
        <v>45560</v>
      </c>
      <c r="C1680" t="s">
        <v>459</v>
      </c>
      <c r="D1680" t="s">
        <v>460</v>
      </c>
      <c r="E1680" t="s">
        <v>3</v>
      </c>
      <c r="F1680">
        <v>31</v>
      </c>
      <c r="G1680" t="s">
        <v>269</v>
      </c>
      <c r="H1680" t="s">
        <v>270</v>
      </c>
      <c r="I1680" t="s">
        <v>305</v>
      </c>
      <c r="J1680" t="s">
        <v>306</v>
      </c>
      <c r="K1680" t="s">
        <v>91</v>
      </c>
      <c r="L1680">
        <v>1</v>
      </c>
      <c r="M1680">
        <v>8500</v>
      </c>
      <c r="N1680">
        <v>0</v>
      </c>
      <c r="O1680">
        <v>8500</v>
      </c>
      <c r="P1680">
        <v>6500</v>
      </c>
      <c r="Q1680">
        <v>2000</v>
      </c>
      <c r="R1680" t="s">
        <v>26</v>
      </c>
      <c r="S1680" t="s">
        <v>10</v>
      </c>
      <c r="T1680">
        <v>2024</v>
      </c>
      <c r="U1680">
        <v>9</v>
      </c>
      <c r="V1680" t="s">
        <v>3873</v>
      </c>
      <c r="W1680" t="s">
        <v>33</v>
      </c>
      <c r="X1680" t="s">
        <v>19</v>
      </c>
      <c r="Y1680">
        <v>23.53</v>
      </c>
    </row>
    <row r="1681" spans="1:25" x14ac:dyDescent="0.25">
      <c r="A1681" t="s">
        <v>2499</v>
      </c>
      <c r="B1681" s="19">
        <v>45474</v>
      </c>
      <c r="C1681" t="s">
        <v>577</v>
      </c>
      <c r="D1681" t="s">
        <v>578</v>
      </c>
      <c r="E1681" t="s">
        <v>16</v>
      </c>
      <c r="F1681">
        <v>42</v>
      </c>
      <c r="G1681" t="s">
        <v>317</v>
      </c>
      <c r="H1681" t="s">
        <v>5</v>
      </c>
      <c r="I1681" t="s">
        <v>186</v>
      </c>
      <c r="J1681" t="s">
        <v>187</v>
      </c>
      <c r="K1681" t="s">
        <v>91</v>
      </c>
      <c r="L1681">
        <v>2</v>
      </c>
      <c r="M1681">
        <v>12000</v>
      </c>
      <c r="N1681">
        <v>0.15</v>
      </c>
      <c r="O1681">
        <v>20400</v>
      </c>
      <c r="P1681">
        <v>18000</v>
      </c>
      <c r="Q1681">
        <v>2400</v>
      </c>
      <c r="R1681" t="s">
        <v>26</v>
      </c>
      <c r="S1681" t="s">
        <v>10</v>
      </c>
      <c r="T1681">
        <v>2024</v>
      </c>
      <c r="U1681">
        <v>7</v>
      </c>
      <c r="V1681" t="s">
        <v>3866</v>
      </c>
      <c r="W1681" t="s">
        <v>33</v>
      </c>
      <c r="X1681" t="s">
        <v>27</v>
      </c>
      <c r="Y1681">
        <v>11.76</v>
      </c>
    </row>
    <row r="1682" spans="1:25" x14ac:dyDescent="0.25">
      <c r="A1682" t="s">
        <v>2500</v>
      </c>
      <c r="B1682" s="19">
        <v>45395</v>
      </c>
      <c r="C1682" t="s">
        <v>200</v>
      </c>
      <c r="D1682" t="s">
        <v>174</v>
      </c>
      <c r="E1682" t="s">
        <v>3</v>
      </c>
      <c r="F1682">
        <v>43</v>
      </c>
      <c r="G1682" t="s">
        <v>4</v>
      </c>
      <c r="H1682" t="s">
        <v>5</v>
      </c>
      <c r="I1682" t="s">
        <v>23</v>
      </c>
      <c r="J1682" t="s">
        <v>24</v>
      </c>
      <c r="K1682" t="s">
        <v>25</v>
      </c>
      <c r="L1682">
        <v>1</v>
      </c>
      <c r="M1682">
        <v>55000</v>
      </c>
      <c r="N1682">
        <v>0.05</v>
      </c>
      <c r="O1682">
        <v>52250</v>
      </c>
      <c r="P1682">
        <v>40000</v>
      </c>
      <c r="Q1682">
        <v>12250</v>
      </c>
      <c r="R1682" t="s">
        <v>77</v>
      </c>
      <c r="S1682" t="s">
        <v>10</v>
      </c>
      <c r="T1682">
        <v>2024</v>
      </c>
      <c r="U1682">
        <v>4</v>
      </c>
      <c r="V1682" t="s">
        <v>3871</v>
      </c>
      <c r="W1682" t="s">
        <v>11</v>
      </c>
      <c r="X1682" t="s">
        <v>12</v>
      </c>
      <c r="Y1682">
        <v>23.44</v>
      </c>
    </row>
    <row r="1683" spans="1:25" x14ac:dyDescent="0.25">
      <c r="A1683" t="s">
        <v>2501</v>
      </c>
      <c r="B1683" s="19">
        <v>45962</v>
      </c>
      <c r="C1683" t="s">
        <v>1186</v>
      </c>
      <c r="D1683" t="s">
        <v>941</v>
      </c>
      <c r="E1683" t="s">
        <v>3</v>
      </c>
      <c r="F1683">
        <v>43</v>
      </c>
      <c r="G1683" t="s">
        <v>407</v>
      </c>
      <c r="H1683" t="s">
        <v>285</v>
      </c>
      <c r="I1683" t="s">
        <v>31</v>
      </c>
      <c r="J1683" t="s">
        <v>32</v>
      </c>
      <c r="K1683" t="s">
        <v>25</v>
      </c>
      <c r="L1683">
        <v>1</v>
      </c>
      <c r="M1683">
        <v>5000</v>
      </c>
      <c r="N1683">
        <v>0.15</v>
      </c>
      <c r="O1683">
        <v>4250</v>
      </c>
      <c r="P1683">
        <v>3500</v>
      </c>
      <c r="Q1683">
        <v>750</v>
      </c>
      <c r="R1683" t="s">
        <v>26</v>
      </c>
      <c r="S1683" t="s">
        <v>10</v>
      </c>
      <c r="T1683">
        <v>2025</v>
      </c>
      <c r="U1683">
        <v>11</v>
      </c>
      <c r="V1683" t="s">
        <v>3874</v>
      </c>
      <c r="W1683" t="s">
        <v>40</v>
      </c>
      <c r="X1683" t="s">
        <v>19</v>
      </c>
      <c r="Y1683">
        <v>17.649999999999999</v>
      </c>
    </row>
    <row r="1684" spans="1:25" x14ac:dyDescent="0.25">
      <c r="A1684" t="s">
        <v>2502</v>
      </c>
      <c r="B1684" s="19">
        <v>45759</v>
      </c>
      <c r="C1684" t="s">
        <v>297</v>
      </c>
      <c r="D1684" t="s">
        <v>298</v>
      </c>
      <c r="E1684" t="s">
        <v>3</v>
      </c>
      <c r="F1684">
        <v>59</v>
      </c>
      <c r="G1684" t="s">
        <v>275</v>
      </c>
      <c r="H1684" t="s">
        <v>276</v>
      </c>
      <c r="I1684" t="s">
        <v>89</v>
      </c>
      <c r="J1684" t="s">
        <v>90</v>
      </c>
      <c r="K1684" t="s">
        <v>91</v>
      </c>
      <c r="L1684">
        <v>1</v>
      </c>
      <c r="M1684">
        <v>35000</v>
      </c>
      <c r="N1684">
        <v>0</v>
      </c>
      <c r="O1684">
        <v>35000</v>
      </c>
      <c r="P1684">
        <v>27000</v>
      </c>
      <c r="Q1684">
        <v>8000</v>
      </c>
      <c r="R1684" t="s">
        <v>26</v>
      </c>
      <c r="S1684" t="s">
        <v>10</v>
      </c>
      <c r="T1684">
        <v>2025</v>
      </c>
      <c r="U1684">
        <v>4</v>
      </c>
      <c r="V1684" t="s">
        <v>3871</v>
      </c>
      <c r="W1684" t="s">
        <v>11</v>
      </c>
      <c r="X1684" t="s">
        <v>12</v>
      </c>
      <c r="Y1684">
        <v>22.86</v>
      </c>
    </row>
    <row r="1685" spans="1:25" x14ac:dyDescent="0.25">
      <c r="A1685" t="s">
        <v>2503</v>
      </c>
      <c r="B1685" s="19">
        <v>45467</v>
      </c>
      <c r="C1685" t="s">
        <v>434</v>
      </c>
      <c r="D1685" t="s">
        <v>435</v>
      </c>
      <c r="E1685" t="s">
        <v>16</v>
      </c>
      <c r="F1685">
        <v>26</v>
      </c>
      <c r="G1685" t="s">
        <v>280</v>
      </c>
      <c r="H1685" t="s">
        <v>270</v>
      </c>
      <c r="I1685" t="s">
        <v>105</v>
      </c>
      <c r="J1685" t="s">
        <v>106</v>
      </c>
      <c r="K1685" t="s">
        <v>76</v>
      </c>
      <c r="L1685">
        <v>2</v>
      </c>
      <c r="M1685">
        <v>450</v>
      </c>
      <c r="N1685">
        <v>0.15</v>
      </c>
      <c r="O1685">
        <v>-765</v>
      </c>
      <c r="P1685">
        <v>660</v>
      </c>
      <c r="Q1685">
        <v>-105</v>
      </c>
      <c r="R1685" t="s">
        <v>98</v>
      </c>
      <c r="S1685" t="s">
        <v>287</v>
      </c>
      <c r="T1685">
        <v>2024</v>
      </c>
      <c r="U1685">
        <v>6</v>
      </c>
      <c r="V1685" t="s">
        <v>3868</v>
      </c>
      <c r="W1685" t="s">
        <v>11</v>
      </c>
      <c r="X1685" t="s">
        <v>27</v>
      </c>
      <c r="Y1685">
        <v>13.73</v>
      </c>
    </row>
    <row r="1686" spans="1:25" x14ac:dyDescent="0.25">
      <c r="A1686" t="s">
        <v>2504</v>
      </c>
      <c r="B1686" s="19">
        <v>45736</v>
      </c>
      <c r="C1686" t="s">
        <v>553</v>
      </c>
      <c r="D1686" t="s">
        <v>493</v>
      </c>
      <c r="E1686" t="s">
        <v>16</v>
      </c>
      <c r="F1686">
        <v>42</v>
      </c>
      <c r="G1686" t="s">
        <v>284</v>
      </c>
      <c r="H1686" t="s">
        <v>285</v>
      </c>
      <c r="I1686" t="s">
        <v>109</v>
      </c>
      <c r="J1686" t="s">
        <v>110</v>
      </c>
      <c r="K1686" t="s">
        <v>8</v>
      </c>
      <c r="L1686">
        <v>2</v>
      </c>
      <c r="M1686">
        <v>4000</v>
      </c>
      <c r="N1686">
        <v>0.1</v>
      </c>
      <c r="O1686">
        <v>7200</v>
      </c>
      <c r="P1686">
        <v>5800</v>
      </c>
      <c r="Q1686">
        <v>1400</v>
      </c>
      <c r="R1686" t="s">
        <v>26</v>
      </c>
      <c r="S1686" t="s">
        <v>10</v>
      </c>
      <c r="T1686">
        <v>2025</v>
      </c>
      <c r="U1686">
        <v>3</v>
      </c>
      <c r="V1686" t="s">
        <v>3864</v>
      </c>
      <c r="W1686" t="s">
        <v>18</v>
      </c>
      <c r="X1686" t="s">
        <v>27</v>
      </c>
      <c r="Y1686">
        <v>19.440000000000001</v>
      </c>
    </row>
    <row r="1687" spans="1:25" x14ac:dyDescent="0.25">
      <c r="A1687" t="s">
        <v>2505</v>
      </c>
      <c r="B1687" s="19">
        <v>45425</v>
      </c>
      <c r="C1687" t="s">
        <v>694</v>
      </c>
      <c r="D1687" t="s">
        <v>695</v>
      </c>
      <c r="E1687" t="s">
        <v>16</v>
      </c>
      <c r="F1687">
        <v>59</v>
      </c>
      <c r="G1687" t="s">
        <v>284</v>
      </c>
      <c r="H1687" t="s">
        <v>285</v>
      </c>
      <c r="I1687" t="s">
        <v>186</v>
      </c>
      <c r="J1687" t="s">
        <v>187</v>
      </c>
      <c r="K1687" t="s">
        <v>91</v>
      </c>
      <c r="L1687">
        <v>1</v>
      </c>
      <c r="M1687">
        <v>12000</v>
      </c>
      <c r="N1687">
        <v>0.2</v>
      </c>
      <c r="O1687">
        <v>9600</v>
      </c>
      <c r="P1687">
        <v>9000</v>
      </c>
      <c r="Q1687">
        <v>600</v>
      </c>
      <c r="R1687" t="s">
        <v>26</v>
      </c>
      <c r="S1687" t="s">
        <v>10</v>
      </c>
      <c r="T1687">
        <v>2024</v>
      </c>
      <c r="U1687">
        <v>5</v>
      </c>
      <c r="V1687" t="s">
        <v>3865</v>
      </c>
      <c r="W1687" t="s">
        <v>11</v>
      </c>
      <c r="X1687" t="s">
        <v>27</v>
      </c>
      <c r="Y1687">
        <v>6.25</v>
      </c>
    </row>
    <row r="1688" spans="1:25" x14ac:dyDescent="0.25">
      <c r="A1688" t="s">
        <v>2506</v>
      </c>
      <c r="B1688" s="19">
        <v>45675</v>
      </c>
      <c r="C1688" t="s">
        <v>836</v>
      </c>
      <c r="D1688" t="s">
        <v>654</v>
      </c>
      <c r="E1688" t="s">
        <v>16</v>
      </c>
      <c r="F1688">
        <v>43</v>
      </c>
      <c r="G1688" t="s">
        <v>284</v>
      </c>
      <c r="H1688" t="s">
        <v>285</v>
      </c>
      <c r="I1688" t="s">
        <v>68</v>
      </c>
      <c r="J1688" t="s">
        <v>69</v>
      </c>
      <c r="K1688" t="s">
        <v>39</v>
      </c>
      <c r="L1688">
        <v>1</v>
      </c>
      <c r="M1688">
        <v>3500</v>
      </c>
      <c r="N1688">
        <v>0.1</v>
      </c>
      <c r="O1688">
        <v>-3150</v>
      </c>
      <c r="P1688">
        <v>2300</v>
      </c>
      <c r="Q1688">
        <v>-850</v>
      </c>
      <c r="R1688" t="s">
        <v>17</v>
      </c>
      <c r="S1688" t="s">
        <v>287</v>
      </c>
      <c r="T1688">
        <v>2025</v>
      </c>
      <c r="U1688">
        <v>1</v>
      </c>
      <c r="V1688" t="s">
        <v>3875</v>
      </c>
      <c r="W1688" t="s">
        <v>18</v>
      </c>
      <c r="X1688" t="s">
        <v>27</v>
      </c>
      <c r="Y1688">
        <v>26.98</v>
      </c>
    </row>
    <row r="1689" spans="1:25" x14ac:dyDescent="0.25">
      <c r="A1689" t="s">
        <v>2507</v>
      </c>
      <c r="B1689" s="19">
        <v>45542</v>
      </c>
      <c r="C1689" t="s">
        <v>2508</v>
      </c>
      <c r="D1689" t="s">
        <v>2509</v>
      </c>
      <c r="E1689" t="s">
        <v>3</v>
      </c>
      <c r="F1689">
        <v>47</v>
      </c>
      <c r="G1689" t="s">
        <v>280</v>
      </c>
      <c r="H1689" t="s">
        <v>270</v>
      </c>
      <c r="I1689" t="s">
        <v>102</v>
      </c>
      <c r="J1689" t="s">
        <v>103</v>
      </c>
      <c r="K1689" t="s">
        <v>25</v>
      </c>
      <c r="L1689">
        <v>2</v>
      </c>
      <c r="M1689">
        <v>28000</v>
      </c>
      <c r="N1689">
        <v>0.2</v>
      </c>
      <c r="O1689">
        <v>44800</v>
      </c>
      <c r="P1689">
        <v>42000</v>
      </c>
      <c r="Q1689">
        <v>2800</v>
      </c>
      <c r="R1689" t="s">
        <v>9</v>
      </c>
      <c r="S1689" t="s">
        <v>10</v>
      </c>
      <c r="T1689">
        <v>2024</v>
      </c>
      <c r="U1689">
        <v>9</v>
      </c>
      <c r="V1689" t="s">
        <v>3873</v>
      </c>
      <c r="W1689" t="s">
        <v>33</v>
      </c>
      <c r="X1689" t="s">
        <v>12</v>
      </c>
      <c r="Y1689">
        <v>6.25</v>
      </c>
    </row>
    <row r="1690" spans="1:25" x14ac:dyDescent="0.25">
      <c r="A1690" t="s">
        <v>2510</v>
      </c>
      <c r="B1690" s="19">
        <v>45840</v>
      </c>
      <c r="C1690" t="s">
        <v>2218</v>
      </c>
      <c r="D1690" t="s">
        <v>1298</v>
      </c>
      <c r="E1690" t="s">
        <v>16</v>
      </c>
      <c r="F1690">
        <v>26</v>
      </c>
      <c r="G1690" t="s">
        <v>407</v>
      </c>
      <c r="H1690" t="s">
        <v>285</v>
      </c>
      <c r="I1690" t="s">
        <v>344</v>
      </c>
      <c r="J1690" t="s">
        <v>345</v>
      </c>
      <c r="K1690" t="s">
        <v>39</v>
      </c>
      <c r="L1690">
        <v>1</v>
      </c>
      <c r="M1690">
        <v>2200</v>
      </c>
      <c r="N1690">
        <v>0</v>
      </c>
      <c r="O1690">
        <v>2200</v>
      </c>
      <c r="P1690">
        <v>1400</v>
      </c>
      <c r="Q1690">
        <v>800</v>
      </c>
      <c r="R1690" t="s">
        <v>9</v>
      </c>
      <c r="S1690" t="s">
        <v>10</v>
      </c>
      <c r="T1690">
        <v>2025</v>
      </c>
      <c r="U1690">
        <v>7</v>
      </c>
      <c r="V1690" t="s">
        <v>3866</v>
      </c>
      <c r="W1690" t="s">
        <v>33</v>
      </c>
      <c r="X1690" t="s">
        <v>19</v>
      </c>
      <c r="Y1690">
        <v>36.36</v>
      </c>
    </row>
    <row r="1691" spans="1:25" x14ac:dyDescent="0.25">
      <c r="A1691" t="s">
        <v>2511</v>
      </c>
      <c r="B1691" s="19">
        <v>45346</v>
      </c>
      <c r="C1691" t="s">
        <v>742</v>
      </c>
      <c r="D1691" t="s">
        <v>523</v>
      </c>
      <c r="E1691" t="s">
        <v>16</v>
      </c>
      <c r="F1691">
        <v>47</v>
      </c>
      <c r="G1691" t="s">
        <v>407</v>
      </c>
      <c r="H1691" t="s">
        <v>285</v>
      </c>
      <c r="I1691" t="s">
        <v>51</v>
      </c>
      <c r="J1691" t="s">
        <v>52</v>
      </c>
      <c r="K1691" t="s">
        <v>8</v>
      </c>
      <c r="L1691">
        <v>1</v>
      </c>
      <c r="M1691">
        <v>4500</v>
      </c>
      <c r="N1691">
        <v>0</v>
      </c>
      <c r="O1691">
        <v>4500</v>
      </c>
      <c r="P1691">
        <v>3200</v>
      </c>
      <c r="Q1691">
        <v>1300</v>
      </c>
      <c r="R1691" t="s">
        <v>9</v>
      </c>
      <c r="S1691" t="s">
        <v>10</v>
      </c>
      <c r="T1691">
        <v>2024</v>
      </c>
      <c r="U1691">
        <v>2</v>
      </c>
      <c r="V1691" t="s">
        <v>3869</v>
      </c>
      <c r="W1691" t="s">
        <v>18</v>
      </c>
      <c r="X1691" t="s">
        <v>12</v>
      </c>
      <c r="Y1691">
        <v>28.89</v>
      </c>
    </row>
    <row r="1692" spans="1:25" x14ac:dyDescent="0.25">
      <c r="A1692" t="s">
        <v>2512</v>
      </c>
      <c r="B1692" s="19">
        <v>45812</v>
      </c>
      <c r="C1692" t="s">
        <v>1952</v>
      </c>
      <c r="D1692" t="s">
        <v>101</v>
      </c>
      <c r="E1692" t="s">
        <v>3</v>
      </c>
      <c r="F1692">
        <v>42</v>
      </c>
      <c r="G1692" t="s">
        <v>407</v>
      </c>
      <c r="H1692" t="s">
        <v>285</v>
      </c>
      <c r="I1692" t="s">
        <v>81</v>
      </c>
      <c r="J1692" t="s">
        <v>82</v>
      </c>
      <c r="K1692" t="s">
        <v>58</v>
      </c>
      <c r="L1692">
        <v>2</v>
      </c>
      <c r="M1692">
        <v>3500</v>
      </c>
      <c r="N1692">
        <v>0</v>
      </c>
      <c r="O1692">
        <v>7000</v>
      </c>
      <c r="P1692">
        <v>5000</v>
      </c>
      <c r="Q1692">
        <v>2000</v>
      </c>
      <c r="R1692" t="s">
        <v>77</v>
      </c>
      <c r="S1692" t="s">
        <v>10</v>
      </c>
      <c r="T1692">
        <v>2025</v>
      </c>
      <c r="U1692">
        <v>6</v>
      </c>
      <c r="V1692" t="s">
        <v>3868</v>
      </c>
      <c r="W1692" t="s">
        <v>11</v>
      </c>
      <c r="X1692" t="s">
        <v>12</v>
      </c>
      <c r="Y1692">
        <v>28.57</v>
      </c>
    </row>
    <row r="1693" spans="1:25" x14ac:dyDescent="0.25">
      <c r="A1693" t="s">
        <v>2513</v>
      </c>
      <c r="B1693" s="19">
        <v>45375</v>
      </c>
      <c r="C1693" t="s">
        <v>985</v>
      </c>
      <c r="D1693" t="s">
        <v>986</v>
      </c>
      <c r="E1693" t="s">
        <v>16</v>
      </c>
      <c r="F1693">
        <v>42</v>
      </c>
      <c r="G1693" t="s">
        <v>280</v>
      </c>
      <c r="H1693" t="s">
        <v>270</v>
      </c>
      <c r="I1693" t="s">
        <v>143</v>
      </c>
      <c r="J1693" t="s">
        <v>144</v>
      </c>
      <c r="K1693" t="s">
        <v>76</v>
      </c>
      <c r="L1693">
        <v>1</v>
      </c>
      <c r="M1693">
        <v>700</v>
      </c>
      <c r="N1693">
        <v>0.05</v>
      </c>
      <c r="O1693">
        <v>665</v>
      </c>
      <c r="P1693">
        <v>570</v>
      </c>
      <c r="Q1693">
        <v>95</v>
      </c>
      <c r="R1693" t="s">
        <v>9</v>
      </c>
      <c r="S1693" t="s">
        <v>10</v>
      </c>
      <c r="T1693">
        <v>2024</v>
      </c>
      <c r="U1693">
        <v>3</v>
      </c>
      <c r="V1693" t="s">
        <v>3864</v>
      </c>
      <c r="W1693" t="s">
        <v>18</v>
      </c>
      <c r="X1693" t="s">
        <v>19</v>
      </c>
      <c r="Y1693">
        <v>14.29</v>
      </c>
    </row>
    <row r="1694" spans="1:25" x14ac:dyDescent="0.25">
      <c r="A1694" t="s">
        <v>2514</v>
      </c>
      <c r="B1694" s="19">
        <v>45463</v>
      </c>
      <c r="C1694" t="s">
        <v>473</v>
      </c>
      <c r="D1694" t="s">
        <v>474</v>
      </c>
      <c r="E1694" t="s">
        <v>3</v>
      </c>
      <c r="F1694">
        <v>58</v>
      </c>
      <c r="G1694" t="s">
        <v>339</v>
      </c>
      <c r="H1694" t="s">
        <v>285</v>
      </c>
      <c r="I1694" t="s">
        <v>105</v>
      </c>
      <c r="J1694" t="s">
        <v>106</v>
      </c>
      <c r="K1694" t="s">
        <v>76</v>
      </c>
      <c r="L1694">
        <v>2</v>
      </c>
      <c r="M1694">
        <v>450</v>
      </c>
      <c r="N1694">
        <v>0.05</v>
      </c>
      <c r="O1694">
        <v>0</v>
      </c>
      <c r="P1694">
        <v>660</v>
      </c>
      <c r="Q1694">
        <v>0</v>
      </c>
      <c r="R1694" t="s">
        <v>26</v>
      </c>
      <c r="S1694" t="s">
        <v>291</v>
      </c>
      <c r="T1694">
        <v>2024</v>
      </c>
      <c r="U1694">
        <v>6</v>
      </c>
      <c r="V1694" t="s">
        <v>3868</v>
      </c>
      <c r="W1694" t="s">
        <v>11</v>
      </c>
      <c r="X1694" t="s">
        <v>19</v>
      </c>
      <c r="Y1694">
        <v>0</v>
      </c>
    </row>
    <row r="1695" spans="1:25" x14ac:dyDescent="0.25">
      <c r="A1695" t="s">
        <v>2515</v>
      </c>
      <c r="B1695" s="19">
        <v>45813</v>
      </c>
      <c r="C1695" t="s">
        <v>1581</v>
      </c>
      <c r="D1695" t="s">
        <v>1582</v>
      </c>
      <c r="E1695" t="s">
        <v>16</v>
      </c>
      <c r="F1695">
        <v>52</v>
      </c>
      <c r="G1695" t="s">
        <v>290</v>
      </c>
      <c r="H1695" t="s">
        <v>276</v>
      </c>
      <c r="I1695" t="s">
        <v>264</v>
      </c>
      <c r="J1695" t="s">
        <v>265</v>
      </c>
      <c r="K1695" t="s">
        <v>46</v>
      </c>
      <c r="L1695">
        <v>1</v>
      </c>
      <c r="M1695">
        <v>800</v>
      </c>
      <c r="N1695">
        <v>0.2</v>
      </c>
      <c r="O1695">
        <v>640</v>
      </c>
      <c r="P1695">
        <v>500</v>
      </c>
      <c r="Q1695">
        <v>140</v>
      </c>
      <c r="R1695" t="s">
        <v>17</v>
      </c>
      <c r="S1695" t="s">
        <v>10</v>
      </c>
      <c r="T1695">
        <v>2025</v>
      </c>
      <c r="U1695">
        <v>6</v>
      </c>
      <c r="V1695" t="s">
        <v>3868</v>
      </c>
      <c r="W1695" t="s">
        <v>11</v>
      </c>
      <c r="X1695" t="s">
        <v>19</v>
      </c>
      <c r="Y1695">
        <v>21.88</v>
      </c>
    </row>
    <row r="1696" spans="1:25" x14ac:dyDescent="0.25">
      <c r="A1696" t="s">
        <v>2516</v>
      </c>
      <c r="B1696" s="19">
        <v>45621</v>
      </c>
      <c r="C1696" t="s">
        <v>543</v>
      </c>
      <c r="D1696" t="s">
        <v>326</v>
      </c>
      <c r="E1696" t="s">
        <v>3</v>
      </c>
      <c r="F1696">
        <v>46</v>
      </c>
      <c r="G1696" t="s">
        <v>317</v>
      </c>
      <c r="H1696" t="s">
        <v>5</v>
      </c>
      <c r="I1696" t="s">
        <v>109</v>
      </c>
      <c r="J1696" t="s">
        <v>110</v>
      </c>
      <c r="K1696" t="s">
        <v>8</v>
      </c>
      <c r="L1696">
        <v>1</v>
      </c>
      <c r="M1696">
        <v>4000</v>
      </c>
      <c r="N1696">
        <v>0</v>
      </c>
      <c r="O1696">
        <v>4000</v>
      </c>
      <c r="P1696">
        <v>2900</v>
      </c>
      <c r="Q1696">
        <v>1100</v>
      </c>
      <c r="R1696" t="s">
        <v>26</v>
      </c>
      <c r="S1696" t="s">
        <v>10</v>
      </c>
      <c r="T1696">
        <v>2024</v>
      </c>
      <c r="U1696">
        <v>11</v>
      </c>
      <c r="V1696" t="s">
        <v>3874</v>
      </c>
      <c r="W1696" t="s">
        <v>40</v>
      </c>
      <c r="X1696" t="s">
        <v>12</v>
      </c>
      <c r="Y1696">
        <v>27.5</v>
      </c>
    </row>
    <row r="1697" spans="1:25" x14ac:dyDescent="0.25">
      <c r="A1697" t="s">
        <v>2517</v>
      </c>
      <c r="B1697" s="19">
        <v>45798</v>
      </c>
      <c r="C1697" t="s">
        <v>2047</v>
      </c>
      <c r="D1697" t="s">
        <v>786</v>
      </c>
      <c r="E1697" t="s">
        <v>3</v>
      </c>
      <c r="F1697">
        <v>59</v>
      </c>
      <c r="G1697" t="s">
        <v>290</v>
      </c>
      <c r="H1697" t="s">
        <v>276</v>
      </c>
      <c r="I1697" t="s">
        <v>143</v>
      </c>
      <c r="J1697" t="s">
        <v>144</v>
      </c>
      <c r="K1697" t="s">
        <v>76</v>
      </c>
      <c r="L1697">
        <v>1</v>
      </c>
      <c r="M1697">
        <v>700</v>
      </c>
      <c r="N1697">
        <v>0.15</v>
      </c>
      <c r="O1697">
        <v>595</v>
      </c>
      <c r="P1697">
        <v>570</v>
      </c>
      <c r="Q1697">
        <v>25</v>
      </c>
      <c r="R1697" t="s">
        <v>26</v>
      </c>
      <c r="S1697" t="s">
        <v>10</v>
      </c>
      <c r="T1697">
        <v>2025</v>
      </c>
      <c r="U1697">
        <v>5</v>
      </c>
      <c r="V1697" t="s">
        <v>3865</v>
      </c>
      <c r="W1697" t="s">
        <v>11</v>
      </c>
      <c r="X1697" t="s">
        <v>19</v>
      </c>
      <c r="Y1697">
        <v>4.2</v>
      </c>
    </row>
    <row r="1698" spans="1:25" x14ac:dyDescent="0.25">
      <c r="A1698" t="s">
        <v>2518</v>
      </c>
      <c r="B1698" s="19">
        <v>45889</v>
      </c>
      <c r="C1698" t="s">
        <v>1874</v>
      </c>
      <c r="D1698" t="s">
        <v>1275</v>
      </c>
      <c r="E1698" t="s">
        <v>16</v>
      </c>
      <c r="F1698">
        <v>48</v>
      </c>
      <c r="G1698" t="s">
        <v>317</v>
      </c>
      <c r="H1698" t="s">
        <v>5</v>
      </c>
      <c r="I1698" t="s">
        <v>51</v>
      </c>
      <c r="J1698" t="s">
        <v>52</v>
      </c>
      <c r="K1698" t="s">
        <v>8</v>
      </c>
      <c r="L1698">
        <v>1</v>
      </c>
      <c r="M1698">
        <v>4500</v>
      </c>
      <c r="N1698">
        <v>0.1</v>
      </c>
      <c r="O1698">
        <v>4050</v>
      </c>
      <c r="P1698">
        <v>3200</v>
      </c>
      <c r="Q1698">
        <v>850</v>
      </c>
      <c r="R1698" t="s">
        <v>26</v>
      </c>
      <c r="S1698" t="s">
        <v>10</v>
      </c>
      <c r="T1698">
        <v>2025</v>
      </c>
      <c r="U1698">
        <v>8</v>
      </c>
      <c r="V1698" t="s">
        <v>3867</v>
      </c>
      <c r="W1698" t="s">
        <v>33</v>
      </c>
      <c r="X1698" t="s">
        <v>12</v>
      </c>
      <c r="Y1698">
        <v>20.99</v>
      </c>
    </row>
    <row r="1699" spans="1:25" x14ac:dyDescent="0.25">
      <c r="A1699" t="s">
        <v>2519</v>
      </c>
      <c r="B1699" s="19">
        <v>45499</v>
      </c>
      <c r="C1699" t="s">
        <v>2520</v>
      </c>
      <c r="D1699" t="s">
        <v>2209</v>
      </c>
      <c r="E1699" t="s">
        <v>16</v>
      </c>
      <c r="F1699">
        <v>60</v>
      </c>
      <c r="G1699" t="s">
        <v>295</v>
      </c>
      <c r="H1699" t="s">
        <v>270</v>
      </c>
      <c r="I1699" t="s">
        <v>74</v>
      </c>
      <c r="J1699" t="s">
        <v>75</v>
      </c>
      <c r="K1699" t="s">
        <v>76</v>
      </c>
      <c r="L1699">
        <v>1</v>
      </c>
      <c r="M1699">
        <v>550</v>
      </c>
      <c r="N1699">
        <v>0.05</v>
      </c>
      <c r="O1699">
        <v>522.5</v>
      </c>
      <c r="P1699">
        <v>450</v>
      </c>
      <c r="Q1699">
        <v>72.5</v>
      </c>
      <c r="R1699" t="s">
        <v>77</v>
      </c>
      <c r="S1699" t="s">
        <v>10</v>
      </c>
      <c r="T1699">
        <v>2024</v>
      </c>
      <c r="U1699">
        <v>7</v>
      </c>
      <c r="V1699" t="s">
        <v>3866</v>
      </c>
      <c r="W1699" t="s">
        <v>33</v>
      </c>
      <c r="X1699" t="s">
        <v>19</v>
      </c>
      <c r="Y1699">
        <v>13.88</v>
      </c>
    </row>
    <row r="1700" spans="1:25" x14ac:dyDescent="0.25">
      <c r="A1700" t="s">
        <v>2521</v>
      </c>
      <c r="B1700" s="19">
        <v>45605</v>
      </c>
      <c r="C1700" t="s">
        <v>845</v>
      </c>
      <c r="D1700" t="s">
        <v>846</v>
      </c>
      <c r="E1700" t="s">
        <v>16</v>
      </c>
      <c r="F1700">
        <v>21</v>
      </c>
      <c r="G1700" t="s">
        <v>339</v>
      </c>
      <c r="H1700" t="s">
        <v>285</v>
      </c>
      <c r="I1700" t="s">
        <v>44</v>
      </c>
      <c r="J1700" t="s">
        <v>45</v>
      </c>
      <c r="K1700" t="s">
        <v>46</v>
      </c>
      <c r="L1700">
        <v>1</v>
      </c>
      <c r="M1700">
        <v>2500</v>
      </c>
      <c r="N1700">
        <v>0</v>
      </c>
      <c r="O1700">
        <v>2500</v>
      </c>
      <c r="P1700">
        <v>1500</v>
      </c>
      <c r="Q1700">
        <v>1000</v>
      </c>
      <c r="R1700" t="s">
        <v>77</v>
      </c>
      <c r="S1700" t="s">
        <v>10</v>
      </c>
      <c r="T1700">
        <v>2024</v>
      </c>
      <c r="U1700">
        <v>11</v>
      </c>
      <c r="V1700" t="s">
        <v>3874</v>
      </c>
      <c r="W1700" t="s">
        <v>40</v>
      </c>
      <c r="X1700" t="s">
        <v>12</v>
      </c>
      <c r="Y1700">
        <v>40</v>
      </c>
    </row>
    <row r="1701" spans="1:25" x14ac:dyDescent="0.25">
      <c r="A1701" t="s">
        <v>2522</v>
      </c>
      <c r="B1701" s="19">
        <v>45675</v>
      </c>
      <c r="C1701" t="s">
        <v>2523</v>
      </c>
      <c r="D1701" t="s">
        <v>113</v>
      </c>
      <c r="E1701" t="s">
        <v>16</v>
      </c>
      <c r="F1701">
        <v>56</v>
      </c>
      <c r="G1701" t="s">
        <v>290</v>
      </c>
      <c r="H1701" t="s">
        <v>276</v>
      </c>
      <c r="I1701" t="s">
        <v>37</v>
      </c>
      <c r="J1701" t="s">
        <v>38</v>
      </c>
      <c r="K1701" t="s">
        <v>39</v>
      </c>
      <c r="L1701">
        <v>1</v>
      </c>
      <c r="M1701">
        <v>900</v>
      </c>
      <c r="N1701">
        <v>0.15</v>
      </c>
      <c r="O1701">
        <v>765</v>
      </c>
      <c r="P1701">
        <v>550</v>
      </c>
      <c r="Q1701">
        <v>215</v>
      </c>
      <c r="R1701" t="s">
        <v>17</v>
      </c>
      <c r="S1701" t="s">
        <v>10</v>
      </c>
      <c r="T1701">
        <v>2025</v>
      </c>
      <c r="U1701">
        <v>1</v>
      </c>
      <c r="V1701" t="s">
        <v>3875</v>
      </c>
      <c r="W1701" t="s">
        <v>18</v>
      </c>
      <c r="X1701" t="s">
        <v>19</v>
      </c>
      <c r="Y1701">
        <v>28.1</v>
      </c>
    </row>
    <row r="1702" spans="1:25" x14ac:dyDescent="0.25">
      <c r="A1702" t="s">
        <v>2524</v>
      </c>
      <c r="B1702" s="19">
        <v>45378</v>
      </c>
      <c r="C1702" t="s">
        <v>2525</v>
      </c>
      <c r="D1702" t="s">
        <v>2037</v>
      </c>
      <c r="E1702" t="s">
        <v>16</v>
      </c>
      <c r="F1702">
        <v>31</v>
      </c>
      <c r="G1702" t="s">
        <v>4</v>
      </c>
      <c r="H1702" t="s">
        <v>5</v>
      </c>
      <c r="I1702" t="s">
        <v>344</v>
      </c>
      <c r="J1702" t="s">
        <v>345</v>
      </c>
      <c r="K1702" t="s">
        <v>39</v>
      </c>
      <c r="L1702">
        <v>1</v>
      </c>
      <c r="M1702">
        <v>2200</v>
      </c>
      <c r="N1702">
        <v>0</v>
      </c>
      <c r="O1702">
        <v>2200</v>
      </c>
      <c r="P1702">
        <v>1400</v>
      </c>
      <c r="Q1702">
        <v>800</v>
      </c>
      <c r="R1702" t="s">
        <v>17</v>
      </c>
      <c r="S1702" t="s">
        <v>10</v>
      </c>
      <c r="T1702">
        <v>2024</v>
      </c>
      <c r="U1702">
        <v>3</v>
      </c>
      <c r="V1702" t="s">
        <v>3864</v>
      </c>
      <c r="W1702" t="s">
        <v>18</v>
      </c>
      <c r="X1702" t="s">
        <v>19</v>
      </c>
      <c r="Y1702">
        <v>36.36</v>
      </c>
    </row>
    <row r="1703" spans="1:25" x14ac:dyDescent="0.25">
      <c r="A1703" t="s">
        <v>2526</v>
      </c>
      <c r="B1703" s="19">
        <v>45889</v>
      </c>
      <c r="C1703" t="s">
        <v>2527</v>
      </c>
      <c r="D1703" t="s">
        <v>1458</v>
      </c>
      <c r="E1703" t="s">
        <v>3</v>
      </c>
      <c r="F1703">
        <v>45</v>
      </c>
      <c r="G1703" t="s">
        <v>284</v>
      </c>
      <c r="H1703" t="s">
        <v>285</v>
      </c>
      <c r="I1703" t="s">
        <v>102</v>
      </c>
      <c r="J1703" t="s">
        <v>103</v>
      </c>
      <c r="K1703" t="s">
        <v>25</v>
      </c>
      <c r="L1703">
        <v>2</v>
      </c>
      <c r="M1703">
        <v>28000</v>
      </c>
      <c r="N1703">
        <v>0.15</v>
      </c>
      <c r="O1703">
        <v>47600</v>
      </c>
      <c r="P1703">
        <v>42000</v>
      </c>
      <c r="Q1703">
        <v>5600</v>
      </c>
      <c r="R1703" t="s">
        <v>17</v>
      </c>
      <c r="S1703" t="s">
        <v>10</v>
      </c>
      <c r="T1703">
        <v>2025</v>
      </c>
      <c r="U1703">
        <v>8</v>
      </c>
      <c r="V1703" t="s">
        <v>3867</v>
      </c>
      <c r="W1703" t="s">
        <v>33</v>
      </c>
      <c r="X1703" t="s">
        <v>12</v>
      </c>
      <c r="Y1703">
        <v>11.76</v>
      </c>
    </row>
    <row r="1704" spans="1:25" x14ac:dyDescent="0.25">
      <c r="A1704" t="s">
        <v>2528</v>
      </c>
      <c r="B1704" s="19">
        <v>45728</v>
      </c>
      <c r="C1704" t="s">
        <v>836</v>
      </c>
      <c r="D1704" t="s">
        <v>654</v>
      </c>
      <c r="E1704" t="s">
        <v>16</v>
      </c>
      <c r="F1704">
        <v>43</v>
      </c>
      <c r="G1704" t="s">
        <v>284</v>
      </c>
      <c r="H1704" t="s">
        <v>285</v>
      </c>
      <c r="I1704" t="s">
        <v>74</v>
      </c>
      <c r="J1704" t="s">
        <v>75</v>
      </c>
      <c r="K1704" t="s">
        <v>76</v>
      </c>
      <c r="L1704">
        <v>5</v>
      </c>
      <c r="M1704">
        <v>550</v>
      </c>
      <c r="N1704">
        <v>0.1</v>
      </c>
      <c r="O1704">
        <v>2475</v>
      </c>
      <c r="P1704">
        <v>2250</v>
      </c>
      <c r="Q1704">
        <v>225</v>
      </c>
      <c r="R1704" t="s">
        <v>17</v>
      </c>
      <c r="S1704" t="s">
        <v>10</v>
      </c>
      <c r="T1704">
        <v>2025</v>
      </c>
      <c r="U1704">
        <v>3</v>
      </c>
      <c r="V1704" t="s">
        <v>3864</v>
      </c>
      <c r="W1704" t="s">
        <v>18</v>
      </c>
      <c r="X1704" t="s">
        <v>27</v>
      </c>
      <c r="Y1704">
        <v>9.09</v>
      </c>
    </row>
    <row r="1705" spans="1:25" x14ac:dyDescent="0.25">
      <c r="A1705" t="s">
        <v>2529</v>
      </c>
      <c r="B1705" s="19">
        <v>45801</v>
      </c>
      <c r="C1705" t="s">
        <v>1111</v>
      </c>
      <c r="D1705" t="s">
        <v>725</v>
      </c>
      <c r="E1705" t="s">
        <v>3</v>
      </c>
      <c r="F1705">
        <v>27</v>
      </c>
      <c r="G1705" t="s">
        <v>284</v>
      </c>
      <c r="H1705" t="s">
        <v>285</v>
      </c>
      <c r="I1705" t="s">
        <v>68</v>
      </c>
      <c r="J1705" t="s">
        <v>69</v>
      </c>
      <c r="K1705" t="s">
        <v>39</v>
      </c>
      <c r="L1705">
        <v>1</v>
      </c>
      <c r="M1705">
        <v>3500</v>
      </c>
      <c r="N1705">
        <v>0.15</v>
      </c>
      <c r="O1705">
        <v>2975</v>
      </c>
      <c r="P1705">
        <v>2300</v>
      </c>
      <c r="Q1705">
        <v>675</v>
      </c>
      <c r="R1705" t="s">
        <v>26</v>
      </c>
      <c r="S1705" t="s">
        <v>10</v>
      </c>
      <c r="T1705">
        <v>2025</v>
      </c>
      <c r="U1705">
        <v>5</v>
      </c>
      <c r="V1705" t="s">
        <v>3865</v>
      </c>
      <c r="W1705" t="s">
        <v>11</v>
      </c>
      <c r="X1705" t="s">
        <v>27</v>
      </c>
      <c r="Y1705">
        <v>22.69</v>
      </c>
    </row>
    <row r="1706" spans="1:25" x14ac:dyDescent="0.25">
      <c r="A1706" t="s">
        <v>2530</v>
      </c>
      <c r="B1706" s="19">
        <v>45744</v>
      </c>
      <c r="C1706" t="s">
        <v>2159</v>
      </c>
      <c r="D1706" t="s">
        <v>423</v>
      </c>
      <c r="E1706" t="s">
        <v>3</v>
      </c>
      <c r="F1706">
        <v>26</v>
      </c>
      <c r="G1706" t="s">
        <v>317</v>
      </c>
      <c r="H1706" t="s">
        <v>5</v>
      </c>
      <c r="I1706" t="s">
        <v>89</v>
      </c>
      <c r="J1706" t="s">
        <v>90</v>
      </c>
      <c r="K1706" t="s">
        <v>91</v>
      </c>
      <c r="L1706">
        <v>1</v>
      </c>
      <c r="M1706">
        <v>35000</v>
      </c>
      <c r="N1706">
        <v>0.15</v>
      </c>
      <c r="O1706">
        <v>29750</v>
      </c>
      <c r="P1706">
        <v>27000</v>
      </c>
      <c r="Q1706">
        <v>2750</v>
      </c>
      <c r="R1706" t="s">
        <v>26</v>
      </c>
      <c r="S1706" t="s">
        <v>10</v>
      </c>
      <c r="T1706">
        <v>2025</v>
      </c>
      <c r="U1706">
        <v>3</v>
      </c>
      <c r="V1706" t="s">
        <v>3864</v>
      </c>
      <c r="W1706" t="s">
        <v>18</v>
      </c>
      <c r="X1706" t="s">
        <v>27</v>
      </c>
      <c r="Y1706">
        <v>9.24</v>
      </c>
    </row>
    <row r="1707" spans="1:25" x14ac:dyDescent="0.25">
      <c r="A1707" t="s">
        <v>2531</v>
      </c>
      <c r="B1707" s="19">
        <v>45376</v>
      </c>
      <c r="C1707" t="s">
        <v>585</v>
      </c>
      <c r="D1707" t="s">
        <v>36</v>
      </c>
      <c r="E1707" t="s">
        <v>3</v>
      </c>
      <c r="F1707">
        <v>51</v>
      </c>
      <c r="G1707" t="s">
        <v>284</v>
      </c>
      <c r="H1707" t="s">
        <v>285</v>
      </c>
      <c r="I1707" t="s">
        <v>344</v>
      </c>
      <c r="J1707" t="s">
        <v>345</v>
      </c>
      <c r="K1707" t="s">
        <v>39</v>
      </c>
      <c r="L1707">
        <v>3</v>
      </c>
      <c r="M1707">
        <v>2200</v>
      </c>
      <c r="N1707">
        <v>0.1</v>
      </c>
      <c r="O1707">
        <v>5940</v>
      </c>
      <c r="P1707">
        <v>4200</v>
      </c>
      <c r="Q1707">
        <v>1740</v>
      </c>
      <c r="R1707" t="s">
        <v>77</v>
      </c>
      <c r="S1707" t="s">
        <v>10</v>
      </c>
      <c r="T1707">
        <v>2024</v>
      </c>
      <c r="U1707">
        <v>3</v>
      </c>
      <c r="V1707" t="s">
        <v>3864</v>
      </c>
      <c r="W1707" t="s">
        <v>18</v>
      </c>
      <c r="X1707" t="s">
        <v>12</v>
      </c>
      <c r="Y1707">
        <v>29.29</v>
      </c>
    </row>
    <row r="1708" spans="1:25" x14ac:dyDescent="0.25">
      <c r="A1708" t="s">
        <v>2532</v>
      </c>
      <c r="B1708" s="19">
        <v>45951</v>
      </c>
      <c r="C1708" t="s">
        <v>1778</v>
      </c>
      <c r="D1708" t="s">
        <v>468</v>
      </c>
      <c r="E1708" t="s">
        <v>16</v>
      </c>
      <c r="F1708">
        <v>33</v>
      </c>
      <c r="G1708" t="s">
        <v>275</v>
      </c>
      <c r="H1708" t="s">
        <v>276</v>
      </c>
      <c r="I1708" t="s">
        <v>65</v>
      </c>
      <c r="J1708" t="s">
        <v>66</v>
      </c>
      <c r="K1708" t="s">
        <v>25</v>
      </c>
      <c r="L1708">
        <v>3</v>
      </c>
      <c r="M1708">
        <v>2500</v>
      </c>
      <c r="N1708">
        <v>0.1</v>
      </c>
      <c r="O1708">
        <v>0</v>
      </c>
      <c r="P1708">
        <v>4800</v>
      </c>
      <c r="Q1708">
        <v>0</v>
      </c>
      <c r="R1708" t="s">
        <v>9</v>
      </c>
      <c r="S1708" t="s">
        <v>291</v>
      </c>
      <c r="T1708">
        <v>2025</v>
      </c>
      <c r="U1708">
        <v>10</v>
      </c>
      <c r="V1708" t="s">
        <v>3870</v>
      </c>
      <c r="W1708" t="s">
        <v>40</v>
      </c>
      <c r="X1708" t="s">
        <v>19</v>
      </c>
      <c r="Y1708">
        <v>0</v>
      </c>
    </row>
    <row r="1709" spans="1:25" x14ac:dyDescent="0.25">
      <c r="A1709" t="s">
        <v>2533</v>
      </c>
      <c r="B1709" s="19">
        <v>45392</v>
      </c>
      <c r="C1709" t="s">
        <v>463</v>
      </c>
      <c r="D1709" t="s">
        <v>464</v>
      </c>
      <c r="E1709" t="s">
        <v>3</v>
      </c>
      <c r="F1709">
        <v>25</v>
      </c>
      <c r="G1709" t="s">
        <v>407</v>
      </c>
      <c r="H1709" t="s">
        <v>285</v>
      </c>
      <c r="I1709" t="s">
        <v>31</v>
      </c>
      <c r="J1709" t="s">
        <v>32</v>
      </c>
      <c r="K1709" t="s">
        <v>25</v>
      </c>
      <c r="L1709">
        <v>1</v>
      </c>
      <c r="M1709">
        <v>5000</v>
      </c>
      <c r="N1709">
        <v>0</v>
      </c>
      <c r="O1709">
        <v>5000</v>
      </c>
      <c r="P1709">
        <v>3500</v>
      </c>
      <c r="Q1709">
        <v>1500</v>
      </c>
      <c r="R1709" t="s">
        <v>26</v>
      </c>
      <c r="S1709" t="s">
        <v>10</v>
      </c>
      <c r="T1709">
        <v>2024</v>
      </c>
      <c r="U1709">
        <v>4</v>
      </c>
      <c r="V1709" t="s">
        <v>3871</v>
      </c>
      <c r="W1709" t="s">
        <v>11</v>
      </c>
      <c r="X1709" t="s">
        <v>12</v>
      </c>
      <c r="Y1709">
        <v>30</v>
      </c>
    </row>
    <row r="1710" spans="1:25" x14ac:dyDescent="0.25">
      <c r="A1710" t="s">
        <v>2534</v>
      </c>
      <c r="B1710" s="19">
        <v>45497</v>
      </c>
      <c r="C1710" t="s">
        <v>316</v>
      </c>
      <c r="D1710" t="s">
        <v>167</v>
      </c>
      <c r="E1710" t="s">
        <v>3</v>
      </c>
      <c r="F1710">
        <v>47</v>
      </c>
      <c r="G1710" t="s">
        <v>317</v>
      </c>
      <c r="H1710" t="s">
        <v>5</v>
      </c>
      <c r="I1710" t="s">
        <v>68</v>
      </c>
      <c r="J1710" t="s">
        <v>69</v>
      </c>
      <c r="K1710" t="s">
        <v>39</v>
      </c>
      <c r="L1710">
        <v>1</v>
      </c>
      <c r="M1710">
        <v>3500</v>
      </c>
      <c r="N1710">
        <v>0.05</v>
      </c>
      <c r="O1710">
        <v>3325</v>
      </c>
      <c r="P1710">
        <v>2300</v>
      </c>
      <c r="Q1710">
        <v>1025</v>
      </c>
      <c r="R1710" t="s">
        <v>26</v>
      </c>
      <c r="S1710" t="s">
        <v>10</v>
      </c>
      <c r="T1710">
        <v>2024</v>
      </c>
      <c r="U1710">
        <v>7</v>
      </c>
      <c r="V1710" t="s">
        <v>3866</v>
      </c>
      <c r="W1710" t="s">
        <v>33</v>
      </c>
      <c r="X1710" t="s">
        <v>27</v>
      </c>
      <c r="Y1710">
        <v>30.83</v>
      </c>
    </row>
    <row r="1711" spans="1:25" x14ac:dyDescent="0.25">
      <c r="A1711" t="s">
        <v>2535</v>
      </c>
      <c r="B1711" s="19">
        <v>45601</v>
      </c>
      <c r="C1711" t="s">
        <v>444</v>
      </c>
      <c r="D1711" t="s">
        <v>445</v>
      </c>
      <c r="E1711" t="s">
        <v>16</v>
      </c>
      <c r="F1711">
        <v>55</v>
      </c>
      <c r="G1711" t="s">
        <v>312</v>
      </c>
      <c r="H1711" t="s">
        <v>276</v>
      </c>
      <c r="I1711" t="s">
        <v>6</v>
      </c>
      <c r="J1711" t="s">
        <v>7</v>
      </c>
      <c r="K1711" t="s">
        <v>8</v>
      </c>
      <c r="L1711">
        <v>2</v>
      </c>
      <c r="M1711">
        <v>7000</v>
      </c>
      <c r="N1711">
        <v>0.15</v>
      </c>
      <c r="O1711">
        <v>11900</v>
      </c>
      <c r="P1711">
        <v>10400</v>
      </c>
      <c r="Q1711">
        <v>1500</v>
      </c>
      <c r="R1711" t="s">
        <v>77</v>
      </c>
      <c r="S1711" t="s">
        <v>10</v>
      </c>
      <c r="T1711">
        <v>2024</v>
      </c>
      <c r="U1711">
        <v>11</v>
      </c>
      <c r="V1711" t="s">
        <v>3874</v>
      </c>
      <c r="W1711" t="s">
        <v>40</v>
      </c>
      <c r="X1711" t="s">
        <v>19</v>
      </c>
      <c r="Y1711">
        <v>12.61</v>
      </c>
    </row>
    <row r="1712" spans="1:25" x14ac:dyDescent="0.25">
      <c r="A1712" t="s">
        <v>2536</v>
      </c>
      <c r="B1712" s="19">
        <v>45910</v>
      </c>
      <c r="C1712" t="s">
        <v>1540</v>
      </c>
      <c r="D1712" t="s">
        <v>1491</v>
      </c>
      <c r="E1712" t="s">
        <v>16</v>
      </c>
      <c r="F1712">
        <v>34</v>
      </c>
      <c r="G1712" t="s">
        <v>280</v>
      </c>
      <c r="H1712" t="s">
        <v>270</v>
      </c>
      <c r="I1712" t="s">
        <v>176</v>
      </c>
      <c r="J1712" t="s">
        <v>177</v>
      </c>
      <c r="K1712" t="s">
        <v>25</v>
      </c>
      <c r="L1712">
        <v>1</v>
      </c>
      <c r="M1712">
        <v>22000</v>
      </c>
      <c r="N1712">
        <v>0.1</v>
      </c>
      <c r="O1712">
        <v>19800</v>
      </c>
      <c r="P1712">
        <v>16500</v>
      </c>
      <c r="Q1712">
        <v>3300</v>
      </c>
      <c r="R1712" t="s">
        <v>98</v>
      </c>
      <c r="S1712" t="s">
        <v>10</v>
      </c>
      <c r="T1712">
        <v>2025</v>
      </c>
      <c r="U1712">
        <v>9</v>
      </c>
      <c r="V1712" t="s">
        <v>3873</v>
      </c>
      <c r="W1712" t="s">
        <v>33</v>
      </c>
      <c r="X1712" t="s">
        <v>19</v>
      </c>
      <c r="Y1712">
        <v>16.670000000000002</v>
      </c>
    </row>
    <row r="1713" spans="1:25" x14ac:dyDescent="0.25">
      <c r="A1713" t="s">
        <v>2537</v>
      </c>
      <c r="B1713" s="19">
        <v>45848</v>
      </c>
      <c r="C1713" t="s">
        <v>391</v>
      </c>
      <c r="D1713" t="s">
        <v>392</v>
      </c>
      <c r="E1713" t="s">
        <v>3</v>
      </c>
      <c r="F1713">
        <v>50</v>
      </c>
      <c r="G1713" t="s">
        <v>263</v>
      </c>
      <c r="H1713" t="s">
        <v>5</v>
      </c>
      <c r="I1713" t="s">
        <v>37</v>
      </c>
      <c r="J1713" t="s">
        <v>38</v>
      </c>
      <c r="K1713" t="s">
        <v>39</v>
      </c>
      <c r="L1713">
        <v>2</v>
      </c>
      <c r="M1713">
        <v>900</v>
      </c>
      <c r="N1713">
        <v>0.1</v>
      </c>
      <c r="O1713">
        <v>1620</v>
      </c>
      <c r="P1713">
        <v>1100</v>
      </c>
      <c r="Q1713">
        <v>520</v>
      </c>
      <c r="R1713" t="s">
        <v>26</v>
      </c>
      <c r="S1713" t="s">
        <v>10</v>
      </c>
      <c r="T1713">
        <v>2025</v>
      </c>
      <c r="U1713">
        <v>7</v>
      </c>
      <c r="V1713" t="s">
        <v>3866</v>
      </c>
      <c r="W1713" t="s">
        <v>33</v>
      </c>
      <c r="X1713" t="s">
        <v>27</v>
      </c>
      <c r="Y1713">
        <v>32.1</v>
      </c>
    </row>
    <row r="1714" spans="1:25" x14ac:dyDescent="0.25">
      <c r="A1714" t="s">
        <v>2538</v>
      </c>
      <c r="B1714" s="19">
        <v>45646</v>
      </c>
      <c r="C1714" t="s">
        <v>747</v>
      </c>
      <c r="D1714" t="s">
        <v>748</v>
      </c>
      <c r="E1714" t="s">
        <v>16</v>
      </c>
      <c r="F1714">
        <v>54</v>
      </c>
      <c r="G1714" t="s">
        <v>407</v>
      </c>
      <c r="H1714" t="s">
        <v>285</v>
      </c>
      <c r="I1714" t="s">
        <v>95</v>
      </c>
      <c r="J1714" t="s">
        <v>96</v>
      </c>
      <c r="K1714" t="s">
        <v>46</v>
      </c>
      <c r="L1714">
        <v>1</v>
      </c>
      <c r="M1714">
        <v>600</v>
      </c>
      <c r="N1714">
        <v>0</v>
      </c>
      <c r="O1714">
        <v>600</v>
      </c>
      <c r="P1714">
        <v>380</v>
      </c>
      <c r="Q1714">
        <v>220</v>
      </c>
      <c r="R1714" t="s">
        <v>77</v>
      </c>
      <c r="S1714" t="s">
        <v>10</v>
      </c>
      <c r="T1714">
        <v>2024</v>
      </c>
      <c r="U1714">
        <v>12</v>
      </c>
      <c r="V1714" t="s">
        <v>3872</v>
      </c>
      <c r="W1714" t="s">
        <v>40</v>
      </c>
      <c r="X1714" t="s">
        <v>27</v>
      </c>
      <c r="Y1714">
        <v>36.67</v>
      </c>
    </row>
    <row r="1715" spans="1:25" x14ac:dyDescent="0.25">
      <c r="A1715" t="s">
        <v>2539</v>
      </c>
      <c r="B1715" s="19">
        <v>45963</v>
      </c>
      <c r="C1715" t="s">
        <v>1412</v>
      </c>
      <c r="D1715" t="s">
        <v>357</v>
      </c>
      <c r="E1715" t="s">
        <v>3</v>
      </c>
      <c r="F1715">
        <v>49</v>
      </c>
      <c r="G1715" t="s">
        <v>317</v>
      </c>
      <c r="H1715" t="s">
        <v>5</v>
      </c>
      <c r="I1715" t="s">
        <v>23</v>
      </c>
      <c r="J1715" t="s">
        <v>24</v>
      </c>
      <c r="K1715" t="s">
        <v>25</v>
      </c>
      <c r="L1715">
        <v>1</v>
      </c>
      <c r="M1715">
        <v>55000</v>
      </c>
      <c r="N1715">
        <v>0.25</v>
      </c>
      <c r="O1715">
        <v>41250</v>
      </c>
      <c r="P1715">
        <v>40000</v>
      </c>
      <c r="Q1715">
        <v>1250</v>
      </c>
      <c r="R1715" t="s">
        <v>17</v>
      </c>
      <c r="S1715" t="s">
        <v>10</v>
      </c>
      <c r="T1715">
        <v>2025</v>
      </c>
      <c r="U1715">
        <v>11</v>
      </c>
      <c r="V1715" t="s">
        <v>3874</v>
      </c>
      <c r="W1715" t="s">
        <v>40</v>
      </c>
      <c r="X1715" t="s">
        <v>27</v>
      </c>
      <c r="Y1715">
        <v>3.03</v>
      </c>
    </row>
    <row r="1716" spans="1:25" x14ac:dyDescent="0.25">
      <c r="A1716" t="s">
        <v>2540</v>
      </c>
      <c r="B1716" s="19">
        <v>45444</v>
      </c>
      <c r="C1716" t="s">
        <v>836</v>
      </c>
      <c r="D1716" t="s">
        <v>654</v>
      </c>
      <c r="E1716" t="s">
        <v>16</v>
      </c>
      <c r="F1716">
        <v>43</v>
      </c>
      <c r="G1716" t="s">
        <v>284</v>
      </c>
      <c r="H1716" t="s">
        <v>285</v>
      </c>
      <c r="I1716" t="s">
        <v>95</v>
      </c>
      <c r="J1716" t="s">
        <v>96</v>
      </c>
      <c r="K1716" t="s">
        <v>46</v>
      </c>
      <c r="L1716">
        <v>1</v>
      </c>
      <c r="M1716">
        <v>600</v>
      </c>
      <c r="N1716">
        <v>0.1</v>
      </c>
      <c r="O1716">
        <v>540</v>
      </c>
      <c r="P1716">
        <v>380</v>
      </c>
      <c r="Q1716">
        <v>160</v>
      </c>
      <c r="R1716" t="s">
        <v>26</v>
      </c>
      <c r="S1716" t="s">
        <v>10</v>
      </c>
      <c r="T1716">
        <v>2024</v>
      </c>
      <c r="U1716">
        <v>6</v>
      </c>
      <c r="V1716" t="s">
        <v>3868</v>
      </c>
      <c r="W1716" t="s">
        <v>11</v>
      </c>
      <c r="X1716" t="s">
        <v>27</v>
      </c>
      <c r="Y1716">
        <v>29.63</v>
      </c>
    </row>
    <row r="1717" spans="1:25" x14ac:dyDescent="0.25">
      <c r="A1717" t="s">
        <v>2541</v>
      </c>
      <c r="B1717" s="19">
        <v>45506</v>
      </c>
      <c r="C1717" t="s">
        <v>1394</v>
      </c>
      <c r="D1717" t="s">
        <v>64</v>
      </c>
      <c r="E1717" t="s">
        <v>3</v>
      </c>
      <c r="F1717">
        <v>38</v>
      </c>
      <c r="G1717" t="s">
        <v>317</v>
      </c>
      <c r="H1717" t="s">
        <v>5</v>
      </c>
      <c r="I1717" t="s">
        <v>143</v>
      </c>
      <c r="J1717" t="s">
        <v>144</v>
      </c>
      <c r="K1717" t="s">
        <v>76</v>
      </c>
      <c r="L1717">
        <v>3</v>
      </c>
      <c r="M1717">
        <v>700</v>
      </c>
      <c r="N1717">
        <v>0.05</v>
      </c>
      <c r="O1717">
        <v>1995</v>
      </c>
      <c r="P1717">
        <v>1710</v>
      </c>
      <c r="Q1717">
        <v>285</v>
      </c>
      <c r="R1717" t="s">
        <v>26</v>
      </c>
      <c r="S1717" t="s">
        <v>10</v>
      </c>
      <c r="T1717">
        <v>2024</v>
      </c>
      <c r="U1717">
        <v>8</v>
      </c>
      <c r="V1717" t="s">
        <v>3867</v>
      </c>
      <c r="W1717" t="s">
        <v>33</v>
      </c>
      <c r="X1717" t="s">
        <v>27</v>
      </c>
      <c r="Y1717">
        <v>14.29</v>
      </c>
    </row>
    <row r="1718" spans="1:25" x14ac:dyDescent="0.25">
      <c r="A1718" t="s">
        <v>2542</v>
      </c>
      <c r="B1718" s="19">
        <v>45857</v>
      </c>
      <c r="C1718" t="s">
        <v>1001</v>
      </c>
      <c r="D1718" t="s">
        <v>1002</v>
      </c>
      <c r="E1718" t="s">
        <v>16</v>
      </c>
      <c r="F1718">
        <v>49</v>
      </c>
      <c r="G1718" t="s">
        <v>280</v>
      </c>
      <c r="H1718" t="s">
        <v>270</v>
      </c>
      <c r="I1718" t="s">
        <v>74</v>
      </c>
      <c r="J1718" t="s">
        <v>75</v>
      </c>
      <c r="K1718" t="s">
        <v>76</v>
      </c>
      <c r="L1718">
        <v>4</v>
      </c>
      <c r="M1718">
        <v>550</v>
      </c>
      <c r="N1718">
        <v>0.1</v>
      </c>
      <c r="O1718">
        <v>1980</v>
      </c>
      <c r="P1718">
        <v>1800</v>
      </c>
      <c r="Q1718">
        <v>180</v>
      </c>
      <c r="R1718" t="s">
        <v>9</v>
      </c>
      <c r="S1718" t="s">
        <v>10</v>
      </c>
      <c r="T1718">
        <v>2025</v>
      </c>
      <c r="U1718">
        <v>7</v>
      </c>
      <c r="V1718" t="s">
        <v>3866</v>
      </c>
      <c r="W1718" t="s">
        <v>33</v>
      </c>
      <c r="X1718" t="s">
        <v>27</v>
      </c>
      <c r="Y1718">
        <v>9.09</v>
      </c>
    </row>
    <row r="1719" spans="1:25" x14ac:dyDescent="0.25">
      <c r="A1719" t="s">
        <v>2543</v>
      </c>
      <c r="B1719" s="19">
        <v>45379</v>
      </c>
      <c r="C1719" t="s">
        <v>486</v>
      </c>
      <c r="D1719" t="s">
        <v>487</v>
      </c>
      <c r="E1719" t="s">
        <v>3</v>
      </c>
      <c r="F1719">
        <v>59</v>
      </c>
      <c r="G1719" t="s">
        <v>407</v>
      </c>
      <c r="H1719" t="s">
        <v>285</v>
      </c>
      <c r="I1719" t="s">
        <v>68</v>
      </c>
      <c r="J1719" t="s">
        <v>69</v>
      </c>
      <c r="K1719" t="s">
        <v>39</v>
      </c>
      <c r="L1719">
        <v>3</v>
      </c>
      <c r="M1719">
        <v>3500</v>
      </c>
      <c r="N1719">
        <v>0.15</v>
      </c>
      <c r="O1719">
        <v>8925</v>
      </c>
      <c r="P1719">
        <v>6900</v>
      </c>
      <c r="Q1719">
        <v>2025</v>
      </c>
      <c r="R1719" t="s">
        <v>77</v>
      </c>
      <c r="S1719" t="s">
        <v>10</v>
      </c>
      <c r="T1719">
        <v>2024</v>
      </c>
      <c r="U1719">
        <v>3</v>
      </c>
      <c r="V1719" t="s">
        <v>3864</v>
      </c>
      <c r="W1719" t="s">
        <v>18</v>
      </c>
      <c r="X1719" t="s">
        <v>12</v>
      </c>
      <c r="Y1719">
        <v>22.69</v>
      </c>
    </row>
    <row r="1720" spans="1:25" x14ac:dyDescent="0.25">
      <c r="A1720" t="s">
        <v>2544</v>
      </c>
      <c r="B1720" s="19">
        <v>46006</v>
      </c>
      <c r="C1720" t="s">
        <v>699</v>
      </c>
      <c r="D1720" t="s">
        <v>700</v>
      </c>
      <c r="E1720" t="s">
        <v>3</v>
      </c>
      <c r="F1720">
        <v>45</v>
      </c>
      <c r="G1720" t="s">
        <v>295</v>
      </c>
      <c r="H1720" t="s">
        <v>270</v>
      </c>
      <c r="I1720" t="s">
        <v>44</v>
      </c>
      <c r="J1720" t="s">
        <v>45</v>
      </c>
      <c r="K1720" t="s">
        <v>46</v>
      </c>
      <c r="L1720">
        <v>1</v>
      </c>
      <c r="M1720">
        <v>2500</v>
      </c>
      <c r="N1720">
        <v>0.1</v>
      </c>
      <c r="O1720">
        <v>2250</v>
      </c>
      <c r="P1720">
        <v>1500</v>
      </c>
      <c r="Q1720">
        <v>750</v>
      </c>
      <c r="R1720" t="s">
        <v>26</v>
      </c>
      <c r="S1720" t="s">
        <v>10</v>
      </c>
      <c r="T1720">
        <v>2025</v>
      </c>
      <c r="U1720">
        <v>12</v>
      </c>
      <c r="V1720" t="s">
        <v>3872</v>
      </c>
      <c r="W1720" t="s">
        <v>40</v>
      </c>
      <c r="X1720" t="s">
        <v>12</v>
      </c>
      <c r="Y1720">
        <v>33.33</v>
      </c>
    </row>
    <row r="1721" spans="1:25" x14ac:dyDescent="0.25">
      <c r="A1721" t="s">
        <v>2545</v>
      </c>
      <c r="B1721" s="19">
        <v>45863</v>
      </c>
      <c r="C1721" t="s">
        <v>1195</v>
      </c>
      <c r="D1721" t="s">
        <v>335</v>
      </c>
      <c r="E1721" t="s">
        <v>3</v>
      </c>
      <c r="F1721">
        <v>21</v>
      </c>
      <c r="G1721" t="s">
        <v>269</v>
      </c>
      <c r="H1721" t="s">
        <v>270</v>
      </c>
      <c r="I1721" t="s">
        <v>23</v>
      </c>
      <c r="J1721" t="s">
        <v>24</v>
      </c>
      <c r="K1721" t="s">
        <v>25</v>
      </c>
      <c r="L1721">
        <v>2</v>
      </c>
      <c r="M1721">
        <v>55000</v>
      </c>
      <c r="N1721">
        <v>0.15</v>
      </c>
      <c r="O1721">
        <v>93500</v>
      </c>
      <c r="P1721">
        <v>80000</v>
      </c>
      <c r="Q1721">
        <v>13500</v>
      </c>
      <c r="R1721" t="s">
        <v>26</v>
      </c>
      <c r="S1721" t="s">
        <v>10</v>
      </c>
      <c r="T1721">
        <v>2025</v>
      </c>
      <c r="U1721">
        <v>7</v>
      </c>
      <c r="V1721" t="s">
        <v>3866</v>
      </c>
      <c r="W1721" t="s">
        <v>33</v>
      </c>
      <c r="X1721" t="s">
        <v>27</v>
      </c>
      <c r="Y1721">
        <v>14.44</v>
      </c>
    </row>
    <row r="1722" spans="1:25" x14ac:dyDescent="0.25">
      <c r="A1722" t="s">
        <v>2546</v>
      </c>
      <c r="B1722" s="19">
        <v>45423</v>
      </c>
      <c r="C1722" t="s">
        <v>915</v>
      </c>
      <c r="D1722" t="s">
        <v>916</v>
      </c>
      <c r="E1722" t="s">
        <v>3</v>
      </c>
      <c r="F1722">
        <v>43</v>
      </c>
      <c r="G1722" t="s">
        <v>339</v>
      </c>
      <c r="H1722" t="s">
        <v>285</v>
      </c>
      <c r="I1722" t="s">
        <v>344</v>
      </c>
      <c r="J1722" t="s">
        <v>345</v>
      </c>
      <c r="K1722" t="s">
        <v>39</v>
      </c>
      <c r="L1722">
        <v>2</v>
      </c>
      <c r="M1722">
        <v>2200</v>
      </c>
      <c r="N1722">
        <v>0.1</v>
      </c>
      <c r="O1722">
        <v>3960</v>
      </c>
      <c r="P1722">
        <v>2800</v>
      </c>
      <c r="Q1722">
        <v>1160</v>
      </c>
      <c r="R1722" t="s">
        <v>77</v>
      </c>
      <c r="S1722" t="s">
        <v>10</v>
      </c>
      <c r="T1722">
        <v>2024</v>
      </c>
      <c r="U1722">
        <v>5</v>
      </c>
      <c r="V1722" t="s">
        <v>3865</v>
      </c>
      <c r="W1722" t="s">
        <v>11</v>
      </c>
      <c r="X1722" t="s">
        <v>27</v>
      </c>
      <c r="Y1722">
        <v>29.29</v>
      </c>
    </row>
    <row r="1723" spans="1:25" x14ac:dyDescent="0.25">
      <c r="A1723" t="s">
        <v>2547</v>
      </c>
      <c r="B1723" s="19">
        <v>45966</v>
      </c>
      <c r="C1723" t="s">
        <v>953</v>
      </c>
      <c r="D1723" t="s">
        <v>501</v>
      </c>
      <c r="E1723" t="s">
        <v>16</v>
      </c>
      <c r="F1723">
        <v>23</v>
      </c>
      <c r="G1723" t="s">
        <v>312</v>
      </c>
      <c r="H1723" t="s">
        <v>276</v>
      </c>
      <c r="I1723" t="s">
        <v>264</v>
      </c>
      <c r="J1723" t="s">
        <v>265</v>
      </c>
      <c r="K1723" t="s">
        <v>46</v>
      </c>
      <c r="L1723">
        <v>1</v>
      </c>
      <c r="M1723">
        <v>800</v>
      </c>
      <c r="N1723">
        <v>0.05</v>
      </c>
      <c r="O1723">
        <v>760</v>
      </c>
      <c r="P1723">
        <v>500</v>
      </c>
      <c r="Q1723">
        <v>260</v>
      </c>
      <c r="R1723" t="s">
        <v>26</v>
      </c>
      <c r="S1723" t="s">
        <v>10</v>
      </c>
      <c r="T1723">
        <v>2025</v>
      </c>
      <c r="U1723">
        <v>11</v>
      </c>
      <c r="V1723" t="s">
        <v>3874</v>
      </c>
      <c r="W1723" t="s">
        <v>40</v>
      </c>
      <c r="X1723" t="s">
        <v>27</v>
      </c>
      <c r="Y1723">
        <v>34.21</v>
      </c>
    </row>
    <row r="1724" spans="1:25" x14ac:dyDescent="0.25">
      <c r="A1724" t="s">
        <v>2548</v>
      </c>
      <c r="B1724" s="19">
        <v>45994</v>
      </c>
      <c r="C1724" t="s">
        <v>463</v>
      </c>
      <c r="D1724" t="s">
        <v>464</v>
      </c>
      <c r="E1724" t="s">
        <v>3</v>
      </c>
      <c r="F1724">
        <v>25</v>
      </c>
      <c r="G1724" t="s">
        <v>407</v>
      </c>
      <c r="H1724" t="s">
        <v>285</v>
      </c>
      <c r="I1724" t="s">
        <v>95</v>
      </c>
      <c r="J1724" t="s">
        <v>96</v>
      </c>
      <c r="K1724" t="s">
        <v>46</v>
      </c>
      <c r="L1724">
        <v>1</v>
      </c>
      <c r="M1724">
        <v>600</v>
      </c>
      <c r="N1724">
        <v>0.05</v>
      </c>
      <c r="O1724">
        <v>570</v>
      </c>
      <c r="P1724">
        <v>380</v>
      </c>
      <c r="Q1724">
        <v>190</v>
      </c>
      <c r="R1724" t="s">
        <v>9</v>
      </c>
      <c r="S1724" t="s">
        <v>10</v>
      </c>
      <c r="T1724">
        <v>2025</v>
      </c>
      <c r="U1724">
        <v>12</v>
      </c>
      <c r="V1724" t="s">
        <v>3872</v>
      </c>
      <c r="W1724" t="s">
        <v>40</v>
      </c>
      <c r="X1724" t="s">
        <v>12</v>
      </c>
      <c r="Y1724">
        <v>33.33</v>
      </c>
    </row>
    <row r="1725" spans="1:25" x14ac:dyDescent="0.25">
      <c r="A1725" t="s">
        <v>2549</v>
      </c>
      <c r="B1725" s="19">
        <v>45598</v>
      </c>
      <c r="C1725" t="s">
        <v>311</v>
      </c>
      <c r="D1725" t="s">
        <v>101</v>
      </c>
      <c r="E1725" t="s">
        <v>16</v>
      </c>
      <c r="F1725">
        <v>42</v>
      </c>
      <c r="G1725" t="s">
        <v>312</v>
      </c>
      <c r="H1725" t="s">
        <v>276</v>
      </c>
      <c r="I1725" t="s">
        <v>68</v>
      </c>
      <c r="J1725" t="s">
        <v>69</v>
      </c>
      <c r="K1725" t="s">
        <v>39</v>
      </c>
      <c r="L1725">
        <v>2</v>
      </c>
      <c r="M1725">
        <v>3500</v>
      </c>
      <c r="N1725">
        <v>0.1</v>
      </c>
      <c r="O1725">
        <v>6300</v>
      </c>
      <c r="P1725">
        <v>4600</v>
      </c>
      <c r="Q1725">
        <v>1700</v>
      </c>
      <c r="R1725" t="s">
        <v>17</v>
      </c>
      <c r="S1725" t="s">
        <v>10</v>
      </c>
      <c r="T1725">
        <v>2024</v>
      </c>
      <c r="U1725">
        <v>11</v>
      </c>
      <c r="V1725" t="s">
        <v>3874</v>
      </c>
      <c r="W1725" t="s">
        <v>40</v>
      </c>
      <c r="X1725" t="s">
        <v>27</v>
      </c>
      <c r="Y1725">
        <v>26.98</v>
      </c>
    </row>
    <row r="1726" spans="1:25" x14ac:dyDescent="0.25">
      <c r="A1726" t="s">
        <v>2550</v>
      </c>
      <c r="B1726" s="19">
        <v>45324</v>
      </c>
      <c r="C1726" t="s">
        <v>985</v>
      </c>
      <c r="D1726" t="s">
        <v>986</v>
      </c>
      <c r="E1726" t="s">
        <v>16</v>
      </c>
      <c r="F1726">
        <v>42</v>
      </c>
      <c r="G1726" t="s">
        <v>280</v>
      </c>
      <c r="H1726" t="s">
        <v>270</v>
      </c>
      <c r="I1726" t="s">
        <v>176</v>
      </c>
      <c r="J1726" t="s">
        <v>177</v>
      </c>
      <c r="K1726" t="s">
        <v>25</v>
      </c>
      <c r="L1726">
        <v>1</v>
      </c>
      <c r="M1726">
        <v>22000</v>
      </c>
      <c r="N1726">
        <v>0.05</v>
      </c>
      <c r="O1726">
        <v>-20900</v>
      </c>
      <c r="P1726">
        <v>16500</v>
      </c>
      <c r="Q1726">
        <v>-4400</v>
      </c>
      <c r="R1726" t="s">
        <v>26</v>
      </c>
      <c r="S1726" t="s">
        <v>287</v>
      </c>
      <c r="T1726">
        <v>2024</v>
      </c>
      <c r="U1726">
        <v>2</v>
      </c>
      <c r="V1726" t="s">
        <v>3869</v>
      </c>
      <c r="W1726" t="s">
        <v>18</v>
      </c>
      <c r="X1726" t="s">
        <v>19</v>
      </c>
      <c r="Y1726">
        <v>21.05</v>
      </c>
    </row>
    <row r="1727" spans="1:25" x14ac:dyDescent="0.25">
      <c r="A1727" t="s">
        <v>2551</v>
      </c>
      <c r="B1727" s="19">
        <v>45630</v>
      </c>
      <c r="C1727" t="s">
        <v>702</v>
      </c>
      <c r="D1727" t="s">
        <v>703</v>
      </c>
      <c r="E1727" t="s">
        <v>16</v>
      </c>
      <c r="F1727">
        <v>24</v>
      </c>
      <c r="G1727" t="s">
        <v>275</v>
      </c>
      <c r="H1727" t="s">
        <v>276</v>
      </c>
      <c r="I1727" t="s">
        <v>81</v>
      </c>
      <c r="J1727" t="s">
        <v>82</v>
      </c>
      <c r="K1727" t="s">
        <v>58</v>
      </c>
      <c r="L1727">
        <v>1</v>
      </c>
      <c r="M1727">
        <v>3500</v>
      </c>
      <c r="N1727">
        <v>0.2</v>
      </c>
      <c r="O1727">
        <v>2800</v>
      </c>
      <c r="P1727">
        <v>2500</v>
      </c>
      <c r="Q1727">
        <v>300</v>
      </c>
      <c r="R1727" t="s">
        <v>17</v>
      </c>
      <c r="S1727" t="s">
        <v>10</v>
      </c>
      <c r="T1727">
        <v>2024</v>
      </c>
      <c r="U1727">
        <v>12</v>
      </c>
      <c r="V1727" t="s">
        <v>3872</v>
      </c>
      <c r="W1727" t="s">
        <v>40</v>
      </c>
      <c r="X1727" t="s">
        <v>12</v>
      </c>
      <c r="Y1727">
        <v>10.71</v>
      </c>
    </row>
    <row r="1728" spans="1:25" x14ac:dyDescent="0.25">
      <c r="A1728" t="s">
        <v>2552</v>
      </c>
      <c r="B1728" s="19">
        <v>45914</v>
      </c>
      <c r="C1728" t="s">
        <v>687</v>
      </c>
      <c r="D1728" t="s">
        <v>151</v>
      </c>
      <c r="E1728" t="s">
        <v>16</v>
      </c>
      <c r="F1728">
        <v>58</v>
      </c>
      <c r="G1728" t="s">
        <v>269</v>
      </c>
      <c r="H1728" t="s">
        <v>270</v>
      </c>
      <c r="I1728" t="s">
        <v>81</v>
      </c>
      <c r="J1728" t="s">
        <v>82</v>
      </c>
      <c r="K1728" t="s">
        <v>58</v>
      </c>
      <c r="L1728">
        <v>1</v>
      </c>
      <c r="M1728">
        <v>3500</v>
      </c>
      <c r="N1728">
        <v>0.2</v>
      </c>
      <c r="O1728">
        <v>-2800</v>
      </c>
      <c r="P1728">
        <v>2500</v>
      </c>
      <c r="Q1728">
        <v>-300</v>
      </c>
      <c r="R1728" t="s">
        <v>77</v>
      </c>
      <c r="S1728" t="s">
        <v>287</v>
      </c>
      <c r="T1728">
        <v>2025</v>
      </c>
      <c r="U1728">
        <v>9</v>
      </c>
      <c r="V1728" t="s">
        <v>3873</v>
      </c>
      <c r="W1728" t="s">
        <v>33</v>
      </c>
      <c r="X1728" t="s">
        <v>19</v>
      </c>
      <c r="Y1728">
        <v>10.71</v>
      </c>
    </row>
    <row r="1729" spans="1:25" x14ac:dyDescent="0.25">
      <c r="A1729" t="s">
        <v>2553</v>
      </c>
      <c r="B1729" s="19">
        <v>45501</v>
      </c>
      <c r="C1729" t="s">
        <v>653</v>
      </c>
      <c r="D1729" t="s">
        <v>654</v>
      </c>
      <c r="E1729" t="s">
        <v>16</v>
      </c>
      <c r="F1729">
        <v>47</v>
      </c>
      <c r="G1729" t="s">
        <v>284</v>
      </c>
      <c r="H1729" t="s">
        <v>285</v>
      </c>
      <c r="I1729" t="s">
        <v>95</v>
      </c>
      <c r="J1729" t="s">
        <v>96</v>
      </c>
      <c r="K1729" t="s">
        <v>46</v>
      </c>
      <c r="L1729">
        <v>1</v>
      </c>
      <c r="M1729">
        <v>600</v>
      </c>
      <c r="N1729">
        <v>0.1</v>
      </c>
      <c r="O1729">
        <v>540</v>
      </c>
      <c r="P1729">
        <v>380</v>
      </c>
      <c r="Q1729">
        <v>160</v>
      </c>
      <c r="R1729" t="s">
        <v>26</v>
      </c>
      <c r="S1729" t="s">
        <v>10</v>
      </c>
      <c r="T1729">
        <v>2024</v>
      </c>
      <c r="U1729">
        <v>7</v>
      </c>
      <c r="V1729" t="s">
        <v>3866</v>
      </c>
      <c r="W1729" t="s">
        <v>33</v>
      </c>
      <c r="X1729" t="s">
        <v>12</v>
      </c>
      <c r="Y1729">
        <v>29.63</v>
      </c>
    </row>
    <row r="1730" spans="1:25" x14ac:dyDescent="0.25">
      <c r="A1730" t="s">
        <v>2554</v>
      </c>
      <c r="B1730" s="19">
        <v>45778</v>
      </c>
      <c r="C1730" t="s">
        <v>2555</v>
      </c>
      <c r="D1730" t="s">
        <v>2556</v>
      </c>
      <c r="E1730" t="s">
        <v>16</v>
      </c>
      <c r="F1730">
        <v>39</v>
      </c>
      <c r="G1730" t="s">
        <v>269</v>
      </c>
      <c r="H1730" t="s">
        <v>270</v>
      </c>
      <c r="I1730" t="s">
        <v>31</v>
      </c>
      <c r="J1730" t="s">
        <v>32</v>
      </c>
      <c r="K1730" t="s">
        <v>25</v>
      </c>
      <c r="L1730">
        <v>3</v>
      </c>
      <c r="M1730">
        <v>5000</v>
      </c>
      <c r="N1730">
        <v>0</v>
      </c>
      <c r="O1730">
        <v>-15000</v>
      </c>
      <c r="P1730">
        <v>10500</v>
      </c>
      <c r="Q1730">
        <v>-4500</v>
      </c>
      <c r="R1730" t="s">
        <v>26</v>
      </c>
      <c r="S1730" t="s">
        <v>287</v>
      </c>
      <c r="T1730">
        <v>2025</v>
      </c>
      <c r="U1730">
        <v>5</v>
      </c>
      <c r="V1730" t="s">
        <v>3865</v>
      </c>
      <c r="W1730" t="s">
        <v>11</v>
      </c>
      <c r="X1730" t="s">
        <v>19</v>
      </c>
      <c r="Y1730">
        <v>30</v>
      </c>
    </row>
    <row r="1731" spans="1:25" x14ac:dyDescent="0.25">
      <c r="A1731" t="s">
        <v>2557</v>
      </c>
      <c r="B1731" s="19">
        <v>45946</v>
      </c>
      <c r="C1731" t="s">
        <v>311</v>
      </c>
      <c r="D1731" t="s">
        <v>101</v>
      </c>
      <c r="E1731" t="s">
        <v>16</v>
      </c>
      <c r="F1731">
        <v>42</v>
      </c>
      <c r="G1731" t="s">
        <v>312</v>
      </c>
      <c r="H1731" t="s">
        <v>276</v>
      </c>
      <c r="I1731" t="s">
        <v>344</v>
      </c>
      <c r="J1731" t="s">
        <v>345</v>
      </c>
      <c r="K1731" t="s">
        <v>39</v>
      </c>
      <c r="L1731">
        <v>2</v>
      </c>
      <c r="M1731">
        <v>2200</v>
      </c>
      <c r="N1731">
        <v>0.1</v>
      </c>
      <c r="O1731">
        <v>3960</v>
      </c>
      <c r="P1731">
        <v>2800</v>
      </c>
      <c r="Q1731">
        <v>1160</v>
      </c>
      <c r="R1731" t="s">
        <v>26</v>
      </c>
      <c r="S1731" t="s">
        <v>10</v>
      </c>
      <c r="T1731">
        <v>2025</v>
      </c>
      <c r="U1731">
        <v>10</v>
      </c>
      <c r="V1731" t="s">
        <v>3870</v>
      </c>
      <c r="W1731" t="s">
        <v>40</v>
      </c>
      <c r="X1731" t="s">
        <v>27</v>
      </c>
      <c r="Y1731">
        <v>29.29</v>
      </c>
    </row>
    <row r="1732" spans="1:25" x14ac:dyDescent="0.25">
      <c r="A1732" t="s">
        <v>2558</v>
      </c>
      <c r="B1732" s="19">
        <v>45858</v>
      </c>
      <c r="C1732" t="s">
        <v>903</v>
      </c>
      <c r="D1732" t="s">
        <v>904</v>
      </c>
      <c r="E1732" t="s">
        <v>3</v>
      </c>
      <c r="F1732">
        <v>47</v>
      </c>
      <c r="G1732" t="s">
        <v>275</v>
      </c>
      <c r="H1732" t="s">
        <v>276</v>
      </c>
      <c r="I1732" t="s">
        <v>305</v>
      </c>
      <c r="J1732" t="s">
        <v>306</v>
      </c>
      <c r="K1732" t="s">
        <v>91</v>
      </c>
      <c r="L1732">
        <v>1</v>
      </c>
      <c r="M1732">
        <v>8500</v>
      </c>
      <c r="N1732">
        <v>0.2</v>
      </c>
      <c r="O1732">
        <v>6800</v>
      </c>
      <c r="P1732">
        <v>6500</v>
      </c>
      <c r="Q1732">
        <v>300</v>
      </c>
      <c r="R1732" t="s">
        <v>26</v>
      </c>
      <c r="S1732" t="s">
        <v>10</v>
      </c>
      <c r="T1732">
        <v>2025</v>
      </c>
      <c r="U1732">
        <v>7</v>
      </c>
      <c r="V1732" t="s">
        <v>3866</v>
      </c>
      <c r="W1732" t="s">
        <v>33</v>
      </c>
      <c r="X1732" t="s">
        <v>12</v>
      </c>
      <c r="Y1732">
        <v>4.41</v>
      </c>
    </row>
    <row r="1733" spans="1:25" x14ac:dyDescent="0.25">
      <c r="A1733" t="s">
        <v>2559</v>
      </c>
      <c r="B1733" s="19">
        <v>45792</v>
      </c>
      <c r="C1733" t="s">
        <v>1047</v>
      </c>
      <c r="D1733" t="s">
        <v>1029</v>
      </c>
      <c r="E1733" t="s">
        <v>16</v>
      </c>
      <c r="F1733">
        <v>52</v>
      </c>
      <c r="G1733" t="s">
        <v>275</v>
      </c>
      <c r="H1733" t="s">
        <v>276</v>
      </c>
      <c r="I1733" t="s">
        <v>23</v>
      </c>
      <c r="J1733" t="s">
        <v>24</v>
      </c>
      <c r="K1733" t="s">
        <v>25</v>
      </c>
      <c r="L1733">
        <v>2</v>
      </c>
      <c r="M1733">
        <v>55000</v>
      </c>
      <c r="N1733">
        <v>0.15</v>
      </c>
      <c r="O1733">
        <v>93500</v>
      </c>
      <c r="P1733">
        <v>80000</v>
      </c>
      <c r="Q1733">
        <v>13500</v>
      </c>
      <c r="R1733" t="s">
        <v>26</v>
      </c>
      <c r="S1733" t="s">
        <v>10</v>
      </c>
      <c r="T1733">
        <v>2025</v>
      </c>
      <c r="U1733">
        <v>5</v>
      </c>
      <c r="V1733" t="s">
        <v>3865</v>
      </c>
      <c r="W1733" t="s">
        <v>11</v>
      </c>
      <c r="X1733" t="s">
        <v>27</v>
      </c>
      <c r="Y1733">
        <v>14.44</v>
      </c>
    </row>
    <row r="1734" spans="1:25" x14ac:dyDescent="0.25">
      <c r="A1734" t="s">
        <v>2560</v>
      </c>
      <c r="B1734" s="19">
        <v>45687</v>
      </c>
      <c r="C1734" t="s">
        <v>838</v>
      </c>
      <c r="D1734" t="s">
        <v>796</v>
      </c>
      <c r="E1734" t="s">
        <v>16</v>
      </c>
      <c r="F1734">
        <v>26</v>
      </c>
      <c r="G1734" t="s">
        <v>312</v>
      </c>
      <c r="H1734" t="s">
        <v>276</v>
      </c>
      <c r="I1734" t="s">
        <v>344</v>
      </c>
      <c r="J1734" t="s">
        <v>345</v>
      </c>
      <c r="K1734" t="s">
        <v>39</v>
      </c>
      <c r="L1734">
        <v>2</v>
      </c>
      <c r="M1734">
        <v>2200</v>
      </c>
      <c r="N1734">
        <v>0.05</v>
      </c>
      <c r="O1734">
        <v>4180</v>
      </c>
      <c r="P1734">
        <v>2800</v>
      </c>
      <c r="Q1734">
        <v>1380</v>
      </c>
      <c r="R1734" t="s">
        <v>26</v>
      </c>
      <c r="S1734" t="s">
        <v>10</v>
      </c>
      <c r="T1734">
        <v>2025</v>
      </c>
      <c r="U1734">
        <v>1</v>
      </c>
      <c r="V1734" t="s">
        <v>3875</v>
      </c>
      <c r="W1734" t="s">
        <v>18</v>
      </c>
      <c r="X1734" t="s">
        <v>12</v>
      </c>
      <c r="Y1734">
        <v>33.01</v>
      </c>
    </row>
    <row r="1735" spans="1:25" x14ac:dyDescent="0.25">
      <c r="A1735" t="s">
        <v>163</v>
      </c>
      <c r="B1735" s="19">
        <v>45828</v>
      </c>
      <c r="C1735" t="s">
        <v>54</v>
      </c>
      <c r="D1735" t="s">
        <v>55</v>
      </c>
      <c r="E1735" t="s">
        <v>3</v>
      </c>
      <c r="F1735">
        <v>58</v>
      </c>
      <c r="G1735" t="s">
        <v>4</v>
      </c>
      <c r="H1735" t="s">
        <v>5</v>
      </c>
      <c r="I1735" t="s">
        <v>65</v>
      </c>
      <c r="J1735" t="s">
        <v>66</v>
      </c>
      <c r="K1735" t="s">
        <v>25</v>
      </c>
      <c r="L1735">
        <v>3</v>
      </c>
      <c r="M1735">
        <v>2500</v>
      </c>
      <c r="N1735">
        <v>0.1</v>
      </c>
      <c r="O1735">
        <v>6750</v>
      </c>
      <c r="P1735">
        <v>4800</v>
      </c>
      <c r="Q1735">
        <v>1950</v>
      </c>
      <c r="R1735" t="s">
        <v>17</v>
      </c>
      <c r="S1735" t="s">
        <v>10</v>
      </c>
      <c r="T1735">
        <v>2025</v>
      </c>
      <c r="U1735">
        <v>6</v>
      </c>
      <c r="V1735" t="s">
        <v>3868</v>
      </c>
      <c r="W1735" t="s">
        <v>11</v>
      </c>
      <c r="X1735" t="s">
        <v>12</v>
      </c>
      <c r="Y1735">
        <v>28.89</v>
      </c>
    </row>
    <row r="1736" spans="1:25" x14ac:dyDescent="0.25">
      <c r="A1736" t="s">
        <v>2561</v>
      </c>
      <c r="B1736" s="19">
        <v>45303</v>
      </c>
      <c r="C1736" t="s">
        <v>550</v>
      </c>
      <c r="D1736" t="s">
        <v>551</v>
      </c>
      <c r="E1736" t="s">
        <v>16</v>
      </c>
      <c r="F1736">
        <v>57</v>
      </c>
      <c r="G1736" t="s">
        <v>317</v>
      </c>
      <c r="H1736" t="s">
        <v>5</v>
      </c>
      <c r="I1736" t="s">
        <v>305</v>
      </c>
      <c r="J1736" t="s">
        <v>306</v>
      </c>
      <c r="K1736" t="s">
        <v>91</v>
      </c>
      <c r="L1736">
        <v>1</v>
      </c>
      <c r="M1736">
        <v>8500</v>
      </c>
      <c r="N1736">
        <v>0.05</v>
      </c>
      <c r="O1736">
        <v>0</v>
      </c>
      <c r="P1736">
        <v>6500</v>
      </c>
      <c r="Q1736">
        <v>0</v>
      </c>
      <c r="R1736" t="s">
        <v>26</v>
      </c>
      <c r="S1736" t="s">
        <v>291</v>
      </c>
      <c r="T1736">
        <v>2024</v>
      </c>
      <c r="U1736">
        <v>1</v>
      </c>
      <c r="V1736" t="s">
        <v>3875</v>
      </c>
      <c r="W1736" t="s">
        <v>18</v>
      </c>
      <c r="X1736" t="s">
        <v>12</v>
      </c>
      <c r="Y1736">
        <v>0</v>
      </c>
    </row>
    <row r="1737" spans="1:25" x14ac:dyDescent="0.25">
      <c r="A1737" t="s">
        <v>2562</v>
      </c>
      <c r="B1737" s="19">
        <v>45692</v>
      </c>
      <c r="C1737" t="s">
        <v>599</v>
      </c>
      <c r="D1737" t="s">
        <v>551</v>
      </c>
      <c r="E1737" t="s">
        <v>3</v>
      </c>
      <c r="F1737">
        <v>26</v>
      </c>
      <c r="G1737" t="s">
        <v>317</v>
      </c>
      <c r="H1737" t="s">
        <v>5</v>
      </c>
      <c r="I1737" t="s">
        <v>305</v>
      </c>
      <c r="J1737" t="s">
        <v>306</v>
      </c>
      <c r="K1737" t="s">
        <v>91</v>
      </c>
      <c r="L1737">
        <v>4</v>
      </c>
      <c r="M1737">
        <v>8500</v>
      </c>
      <c r="N1737">
        <v>0.1</v>
      </c>
      <c r="O1737">
        <v>30600</v>
      </c>
      <c r="P1737">
        <v>26000</v>
      </c>
      <c r="Q1737">
        <v>4600</v>
      </c>
      <c r="R1737" t="s">
        <v>98</v>
      </c>
      <c r="S1737" t="s">
        <v>10</v>
      </c>
      <c r="T1737">
        <v>2025</v>
      </c>
      <c r="U1737">
        <v>2</v>
      </c>
      <c r="V1737" t="s">
        <v>3869</v>
      </c>
      <c r="W1737" t="s">
        <v>18</v>
      </c>
      <c r="X1737" t="s">
        <v>27</v>
      </c>
      <c r="Y1737">
        <v>15.03</v>
      </c>
    </row>
    <row r="1738" spans="1:25" x14ac:dyDescent="0.25">
      <c r="A1738" t="s">
        <v>2563</v>
      </c>
      <c r="B1738" s="19">
        <v>45720</v>
      </c>
      <c r="C1738" t="s">
        <v>567</v>
      </c>
      <c r="D1738" t="s">
        <v>410</v>
      </c>
      <c r="E1738" t="s">
        <v>3</v>
      </c>
      <c r="F1738">
        <v>29</v>
      </c>
      <c r="G1738" t="s">
        <v>317</v>
      </c>
      <c r="H1738" t="s">
        <v>5</v>
      </c>
      <c r="I1738" t="s">
        <v>143</v>
      </c>
      <c r="J1738" t="s">
        <v>144</v>
      </c>
      <c r="K1738" t="s">
        <v>76</v>
      </c>
      <c r="L1738">
        <v>4</v>
      </c>
      <c r="M1738">
        <v>700</v>
      </c>
      <c r="N1738">
        <v>0.05</v>
      </c>
      <c r="O1738">
        <v>2660</v>
      </c>
      <c r="P1738">
        <v>2280</v>
      </c>
      <c r="Q1738">
        <v>380</v>
      </c>
      <c r="R1738" t="s">
        <v>9</v>
      </c>
      <c r="S1738" t="s">
        <v>10</v>
      </c>
      <c r="T1738">
        <v>2025</v>
      </c>
      <c r="U1738">
        <v>3</v>
      </c>
      <c r="V1738" t="s">
        <v>3864</v>
      </c>
      <c r="W1738" t="s">
        <v>18</v>
      </c>
      <c r="X1738" t="s">
        <v>19</v>
      </c>
      <c r="Y1738">
        <v>14.29</v>
      </c>
    </row>
    <row r="1739" spans="1:25" x14ac:dyDescent="0.25">
      <c r="A1739" t="s">
        <v>2564</v>
      </c>
      <c r="B1739" s="19">
        <v>45503</v>
      </c>
      <c r="C1739" t="s">
        <v>953</v>
      </c>
      <c r="D1739" t="s">
        <v>501</v>
      </c>
      <c r="E1739" t="s">
        <v>16</v>
      </c>
      <c r="F1739">
        <v>23</v>
      </c>
      <c r="G1739" t="s">
        <v>312</v>
      </c>
      <c r="H1739" t="s">
        <v>276</v>
      </c>
      <c r="I1739" t="s">
        <v>176</v>
      </c>
      <c r="J1739" t="s">
        <v>177</v>
      </c>
      <c r="K1739" t="s">
        <v>25</v>
      </c>
      <c r="L1739">
        <v>2</v>
      </c>
      <c r="M1739">
        <v>22000</v>
      </c>
      <c r="N1739">
        <v>0.1</v>
      </c>
      <c r="O1739">
        <v>39600</v>
      </c>
      <c r="P1739">
        <v>33000</v>
      </c>
      <c r="Q1739">
        <v>6600</v>
      </c>
      <c r="R1739" t="s">
        <v>77</v>
      </c>
      <c r="S1739" t="s">
        <v>10</v>
      </c>
      <c r="T1739">
        <v>2024</v>
      </c>
      <c r="U1739">
        <v>7</v>
      </c>
      <c r="V1739" t="s">
        <v>3866</v>
      </c>
      <c r="W1739" t="s">
        <v>33</v>
      </c>
      <c r="X1739" t="s">
        <v>27</v>
      </c>
      <c r="Y1739">
        <v>16.670000000000002</v>
      </c>
    </row>
    <row r="1740" spans="1:25" x14ac:dyDescent="0.25">
      <c r="A1740" t="s">
        <v>2565</v>
      </c>
      <c r="B1740" s="19">
        <v>46018</v>
      </c>
      <c r="C1740" t="s">
        <v>836</v>
      </c>
      <c r="D1740" t="s">
        <v>654</v>
      </c>
      <c r="E1740" t="s">
        <v>16</v>
      </c>
      <c r="F1740">
        <v>43</v>
      </c>
      <c r="G1740" t="s">
        <v>284</v>
      </c>
      <c r="H1740" t="s">
        <v>285</v>
      </c>
      <c r="I1740" t="s">
        <v>6</v>
      </c>
      <c r="J1740" t="s">
        <v>7</v>
      </c>
      <c r="K1740" t="s">
        <v>8</v>
      </c>
      <c r="L1740">
        <v>1</v>
      </c>
      <c r="M1740">
        <v>7000</v>
      </c>
      <c r="N1740">
        <v>0.1</v>
      </c>
      <c r="O1740">
        <v>6300</v>
      </c>
      <c r="P1740">
        <v>5200</v>
      </c>
      <c r="Q1740">
        <v>1100</v>
      </c>
      <c r="R1740" t="s">
        <v>17</v>
      </c>
      <c r="S1740" t="s">
        <v>10</v>
      </c>
      <c r="T1740">
        <v>2025</v>
      </c>
      <c r="U1740">
        <v>12</v>
      </c>
      <c r="V1740" t="s">
        <v>3872</v>
      </c>
      <c r="W1740" t="s">
        <v>40</v>
      </c>
      <c r="X1740" t="s">
        <v>27</v>
      </c>
      <c r="Y1740">
        <v>17.46</v>
      </c>
    </row>
    <row r="1741" spans="1:25" x14ac:dyDescent="0.25">
      <c r="A1741" t="s">
        <v>2566</v>
      </c>
      <c r="B1741" s="19">
        <v>45609</v>
      </c>
      <c r="C1741" t="s">
        <v>1502</v>
      </c>
      <c r="D1741" t="s">
        <v>1503</v>
      </c>
      <c r="E1741" t="s">
        <v>3</v>
      </c>
      <c r="F1741">
        <v>58</v>
      </c>
      <c r="G1741" t="s">
        <v>275</v>
      </c>
      <c r="H1741" t="s">
        <v>276</v>
      </c>
      <c r="I1741" t="s">
        <v>81</v>
      </c>
      <c r="J1741" t="s">
        <v>82</v>
      </c>
      <c r="K1741" t="s">
        <v>58</v>
      </c>
      <c r="L1741">
        <v>1</v>
      </c>
      <c r="M1741">
        <v>3500</v>
      </c>
      <c r="N1741">
        <v>0.05</v>
      </c>
      <c r="O1741">
        <v>3325</v>
      </c>
      <c r="P1741">
        <v>2500</v>
      </c>
      <c r="Q1741">
        <v>825</v>
      </c>
      <c r="R1741" t="s">
        <v>26</v>
      </c>
      <c r="S1741" t="s">
        <v>10</v>
      </c>
      <c r="T1741">
        <v>2024</v>
      </c>
      <c r="U1741">
        <v>11</v>
      </c>
      <c r="V1741" t="s">
        <v>3874</v>
      </c>
      <c r="W1741" t="s">
        <v>40</v>
      </c>
      <c r="X1741" t="s">
        <v>12</v>
      </c>
      <c r="Y1741">
        <v>24.81</v>
      </c>
    </row>
    <row r="1742" spans="1:25" x14ac:dyDescent="0.25">
      <c r="A1742" t="s">
        <v>2567</v>
      </c>
      <c r="B1742" s="19">
        <v>45761</v>
      </c>
      <c r="C1742" t="s">
        <v>2376</v>
      </c>
      <c r="D1742" t="s">
        <v>2377</v>
      </c>
      <c r="E1742" t="s">
        <v>3</v>
      </c>
      <c r="F1742">
        <v>44</v>
      </c>
      <c r="G1742" t="s">
        <v>290</v>
      </c>
      <c r="H1742" t="s">
        <v>276</v>
      </c>
      <c r="I1742" t="s">
        <v>37</v>
      </c>
      <c r="J1742" t="s">
        <v>38</v>
      </c>
      <c r="K1742" t="s">
        <v>39</v>
      </c>
      <c r="L1742">
        <v>1</v>
      </c>
      <c r="M1742">
        <v>900</v>
      </c>
      <c r="N1742">
        <v>0.1</v>
      </c>
      <c r="O1742">
        <v>-810</v>
      </c>
      <c r="P1742">
        <v>550</v>
      </c>
      <c r="Q1742">
        <v>-260</v>
      </c>
      <c r="R1742" t="s">
        <v>26</v>
      </c>
      <c r="S1742" t="s">
        <v>287</v>
      </c>
      <c r="T1742">
        <v>2025</v>
      </c>
      <c r="U1742">
        <v>4</v>
      </c>
      <c r="V1742" t="s">
        <v>3871</v>
      </c>
      <c r="W1742" t="s">
        <v>11</v>
      </c>
      <c r="X1742" t="s">
        <v>19</v>
      </c>
      <c r="Y1742">
        <v>32.1</v>
      </c>
    </row>
    <row r="1743" spans="1:25" x14ac:dyDescent="0.25">
      <c r="A1743" t="s">
        <v>2568</v>
      </c>
      <c r="B1743" s="19">
        <v>45748</v>
      </c>
      <c r="C1743" t="s">
        <v>1924</v>
      </c>
      <c r="D1743" t="s">
        <v>426</v>
      </c>
      <c r="E1743" t="s">
        <v>16</v>
      </c>
      <c r="F1743">
        <v>38</v>
      </c>
      <c r="G1743" t="s">
        <v>339</v>
      </c>
      <c r="H1743" t="s">
        <v>285</v>
      </c>
      <c r="I1743" t="s">
        <v>65</v>
      </c>
      <c r="J1743" t="s">
        <v>66</v>
      </c>
      <c r="K1743" t="s">
        <v>25</v>
      </c>
      <c r="L1743">
        <v>1</v>
      </c>
      <c r="M1743">
        <v>2500</v>
      </c>
      <c r="N1743">
        <v>0.1</v>
      </c>
      <c r="O1743">
        <v>2250</v>
      </c>
      <c r="P1743">
        <v>1600</v>
      </c>
      <c r="Q1743">
        <v>650</v>
      </c>
      <c r="R1743" t="s">
        <v>77</v>
      </c>
      <c r="S1743" t="s">
        <v>10</v>
      </c>
      <c r="T1743">
        <v>2025</v>
      </c>
      <c r="U1743">
        <v>4</v>
      </c>
      <c r="V1743" t="s">
        <v>3871</v>
      </c>
      <c r="W1743" t="s">
        <v>11</v>
      </c>
      <c r="X1743" t="s">
        <v>12</v>
      </c>
      <c r="Y1743">
        <v>28.89</v>
      </c>
    </row>
    <row r="1744" spans="1:25" x14ac:dyDescent="0.25">
      <c r="A1744" t="s">
        <v>2569</v>
      </c>
      <c r="B1744" s="19">
        <v>45544</v>
      </c>
      <c r="C1744" t="s">
        <v>1706</v>
      </c>
      <c r="D1744" t="s">
        <v>406</v>
      </c>
      <c r="E1744" t="s">
        <v>16</v>
      </c>
      <c r="F1744">
        <v>49</v>
      </c>
      <c r="G1744" t="s">
        <v>263</v>
      </c>
      <c r="H1744" t="s">
        <v>5</v>
      </c>
      <c r="I1744" t="s">
        <v>105</v>
      </c>
      <c r="J1744" t="s">
        <v>106</v>
      </c>
      <c r="K1744" t="s">
        <v>76</v>
      </c>
      <c r="L1744">
        <v>2</v>
      </c>
      <c r="M1744">
        <v>450</v>
      </c>
      <c r="N1744">
        <v>0.05</v>
      </c>
      <c r="O1744">
        <v>855</v>
      </c>
      <c r="P1744">
        <v>660</v>
      </c>
      <c r="Q1744">
        <v>195</v>
      </c>
      <c r="R1744" t="s">
        <v>26</v>
      </c>
      <c r="S1744" t="s">
        <v>10</v>
      </c>
      <c r="T1744">
        <v>2024</v>
      </c>
      <c r="U1744">
        <v>9</v>
      </c>
      <c r="V1744" t="s">
        <v>3873</v>
      </c>
      <c r="W1744" t="s">
        <v>33</v>
      </c>
      <c r="X1744" t="s">
        <v>12</v>
      </c>
      <c r="Y1744">
        <v>22.81</v>
      </c>
    </row>
    <row r="1745" spans="1:25" x14ac:dyDescent="0.25">
      <c r="A1745" t="s">
        <v>164</v>
      </c>
      <c r="B1745" s="19">
        <v>45794</v>
      </c>
      <c r="C1745" t="s">
        <v>21</v>
      </c>
      <c r="D1745" t="s">
        <v>22</v>
      </c>
      <c r="E1745" t="s">
        <v>3</v>
      </c>
      <c r="F1745">
        <v>39</v>
      </c>
      <c r="G1745" t="s">
        <v>4</v>
      </c>
      <c r="H1745" t="s">
        <v>5</v>
      </c>
      <c r="I1745" t="s">
        <v>74</v>
      </c>
      <c r="J1745" t="s">
        <v>75</v>
      </c>
      <c r="K1745" t="s">
        <v>76</v>
      </c>
      <c r="L1745">
        <v>3</v>
      </c>
      <c r="M1745">
        <v>550</v>
      </c>
      <c r="N1745">
        <v>0.1</v>
      </c>
      <c r="O1745">
        <v>1485</v>
      </c>
      <c r="P1745">
        <v>1350</v>
      </c>
      <c r="Q1745">
        <v>135</v>
      </c>
      <c r="R1745" t="s">
        <v>17</v>
      </c>
      <c r="S1745" t="s">
        <v>10</v>
      </c>
      <c r="T1745">
        <v>2025</v>
      </c>
      <c r="U1745">
        <v>5</v>
      </c>
      <c r="V1745" t="s">
        <v>3865</v>
      </c>
      <c r="W1745" t="s">
        <v>11</v>
      </c>
      <c r="X1745" t="s">
        <v>27</v>
      </c>
      <c r="Y1745">
        <v>9.09</v>
      </c>
    </row>
    <row r="1746" spans="1:25" x14ac:dyDescent="0.25">
      <c r="A1746" t="s">
        <v>2570</v>
      </c>
      <c r="B1746" s="19">
        <v>45385</v>
      </c>
      <c r="C1746" t="s">
        <v>2305</v>
      </c>
      <c r="D1746" t="s">
        <v>1179</v>
      </c>
      <c r="E1746" t="s">
        <v>16</v>
      </c>
      <c r="F1746">
        <v>20</v>
      </c>
      <c r="G1746" t="s">
        <v>284</v>
      </c>
      <c r="H1746" t="s">
        <v>285</v>
      </c>
      <c r="I1746" t="s">
        <v>344</v>
      </c>
      <c r="J1746" t="s">
        <v>345</v>
      </c>
      <c r="K1746" t="s">
        <v>39</v>
      </c>
      <c r="L1746">
        <v>1</v>
      </c>
      <c r="M1746">
        <v>2200</v>
      </c>
      <c r="N1746">
        <v>0.1</v>
      </c>
      <c r="O1746">
        <v>0</v>
      </c>
      <c r="P1746">
        <v>1400</v>
      </c>
      <c r="Q1746">
        <v>0</v>
      </c>
      <c r="R1746" t="s">
        <v>17</v>
      </c>
      <c r="S1746" t="s">
        <v>291</v>
      </c>
      <c r="T1746">
        <v>2024</v>
      </c>
      <c r="U1746">
        <v>4</v>
      </c>
      <c r="V1746" t="s">
        <v>3871</v>
      </c>
      <c r="W1746" t="s">
        <v>11</v>
      </c>
      <c r="X1746" t="s">
        <v>12</v>
      </c>
      <c r="Y1746">
        <v>0</v>
      </c>
    </row>
    <row r="1747" spans="1:25" x14ac:dyDescent="0.25">
      <c r="A1747" t="s">
        <v>2571</v>
      </c>
      <c r="B1747" s="19">
        <v>45647</v>
      </c>
      <c r="C1747" t="s">
        <v>2572</v>
      </c>
      <c r="D1747" t="s">
        <v>731</v>
      </c>
      <c r="E1747" t="s">
        <v>16</v>
      </c>
      <c r="F1747">
        <v>56</v>
      </c>
      <c r="G1747" t="s">
        <v>284</v>
      </c>
      <c r="H1747" t="s">
        <v>285</v>
      </c>
      <c r="I1747" t="s">
        <v>109</v>
      </c>
      <c r="J1747" t="s">
        <v>110</v>
      </c>
      <c r="K1747" t="s">
        <v>8</v>
      </c>
      <c r="L1747">
        <v>1</v>
      </c>
      <c r="M1747">
        <v>4000</v>
      </c>
      <c r="N1747">
        <v>0.05</v>
      </c>
      <c r="O1747">
        <v>3800</v>
      </c>
      <c r="P1747">
        <v>2900</v>
      </c>
      <c r="Q1747">
        <v>900</v>
      </c>
      <c r="R1747" t="s">
        <v>77</v>
      </c>
      <c r="S1747" t="s">
        <v>10</v>
      </c>
      <c r="T1747">
        <v>2024</v>
      </c>
      <c r="U1747">
        <v>12</v>
      </c>
      <c r="V1747" t="s">
        <v>3872</v>
      </c>
      <c r="W1747" t="s">
        <v>40</v>
      </c>
      <c r="X1747" t="s">
        <v>19</v>
      </c>
      <c r="Y1747">
        <v>23.68</v>
      </c>
    </row>
    <row r="1748" spans="1:25" x14ac:dyDescent="0.25">
      <c r="A1748" t="s">
        <v>2573</v>
      </c>
      <c r="B1748" s="19">
        <v>45692</v>
      </c>
      <c r="C1748" t="s">
        <v>912</v>
      </c>
      <c r="D1748" t="s">
        <v>913</v>
      </c>
      <c r="E1748" t="s">
        <v>3</v>
      </c>
      <c r="F1748">
        <v>37</v>
      </c>
      <c r="G1748" t="s">
        <v>339</v>
      </c>
      <c r="H1748" t="s">
        <v>285</v>
      </c>
      <c r="I1748" t="s">
        <v>56</v>
      </c>
      <c r="J1748" t="s">
        <v>57</v>
      </c>
      <c r="K1748" t="s">
        <v>58</v>
      </c>
      <c r="L1748">
        <v>1</v>
      </c>
      <c r="M1748">
        <v>1200</v>
      </c>
      <c r="N1748">
        <v>0.2</v>
      </c>
      <c r="O1748">
        <v>960</v>
      </c>
      <c r="P1748">
        <v>800</v>
      </c>
      <c r="Q1748">
        <v>160</v>
      </c>
      <c r="R1748" t="s">
        <v>77</v>
      </c>
      <c r="S1748" t="s">
        <v>10</v>
      </c>
      <c r="T1748">
        <v>2025</v>
      </c>
      <c r="U1748">
        <v>2</v>
      </c>
      <c r="V1748" t="s">
        <v>3869</v>
      </c>
      <c r="W1748" t="s">
        <v>18</v>
      </c>
      <c r="X1748" t="s">
        <v>27</v>
      </c>
      <c r="Y1748">
        <v>16.670000000000002</v>
      </c>
    </row>
    <row r="1749" spans="1:25" x14ac:dyDescent="0.25">
      <c r="A1749" t="s">
        <v>165</v>
      </c>
      <c r="B1749" s="19">
        <v>45717</v>
      </c>
      <c r="C1749" t="s">
        <v>166</v>
      </c>
      <c r="D1749" t="s">
        <v>167</v>
      </c>
      <c r="E1749" t="s">
        <v>16</v>
      </c>
      <c r="F1749">
        <v>54</v>
      </c>
      <c r="G1749" t="s">
        <v>4</v>
      </c>
      <c r="H1749" t="s">
        <v>5</v>
      </c>
      <c r="I1749" t="s">
        <v>89</v>
      </c>
      <c r="J1749" t="s">
        <v>90</v>
      </c>
      <c r="K1749" t="s">
        <v>91</v>
      </c>
      <c r="L1749">
        <v>1</v>
      </c>
      <c r="M1749">
        <v>35000</v>
      </c>
      <c r="N1749">
        <v>0</v>
      </c>
      <c r="O1749">
        <v>35000</v>
      </c>
      <c r="P1749">
        <v>27000</v>
      </c>
      <c r="Q1749">
        <v>8000</v>
      </c>
      <c r="R1749" t="s">
        <v>26</v>
      </c>
      <c r="S1749" t="s">
        <v>10</v>
      </c>
      <c r="T1749">
        <v>2025</v>
      </c>
      <c r="U1749">
        <v>3</v>
      </c>
      <c r="V1749" t="s">
        <v>3864</v>
      </c>
      <c r="W1749" t="s">
        <v>18</v>
      </c>
      <c r="X1749" t="s">
        <v>12</v>
      </c>
      <c r="Y1749">
        <v>22.86</v>
      </c>
    </row>
    <row r="1750" spans="1:25" x14ac:dyDescent="0.25">
      <c r="A1750" t="s">
        <v>2574</v>
      </c>
      <c r="B1750" s="19">
        <v>45734</v>
      </c>
      <c r="C1750" t="s">
        <v>2187</v>
      </c>
      <c r="D1750" t="s">
        <v>441</v>
      </c>
      <c r="E1750" t="s">
        <v>16</v>
      </c>
      <c r="F1750">
        <v>49</v>
      </c>
      <c r="G1750" t="s">
        <v>275</v>
      </c>
      <c r="H1750" t="s">
        <v>276</v>
      </c>
      <c r="I1750" t="s">
        <v>74</v>
      </c>
      <c r="J1750" t="s">
        <v>75</v>
      </c>
      <c r="K1750" t="s">
        <v>76</v>
      </c>
      <c r="L1750">
        <v>3</v>
      </c>
      <c r="M1750">
        <v>550</v>
      </c>
      <c r="N1750">
        <v>0.1</v>
      </c>
      <c r="O1750">
        <v>1485</v>
      </c>
      <c r="P1750">
        <v>1350</v>
      </c>
      <c r="Q1750">
        <v>135</v>
      </c>
      <c r="R1750" t="s">
        <v>26</v>
      </c>
      <c r="S1750" t="s">
        <v>10</v>
      </c>
      <c r="T1750">
        <v>2025</v>
      </c>
      <c r="U1750">
        <v>3</v>
      </c>
      <c r="V1750" t="s">
        <v>3864</v>
      </c>
      <c r="W1750" t="s">
        <v>18</v>
      </c>
      <c r="X1750" t="s">
        <v>19</v>
      </c>
      <c r="Y1750">
        <v>9.09</v>
      </c>
    </row>
    <row r="1751" spans="1:25" x14ac:dyDescent="0.25">
      <c r="A1751" t="s">
        <v>2575</v>
      </c>
      <c r="B1751" s="19">
        <v>46007</v>
      </c>
      <c r="C1751" t="s">
        <v>2572</v>
      </c>
      <c r="D1751" t="s">
        <v>731</v>
      </c>
      <c r="E1751" t="s">
        <v>16</v>
      </c>
      <c r="F1751">
        <v>56</v>
      </c>
      <c r="G1751" t="s">
        <v>284</v>
      </c>
      <c r="H1751" t="s">
        <v>285</v>
      </c>
      <c r="I1751" t="s">
        <v>81</v>
      </c>
      <c r="J1751" t="s">
        <v>82</v>
      </c>
      <c r="K1751" t="s">
        <v>58</v>
      </c>
      <c r="L1751">
        <v>1</v>
      </c>
      <c r="M1751">
        <v>3500</v>
      </c>
      <c r="N1751">
        <v>0.1</v>
      </c>
      <c r="O1751">
        <v>3150</v>
      </c>
      <c r="P1751">
        <v>2500</v>
      </c>
      <c r="Q1751">
        <v>650</v>
      </c>
      <c r="R1751" t="s">
        <v>26</v>
      </c>
      <c r="S1751" t="s">
        <v>10</v>
      </c>
      <c r="T1751">
        <v>2025</v>
      </c>
      <c r="U1751">
        <v>12</v>
      </c>
      <c r="V1751" t="s">
        <v>3872</v>
      </c>
      <c r="W1751" t="s">
        <v>40</v>
      </c>
      <c r="X1751" t="s">
        <v>19</v>
      </c>
      <c r="Y1751">
        <v>20.63</v>
      </c>
    </row>
    <row r="1752" spans="1:25" x14ac:dyDescent="0.25">
      <c r="A1752" t="s">
        <v>2576</v>
      </c>
      <c r="B1752" s="19">
        <v>45336</v>
      </c>
      <c r="C1752" t="s">
        <v>453</v>
      </c>
      <c r="D1752" t="s">
        <v>454</v>
      </c>
      <c r="E1752" t="s">
        <v>3</v>
      </c>
      <c r="F1752">
        <v>45</v>
      </c>
      <c r="G1752" t="s">
        <v>317</v>
      </c>
      <c r="H1752" t="s">
        <v>5</v>
      </c>
      <c r="I1752" t="s">
        <v>89</v>
      </c>
      <c r="J1752" t="s">
        <v>90</v>
      </c>
      <c r="K1752" t="s">
        <v>91</v>
      </c>
      <c r="L1752">
        <v>1</v>
      </c>
      <c r="M1752">
        <v>35000</v>
      </c>
      <c r="N1752">
        <v>0.1</v>
      </c>
      <c r="O1752">
        <v>31500</v>
      </c>
      <c r="P1752">
        <v>27000</v>
      </c>
      <c r="Q1752">
        <v>4500</v>
      </c>
      <c r="R1752" t="s">
        <v>77</v>
      </c>
      <c r="S1752" t="s">
        <v>10</v>
      </c>
      <c r="T1752">
        <v>2024</v>
      </c>
      <c r="U1752">
        <v>2</v>
      </c>
      <c r="V1752" t="s">
        <v>3869</v>
      </c>
      <c r="W1752" t="s">
        <v>18</v>
      </c>
      <c r="X1752" t="s">
        <v>12</v>
      </c>
      <c r="Y1752">
        <v>14.29</v>
      </c>
    </row>
    <row r="1753" spans="1:25" x14ac:dyDescent="0.25">
      <c r="A1753" t="s">
        <v>2577</v>
      </c>
      <c r="B1753" s="19">
        <v>45935</v>
      </c>
      <c r="C1753" t="s">
        <v>1131</v>
      </c>
      <c r="D1753" t="s">
        <v>603</v>
      </c>
      <c r="E1753" t="s">
        <v>16</v>
      </c>
      <c r="F1753">
        <v>34</v>
      </c>
      <c r="G1753" t="s">
        <v>290</v>
      </c>
      <c r="H1753" t="s">
        <v>276</v>
      </c>
      <c r="I1753" t="s">
        <v>127</v>
      </c>
      <c r="J1753" t="s">
        <v>128</v>
      </c>
      <c r="K1753" t="s">
        <v>58</v>
      </c>
      <c r="L1753">
        <v>1</v>
      </c>
      <c r="M1753">
        <v>3000</v>
      </c>
      <c r="N1753">
        <v>0.1</v>
      </c>
      <c r="O1753">
        <v>0</v>
      </c>
      <c r="P1753">
        <v>2100</v>
      </c>
      <c r="Q1753">
        <v>0</v>
      </c>
      <c r="R1753" t="s">
        <v>26</v>
      </c>
      <c r="S1753" t="s">
        <v>291</v>
      </c>
      <c r="T1753">
        <v>2025</v>
      </c>
      <c r="U1753">
        <v>10</v>
      </c>
      <c r="V1753" t="s">
        <v>3870</v>
      </c>
      <c r="W1753" t="s">
        <v>40</v>
      </c>
      <c r="X1753" t="s">
        <v>19</v>
      </c>
      <c r="Y1753">
        <v>0</v>
      </c>
    </row>
    <row r="1754" spans="1:25" x14ac:dyDescent="0.25">
      <c r="A1754" t="s">
        <v>2578</v>
      </c>
      <c r="B1754" s="19">
        <v>46006</v>
      </c>
      <c r="C1754" t="s">
        <v>486</v>
      </c>
      <c r="D1754" t="s">
        <v>487</v>
      </c>
      <c r="E1754" t="s">
        <v>3</v>
      </c>
      <c r="F1754">
        <v>59</v>
      </c>
      <c r="G1754" t="s">
        <v>407</v>
      </c>
      <c r="H1754" t="s">
        <v>285</v>
      </c>
      <c r="I1754" t="s">
        <v>186</v>
      </c>
      <c r="J1754" t="s">
        <v>187</v>
      </c>
      <c r="K1754" t="s">
        <v>91</v>
      </c>
      <c r="L1754">
        <v>2</v>
      </c>
      <c r="M1754">
        <v>12000</v>
      </c>
      <c r="N1754">
        <v>0.1</v>
      </c>
      <c r="O1754">
        <v>21600</v>
      </c>
      <c r="P1754">
        <v>18000</v>
      </c>
      <c r="Q1754">
        <v>3600</v>
      </c>
      <c r="R1754" t="s">
        <v>77</v>
      </c>
      <c r="S1754" t="s">
        <v>10</v>
      </c>
      <c r="T1754">
        <v>2025</v>
      </c>
      <c r="U1754">
        <v>12</v>
      </c>
      <c r="V1754" t="s">
        <v>3872</v>
      </c>
      <c r="W1754" t="s">
        <v>40</v>
      </c>
      <c r="X1754" t="s">
        <v>12</v>
      </c>
      <c r="Y1754">
        <v>16.670000000000002</v>
      </c>
    </row>
    <row r="1755" spans="1:25" x14ac:dyDescent="0.25">
      <c r="A1755" t="s">
        <v>2579</v>
      </c>
      <c r="B1755" s="19">
        <v>45858</v>
      </c>
      <c r="C1755" t="s">
        <v>489</v>
      </c>
      <c r="D1755" t="s">
        <v>490</v>
      </c>
      <c r="E1755" t="s">
        <v>3</v>
      </c>
      <c r="F1755">
        <v>26</v>
      </c>
      <c r="G1755" t="s">
        <v>339</v>
      </c>
      <c r="H1755" t="s">
        <v>285</v>
      </c>
      <c r="I1755" t="s">
        <v>31</v>
      </c>
      <c r="J1755" t="s">
        <v>32</v>
      </c>
      <c r="K1755" t="s">
        <v>25</v>
      </c>
      <c r="L1755">
        <v>1</v>
      </c>
      <c r="M1755">
        <v>5000</v>
      </c>
      <c r="N1755">
        <v>0.25</v>
      </c>
      <c r="O1755">
        <v>3750</v>
      </c>
      <c r="P1755">
        <v>3500</v>
      </c>
      <c r="Q1755">
        <v>250</v>
      </c>
      <c r="R1755" t="s">
        <v>98</v>
      </c>
      <c r="S1755" t="s">
        <v>10</v>
      </c>
      <c r="T1755">
        <v>2025</v>
      </c>
      <c r="U1755">
        <v>7</v>
      </c>
      <c r="V1755" t="s">
        <v>3866</v>
      </c>
      <c r="W1755" t="s">
        <v>33</v>
      </c>
      <c r="X1755" t="s">
        <v>27</v>
      </c>
      <c r="Y1755">
        <v>6.67</v>
      </c>
    </row>
    <row r="1756" spans="1:25" x14ac:dyDescent="0.25">
      <c r="A1756" t="s">
        <v>2580</v>
      </c>
      <c r="B1756" s="19">
        <v>45399</v>
      </c>
      <c r="C1756" t="s">
        <v>1607</v>
      </c>
      <c r="D1756" t="s">
        <v>1608</v>
      </c>
      <c r="E1756" t="s">
        <v>3</v>
      </c>
      <c r="F1756">
        <v>41</v>
      </c>
      <c r="G1756" t="s">
        <v>269</v>
      </c>
      <c r="H1756" t="s">
        <v>270</v>
      </c>
      <c r="I1756" t="s">
        <v>105</v>
      </c>
      <c r="J1756" t="s">
        <v>106</v>
      </c>
      <c r="K1756" t="s">
        <v>76</v>
      </c>
      <c r="L1756">
        <v>3</v>
      </c>
      <c r="M1756">
        <v>450</v>
      </c>
      <c r="N1756">
        <v>0</v>
      </c>
      <c r="O1756">
        <v>1350</v>
      </c>
      <c r="P1756">
        <v>990</v>
      </c>
      <c r="Q1756">
        <v>360</v>
      </c>
      <c r="R1756" t="s">
        <v>9</v>
      </c>
      <c r="S1756" t="s">
        <v>10</v>
      </c>
      <c r="T1756">
        <v>2024</v>
      </c>
      <c r="U1756">
        <v>4</v>
      </c>
      <c r="V1756" t="s">
        <v>3871</v>
      </c>
      <c r="W1756" t="s">
        <v>11</v>
      </c>
      <c r="X1756" t="s">
        <v>27</v>
      </c>
      <c r="Y1756">
        <v>26.67</v>
      </c>
    </row>
    <row r="1757" spans="1:25" x14ac:dyDescent="0.25">
      <c r="A1757" t="s">
        <v>2581</v>
      </c>
      <c r="B1757" s="19">
        <v>45753</v>
      </c>
      <c r="C1757" t="s">
        <v>608</v>
      </c>
      <c r="D1757" t="s">
        <v>609</v>
      </c>
      <c r="E1757" t="s">
        <v>16</v>
      </c>
      <c r="F1757">
        <v>52</v>
      </c>
      <c r="G1757" t="s">
        <v>312</v>
      </c>
      <c r="H1757" t="s">
        <v>276</v>
      </c>
      <c r="I1757" t="s">
        <v>305</v>
      </c>
      <c r="J1757" t="s">
        <v>306</v>
      </c>
      <c r="K1757" t="s">
        <v>91</v>
      </c>
      <c r="L1757">
        <v>1</v>
      </c>
      <c r="M1757">
        <v>8500</v>
      </c>
      <c r="N1757">
        <v>0.15</v>
      </c>
      <c r="O1757">
        <v>7225</v>
      </c>
      <c r="P1757">
        <v>6500</v>
      </c>
      <c r="Q1757">
        <v>725</v>
      </c>
      <c r="R1757" t="s">
        <v>26</v>
      </c>
      <c r="S1757" t="s">
        <v>10</v>
      </c>
      <c r="T1757">
        <v>2025</v>
      </c>
      <c r="U1757">
        <v>4</v>
      </c>
      <c r="V1757" t="s">
        <v>3871</v>
      </c>
      <c r="W1757" t="s">
        <v>11</v>
      </c>
      <c r="X1757" t="s">
        <v>27</v>
      </c>
      <c r="Y1757">
        <v>10.029999999999999</v>
      </c>
    </row>
    <row r="1758" spans="1:25" x14ac:dyDescent="0.25">
      <c r="A1758" t="s">
        <v>2582</v>
      </c>
      <c r="B1758" s="19">
        <v>45765</v>
      </c>
      <c r="C1758" t="s">
        <v>412</v>
      </c>
      <c r="D1758" t="s">
        <v>335</v>
      </c>
      <c r="E1758" t="s">
        <v>16</v>
      </c>
      <c r="F1758">
        <v>58</v>
      </c>
      <c r="G1758" t="s">
        <v>317</v>
      </c>
      <c r="H1758" t="s">
        <v>5</v>
      </c>
      <c r="I1758" t="s">
        <v>23</v>
      </c>
      <c r="J1758" t="s">
        <v>24</v>
      </c>
      <c r="K1758" t="s">
        <v>25</v>
      </c>
      <c r="L1758">
        <v>4</v>
      </c>
      <c r="M1758">
        <v>55000</v>
      </c>
      <c r="N1758">
        <v>0.1</v>
      </c>
      <c r="O1758">
        <v>198000</v>
      </c>
      <c r="P1758">
        <v>160000</v>
      </c>
      <c r="Q1758">
        <v>38000</v>
      </c>
      <c r="R1758" t="s">
        <v>26</v>
      </c>
      <c r="S1758" t="s">
        <v>10</v>
      </c>
      <c r="T1758">
        <v>2025</v>
      </c>
      <c r="U1758">
        <v>4</v>
      </c>
      <c r="V1758" t="s">
        <v>3871</v>
      </c>
      <c r="W1758" t="s">
        <v>11</v>
      </c>
      <c r="X1758" t="s">
        <v>27</v>
      </c>
      <c r="Y1758">
        <v>19.190000000000001</v>
      </c>
    </row>
    <row r="1759" spans="1:25" x14ac:dyDescent="0.25">
      <c r="A1759" t="s">
        <v>168</v>
      </c>
      <c r="B1759" s="19">
        <v>45764</v>
      </c>
      <c r="C1759" t="s">
        <v>100</v>
      </c>
      <c r="D1759" t="s">
        <v>101</v>
      </c>
      <c r="E1759" t="s">
        <v>3</v>
      </c>
      <c r="F1759">
        <v>40</v>
      </c>
      <c r="G1759" t="s">
        <v>4</v>
      </c>
      <c r="H1759" t="s">
        <v>5</v>
      </c>
      <c r="I1759" t="s">
        <v>95</v>
      </c>
      <c r="J1759" t="s">
        <v>96</v>
      </c>
      <c r="K1759" t="s">
        <v>46</v>
      </c>
      <c r="L1759">
        <v>3</v>
      </c>
      <c r="M1759">
        <v>600</v>
      </c>
      <c r="N1759">
        <v>0.1</v>
      </c>
      <c r="O1759">
        <v>1620</v>
      </c>
      <c r="P1759">
        <v>1140</v>
      </c>
      <c r="Q1759">
        <v>480</v>
      </c>
      <c r="R1759" t="s">
        <v>26</v>
      </c>
      <c r="S1759" t="s">
        <v>10</v>
      </c>
      <c r="T1759">
        <v>2025</v>
      </c>
      <c r="U1759">
        <v>4</v>
      </c>
      <c r="V1759" t="s">
        <v>3871</v>
      </c>
      <c r="W1759" t="s">
        <v>11</v>
      </c>
      <c r="X1759" t="s">
        <v>27</v>
      </c>
      <c r="Y1759">
        <v>29.63</v>
      </c>
    </row>
    <row r="1760" spans="1:25" x14ac:dyDescent="0.25">
      <c r="A1760" t="s">
        <v>2583</v>
      </c>
      <c r="B1760" s="19">
        <v>45491</v>
      </c>
      <c r="C1760" t="s">
        <v>778</v>
      </c>
      <c r="D1760" t="s">
        <v>410</v>
      </c>
      <c r="E1760" t="s">
        <v>16</v>
      </c>
      <c r="F1760">
        <v>56</v>
      </c>
      <c r="G1760" t="s">
        <v>280</v>
      </c>
      <c r="H1760" t="s">
        <v>270</v>
      </c>
      <c r="I1760" t="s">
        <v>95</v>
      </c>
      <c r="J1760" t="s">
        <v>96</v>
      </c>
      <c r="K1760" t="s">
        <v>46</v>
      </c>
      <c r="L1760">
        <v>1</v>
      </c>
      <c r="M1760">
        <v>600</v>
      </c>
      <c r="N1760">
        <v>0.05</v>
      </c>
      <c r="O1760">
        <v>570</v>
      </c>
      <c r="P1760">
        <v>380</v>
      </c>
      <c r="Q1760">
        <v>190</v>
      </c>
      <c r="R1760" t="s">
        <v>26</v>
      </c>
      <c r="S1760" t="s">
        <v>10</v>
      </c>
      <c r="T1760">
        <v>2024</v>
      </c>
      <c r="U1760">
        <v>7</v>
      </c>
      <c r="V1760" t="s">
        <v>3866</v>
      </c>
      <c r="W1760" t="s">
        <v>33</v>
      </c>
      <c r="X1760" t="s">
        <v>12</v>
      </c>
      <c r="Y1760">
        <v>33.33</v>
      </c>
    </row>
    <row r="1761" spans="1:25" x14ac:dyDescent="0.25">
      <c r="A1761" t="s">
        <v>2584</v>
      </c>
      <c r="B1761" s="19">
        <v>46018</v>
      </c>
      <c r="C1761" t="s">
        <v>1640</v>
      </c>
      <c r="D1761" t="s">
        <v>731</v>
      </c>
      <c r="E1761" t="s">
        <v>3</v>
      </c>
      <c r="F1761">
        <v>41</v>
      </c>
      <c r="G1761" t="s">
        <v>339</v>
      </c>
      <c r="H1761" t="s">
        <v>285</v>
      </c>
      <c r="I1761" t="s">
        <v>176</v>
      </c>
      <c r="J1761" t="s">
        <v>177</v>
      </c>
      <c r="K1761" t="s">
        <v>25</v>
      </c>
      <c r="L1761">
        <v>1</v>
      </c>
      <c r="M1761">
        <v>22000</v>
      </c>
      <c r="N1761">
        <v>0.15</v>
      </c>
      <c r="O1761">
        <v>18700</v>
      </c>
      <c r="P1761">
        <v>16500</v>
      </c>
      <c r="Q1761">
        <v>2200</v>
      </c>
      <c r="R1761" t="s">
        <v>26</v>
      </c>
      <c r="S1761" t="s">
        <v>10</v>
      </c>
      <c r="T1761">
        <v>2025</v>
      </c>
      <c r="U1761">
        <v>12</v>
      </c>
      <c r="V1761" t="s">
        <v>3872</v>
      </c>
      <c r="W1761" t="s">
        <v>40</v>
      </c>
      <c r="X1761" t="s">
        <v>12</v>
      </c>
      <c r="Y1761">
        <v>11.76</v>
      </c>
    </row>
    <row r="1762" spans="1:25" x14ac:dyDescent="0.25">
      <c r="A1762" t="s">
        <v>2585</v>
      </c>
      <c r="B1762" s="19">
        <v>45788</v>
      </c>
      <c r="C1762" t="s">
        <v>1426</v>
      </c>
      <c r="D1762" t="s">
        <v>1427</v>
      </c>
      <c r="E1762" t="s">
        <v>16</v>
      </c>
      <c r="F1762">
        <v>26</v>
      </c>
      <c r="G1762" t="s">
        <v>317</v>
      </c>
      <c r="H1762" t="s">
        <v>5</v>
      </c>
      <c r="I1762" t="s">
        <v>74</v>
      </c>
      <c r="J1762" t="s">
        <v>75</v>
      </c>
      <c r="K1762" t="s">
        <v>76</v>
      </c>
      <c r="L1762">
        <v>1</v>
      </c>
      <c r="M1762">
        <v>550</v>
      </c>
      <c r="N1762">
        <v>0.1</v>
      </c>
      <c r="O1762">
        <v>495</v>
      </c>
      <c r="P1762">
        <v>450</v>
      </c>
      <c r="Q1762">
        <v>45</v>
      </c>
      <c r="R1762" t="s">
        <v>26</v>
      </c>
      <c r="S1762" t="s">
        <v>10</v>
      </c>
      <c r="T1762">
        <v>2025</v>
      </c>
      <c r="U1762">
        <v>5</v>
      </c>
      <c r="V1762" t="s">
        <v>3865</v>
      </c>
      <c r="W1762" t="s">
        <v>11</v>
      </c>
      <c r="X1762" t="s">
        <v>19</v>
      </c>
      <c r="Y1762">
        <v>9.09</v>
      </c>
    </row>
    <row r="1763" spans="1:25" x14ac:dyDescent="0.25">
      <c r="A1763" t="s">
        <v>2586</v>
      </c>
      <c r="B1763" s="19">
        <v>45540</v>
      </c>
      <c r="C1763" t="s">
        <v>1020</v>
      </c>
      <c r="D1763" t="s">
        <v>184</v>
      </c>
      <c r="E1763" t="s">
        <v>3</v>
      </c>
      <c r="F1763">
        <v>44</v>
      </c>
      <c r="G1763" t="s">
        <v>269</v>
      </c>
      <c r="H1763" t="s">
        <v>270</v>
      </c>
      <c r="I1763" t="s">
        <v>109</v>
      </c>
      <c r="J1763" t="s">
        <v>110</v>
      </c>
      <c r="K1763" t="s">
        <v>8</v>
      </c>
      <c r="L1763">
        <v>2</v>
      </c>
      <c r="M1763">
        <v>4000</v>
      </c>
      <c r="N1763">
        <v>0.05</v>
      </c>
      <c r="O1763">
        <v>7600</v>
      </c>
      <c r="P1763">
        <v>5800</v>
      </c>
      <c r="Q1763">
        <v>1800</v>
      </c>
      <c r="R1763" t="s">
        <v>98</v>
      </c>
      <c r="S1763" t="s">
        <v>10</v>
      </c>
      <c r="T1763">
        <v>2024</v>
      </c>
      <c r="U1763">
        <v>9</v>
      </c>
      <c r="V1763" t="s">
        <v>3873</v>
      </c>
      <c r="W1763" t="s">
        <v>33</v>
      </c>
      <c r="X1763" t="s">
        <v>12</v>
      </c>
      <c r="Y1763">
        <v>23.68</v>
      </c>
    </row>
    <row r="1764" spans="1:25" x14ac:dyDescent="0.25">
      <c r="A1764" t="s">
        <v>2587</v>
      </c>
      <c r="B1764" s="19">
        <v>45577</v>
      </c>
      <c r="C1764" t="s">
        <v>21</v>
      </c>
      <c r="D1764" t="s">
        <v>22</v>
      </c>
      <c r="E1764" t="s">
        <v>3</v>
      </c>
      <c r="F1764">
        <v>39</v>
      </c>
      <c r="G1764" t="s">
        <v>4</v>
      </c>
      <c r="H1764" t="s">
        <v>5</v>
      </c>
      <c r="I1764" t="s">
        <v>305</v>
      </c>
      <c r="J1764" t="s">
        <v>306</v>
      </c>
      <c r="K1764" t="s">
        <v>91</v>
      </c>
      <c r="L1764">
        <v>3</v>
      </c>
      <c r="M1764">
        <v>8500</v>
      </c>
      <c r="N1764">
        <v>0.05</v>
      </c>
      <c r="O1764">
        <v>24225</v>
      </c>
      <c r="P1764">
        <v>19500</v>
      </c>
      <c r="Q1764">
        <v>4725</v>
      </c>
      <c r="R1764" t="s">
        <v>26</v>
      </c>
      <c r="S1764" t="s">
        <v>10</v>
      </c>
      <c r="T1764">
        <v>2024</v>
      </c>
      <c r="U1764">
        <v>10</v>
      </c>
      <c r="V1764" t="s">
        <v>3870</v>
      </c>
      <c r="W1764" t="s">
        <v>40</v>
      </c>
      <c r="X1764" t="s">
        <v>27</v>
      </c>
      <c r="Y1764">
        <v>19.5</v>
      </c>
    </row>
    <row r="1765" spans="1:25" x14ac:dyDescent="0.25">
      <c r="A1765" t="s">
        <v>2588</v>
      </c>
      <c r="B1765" s="19">
        <v>45394</v>
      </c>
      <c r="C1765" t="s">
        <v>545</v>
      </c>
      <c r="D1765" t="s">
        <v>546</v>
      </c>
      <c r="E1765" t="s">
        <v>16</v>
      </c>
      <c r="F1765">
        <v>21</v>
      </c>
      <c r="G1765" t="s">
        <v>339</v>
      </c>
      <c r="H1765" t="s">
        <v>285</v>
      </c>
      <c r="I1765" t="s">
        <v>305</v>
      </c>
      <c r="J1765" t="s">
        <v>306</v>
      </c>
      <c r="K1765" t="s">
        <v>91</v>
      </c>
      <c r="L1765">
        <v>2</v>
      </c>
      <c r="M1765">
        <v>8500</v>
      </c>
      <c r="N1765">
        <v>0.2</v>
      </c>
      <c r="O1765">
        <v>13600</v>
      </c>
      <c r="P1765">
        <v>13000</v>
      </c>
      <c r="Q1765">
        <v>600</v>
      </c>
      <c r="R1765" t="s">
        <v>26</v>
      </c>
      <c r="S1765" t="s">
        <v>10</v>
      </c>
      <c r="T1765">
        <v>2024</v>
      </c>
      <c r="U1765">
        <v>4</v>
      </c>
      <c r="V1765" t="s">
        <v>3871</v>
      </c>
      <c r="W1765" t="s">
        <v>11</v>
      </c>
      <c r="X1765" t="s">
        <v>27</v>
      </c>
      <c r="Y1765">
        <v>4.41</v>
      </c>
    </row>
    <row r="1766" spans="1:25" x14ac:dyDescent="0.25">
      <c r="A1766" t="s">
        <v>2589</v>
      </c>
      <c r="B1766" s="19">
        <v>45692</v>
      </c>
      <c r="C1766" t="s">
        <v>792</v>
      </c>
      <c r="D1766" t="s">
        <v>793</v>
      </c>
      <c r="E1766" t="s">
        <v>3</v>
      </c>
      <c r="F1766">
        <v>40</v>
      </c>
      <c r="G1766" t="s">
        <v>275</v>
      </c>
      <c r="H1766" t="s">
        <v>276</v>
      </c>
      <c r="I1766" t="s">
        <v>305</v>
      </c>
      <c r="J1766" t="s">
        <v>306</v>
      </c>
      <c r="K1766" t="s">
        <v>91</v>
      </c>
      <c r="L1766">
        <v>3</v>
      </c>
      <c r="M1766">
        <v>8500</v>
      </c>
      <c r="N1766">
        <v>0.15</v>
      </c>
      <c r="O1766">
        <v>21675</v>
      </c>
      <c r="P1766">
        <v>19500</v>
      </c>
      <c r="Q1766">
        <v>2175</v>
      </c>
      <c r="R1766" t="s">
        <v>26</v>
      </c>
      <c r="S1766" t="s">
        <v>10</v>
      </c>
      <c r="T1766">
        <v>2025</v>
      </c>
      <c r="U1766">
        <v>2</v>
      </c>
      <c r="V1766" t="s">
        <v>3869</v>
      </c>
      <c r="W1766" t="s">
        <v>18</v>
      </c>
      <c r="X1766" t="s">
        <v>19</v>
      </c>
      <c r="Y1766">
        <v>10.029999999999999</v>
      </c>
    </row>
    <row r="1767" spans="1:25" x14ac:dyDescent="0.25">
      <c r="A1767" t="s">
        <v>2590</v>
      </c>
      <c r="B1767" s="19">
        <v>45985</v>
      </c>
      <c r="C1767" t="s">
        <v>1260</v>
      </c>
      <c r="D1767" t="s">
        <v>725</v>
      </c>
      <c r="E1767" t="s">
        <v>3</v>
      </c>
      <c r="F1767">
        <v>52</v>
      </c>
      <c r="G1767" t="s">
        <v>284</v>
      </c>
      <c r="H1767" t="s">
        <v>285</v>
      </c>
      <c r="I1767" t="s">
        <v>37</v>
      </c>
      <c r="J1767" t="s">
        <v>38</v>
      </c>
      <c r="K1767" t="s">
        <v>39</v>
      </c>
      <c r="L1767">
        <v>1</v>
      </c>
      <c r="M1767">
        <v>900</v>
      </c>
      <c r="N1767">
        <v>0.05</v>
      </c>
      <c r="O1767">
        <v>855</v>
      </c>
      <c r="P1767">
        <v>550</v>
      </c>
      <c r="Q1767">
        <v>305</v>
      </c>
      <c r="R1767" t="s">
        <v>26</v>
      </c>
      <c r="S1767" t="s">
        <v>10</v>
      </c>
      <c r="T1767">
        <v>2025</v>
      </c>
      <c r="U1767">
        <v>11</v>
      </c>
      <c r="V1767" t="s">
        <v>3874</v>
      </c>
      <c r="W1767" t="s">
        <v>40</v>
      </c>
      <c r="X1767" t="s">
        <v>19</v>
      </c>
      <c r="Y1767">
        <v>35.67</v>
      </c>
    </row>
    <row r="1768" spans="1:25" x14ac:dyDescent="0.25">
      <c r="A1768" t="s">
        <v>2591</v>
      </c>
      <c r="B1768" s="19">
        <v>45513</v>
      </c>
      <c r="C1768" t="s">
        <v>734</v>
      </c>
      <c r="D1768" t="s">
        <v>174</v>
      </c>
      <c r="E1768" t="s">
        <v>16</v>
      </c>
      <c r="F1768">
        <v>39</v>
      </c>
      <c r="G1768" t="s">
        <v>339</v>
      </c>
      <c r="H1768" t="s">
        <v>285</v>
      </c>
      <c r="I1768" t="s">
        <v>109</v>
      </c>
      <c r="J1768" t="s">
        <v>110</v>
      </c>
      <c r="K1768" t="s">
        <v>8</v>
      </c>
      <c r="L1768">
        <v>2</v>
      </c>
      <c r="M1768">
        <v>4000</v>
      </c>
      <c r="N1768">
        <v>0.1</v>
      </c>
      <c r="O1768">
        <v>7200</v>
      </c>
      <c r="P1768">
        <v>5800</v>
      </c>
      <c r="Q1768">
        <v>1400</v>
      </c>
      <c r="R1768" t="s">
        <v>26</v>
      </c>
      <c r="S1768" t="s">
        <v>10</v>
      </c>
      <c r="T1768">
        <v>2024</v>
      </c>
      <c r="U1768">
        <v>8</v>
      </c>
      <c r="V1768" t="s">
        <v>3867</v>
      </c>
      <c r="W1768" t="s">
        <v>33</v>
      </c>
      <c r="X1768" t="s">
        <v>12</v>
      </c>
      <c r="Y1768">
        <v>19.440000000000001</v>
      </c>
    </row>
    <row r="1769" spans="1:25" x14ac:dyDescent="0.25">
      <c r="A1769" t="s">
        <v>2592</v>
      </c>
      <c r="B1769" s="19">
        <v>45513</v>
      </c>
      <c r="C1769" t="s">
        <v>495</v>
      </c>
      <c r="D1769" t="s">
        <v>320</v>
      </c>
      <c r="E1769" t="s">
        <v>16</v>
      </c>
      <c r="F1769">
        <v>54</v>
      </c>
      <c r="G1769" t="s">
        <v>280</v>
      </c>
      <c r="H1769" t="s">
        <v>270</v>
      </c>
      <c r="I1769" t="s">
        <v>74</v>
      </c>
      <c r="J1769" t="s">
        <v>75</v>
      </c>
      <c r="K1769" t="s">
        <v>76</v>
      </c>
      <c r="L1769">
        <v>2</v>
      </c>
      <c r="M1769">
        <v>550</v>
      </c>
      <c r="N1769">
        <v>0.1</v>
      </c>
      <c r="O1769">
        <v>990</v>
      </c>
      <c r="P1769">
        <v>900</v>
      </c>
      <c r="Q1769">
        <v>90</v>
      </c>
      <c r="R1769" t="s">
        <v>9</v>
      </c>
      <c r="S1769" t="s">
        <v>10</v>
      </c>
      <c r="T1769">
        <v>2024</v>
      </c>
      <c r="U1769">
        <v>8</v>
      </c>
      <c r="V1769" t="s">
        <v>3867</v>
      </c>
      <c r="W1769" t="s">
        <v>33</v>
      </c>
      <c r="X1769" t="s">
        <v>12</v>
      </c>
      <c r="Y1769">
        <v>9.09</v>
      </c>
    </row>
    <row r="1770" spans="1:25" x14ac:dyDescent="0.25">
      <c r="A1770" t="s">
        <v>2593</v>
      </c>
      <c r="B1770" s="19">
        <v>45827</v>
      </c>
      <c r="C1770" t="s">
        <v>689</v>
      </c>
      <c r="D1770" t="s">
        <v>690</v>
      </c>
      <c r="E1770" t="s">
        <v>3</v>
      </c>
      <c r="F1770">
        <v>44</v>
      </c>
      <c r="G1770" t="s">
        <v>280</v>
      </c>
      <c r="H1770" t="s">
        <v>270</v>
      </c>
      <c r="I1770" t="s">
        <v>51</v>
      </c>
      <c r="J1770" t="s">
        <v>52</v>
      </c>
      <c r="K1770" t="s">
        <v>8</v>
      </c>
      <c r="L1770">
        <v>1</v>
      </c>
      <c r="M1770">
        <v>4500</v>
      </c>
      <c r="N1770">
        <v>0.1</v>
      </c>
      <c r="O1770">
        <v>4050</v>
      </c>
      <c r="P1770">
        <v>3200</v>
      </c>
      <c r="Q1770">
        <v>850</v>
      </c>
      <c r="R1770" t="s">
        <v>9</v>
      </c>
      <c r="S1770" t="s">
        <v>10</v>
      </c>
      <c r="T1770">
        <v>2025</v>
      </c>
      <c r="U1770">
        <v>6</v>
      </c>
      <c r="V1770" t="s">
        <v>3868</v>
      </c>
      <c r="W1770" t="s">
        <v>11</v>
      </c>
      <c r="X1770" t="s">
        <v>12</v>
      </c>
      <c r="Y1770">
        <v>20.99</v>
      </c>
    </row>
    <row r="1771" spans="1:25" x14ac:dyDescent="0.25">
      <c r="A1771" t="s">
        <v>2594</v>
      </c>
      <c r="B1771" s="19">
        <v>45397</v>
      </c>
      <c r="C1771" t="s">
        <v>564</v>
      </c>
      <c r="D1771" t="s">
        <v>557</v>
      </c>
      <c r="E1771" t="s">
        <v>16</v>
      </c>
      <c r="F1771">
        <v>38</v>
      </c>
      <c r="G1771" t="s">
        <v>312</v>
      </c>
      <c r="H1771" t="s">
        <v>276</v>
      </c>
      <c r="I1771" t="s">
        <v>95</v>
      </c>
      <c r="J1771" t="s">
        <v>96</v>
      </c>
      <c r="K1771" t="s">
        <v>46</v>
      </c>
      <c r="L1771">
        <v>4</v>
      </c>
      <c r="M1771">
        <v>600</v>
      </c>
      <c r="N1771">
        <v>0.05</v>
      </c>
      <c r="O1771">
        <v>2280</v>
      </c>
      <c r="P1771">
        <v>1520</v>
      </c>
      <c r="Q1771">
        <v>760</v>
      </c>
      <c r="R1771" t="s">
        <v>9</v>
      </c>
      <c r="S1771" t="s">
        <v>10</v>
      </c>
      <c r="T1771">
        <v>2024</v>
      </c>
      <c r="U1771">
        <v>4</v>
      </c>
      <c r="V1771" t="s">
        <v>3871</v>
      </c>
      <c r="W1771" t="s">
        <v>11</v>
      </c>
      <c r="X1771" t="s">
        <v>27</v>
      </c>
      <c r="Y1771">
        <v>33.33</v>
      </c>
    </row>
    <row r="1772" spans="1:25" x14ac:dyDescent="0.25">
      <c r="A1772" t="s">
        <v>2595</v>
      </c>
      <c r="B1772" s="19">
        <v>45904</v>
      </c>
      <c r="C1772" t="s">
        <v>316</v>
      </c>
      <c r="D1772" t="s">
        <v>167</v>
      </c>
      <c r="E1772" t="s">
        <v>3</v>
      </c>
      <c r="F1772">
        <v>47</v>
      </c>
      <c r="G1772" t="s">
        <v>317</v>
      </c>
      <c r="H1772" t="s">
        <v>5</v>
      </c>
      <c r="I1772" t="s">
        <v>23</v>
      </c>
      <c r="J1772" t="s">
        <v>24</v>
      </c>
      <c r="K1772" t="s">
        <v>25</v>
      </c>
      <c r="L1772">
        <v>1</v>
      </c>
      <c r="M1772">
        <v>55000</v>
      </c>
      <c r="N1772">
        <v>0.1</v>
      </c>
      <c r="O1772">
        <v>49500</v>
      </c>
      <c r="P1772">
        <v>40000</v>
      </c>
      <c r="Q1772">
        <v>9500</v>
      </c>
      <c r="R1772" t="s">
        <v>26</v>
      </c>
      <c r="S1772" t="s">
        <v>10</v>
      </c>
      <c r="T1772">
        <v>2025</v>
      </c>
      <c r="U1772">
        <v>9</v>
      </c>
      <c r="V1772" t="s">
        <v>3873</v>
      </c>
      <c r="W1772" t="s">
        <v>33</v>
      </c>
      <c r="X1772" t="s">
        <v>27</v>
      </c>
      <c r="Y1772">
        <v>19.190000000000001</v>
      </c>
    </row>
    <row r="1773" spans="1:25" x14ac:dyDescent="0.25">
      <c r="A1773" t="s">
        <v>2596</v>
      </c>
      <c r="B1773" s="19">
        <v>45498</v>
      </c>
      <c r="C1773" t="s">
        <v>945</v>
      </c>
      <c r="D1773" t="s">
        <v>2</v>
      </c>
      <c r="E1773" t="s">
        <v>3</v>
      </c>
      <c r="F1773">
        <v>42</v>
      </c>
      <c r="G1773" t="s">
        <v>407</v>
      </c>
      <c r="H1773" t="s">
        <v>285</v>
      </c>
      <c r="I1773" t="s">
        <v>89</v>
      </c>
      <c r="J1773" t="s">
        <v>90</v>
      </c>
      <c r="K1773" t="s">
        <v>91</v>
      </c>
      <c r="L1773">
        <v>2</v>
      </c>
      <c r="M1773">
        <v>35000</v>
      </c>
      <c r="N1773">
        <v>0.2</v>
      </c>
      <c r="O1773">
        <v>56000</v>
      </c>
      <c r="P1773">
        <v>54000</v>
      </c>
      <c r="Q1773">
        <v>2000</v>
      </c>
      <c r="R1773" t="s">
        <v>26</v>
      </c>
      <c r="S1773" t="s">
        <v>10</v>
      </c>
      <c r="T1773">
        <v>2024</v>
      </c>
      <c r="U1773">
        <v>7</v>
      </c>
      <c r="V1773" t="s">
        <v>3866</v>
      </c>
      <c r="W1773" t="s">
        <v>33</v>
      </c>
      <c r="X1773" t="s">
        <v>12</v>
      </c>
      <c r="Y1773">
        <v>3.57</v>
      </c>
    </row>
    <row r="1774" spans="1:25" x14ac:dyDescent="0.25">
      <c r="A1774" t="s">
        <v>2597</v>
      </c>
      <c r="B1774" s="19">
        <v>45385</v>
      </c>
      <c r="C1774" t="s">
        <v>540</v>
      </c>
      <c r="D1774" t="s">
        <v>541</v>
      </c>
      <c r="E1774" t="s">
        <v>3</v>
      </c>
      <c r="F1774">
        <v>47</v>
      </c>
      <c r="G1774" t="s">
        <v>275</v>
      </c>
      <c r="H1774" t="s">
        <v>276</v>
      </c>
      <c r="I1774" t="s">
        <v>23</v>
      </c>
      <c r="J1774" t="s">
        <v>24</v>
      </c>
      <c r="K1774" t="s">
        <v>25</v>
      </c>
      <c r="L1774">
        <v>3</v>
      </c>
      <c r="M1774">
        <v>55000</v>
      </c>
      <c r="N1774">
        <v>0</v>
      </c>
      <c r="O1774">
        <v>-165000</v>
      </c>
      <c r="P1774">
        <v>120000</v>
      </c>
      <c r="Q1774">
        <v>-45000</v>
      </c>
      <c r="R1774" t="s">
        <v>17</v>
      </c>
      <c r="S1774" t="s">
        <v>287</v>
      </c>
      <c r="T1774">
        <v>2024</v>
      </c>
      <c r="U1774">
        <v>4</v>
      </c>
      <c r="V1774" t="s">
        <v>3871</v>
      </c>
      <c r="W1774" t="s">
        <v>11</v>
      </c>
      <c r="X1774" t="s">
        <v>19</v>
      </c>
      <c r="Y1774">
        <v>27.27</v>
      </c>
    </row>
    <row r="1775" spans="1:25" x14ac:dyDescent="0.25">
      <c r="A1775" t="s">
        <v>2598</v>
      </c>
      <c r="B1775" s="19">
        <v>45637</v>
      </c>
      <c r="C1775" t="s">
        <v>813</v>
      </c>
      <c r="D1775" t="s">
        <v>420</v>
      </c>
      <c r="E1775" t="s">
        <v>3</v>
      </c>
      <c r="F1775">
        <v>28</v>
      </c>
      <c r="G1775" t="s">
        <v>295</v>
      </c>
      <c r="H1775" t="s">
        <v>270</v>
      </c>
      <c r="I1775" t="s">
        <v>186</v>
      </c>
      <c r="J1775" t="s">
        <v>187</v>
      </c>
      <c r="K1775" t="s">
        <v>91</v>
      </c>
      <c r="L1775">
        <v>1</v>
      </c>
      <c r="M1775">
        <v>12000</v>
      </c>
      <c r="N1775">
        <v>0.1</v>
      </c>
      <c r="O1775">
        <v>10800</v>
      </c>
      <c r="P1775">
        <v>9000</v>
      </c>
      <c r="Q1775">
        <v>1800</v>
      </c>
      <c r="R1775" t="s">
        <v>9</v>
      </c>
      <c r="S1775" t="s">
        <v>10</v>
      </c>
      <c r="T1775">
        <v>2024</v>
      </c>
      <c r="U1775">
        <v>12</v>
      </c>
      <c r="V1775" t="s">
        <v>3872</v>
      </c>
      <c r="W1775" t="s">
        <v>40</v>
      </c>
      <c r="X1775" t="s">
        <v>12</v>
      </c>
      <c r="Y1775">
        <v>16.670000000000002</v>
      </c>
    </row>
    <row r="1776" spans="1:25" x14ac:dyDescent="0.25">
      <c r="A1776" t="s">
        <v>2599</v>
      </c>
      <c r="B1776" s="19">
        <v>45390</v>
      </c>
      <c r="C1776" t="s">
        <v>1874</v>
      </c>
      <c r="D1776" t="s">
        <v>1275</v>
      </c>
      <c r="E1776" t="s">
        <v>16</v>
      </c>
      <c r="F1776">
        <v>48</v>
      </c>
      <c r="G1776" t="s">
        <v>317</v>
      </c>
      <c r="H1776" t="s">
        <v>5</v>
      </c>
      <c r="I1776" t="s">
        <v>6</v>
      </c>
      <c r="J1776" t="s">
        <v>7</v>
      </c>
      <c r="K1776" t="s">
        <v>8</v>
      </c>
      <c r="L1776">
        <v>3</v>
      </c>
      <c r="M1776">
        <v>7000</v>
      </c>
      <c r="N1776">
        <v>0</v>
      </c>
      <c r="O1776">
        <v>21000</v>
      </c>
      <c r="P1776">
        <v>15600</v>
      </c>
      <c r="Q1776">
        <v>5400</v>
      </c>
      <c r="R1776" t="s">
        <v>26</v>
      </c>
      <c r="S1776" t="s">
        <v>10</v>
      </c>
      <c r="T1776">
        <v>2024</v>
      </c>
      <c r="U1776">
        <v>4</v>
      </c>
      <c r="V1776" t="s">
        <v>3871</v>
      </c>
      <c r="W1776" t="s">
        <v>11</v>
      </c>
      <c r="X1776" t="s">
        <v>12</v>
      </c>
      <c r="Y1776">
        <v>25.71</v>
      </c>
    </row>
    <row r="1777" spans="1:25" x14ac:dyDescent="0.25">
      <c r="A1777" t="s">
        <v>2600</v>
      </c>
      <c r="B1777" s="19">
        <v>45717</v>
      </c>
      <c r="C1777" t="s">
        <v>2601</v>
      </c>
      <c r="D1777" t="s">
        <v>441</v>
      </c>
      <c r="E1777" t="s">
        <v>3</v>
      </c>
      <c r="F1777">
        <v>38</v>
      </c>
      <c r="G1777" t="s">
        <v>290</v>
      </c>
      <c r="H1777" t="s">
        <v>276</v>
      </c>
      <c r="I1777" t="s">
        <v>105</v>
      </c>
      <c r="J1777" t="s">
        <v>106</v>
      </c>
      <c r="K1777" t="s">
        <v>76</v>
      </c>
      <c r="L1777">
        <v>4</v>
      </c>
      <c r="M1777">
        <v>450</v>
      </c>
      <c r="N1777">
        <v>0.05</v>
      </c>
      <c r="O1777">
        <v>1710</v>
      </c>
      <c r="P1777">
        <v>1320</v>
      </c>
      <c r="Q1777">
        <v>390</v>
      </c>
      <c r="R1777" t="s">
        <v>26</v>
      </c>
      <c r="S1777" t="s">
        <v>10</v>
      </c>
      <c r="T1777">
        <v>2025</v>
      </c>
      <c r="U1777">
        <v>3</v>
      </c>
      <c r="V1777" t="s">
        <v>3864</v>
      </c>
      <c r="W1777" t="s">
        <v>18</v>
      </c>
      <c r="X1777" t="s">
        <v>19</v>
      </c>
      <c r="Y1777">
        <v>22.81</v>
      </c>
    </row>
    <row r="1778" spans="1:25" x14ac:dyDescent="0.25">
      <c r="A1778" t="s">
        <v>2602</v>
      </c>
      <c r="B1778" s="19">
        <v>45867</v>
      </c>
      <c r="C1778" t="s">
        <v>1047</v>
      </c>
      <c r="D1778" t="s">
        <v>1029</v>
      </c>
      <c r="E1778" t="s">
        <v>16</v>
      </c>
      <c r="F1778">
        <v>52</v>
      </c>
      <c r="G1778" t="s">
        <v>275</v>
      </c>
      <c r="H1778" t="s">
        <v>276</v>
      </c>
      <c r="I1778" t="s">
        <v>51</v>
      </c>
      <c r="J1778" t="s">
        <v>52</v>
      </c>
      <c r="K1778" t="s">
        <v>8</v>
      </c>
      <c r="L1778">
        <v>1</v>
      </c>
      <c r="M1778">
        <v>4500</v>
      </c>
      <c r="N1778">
        <v>0.05</v>
      </c>
      <c r="O1778">
        <v>4275</v>
      </c>
      <c r="P1778">
        <v>3200</v>
      </c>
      <c r="Q1778">
        <v>1075</v>
      </c>
      <c r="R1778" t="s">
        <v>26</v>
      </c>
      <c r="S1778" t="s">
        <v>10</v>
      </c>
      <c r="T1778">
        <v>2025</v>
      </c>
      <c r="U1778">
        <v>7</v>
      </c>
      <c r="V1778" t="s">
        <v>3866</v>
      </c>
      <c r="W1778" t="s">
        <v>33</v>
      </c>
      <c r="X1778" t="s">
        <v>27</v>
      </c>
      <c r="Y1778">
        <v>25.15</v>
      </c>
    </row>
    <row r="1779" spans="1:25" x14ac:dyDescent="0.25">
      <c r="A1779" t="s">
        <v>2603</v>
      </c>
      <c r="B1779" s="19">
        <v>45846</v>
      </c>
      <c r="C1779" t="s">
        <v>943</v>
      </c>
      <c r="D1779" t="s">
        <v>151</v>
      </c>
      <c r="E1779" t="s">
        <v>3</v>
      </c>
      <c r="F1779">
        <v>58</v>
      </c>
      <c r="G1779" t="s">
        <v>275</v>
      </c>
      <c r="H1779" t="s">
        <v>276</v>
      </c>
      <c r="I1779" t="s">
        <v>95</v>
      </c>
      <c r="J1779" t="s">
        <v>96</v>
      </c>
      <c r="K1779" t="s">
        <v>46</v>
      </c>
      <c r="L1779">
        <v>2</v>
      </c>
      <c r="M1779">
        <v>600</v>
      </c>
      <c r="N1779">
        <v>0.1</v>
      </c>
      <c r="O1779">
        <v>1080</v>
      </c>
      <c r="P1779">
        <v>760</v>
      </c>
      <c r="Q1779">
        <v>320</v>
      </c>
      <c r="R1779" t="s">
        <v>77</v>
      </c>
      <c r="S1779" t="s">
        <v>10</v>
      </c>
      <c r="T1779">
        <v>2025</v>
      </c>
      <c r="U1779">
        <v>7</v>
      </c>
      <c r="V1779" t="s">
        <v>3866</v>
      </c>
      <c r="W1779" t="s">
        <v>33</v>
      </c>
      <c r="X1779" t="s">
        <v>19</v>
      </c>
      <c r="Y1779">
        <v>29.63</v>
      </c>
    </row>
    <row r="1780" spans="1:25" x14ac:dyDescent="0.25">
      <c r="A1780" t="s">
        <v>2604</v>
      </c>
      <c r="B1780" s="19">
        <v>45510</v>
      </c>
      <c r="C1780" t="s">
        <v>658</v>
      </c>
      <c r="D1780" t="s">
        <v>518</v>
      </c>
      <c r="E1780" t="s">
        <v>16</v>
      </c>
      <c r="F1780">
        <v>34</v>
      </c>
      <c r="G1780" t="s">
        <v>317</v>
      </c>
      <c r="H1780" t="s">
        <v>5</v>
      </c>
      <c r="I1780" t="s">
        <v>31</v>
      </c>
      <c r="J1780" t="s">
        <v>32</v>
      </c>
      <c r="K1780" t="s">
        <v>25</v>
      </c>
      <c r="L1780">
        <v>1</v>
      </c>
      <c r="M1780">
        <v>5000</v>
      </c>
      <c r="N1780">
        <v>0</v>
      </c>
      <c r="O1780">
        <v>5000</v>
      </c>
      <c r="P1780">
        <v>3500</v>
      </c>
      <c r="Q1780">
        <v>1500</v>
      </c>
      <c r="R1780" t="s">
        <v>26</v>
      </c>
      <c r="S1780" t="s">
        <v>10</v>
      </c>
      <c r="T1780">
        <v>2024</v>
      </c>
      <c r="U1780">
        <v>8</v>
      </c>
      <c r="V1780" t="s">
        <v>3867</v>
      </c>
      <c r="W1780" t="s">
        <v>33</v>
      </c>
      <c r="X1780" t="s">
        <v>12</v>
      </c>
      <c r="Y1780">
        <v>30</v>
      </c>
    </row>
    <row r="1781" spans="1:25" x14ac:dyDescent="0.25">
      <c r="A1781" t="s">
        <v>2605</v>
      </c>
      <c r="B1781" s="19">
        <v>45703</v>
      </c>
      <c r="C1781" t="s">
        <v>997</v>
      </c>
      <c r="D1781" t="s">
        <v>477</v>
      </c>
      <c r="E1781" t="s">
        <v>16</v>
      </c>
      <c r="F1781">
        <v>47</v>
      </c>
      <c r="G1781" t="s">
        <v>312</v>
      </c>
      <c r="H1781" t="s">
        <v>276</v>
      </c>
      <c r="I1781" t="s">
        <v>51</v>
      </c>
      <c r="J1781" t="s">
        <v>52</v>
      </c>
      <c r="K1781" t="s">
        <v>8</v>
      </c>
      <c r="L1781">
        <v>1</v>
      </c>
      <c r="M1781">
        <v>4500</v>
      </c>
      <c r="N1781">
        <v>0.05</v>
      </c>
      <c r="O1781">
        <v>4275</v>
      </c>
      <c r="P1781">
        <v>3200</v>
      </c>
      <c r="Q1781">
        <v>1075</v>
      </c>
      <c r="R1781" t="s">
        <v>26</v>
      </c>
      <c r="S1781" t="s">
        <v>10</v>
      </c>
      <c r="T1781">
        <v>2025</v>
      </c>
      <c r="U1781">
        <v>2</v>
      </c>
      <c r="V1781" t="s">
        <v>3869</v>
      </c>
      <c r="W1781" t="s">
        <v>18</v>
      </c>
      <c r="X1781" t="s">
        <v>12</v>
      </c>
      <c r="Y1781">
        <v>25.15</v>
      </c>
    </row>
    <row r="1782" spans="1:25" x14ac:dyDescent="0.25">
      <c r="A1782" t="s">
        <v>2606</v>
      </c>
      <c r="B1782" s="19">
        <v>45761</v>
      </c>
      <c r="C1782" t="s">
        <v>1157</v>
      </c>
      <c r="D1782" t="s">
        <v>423</v>
      </c>
      <c r="E1782" t="s">
        <v>3</v>
      </c>
      <c r="F1782">
        <v>58</v>
      </c>
      <c r="G1782" t="s">
        <v>280</v>
      </c>
      <c r="H1782" t="s">
        <v>270</v>
      </c>
      <c r="I1782" t="s">
        <v>89</v>
      </c>
      <c r="J1782" t="s">
        <v>90</v>
      </c>
      <c r="K1782" t="s">
        <v>91</v>
      </c>
      <c r="L1782">
        <v>2</v>
      </c>
      <c r="M1782">
        <v>35000</v>
      </c>
      <c r="N1782">
        <v>0.1</v>
      </c>
      <c r="O1782">
        <v>63000</v>
      </c>
      <c r="P1782">
        <v>54000</v>
      </c>
      <c r="Q1782">
        <v>9000</v>
      </c>
      <c r="R1782" t="s">
        <v>26</v>
      </c>
      <c r="S1782" t="s">
        <v>10</v>
      </c>
      <c r="T1782">
        <v>2025</v>
      </c>
      <c r="U1782">
        <v>4</v>
      </c>
      <c r="V1782" t="s">
        <v>3871</v>
      </c>
      <c r="W1782" t="s">
        <v>11</v>
      </c>
      <c r="X1782" t="s">
        <v>12</v>
      </c>
      <c r="Y1782">
        <v>14.29</v>
      </c>
    </row>
    <row r="1783" spans="1:25" x14ac:dyDescent="0.25">
      <c r="A1783" t="s">
        <v>2607</v>
      </c>
      <c r="B1783" s="19">
        <v>45957</v>
      </c>
      <c r="C1783" t="s">
        <v>853</v>
      </c>
      <c r="D1783" t="s">
        <v>854</v>
      </c>
      <c r="E1783" t="s">
        <v>16</v>
      </c>
      <c r="F1783">
        <v>47</v>
      </c>
      <c r="G1783" t="s">
        <v>263</v>
      </c>
      <c r="H1783" t="s">
        <v>5</v>
      </c>
      <c r="I1783" t="s">
        <v>56</v>
      </c>
      <c r="J1783" t="s">
        <v>57</v>
      </c>
      <c r="K1783" t="s">
        <v>58</v>
      </c>
      <c r="L1783">
        <v>2</v>
      </c>
      <c r="M1783">
        <v>1200</v>
      </c>
      <c r="N1783">
        <v>0.15</v>
      </c>
      <c r="O1783">
        <v>2040</v>
      </c>
      <c r="P1783">
        <v>1600</v>
      </c>
      <c r="Q1783">
        <v>440</v>
      </c>
      <c r="R1783" t="s">
        <v>26</v>
      </c>
      <c r="S1783" t="s">
        <v>10</v>
      </c>
      <c r="T1783">
        <v>2025</v>
      </c>
      <c r="U1783">
        <v>10</v>
      </c>
      <c r="V1783" t="s">
        <v>3870</v>
      </c>
      <c r="W1783" t="s">
        <v>40</v>
      </c>
      <c r="X1783" t="s">
        <v>12</v>
      </c>
      <c r="Y1783">
        <v>21.57</v>
      </c>
    </row>
    <row r="1784" spans="1:25" x14ac:dyDescent="0.25">
      <c r="A1784" t="s">
        <v>2608</v>
      </c>
      <c r="B1784" s="19">
        <v>45515</v>
      </c>
      <c r="C1784" t="s">
        <v>1140</v>
      </c>
      <c r="D1784" t="s">
        <v>868</v>
      </c>
      <c r="E1784" t="s">
        <v>16</v>
      </c>
      <c r="F1784">
        <v>32</v>
      </c>
      <c r="G1784" t="s">
        <v>290</v>
      </c>
      <c r="H1784" t="s">
        <v>276</v>
      </c>
      <c r="I1784" t="s">
        <v>44</v>
      </c>
      <c r="J1784" t="s">
        <v>45</v>
      </c>
      <c r="K1784" t="s">
        <v>46</v>
      </c>
      <c r="L1784">
        <v>1</v>
      </c>
      <c r="M1784">
        <v>2500</v>
      </c>
      <c r="N1784">
        <v>0.1</v>
      </c>
      <c r="O1784">
        <v>2250</v>
      </c>
      <c r="P1784">
        <v>1500</v>
      </c>
      <c r="Q1784">
        <v>750</v>
      </c>
      <c r="R1784" t="s">
        <v>26</v>
      </c>
      <c r="S1784" t="s">
        <v>10</v>
      </c>
      <c r="T1784">
        <v>2024</v>
      </c>
      <c r="U1784">
        <v>8</v>
      </c>
      <c r="V1784" t="s">
        <v>3867</v>
      </c>
      <c r="W1784" t="s">
        <v>33</v>
      </c>
      <c r="X1784" t="s">
        <v>27</v>
      </c>
      <c r="Y1784">
        <v>33.33</v>
      </c>
    </row>
    <row r="1785" spans="1:25" x14ac:dyDescent="0.25">
      <c r="A1785" t="s">
        <v>2609</v>
      </c>
      <c r="B1785" s="19">
        <v>45396</v>
      </c>
      <c r="C1785" t="s">
        <v>72</v>
      </c>
      <c r="D1785" t="s">
        <v>73</v>
      </c>
      <c r="E1785" t="s">
        <v>16</v>
      </c>
      <c r="F1785">
        <v>45</v>
      </c>
      <c r="G1785" t="s">
        <v>4</v>
      </c>
      <c r="H1785" t="s">
        <v>5</v>
      </c>
      <c r="I1785" t="s">
        <v>109</v>
      </c>
      <c r="J1785" t="s">
        <v>110</v>
      </c>
      <c r="K1785" t="s">
        <v>8</v>
      </c>
      <c r="L1785">
        <v>2</v>
      </c>
      <c r="M1785">
        <v>4000</v>
      </c>
      <c r="N1785">
        <v>0</v>
      </c>
      <c r="O1785">
        <v>-8000</v>
      </c>
      <c r="P1785">
        <v>5800</v>
      </c>
      <c r="Q1785">
        <v>-2200</v>
      </c>
      <c r="R1785" t="s">
        <v>17</v>
      </c>
      <c r="S1785" t="s">
        <v>287</v>
      </c>
      <c r="T1785">
        <v>2024</v>
      </c>
      <c r="U1785">
        <v>4</v>
      </c>
      <c r="V1785" t="s">
        <v>3871</v>
      </c>
      <c r="W1785" t="s">
        <v>11</v>
      </c>
      <c r="X1785" t="s">
        <v>27</v>
      </c>
      <c r="Y1785">
        <v>27.5</v>
      </c>
    </row>
    <row r="1786" spans="1:25" x14ac:dyDescent="0.25">
      <c r="A1786" t="s">
        <v>2610</v>
      </c>
      <c r="B1786" s="19">
        <v>45874</v>
      </c>
      <c r="C1786" t="s">
        <v>303</v>
      </c>
      <c r="D1786" t="s">
        <v>304</v>
      </c>
      <c r="E1786" t="s">
        <v>16</v>
      </c>
      <c r="F1786">
        <v>36</v>
      </c>
      <c r="G1786" t="s">
        <v>275</v>
      </c>
      <c r="H1786" t="s">
        <v>276</v>
      </c>
      <c r="I1786" t="s">
        <v>305</v>
      </c>
      <c r="J1786" t="s">
        <v>306</v>
      </c>
      <c r="K1786" t="s">
        <v>91</v>
      </c>
      <c r="L1786">
        <v>1</v>
      </c>
      <c r="M1786">
        <v>8500</v>
      </c>
      <c r="N1786">
        <v>0.1</v>
      </c>
      <c r="O1786">
        <v>7650</v>
      </c>
      <c r="P1786">
        <v>6500</v>
      </c>
      <c r="Q1786">
        <v>1150</v>
      </c>
      <c r="R1786" t="s">
        <v>26</v>
      </c>
      <c r="S1786" t="s">
        <v>10</v>
      </c>
      <c r="T1786">
        <v>2025</v>
      </c>
      <c r="U1786">
        <v>8</v>
      </c>
      <c r="V1786" t="s">
        <v>3867</v>
      </c>
      <c r="W1786" t="s">
        <v>33</v>
      </c>
      <c r="X1786" t="s">
        <v>27</v>
      </c>
      <c r="Y1786">
        <v>15.03</v>
      </c>
    </row>
    <row r="1787" spans="1:25" x14ac:dyDescent="0.25">
      <c r="A1787" t="s">
        <v>2611</v>
      </c>
      <c r="B1787" s="19">
        <v>45624</v>
      </c>
      <c r="C1787" t="s">
        <v>753</v>
      </c>
      <c r="D1787" t="s">
        <v>754</v>
      </c>
      <c r="E1787" t="s">
        <v>16</v>
      </c>
      <c r="F1787">
        <v>59</v>
      </c>
      <c r="G1787" t="s">
        <v>407</v>
      </c>
      <c r="H1787" t="s">
        <v>285</v>
      </c>
      <c r="I1787" t="s">
        <v>51</v>
      </c>
      <c r="J1787" t="s">
        <v>52</v>
      </c>
      <c r="K1787" t="s">
        <v>8</v>
      </c>
      <c r="L1787">
        <v>2</v>
      </c>
      <c r="M1787">
        <v>4500</v>
      </c>
      <c r="N1787">
        <v>0</v>
      </c>
      <c r="O1787">
        <v>9000</v>
      </c>
      <c r="P1787">
        <v>6400</v>
      </c>
      <c r="Q1787">
        <v>2600</v>
      </c>
      <c r="R1787" t="s">
        <v>9</v>
      </c>
      <c r="S1787" t="s">
        <v>10</v>
      </c>
      <c r="T1787">
        <v>2024</v>
      </c>
      <c r="U1787">
        <v>11</v>
      </c>
      <c r="V1787" t="s">
        <v>3874</v>
      </c>
      <c r="W1787" t="s">
        <v>40</v>
      </c>
      <c r="X1787" t="s">
        <v>27</v>
      </c>
      <c r="Y1787">
        <v>28.89</v>
      </c>
    </row>
    <row r="1788" spans="1:25" x14ac:dyDescent="0.25">
      <c r="A1788" t="s">
        <v>2612</v>
      </c>
      <c r="B1788" s="19">
        <v>46002</v>
      </c>
      <c r="C1788" t="s">
        <v>1229</v>
      </c>
      <c r="D1788" t="s">
        <v>591</v>
      </c>
      <c r="E1788" t="s">
        <v>3</v>
      </c>
      <c r="F1788">
        <v>51</v>
      </c>
      <c r="G1788" t="s">
        <v>312</v>
      </c>
      <c r="H1788" t="s">
        <v>276</v>
      </c>
      <c r="I1788" t="s">
        <v>176</v>
      </c>
      <c r="J1788" t="s">
        <v>177</v>
      </c>
      <c r="K1788" t="s">
        <v>25</v>
      </c>
      <c r="L1788">
        <v>1</v>
      </c>
      <c r="M1788">
        <v>22000</v>
      </c>
      <c r="N1788">
        <v>0.25</v>
      </c>
      <c r="O1788">
        <v>16500</v>
      </c>
      <c r="P1788">
        <v>16500</v>
      </c>
      <c r="Q1788">
        <v>0</v>
      </c>
      <c r="R1788" t="s">
        <v>26</v>
      </c>
      <c r="S1788" t="s">
        <v>10</v>
      </c>
      <c r="T1788">
        <v>2025</v>
      </c>
      <c r="U1788">
        <v>12</v>
      </c>
      <c r="V1788" t="s">
        <v>3872</v>
      </c>
      <c r="W1788" t="s">
        <v>40</v>
      </c>
      <c r="X1788" t="s">
        <v>19</v>
      </c>
      <c r="Y1788">
        <v>0</v>
      </c>
    </row>
    <row r="1789" spans="1:25" x14ac:dyDescent="0.25">
      <c r="A1789" t="s">
        <v>169</v>
      </c>
      <c r="B1789" s="19">
        <v>45996</v>
      </c>
      <c r="C1789" t="s">
        <v>170</v>
      </c>
      <c r="D1789" t="s">
        <v>171</v>
      </c>
      <c r="E1789" t="s">
        <v>16</v>
      </c>
      <c r="F1789">
        <v>49</v>
      </c>
      <c r="G1789" t="s">
        <v>4</v>
      </c>
      <c r="H1789" t="s">
        <v>5</v>
      </c>
      <c r="I1789" t="s">
        <v>68</v>
      </c>
      <c r="J1789" t="s">
        <v>69</v>
      </c>
      <c r="K1789" t="s">
        <v>39</v>
      </c>
      <c r="L1789">
        <v>1</v>
      </c>
      <c r="M1789">
        <v>3500</v>
      </c>
      <c r="N1789">
        <v>0.1</v>
      </c>
      <c r="O1789">
        <v>3150</v>
      </c>
      <c r="P1789">
        <v>2300</v>
      </c>
      <c r="Q1789">
        <v>850</v>
      </c>
      <c r="R1789" t="s">
        <v>98</v>
      </c>
      <c r="S1789" t="s">
        <v>10</v>
      </c>
      <c r="T1789">
        <v>2025</v>
      </c>
      <c r="U1789">
        <v>12</v>
      </c>
      <c r="V1789" t="s">
        <v>3872</v>
      </c>
      <c r="W1789" t="s">
        <v>40</v>
      </c>
      <c r="X1789" t="s">
        <v>19</v>
      </c>
      <c r="Y1789">
        <v>26.98</v>
      </c>
    </row>
    <row r="1790" spans="1:25" x14ac:dyDescent="0.25">
      <c r="A1790" t="s">
        <v>2613</v>
      </c>
      <c r="B1790" s="19">
        <v>45361</v>
      </c>
      <c r="C1790" t="s">
        <v>79</v>
      </c>
      <c r="D1790" t="s">
        <v>80</v>
      </c>
      <c r="E1790" t="s">
        <v>16</v>
      </c>
      <c r="F1790">
        <v>35</v>
      </c>
      <c r="G1790" t="s">
        <v>4</v>
      </c>
      <c r="H1790" t="s">
        <v>5</v>
      </c>
      <c r="I1790" t="s">
        <v>68</v>
      </c>
      <c r="J1790" t="s">
        <v>69</v>
      </c>
      <c r="K1790" t="s">
        <v>39</v>
      </c>
      <c r="L1790">
        <v>4</v>
      </c>
      <c r="M1790">
        <v>3500</v>
      </c>
      <c r="N1790">
        <v>0.05</v>
      </c>
      <c r="O1790">
        <v>0</v>
      </c>
      <c r="P1790">
        <v>9200</v>
      </c>
      <c r="Q1790">
        <v>0</v>
      </c>
      <c r="R1790" t="s">
        <v>26</v>
      </c>
      <c r="S1790" t="s">
        <v>291</v>
      </c>
      <c r="T1790">
        <v>2024</v>
      </c>
      <c r="U1790">
        <v>3</v>
      </c>
      <c r="V1790" t="s">
        <v>3864</v>
      </c>
      <c r="W1790" t="s">
        <v>18</v>
      </c>
      <c r="X1790" t="s">
        <v>12</v>
      </c>
      <c r="Y1790">
        <v>0</v>
      </c>
    </row>
    <row r="1791" spans="1:25" x14ac:dyDescent="0.25">
      <c r="A1791" t="s">
        <v>2614</v>
      </c>
      <c r="B1791" s="19">
        <v>45751</v>
      </c>
      <c r="C1791" t="s">
        <v>2615</v>
      </c>
      <c r="D1791" t="s">
        <v>2616</v>
      </c>
      <c r="E1791" t="s">
        <v>3</v>
      </c>
      <c r="F1791">
        <v>23</v>
      </c>
      <c r="G1791" t="s">
        <v>312</v>
      </c>
      <c r="H1791" t="s">
        <v>276</v>
      </c>
      <c r="I1791" t="s">
        <v>95</v>
      </c>
      <c r="J1791" t="s">
        <v>96</v>
      </c>
      <c r="K1791" t="s">
        <v>46</v>
      </c>
      <c r="L1791">
        <v>3</v>
      </c>
      <c r="M1791">
        <v>600</v>
      </c>
      <c r="N1791">
        <v>0.05</v>
      </c>
      <c r="O1791">
        <v>1710</v>
      </c>
      <c r="P1791">
        <v>1140</v>
      </c>
      <c r="Q1791">
        <v>570</v>
      </c>
      <c r="R1791" t="s">
        <v>17</v>
      </c>
      <c r="S1791" t="s">
        <v>10</v>
      </c>
      <c r="T1791">
        <v>2025</v>
      </c>
      <c r="U1791">
        <v>4</v>
      </c>
      <c r="V1791" t="s">
        <v>3871</v>
      </c>
      <c r="W1791" t="s">
        <v>11</v>
      </c>
      <c r="X1791" t="s">
        <v>19</v>
      </c>
      <c r="Y1791">
        <v>33.33</v>
      </c>
    </row>
    <row r="1792" spans="1:25" x14ac:dyDescent="0.25">
      <c r="A1792" t="s">
        <v>2617</v>
      </c>
      <c r="B1792" s="19">
        <v>45807</v>
      </c>
      <c r="C1792" t="s">
        <v>834</v>
      </c>
      <c r="D1792" t="s">
        <v>379</v>
      </c>
      <c r="E1792" t="s">
        <v>3</v>
      </c>
      <c r="F1792">
        <v>52</v>
      </c>
      <c r="G1792" t="s">
        <v>284</v>
      </c>
      <c r="H1792" t="s">
        <v>285</v>
      </c>
      <c r="I1792" t="s">
        <v>81</v>
      </c>
      <c r="J1792" t="s">
        <v>82</v>
      </c>
      <c r="K1792" t="s">
        <v>58</v>
      </c>
      <c r="L1792">
        <v>1</v>
      </c>
      <c r="M1792">
        <v>3500</v>
      </c>
      <c r="N1792">
        <v>0</v>
      </c>
      <c r="O1792">
        <v>3500</v>
      </c>
      <c r="P1792">
        <v>2500</v>
      </c>
      <c r="Q1792">
        <v>1000</v>
      </c>
      <c r="R1792" t="s">
        <v>9</v>
      </c>
      <c r="S1792" t="s">
        <v>10</v>
      </c>
      <c r="T1792">
        <v>2025</v>
      </c>
      <c r="U1792">
        <v>5</v>
      </c>
      <c r="V1792" t="s">
        <v>3865</v>
      </c>
      <c r="W1792" t="s">
        <v>11</v>
      </c>
      <c r="X1792" t="s">
        <v>12</v>
      </c>
      <c r="Y1792">
        <v>28.57</v>
      </c>
    </row>
    <row r="1793" spans="1:25" x14ac:dyDescent="0.25">
      <c r="A1793" t="s">
        <v>2618</v>
      </c>
      <c r="B1793" s="19">
        <v>45313</v>
      </c>
      <c r="C1793" t="s">
        <v>2619</v>
      </c>
      <c r="D1793" t="s">
        <v>642</v>
      </c>
      <c r="E1793" t="s">
        <v>3</v>
      </c>
      <c r="F1793">
        <v>25</v>
      </c>
      <c r="G1793" t="s">
        <v>407</v>
      </c>
      <c r="H1793" t="s">
        <v>285</v>
      </c>
      <c r="I1793" t="s">
        <v>56</v>
      </c>
      <c r="J1793" t="s">
        <v>57</v>
      </c>
      <c r="K1793" t="s">
        <v>58</v>
      </c>
      <c r="L1793">
        <v>1</v>
      </c>
      <c r="M1793">
        <v>1200</v>
      </c>
      <c r="N1793">
        <v>0.1</v>
      </c>
      <c r="O1793">
        <v>1080</v>
      </c>
      <c r="P1793">
        <v>800</v>
      </c>
      <c r="Q1793">
        <v>280</v>
      </c>
      <c r="R1793" t="s">
        <v>9</v>
      </c>
      <c r="S1793" t="s">
        <v>10</v>
      </c>
      <c r="T1793">
        <v>2024</v>
      </c>
      <c r="U1793">
        <v>1</v>
      </c>
      <c r="V1793" t="s">
        <v>3875</v>
      </c>
      <c r="W1793" t="s">
        <v>18</v>
      </c>
      <c r="X1793" t="s">
        <v>19</v>
      </c>
      <c r="Y1793">
        <v>25.93</v>
      </c>
    </row>
    <row r="1794" spans="1:25" x14ac:dyDescent="0.25">
      <c r="A1794" t="s">
        <v>2620</v>
      </c>
      <c r="B1794" s="19">
        <v>45534</v>
      </c>
      <c r="C1794" t="s">
        <v>2621</v>
      </c>
      <c r="D1794" t="s">
        <v>2622</v>
      </c>
      <c r="E1794" t="s">
        <v>16</v>
      </c>
      <c r="F1794">
        <v>20</v>
      </c>
      <c r="G1794" t="s">
        <v>290</v>
      </c>
      <c r="H1794" t="s">
        <v>276</v>
      </c>
      <c r="I1794" t="s">
        <v>44</v>
      </c>
      <c r="J1794" t="s">
        <v>45</v>
      </c>
      <c r="K1794" t="s">
        <v>46</v>
      </c>
      <c r="L1794">
        <v>1</v>
      </c>
      <c r="M1794">
        <v>2500</v>
      </c>
      <c r="N1794">
        <v>0.15</v>
      </c>
      <c r="O1794">
        <v>2125</v>
      </c>
      <c r="P1794">
        <v>1500</v>
      </c>
      <c r="Q1794">
        <v>625</v>
      </c>
      <c r="R1794" t="s">
        <v>9</v>
      </c>
      <c r="S1794" t="s">
        <v>10</v>
      </c>
      <c r="T1794">
        <v>2024</v>
      </c>
      <c r="U1794">
        <v>8</v>
      </c>
      <c r="V1794" t="s">
        <v>3867</v>
      </c>
      <c r="W1794" t="s">
        <v>33</v>
      </c>
      <c r="X1794" t="s">
        <v>19</v>
      </c>
      <c r="Y1794">
        <v>29.41</v>
      </c>
    </row>
    <row r="1795" spans="1:25" x14ac:dyDescent="0.25">
      <c r="A1795" t="s">
        <v>2623</v>
      </c>
      <c r="B1795" s="19">
        <v>45353</v>
      </c>
      <c r="C1795" t="s">
        <v>2624</v>
      </c>
      <c r="D1795" t="s">
        <v>541</v>
      </c>
      <c r="E1795" t="s">
        <v>3</v>
      </c>
      <c r="F1795">
        <v>44</v>
      </c>
      <c r="G1795" t="s">
        <v>284</v>
      </c>
      <c r="H1795" t="s">
        <v>285</v>
      </c>
      <c r="I1795" t="s">
        <v>176</v>
      </c>
      <c r="J1795" t="s">
        <v>177</v>
      </c>
      <c r="K1795" t="s">
        <v>25</v>
      </c>
      <c r="L1795">
        <v>1</v>
      </c>
      <c r="M1795">
        <v>22000</v>
      </c>
      <c r="N1795">
        <v>0</v>
      </c>
      <c r="O1795">
        <v>22000</v>
      </c>
      <c r="P1795">
        <v>16500</v>
      </c>
      <c r="Q1795">
        <v>5500</v>
      </c>
      <c r="R1795" t="s">
        <v>26</v>
      </c>
      <c r="S1795" t="s">
        <v>10</v>
      </c>
      <c r="T1795">
        <v>2024</v>
      </c>
      <c r="U1795">
        <v>3</v>
      </c>
      <c r="V1795" t="s">
        <v>3864</v>
      </c>
      <c r="W1795" t="s">
        <v>18</v>
      </c>
      <c r="X1795" t="s">
        <v>19</v>
      </c>
      <c r="Y1795">
        <v>25</v>
      </c>
    </row>
    <row r="1796" spans="1:25" x14ac:dyDescent="0.25">
      <c r="A1796" t="s">
        <v>2625</v>
      </c>
      <c r="B1796" s="19">
        <v>45447</v>
      </c>
      <c r="C1796" t="s">
        <v>21</v>
      </c>
      <c r="D1796" t="s">
        <v>22</v>
      </c>
      <c r="E1796" t="s">
        <v>3</v>
      </c>
      <c r="F1796">
        <v>39</v>
      </c>
      <c r="G1796" t="s">
        <v>4</v>
      </c>
      <c r="H1796" t="s">
        <v>5</v>
      </c>
      <c r="I1796" t="s">
        <v>95</v>
      </c>
      <c r="J1796" t="s">
        <v>96</v>
      </c>
      <c r="K1796" t="s">
        <v>46</v>
      </c>
      <c r="L1796">
        <v>2</v>
      </c>
      <c r="M1796">
        <v>600</v>
      </c>
      <c r="N1796">
        <v>0.1</v>
      </c>
      <c r="O1796">
        <v>1080</v>
      </c>
      <c r="P1796">
        <v>760</v>
      </c>
      <c r="Q1796">
        <v>320</v>
      </c>
      <c r="R1796" t="s">
        <v>26</v>
      </c>
      <c r="S1796" t="s">
        <v>10</v>
      </c>
      <c r="T1796">
        <v>2024</v>
      </c>
      <c r="U1796">
        <v>6</v>
      </c>
      <c r="V1796" t="s">
        <v>3868</v>
      </c>
      <c r="W1796" t="s">
        <v>11</v>
      </c>
      <c r="X1796" t="s">
        <v>27</v>
      </c>
      <c r="Y1796">
        <v>29.63</v>
      </c>
    </row>
    <row r="1797" spans="1:25" x14ac:dyDescent="0.25">
      <c r="A1797" t="s">
        <v>2626</v>
      </c>
      <c r="B1797" s="19">
        <v>45904</v>
      </c>
      <c r="C1797" t="s">
        <v>2627</v>
      </c>
      <c r="D1797" t="s">
        <v>1275</v>
      </c>
      <c r="E1797" t="s">
        <v>3</v>
      </c>
      <c r="F1797">
        <v>35</v>
      </c>
      <c r="G1797" t="s">
        <v>317</v>
      </c>
      <c r="H1797" t="s">
        <v>5</v>
      </c>
      <c r="I1797" t="s">
        <v>74</v>
      </c>
      <c r="J1797" t="s">
        <v>75</v>
      </c>
      <c r="K1797" t="s">
        <v>76</v>
      </c>
      <c r="L1797">
        <v>3</v>
      </c>
      <c r="M1797">
        <v>550</v>
      </c>
      <c r="N1797">
        <v>0.2</v>
      </c>
      <c r="O1797">
        <v>1320</v>
      </c>
      <c r="P1797">
        <v>1350</v>
      </c>
      <c r="Q1797">
        <v>-30</v>
      </c>
      <c r="R1797" t="s">
        <v>9</v>
      </c>
      <c r="S1797" t="s">
        <v>10</v>
      </c>
      <c r="T1797">
        <v>2025</v>
      </c>
      <c r="U1797">
        <v>9</v>
      </c>
      <c r="V1797" t="s">
        <v>3873</v>
      </c>
      <c r="W1797" t="s">
        <v>33</v>
      </c>
      <c r="X1797" t="s">
        <v>19</v>
      </c>
      <c r="Y1797">
        <v>-2.27</v>
      </c>
    </row>
    <row r="1798" spans="1:25" x14ac:dyDescent="0.25">
      <c r="A1798" t="s">
        <v>2628</v>
      </c>
      <c r="B1798" s="19">
        <v>45576</v>
      </c>
      <c r="C1798" t="s">
        <v>1182</v>
      </c>
      <c r="D1798" t="s">
        <v>410</v>
      </c>
      <c r="E1798" t="s">
        <v>3</v>
      </c>
      <c r="F1798">
        <v>46</v>
      </c>
      <c r="G1798" t="s">
        <v>312</v>
      </c>
      <c r="H1798" t="s">
        <v>276</v>
      </c>
      <c r="I1798" t="s">
        <v>68</v>
      </c>
      <c r="J1798" t="s">
        <v>69</v>
      </c>
      <c r="K1798" t="s">
        <v>39</v>
      </c>
      <c r="L1798">
        <v>3</v>
      </c>
      <c r="M1798">
        <v>3500</v>
      </c>
      <c r="N1798">
        <v>0.1</v>
      </c>
      <c r="O1798">
        <v>9450</v>
      </c>
      <c r="P1798">
        <v>6900</v>
      </c>
      <c r="Q1798">
        <v>2550</v>
      </c>
      <c r="R1798" t="s">
        <v>17</v>
      </c>
      <c r="S1798" t="s">
        <v>10</v>
      </c>
      <c r="T1798">
        <v>2024</v>
      </c>
      <c r="U1798">
        <v>10</v>
      </c>
      <c r="V1798" t="s">
        <v>3870</v>
      </c>
      <c r="W1798" t="s">
        <v>40</v>
      </c>
      <c r="X1798" t="s">
        <v>27</v>
      </c>
      <c r="Y1798">
        <v>26.98</v>
      </c>
    </row>
    <row r="1799" spans="1:25" x14ac:dyDescent="0.25">
      <c r="A1799" t="s">
        <v>2629</v>
      </c>
      <c r="B1799" s="19">
        <v>45825</v>
      </c>
      <c r="C1799" t="s">
        <v>705</v>
      </c>
      <c r="D1799" t="s">
        <v>642</v>
      </c>
      <c r="E1799" t="s">
        <v>16</v>
      </c>
      <c r="F1799">
        <v>27</v>
      </c>
      <c r="G1799" t="s">
        <v>280</v>
      </c>
      <c r="H1799" t="s">
        <v>270</v>
      </c>
      <c r="I1799" t="s">
        <v>44</v>
      </c>
      <c r="J1799" t="s">
        <v>45</v>
      </c>
      <c r="K1799" t="s">
        <v>46</v>
      </c>
      <c r="L1799">
        <v>1</v>
      </c>
      <c r="M1799">
        <v>2500</v>
      </c>
      <c r="N1799">
        <v>0</v>
      </c>
      <c r="O1799">
        <v>2500</v>
      </c>
      <c r="P1799">
        <v>1500</v>
      </c>
      <c r="Q1799">
        <v>1000</v>
      </c>
      <c r="R1799" t="s">
        <v>17</v>
      </c>
      <c r="S1799" t="s">
        <v>10</v>
      </c>
      <c r="T1799">
        <v>2025</v>
      </c>
      <c r="U1799">
        <v>6</v>
      </c>
      <c r="V1799" t="s">
        <v>3868</v>
      </c>
      <c r="W1799" t="s">
        <v>11</v>
      </c>
      <c r="X1799" t="s">
        <v>27</v>
      </c>
      <c r="Y1799">
        <v>40</v>
      </c>
    </row>
    <row r="1800" spans="1:25" x14ac:dyDescent="0.25">
      <c r="A1800" t="s">
        <v>2630</v>
      </c>
      <c r="B1800" s="19">
        <v>45316</v>
      </c>
      <c r="C1800" t="s">
        <v>505</v>
      </c>
      <c r="D1800" t="s">
        <v>506</v>
      </c>
      <c r="E1800" t="s">
        <v>16</v>
      </c>
      <c r="F1800">
        <v>53</v>
      </c>
      <c r="G1800" t="s">
        <v>284</v>
      </c>
      <c r="H1800" t="s">
        <v>285</v>
      </c>
      <c r="I1800" t="s">
        <v>89</v>
      </c>
      <c r="J1800" t="s">
        <v>90</v>
      </c>
      <c r="K1800" t="s">
        <v>91</v>
      </c>
      <c r="L1800">
        <v>1</v>
      </c>
      <c r="M1800">
        <v>35000</v>
      </c>
      <c r="N1800">
        <v>0.15</v>
      </c>
      <c r="O1800">
        <v>29750</v>
      </c>
      <c r="P1800">
        <v>27000</v>
      </c>
      <c r="Q1800">
        <v>2750</v>
      </c>
      <c r="R1800" t="s">
        <v>77</v>
      </c>
      <c r="S1800" t="s">
        <v>10</v>
      </c>
      <c r="T1800">
        <v>2024</v>
      </c>
      <c r="U1800">
        <v>1</v>
      </c>
      <c r="V1800" t="s">
        <v>3875</v>
      </c>
      <c r="W1800" t="s">
        <v>18</v>
      </c>
      <c r="X1800" t="s">
        <v>27</v>
      </c>
      <c r="Y1800">
        <v>9.24</v>
      </c>
    </row>
    <row r="1801" spans="1:25" x14ac:dyDescent="0.25">
      <c r="A1801" t="s">
        <v>2631</v>
      </c>
      <c r="B1801" s="19">
        <v>45540</v>
      </c>
      <c r="C1801" t="s">
        <v>1072</v>
      </c>
      <c r="D1801" t="s">
        <v>1073</v>
      </c>
      <c r="E1801" t="s">
        <v>16</v>
      </c>
      <c r="F1801">
        <v>40</v>
      </c>
      <c r="G1801" t="s">
        <v>290</v>
      </c>
      <c r="H1801" t="s">
        <v>276</v>
      </c>
      <c r="I1801" t="s">
        <v>186</v>
      </c>
      <c r="J1801" t="s">
        <v>187</v>
      </c>
      <c r="K1801" t="s">
        <v>91</v>
      </c>
      <c r="L1801">
        <v>1</v>
      </c>
      <c r="M1801">
        <v>12000</v>
      </c>
      <c r="N1801">
        <v>0.1</v>
      </c>
      <c r="O1801">
        <v>0</v>
      </c>
      <c r="P1801">
        <v>9000</v>
      </c>
      <c r="Q1801">
        <v>0</v>
      </c>
      <c r="R1801" t="s">
        <v>17</v>
      </c>
      <c r="S1801" t="s">
        <v>291</v>
      </c>
      <c r="T1801">
        <v>2024</v>
      </c>
      <c r="U1801">
        <v>9</v>
      </c>
      <c r="V1801" t="s">
        <v>3873</v>
      </c>
      <c r="W1801" t="s">
        <v>33</v>
      </c>
      <c r="X1801" t="s">
        <v>19</v>
      </c>
      <c r="Y1801">
        <v>0</v>
      </c>
    </row>
    <row r="1802" spans="1:25" x14ac:dyDescent="0.25">
      <c r="A1802" t="s">
        <v>2632</v>
      </c>
      <c r="B1802" s="19">
        <v>45972</v>
      </c>
      <c r="C1802" t="s">
        <v>1037</v>
      </c>
      <c r="D1802" t="s">
        <v>1038</v>
      </c>
      <c r="E1802" t="s">
        <v>3</v>
      </c>
      <c r="F1802">
        <v>22</v>
      </c>
      <c r="G1802" t="s">
        <v>290</v>
      </c>
      <c r="H1802" t="s">
        <v>276</v>
      </c>
      <c r="I1802" t="s">
        <v>89</v>
      </c>
      <c r="J1802" t="s">
        <v>90</v>
      </c>
      <c r="K1802" t="s">
        <v>91</v>
      </c>
      <c r="L1802">
        <v>1</v>
      </c>
      <c r="M1802">
        <v>35000</v>
      </c>
      <c r="N1802">
        <v>0.1</v>
      </c>
      <c r="O1802">
        <v>31500</v>
      </c>
      <c r="P1802">
        <v>27000</v>
      </c>
      <c r="Q1802">
        <v>4500</v>
      </c>
      <c r="R1802" t="s">
        <v>77</v>
      </c>
      <c r="S1802" t="s">
        <v>10</v>
      </c>
      <c r="T1802">
        <v>2025</v>
      </c>
      <c r="U1802">
        <v>11</v>
      </c>
      <c r="V1802" t="s">
        <v>3874</v>
      </c>
      <c r="W1802" t="s">
        <v>40</v>
      </c>
      <c r="X1802" t="s">
        <v>12</v>
      </c>
      <c r="Y1802">
        <v>14.29</v>
      </c>
    </row>
    <row r="1803" spans="1:25" x14ac:dyDescent="0.25">
      <c r="A1803" t="s">
        <v>2633</v>
      </c>
      <c r="B1803" s="19">
        <v>45519</v>
      </c>
      <c r="C1803" t="s">
        <v>1182</v>
      </c>
      <c r="D1803" t="s">
        <v>410</v>
      </c>
      <c r="E1803" t="s">
        <v>3</v>
      </c>
      <c r="F1803">
        <v>46</v>
      </c>
      <c r="G1803" t="s">
        <v>312</v>
      </c>
      <c r="H1803" t="s">
        <v>276</v>
      </c>
      <c r="I1803" t="s">
        <v>56</v>
      </c>
      <c r="J1803" t="s">
        <v>57</v>
      </c>
      <c r="K1803" t="s">
        <v>58</v>
      </c>
      <c r="L1803">
        <v>2</v>
      </c>
      <c r="M1803">
        <v>1200</v>
      </c>
      <c r="N1803">
        <v>0.05</v>
      </c>
      <c r="O1803">
        <v>2280</v>
      </c>
      <c r="P1803">
        <v>1600</v>
      </c>
      <c r="Q1803">
        <v>680</v>
      </c>
      <c r="R1803" t="s">
        <v>77</v>
      </c>
      <c r="S1803" t="s">
        <v>10</v>
      </c>
      <c r="T1803">
        <v>2024</v>
      </c>
      <c r="U1803">
        <v>8</v>
      </c>
      <c r="V1803" t="s">
        <v>3867</v>
      </c>
      <c r="W1803" t="s">
        <v>33</v>
      </c>
      <c r="X1803" t="s">
        <v>27</v>
      </c>
      <c r="Y1803">
        <v>29.82</v>
      </c>
    </row>
    <row r="1804" spans="1:25" x14ac:dyDescent="0.25">
      <c r="A1804" t="s">
        <v>2634</v>
      </c>
      <c r="B1804" s="19">
        <v>45479</v>
      </c>
      <c r="C1804" t="s">
        <v>641</v>
      </c>
      <c r="D1804" t="s">
        <v>642</v>
      </c>
      <c r="E1804" t="s">
        <v>16</v>
      </c>
      <c r="F1804">
        <v>22</v>
      </c>
      <c r="G1804" t="s">
        <v>275</v>
      </c>
      <c r="H1804" t="s">
        <v>276</v>
      </c>
      <c r="I1804" t="s">
        <v>74</v>
      </c>
      <c r="J1804" t="s">
        <v>75</v>
      </c>
      <c r="K1804" t="s">
        <v>76</v>
      </c>
      <c r="L1804">
        <v>2</v>
      </c>
      <c r="M1804">
        <v>550</v>
      </c>
      <c r="N1804">
        <v>0.2</v>
      </c>
      <c r="O1804">
        <v>880</v>
      </c>
      <c r="P1804">
        <v>900</v>
      </c>
      <c r="Q1804">
        <v>-20</v>
      </c>
      <c r="R1804" t="s">
        <v>17</v>
      </c>
      <c r="S1804" t="s">
        <v>10</v>
      </c>
      <c r="T1804">
        <v>2024</v>
      </c>
      <c r="U1804">
        <v>7</v>
      </c>
      <c r="V1804" t="s">
        <v>3866</v>
      </c>
      <c r="W1804" t="s">
        <v>33</v>
      </c>
      <c r="X1804" t="s">
        <v>27</v>
      </c>
      <c r="Y1804">
        <v>-2.27</v>
      </c>
    </row>
    <row r="1805" spans="1:25" x14ac:dyDescent="0.25">
      <c r="A1805" t="s">
        <v>2635</v>
      </c>
      <c r="B1805" s="19">
        <v>45795</v>
      </c>
      <c r="C1805" t="s">
        <v>511</v>
      </c>
      <c r="D1805" t="s">
        <v>101</v>
      </c>
      <c r="E1805" t="s">
        <v>3</v>
      </c>
      <c r="F1805">
        <v>55</v>
      </c>
      <c r="G1805" t="s">
        <v>407</v>
      </c>
      <c r="H1805" t="s">
        <v>285</v>
      </c>
      <c r="I1805" t="s">
        <v>65</v>
      </c>
      <c r="J1805" t="s">
        <v>66</v>
      </c>
      <c r="K1805" t="s">
        <v>25</v>
      </c>
      <c r="L1805">
        <v>1</v>
      </c>
      <c r="M1805">
        <v>2500</v>
      </c>
      <c r="N1805">
        <v>0</v>
      </c>
      <c r="O1805">
        <v>2500</v>
      </c>
      <c r="P1805">
        <v>1600</v>
      </c>
      <c r="Q1805">
        <v>900</v>
      </c>
      <c r="R1805" t="s">
        <v>98</v>
      </c>
      <c r="S1805" t="s">
        <v>10</v>
      </c>
      <c r="T1805">
        <v>2025</v>
      </c>
      <c r="U1805">
        <v>5</v>
      </c>
      <c r="V1805" t="s">
        <v>3865</v>
      </c>
      <c r="W1805" t="s">
        <v>11</v>
      </c>
      <c r="X1805" t="s">
        <v>27</v>
      </c>
      <c r="Y1805">
        <v>36</v>
      </c>
    </row>
    <row r="1806" spans="1:25" x14ac:dyDescent="0.25">
      <c r="A1806" t="s">
        <v>2636</v>
      </c>
      <c r="B1806" s="19">
        <v>45436</v>
      </c>
      <c r="C1806" t="s">
        <v>1286</v>
      </c>
      <c r="D1806" t="s">
        <v>30</v>
      </c>
      <c r="E1806" t="s">
        <v>3</v>
      </c>
      <c r="F1806">
        <v>20</v>
      </c>
      <c r="G1806" t="s">
        <v>275</v>
      </c>
      <c r="H1806" t="s">
        <v>276</v>
      </c>
      <c r="I1806" t="s">
        <v>186</v>
      </c>
      <c r="J1806" t="s">
        <v>187</v>
      </c>
      <c r="K1806" t="s">
        <v>91</v>
      </c>
      <c r="L1806">
        <v>2</v>
      </c>
      <c r="M1806">
        <v>12000</v>
      </c>
      <c r="N1806">
        <v>0.05</v>
      </c>
      <c r="O1806">
        <v>22800</v>
      </c>
      <c r="P1806">
        <v>18000</v>
      </c>
      <c r="Q1806">
        <v>4800</v>
      </c>
      <c r="R1806" t="s">
        <v>26</v>
      </c>
      <c r="S1806" t="s">
        <v>10</v>
      </c>
      <c r="T1806">
        <v>2024</v>
      </c>
      <c r="U1806">
        <v>5</v>
      </c>
      <c r="V1806" t="s">
        <v>3865</v>
      </c>
      <c r="W1806" t="s">
        <v>11</v>
      </c>
      <c r="X1806" t="s">
        <v>27</v>
      </c>
      <c r="Y1806">
        <v>21.05</v>
      </c>
    </row>
    <row r="1807" spans="1:25" x14ac:dyDescent="0.25">
      <c r="A1807" t="s">
        <v>2637</v>
      </c>
      <c r="B1807" s="19">
        <v>45854</v>
      </c>
      <c r="C1807" t="s">
        <v>912</v>
      </c>
      <c r="D1807" t="s">
        <v>913</v>
      </c>
      <c r="E1807" t="s">
        <v>3</v>
      </c>
      <c r="F1807">
        <v>37</v>
      </c>
      <c r="G1807" t="s">
        <v>339</v>
      </c>
      <c r="H1807" t="s">
        <v>285</v>
      </c>
      <c r="I1807" t="s">
        <v>186</v>
      </c>
      <c r="J1807" t="s">
        <v>187</v>
      </c>
      <c r="K1807" t="s">
        <v>91</v>
      </c>
      <c r="L1807">
        <v>1</v>
      </c>
      <c r="M1807">
        <v>12000</v>
      </c>
      <c r="N1807">
        <v>0</v>
      </c>
      <c r="O1807">
        <v>12000</v>
      </c>
      <c r="P1807">
        <v>9000</v>
      </c>
      <c r="Q1807">
        <v>3000</v>
      </c>
      <c r="R1807" t="s">
        <v>26</v>
      </c>
      <c r="S1807" t="s">
        <v>10</v>
      </c>
      <c r="T1807">
        <v>2025</v>
      </c>
      <c r="U1807">
        <v>7</v>
      </c>
      <c r="V1807" t="s">
        <v>3866</v>
      </c>
      <c r="W1807" t="s">
        <v>33</v>
      </c>
      <c r="X1807" t="s">
        <v>27</v>
      </c>
      <c r="Y1807">
        <v>25</v>
      </c>
    </row>
    <row r="1808" spans="1:25" x14ac:dyDescent="0.25">
      <c r="A1808" t="s">
        <v>2638</v>
      </c>
      <c r="B1808" s="19">
        <v>45770</v>
      </c>
      <c r="C1808" t="s">
        <v>953</v>
      </c>
      <c r="D1808" t="s">
        <v>501</v>
      </c>
      <c r="E1808" t="s">
        <v>16</v>
      </c>
      <c r="F1808">
        <v>23</v>
      </c>
      <c r="G1808" t="s">
        <v>312</v>
      </c>
      <c r="H1808" t="s">
        <v>276</v>
      </c>
      <c r="I1808" t="s">
        <v>344</v>
      </c>
      <c r="J1808" t="s">
        <v>345</v>
      </c>
      <c r="K1808" t="s">
        <v>39</v>
      </c>
      <c r="L1808">
        <v>2</v>
      </c>
      <c r="M1808">
        <v>2200</v>
      </c>
      <c r="N1808">
        <v>0.1</v>
      </c>
      <c r="O1808">
        <v>3960</v>
      </c>
      <c r="P1808">
        <v>2800</v>
      </c>
      <c r="Q1808">
        <v>1160</v>
      </c>
      <c r="R1808" t="s">
        <v>26</v>
      </c>
      <c r="S1808" t="s">
        <v>10</v>
      </c>
      <c r="T1808">
        <v>2025</v>
      </c>
      <c r="U1808">
        <v>4</v>
      </c>
      <c r="V1808" t="s">
        <v>3871</v>
      </c>
      <c r="W1808" t="s">
        <v>11</v>
      </c>
      <c r="X1808" t="s">
        <v>27</v>
      </c>
      <c r="Y1808">
        <v>29.29</v>
      </c>
    </row>
    <row r="1809" spans="1:25" x14ac:dyDescent="0.25">
      <c r="A1809" t="s">
        <v>2639</v>
      </c>
      <c r="B1809" s="19">
        <v>45726</v>
      </c>
      <c r="C1809" t="s">
        <v>943</v>
      </c>
      <c r="D1809" t="s">
        <v>151</v>
      </c>
      <c r="E1809" t="s">
        <v>3</v>
      </c>
      <c r="F1809">
        <v>58</v>
      </c>
      <c r="G1809" t="s">
        <v>275</v>
      </c>
      <c r="H1809" t="s">
        <v>276</v>
      </c>
      <c r="I1809" t="s">
        <v>305</v>
      </c>
      <c r="J1809" t="s">
        <v>306</v>
      </c>
      <c r="K1809" t="s">
        <v>91</v>
      </c>
      <c r="L1809">
        <v>3</v>
      </c>
      <c r="M1809">
        <v>8500</v>
      </c>
      <c r="N1809">
        <v>0.15</v>
      </c>
      <c r="O1809">
        <v>21675</v>
      </c>
      <c r="P1809">
        <v>19500</v>
      </c>
      <c r="Q1809">
        <v>2175</v>
      </c>
      <c r="R1809" t="s">
        <v>17</v>
      </c>
      <c r="S1809" t="s">
        <v>10</v>
      </c>
      <c r="T1809">
        <v>2025</v>
      </c>
      <c r="U1809">
        <v>3</v>
      </c>
      <c r="V1809" t="s">
        <v>3864</v>
      </c>
      <c r="W1809" t="s">
        <v>18</v>
      </c>
      <c r="X1809" t="s">
        <v>19</v>
      </c>
      <c r="Y1809">
        <v>10.029999999999999</v>
      </c>
    </row>
    <row r="1810" spans="1:25" x14ac:dyDescent="0.25">
      <c r="A1810" t="s">
        <v>2640</v>
      </c>
      <c r="B1810" s="19">
        <v>45882</v>
      </c>
      <c r="C1810" t="s">
        <v>459</v>
      </c>
      <c r="D1810" t="s">
        <v>460</v>
      </c>
      <c r="E1810" t="s">
        <v>3</v>
      </c>
      <c r="F1810">
        <v>31</v>
      </c>
      <c r="G1810" t="s">
        <v>269</v>
      </c>
      <c r="H1810" t="s">
        <v>270</v>
      </c>
      <c r="I1810" t="s">
        <v>74</v>
      </c>
      <c r="J1810" t="s">
        <v>75</v>
      </c>
      <c r="K1810" t="s">
        <v>76</v>
      </c>
      <c r="L1810">
        <v>4</v>
      </c>
      <c r="M1810">
        <v>550</v>
      </c>
      <c r="N1810">
        <v>0.15</v>
      </c>
      <c r="O1810">
        <v>1870</v>
      </c>
      <c r="P1810">
        <v>1800</v>
      </c>
      <c r="Q1810">
        <v>70</v>
      </c>
      <c r="R1810" t="s">
        <v>98</v>
      </c>
      <c r="S1810" t="s">
        <v>10</v>
      </c>
      <c r="T1810">
        <v>2025</v>
      </c>
      <c r="U1810">
        <v>8</v>
      </c>
      <c r="V1810" t="s">
        <v>3867</v>
      </c>
      <c r="W1810" t="s">
        <v>33</v>
      </c>
      <c r="X1810" t="s">
        <v>19</v>
      </c>
      <c r="Y1810">
        <v>3.74</v>
      </c>
    </row>
    <row r="1811" spans="1:25" x14ac:dyDescent="0.25">
      <c r="A1811" t="s">
        <v>2641</v>
      </c>
      <c r="B1811" s="19">
        <v>45784</v>
      </c>
      <c r="C1811" t="s">
        <v>1088</v>
      </c>
      <c r="D1811" t="s">
        <v>501</v>
      </c>
      <c r="E1811" t="s">
        <v>3</v>
      </c>
      <c r="F1811">
        <v>41</v>
      </c>
      <c r="G1811" t="s">
        <v>312</v>
      </c>
      <c r="H1811" t="s">
        <v>276</v>
      </c>
      <c r="I1811" t="s">
        <v>65</v>
      </c>
      <c r="J1811" t="s">
        <v>66</v>
      </c>
      <c r="K1811" t="s">
        <v>25</v>
      </c>
      <c r="L1811">
        <v>1</v>
      </c>
      <c r="M1811">
        <v>2500</v>
      </c>
      <c r="N1811">
        <v>0.05</v>
      </c>
      <c r="O1811">
        <v>2375</v>
      </c>
      <c r="P1811">
        <v>1600</v>
      </c>
      <c r="Q1811">
        <v>775</v>
      </c>
      <c r="R1811" t="s">
        <v>98</v>
      </c>
      <c r="S1811" t="s">
        <v>10</v>
      </c>
      <c r="T1811">
        <v>2025</v>
      </c>
      <c r="U1811">
        <v>5</v>
      </c>
      <c r="V1811" t="s">
        <v>3865</v>
      </c>
      <c r="W1811" t="s">
        <v>11</v>
      </c>
      <c r="X1811" t="s">
        <v>19</v>
      </c>
      <c r="Y1811">
        <v>32.630000000000003</v>
      </c>
    </row>
    <row r="1812" spans="1:25" x14ac:dyDescent="0.25">
      <c r="A1812" t="s">
        <v>2642</v>
      </c>
      <c r="B1812" s="19">
        <v>45678</v>
      </c>
      <c r="C1812" t="s">
        <v>763</v>
      </c>
      <c r="D1812" t="s">
        <v>207</v>
      </c>
      <c r="E1812" t="s">
        <v>3</v>
      </c>
      <c r="F1812">
        <v>50</v>
      </c>
      <c r="G1812" t="s">
        <v>339</v>
      </c>
      <c r="H1812" t="s">
        <v>285</v>
      </c>
      <c r="I1812" t="s">
        <v>305</v>
      </c>
      <c r="J1812" t="s">
        <v>306</v>
      </c>
      <c r="K1812" t="s">
        <v>91</v>
      </c>
      <c r="L1812">
        <v>2</v>
      </c>
      <c r="M1812">
        <v>8500</v>
      </c>
      <c r="N1812">
        <v>0.25</v>
      </c>
      <c r="O1812">
        <v>12750</v>
      </c>
      <c r="P1812">
        <v>13000</v>
      </c>
      <c r="Q1812">
        <v>-250</v>
      </c>
      <c r="R1812" t="s">
        <v>17</v>
      </c>
      <c r="S1812" t="s">
        <v>10</v>
      </c>
      <c r="T1812">
        <v>2025</v>
      </c>
      <c r="U1812">
        <v>1</v>
      </c>
      <c r="V1812" t="s">
        <v>3875</v>
      </c>
      <c r="W1812" t="s">
        <v>18</v>
      </c>
      <c r="X1812" t="s">
        <v>27</v>
      </c>
      <c r="Y1812">
        <v>-1.96</v>
      </c>
    </row>
    <row r="1813" spans="1:25" x14ac:dyDescent="0.25">
      <c r="A1813" t="s">
        <v>2643</v>
      </c>
      <c r="B1813" s="19">
        <v>45916</v>
      </c>
      <c r="C1813" t="s">
        <v>1111</v>
      </c>
      <c r="D1813" t="s">
        <v>725</v>
      </c>
      <c r="E1813" t="s">
        <v>3</v>
      </c>
      <c r="F1813">
        <v>27</v>
      </c>
      <c r="G1813" t="s">
        <v>284</v>
      </c>
      <c r="H1813" t="s">
        <v>285</v>
      </c>
      <c r="I1813" t="s">
        <v>44</v>
      </c>
      <c r="J1813" t="s">
        <v>45</v>
      </c>
      <c r="K1813" t="s">
        <v>46</v>
      </c>
      <c r="L1813">
        <v>1</v>
      </c>
      <c r="M1813">
        <v>2500</v>
      </c>
      <c r="N1813">
        <v>0.05</v>
      </c>
      <c r="O1813">
        <v>2375</v>
      </c>
      <c r="P1813">
        <v>1500</v>
      </c>
      <c r="Q1813">
        <v>875</v>
      </c>
      <c r="R1813" t="s">
        <v>9</v>
      </c>
      <c r="S1813" t="s">
        <v>10</v>
      </c>
      <c r="T1813">
        <v>2025</v>
      </c>
      <c r="U1813">
        <v>9</v>
      </c>
      <c r="V1813" t="s">
        <v>3873</v>
      </c>
      <c r="W1813" t="s">
        <v>33</v>
      </c>
      <c r="X1813" t="s">
        <v>27</v>
      </c>
      <c r="Y1813">
        <v>36.840000000000003</v>
      </c>
    </row>
    <row r="1814" spans="1:25" x14ac:dyDescent="0.25">
      <c r="A1814" t="s">
        <v>2644</v>
      </c>
      <c r="B1814" s="19">
        <v>45785</v>
      </c>
      <c r="C1814" t="s">
        <v>1464</v>
      </c>
      <c r="D1814" t="s">
        <v>1465</v>
      </c>
      <c r="E1814" t="s">
        <v>3</v>
      </c>
      <c r="F1814">
        <v>54</v>
      </c>
      <c r="G1814" t="s">
        <v>407</v>
      </c>
      <c r="H1814" t="s">
        <v>285</v>
      </c>
      <c r="I1814" t="s">
        <v>23</v>
      </c>
      <c r="J1814" t="s">
        <v>24</v>
      </c>
      <c r="K1814" t="s">
        <v>25</v>
      </c>
      <c r="L1814">
        <v>1</v>
      </c>
      <c r="M1814">
        <v>55000</v>
      </c>
      <c r="N1814">
        <v>0</v>
      </c>
      <c r="O1814">
        <v>55000</v>
      </c>
      <c r="P1814">
        <v>40000</v>
      </c>
      <c r="Q1814">
        <v>15000</v>
      </c>
      <c r="R1814" t="s">
        <v>9</v>
      </c>
      <c r="S1814" t="s">
        <v>10</v>
      </c>
      <c r="T1814">
        <v>2025</v>
      </c>
      <c r="U1814">
        <v>5</v>
      </c>
      <c r="V1814" t="s">
        <v>3865</v>
      </c>
      <c r="W1814" t="s">
        <v>11</v>
      </c>
      <c r="X1814" t="s">
        <v>12</v>
      </c>
      <c r="Y1814">
        <v>27.27</v>
      </c>
    </row>
    <row r="1815" spans="1:25" x14ac:dyDescent="0.25">
      <c r="A1815" t="s">
        <v>2645</v>
      </c>
      <c r="B1815" s="19">
        <v>45377</v>
      </c>
      <c r="C1815" t="s">
        <v>214</v>
      </c>
      <c r="D1815" t="s">
        <v>215</v>
      </c>
      <c r="E1815" t="s">
        <v>3</v>
      </c>
      <c r="F1815">
        <v>35</v>
      </c>
      <c r="G1815" t="s">
        <v>4</v>
      </c>
      <c r="H1815" t="s">
        <v>5</v>
      </c>
      <c r="I1815" t="s">
        <v>344</v>
      </c>
      <c r="J1815" t="s">
        <v>345</v>
      </c>
      <c r="K1815" t="s">
        <v>39</v>
      </c>
      <c r="L1815">
        <v>1</v>
      </c>
      <c r="M1815">
        <v>2200</v>
      </c>
      <c r="N1815">
        <v>0.15</v>
      </c>
      <c r="O1815">
        <v>1870</v>
      </c>
      <c r="P1815">
        <v>1400</v>
      </c>
      <c r="Q1815">
        <v>470</v>
      </c>
      <c r="R1815" t="s">
        <v>17</v>
      </c>
      <c r="S1815" t="s">
        <v>10</v>
      </c>
      <c r="T1815">
        <v>2024</v>
      </c>
      <c r="U1815">
        <v>3</v>
      </c>
      <c r="V1815" t="s">
        <v>3864</v>
      </c>
      <c r="W1815" t="s">
        <v>18</v>
      </c>
      <c r="X1815" t="s">
        <v>19</v>
      </c>
      <c r="Y1815">
        <v>25.13</v>
      </c>
    </row>
    <row r="1816" spans="1:25" x14ac:dyDescent="0.25">
      <c r="A1816" t="s">
        <v>2646</v>
      </c>
      <c r="B1816" s="19">
        <v>45471</v>
      </c>
      <c r="C1816" t="s">
        <v>2647</v>
      </c>
      <c r="D1816" t="s">
        <v>2509</v>
      </c>
      <c r="E1816" t="s">
        <v>16</v>
      </c>
      <c r="F1816">
        <v>58</v>
      </c>
      <c r="G1816" t="s">
        <v>275</v>
      </c>
      <c r="H1816" t="s">
        <v>276</v>
      </c>
      <c r="I1816" t="s">
        <v>37</v>
      </c>
      <c r="J1816" t="s">
        <v>38</v>
      </c>
      <c r="K1816" t="s">
        <v>39</v>
      </c>
      <c r="L1816">
        <v>2</v>
      </c>
      <c r="M1816">
        <v>900</v>
      </c>
      <c r="N1816">
        <v>0.1</v>
      </c>
      <c r="O1816">
        <v>1620</v>
      </c>
      <c r="P1816">
        <v>1100</v>
      </c>
      <c r="Q1816">
        <v>520</v>
      </c>
      <c r="R1816" t="s">
        <v>26</v>
      </c>
      <c r="S1816" t="s">
        <v>10</v>
      </c>
      <c r="T1816">
        <v>2024</v>
      </c>
      <c r="U1816">
        <v>6</v>
      </c>
      <c r="V1816" t="s">
        <v>3868</v>
      </c>
      <c r="W1816" t="s">
        <v>11</v>
      </c>
      <c r="X1816" t="s">
        <v>19</v>
      </c>
      <c r="Y1816">
        <v>32.1</v>
      </c>
    </row>
    <row r="1817" spans="1:25" x14ac:dyDescent="0.25">
      <c r="A1817" t="s">
        <v>2648</v>
      </c>
      <c r="B1817" s="19">
        <v>45582</v>
      </c>
      <c r="C1817" t="s">
        <v>1329</v>
      </c>
      <c r="D1817" t="s">
        <v>198</v>
      </c>
      <c r="E1817" t="s">
        <v>3</v>
      </c>
      <c r="F1817">
        <v>41</v>
      </c>
      <c r="G1817" t="s">
        <v>280</v>
      </c>
      <c r="H1817" t="s">
        <v>270</v>
      </c>
      <c r="I1817" t="s">
        <v>95</v>
      </c>
      <c r="J1817" t="s">
        <v>96</v>
      </c>
      <c r="K1817" t="s">
        <v>46</v>
      </c>
      <c r="L1817">
        <v>3</v>
      </c>
      <c r="M1817">
        <v>600</v>
      </c>
      <c r="N1817">
        <v>0</v>
      </c>
      <c r="O1817">
        <v>1800</v>
      </c>
      <c r="P1817">
        <v>1140</v>
      </c>
      <c r="Q1817">
        <v>660</v>
      </c>
      <c r="R1817" t="s">
        <v>17</v>
      </c>
      <c r="S1817" t="s">
        <v>10</v>
      </c>
      <c r="T1817">
        <v>2024</v>
      </c>
      <c r="U1817">
        <v>10</v>
      </c>
      <c r="V1817" t="s">
        <v>3870</v>
      </c>
      <c r="W1817" t="s">
        <v>40</v>
      </c>
      <c r="X1817" t="s">
        <v>19</v>
      </c>
      <c r="Y1817">
        <v>36.67</v>
      </c>
    </row>
    <row r="1818" spans="1:25" x14ac:dyDescent="0.25">
      <c r="A1818" t="s">
        <v>2649</v>
      </c>
      <c r="B1818" s="19">
        <v>45633</v>
      </c>
      <c r="C1818" t="s">
        <v>1247</v>
      </c>
      <c r="D1818" t="s">
        <v>830</v>
      </c>
      <c r="E1818" t="s">
        <v>3</v>
      </c>
      <c r="F1818">
        <v>28</v>
      </c>
      <c r="G1818" t="s">
        <v>295</v>
      </c>
      <c r="H1818" t="s">
        <v>270</v>
      </c>
      <c r="I1818" t="s">
        <v>176</v>
      </c>
      <c r="J1818" t="s">
        <v>177</v>
      </c>
      <c r="K1818" t="s">
        <v>25</v>
      </c>
      <c r="L1818">
        <v>1</v>
      </c>
      <c r="M1818">
        <v>22000</v>
      </c>
      <c r="N1818">
        <v>0.15</v>
      </c>
      <c r="O1818">
        <v>18700</v>
      </c>
      <c r="P1818">
        <v>16500</v>
      </c>
      <c r="Q1818">
        <v>2200</v>
      </c>
      <c r="R1818" t="s">
        <v>9</v>
      </c>
      <c r="S1818" t="s">
        <v>10</v>
      </c>
      <c r="T1818">
        <v>2024</v>
      </c>
      <c r="U1818">
        <v>12</v>
      </c>
      <c r="V1818" t="s">
        <v>3872</v>
      </c>
      <c r="W1818" t="s">
        <v>40</v>
      </c>
      <c r="X1818" t="s">
        <v>12</v>
      </c>
      <c r="Y1818">
        <v>11.76</v>
      </c>
    </row>
    <row r="1819" spans="1:25" x14ac:dyDescent="0.25">
      <c r="A1819" t="s">
        <v>2650</v>
      </c>
      <c r="B1819" s="19">
        <v>45486</v>
      </c>
      <c r="C1819" t="s">
        <v>813</v>
      </c>
      <c r="D1819" t="s">
        <v>420</v>
      </c>
      <c r="E1819" t="s">
        <v>3</v>
      </c>
      <c r="F1819">
        <v>28</v>
      </c>
      <c r="G1819" t="s">
        <v>295</v>
      </c>
      <c r="H1819" t="s">
        <v>270</v>
      </c>
      <c r="I1819" t="s">
        <v>23</v>
      </c>
      <c r="J1819" t="s">
        <v>24</v>
      </c>
      <c r="K1819" t="s">
        <v>25</v>
      </c>
      <c r="L1819">
        <v>1</v>
      </c>
      <c r="M1819">
        <v>55000</v>
      </c>
      <c r="N1819">
        <v>0.15</v>
      </c>
      <c r="O1819">
        <v>46750</v>
      </c>
      <c r="P1819">
        <v>40000</v>
      </c>
      <c r="Q1819">
        <v>6750</v>
      </c>
      <c r="R1819" t="s">
        <v>26</v>
      </c>
      <c r="S1819" t="s">
        <v>10</v>
      </c>
      <c r="T1819">
        <v>2024</v>
      </c>
      <c r="U1819">
        <v>7</v>
      </c>
      <c r="V1819" t="s">
        <v>3866</v>
      </c>
      <c r="W1819" t="s">
        <v>33</v>
      </c>
      <c r="X1819" t="s">
        <v>12</v>
      </c>
      <c r="Y1819">
        <v>14.44</v>
      </c>
    </row>
    <row r="1820" spans="1:25" x14ac:dyDescent="0.25">
      <c r="A1820" t="s">
        <v>2651</v>
      </c>
      <c r="B1820" s="19">
        <v>45675</v>
      </c>
      <c r="C1820" t="s">
        <v>1493</v>
      </c>
      <c r="D1820" t="s">
        <v>1494</v>
      </c>
      <c r="E1820" t="s">
        <v>16</v>
      </c>
      <c r="F1820">
        <v>27</v>
      </c>
      <c r="G1820" t="s">
        <v>317</v>
      </c>
      <c r="H1820" t="s">
        <v>5</v>
      </c>
      <c r="I1820" t="s">
        <v>143</v>
      </c>
      <c r="J1820" t="s">
        <v>144</v>
      </c>
      <c r="K1820" t="s">
        <v>76</v>
      </c>
      <c r="L1820">
        <v>4</v>
      </c>
      <c r="M1820">
        <v>700</v>
      </c>
      <c r="N1820">
        <v>0.2</v>
      </c>
      <c r="O1820">
        <v>2240</v>
      </c>
      <c r="P1820">
        <v>2280</v>
      </c>
      <c r="Q1820">
        <v>-40</v>
      </c>
      <c r="R1820" t="s">
        <v>17</v>
      </c>
      <c r="S1820" t="s">
        <v>10</v>
      </c>
      <c r="T1820">
        <v>2025</v>
      </c>
      <c r="U1820">
        <v>1</v>
      </c>
      <c r="V1820" t="s">
        <v>3875</v>
      </c>
      <c r="W1820" t="s">
        <v>18</v>
      </c>
      <c r="X1820" t="s">
        <v>19</v>
      </c>
      <c r="Y1820">
        <v>-1.79</v>
      </c>
    </row>
    <row r="1821" spans="1:25" x14ac:dyDescent="0.25">
      <c r="A1821" t="s">
        <v>2652</v>
      </c>
      <c r="B1821" s="19">
        <v>45696</v>
      </c>
      <c r="C1821" t="s">
        <v>1409</v>
      </c>
      <c r="D1821" t="s">
        <v>916</v>
      </c>
      <c r="E1821" t="s">
        <v>3</v>
      </c>
      <c r="F1821">
        <v>44</v>
      </c>
      <c r="G1821" t="s">
        <v>263</v>
      </c>
      <c r="H1821" t="s">
        <v>5</v>
      </c>
      <c r="I1821" t="s">
        <v>264</v>
      </c>
      <c r="J1821" t="s">
        <v>265</v>
      </c>
      <c r="K1821" t="s">
        <v>46</v>
      </c>
      <c r="L1821">
        <v>1</v>
      </c>
      <c r="M1821">
        <v>800</v>
      </c>
      <c r="N1821">
        <v>0</v>
      </c>
      <c r="O1821">
        <v>800</v>
      </c>
      <c r="P1821">
        <v>500</v>
      </c>
      <c r="Q1821">
        <v>300</v>
      </c>
      <c r="R1821" t="s">
        <v>26</v>
      </c>
      <c r="S1821" t="s">
        <v>10</v>
      </c>
      <c r="T1821">
        <v>2025</v>
      </c>
      <c r="U1821">
        <v>2</v>
      </c>
      <c r="V1821" t="s">
        <v>3869</v>
      </c>
      <c r="W1821" t="s">
        <v>18</v>
      </c>
      <c r="X1821" t="s">
        <v>19</v>
      </c>
      <c r="Y1821">
        <v>37.5</v>
      </c>
    </row>
    <row r="1822" spans="1:25" x14ac:dyDescent="0.25">
      <c r="A1822" t="s">
        <v>2653</v>
      </c>
      <c r="B1822" s="19">
        <v>45894</v>
      </c>
      <c r="C1822" t="s">
        <v>857</v>
      </c>
      <c r="D1822" t="s">
        <v>392</v>
      </c>
      <c r="E1822" t="s">
        <v>16</v>
      </c>
      <c r="F1822">
        <v>21</v>
      </c>
      <c r="G1822" t="s">
        <v>407</v>
      </c>
      <c r="H1822" t="s">
        <v>285</v>
      </c>
      <c r="I1822" t="s">
        <v>65</v>
      </c>
      <c r="J1822" t="s">
        <v>66</v>
      </c>
      <c r="K1822" t="s">
        <v>25</v>
      </c>
      <c r="L1822">
        <v>1</v>
      </c>
      <c r="M1822">
        <v>2500</v>
      </c>
      <c r="N1822">
        <v>0.05</v>
      </c>
      <c r="O1822">
        <v>2375</v>
      </c>
      <c r="P1822">
        <v>1600</v>
      </c>
      <c r="Q1822">
        <v>775</v>
      </c>
      <c r="R1822" t="s">
        <v>17</v>
      </c>
      <c r="S1822" t="s">
        <v>10</v>
      </c>
      <c r="T1822">
        <v>2025</v>
      </c>
      <c r="U1822">
        <v>8</v>
      </c>
      <c r="V1822" t="s">
        <v>3867</v>
      </c>
      <c r="W1822" t="s">
        <v>33</v>
      </c>
      <c r="X1822" t="s">
        <v>12</v>
      </c>
      <c r="Y1822">
        <v>32.630000000000003</v>
      </c>
    </row>
    <row r="1823" spans="1:25" x14ac:dyDescent="0.25">
      <c r="A1823" t="s">
        <v>2654</v>
      </c>
      <c r="B1823" s="19">
        <v>45419</v>
      </c>
      <c r="C1823" t="s">
        <v>2655</v>
      </c>
      <c r="D1823" t="s">
        <v>2656</v>
      </c>
      <c r="E1823" t="s">
        <v>3</v>
      </c>
      <c r="F1823">
        <v>21</v>
      </c>
      <c r="G1823" t="s">
        <v>317</v>
      </c>
      <c r="H1823" t="s">
        <v>5</v>
      </c>
      <c r="I1823" t="s">
        <v>95</v>
      </c>
      <c r="J1823" t="s">
        <v>96</v>
      </c>
      <c r="K1823" t="s">
        <v>46</v>
      </c>
      <c r="L1823">
        <v>1</v>
      </c>
      <c r="M1823">
        <v>600</v>
      </c>
      <c r="N1823">
        <v>0.1</v>
      </c>
      <c r="O1823">
        <v>540</v>
      </c>
      <c r="P1823">
        <v>380</v>
      </c>
      <c r="Q1823">
        <v>160</v>
      </c>
      <c r="R1823" t="s">
        <v>77</v>
      </c>
      <c r="S1823" t="s">
        <v>10</v>
      </c>
      <c r="T1823">
        <v>2024</v>
      </c>
      <c r="U1823">
        <v>5</v>
      </c>
      <c r="V1823" t="s">
        <v>3865</v>
      </c>
      <c r="W1823" t="s">
        <v>11</v>
      </c>
      <c r="X1823" t="s">
        <v>19</v>
      </c>
      <c r="Y1823">
        <v>29.63</v>
      </c>
    </row>
    <row r="1824" spans="1:25" x14ac:dyDescent="0.25">
      <c r="A1824" t="s">
        <v>172</v>
      </c>
      <c r="B1824" s="19">
        <v>45738</v>
      </c>
      <c r="C1824" t="s">
        <v>173</v>
      </c>
      <c r="D1824" t="s">
        <v>174</v>
      </c>
      <c r="E1824" t="s">
        <v>3</v>
      </c>
      <c r="F1824">
        <v>33</v>
      </c>
      <c r="G1824" t="s">
        <v>4</v>
      </c>
      <c r="H1824" t="s">
        <v>5</v>
      </c>
      <c r="I1824" t="s">
        <v>37</v>
      </c>
      <c r="J1824" t="s">
        <v>38</v>
      </c>
      <c r="K1824" t="s">
        <v>39</v>
      </c>
      <c r="L1824">
        <v>1</v>
      </c>
      <c r="M1824">
        <v>900</v>
      </c>
      <c r="N1824">
        <v>0.1</v>
      </c>
      <c r="O1824">
        <v>810</v>
      </c>
      <c r="P1824">
        <v>550</v>
      </c>
      <c r="Q1824">
        <v>260</v>
      </c>
      <c r="R1824" t="s">
        <v>9</v>
      </c>
      <c r="S1824" t="s">
        <v>10</v>
      </c>
      <c r="T1824">
        <v>2025</v>
      </c>
      <c r="U1824">
        <v>3</v>
      </c>
      <c r="V1824" t="s">
        <v>3864</v>
      </c>
      <c r="W1824" t="s">
        <v>18</v>
      </c>
      <c r="X1824" t="s">
        <v>19</v>
      </c>
      <c r="Y1824">
        <v>32.1</v>
      </c>
    </row>
    <row r="1825" spans="1:25" x14ac:dyDescent="0.25">
      <c r="A1825" t="s">
        <v>2657</v>
      </c>
      <c r="B1825" s="19">
        <v>45648</v>
      </c>
      <c r="C1825" t="s">
        <v>964</v>
      </c>
      <c r="D1825" t="s">
        <v>965</v>
      </c>
      <c r="E1825" t="s">
        <v>16</v>
      </c>
      <c r="F1825">
        <v>51</v>
      </c>
      <c r="G1825" t="s">
        <v>339</v>
      </c>
      <c r="H1825" t="s">
        <v>285</v>
      </c>
      <c r="I1825" t="s">
        <v>105</v>
      </c>
      <c r="J1825" t="s">
        <v>106</v>
      </c>
      <c r="K1825" t="s">
        <v>76</v>
      </c>
      <c r="L1825">
        <v>2</v>
      </c>
      <c r="M1825">
        <v>450</v>
      </c>
      <c r="N1825">
        <v>0</v>
      </c>
      <c r="O1825">
        <v>900</v>
      </c>
      <c r="P1825">
        <v>660</v>
      </c>
      <c r="Q1825">
        <v>240</v>
      </c>
      <c r="R1825" t="s">
        <v>9</v>
      </c>
      <c r="S1825" t="s">
        <v>10</v>
      </c>
      <c r="T1825">
        <v>2024</v>
      </c>
      <c r="U1825">
        <v>12</v>
      </c>
      <c r="V1825" t="s">
        <v>3872</v>
      </c>
      <c r="W1825" t="s">
        <v>40</v>
      </c>
      <c r="X1825" t="s">
        <v>27</v>
      </c>
      <c r="Y1825">
        <v>26.67</v>
      </c>
    </row>
    <row r="1826" spans="1:25" x14ac:dyDescent="0.25">
      <c r="A1826" t="s">
        <v>2658</v>
      </c>
      <c r="B1826" s="19">
        <v>45669</v>
      </c>
      <c r="C1826" t="s">
        <v>1293</v>
      </c>
      <c r="D1826" t="s">
        <v>1294</v>
      </c>
      <c r="E1826" t="s">
        <v>16</v>
      </c>
      <c r="F1826">
        <v>29</v>
      </c>
      <c r="G1826" t="s">
        <v>280</v>
      </c>
      <c r="H1826" t="s">
        <v>270</v>
      </c>
      <c r="I1826" t="s">
        <v>109</v>
      </c>
      <c r="J1826" t="s">
        <v>110</v>
      </c>
      <c r="K1826" t="s">
        <v>8</v>
      </c>
      <c r="L1826">
        <v>4</v>
      </c>
      <c r="M1826">
        <v>4000</v>
      </c>
      <c r="N1826">
        <v>0.05</v>
      </c>
      <c r="O1826">
        <v>15200</v>
      </c>
      <c r="P1826">
        <v>11600</v>
      </c>
      <c r="Q1826">
        <v>3600</v>
      </c>
      <c r="R1826" t="s">
        <v>26</v>
      </c>
      <c r="S1826" t="s">
        <v>10</v>
      </c>
      <c r="T1826">
        <v>2025</v>
      </c>
      <c r="U1826">
        <v>1</v>
      </c>
      <c r="V1826" t="s">
        <v>3875</v>
      </c>
      <c r="W1826" t="s">
        <v>18</v>
      </c>
      <c r="X1826" t="s">
        <v>27</v>
      </c>
      <c r="Y1826">
        <v>23.68</v>
      </c>
    </row>
    <row r="1827" spans="1:25" x14ac:dyDescent="0.25">
      <c r="A1827" t="s">
        <v>2659</v>
      </c>
      <c r="B1827" s="19">
        <v>45726</v>
      </c>
      <c r="C1827" t="s">
        <v>378</v>
      </c>
      <c r="D1827" t="s">
        <v>379</v>
      </c>
      <c r="E1827" t="s">
        <v>3</v>
      </c>
      <c r="F1827">
        <v>30</v>
      </c>
      <c r="G1827" t="s">
        <v>263</v>
      </c>
      <c r="H1827" t="s">
        <v>5</v>
      </c>
      <c r="I1827" t="s">
        <v>89</v>
      </c>
      <c r="J1827" t="s">
        <v>90</v>
      </c>
      <c r="K1827" t="s">
        <v>91</v>
      </c>
      <c r="L1827">
        <v>1</v>
      </c>
      <c r="M1827">
        <v>35000</v>
      </c>
      <c r="N1827">
        <v>0.15</v>
      </c>
      <c r="O1827">
        <v>29750</v>
      </c>
      <c r="P1827">
        <v>27000</v>
      </c>
      <c r="Q1827">
        <v>2750</v>
      </c>
      <c r="R1827" t="s">
        <v>26</v>
      </c>
      <c r="S1827" t="s">
        <v>10</v>
      </c>
      <c r="T1827">
        <v>2025</v>
      </c>
      <c r="U1827">
        <v>3</v>
      </c>
      <c r="V1827" t="s">
        <v>3864</v>
      </c>
      <c r="W1827" t="s">
        <v>18</v>
      </c>
      <c r="X1827" t="s">
        <v>19</v>
      </c>
      <c r="Y1827">
        <v>9.24</v>
      </c>
    </row>
    <row r="1828" spans="1:25" x14ac:dyDescent="0.25">
      <c r="A1828" t="s">
        <v>2660</v>
      </c>
      <c r="B1828" s="19">
        <v>45662</v>
      </c>
      <c r="C1828" t="s">
        <v>1111</v>
      </c>
      <c r="D1828" t="s">
        <v>725</v>
      </c>
      <c r="E1828" t="s">
        <v>3</v>
      </c>
      <c r="F1828">
        <v>27</v>
      </c>
      <c r="G1828" t="s">
        <v>284</v>
      </c>
      <c r="H1828" t="s">
        <v>285</v>
      </c>
      <c r="I1828" t="s">
        <v>51</v>
      </c>
      <c r="J1828" t="s">
        <v>52</v>
      </c>
      <c r="K1828" t="s">
        <v>8</v>
      </c>
      <c r="L1828">
        <v>1</v>
      </c>
      <c r="M1828">
        <v>4500</v>
      </c>
      <c r="N1828">
        <v>0.1</v>
      </c>
      <c r="O1828">
        <v>4050</v>
      </c>
      <c r="P1828">
        <v>3200</v>
      </c>
      <c r="Q1828">
        <v>850</v>
      </c>
      <c r="R1828" t="s">
        <v>9</v>
      </c>
      <c r="S1828" t="s">
        <v>10</v>
      </c>
      <c r="T1828">
        <v>2025</v>
      </c>
      <c r="U1828">
        <v>1</v>
      </c>
      <c r="V1828" t="s">
        <v>3875</v>
      </c>
      <c r="W1828" t="s">
        <v>18</v>
      </c>
      <c r="X1828" t="s">
        <v>27</v>
      </c>
      <c r="Y1828">
        <v>20.99</v>
      </c>
    </row>
    <row r="1829" spans="1:25" x14ac:dyDescent="0.25">
      <c r="A1829" t="s">
        <v>2661</v>
      </c>
      <c r="B1829" s="19">
        <v>45973</v>
      </c>
      <c r="C1829" t="s">
        <v>857</v>
      </c>
      <c r="D1829" t="s">
        <v>392</v>
      </c>
      <c r="E1829" t="s">
        <v>16</v>
      </c>
      <c r="F1829">
        <v>21</v>
      </c>
      <c r="G1829" t="s">
        <v>407</v>
      </c>
      <c r="H1829" t="s">
        <v>285</v>
      </c>
      <c r="I1829" t="s">
        <v>51</v>
      </c>
      <c r="J1829" t="s">
        <v>52</v>
      </c>
      <c r="K1829" t="s">
        <v>8</v>
      </c>
      <c r="L1829">
        <v>1</v>
      </c>
      <c r="M1829">
        <v>4500</v>
      </c>
      <c r="N1829">
        <v>0.05</v>
      </c>
      <c r="O1829">
        <v>4275</v>
      </c>
      <c r="P1829">
        <v>3200</v>
      </c>
      <c r="Q1829">
        <v>1075</v>
      </c>
      <c r="R1829" t="s">
        <v>26</v>
      </c>
      <c r="S1829" t="s">
        <v>10</v>
      </c>
      <c r="T1829">
        <v>2025</v>
      </c>
      <c r="U1829">
        <v>11</v>
      </c>
      <c r="V1829" t="s">
        <v>3874</v>
      </c>
      <c r="W1829" t="s">
        <v>40</v>
      </c>
      <c r="X1829" t="s">
        <v>12</v>
      </c>
      <c r="Y1829">
        <v>25.15</v>
      </c>
    </row>
    <row r="1830" spans="1:25" x14ac:dyDescent="0.25">
      <c r="A1830" t="s">
        <v>175</v>
      </c>
      <c r="B1830" s="19">
        <v>45989</v>
      </c>
      <c r="C1830" t="s">
        <v>72</v>
      </c>
      <c r="D1830" t="s">
        <v>73</v>
      </c>
      <c r="E1830" t="s">
        <v>16</v>
      </c>
      <c r="F1830">
        <v>45</v>
      </c>
      <c r="G1830" t="s">
        <v>4</v>
      </c>
      <c r="H1830" t="s">
        <v>5</v>
      </c>
      <c r="I1830" t="s">
        <v>176</v>
      </c>
      <c r="J1830" t="s">
        <v>177</v>
      </c>
      <c r="K1830" t="s">
        <v>25</v>
      </c>
      <c r="L1830">
        <v>1</v>
      </c>
      <c r="M1830">
        <v>22000</v>
      </c>
      <c r="N1830">
        <v>0</v>
      </c>
      <c r="O1830">
        <v>22000</v>
      </c>
      <c r="P1830">
        <v>16500</v>
      </c>
      <c r="Q1830">
        <v>5500</v>
      </c>
      <c r="R1830" t="s">
        <v>26</v>
      </c>
      <c r="S1830" t="s">
        <v>10</v>
      </c>
      <c r="T1830">
        <v>2025</v>
      </c>
      <c r="U1830">
        <v>11</v>
      </c>
      <c r="V1830" t="s">
        <v>3874</v>
      </c>
      <c r="W1830" t="s">
        <v>40</v>
      </c>
      <c r="X1830" t="s">
        <v>27</v>
      </c>
      <c r="Y1830">
        <v>25</v>
      </c>
    </row>
    <row r="1831" spans="1:25" x14ac:dyDescent="0.25">
      <c r="A1831" t="s">
        <v>2662</v>
      </c>
      <c r="B1831" s="19">
        <v>45970</v>
      </c>
      <c r="C1831" t="s">
        <v>1140</v>
      </c>
      <c r="D1831" t="s">
        <v>868</v>
      </c>
      <c r="E1831" t="s">
        <v>16</v>
      </c>
      <c r="F1831">
        <v>32</v>
      </c>
      <c r="G1831" t="s">
        <v>290</v>
      </c>
      <c r="H1831" t="s">
        <v>276</v>
      </c>
      <c r="I1831" t="s">
        <v>305</v>
      </c>
      <c r="J1831" t="s">
        <v>306</v>
      </c>
      <c r="K1831" t="s">
        <v>91</v>
      </c>
      <c r="L1831">
        <v>1</v>
      </c>
      <c r="M1831">
        <v>8500</v>
      </c>
      <c r="N1831">
        <v>0.15</v>
      </c>
      <c r="O1831">
        <v>7225</v>
      </c>
      <c r="P1831">
        <v>6500</v>
      </c>
      <c r="Q1831">
        <v>725</v>
      </c>
      <c r="R1831" t="s">
        <v>26</v>
      </c>
      <c r="S1831" t="s">
        <v>10</v>
      </c>
      <c r="T1831">
        <v>2025</v>
      </c>
      <c r="U1831">
        <v>11</v>
      </c>
      <c r="V1831" t="s">
        <v>3874</v>
      </c>
      <c r="W1831" t="s">
        <v>40</v>
      </c>
      <c r="X1831" t="s">
        <v>27</v>
      </c>
      <c r="Y1831">
        <v>10.029999999999999</v>
      </c>
    </row>
    <row r="1832" spans="1:25" x14ac:dyDescent="0.25">
      <c r="A1832" t="s">
        <v>2663</v>
      </c>
      <c r="B1832" s="19">
        <v>45951</v>
      </c>
      <c r="C1832" t="s">
        <v>699</v>
      </c>
      <c r="D1832" t="s">
        <v>700</v>
      </c>
      <c r="E1832" t="s">
        <v>3</v>
      </c>
      <c r="F1832">
        <v>45</v>
      </c>
      <c r="G1832" t="s">
        <v>295</v>
      </c>
      <c r="H1832" t="s">
        <v>270</v>
      </c>
      <c r="I1832" t="s">
        <v>109</v>
      </c>
      <c r="J1832" t="s">
        <v>110</v>
      </c>
      <c r="K1832" t="s">
        <v>8</v>
      </c>
      <c r="L1832">
        <v>1</v>
      </c>
      <c r="M1832">
        <v>4000</v>
      </c>
      <c r="N1832">
        <v>0.05</v>
      </c>
      <c r="O1832">
        <v>3800</v>
      </c>
      <c r="P1832">
        <v>2900</v>
      </c>
      <c r="Q1832">
        <v>900</v>
      </c>
      <c r="R1832" t="s">
        <v>77</v>
      </c>
      <c r="S1832" t="s">
        <v>10</v>
      </c>
      <c r="T1832">
        <v>2025</v>
      </c>
      <c r="U1832">
        <v>10</v>
      </c>
      <c r="V1832" t="s">
        <v>3870</v>
      </c>
      <c r="W1832" t="s">
        <v>40</v>
      </c>
      <c r="X1832" t="s">
        <v>12</v>
      </c>
      <c r="Y1832">
        <v>23.68</v>
      </c>
    </row>
    <row r="1833" spans="1:25" x14ac:dyDescent="0.25">
      <c r="A1833" t="s">
        <v>178</v>
      </c>
      <c r="B1833" s="19">
        <v>45892</v>
      </c>
      <c r="C1833" t="s">
        <v>54</v>
      </c>
      <c r="D1833" t="s">
        <v>55</v>
      </c>
      <c r="E1833" t="s">
        <v>3</v>
      </c>
      <c r="F1833">
        <v>58</v>
      </c>
      <c r="G1833" t="s">
        <v>4</v>
      </c>
      <c r="H1833" t="s">
        <v>5</v>
      </c>
      <c r="I1833" t="s">
        <v>65</v>
      </c>
      <c r="J1833" t="s">
        <v>66</v>
      </c>
      <c r="K1833" t="s">
        <v>25</v>
      </c>
      <c r="L1833">
        <v>3</v>
      </c>
      <c r="M1833">
        <v>2500</v>
      </c>
      <c r="N1833">
        <v>0.2</v>
      </c>
      <c r="O1833">
        <v>6000</v>
      </c>
      <c r="P1833">
        <v>4800</v>
      </c>
      <c r="Q1833">
        <v>1200</v>
      </c>
      <c r="R1833" t="s">
        <v>17</v>
      </c>
      <c r="S1833" t="s">
        <v>10</v>
      </c>
      <c r="T1833">
        <v>2025</v>
      </c>
      <c r="U1833">
        <v>8</v>
      </c>
      <c r="V1833" t="s">
        <v>3867</v>
      </c>
      <c r="W1833" t="s">
        <v>33</v>
      </c>
      <c r="X1833" t="s">
        <v>12</v>
      </c>
      <c r="Y1833">
        <v>20</v>
      </c>
    </row>
    <row r="1834" spans="1:25" x14ac:dyDescent="0.25">
      <c r="A1834" t="s">
        <v>2664</v>
      </c>
      <c r="B1834" s="19">
        <v>45725</v>
      </c>
      <c r="C1834" t="s">
        <v>2665</v>
      </c>
      <c r="D1834" t="s">
        <v>851</v>
      </c>
      <c r="E1834" t="s">
        <v>16</v>
      </c>
      <c r="F1834">
        <v>50</v>
      </c>
      <c r="G1834" t="s">
        <v>275</v>
      </c>
      <c r="H1834" t="s">
        <v>276</v>
      </c>
      <c r="I1834" t="s">
        <v>305</v>
      </c>
      <c r="J1834" t="s">
        <v>306</v>
      </c>
      <c r="K1834" t="s">
        <v>91</v>
      </c>
      <c r="L1834">
        <v>1</v>
      </c>
      <c r="M1834">
        <v>8500</v>
      </c>
      <c r="N1834">
        <v>0.15</v>
      </c>
      <c r="O1834">
        <v>7225</v>
      </c>
      <c r="P1834">
        <v>6500</v>
      </c>
      <c r="Q1834">
        <v>725</v>
      </c>
      <c r="R1834" t="s">
        <v>77</v>
      </c>
      <c r="S1834" t="s">
        <v>10</v>
      </c>
      <c r="T1834">
        <v>2025</v>
      </c>
      <c r="U1834">
        <v>3</v>
      </c>
      <c r="V1834" t="s">
        <v>3864</v>
      </c>
      <c r="W1834" t="s">
        <v>18</v>
      </c>
      <c r="X1834" t="s">
        <v>19</v>
      </c>
      <c r="Y1834">
        <v>10.029999999999999</v>
      </c>
    </row>
    <row r="1835" spans="1:25" x14ac:dyDescent="0.25">
      <c r="A1835" t="s">
        <v>2666</v>
      </c>
      <c r="B1835" s="19">
        <v>45601</v>
      </c>
      <c r="C1835" t="s">
        <v>641</v>
      </c>
      <c r="D1835" t="s">
        <v>642</v>
      </c>
      <c r="E1835" t="s">
        <v>16</v>
      </c>
      <c r="F1835">
        <v>22</v>
      </c>
      <c r="G1835" t="s">
        <v>275</v>
      </c>
      <c r="H1835" t="s">
        <v>276</v>
      </c>
      <c r="I1835" t="s">
        <v>105</v>
      </c>
      <c r="J1835" t="s">
        <v>106</v>
      </c>
      <c r="K1835" t="s">
        <v>76</v>
      </c>
      <c r="L1835">
        <v>2</v>
      </c>
      <c r="M1835">
        <v>450</v>
      </c>
      <c r="N1835">
        <v>0</v>
      </c>
      <c r="O1835">
        <v>900</v>
      </c>
      <c r="P1835">
        <v>660</v>
      </c>
      <c r="Q1835">
        <v>240</v>
      </c>
      <c r="R1835" t="s">
        <v>98</v>
      </c>
      <c r="S1835" t="s">
        <v>10</v>
      </c>
      <c r="T1835">
        <v>2024</v>
      </c>
      <c r="U1835">
        <v>11</v>
      </c>
      <c r="V1835" t="s">
        <v>3874</v>
      </c>
      <c r="W1835" t="s">
        <v>40</v>
      </c>
      <c r="X1835" t="s">
        <v>27</v>
      </c>
      <c r="Y1835">
        <v>26.67</v>
      </c>
    </row>
    <row r="1836" spans="1:25" x14ac:dyDescent="0.25">
      <c r="A1836" t="s">
        <v>2667</v>
      </c>
      <c r="B1836" s="19">
        <v>45683</v>
      </c>
      <c r="C1836" t="s">
        <v>747</v>
      </c>
      <c r="D1836" t="s">
        <v>748</v>
      </c>
      <c r="E1836" t="s">
        <v>16</v>
      </c>
      <c r="F1836">
        <v>54</v>
      </c>
      <c r="G1836" t="s">
        <v>407</v>
      </c>
      <c r="H1836" t="s">
        <v>285</v>
      </c>
      <c r="I1836" t="s">
        <v>81</v>
      </c>
      <c r="J1836" t="s">
        <v>82</v>
      </c>
      <c r="K1836" t="s">
        <v>58</v>
      </c>
      <c r="L1836">
        <v>2</v>
      </c>
      <c r="M1836">
        <v>3500</v>
      </c>
      <c r="N1836">
        <v>0.1</v>
      </c>
      <c r="O1836">
        <v>6300</v>
      </c>
      <c r="P1836">
        <v>5000</v>
      </c>
      <c r="Q1836">
        <v>1300</v>
      </c>
      <c r="R1836" t="s">
        <v>26</v>
      </c>
      <c r="S1836" t="s">
        <v>10</v>
      </c>
      <c r="T1836">
        <v>2025</v>
      </c>
      <c r="U1836">
        <v>1</v>
      </c>
      <c r="V1836" t="s">
        <v>3875</v>
      </c>
      <c r="W1836" t="s">
        <v>18</v>
      </c>
      <c r="X1836" t="s">
        <v>27</v>
      </c>
      <c r="Y1836">
        <v>20.63</v>
      </c>
    </row>
    <row r="1837" spans="1:25" x14ac:dyDescent="0.25">
      <c r="A1837" t="s">
        <v>2668</v>
      </c>
      <c r="B1837" s="19">
        <v>45383</v>
      </c>
      <c r="C1837" t="s">
        <v>365</v>
      </c>
      <c r="D1837" t="s">
        <v>366</v>
      </c>
      <c r="E1837" t="s">
        <v>16</v>
      </c>
      <c r="F1837">
        <v>56</v>
      </c>
      <c r="G1837" t="s">
        <v>295</v>
      </c>
      <c r="H1837" t="s">
        <v>270</v>
      </c>
      <c r="I1837" t="s">
        <v>31</v>
      </c>
      <c r="J1837" t="s">
        <v>32</v>
      </c>
      <c r="K1837" t="s">
        <v>25</v>
      </c>
      <c r="L1837">
        <v>1</v>
      </c>
      <c r="M1837">
        <v>5000</v>
      </c>
      <c r="N1837">
        <v>0.2</v>
      </c>
      <c r="O1837">
        <v>4000</v>
      </c>
      <c r="P1837">
        <v>3500</v>
      </c>
      <c r="Q1837">
        <v>500</v>
      </c>
      <c r="R1837" t="s">
        <v>17</v>
      </c>
      <c r="S1837" t="s">
        <v>10</v>
      </c>
      <c r="T1837">
        <v>2024</v>
      </c>
      <c r="U1837">
        <v>4</v>
      </c>
      <c r="V1837" t="s">
        <v>3871</v>
      </c>
      <c r="W1837" t="s">
        <v>11</v>
      </c>
      <c r="X1837" t="s">
        <v>27</v>
      </c>
      <c r="Y1837">
        <v>12.5</v>
      </c>
    </row>
    <row r="1838" spans="1:25" x14ac:dyDescent="0.25">
      <c r="A1838" t="s">
        <v>2669</v>
      </c>
      <c r="B1838" s="19">
        <v>45644</v>
      </c>
      <c r="C1838" t="s">
        <v>805</v>
      </c>
      <c r="D1838" t="s">
        <v>675</v>
      </c>
      <c r="E1838" t="s">
        <v>3</v>
      </c>
      <c r="F1838">
        <v>48</v>
      </c>
      <c r="G1838" t="s">
        <v>269</v>
      </c>
      <c r="H1838" t="s">
        <v>270</v>
      </c>
      <c r="I1838" t="s">
        <v>176</v>
      </c>
      <c r="J1838" t="s">
        <v>177</v>
      </c>
      <c r="K1838" t="s">
        <v>25</v>
      </c>
      <c r="L1838">
        <v>1</v>
      </c>
      <c r="M1838">
        <v>22000</v>
      </c>
      <c r="N1838">
        <v>0.05</v>
      </c>
      <c r="O1838">
        <v>20900</v>
      </c>
      <c r="P1838">
        <v>16500</v>
      </c>
      <c r="Q1838">
        <v>4400</v>
      </c>
      <c r="R1838" t="s">
        <v>26</v>
      </c>
      <c r="S1838" t="s">
        <v>10</v>
      </c>
      <c r="T1838">
        <v>2024</v>
      </c>
      <c r="U1838">
        <v>12</v>
      </c>
      <c r="V1838" t="s">
        <v>3872</v>
      </c>
      <c r="W1838" t="s">
        <v>40</v>
      </c>
      <c r="X1838" t="s">
        <v>27</v>
      </c>
      <c r="Y1838">
        <v>21.05</v>
      </c>
    </row>
    <row r="1839" spans="1:25" x14ac:dyDescent="0.25">
      <c r="A1839" t="s">
        <v>2670</v>
      </c>
      <c r="B1839" s="19">
        <v>45699</v>
      </c>
      <c r="C1839" t="s">
        <v>1457</v>
      </c>
      <c r="D1839" t="s">
        <v>1458</v>
      </c>
      <c r="E1839" t="s">
        <v>3</v>
      </c>
      <c r="F1839">
        <v>51</v>
      </c>
      <c r="G1839" t="s">
        <v>263</v>
      </c>
      <c r="H1839" t="s">
        <v>5</v>
      </c>
      <c r="I1839" t="s">
        <v>109</v>
      </c>
      <c r="J1839" t="s">
        <v>110</v>
      </c>
      <c r="K1839" t="s">
        <v>8</v>
      </c>
      <c r="L1839">
        <v>3</v>
      </c>
      <c r="M1839">
        <v>4000</v>
      </c>
      <c r="N1839">
        <v>0.1</v>
      </c>
      <c r="O1839">
        <v>-10800</v>
      </c>
      <c r="P1839">
        <v>8700</v>
      </c>
      <c r="Q1839">
        <v>-2100</v>
      </c>
      <c r="R1839" t="s">
        <v>26</v>
      </c>
      <c r="S1839" t="s">
        <v>287</v>
      </c>
      <c r="T1839">
        <v>2025</v>
      </c>
      <c r="U1839">
        <v>2</v>
      </c>
      <c r="V1839" t="s">
        <v>3869</v>
      </c>
      <c r="W1839" t="s">
        <v>18</v>
      </c>
      <c r="X1839" t="s">
        <v>12</v>
      </c>
      <c r="Y1839">
        <v>19.440000000000001</v>
      </c>
    </row>
    <row r="1840" spans="1:25" x14ac:dyDescent="0.25">
      <c r="A1840" t="s">
        <v>2671</v>
      </c>
      <c r="B1840" s="19">
        <v>45795</v>
      </c>
      <c r="C1840" t="s">
        <v>2107</v>
      </c>
      <c r="D1840" t="s">
        <v>803</v>
      </c>
      <c r="E1840" t="s">
        <v>3</v>
      </c>
      <c r="F1840">
        <v>44</v>
      </c>
      <c r="G1840" t="s">
        <v>269</v>
      </c>
      <c r="H1840" t="s">
        <v>270</v>
      </c>
      <c r="I1840" t="s">
        <v>23</v>
      </c>
      <c r="J1840" t="s">
        <v>24</v>
      </c>
      <c r="K1840" t="s">
        <v>25</v>
      </c>
      <c r="L1840">
        <v>2</v>
      </c>
      <c r="M1840">
        <v>55000</v>
      </c>
      <c r="N1840">
        <v>0.1</v>
      </c>
      <c r="O1840">
        <v>99000</v>
      </c>
      <c r="P1840">
        <v>80000</v>
      </c>
      <c r="Q1840">
        <v>19000</v>
      </c>
      <c r="R1840" t="s">
        <v>26</v>
      </c>
      <c r="S1840" t="s">
        <v>10</v>
      </c>
      <c r="T1840">
        <v>2025</v>
      </c>
      <c r="U1840">
        <v>5</v>
      </c>
      <c r="V1840" t="s">
        <v>3865</v>
      </c>
      <c r="W1840" t="s">
        <v>11</v>
      </c>
      <c r="X1840" t="s">
        <v>12</v>
      </c>
      <c r="Y1840">
        <v>19.190000000000001</v>
      </c>
    </row>
    <row r="1841" spans="1:25" x14ac:dyDescent="0.25">
      <c r="A1841" t="s">
        <v>2672</v>
      </c>
      <c r="B1841" s="19">
        <v>45719</v>
      </c>
      <c r="C1841" t="s">
        <v>587</v>
      </c>
      <c r="D1841" t="s">
        <v>588</v>
      </c>
      <c r="E1841" t="s">
        <v>3</v>
      </c>
      <c r="F1841">
        <v>60</v>
      </c>
      <c r="G1841" t="s">
        <v>269</v>
      </c>
      <c r="H1841" t="s">
        <v>270</v>
      </c>
      <c r="I1841" t="s">
        <v>105</v>
      </c>
      <c r="J1841" t="s">
        <v>106</v>
      </c>
      <c r="K1841" t="s">
        <v>76</v>
      </c>
      <c r="L1841">
        <v>3</v>
      </c>
      <c r="M1841">
        <v>450</v>
      </c>
      <c r="N1841">
        <v>0</v>
      </c>
      <c r="O1841">
        <v>1350</v>
      </c>
      <c r="P1841">
        <v>990</v>
      </c>
      <c r="Q1841">
        <v>360</v>
      </c>
      <c r="R1841" t="s">
        <v>17</v>
      </c>
      <c r="S1841" t="s">
        <v>10</v>
      </c>
      <c r="T1841">
        <v>2025</v>
      </c>
      <c r="U1841">
        <v>3</v>
      </c>
      <c r="V1841" t="s">
        <v>3864</v>
      </c>
      <c r="W1841" t="s">
        <v>18</v>
      </c>
      <c r="X1841" t="s">
        <v>27</v>
      </c>
      <c r="Y1841">
        <v>26.67</v>
      </c>
    </row>
    <row r="1842" spans="1:25" x14ac:dyDescent="0.25">
      <c r="A1842" t="s">
        <v>2673</v>
      </c>
      <c r="B1842" s="19">
        <v>45733</v>
      </c>
      <c r="C1842" t="s">
        <v>303</v>
      </c>
      <c r="D1842" t="s">
        <v>304</v>
      </c>
      <c r="E1842" t="s">
        <v>16</v>
      </c>
      <c r="F1842">
        <v>36</v>
      </c>
      <c r="G1842" t="s">
        <v>275</v>
      </c>
      <c r="H1842" t="s">
        <v>276</v>
      </c>
      <c r="I1842" t="s">
        <v>305</v>
      </c>
      <c r="J1842" t="s">
        <v>306</v>
      </c>
      <c r="K1842" t="s">
        <v>91</v>
      </c>
      <c r="L1842">
        <v>1</v>
      </c>
      <c r="M1842">
        <v>8500</v>
      </c>
      <c r="N1842">
        <v>0.2</v>
      </c>
      <c r="O1842">
        <v>6800</v>
      </c>
      <c r="P1842">
        <v>6500</v>
      </c>
      <c r="Q1842">
        <v>300</v>
      </c>
      <c r="R1842" t="s">
        <v>26</v>
      </c>
      <c r="S1842" t="s">
        <v>10</v>
      </c>
      <c r="T1842">
        <v>2025</v>
      </c>
      <c r="U1842">
        <v>3</v>
      </c>
      <c r="V1842" t="s">
        <v>3864</v>
      </c>
      <c r="W1842" t="s">
        <v>18</v>
      </c>
      <c r="X1842" t="s">
        <v>27</v>
      </c>
      <c r="Y1842">
        <v>4.41</v>
      </c>
    </row>
    <row r="1843" spans="1:25" x14ac:dyDescent="0.25">
      <c r="A1843" t="s">
        <v>2674</v>
      </c>
      <c r="B1843" s="19">
        <v>45429</v>
      </c>
      <c r="C1843" t="s">
        <v>628</v>
      </c>
      <c r="D1843" t="s">
        <v>629</v>
      </c>
      <c r="E1843" t="s">
        <v>3</v>
      </c>
      <c r="F1843">
        <v>38</v>
      </c>
      <c r="G1843" t="s">
        <v>275</v>
      </c>
      <c r="H1843" t="s">
        <v>276</v>
      </c>
      <c r="I1843" t="s">
        <v>186</v>
      </c>
      <c r="J1843" t="s">
        <v>187</v>
      </c>
      <c r="K1843" t="s">
        <v>91</v>
      </c>
      <c r="L1843">
        <v>3</v>
      </c>
      <c r="M1843">
        <v>12000</v>
      </c>
      <c r="N1843">
        <v>0.15</v>
      </c>
      <c r="O1843">
        <v>30600</v>
      </c>
      <c r="P1843">
        <v>27000</v>
      </c>
      <c r="Q1843">
        <v>3600</v>
      </c>
      <c r="R1843" t="s">
        <v>17</v>
      </c>
      <c r="S1843" t="s">
        <v>10</v>
      </c>
      <c r="T1843">
        <v>2024</v>
      </c>
      <c r="U1843">
        <v>5</v>
      </c>
      <c r="V1843" t="s">
        <v>3865</v>
      </c>
      <c r="W1843" t="s">
        <v>11</v>
      </c>
      <c r="X1843" t="s">
        <v>27</v>
      </c>
      <c r="Y1843">
        <v>11.76</v>
      </c>
    </row>
    <row r="1844" spans="1:25" x14ac:dyDescent="0.25">
      <c r="A1844" t="s">
        <v>2675</v>
      </c>
      <c r="B1844" s="19">
        <v>45404</v>
      </c>
      <c r="C1844" t="s">
        <v>473</v>
      </c>
      <c r="D1844" t="s">
        <v>474</v>
      </c>
      <c r="E1844" t="s">
        <v>3</v>
      </c>
      <c r="F1844">
        <v>58</v>
      </c>
      <c r="G1844" t="s">
        <v>339</v>
      </c>
      <c r="H1844" t="s">
        <v>285</v>
      </c>
      <c r="I1844" t="s">
        <v>74</v>
      </c>
      <c r="J1844" t="s">
        <v>75</v>
      </c>
      <c r="K1844" t="s">
        <v>76</v>
      </c>
      <c r="L1844">
        <v>1</v>
      </c>
      <c r="M1844">
        <v>550</v>
      </c>
      <c r="N1844">
        <v>0</v>
      </c>
      <c r="O1844">
        <v>550</v>
      </c>
      <c r="P1844">
        <v>450</v>
      </c>
      <c r="Q1844">
        <v>100</v>
      </c>
      <c r="R1844" t="s">
        <v>17</v>
      </c>
      <c r="S1844" t="s">
        <v>10</v>
      </c>
      <c r="T1844">
        <v>2024</v>
      </c>
      <c r="U1844">
        <v>4</v>
      </c>
      <c r="V1844" t="s">
        <v>3871</v>
      </c>
      <c r="W1844" t="s">
        <v>11</v>
      </c>
      <c r="X1844" t="s">
        <v>19</v>
      </c>
      <c r="Y1844">
        <v>18.18</v>
      </c>
    </row>
    <row r="1845" spans="1:25" x14ac:dyDescent="0.25">
      <c r="A1845" t="s">
        <v>2676</v>
      </c>
      <c r="B1845" s="19">
        <v>45497</v>
      </c>
      <c r="C1845" t="s">
        <v>500</v>
      </c>
      <c r="D1845" t="s">
        <v>501</v>
      </c>
      <c r="E1845" t="s">
        <v>16</v>
      </c>
      <c r="F1845">
        <v>22</v>
      </c>
      <c r="G1845" t="s">
        <v>339</v>
      </c>
      <c r="H1845" t="s">
        <v>285</v>
      </c>
      <c r="I1845" t="s">
        <v>102</v>
      </c>
      <c r="J1845" t="s">
        <v>103</v>
      </c>
      <c r="K1845" t="s">
        <v>25</v>
      </c>
      <c r="L1845">
        <v>1</v>
      </c>
      <c r="M1845">
        <v>28000</v>
      </c>
      <c r="N1845">
        <v>0.1</v>
      </c>
      <c r="O1845">
        <v>25200</v>
      </c>
      <c r="P1845">
        <v>21000</v>
      </c>
      <c r="Q1845">
        <v>4200</v>
      </c>
      <c r="R1845" t="s">
        <v>9</v>
      </c>
      <c r="S1845" t="s">
        <v>10</v>
      </c>
      <c r="T1845">
        <v>2024</v>
      </c>
      <c r="U1845">
        <v>7</v>
      </c>
      <c r="V1845" t="s">
        <v>3866</v>
      </c>
      <c r="W1845" t="s">
        <v>33</v>
      </c>
      <c r="X1845" t="s">
        <v>27</v>
      </c>
      <c r="Y1845">
        <v>16.670000000000002</v>
      </c>
    </row>
    <row r="1846" spans="1:25" x14ac:dyDescent="0.25">
      <c r="A1846" t="s">
        <v>2677</v>
      </c>
      <c r="B1846" s="19">
        <v>45488</v>
      </c>
      <c r="C1846" t="s">
        <v>2678</v>
      </c>
      <c r="D1846" t="s">
        <v>392</v>
      </c>
      <c r="E1846" t="s">
        <v>3</v>
      </c>
      <c r="F1846">
        <v>48</v>
      </c>
      <c r="G1846" t="s">
        <v>339</v>
      </c>
      <c r="H1846" t="s">
        <v>285</v>
      </c>
      <c r="I1846" t="s">
        <v>37</v>
      </c>
      <c r="J1846" t="s">
        <v>38</v>
      </c>
      <c r="K1846" t="s">
        <v>39</v>
      </c>
      <c r="L1846">
        <v>2</v>
      </c>
      <c r="M1846">
        <v>900</v>
      </c>
      <c r="N1846">
        <v>0</v>
      </c>
      <c r="O1846">
        <v>1800</v>
      </c>
      <c r="P1846">
        <v>1100</v>
      </c>
      <c r="Q1846">
        <v>700</v>
      </c>
      <c r="R1846" t="s">
        <v>98</v>
      </c>
      <c r="S1846" t="s">
        <v>10</v>
      </c>
      <c r="T1846">
        <v>2024</v>
      </c>
      <c r="U1846">
        <v>7</v>
      </c>
      <c r="V1846" t="s">
        <v>3866</v>
      </c>
      <c r="W1846" t="s">
        <v>33</v>
      </c>
      <c r="X1846" t="s">
        <v>19</v>
      </c>
      <c r="Y1846">
        <v>38.89</v>
      </c>
    </row>
    <row r="1847" spans="1:25" x14ac:dyDescent="0.25">
      <c r="A1847" t="s">
        <v>2679</v>
      </c>
      <c r="B1847" s="19">
        <v>45743</v>
      </c>
      <c r="C1847" t="s">
        <v>580</v>
      </c>
      <c r="D1847" t="s">
        <v>36</v>
      </c>
      <c r="E1847" t="s">
        <v>3</v>
      </c>
      <c r="F1847">
        <v>60</v>
      </c>
      <c r="G1847" t="s">
        <v>290</v>
      </c>
      <c r="H1847" t="s">
        <v>276</v>
      </c>
      <c r="I1847" t="s">
        <v>51</v>
      </c>
      <c r="J1847" t="s">
        <v>52</v>
      </c>
      <c r="K1847" t="s">
        <v>8</v>
      </c>
      <c r="L1847">
        <v>1</v>
      </c>
      <c r="M1847">
        <v>4500</v>
      </c>
      <c r="N1847">
        <v>0.1</v>
      </c>
      <c r="O1847">
        <v>4050</v>
      </c>
      <c r="P1847">
        <v>3200</v>
      </c>
      <c r="Q1847">
        <v>850</v>
      </c>
      <c r="R1847" t="s">
        <v>77</v>
      </c>
      <c r="S1847" t="s">
        <v>10</v>
      </c>
      <c r="T1847">
        <v>2025</v>
      </c>
      <c r="U1847">
        <v>3</v>
      </c>
      <c r="V1847" t="s">
        <v>3864</v>
      </c>
      <c r="W1847" t="s">
        <v>18</v>
      </c>
      <c r="X1847" t="s">
        <v>19</v>
      </c>
      <c r="Y1847">
        <v>20.99</v>
      </c>
    </row>
    <row r="1848" spans="1:25" x14ac:dyDescent="0.25">
      <c r="A1848" t="s">
        <v>2680</v>
      </c>
      <c r="B1848" s="19">
        <v>45943</v>
      </c>
      <c r="C1848" t="s">
        <v>715</v>
      </c>
      <c r="D1848" t="s">
        <v>448</v>
      </c>
      <c r="E1848" t="s">
        <v>16</v>
      </c>
      <c r="F1848">
        <v>38</v>
      </c>
      <c r="G1848" t="s">
        <v>317</v>
      </c>
      <c r="H1848" t="s">
        <v>5</v>
      </c>
      <c r="I1848" t="s">
        <v>305</v>
      </c>
      <c r="J1848" t="s">
        <v>306</v>
      </c>
      <c r="K1848" t="s">
        <v>91</v>
      </c>
      <c r="L1848">
        <v>1</v>
      </c>
      <c r="M1848">
        <v>8500</v>
      </c>
      <c r="N1848">
        <v>0.2</v>
      </c>
      <c r="O1848">
        <v>6800</v>
      </c>
      <c r="P1848">
        <v>6500</v>
      </c>
      <c r="Q1848">
        <v>300</v>
      </c>
      <c r="R1848" t="s">
        <v>26</v>
      </c>
      <c r="S1848" t="s">
        <v>10</v>
      </c>
      <c r="T1848">
        <v>2025</v>
      </c>
      <c r="U1848">
        <v>10</v>
      </c>
      <c r="V1848" t="s">
        <v>3870</v>
      </c>
      <c r="W1848" t="s">
        <v>40</v>
      </c>
      <c r="X1848" t="s">
        <v>27</v>
      </c>
      <c r="Y1848">
        <v>4.41</v>
      </c>
    </row>
    <row r="1849" spans="1:25" x14ac:dyDescent="0.25">
      <c r="A1849" t="s">
        <v>2681</v>
      </c>
      <c r="B1849" s="19">
        <v>45419</v>
      </c>
      <c r="C1849" t="s">
        <v>564</v>
      </c>
      <c r="D1849" t="s">
        <v>557</v>
      </c>
      <c r="E1849" t="s">
        <v>16</v>
      </c>
      <c r="F1849">
        <v>38</v>
      </c>
      <c r="G1849" t="s">
        <v>312</v>
      </c>
      <c r="H1849" t="s">
        <v>276</v>
      </c>
      <c r="I1849" t="s">
        <v>37</v>
      </c>
      <c r="J1849" t="s">
        <v>38</v>
      </c>
      <c r="K1849" t="s">
        <v>39</v>
      </c>
      <c r="L1849">
        <v>2</v>
      </c>
      <c r="M1849">
        <v>900</v>
      </c>
      <c r="N1849">
        <v>0.1</v>
      </c>
      <c r="O1849">
        <v>1620</v>
      </c>
      <c r="P1849">
        <v>1100</v>
      </c>
      <c r="Q1849">
        <v>520</v>
      </c>
      <c r="R1849" t="s">
        <v>26</v>
      </c>
      <c r="S1849" t="s">
        <v>10</v>
      </c>
      <c r="T1849">
        <v>2024</v>
      </c>
      <c r="U1849">
        <v>5</v>
      </c>
      <c r="V1849" t="s">
        <v>3865</v>
      </c>
      <c r="W1849" t="s">
        <v>11</v>
      </c>
      <c r="X1849" t="s">
        <v>27</v>
      </c>
      <c r="Y1849">
        <v>32.1</v>
      </c>
    </row>
    <row r="1850" spans="1:25" x14ac:dyDescent="0.25">
      <c r="A1850" t="s">
        <v>2682</v>
      </c>
      <c r="B1850" s="19">
        <v>45532</v>
      </c>
      <c r="C1850" t="s">
        <v>641</v>
      </c>
      <c r="D1850" t="s">
        <v>642</v>
      </c>
      <c r="E1850" t="s">
        <v>16</v>
      </c>
      <c r="F1850">
        <v>22</v>
      </c>
      <c r="G1850" t="s">
        <v>275</v>
      </c>
      <c r="H1850" t="s">
        <v>276</v>
      </c>
      <c r="I1850" t="s">
        <v>143</v>
      </c>
      <c r="J1850" t="s">
        <v>144</v>
      </c>
      <c r="K1850" t="s">
        <v>76</v>
      </c>
      <c r="L1850">
        <v>1</v>
      </c>
      <c r="M1850">
        <v>700</v>
      </c>
      <c r="N1850">
        <v>0.1</v>
      </c>
      <c r="O1850">
        <v>630</v>
      </c>
      <c r="P1850">
        <v>570</v>
      </c>
      <c r="Q1850">
        <v>60</v>
      </c>
      <c r="R1850" t="s">
        <v>17</v>
      </c>
      <c r="S1850" t="s">
        <v>10</v>
      </c>
      <c r="T1850">
        <v>2024</v>
      </c>
      <c r="U1850">
        <v>8</v>
      </c>
      <c r="V1850" t="s">
        <v>3867</v>
      </c>
      <c r="W1850" t="s">
        <v>33</v>
      </c>
      <c r="X1850" t="s">
        <v>27</v>
      </c>
      <c r="Y1850">
        <v>9.52</v>
      </c>
    </row>
    <row r="1851" spans="1:25" x14ac:dyDescent="0.25">
      <c r="A1851" t="s">
        <v>2683</v>
      </c>
      <c r="B1851" s="19">
        <v>45301</v>
      </c>
      <c r="C1851" t="s">
        <v>116</v>
      </c>
      <c r="D1851" t="s">
        <v>117</v>
      </c>
      <c r="E1851" t="s">
        <v>16</v>
      </c>
      <c r="F1851">
        <v>42</v>
      </c>
      <c r="G1851" t="s">
        <v>4</v>
      </c>
      <c r="H1851" t="s">
        <v>5</v>
      </c>
      <c r="I1851" t="s">
        <v>102</v>
      </c>
      <c r="J1851" t="s">
        <v>103</v>
      </c>
      <c r="K1851" t="s">
        <v>25</v>
      </c>
      <c r="L1851">
        <v>2</v>
      </c>
      <c r="M1851">
        <v>28000</v>
      </c>
      <c r="N1851">
        <v>0.1</v>
      </c>
      <c r="O1851">
        <v>-50400</v>
      </c>
      <c r="P1851">
        <v>42000</v>
      </c>
      <c r="Q1851">
        <v>-8400</v>
      </c>
      <c r="R1851" t="s">
        <v>26</v>
      </c>
      <c r="S1851" t="s">
        <v>287</v>
      </c>
      <c r="T1851">
        <v>2024</v>
      </c>
      <c r="U1851">
        <v>1</v>
      </c>
      <c r="V1851" t="s">
        <v>3875</v>
      </c>
      <c r="W1851" t="s">
        <v>18</v>
      </c>
      <c r="X1851" t="s">
        <v>19</v>
      </c>
      <c r="Y1851">
        <v>16.670000000000002</v>
      </c>
    </row>
    <row r="1852" spans="1:25" x14ac:dyDescent="0.25">
      <c r="A1852" t="s">
        <v>2684</v>
      </c>
      <c r="B1852" s="19">
        <v>45973</v>
      </c>
      <c r="C1852" t="s">
        <v>1485</v>
      </c>
      <c r="D1852" t="s">
        <v>728</v>
      </c>
      <c r="E1852" t="s">
        <v>3</v>
      </c>
      <c r="F1852">
        <v>55</v>
      </c>
      <c r="G1852" t="s">
        <v>317</v>
      </c>
      <c r="H1852" t="s">
        <v>5</v>
      </c>
      <c r="I1852" t="s">
        <v>81</v>
      </c>
      <c r="J1852" t="s">
        <v>82</v>
      </c>
      <c r="K1852" t="s">
        <v>58</v>
      </c>
      <c r="L1852">
        <v>2</v>
      </c>
      <c r="M1852">
        <v>3500</v>
      </c>
      <c r="N1852">
        <v>0</v>
      </c>
      <c r="O1852">
        <v>7000</v>
      </c>
      <c r="P1852">
        <v>5000</v>
      </c>
      <c r="Q1852">
        <v>2000</v>
      </c>
      <c r="R1852" t="s">
        <v>9</v>
      </c>
      <c r="S1852" t="s">
        <v>10</v>
      </c>
      <c r="T1852">
        <v>2025</v>
      </c>
      <c r="U1852">
        <v>11</v>
      </c>
      <c r="V1852" t="s">
        <v>3874</v>
      </c>
      <c r="W1852" t="s">
        <v>40</v>
      </c>
      <c r="X1852" t="s">
        <v>27</v>
      </c>
      <c r="Y1852">
        <v>28.57</v>
      </c>
    </row>
    <row r="1853" spans="1:25" x14ac:dyDescent="0.25">
      <c r="A1853" t="s">
        <v>2685</v>
      </c>
      <c r="B1853" s="19">
        <v>45508</v>
      </c>
      <c r="C1853" t="s">
        <v>2686</v>
      </c>
      <c r="D1853" t="s">
        <v>506</v>
      </c>
      <c r="E1853" t="s">
        <v>3</v>
      </c>
      <c r="F1853">
        <v>52</v>
      </c>
      <c r="G1853" t="s">
        <v>295</v>
      </c>
      <c r="H1853" t="s">
        <v>270</v>
      </c>
      <c r="I1853" t="s">
        <v>105</v>
      </c>
      <c r="J1853" t="s">
        <v>106</v>
      </c>
      <c r="K1853" t="s">
        <v>76</v>
      </c>
      <c r="L1853">
        <v>4</v>
      </c>
      <c r="M1853">
        <v>450</v>
      </c>
      <c r="N1853">
        <v>0.1</v>
      </c>
      <c r="O1853">
        <v>1620</v>
      </c>
      <c r="P1853">
        <v>1320</v>
      </c>
      <c r="Q1853">
        <v>300</v>
      </c>
      <c r="R1853" t="s">
        <v>9</v>
      </c>
      <c r="S1853" t="s">
        <v>10</v>
      </c>
      <c r="T1853">
        <v>2024</v>
      </c>
      <c r="U1853">
        <v>8</v>
      </c>
      <c r="V1853" t="s">
        <v>3867</v>
      </c>
      <c r="W1853" t="s">
        <v>33</v>
      </c>
      <c r="X1853" t="s">
        <v>19</v>
      </c>
      <c r="Y1853">
        <v>18.52</v>
      </c>
    </row>
    <row r="1854" spans="1:25" x14ac:dyDescent="0.25">
      <c r="A1854" t="s">
        <v>2687</v>
      </c>
      <c r="B1854" s="19">
        <v>45824</v>
      </c>
      <c r="C1854" t="s">
        <v>2688</v>
      </c>
      <c r="D1854" t="s">
        <v>101</v>
      </c>
      <c r="E1854" t="s">
        <v>16</v>
      </c>
      <c r="F1854">
        <v>54</v>
      </c>
      <c r="G1854" t="s">
        <v>317</v>
      </c>
      <c r="H1854" t="s">
        <v>5</v>
      </c>
      <c r="I1854" t="s">
        <v>37</v>
      </c>
      <c r="J1854" t="s">
        <v>38</v>
      </c>
      <c r="K1854" t="s">
        <v>39</v>
      </c>
      <c r="L1854">
        <v>3</v>
      </c>
      <c r="M1854">
        <v>900</v>
      </c>
      <c r="N1854">
        <v>0.05</v>
      </c>
      <c r="O1854">
        <v>2565</v>
      </c>
      <c r="P1854">
        <v>1650</v>
      </c>
      <c r="Q1854">
        <v>915</v>
      </c>
      <c r="R1854" t="s">
        <v>77</v>
      </c>
      <c r="S1854" t="s">
        <v>10</v>
      </c>
      <c r="T1854">
        <v>2025</v>
      </c>
      <c r="U1854">
        <v>6</v>
      </c>
      <c r="V1854" t="s">
        <v>3868</v>
      </c>
      <c r="W1854" t="s">
        <v>11</v>
      </c>
      <c r="X1854" t="s">
        <v>19</v>
      </c>
      <c r="Y1854">
        <v>35.67</v>
      </c>
    </row>
    <row r="1855" spans="1:25" x14ac:dyDescent="0.25">
      <c r="A1855" t="s">
        <v>2689</v>
      </c>
      <c r="B1855" s="19">
        <v>45637</v>
      </c>
      <c r="C1855" t="s">
        <v>641</v>
      </c>
      <c r="D1855" t="s">
        <v>642</v>
      </c>
      <c r="E1855" t="s">
        <v>16</v>
      </c>
      <c r="F1855">
        <v>22</v>
      </c>
      <c r="G1855" t="s">
        <v>275</v>
      </c>
      <c r="H1855" t="s">
        <v>276</v>
      </c>
      <c r="I1855" t="s">
        <v>56</v>
      </c>
      <c r="J1855" t="s">
        <v>57</v>
      </c>
      <c r="K1855" t="s">
        <v>58</v>
      </c>
      <c r="L1855">
        <v>3</v>
      </c>
      <c r="M1855">
        <v>1200</v>
      </c>
      <c r="N1855">
        <v>0.15</v>
      </c>
      <c r="O1855">
        <v>3060</v>
      </c>
      <c r="P1855">
        <v>2400</v>
      </c>
      <c r="Q1855">
        <v>660</v>
      </c>
      <c r="R1855" t="s">
        <v>17</v>
      </c>
      <c r="S1855" t="s">
        <v>10</v>
      </c>
      <c r="T1855">
        <v>2024</v>
      </c>
      <c r="U1855">
        <v>12</v>
      </c>
      <c r="V1855" t="s">
        <v>3872</v>
      </c>
      <c r="W1855" t="s">
        <v>40</v>
      </c>
      <c r="X1855" t="s">
        <v>27</v>
      </c>
      <c r="Y1855">
        <v>21.57</v>
      </c>
    </row>
    <row r="1856" spans="1:25" x14ac:dyDescent="0.25">
      <c r="A1856" t="s">
        <v>2690</v>
      </c>
      <c r="B1856" s="19">
        <v>45643</v>
      </c>
      <c r="C1856" t="s">
        <v>416</v>
      </c>
      <c r="D1856" t="s">
        <v>417</v>
      </c>
      <c r="E1856" t="s">
        <v>16</v>
      </c>
      <c r="F1856">
        <v>29</v>
      </c>
      <c r="G1856" t="s">
        <v>407</v>
      </c>
      <c r="H1856" t="s">
        <v>285</v>
      </c>
      <c r="I1856" t="s">
        <v>68</v>
      </c>
      <c r="J1856" t="s">
        <v>69</v>
      </c>
      <c r="K1856" t="s">
        <v>39</v>
      </c>
      <c r="L1856">
        <v>3</v>
      </c>
      <c r="M1856">
        <v>3500</v>
      </c>
      <c r="N1856">
        <v>0</v>
      </c>
      <c r="O1856">
        <v>0</v>
      </c>
      <c r="P1856">
        <v>6900</v>
      </c>
      <c r="Q1856">
        <v>0</v>
      </c>
      <c r="R1856" t="s">
        <v>77</v>
      </c>
      <c r="S1856" t="s">
        <v>291</v>
      </c>
      <c r="T1856">
        <v>2024</v>
      </c>
      <c r="U1856">
        <v>12</v>
      </c>
      <c r="V1856" t="s">
        <v>3872</v>
      </c>
      <c r="W1856" t="s">
        <v>40</v>
      </c>
      <c r="X1856" t="s">
        <v>19</v>
      </c>
      <c r="Y1856">
        <v>0</v>
      </c>
    </row>
    <row r="1857" spans="1:25" x14ac:dyDescent="0.25">
      <c r="A1857" t="s">
        <v>2691</v>
      </c>
      <c r="B1857" s="19">
        <v>45973</v>
      </c>
      <c r="C1857" t="s">
        <v>334</v>
      </c>
      <c r="D1857" t="s">
        <v>335</v>
      </c>
      <c r="E1857" t="s">
        <v>16</v>
      </c>
      <c r="F1857">
        <v>31</v>
      </c>
      <c r="G1857" t="s">
        <v>317</v>
      </c>
      <c r="H1857" t="s">
        <v>5</v>
      </c>
      <c r="I1857" t="s">
        <v>95</v>
      </c>
      <c r="J1857" t="s">
        <v>96</v>
      </c>
      <c r="K1857" t="s">
        <v>46</v>
      </c>
      <c r="L1857">
        <v>1</v>
      </c>
      <c r="M1857">
        <v>600</v>
      </c>
      <c r="N1857">
        <v>0.05</v>
      </c>
      <c r="O1857">
        <v>570</v>
      </c>
      <c r="P1857">
        <v>380</v>
      </c>
      <c r="Q1857">
        <v>190</v>
      </c>
      <c r="R1857" t="s">
        <v>26</v>
      </c>
      <c r="S1857" t="s">
        <v>10</v>
      </c>
      <c r="T1857">
        <v>2025</v>
      </c>
      <c r="U1857">
        <v>11</v>
      </c>
      <c r="V1857" t="s">
        <v>3874</v>
      </c>
      <c r="W1857" t="s">
        <v>40</v>
      </c>
      <c r="X1857" t="s">
        <v>27</v>
      </c>
      <c r="Y1857">
        <v>33.33</v>
      </c>
    </row>
    <row r="1858" spans="1:25" x14ac:dyDescent="0.25">
      <c r="A1858" t="s">
        <v>2692</v>
      </c>
      <c r="B1858" s="19">
        <v>45656</v>
      </c>
      <c r="C1858" t="s">
        <v>737</v>
      </c>
      <c r="D1858" t="s">
        <v>438</v>
      </c>
      <c r="E1858" t="s">
        <v>3</v>
      </c>
      <c r="F1858">
        <v>23</v>
      </c>
      <c r="G1858" t="s">
        <v>263</v>
      </c>
      <c r="H1858" t="s">
        <v>5</v>
      </c>
      <c r="I1858" t="s">
        <v>68</v>
      </c>
      <c r="J1858" t="s">
        <v>69</v>
      </c>
      <c r="K1858" t="s">
        <v>39</v>
      </c>
      <c r="L1858">
        <v>1</v>
      </c>
      <c r="M1858">
        <v>3500</v>
      </c>
      <c r="N1858">
        <v>0.05</v>
      </c>
      <c r="O1858">
        <v>3325</v>
      </c>
      <c r="P1858">
        <v>2300</v>
      </c>
      <c r="Q1858">
        <v>1025</v>
      </c>
      <c r="R1858" t="s">
        <v>77</v>
      </c>
      <c r="S1858" t="s">
        <v>10</v>
      </c>
      <c r="T1858">
        <v>2024</v>
      </c>
      <c r="U1858">
        <v>12</v>
      </c>
      <c r="V1858" t="s">
        <v>3872</v>
      </c>
      <c r="W1858" t="s">
        <v>40</v>
      </c>
      <c r="X1858" t="s">
        <v>27</v>
      </c>
      <c r="Y1858">
        <v>30.83</v>
      </c>
    </row>
    <row r="1859" spans="1:25" x14ac:dyDescent="0.25">
      <c r="A1859" t="s">
        <v>2693</v>
      </c>
      <c r="B1859" s="19">
        <v>46007</v>
      </c>
      <c r="C1859" t="s">
        <v>2615</v>
      </c>
      <c r="D1859" t="s">
        <v>2616</v>
      </c>
      <c r="E1859" t="s">
        <v>3</v>
      </c>
      <c r="F1859">
        <v>23</v>
      </c>
      <c r="G1859" t="s">
        <v>312</v>
      </c>
      <c r="H1859" t="s">
        <v>276</v>
      </c>
      <c r="I1859" t="s">
        <v>95</v>
      </c>
      <c r="J1859" t="s">
        <v>96</v>
      </c>
      <c r="K1859" t="s">
        <v>46</v>
      </c>
      <c r="L1859">
        <v>1</v>
      </c>
      <c r="M1859">
        <v>600</v>
      </c>
      <c r="N1859">
        <v>0.05</v>
      </c>
      <c r="O1859">
        <v>0</v>
      </c>
      <c r="P1859">
        <v>380</v>
      </c>
      <c r="Q1859">
        <v>0</v>
      </c>
      <c r="R1859" t="s">
        <v>9</v>
      </c>
      <c r="S1859" t="s">
        <v>291</v>
      </c>
      <c r="T1859">
        <v>2025</v>
      </c>
      <c r="U1859">
        <v>12</v>
      </c>
      <c r="V1859" t="s">
        <v>3872</v>
      </c>
      <c r="W1859" t="s">
        <v>40</v>
      </c>
      <c r="X1859" t="s">
        <v>19</v>
      </c>
      <c r="Y1859">
        <v>0</v>
      </c>
    </row>
    <row r="1860" spans="1:25" x14ac:dyDescent="0.25">
      <c r="A1860" t="s">
        <v>2694</v>
      </c>
      <c r="B1860" s="19">
        <v>45434</v>
      </c>
      <c r="C1860" t="s">
        <v>2328</v>
      </c>
      <c r="D1860" t="s">
        <v>606</v>
      </c>
      <c r="E1860" t="s">
        <v>16</v>
      </c>
      <c r="F1860">
        <v>54</v>
      </c>
      <c r="G1860" t="s">
        <v>284</v>
      </c>
      <c r="H1860" t="s">
        <v>285</v>
      </c>
      <c r="I1860" t="s">
        <v>23</v>
      </c>
      <c r="J1860" t="s">
        <v>24</v>
      </c>
      <c r="K1860" t="s">
        <v>25</v>
      </c>
      <c r="L1860">
        <v>1</v>
      </c>
      <c r="M1860">
        <v>55000</v>
      </c>
      <c r="N1860">
        <v>0.1</v>
      </c>
      <c r="O1860">
        <v>49500</v>
      </c>
      <c r="P1860">
        <v>40000</v>
      </c>
      <c r="Q1860">
        <v>9500</v>
      </c>
      <c r="R1860" t="s">
        <v>17</v>
      </c>
      <c r="S1860" t="s">
        <v>10</v>
      </c>
      <c r="T1860">
        <v>2024</v>
      </c>
      <c r="U1860">
        <v>5</v>
      </c>
      <c r="V1860" t="s">
        <v>3865</v>
      </c>
      <c r="W1860" t="s">
        <v>11</v>
      </c>
      <c r="X1860" t="s">
        <v>12</v>
      </c>
      <c r="Y1860">
        <v>19.190000000000001</v>
      </c>
    </row>
    <row r="1861" spans="1:25" x14ac:dyDescent="0.25">
      <c r="A1861" t="s">
        <v>2695</v>
      </c>
      <c r="B1861" s="19">
        <v>45578</v>
      </c>
      <c r="C1861" t="s">
        <v>2696</v>
      </c>
      <c r="D1861" t="s">
        <v>766</v>
      </c>
      <c r="E1861" t="s">
        <v>3</v>
      </c>
      <c r="F1861">
        <v>27</v>
      </c>
      <c r="G1861" t="s">
        <v>407</v>
      </c>
      <c r="H1861" t="s">
        <v>285</v>
      </c>
      <c r="I1861" t="s">
        <v>109</v>
      </c>
      <c r="J1861" t="s">
        <v>110</v>
      </c>
      <c r="K1861" t="s">
        <v>8</v>
      </c>
      <c r="L1861">
        <v>3</v>
      </c>
      <c r="M1861">
        <v>4000</v>
      </c>
      <c r="N1861">
        <v>0.1</v>
      </c>
      <c r="O1861">
        <v>10800</v>
      </c>
      <c r="P1861">
        <v>8700</v>
      </c>
      <c r="Q1861">
        <v>2100</v>
      </c>
      <c r="R1861" t="s">
        <v>9</v>
      </c>
      <c r="S1861" t="s">
        <v>10</v>
      </c>
      <c r="T1861">
        <v>2024</v>
      </c>
      <c r="U1861">
        <v>10</v>
      </c>
      <c r="V1861" t="s">
        <v>3870</v>
      </c>
      <c r="W1861" t="s">
        <v>40</v>
      </c>
      <c r="X1861" t="s">
        <v>19</v>
      </c>
      <c r="Y1861">
        <v>19.440000000000001</v>
      </c>
    </row>
    <row r="1862" spans="1:25" x14ac:dyDescent="0.25">
      <c r="A1862" t="s">
        <v>2697</v>
      </c>
      <c r="B1862" s="19">
        <v>45754</v>
      </c>
      <c r="C1862" t="s">
        <v>671</v>
      </c>
      <c r="D1862" t="s">
        <v>672</v>
      </c>
      <c r="E1862" t="s">
        <v>16</v>
      </c>
      <c r="F1862">
        <v>57</v>
      </c>
      <c r="G1862" t="s">
        <v>290</v>
      </c>
      <c r="H1862" t="s">
        <v>276</v>
      </c>
      <c r="I1862" t="s">
        <v>56</v>
      </c>
      <c r="J1862" t="s">
        <v>57</v>
      </c>
      <c r="K1862" t="s">
        <v>58</v>
      </c>
      <c r="L1862">
        <v>2</v>
      </c>
      <c r="M1862">
        <v>1200</v>
      </c>
      <c r="N1862">
        <v>0.05</v>
      </c>
      <c r="O1862">
        <v>2280</v>
      </c>
      <c r="P1862">
        <v>1600</v>
      </c>
      <c r="Q1862">
        <v>680</v>
      </c>
      <c r="R1862" t="s">
        <v>9</v>
      </c>
      <c r="S1862" t="s">
        <v>10</v>
      </c>
      <c r="T1862">
        <v>2025</v>
      </c>
      <c r="U1862">
        <v>4</v>
      </c>
      <c r="V1862" t="s">
        <v>3871</v>
      </c>
      <c r="W1862" t="s">
        <v>11</v>
      </c>
      <c r="X1862" t="s">
        <v>27</v>
      </c>
      <c r="Y1862">
        <v>29.82</v>
      </c>
    </row>
    <row r="1863" spans="1:25" x14ac:dyDescent="0.25">
      <c r="A1863" t="s">
        <v>2698</v>
      </c>
      <c r="B1863" s="19">
        <v>45819</v>
      </c>
      <c r="C1863" t="s">
        <v>303</v>
      </c>
      <c r="D1863" t="s">
        <v>304</v>
      </c>
      <c r="E1863" t="s">
        <v>16</v>
      </c>
      <c r="F1863">
        <v>36</v>
      </c>
      <c r="G1863" t="s">
        <v>275</v>
      </c>
      <c r="H1863" t="s">
        <v>276</v>
      </c>
      <c r="I1863" t="s">
        <v>44</v>
      </c>
      <c r="J1863" t="s">
        <v>45</v>
      </c>
      <c r="K1863" t="s">
        <v>46</v>
      </c>
      <c r="L1863">
        <v>1</v>
      </c>
      <c r="M1863">
        <v>2500</v>
      </c>
      <c r="N1863">
        <v>0.15</v>
      </c>
      <c r="O1863">
        <v>2125</v>
      </c>
      <c r="P1863">
        <v>1500</v>
      </c>
      <c r="Q1863">
        <v>625</v>
      </c>
      <c r="R1863" t="s">
        <v>9</v>
      </c>
      <c r="S1863" t="s">
        <v>10</v>
      </c>
      <c r="T1863">
        <v>2025</v>
      </c>
      <c r="U1863">
        <v>6</v>
      </c>
      <c r="V1863" t="s">
        <v>3868</v>
      </c>
      <c r="W1863" t="s">
        <v>11</v>
      </c>
      <c r="X1863" t="s">
        <v>27</v>
      </c>
      <c r="Y1863">
        <v>29.41</v>
      </c>
    </row>
    <row r="1864" spans="1:25" x14ac:dyDescent="0.25">
      <c r="A1864" t="s">
        <v>2699</v>
      </c>
      <c r="B1864" s="19">
        <v>45945</v>
      </c>
      <c r="C1864" t="s">
        <v>829</v>
      </c>
      <c r="D1864" t="s">
        <v>830</v>
      </c>
      <c r="E1864" t="s">
        <v>3</v>
      </c>
      <c r="F1864">
        <v>42</v>
      </c>
      <c r="G1864" t="s">
        <v>295</v>
      </c>
      <c r="H1864" t="s">
        <v>270</v>
      </c>
      <c r="I1864" t="s">
        <v>68</v>
      </c>
      <c r="J1864" t="s">
        <v>69</v>
      </c>
      <c r="K1864" t="s">
        <v>39</v>
      </c>
      <c r="L1864">
        <v>1</v>
      </c>
      <c r="M1864">
        <v>3500</v>
      </c>
      <c r="N1864">
        <v>0</v>
      </c>
      <c r="O1864">
        <v>3500</v>
      </c>
      <c r="P1864">
        <v>2300</v>
      </c>
      <c r="Q1864">
        <v>1200</v>
      </c>
      <c r="R1864" t="s">
        <v>26</v>
      </c>
      <c r="S1864" t="s">
        <v>10</v>
      </c>
      <c r="T1864">
        <v>2025</v>
      </c>
      <c r="U1864">
        <v>10</v>
      </c>
      <c r="V1864" t="s">
        <v>3870</v>
      </c>
      <c r="W1864" t="s">
        <v>40</v>
      </c>
      <c r="X1864" t="s">
        <v>27</v>
      </c>
      <c r="Y1864">
        <v>34.29</v>
      </c>
    </row>
    <row r="1865" spans="1:25" x14ac:dyDescent="0.25">
      <c r="A1865" t="s">
        <v>2700</v>
      </c>
      <c r="B1865" s="19">
        <v>45338</v>
      </c>
      <c r="C1865" t="s">
        <v>961</v>
      </c>
      <c r="D1865" t="s">
        <v>962</v>
      </c>
      <c r="E1865" t="s">
        <v>16</v>
      </c>
      <c r="F1865">
        <v>48</v>
      </c>
      <c r="G1865" t="s">
        <v>407</v>
      </c>
      <c r="H1865" t="s">
        <v>285</v>
      </c>
      <c r="I1865" t="s">
        <v>68</v>
      </c>
      <c r="J1865" t="s">
        <v>69</v>
      </c>
      <c r="K1865" t="s">
        <v>39</v>
      </c>
      <c r="L1865">
        <v>2</v>
      </c>
      <c r="M1865">
        <v>3500</v>
      </c>
      <c r="N1865">
        <v>0.05</v>
      </c>
      <c r="O1865">
        <v>6650</v>
      </c>
      <c r="P1865">
        <v>4600</v>
      </c>
      <c r="Q1865">
        <v>2050</v>
      </c>
      <c r="R1865" t="s">
        <v>9</v>
      </c>
      <c r="S1865" t="s">
        <v>10</v>
      </c>
      <c r="T1865">
        <v>2024</v>
      </c>
      <c r="U1865">
        <v>2</v>
      </c>
      <c r="V1865" t="s">
        <v>3869</v>
      </c>
      <c r="W1865" t="s">
        <v>18</v>
      </c>
      <c r="X1865" t="s">
        <v>27</v>
      </c>
      <c r="Y1865">
        <v>30.83</v>
      </c>
    </row>
    <row r="1866" spans="1:25" x14ac:dyDescent="0.25">
      <c r="A1866" t="s">
        <v>2701</v>
      </c>
      <c r="B1866" s="19">
        <v>45788</v>
      </c>
      <c r="C1866" t="s">
        <v>1754</v>
      </c>
      <c r="D1866" t="s">
        <v>509</v>
      </c>
      <c r="E1866" t="s">
        <v>3</v>
      </c>
      <c r="F1866">
        <v>21</v>
      </c>
      <c r="G1866" t="s">
        <v>280</v>
      </c>
      <c r="H1866" t="s">
        <v>270</v>
      </c>
      <c r="I1866" t="s">
        <v>95</v>
      </c>
      <c r="J1866" t="s">
        <v>96</v>
      </c>
      <c r="K1866" t="s">
        <v>46</v>
      </c>
      <c r="L1866">
        <v>1</v>
      </c>
      <c r="M1866">
        <v>600</v>
      </c>
      <c r="N1866">
        <v>0.1</v>
      </c>
      <c r="O1866">
        <v>540</v>
      </c>
      <c r="P1866">
        <v>380</v>
      </c>
      <c r="Q1866">
        <v>160</v>
      </c>
      <c r="R1866" t="s">
        <v>9</v>
      </c>
      <c r="S1866" t="s">
        <v>10</v>
      </c>
      <c r="T1866">
        <v>2025</v>
      </c>
      <c r="U1866">
        <v>5</v>
      </c>
      <c r="V1866" t="s">
        <v>3865</v>
      </c>
      <c r="W1866" t="s">
        <v>11</v>
      </c>
      <c r="X1866" t="s">
        <v>12</v>
      </c>
      <c r="Y1866">
        <v>29.63</v>
      </c>
    </row>
    <row r="1867" spans="1:25" x14ac:dyDescent="0.25">
      <c r="A1867" t="s">
        <v>2702</v>
      </c>
      <c r="B1867" s="19">
        <v>45648</v>
      </c>
      <c r="C1867" t="s">
        <v>267</v>
      </c>
      <c r="D1867" t="s">
        <v>268</v>
      </c>
      <c r="E1867" t="s">
        <v>16</v>
      </c>
      <c r="F1867">
        <v>32</v>
      </c>
      <c r="G1867" t="s">
        <v>269</v>
      </c>
      <c r="H1867" t="s">
        <v>270</v>
      </c>
      <c r="I1867" t="s">
        <v>44</v>
      </c>
      <c r="J1867" t="s">
        <v>45</v>
      </c>
      <c r="K1867" t="s">
        <v>46</v>
      </c>
      <c r="L1867">
        <v>3</v>
      </c>
      <c r="M1867">
        <v>2500</v>
      </c>
      <c r="N1867">
        <v>0.05</v>
      </c>
      <c r="O1867">
        <v>0</v>
      </c>
      <c r="P1867">
        <v>4500</v>
      </c>
      <c r="Q1867">
        <v>0</v>
      </c>
      <c r="R1867" t="s">
        <v>77</v>
      </c>
      <c r="S1867" t="s">
        <v>291</v>
      </c>
      <c r="T1867">
        <v>2024</v>
      </c>
      <c r="U1867">
        <v>12</v>
      </c>
      <c r="V1867" t="s">
        <v>3872</v>
      </c>
      <c r="W1867" t="s">
        <v>40</v>
      </c>
      <c r="X1867" t="s">
        <v>27</v>
      </c>
      <c r="Y1867">
        <v>0</v>
      </c>
    </row>
    <row r="1868" spans="1:25" x14ac:dyDescent="0.25">
      <c r="A1868" t="s">
        <v>2703</v>
      </c>
      <c r="B1868" s="19">
        <v>45779</v>
      </c>
      <c r="C1868" t="s">
        <v>988</v>
      </c>
      <c r="D1868" t="s">
        <v>854</v>
      </c>
      <c r="E1868" t="s">
        <v>3</v>
      </c>
      <c r="F1868">
        <v>51</v>
      </c>
      <c r="G1868" t="s">
        <v>407</v>
      </c>
      <c r="H1868" t="s">
        <v>285</v>
      </c>
      <c r="I1868" t="s">
        <v>6</v>
      </c>
      <c r="J1868" t="s">
        <v>7</v>
      </c>
      <c r="K1868" t="s">
        <v>8</v>
      </c>
      <c r="L1868">
        <v>1</v>
      </c>
      <c r="M1868">
        <v>7000</v>
      </c>
      <c r="N1868">
        <v>0.05</v>
      </c>
      <c r="O1868">
        <v>0</v>
      </c>
      <c r="P1868">
        <v>5200</v>
      </c>
      <c r="Q1868">
        <v>0</v>
      </c>
      <c r="R1868" t="s">
        <v>77</v>
      </c>
      <c r="S1868" t="s">
        <v>291</v>
      </c>
      <c r="T1868">
        <v>2025</v>
      </c>
      <c r="U1868">
        <v>5</v>
      </c>
      <c r="V1868" t="s">
        <v>3865</v>
      </c>
      <c r="W1868" t="s">
        <v>11</v>
      </c>
      <c r="X1868" t="s">
        <v>19</v>
      </c>
      <c r="Y1868">
        <v>0</v>
      </c>
    </row>
    <row r="1869" spans="1:25" x14ac:dyDescent="0.25">
      <c r="A1869" t="s">
        <v>2704</v>
      </c>
      <c r="B1869" s="19">
        <v>45686</v>
      </c>
      <c r="C1869" t="s">
        <v>2601</v>
      </c>
      <c r="D1869" t="s">
        <v>441</v>
      </c>
      <c r="E1869" t="s">
        <v>3</v>
      </c>
      <c r="F1869">
        <v>38</v>
      </c>
      <c r="G1869" t="s">
        <v>290</v>
      </c>
      <c r="H1869" t="s">
        <v>276</v>
      </c>
      <c r="I1869" t="s">
        <v>344</v>
      </c>
      <c r="J1869" t="s">
        <v>345</v>
      </c>
      <c r="K1869" t="s">
        <v>39</v>
      </c>
      <c r="L1869">
        <v>1</v>
      </c>
      <c r="M1869">
        <v>2200</v>
      </c>
      <c r="N1869">
        <v>0</v>
      </c>
      <c r="O1869">
        <v>2200</v>
      </c>
      <c r="P1869">
        <v>1400</v>
      </c>
      <c r="Q1869">
        <v>800</v>
      </c>
      <c r="R1869" t="s">
        <v>17</v>
      </c>
      <c r="S1869" t="s">
        <v>10</v>
      </c>
      <c r="T1869">
        <v>2025</v>
      </c>
      <c r="U1869">
        <v>1</v>
      </c>
      <c r="V1869" t="s">
        <v>3875</v>
      </c>
      <c r="W1869" t="s">
        <v>18</v>
      </c>
      <c r="X1869" t="s">
        <v>19</v>
      </c>
      <c r="Y1869">
        <v>36.36</v>
      </c>
    </row>
    <row r="1870" spans="1:25" x14ac:dyDescent="0.25">
      <c r="A1870" t="s">
        <v>2705</v>
      </c>
      <c r="B1870" s="19">
        <v>45824</v>
      </c>
      <c r="C1870" t="s">
        <v>710</v>
      </c>
      <c r="D1870" t="s">
        <v>700</v>
      </c>
      <c r="E1870" t="s">
        <v>3</v>
      </c>
      <c r="F1870">
        <v>44</v>
      </c>
      <c r="G1870" t="s">
        <v>280</v>
      </c>
      <c r="H1870" t="s">
        <v>270</v>
      </c>
      <c r="I1870" t="s">
        <v>81</v>
      </c>
      <c r="J1870" t="s">
        <v>82</v>
      </c>
      <c r="K1870" t="s">
        <v>58</v>
      </c>
      <c r="L1870">
        <v>1</v>
      </c>
      <c r="M1870">
        <v>3500</v>
      </c>
      <c r="N1870">
        <v>0.1</v>
      </c>
      <c r="O1870">
        <v>3150</v>
      </c>
      <c r="P1870">
        <v>2500</v>
      </c>
      <c r="Q1870">
        <v>650</v>
      </c>
      <c r="R1870" t="s">
        <v>9</v>
      </c>
      <c r="S1870" t="s">
        <v>10</v>
      </c>
      <c r="T1870">
        <v>2025</v>
      </c>
      <c r="U1870">
        <v>6</v>
      </c>
      <c r="V1870" t="s">
        <v>3868</v>
      </c>
      <c r="W1870" t="s">
        <v>11</v>
      </c>
      <c r="X1870" t="s">
        <v>19</v>
      </c>
      <c r="Y1870">
        <v>20.63</v>
      </c>
    </row>
    <row r="1871" spans="1:25" x14ac:dyDescent="0.25">
      <c r="A1871" t="s">
        <v>2706</v>
      </c>
      <c r="B1871" s="19">
        <v>45324</v>
      </c>
      <c r="C1871" t="s">
        <v>538</v>
      </c>
      <c r="D1871" t="s">
        <v>362</v>
      </c>
      <c r="E1871" t="s">
        <v>16</v>
      </c>
      <c r="F1871">
        <v>31</v>
      </c>
      <c r="G1871" t="s">
        <v>290</v>
      </c>
      <c r="H1871" t="s">
        <v>276</v>
      </c>
      <c r="I1871" t="s">
        <v>176</v>
      </c>
      <c r="J1871" t="s">
        <v>177</v>
      </c>
      <c r="K1871" t="s">
        <v>25</v>
      </c>
      <c r="L1871">
        <v>2</v>
      </c>
      <c r="M1871">
        <v>22000</v>
      </c>
      <c r="N1871">
        <v>0.15</v>
      </c>
      <c r="O1871">
        <v>37400</v>
      </c>
      <c r="P1871">
        <v>33000</v>
      </c>
      <c r="Q1871">
        <v>4400</v>
      </c>
      <c r="R1871" t="s">
        <v>17</v>
      </c>
      <c r="S1871" t="s">
        <v>10</v>
      </c>
      <c r="T1871">
        <v>2024</v>
      </c>
      <c r="U1871">
        <v>2</v>
      </c>
      <c r="V1871" t="s">
        <v>3869</v>
      </c>
      <c r="W1871" t="s">
        <v>18</v>
      </c>
      <c r="X1871" t="s">
        <v>12</v>
      </c>
      <c r="Y1871">
        <v>11.76</v>
      </c>
    </row>
    <row r="1872" spans="1:25" x14ac:dyDescent="0.25">
      <c r="A1872" t="s">
        <v>2707</v>
      </c>
      <c r="B1872" s="19">
        <v>45981</v>
      </c>
      <c r="C1872" t="s">
        <v>535</v>
      </c>
      <c r="D1872" t="s">
        <v>536</v>
      </c>
      <c r="E1872" t="s">
        <v>3</v>
      </c>
      <c r="F1872">
        <v>33</v>
      </c>
      <c r="G1872" t="s">
        <v>339</v>
      </c>
      <c r="H1872" t="s">
        <v>285</v>
      </c>
      <c r="I1872" t="s">
        <v>127</v>
      </c>
      <c r="J1872" t="s">
        <v>128</v>
      </c>
      <c r="K1872" t="s">
        <v>58</v>
      </c>
      <c r="L1872">
        <v>1</v>
      </c>
      <c r="M1872">
        <v>3000</v>
      </c>
      <c r="N1872">
        <v>0.15</v>
      </c>
      <c r="O1872">
        <v>2550</v>
      </c>
      <c r="P1872">
        <v>2100</v>
      </c>
      <c r="Q1872">
        <v>450</v>
      </c>
      <c r="R1872" t="s">
        <v>98</v>
      </c>
      <c r="S1872" t="s">
        <v>10</v>
      </c>
      <c r="T1872">
        <v>2025</v>
      </c>
      <c r="U1872">
        <v>11</v>
      </c>
      <c r="V1872" t="s">
        <v>3874</v>
      </c>
      <c r="W1872" t="s">
        <v>40</v>
      </c>
      <c r="X1872" t="s">
        <v>12</v>
      </c>
      <c r="Y1872">
        <v>17.649999999999999</v>
      </c>
    </row>
    <row r="1873" spans="1:25" x14ac:dyDescent="0.25">
      <c r="A1873" t="s">
        <v>2708</v>
      </c>
      <c r="B1873" s="19">
        <v>45748</v>
      </c>
      <c r="C1873" t="s">
        <v>1165</v>
      </c>
      <c r="D1873" t="s">
        <v>1166</v>
      </c>
      <c r="E1873" t="s">
        <v>16</v>
      </c>
      <c r="F1873">
        <v>22</v>
      </c>
      <c r="G1873" t="s">
        <v>295</v>
      </c>
      <c r="H1873" t="s">
        <v>270</v>
      </c>
      <c r="I1873" t="s">
        <v>31</v>
      </c>
      <c r="J1873" t="s">
        <v>32</v>
      </c>
      <c r="K1873" t="s">
        <v>25</v>
      </c>
      <c r="L1873">
        <v>2</v>
      </c>
      <c r="M1873">
        <v>5000</v>
      </c>
      <c r="N1873">
        <v>0.15</v>
      </c>
      <c r="O1873">
        <v>8500</v>
      </c>
      <c r="P1873">
        <v>7000</v>
      </c>
      <c r="Q1873">
        <v>1500</v>
      </c>
      <c r="R1873" t="s">
        <v>17</v>
      </c>
      <c r="S1873" t="s">
        <v>10</v>
      </c>
      <c r="T1873">
        <v>2025</v>
      </c>
      <c r="U1873">
        <v>4</v>
      </c>
      <c r="V1873" t="s">
        <v>3871</v>
      </c>
      <c r="W1873" t="s">
        <v>11</v>
      </c>
      <c r="X1873" t="s">
        <v>19</v>
      </c>
      <c r="Y1873">
        <v>17.649999999999999</v>
      </c>
    </row>
    <row r="1874" spans="1:25" x14ac:dyDescent="0.25">
      <c r="A1874" t="s">
        <v>2709</v>
      </c>
      <c r="B1874" s="19">
        <v>45541</v>
      </c>
      <c r="C1874" t="s">
        <v>1001</v>
      </c>
      <c r="D1874" t="s">
        <v>1002</v>
      </c>
      <c r="E1874" t="s">
        <v>16</v>
      </c>
      <c r="F1874">
        <v>49</v>
      </c>
      <c r="G1874" t="s">
        <v>280</v>
      </c>
      <c r="H1874" t="s">
        <v>270</v>
      </c>
      <c r="I1874" t="s">
        <v>186</v>
      </c>
      <c r="J1874" t="s">
        <v>187</v>
      </c>
      <c r="K1874" t="s">
        <v>91</v>
      </c>
      <c r="L1874">
        <v>1</v>
      </c>
      <c r="M1874">
        <v>12000</v>
      </c>
      <c r="N1874">
        <v>0.1</v>
      </c>
      <c r="O1874">
        <v>0</v>
      </c>
      <c r="P1874">
        <v>9000</v>
      </c>
      <c r="Q1874">
        <v>0</v>
      </c>
      <c r="R1874" t="s">
        <v>26</v>
      </c>
      <c r="S1874" t="s">
        <v>291</v>
      </c>
      <c r="T1874">
        <v>2024</v>
      </c>
      <c r="U1874">
        <v>9</v>
      </c>
      <c r="V1874" t="s">
        <v>3873</v>
      </c>
      <c r="W1874" t="s">
        <v>33</v>
      </c>
      <c r="X1874" t="s">
        <v>27</v>
      </c>
      <c r="Y1874">
        <v>0</v>
      </c>
    </row>
    <row r="1875" spans="1:25" x14ac:dyDescent="0.25">
      <c r="A1875" t="s">
        <v>2710</v>
      </c>
      <c r="B1875" s="19">
        <v>46008</v>
      </c>
      <c r="C1875" t="s">
        <v>715</v>
      </c>
      <c r="D1875" t="s">
        <v>448</v>
      </c>
      <c r="E1875" t="s">
        <v>16</v>
      </c>
      <c r="F1875">
        <v>38</v>
      </c>
      <c r="G1875" t="s">
        <v>317</v>
      </c>
      <c r="H1875" t="s">
        <v>5</v>
      </c>
      <c r="I1875" t="s">
        <v>65</v>
      </c>
      <c r="J1875" t="s">
        <v>66</v>
      </c>
      <c r="K1875" t="s">
        <v>25</v>
      </c>
      <c r="L1875">
        <v>3</v>
      </c>
      <c r="M1875">
        <v>2500</v>
      </c>
      <c r="N1875">
        <v>0.1</v>
      </c>
      <c r="O1875">
        <v>-6750</v>
      </c>
      <c r="P1875">
        <v>4800</v>
      </c>
      <c r="Q1875">
        <v>-1950</v>
      </c>
      <c r="R1875" t="s">
        <v>26</v>
      </c>
      <c r="S1875" t="s">
        <v>287</v>
      </c>
      <c r="T1875">
        <v>2025</v>
      </c>
      <c r="U1875">
        <v>12</v>
      </c>
      <c r="V1875" t="s">
        <v>3872</v>
      </c>
      <c r="W1875" t="s">
        <v>40</v>
      </c>
      <c r="X1875" t="s">
        <v>27</v>
      </c>
      <c r="Y1875">
        <v>28.89</v>
      </c>
    </row>
    <row r="1876" spans="1:25" x14ac:dyDescent="0.25">
      <c r="A1876" t="s">
        <v>2711</v>
      </c>
      <c r="B1876" s="19">
        <v>45321</v>
      </c>
      <c r="C1876" t="s">
        <v>674</v>
      </c>
      <c r="D1876" t="s">
        <v>675</v>
      </c>
      <c r="E1876" t="s">
        <v>16</v>
      </c>
      <c r="F1876">
        <v>48</v>
      </c>
      <c r="G1876" t="s">
        <v>290</v>
      </c>
      <c r="H1876" t="s">
        <v>276</v>
      </c>
      <c r="I1876" t="s">
        <v>305</v>
      </c>
      <c r="J1876" t="s">
        <v>306</v>
      </c>
      <c r="K1876" t="s">
        <v>91</v>
      </c>
      <c r="L1876">
        <v>3</v>
      </c>
      <c r="M1876">
        <v>8500</v>
      </c>
      <c r="N1876">
        <v>0</v>
      </c>
      <c r="O1876">
        <v>25500</v>
      </c>
      <c r="P1876">
        <v>19500</v>
      </c>
      <c r="Q1876">
        <v>6000</v>
      </c>
      <c r="R1876" t="s">
        <v>77</v>
      </c>
      <c r="S1876" t="s">
        <v>10</v>
      </c>
      <c r="T1876">
        <v>2024</v>
      </c>
      <c r="U1876">
        <v>1</v>
      </c>
      <c r="V1876" t="s">
        <v>3875</v>
      </c>
      <c r="W1876" t="s">
        <v>18</v>
      </c>
      <c r="X1876" t="s">
        <v>12</v>
      </c>
      <c r="Y1876">
        <v>23.53</v>
      </c>
    </row>
    <row r="1877" spans="1:25" x14ac:dyDescent="0.25">
      <c r="A1877" t="s">
        <v>2712</v>
      </c>
      <c r="B1877" s="19">
        <v>45684</v>
      </c>
      <c r="C1877" t="s">
        <v>267</v>
      </c>
      <c r="D1877" t="s">
        <v>268</v>
      </c>
      <c r="E1877" t="s">
        <v>16</v>
      </c>
      <c r="F1877">
        <v>32</v>
      </c>
      <c r="G1877" t="s">
        <v>269</v>
      </c>
      <c r="H1877" t="s">
        <v>270</v>
      </c>
      <c r="I1877" t="s">
        <v>37</v>
      </c>
      <c r="J1877" t="s">
        <v>38</v>
      </c>
      <c r="K1877" t="s">
        <v>39</v>
      </c>
      <c r="L1877">
        <v>2</v>
      </c>
      <c r="M1877">
        <v>900</v>
      </c>
      <c r="N1877">
        <v>0.15</v>
      </c>
      <c r="O1877">
        <v>1530</v>
      </c>
      <c r="P1877">
        <v>1100</v>
      </c>
      <c r="Q1877">
        <v>430</v>
      </c>
      <c r="R1877" t="s">
        <v>26</v>
      </c>
      <c r="S1877" t="s">
        <v>10</v>
      </c>
      <c r="T1877">
        <v>2025</v>
      </c>
      <c r="U1877">
        <v>1</v>
      </c>
      <c r="V1877" t="s">
        <v>3875</v>
      </c>
      <c r="W1877" t="s">
        <v>18</v>
      </c>
      <c r="X1877" t="s">
        <v>27</v>
      </c>
      <c r="Y1877">
        <v>28.1</v>
      </c>
    </row>
    <row r="1878" spans="1:25" x14ac:dyDescent="0.25">
      <c r="A1878" t="s">
        <v>2713</v>
      </c>
      <c r="B1878" s="19">
        <v>45779</v>
      </c>
      <c r="C1878" t="s">
        <v>945</v>
      </c>
      <c r="D1878" t="s">
        <v>2</v>
      </c>
      <c r="E1878" t="s">
        <v>3</v>
      </c>
      <c r="F1878">
        <v>42</v>
      </c>
      <c r="G1878" t="s">
        <v>407</v>
      </c>
      <c r="H1878" t="s">
        <v>285</v>
      </c>
      <c r="I1878" t="s">
        <v>6</v>
      </c>
      <c r="J1878" t="s">
        <v>7</v>
      </c>
      <c r="K1878" t="s">
        <v>8</v>
      </c>
      <c r="L1878">
        <v>1</v>
      </c>
      <c r="M1878">
        <v>7000</v>
      </c>
      <c r="N1878">
        <v>0</v>
      </c>
      <c r="O1878">
        <v>7000</v>
      </c>
      <c r="P1878">
        <v>5200</v>
      </c>
      <c r="Q1878">
        <v>1800</v>
      </c>
      <c r="R1878" t="s">
        <v>26</v>
      </c>
      <c r="S1878" t="s">
        <v>10</v>
      </c>
      <c r="T1878">
        <v>2025</v>
      </c>
      <c r="U1878">
        <v>5</v>
      </c>
      <c r="V1878" t="s">
        <v>3865</v>
      </c>
      <c r="W1878" t="s">
        <v>11</v>
      </c>
      <c r="X1878" t="s">
        <v>12</v>
      </c>
      <c r="Y1878">
        <v>25.71</v>
      </c>
    </row>
    <row r="1879" spans="1:25" x14ac:dyDescent="0.25">
      <c r="A1879" t="s">
        <v>2714</v>
      </c>
      <c r="B1879" s="19">
        <v>45839</v>
      </c>
      <c r="C1879" t="s">
        <v>727</v>
      </c>
      <c r="D1879" t="s">
        <v>728</v>
      </c>
      <c r="E1879" t="s">
        <v>16</v>
      </c>
      <c r="F1879">
        <v>37</v>
      </c>
      <c r="G1879" t="s">
        <v>312</v>
      </c>
      <c r="H1879" t="s">
        <v>276</v>
      </c>
      <c r="I1879" t="s">
        <v>51</v>
      </c>
      <c r="J1879" t="s">
        <v>52</v>
      </c>
      <c r="K1879" t="s">
        <v>8</v>
      </c>
      <c r="L1879">
        <v>1</v>
      </c>
      <c r="M1879">
        <v>4500</v>
      </c>
      <c r="N1879">
        <v>0.05</v>
      </c>
      <c r="O1879">
        <v>4275</v>
      </c>
      <c r="P1879">
        <v>3200</v>
      </c>
      <c r="Q1879">
        <v>1075</v>
      </c>
      <c r="R1879" t="s">
        <v>9</v>
      </c>
      <c r="S1879" t="s">
        <v>10</v>
      </c>
      <c r="T1879">
        <v>2025</v>
      </c>
      <c r="U1879">
        <v>7</v>
      </c>
      <c r="V1879" t="s">
        <v>3866</v>
      </c>
      <c r="W1879" t="s">
        <v>33</v>
      </c>
      <c r="X1879" t="s">
        <v>19</v>
      </c>
      <c r="Y1879">
        <v>25.15</v>
      </c>
    </row>
    <row r="1880" spans="1:25" x14ac:dyDescent="0.25">
      <c r="A1880" t="s">
        <v>2715</v>
      </c>
      <c r="B1880" s="19">
        <v>46000</v>
      </c>
      <c r="C1880" t="s">
        <v>2716</v>
      </c>
      <c r="D1880" t="s">
        <v>700</v>
      </c>
      <c r="E1880" t="s">
        <v>16</v>
      </c>
      <c r="F1880">
        <v>43</v>
      </c>
      <c r="G1880" t="s">
        <v>317</v>
      </c>
      <c r="H1880" t="s">
        <v>5</v>
      </c>
      <c r="I1880" t="s">
        <v>68</v>
      </c>
      <c r="J1880" t="s">
        <v>69</v>
      </c>
      <c r="K1880" t="s">
        <v>39</v>
      </c>
      <c r="L1880">
        <v>1</v>
      </c>
      <c r="M1880">
        <v>3500</v>
      </c>
      <c r="N1880">
        <v>0.15</v>
      </c>
      <c r="O1880">
        <v>0</v>
      </c>
      <c r="P1880">
        <v>2300</v>
      </c>
      <c r="Q1880">
        <v>0</v>
      </c>
      <c r="R1880" t="s">
        <v>77</v>
      </c>
      <c r="S1880" t="s">
        <v>291</v>
      </c>
      <c r="T1880">
        <v>2025</v>
      </c>
      <c r="U1880">
        <v>12</v>
      </c>
      <c r="V1880" t="s">
        <v>3872</v>
      </c>
      <c r="W1880" t="s">
        <v>40</v>
      </c>
      <c r="X1880" t="s">
        <v>19</v>
      </c>
      <c r="Y1880">
        <v>0</v>
      </c>
    </row>
    <row r="1881" spans="1:25" x14ac:dyDescent="0.25">
      <c r="A1881" t="s">
        <v>2717</v>
      </c>
      <c r="B1881" s="19">
        <v>45907</v>
      </c>
      <c r="C1881" t="s">
        <v>1414</v>
      </c>
      <c r="D1881" t="s">
        <v>948</v>
      </c>
      <c r="E1881" t="s">
        <v>16</v>
      </c>
      <c r="F1881">
        <v>54</v>
      </c>
      <c r="G1881" t="s">
        <v>280</v>
      </c>
      <c r="H1881" t="s">
        <v>270</v>
      </c>
      <c r="I1881" t="s">
        <v>65</v>
      </c>
      <c r="J1881" t="s">
        <v>66</v>
      </c>
      <c r="K1881" t="s">
        <v>25</v>
      </c>
      <c r="L1881">
        <v>2</v>
      </c>
      <c r="M1881">
        <v>2500</v>
      </c>
      <c r="N1881">
        <v>0</v>
      </c>
      <c r="O1881">
        <v>5000</v>
      </c>
      <c r="P1881">
        <v>3200</v>
      </c>
      <c r="Q1881">
        <v>1800</v>
      </c>
      <c r="R1881" t="s">
        <v>17</v>
      </c>
      <c r="S1881" t="s">
        <v>10</v>
      </c>
      <c r="T1881">
        <v>2025</v>
      </c>
      <c r="U1881">
        <v>9</v>
      </c>
      <c r="V1881" t="s">
        <v>3873</v>
      </c>
      <c r="W1881" t="s">
        <v>33</v>
      </c>
      <c r="X1881" t="s">
        <v>19</v>
      </c>
      <c r="Y1881">
        <v>36</v>
      </c>
    </row>
    <row r="1882" spans="1:25" x14ac:dyDescent="0.25">
      <c r="A1882" t="s">
        <v>2718</v>
      </c>
      <c r="B1882" s="19">
        <v>45682</v>
      </c>
      <c r="C1882" t="s">
        <v>463</v>
      </c>
      <c r="D1882" t="s">
        <v>464</v>
      </c>
      <c r="E1882" t="s">
        <v>3</v>
      </c>
      <c r="F1882">
        <v>25</v>
      </c>
      <c r="G1882" t="s">
        <v>407</v>
      </c>
      <c r="H1882" t="s">
        <v>285</v>
      </c>
      <c r="I1882" t="s">
        <v>51</v>
      </c>
      <c r="J1882" t="s">
        <v>52</v>
      </c>
      <c r="K1882" t="s">
        <v>8</v>
      </c>
      <c r="L1882">
        <v>1</v>
      </c>
      <c r="M1882">
        <v>4500</v>
      </c>
      <c r="N1882">
        <v>0.2</v>
      </c>
      <c r="O1882">
        <v>3600</v>
      </c>
      <c r="P1882">
        <v>3200</v>
      </c>
      <c r="Q1882">
        <v>400</v>
      </c>
      <c r="R1882" t="s">
        <v>17</v>
      </c>
      <c r="S1882" t="s">
        <v>10</v>
      </c>
      <c r="T1882">
        <v>2025</v>
      </c>
      <c r="U1882">
        <v>1</v>
      </c>
      <c r="V1882" t="s">
        <v>3875</v>
      </c>
      <c r="W1882" t="s">
        <v>18</v>
      </c>
      <c r="X1882" t="s">
        <v>12</v>
      </c>
      <c r="Y1882">
        <v>11.11</v>
      </c>
    </row>
    <row r="1883" spans="1:25" x14ac:dyDescent="0.25">
      <c r="A1883" t="s">
        <v>2719</v>
      </c>
      <c r="B1883" s="19">
        <v>45739</v>
      </c>
      <c r="C1883" t="s">
        <v>587</v>
      </c>
      <c r="D1883" t="s">
        <v>588</v>
      </c>
      <c r="E1883" t="s">
        <v>3</v>
      </c>
      <c r="F1883">
        <v>60</v>
      </c>
      <c r="G1883" t="s">
        <v>269</v>
      </c>
      <c r="H1883" t="s">
        <v>270</v>
      </c>
      <c r="I1883" t="s">
        <v>89</v>
      </c>
      <c r="J1883" t="s">
        <v>90</v>
      </c>
      <c r="K1883" t="s">
        <v>91</v>
      </c>
      <c r="L1883">
        <v>1</v>
      </c>
      <c r="M1883">
        <v>35000</v>
      </c>
      <c r="N1883">
        <v>0.05</v>
      </c>
      <c r="O1883">
        <v>33250</v>
      </c>
      <c r="P1883">
        <v>27000</v>
      </c>
      <c r="Q1883">
        <v>6250</v>
      </c>
      <c r="R1883" t="s">
        <v>26</v>
      </c>
      <c r="S1883" t="s">
        <v>10</v>
      </c>
      <c r="T1883">
        <v>2025</v>
      </c>
      <c r="U1883">
        <v>3</v>
      </c>
      <c r="V1883" t="s">
        <v>3864</v>
      </c>
      <c r="W1883" t="s">
        <v>18</v>
      </c>
      <c r="X1883" t="s">
        <v>27</v>
      </c>
      <c r="Y1883">
        <v>18.8</v>
      </c>
    </row>
    <row r="1884" spans="1:25" x14ac:dyDescent="0.25">
      <c r="A1884" t="s">
        <v>2720</v>
      </c>
      <c r="B1884" s="19">
        <v>45381</v>
      </c>
      <c r="C1884" t="s">
        <v>21</v>
      </c>
      <c r="D1884" t="s">
        <v>22</v>
      </c>
      <c r="E1884" t="s">
        <v>3</v>
      </c>
      <c r="F1884">
        <v>39</v>
      </c>
      <c r="G1884" t="s">
        <v>4</v>
      </c>
      <c r="H1884" t="s">
        <v>5</v>
      </c>
      <c r="I1884" t="s">
        <v>31</v>
      </c>
      <c r="J1884" t="s">
        <v>32</v>
      </c>
      <c r="K1884" t="s">
        <v>25</v>
      </c>
      <c r="L1884">
        <v>1</v>
      </c>
      <c r="M1884">
        <v>5000</v>
      </c>
      <c r="N1884">
        <v>0.05</v>
      </c>
      <c r="O1884">
        <v>4750</v>
      </c>
      <c r="P1884">
        <v>3500</v>
      </c>
      <c r="Q1884">
        <v>1250</v>
      </c>
      <c r="R1884" t="s">
        <v>26</v>
      </c>
      <c r="S1884" t="s">
        <v>10</v>
      </c>
      <c r="T1884">
        <v>2024</v>
      </c>
      <c r="U1884">
        <v>3</v>
      </c>
      <c r="V1884" t="s">
        <v>3864</v>
      </c>
      <c r="W1884" t="s">
        <v>18</v>
      </c>
      <c r="X1884" t="s">
        <v>27</v>
      </c>
      <c r="Y1884">
        <v>26.32</v>
      </c>
    </row>
    <row r="1885" spans="1:25" x14ac:dyDescent="0.25">
      <c r="A1885" t="s">
        <v>2721</v>
      </c>
      <c r="B1885" s="19">
        <v>45484</v>
      </c>
      <c r="C1885" t="s">
        <v>72</v>
      </c>
      <c r="D1885" t="s">
        <v>73</v>
      </c>
      <c r="E1885" t="s">
        <v>16</v>
      </c>
      <c r="F1885">
        <v>45</v>
      </c>
      <c r="G1885" t="s">
        <v>4</v>
      </c>
      <c r="H1885" t="s">
        <v>5</v>
      </c>
      <c r="I1885" t="s">
        <v>31</v>
      </c>
      <c r="J1885" t="s">
        <v>32</v>
      </c>
      <c r="K1885" t="s">
        <v>25</v>
      </c>
      <c r="L1885">
        <v>3</v>
      </c>
      <c r="M1885">
        <v>5000</v>
      </c>
      <c r="N1885">
        <v>0</v>
      </c>
      <c r="O1885">
        <v>15000</v>
      </c>
      <c r="P1885">
        <v>10500</v>
      </c>
      <c r="Q1885">
        <v>4500</v>
      </c>
      <c r="R1885" t="s">
        <v>17</v>
      </c>
      <c r="S1885" t="s">
        <v>10</v>
      </c>
      <c r="T1885">
        <v>2024</v>
      </c>
      <c r="U1885">
        <v>7</v>
      </c>
      <c r="V1885" t="s">
        <v>3866</v>
      </c>
      <c r="W1885" t="s">
        <v>33</v>
      </c>
      <c r="X1885" t="s">
        <v>27</v>
      </c>
      <c r="Y1885">
        <v>30</v>
      </c>
    </row>
    <row r="1886" spans="1:25" x14ac:dyDescent="0.25">
      <c r="A1886" t="s">
        <v>2722</v>
      </c>
      <c r="B1886" s="19">
        <v>45612</v>
      </c>
      <c r="C1886" t="s">
        <v>927</v>
      </c>
      <c r="D1886" t="s">
        <v>928</v>
      </c>
      <c r="E1886" t="s">
        <v>3</v>
      </c>
      <c r="F1886">
        <v>51</v>
      </c>
      <c r="G1886" t="s">
        <v>312</v>
      </c>
      <c r="H1886" t="s">
        <v>276</v>
      </c>
      <c r="I1886" t="s">
        <v>95</v>
      </c>
      <c r="J1886" t="s">
        <v>96</v>
      </c>
      <c r="K1886" t="s">
        <v>46</v>
      </c>
      <c r="L1886">
        <v>3</v>
      </c>
      <c r="M1886">
        <v>600</v>
      </c>
      <c r="N1886">
        <v>0.05</v>
      </c>
      <c r="O1886">
        <v>1710</v>
      </c>
      <c r="P1886">
        <v>1140</v>
      </c>
      <c r="Q1886">
        <v>570</v>
      </c>
      <c r="R1886" t="s">
        <v>17</v>
      </c>
      <c r="S1886" t="s">
        <v>10</v>
      </c>
      <c r="T1886">
        <v>2024</v>
      </c>
      <c r="U1886">
        <v>11</v>
      </c>
      <c r="V1886" t="s">
        <v>3874</v>
      </c>
      <c r="W1886" t="s">
        <v>40</v>
      </c>
      <c r="X1886" t="s">
        <v>12</v>
      </c>
      <c r="Y1886">
        <v>33.33</v>
      </c>
    </row>
    <row r="1887" spans="1:25" x14ac:dyDescent="0.25">
      <c r="A1887" t="s">
        <v>2723</v>
      </c>
      <c r="B1887" s="19">
        <v>45355</v>
      </c>
      <c r="C1887" t="s">
        <v>705</v>
      </c>
      <c r="D1887" t="s">
        <v>642</v>
      </c>
      <c r="E1887" t="s">
        <v>16</v>
      </c>
      <c r="F1887">
        <v>27</v>
      </c>
      <c r="G1887" t="s">
        <v>280</v>
      </c>
      <c r="H1887" t="s">
        <v>270</v>
      </c>
      <c r="I1887" t="s">
        <v>81</v>
      </c>
      <c r="J1887" t="s">
        <v>82</v>
      </c>
      <c r="K1887" t="s">
        <v>58</v>
      </c>
      <c r="L1887">
        <v>2</v>
      </c>
      <c r="M1887">
        <v>3500</v>
      </c>
      <c r="N1887">
        <v>0.15</v>
      </c>
      <c r="O1887">
        <v>5950</v>
      </c>
      <c r="P1887">
        <v>5000</v>
      </c>
      <c r="Q1887">
        <v>950</v>
      </c>
      <c r="R1887" t="s">
        <v>17</v>
      </c>
      <c r="S1887" t="s">
        <v>10</v>
      </c>
      <c r="T1887">
        <v>2024</v>
      </c>
      <c r="U1887">
        <v>3</v>
      </c>
      <c r="V1887" t="s">
        <v>3864</v>
      </c>
      <c r="W1887" t="s">
        <v>18</v>
      </c>
      <c r="X1887" t="s">
        <v>27</v>
      </c>
      <c r="Y1887">
        <v>15.97</v>
      </c>
    </row>
    <row r="1888" spans="1:25" x14ac:dyDescent="0.25">
      <c r="A1888" t="s">
        <v>2724</v>
      </c>
      <c r="B1888" s="19">
        <v>45725</v>
      </c>
      <c r="C1888" t="s">
        <v>1278</v>
      </c>
      <c r="D1888" t="s">
        <v>1279</v>
      </c>
      <c r="E1888" t="s">
        <v>16</v>
      </c>
      <c r="F1888">
        <v>27</v>
      </c>
      <c r="G1888" t="s">
        <v>275</v>
      </c>
      <c r="H1888" t="s">
        <v>276</v>
      </c>
      <c r="I1888" t="s">
        <v>68</v>
      </c>
      <c r="J1888" t="s">
        <v>69</v>
      </c>
      <c r="K1888" t="s">
        <v>39</v>
      </c>
      <c r="L1888">
        <v>4</v>
      </c>
      <c r="M1888">
        <v>3500</v>
      </c>
      <c r="N1888">
        <v>0.1</v>
      </c>
      <c r="O1888">
        <v>12600</v>
      </c>
      <c r="P1888">
        <v>9200</v>
      </c>
      <c r="Q1888">
        <v>3400</v>
      </c>
      <c r="R1888" t="s">
        <v>9</v>
      </c>
      <c r="S1888" t="s">
        <v>10</v>
      </c>
      <c r="T1888">
        <v>2025</v>
      </c>
      <c r="U1888">
        <v>3</v>
      </c>
      <c r="V1888" t="s">
        <v>3864</v>
      </c>
      <c r="W1888" t="s">
        <v>18</v>
      </c>
      <c r="X1888" t="s">
        <v>12</v>
      </c>
      <c r="Y1888">
        <v>26.98</v>
      </c>
    </row>
    <row r="1889" spans="1:25" x14ac:dyDescent="0.25">
      <c r="A1889" t="s">
        <v>2725</v>
      </c>
      <c r="B1889" s="19">
        <v>45421</v>
      </c>
      <c r="C1889" t="s">
        <v>489</v>
      </c>
      <c r="D1889" t="s">
        <v>490</v>
      </c>
      <c r="E1889" t="s">
        <v>3</v>
      </c>
      <c r="F1889">
        <v>26</v>
      </c>
      <c r="G1889" t="s">
        <v>339</v>
      </c>
      <c r="H1889" t="s">
        <v>285</v>
      </c>
      <c r="I1889" t="s">
        <v>105</v>
      </c>
      <c r="J1889" t="s">
        <v>106</v>
      </c>
      <c r="K1889" t="s">
        <v>76</v>
      </c>
      <c r="L1889">
        <v>5</v>
      </c>
      <c r="M1889">
        <v>450</v>
      </c>
      <c r="N1889">
        <v>0.05</v>
      </c>
      <c r="O1889">
        <v>2137.5</v>
      </c>
      <c r="P1889">
        <v>1650</v>
      </c>
      <c r="Q1889">
        <v>487.5</v>
      </c>
      <c r="R1889" t="s">
        <v>9</v>
      </c>
      <c r="S1889" t="s">
        <v>10</v>
      </c>
      <c r="T1889">
        <v>2024</v>
      </c>
      <c r="U1889">
        <v>5</v>
      </c>
      <c r="V1889" t="s">
        <v>3865</v>
      </c>
      <c r="W1889" t="s">
        <v>11</v>
      </c>
      <c r="X1889" t="s">
        <v>27</v>
      </c>
      <c r="Y1889">
        <v>22.81</v>
      </c>
    </row>
    <row r="1890" spans="1:25" x14ac:dyDescent="0.25">
      <c r="A1890" t="s">
        <v>2726</v>
      </c>
      <c r="B1890" s="19">
        <v>45401</v>
      </c>
      <c r="C1890" t="s">
        <v>938</v>
      </c>
      <c r="D1890" t="s">
        <v>760</v>
      </c>
      <c r="E1890" t="s">
        <v>16</v>
      </c>
      <c r="F1890">
        <v>51</v>
      </c>
      <c r="G1890" t="s">
        <v>339</v>
      </c>
      <c r="H1890" t="s">
        <v>285</v>
      </c>
      <c r="I1890" t="s">
        <v>95</v>
      </c>
      <c r="J1890" t="s">
        <v>96</v>
      </c>
      <c r="K1890" t="s">
        <v>46</v>
      </c>
      <c r="L1890">
        <v>2</v>
      </c>
      <c r="M1890">
        <v>600</v>
      </c>
      <c r="N1890">
        <v>0.05</v>
      </c>
      <c r="O1890">
        <v>1140</v>
      </c>
      <c r="P1890">
        <v>760</v>
      </c>
      <c r="Q1890">
        <v>380</v>
      </c>
      <c r="R1890" t="s">
        <v>26</v>
      </c>
      <c r="S1890" t="s">
        <v>10</v>
      </c>
      <c r="T1890">
        <v>2024</v>
      </c>
      <c r="U1890">
        <v>4</v>
      </c>
      <c r="V1890" t="s">
        <v>3871</v>
      </c>
      <c r="W1890" t="s">
        <v>11</v>
      </c>
      <c r="X1890" t="s">
        <v>27</v>
      </c>
      <c r="Y1890">
        <v>33.33</v>
      </c>
    </row>
    <row r="1891" spans="1:25" x14ac:dyDescent="0.25">
      <c r="A1891" t="s">
        <v>2727</v>
      </c>
      <c r="B1891" s="19">
        <v>45615</v>
      </c>
      <c r="C1891" t="s">
        <v>689</v>
      </c>
      <c r="D1891" t="s">
        <v>690</v>
      </c>
      <c r="E1891" t="s">
        <v>3</v>
      </c>
      <c r="F1891">
        <v>44</v>
      </c>
      <c r="G1891" t="s">
        <v>280</v>
      </c>
      <c r="H1891" t="s">
        <v>270</v>
      </c>
      <c r="I1891" t="s">
        <v>176</v>
      </c>
      <c r="J1891" t="s">
        <v>177</v>
      </c>
      <c r="K1891" t="s">
        <v>25</v>
      </c>
      <c r="L1891">
        <v>1</v>
      </c>
      <c r="M1891">
        <v>22000</v>
      </c>
      <c r="N1891">
        <v>0.1</v>
      </c>
      <c r="O1891">
        <v>19800</v>
      </c>
      <c r="P1891">
        <v>16500</v>
      </c>
      <c r="Q1891">
        <v>3300</v>
      </c>
      <c r="R1891" t="s">
        <v>77</v>
      </c>
      <c r="S1891" t="s">
        <v>10</v>
      </c>
      <c r="T1891">
        <v>2024</v>
      </c>
      <c r="U1891">
        <v>11</v>
      </c>
      <c r="V1891" t="s">
        <v>3874</v>
      </c>
      <c r="W1891" t="s">
        <v>40</v>
      </c>
      <c r="X1891" t="s">
        <v>12</v>
      </c>
      <c r="Y1891">
        <v>16.670000000000002</v>
      </c>
    </row>
    <row r="1892" spans="1:25" x14ac:dyDescent="0.25">
      <c r="A1892" t="s">
        <v>2728</v>
      </c>
      <c r="B1892" s="19">
        <v>45516</v>
      </c>
      <c r="C1892" t="s">
        <v>985</v>
      </c>
      <c r="D1892" t="s">
        <v>986</v>
      </c>
      <c r="E1892" t="s">
        <v>16</v>
      </c>
      <c r="F1892">
        <v>42</v>
      </c>
      <c r="G1892" t="s">
        <v>280</v>
      </c>
      <c r="H1892" t="s">
        <v>270</v>
      </c>
      <c r="I1892" t="s">
        <v>143</v>
      </c>
      <c r="J1892" t="s">
        <v>144</v>
      </c>
      <c r="K1892" t="s">
        <v>76</v>
      </c>
      <c r="L1892">
        <v>3</v>
      </c>
      <c r="M1892">
        <v>700</v>
      </c>
      <c r="N1892">
        <v>0.2</v>
      </c>
      <c r="O1892">
        <v>1680</v>
      </c>
      <c r="P1892">
        <v>1710</v>
      </c>
      <c r="Q1892">
        <v>-30</v>
      </c>
      <c r="R1892" t="s">
        <v>9</v>
      </c>
      <c r="S1892" t="s">
        <v>10</v>
      </c>
      <c r="T1892">
        <v>2024</v>
      </c>
      <c r="U1892">
        <v>8</v>
      </c>
      <c r="V1892" t="s">
        <v>3867</v>
      </c>
      <c r="W1892" t="s">
        <v>33</v>
      </c>
      <c r="X1892" t="s">
        <v>19</v>
      </c>
      <c r="Y1892">
        <v>-1.79</v>
      </c>
    </row>
    <row r="1893" spans="1:25" x14ac:dyDescent="0.25">
      <c r="A1893" t="s">
        <v>2729</v>
      </c>
      <c r="B1893" s="19">
        <v>45582</v>
      </c>
      <c r="C1893" t="s">
        <v>938</v>
      </c>
      <c r="D1893" t="s">
        <v>760</v>
      </c>
      <c r="E1893" t="s">
        <v>16</v>
      </c>
      <c r="F1893">
        <v>51</v>
      </c>
      <c r="G1893" t="s">
        <v>339</v>
      </c>
      <c r="H1893" t="s">
        <v>285</v>
      </c>
      <c r="I1893" t="s">
        <v>176</v>
      </c>
      <c r="J1893" t="s">
        <v>177</v>
      </c>
      <c r="K1893" t="s">
        <v>25</v>
      </c>
      <c r="L1893">
        <v>1</v>
      </c>
      <c r="M1893">
        <v>22000</v>
      </c>
      <c r="N1893">
        <v>0.05</v>
      </c>
      <c r="O1893">
        <v>20900</v>
      </c>
      <c r="P1893">
        <v>16500</v>
      </c>
      <c r="Q1893">
        <v>4400</v>
      </c>
      <c r="R1893" t="s">
        <v>9</v>
      </c>
      <c r="S1893" t="s">
        <v>10</v>
      </c>
      <c r="T1893">
        <v>2024</v>
      </c>
      <c r="U1893">
        <v>10</v>
      </c>
      <c r="V1893" t="s">
        <v>3870</v>
      </c>
      <c r="W1893" t="s">
        <v>40</v>
      </c>
      <c r="X1893" t="s">
        <v>27</v>
      </c>
      <c r="Y1893">
        <v>21.05</v>
      </c>
    </row>
    <row r="1894" spans="1:25" x14ac:dyDescent="0.25">
      <c r="A1894" t="s">
        <v>2730</v>
      </c>
      <c r="B1894" s="19">
        <v>46011</v>
      </c>
      <c r="C1894" t="s">
        <v>383</v>
      </c>
      <c r="D1894" t="s">
        <v>384</v>
      </c>
      <c r="E1894" t="s">
        <v>16</v>
      </c>
      <c r="F1894">
        <v>40</v>
      </c>
      <c r="G1894" t="s">
        <v>284</v>
      </c>
      <c r="H1894" t="s">
        <v>285</v>
      </c>
      <c r="I1894" t="s">
        <v>102</v>
      </c>
      <c r="J1894" t="s">
        <v>103</v>
      </c>
      <c r="K1894" t="s">
        <v>25</v>
      </c>
      <c r="L1894">
        <v>1</v>
      </c>
      <c r="M1894">
        <v>28000</v>
      </c>
      <c r="N1894">
        <v>0.15</v>
      </c>
      <c r="O1894">
        <v>23800</v>
      </c>
      <c r="P1894">
        <v>21000</v>
      </c>
      <c r="Q1894">
        <v>2800</v>
      </c>
      <c r="R1894" t="s">
        <v>17</v>
      </c>
      <c r="S1894" t="s">
        <v>10</v>
      </c>
      <c r="T1894">
        <v>2025</v>
      </c>
      <c r="U1894">
        <v>12</v>
      </c>
      <c r="V1894" t="s">
        <v>3872</v>
      </c>
      <c r="W1894" t="s">
        <v>40</v>
      </c>
      <c r="X1894" t="s">
        <v>12</v>
      </c>
      <c r="Y1894">
        <v>11.76</v>
      </c>
    </row>
    <row r="1895" spans="1:25" x14ac:dyDescent="0.25">
      <c r="A1895" t="s">
        <v>2731</v>
      </c>
      <c r="B1895" s="19">
        <v>45997</v>
      </c>
      <c r="C1895" t="s">
        <v>1169</v>
      </c>
      <c r="D1895" t="s">
        <v>546</v>
      </c>
      <c r="E1895" t="s">
        <v>16</v>
      </c>
      <c r="F1895">
        <v>23</v>
      </c>
      <c r="G1895" t="s">
        <v>407</v>
      </c>
      <c r="H1895" t="s">
        <v>285</v>
      </c>
      <c r="I1895" t="s">
        <v>31</v>
      </c>
      <c r="J1895" t="s">
        <v>32</v>
      </c>
      <c r="K1895" t="s">
        <v>25</v>
      </c>
      <c r="L1895">
        <v>4</v>
      </c>
      <c r="M1895">
        <v>5000</v>
      </c>
      <c r="N1895">
        <v>0.05</v>
      </c>
      <c r="O1895">
        <v>19000</v>
      </c>
      <c r="P1895">
        <v>14000</v>
      </c>
      <c r="Q1895">
        <v>5000</v>
      </c>
      <c r="R1895" t="s">
        <v>26</v>
      </c>
      <c r="S1895" t="s">
        <v>10</v>
      </c>
      <c r="T1895">
        <v>2025</v>
      </c>
      <c r="U1895">
        <v>12</v>
      </c>
      <c r="V1895" t="s">
        <v>3872</v>
      </c>
      <c r="W1895" t="s">
        <v>40</v>
      </c>
      <c r="X1895" t="s">
        <v>19</v>
      </c>
      <c r="Y1895">
        <v>26.32</v>
      </c>
    </row>
    <row r="1896" spans="1:25" x14ac:dyDescent="0.25">
      <c r="A1896" t="s">
        <v>2732</v>
      </c>
      <c r="B1896" s="19">
        <v>45879</v>
      </c>
      <c r="C1896" t="s">
        <v>1140</v>
      </c>
      <c r="D1896" t="s">
        <v>868</v>
      </c>
      <c r="E1896" t="s">
        <v>16</v>
      </c>
      <c r="F1896">
        <v>32</v>
      </c>
      <c r="G1896" t="s">
        <v>290</v>
      </c>
      <c r="H1896" t="s">
        <v>276</v>
      </c>
      <c r="I1896" t="s">
        <v>143</v>
      </c>
      <c r="J1896" t="s">
        <v>144</v>
      </c>
      <c r="K1896" t="s">
        <v>76</v>
      </c>
      <c r="L1896">
        <v>2</v>
      </c>
      <c r="M1896">
        <v>700</v>
      </c>
      <c r="N1896">
        <v>0</v>
      </c>
      <c r="O1896">
        <v>1400</v>
      </c>
      <c r="P1896">
        <v>1140</v>
      </c>
      <c r="Q1896">
        <v>260</v>
      </c>
      <c r="R1896" t="s">
        <v>17</v>
      </c>
      <c r="S1896" t="s">
        <v>10</v>
      </c>
      <c r="T1896">
        <v>2025</v>
      </c>
      <c r="U1896">
        <v>8</v>
      </c>
      <c r="V1896" t="s">
        <v>3867</v>
      </c>
      <c r="W1896" t="s">
        <v>33</v>
      </c>
      <c r="X1896" t="s">
        <v>27</v>
      </c>
      <c r="Y1896">
        <v>18.57</v>
      </c>
    </row>
    <row r="1897" spans="1:25" x14ac:dyDescent="0.25">
      <c r="A1897" t="s">
        <v>2733</v>
      </c>
      <c r="B1897" s="19">
        <v>45590</v>
      </c>
      <c r="C1897" t="s">
        <v>2734</v>
      </c>
      <c r="D1897" t="s">
        <v>2735</v>
      </c>
      <c r="E1897" t="s">
        <v>16</v>
      </c>
      <c r="F1897">
        <v>36</v>
      </c>
      <c r="G1897" t="s">
        <v>280</v>
      </c>
      <c r="H1897" t="s">
        <v>270</v>
      </c>
      <c r="I1897" t="s">
        <v>109</v>
      </c>
      <c r="J1897" t="s">
        <v>110</v>
      </c>
      <c r="K1897" t="s">
        <v>8</v>
      </c>
      <c r="L1897">
        <v>2</v>
      </c>
      <c r="M1897">
        <v>4000</v>
      </c>
      <c r="N1897">
        <v>0.05</v>
      </c>
      <c r="O1897">
        <v>7600</v>
      </c>
      <c r="P1897">
        <v>5800</v>
      </c>
      <c r="Q1897">
        <v>1800</v>
      </c>
      <c r="R1897" t="s">
        <v>98</v>
      </c>
      <c r="S1897" t="s">
        <v>10</v>
      </c>
      <c r="T1897">
        <v>2024</v>
      </c>
      <c r="U1897">
        <v>10</v>
      </c>
      <c r="V1897" t="s">
        <v>3870</v>
      </c>
      <c r="W1897" t="s">
        <v>40</v>
      </c>
      <c r="X1897" t="s">
        <v>12</v>
      </c>
      <c r="Y1897">
        <v>23.68</v>
      </c>
    </row>
    <row r="1898" spans="1:25" x14ac:dyDescent="0.25">
      <c r="A1898" t="s">
        <v>2736</v>
      </c>
      <c r="B1898" s="19">
        <v>45633</v>
      </c>
      <c r="C1898" t="s">
        <v>881</v>
      </c>
      <c r="D1898" t="s">
        <v>101</v>
      </c>
      <c r="E1898" t="s">
        <v>3</v>
      </c>
      <c r="F1898">
        <v>44</v>
      </c>
      <c r="G1898" t="s">
        <v>312</v>
      </c>
      <c r="H1898" t="s">
        <v>276</v>
      </c>
      <c r="I1898" t="s">
        <v>176</v>
      </c>
      <c r="J1898" t="s">
        <v>177</v>
      </c>
      <c r="K1898" t="s">
        <v>25</v>
      </c>
      <c r="L1898">
        <v>1</v>
      </c>
      <c r="M1898">
        <v>22000</v>
      </c>
      <c r="N1898">
        <v>0.15</v>
      </c>
      <c r="O1898">
        <v>18700</v>
      </c>
      <c r="P1898">
        <v>16500</v>
      </c>
      <c r="Q1898">
        <v>2200</v>
      </c>
      <c r="R1898" t="s">
        <v>77</v>
      </c>
      <c r="S1898" t="s">
        <v>10</v>
      </c>
      <c r="T1898">
        <v>2024</v>
      </c>
      <c r="U1898">
        <v>12</v>
      </c>
      <c r="V1898" t="s">
        <v>3872</v>
      </c>
      <c r="W1898" t="s">
        <v>40</v>
      </c>
      <c r="X1898" t="s">
        <v>12</v>
      </c>
      <c r="Y1898">
        <v>11.76</v>
      </c>
    </row>
    <row r="1899" spans="1:25" x14ac:dyDescent="0.25">
      <c r="A1899" t="s">
        <v>2737</v>
      </c>
      <c r="B1899" s="19">
        <v>45522</v>
      </c>
      <c r="C1899" t="s">
        <v>525</v>
      </c>
      <c r="D1899" t="s">
        <v>526</v>
      </c>
      <c r="E1899" t="s">
        <v>3</v>
      </c>
      <c r="F1899">
        <v>52</v>
      </c>
      <c r="G1899" t="s">
        <v>407</v>
      </c>
      <c r="H1899" t="s">
        <v>285</v>
      </c>
      <c r="I1899" t="s">
        <v>109</v>
      </c>
      <c r="J1899" t="s">
        <v>110</v>
      </c>
      <c r="K1899" t="s">
        <v>8</v>
      </c>
      <c r="L1899">
        <v>4</v>
      </c>
      <c r="M1899">
        <v>4000</v>
      </c>
      <c r="N1899">
        <v>0</v>
      </c>
      <c r="O1899">
        <v>0</v>
      </c>
      <c r="P1899">
        <v>11600</v>
      </c>
      <c r="Q1899">
        <v>0</v>
      </c>
      <c r="R1899" t="s">
        <v>9</v>
      </c>
      <c r="S1899" t="s">
        <v>291</v>
      </c>
      <c r="T1899">
        <v>2024</v>
      </c>
      <c r="U1899">
        <v>8</v>
      </c>
      <c r="V1899" t="s">
        <v>3867</v>
      </c>
      <c r="W1899" t="s">
        <v>33</v>
      </c>
      <c r="X1899" t="s">
        <v>19</v>
      </c>
      <c r="Y1899">
        <v>0</v>
      </c>
    </row>
    <row r="1900" spans="1:25" x14ac:dyDescent="0.25">
      <c r="A1900" t="s">
        <v>2738</v>
      </c>
      <c r="B1900" s="19">
        <v>45475</v>
      </c>
      <c r="C1900" t="s">
        <v>1067</v>
      </c>
      <c r="D1900" t="s">
        <v>431</v>
      </c>
      <c r="E1900" t="s">
        <v>3</v>
      </c>
      <c r="F1900">
        <v>38</v>
      </c>
      <c r="G1900" t="s">
        <v>407</v>
      </c>
      <c r="H1900" t="s">
        <v>285</v>
      </c>
      <c r="I1900" t="s">
        <v>143</v>
      </c>
      <c r="J1900" t="s">
        <v>144</v>
      </c>
      <c r="K1900" t="s">
        <v>76</v>
      </c>
      <c r="L1900">
        <v>2</v>
      </c>
      <c r="M1900">
        <v>700</v>
      </c>
      <c r="N1900">
        <v>0.1</v>
      </c>
      <c r="O1900">
        <v>1260</v>
      </c>
      <c r="P1900">
        <v>1140</v>
      </c>
      <c r="Q1900">
        <v>120</v>
      </c>
      <c r="R1900" t="s">
        <v>9</v>
      </c>
      <c r="S1900" t="s">
        <v>10</v>
      </c>
      <c r="T1900">
        <v>2024</v>
      </c>
      <c r="U1900">
        <v>7</v>
      </c>
      <c r="V1900" t="s">
        <v>3866</v>
      </c>
      <c r="W1900" t="s">
        <v>33</v>
      </c>
      <c r="X1900" t="s">
        <v>27</v>
      </c>
      <c r="Y1900">
        <v>9.52</v>
      </c>
    </row>
    <row r="1901" spans="1:25" x14ac:dyDescent="0.25">
      <c r="A1901" t="s">
        <v>2739</v>
      </c>
      <c r="B1901" s="19">
        <v>45967</v>
      </c>
      <c r="C1901" t="s">
        <v>1198</v>
      </c>
      <c r="D1901" t="s">
        <v>962</v>
      </c>
      <c r="E1901" t="s">
        <v>3</v>
      </c>
      <c r="F1901">
        <v>25</v>
      </c>
      <c r="G1901" t="s">
        <v>280</v>
      </c>
      <c r="H1901" t="s">
        <v>270</v>
      </c>
      <c r="I1901" t="s">
        <v>305</v>
      </c>
      <c r="J1901" t="s">
        <v>306</v>
      </c>
      <c r="K1901" t="s">
        <v>91</v>
      </c>
      <c r="L1901">
        <v>2</v>
      </c>
      <c r="M1901">
        <v>8500</v>
      </c>
      <c r="N1901">
        <v>0.2</v>
      </c>
      <c r="O1901">
        <v>13600</v>
      </c>
      <c r="P1901">
        <v>13000</v>
      </c>
      <c r="Q1901">
        <v>600</v>
      </c>
      <c r="R1901" t="s">
        <v>98</v>
      </c>
      <c r="S1901" t="s">
        <v>10</v>
      </c>
      <c r="T1901">
        <v>2025</v>
      </c>
      <c r="U1901">
        <v>11</v>
      </c>
      <c r="V1901" t="s">
        <v>3874</v>
      </c>
      <c r="W1901" t="s">
        <v>40</v>
      </c>
      <c r="X1901" t="s">
        <v>19</v>
      </c>
      <c r="Y1901">
        <v>4.41</v>
      </c>
    </row>
    <row r="1902" spans="1:25" x14ac:dyDescent="0.25">
      <c r="A1902" t="s">
        <v>2740</v>
      </c>
      <c r="B1902" s="19">
        <v>45637</v>
      </c>
      <c r="C1902" t="s">
        <v>21</v>
      </c>
      <c r="D1902" t="s">
        <v>22</v>
      </c>
      <c r="E1902" t="s">
        <v>3</v>
      </c>
      <c r="F1902">
        <v>39</v>
      </c>
      <c r="G1902" t="s">
        <v>4</v>
      </c>
      <c r="H1902" t="s">
        <v>5</v>
      </c>
      <c r="I1902" t="s">
        <v>44</v>
      </c>
      <c r="J1902" t="s">
        <v>45</v>
      </c>
      <c r="K1902" t="s">
        <v>46</v>
      </c>
      <c r="L1902">
        <v>2</v>
      </c>
      <c r="M1902">
        <v>2500</v>
      </c>
      <c r="N1902">
        <v>0.15</v>
      </c>
      <c r="O1902">
        <v>-4250</v>
      </c>
      <c r="P1902">
        <v>3000</v>
      </c>
      <c r="Q1902">
        <v>-1250</v>
      </c>
      <c r="R1902" t="s">
        <v>9</v>
      </c>
      <c r="S1902" t="s">
        <v>287</v>
      </c>
      <c r="T1902">
        <v>2024</v>
      </c>
      <c r="U1902">
        <v>12</v>
      </c>
      <c r="V1902" t="s">
        <v>3872</v>
      </c>
      <c r="W1902" t="s">
        <v>40</v>
      </c>
      <c r="X1902" t="s">
        <v>27</v>
      </c>
      <c r="Y1902">
        <v>29.41</v>
      </c>
    </row>
    <row r="1903" spans="1:25" x14ac:dyDescent="0.25">
      <c r="A1903" t="s">
        <v>2741</v>
      </c>
      <c r="B1903" s="19">
        <v>45692</v>
      </c>
      <c r="C1903" t="s">
        <v>311</v>
      </c>
      <c r="D1903" t="s">
        <v>101</v>
      </c>
      <c r="E1903" t="s">
        <v>16</v>
      </c>
      <c r="F1903">
        <v>42</v>
      </c>
      <c r="G1903" t="s">
        <v>312</v>
      </c>
      <c r="H1903" t="s">
        <v>276</v>
      </c>
      <c r="I1903" t="s">
        <v>95</v>
      </c>
      <c r="J1903" t="s">
        <v>96</v>
      </c>
      <c r="K1903" t="s">
        <v>46</v>
      </c>
      <c r="L1903">
        <v>2</v>
      </c>
      <c r="M1903">
        <v>600</v>
      </c>
      <c r="N1903">
        <v>0.05</v>
      </c>
      <c r="O1903">
        <v>1140</v>
      </c>
      <c r="P1903">
        <v>760</v>
      </c>
      <c r="Q1903">
        <v>380</v>
      </c>
      <c r="R1903" t="s">
        <v>26</v>
      </c>
      <c r="S1903" t="s">
        <v>10</v>
      </c>
      <c r="T1903">
        <v>2025</v>
      </c>
      <c r="U1903">
        <v>2</v>
      </c>
      <c r="V1903" t="s">
        <v>3869</v>
      </c>
      <c r="W1903" t="s">
        <v>18</v>
      </c>
      <c r="X1903" t="s">
        <v>27</v>
      </c>
      <c r="Y1903">
        <v>33.33</v>
      </c>
    </row>
    <row r="1904" spans="1:25" x14ac:dyDescent="0.25">
      <c r="A1904" t="s">
        <v>2742</v>
      </c>
      <c r="B1904" s="19">
        <v>45581</v>
      </c>
      <c r="C1904" t="s">
        <v>2743</v>
      </c>
      <c r="D1904" t="s">
        <v>2</v>
      </c>
      <c r="E1904" t="s">
        <v>16</v>
      </c>
      <c r="F1904">
        <v>31</v>
      </c>
      <c r="G1904" t="s">
        <v>317</v>
      </c>
      <c r="H1904" t="s">
        <v>5</v>
      </c>
      <c r="I1904" t="s">
        <v>109</v>
      </c>
      <c r="J1904" t="s">
        <v>110</v>
      </c>
      <c r="K1904" t="s">
        <v>8</v>
      </c>
      <c r="L1904">
        <v>1</v>
      </c>
      <c r="M1904">
        <v>4000</v>
      </c>
      <c r="N1904">
        <v>0.1</v>
      </c>
      <c r="O1904">
        <v>3600</v>
      </c>
      <c r="P1904">
        <v>2900</v>
      </c>
      <c r="Q1904">
        <v>700</v>
      </c>
      <c r="R1904" t="s">
        <v>77</v>
      </c>
      <c r="S1904" t="s">
        <v>10</v>
      </c>
      <c r="T1904">
        <v>2024</v>
      </c>
      <c r="U1904">
        <v>10</v>
      </c>
      <c r="V1904" t="s">
        <v>3870</v>
      </c>
      <c r="W1904" t="s">
        <v>40</v>
      </c>
      <c r="X1904" t="s">
        <v>19</v>
      </c>
      <c r="Y1904">
        <v>19.440000000000001</v>
      </c>
    </row>
    <row r="1905" spans="1:25" x14ac:dyDescent="0.25">
      <c r="A1905" t="s">
        <v>2744</v>
      </c>
      <c r="B1905" s="19">
        <v>45853</v>
      </c>
      <c r="C1905" t="s">
        <v>1131</v>
      </c>
      <c r="D1905" t="s">
        <v>603</v>
      </c>
      <c r="E1905" t="s">
        <v>16</v>
      </c>
      <c r="F1905">
        <v>34</v>
      </c>
      <c r="G1905" t="s">
        <v>290</v>
      </c>
      <c r="H1905" t="s">
        <v>276</v>
      </c>
      <c r="I1905" t="s">
        <v>95</v>
      </c>
      <c r="J1905" t="s">
        <v>96</v>
      </c>
      <c r="K1905" t="s">
        <v>46</v>
      </c>
      <c r="L1905">
        <v>4</v>
      </c>
      <c r="M1905">
        <v>600</v>
      </c>
      <c r="N1905">
        <v>0.05</v>
      </c>
      <c r="O1905">
        <v>2280</v>
      </c>
      <c r="P1905">
        <v>1520</v>
      </c>
      <c r="Q1905">
        <v>760</v>
      </c>
      <c r="R1905" t="s">
        <v>26</v>
      </c>
      <c r="S1905" t="s">
        <v>10</v>
      </c>
      <c r="T1905">
        <v>2025</v>
      </c>
      <c r="U1905">
        <v>7</v>
      </c>
      <c r="V1905" t="s">
        <v>3866</v>
      </c>
      <c r="W1905" t="s">
        <v>33</v>
      </c>
      <c r="X1905" t="s">
        <v>19</v>
      </c>
      <c r="Y1905">
        <v>33.33</v>
      </c>
    </row>
    <row r="1906" spans="1:25" x14ac:dyDescent="0.25">
      <c r="A1906" t="s">
        <v>2745</v>
      </c>
      <c r="B1906" s="19">
        <v>45886</v>
      </c>
      <c r="C1906" t="s">
        <v>653</v>
      </c>
      <c r="D1906" t="s">
        <v>654</v>
      </c>
      <c r="E1906" t="s">
        <v>16</v>
      </c>
      <c r="F1906">
        <v>47</v>
      </c>
      <c r="G1906" t="s">
        <v>284</v>
      </c>
      <c r="H1906" t="s">
        <v>285</v>
      </c>
      <c r="I1906" t="s">
        <v>102</v>
      </c>
      <c r="J1906" t="s">
        <v>103</v>
      </c>
      <c r="K1906" t="s">
        <v>25</v>
      </c>
      <c r="L1906">
        <v>1</v>
      </c>
      <c r="M1906">
        <v>28000</v>
      </c>
      <c r="N1906">
        <v>0</v>
      </c>
      <c r="O1906">
        <v>28000</v>
      </c>
      <c r="P1906">
        <v>21000</v>
      </c>
      <c r="Q1906">
        <v>7000</v>
      </c>
      <c r="R1906" t="s">
        <v>77</v>
      </c>
      <c r="S1906" t="s">
        <v>10</v>
      </c>
      <c r="T1906">
        <v>2025</v>
      </c>
      <c r="U1906">
        <v>8</v>
      </c>
      <c r="V1906" t="s">
        <v>3867</v>
      </c>
      <c r="W1906" t="s">
        <v>33</v>
      </c>
      <c r="X1906" t="s">
        <v>12</v>
      </c>
      <c r="Y1906">
        <v>25</v>
      </c>
    </row>
    <row r="1907" spans="1:25" x14ac:dyDescent="0.25">
      <c r="A1907" t="s">
        <v>2746</v>
      </c>
      <c r="B1907" s="19">
        <v>45760</v>
      </c>
      <c r="C1907" t="s">
        <v>434</v>
      </c>
      <c r="D1907" t="s">
        <v>435</v>
      </c>
      <c r="E1907" t="s">
        <v>16</v>
      </c>
      <c r="F1907">
        <v>26</v>
      </c>
      <c r="G1907" t="s">
        <v>280</v>
      </c>
      <c r="H1907" t="s">
        <v>270</v>
      </c>
      <c r="I1907" t="s">
        <v>51</v>
      </c>
      <c r="J1907" t="s">
        <v>52</v>
      </c>
      <c r="K1907" t="s">
        <v>8</v>
      </c>
      <c r="L1907">
        <v>1</v>
      </c>
      <c r="M1907">
        <v>4500</v>
      </c>
      <c r="N1907">
        <v>0.1</v>
      </c>
      <c r="O1907">
        <v>4050</v>
      </c>
      <c r="P1907">
        <v>3200</v>
      </c>
      <c r="Q1907">
        <v>850</v>
      </c>
      <c r="R1907" t="s">
        <v>26</v>
      </c>
      <c r="S1907" t="s">
        <v>10</v>
      </c>
      <c r="T1907">
        <v>2025</v>
      </c>
      <c r="U1907">
        <v>4</v>
      </c>
      <c r="V1907" t="s">
        <v>3871</v>
      </c>
      <c r="W1907" t="s">
        <v>11</v>
      </c>
      <c r="X1907" t="s">
        <v>27</v>
      </c>
      <c r="Y1907">
        <v>20.99</v>
      </c>
    </row>
    <row r="1908" spans="1:25" x14ac:dyDescent="0.25">
      <c r="A1908" t="s">
        <v>2747</v>
      </c>
      <c r="B1908" s="19">
        <v>46004</v>
      </c>
      <c r="C1908" t="s">
        <v>724</v>
      </c>
      <c r="D1908" t="s">
        <v>725</v>
      </c>
      <c r="E1908" t="s">
        <v>16</v>
      </c>
      <c r="F1908">
        <v>44</v>
      </c>
      <c r="G1908" t="s">
        <v>407</v>
      </c>
      <c r="H1908" t="s">
        <v>285</v>
      </c>
      <c r="I1908" t="s">
        <v>143</v>
      </c>
      <c r="J1908" t="s">
        <v>144</v>
      </c>
      <c r="K1908" t="s">
        <v>76</v>
      </c>
      <c r="L1908">
        <v>4</v>
      </c>
      <c r="M1908">
        <v>700</v>
      </c>
      <c r="N1908">
        <v>0.1</v>
      </c>
      <c r="O1908">
        <v>2520</v>
      </c>
      <c r="P1908">
        <v>2280</v>
      </c>
      <c r="Q1908">
        <v>240</v>
      </c>
      <c r="R1908" t="s">
        <v>26</v>
      </c>
      <c r="S1908" t="s">
        <v>10</v>
      </c>
      <c r="T1908">
        <v>2025</v>
      </c>
      <c r="U1908">
        <v>12</v>
      </c>
      <c r="V1908" t="s">
        <v>3872</v>
      </c>
      <c r="W1908" t="s">
        <v>40</v>
      </c>
      <c r="X1908" t="s">
        <v>27</v>
      </c>
      <c r="Y1908">
        <v>9.52</v>
      </c>
    </row>
    <row r="1909" spans="1:25" x14ac:dyDescent="0.25">
      <c r="A1909" t="s">
        <v>2748</v>
      </c>
      <c r="B1909" s="19">
        <v>45515</v>
      </c>
      <c r="C1909" t="s">
        <v>1773</v>
      </c>
      <c r="D1909" t="s">
        <v>651</v>
      </c>
      <c r="E1909" t="s">
        <v>3</v>
      </c>
      <c r="F1909">
        <v>39</v>
      </c>
      <c r="G1909" t="s">
        <v>295</v>
      </c>
      <c r="H1909" t="s">
        <v>270</v>
      </c>
      <c r="I1909" t="s">
        <v>186</v>
      </c>
      <c r="J1909" t="s">
        <v>187</v>
      </c>
      <c r="K1909" t="s">
        <v>91</v>
      </c>
      <c r="L1909">
        <v>1</v>
      </c>
      <c r="M1909">
        <v>12000</v>
      </c>
      <c r="N1909">
        <v>0.1</v>
      </c>
      <c r="O1909">
        <v>10800</v>
      </c>
      <c r="P1909">
        <v>9000</v>
      </c>
      <c r="Q1909">
        <v>1800</v>
      </c>
      <c r="R1909" t="s">
        <v>9</v>
      </c>
      <c r="S1909" t="s">
        <v>10</v>
      </c>
      <c r="T1909">
        <v>2024</v>
      </c>
      <c r="U1909">
        <v>8</v>
      </c>
      <c r="V1909" t="s">
        <v>3867</v>
      </c>
      <c r="W1909" t="s">
        <v>33</v>
      </c>
      <c r="X1909" t="s">
        <v>19</v>
      </c>
      <c r="Y1909">
        <v>16.670000000000002</v>
      </c>
    </row>
    <row r="1910" spans="1:25" x14ac:dyDescent="0.25">
      <c r="A1910" t="s">
        <v>2749</v>
      </c>
      <c r="B1910" s="19">
        <v>45881</v>
      </c>
      <c r="C1910" t="s">
        <v>522</v>
      </c>
      <c r="D1910" t="s">
        <v>523</v>
      </c>
      <c r="E1910" t="s">
        <v>3</v>
      </c>
      <c r="F1910">
        <v>54</v>
      </c>
      <c r="G1910" t="s">
        <v>275</v>
      </c>
      <c r="H1910" t="s">
        <v>276</v>
      </c>
      <c r="I1910" t="s">
        <v>31</v>
      </c>
      <c r="J1910" t="s">
        <v>32</v>
      </c>
      <c r="K1910" t="s">
        <v>25</v>
      </c>
      <c r="L1910">
        <v>1</v>
      </c>
      <c r="M1910">
        <v>5000</v>
      </c>
      <c r="N1910">
        <v>0</v>
      </c>
      <c r="O1910">
        <v>-5000</v>
      </c>
      <c r="P1910">
        <v>3500</v>
      </c>
      <c r="Q1910">
        <v>-1500</v>
      </c>
      <c r="R1910" t="s">
        <v>9</v>
      </c>
      <c r="S1910" t="s">
        <v>287</v>
      </c>
      <c r="T1910">
        <v>2025</v>
      </c>
      <c r="U1910">
        <v>8</v>
      </c>
      <c r="V1910" t="s">
        <v>3867</v>
      </c>
      <c r="W1910" t="s">
        <v>33</v>
      </c>
      <c r="X1910" t="s">
        <v>19</v>
      </c>
      <c r="Y1910">
        <v>30</v>
      </c>
    </row>
    <row r="1911" spans="1:25" x14ac:dyDescent="0.25">
      <c r="A1911" t="s">
        <v>2750</v>
      </c>
      <c r="B1911" s="19">
        <v>45443</v>
      </c>
      <c r="C1911" t="s">
        <v>2078</v>
      </c>
      <c r="D1911" t="s">
        <v>936</v>
      </c>
      <c r="E1911" t="s">
        <v>16</v>
      </c>
      <c r="F1911">
        <v>49</v>
      </c>
      <c r="G1911" t="s">
        <v>280</v>
      </c>
      <c r="H1911" t="s">
        <v>270</v>
      </c>
      <c r="I1911" t="s">
        <v>95</v>
      </c>
      <c r="J1911" t="s">
        <v>96</v>
      </c>
      <c r="K1911" t="s">
        <v>46</v>
      </c>
      <c r="L1911">
        <v>1</v>
      </c>
      <c r="M1911">
        <v>600</v>
      </c>
      <c r="N1911">
        <v>0</v>
      </c>
      <c r="O1911">
        <v>600</v>
      </c>
      <c r="P1911">
        <v>380</v>
      </c>
      <c r="Q1911">
        <v>220</v>
      </c>
      <c r="R1911" t="s">
        <v>98</v>
      </c>
      <c r="S1911" t="s">
        <v>10</v>
      </c>
      <c r="T1911">
        <v>2024</v>
      </c>
      <c r="U1911">
        <v>5</v>
      </c>
      <c r="V1911" t="s">
        <v>3865</v>
      </c>
      <c r="W1911" t="s">
        <v>11</v>
      </c>
      <c r="X1911" t="s">
        <v>12</v>
      </c>
      <c r="Y1911">
        <v>36.67</v>
      </c>
    </row>
    <row r="1912" spans="1:25" x14ac:dyDescent="0.25">
      <c r="A1912" t="s">
        <v>2751</v>
      </c>
      <c r="B1912" s="19">
        <v>45464</v>
      </c>
      <c r="C1912" t="s">
        <v>927</v>
      </c>
      <c r="D1912" t="s">
        <v>928</v>
      </c>
      <c r="E1912" t="s">
        <v>3</v>
      </c>
      <c r="F1912">
        <v>51</v>
      </c>
      <c r="G1912" t="s">
        <v>312</v>
      </c>
      <c r="H1912" t="s">
        <v>276</v>
      </c>
      <c r="I1912" t="s">
        <v>102</v>
      </c>
      <c r="J1912" t="s">
        <v>103</v>
      </c>
      <c r="K1912" t="s">
        <v>25</v>
      </c>
      <c r="L1912">
        <v>3</v>
      </c>
      <c r="M1912">
        <v>28000</v>
      </c>
      <c r="N1912">
        <v>0.2</v>
      </c>
      <c r="O1912">
        <v>-67200</v>
      </c>
      <c r="P1912">
        <v>63000</v>
      </c>
      <c r="Q1912">
        <v>-4200</v>
      </c>
      <c r="R1912" t="s">
        <v>26</v>
      </c>
      <c r="S1912" t="s">
        <v>287</v>
      </c>
      <c r="T1912">
        <v>2024</v>
      </c>
      <c r="U1912">
        <v>6</v>
      </c>
      <c r="V1912" t="s">
        <v>3868</v>
      </c>
      <c r="W1912" t="s">
        <v>11</v>
      </c>
      <c r="X1912" t="s">
        <v>12</v>
      </c>
      <c r="Y1912">
        <v>6.25</v>
      </c>
    </row>
    <row r="1913" spans="1:25" x14ac:dyDescent="0.25">
      <c r="A1913" t="s">
        <v>2752</v>
      </c>
      <c r="B1913" s="19">
        <v>45475</v>
      </c>
      <c r="C1913" t="s">
        <v>964</v>
      </c>
      <c r="D1913" t="s">
        <v>965</v>
      </c>
      <c r="E1913" t="s">
        <v>16</v>
      </c>
      <c r="F1913">
        <v>51</v>
      </c>
      <c r="G1913" t="s">
        <v>339</v>
      </c>
      <c r="H1913" t="s">
        <v>285</v>
      </c>
      <c r="I1913" t="s">
        <v>102</v>
      </c>
      <c r="J1913" t="s">
        <v>103</v>
      </c>
      <c r="K1913" t="s">
        <v>25</v>
      </c>
      <c r="L1913">
        <v>1</v>
      </c>
      <c r="M1913">
        <v>28000</v>
      </c>
      <c r="N1913">
        <v>0.1</v>
      </c>
      <c r="O1913">
        <v>25200</v>
      </c>
      <c r="P1913">
        <v>21000</v>
      </c>
      <c r="Q1913">
        <v>4200</v>
      </c>
      <c r="R1913" t="s">
        <v>26</v>
      </c>
      <c r="S1913" t="s">
        <v>10</v>
      </c>
      <c r="T1913">
        <v>2024</v>
      </c>
      <c r="U1913">
        <v>7</v>
      </c>
      <c r="V1913" t="s">
        <v>3866</v>
      </c>
      <c r="W1913" t="s">
        <v>33</v>
      </c>
      <c r="X1913" t="s">
        <v>27</v>
      </c>
      <c r="Y1913">
        <v>16.670000000000002</v>
      </c>
    </row>
    <row r="1914" spans="1:25" x14ac:dyDescent="0.25">
      <c r="A1914" t="s">
        <v>2753</v>
      </c>
      <c r="B1914" s="19">
        <v>45638</v>
      </c>
      <c r="C1914" t="s">
        <v>1045</v>
      </c>
      <c r="D1914" t="s">
        <v>803</v>
      </c>
      <c r="E1914" t="s">
        <v>16</v>
      </c>
      <c r="F1914">
        <v>54</v>
      </c>
      <c r="G1914" t="s">
        <v>275</v>
      </c>
      <c r="H1914" t="s">
        <v>276</v>
      </c>
      <c r="I1914" t="s">
        <v>81</v>
      </c>
      <c r="J1914" t="s">
        <v>82</v>
      </c>
      <c r="K1914" t="s">
        <v>58</v>
      </c>
      <c r="L1914">
        <v>4</v>
      </c>
      <c r="M1914">
        <v>3500</v>
      </c>
      <c r="N1914">
        <v>0.05</v>
      </c>
      <c r="O1914">
        <v>13300</v>
      </c>
      <c r="P1914">
        <v>10000</v>
      </c>
      <c r="Q1914">
        <v>3300</v>
      </c>
      <c r="R1914" t="s">
        <v>17</v>
      </c>
      <c r="S1914" t="s">
        <v>10</v>
      </c>
      <c r="T1914">
        <v>2024</v>
      </c>
      <c r="U1914">
        <v>12</v>
      </c>
      <c r="V1914" t="s">
        <v>3872</v>
      </c>
      <c r="W1914" t="s">
        <v>40</v>
      </c>
      <c r="X1914" t="s">
        <v>27</v>
      </c>
      <c r="Y1914">
        <v>24.81</v>
      </c>
    </row>
    <row r="1915" spans="1:25" x14ac:dyDescent="0.25">
      <c r="A1915" t="s">
        <v>2754</v>
      </c>
      <c r="B1915" s="19">
        <v>45705</v>
      </c>
      <c r="C1915" t="s">
        <v>1251</v>
      </c>
      <c r="D1915" t="s">
        <v>426</v>
      </c>
      <c r="E1915" t="s">
        <v>3</v>
      </c>
      <c r="F1915">
        <v>28</v>
      </c>
      <c r="G1915" t="s">
        <v>284</v>
      </c>
      <c r="H1915" t="s">
        <v>285</v>
      </c>
      <c r="I1915" t="s">
        <v>89</v>
      </c>
      <c r="J1915" t="s">
        <v>90</v>
      </c>
      <c r="K1915" t="s">
        <v>91</v>
      </c>
      <c r="L1915">
        <v>1</v>
      </c>
      <c r="M1915">
        <v>35000</v>
      </c>
      <c r="N1915">
        <v>0.05</v>
      </c>
      <c r="O1915">
        <v>33250</v>
      </c>
      <c r="P1915">
        <v>27000</v>
      </c>
      <c r="Q1915">
        <v>6250</v>
      </c>
      <c r="R1915" t="s">
        <v>26</v>
      </c>
      <c r="S1915" t="s">
        <v>10</v>
      </c>
      <c r="T1915">
        <v>2025</v>
      </c>
      <c r="U1915">
        <v>2</v>
      </c>
      <c r="V1915" t="s">
        <v>3869</v>
      </c>
      <c r="W1915" t="s">
        <v>18</v>
      </c>
      <c r="X1915" t="s">
        <v>19</v>
      </c>
      <c r="Y1915">
        <v>18.8</v>
      </c>
    </row>
    <row r="1916" spans="1:25" x14ac:dyDescent="0.25">
      <c r="A1916" t="s">
        <v>2755</v>
      </c>
      <c r="B1916" s="19">
        <v>45792</v>
      </c>
      <c r="C1916" t="s">
        <v>1253</v>
      </c>
      <c r="D1916" t="s">
        <v>1254</v>
      </c>
      <c r="E1916" t="s">
        <v>16</v>
      </c>
      <c r="F1916">
        <v>45</v>
      </c>
      <c r="G1916" t="s">
        <v>275</v>
      </c>
      <c r="H1916" t="s">
        <v>276</v>
      </c>
      <c r="I1916" t="s">
        <v>344</v>
      </c>
      <c r="J1916" t="s">
        <v>345</v>
      </c>
      <c r="K1916" t="s">
        <v>39</v>
      </c>
      <c r="L1916">
        <v>1</v>
      </c>
      <c r="M1916">
        <v>2200</v>
      </c>
      <c r="N1916">
        <v>0.15</v>
      </c>
      <c r="O1916">
        <v>-1870</v>
      </c>
      <c r="P1916">
        <v>1400</v>
      </c>
      <c r="Q1916">
        <v>-470</v>
      </c>
      <c r="R1916" t="s">
        <v>9</v>
      </c>
      <c r="S1916" t="s">
        <v>287</v>
      </c>
      <c r="T1916">
        <v>2025</v>
      </c>
      <c r="U1916">
        <v>5</v>
      </c>
      <c r="V1916" t="s">
        <v>3865</v>
      </c>
      <c r="W1916" t="s">
        <v>11</v>
      </c>
      <c r="X1916" t="s">
        <v>27</v>
      </c>
      <c r="Y1916">
        <v>25.13</v>
      </c>
    </row>
    <row r="1917" spans="1:25" x14ac:dyDescent="0.25">
      <c r="A1917" t="s">
        <v>2756</v>
      </c>
      <c r="B1917" s="19">
        <v>45960</v>
      </c>
      <c r="C1917" t="s">
        <v>689</v>
      </c>
      <c r="D1917" t="s">
        <v>690</v>
      </c>
      <c r="E1917" t="s">
        <v>3</v>
      </c>
      <c r="F1917">
        <v>44</v>
      </c>
      <c r="G1917" t="s">
        <v>280</v>
      </c>
      <c r="H1917" t="s">
        <v>270</v>
      </c>
      <c r="I1917" t="s">
        <v>95</v>
      </c>
      <c r="J1917" t="s">
        <v>96</v>
      </c>
      <c r="K1917" t="s">
        <v>46</v>
      </c>
      <c r="L1917">
        <v>1</v>
      </c>
      <c r="M1917">
        <v>600</v>
      </c>
      <c r="N1917">
        <v>0.15</v>
      </c>
      <c r="O1917">
        <v>-510</v>
      </c>
      <c r="P1917">
        <v>380</v>
      </c>
      <c r="Q1917">
        <v>-130</v>
      </c>
      <c r="R1917" t="s">
        <v>9</v>
      </c>
      <c r="S1917" t="s">
        <v>287</v>
      </c>
      <c r="T1917">
        <v>2025</v>
      </c>
      <c r="U1917">
        <v>10</v>
      </c>
      <c r="V1917" t="s">
        <v>3870</v>
      </c>
      <c r="W1917" t="s">
        <v>40</v>
      </c>
      <c r="X1917" t="s">
        <v>12</v>
      </c>
      <c r="Y1917">
        <v>25.49</v>
      </c>
    </row>
    <row r="1918" spans="1:25" x14ac:dyDescent="0.25">
      <c r="A1918" t="s">
        <v>2757</v>
      </c>
      <c r="B1918" s="19">
        <v>45978</v>
      </c>
      <c r="C1918" t="s">
        <v>1015</v>
      </c>
      <c r="D1918" t="s">
        <v>924</v>
      </c>
      <c r="E1918" t="s">
        <v>16</v>
      </c>
      <c r="F1918">
        <v>36</v>
      </c>
      <c r="G1918" t="s">
        <v>339</v>
      </c>
      <c r="H1918" t="s">
        <v>285</v>
      </c>
      <c r="I1918" t="s">
        <v>6</v>
      </c>
      <c r="J1918" t="s">
        <v>7</v>
      </c>
      <c r="K1918" t="s">
        <v>8</v>
      </c>
      <c r="L1918">
        <v>1</v>
      </c>
      <c r="M1918">
        <v>7000</v>
      </c>
      <c r="N1918">
        <v>0.05</v>
      </c>
      <c r="O1918">
        <v>6650</v>
      </c>
      <c r="P1918">
        <v>5200</v>
      </c>
      <c r="Q1918">
        <v>1450</v>
      </c>
      <c r="R1918" t="s">
        <v>26</v>
      </c>
      <c r="S1918" t="s">
        <v>10</v>
      </c>
      <c r="T1918">
        <v>2025</v>
      </c>
      <c r="U1918">
        <v>11</v>
      </c>
      <c r="V1918" t="s">
        <v>3874</v>
      </c>
      <c r="W1918" t="s">
        <v>40</v>
      </c>
      <c r="X1918" t="s">
        <v>12</v>
      </c>
      <c r="Y1918">
        <v>21.8</v>
      </c>
    </row>
    <row r="1919" spans="1:25" x14ac:dyDescent="0.25">
      <c r="A1919" t="s">
        <v>2758</v>
      </c>
      <c r="B1919" s="19">
        <v>45957</v>
      </c>
      <c r="C1919" t="s">
        <v>1810</v>
      </c>
      <c r="D1919" t="s">
        <v>1811</v>
      </c>
      <c r="E1919" t="s">
        <v>3</v>
      </c>
      <c r="F1919">
        <v>58</v>
      </c>
      <c r="G1919" t="s">
        <v>275</v>
      </c>
      <c r="H1919" t="s">
        <v>276</v>
      </c>
      <c r="I1919" t="s">
        <v>95</v>
      </c>
      <c r="J1919" t="s">
        <v>96</v>
      </c>
      <c r="K1919" t="s">
        <v>46</v>
      </c>
      <c r="L1919">
        <v>1</v>
      </c>
      <c r="M1919">
        <v>600</v>
      </c>
      <c r="N1919">
        <v>0.2</v>
      </c>
      <c r="O1919">
        <v>480</v>
      </c>
      <c r="P1919">
        <v>380</v>
      </c>
      <c r="Q1919">
        <v>100</v>
      </c>
      <c r="R1919" t="s">
        <v>26</v>
      </c>
      <c r="S1919" t="s">
        <v>10</v>
      </c>
      <c r="T1919">
        <v>2025</v>
      </c>
      <c r="U1919">
        <v>10</v>
      </c>
      <c r="V1919" t="s">
        <v>3870</v>
      </c>
      <c r="W1919" t="s">
        <v>40</v>
      </c>
      <c r="X1919" t="s">
        <v>19</v>
      </c>
      <c r="Y1919">
        <v>20.83</v>
      </c>
    </row>
    <row r="1920" spans="1:25" x14ac:dyDescent="0.25">
      <c r="A1920" t="s">
        <v>2759</v>
      </c>
      <c r="B1920" s="19">
        <v>45668</v>
      </c>
      <c r="C1920" t="s">
        <v>1394</v>
      </c>
      <c r="D1920" t="s">
        <v>64</v>
      </c>
      <c r="E1920" t="s">
        <v>3</v>
      </c>
      <c r="F1920">
        <v>38</v>
      </c>
      <c r="G1920" t="s">
        <v>317</v>
      </c>
      <c r="H1920" t="s">
        <v>5</v>
      </c>
      <c r="I1920" t="s">
        <v>23</v>
      </c>
      <c r="J1920" t="s">
        <v>24</v>
      </c>
      <c r="K1920" t="s">
        <v>25</v>
      </c>
      <c r="L1920">
        <v>1</v>
      </c>
      <c r="M1920">
        <v>55000</v>
      </c>
      <c r="N1920">
        <v>0.05</v>
      </c>
      <c r="O1920">
        <v>52250</v>
      </c>
      <c r="P1920">
        <v>40000</v>
      </c>
      <c r="Q1920">
        <v>12250</v>
      </c>
      <c r="R1920" t="s">
        <v>26</v>
      </c>
      <c r="S1920" t="s">
        <v>10</v>
      </c>
      <c r="T1920">
        <v>2025</v>
      </c>
      <c r="U1920">
        <v>1</v>
      </c>
      <c r="V1920" t="s">
        <v>3875</v>
      </c>
      <c r="W1920" t="s">
        <v>18</v>
      </c>
      <c r="X1920" t="s">
        <v>27</v>
      </c>
      <c r="Y1920">
        <v>23.44</v>
      </c>
    </row>
    <row r="1921" spans="1:25" x14ac:dyDescent="0.25">
      <c r="A1921" t="s">
        <v>2760</v>
      </c>
      <c r="B1921" s="19">
        <v>45792</v>
      </c>
      <c r="C1921" t="s">
        <v>953</v>
      </c>
      <c r="D1921" t="s">
        <v>501</v>
      </c>
      <c r="E1921" t="s">
        <v>16</v>
      </c>
      <c r="F1921">
        <v>23</v>
      </c>
      <c r="G1921" t="s">
        <v>312</v>
      </c>
      <c r="H1921" t="s">
        <v>276</v>
      </c>
      <c r="I1921" t="s">
        <v>51</v>
      </c>
      <c r="J1921" t="s">
        <v>52</v>
      </c>
      <c r="K1921" t="s">
        <v>8</v>
      </c>
      <c r="L1921">
        <v>3</v>
      </c>
      <c r="M1921">
        <v>4500</v>
      </c>
      <c r="N1921">
        <v>0.05</v>
      </c>
      <c r="O1921">
        <v>12825</v>
      </c>
      <c r="P1921">
        <v>9600</v>
      </c>
      <c r="Q1921">
        <v>3225</v>
      </c>
      <c r="R1921" t="s">
        <v>9</v>
      </c>
      <c r="S1921" t="s">
        <v>10</v>
      </c>
      <c r="T1921">
        <v>2025</v>
      </c>
      <c r="U1921">
        <v>5</v>
      </c>
      <c r="V1921" t="s">
        <v>3865</v>
      </c>
      <c r="W1921" t="s">
        <v>11</v>
      </c>
      <c r="X1921" t="s">
        <v>27</v>
      </c>
      <c r="Y1921">
        <v>25.15</v>
      </c>
    </row>
    <row r="1922" spans="1:25" x14ac:dyDescent="0.25">
      <c r="A1922" t="s">
        <v>2761</v>
      </c>
      <c r="B1922" s="19">
        <v>45315</v>
      </c>
      <c r="C1922" t="s">
        <v>1213</v>
      </c>
      <c r="D1922" t="s">
        <v>43</v>
      </c>
      <c r="E1922" t="s">
        <v>16</v>
      </c>
      <c r="F1922">
        <v>43</v>
      </c>
      <c r="G1922" t="s">
        <v>339</v>
      </c>
      <c r="H1922" t="s">
        <v>285</v>
      </c>
      <c r="I1922" t="s">
        <v>81</v>
      </c>
      <c r="J1922" t="s">
        <v>82</v>
      </c>
      <c r="K1922" t="s">
        <v>58</v>
      </c>
      <c r="L1922">
        <v>1</v>
      </c>
      <c r="M1922">
        <v>3500</v>
      </c>
      <c r="N1922">
        <v>0.1</v>
      </c>
      <c r="O1922">
        <v>3150</v>
      </c>
      <c r="P1922">
        <v>2500</v>
      </c>
      <c r="Q1922">
        <v>650</v>
      </c>
      <c r="R1922" t="s">
        <v>17</v>
      </c>
      <c r="S1922" t="s">
        <v>10</v>
      </c>
      <c r="T1922">
        <v>2024</v>
      </c>
      <c r="U1922">
        <v>1</v>
      </c>
      <c r="V1922" t="s">
        <v>3875</v>
      </c>
      <c r="W1922" t="s">
        <v>18</v>
      </c>
      <c r="X1922" t="s">
        <v>12</v>
      </c>
      <c r="Y1922">
        <v>20.63</v>
      </c>
    </row>
    <row r="1923" spans="1:25" x14ac:dyDescent="0.25">
      <c r="A1923" t="s">
        <v>2762</v>
      </c>
      <c r="B1923" s="19">
        <v>45572</v>
      </c>
      <c r="C1923" t="s">
        <v>489</v>
      </c>
      <c r="D1923" t="s">
        <v>490</v>
      </c>
      <c r="E1923" t="s">
        <v>3</v>
      </c>
      <c r="F1923">
        <v>26</v>
      </c>
      <c r="G1923" t="s">
        <v>339</v>
      </c>
      <c r="H1923" t="s">
        <v>285</v>
      </c>
      <c r="I1923" t="s">
        <v>109</v>
      </c>
      <c r="J1923" t="s">
        <v>110</v>
      </c>
      <c r="K1923" t="s">
        <v>8</v>
      </c>
      <c r="L1923">
        <v>1</v>
      </c>
      <c r="M1923">
        <v>4000</v>
      </c>
      <c r="N1923">
        <v>0.15</v>
      </c>
      <c r="O1923">
        <v>3400</v>
      </c>
      <c r="P1923">
        <v>2900</v>
      </c>
      <c r="Q1923">
        <v>500</v>
      </c>
      <c r="R1923" t="s">
        <v>9</v>
      </c>
      <c r="S1923" t="s">
        <v>10</v>
      </c>
      <c r="T1923">
        <v>2024</v>
      </c>
      <c r="U1923">
        <v>10</v>
      </c>
      <c r="V1923" t="s">
        <v>3870</v>
      </c>
      <c r="W1923" t="s">
        <v>40</v>
      </c>
      <c r="X1923" t="s">
        <v>27</v>
      </c>
      <c r="Y1923">
        <v>14.71</v>
      </c>
    </row>
    <row r="1924" spans="1:25" x14ac:dyDescent="0.25">
      <c r="A1924" t="s">
        <v>2763</v>
      </c>
      <c r="B1924" s="19">
        <v>45477</v>
      </c>
      <c r="C1924" t="s">
        <v>1485</v>
      </c>
      <c r="D1924" t="s">
        <v>728</v>
      </c>
      <c r="E1924" t="s">
        <v>3</v>
      </c>
      <c r="F1924">
        <v>55</v>
      </c>
      <c r="G1924" t="s">
        <v>317</v>
      </c>
      <c r="H1924" t="s">
        <v>5</v>
      </c>
      <c r="I1924" t="s">
        <v>95</v>
      </c>
      <c r="J1924" t="s">
        <v>96</v>
      </c>
      <c r="K1924" t="s">
        <v>46</v>
      </c>
      <c r="L1924">
        <v>2</v>
      </c>
      <c r="M1924">
        <v>600</v>
      </c>
      <c r="N1924">
        <v>0</v>
      </c>
      <c r="O1924">
        <v>1200</v>
      </c>
      <c r="P1924">
        <v>760</v>
      </c>
      <c r="Q1924">
        <v>440</v>
      </c>
      <c r="R1924" t="s">
        <v>17</v>
      </c>
      <c r="S1924" t="s">
        <v>10</v>
      </c>
      <c r="T1924">
        <v>2024</v>
      </c>
      <c r="U1924">
        <v>7</v>
      </c>
      <c r="V1924" t="s">
        <v>3866</v>
      </c>
      <c r="W1924" t="s">
        <v>33</v>
      </c>
      <c r="X1924" t="s">
        <v>27</v>
      </c>
      <c r="Y1924">
        <v>36.67</v>
      </c>
    </row>
    <row r="1925" spans="1:25" x14ac:dyDescent="0.25">
      <c r="A1925" t="s">
        <v>2764</v>
      </c>
      <c r="B1925" s="19">
        <v>45736</v>
      </c>
      <c r="C1925" t="s">
        <v>378</v>
      </c>
      <c r="D1925" t="s">
        <v>379</v>
      </c>
      <c r="E1925" t="s">
        <v>3</v>
      </c>
      <c r="F1925">
        <v>30</v>
      </c>
      <c r="G1925" t="s">
        <v>263</v>
      </c>
      <c r="H1925" t="s">
        <v>5</v>
      </c>
      <c r="I1925" t="s">
        <v>344</v>
      </c>
      <c r="J1925" t="s">
        <v>345</v>
      </c>
      <c r="K1925" t="s">
        <v>39</v>
      </c>
      <c r="L1925">
        <v>2</v>
      </c>
      <c r="M1925">
        <v>2200</v>
      </c>
      <c r="N1925">
        <v>0.05</v>
      </c>
      <c r="O1925">
        <v>4180</v>
      </c>
      <c r="P1925">
        <v>2800</v>
      </c>
      <c r="Q1925">
        <v>1380</v>
      </c>
      <c r="R1925" t="s">
        <v>17</v>
      </c>
      <c r="S1925" t="s">
        <v>10</v>
      </c>
      <c r="T1925">
        <v>2025</v>
      </c>
      <c r="U1925">
        <v>3</v>
      </c>
      <c r="V1925" t="s">
        <v>3864</v>
      </c>
      <c r="W1925" t="s">
        <v>18</v>
      </c>
      <c r="X1925" t="s">
        <v>19</v>
      </c>
      <c r="Y1925">
        <v>33.01</v>
      </c>
    </row>
    <row r="1926" spans="1:25" x14ac:dyDescent="0.25">
      <c r="A1926" t="s">
        <v>2765</v>
      </c>
      <c r="B1926" s="19">
        <v>45357</v>
      </c>
      <c r="C1926" t="s">
        <v>1122</v>
      </c>
      <c r="D1926" t="s">
        <v>1123</v>
      </c>
      <c r="E1926" t="s">
        <v>3</v>
      </c>
      <c r="F1926">
        <v>25</v>
      </c>
      <c r="G1926" t="s">
        <v>339</v>
      </c>
      <c r="H1926" t="s">
        <v>285</v>
      </c>
      <c r="I1926" t="s">
        <v>109</v>
      </c>
      <c r="J1926" t="s">
        <v>110</v>
      </c>
      <c r="K1926" t="s">
        <v>8</v>
      </c>
      <c r="L1926">
        <v>2</v>
      </c>
      <c r="M1926">
        <v>4000</v>
      </c>
      <c r="N1926">
        <v>0</v>
      </c>
      <c r="O1926">
        <v>8000</v>
      </c>
      <c r="P1926">
        <v>5800</v>
      </c>
      <c r="Q1926">
        <v>2200</v>
      </c>
      <c r="R1926" t="s">
        <v>77</v>
      </c>
      <c r="S1926" t="s">
        <v>10</v>
      </c>
      <c r="T1926">
        <v>2024</v>
      </c>
      <c r="U1926">
        <v>3</v>
      </c>
      <c r="V1926" t="s">
        <v>3864</v>
      </c>
      <c r="W1926" t="s">
        <v>18</v>
      </c>
      <c r="X1926" t="s">
        <v>12</v>
      </c>
      <c r="Y1926">
        <v>27.5</v>
      </c>
    </row>
    <row r="1927" spans="1:25" x14ac:dyDescent="0.25">
      <c r="A1927" t="s">
        <v>2766</v>
      </c>
      <c r="B1927" s="19">
        <v>45481</v>
      </c>
      <c r="C1927" t="s">
        <v>1485</v>
      </c>
      <c r="D1927" t="s">
        <v>728</v>
      </c>
      <c r="E1927" t="s">
        <v>3</v>
      </c>
      <c r="F1927">
        <v>55</v>
      </c>
      <c r="G1927" t="s">
        <v>317</v>
      </c>
      <c r="H1927" t="s">
        <v>5</v>
      </c>
      <c r="I1927" t="s">
        <v>95</v>
      </c>
      <c r="J1927" t="s">
        <v>96</v>
      </c>
      <c r="K1927" t="s">
        <v>46</v>
      </c>
      <c r="L1927">
        <v>4</v>
      </c>
      <c r="M1927">
        <v>600</v>
      </c>
      <c r="N1927">
        <v>0</v>
      </c>
      <c r="O1927">
        <v>2400</v>
      </c>
      <c r="P1927">
        <v>1520</v>
      </c>
      <c r="Q1927">
        <v>880</v>
      </c>
      <c r="R1927" t="s">
        <v>77</v>
      </c>
      <c r="S1927" t="s">
        <v>10</v>
      </c>
      <c r="T1927">
        <v>2024</v>
      </c>
      <c r="U1927">
        <v>7</v>
      </c>
      <c r="V1927" t="s">
        <v>3866</v>
      </c>
      <c r="W1927" t="s">
        <v>33</v>
      </c>
      <c r="X1927" t="s">
        <v>27</v>
      </c>
      <c r="Y1927">
        <v>36.67</v>
      </c>
    </row>
    <row r="1928" spans="1:25" x14ac:dyDescent="0.25">
      <c r="A1928" t="s">
        <v>2767</v>
      </c>
      <c r="B1928" s="19">
        <v>45861</v>
      </c>
      <c r="C1928" t="s">
        <v>2107</v>
      </c>
      <c r="D1928" t="s">
        <v>803</v>
      </c>
      <c r="E1928" t="s">
        <v>3</v>
      </c>
      <c r="F1928">
        <v>44</v>
      </c>
      <c r="G1928" t="s">
        <v>269</v>
      </c>
      <c r="H1928" t="s">
        <v>270</v>
      </c>
      <c r="I1928" t="s">
        <v>127</v>
      </c>
      <c r="J1928" t="s">
        <v>128</v>
      </c>
      <c r="K1928" t="s">
        <v>58</v>
      </c>
      <c r="L1928">
        <v>1</v>
      </c>
      <c r="M1928">
        <v>3000</v>
      </c>
      <c r="N1928">
        <v>0.05</v>
      </c>
      <c r="O1928">
        <v>2850</v>
      </c>
      <c r="P1928">
        <v>2100</v>
      </c>
      <c r="Q1928">
        <v>750</v>
      </c>
      <c r="R1928" t="s">
        <v>9</v>
      </c>
      <c r="S1928" t="s">
        <v>10</v>
      </c>
      <c r="T1928">
        <v>2025</v>
      </c>
      <c r="U1928">
        <v>7</v>
      </c>
      <c r="V1928" t="s">
        <v>3866</v>
      </c>
      <c r="W1928" t="s">
        <v>33</v>
      </c>
      <c r="X1928" t="s">
        <v>12</v>
      </c>
      <c r="Y1928">
        <v>26.32</v>
      </c>
    </row>
    <row r="1929" spans="1:25" x14ac:dyDescent="0.25">
      <c r="A1929" t="s">
        <v>2768</v>
      </c>
      <c r="B1929" s="19">
        <v>45357</v>
      </c>
      <c r="C1929" t="s">
        <v>513</v>
      </c>
      <c r="D1929" t="s">
        <v>141</v>
      </c>
      <c r="E1929" t="s">
        <v>3</v>
      </c>
      <c r="F1929">
        <v>20</v>
      </c>
      <c r="G1929" t="s">
        <v>339</v>
      </c>
      <c r="H1929" t="s">
        <v>285</v>
      </c>
      <c r="I1929" t="s">
        <v>105</v>
      </c>
      <c r="J1929" t="s">
        <v>106</v>
      </c>
      <c r="K1929" t="s">
        <v>76</v>
      </c>
      <c r="L1929">
        <v>3</v>
      </c>
      <c r="M1929">
        <v>450</v>
      </c>
      <c r="N1929">
        <v>0.2</v>
      </c>
      <c r="O1929">
        <v>1080</v>
      </c>
      <c r="P1929">
        <v>990</v>
      </c>
      <c r="Q1929">
        <v>90</v>
      </c>
      <c r="R1929" t="s">
        <v>77</v>
      </c>
      <c r="S1929" t="s">
        <v>10</v>
      </c>
      <c r="T1929">
        <v>2024</v>
      </c>
      <c r="U1929">
        <v>3</v>
      </c>
      <c r="V1929" t="s">
        <v>3864</v>
      </c>
      <c r="W1929" t="s">
        <v>18</v>
      </c>
      <c r="X1929" t="s">
        <v>19</v>
      </c>
      <c r="Y1929">
        <v>8.33</v>
      </c>
    </row>
    <row r="1930" spans="1:25" x14ac:dyDescent="0.25">
      <c r="A1930" t="s">
        <v>2769</v>
      </c>
      <c r="B1930" s="19">
        <v>45959</v>
      </c>
      <c r="C1930" t="s">
        <v>351</v>
      </c>
      <c r="D1930" t="s">
        <v>352</v>
      </c>
      <c r="E1930" t="s">
        <v>3</v>
      </c>
      <c r="F1930">
        <v>54</v>
      </c>
      <c r="G1930" t="s">
        <v>275</v>
      </c>
      <c r="H1930" t="s">
        <v>276</v>
      </c>
      <c r="I1930" t="s">
        <v>31</v>
      </c>
      <c r="J1930" t="s">
        <v>32</v>
      </c>
      <c r="K1930" t="s">
        <v>25</v>
      </c>
      <c r="L1930">
        <v>1</v>
      </c>
      <c r="M1930">
        <v>5000</v>
      </c>
      <c r="N1930">
        <v>0.15</v>
      </c>
      <c r="O1930">
        <v>4250</v>
      </c>
      <c r="P1930">
        <v>3500</v>
      </c>
      <c r="Q1930">
        <v>750</v>
      </c>
      <c r="R1930" t="s">
        <v>9</v>
      </c>
      <c r="S1930" t="s">
        <v>10</v>
      </c>
      <c r="T1930">
        <v>2025</v>
      </c>
      <c r="U1930">
        <v>10</v>
      </c>
      <c r="V1930" t="s">
        <v>3870</v>
      </c>
      <c r="W1930" t="s">
        <v>40</v>
      </c>
      <c r="X1930" t="s">
        <v>27</v>
      </c>
      <c r="Y1930">
        <v>17.649999999999999</v>
      </c>
    </row>
    <row r="1931" spans="1:25" x14ac:dyDescent="0.25">
      <c r="A1931" t="s">
        <v>2770</v>
      </c>
      <c r="B1931" s="19">
        <v>45966</v>
      </c>
      <c r="C1931" t="s">
        <v>463</v>
      </c>
      <c r="D1931" t="s">
        <v>464</v>
      </c>
      <c r="E1931" t="s">
        <v>3</v>
      </c>
      <c r="F1931">
        <v>25</v>
      </c>
      <c r="G1931" t="s">
        <v>407</v>
      </c>
      <c r="H1931" t="s">
        <v>285</v>
      </c>
      <c r="I1931" t="s">
        <v>31</v>
      </c>
      <c r="J1931" t="s">
        <v>32</v>
      </c>
      <c r="K1931" t="s">
        <v>25</v>
      </c>
      <c r="L1931">
        <v>3</v>
      </c>
      <c r="M1931">
        <v>5000</v>
      </c>
      <c r="N1931">
        <v>0.1</v>
      </c>
      <c r="O1931">
        <v>13500</v>
      </c>
      <c r="P1931">
        <v>10500</v>
      </c>
      <c r="Q1931">
        <v>3000</v>
      </c>
      <c r="R1931" t="s">
        <v>26</v>
      </c>
      <c r="S1931" t="s">
        <v>10</v>
      </c>
      <c r="T1931">
        <v>2025</v>
      </c>
      <c r="U1931">
        <v>11</v>
      </c>
      <c r="V1931" t="s">
        <v>3874</v>
      </c>
      <c r="W1931" t="s">
        <v>40</v>
      </c>
      <c r="X1931" t="s">
        <v>12</v>
      </c>
      <c r="Y1931">
        <v>22.22</v>
      </c>
    </row>
    <row r="1932" spans="1:25" x14ac:dyDescent="0.25">
      <c r="A1932" t="s">
        <v>2771</v>
      </c>
      <c r="B1932" s="19">
        <v>45476</v>
      </c>
      <c r="C1932" t="s">
        <v>747</v>
      </c>
      <c r="D1932" t="s">
        <v>748</v>
      </c>
      <c r="E1932" t="s">
        <v>16</v>
      </c>
      <c r="F1932">
        <v>54</v>
      </c>
      <c r="G1932" t="s">
        <v>407</v>
      </c>
      <c r="H1932" t="s">
        <v>285</v>
      </c>
      <c r="I1932" t="s">
        <v>23</v>
      </c>
      <c r="J1932" t="s">
        <v>24</v>
      </c>
      <c r="K1932" t="s">
        <v>25</v>
      </c>
      <c r="L1932">
        <v>1</v>
      </c>
      <c r="M1932">
        <v>55000</v>
      </c>
      <c r="N1932">
        <v>0.15</v>
      </c>
      <c r="O1932">
        <v>46750</v>
      </c>
      <c r="P1932">
        <v>40000</v>
      </c>
      <c r="Q1932">
        <v>6750</v>
      </c>
      <c r="R1932" t="s">
        <v>17</v>
      </c>
      <c r="S1932" t="s">
        <v>10</v>
      </c>
      <c r="T1932">
        <v>2024</v>
      </c>
      <c r="U1932">
        <v>7</v>
      </c>
      <c r="V1932" t="s">
        <v>3866</v>
      </c>
      <c r="W1932" t="s">
        <v>33</v>
      </c>
      <c r="X1932" t="s">
        <v>27</v>
      </c>
      <c r="Y1932">
        <v>14.44</v>
      </c>
    </row>
    <row r="1933" spans="1:25" x14ac:dyDescent="0.25">
      <c r="A1933" t="s">
        <v>2772</v>
      </c>
      <c r="B1933" s="19">
        <v>45417</v>
      </c>
      <c r="C1933" t="s">
        <v>1340</v>
      </c>
      <c r="D1933" t="s">
        <v>326</v>
      </c>
      <c r="E1933" t="s">
        <v>16</v>
      </c>
      <c r="F1933">
        <v>49</v>
      </c>
      <c r="G1933" t="s">
        <v>284</v>
      </c>
      <c r="H1933" t="s">
        <v>285</v>
      </c>
      <c r="I1933" t="s">
        <v>102</v>
      </c>
      <c r="J1933" t="s">
        <v>103</v>
      </c>
      <c r="K1933" t="s">
        <v>25</v>
      </c>
      <c r="L1933">
        <v>2</v>
      </c>
      <c r="M1933">
        <v>28000</v>
      </c>
      <c r="N1933">
        <v>0.05</v>
      </c>
      <c r="O1933">
        <v>53200</v>
      </c>
      <c r="P1933">
        <v>42000</v>
      </c>
      <c r="Q1933">
        <v>11200</v>
      </c>
      <c r="R1933" t="s">
        <v>26</v>
      </c>
      <c r="S1933" t="s">
        <v>10</v>
      </c>
      <c r="T1933">
        <v>2024</v>
      </c>
      <c r="U1933">
        <v>5</v>
      </c>
      <c r="V1933" t="s">
        <v>3865</v>
      </c>
      <c r="W1933" t="s">
        <v>11</v>
      </c>
      <c r="X1933" t="s">
        <v>12</v>
      </c>
      <c r="Y1933">
        <v>21.05</v>
      </c>
    </row>
    <row r="1934" spans="1:25" x14ac:dyDescent="0.25">
      <c r="A1934" t="s">
        <v>2773</v>
      </c>
      <c r="B1934" s="19">
        <v>45457</v>
      </c>
      <c r="C1934" t="s">
        <v>378</v>
      </c>
      <c r="D1934" t="s">
        <v>379</v>
      </c>
      <c r="E1934" t="s">
        <v>3</v>
      </c>
      <c r="F1934">
        <v>30</v>
      </c>
      <c r="G1934" t="s">
        <v>263</v>
      </c>
      <c r="H1934" t="s">
        <v>5</v>
      </c>
      <c r="I1934" t="s">
        <v>65</v>
      </c>
      <c r="J1934" t="s">
        <v>66</v>
      </c>
      <c r="K1934" t="s">
        <v>25</v>
      </c>
      <c r="L1934">
        <v>1</v>
      </c>
      <c r="M1934">
        <v>2500</v>
      </c>
      <c r="N1934">
        <v>0.2</v>
      </c>
      <c r="O1934">
        <v>2000</v>
      </c>
      <c r="P1934">
        <v>1600</v>
      </c>
      <c r="Q1934">
        <v>400</v>
      </c>
      <c r="R1934" t="s">
        <v>17</v>
      </c>
      <c r="S1934" t="s">
        <v>10</v>
      </c>
      <c r="T1934">
        <v>2024</v>
      </c>
      <c r="U1934">
        <v>6</v>
      </c>
      <c r="V1934" t="s">
        <v>3868</v>
      </c>
      <c r="W1934" t="s">
        <v>11</v>
      </c>
      <c r="X1934" t="s">
        <v>19</v>
      </c>
      <c r="Y1934">
        <v>20</v>
      </c>
    </row>
    <row r="1935" spans="1:25" x14ac:dyDescent="0.25">
      <c r="A1935" t="s">
        <v>2774</v>
      </c>
      <c r="B1935" s="19">
        <v>45327</v>
      </c>
      <c r="C1935" t="s">
        <v>569</v>
      </c>
      <c r="D1935" t="s">
        <v>570</v>
      </c>
      <c r="E1935" t="s">
        <v>16</v>
      </c>
      <c r="F1935">
        <v>47</v>
      </c>
      <c r="G1935" t="s">
        <v>339</v>
      </c>
      <c r="H1935" t="s">
        <v>285</v>
      </c>
      <c r="I1935" t="s">
        <v>65</v>
      </c>
      <c r="J1935" t="s">
        <v>66</v>
      </c>
      <c r="K1935" t="s">
        <v>25</v>
      </c>
      <c r="L1935">
        <v>1</v>
      </c>
      <c r="M1935">
        <v>2500</v>
      </c>
      <c r="N1935">
        <v>0.1</v>
      </c>
      <c r="O1935">
        <v>2250</v>
      </c>
      <c r="P1935">
        <v>1600</v>
      </c>
      <c r="Q1935">
        <v>650</v>
      </c>
      <c r="R1935" t="s">
        <v>98</v>
      </c>
      <c r="S1935" t="s">
        <v>10</v>
      </c>
      <c r="T1935">
        <v>2024</v>
      </c>
      <c r="U1935">
        <v>2</v>
      </c>
      <c r="V1935" t="s">
        <v>3869</v>
      </c>
      <c r="W1935" t="s">
        <v>18</v>
      </c>
      <c r="X1935" t="s">
        <v>12</v>
      </c>
      <c r="Y1935">
        <v>28.89</v>
      </c>
    </row>
    <row r="1936" spans="1:25" x14ac:dyDescent="0.25">
      <c r="A1936" t="s">
        <v>2775</v>
      </c>
      <c r="B1936" s="19">
        <v>45664</v>
      </c>
      <c r="C1936" t="s">
        <v>765</v>
      </c>
      <c r="D1936" t="s">
        <v>766</v>
      </c>
      <c r="E1936" t="s">
        <v>16</v>
      </c>
      <c r="F1936">
        <v>33</v>
      </c>
      <c r="G1936" t="s">
        <v>312</v>
      </c>
      <c r="H1936" t="s">
        <v>276</v>
      </c>
      <c r="I1936" t="s">
        <v>127</v>
      </c>
      <c r="J1936" t="s">
        <v>128</v>
      </c>
      <c r="K1936" t="s">
        <v>58</v>
      </c>
      <c r="L1936">
        <v>1</v>
      </c>
      <c r="M1936">
        <v>3000</v>
      </c>
      <c r="N1936">
        <v>0.1</v>
      </c>
      <c r="O1936">
        <v>-2700</v>
      </c>
      <c r="P1936">
        <v>2100</v>
      </c>
      <c r="Q1936">
        <v>-600</v>
      </c>
      <c r="R1936" t="s">
        <v>26</v>
      </c>
      <c r="S1936" t="s">
        <v>287</v>
      </c>
      <c r="T1936">
        <v>2025</v>
      </c>
      <c r="U1936">
        <v>1</v>
      </c>
      <c r="V1936" t="s">
        <v>3875</v>
      </c>
      <c r="W1936" t="s">
        <v>18</v>
      </c>
      <c r="X1936" t="s">
        <v>19</v>
      </c>
      <c r="Y1936">
        <v>22.22</v>
      </c>
    </row>
    <row r="1937" spans="1:25" x14ac:dyDescent="0.25">
      <c r="A1937" t="s">
        <v>2776</v>
      </c>
      <c r="B1937" s="19">
        <v>45965</v>
      </c>
      <c r="C1937" t="s">
        <v>503</v>
      </c>
      <c r="D1937" t="s">
        <v>471</v>
      </c>
      <c r="E1937" t="s">
        <v>3</v>
      </c>
      <c r="F1937">
        <v>20</v>
      </c>
      <c r="G1937" t="s">
        <v>269</v>
      </c>
      <c r="H1937" t="s">
        <v>270</v>
      </c>
      <c r="I1937" t="s">
        <v>23</v>
      </c>
      <c r="J1937" t="s">
        <v>24</v>
      </c>
      <c r="K1937" t="s">
        <v>25</v>
      </c>
      <c r="L1937">
        <v>3</v>
      </c>
      <c r="M1937">
        <v>55000</v>
      </c>
      <c r="N1937">
        <v>0.1</v>
      </c>
      <c r="O1937">
        <v>148500</v>
      </c>
      <c r="P1937">
        <v>120000</v>
      </c>
      <c r="Q1937">
        <v>28500</v>
      </c>
      <c r="R1937" t="s">
        <v>26</v>
      </c>
      <c r="S1937" t="s">
        <v>10</v>
      </c>
      <c r="T1937">
        <v>2025</v>
      </c>
      <c r="U1937">
        <v>11</v>
      </c>
      <c r="V1937" t="s">
        <v>3874</v>
      </c>
      <c r="W1937" t="s">
        <v>40</v>
      </c>
      <c r="X1937" t="s">
        <v>27</v>
      </c>
      <c r="Y1937">
        <v>19.190000000000001</v>
      </c>
    </row>
    <row r="1938" spans="1:25" x14ac:dyDescent="0.25">
      <c r="A1938" t="s">
        <v>2777</v>
      </c>
      <c r="B1938" s="19">
        <v>45823</v>
      </c>
      <c r="C1938" t="s">
        <v>419</v>
      </c>
      <c r="D1938" t="s">
        <v>420</v>
      </c>
      <c r="E1938" t="s">
        <v>3</v>
      </c>
      <c r="F1938">
        <v>24</v>
      </c>
      <c r="G1938" t="s">
        <v>263</v>
      </c>
      <c r="H1938" t="s">
        <v>5</v>
      </c>
      <c r="I1938" t="s">
        <v>344</v>
      </c>
      <c r="J1938" t="s">
        <v>345</v>
      </c>
      <c r="K1938" t="s">
        <v>39</v>
      </c>
      <c r="L1938">
        <v>3</v>
      </c>
      <c r="M1938">
        <v>2200</v>
      </c>
      <c r="N1938">
        <v>0.15</v>
      </c>
      <c r="O1938">
        <v>5610</v>
      </c>
      <c r="P1938">
        <v>4200</v>
      </c>
      <c r="Q1938">
        <v>1410</v>
      </c>
      <c r="R1938" t="s">
        <v>9</v>
      </c>
      <c r="S1938" t="s">
        <v>10</v>
      </c>
      <c r="T1938">
        <v>2025</v>
      </c>
      <c r="U1938">
        <v>6</v>
      </c>
      <c r="V1938" t="s">
        <v>3868</v>
      </c>
      <c r="W1938" t="s">
        <v>11</v>
      </c>
      <c r="X1938" t="s">
        <v>12</v>
      </c>
      <c r="Y1938">
        <v>25.13</v>
      </c>
    </row>
    <row r="1939" spans="1:25" x14ac:dyDescent="0.25">
      <c r="A1939" t="s">
        <v>2778</v>
      </c>
      <c r="B1939" s="19">
        <v>45882</v>
      </c>
      <c r="C1939" t="s">
        <v>2779</v>
      </c>
      <c r="D1939" t="s">
        <v>2780</v>
      </c>
      <c r="E1939" t="s">
        <v>16</v>
      </c>
      <c r="F1939">
        <v>34</v>
      </c>
      <c r="G1939" t="s">
        <v>290</v>
      </c>
      <c r="H1939" t="s">
        <v>276</v>
      </c>
      <c r="I1939" t="s">
        <v>143</v>
      </c>
      <c r="J1939" t="s">
        <v>144</v>
      </c>
      <c r="K1939" t="s">
        <v>76</v>
      </c>
      <c r="L1939">
        <v>2</v>
      </c>
      <c r="M1939">
        <v>700</v>
      </c>
      <c r="N1939">
        <v>0.05</v>
      </c>
      <c r="O1939">
        <v>1330</v>
      </c>
      <c r="P1939">
        <v>1140</v>
      </c>
      <c r="Q1939">
        <v>190</v>
      </c>
      <c r="R1939" t="s">
        <v>9</v>
      </c>
      <c r="S1939" t="s">
        <v>10</v>
      </c>
      <c r="T1939">
        <v>2025</v>
      </c>
      <c r="U1939">
        <v>8</v>
      </c>
      <c r="V1939" t="s">
        <v>3867</v>
      </c>
      <c r="W1939" t="s">
        <v>33</v>
      </c>
      <c r="X1939" t="s">
        <v>27</v>
      </c>
      <c r="Y1939">
        <v>14.29</v>
      </c>
    </row>
    <row r="1940" spans="1:25" x14ac:dyDescent="0.25">
      <c r="A1940" t="s">
        <v>2781</v>
      </c>
      <c r="B1940" s="19">
        <v>45652</v>
      </c>
      <c r="C1940" t="s">
        <v>1323</v>
      </c>
      <c r="D1940" t="s">
        <v>615</v>
      </c>
      <c r="E1940" t="s">
        <v>3</v>
      </c>
      <c r="F1940">
        <v>34</v>
      </c>
      <c r="G1940" t="s">
        <v>317</v>
      </c>
      <c r="H1940" t="s">
        <v>5</v>
      </c>
      <c r="I1940" t="s">
        <v>56</v>
      </c>
      <c r="J1940" t="s">
        <v>57</v>
      </c>
      <c r="K1940" t="s">
        <v>58</v>
      </c>
      <c r="L1940">
        <v>1</v>
      </c>
      <c r="M1940">
        <v>1200</v>
      </c>
      <c r="N1940">
        <v>0</v>
      </c>
      <c r="O1940">
        <v>1200</v>
      </c>
      <c r="P1940">
        <v>800</v>
      </c>
      <c r="Q1940">
        <v>400</v>
      </c>
      <c r="R1940" t="s">
        <v>17</v>
      </c>
      <c r="S1940" t="s">
        <v>10</v>
      </c>
      <c r="T1940">
        <v>2024</v>
      </c>
      <c r="U1940">
        <v>12</v>
      </c>
      <c r="V1940" t="s">
        <v>3872</v>
      </c>
      <c r="W1940" t="s">
        <v>40</v>
      </c>
      <c r="X1940" t="s">
        <v>19</v>
      </c>
      <c r="Y1940">
        <v>33.33</v>
      </c>
    </row>
    <row r="1941" spans="1:25" x14ac:dyDescent="0.25">
      <c r="A1941" t="s">
        <v>2782</v>
      </c>
      <c r="B1941" s="19">
        <v>45393</v>
      </c>
      <c r="C1941" t="s">
        <v>799</v>
      </c>
      <c r="D1941" t="s">
        <v>43</v>
      </c>
      <c r="E1941" t="s">
        <v>3</v>
      </c>
      <c r="F1941">
        <v>28</v>
      </c>
      <c r="G1941" t="s">
        <v>317</v>
      </c>
      <c r="H1941" t="s">
        <v>5</v>
      </c>
      <c r="I1941" t="s">
        <v>6</v>
      </c>
      <c r="J1941" t="s">
        <v>7</v>
      </c>
      <c r="K1941" t="s">
        <v>8</v>
      </c>
      <c r="L1941">
        <v>1</v>
      </c>
      <c r="M1941">
        <v>7000</v>
      </c>
      <c r="N1941">
        <v>0</v>
      </c>
      <c r="O1941">
        <v>7000</v>
      </c>
      <c r="P1941">
        <v>5200</v>
      </c>
      <c r="Q1941">
        <v>1800</v>
      </c>
      <c r="R1941" t="s">
        <v>77</v>
      </c>
      <c r="S1941" t="s">
        <v>10</v>
      </c>
      <c r="T1941">
        <v>2024</v>
      </c>
      <c r="U1941">
        <v>4</v>
      </c>
      <c r="V1941" t="s">
        <v>3871</v>
      </c>
      <c r="W1941" t="s">
        <v>11</v>
      </c>
      <c r="X1941" t="s">
        <v>27</v>
      </c>
      <c r="Y1941">
        <v>25.71</v>
      </c>
    </row>
    <row r="1942" spans="1:25" x14ac:dyDescent="0.25">
      <c r="A1942" t="s">
        <v>2783</v>
      </c>
      <c r="B1942" s="19">
        <v>45484</v>
      </c>
      <c r="C1942" t="s">
        <v>2784</v>
      </c>
      <c r="D1942" t="s">
        <v>889</v>
      </c>
      <c r="E1942" t="s">
        <v>16</v>
      </c>
      <c r="F1942">
        <v>45</v>
      </c>
      <c r="G1942" t="s">
        <v>407</v>
      </c>
      <c r="H1942" t="s">
        <v>285</v>
      </c>
      <c r="I1942" t="s">
        <v>176</v>
      </c>
      <c r="J1942" t="s">
        <v>177</v>
      </c>
      <c r="K1942" t="s">
        <v>25</v>
      </c>
      <c r="L1942">
        <v>2</v>
      </c>
      <c r="M1942">
        <v>22000</v>
      </c>
      <c r="N1942">
        <v>0.2</v>
      </c>
      <c r="O1942">
        <v>35200</v>
      </c>
      <c r="P1942">
        <v>33000</v>
      </c>
      <c r="Q1942">
        <v>2200</v>
      </c>
      <c r="R1942" t="s">
        <v>26</v>
      </c>
      <c r="S1942" t="s">
        <v>10</v>
      </c>
      <c r="T1942">
        <v>2024</v>
      </c>
      <c r="U1942">
        <v>7</v>
      </c>
      <c r="V1942" t="s">
        <v>3866</v>
      </c>
      <c r="W1942" t="s">
        <v>33</v>
      </c>
      <c r="X1942" t="s">
        <v>12</v>
      </c>
      <c r="Y1942">
        <v>6.25</v>
      </c>
    </row>
    <row r="1943" spans="1:25" x14ac:dyDescent="0.25">
      <c r="A1943" t="s">
        <v>2785</v>
      </c>
      <c r="B1943" s="19">
        <v>45429</v>
      </c>
      <c r="C1943" t="s">
        <v>414</v>
      </c>
      <c r="D1943" t="s">
        <v>326</v>
      </c>
      <c r="E1943" t="s">
        <v>16</v>
      </c>
      <c r="F1943">
        <v>53</v>
      </c>
      <c r="G1943" t="s">
        <v>312</v>
      </c>
      <c r="H1943" t="s">
        <v>276</v>
      </c>
      <c r="I1943" t="s">
        <v>56</v>
      </c>
      <c r="J1943" t="s">
        <v>57</v>
      </c>
      <c r="K1943" t="s">
        <v>58</v>
      </c>
      <c r="L1943">
        <v>1</v>
      </c>
      <c r="M1943">
        <v>1200</v>
      </c>
      <c r="N1943">
        <v>0.2</v>
      </c>
      <c r="O1943">
        <v>960</v>
      </c>
      <c r="P1943">
        <v>800</v>
      </c>
      <c r="Q1943">
        <v>160</v>
      </c>
      <c r="R1943" t="s">
        <v>17</v>
      </c>
      <c r="S1943" t="s">
        <v>10</v>
      </c>
      <c r="T1943">
        <v>2024</v>
      </c>
      <c r="U1943">
        <v>5</v>
      </c>
      <c r="V1943" t="s">
        <v>3865</v>
      </c>
      <c r="W1943" t="s">
        <v>11</v>
      </c>
      <c r="X1943" t="s">
        <v>12</v>
      </c>
      <c r="Y1943">
        <v>16.670000000000002</v>
      </c>
    </row>
    <row r="1944" spans="1:25" x14ac:dyDescent="0.25">
      <c r="A1944" t="s">
        <v>2786</v>
      </c>
      <c r="B1944" s="19">
        <v>45576</v>
      </c>
      <c r="C1944" t="s">
        <v>679</v>
      </c>
      <c r="D1944" t="s">
        <v>438</v>
      </c>
      <c r="E1944" t="s">
        <v>16</v>
      </c>
      <c r="F1944">
        <v>58</v>
      </c>
      <c r="G1944" t="s">
        <v>317</v>
      </c>
      <c r="H1944" t="s">
        <v>5</v>
      </c>
      <c r="I1944" t="s">
        <v>176</v>
      </c>
      <c r="J1944" t="s">
        <v>177</v>
      </c>
      <c r="K1944" t="s">
        <v>25</v>
      </c>
      <c r="L1944">
        <v>1</v>
      </c>
      <c r="M1944">
        <v>22000</v>
      </c>
      <c r="N1944">
        <v>0.1</v>
      </c>
      <c r="O1944">
        <v>19800</v>
      </c>
      <c r="P1944">
        <v>16500</v>
      </c>
      <c r="Q1944">
        <v>3300</v>
      </c>
      <c r="R1944" t="s">
        <v>9</v>
      </c>
      <c r="S1944" t="s">
        <v>10</v>
      </c>
      <c r="T1944">
        <v>2024</v>
      </c>
      <c r="U1944">
        <v>10</v>
      </c>
      <c r="V1944" t="s">
        <v>3870</v>
      </c>
      <c r="W1944" t="s">
        <v>40</v>
      </c>
      <c r="X1944" t="s">
        <v>19</v>
      </c>
      <c r="Y1944">
        <v>16.670000000000002</v>
      </c>
    </row>
    <row r="1945" spans="1:25" x14ac:dyDescent="0.25">
      <c r="A1945" t="s">
        <v>2787</v>
      </c>
      <c r="B1945" s="19">
        <v>45855</v>
      </c>
      <c r="C1945" t="s">
        <v>1666</v>
      </c>
      <c r="D1945" t="s">
        <v>754</v>
      </c>
      <c r="E1945" t="s">
        <v>16</v>
      </c>
      <c r="F1945">
        <v>44</v>
      </c>
      <c r="G1945" t="s">
        <v>290</v>
      </c>
      <c r="H1945" t="s">
        <v>276</v>
      </c>
      <c r="I1945" t="s">
        <v>37</v>
      </c>
      <c r="J1945" t="s">
        <v>38</v>
      </c>
      <c r="K1945" t="s">
        <v>39</v>
      </c>
      <c r="L1945">
        <v>1</v>
      </c>
      <c r="M1945">
        <v>900</v>
      </c>
      <c r="N1945">
        <v>0.15</v>
      </c>
      <c r="O1945">
        <v>765</v>
      </c>
      <c r="P1945">
        <v>550</v>
      </c>
      <c r="Q1945">
        <v>215</v>
      </c>
      <c r="R1945" t="s">
        <v>26</v>
      </c>
      <c r="S1945" t="s">
        <v>10</v>
      </c>
      <c r="T1945">
        <v>2025</v>
      </c>
      <c r="U1945">
        <v>7</v>
      </c>
      <c r="V1945" t="s">
        <v>3866</v>
      </c>
      <c r="W1945" t="s">
        <v>33</v>
      </c>
      <c r="X1945" t="s">
        <v>19</v>
      </c>
      <c r="Y1945">
        <v>28.1</v>
      </c>
    </row>
    <row r="1946" spans="1:25" x14ac:dyDescent="0.25">
      <c r="A1946" t="s">
        <v>2788</v>
      </c>
      <c r="B1946" s="19">
        <v>45459</v>
      </c>
      <c r="C1946" t="s">
        <v>834</v>
      </c>
      <c r="D1946" t="s">
        <v>379</v>
      </c>
      <c r="E1946" t="s">
        <v>3</v>
      </c>
      <c r="F1946">
        <v>52</v>
      </c>
      <c r="G1946" t="s">
        <v>284</v>
      </c>
      <c r="H1946" t="s">
        <v>285</v>
      </c>
      <c r="I1946" t="s">
        <v>95</v>
      </c>
      <c r="J1946" t="s">
        <v>96</v>
      </c>
      <c r="K1946" t="s">
        <v>46</v>
      </c>
      <c r="L1946">
        <v>1</v>
      </c>
      <c r="M1946">
        <v>600</v>
      </c>
      <c r="N1946">
        <v>0.15</v>
      </c>
      <c r="O1946">
        <v>0</v>
      </c>
      <c r="P1946">
        <v>380</v>
      </c>
      <c r="Q1946">
        <v>0</v>
      </c>
      <c r="R1946" t="s">
        <v>17</v>
      </c>
      <c r="S1946" t="s">
        <v>291</v>
      </c>
      <c r="T1946">
        <v>2024</v>
      </c>
      <c r="U1946">
        <v>6</v>
      </c>
      <c r="V1946" t="s">
        <v>3868</v>
      </c>
      <c r="W1946" t="s">
        <v>11</v>
      </c>
      <c r="X1946" t="s">
        <v>12</v>
      </c>
      <c r="Y1946">
        <v>0</v>
      </c>
    </row>
    <row r="1947" spans="1:25" x14ac:dyDescent="0.25">
      <c r="A1947" t="s">
        <v>2789</v>
      </c>
      <c r="B1947" s="19">
        <v>45984</v>
      </c>
      <c r="C1947" t="s">
        <v>1163</v>
      </c>
      <c r="D1947" t="s">
        <v>557</v>
      </c>
      <c r="E1947" t="s">
        <v>3</v>
      </c>
      <c r="F1947">
        <v>52</v>
      </c>
      <c r="G1947" t="s">
        <v>295</v>
      </c>
      <c r="H1947" t="s">
        <v>270</v>
      </c>
      <c r="I1947" t="s">
        <v>44</v>
      </c>
      <c r="J1947" t="s">
        <v>45</v>
      </c>
      <c r="K1947" t="s">
        <v>46</v>
      </c>
      <c r="L1947">
        <v>1</v>
      </c>
      <c r="M1947">
        <v>2500</v>
      </c>
      <c r="N1947">
        <v>0.1</v>
      </c>
      <c r="O1947">
        <v>2250</v>
      </c>
      <c r="P1947">
        <v>1500</v>
      </c>
      <c r="Q1947">
        <v>750</v>
      </c>
      <c r="R1947" t="s">
        <v>77</v>
      </c>
      <c r="S1947" t="s">
        <v>10</v>
      </c>
      <c r="T1947">
        <v>2025</v>
      </c>
      <c r="U1947">
        <v>11</v>
      </c>
      <c r="V1947" t="s">
        <v>3874</v>
      </c>
      <c r="W1947" t="s">
        <v>40</v>
      </c>
      <c r="X1947" t="s">
        <v>27</v>
      </c>
      <c r="Y1947">
        <v>33.33</v>
      </c>
    </row>
    <row r="1948" spans="1:25" x14ac:dyDescent="0.25">
      <c r="A1948" t="s">
        <v>2790</v>
      </c>
      <c r="B1948" s="19">
        <v>45500</v>
      </c>
      <c r="C1948" t="s">
        <v>834</v>
      </c>
      <c r="D1948" t="s">
        <v>379</v>
      </c>
      <c r="E1948" t="s">
        <v>3</v>
      </c>
      <c r="F1948">
        <v>52</v>
      </c>
      <c r="G1948" t="s">
        <v>284</v>
      </c>
      <c r="H1948" t="s">
        <v>285</v>
      </c>
      <c r="I1948" t="s">
        <v>65</v>
      </c>
      <c r="J1948" t="s">
        <v>66</v>
      </c>
      <c r="K1948" t="s">
        <v>25</v>
      </c>
      <c r="L1948">
        <v>1</v>
      </c>
      <c r="M1948">
        <v>2500</v>
      </c>
      <c r="N1948">
        <v>0.1</v>
      </c>
      <c r="O1948">
        <v>2250</v>
      </c>
      <c r="P1948">
        <v>1600</v>
      </c>
      <c r="Q1948">
        <v>650</v>
      </c>
      <c r="R1948" t="s">
        <v>17</v>
      </c>
      <c r="S1948" t="s">
        <v>10</v>
      </c>
      <c r="T1948">
        <v>2024</v>
      </c>
      <c r="U1948">
        <v>7</v>
      </c>
      <c r="V1948" t="s">
        <v>3866</v>
      </c>
      <c r="W1948" t="s">
        <v>33</v>
      </c>
      <c r="X1948" t="s">
        <v>12</v>
      </c>
      <c r="Y1948">
        <v>28.89</v>
      </c>
    </row>
    <row r="1949" spans="1:25" x14ac:dyDescent="0.25">
      <c r="A1949" t="s">
        <v>2791</v>
      </c>
      <c r="B1949" s="19">
        <v>45940</v>
      </c>
      <c r="C1949" t="s">
        <v>486</v>
      </c>
      <c r="D1949" t="s">
        <v>487</v>
      </c>
      <c r="E1949" t="s">
        <v>3</v>
      </c>
      <c r="F1949">
        <v>59</v>
      </c>
      <c r="G1949" t="s">
        <v>407</v>
      </c>
      <c r="H1949" t="s">
        <v>285</v>
      </c>
      <c r="I1949" t="s">
        <v>109</v>
      </c>
      <c r="J1949" t="s">
        <v>110</v>
      </c>
      <c r="K1949" t="s">
        <v>8</v>
      </c>
      <c r="L1949">
        <v>2</v>
      </c>
      <c r="M1949">
        <v>4000</v>
      </c>
      <c r="N1949">
        <v>0.1</v>
      </c>
      <c r="O1949">
        <v>7200</v>
      </c>
      <c r="P1949">
        <v>5800</v>
      </c>
      <c r="Q1949">
        <v>1400</v>
      </c>
      <c r="R1949" t="s">
        <v>17</v>
      </c>
      <c r="S1949" t="s">
        <v>10</v>
      </c>
      <c r="T1949">
        <v>2025</v>
      </c>
      <c r="U1949">
        <v>10</v>
      </c>
      <c r="V1949" t="s">
        <v>3870</v>
      </c>
      <c r="W1949" t="s">
        <v>40</v>
      </c>
      <c r="X1949" t="s">
        <v>12</v>
      </c>
      <c r="Y1949">
        <v>19.440000000000001</v>
      </c>
    </row>
    <row r="1950" spans="1:25" x14ac:dyDescent="0.25">
      <c r="A1950" t="s">
        <v>2792</v>
      </c>
      <c r="B1950" s="19">
        <v>45869</v>
      </c>
      <c r="C1950" t="s">
        <v>2615</v>
      </c>
      <c r="D1950" t="s">
        <v>2616</v>
      </c>
      <c r="E1950" t="s">
        <v>3</v>
      </c>
      <c r="F1950">
        <v>23</v>
      </c>
      <c r="G1950" t="s">
        <v>312</v>
      </c>
      <c r="H1950" t="s">
        <v>276</v>
      </c>
      <c r="I1950" t="s">
        <v>6</v>
      </c>
      <c r="J1950" t="s">
        <v>7</v>
      </c>
      <c r="K1950" t="s">
        <v>8</v>
      </c>
      <c r="L1950">
        <v>1</v>
      </c>
      <c r="M1950">
        <v>7000</v>
      </c>
      <c r="N1950">
        <v>0.05</v>
      </c>
      <c r="O1950">
        <v>6650</v>
      </c>
      <c r="P1950">
        <v>5200</v>
      </c>
      <c r="Q1950">
        <v>1450</v>
      </c>
      <c r="R1950" t="s">
        <v>17</v>
      </c>
      <c r="S1950" t="s">
        <v>10</v>
      </c>
      <c r="T1950">
        <v>2025</v>
      </c>
      <c r="U1950">
        <v>7</v>
      </c>
      <c r="V1950" t="s">
        <v>3866</v>
      </c>
      <c r="W1950" t="s">
        <v>33</v>
      </c>
      <c r="X1950" t="s">
        <v>19</v>
      </c>
      <c r="Y1950">
        <v>21.8</v>
      </c>
    </row>
    <row r="1951" spans="1:25" x14ac:dyDescent="0.25">
      <c r="A1951" t="s">
        <v>2793</v>
      </c>
      <c r="B1951" s="19">
        <v>45459</v>
      </c>
      <c r="C1951" t="s">
        <v>303</v>
      </c>
      <c r="D1951" t="s">
        <v>304</v>
      </c>
      <c r="E1951" t="s">
        <v>16</v>
      </c>
      <c r="F1951">
        <v>36</v>
      </c>
      <c r="G1951" t="s">
        <v>275</v>
      </c>
      <c r="H1951" t="s">
        <v>276</v>
      </c>
      <c r="I1951" t="s">
        <v>44</v>
      </c>
      <c r="J1951" t="s">
        <v>45</v>
      </c>
      <c r="K1951" t="s">
        <v>46</v>
      </c>
      <c r="L1951">
        <v>3</v>
      </c>
      <c r="M1951">
        <v>2500</v>
      </c>
      <c r="N1951">
        <v>0.1</v>
      </c>
      <c r="O1951">
        <v>6750</v>
      </c>
      <c r="P1951">
        <v>4500</v>
      </c>
      <c r="Q1951">
        <v>2250</v>
      </c>
      <c r="R1951" t="s">
        <v>77</v>
      </c>
      <c r="S1951" t="s">
        <v>10</v>
      </c>
      <c r="T1951">
        <v>2024</v>
      </c>
      <c r="U1951">
        <v>6</v>
      </c>
      <c r="V1951" t="s">
        <v>3868</v>
      </c>
      <c r="W1951" t="s">
        <v>11</v>
      </c>
      <c r="X1951" t="s">
        <v>27</v>
      </c>
      <c r="Y1951">
        <v>33.33</v>
      </c>
    </row>
    <row r="1952" spans="1:25" x14ac:dyDescent="0.25">
      <c r="A1952" t="s">
        <v>2794</v>
      </c>
      <c r="B1952" s="19">
        <v>45736</v>
      </c>
      <c r="C1952" t="s">
        <v>1198</v>
      </c>
      <c r="D1952" t="s">
        <v>962</v>
      </c>
      <c r="E1952" t="s">
        <v>3</v>
      </c>
      <c r="F1952">
        <v>25</v>
      </c>
      <c r="G1952" t="s">
        <v>280</v>
      </c>
      <c r="H1952" t="s">
        <v>270</v>
      </c>
      <c r="I1952" t="s">
        <v>95</v>
      </c>
      <c r="J1952" t="s">
        <v>96</v>
      </c>
      <c r="K1952" t="s">
        <v>46</v>
      </c>
      <c r="L1952">
        <v>2</v>
      </c>
      <c r="M1952">
        <v>600</v>
      </c>
      <c r="N1952">
        <v>0.1</v>
      </c>
      <c r="O1952">
        <v>1080</v>
      </c>
      <c r="P1952">
        <v>760</v>
      </c>
      <c r="Q1952">
        <v>320</v>
      </c>
      <c r="R1952" t="s">
        <v>26</v>
      </c>
      <c r="S1952" t="s">
        <v>10</v>
      </c>
      <c r="T1952">
        <v>2025</v>
      </c>
      <c r="U1952">
        <v>3</v>
      </c>
      <c r="V1952" t="s">
        <v>3864</v>
      </c>
      <c r="W1952" t="s">
        <v>18</v>
      </c>
      <c r="X1952" t="s">
        <v>19</v>
      </c>
      <c r="Y1952">
        <v>29.63</v>
      </c>
    </row>
    <row r="1953" spans="1:25" x14ac:dyDescent="0.25">
      <c r="A1953" t="s">
        <v>2795</v>
      </c>
      <c r="B1953" s="19">
        <v>45371</v>
      </c>
      <c r="C1953" t="s">
        <v>628</v>
      </c>
      <c r="D1953" t="s">
        <v>629</v>
      </c>
      <c r="E1953" t="s">
        <v>3</v>
      </c>
      <c r="F1953">
        <v>38</v>
      </c>
      <c r="G1953" t="s">
        <v>275</v>
      </c>
      <c r="H1953" t="s">
        <v>276</v>
      </c>
      <c r="I1953" t="s">
        <v>37</v>
      </c>
      <c r="J1953" t="s">
        <v>38</v>
      </c>
      <c r="K1953" t="s">
        <v>39</v>
      </c>
      <c r="L1953">
        <v>2</v>
      </c>
      <c r="M1953">
        <v>900</v>
      </c>
      <c r="N1953">
        <v>0.15</v>
      </c>
      <c r="O1953">
        <v>1530</v>
      </c>
      <c r="P1953">
        <v>1100</v>
      </c>
      <c r="Q1953">
        <v>430</v>
      </c>
      <c r="R1953" t="s">
        <v>26</v>
      </c>
      <c r="S1953" t="s">
        <v>10</v>
      </c>
      <c r="T1953">
        <v>2024</v>
      </c>
      <c r="U1953">
        <v>3</v>
      </c>
      <c r="V1953" t="s">
        <v>3864</v>
      </c>
      <c r="W1953" t="s">
        <v>18</v>
      </c>
      <c r="X1953" t="s">
        <v>27</v>
      </c>
      <c r="Y1953">
        <v>28.1</v>
      </c>
    </row>
    <row r="1954" spans="1:25" x14ac:dyDescent="0.25">
      <c r="A1954" t="s">
        <v>2796</v>
      </c>
      <c r="B1954" s="19">
        <v>45853</v>
      </c>
      <c r="C1954" t="s">
        <v>2797</v>
      </c>
      <c r="D1954" t="s">
        <v>294</v>
      </c>
      <c r="E1954" t="s">
        <v>16</v>
      </c>
      <c r="F1954">
        <v>31</v>
      </c>
      <c r="G1954" t="s">
        <v>280</v>
      </c>
      <c r="H1954" t="s">
        <v>270</v>
      </c>
      <c r="I1954" t="s">
        <v>44</v>
      </c>
      <c r="J1954" t="s">
        <v>45</v>
      </c>
      <c r="K1954" t="s">
        <v>46</v>
      </c>
      <c r="L1954">
        <v>1</v>
      </c>
      <c r="M1954">
        <v>2500</v>
      </c>
      <c r="N1954">
        <v>0.1</v>
      </c>
      <c r="O1954">
        <v>2250</v>
      </c>
      <c r="P1954">
        <v>1500</v>
      </c>
      <c r="Q1954">
        <v>750</v>
      </c>
      <c r="R1954" t="s">
        <v>26</v>
      </c>
      <c r="S1954" t="s">
        <v>10</v>
      </c>
      <c r="T1954">
        <v>2025</v>
      </c>
      <c r="U1954">
        <v>7</v>
      </c>
      <c r="V1954" t="s">
        <v>3866</v>
      </c>
      <c r="W1954" t="s">
        <v>33</v>
      </c>
      <c r="X1954" t="s">
        <v>19</v>
      </c>
      <c r="Y1954">
        <v>33.33</v>
      </c>
    </row>
    <row r="1955" spans="1:25" x14ac:dyDescent="0.25">
      <c r="A1955" t="s">
        <v>2798</v>
      </c>
      <c r="B1955" s="19">
        <v>45663</v>
      </c>
      <c r="C1955" t="s">
        <v>838</v>
      </c>
      <c r="D1955" t="s">
        <v>796</v>
      </c>
      <c r="E1955" t="s">
        <v>16</v>
      </c>
      <c r="F1955">
        <v>26</v>
      </c>
      <c r="G1955" t="s">
        <v>312</v>
      </c>
      <c r="H1955" t="s">
        <v>276</v>
      </c>
      <c r="I1955" t="s">
        <v>68</v>
      </c>
      <c r="J1955" t="s">
        <v>69</v>
      </c>
      <c r="K1955" t="s">
        <v>39</v>
      </c>
      <c r="L1955">
        <v>1</v>
      </c>
      <c r="M1955">
        <v>3500</v>
      </c>
      <c r="N1955">
        <v>0.05</v>
      </c>
      <c r="O1955">
        <v>3325</v>
      </c>
      <c r="P1955">
        <v>2300</v>
      </c>
      <c r="Q1955">
        <v>1025</v>
      </c>
      <c r="R1955" t="s">
        <v>9</v>
      </c>
      <c r="S1955" t="s">
        <v>10</v>
      </c>
      <c r="T1955">
        <v>2025</v>
      </c>
      <c r="U1955">
        <v>1</v>
      </c>
      <c r="V1955" t="s">
        <v>3875</v>
      </c>
      <c r="W1955" t="s">
        <v>18</v>
      </c>
      <c r="X1955" t="s">
        <v>12</v>
      </c>
      <c r="Y1955">
        <v>30.83</v>
      </c>
    </row>
    <row r="1956" spans="1:25" x14ac:dyDescent="0.25">
      <c r="A1956" t="s">
        <v>2799</v>
      </c>
      <c r="B1956" s="19">
        <v>45523</v>
      </c>
      <c r="C1956" t="s">
        <v>1140</v>
      </c>
      <c r="D1956" t="s">
        <v>868</v>
      </c>
      <c r="E1956" t="s">
        <v>16</v>
      </c>
      <c r="F1956">
        <v>32</v>
      </c>
      <c r="G1956" t="s">
        <v>290</v>
      </c>
      <c r="H1956" t="s">
        <v>276</v>
      </c>
      <c r="I1956" t="s">
        <v>37</v>
      </c>
      <c r="J1956" t="s">
        <v>38</v>
      </c>
      <c r="K1956" t="s">
        <v>39</v>
      </c>
      <c r="L1956">
        <v>1</v>
      </c>
      <c r="M1956">
        <v>900</v>
      </c>
      <c r="N1956">
        <v>0.1</v>
      </c>
      <c r="O1956">
        <v>810</v>
      </c>
      <c r="P1956">
        <v>550</v>
      </c>
      <c r="Q1956">
        <v>260</v>
      </c>
      <c r="R1956" t="s">
        <v>26</v>
      </c>
      <c r="S1956" t="s">
        <v>10</v>
      </c>
      <c r="T1956">
        <v>2024</v>
      </c>
      <c r="U1956">
        <v>8</v>
      </c>
      <c r="V1956" t="s">
        <v>3867</v>
      </c>
      <c r="W1956" t="s">
        <v>33</v>
      </c>
      <c r="X1956" t="s">
        <v>27</v>
      </c>
      <c r="Y1956">
        <v>32.1</v>
      </c>
    </row>
    <row r="1957" spans="1:25" x14ac:dyDescent="0.25">
      <c r="A1957" t="s">
        <v>2800</v>
      </c>
      <c r="B1957" s="19">
        <v>45519</v>
      </c>
      <c r="C1957" t="s">
        <v>768</v>
      </c>
      <c r="D1957" t="s">
        <v>769</v>
      </c>
      <c r="E1957" t="s">
        <v>3</v>
      </c>
      <c r="F1957">
        <v>57</v>
      </c>
      <c r="G1957" t="s">
        <v>312</v>
      </c>
      <c r="H1957" t="s">
        <v>276</v>
      </c>
      <c r="I1957" t="s">
        <v>95</v>
      </c>
      <c r="J1957" t="s">
        <v>96</v>
      </c>
      <c r="K1957" t="s">
        <v>46</v>
      </c>
      <c r="L1957">
        <v>1</v>
      </c>
      <c r="M1957">
        <v>600</v>
      </c>
      <c r="N1957">
        <v>0</v>
      </c>
      <c r="O1957">
        <v>600</v>
      </c>
      <c r="P1957">
        <v>380</v>
      </c>
      <c r="Q1957">
        <v>220</v>
      </c>
      <c r="R1957" t="s">
        <v>98</v>
      </c>
      <c r="S1957" t="s">
        <v>10</v>
      </c>
      <c r="T1957">
        <v>2024</v>
      </c>
      <c r="U1957">
        <v>8</v>
      </c>
      <c r="V1957" t="s">
        <v>3867</v>
      </c>
      <c r="W1957" t="s">
        <v>33</v>
      </c>
      <c r="X1957" t="s">
        <v>19</v>
      </c>
      <c r="Y1957">
        <v>36.67</v>
      </c>
    </row>
    <row r="1958" spans="1:25" x14ac:dyDescent="0.25">
      <c r="A1958" t="s">
        <v>2801</v>
      </c>
      <c r="B1958" s="19">
        <v>45418</v>
      </c>
      <c r="C1958" t="s">
        <v>715</v>
      </c>
      <c r="D1958" t="s">
        <v>448</v>
      </c>
      <c r="E1958" t="s">
        <v>16</v>
      </c>
      <c r="F1958">
        <v>38</v>
      </c>
      <c r="G1958" t="s">
        <v>317</v>
      </c>
      <c r="H1958" t="s">
        <v>5</v>
      </c>
      <c r="I1958" t="s">
        <v>305</v>
      </c>
      <c r="J1958" t="s">
        <v>306</v>
      </c>
      <c r="K1958" t="s">
        <v>91</v>
      </c>
      <c r="L1958">
        <v>1</v>
      </c>
      <c r="M1958">
        <v>8500</v>
      </c>
      <c r="N1958">
        <v>0.1</v>
      </c>
      <c r="O1958">
        <v>7650</v>
      </c>
      <c r="P1958">
        <v>6500</v>
      </c>
      <c r="Q1958">
        <v>1150</v>
      </c>
      <c r="R1958" t="s">
        <v>17</v>
      </c>
      <c r="S1958" t="s">
        <v>10</v>
      </c>
      <c r="T1958">
        <v>2024</v>
      </c>
      <c r="U1958">
        <v>5</v>
      </c>
      <c r="V1958" t="s">
        <v>3865</v>
      </c>
      <c r="W1958" t="s">
        <v>11</v>
      </c>
      <c r="X1958" t="s">
        <v>27</v>
      </c>
      <c r="Y1958">
        <v>15.03</v>
      </c>
    </row>
    <row r="1959" spans="1:25" x14ac:dyDescent="0.25">
      <c r="A1959" t="s">
        <v>2802</v>
      </c>
      <c r="B1959" s="19">
        <v>45894</v>
      </c>
      <c r="C1959" t="s">
        <v>1253</v>
      </c>
      <c r="D1959" t="s">
        <v>1254</v>
      </c>
      <c r="E1959" t="s">
        <v>16</v>
      </c>
      <c r="F1959">
        <v>45</v>
      </c>
      <c r="G1959" t="s">
        <v>275</v>
      </c>
      <c r="H1959" t="s">
        <v>276</v>
      </c>
      <c r="I1959" t="s">
        <v>143</v>
      </c>
      <c r="J1959" t="s">
        <v>144</v>
      </c>
      <c r="K1959" t="s">
        <v>76</v>
      </c>
      <c r="L1959">
        <v>3</v>
      </c>
      <c r="M1959">
        <v>700</v>
      </c>
      <c r="N1959">
        <v>0.2</v>
      </c>
      <c r="O1959">
        <v>1680</v>
      </c>
      <c r="P1959">
        <v>1710</v>
      </c>
      <c r="Q1959">
        <v>-30</v>
      </c>
      <c r="R1959" t="s">
        <v>26</v>
      </c>
      <c r="S1959" t="s">
        <v>10</v>
      </c>
      <c r="T1959">
        <v>2025</v>
      </c>
      <c r="U1959">
        <v>8</v>
      </c>
      <c r="V1959" t="s">
        <v>3867</v>
      </c>
      <c r="W1959" t="s">
        <v>33</v>
      </c>
      <c r="X1959" t="s">
        <v>27</v>
      </c>
      <c r="Y1959">
        <v>-1.79</v>
      </c>
    </row>
    <row r="1960" spans="1:25" x14ac:dyDescent="0.25">
      <c r="A1960" t="s">
        <v>2803</v>
      </c>
      <c r="B1960" s="19">
        <v>45877</v>
      </c>
      <c r="C1960" t="s">
        <v>1650</v>
      </c>
      <c r="D1960" t="s">
        <v>1254</v>
      </c>
      <c r="E1960" t="s">
        <v>3</v>
      </c>
      <c r="F1960">
        <v>37</v>
      </c>
      <c r="G1960" t="s">
        <v>263</v>
      </c>
      <c r="H1960" t="s">
        <v>5</v>
      </c>
      <c r="I1960" t="s">
        <v>344</v>
      </c>
      <c r="J1960" t="s">
        <v>345</v>
      </c>
      <c r="K1960" t="s">
        <v>39</v>
      </c>
      <c r="L1960">
        <v>1</v>
      </c>
      <c r="M1960">
        <v>2200</v>
      </c>
      <c r="N1960">
        <v>0.2</v>
      </c>
      <c r="O1960">
        <v>1760</v>
      </c>
      <c r="P1960">
        <v>1400</v>
      </c>
      <c r="Q1960">
        <v>360</v>
      </c>
      <c r="R1960" t="s">
        <v>17</v>
      </c>
      <c r="S1960" t="s">
        <v>10</v>
      </c>
      <c r="T1960">
        <v>2025</v>
      </c>
      <c r="U1960">
        <v>8</v>
      </c>
      <c r="V1960" t="s">
        <v>3867</v>
      </c>
      <c r="W1960" t="s">
        <v>33</v>
      </c>
      <c r="X1960" t="s">
        <v>27</v>
      </c>
      <c r="Y1960">
        <v>20.45</v>
      </c>
    </row>
    <row r="1961" spans="1:25" x14ac:dyDescent="0.25">
      <c r="A1961" t="s">
        <v>2804</v>
      </c>
      <c r="B1961" s="19">
        <v>45341</v>
      </c>
      <c r="C1961" t="s">
        <v>799</v>
      </c>
      <c r="D1961" t="s">
        <v>43</v>
      </c>
      <c r="E1961" t="s">
        <v>3</v>
      </c>
      <c r="F1961">
        <v>28</v>
      </c>
      <c r="G1961" t="s">
        <v>317</v>
      </c>
      <c r="H1961" t="s">
        <v>5</v>
      </c>
      <c r="I1961" t="s">
        <v>305</v>
      </c>
      <c r="J1961" t="s">
        <v>306</v>
      </c>
      <c r="K1961" t="s">
        <v>91</v>
      </c>
      <c r="L1961">
        <v>1</v>
      </c>
      <c r="M1961">
        <v>8500</v>
      </c>
      <c r="N1961">
        <v>0.05</v>
      </c>
      <c r="O1961">
        <v>8075</v>
      </c>
      <c r="P1961">
        <v>6500</v>
      </c>
      <c r="Q1961">
        <v>1575</v>
      </c>
      <c r="R1961" t="s">
        <v>26</v>
      </c>
      <c r="S1961" t="s">
        <v>10</v>
      </c>
      <c r="T1961">
        <v>2024</v>
      </c>
      <c r="U1961">
        <v>2</v>
      </c>
      <c r="V1961" t="s">
        <v>3869</v>
      </c>
      <c r="W1961" t="s">
        <v>18</v>
      </c>
      <c r="X1961" t="s">
        <v>27</v>
      </c>
      <c r="Y1961">
        <v>19.5</v>
      </c>
    </row>
    <row r="1962" spans="1:25" x14ac:dyDescent="0.25">
      <c r="A1962" t="s">
        <v>2805</v>
      </c>
      <c r="B1962" s="19">
        <v>45477</v>
      </c>
      <c r="C1962" t="s">
        <v>687</v>
      </c>
      <c r="D1962" t="s">
        <v>151</v>
      </c>
      <c r="E1962" t="s">
        <v>16</v>
      </c>
      <c r="F1962">
        <v>58</v>
      </c>
      <c r="G1962" t="s">
        <v>269</v>
      </c>
      <c r="H1962" t="s">
        <v>270</v>
      </c>
      <c r="I1962" t="s">
        <v>264</v>
      </c>
      <c r="J1962" t="s">
        <v>265</v>
      </c>
      <c r="K1962" t="s">
        <v>46</v>
      </c>
      <c r="L1962">
        <v>1</v>
      </c>
      <c r="M1962">
        <v>800</v>
      </c>
      <c r="N1962">
        <v>0.1</v>
      </c>
      <c r="O1962">
        <v>720</v>
      </c>
      <c r="P1962">
        <v>500</v>
      </c>
      <c r="Q1962">
        <v>220</v>
      </c>
      <c r="R1962" t="s">
        <v>77</v>
      </c>
      <c r="S1962" t="s">
        <v>10</v>
      </c>
      <c r="T1962">
        <v>2024</v>
      </c>
      <c r="U1962">
        <v>7</v>
      </c>
      <c r="V1962" t="s">
        <v>3866</v>
      </c>
      <c r="W1962" t="s">
        <v>33</v>
      </c>
      <c r="X1962" t="s">
        <v>19</v>
      </c>
      <c r="Y1962">
        <v>30.56</v>
      </c>
    </row>
    <row r="1963" spans="1:25" x14ac:dyDescent="0.25">
      <c r="A1963" t="s">
        <v>2806</v>
      </c>
      <c r="B1963" s="19">
        <v>45836</v>
      </c>
      <c r="C1963" t="s">
        <v>1640</v>
      </c>
      <c r="D1963" t="s">
        <v>731</v>
      </c>
      <c r="E1963" t="s">
        <v>3</v>
      </c>
      <c r="F1963">
        <v>41</v>
      </c>
      <c r="G1963" t="s">
        <v>339</v>
      </c>
      <c r="H1963" t="s">
        <v>285</v>
      </c>
      <c r="I1963" t="s">
        <v>127</v>
      </c>
      <c r="J1963" t="s">
        <v>128</v>
      </c>
      <c r="K1963" t="s">
        <v>58</v>
      </c>
      <c r="L1963">
        <v>1</v>
      </c>
      <c r="M1963">
        <v>3000</v>
      </c>
      <c r="N1963">
        <v>0.1</v>
      </c>
      <c r="O1963">
        <v>2700</v>
      </c>
      <c r="P1963">
        <v>2100</v>
      </c>
      <c r="Q1963">
        <v>600</v>
      </c>
      <c r="R1963" t="s">
        <v>17</v>
      </c>
      <c r="S1963" t="s">
        <v>10</v>
      </c>
      <c r="T1963">
        <v>2025</v>
      </c>
      <c r="U1963">
        <v>6</v>
      </c>
      <c r="V1963" t="s">
        <v>3868</v>
      </c>
      <c r="W1963" t="s">
        <v>11</v>
      </c>
      <c r="X1963" t="s">
        <v>12</v>
      </c>
      <c r="Y1963">
        <v>22.22</v>
      </c>
    </row>
    <row r="1964" spans="1:25" x14ac:dyDescent="0.25">
      <c r="A1964" t="s">
        <v>2807</v>
      </c>
      <c r="B1964" s="19">
        <v>45780</v>
      </c>
      <c r="C1964" t="s">
        <v>742</v>
      </c>
      <c r="D1964" t="s">
        <v>523</v>
      </c>
      <c r="E1964" t="s">
        <v>16</v>
      </c>
      <c r="F1964">
        <v>47</v>
      </c>
      <c r="G1964" t="s">
        <v>407</v>
      </c>
      <c r="H1964" t="s">
        <v>285</v>
      </c>
      <c r="I1964" t="s">
        <v>81</v>
      </c>
      <c r="J1964" t="s">
        <v>82</v>
      </c>
      <c r="K1964" t="s">
        <v>58</v>
      </c>
      <c r="L1964">
        <v>1</v>
      </c>
      <c r="M1964">
        <v>3500</v>
      </c>
      <c r="N1964">
        <v>0.1</v>
      </c>
      <c r="O1964">
        <v>3150</v>
      </c>
      <c r="P1964">
        <v>2500</v>
      </c>
      <c r="Q1964">
        <v>650</v>
      </c>
      <c r="R1964" t="s">
        <v>26</v>
      </c>
      <c r="S1964" t="s">
        <v>10</v>
      </c>
      <c r="T1964">
        <v>2025</v>
      </c>
      <c r="U1964">
        <v>5</v>
      </c>
      <c r="V1964" t="s">
        <v>3865</v>
      </c>
      <c r="W1964" t="s">
        <v>11</v>
      </c>
      <c r="X1964" t="s">
        <v>12</v>
      </c>
      <c r="Y1964">
        <v>20.63</v>
      </c>
    </row>
    <row r="1965" spans="1:25" x14ac:dyDescent="0.25">
      <c r="A1965" t="s">
        <v>2808</v>
      </c>
      <c r="B1965" s="19">
        <v>45817</v>
      </c>
      <c r="C1965" t="s">
        <v>590</v>
      </c>
      <c r="D1965" t="s">
        <v>591</v>
      </c>
      <c r="E1965" t="s">
        <v>16</v>
      </c>
      <c r="F1965">
        <v>37</v>
      </c>
      <c r="G1965" t="s">
        <v>269</v>
      </c>
      <c r="H1965" t="s">
        <v>270</v>
      </c>
      <c r="I1965" t="s">
        <v>109</v>
      </c>
      <c r="J1965" t="s">
        <v>110</v>
      </c>
      <c r="K1965" t="s">
        <v>8</v>
      </c>
      <c r="L1965">
        <v>2</v>
      </c>
      <c r="M1965">
        <v>4000</v>
      </c>
      <c r="N1965">
        <v>0.15</v>
      </c>
      <c r="O1965">
        <v>6800</v>
      </c>
      <c r="P1965">
        <v>5800</v>
      </c>
      <c r="Q1965">
        <v>1000</v>
      </c>
      <c r="R1965" t="s">
        <v>26</v>
      </c>
      <c r="S1965" t="s">
        <v>10</v>
      </c>
      <c r="T1965">
        <v>2025</v>
      </c>
      <c r="U1965">
        <v>6</v>
      </c>
      <c r="V1965" t="s">
        <v>3868</v>
      </c>
      <c r="W1965" t="s">
        <v>11</v>
      </c>
      <c r="X1965" t="s">
        <v>19</v>
      </c>
      <c r="Y1965">
        <v>14.71</v>
      </c>
    </row>
    <row r="1966" spans="1:25" x14ac:dyDescent="0.25">
      <c r="A1966" t="s">
        <v>2809</v>
      </c>
      <c r="B1966" s="19">
        <v>45679</v>
      </c>
      <c r="C1966" t="s">
        <v>405</v>
      </c>
      <c r="D1966" t="s">
        <v>406</v>
      </c>
      <c r="E1966" t="s">
        <v>16</v>
      </c>
      <c r="F1966">
        <v>56</v>
      </c>
      <c r="G1966" t="s">
        <v>407</v>
      </c>
      <c r="H1966" t="s">
        <v>285</v>
      </c>
      <c r="I1966" t="s">
        <v>81</v>
      </c>
      <c r="J1966" t="s">
        <v>82</v>
      </c>
      <c r="K1966" t="s">
        <v>58</v>
      </c>
      <c r="L1966">
        <v>1</v>
      </c>
      <c r="M1966">
        <v>3500</v>
      </c>
      <c r="N1966">
        <v>0.05</v>
      </c>
      <c r="O1966">
        <v>3325</v>
      </c>
      <c r="P1966">
        <v>2500</v>
      </c>
      <c r="Q1966">
        <v>825</v>
      </c>
      <c r="R1966" t="s">
        <v>9</v>
      </c>
      <c r="S1966" t="s">
        <v>10</v>
      </c>
      <c r="T1966">
        <v>2025</v>
      </c>
      <c r="U1966">
        <v>1</v>
      </c>
      <c r="V1966" t="s">
        <v>3875</v>
      </c>
      <c r="W1966" t="s">
        <v>18</v>
      </c>
      <c r="X1966" t="s">
        <v>12</v>
      </c>
      <c r="Y1966">
        <v>24.81</v>
      </c>
    </row>
    <row r="1967" spans="1:25" x14ac:dyDescent="0.25">
      <c r="A1967" t="s">
        <v>2810</v>
      </c>
      <c r="B1967" s="19">
        <v>45946</v>
      </c>
      <c r="C1967" t="s">
        <v>1460</v>
      </c>
      <c r="D1967" t="s">
        <v>1461</v>
      </c>
      <c r="E1967" t="s">
        <v>16</v>
      </c>
      <c r="F1967">
        <v>22</v>
      </c>
      <c r="G1967" t="s">
        <v>275</v>
      </c>
      <c r="H1967" t="s">
        <v>276</v>
      </c>
      <c r="I1967" t="s">
        <v>264</v>
      </c>
      <c r="J1967" t="s">
        <v>265</v>
      </c>
      <c r="K1967" t="s">
        <v>46</v>
      </c>
      <c r="L1967">
        <v>3</v>
      </c>
      <c r="M1967">
        <v>800</v>
      </c>
      <c r="N1967">
        <v>0.15</v>
      </c>
      <c r="O1967">
        <v>2040</v>
      </c>
      <c r="P1967">
        <v>1500</v>
      </c>
      <c r="Q1967">
        <v>540</v>
      </c>
      <c r="R1967" t="s">
        <v>9</v>
      </c>
      <c r="S1967" t="s">
        <v>10</v>
      </c>
      <c r="T1967">
        <v>2025</v>
      </c>
      <c r="U1967">
        <v>10</v>
      </c>
      <c r="V1967" t="s">
        <v>3870</v>
      </c>
      <c r="W1967" t="s">
        <v>40</v>
      </c>
      <c r="X1967" t="s">
        <v>12</v>
      </c>
      <c r="Y1967">
        <v>26.47</v>
      </c>
    </row>
    <row r="1968" spans="1:25" x14ac:dyDescent="0.25">
      <c r="A1968" t="s">
        <v>2811</v>
      </c>
      <c r="B1968" s="19">
        <v>45915</v>
      </c>
      <c r="C1968" t="s">
        <v>687</v>
      </c>
      <c r="D1968" t="s">
        <v>151</v>
      </c>
      <c r="E1968" t="s">
        <v>16</v>
      </c>
      <c r="F1968">
        <v>58</v>
      </c>
      <c r="G1968" t="s">
        <v>269</v>
      </c>
      <c r="H1968" t="s">
        <v>270</v>
      </c>
      <c r="I1968" t="s">
        <v>44</v>
      </c>
      <c r="J1968" t="s">
        <v>45</v>
      </c>
      <c r="K1968" t="s">
        <v>46</v>
      </c>
      <c r="L1968">
        <v>1</v>
      </c>
      <c r="M1968">
        <v>2500</v>
      </c>
      <c r="N1968">
        <v>0.05</v>
      </c>
      <c r="O1968">
        <v>2375</v>
      </c>
      <c r="P1968">
        <v>1500</v>
      </c>
      <c r="Q1968">
        <v>875</v>
      </c>
      <c r="R1968" t="s">
        <v>9</v>
      </c>
      <c r="S1968" t="s">
        <v>10</v>
      </c>
      <c r="T1968">
        <v>2025</v>
      </c>
      <c r="U1968">
        <v>9</v>
      </c>
      <c r="V1968" t="s">
        <v>3873</v>
      </c>
      <c r="W1968" t="s">
        <v>33</v>
      </c>
      <c r="X1968" t="s">
        <v>19</v>
      </c>
      <c r="Y1968">
        <v>36.840000000000003</v>
      </c>
    </row>
    <row r="1969" spans="1:25" x14ac:dyDescent="0.25">
      <c r="A1969" t="s">
        <v>2812</v>
      </c>
      <c r="B1969" s="19">
        <v>45654</v>
      </c>
      <c r="C1969" t="s">
        <v>1640</v>
      </c>
      <c r="D1969" t="s">
        <v>731</v>
      </c>
      <c r="E1969" t="s">
        <v>3</v>
      </c>
      <c r="F1969">
        <v>41</v>
      </c>
      <c r="G1969" t="s">
        <v>339</v>
      </c>
      <c r="H1969" t="s">
        <v>285</v>
      </c>
      <c r="I1969" t="s">
        <v>74</v>
      </c>
      <c r="J1969" t="s">
        <v>75</v>
      </c>
      <c r="K1969" t="s">
        <v>76</v>
      </c>
      <c r="L1969">
        <v>1</v>
      </c>
      <c r="M1969">
        <v>550</v>
      </c>
      <c r="N1969">
        <v>0</v>
      </c>
      <c r="O1969">
        <v>550</v>
      </c>
      <c r="P1969">
        <v>450</v>
      </c>
      <c r="Q1969">
        <v>100</v>
      </c>
      <c r="R1969" t="s">
        <v>17</v>
      </c>
      <c r="S1969" t="s">
        <v>10</v>
      </c>
      <c r="T1969">
        <v>2024</v>
      </c>
      <c r="U1969">
        <v>12</v>
      </c>
      <c r="V1969" t="s">
        <v>3872</v>
      </c>
      <c r="W1969" t="s">
        <v>40</v>
      </c>
      <c r="X1969" t="s">
        <v>12</v>
      </c>
      <c r="Y1969">
        <v>18.18</v>
      </c>
    </row>
    <row r="1970" spans="1:25" x14ac:dyDescent="0.25">
      <c r="A1970" t="s">
        <v>2813</v>
      </c>
      <c r="B1970" s="19">
        <v>45730</v>
      </c>
      <c r="C1970" t="s">
        <v>160</v>
      </c>
      <c r="D1970" t="s">
        <v>161</v>
      </c>
      <c r="E1970" t="s">
        <v>16</v>
      </c>
      <c r="F1970">
        <v>60</v>
      </c>
      <c r="G1970" t="s">
        <v>4</v>
      </c>
      <c r="H1970" t="s">
        <v>5</v>
      </c>
      <c r="I1970" t="s">
        <v>105</v>
      </c>
      <c r="J1970" t="s">
        <v>106</v>
      </c>
      <c r="K1970" t="s">
        <v>76</v>
      </c>
      <c r="L1970">
        <v>2</v>
      </c>
      <c r="M1970">
        <v>450</v>
      </c>
      <c r="N1970">
        <v>0.05</v>
      </c>
      <c r="O1970">
        <v>0</v>
      </c>
      <c r="P1970">
        <v>660</v>
      </c>
      <c r="Q1970">
        <v>0</v>
      </c>
      <c r="R1970" t="s">
        <v>77</v>
      </c>
      <c r="S1970" t="s">
        <v>291</v>
      </c>
      <c r="T1970">
        <v>2025</v>
      </c>
      <c r="U1970">
        <v>3</v>
      </c>
      <c r="V1970" t="s">
        <v>3864</v>
      </c>
      <c r="W1970" t="s">
        <v>18</v>
      </c>
      <c r="X1970" t="s">
        <v>19</v>
      </c>
      <c r="Y1970">
        <v>0</v>
      </c>
    </row>
    <row r="1971" spans="1:25" x14ac:dyDescent="0.25">
      <c r="A1971" t="s">
        <v>2814</v>
      </c>
      <c r="B1971" s="19">
        <v>45526</v>
      </c>
      <c r="C1971" t="s">
        <v>953</v>
      </c>
      <c r="D1971" t="s">
        <v>501</v>
      </c>
      <c r="E1971" t="s">
        <v>16</v>
      </c>
      <c r="F1971">
        <v>23</v>
      </c>
      <c r="G1971" t="s">
        <v>312</v>
      </c>
      <c r="H1971" t="s">
        <v>276</v>
      </c>
      <c r="I1971" t="s">
        <v>344</v>
      </c>
      <c r="J1971" t="s">
        <v>345</v>
      </c>
      <c r="K1971" t="s">
        <v>39</v>
      </c>
      <c r="L1971">
        <v>3</v>
      </c>
      <c r="M1971">
        <v>2200</v>
      </c>
      <c r="N1971">
        <v>0.1</v>
      </c>
      <c r="O1971">
        <v>5940</v>
      </c>
      <c r="P1971">
        <v>4200</v>
      </c>
      <c r="Q1971">
        <v>1740</v>
      </c>
      <c r="R1971" t="s">
        <v>17</v>
      </c>
      <c r="S1971" t="s">
        <v>10</v>
      </c>
      <c r="T1971">
        <v>2024</v>
      </c>
      <c r="U1971">
        <v>8</v>
      </c>
      <c r="V1971" t="s">
        <v>3867</v>
      </c>
      <c r="W1971" t="s">
        <v>33</v>
      </c>
      <c r="X1971" t="s">
        <v>27</v>
      </c>
      <c r="Y1971">
        <v>29.29</v>
      </c>
    </row>
    <row r="1972" spans="1:25" x14ac:dyDescent="0.25">
      <c r="A1972" t="s">
        <v>2815</v>
      </c>
      <c r="B1972" s="19">
        <v>45604</v>
      </c>
      <c r="C1972" t="s">
        <v>123</v>
      </c>
      <c r="D1972" t="s">
        <v>124</v>
      </c>
      <c r="E1972" t="s">
        <v>3</v>
      </c>
      <c r="F1972">
        <v>47</v>
      </c>
      <c r="G1972" t="s">
        <v>4</v>
      </c>
      <c r="H1972" t="s">
        <v>5</v>
      </c>
      <c r="I1972" t="s">
        <v>44</v>
      </c>
      <c r="J1972" t="s">
        <v>45</v>
      </c>
      <c r="K1972" t="s">
        <v>46</v>
      </c>
      <c r="L1972">
        <v>3</v>
      </c>
      <c r="M1972">
        <v>2500</v>
      </c>
      <c r="N1972">
        <v>0.05</v>
      </c>
      <c r="O1972">
        <v>7125</v>
      </c>
      <c r="P1972">
        <v>4500</v>
      </c>
      <c r="Q1972">
        <v>2625</v>
      </c>
      <c r="R1972" t="s">
        <v>9</v>
      </c>
      <c r="S1972" t="s">
        <v>10</v>
      </c>
      <c r="T1972">
        <v>2024</v>
      </c>
      <c r="U1972">
        <v>11</v>
      </c>
      <c r="V1972" t="s">
        <v>3874</v>
      </c>
      <c r="W1972" t="s">
        <v>40</v>
      </c>
      <c r="X1972" t="s">
        <v>12</v>
      </c>
      <c r="Y1972">
        <v>36.840000000000003</v>
      </c>
    </row>
    <row r="1973" spans="1:25" x14ac:dyDescent="0.25">
      <c r="A1973" t="s">
        <v>2816</v>
      </c>
      <c r="B1973" s="19">
        <v>45941</v>
      </c>
      <c r="C1973" t="s">
        <v>508</v>
      </c>
      <c r="D1973" t="s">
        <v>509</v>
      </c>
      <c r="E1973" t="s">
        <v>16</v>
      </c>
      <c r="F1973">
        <v>25</v>
      </c>
      <c r="G1973" t="s">
        <v>312</v>
      </c>
      <c r="H1973" t="s">
        <v>276</v>
      </c>
      <c r="I1973" t="s">
        <v>65</v>
      </c>
      <c r="J1973" t="s">
        <v>66</v>
      </c>
      <c r="K1973" t="s">
        <v>25</v>
      </c>
      <c r="L1973">
        <v>1</v>
      </c>
      <c r="M1973">
        <v>2500</v>
      </c>
      <c r="N1973">
        <v>0.05</v>
      </c>
      <c r="O1973">
        <v>2375</v>
      </c>
      <c r="P1973">
        <v>1600</v>
      </c>
      <c r="Q1973">
        <v>775</v>
      </c>
      <c r="R1973" t="s">
        <v>26</v>
      </c>
      <c r="S1973" t="s">
        <v>10</v>
      </c>
      <c r="T1973">
        <v>2025</v>
      </c>
      <c r="U1973">
        <v>10</v>
      </c>
      <c r="V1973" t="s">
        <v>3870</v>
      </c>
      <c r="W1973" t="s">
        <v>40</v>
      </c>
      <c r="X1973" t="s">
        <v>27</v>
      </c>
      <c r="Y1973">
        <v>32.630000000000003</v>
      </c>
    </row>
    <row r="1974" spans="1:25" x14ac:dyDescent="0.25">
      <c r="A1974" t="s">
        <v>2817</v>
      </c>
      <c r="B1974" s="19">
        <v>45387</v>
      </c>
      <c r="C1974" t="s">
        <v>1020</v>
      </c>
      <c r="D1974" t="s">
        <v>184</v>
      </c>
      <c r="E1974" t="s">
        <v>3</v>
      </c>
      <c r="F1974">
        <v>44</v>
      </c>
      <c r="G1974" t="s">
        <v>269</v>
      </c>
      <c r="H1974" t="s">
        <v>270</v>
      </c>
      <c r="I1974" t="s">
        <v>305</v>
      </c>
      <c r="J1974" t="s">
        <v>306</v>
      </c>
      <c r="K1974" t="s">
        <v>91</v>
      </c>
      <c r="L1974">
        <v>2</v>
      </c>
      <c r="M1974">
        <v>8500</v>
      </c>
      <c r="N1974">
        <v>0.1</v>
      </c>
      <c r="O1974">
        <v>15300</v>
      </c>
      <c r="P1974">
        <v>13000</v>
      </c>
      <c r="Q1974">
        <v>2300</v>
      </c>
      <c r="R1974" t="s">
        <v>17</v>
      </c>
      <c r="S1974" t="s">
        <v>10</v>
      </c>
      <c r="T1974">
        <v>2024</v>
      </c>
      <c r="U1974">
        <v>4</v>
      </c>
      <c r="V1974" t="s">
        <v>3871</v>
      </c>
      <c r="W1974" t="s">
        <v>11</v>
      </c>
      <c r="X1974" t="s">
        <v>12</v>
      </c>
      <c r="Y1974">
        <v>15.03</v>
      </c>
    </row>
    <row r="1975" spans="1:25" x14ac:dyDescent="0.25">
      <c r="A1975" t="s">
        <v>2818</v>
      </c>
      <c r="B1975" s="19">
        <v>45584</v>
      </c>
      <c r="C1975" t="s">
        <v>2018</v>
      </c>
      <c r="D1975" t="s">
        <v>731</v>
      </c>
      <c r="E1975" t="s">
        <v>16</v>
      </c>
      <c r="F1975">
        <v>42</v>
      </c>
      <c r="G1975" t="s">
        <v>269</v>
      </c>
      <c r="H1975" t="s">
        <v>270</v>
      </c>
      <c r="I1975" t="s">
        <v>127</v>
      </c>
      <c r="J1975" t="s">
        <v>128</v>
      </c>
      <c r="K1975" t="s">
        <v>58</v>
      </c>
      <c r="L1975">
        <v>1</v>
      </c>
      <c r="M1975">
        <v>3000</v>
      </c>
      <c r="N1975">
        <v>0</v>
      </c>
      <c r="O1975">
        <v>3000</v>
      </c>
      <c r="P1975">
        <v>2100</v>
      </c>
      <c r="Q1975">
        <v>900</v>
      </c>
      <c r="R1975" t="s">
        <v>77</v>
      </c>
      <c r="S1975" t="s">
        <v>10</v>
      </c>
      <c r="T1975">
        <v>2024</v>
      </c>
      <c r="U1975">
        <v>10</v>
      </c>
      <c r="V1975" t="s">
        <v>3870</v>
      </c>
      <c r="W1975" t="s">
        <v>40</v>
      </c>
      <c r="X1975" t="s">
        <v>19</v>
      </c>
      <c r="Y1975">
        <v>30</v>
      </c>
    </row>
    <row r="1976" spans="1:25" x14ac:dyDescent="0.25">
      <c r="A1976" t="s">
        <v>2819</v>
      </c>
      <c r="B1976" s="19">
        <v>45302</v>
      </c>
      <c r="C1976" t="s">
        <v>737</v>
      </c>
      <c r="D1976" t="s">
        <v>438</v>
      </c>
      <c r="E1976" t="s">
        <v>3</v>
      </c>
      <c r="F1976">
        <v>23</v>
      </c>
      <c r="G1976" t="s">
        <v>263</v>
      </c>
      <c r="H1976" t="s">
        <v>5</v>
      </c>
      <c r="I1976" t="s">
        <v>44</v>
      </c>
      <c r="J1976" t="s">
        <v>45</v>
      </c>
      <c r="K1976" t="s">
        <v>46</v>
      </c>
      <c r="L1976">
        <v>1</v>
      </c>
      <c r="M1976">
        <v>2500</v>
      </c>
      <c r="N1976">
        <v>0.05</v>
      </c>
      <c r="O1976">
        <v>0</v>
      </c>
      <c r="P1976">
        <v>1500</v>
      </c>
      <c r="Q1976">
        <v>0</v>
      </c>
      <c r="R1976" t="s">
        <v>9</v>
      </c>
      <c r="S1976" t="s">
        <v>291</v>
      </c>
      <c r="T1976">
        <v>2024</v>
      </c>
      <c r="U1976">
        <v>1</v>
      </c>
      <c r="V1976" t="s">
        <v>3875</v>
      </c>
      <c r="W1976" t="s">
        <v>18</v>
      </c>
      <c r="X1976" t="s">
        <v>27</v>
      </c>
      <c r="Y1976">
        <v>0</v>
      </c>
    </row>
    <row r="1977" spans="1:25" x14ac:dyDescent="0.25">
      <c r="A1977" t="s">
        <v>2820</v>
      </c>
      <c r="B1977" s="19">
        <v>45431</v>
      </c>
      <c r="C1977" t="s">
        <v>587</v>
      </c>
      <c r="D1977" t="s">
        <v>588</v>
      </c>
      <c r="E1977" t="s">
        <v>3</v>
      </c>
      <c r="F1977">
        <v>60</v>
      </c>
      <c r="G1977" t="s">
        <v>269</v>
      </c>
      <c r="H1977" t="s">
        <v>270</v>
      </c>
      <c r="I1977" t="s">
        <v>143</v>
      </c>
      <c r="J1977" t="s">
        <v>144</v>
      </c>
      <c r="K1977" t="s">
        <v>76</v>
      </c>
      <c r="L1977">
        <v>2</v>
      </c>
      <c r="M1977">
        <v>700</v>
      </c>
      <c r="N1977">
        <v>0.05</v>
      </c>
      <c r="O1977">
        <v>1330</v>
      </c>
      <c r="P1977">
        <v>1140</v>
      </c>
      <c r="Q1977">
        <v>190</v>
      </c>
      <c r="R1977" t="s">
        <v>17</v>
      </c>
      <c r="S1977" t="s">
        <v>10</v>
      </c>
      <c r="T1977">
        <v>2024</v>
      </c>
      <c r="U1977">
        <v>5</v>
      </c>
      <c r="V1977" t="s">
        <v>3865</v>
      </c>
      <c r="W1977" t="s">
        <v>11</v>
      </c>
      <c r="X1977" t="s">
        <v>27</v>
      </c>
      <c r="Y1977">
        <v>14.29</v>
      </c>
    </row>
    <row r="1978" spans="1:25" x14ac:dyDescent="0.25">
      <c r="A1978" t="s">
        <v>2821</v>
      </c>
      <c r="B1978" s="19">
        <v>45985</v>
      </c>
      <c r="C1978" t="s">
        <v>351</v>
      </c>
      <c r="D1978" t="s">
        <v>352</v>
      </c>
      <c r="E1978" t="s">
        <v>3</v>
      </c>
      <c r="F1978">
        <v>54</v>
      </c>
      <c r="G1978" t="s">
        <v>275</v>
      </c>
      <c r="H1978" t="s">
        <v>276</v>
      </c>
      <c r="I1978" t="s">
        <v>127</v>
      </c>
      <c r="J1978" t="s">
        <v>128</v>
      </c>
      <c r="K1978" t="s">
        <v>58</v>
      </c>
      <c r="L1978">
        <v>3</v>
      </c>
      <c r="M1978">
        <v>3000</v>
      </c>
      <c r="N1978">
        <v>0.05</v>
      </c>
      <c r="O1978">
        <v>8550</v>
      </c>
      <c r="P1978">
        <v>6300</v>
      </c>
      <c r="Q1978">
        <v>2250</v>
      </c>
      <c r="R1978" t="s">
        <v>9</v>
      </c>
      <c r="S1978" t="s">
        <v>10</v>
      </c>
      <c r="T1978">
        <v>2025</v>
      </c>
      <c r="U1978">
        <v>11</v>
      </c>
      <c r="V1978" t="s">
        <v>3874</v>
      </c>
      <c r="W1978" t="s">
        <v>40</v>
      </c>
      <c r="X1978" t="s">
        <v>27</v>
      </c>
      <c r="Y1978">
        <v>26.32</v>
      </c>
    </row>
    <row r="1979" spans="1:25" x14ac:dyDescent="0.25">
      <c r="A1979" t="s">
        <v>2822</v>
      </c>
      <c r="B1979" s="19">
        <v>45923</v>
      </c>
      <c r="C1979" t="s">
        <v>912</v>
      </c>
      <c r="D1979" t="s">
        <v>913</v>
      </c>
      <c r="E1979" t="s">
        <v>3</v>
      </c>
      <c r="F1979">
        <v>37</v>
      </c>
      <c r="G1979" t="s">
        <v>339</v>
      </c>
      <c r="H1979" t="s">
        <v>285</v>
      </c>
      <c r="I1979" t="s">
        <v>186</v>
      </c>
      <c r="J1979" t="s">
        <v>187</v>
      </c>
      <c r="K1979" t="s">
        <v>91</v>
      </c>
      <c r="L1979">
        <v>1</v>
      </c>
      <c r="M1979">
        <v>12000</v>
      </c>
      <c r="N1979">
        <v>0.15</v>
      </c>
      <c r="O1979">
        <v>10200</v>
      </c>
      <c r="P1979">
        <v>9000</v>
      </c>
      <c r="Q1979">
        <v>1200</v>
      </c>
      <c r="R1979" t="s">
        <v>77</v>
      </c>
      <c r="S1979" t="s">
        <v>10</v>
      </c>
      <c r="T1979">
        <v>2025</v>
      </c>
      <c r="U1979">
        <v>9</v>
      </c>
      <c r="V1979" t="s">
        <v>3873</v>
      </c>
      <c r="W1979" t="s">
        <v>33</v>
      </c>
      <c r="X1979" t="s">
        <v>27</v>
      </c>
      <c r="Y1979">
        <v>11.76</v>
      </c>
    </row>
    <row r="1980" spans="1:25" x14ac:dyDescent="0.25">
      <c r="A1980" t="s">
        <v>2823</v>
      </c>
      <c r="B1980" s="19">
        <v>45727</v>
      </c>
      <c r="C1980" t="s">
        <v>311</v>
      </c>
      <c r="D1980" t="s">
        <v>101</v>
      </c>
      <c r="E1980" t="s">
        <v>16</v>
      </c>
      <c r="F1980">
        <v>42</v>
      </c>
      <c r="G1980" t="s">
        <v>312</v>
      </c>
      <c r="H1980" t="s">
        <v>276</v>
      </c>
      <c r="I1980" t="s">
        <v>109</v>
      </c>
      <c r="J1980" t="s">
        <v>110</v>
      </c>
      <c r="K1980" t="s">
        <v>8</v>
      </c>
      <c r="L1980">
        <v>2</v>
      </c>
      <c r="M1980">
        <v>4000</v>
      </c>
      <c r="N1980">
        <v>0.2</v>
      </c>
      <c r="O1980">
        <v>6400</v>
      </c>
      <c r="P1980">
        <v>5800</v>
      </c>
      <c r="Q1980">
        <v>600</v>
      </c>
      <c r="R1980" t="s">
        <v>17</v>
      </c>
      <c r="S1980" t="s">
        <v>10</v>
      </c>
      <c r="T1980">
        <v>2025</v>
      </c>
      <c r="U1980">
        <v>3</v>
      </c>
      <c r="V1980" t="s">
        <v>3864</v>
      </c>
      <c r="W1980" t="s">
        <v>18</v>
      </c>
      <c r="X1980" t="s">
        <v>27</v>
      </c>
      <c r="Y1980">
        <v>9.3800000000000008</v>
      </c>
    </row>
    <row r="1981" spans="1:25" x14ac:dyDescent="0.25">
      <c r="A1981" t="s">
        <v>2824</v>
      </c>
      <c r="B1981" s="19">
        <v>45969</v>
      </c>
      <c r="C1981" t="s">
        <v>1464</v>
      </c>
      <c r="D1981" t="s">
        <v>1465</v>
      </c>
      <c r="E1981" t="s">
        <v>3</v>
      </c>
      <c r="F1981">
        <v>54</v>
      </c>
      <c r="G1981" t="s">
        <v>407</v>
      </c>
      <c r="H1981" t="s">
        <v>285</v>
      </c>
      <c r="I1981" t="s">
        <v>105</v>
      </c>
      <c r="J1981" t="s">
        <v>106</v>
      </c>
      <c r="K1981" t="s">
        <v>76</v>
      </c>
      <c r="L1981">
        <v>3</v>
      </c>
      <c r="M1981">
        <v>450</v>
      </c>
      <c r="N1981">
        <v>0.1</v>
      </c>
      <c r="O1981">
        <v>1215</v>
      </c>
      <c r="P1981">
        <v>990</v>
      </c>
      <c r="Q1981">
        <v>225</v>
      </c>
      <c r="R1981" t="s">
        <v>9</v>
      </c>
      <c r="S1981" t="s">
        <v>10</v>
      </c>
      <c r="T1981">
        <v>2025</v>
      </c>
      <c r="U1981">
        <v>11</v>
      </c>
      <c r="V1981" t="s">
        <v>3874</v>
      </c>
      <c r="W1981" t="s">
        <v>40</v>
      </c>
      <c r="X1981" t="s">
        <v>12</v>
      </c>
      <c r="Y1981">
        <v>18.52</v>
      </c>
    </row>
    <row r="1982" spans="1:25" x14ac:dyDescent="0.25">
      <c r="A1982" t="s">
        <v>2825</v>
      </c>
      <c r="B1982" s="19">
        <v>45751</v>
      </c>
      <c r="C1982" t="s">
        <v>545</v>
      </c>
      <c r="D1982" t="s">
        <v>546</v>
      </c>
      <c r="E1982" t="s">
        <v>16</v>
      </c>
      <c r="F1982">
        <v>21</v>
      </c>
      <c r="G1982" t="s">
        <v>339</v>
      </c>
      <c r="H1982" t="s">
        <v>285</v>
      </c>
      <c r="I1982" t="s">
        <v>305</v>
      </c>
      <c r="J1982" t="s">
        <v>306</v>
      </c>
      <c r="K1982" t="s">
        <v>91</v>
      </c>
      <c r="L1982">
        <v>4</v>
      </c>
      <c r="M1982">
        <v>8500</v>
      </c>
      <c r="N1982">
        <v>0.1</v>
      </c>
      <c r="O1982">
        <v>0</v>
      </c>
      <c r="P1982">
        <v>26000</v>
      </c>
      <c r="Q1982">
        <v>0</v>
      </c>
      <c r="R1982" t="s">
        <v>9</v>
      </c>
      <c r="S1982" t="s">
        <v>291</v>
      </c>
      <c r="T1982">
        <v>2025</v>
      </c>
      <c r="U1982">
        <v>4</v>
      </c>
      <c r="V1982" t="s">
        <v>3871</v>
      </c>
      <c r="W1982" t="s">
        <v>11</v>
      </c>
      <c r="X1982" t="s">
        <v>27</v>
      </c>
      <c r="Y1982">
        <v>0</v>
      </c>
    </row>
    <row r="1983" spans="1:25" x14ac:dyDescent="0.25">
      <c r="A1983" t="s">
        <v>2826</v>
      </c>
      <c r="B1983" s="19">
        <v>45828</v>
      </c>
      <c r="C1983" t="s">
        <v>391</v>
      </c>
      <c r="D1983" t="s">
        <v>392</v>
      </c>
      <c r="E1983" t="s">
        <v>3</v>
      </c>
      <c r="F1983">
        <v>50</v>
      </c>
      <c r="G1983" t="s">
        <v>263</v>
      </c>
      <c r="H1983" t="s">
        <v>5</v>
      </c>
      <c r="I1983" t="s">
        <v>89</v>
      </c>
      <c r="J1983" t="s">
        <v>90</v>
      </c>
      <c r="K1983" t="s">
        <v>91</v>
      </c>
      <c r="L1983">
        <v>2</v>
      </c>
      <c r="M1983">
        <v>35000</v>
      </c>
      <c r="N1983">
        <v>0.1</v>
      </c>
      <c r="O1983">
        <v>63000</v>
      </c>
      <c r="P1983">
        <v>54000</v>
      </c>
      <c r="Q1983">
        <v>9000</v>
      </c>
      <c r="R1983" t="s">
        <v>26</v>
      </c>
      <c r="S1983" t="s">
        <v>10</v>
      </c>
      <c r="T1983">
        <v>2025</v>
      </c>
      <c r="U1983">
        <v>6</v>
      </c>
      <c r="V1983" t="s">
        <v>3868</v>
      </c>
      <c r="W1983" t="s">
        <v>11</v>
      </c>
      <c r="X1983" t="s">
        <v>27</v>
      </c>
      <c r="Y1983">
        <v>14.29</v>
      </c>
    </row>
    <row r="1984" spans="1:25" x14ac:dyDescent="0.25">
      <c r="A1984" t="s">
        <v>2827</v>
      </c>
      <c r="B1984" s="19">
        <v>45428</v>
      </c>
      <c r="C1984" t="s">
        <v>2429</v>
      </c>
      <c r="D1984" t="s">
        <v>725</v>
      </c>
      <c r="E1984" t="s">
        <v>16</v>
      </c>
      <c r="F1984">
        <v>31</v>
      </c>
      <c r="G1984" t="s">
        <v>295</v>
      </c>
      <c r="H1984" t="s">
        <v>270</v>
      </c>
      <c r="I1984" t="s">
        <v>105</v>
      </c>
      <c r="J1984" t="s">
        <v>106</v>
      </c>
      <c r="K1984" t="s">
        <v>76</v>
      </c>
      <c r="L1984">
        <v>3</v>
      </c>
      <c r="M1984">
        <v>450</v>
      </c>
      <c r="N1984">
        <v>0.05</v>
      </c>
      <c r="O1984">
        <v>1282.5</v>
      </c>
      <c r="P1984">
        <v>990</v>
      </c>
      <c r="Q1984">
        <v>292.5</v>
      </c>
      <c r="R1984" t="s">
        <v>26</v>
      </c>
      <c r="S1984" t="s">
        <v>10</v>
      </c>
      <c r="T1984">
        <v>2024</v>
      </c>
      <c r="U1984">
        <v>5</v>
      </c>
      <c r="V1984" t="s">
        <v>3865</v>
      </c>
      <c r="W1984" t="s">
        <v>11</v>
      </c>
      <c r="X1984" t="s">
        <v>19</v>
      </c>
      <c r="Y1984">
        <v>22.81</v>
      </c>
    </row>
    <row r="1985" spans="1:25" x14ac:dyDescent="0.25">
      <c r="A1985" t="s">
        <v>2828</v>
      </c>
      <c r="B1985" s="19">
        <v>45799</v>
      </c>
      <c r="C1985" t="s">
        <v>985</v>
      </c>
      <c r="D1985" t="s">
        <v>986</v>
      </c>
      <c r="E1985" t="s">
        <v>16</v>
      </c>
      <c r="F1985">
        <v>42</v>
      </c>
      <c r="G1985" t="s">
        <v>280</v>
      </c>
      <c r="H1985" t="s">
        <v>270</v>
      </c>
      <c r="I1985" t="s">
        <v>95</v>
      </c>
      <c r="J1985" t="s">
        <v>96</v>
      </c>
      <c r="K1985" t="s">
        <v>46</v>
      </c>
      <c r="L1985">
        <v>1</v>
      </c>
      <c r="M1985">
        <v>600</v>
      </c>
      <c r="N1985">
        <v>0.05</v>
      </c>
      <c r="O1985">
        <v>-570</v>
      </c>
      <c r="P1985">
        <v>380</v>
      </c>
      <c r="Q1985">
        <v>-190</v>
      </c>
      <c r="R1985" t="s">
        <v>26</v>
      </c>
      <c r="S1985" t="s">
        <v>287</v>
      </c>
      <c r="T1985">
        <v>2025</v>
      </c>
      <c r="U1985">
        <v>5</v>
      </c>
      <c r="V1985" t="s">
        <v>3865</v>
      </c>
      <c r="W1985" t="s">
        <v>11</v>
      </c>
      <c r="X1985" t="s">
        <v>19</v>
      </c>
      <c r="Y1985">
        <v>33.33</v>
      </c>
    </row>
    <row r="1986" spans="1:25" x14ac:dyDescent="0.25">
      <c r="A1986" t="s">
        <v>2829</v>
      </c>
      <c r="B1986" s="19">
        <v>45638</v>
      </c>
      <c r="C1986" t="s">
        <v>297</v>
      </c>
      <c r="D1986" t="s">
        <v>298</v>
      </c>
      <c r="E1986" t="s">
        <v>3</v>
      </c>
      <c r="F1986">
        <v>59</v>
      </c>
      <c r="G1986" t="s">
        <v>275</v>
      </c>
      <c r="H1986" t="s">
        <v>276</v>
      </c>
      <c r="I1986" t="s">
        <v>6</v>
      </c>
      <c r="J1986" t="s">
        <v>7</v>
      </c>
      <c r="K1986" t="s">
        <v>8</v>
      </c>
      <c r="L1986">
        <v>2</v>
      </c>
      <c r="M1986">
        <v>7000</v>
      </c>
      <c r="N1986">
        <v>0.1</v>
      </c>
      <c r="O1986">
        <v>12600</v>
      </c>
      <c r="P1986">
        <v>10400</v>
      </c>
      <c r="Q1986">
        <v>2200</v>
      </c>
      <c r="R1986" t="s">
        <v>26</v>
      </c>
      <c r="S1986" t="s">
        <v>10</v>
      </c>
      <c r="T1986">
        <v>2024</v>
      </c>
      <c r="U1986">
        <v>12</v>
      </c>
      <c r="V1986" t="s">
        <v>3872</v>
      </c>
      <c r="W1986" t="s">
        <v>40</v>
      </c>
      <c r="X1986" t="s">
        <v>12</v>
      </c>
      <c r="Y1986">
        <v>17.46</v>
      </c>
    </row>
    <row r="1987" spans="1:25" x14ac:dyDescent="0.25">
      <c r="A1987" t="s">
        <v>2830</v>
      </c>
      <c r="B1987" s="19">
        <v>45412</v>
      </c>
      <c r="C1987" t="s">
        <v>447</v>
      </c>
      <c r="D1987" t="s">
        <v>448</v>
      </c>
      <c r="E1987" t="s">
        <v>16</v>
      </c>
      <c r="F1987">
        <v>21</v>
      </c>
      <c r="G1987" t="s">
        <v>275</v>
      </c>
      <c r="H1987" t="s">
        <v>276</v>
      </c>
      <c r="I1987" t="s">
        <v>344</v>
      </c>
      <c r="J1987" t="s">
        <v>345</v>
      </c>
      <c r="K1987" t="s">
        <v>39</v>
      </c>
      <c r="L1987">
        <v>2</v>
      </c>
      <c r="M1987">
        <v>2200</v>
      </c>
      <c r="N1987">
        <v>0.05</v>
      </c>
      <c r="O1987">
        <v>4180</v>
      </c>
      <c r="P1987">
        <v>2800</v>
      </c>
      <c r="Q1987">
        <v>1380</v>
      </c>
      <c r="R1987" t="s">
        <v>26</v>
      </c>
      <c r="S1987" t="s">
        <v>10</v>
      </c>
      <c r="T1987">
        <v>2024</v>
      </c>
      <c r="U1987">
        <v>4</v>
      </c>
      <c r="V1987" t="s">
        <v>3871</v>
      </c>
      <c r="W1987" t="s">
        <v>11</v>
      </c>
      <c r="X1987" t="s">
        <v>27</v>
      </c>
      <c r="Y1987">
        <v>33.01</v>
      </c>
    </row>
    <row r="1988" spans="1:25" x14ac:dyDescent="0.25">
      <c r="A1988" t="s">
        <v>2831</v>
      </c>
      <c r="B1988" s="19">
        <v>45510</v>
      </c>
      <c r="C1988" t="s">
        <v>569</v>
      </c>
      <c r="D1988" t="s">
        <v>570</v>
      </c>
      <c r="E1988" t="s">
        <v>16</v>
      </c>
      <c r="F1988">
        <v>47</v>
      </c>
      <c r="G1988" t="s">
        <v>339</v>
      </c>
      <c r="H1988" t="s">
        <v>285</v>
      </c>
      <c r="I1988" t="s">
        <v>23</v>
      </c>
      <c r="J1988" t="s">
        <v>24</v>
      </c>
      <c r="K1988" t="s">
        <v>25</v>
      </c>
      <c r="L1988">
        <v>1</v>
      </c>
      <c r="M1988">
        <v>55000</v>
      </c>
      <c r="N1988">
        <v>0.15</v>
      </c>
      <c r="O1988">
        <v>46750</v>
      </c>
      <c r="P1988">
        <v>40000</v>
      </c>
      <c r="Q1988">
        <v>6750</v>
      </c>
      <c r="R1988" t="s">
        <v>9</v>
      </c>
      <c r="S1988" t="s">
        <v>10</v>
      </c>
      <c r="T1988">
        <v>2024</v>
      </c>
      <c r="U1988">
        <v>8</v>
      </c>
      <c r="V1988" t="s">
        <v>3867</v>
      </c>
      <c r="W1988" t="s">
        <v>33</v>
      </c>
      <c r="X1988" t="s">
        <v>12</v>
      </c>
      <c r="Y1988">
        <v>14.44</v>
      </c>
    </row>
    <row r="1989" spans="1:25" x14ac:dyDescent="0.25">
      <c r="A1989" t="s">
        <v>2832</v>
      </c>
      <c r="B1989" s="19">
        <v>45514</v>
      </c>
      <c r="C1989" t="s">
        <v>753</v>
      </c>
      <c r="D1989" t="s">
        <v>754</v>
      </c>
      <c r="E1989" t="s">
        <v>16</v>
      </c>
      <c r="F1989">
        <v>59</v>
      </c>
      <c r="G1989" t="s">
        <v>407</v>
      </c>
      <c r="H1989" t="s">
        <v>285</v>
      </c>
      <c r="I1989" t="s">
        <v>344</v>
      </c>
      <c r="J1989" t="s">
        <v>345</v>
      </c>
      <c r="K1989" t="s">
        <v>39</v>
      </c>
      <c r="L1989">
        <v>1</v>
      </c>
      <c r="M1989">
        <v>2200</v>
      </c>
      <c r="N1989">
        <v>0.1</v>
      </c>
      <c r="O1989">
        <v>-1980</v>
      </c>
      <c r="P1989">
        <v>1400</v>
      </c>
      <c r="Q1989">
        <v>-580</v>
      </c>
      <c r="R1989" t="s">
        <v>77</v>
      </c>
      <c r="S1989" t="s">
        <v>287</v>
      </c>
      <c r="T1989">
        <v>2024</v>
      </c>
      <c r="U1989">
        <v>8</v>
      </c>
      <c r="V1989" t="s">
        <v>3867</v>
      </c>
      <c r="W1989" t="s">
        <v>33</v>
      </c>
      <c r="X1989" t="s">
        <v>27</v>
      </c>
      <c r="Y1989">
        <v>29.29</v>
      </c>
    </row>
    <row r="1990" spans="1:25" x14ac:dyDescent="0.25">
      <c r="A1990" t="s">
        <v>2833</v>
      </c>
      <c r="B1990" s="19">
        <v>45819</v>
      </c>
      <c r="C1990" t="s">
        <v>707</v>
      </c>
      <c r="D1990" t="s">
        <v>708</v>
      </c>
      <c r="E1990" t="s">
        <v>3</v>
      </c>
      <c r="F1990">
        <v>26</v>
      </c>
      <c r="G1990" t="s">
        <v>295</v>
      </c>
      <c r="H1990" t="s">
        <v>270</v>
      </c>
      <c r="I1990" t="s">
        <v>102</v>
      </c>
      <c r="J1990" t="s">
        <v>103</v>
      </c>
      <c r="K1990" t="s">
        <v>25</v>
      </c>
      <c r="L1990">
        <v>1</v>
      </c>
      <c r="M1990">
        <v>28000</v>
      </c>
      <c r="N1990">
        <v>0.2</v>
      </c>
      <c r="O1990">
        <v>0</v>
      </c>
      <c r="P1990">
        <v>21000</v>
      </c>
      <c r="Q1990">
        <v>0</v>
      </c>
      <c r="R1990" t="s">
        <v>77</v>
      </c>
      <c r="S1990" t="s">
        <v>291</v>
      </c>
      <c r="T1990">
        <v>2025</v>
      </c>
      <c r="U1990">
        <v>6</v>
      </c>
      <c r="V1990" t="s">
        <v>3868</v>
      </c>
      <c r="W1990" t="s">
        <v>11</v>
      </c>
      <c r="X1990" t="s">
        <v>27</v>
      </c>
      <c r="Y1990">
        <v>0</v>
      </c>
    </row>
    <row r="1991" spans="1:25" x14ac:dyDescent="0.25">
      <c r="A1991" t="s">
        <v>2834</v>
      </c>
      <c r="B1991" s="19">
        <v>45791</v>
      </c>
      <c r="C1991" t="s">
        <v>414</v>
      </c>
      <c r="D1991" t="s">
        <v>326</v>
      </c>
      <c r="E1991" t="s">
        <v>16</v>
      </c>
      <c r="F1991">
        <v>53</v>
      </c>
      <c r="G1991" t="s">
        <v>312</v>
      </c>
      <c r="H1991" t="s">
        <v>276</v>
      </c>
      <c r="I1991" t="s">
        <v>102</v>
      </c>
      <c r="J1991" t="s">
        <v>103</v>
      </c>
      <c r="K1991" t="s">
        <v>25</v>
      </c>
      <c r="L1991">
        <v>1</v>
      </c>
      <c r="M1991">
        <v>28000</v>
      </c>
      <c r="N1991">
        <v>0.05</v>
      </c>
      <c r="O1991">
        <v>26600</v>
      </c>
      <c r="P1991">
        <v>21000</v>
      </c>
      <c r="Q1991">
        <v>5600</v>
      </c>
      <c r="R1991" t="s">
        <v>26</v>
      </c>
      <c r="S1991" t="s">
        <v>10</v>
      </c>
      <c r="T1991">
        <v>2025</v>
      </c>
      <c r="U1991">
        <v>5</v>
      </c>
      <c r="V1991" t="s">
        <v>3865</v>
      </c>
      <c r="W1991" t="s">
        <v>11</v>
      </c>
      <c r="X1991" t="s">
        <v>12</v>
      </c>
      <c r="Y1991">
        <v>21.05</v>
      </c>
    </row>
    <row r="1992" spans="1:25" x14ac:dyDescent="0.25">
      <c r="A1992" t="s">
        <v>2835</v>
      </c>
      <c r="B1992" s="19">
        <v>45628</v>
      </c>
      <c r="C1992" t="s">
        <v>1548</v>
      </c>
      <c r="D1992" t="s">
        <v>335</v>
      </c>
      <c r="E1992" t="s">
        <v>3</v>
      </c>
      <c r="F1992">
        <v>55</v>
      </c>
      <c r="G1992" t="s">
        <v>312</v>
      </c>
      <c r="H1992" t="s">
        <v>276</v>
      </c>
      <c r="I1992" t="s">
        <v>344</v>
      </c>
      <c r="J1992" t="s">
        <v>345</v>
      </c>
      <c r="K1992" t="s">
        <v>39</v>
      </c>
      <c r="L1992">
        <v>1</v>
      </c>
      <c r="M1992">
        <v>2200</v>
      </c>
      <c r="N1992">
        <v>0.15</v>
      </c>
      <c r="O1992">
        <v>1870</v>
      </c>
      <c r="P1992">
        <v>1400</v>
      </c>
      <c r="Q1992">
        <v>470</v>
      </c>
      <c r="R1992" t="s">
        <v>26</v>
      </c>
      <c r="S1992" t="s">
        <v>10</v>
      </c>
      <c r="T1992">
        <v>2024</v>
      </c>
      <c r="U1992">
        <v>12</v>
      </c>
      <c r="V1992" t="s">
        <v>3872</v>
      </c>
      <c r="W1992" t="s">
        <v>40</v>
      </c>
      <c r="X1992" t="s">
        <v>19</v>
      </c>
      <c r="Y1992">
        <v>25.13</v>
      </c>
    </row>
    <row r="1993" spans="1:25" x14ac:dyDescent="0.25">
      <c r="A1993" t="s">
        <v>2836</v>
      </c>
      <c r="B1993" s="19">
        <v>45482</v>
      </c>
      <c r="C1993" t="s">
        <v>2061</v>
      </c>
      <c r="D1993" t="s">
        <v>2062</v>
      </c>
      <c r="E1993" t="s">
        <v>3</v>
      </c>
      <c r="F1993">
        <v>50</v>
      </c>
      <c r="G1993" t="s">
        <v>290</v>
      </c>
      <c r="H1993" t="s">
        <v>276</v>
      </c>
      <c r="I1993" t="s">
        <v>95</v>
      </c>
      <c r="J1993" t="s">
        <v>96</v>
      </c>
      <c r="K1993" t="s">
        <v>46</v>
      </c>
      <c r="L1993">
        <v>3</v>
      </c>
      <c r="M1993">
        <v>600</v>
      </c>
      <c r="N1993">
        <v>0.1</v>
      </c>
      <c r="O1993">
        <v>1620</v>
      </c>
      <c r="P1993">
        <v>1140</v>
      </c>
      <c r="Q1993">
        <v>480</v>
      </c>
      <c r="R1993" t="s">
        <v>26</v>
      </c>
      <c r="S1993" t="s">
        <v>10</v>
      </c>
      <c r="T1993">
        <v>2024</v>
      </c>
      <c r="U1993">
        <v>7</v>
      </c>
      <c r="V1993" t="s">
        <v>3866</v>
      </c>
      <c r="W1993" t="s">
        <v>33</v>
      </c>
      <c r="X1993" t="s">
        <v>19</v>
      </c>
      <c r="Y1993">
        <v>29.63</v>
      </c>
    </row>
    <row r="1994" spans="1:25" x14ac:dyDescent="0.25">
      <c r="A1994" t="s">
        <v>2837</v>
      </c>
      <c r="B1994" s="19">
        <v>45795</v>
      </c>
      <c r="C1994" t="s">
        <v>1253</v>
      </c>
      <c r="D1994" t="s">
        <v>1254</v>
      </c>
      <c r="E1994" t="s">
        <v>16</v>
      </c>
      <c r="F1994">
        <v>45</v>
      </c>
      <c r="G1994" t="s">
        <v>275</v>
      </c>
      <c r="H1994" t="s">
        <v>276</v>
      </c>
      <c r="I1994" t="s">
        <v>186</v>
      </c>
      <c r="J1994" t="s">
        <v>187</v>
      </c>
      <c r="K1994" t="s">
        <v>91</v>
      </c>
      <c r="L1994">
        <v>2</v>
      </c>
      <c r="M1994">
        <v>12000</v>
      </c>
      <c r="N1994">
        <v>0.05</v>
      </c>
      <c r="O1994">
        <v>22800</v>
      </c>
      <c r="P1994">
        <v>18000</v>
      </c>
      <c r="Q1994">
        <v>4800</v>
      </c>
      <c r="R1994" t="s">
        <v>26</v>
      </c>
      <c r="S1994" t="s">
        <v>10</v>
      </c>
      <c r="T1994">
        <v>2025</v>
      </c>
      <c r="U1994">
        <v>5</v>
      </c>
      <c r="V1994" t="s">
        <v>3865</v>
      </c>
      <c r="W1994" t="s">
        <v>11</v>
      </c>
      <c r="X1994" t="s">
        <v>27</v>
      </c>
      <c r="Y1994">
        <v>21.05</v>
      </c>
    </row>
    <row r="1995" spans="1:25" x14ac:dyDescent="0.25">
      <c r="A1995" t="s">
        <v>2838</v>
      </c>
      <c r="B1995" s="19">
        <v>45449</v>
      </c>
      <c r="C1995" t="s">
        <v>602</v>
      </c>
      <c r="D1995" t="s">
        <v>603</v>
      </c>
      <c r="E1995" t="s">
        <v>3</v>
      </c>
      <c r="F1995">
        <v>41</v>
      </c>
      <c r="G1995" t="s">
        <v>407</v>
      </c>
      <c r="H1995" t="s">
        <v>285</v>
      </c>
      <c r="I1995" t="s">
        <v>44</v>
      </c>
      <c r="J1995" t="s">
        <v>45</v>
      </c>
      <c r="K1995" t="s">
        <v>46</v>
      </c>
      <c r="L1995">
        <v>1</v>
      </c>
      <c r="M1995">
        <v>2500</v>
      </c>
      <c r="N1995">
        <v>0.1</v>
      </c>
      <c r="O1995">
        <v>2250</v>
      </c>
      <c r="P1995">
        <v>1500</v>
      </c>
      <c r="Q1995">
        <v>750</v>
      </c>
      <c r="R1995" t="s">
        <v>26</v>
      </c>
      <c r="S1995" t="s">
        <v>10</v>
      </c>
      <c r="T1995">
        <v>2024</v>
      </c>
      <c r="U1995">
        <v>6</v>
      </c>
      <c r="V1995" t="s">
        <v>3868</v>
      </c>
      <c r="W1995" t="s">
        <v>11</v>
      </c>
      <c r="X1995" t="s">
        <v>27</v>
      </c>
      <c r="Y1995">
        <v>33.33</v>
      </c>
    </row>
    <row r="1996" spans="1:25" x14ac:dyDescent="0.25">
      <c r="A1996" t="s">
        <v>2839</v>
      </c>
      <c r="B1996" s="19">
        <v>45451</v>
      </c>
      <c r="C1996" t="s">
        <v>1111</v>
      </c>
      <c r="D1996" t="s">
        <v>725</v>
      </c>
      <c r="E1996" t="s">
        <v>3</v>
      </c>
      <c r="F1996">
        <v>27</v>
      </c>
      <c r="G1996" t="s">
        <v>284</v>
      </c>
      <c r="H1996" t="s">
        <v>285</v>
      </c>
      <c r="I1996" t="s">
        <v>6</v>
      </c>
      <c r="J1996" t="s">
        <v>7</v>
      </c>
      <c r="K1996" t="s">
        <v>8</v>
      </c>
      <c r="L1996">
        <v>1</v>
      </c>
      <c r="M1996">
        <v>7000</v>
      </c>
      <c r="N1996">
        <v>0.05</v>
      </c>
      <c r="O1996">
        <v>6650</v>
      </c>
      <c r="P1996">
        <v>5200</v>
      </c>
      <c r="Q1996">
        <v>1450</v>
      </c>
      <c r="R1996" t="s">
        <v>26</v>
      </c>
      <c r="S1996" t="s">
        <v>10</v>
      </c>
      <c r="T1996">
        <v>2024</v>
      </c>
      <c r="U1996">
        <v>6</v>
      </c>
      <c r="V1996" t="s">
        <v>3868</v>
      </c>
      <c r="W1996" t="s">
        <v>11</v>
      </c>
      <c r="X1996" t="s">
        <v>27</v>
      </c>
      <c r="Y1996">
        <v>21.8</v>
      </c>
    </row>
    <row r="1997" spans="1:25" x14ac:dyDescent="0.25">
      <c r="A1997" t="s">
        <v>2840</v>
      </c>
      <c r="B1997" s="19">
        <v>45675</v>
      </c>
      <c r="C1997" t="s">
        <v>724</v>
      </c>
      <c r="D1997" t="s">
        <v>725</v>
      </c>
      <c r="E1997" t="s">
        <v>16</v>
      </c>
      <c r="F1997">
        <v>44</v>
      </c>
      <c r="G1997" t="s">
        <v>407</v>
      </c>
      <c r="H1997" t="s">
        <v>285</v>
      </c>
      <c r="I1997" t="s">
        <v>344</v>
      </c>
      <c r="J1997" t="s">
        <v>345</v>
      </c>
      <c r="K1997" t="s">
        <v>39</v>
      </c>
      <c r="L1997">
        <v>2</v>
      </c>
      <c r="M1997">
        <v>2200</v>
      </c>
      <c r="N1997">
        <v>0</v>
      </c>
      <c r="O1997">
        <v>0</v>
      </c>
      <c r="P1997">
        <v>2800</v>
      </c>
      <c r="Q1997">
        <v>0</v>
      </c>
      <c r="R1997" t="s">
        <v>26</v>
      </c>
      <c r="S1997" t="s">
        <v>291</v>
      </c>
      <c r="T1997">
        <v>2025</v>
      </c>
      <c r="U1997">
        <v>1</v>
      </c>
      <c r="V1997" t="s">
        <v>3875</v>
      </c>
      <c r="W1997" t="s">
        <v>18</v>
      </c>
      <c r="X1997" t="s">
        <v>27</v>
      </c>
      <c r="Y1997">
        <v>0</v>
      </c>
    </row>
    <row r="1998" spans="1:25" x14ac:dyDescent="0.25">
      <c r="A1998" t="s">
        <v>2841</v>
      </c>
      <c r="B1998" s="19">
        <v>45841</v>
      </c>
      <c r="C1998" t="s">
        <v>351</v>
      </c>
      <c r="D1998" t="s">
        <v>352</v>
      </c>
      <c r="E1998" t="s">
        <v>3</v>
      </c>
      <c r="F1998">
        <v>54</v>
      </c>
      <c r="G1998" t="s">
        <v>275</v>
      </c>
      <c r="H1998" t="s">
        <v>276</v>
      </c>
      <c r="I1998" t="s">
        <v>37</v>
      </c>
      <c r="J1998" t="s">
        <v>38</v>
      </c>
      <c r="K1998" t="s">
        <v>39</v>
      </c>
      <c r="L1998">
        <v>1</v>
      </c>
      <c r="M1998">
        <v>900</v>
      </c>
      <c r="N1998">
        <v>0.1</v>
      </c>
      <c r="O1998">
        <v>810</v>
      </c>
      <c r="P1998">
        <v>550</v>
      </c>
      <c r="Q1998">
        <v>260</v>
      </c>
      <c r="R1998" t="s">
        <v>26</v>
      </c>
      <c r="S1998" t="s">
        <v>10</v>
      </c>
      <c r="T1998">
        <v>2025</v>
      </c>
      <c r="U1998">
        <v>7</v>
      </c>
      <c r="V1998" t="s">
        <v>3866</v>
      </c>
      <c r="W1998" t="s">
        <v>33</v>
      </c>
      <c r="X1998" t="s">
        <v>27</v>
      </c>
      <c r="Y1998">
        <v>32.1</v>
      </c>
    </row>
    <row r="1999" spans="1:25" x14ac:dyDescent="0.25">
      <c r="A1999" t="s">
        <v>2842</v>
      </c>
      <c r="B1999" s="19">
        <v>45741</v>
      </c>
      <c r="C1999" t="s">
        <v>553</v>
      </c>
      <c r="D1999" t="s">
        <v>493</v>
      </c>
      <c r="E1999" t="s">
        <v>16</v>
      </c>
      <c r="F1999">
        <v>42</v>
      </c>
      <c r="G1999" t="s">
        <v>284</v>
      </c>
      <c r="H1999" t="s">
        <v>285</v>
      </c>
      <c r="I1999" t="s">
        <v>305</v>
      </c>
      <c r="J1999" t="s">
        <v>306</v>
      </c>
      <c r="K1999" t="s">
        <v>91</v>
      </c>
      <c r="L1999">
        <v>2</v>
      </c>
      <c r="M1999">
        <v>8500</v>
      </c>
      <c r="N1999">
        <v>0.15</v>
      </c>
      <c r="O1999">
        <v>14450</v>
      </c>
      <c r="P1999">
        <v>13000</v>
      </c>
      <c r="Q1999">
        <v>1450</v>
      </c>
      <c r="R1999" t="s">
        <v>26</v>
      </c>
      <c r="S1999" t="s">
        <v>10</v>
      </c>
      <c r="T1999">
        <v>2025</v>
      </c>
      <c r="U1999">
        <v>3</v>
      </c>
      <c r="V1999" t="s">
        <v>3864</v>
      </c>
      <c r="W1999" t="s">
        <v>18</v>
      </c>
      <c r="X1999" t="s">
        <v>27</v>
      </c>
      <c r="Y1999">
        <v>10.029999999999999</v>
      </c>
    </row>
    <row r="2000" spans="1:25" x14ac:dyDescent="0.25">
      <c r="A2000" t="s">
        <v>2843</v>
      </c>
      <c r="B2000" s="19">
        <v>45297</v>
      </c>
      <c r="C2000" t="s">
        <v>861</v>
      </c>
      <c r="D2000" t="s">
        <v>862</v>
      </c>
      <c r="E2000" t="s">
        <v>3</v>
      </c>
      <c r="F2000">
        <v>53</v>
      </c>
      <c r="G2000" t="s">
        <v>317</v>
      </c>
      <c r="H2000" t="s">
        <v>5</v>
      </c>
      <c r="I2000" t="s">
        <v>264</v>
      </c>
      <c r="J2000" t="s">
        <v>265</v>
      </c>
      <c r="K2000" t="s">
        <v>46</v>
      </c>
      <c r="L2000">
        <v>2</v>
      </c>
      <c r="M2000">
        <v>800</v>
      </c>
      <c r="N2000">
        <v>0.05</v>
      </c>
      <c r="O2000">
        <v>1520</v>
      </c>
      <c r="P2000">
        <v>1000</v>
      </c>
      <c r="Q2000">
        <v>520</v>
      </c>
      <c r="R2000" t="s">
        <v>77</v>
      </c>
      <c r="S2000" t="s">
        <v>10</v>
      </c>
      <c r="T2000">
        <v>2024</v>
      </c>
      <c r="U2000">
        <v>1</v>
      </c>
      <c r="V2000" t="s">
        <v>3875</v>
      </c>
      <c r="W2000" t="s">
        <v>18</v>
      </c>
      <c r="X2000" t="s">
        <v>12</v>
      </c>
      <c r="Y2000">
        <v>34.21</v>
      </c>
    </row>
    <row r="2001" spans="1:25" x14ac:dyDescent="0.25">
      <c r="A2001" t="s">
        <v>2844</v>
      </c>
      <c r="B2001" s="19">
        <v>45405</v>
      </c>
      <c r="C2001" t="s">
        <v>170</v>
      </c>
      <c r="D2001" t="s">
        <v>171</v>
      </c>
      <c r="E2001" t="s">
        <v>16</v>
      </c>
      <c r="F2001">
        <v>49</v>
      </c>
      <c r="G2001" t="s">
        <v>4</v>
      </c>
      <c r="H2001" t="s">
        <v>5</v>
      </c>
      <c r="I2001" t="s">
        <v>186</v>
      </c>
      <c r="J2001" t="s">
        <v>187</v>
      </c>
      <c r="K2001" t="s">
        <v>91</v>
      </c>
      <c r="L2001">
        <v>2</v>
      </c>
      <c r="M2001">
        <v>12000</v>
      </c>
      <c r="N2001">
        <v>0</v>
      </c>
      <c r="O2001">
        <v>24000</v>
      </c>
      <c r="P2001">
        <v>18000</v>
      </c>
      <c r="Q2001">
        <v>6000</v>
      </c>
      <c r="R2001" t="s">
        <v>26</v>
      </c>
      <c r="S2001" t="s">
        <v>10</v>
      </c>
      <c r="T2001">
        <v>2024</v>
      </c>
      <c r="U2001">
        <v>4</v>
      </c>
      <c r="V2001" t="s">
        <v>3871</v>
      </c>
      <c r="W2001" t="s">
        <v>11</v>
      </c>
      <c r="X2001" t="s">
        <v>19</v>
      </c>
      <c r="Y2001">
        <v>25</v>
      </c>
    </row>
    <row r="2002" spans="1:25" x14ac:dyDescent="0.25">
      <c r="A2002" t="s">
        <v>2845</v>
      </c>
      <c r="B2002" s="19">
        <v>45723</v>
      </c>
      <c r="C2002" t="s">
        <v>388</v>
      </c>
      <c r="D2002" t="s">
        <v>389</v>
      </c>
      <c r="E2002" t="s">
        <v>3</v>
      </c>
      <c r="F2002">
        <v>41</v>
      </c>
      <c r="G2002" t="s">
        <v>280</v>
      </c>
      <c r="H2002" t="s">
        <v>270</v>
      </c>
      <c r="I2002" t="s">
        <v>68</v>
      </c>
      <c r="J2002" t="s">
        <v>69</v>
      </c>
      <c r="K2002" t="s">
        <v>39</v>
      </c>
      <c r="L2002">
        <v>2</v>
      </c>
      <c r="M2002">
        <v>3500</v>
      </c>
      <c r="N2002">
        <v>0.05</v>
      </c>
      <c r="O2002">
        <v>6650</v>
      </c>
      <c r="P2002">
        <v>4600</v>
      </c>
      <c r="Q2002">
        <v>2050</v>
      </c>
      <c r="R2002" t="s">
        <v>77</v>
      </c>
      <c r="S2002" t="s">
        <v>10</v>
      </c>
      <c r="T2002">
        <v>2025</v>
      </c>
      <c r="U2002">
        <v>3</v>
      </c>
      <c r="V2002" t="s">
        <v>3864</v>
      </c>
      <c r="W2002" t="s">
        <v>18</v>
      </c>
      <c r="X2002" t="s">
        <v>12</v>
      </c>
      <c r="Y2002">
        <v>30.83</v>
      </c>
    </row>
    <row r="2003" spans="1:25" x14ac:dyDescent="0.25">
      <c r="A2003" t="s">
        <v>2846</v>
      </c>
      <c r="B2003" s="19">
        <v>45495</v>
      </c>
      <c r="C2003" t="s">
        <v>953</v>
      </c>
      <c r="D2003" t="s">
        <v>501</v>
      </c>
      <c r="E2003" t="s">
        <v>16</v>
      </c>
      <c r="F2003">
        <v>23</v>
      </c>
      <c r="G2003" t="s">
        <v>312</v>
      </c>
      <c r="H2003" t="s">
        <v>276</v>
      </c>
      <c r="I2003" t="s">
        <v>143</v>
      </c>
      <c r="J2003" t="s">
        <v>144</v>
      </c>
      <c r="K2003" t="s">
        <v>76</v>
      </c>
      <c r="L2003">
        <v>1</v>
      </c>
      <c r="M2003">
        <v>700</v>
      </c>
      <c r="N2003">
        <v>0.15</v>
      </c>
      <c r="O2003">
        <v>-595</v>
      </c>
      <c r="P2003">
        <v>570</v>
      </c>
      <c r="Q2003">
        <v>-25</v>
      </c>
      <c r="R2003" t="s">
        <v>98</v>
      </c>
      <c r="S2003" t="s">
        <v>287</v>
      </c>
      <c r="T2003">
        <v>2024</v>
      </c>
      <c r="U2003">
        <v>7</v>
      </c>
      <c r="V2003" t="s">
        <v>3866</v>
      </c>
      <c r="W2003" t="s">
        <v>33</v>
      </c>
      <c r="X2003" t="s">
        <v>27</v>
      </c>
      <c r="Y2003">
        <v>4.2</v>
      </c>
    </row>
    <row r="2004" spans="1:25" x14ac:dyDescent="0.25">
      <c r="A2004" t="s">
        <v>2847</v>
      </c>
      <c r="B2004" s="19">
        <v>45413</v>
      </c>
      <c r="C2004" t="s">
        <v>450</v>
      </c>
      <c r="D2004" t="s">
        <v>451</v>
      </c>
      <c r="E2004" t="s">
        <v>16</v>
      </c>
      <c r="F2004">
        <v>53</v>
      </c>
      <c r="G2004" t="s">
        <v>284</v>
      </c>
      <c r="H2004" t="s">
        <v>285</v>
      </c>
      <c r="I2004" t="s">
        <v>44</v>
      </c>
      <c r="J2004" t="s">
        <v>45</v>
      </c>
      <c r="K2004" t="s">
        <v>46</v>
      </c>
      <c r="L2004">
        <v>1</v>
      </c>
      <c r="M2004">
        <v>2500</v>
      </c>
      <c r="N2004">
        <v>0.05</v>
      </c>
      <c r="O2004">
        <v>2375</v>
      </c>
      <c r="P2004">
        <v>1500</v>
      </c>
      <c r="Q2004">
        <v>875</v>
      </c>
      <c r="R2004" t="s">
        <v>17</v>
      </c>
      <c r="S2004" t="s">
        <v>10</v>
      </c>
      <c r="T2004">
        <v>2024</v>
      </c>
      <c r="U2004">
        <v>5</v>
      </c>
      <c r="V2004" t="s">
        <v>3865</v>
      </c>
      <c r="W2004" t="s">
        <v>11</v>
      </c>
      <c r="X2004" t="s">
        <v>19</v>
      </c>
      <c r="Y2004">
        <v>36.840000000000003</v>
      </c>
    </row>
    <row r="2005" spans="1:25" x14ac:dyDescent="0.25">
      <c r="A2005" t="s">
        <v>2848</v>
      </c>
      <c r="B2005" s="19">
        <v>45990</v>
      </c>
      <c r="C2005" t="s">
        <v>505</v>
      </c>
      <c r="D2005" t="s">
        <v>506</v>
      </c>
      <c r="E2005" t="s">
        <v>16</v>
      </c>
      <c r="F2005">
        <v>53</v>
      </c>
      <c r="G2005" t="s">
        <v>284</v>
      </c>
      <c r="H2005" t="s">
        <v>285</v>
      </c>
      <c r="I2005" t="s">
        <v>109</v>
      </c>
      <c r="J2005" t="s">
        <v>110</v>
      </c>
      <c r="K2005" t="s">
        <v>8</v>
      </c>
      <c r="L2005">
        <v>2</v>
      </c>
      <c r="M2005">
        <v>4000</v>
      </c>
      <c r="N2005">
        <v>0</v>
      </c>
      <c r="O2005">
        <v>8000</v>
      </c>
      <c r="P2005">
        <v>5800</v>
      </c>
      <c r="Q2005">
        <v>2200</v>
      </c>
      <c r="R2005" t="s">
        <v>26</v>
      </c>
      <c r="S2005" t="s">
        <v>10</v>
      </c>
      <c r="T2005">
        <v>2025</v>
      </c>
      <c r="U2005">
        <v>11</v>
      </c>
      <c r="V2005" t="s">
        <v>3874</v>
      </c>
      <c r="W2005" t="s">
        <v>40</v>
      </c>
      <c r="X2005" t="s">
        <v>27</v>
      </c>
      <c r="Y2005">
        <v>27.5</v>
      </c>
    </row>
    <row r="2006" spans="1:25" x14ac:dyDescent="0.25">
      <c r="A2006" t="s">
        <v>2849</v>
      </c>
      <c r="B2006" s="19">
        <v>45701</v>
      </c>
      <c r="C2006" t="s">
        <v>927</v>
      </c>
      <c r="D2006" t="s">
        <v>928</v>
      </c>
      <c r="E2006" t="s">
        <v>3</v>
      </c>
      <c r="F2006">
        <v>51</v>
      </c>
      <c r="G2006" t="s">
        <v>312</v>
      </c>
      <c r="H2006" t="s">
        <v>276</v>
      </c>
      <c r="I2006" t="s">
        <v>105</v>
      </c>
      <c r="J2006" t="s">
        <v>106</v>
      </c>
      <c r="K2006" t="s">
        <v>76</v>
      </c>
      <c r="L2006">
        <v>4</v>
      </c>
      <c r="M2006">
        <v>450</v>
      </c>
      <c r="N2006">
        <v>0</v>
      </c>
      <c r="O2006">
        <v>1800</v>
      </c>
      <c r="P2006">
        <v>1320</v>
      </c>
      <c r="Q2006">
        <v>480</v>
      </c>
      <c r="R2006" t="s">
        <v>9</v>
      </c>
      <c r="S2006" t="s">
        <v>10</v>
      </c>
      <c r="T2006">
        <v>2025</v>
      </c>
      <c r="U2006">
        <v>2</v>
      </c>
      <c r="V2006" t="s">
        <v>3869</v>
      </c>
      <c r="W2006" t="s">
        <v>18</v>
      </c>
      <c r="X2006" t="s">
        <v>12</v>
      </c>
      <c r="Y2006">
        <v>26.67</v>
      </c>
    </row>
    <row r="2007" spans="1:25" x14ac:dyDescent="0.25">
      <c r="A2007" t="s">
        <v>2850</v>
      </c>
      <c r="B2007" s="19">
        <v>45690</v>
      </c>
      <c r="C2007" t="s">
        <v>2152</v>
      </c>
      <c r="D2007" t="s">
        <v>2153</v>
      </c>
      <c r="E2007" t="s">
        <v>3</v>
      </c>
      <c r="F2007">
        <v>60</v>
      </c>
      <c r="G2007" t="s">
        <v>312</v>
      </c>
      <c r="H2007" t="s">
        <v>276</v>
      </c>
      <c r="I2007" t="s">
        <v>176</v>
      </c>
      <c r="J2007" t="s">
        <v>177</v>
      </c>
      <c r="K2007" t="s">
        <v>25</v>
      </c>
      <c r="L2007">
        <v>4</v>
      </c>
      <c r="M2007">
        <v>22000</v>
      </c>
      <c r="N2007">
        <v>0.15</v>
      </c>
      <c r="O2007">
        <v>74800</v>
      </c>
      <c r="P2007">
        <v>66000</v>
      </c>
      <c r="Q2007">
        <v>8800</v>
      </c>
      <c r="R2007" t="s">
        <v>26</v>
      </c>
      <c r="S2007" t="s">
        <v>10</v>
      </c>
      <c r="T2007">
        <v>2025</v>
      </c>
      <c r="U2007">
        <v>2</v>
      </c>
      <c r="V2007" t="s">
        <v>3869</v>
      </c>
      <c r="W2007" t="s">
        <v>18</v>
      </c>
      <c r="X2007" t="s">
        <v>12</v>
      </c>
      <c r="Y2007">
        <v>11.76</v>
      </c>
    </row>
    <row r="2008" spans="1:25" x14ac:dyDescent="0.25">
      <c r="A2008" t="s">
        <v>2851</v>
      </c>
      <c r="B2008" s="19">
        <v>45313</v>
      </c>
      <c r="C2008" t="s">
        <v>997</v>
      </c>
      <c r="D2008" t="s">
        <v>477</v>
      </c>
      <c r="E2008" t="s">
        <v>16</v>
      </c>
      <c r="F2008">
        <v>47</v>
      </c>
      <c r="G2008" t="s">
        <v>312</v>
      </c>
      <c r="H2008" t="s">
        <v>276</v>
      </c>
      <c r="I2008" t="s">
        <v>176</v>
      </c>
      <c r="J2008" t="s">
        <v>177</v>
      </c>
      <c r="K2008" t="s">
        <v>25</v>
      </c>
      <c r="L2008">
        <v>1</v>
      </c>
      <c r="M2008">
        <v>22000</v>
      </c>
      <c r="N2008">
        <v>0</v>
      </c>
      <c r="O2008">
        <v>22000</v>
      </c>
      <c r="P2008">
        <v>16500</v>
      </c>
      <c r="Q2008">
        <v>5500</v>
      </c>
      <c r="R2008" t="s">
        <v>26</v>
      </c>
      <c r="S2008" t="s">
        <v>10</v>
      </c>
      <c r="T2008">
        <v>2024</v>
      </c>
      <c r="U2008">
        <v>1</v>
      </c>
      <c r="V2008" t="s">
        <v>3875</v>
      </c>
      <c r="W2008" t="s">
        <v>18</v>
      </c>
      <c r="X2008" t="s">
        <v>12</v>
      </c>
      <c r="Y2008">
        <v>25</v>
      </c>
    </row>
    <row r="2009" spans="1:25" x14ac:dyDescent="0.25">
      <c r="A2009" t="s">
        <v>2852</v>
      </c>
      <c r="B2009" s="19">
        <v>45992</v>
      </c>
      <c r="C2009" t="s">
        <v>829</v>
      </c>
      <c r="D2009" t="s">
        <v>830</v>
      </c>
      <c r="E2009" t="s">
        <v>3</v>
      </c>
      <c r="F2009">
        <v>42</v>
      </c>
      <c r="G2009" t="s">
        <v>295</v>
      </c>
      <c r="H2009" t="s">
        <v>270</v>
      </c>
      <c r="I2009" t="s">
        <v>89</v>
      </c>
      <c r="J2009" t="s">
        <v>90</v>
      </c>
      <c r="K2009" t="s">
        <v>91</v>
      </c>
      <c r="L2009">
        <v>3</v>
      </c>
      <c r="M2009">
        <v>35000</v>
      </c>
      <c r="N2009">
        <v>0.1</v>
      </c>
      <c r="O2009">
        <v>94500</v>
      </c>
      <c r="P2009">
        <v>81000</v>
      </c>
      <c r="Q2009">
        <v>13500</v>
      </c>
      <c r="R2009" t="s">
        <v>26</v>
      </c>
      <c r="S2009" t="s">
        <v>10</v>
      </c>
      <c r="T2009">
        <v>2025</v>
      </c>
      <c r="U2009">
        <v>12</v>
      </c>
      <c r="V2009" t="s">
        <v>3872</v>
      </c>
      <c r="W2009" t="s">
        <v>40</v>
      </c>
      <c r="X2009" t="s">
        <v>27</v>
      </c>
      <c r="Y2009">
        <v>14.29</v>
      </c>
    </row>
    <row r="2010" spans="1:25" x14ac:dyDescent="0.25">
      <c r="A2010" t="s">
        <v>2853</v>
      </c>
      <c r="B2010" s="19">
        <v>45731</v>
      </c>
      <c r="C2010" t="s">
        <v>1938</v>
      </c>
      <c r="D2010" t="s">
        <v>468</v>
      </c>
      <c r="E2010" t="s">
        <v>16</v>
      </c>
      <c r="F2010">
        <v>52</v>
      </c>
      <c r="G2010" t="s">
        <v>269</v>
      </c>
      <c r="H2010" t="s">
        <v>270</v>
      </c>
      <c r="I2010" t="s">
        <v>56</v>
      </c>
      <c r="J2010" t="s">
        <v>57</v>
      </c>
      <c r="K2010" t="s">
        <v>58</v>
      </c>
      <c r="L2010">
        <v>3</v>
      </c>
      <c r="M2010">
        <v>1200</v>
      </c>
      <c r="N2010">
        <v>0.05</v>
      </c>
      <c r="O2010">
        <v>3420</v>
      </c>
      <c r="P2010">
        <v>2400</v>
      </c>
      <c r="Q2010">
        <v>1020</v>
      </c>
      <c r="R2010" t="s">
        <v>9</v>
      </c>
      <c r="S2010" t="s">
        <v>10</v>
      </c>
      <c r="T2010">
        <v>2025</v>
      </c>
      <c r="U2010">
        <v>3</v>
      </c>
      <c r="V2010" t="s">
        <v>3864</v>
      </c>
      <c r="W2010" t="s">
        <v>18</v>
      </c>
      <c r="X2010" t="s">
        <v>19</v>
      </c>
      <c r="Y2010">
        <v>29.82</v>
      </c>
    </row>
    <row r="2011" spans="1:25" x14ac:dyDescent="0.25">
      <c r="A2011" t="s">
        <v>2854</v>
      </c>
      <c r="B2011" s="19">
        <v>45588</v>
      </c>
      <c r="C2011" t="s">
        <v>747</v>
      </c>
      <c r="D2011" t="s">
        <v>748</v>
      </c>
      <c r="E2011" t="s">
        <v>16</v>
      </c>
      <c r="F2011">
        <v>54</v>
      </c>
      <c r="G2011" t="s">
        <v>407</v>
      </c>
      <c r="H2011" t="s">
        <v>285</v>
      </c>
      <c r="I2011" t="s">
        <v>344</v>
      </c>
      <c r="J2011" t="s">
        <v>345</v>
      </c>
      <c r="K2011" t="s">
        <v>39</v>
      </c>
      <c r="L2011">
        <v>1</v>
      </c>
      <c r="M2011">
        <v>2200</v>
      </c>
      <c r="N2011">
        <v>0.15</v>
      </c>
      <c r="O2011">
        <v>1870</v>
      </c>
      <c r="P2011">
        <v>1400</v>
      </c>
      <c r="Q2011">
        <v>470</v>
      </c>
      <c r="R2011" t="s">
        <v>17</v>
      </c>
      <c r="S2011" t="s">
        <v>10</v>
      </c>
      <c r="T2011">
        <v>2024</v>
      </c>
      <c r="U2011">
        <v>10</v>
      </c>
      <c r="V2011" t="s">
        <v>3870</v>
      </c>
      <c r="W2011" t="s">
        <v>40</v>
      </c>
      <c r="X2011" t="s">
        <v>27</v>
      </c>
      <c r="Y2011">
        <v>25.13</v>
      </c>
    </row>
    <row r="2012" spans="1:25" x14ac:dyDescent="0.25">
      <c r="A2012" t="s">
        <v>2855</v>
      </c>
      <c r="B2012" s="19">
        <v>45545</v>
      </c>
      <c r="C2012" t="s">
        <v>538</v>
      </c>
      <c r="D2012" t="s">
        <v>362</v>
      </c>
      <c r="E2012" t="s">
        <v>16</v>
      </c>
      <c r="F2012">
        <v>31</v>
      </c>
      <c r="G2012" t="s">
        <v>290</v>
      </c>
      <c r="H2012" t="s">
        <v>276</v>
      </c>
      <c r="I2012" t="s">
        <v>56</v>
      </c>
      <c r="J2012" t="s">
        <v>57</v>
      </c>
      <c r="K2012" t="s">
        <v>58</v>
      </c>
      <c r="L2012">
        <v>1</v>
      </c>
      <c r="M2012">
        <v>1200</v>
      </c>
      <c r="N2012">
        <v>0.1</v>
      </c>
      <c r="O2012">
        <v>1080</v>
      </c>
      <c r="P2012">
        <v>800</v>
      </c>
      <c r="Q2012">
        <v>280</v>
      </c>
      <c r="R2012" t="s">
        <v>26</v>
      </c>
      <c r="S2012" t="s">
        <v>10</v>
      </c>
      <c r="T2012">
        <v>2024</v>
      </c>
      <c r="U2012">
        <v>9</v>
      </c>
      <c r="V2012" t="s">
        <v>3873</v>
      </c>
      <c r="W2012" t="s">
        <v>33</v>
      </c>
      <c r="X2012" t="s">
        <v>12</v>
      </c>
      <c r="Y2012">
        <v>25.93</v>
      </c>
    </row>
    <row r="2013" spans="1:25" x14ac:dyDescent="0.25">
      <c r="A2013" t="s">
        <v>2856</v>
      </c>
      <c r="B2013" s="19">
        <v>45547</v>
      </c>
      <c r="C2013" t="s">
        <v>1052</v>
      </c>
      <c r="D2013" t="s">
        <v>335</v>
      </c>
      <c r="E2013" t="s">
        <v>16</v>
      </c>
      <c r="F2013">
        <v>48</v>
      </c>
      <c r="G2013" t="s">
        <v>275</v>
      </c>
      <c r="H2013" t="s">
        <v>276</v>
      </c>
      <c r="I2013" t="s">
        <v>37</v>
      </c>
      <c r="J2013" t="s">
        <v>38</v>
      </c>
      <c r="K2013" t="s">
        <v>39</v>
      </c>
      <c r="L2013">
        <v>3</v>
      </c>
      <c r="M2013">
        <v>900</v>
      </c>
      <c r="N2013">
        <v>0</v>
      </c>
      <c r="O2013">
        <v>2700</v>
      </c>
      <c r="P2013">
        <v>1650</v>
      </c>
      <c r="Q2013">
        <v>1050</v>
      </c>
      <c r="R2013" t="s">
        <v>9</v>
      </c>
      <c r="S2013" t="s">
        <v>10</v>
      </c>
      <c r="T2013">
        <v>2024</v>
      </c>
      <c r="U2013">
        <v>9</v>
      </c>
      <c r="V2013" t="s">
        <v>3873</v>
      </c>
      <c r="W2013" t="s">
        <v>33</v>
      </c>
      <c r="X2013" t="s">
        <v>19</v>
      </c>
      <c r="Y2013">
        <v>38.89</v>
      </c>
    </row>
    <row r="2014" spans="1:25" x14ac:dyDescent="0.25">
      <c r="A2014" t="s">
        <v>2857</v>
      </c>
      <c r="B2014" s="19">
        <v>46009</v>
      </c>
      <c r="C2014" t="s">
        <v>1077</v>
      </c>
      <c r="D2014" t="s">
        <v>1078</v>
      </c>
      <c r="E2014" t="s">
        <v>3</v>
      </c>
      <c r="F2014">
        <v>50</v>
      </c>
      <c r="G2014" t="s">
        <v>407</v>
      </c>
      <c r="H2014" t="s">
        <v>285</v>
      </c>
      <c r="I2014" t="s">
        <v>89</v>
      </c>
      <c r="J2014" t="s">
        <v>90</v>
      </c>
      <c r="K2014" t="s">
        <v>91</v>
      </c>
      <c r="L2014">
        <v>3</v>
      </c>
      <c r="M2014">
        <v>35000</v>
      </c>
      <c r="N2014">
        <v>0.1</v>
      </c>
      <c r="O2014">
        <v>94500</v>
      </c>
      <c r="P2014">
        <v>81000</v>
      </c>
      <c r="Q2014">
        <v>13500</v>
      </c>
      <c r="R2014" t="s">
        <v>9</v>
      </c>
      <c r="S2014" t="s">
        <v>10</v>
      </c>
      <c r="T2014">
        <v>2025</v>
      </c>
      <c r="U2014">
        <v>12</v>
      </c>
      <c r="V2014" t="s">
        <v>3872</v>
      </c>
      <c r="W2014" t="s">
        <v>40</v>
      </c>
      <c r="X2014" t="s">
        <v>12</v>
      </c>
      <c r="Y2014">
        <v>14.29</v>
      </c>
    </row>
    <row r="2015" spans="1:25" x14ac:dyDescent="0.25">
      <c r="A2015" t="s">
        <v>2858</v>
      </c>
      <c r="B2015" s="19">
        <v>45777</v>
      </c>
      <c r="C2015" t="s">
        <v>414</v>
      </c>
      <c r="D2015" t="s">
        <v>326</v>
      </c>
      <c r="E2015" t="s">
        <v>16</v>
      </c>
      <c r="F2015">
        <v>53</v>
      </c>
      <c r="G2015" t="s">
        <v>312</v>
      </c>
      <c r="H2015" t="s">
        <v>276</v>
      </c>
      <c r="I2015" t="s">
        <v>109</v>
      </c>
      <c r="J2015" t="s">
        <v>110</v>
      </c>
      <c r="K2015" t="s">
        <v>8</v>
      </c>
      <c r="L2015">
        <v>1</v>
      </c>
      <c r="M2015">
        <v>4000</v>
      </c>
      <c r="N2015">
        <v>0.05</v>
      </c>
      <c r="O2015">
        <v>3800</v>
      </c>
      <c r="P2015">
        <v>2900</v>
      </c>
      <c r="Q2015">
        <v>900</v>
      </c>
      <c r="R2015" t="s">
        <v>9</v>
      </c>
      <c r="S2015" t="s">
        <v>10</v>
      </c>
      <c r="T2015">
        <v>2025</v>
      </c>
      <c r="U2015">
        <v>4</v>
      </c>
      <c r="V2015" t="s">
        <v>3871</v>
      </c>
      <c r="W2015" t="s">
        <v>11</v>
      </c>
      <c r="X2015" t="s">
        <v>12</v>
      </c>
      <c r="Y2015">
        <v>23.68</v>
      </c>
    </row>
    <row r="2016" spans="1:25" x14ac:dyDescent="0.25">
      <c r="A2016" t="s">
        <v>2859</v>
      </c>
      <c r="B2016" s="19">
        <v>45806</v>
      </c>
      <c r="C2016" t="s">
        <v>378</v>
      </c>
      <c r="D2016" t="s">
        <v>379</v>
      </c>
      <c r="E2016" t="s">
        <v>3</v>
      </c>
      <c r="F2016">
        <v>30</v>
      </c>
      <c r="G2016" t="s">
        <v>263</v>
      </c>
      <c r="H2016" t="s">
        <v>5</v>
      </c>
      <c r="I2016" t="s">
        <v>56</v>
      </c>
      <c r="J2016" t="s">
        <v>57</v>
      </c>
      <c r="K2016" t="s">
        <v>58</v>
      </c>
      <c r="L2016">
        <v>3</v>
      </c>
      <c r="M2016">
        <v>1200</v>
      </c>
      <c r="N2016">
        <v>0.05</v>
      </c>
      <c r="O2016">
        <v>-3420</v>
      </c>
      <c r="P2016">
        <v>2400</v>
      </c>
      <c r="Q2016">
        <v>-1020</v>
      </c>
      <c r="R2016" t="s">
        <v>26</v>
      </c>
      <c r="S2016" t="s">
        <v>287</v>
      </c>
      <c r="T2016">
        <v>2025</v>
      </c>
      <c r="U2016">
        <v>5</v>
      </c>
      <c r="V2016" t="s">
        <v>3865</v>
      </c>
      <c r="W2016" t="s">
        <v>11</v>
      </c>
      <c r="X2016" t="s">
        <v>19</v>
      </c>
      <c r="Y2016">
        <v>29.82</v>
      </c>
    </row>
    <row r="2017" spans="1:25" x14ac:dyDescent="0.25">
      <c r="A2017" t="s">
        <v>2860</v>
      </c>
      <c r="B2017" s="19">
        <v>45897</v>
      </c>
      <c r="C2017" t="s">
        <v>734</v>
      </c>
      <c r="D2017" t="s">
        <v>174</v>
      </c>
      <c r="E2017" t="s">
        <v>16</v>
      </c>
      <c r="F2017">
        <v>39</v>
      </c>
      <c r="G2017" t="s">
        <v>339</v>
      </c>
      <c r="H2017" t="s">
        <v>285</v>
      </c>
      <c r="I2017" t="s">
        <v>51</v>
      </c>
      <c r="J2017" t="s">
        <v>52</v>
      </c>
      <c r="K2017" t="s">
        <v>8</v>
      </c>
      <c r="L2017">
        <v>2</v>
      </c>
      <c r="M2017">
        <v>4500</v>
      </c>
      <c r="N2017">
        <v>0.05</v>
      </c>
      <c r="O2017">
        <v>8550</v>
      </c>
      <c r="P2017">
        <v>6400</v>
      </c>
      <c r="Q2017">
        <v>2150</v>
      </c>
      <c r="R2017" t="s">
        <v>17</v>
      </c>
      <c r="S2017" t="s">
        <v>10</v>
      </c>
      <c r="T2017">
        <v>2025</v>
      </c>
      <c r="U2017">
        <v>8</v>
      </c>
      <c r="V2017" t="s">
        <v>3867</v>
      </c>
      <c r="W2017" t="s">
        <v>33</v>
      </c>
      <c r="X2017" t="s">
        <v>12</v>
      </c>
      <c r="Y2017">
        <v>25.15</v>
      </c>
    </row>
    <row r="2018" spans="1:25" x14ac:dyDescent="0.25">
      <c r="A2018" t="s">
        <v>2861</v>
      </c>
      <c r="B2018" s="19">
        <v>45427</v>
      </c>
      <c r="C2018" t="s">
        <v>626</v>
      </c>
      <c r="D2018" t="s">
        <v>454</v>
      </c>
      <c r="E2018" t="s">
        <v>3</v>
      </c>
      <c r="F2018">
        <v>52</v>
      </c>
      <c r="G2018" t="s">
        <v>407</v>
      </c>
      <c r="H2018" t="s">
        <v>285</v>
      </c>
      <c r="I2018" t="s">
        <v>95</v>
      </c>
      <c r="J2018" t="s">
        <v>96</v>
      </c>
      <c r="K2018" t="s">
        <v>46</v>
      </c>
      <c r="L2018">
        <v>2</v>
      </c>
      <c r="M2018">
        <v>600</v>
      </c>
      <c r="N2018">
        <v>0.15</v>
      </c>
      <c r="O2018">
        <v>-1020</v>
      </c>
      <c r="P2018">
        <v>760</v>
      </c>
      <c r="Q2018">
        <v>-260</v>
      </c>
      <c r="R2018" t="s">
        <v>26</v>
      </c>
      <c r="S2018" t="s">
        <v>287</v>
      </c>
      <c r="T2018">
        <v>2024</v>
      </c>
      <c r="U2018">
        <v>5</v>
      </c>
      <c r="V2018" t="s">
        <v>3865</v>
      </c>
      <c r="W2018" t="s">
        <v>11</v>
      </c>
      <c r="X2018" t="s">
        <v>12</v>
      </c>
      <c r="Y2018">
        <v>25.49</v>
      </c>
    </row>
    <row r="2019" spans="1:25" x14ac:dyDescent="0.25">
      <c r="A2019" t="s">
        <v>2862</v>
      </c>
      <c r="B2019" s="19">
        <v>45441</v>
      </c>
      <c r="C2019" t="s">
        <v>409</v>
      </c>
      <c r="D2019" t="s">
        <v>410</v>
      </c>
      <c r="E2019" t="s">
        <v>16</v>
      </c>
      <c r="F2019">
        <v>35</v>
      </c>
      <c r="G2019" t="s">
        <v>284</v>
      </c>
      <c r="H2019" t="s">
        <v>285</v>
      </c>
      <c r="I2019" t="s">
        <v>44</v>
      </c>
      <c r="J2019" t="s">
        <v>45</v>
      </c>
      <c r="K2019" t="s">
        <v>46</v>
      </c>
      <c r="L2019">
        <v>2</v>
      </c>
      <c r="M2019">
        <v>2500</v>
      </c>
      <c r="N2019">
        <v>0</v>
      </c>
      <c r="O2019">
        <v>5000</v>
      </c>
      <c r="P2019">
        <v>3000</v>
      </c>
      <c r="Q2019">
        <v>2000</v>
      </c>
      <c r="R2019" t="s">
        <v>26</v>
      </c>
      <c r="S2019" t="s">
        <v>10</v>
      </c>
      <c r="T2019">
        <v>2024</v>
      </c>
      <c r="U2019">
        <v>5</v>
      </c>
      <c r="V2019" t="s">
        <v>3865</v>
      </c>
      <c r="W2019" t="s">
        <v>11</v>
      </c>
      <c r="X2019" t="s">
        <v>12</v>
      </c>
      <c r="Y2019">
        <v>40</v>
      </c>
    </row>
    <row r="2020" spans="1:25" x14ac:dyDescent="0.25">
      <c r="A2020" t="s">
        <v>2863</v>
      </c>
      <c r="B2020" s="19">
        <v>45344</v>
      </c>
      <c r="C2020" t="s">
        <v>2864</v>
      </c>
      <c r="D2020" t="s">
        <v>2865</v>
      </c>
      <c r="E2020" t="s">
        <v>3</v>
      </c>
      <c r="F2020">
        <v>27</v>
      </c>
      <c r="G2020" t="s">
        <v>295</v>
      </c>
      <c r="H2020" t="s">
        <v>270</v>
      </c>
      <c r="I2020" t="s">
        <v>95</v>
      </c>
      <c r="J2020" t="s">
        <v>96</v>
      </c>
      <c r="K2020" t="s">
        <v>46</v>
      </c>
      <c r="L2020">
        <v>1</v>
      </c>
      <c r="M2020">
        <v>600</v>
      </c>
      <c r="N2020">
        <v>0.1</v>
      </c>
      <c r="O2020">
        <v>540</v>
      </c>
      <c r="P2020">
        <v>380</v>
      </c>
      <c r="Q2020">
        <v>160</v>
      </c>
      <c r="R2020" t="s">
        <v>17</v>
      </c>
      <c r="S2020" t="s">
        <v>10</v>
      </c>
      <c r="T2020">
        <v>2024</v>
      </c>
      <c r="U2020">
        <v>2</v>
      </c>
      <c r="V2020" t="s">
        <v>3869</v>
      </c>
      <c r="W2020" t="s">
        <v>18</v>
      </c>
      <c r="X2020" t="s">
        <v>19</v>
      </c>
      <c r="Y2020">
        <v>29.63</v>
      </c>
    </row>
    <row r="2021" spans="1:25" x14ac:dyDescent="0.25">
      <c r="A2021" t="s">
        <v>2866</v>
      </c>
      <c r="B2021" s="19">
        <v>45940</v>
      </c>
      <c r="C2021" t="s">
        <v>789</v>
      </c>
      <c r="D2021" t="s">
        <v>790</v>
      </c>
      <c r="E2021" t="s">
        <v>3</v>
      </c>
      <c r="F2021">
        <v>39</v>
      </c>
      <c r="G2021" t="s">
        <v>263</v>
      </c>
      <c r="H2021" t="s">
        <v>5</v>
      </c>
      <c r="I2021" t="s">
        <v>89</v>
      </c>
      <c r="J2021" t="s">
        <v>90</v>
      </c>
      <c r="K2021" t="s">
        <v>91</v>
      </c>
      <c r="L2021">
        <v>3</v>
      </c>
      <c r="M2021">
        <v>35000</v>
      </c>
      <c r="N2021">
        <v>0.15</v>
      </c>
      <c r="O2021">
        <v>89250</v>
      </c>
      <c r="P2021">
        <v>81000</v>
      </c>
      <c r="Q2021">
        <v>8250</v>
      </c>
      <c r="R2021" t="s">
        <v>26</v>
      </c>
      <c r="S2021" t="s">
        <v>10</v>
      </c>
      <c r="T2021">
        <v>2025</v>
      </c>
      <c r="U2021">
        <v>10</v>
      </c>
      <c r="V2021" t="s">
        <v>3870</v>
      </c>
      <c r="W2021" t="s">
        <v>40</v>
      </c>
      <c r="X2021" t="s">
        <v>27</v>
      </c>
      <c r="Y2021">
        <v>9.24</v>
      </c>
    </row>
    <row r="2022" spans="1:25" x14ac:dyDescent="0.25">
      <c r="A2022" t="s">
        <v>2867</v>
      </c>
      <c r="B2022" s="19">
        <v>45354</v>
      </c>
      <c r="C2022" t="s">
        <v>48</v>
      </c>
      <c r="D2022" t="s">
        <v>49</v>
      </c>
      <c r="E2022" t="s">
        <v>3</v>
      </c>
      <c r="F2022">
        <v>45</v>
      </c>
      <c r="G2022" t="s">
        <v>4</v>
      </c>
      <c r="H2022" t="s">
        <v>5</v>
      </c>
      <c r="I2022" t="s">
        <v>105</v>
      </c>
      <c r="J2022" t="s">
        <v>106</v>
      </c>
      <c r="K2022" t="s">
        <v>76</v>
      </c>
      <c r="L2022">
        <v>2</v>
      </c>
      <c r="M2022">
        <v>450</v>
      </c>
      <c r="N2022">
        <v>0.05</v>
      </c>
      <c r="O2022">
        <v>855</v>
      </c>
      <c r="P2022">
        <v>660</v>
      </c>
      <c r="Q2022">
        <v>195</v>
      </c>
      <c r="R2022" t="s">
        <v>17</v>
      </c>
      <c r="S2022" t="s">
        <v>10</v>
      </c>
      <c r="T2022">
        <v>2024</v>
      </c>
      <c r="U2022">
        <v>3</v>
      </c>
      <c r="V2022" t="s">
        <v>3864</v>
      </c>
      <c r="W2022" t="s">
        <v>18</v>
      </c>
      <c r="X2022" t="s">
        <v>12</v>
      </c>
      <c r="Y2022">
        <v>22.81</v>
      </c>
    </row>
    <row r="2023" spans="1:25" x14ac:dyDescent="0.25">
      <c r="A2023" t="s">
        <v>2868</v>
      </c>
      <c r="B2023" s="19">
        <v>45404</v>
      </c>
      <c r="C2023" t="s">
        <v>1810</v>
      </c>
      <c r="D2023" t="s">
        <v>1811</v>
      </c>
      <c r="E2023" t="s">
        <v>3</v>
      </c>
      <c r="F2023">
        <v>58</v>
      </c>
      <c r="G2023" t="s">
        <v>275</v>
      </c>
      <c r="H2023" t="s">
        <v>276</v>
      </c>
      <c r="I2023" t="s">
        <v>37</v>
      </c>
      <c r="J2023" t="s">
        <v>38</v>
      </c>
      <c r="K2023" t="s">
        <v>39</v>
      </c>
      <c r="L2023">
        <v>2</v>
      </c>
      <c r="M2023">
        <v>900</v>
      </c>
      <c r="N2023">
        <v>0</v>
      </c>
      <c r="O2023">
        <v>0</v>
      </c>
      <c r="P2023">
        <v>1100</v>
      </c>
      <c r="Q2023">
        <v>0</v>
      </c>
      <c r="R2023" t="s">
        <v>26</v>
      </c>
      <c r="S2023" t="s">
        <v>291</v>
      </c>
      <c r="T2023">
        <v>2024</v>
      </c>
      <c r="U2023">
        <v>4</v>
      </c>
      <c r="V2023" t="s">
        <v>3871</v>
      </c>
      <c r="W2023" t="s">
        <v>11</v>
      </c>
      <c r="X2023" t="s">
        <v>19</v>
      </c>
      <c r="Y2023">
        <v>0</v>
      </c>
    </row>
    <row r="2024" spans="1:25" x14ac:dyDescent="0.25">
      <c r="A2024" t="s">
        <v>2869</v>
      </c>
      <c r="B2024" s="19">
        <v>46020</v>
      </c>
      <c r="C2024" t="s">
        <v>1624</v>
      </c>
      <c r="D2024" t="s">
        <v>1625</v>
      </c>
      <c r="E2024" t="s">
        <v>3</v>
      </c>
      <c r="F2024">
        <v>47</v>
      </c>
      <c r="G2024" t="s">
        <v>284</v>
      </c>
      <c r="H2024" t="s">
        <v>285</v>
      </c>
      <c r="I2024" t="s">
        <v>44</v>
      </c>
      <c r="J2024" t="s">
        <v>45</v>
      </c>
      <c r="K2024" t="s">
        <v>46</v>
      </c>
      <c r="L2024">
        <v>3</v>
      </c>
      <c r="M2024">
        <v>2500</v>
      </c>
      <c r="N2024">
        <v>0.05</v>
      </c>
      <c r="O2024">
        <v>0</v>
      </c>
      <c r="P2024">
        <v>4500</v>
      </c>
      <c r="Q2024">
        <v>0</v>
      </c>
      <c r="R2024" t="s">
        <v>26</v>
      </c>
      <c r="S2024" t="s">
        <v>291</v>
      </c>
      <c r="T2024">
        <v>2025</v>
      </c>
      <c r="U2024">
        <v>12</v>
      </c>
      <c r="V2024" t="s">
        <v>3872</v>
      </c>
      <c r="W2024" t="s">
        <v>40</v>
      </c>
      <c r="X2024" t="s">
        <v>12</v>
      </c>
      <c r="Y2024">
        <v>0</v>
      </c>
    </row>
    <row r="2025" spans="1:25" x14ac:dyDescent="0.25">
      <c r="A2025" t="s">
        <v>2870</v>
      </c>
      <c r="B2025" s="19">
        <v>45478</v>
      </c>
      <c r="C2025" t="s">
        <v>715</v>
      </c>
      <c r="D2025" t="s">
        <v>448</v>
      </c>
      <c r="E2025" t="s">
        <v>16</v>
      </c>
      <c r="F2025">
        <v>38</v>
      </c>
      <c r="G2025" t="s">
        <v>317</v>
      </c>
      <c r="H2025" t="s">
        <v>5</v>
      </c>
      <c r="I2025" t="s">
        <v>102</v>
      </c>
      <c r="J2025" t="s">
        <v>103</v>
      </c>
      <c r="K2025" t="s">
        <v>25</v>
      </c>
      <c r="L2025">
        <v>1</v>
      </c>
      <c r="M2025">
        <v>28000</v>
      </c>
      <c r="N2025">
        <v>0.1</v>
      </c>
      <c r="O2025">
        <v>25200</v>
      </c>
      <c r="P2025">
        <v>21000</v>
      </c>
      <c r="Q2025">
        <v>4200</v>
      </c>
      <c r="R2025" t="s">
        <v>26</v>
      </c>
      <c r="S2025" t="s">
        <v>10</v>
      </c>
      <c r="T2025">
        <v>2024</v>
      </c>
      <c r="U2025">
        <v>7</v>
      </c>
      <c r="V2025" t="s">
        <v>3866</v>
      </c>
      <c r="W2025" t="s">
        <v>33</v>
      </c>
      <c r="X2025" t="s">
        <v>27</v>
      </c>
      <c r="Y2025">
        <v>16.670000000000002</v>
      </c>
    </row>
    <row r="2026" spans="1:25" x14ac:dyDescent="0.25">
      <c r="A2026" t="s">
        <v>2871</v>
      </c>
      <c r="B2026" s="19">
        <v>45621</v>
      </c>
      <c r="C2026" t="s">
        <v>1198</v>
      </c>
      <c r="D2026" t="s">
        <v>962</v>
      </c>
      <c r="E2026" t="s">
        <v>3</v>
      </c>
      <c r="F2026">
        <v>25</v>
      </c>
      <c r="G2026" t="s">
        <v>280</v>
      </c>
      <c r="H2026" t="s">
        <v>270</v>
      </c>
      <c r="I2026" t="s">
        <v>186</v>
      </c>
      <c r="J2026" t="s">
        <v>187</v>
      </c>
      <c r="K2026" t="s">
        <v>91</v>
      </c>
      <c r="L2026">
        <v>2</v>
      </c>
      <c r="M2026">
        <v>12000</v>
      </c>
      <c r="N2026">
        <v>0.15</v>
      </c>
      <c r="O2026">
        <v>20400</v>
      </c>
      <c r="P2026">
        <v>18000</v>
      </c>
      <c r="Q2026">
        <v>2400</v>
      </c>
      <c r="R2026" t="s">
        <v>26</v>
      </c>
      <c r="S2026" t="s">
        <v>10</v>
      </c>
      <c r="T2026">
        <v>2024</v>
      </c>
      <c r="U2026">
        <v>11</v>
      </c>
      <c r="V2026" t="s">
        <v>3874</v>
      </c>
      <c r="W2026" t="s">
        <v>40</v>
      </c>
      <c r="X2026" t="s">
        <v>19</v>
      </c>
      <c r="Y2026">
        <v>11.76</v>
      </c>
    </row>
    <row r="2027" spans="1:25" x14ac:dyDescent="0.25">
      <c r="A2027" t="s">
        <v>2872</v>
      </c>
      <c r="B2027" s="19">
        <v>45913</v>
      </c>
      <c r="C2027" t="s">
        <v>641</v>
      </c>
      <c r="D2027" t="s">
        <v>642</v>
      </c>
      <c r="E2027" t="s">
        <v>16</v>
      </c>
      <c r="F2027">
        <v>22</v>
      </c>
      <c r="G2027" t="s">
        <v>275</v>
      </c>
      <c r="H2027" t="s">
        <v>276</v>
      </c>
      <c r="I2027" t="s">
        <v>31</v>
      </c>
      <c r="J2027" t="s">
        <v>32</v>
      </c>
      <c r="K2027" t="s">
        <v>25</v>
      </c>
      <c r="L2027">
        <v>2</v>
      </c>
      <c r="M2027">
        <v>5000</v>
      </c>
      <c r="N2027">
        <v>0.15</v>
      </c>
      <c r="O2027">
        <v>8500</v>
      </c>
      <c r="P2027">
        <v>7000</v>
      </c>
      <c r="Q2027">
        <v>1500</v>
      </c>
      <c r="R2027" t="s">
        <v>17</v>
      </c>
      <c r="S2027" t="s">
        <v>10</v>
      </c>
      <c r="T2027">
        <v>2025</v>
      </c>
      <c r="U2027">
        <v>9</v>
      </c>
      <c r="V2027" t="s">
        <v>3873</v>
      </c>
      <c r="W2027" t="s">
        <v>33</v>
      </c>
      <c r="X2027" t="s">
        <v>27</v>
      </c>
      <c r="Y2027">
        <v>17.649999999999999</v>
      </c>
    </row>
    <row r="2028" spans="1:25" x14ac:dyDescent="0.25">
      <c r="A2028" t="s">
        <v>2873</v>
      </c>
      <c r="B2028" s="19">
        <v>45795</v>
      </c>
      <c r="C2028" t="s">
        <v>964</v>
      </c>
      <c r="D2028" t="s">
        <v>965</v>
      </c>
      <c r="E2028" t="s">
        <v>16</v>
      </c>
      <c r="F2028">
        <v>51</v>
      </c>
      <c r="G2028" t="s">
        <v>339</v>
      </c>
      <c r="H2028" t="s">
        <v>285</v>
      </c>
      <c r="I2028" t="s">
        <v>264</v>
      </c>
      <c r="J2028" t="s">
        <v>265</v>
      </c>
      <c r="K2028" t="s">
        <v>46</v>
      </c>
      <c r="L2028">
        <v>1</v>
      </c>
      <c r="M2028">
        <v>800</v>
      </c>
      <c r="N2028">
        <v>0.15</v>
      </c>
      <c r="O2028">
        <v>680</v>
      </c>
      <c r="P2028">
        <v>500</v>
      </c>
      <c r="Q2028">
        <v>180</v>
      </c>
      <c r="R2028" t="s">
        <v>26</v>
      </c>
      <c r="S2028" t="s">
        <v>10</v>
      </c>
      <c r="T2028">
        <v>2025</v>
      </c>
      <c r="U2028">
        <v>5</v>
      </c>
      <c r="V2028" t="s">
        <v>3865</v>
      </c>
      <c r="W2028" t="s">
        <v>11</v>
      </c>
      <c r="X2028" t="s">
        <v>27</v>
      </c>
      <c r="Y2028">
        <v>26.47</v>
      </c>
    </row>
    <row r="2029" spans="1:25" x14ac:dyDescent="0.25">
      <c r="A2029" t="s">
        <v>179</v>
      </c>
      <c r="B2029" s="19">
        <v>45977</v>
      </c>
      <c r="C2029" t="s">
        <v>100</v>
      </c>
      <c r="D2029" t="s">
        <v>101</v>
      </c>
      <c r="E2029" t="s">
        <v>3</v>
      </c>
      <c r="F2029">
        <v>40</v>
      </c>
      <c r="G2029" t="s">
        <v>4</v>
      </c>
      <c r="H2029" t="s">
        <v>5</v>
      </c>
      <c r="I2029" t="s">
        <v>23</v>
      </c>
      <c r="J2029" t="s">
        <v>24</v>
      </c>
      <c r="K2029" t="s">
        <v>25</v>
      </c>
      <c r="L2029">
        <v>1</v>
      </c>
      <c r="M2029">
        <v>55000</v>
      </c>
      <c r="N2029">
        <v>0.05</v>
      </c>
      <c r="O2029">
        <v>52250</v>
      </c>
      <c r="P2029">
        <v>40000</v>
      </c>
      <c r="Q2029">
        <v>12250</v>
      </c>
      <c r="R2029" t="s">
        <v>9</v>
      </c>
      <c r="S2029" t="s">
        <v>10</v>
      </c>
      <c r="T2029">
        <v>2025</v>
      </c>
      <c r="U2029">
        <v>11</v>
      </c>
      <c r="V2029" t="s">
        <v>3874</v>
      </c>
      <c r="W2029" t="s">
        <v>40</v>
      </c>
      <c r="X2029" t="s">
        <v>27</v>
      </c>
      <c r="Y2029">
        <v>23.44</v>
      </c>
    </row>
    <row r="2030" spans="1:25" x14ac:dyDescent="0.25">
      <c r="A2030" t="s">
        <v>2874</v>
      </c>
      <c r="B2030" s="19">
        <v>45425</v>
      </c>
      <c r="C2030" t="s">
        <v>414</v>
      </c>
      <c r="D2030" t="s">
        <v>326</v>
      </c>
      <c r="E2030" t="s">
        <v>16</v>
      </c>
      <c r="F2030">
        <v>53</v>
      </c>
      <c r="G2030" t="s">
        <v>312</v>
      </c>
      <c r="H2030" t="s">
        <v>276</v>
      </c>
      <c r="I2030" t="s">
        <v>68</v>
      </c>
      <c r="J2030" t="s">
        <v>69</v>
      </c>
      <c r="K2030" t="s">
        <v>39</v>
      </c>
      <c r="L2030">
        <v>3</v>
      </c>
      <c r="M2030">
        <v>3500</v>
      </c>
      <c r="N2030">
        <v>0.05</v>
      </c>
      <c r="O2030">
        <v>9975</v>
      </c>
      <c r="P2030">
        <v>6900</v>
      </c>
      <c r="Q2030">
        <v>3075</v>
      </c>
      <c r="R2030" t="s">
        <v>26</v>
      </c>
      <c r="S2030" t="s">
        <v>10</v>
      </c>
      <c r="T2030">
        <v>2024</v>
      </c>
      <c r="U2030">
        <v>5</v>
      </c>
      <c r="V2030" t="s">
        <v>3865</v>
      </c>
      <c r="W2030" t="s">
        <v>11</v>
      </c>
      <c r="X2030" t="s">
        <v>12</v>
      </c>
      <c r="Y2030">
        <v>30.83</v>
      </c>
    </row>
    <row r="2031" spans="1:25" x14ac:dyDescent="0.25">
      <c r="A2031" t="s">
        <v>2875</v>
      </c>
      <c r="B2031" s="19">
        <v>45895</v>
      </c>
      <c r="C2031" t="s">
        <v>805</v>
      </c>
      <c r="D2031" t="s">
        <v>675</v>
      </c>
      <c r="E2031" t="s">
        <v>3</v>
      </c>
      <c r="F2031">
        <v>48</v>
      </c>
      <c r="G2031" t="s">
        <v>269</v>
      </c>
      <c r="H2031" t="s">
        <v>270</v>
      </c>
      <c r="I2031" t="s">
        <v>105</v>
      </c>
      <c r="J2031" t="s">
        <v>106</v>
      </c>
      <c r="K2031" t="s">
        <v>76</v>
      </c>
      <c r="L2031">
        <v>1</v>
      </c>
      <c r="M2031">
        <v>450</v>
      </c>
      <c r="N2031">
        <v>0.1</v>
      </c>
      <c r="O2031">
        <v>405</v>
      </c>
      <c r="P2031">
        <v>330</v>
      </c>
      <c r="Q2031">
        <v>75</v>
      </c>
      <c r="R2031" t="s">
        <v>17</v>
      </c>
      <c r="S2031" t="s">
        <v>10</v>
      </c>
      <c r="T2031">
        <v>2025</v>
      </c>
      <c r="U2031">
        <v>8</v>
      </c>
      <c r="V2031" t="s">
        <v>3867</v>
      </c>
      <c r="W2031" t="s">
        <v>33</v>
      </c>
      <c r="X2031" t="s">
        <v>27</v>
      </c>
      <c r="Y2031">
        <v>18.52</v>
      </c>
    </row>
    <row r="2032" spans="1:25" x14ac:dyDescent="0.25">
      <c r="A2032" t="s">
        <v>2876</v>
      </c>
      <c r="B2032" s="19">
        <v>45574</v>
      </c>
      <c r="C2032" t="s">
        <v>685</v>
      </c>
      <c r="D2032" t="s">
        <v>320</v>
      </c>
      <c r="E2032" t="s">
        <v>3</v>
      </c>
      <c r="F2032">
        <v>22</v>
      </c>
      <c r="G2032" t="s">
        <v>290</v>
      </c>
      <c r="H2032" t="s">
        <v>276</v>
      </c>
      <c r="I2032" t="s">
        <v>186</v>
      </c>
      <c r="J2032" t="s">
        <v>187</v>
      </c>
      <c r="K2032" t="s">
        <v>91</v>
      </c>
      <c r="L2032">
        <v>2</v>
      </c>
      <c r="M2032">
        <v>12000</v>
      </c>
      <c r="N2032">
        <v>0.05</v>
      </c>
      <c r="O2032">
        <v>22800</v>
      </c>
      <c r="P2032">
        <v>18000</v>
      </c>
      <c r="Q2032">
        <v>4800</v>
      </c>
      <c r="R2032" t="s">
        <v>17</v>
      </c>
      <c r="S2032" t="s">
        <v>10</v>
      </c>
      <c r="T2032">
        <v>2024</v>
      </c>
      <c r="U2032">
        <v>10</v>
      </c>
      <c r="V2032" t="s">
        <v>3870</v>
      </c>
      <c r="W2032" t="s">
        <v>40</v>
      </c>
      <c r="X2032" t="s">
        <v>12</v>
      </c>
      <c r="Y2032">
        <v>21.05</v>
      </c>
    </row>
    <row r="2033" spans="1:25" x14ac:dyDescent="0.25">
      <c r="A2033" t="s">
        <v>2877</v>
      </c>
      <c r="B2033" s="19">
        <v>45400</v>
      </c>
      <c r="C2033" t="s">
        <v>2678</v>
      </c>
      <c r="D2033" t="s">
        <v>392</v>
      </c>
      <c r="E2033" t="s">
        <v>3</v>
      </c>
      <c r="F2033">
        <v>48</v>
      </c>
      <c r="G2033" t="s">
        <v>339</v>
      </c>
      <c r="H2033" t="s">
        <v>285</v>
      </c>
      <c r="I2033" t="s">
        <v>176</v>
      </c>
      <c r="J2033" t="s">
        <v>177</v>
      </c>
      <c r="K2033" t="s">
        <v>25</v>
      </c>
      <c r="L2033">
        <v>1</v>
      </c>
      <c r="M2033">
        <v>22000</v>
      </c>
      <c r="N2033">
        <v>0.1</v>
      </c>
      <c r="O2033">
        <v>19800</v>
      </c>
      <c r="P2033">
        <v>16500</v>
      </c>
      <c r="Q2033">
        <v>3300</v>
      </c>
      <c r="R2033" t="s">
        <v>17</v>
      </c>
      <c r="S2033" t="s">
        <v>10</v>
      </c>
      <c r="T2033">
        <v>2024</v>
      </c>
      <c r="U2033">
        <v>4</v>
      </c>
      <c r="V2033" t="s">
        <v>3871</v>
      </c>
      <c r="W2033" t="s">
        <v>11</v>
      </c>
      <c r="X2033" t="s">
        <v>19</v>
      </c>
      <c r="Y2033">
        <v>16.670000000000002</v>
      </c>
    </row>
    <row r="2034" spans="1:25" x14ac:dyDescent="0.25">
      <c r="A2034" t="s">
        <v>2878</v>
      </c>
      <c r="B2034" s="19">
        <v>45334</v>
      </c>
      <c r="C2034" t="s">
        <v>278</v>
      </c>
      <c r="D2034" t="s">
        <v>279</v>
      </c>
      <c r="E2034" t="s">
        <v>3</v>
      </c>
      <c r="F2034">
        <v>51</v>
      </c>
      <c r="G2034" t="s">
        <v>280</v>
      </c>
      <c r="H2034" t="s">
        <v>270</v>
      </c>
      <c r="I2034" t="s">
        <v>81</v>
      </c>
      <c r="J2034" t="s">
        <v>82</v>
      </c>
      <c r="K2034" t="s">
        <v>58</v>
      </c>
      <c r="L2034">
        <v>2</v>
      </c>
      <c r="M2034">
        <v>3500</v>
      </c>
      <c r="N2034">
        <v>0.05</v>
      </c>
      <c r="O2034">
        <v>0</v>
      </c>
      <c r="P2034">
        <v>5000</v>
      </c>
      <c r="Q2034">
        <v>0</v>
      </c>
      <c r="R2034" t="s">
        <v>98</v>
      </c>
      <c r="S2034" t="s">
        <v>291</v>
      </c>
      <c r="T2034">
        <v>2024</v>
      </c>
      <c r="U2034">
        <v>2</v>
      </c>
      <c r="V2034" t="s">
        <v>3869</v>
      </c>
      <c r="W2034" t="s">
        <v>18</v>
      </c>
      <c r="X2034" t="s">
        <v>12</v>
      </c>
      <c r="Y2034">
        <v>0</v>
      </c>
    </row>
    <row r="2035" spans="1:25" x14ac:dyDescent="0.25">
      <c r="A2035" t="s">
        <v>2879</v>
      </c>
      <c r="B2035" s="19">
        <v>45487</v>
      </c>
      <c r="C2035" t="s">
        <v>412</v>
      </c>
      <c r="D2035" t="s">
        <v>335</v>
      </c>
      <c r="E2035" t="s">
        <v>16</v>
      </c>
      <c r="F2035">
        <v>58</v>
      </c>
      <c r="G2035" t="s">
        <v>317</v>
      </c>
      <c r="H2035" t="s">
        <v>5</v>
      </c>
      <c r="I2035" t="s">
        <v>186</v>
      </c>
      <c r="J2035" t="s">
        <v>187</v>
      </c>
      <c r="K2035" t="s">
        <v>91</v>
      </c>
      <c r="L2035">
        <v>2</v>
      </c>
      <c r="M2035">
        <v>12000</v>
      </c>
      <c r="N2035">
        <v>0.1</v>
      </c>
      <c r="O2035">
        <v>0</v>
      </c>
      <c r="P2035">
        <v>18000</v>
      </c>
      <c r="Q2035">
        <v>0</v>
      </c>
      <c r="R2035" t="s">
        <v>9</v>
      </c>
      <c r="S2035" t="s">
        <v>291</v>
      </c>
      <c r="T2035">
        <v>2024</v>
      </c>
      <c r="U2035">
        <v>7</v>
      </c>
      <c r="V2035" t="s">
        <v>3866</v>
      </c>
      <c r="W2035" t="s">
        <v>33</v>
      </c>
      <c r="X2035" t="s">
        <v>27</v>
      </c>
      <c r="Y2035">
        <v>0</v>
      </c>
    </row>
    <row r="2036" spans="1:25" x14ac:dyDescent="0.25">
      <c r="A2036" t="s">
        <v>2880</v>
      </c>
      <c r="B2036" s="19">
        <v>45368</v>
      </c>
      <c r="C2036" t="s">
        <v>2881</v>
      </c>
      <c r="D2036" t="s">
        <v>1625</v>
      </c>
      <c r="E2036" t="s">
        <v>3</v>
      </c>
      <c r="F2036">
        <v>25</v>
      </c>
      <c r="G2036" t="s">
        <v>312</v>
      </c>
      <c r="H2036" t="s">
        <v>276</v>
      </c>
      <c r="I2036" t="s">
        <v>127</v>
      </c>
      <c r="J2036" t="s">
        <v>128</v>
      </c>
      <c r="K2036" t="s">
        <v>58</v>
      </c>
      <c r="L2036">
        <v>2</v>
      </c>
      <c r="M2036">
        <v>3000</v>
      </c>
      <c r="N2036">
        <v>0.1</v>
      </c>
      <c r="O2036">
        <v>5400</v>
      </c>
      <c r="P2036">
        <v>4200</v>
      </c>
      <c r="Q2036">
        <v>1200</v>
      </c>
      <c r="R2036" t="s">
        <v>17</v>
      </c>
      <c r="S2036" t="s">
        <v>10</v>
      </c>
      <c r="T2036">
        <v>2024</v>
      </c>
      <c r="U2036">
        <v>3</v>
      </c>
      <c r="V2036" t="s">
        <v>3864</v>
      </c>
      <c r="W2036" t="s">
        <v>18</v>
      </c>
      <c r="X2036" t="s">
        <v>12</v>
      </c>
      <c r="Y2036">
        <v>22.22</v>
      </c>
    </row>
    <row r="2037" spans="1:25" x14ac:dyDescent="0.25">
      <c r="A2037" t="s">
        <v>2882</v>
      </c>
      <c r="B2037" s="19">
        <v>45777</v>
      </c>
      <c r="C2037" t="s">
        <v>626</v>
      </c>
      <c r="D2037" t="s">
        <v>454</v>
      </c>
      <c r="E2037" t="s">
        <v>3</v>
      </c>
      <c r="F2037">
        <v>52</v>
      </c>
      <c r="G2037" t="s">
        <v>407</v>
      </c>
      <c r="H2037" t="s">
        <v>285</v>
      </c>
      <c r="I2037" t="s">
        <v>186</v>
      </c>
      <c r="J2037" t="s">
        <v>187</v>
      </c>
      <c r="K2037" t="s">
        <v>91</v>
      </c>
      <c r="L2037">
        <v>1</v>
      </c>
      <c r="M2037">
        <v>12000</v>
      </c>
      <c r="N2037">
        <v>0.05</v>
      </c>
      <c r="O2037">
        <v>11400</v>
      </c>
      <c r="P2037">
        <v>9000</v>
      </c>
      <c r="Q2037">
        <v>2400</v>
      </c>
      <c r="R2037" t="s">
        <v>17</v>
      </c>
      <c r="S2037" t="s">
        <v>10</v>
      </c>
      <c r="T2037">
        <v>2025</v>
      </c>
      <c r="U2037">
        <v>4</v>
      </c>
      <c r="V2037" t="s">
        <v>3871</v>
      </c>
      <c r="W2037" t="s">
        <v>11</v>
      </c>
      <c r="X2037" t="s">
        <v>12</v>
      </c>
      <c r="Y2037">
        <v>21.05</v>
      </c>
    </row>
    <row r="2038" spans="1:25" x14ac:dyDescent="0.25">
      <c r="A2038" t="s">
        <v>2883</v>
      </c>
      <c r="B2038" s="19">
        <v>45422</v>
      </c>
      <c r="C2038" t="s">
        <v>2412</v>
      </c>
      <c r="D2038" t="s">
        <v>1203</v>
      </c>
      <c r="E2038" t="s">
        <v>16</v>
      </c>
      <c r="F2038">
        <v>26</v>
      </c>
      <c r="G2038" t="s">
        <v>407</v>
      </c>
      <c r="H2038" t="s">
        <v>285</v>
      </c>
      <c r="I2038" t="s">
        <v>186</v>
      </c>
      <c r="J2038" t="s">
        <v>187</v>
      </c>
      <c r="K2038" t="s">
        <v>91</v>
      </c>
      <c r="L2038">
        <v>1</v>
      </c>
      <c r="M2038">
        <v>12000</v>
      </c>
      <c r="N2038">
        <v>0.05</v>
      </c>
      <c r="O2038">
        <v>11400</v>
      </c>
      <c r="P2038">
        <v>9000</v>
      </c>
      <c r="Q2038">
        <v>2400</v>
      </c>
      <c r="R2038" t="s">
        <v>17</v>
      </c>
      <c r="S2038" t="s">
        <v>10</v>
      </c>
      <c r="T2038">
        <v>2024</v>
      </c>
      <c r="U2038">
        <v>5</v>
      </c>
      <c r="V2038" t="s">
        <v>3865</v>
      </c>
      <c r="W2038" t="s">
        <v>11</v>
      </c>
      <c r="X2038" t="s">
        <v>19</v>
      </c>
      <c r="Y2038">
        <v>21.05</v>
      </c>
    </row>
    <row r="2039" spans="1:25" x14ac:dyDescent="0.25">
      <c r="A2039" t="s">
        <v>2884</v>
      </c>
      <c r="B2039" s="19">
        <v>45865</v>
      </c>
      <c r="C2039" t="s">
        <v>995</v>
      </c>
      <c r="D2039" t="s">
        <v>583</v>
      </c>
      <c r="E2039" t="s">
        <v>16</v>
      </c>
      <c r="F2039">
        <v>48</v>
      </c>
      <c r="G2039" t="s">
        <v>290</v>
      </c>
      <c r="H2039" t="s">
        <v>276</v>
      </c>
      <c r="I2039" t="s">
        <v>264</v>
      </c>
      <c r="J2039" t="s">
        <v>265</v>
      </c>
      <c r="K2039" t="s">
        <v>46</v>
      </c>
      <c r="L2039">
        <v>3</v>
      </c>
      <c r="M2039">
        <v>800</v>
      </c>
      <c r="N2039">
        <v>0.15</v>
      </c>
      <c r="O2039">
        <v>2040</v>
      </c>
      <c r="P2039">
        <v>1500</v>
      </c>
      <c r="Q2039">
        <v>540</v>
      </c>
      <c r="R2039" t="s">
        <v>77</v>
      </c>
      <c r="S2039" t="s">
        <v>10</v>
      </c>
      <c r="T2039">
        <v>2025</v>
      </c>
      <c r="U2039">
        <v>7</v>
      </c>
      <c r="V2039" t="s">
        <v>3866</v>
      </c>
      <c r="W2039" t="s">
        <v>33</v>
      </c>
      <c r="X2039" t="s">
        <v>27</v>
      </c>
      <c r="Y2039">
        <v>26.47</v>
      </c>
    </row>
    <row r="2040" spans="1:25" x14ac:dyDescent="0.25">
      <c r="A2040" t="s">
        <v>2885</v>
      </c>
      <c r="B2040" s="19">
        <v>45412</v>
      </c>
      <c r="C2040" t="s">
        <v>1065</v>
      </c>
      <c r="D2040" t="s">
        <v>612</v>
      </c>
      <c r="E2040" t="s">
        <v>3</v>
      </c>
      <c r="F2040">
        <v>59</v>
      </c>
      <c r="G2040" t="s">
        <v>269</v>
      </c>
      <c r="H2040" t="s">
        <v>270</v>
      </c>
      <c r="I2040" t="s">
        <v>44</v>
      </c>
      <c r="J2040" t="s">
        <v>45</v>
      </c>
      <c r="K2040" t="s">
        <v>46</v>
      </c>
      <c r="L2040">
        <v>1</v>
      </c>
      <c r="M2040">
        <v>2500</v>
      </c>
      <c r="N2040">
        <v>0.1</v>
      </c>
      <c r="O2040">
        <v>2250</v>
      </c>
      <c r="P2040">
        <v>1500</v>
      </c>
      <c r="Q2040">
        <v>750</v>
      </c>
      <c r="R2040" t="s">
        <v>26</v>
      </c>
      <c r="S2040" t="s">
        <v>10</v>
      </c>
      <c r="T2040">
        <v>2024</v>
      </c>
      <c r="U2040">
        <v>4</v>
      </c>
      <c r="V2040" t="s">
        <v>3871</v>
      </c>
      <c r="W2040" t="s">
        <v>11</v>
      </c>
      <c r="X2040" t="s">
        <v>19</v>
      </c>
      <c r="Y2040">
        <v>33.33</v>
      </c>
    </row>
    <row r="2041" spans="1:25" x14ac:dyDescent="0.25">
      <c r="A2041" t="s">
        <v>2886</v>
      </c>
      <c r="B2041" s="19">
        <v>45807</v>
      </c>
      <c r="C2041" t="s">
        <v>705</v>
      </c>
      <c r="D2041" t="s">
        <v>642</v>
      </c>
      <c r="E2041" t="s">
        <v>16</v>
      </c>
      <c r="F2041">
        <v>27</v>
      </c>
      <c r="G2041" t="s">
        <v>280</v>
      </c>
      <c r="H2041" t="s">
        <v>270</v>
      </c>
      <c r="I2041" t="s">
        <v>23</v>
      </c>
      <c r="J2041" t="s">
        <v>24</v>
      </c>
      <c r="K2041" t="s">
        <v>25</v>
      </c>
      <c r="L2041">
        <v>3</v>
      </c>
      <c r="M2041">
        <v>55000</v>
      </c>
      <c r="N2041">
        <v>0.05</v>
      </c>
      <c r="O2041">
        <v>156750</v>
      </c>
      <c r="P2041">
        <v>120000</v>
      </c>
      <c r="Q2041">
        <v>36750</v>
      </c>
      <c r="R2041" t="s">
        <v>26</v>
      </c>
      <c r="S2041" t="s">
        <v>10</v>
      </c>
      <c r="T2041">
        <v>2025</v>
      </c>
      <c r="U2041">
        <v>5</v>
      </c>
      <c r="V2041" t="s">
        <v>3865</v>
      </c>
      <c r="W2041" t="s">
        <v>11</v>
      </c>
      <c r="X2041" t="s">
        <v>27</v>
      </c>
      <c r="Y2041">
        <v>23.44</v>
      </c>
    </row>
    <row r="2042" spans="1:25" x14ac:dyDescent="0.25">
      <c r="A2042" t="s">
        <v>2887</v>
      </c>
      <c r="B2042" s="19">
        <v>45424</v>
      </c>
      <c r="C2042" t="s">
        <v>1457</v>
      </c>
      <c r="D2042" t="s">
        <v>1458</v>
      </c>
      <c r="E2042" t="s">
        <v>3</v>
      </c>
      <c r="F2042">
        <v>51</v>
      </c>
      <c r="G2042" t="s">
        <v>263</v>
      </c>
      <c r="H2042" t="s">
        <v>5</v>
      </c>
      <c r="I2042" t="s">
        <v>344</v>
      </c>
      <c r="J2042" t="s">
        <v>345</v>
      </c>
      <c r="K2042" t="s">
        <v>39</v>
      </c>
      <c r="L2042">
        <v>1</v>
      </c>
      <c r="M2042">
        <v>2200</v>
      </c>
      <c r="N2042">
        <v>0.05</v>
      </c>
      <c r="O2042">
        <v>2090</v>
      </c>
      <c r="P2042">
        <v>1400</v>
      </c>
      <c r="Q2042">
        <v>690</v>
      </c>
      <c r="R2042" t="s">
        <v>26</v>
      </c>
      <c r="S2042" t="s">
        <v>10</v>
      </c>
      <c r="T2042">
        <v>2024</v>
      </c>
      <c r="U2042">
        <v>5</v>
      </c>
      <c r="V2042" t="s">
        <v>3865</v>
      </c>
      <c r="W2042" t="s">
        <v>11</v>
      </c>
      <c r="X2042" t="s">
        <v>12</v>
      </c>
      <c r="Y2042">
        <v>33.01</v>
      </c>
    </row>
    <row r="2043" spans="1:25" x14ac:dyDescent="0.25">
      <c r="A2043" t="s">
        <v>2888</v>
      </c>
      <c r="B2043" s="19">
        <v>46002</v>
      </c>
      <c r="C2043" t="s">
        <v>2078</v>
      </c>
      <c r="D2043" t="s">
        <v>936</v>
      </c>
      <c r="E2043" t="s">
        <v>16</v>
      </c>
      <c r="F2043">
        <v>49</v>
      </c>
      <c r="G2043" t="s">
        <v>280</v>
      </c>
      <c r="H2043" t="s">
        <v>270</v>
      </c>
      <c r="I2043" t="s">
        <v>186</v>
      </c>
      <c r="J2043" t="s">
        <v>187</v>
      </c>
      <c r="K2043" t="s">
        <v>91</v>
      </c>
      <c r="L2043">
        <v>1</v>
      </c>
      <c r="M2043">
        <v>12000</v>
      </c>
      <c r="N2043">
        <v>0.05</v>
      </c>
      <c r="O2043">
        <v>11400</v>
      </c>
      <c r="P2043">
        <v>9000</v>
      </c>
      <c r="Q2043">
        <v>2400</v>
      </c>
      <c r="R2043" t="s">
        <v>9</v>
      </c>
      <c r="S2043" t="s">
        <v>10</v>
      </c>
      <c r="T2043">
        <v>2025</v>
      </c>
      <c r="U2043">
        <v>12</v>
      </c>
      <c r="V2043" t="s">
        <v>3872</v>
      </c>
      <c r="W2043" t="s">
        <v>40</v>
      </c>
      <c r="X2043" t="s">
        <v>12</v>
      </c>
      <c r="Y2043">
        <v>21.05</v>
      </c>
    </row>
    <row r="2044" spans="1:25" x14ac:dyDescent="0.25">
      <c r="A2044" t="s">
        <v>2889</v>
      </c>
      <c r="B2044" s="19">
        <v>45993</v>
      </c>
      <c r="C2044" t="s">
        <v>2890</v>
      </c>
      <c r="D2044" t="s">
        <v>1491</v>
      </c>
      <c r="E2044" t="s">
        <v>3</v>
      </c>
      <c r="F2044">
        <v>47</v>
      </c>
      <c r="G2044" t="s">
        <v>280</v>
      </c>
      <c r="H2044" t="s">
        <v>270</v>
      </c>
      <c r="I2044" t="s">
        <v>127</v>
      </c>
      <c r="J2044" t="s">
        <v>128</v>
      </c>
      <c r="K2044" t="s">
        <v>58</v>
      </c>
      <c r="L2044">
        <v>1</v>
      </c>
      <c r="M2044">
        <v>3000</v>
      </c>
      <c r="N2044">
        <v>0</v>
      </c>
      <c r="O2044">
        <v>-3000</v>
      </c>
      <c r="P2044">
        <v>2100</v>
      </c>
      <c r="Q2044">
        <v>-900</v>
      </c>
      <c r="R2044" t="s">
        <v>77</v>
      </c>
      <c r="S2044" t="s">
        <v>287</v>
      </c>
      <c r="T2044">
        <v>2025</v>
      </c>
      <c r="U2044">
        <v>12</v>
      </c>
      <c r="V2044" t="s">
        <v>3872</v>
      </c>
      <c r="W2044" t="s">
        <v>40</v>
      </c>
      <c r="X2044" t="s">
        <v>19</v>
      </c>
      <c r="Y2044">
        <v>30</v>
      </c>
    </row>
    <row r="2045" spans="1:25" x14ac:dyDescent="0.25">
      <c r="A2045" t="s">
        <v>2891</v>
      </c>
      <c r="B2045" s="19">
        <v>45461</v>
      </c>
      <c r="C2045" t="s">
        <v>262</v>
      </c>
      <c r="D2045" t="s">
        <v>101</v>
      </c>
      <c r="E2045" t="s">
        <v>3</v>
      </c>
      <c r="F2045">
        <v>56</v>
      </c>
      <c r="G2045" t="s">
        <v>263</v>
      </c>
      <c r="H2045" t="s">
        <v>5</v>
      </c>
      <c r="I2045" t="s">
        <v>74</v>
      </c>
      <c r="J2045" t="s">
        <v>75</v>
      </c>
      <c r="K2045" t="s">
        <v>76</v>
      </c>
      <c r="L2045">
        <v>3</v>
      </c>
      <c r="M2045">
        <v>550</v>
      </c>
      <c r="N2045">
        <v>0.1</v>
      </c>
      <c r="O2045">
        <v>1485</v>
      </c>
      <c r="P2045">
        <v>1350</v>
      </c>
      <c r="Q2045">
        <v>135</v>
      </c>
      <c r="R2045" t="s">
        <v>9</v>
      </c>
      <c r="S2045" t="s">
        <v>10</v>
      </c>
      <c r="T2045">
        <v>2024</v>
      </c>
      <c r="U2045">
        <v>6</v>
      </c>
      <c r="V2045" t="s">
        <v>3868</v>
      </c>
      <c r="W2045" t="s">
        <v>11</v>
      </c>
      <c r="X2045" t="s">
        <v>27</v>
      </c>
      <c r="Y2045">
        <v>9.09</v>
      </c>
    </row>
    <row r="2046" spans="1:25" x14ac:dyDescent="0.25">
      <c r="A2046" t="s">
        <v>180</v>
      </c>
      <c r="B2046" s="19">
        <v>45691</v>
      </c>
      <c r="C2046" t="s">
        <v>21</v>
      </c>
      <c r="D2046" t="s">
        <v>22</v>
      </c>
      <c r="E2046" t="s">
        <v>3</v>
      </c>
      <c r="F2046">
        <v>39</v>
      </c>
      <c r="G2046" t="s">
        <v>4</v>
      </c>
      <c r="H2046" t="s">
        <v>5</v>
      </c>
      <c r="I2046" t="s">
        <v>95</v>
      </c>
      <c r="J2046" t="s">
        <v>96</v>
      </c>
      <c r="K2046" t="s">
        <v>46</v>
      </c>
      <c r="L2046">
        <v>3</v>
      </c>
      <c r="M2046">
        <v>600</v>
      </c>
      <c r="N2046">
        <v>0.15</v>
      </c>
      <c r="O2046">
        <v>1530</v>
      </c>
      <c r="P2046">
        <v>1140</v>
      </c>
      <c r="Q2046">
        <v>390</v>
      </c>
      <c r="R2046" t="s">
        <v>17</v>
      </c>
      <c r="S2046" t="s">
        <v>10</v>
      </c>
      <c r="T2046">
        <v>2025</v>
      </c>
      <c r="U2046">
        <v>2</v>
      </c>
      <c r="V2046" t="s">
        <v>3869</v>
      </c>
      <c r="W2046" t="s">
        <v>18</v>
      </c>
      <c r="X2046" t="s">
        <v>27</v>
      </c>
      <c r="Y2046">
        <v>25.49</v>
      </c>
    </row>
    <row r="2047" spans="1:25" x14ac:dyDescent="0.25">
      <c r="A2047" t="s">
        <v>2892</v>
      </c>
      <c r="B2047" s="19">
        <v>45295</v>
      </c>
      <c r="C2047" t="s">
        <v>829</v>
      </c>
      <c r="D2047" t="s">
        <v>830</v>
      </c>
      <c r="E2047" t="s">
        <v>3</v>
      </c>
      <c r="F2047">
        <v>42</v>
      </c>
      <c r="G2047" t="s">
        <v>295</v>
      </c>
      <c r="H2047" t="s">
        <v>270</v>
      </c>
      <c r="I2047" t="s">
        <v>305</v>
      </c>
      <c r="J2047" t="s">
        <v>306</v>
      </c>
      <c r="K2047" t="s">
        <v>91</v>
      </c>
      <c r="L2047">
        <v>1</v>
      </c>
      <c r="M2047">
        <v>8500</v>
      </c>
      <c r="N2047">
        <v>0.1</v>
      </c>
      <c r="O2047">
        <v>7650</v>
      </c>
      <c r="P2047">
        <v>6500</v>
      </c>
      <c r="Q2047">
        <v>1150</v>
      </c>
      <c r="R2047" t="s">
        <v>17</v>
      </c>
      <c r="S2047" t="s">
        <v>10</v>
      </c>
      <c r="T2047">
        <v>2024</v>
      </c>
      <c r="U2047">
        <v>1</v>
      </c>
      <c r="V2047" t="s">
        <v>3875</v>
      </c>
      <c r="W2047" t="s">
        <v>18</v>
      </c>
      <c r="X2047" t="s">
        <v>27</v>
      </c>
      <c r="Y2047">
        <v>15.03</v>
      </c>
    </row>
    <row r="2048" spans="1:25" x14ac:dyDescent="0.25">
      <c r="A2048" t="s">
        <v>2893</v>
      </c>
      <c r="B2048" s="19">
        <v>45301</v>
      </c>
      <c r="C2048" t="s">
        <v>399</v>
      </c>
      <c r="D2048" t="s">
        <v>15</v>
      </c>
      <c r="E2048" t="s">
        <v>3</v>
      </c>
      <c r="F2048">
        <v>24</v>
      </c>
      <c r="G2048" t="s">
        <v>269</v>
      </c>
      <c r="H2048" t="s">
        <v>270</v>
      </c>
      <c r="I2048" t="s">
        <v>105</v>
      </c>
      <c r="J2048" t="s">
        <v>106</v>
      </c>
      <c r="K2048" t="s">
        <v>76</v>
      </c>
      <c r="L2048">
        <v>5</v>
      </c>
      <c r="M2048">
        <v>450</v>
      </c>
      <c r="N2048">
        <v>0.15</v>
      </c>
      <c r="O2048">
        <v>1912.5</v>
      </c>
      <c r="P2048">
        <v>1650</v>
      </c>
      <c r="Q2048">
        <v>262.5</v>
      </c>
      <c r="R2048" t="s">
        <v>17</v>
      </c>
      <c r="S2048" t="s">
        <v>10</v>
      </c>
      <c r="T2048">
        <v>2024</v>
      </c>
      <c r="U2048">
        <v>1</v>
      </c>
      <c r="V2048" t="s">
        <v>3875</v>
      </c>
      <c r="W2048" t="s">
        <v>18</v>
      </c>
      <c r="X2048" t="s">
        <v>12</v>
      </c>
      <c r="Y2048">
        <v>13.73</v>
      </c>
    </row>
    <row r="2049" spans="1:25" x14ac:dyDescent="0.25">
      <c r="A2049" t="s">
        <v>2894</v>
      </c>
      <c r="B2049" s="19">
        <v>45829</v>
      </c>
      <c r="C2049" t="s">
        <v>434</v>
      </c>
      <c r="D2049" t="s">
        <v>435</v>
      </c>
      <c r="E2049" t="s">
        <v>16</v>
      </c>
      <c r="F2049">
        <v>26</v>
      </c>
      <c r="G2049" t="s">
        <v>280</v>
      </c>
      <c r="H2049" t="s">
        <v>270</v>
      </c>
      <c r="I2049" t="s">
        <v>37</v>
      </c>
      <c r="J2049" t="s">
        <v>38</v>
      </c>
      <c r="K2049" t="s">
        <v>39</v>
      </c>
      <c r="L2049">
        <v>3</v>
      </c>
      <c r="M2049">
        <v>900</v>
      </c>
      <c r="N2049">
        <v>0.05</v>
      </c>
      <c r="O2049">
        <v>2565</v>
      </c>
      <c r="P2049">
        <v>1650</v>
      </c>
      <c r="Q2049">
        <v>915</v>
      </c>
      <c r="R2049" t="s">
        <v>26</v>
      </c>
      <c r="S2049" t="s">
        <v>10</v>
      </c>
      <c r="T2049">
        <v>2025</v>
      </c>
      <c r="U2049">
        <v>6</v>
      </c>
      <c r="V2049" t="s">
        <v>3868</v>
      </c>
      <c r="W2049" t="s">
        <v>11</v>
      </c>
      <c r="X2049" t="s">
        <v>27</v>
      </c>
      <c r="Y2049">
        <v>35.67</v>
      </c>
    </row>
    <row r="2050" spans="1:25" x14ac:dyDescent="0.25">
      <c r="A2050" t="s">
        <v>2895</v>
      </c>
      <c r="B2050" s="19">
        <v>46017</v>
      </c>
      <c r="C2050" t="s">
        <v>621</v>
      </c>
      <c r="D2050" t="s">
        <v>64</v>
      </c>
      <c r="E2050" t="s">
        <v>3</v>
      </c>
      <c r="F2050">
        <v>27</v>
      </c>
      <c r="G2050" t="s">
        <v>269</v>
      </c>
      <c r="H2050" t="s">
        <v>270</v>
      </c>
      <c r="I2050" t="s">
        <v>37</v>
      </c>
      <c r="J2050" t="s">
        <v>38</v>
      </c>
      <c r="K2050" t="s">
        <v>39</v>
      </c>
      <c r="L2050">
        <v>1</v>
      </c>
      <c r="M2050">
        <v>900</v>
      </c>
      <c r="N2050">
        <v>0</v>
      </c>
      <c r="O2050">
        <v>900</v>
      </c>
      <c r="P2050">
        <v>550</v>
      </c>
      <c r="Q2050">
        <v>350</v>
      </c>
      <c r="R2050" t="s">
        <v>17</v>
      </c>
      <c r="S2050" t="s">
        <v>10</v>
      </c>
      <c r="T2050">
        <v>2025</v>
      </c>
      <c r="U2050">
        <v>12</v>
      </c>
      <c r="V2050" t="s">
        <v>3872</v>
      </c>
      <c r="W2050" t="s">
        <v>40</v>
      </c>
      <c r="X2050" t="s">
        <v>12</v>
      </c>
      <c r="Y2050">
        <v>38.89</v>
      </c>
    </row>
    <row r="2051" spans="1:25" x14ac:dyDescent="0.25">
      <c r="A2051" t="s">
        <v>2896</v>
      </c>
      <c r="B2051" s="19">
        <v>45338</v>
      </c>
      <c r="C2051" t="s">
        <v>593</v>
      </c>
      <c r="D2051" t="s">
        <v>594</v>
      </c>
      <c r="E2051" t="s">
        <v>3</v>
      </c>
      <c r="F2051">
        <v>43</v>
      </c>
      <c r="G2051" t="s">
        <v>263</v>
      </c>
      <c r="H2051" t="s">
        <v>5</v>
      </c>
      <c r="I2051" t="s">
        <v>127</v>
      </c>
      <c r="J2051" t="s">
        <v>128</v>
      </c>
      <c r="K2051" t="s">
        <v>58</v>
      </c>
      <c r="L2051">
        <v>1</v>
      </c>
      <c r="M2051">
        <v>3000</v>
      </c>
      <c r="N2051">
        <v>0.1</v>
      </c>
      <c r="O2051">
        <v>2700</v>
      </c>
      <c r="P2051">
        <v>2100</v>
      </c>
      <c r="Q2051">
        <v>600</v>
      </c>
      <c r="R2051" t="s">
        <v>26</v>
      </c>
      <c r="S2051" t="s">
        <v>10</v>
      </c>
      <c r="T2051">
        <v>2024</v>
      </c>
      <c r="U2051">
        <v>2</v>
      </c>
      <c r="V2051" t="s">
        <v>3869</v>
      </c>
      <c r="W2051" t="s">
        <v>18</v>
      </c>
      <c r="X2051" t="s">
        <v>27</v>
      </c>
      <c r="Y2051">
        <v>22.22</v>
      </c>
    </row>
    <row r="2052" spans="1:25" x14ac:dyDescent="0.25">
      <c r="A2052" t="s">
        <v>2897</v>
      </c>
      <c r="B2052" s="19">
        <v>45443</v>
      </c>
      <c r="C2052" t="s">
        <v>262</v>
      </c>
      <c r="D2052" t="s">
        <v>101</v>
      </c>
      <c r="E2052" t="s">
        <v>3</v>
      </c>
      <c r="F2052">
        <v>56</v>
      </c>
      <c r="G2052" t="s">
        <v>263</v>
      </c>
      <c r="H2052" t="s">
        <v>5</v>
      </c>
      <c r="I2052" t="s">
        <v>37</v>
      </c>
      <c r="J2052" t="s">
        <v>38</v>
      </c>
      <c r="K2052" t="s">
        <v>39</v>
      </c>
      <c r="L2052">
        <v>3</v>
      </c>
      <c r="M2052">
        <v>900</v>
      </c>
      <c r="N2052">
        <v>0.1</v>
      </c>
      <c r="O2052">
        <v>2430</v>
      </c>
      <c r="P2052">
        <v>1650</v>
      </c>
      <c r="Q2052">
        <v>780</v>
      </c>
      <c r="R2052" t="s">
        <v>77</v>
      </c>
      <c r="S2052" t="s">
        <v>10</v>
      </c>
      <c r="T2052">
        <v>2024</v>
      </c>
      <c r="U2052">
        <v>5</v>
      </c>
      <c r="V2052" t="s">
        <v>3865</v>
      </c>
      <c r="W2052" t="s">
        <v>11</v>
      </c>
      <c r="X2052" t="s">
        <v>27</v>
      </c>
      <c r="Y2052">
        <v>32.1</v>
      </c>
    </row>
    <row r="2053" spans="1:25" x14ac:dyDescent="0.25">
      <c r="A2053" t="s">
        <v>2898</v>
      </c>
      <c r="B2053" s="19">
        <v>45344</v>
      </c>
      <c r="C2053" t="s">
        <v>724</v>
      </c>
      <c r="D2053" t="s">
        <v>725</v>
      </c>
      <c r="E2053" t="s">
        <v>16</v>
      </c>
      <c r="F2053">
        <v>44</v>
      </c>
      <c r="G2053" t="s">
        <v>407</v>
      </c>
      <c r="H2053" t="s">
        <v>285</v>
      </c>
      <c r="I2053" t="s">
        <v>51</v>
      </c>
      <c r="J2053" t="s">
        <v>52</v>
      </c>
      <c r="K2053" t="s">
        <v>8</v>
      </c>
      <c r="L2053">
        <v>2</v>
      </c>
      <c r="M2053">
        <v>4500</v>
      </c>
      <c r="N2053">
        <v>0.15</v>
      </c>
      <c r="O2053">
        <v>-7650</v>
      </c>
      <c r="P2053">
        <v>6400</v>
      </c>
      <c r="Q2053">
        <v>-1250</v>
      </c>
      <c r="R2053" t="s">
        <v>98</v>
      </c>
      <c r="S2053" t="s">
        <v>287</v>
      </c>
      <c r="T2053">
        <v>2024</v>
      </c>
      <c r="U2053">
        <v>2</v>
      </c>
      <c r="V2053" t="s">
        <v>3869</v>
      </c>
      <c r="W2053" t="s">
        <v>18</v>
      </c>
      <c r="X2053" t="s">
        <v>27</v>
      </c>
      <c r="Y2053">
        <v>16.34</v>
      </c>
    </row>
    <row r="2054" spans="1:25" x14ac:dyDescent="0.25">
      <c r="A2054" t="s">
        <v>2899</v>
      </c>
      <c r="B2054" s="19">
        <v>45507</v>
      </c>
      <c r="C2054" t="s">
        <v>705</v>
      </c>
      <c r="D2054" t="s">
        <v>642</v>
      </c>
      <c r="E2054" t="s">
        <v>16</v>
      </c>
      <c r="F2054">
        <v>27</v>
      </c>
      <c r="G2054" t="s">
        <v>280</v>
      </c>
      <c r="H2054" t="s">
        <v>270</v>
      </c>
      <c r="I2054" t="s">
        <v>127</v>
      </c>
      <c r="J2054" t="s">
        <v>128</v>
      </c>
      <c r="K2054" t="s">
        <v>58</v>
      </c>
      <c r="L2054">
        <v>1</v>
      </c>
      <c r="M2054">
        <v>3000</v>
      </c>
      <c r="N2054">
        <v>0.05</v>
      </c>
      <c r="O2054">
        <v>2850</v>
      </c>
      <c r="P2054">
        <v>2100</v>
      </c>
      <c r="Q2054">
        <v>750</v>
      </c>
      <c r="R2054" t="s">
        <v>26</v>
      </c>
      <c r="S2054" t="s">
        <v>10</v>
      </c>
      <c r="T2054">
        <v>2024</v>
      </c>
      <c r="U2054">
        <v>8</v>
      </c>
      <c r="V2054" t="s">
        <v>3867</v>
      </c>
      <c r="W2054" t="s">
        <v>33</v>
      </c>
      <c r="X2054" t="s">
        <v>27</v>
      </c>
      <c r="Y2054">
        <v>26.32</v>
      </c>
    </row>
    <row r="2055" spans="1:25" x14ac:dyDescent="0.25">
      <c r="A2055" t="s">
        <v>2900</v>
      </c>
      <c r="B2055" s="19">
        <v>45939</v>
      </c>
      <c r="C2055" t="s">
        <v>1163</v>
      </c>
      <c r="D2055" t="s">
        <v>557</v>
      </c>
      <c r="E2055" t="s">
        <v>3</v>
      </c>
      <c r="F2055">
        <v>52</v>
      </c>
      <c r="G2055" t="s">
        <v>295</v>
      </c>
      <c r="H2055" t="s">
        <v>270</v>
      </c>
      <c r="I2055" t="s">
        <v>56</v>
      </c>
      <c r="J2055" t="s">
        <v>57</v>
      </c>
      <c r="K2055" t="s">
        <v>58</v>
      </c>
      <c r="L2055">
        <v>2</v>
      </c>
      <c r="M2055">
        <v>1200</v>
      </c>
      <c r="N2055">
        <v>0.15</v>
      </c>
      <c r="O2055">
        <v>2040</v>
      </c>
      <c r="P2055">
        <v>1600</v>
      </c>
      <c r="Q2055">
        <v>440</v>
      </c>
      <c r="R2055" t="s">
        <v>98</v>
      </c>
      <c r="S2055" t="s">
        <v>10</v>
      </c>
      <c r="T2055">
        <v>2025</v>
      </c>
      <c r="U2055">
        <v>10</v>
      </c>
      <c r="V2055" t="s">
        <v>3870</v>
      </c>
      <c r="W2055" t="s">
        <v>40</v>
      </c>
      <c r="X2055" t="s">
        <v>27</v>
      </c>
      <c r="Y2055">
        <v>21.57</v>
      </c>
    </row>
    <row r="2056" spans="1:25" x14ac:dyDescent="0.25">
      <c r="A2056" t="s">
        <v>2901</v>
      </c>
      <c r="B2056" s="19">
        <v>46014</v>
      </c>
      <c r="C2056" t="s">
        <v>348</v>
      </c>
      <c r="D2056" t="s">
        <v>349</v>
      </c>
      <c r="E2056" t="s">
        <v>16</v>
      </c>
      <c r="F2056">
        <v>59</v>
      </c>
      <c r="G2056" t="s">
        <v>263</v>
      </c>
      <c r="H2056" t="s">
        <v>5</v>
      </c>
      <c r="I2056" t="s">
        <v>127</v>
      </c>
      <c r="J2056" t="s">
        <v>128</v>
      </c>
      <c r="K2056" t="s">
        <v>58</v>
      </c>
      <c r="L2056">
        <v>2</v>
      </c>
      <c r="M2056">
        <v>3000</v>
      </c>
      <c r="N2056">
        <v>0.15</v>
      </c>
      <c r="O2056">
        <v>5100</v>
      </c>
      <c r="P2056">
        <v>4200</v>
      </c>
      <c r="Q2056">
        <v>900</v>
      </c>
      <c r="R2056" t="s">
        <v>26</v>
      </c>
      <c r="S2056" t="s">
        <v>10</v>
      </c>
      <c r="T2056">
        <v>2025</v>
      </c>
      <c r="U2056">
        <v>12</v>
      </c>
      <c r="V2056" t="s">
        <v>3872</v>
      </c>
      <c r="W2056" t="s">
        <v>40</v>
      </c>
      <c r="X2056" t="s">
        <v>12</v>
      </c>
      <c r="Y2056">
        <v>17.649999999999999</v>
      </c>
    </row>
    <row r="2057" spans="1:25" x14ac:dyDescent="0.25">
      <c r="A2057" t="s">
        <v>2902</v>
      </c>
      <c r="B2057" s="19">
        <v>45918</v>
      </c>
      <c r="C2057" t="s">
        <v>1394</v>
      </c>
      <c r="D2057" t="s">
        <v>64</v>
      </c>
      <c r="E2057" t="s">
        <v>3</v>
      </c>
      <c r="F2057">
        <v>38</v>
      </c>
      <c r="G2057" t="s">
        <v>317</v>
      </c>
      <c r="H2057" t="s">
        <v>5</v>
      </c>
      <c r="I2057" t="s">
        <v>344</v>
      </c>
      <c r="J2057" t="s">
        <v>345</v>
      </c>
      <c r="K2057" t="s">
        <v>39</v>
      </c>
      <c r="L2057">
        <v>1</v>
      </c>
      <c r="M2057">
        <v>2200</v>
      </c>
      <c r="N2057">
        <v>0.15</v>
      </c>
      <c r="O2057">
        <v>1870</v>
      </c>
      <c r="P2057">
        <v>1400</v>
      </c>
      <c r="Q2057">
        <v>470</v>
      </c>
      <c r="R2057" t="s">
        <v>26</v>
      </c>
      <c r="S2057" t="s">
        <v>10</v>
      </c>
      <c r="T2057">
        <v>2025</v>
      </c>
      <c r="U2057">
        <v>9</v>
      </c>
      <c r="V2057" t="s">
        <v>3873</v>
      </c>
      <c r="W2057" t="s">
        <v>33</v>
      </c>
      <c r="X2057" t="s">
        <v>27</v>
      </c>
      <c r="Y2057">
        <v>25.13</v>
      </c>
    </row>
    <row r="2058" spans="1:25" x14ac:dyDescent="0.25">
      <c r="A2058" t="s">
        <v>2903</v>
      </c>
      <c r="B2058" s="19">
        <v>45302</v>
      </c>
      <c r="C2058" t="s">
        <v>2615</v>
      </c>
      <c r="D2058" t="s">
        <v>2616</v>
      </c>
      <c r="E2058" t="s">
        <v>3</v>
      </c>
      <c r="F2058">
        <v>23</v>
      </c>
      <c r="G2058" t="s">
        <v>312</v>
      </c>
      <c r="H2058" t="s">
        <v>276</v>
      </c>
      <c r="I2058" t="s">
        <v>264</v>
      </c>
      <c r="J2058" t="s">
        <v>265</v>
      </c>
      <c r="K2058" t="s">
        <v>46</v>
      </c>
      <c r="L2058">
        <v>2</v>
      </c>
      <c r="M2058">
        <v>800</v>
      </c>
      <c r="N2058">
        <v>0</v>
      </c>
      <c r="O2058">
        <v>-1600</v>
      </c>
      <c r="P2058">
        <v>1000</v>
      </c>
      <c r="Q2058">
        <v>-600</v>
      </c>
      <c r="R2058" t="s">
        <v>26</v>
      </c>
      <c r="S2058" t="s">
        <v>287</v>
      </c>
      <c r="T2058">
        <v>2024</v>
      </c>
      <c r="U2058">
        <v>1</v>
      </c>
      <c r="V2058" t="s">
        <v>3875</v>
      </c>
      <c r="W2058" t="s">
        <v>18</v>
      </c>
      <c r="X2058" t="s">
        <v>19</v>
      </c>
      <c r="Y2058">
        <v>37.5</v>
      </c>
    </row>
    <row r="2059" spans="1:25" x14ac:dyDescent="0.25">
      <c r="A2059" t="s">
        <v>2904</v>
      </c>
      <c r="B2059" s="19">
        <v>45472</v>
      </c>
      <c r="C2059" t="s">
        <v>371</v>
      </c>
      <c r="D2059" t="s">
        <v>372</v>
      </c>
      <c r="E2059" t="s">
        <v>3</v>
      </c>
      <c r="F2059">
        <v>40</v>
      </c>
      <c r="G2059" t="s">
        <v>275</v>
      </c>
      <c r="H2059" t="s">
        <v>276</v>
      </c>
      <c r="I2059" t="s">
        <v>37</v>
      </c>
      <c r="J2059" t="s">
        <v>38</v>
      </c>
      <c r="K2059" t="s">
        <v>39</v>
      </c>
      <c r="L2059">
        <v>2</v>
      </c>
      <c r="M2059">
        <v>900</v>
      </c>
      <c r="N2059">
        <v>0.05</v>
      </c>
      <c r="O2059">
        <v>1710</v>
      </c>
      <c r="P2059">
        <v>1100</v>
      </c>
      <c r="Q2059">
        <v>610</v>
      </c>
      <c r="R2059" t="s">
        <v>98</v>
      </c>
      <c r="S2059" t="s">
        <v>10</v>
      </c>
      <c r="T2059">
        <v>2024</v>
      </c>
      <c r="U2059">
        <v>6</v>
      </c>
      <c r="V2059" t="s">
        <v>3868</v>
      </c>
      <c r="W2059" t="s">
        <v>11</v>
      </c>
      <c r="X2059" t="s">
        <v>27</v>
      </c>
      <c r="Y2059">
        <v>35.67</v>
      </c>
    </row>
    <row r="2060" spans="1:25" x14ac:dyDescent="0.25">
      <c r="A2060" t="s">
        <v>2905</v>
      </c>
      <c r="B2060" s="19">
        <v>45889</v>
      </c>
      <c r="C2060" t="s">
        <v>903</v>
      </c>
      <c r="D2060" t="s">
        <v>904</v>
      </c>
      <c r="E2060" t="s">
        <v>3</v>
      </c>
      <c r="F2060">
        <v>47</v>
      </c>
      <c r="G2060" t="s">
        <v>275</v>
      </c>
      <c r="H2060" t="s">
        <v>276</v>
      </c>
      <c r="I2060" t="s">
        <v>31</v>
      </c>
      <c r="J2060" t="s">
        <v>32</v>
      </c>
      <c r="K2060" t="s">
        <v>25</v>
      </c>
      <c r="L2060">
        <v>1</v>
      </c>
      <c r="M2060">
        <v>5000</v>
      </c>
      <c r="N2060">
        <v>0.15</v>
      </c>
      <c r="O2060">
        <v>4250</v>
      </c>
      <c r="P2060">
        <v>3500</v>
      </c>
      <c r="Q2060">
        <v>750</v>
      </c>
      <c r="R2060" t="s">
        <v>9</v>
      </c>
      <c r="S2060" t="s">
        <v>10</v>
      </c>
      <c r="T2060">
        <v>2025</v>
      </c>
      <c r="U2060">
        <v>8</v>
      </c>
      <c r="V2060" t="s">
        <v>3867</v>
      </c>
      <c r="W2060" t="s">
        <v>33</v>
      </c>
      <c r="X2060" t="s">
        <v>12</v>
      </c>
      <c r="Y2060">
        <v>17.649999999999999</v>
      </c>
    </row>
    <row r="2061" spans="1:25" x14ac:dyDescent="0.25">
      <c r="A2061" t="s">
        <v>2906</v>
      </c>
      <c r="B2061" s="19">
        <v>45961</v>
      </c>
      <c r="C2061" t="s">
        <v>1191</v>
      </c>
      <c r="D2061" t="s">
        <v>740</v>
      </c>
      <c r="E2061" t="s">
        <v>16</v>
      </c>
      <c r="F2061">
        <v>48</v>
      </c>
      <c r="G2061" t="s">
        <v>312</v>
      </c>
      <c r="H2061" t="s">
        <v>276</v>
      </c>
      <c r="I2061" t="s">
        <v>37</v>
      </c>
      <c r="J2061" t="s">
        <v>38</v>
      </c>
      <c r="K2061" t="s">
        <v>39</v>
      </c>
      <c r="L2061">
        <v>2</v>
      </c>
      <c r="M2061">
        <v>900</v>
      </c>
      <c r="N2061">
        <v>0</v>
      </c>
      <c r="O2061">
        <v>1800</v>
      </c>
      <c r="P2061">
        <v>1100</v>
      </c>
      <c r="Q2061">
        <v>700</v>
      </c>
      <c r="R2061" t="s">
        <v>77</v>
      </c>
      <c r="S2061" t="s">
        <v>10</v>
      </c>
      <c r="T2061">
        <v>2025</v>
      </c>
      <c r="U2061">
        <v>10</v>
      </c>
      <c r="V2061" t="s">
        <v>3870</v>
      </c>
      <c r="W2061" t="s">
        <v>40</v>
      </c>
      <c r="X2061" t="s">
        <v>19</v>
      </c>
      <c r="Y2061">
        <v>38.89</v>
      </c>
    </row>
    <row r="2062" spans="1:25" x14ac:dyDescent="0.25">
      <c r="A2062" t="s">
        <v>2907</v>
      </c>
      <c r="B2062" s="19">
        <v>45856</v>
      </c>
      <c r="C2062" t="s">
        <v>747</v>
      </c>
      <c r="D2062" t="s">
        <v>748</v>
      </c>
      <c r="E2062" t="s">
        <v>16</v>
      </c>
      <c r="F2062">
        <v>54</v>
      </c>
      <c r="G2062" t="s">
        <v>407</v>
      </c>
      <c r="H2062" t="s">
        <v>285</v>
      </c>
      <c r="I2062" t="s">
        <v>186</v>
      </c>
      <c r="J2062" t="s">
        <v>187</v>
      </c>
      <c r="K2062" t="s">
        <v>91</v>
      </c>
      <c r="L2062">
        <v>1</v>
      </c>
      <c r="M2062">
        <v>12000</v>
      </c>
      <c r="N2062">
        <v>0.1</v>
      </c>
      <c r="O2062">
        <v>10800</v>
      </c>
      <c r="P2062">
        <v>9000</v>
      </c>
      <c r="Q2062">
        <v>1800</v>
      </c>
      <c r="R2062" t="s">
        <v>77</v>
      </c>
      <c r="S2062" t="s">
        <v>10</v>
      </c>
      <c r="T2062">
        <v>2025</v>
      </c>
      <c r="U2062">
        <v>7</v>
      </c>
      <c r="V2062" t="s">
        <v>3866</v>
      </c>
      <c r="W2062" t="s">
        <v>33</v>
      </c>
      <c r="X2062" t="s">
        <v>27</v>
      </c>
      <c r="Y2062">
        <v>16.670000000000002</v>
      </c>
    </row>
    <row r="2063" spans="1:25" x14ac:dyDescent="0.25">
      <c r="A2063" t="s">
        <v>2908</v>
      </c>
      <c r="B2063" s="19">
        <v>45567</v>
      </c>
      <c r="C2063" t="s">
        <v>1067</v>
      </c>
      <c r="D2063" t="s">
        <v>431</v>
      </c>
      <c r="E2063" t="s">
        <v>3</v>
      </c>
      <c r="F2063">
        <v>38</v>
      </c>
      <c r="G2063" t="s">
        <v>407</v>
      </c>
      <c r="H2063" t="s">
        <v>285</v>
      </c>
      <c r="I2063" t="s">
        <v>186</v>
      </c>
      <c r="J2063" t="s">
        <v>187</v>
      </c>
      <c r="K2063" t="s">
        <v>91</v>
      </c>
      <c r="L2063">
        <v>1</v>
      </c>
      <c r="M2063">
        <v>12000</v>
      </c>
      <c r="N2063">
        <v>0.25</v>
      </c>
      <c r="O2063">
        <v>9000</v>
      </c>
      <c r="P2063">
        <v>9000</v>
      </c>
      <c r="Q2063">
        <v>0</v>
      </c>
      <c r="R2063" t="s">
        <v>17</v>
      </c>
      <c r="S2063" t="s">
        <v>10</v>
      </c>
      <c r="T2063">
        <v>2024</v>
      </c>
      <c r="U2063">
        <v>10</v>
      </c>
      <c r="V2063" t="s">
        <v>3870</v>
      </c>
      <c r="W2063" t="s">
        <v>40</v>
      </c>
      <c r="X2063" t="s">
        <v>27</v>
      </c>
      <c r="Y2063">
        <v>0</v>
      </c>
    </row>
    <row r="2064" spans="1:25" x14ac:dyDescent="0.25">
      <c r="A2064" t="s">
        <v>2909</v>
      </c>
      <c r="B2064" s="19">
        <v>45696</v>
      </c>
      <c r="C2064" t="s">
        <v>799</v>
      </c>
      <c r="D2064" t="s">
        <v>43</v>
      </c>
      <c r="E2064" t="s">
        <v>3</v>
      </c>
      <c r="F2064">
        <v>28</v>
      </c>
      <c r="G2064" t="s">
        <v>317</v>
      </c>
      <c r="H2064" t="s">
        <v>5</v>
      </c>
      <c r="I2064" t="s">
        <v>176</v>
      </c>
      <c r="J2064" t="s">
        <v>177</v>
      </c>
      <c r="K2064" t="s">
        <v>25</v>
      </c>
      <c r="L2064">
        <v>1</v>
      </c>
      <c r="M2064">
        <v>22000</v>
      </c>
      <c r="N2064">
        <v>0.1</v>
      </c>
      <c r="O2064">
        <v>19800</v>
      </c>
      <c r="P2064">
        <v>16500</v>
      </c>
      <c r="Q2064">
        <v>3300</v>
      </c>
      <c r="R2064" t="s">
        <v>17</v>
      </c>
      <c r="S2064" t="s">
        <v>10</v>
      </c>
      <c r="T2064">
        <v>2025</v>
      </c>
      <c r="U2064">
        <v>2</v>
      </c>
      <c r="V2064" t="s">
        <v>3869</v>
      </c>
      <c r="W2064" t="s">
        <v>18</v>
      </c>
      <c r="X2064" t="s">
        <v>27</v>
      </c>
      <c r="Y2064">
        <v>16.670000000000002</v>
      </c>
    </row>
    <row r="2065" spans="1:25" x14ac:dyDescent="0.25">
      <c r="A2065" t="s">
        <v>2910</v>
      </c>
      <c r="B2065" s="19">
        <v>45736</v>
      </c>
      <c r="C2065" t="s">
        <v>707</v>
      </c>
      <c r="D2065" t="s">
        <v>708</v>
      </c>
      <c r="E2065" t="s">
        <v>3</v>
      </c>
      <c r="F2065">
        <v>26</v>
      </c>
      <c r="G2065" t="s">
        <v>295</v>
      </c>
      <c r="H2065" t="s">
        <v>270</v>
      </c>
      <c r="I2065" t="s">
        <v>264</v>
      </c>
      <c r="J2065" t="s">
        <v>265</v>
      </c>
      <c r="K2065" t="s">
        <v>46</v>
      </c>
      <c r="L2065">
        <v>1</v>
      </c>
      <c r="M2065">
        <v>800</v>
      </c>
      <c r="N2065">
        <v>0</v>
      </c>
      <c r="O2065">
        <v>800</v>
      </c>
      <c r="P2065">
        <v>500</v>
      </c>
      <c r="Q2065">
        <v>300</v>
      </c>
      <c r="R2065" t="s">
        <v>26</v>
      </c>
      <c r="S2065" t="s">
        <v>10</v>
      </c>
      <c r="T2065">
        <v>2025</v>
      </c>
      <c r="U2065">
        <v>3</v>
      </c>
      <c r="V2065" t="s">
        <v>3864</v>
      </c>
      <c r="W2065" t="s">
        <v>18</v>
      </c>
      <c r="X2065" t="s">
        <v>27</v>
      </c>
      <c r="Y2065">
        <v>37.5</v>
      </c>
    </row>
    <row r="2066" spans="1:25" x14ac:dyDescent="0.25">
      <c r="A2066" t="s">
        <v>2911</v>
      </c>
      <c r="B2066" s="19">
        <v>45799</v>
      </c>
      <c r="C2066" t="s">
        <v>289</v>
      </c>
      <c r="D2066" t="s">
        <v>224</v>
      </c>
      <c r="E2066" t="s">
        <v>16</v>
      </c>
      <c r="F2066">
        <v>53</v>
      </c>
      <c r="G2066" t="s">
        <v>290</v>
      </c>
      <c r="H2066" t="s">
        <v>276</v>
      </c>
      <c r="I2066" t="s">
        <v>305</v>
      </c>
      <c r="J2066" t="s">
        <v>306</v>
      </c>
      <c r="K2066" t="s">
        <v>91</v>
      </c>
      <c r="L2066">
        <v>2</v>
      </c>
      <c r="M2066">
        <v>8500</v>
      </c>
      <c r="N2066">
        <v>0.15</v>
      </c>
      <c r="O2066">
        <v>14450</v>
      </c>
      <c r="P2066">
        <v>13000</v>
      </c>
      <c r="Q2066">
        <v>1450</v>
      </c>
      <c r="R2066" t="s">
        <v>17</v>
      </c>
      <c r="S2066" t="s">
        <v>10</v>
      </c>
      <c r="T2066">
        <v>2025</v>
      </c>
      <c r="U2066">
        <v>5</v>
      </c>
      <c r="V2066" t="s">
        <v>3865</v>
      </c>
      <c r="W2066" t="s">
        <v>11</v>
      </c>
      <c r="X2066" t="s">
        <v>12</v>
      </c>
      <c r="Y2066">
        <v>10.029999999999999</v>
      </c>
    </row>
    <row r="2067" spans="1:25" x14ac:dyDescent="0.25">
      <c r="A2067" t="s">
        <v>2912</v>
      </c>
      <c r="B2067" s="19">
        <v>45472</v>
      </c>
      <c r="C2067" t="s">
        <v>1188</v>
      </c>
      <c r="D2067" t="s">
        <v>1189</v>
      </c>
      <c r="E2067" t="s">
        <v>16</v>
      </c>
      <c r="F2067">
        <v>41</v>
      </c>
      <c r="G2067" t="s">
        <v>312</v>
      </c>
      <c r="H2067" t="s">
        <v>276</v>
      </c>
      <c r="I2067" t="s">
        <v>186</v>
      </c>
      <c r="J2067" t="s">
        <v>187</v>
      </c>
      <c r="K2067" t="s">
        <v>91</v>
      </c>
      <c r="L2067">
        <v>1</v>
      </c>
      <c r="M2067">
        <v>12000</v>
      </c>
      <c r="N2067">
        <v>0.15</v>
      </c>
      <c r="O2067">
        <v>0</v>
      </c>
      <c r="P2067">
        <v>9000</v>
      </c>
      <c r="Q2067">
        <v>0</v>
      </c>
      <c r="R2067" t="s">
        <v>17</v>
      </c>
      <c r="S2067" t="s">
        <v>291</v>
      </c>
      <c r="T2067">
        <v>2024</v>
      </c>
      <c r="U2067">
        <v>6</v>
      </c>
      <c r="V2067" t="s">
        <v>3868</v>
      </c>
      <c r="W2067" t="s">
        <v>11</v>
      </c>
      <c r="X2067" t="s">
        <v>19</v>
      </c>
      <c r="Y2067">
        <v>0</v>
      </c>
    </row>
    <row r="2068" spans="1:25" x14ac:dyDescent="0.25">
      <c r="A2068" t="s">
        <v>2913</v>
      </c>
      <c r="B2068" s="19">
        <v>45476</v>
      </c>
      <c r="C2068" t="s">
        <v>540</v>
      </c>
      <c r="D2068" t="s">
        <v>541</v>
      </c>
      <c r="E2068" t="s">
        <v>3</v>
      </c>
      <c r="F2068">
        <v>47</v>
      </c>
      <c r="G2068" t="s">
        <v>275</v>
      </c>
      <c r="H2068" t="s">
        <v>276</v>
      </c>
      <c r="I2068" t="s">
        <v>51</v>
      </c>
      <c r="J2068" t="s">
        <v>52</v>
      </c>
      <c r="K2068" t="s">
        <v>8</v>
      </c>
      <c r="L2068">
        <v>1</v>
      </c>
      <c r="M2068">
        <v>4500</v>
      </c>
      <c r="N2068">
        <v>0.1</v>
      </c>
      <c r="O2068">
        <v>4050</v>
      </c>
      <c r="P2068">
        <v>3200</v>
      </c>
      <c r="Q2068">
        <v>850</v>
      </c>
      <c r="R2068" t="s">
        <v>26</v>
      </c>
      <c r="S2068" t="s">
        <v>10</v>
      </c>
      <c r="T2068">
        <v>2024</v>
      </c>
      <c r="U2068">
        <v>7</v>
      </c>
      <c r="V2068" t="s">
        <v>3866</v>
      </c>
      <c r="W2068" t="s">
        <v>33</v>
      </c>
      <c r="X2068" t="s">
        <v>19</v>
      </c>
      <c r="Y2068">
        <v>20.99</v>
      </c>
    </row>
    <row r="2069" spans="1:25" x14ac:dyDescent="0.25">
      <c r="A2069" t="s">
        <v>2914</v>
      </c>
      <c r="B2069" s="19">
        <v>45473</v>
      </c>
      <c r="C2069" t="s">
        <v>2173</v>
      </c>
      <c r="D2069" t="s">
        <v>80</v>
      </c>
      <c r="E2069" t="s">
        <v>3</v>
      </c>
      <c r="F2069">
        <v>56</v>
      </c>
      <c r="G2069" t="s">
        <v>339</v>
      </c>
      <c r="H2069" t="s">
        <v>285</v>
      </c>
      <c r="I2069" t="s">
        <v>95</v>
      </c>
      <c r="J2069" t="s">
        <v>96</v>
      </c>
      <c r="K2069" t="s">
        <v>46</v>
      </c>
      <c r="L2069">
        <v>3</v>
      </c>
      <c r="M2069">
        <v>600</v>
      </c>
      <c r="N2069">
        <v>0.15</v>
      </c>
      <c r="O2069">
        <v>1530</v>
      </c>
      <c r="P2069">
        <v>1140</v>
      </c>
      <c r="Q2069">
        <v>390</v>
      </c>
      <c r="R2069" t="s">
        <v>9</v>
      </c>
      <c r="S2069" t="s">
        <v>10</v>
      </c>
      <c r="T2069">
        <v>2024</v>
      </c>
      <c r="U2069">
        <v>6</v>
      </c>
      <c r="V2069" t="s">
        <v>3868</v>
      </c>
      <c r="W2069" t="s">
        <v>11</v>
      </c>
      <c r="X2069" t="s">
        <v>19</v>
      </c>
      <c r="Y2069">
        <v>25.49</v>
      </c>
    </row>
    <row r="2070" spans="1:25" x14ac:dyDescent="0.25">
      <c r="A2070" t="s">
        <v>2915</v>
      </c>
      <c r="B2070" s="19">
        <v>45438</v>
      </c>
      <c r="C2070" t="s">
        <v>2916</v>
      </c>
      <c r="D2070" t="s">
        <v>1503</v>
      </c>
      <c r="E2070" t="s">
        <v>16</v>
      </c>
      <c r="F2070">
        <v>31</v>
      </c>
      <c r="G2070" t="s">
        <v>312</v>
      </c>
      <c r="H2070" t="s">
        <v>276</v>
      </c>
      <c r="I2070" t="s">
        <v>65</v>
      </c>
      <c r="J2070" t="s">
        <v>66</v>
      </c>
      <c r="K2070" t="s">
        <v>25</v>
      </c>
      <c r="L2070">
        <v>1</v>
      </c>
      <c r="M2070">
        <v>2500</v>
      </c>
      <c r="N2070">
        <v>0.05</v>
      </c>
      <c r="O2070">
        <v>2375</v>
      </c>
      <c r="P2070">
        <v>1600</v>
      </c>
      <c r="Q2070">
        <v>775</v>
      </c>
      <c r="R2070" t="s">
        <v>17</v>
      </c>
      <c r="S2070" t="s">
        <v>10</v>
      </c>
      <c r="T2070">
        <v>2024</v>
      </c>
      <c r="U2070">
        <v>5</v>
      </c>
      <c r="V2070" t="s">
        <v>3865</v>
      </c>
      <c r="W2070" t="s">
        <v>11</v>
      </c>
      <c r="X2070" t="s">
        <v>12</v>
      </c>
      <c r="Y2070">
        <v>32.630000000000003</v>
      </c>
    </row>
    <row r="2071" spans="1:25" x14ac:dyDescent="0.25">
      <c r="A2071" t="s">
        <v>2917</v>
      </c>
      <c r="B2071" s="19">
        <v>45952</v>
      </c>
      <c r="C2071" t="s">
        <v>1202</v>
      </c>
      <c r="D2071" t="s">
        <v>1203</v>
      </c>
      <c r="E2071" t="s">
        <v>3</v>
      </c>
      <c r="F2071">
        <v>38</v>
      </c>
      <c r="G2071" t="s">
        <v>263</v>
      </c>
      <c r="H2071" t="s">
        <v>5</v>
      </c>
      <c r="I2071" t="s">
        <v>95</v>
      </c>
      <c r="J2071" t="s">
        <v>96</v>
      </c>
      <c r="K2071" t="s">
        <v>46</v>
      </c>
      <c r="L2071">
        <v>1</v>
      </c>
      <c r="M2071">
        <v>600</v>
      </c>
      <c r="N2071">
        <v>0.2</v>
      </c>
      <c r="O2071">
        <v>480</v>
      </c>
      <c r="P2071">
        <v>380</v>
      </c>
      <c r="Q2071">
        <v>100</v>
      </c>
      <c r="R2071" t="s">
        <v>26</v>
      </c>
      <c r="S2071" t="s">
        <v>10</v>
      </c>
      <c r="T2071">
        <v>2025</v>
      </c>
      <c r="U2071">
        <v>10</v>
      </c>
      <c r="V2071" t="s">
        <v>3870</v>
      </c>
      <c r="W2071" t="s">
        <v>40</v>
      </c>
      <c r="X2071" t="s">
        <v>19</v>
      </c>
      <c r="Y2071">
        <v>20.83</v>
      </c>
    </row>
    <row r="2072" spans="1:25" x14ac:dyDescent="0.25">
      <c r="A2072" t="s">
        <v>2918</v>
      </c>
      <c r="B2072" s="19">
        <v>45304</v>
      </c>
      <c r="C2072" t="s">
        <v>1904</v>
      </c>
      <c r="D2072" t="s">
        <v>868</v>
      </c>
      <c r="E2072" t="s">
        <v>16</v>
      </c>
      <c r="F2072">
        <v>42</v>
      </c>
      <c r="G2072" t="s">
        <v>407</v>
      </c>
      <c r="H2072" t="s">
        <v>285</v>
      </c>
      <c r="I2072" t="s">
        <v>56</v>
      </c>
      <c r="J2072" t="s">
        <v>57</v>
      </c>
      <c r="K2072" t="s">
        <v>58</v>
      </c>
      <c r="L2072">
        <v>1</v>
      </c>
      <c r="M2072">
        <v>1200</v>
      </c>
      <c r="N2072">
        <v>0.05</v>
      </c>
      <c r="O2072">
        <v>1140</v>
      </c>
      <c r="P2072">
        <v>800</v>
      </c>
      <c r="Q2072">
        <v>340</v>
      </c>
      <c r="R2072" t="s">
        <v>26</v>
      </c>
      <c r="S2072" t="s">
        <v>10</v>
      </c>
      <c r="T2072">
        <v>2024</v>
      </c>
      <c r="U2072">
        <v>1</v>
      </c>
      <c r="V2072" t="s">
        <v>3875</v>
      </c>
      <c r="W2072" t="s">
        <v>18</v>
      </c>
      <c r="X2072" t="s">
        <v>19</v>
      </c>
      <c r="Y2072">
        <v>29.82</v>
      </c>
    </row>
    <row r="2073" spans="1:25" x14ac:dyDescent="0.25">
      <c r="A2073" t="s">
        <v>2919</v>
      </c>
      <c r="B2073" s="19">
        <v>45404</v>
      </c>
      <c r="C2073" t="s">
        <v>553</v>
      </c>
      <c r="D2073" t="s">
        <v>493</v>
      </c>
      <c r="E2073" t="s">
        <v>16</v>
      </c>
      <c r="F2073">
        <v>42</v>
      </c>
      <c r="G2073" t="s">
        <v>284</v>
      </c>
      <c r="H2073" t="s">
        <v>285</v>
      </c>
      <c r="I2073" t="s">
        <v>23</v>
      </c>
      <c r="J2073" t="s">
        <v>24</v>
      </c>
      <c r="K2073" t="s">
        <v>25</v>
      </c>
      <c r="L2073">
        <v>1</v>
      </c>
      <c r="M2073">
        <v>55000</v>
      </c>
      <c r="N2073">
        <v>0.1</v>
      </c>
      <c r="O2073">
        <v>49500</v>
      </c>
      <c r="P2073">
        <v>40000</v>
      </c>
      <c r="Q2073">
        <v>9500</v>
      </c>
      <c r="R2073" t="s">
        <v>9</v>
      </c>
      <c r="S2073" t="s">
        <v>10</v>
      </c>
      <c r="T2073">
        <v>2024</v>
      </c>
      <c r="U2073">
        <v>4</v>
      </c>
      <c r="V2073" t="s">
        <v>3871</v>
      </c>
      <c r="W2073" t="s">
        <v>11</v>
      </c>
      <c r="X2073" t="s">
        <v>27</v>
      </c>
      <c r="Y2073">
        <v>19.190000000000001</v>
      </c>
    </row>
    <row r="2074" spans="1:25" x14ac:dyDescent="0.25">
      <c r="A2074" t="s">
        <v>2920</v>
      </c>
      <c r="B2074" s="19">
        <v>45336</v>
      </c>
      <c r="C2074" t="s">
        <v>397</v>
      </c>
      <c r="D2074" t="s">
        <v>329</v>
      </c>
      <c r="E2074" t="s">
        <v>3</v>
      </c>
      <c r="F2074">
        <v>25</v>
      </c>
      <c r="G2074" t="s">
        <v>295</v>
      </c>
      <c r="H2074" t="s">
        <v>270</v>
      </c>
      <c r="I2074" t="s">
        <v>176</v>
      </c>
      <c r="J2074" t="s">
        <v>177</v>
      </c>
      <c r="K2074" t="s">
        <v>25</v>
      </c>
      <c r="L2074">
        <v>3</v>
      </c>
      <c r="M2074">
        <v>22000</v>
      </c>
      <c r="N2074">
        <v>0</v>
      </c>
      <c r="O2074">
        <v>66000</v>
      </c>
      <c r="P2074">
        <v>49500</v>
      </c>
      <c r="Q2074">
        <v>16500</v>
      </c>
      <c r="R2074" t="s">
        <v>26</v>
      </c>
      <c r="S2074" t="s">
        <v>10</v>
      </c>
      <c r="T2074">
        <v>2024</v>
      </c>
      <c r="U2074">
        <v>2</v>
      </c>
      <c r="V2074" t="s">
        <v>3869</v>
      </c>
      <c r="W2074" t="s">
        <v>18</v>
      </c>
      <c r="X2074" t="s">
        <v>27</v>
      </c>
      <c r="Y2074">
        <v>25</v>
      </c>
    </row>
    <row r="2075" spans="1:25" x14ac:dyDescent="0.25">
      <c r="A2075" t="s">
        <v>2921</v>
      </c>
      <c r="B2075" s="19">
        <v>45438</v>
      </c>
      <c r="C2075" t="s">
        <v>1394</v>
      </c>
      <c r="D2075" t="s">
        <v>64</v>
      </c>
      <c r="E2075" t="s">
        <v>3</v>
      </c>
      <c r="F2075">
        <v>38</v>
      </c>
      <c r="G2075" t="s">
        <v>317</v>
      </c>
      <c r="H2075" t="s">
        <v>5</v>
      </c>
      <c r="I2075" t="s">
        <v>51</v>
      </c>
      <c r="J2075" t="s">
        <v>52</v>
      </c>
      <c r="K2075" t="s">
        <v>8</v>
      </c>
      <c r="L2075">
        <v>2</v>
      </c>
      <c r="M2075">
        <v>4500</v>
      </c>
      <c r="N2075">
        <v>0.05</v>
      </c>
      <c r="O2075">
        <v>8550</v>
      </c>
      <c r="P2075">
        <v>6400</v>
      </c>
      <c r="Q2075">
        <v>2150</v>
      </c>
      <c r="R2075" t="s">
        <v>17</v>
      </c>
      <c r="S2075" t="s">
        <v>10</v>
      </c>
      <c r="T2075">
        <v>2024</v>
      </c>
      <c r="U2075">
        <v>5</v>
      </c>
      <c r="V2075" t="s">
        <v>3865</v>
      </c>
      <c r="W2075" t="s">
        <v>11</v>
      </c>
      <c r="X2075" t="s">
        <v>27</v>
      </c>
      <c r="Y2075">
        <v>25.15</v>
      </c>
    </row>
    <row r="2076" spans="1:25" x14ac:dyDescent="0.25">
      <c r="A2076" t="s">
        <v>2922</v>
      </c>
      <c r="B2076" s="19">
        <v>45301</v>
      </c>
      <c r="C2076" t="s">
        <v>864</v>
      </c>
      <c r="D2076" t="s">
        <v>865</v>
      </c>
      <c r="E2076" t="s">
        <v>16</v>
      </c>
      <c r="F2076">
        <v>32</v>
      </c>
      <c r="G2076" t="s">
        <v>269</v>
      </c>
      <c r="H2076" t="s">
        <v>270</v>
      </c>
      <c r="I2076" t="s">
        <v>31</v>
      </c>
      <c r="J2076" t="s">
        <v>32</v>
      </c>
      <c r="K2076" t="s">
        <v>25</v>
      </c>
      <c r="L2076">
        <v>1</v>
      </c>
      <c r="M2076">
        <v>5000</v>
      </c>
      <c r="N2076">
        <v>0.25</v>
      </c>
      <c r="O2076">
        <v>3750</v>
      </c>
      <c r="P2076">
        <v>3500</v>
      </c>
      <c r="Q2076">
        <v>250</v>
      </c>
      <c r="R2076" t="s">
        <v>17</v>
      </c>
      <c r="S2076" t="s">
        <v>10</v>
      </c>
      <c r="T2076">
        <v>2024</v>
      </c>
      <c r="U2076">
        <v>1</v>
      </c>
      <c r="V2076" t="s">
        <v>3875</v>
      </c>
      <c r="W2076" t="s">
        <v>18</v>
      </c>
      <c r="X2076" t="s">
        <v>19</v>
      </c>
      <c r="Y2076">
        <v>6.67</v>
      </c>
    </row>
    <row r="2077" spans="1:25" x14ac:dyDescent="0.25">
      <c r="A2077" t="s">
        <v>181</v>
      </c>
      <c r="B2077" s="19">
        <v>46016</v>
      </c>
      <c r="C2077" t="s">
        <v>116</v>
      </c>
      <c r="D2077" t="s">
        <v>117</v>
      </c>
      <c r="E2077" t="s">
        <v>16</v>
      </c>
      <c r="F2077">
        <v>42</v>
      </c>
      <c r="G2077" t="s">
        <v>4</v>
      </c>
      <c r="H2077" t="s">
        <v>5</v>
      </c>
      <c r="I2077" t="s">
        <v>65</v>
      </c>
      <c r="J2077" t="s">
        <v>66</v>
      </c>
      <c r="K2077" t="s">
        <v>25</v>
      </c>
      <c r="L2077">
        <v>1</v>
      </c>
      <c r="M2077">
        <v>2500</v>
      </c>
      <c r="N2077">
        <v>0.1</v>
      </c>
      <c r="O2077">
        <v>2250</v>
      </c>
      <c r="P2077">
        <v>1600</v>
      </c>
      <c r="Q2077">
        <v>650</v>
      </c>
      <c r="R2077" t="s">
        <v>26</v>
      </c>
      <c r="S2077" t="s">
        <v>10</v>
      </c>
      <c r="T2077">
        <v>2025</v>
      </c>
      <c r="U2077">
        <v>12</v>
      </c>
      <c r="V2077" t="s">
        <v>3872</v>
      </c>
      <c r="W2077" t="s">
        <v>40</v>
      </c>
      <c r="X2077" t="s">
        <v>19</v>
      </c>
      <c r="Y2077">
        <v>28.89</v>
      </c>
    </row>
    <row r="2078" spans="1:25" x14ac:dyDescent="0.25">
      <c r="A2078" t="s">
        <v>2923</v>
      </c>
      <c r="B2078" s="19">
        <v>45868</v>
      </c>
      <c r="C2078" t="s">
        <v>778</v>
      </c>
      <c r="D2078" t="s">
        <v>410</v>
      </c>
      <c r="E2078" t="s">
        <v>16</v>
      </c>
      <c r="F2078">
        <v>56</v>
      </c>
      <c r="G2078" t="s">
        <v>280</v>
      </c>
      <c r="H2078" t="s">
        <v>270</v>
      </c>
      <c r="I2078" t="s">
        <v>74</v>
      </c>
      <c r="J2078" t="s">
        <v>75</v>
      </c>
      <c r="K2078" t="s">
        <v>76</v>
      </c>
      <c r="L2078">
        <v>5</v>
      </c>
      <c r="M2078">
        <v>550</v>
      </c>
      <c r="N2078">
        <v>0</v>
      </c>
      <c r="O2078">
        <v>2750</v>
      </c>
      <c r="P2078">
        <v>2250</v>
      </c>
      <c r="Q2078">
        <v>500</v>
      </c>
      <c r="R2078" t="s">
        <v>77</v>
      </c>
      <c r="S2078" t="s">
        <v>10</v>
      </c>
      <c r="T2078">
        <v>2025</v>
      </c>
      <c r="U2078">
        <v>7</v>
      </c>
      <c r="V2078" t="s">
        <v>3866</v>
      </c>
      <c r="W2078" t="s">
        <v>33</v>
      </c>
      <c r="X2078" t="s">
        <v>12</v>
      </c>
      <c r="Y2078">
        <v>18.18</v>
      </c>
    </row>
    <row r="2079" spans="1:25" x14ac:dyDescent="0.25">
      <c r="A2079" t="s">
        <v>2924</v>
      </c>
      <c r="B2079" s="19">
        <v>45782</v>
      </c>
      <c r="C2079" t="s">
        <v>388</v>
      </c>
      <c r="D2079" t="s">
        <v>389</v>
      </c>
      <c r="E2079" t="s">
        <v>3</v>
      </c>
      <c r="F2079">
        <v>41</v>
      </c>
      <c r="G2079" t="s">
        <v>280</v>
      </c>
      <c r="H2079" t="s">
        <v>270</v>
      </c>
      <c r="I2079" t="s">
        <v>176</v>
      </c>
      <c r="J2079" t="s">
        <v>177</v>
      </c>
      <c r="K2079" t="s">
        <v>25</v>
      </c>
      <c r="L2079">
        <v>1</v>
      </c>
      <c r="M2079">
        <v>22000</v>
      </c>
      <c r="N2079">
        <v>0.2</v>
      </c>
      <c r="O2079">
        <v>17600</v>
      </c>
      <c r="P2079">
        <v>16500</v>
      </c>
      <c r="Q2079">
        <v>1100</v>
      </c>
      <c r="R2079" t="s">
        <v>26</v>
      </c>
      <c r="S2079" t="s">
        <v>10</v>
      </c>
      <c r="T2079">
        <v>2025</v>
      </c>
      <c r="U2079">
        <v>5</v>
      </c>
      <c r="V2079" t="s">
        <v>3865</v>
      </c>
      <c r="W2079" t="s">
        <v>11</v>
      </c>
      <c r="X2079" t="s">
        <v>12</v>
      </c>
      <c r="Y2079">
        <v>6.25</v>
      </c>
    </row>
    <row r="2080" spans="1:25" x14ac:dyDescent="0.25">
      <c r="A2080" t="s">
        <v>2925</v>
      </c>
      <c r="B2080" s="19">
        <v>45565</v>
      </c>
      <c r="C2080" t="s">
        <v>829</v>
      </c>
      <c r="D2080" t="s">
        <v>830</v>
      </c>
      <c r="E2080" t="s">
        <v>3</v>
      </c>
      <c r="F2080">
        <v>42</v>
      </c>
      <c r="G2080" t="s">
        <v>295</v>
      </c>
      <c r="H2080" t="s">
        <v>270</v>
      </c>
      <c r="I2080" t="s">
        <v>51</v>
      </c>
      <c r="J2080" t="s">
        <v>52</v>
      </c>
      <c r="K2080" t="s">
        <v>8</v>
      </c>
      <c r="L2080">
        <v>1</v>
      </c>
      <c r="M2080">
        <v>4500</v>
      </c>
      <c r="N2080">
        <v>0.1</v>
      </c>
      <c r="O2080">
        <v>4050</v>
      </c>
      <c r="P2080">
        <v>3200</v>
      </c>
      <c r="Q2080">
        <v>850</v>
      </c>
      <c r="R2080" t="s">
        <v>17</v>
      </c>
      <c r="S2080" t="s">
        <v>10</v>
      </c>
      <c r="T2080">
        <v>2024</v>
      </c>
      <c r="U2080">
        <v>9</v>
      </c>
      <c r="V2080" t="s">
        <v>3873</v>
      </c>
      <c r="W2080" t="s">
        <v>33</v>
      </c>
      <c r="X2080" t="s">
        <v>27</v>
      </c>
      <c r="Y2080">
        <v>20.99</v>
      </c>
    </row>
    <row r="2081" spans="1:25" x14ac:dyDescent="0.25">
      <c r="A2081" t="s">
        <v>2926</v>
      </c>
      <c r="B2081" s="19">
        <v>45337</v>
      </c>
      <c r="C2081" t="s">
        <v>440</v>
      </c>
      <c r="D2081" t="s">
        <v>441</v>
      </c>
      <c r="E2081" t="s">
        <v>3</v>
      </c>
      <c r="F2081">
        <v>43</v>
      </c>
      <c r="G2081" t="s">
        <v>275</v>
      </c>
      <c r="H2081" t="s">
        <v>276</v>
      </c>
      <c r="I2081" t="s">
        <v>31</v>
      </c>
      <c r="J2081" t="s">
        <v>32</v>
      </c>
      <c r="K2081" t="s">
        <v>25</v>
      </c>
      <c r="L2081">
        <v>1</v>
      </c>
      <c r="M2081">
        <v>5000</v>
      </c>
      <c r="N2081">
        <v>0.05</v>
      </c>
      <c r="O2081">
        <v>4750</v>
      </c>
      <c r="P2081">
        <v>3500</v>
      </c>
      <c r="Q2081">
        <v>1250</v>
      </c>
      <c r="R2081" t="s">
        <v>17</v>
      </c>
      <c r="S2081" t="s">
        <v>10</v>
      </c>
      <c r="T2081">
        <v>2024</v>
      </c>
      <c r="U2081">
        <v>2</v>
      </c>
      <c r="V2081" t="s">
        <v>3869</v>
      </c>
      <c r="W2081" t="s">
        <v>18</v>
      </c>
      <c r="X2081" t="s">
        <v>12</v>
      </c>
      <c r="Y2081">
        <v>26.32</v>
      </c>
    </row>
    <row r="2082" spans="1:25" x14ac:dyDescent="0.25">
      <c r="A2082" t="s">
        <v>2927</v>
      </c>
      <c r="B2082" s="19">
        <v>45717</v>
      </c>
      <c r="C2082" t="s">
        <v>1931</v>
      </c>
      <c r="D2082" t="s">
        <v>541</v>
      </c>
      <c r="E2082" t="s">
        <v>3</v>
      </c>
      <c r="F2082">
        <v>54</v>
      </c>
      <c r="G2082" t="s">
        <v>263</v>
      </c>
      <c r="H2082" t="s">
        <v>5</v>
      </c>
      <c r="I2082" t="s">
        <v>176</v>
      </c>
      <c r="J2082" t="s">
        <v>177</v>
      </c>
      <c r="K2082" t="s">
        <v>25</v>
      </c>
      <c r="L2082">
        <v>2</v>
      </c>
      <c r="M2082">
        <v>22000</v>
      </c>
      <c r="N2082">
        <v>0.05</v>
      </c>
      <c r="O2082">
        <v>41800</v>
      </c>
      <c r="P2082">
        <v>33000</v>
      </c>
      <c r="Q2082">
        <v>8800</v>
      </c>
      <c r="R2082" t="s">
        <v>26</v>
      </c>
      <c r="S2082" t="s">
        <v>10</v>
      </c>
      <c r="T2082">
        <v>2025</v>
      </c>
      <c r="U2082">
        <v>3</v>
      </c>
      <c r="V2082" t="s">
        <v>3864</v>
      </c>
      <c r="W2082" t="s">
        <v>18</v>
      </c>
      <c r="X2082" t="s">
        <v>12</v>
      </c>
      <c r="Y2082">
        <v>21.05</v>
      </c>
    </row>
    <row r="2083" spans="1:25" x14ac:dyDescent="0.25">
      <c r="A2083" t="s">
        <v>2928</v>
      </c>
      <c r="B2083" s="19">
        <v>45524</v>
      </c>
      <c r="C2083" t="s">
        <v>1136</v>
      </c>
      <c r="D2083" t="s">
        <v>541</v>
      </c>
      <c r="E2083" t="s">
        <v>16</v>
      </c>
      <c r="F2083">
        <v>44</v>
      </c>
      <c r="G2083" t="s">
        <v>275</v>
      </c>
      <c r="H2083" t="s">
        <v>276</v>
      </c>
      <c r="I2083" t="s">
        <v>44</v>
      </c>
      <c r="J2083" t="s">
        <v>45</v>
      </c>
      <c r="K2083" t="s">
        <v>46</v>
      </c>
      <c r="L2083">
        <v>1</v>
      </c>
      <c r="M2083">
        <v>2500</v>
      </c>
      <c r="N2083">
        <v>0.15</v>
      </c>
      <c r="O2083">
        <v>2125</v>
      </c>
      <c r="P2083">
        <v>1500</v>
      </c>
      <c r="Q2083">
        <v>625</v>
      </c>
      <c r="R2083" t="s">
        <v>26</v>
      </c>
      <c r="S2083" t="s">
        <v>10</v>
      </c>
      <c r="T2083">
        <v>2024</v>
      </c>
      <c r="U2083">
        <v>8</v>
      </c>
      <c r="V2083" t="s">
        <v>3867</v>
      </c>
      <c r="W2083" t="s">
        <v>33</v>
      </c>
      <c r="X2083" t="s">
        <v>27</v>
      </c>
      <c r="Y2083">
        <v>29.41</v>
      </c>
    </row>
    <row r="2084" spans="1:25" x14ac:dyDescent="0.25">
      <c r="A2084" t="s">
        <v>2929</v>
      </c>
      <c r="B2084" s="19">
        <v>45585</v>
      </c>
      <c r="C2084" t="s">
        <v>21</v>
      </c>
      <c r="D2084" t="s">
        <v>22</v>
      </c>
      <c r="E2084" t="s">
        <v>3</v>
      </c>
      <c r="F2084">
        <v>39</v>
      </c>
      <c r="G2084" t="s">
        <v>4</v>
      </c>
      <c r="H2084" t="s">
        <v>5</v>
      </c>
      <c r="I2084" t="s">
        <v>89</v>
      </c>
      <c r="J2084" t="s">
        <v>90</v>
      </c>
      <c r="K2084" t="s">
        <v>91</v>
      </c>
      <c r="L2084">
        <v>1</v>
      </c>
      <c r="M2084">
        <v>35000</v>
      </c>
      <c r="N2084">
        <v>0.1</v>
      </c>
      <c r="O2084">
        <v>31500</v>
      </c>
      <c r="P2084">
        <v>27000</v>
      </c>
      <c r="Q2084">
        <v>4500</v>
      </c>
      <c r="R2084" t="s">
        <v>77</v>
      </c>
      <c r="S2084" t="s">
        <v>10</v>
      </c>
      <c r="T2084">
        <v>2024</v>
      </c>
      <c r="U2084">
        <v>10</v>
      </c>
      <c r="V2084" t="s">
        <v>3870</v>
      </c>
      <c r="W2084" t="s">
        <v>40</v>
      </c>
      <c r="X2084" t="s">
        <v>27</v>
      </c>
      <c r="Y2084">
        <v>14.29</v>
      </c>
    </row>
    <row r="2085" spans="1:25" x14ac:dyDescent="0.25">
      <c r="A2085" t="s">
        <v>2930</v>
      </c>
      <c r="B2085" s="19">
        <v>45995</v>
      </c>
      <c r="C2085" t="s">
        <v>683</v>
      </c>
      <c r="D2085" t="s">
        <v>301</v>
      </c>
      <c r="E2085" t="s">
        <v>3</v>
      </c>
      <c r="F2085">
        <v>51</v>
      </c>
      <c r="G2085" t="s">
        <v>275</v>
      </c>
      <c r="H2085" t="s">
        <v>276</v>
      </c>
      <c r="I2085" t="s">
        <v>109</v>
      </c>
      <c r="J2085" t="s">
        <v>110</v>
      </c>
      <c r="K2085" t="s">
        <v>8</v>
      </c>
      <c r="L2085">
        <v>1</v>
      </c>
      <c r="M2085">
        <v>4000</v>
      </c>
      <c r="N2085">
        <v>0.05</v>
      </c>
      <c r="O2085">
        <v>3800</v>
      </c>
      <c r="P2085">
        <v>2900</v>
      </c>
      <c r="Q2085">
        <v>900</v>
      </c>
      <c r="R2085" t="s">
        <v>77</v>
      </c>
      <c r="S2085" t="s">
        <v>10</v>
      </c>
      <c r="T2085">
        <v>2025</v>
      </c>
      <c r="U2085">
        <v>12</v>
      </c>
      <c r="V2085" t="s">
        <v>3872</v>
      </c>
      <c r="W2085" t="s">
        <v>40</v>
      </c>
      <c r="X2085" t="s">
        <v>19</v>
      </c>
      <c r="Y2085">
        <v>23.68</v>
      </c>
    </row>
    <row r="2086" spans="1:25" x14ac:dyDescent="0.25">
      <c r="A2086" t="s">
        <v>2931</v>
      </c>
      <c r="B2086" s="19">
        <v>45465</v>
      </c>
      <c r="C2086" t="s">
        <v>388</v>
      </c>
      <c r="D2086" t="s">
        <v>389</v>
      </c>
      <c r="E2086" t="s">
        <v>3</v>
      </c>
      <c r="F2086">
        <v>41</v>
      </c>
      <c r="G2086" t="s">
        <v>280</v>
      </c>
      <c r="H2086" t="s">
        <v>270</v>
      </c>
      <c r="I2086" t="s">
        <v>31</v>
      </c>
      <c r="J2086" t="s">
        <v>32</v>
      </c>
      <c r="K2086" t="s">
        <v>25</v>
      </c>
      <c r="L2086">
        <v>1</v>
      </c>
      <c r="M2086">
        <v>5000</v>
      </c>
      <c r="N2086">
        <v>0.2</v>
      </c>
      <c r="O2086">
        <v>-4000</v>
      </c>
      <c r="P2086">
        <v>3500</v>
      </c>
      <c r="Q2086">
        <v>-500</v>
      </c>
      <c r="R2086" t="s">
        <v>26</v>
      </c>
      <c r="S2086" t="s">
        <v>287</v>
      </c>
      <c r="T2086">
        <v>2024</v>
      </c>
      <c r="U2086">
        <v>6</v>
      </c>
      <c r="V2086" t="s">
        <v>3868</v>
      </c>
      <c r="W2086" t="s">
        <v>11</v>
      </c>
      <c r="X2086" t="s">
        <v>12</v>
      </c>
      <c r="Y2086">
        <v>12.5</v>
      </c>
    </row>
    <row r="2087" spans="1:25" x14ac:dyDescent="0.25">
      <c r="A2087" t="s">
        <v>2932</v>
      </c>
      <c r="B2087" s="19">
        <v>45580</v>
      </c>
      <c r="C2087" t="s">
        <v>447</v>
      </c>
      <c r="D2087" t="s">
        <v>448</v>
      </c>
      <c r="E2087" t="s">
        <v>16</v>
      </c>
      <c r="F2087">
        <v>21</v>
      </c>
      <c r="G2087" t="s">
        <v>275</v>
      </c>
      <c r="H2087" t="s">
        <v>276</v>
      </c>
      <c r="I2087" t="s">
        <v>264</v>
      </c>
      <c r="J2087" t="s">
        <v>265</v>
      </c>
      <c r="K2087" t="s">
        <v>46</v>
      </c>
      <c r="L2087">
        <v>2</v>
      </c>
      <c r="M2087">
        <v>800</v>
      </c>
      <c r="N2087">
        <v>0.1</v>
      </c>
      <c r="O2087">
        <v>1440</v>
      </c>
      <c r="P2087">
        <v>1000</v>
      </c>
      <c r="Q2087">
        <v>440</v>
      </c>
      <c r="R2087" t="s">
        <v>26</v>
      </c>
      <c r="S2087" t="s">
        <v>10</v>
      </c>
      <c r="T2087">
        <v>2024</v>
      </c>
      <c r="U2087">
        <v>10</v>
      </c>
      <c r="V2087" t="s">
        <v>3870</v>
      </c>
      <c r="W2087" t="s">
        <v>40</v>
      </c>
      <c r="X2087" t="s">
        <v>27</v>
      </c>
      <c r="Y2087">
        <v>30.56</v>
      </c>
    </row>
    <row r="2088" spans="1:25" x14ac:dyDescent="0.25">
      <c r="A2088" t="s">
        <v>2933</v>
      </c>
      <c r="B2088" s="19">
        <v>45661</v>
      </c>
      <c r="C2088" t="s">
        <v>517</v>
      </c>
      <c r="D2088" t="s">
        <v>518</v>
      </c>
      <c r="E2088" t="s">
        <v>16</v>
      </c>
      <c r="F2088">
        <v>54</v>
      </c>
      <c r="G2088" t="s">
        <v>284</v>
      </c>
      <c r="H2088" t="s">
        <v>285</v>
      </c>
      <c r="I2088" t="s">
        <v>65</v>
      </c>
      <c r="J2088" t="s">
        <v>66</v>
      </c>
      <c r="K2088" t="s">
        <v>25</v>
      </c>
      <c r="L2088">
        <v>1</v>
      </c>
      <c r="M2088">
        <v>2500</v>
      </c>
      <c r="N2088">
        <v>0.1</v>
      </c>
      <c r="O2088">
        <v>2250</v>
      </c>
      <c r="P2088">
        <v>1600</v>
      </c>
      <c r="Q2088">
        <v>650</v>
      </c>
      <c r="R2088" t="s">
        <v>77</v>
      </c>
      <c r="S2088" t="s">
        <v>10</v>
      </c>
      <c r="T2088">
        <v>2025</v>
      </c>
      <c r="U2088">
        <v>1</v>
      </c>
      <c r="V2088" t="s">
        <v>3875</v>
      </c>
      <c r="W2088" t="s">
        <v>18</v>
      </c>
      <c r="X2088" t="s">
        <v>27</v>
      </c>
      <c r="Y2088">
        <v>28.89</v>
      </c>
    </row>
    <row r="2089" spans="1:25" x14ac:dyDescent="0.25">
      <c r="A2089" t="s">
        <v>2934</v>
      </c>
      <c r="B2089" s="19">
        <v>45474</v>
      </c>
      <c r="C2089" t="s">
        <v>1640</v>
      </c>
      <c r="D2089" t="s">
        <v>731</v>
      </c>
      <c r="E2089" t="s">
        <v>3</v>
      </c>
      <c r="F2089">
        <v>41</v>
      </c>
      <c r="G2089" t="s">
        <v>339</v>
      </c>
      <c r="H2089" t="s">
        <v>285</v>
      </c>
      <c r="I2089" t="s">
        <v>44</v>
      </c>
      <c r="J2089" t="s">
        <v>45</v>
      </c>
      <c r="K2089" t="s">
        <v>46</v>
      </c>
      <c r="L2089">
        <v>2</v>
      </c>
      <c r="M2089">
        <v>2500</v>
      </c>
      <c r="N2089">
        <v>0.15</v>
      </c>
      <c r="O2089">
        <v>4250</v>
      </c>
      <c r="P2089">
        <v>3000</v>
      </c>
      <c r="Q2089">
        <v>1250</v>
      </c>
      <c r="R2089" t="s">
        <v>17</v>
      </c>
      <c r="S2089" t="s">
        <v>10</v>
      </c>
      <c r="T2089">
        <v>2024</v>
      </c>
      <c r="U2089">
        <v>7</v>
      </c>
      <c r="V2089" t="s">
        <v>3866</v>
      </c>
      <c r="W2089" t="s">
        <v>33</v>
      </c>
      <c r="X2089" t="s">
        <v>12</v>
      </c>
      <c r="Y2089">
        <v>29.41</v>
      </c>
    </row>
    <row r="2090" spans="1:25" x14ac:dyDescent="0.25">
      <c r="A2090" t="s">
        <v>2935</v>
      </c>
      <c r="B2090" s="19">
        <v>45987</v>
      </c>
      <c r="C2090" t="s">
        <v>1576</v>
      </c>
      <c r="D2090" t="s">
        <v>1577</v>
      </c>
      <c r="E2090" t="s">
        <v>16</v>
      </c>
      <c r="F2090">
        <v>36</v>
      </c>
      <c r="G2090" t="s">
        <v>284</v>
      </c>
      <c r="H2090" t="s">
        <v>285</v>
      </c>
      <c r="I2090" t="s">
        <v>44</v>
      </c>
      <c r="J2090" t="s">
        <v>45</v>
      </c>
      <c r="K2090" t="s">
        <v>46</v>
      </c>
      <c r="L2090">
        <v>1</v>
      </c>
      <c r="M2090">
        <v>2500</v>
      </c>
      <c r="N2090">
        <v>0.1</v>
      </c>
      <c r="O2090">
        <v>2250</v>
      </c>
      <c r="P2090">
        <v>1500</v>
      </c>
      <c r="Q2090">
        <v>750</v>
      </c>
      <c r="R2090" t="s">
        <v>26</v>
      </c>
      <c r="S2090" t="s">
        <v>10</v>
      </c>
      <c r="T2090">
        <v>2025</v>
      </c>
      <c r="U2090">
        <v>11</v>
      </c>
      <c r="V2090" t="s">
        <v>3874</v>
      </c>
      <c r="W2090" t="s">
        <v>40</v>
      </c>
      <c r="X2090" t="s">
        <v>12</v>
      </c>
      <c r="Y2090">
        <v>33.33</v>
      </c>
    </row>
    <row r="2091" spans="1:25" x14ac:dyDescent="0.25">
      <c r="A2091" t="s">
        <v>2936</v>
      </c>
      <c r="B2091" s="19">
        <v>45600</v>
      </c>
      <c r="C2091" t="s">
        <v>593</v>
      </c>
      <c r="D2091" t="s">
        <v>594</v>
      </c>
      <c r="E2091" t="s">
        <v>3</v>
      </c>
      <c r="F2091">
        <v>43</v>
      </c>
      <c r="G2091" t="s">
        <v>263</v>
      </c>
      <c r="H2091" t="s">
        <v>5</v>
      </c>
      <c r="I2091" t="s">
        <v>56</v>
      </c>
      <c r="J2091" t="s">
        <v>57</v>
      </c>
      <c r="K2091" t="s">
        <v>58</v>
      </c>
      <c r="L2091">
        <v>1</v>
      </c>
      <c r="M2091">
        <v>1200</v>
      </c>
      <c r="N2091">
        <v>0.1</v>
      </c>
      <c r="O2091">
        <v>1080</v>
      </c>
      <c r="P2091">
        <v>800</v>
      </c>
      <c r="Q2091">
        <v>280</v>
      </c>
      <c r="R2091" t="s">
        <v>77</v>
      </c>
      <c r="S2091" t="s">
        <v>10</v>
      </c>
      <c r="T2091">
        <v>2024</v>
      </c>
      <c r="U2091">
        <v>11</v>
      </c>
      <c r="V2091" t="s">
        <v>3874</v>
      </c>
      <c r="W2091" t="s">
        <v>40</v>
      </c>
      <c r="X2091" t="s">
        <v>27</v>
      </c>
      <c r="Y2091">
        <v>25.93</v>
      </c>
    </row>
    <row r="2092" spans="1:25" x14ac:dyDescent="0.25">
      <c r="A2092" t="s">
        <v>2937</v>
      </c>
      <c r="B2092" s="19">
        <v>45398</v>
      </c>
      <c r="C2092" t="s">
        <v>947</v>
      </c>
      <c r="D2092" t="s">
        <v>948</v>
      </c>
      <c r="E2092" t="s">
        <v>16</v>
      </c>
      <c r="F2092">
        <v>33</v>
      </c>
      <c r="G2092" t="s">
        <v>317</v>
      </c>
      <c r="H2092" t="s">
        <v>5</v>
      </c>
      <c r="I2092" t="s">
        <v>37</v>
      </c>
      <c r="J2092" t="s">
        <v>38</v>
      </c>
      <c r="K2092" t="s">
        <v>39</v>
      </c>
      <c r="L2092">
        <v>3</v>
      </c>
      <c r="M2092">
        <v>900</v>
      </c>
      <c r="N2092">
        <v>0.05</v>
      </c>
      <c r="O2092">
        <v>2565</v>
      </c>
      <c r="P2092">
        <v>1650</v>
      </c>
      <c r="Q2092">
        <v>915</v>
      </c>
      <c r="R2092" t="s">
        <v>77</v>
      </c>
      <c r="S2092" t="s">
        <v>10</v>
      </c>
      <c r="T2092">
        <v>2024</v>
      </c>
      <c r="U2092">
        <v>4</v>
      </c>
      <c r="V2092" t="s">
        <v>3871</v>
      </c>
      <c r="W2092" t="s">
        <v>11</v>
      </c>
      <c r="X2092" t="s">
        <v>27</v>
      </c>
      <c r="Y2092">
        <v>35.67</v>
      </c>
    </row>
    <row r="2093" spans="1:25" x14ac:dyDescent="0.25">
      <c r="A2093" t="s">
        <v>2938</v>
      </c>
      <c r="B2093" s="19">
        <v>45563</v>
      </c>
      <c r="C2093" t="s">
        <v>707</v>
      </c>
      <c r="D2093" t="s">
        <v>708</v>
      </c>
      <c r="E2093" t="s">
        <v>3</v>
      </c>
      <c r="F2093">
        <v>26</v>
      </c>
      <c r="G2093" t="s">
        <v>295</v>
      </c>
      <c r="H2093" t="s">
        <v>270</v>
      </c>
      <c r="I2093" t="s">
        <v>109</v>
      </c>
      <c r="J2093" t="s">
        <v>110</v>
      </c>
      <c r="K2093" t="s">
        <v>8</v>
      </c>
      <c r="L2093">
        <v>2</v>
      </c>
      <c r="M2093">
        <v>4000</v>
      </c>
      <c r="N2093">
        <v>0.1</v>
      </c>
      <c r="O2093">
        <v>7200</v>
      </c>
      <c r="P2093">
        <v>5800</v>
      </c>
      <c r="Q2093">
        <v>1400</v>
      </c>
      <c r="R2093" t="s">
        <v>9</v>
      </c>
      <c r="S2093" t="s">
        <v>10</v>
      </c>
      <c r="T2093">
        <v>2024</v>
      </c>
      <c r="U2093">
        <v>9</v>
      </c>
      <c r="V2093" t="s">
        <v>3873</v>
      </c>
      <c r="W2093" t="s">
        <v>33</v>
      </c>
      <c r="X2093" t="s">
        <v>27</v>
      </c>
      <c r="Y2093">
        <v>19.440000000000001</v>
      </c>
    </row>
    <row r="2094" spans="1:25" x14ac:dyDescent="0.25">
      <c r="A2094" t="s">
        <v>2939</v>
      </c>
      <c r="B2094" s="19">
        <v>45444</v>
      </c>
      <c r="C2094" t="s">
        <v>297</v>
      </c>
      <c r="D2094" t="s">
        <v>298</v>
      </c>
      <c r="E2094" t="s">
        <v>3</v>
      </c>
      <c r="F2094">
        <v>59</v>
      </c>
      <c r="G2094" t="s">
        <v>275</v>
      </c>
      <c r="H2094" t="s">
        <v>276</v>
      </c>
      <c r="I2094" t="s">
        <v>51</v>
      </c>
      <c r="J2094" t="s">
        <v>52</v>
      </c>
      <c r="K2094" t="s">
        <v>8</v>
      </c>
      <c r="L2094">
        <v>2</v>
      </c>
      <c r="M2094">
        <v>4500</v>
      </c>
      <c r="N2094">
        <v>0.1</v>
      </c>
      <c r="O2094">
        <v>8100</v>
      </c>
      <c r="P2094">
        <v>6400</v>
      </c>
      <c r="Q2094">
        <v>1700</v>
      </c>
      <c r="R2094" t="s">
        <v>26</v>
      </c>
      <c r="S2094" t="s">
        <v>10</v>
      </c>
      <c r="T2094">
        <v>2024</v>
      </c>
      <c r="U2094">
        <v>6</v>
      </c>
      <c r="V2094" t="s">
        <v>3868</v>
      </c>
      <c r="W2094" t="s">
        <v>11</v>
      </c>
      <c r="X2094" t="s">
        <v>12</v>
      </c>
      <c r="Y2094">
        <v>20.99</v>
      </c>
    </row>
    <row r="2095" spans="1:25" x14ac:dyDescent="0.25">
      <c r="A2095" t="s">
        <v>2940</v>
      </c>
      <c r="B2095" s="19">
        <v>45749</v>
      </c>
      <c r="C2095" t="s">
        <v>314</v>
      </c>
      <c r="D2095" t="s">
        <v>207</v>
      </c>
      <c r="E2095" t="s">
        <v>16</v>
      </c>
      <c r="F2095">
        <v>30</v>
      </c>
      <c r="G2095" t="s">
        <v>284</v>
      </c>
      <c r="H2095" t="s">
        <v>285</v>
      </c>
      <c r="I2095" t="s">
        <v>143</v>
      </c>
      <c r="J2095" t="s">
        <v>144</v>
      </c>
      <c r="K2095" t="s">
        <v>76</v>
      </c>
      <c r="L2095">
        <v>2</v>
      </c>
      <c r="M2095">
        <v>700</v>
      </c>
      <c r="N2095">
        <v>0.1</v>
      </c>
      <c r="O2095">
        <v>1260</v>
      </c>
      <c r="P2095">
        <v>1140</v>
      </c>
      <c r="Q2095">
        <v>120</v>
      </c>
      <c r="R2095" t="s">
        <v>77</v>
      </c>
      <c r="S2095" t="s">
        <v>10</v>
      </c>
      <c r="T2095">
        <v>2025</v>
      </c>
      <c r="U2095">
        <v>4</v>
      </c>
      <c r="V2095" t="s">
        <v>3871</v>
      </c>
      <c r="W2095" t="s">
        <v>11</v>
      </c>
      <c r="X2095" t="s">
        <v>12</v>
      </c>
      <c r="Y2095">
        <v>9.52</v>
      </c>
    </row>
    <row r="2096" spans="1:25" x14ac:dyDescent="0.25">
      <c r="A2096" t="s">
        <v>2941</v>
      </c>
      <c r="B2096" s="19">
        <v>45729</v>
      </c>
      <c r="C2096" t="s">
        <v>1493</v>
      </c>
      <c r="D2096" t="s">
        <v>1494</v>
      </c>
      <c r="E2096" t="s">
        <v>16</v>
      </c>
      <c r="F2096">
        <v>27</v>
      </c>
      <c r="G2096" t="s">
        <v>317</v>
      </c>
      <c r="H2096" t="s">
        <v>5</v>
      </c>
      <c r="I2096" t="s">
        <v>37</v>
      </c>
      <c r="J2096" t="s">
        <v>38</v>
      </c>
      <c r="K2096" t="s">
        <v>39</v>
      </c>
      <c r="L2096">
        <v>3</v>
      </c>
      <c r="M2096">
        <v>900</v>
      </c>
      <c r="N2096">
        <v>0.1</v>
      </c>
      <c r="O2096">
        <v>2430</v>
      </c>
      <c r="P2096">
        <v>1650</v>
      </c>
      <c r="Q2096">
        <v>780</v>
      </c>
      <c r="R2096" t="s">
        <v>26</v>
      </c>
      <c r="S2096" t="s">
        <v>10</v>
      </c>
      <c r="T2096">
        <v>2025</v>
      </c>
      <c r="U2096">
        <v>3</v>
      </c>
      <c r="V2096" t="s">
        <v>3864</v>
      </c>
      <c r="W2096" t="s">
        <v>18</v>
      </c>
      <c r="X2096" t="s">
        <v>19</v>
      </c>
      <c r="Y2096">
        <v>32.1</v>
      </c>
    </row>
    <row r="2097" spans="1:25" x14ac:dyDescent="0.25">
      <c r="A2097" t="s">
        <v>2942</v>
      </c>
      <c r="B2097" s="19">
        <v>45422</v>
      </c>
      <c r="C2097" t="s">
        <v>361</v>
      </c>
      <c r="D2097" t="s">
        <v>362</v>
      </c>
      <c r="E2097" t="s">
        <v>3</v>
      </c>
      <c r="F2097">
        <v>38</v>
      </c>
      <c r="G2097" t="s">
        <v>317</v>
      </c>
      <c r="H2097" t="s">
        <v>5</v>
      </c>
      <c r="I2097" t="s">
        <v>305</v>
      </c>
      <c r="J2097" t="s">
        <v>306</v>
      </c>
      <c r="K2097" t="s">
        <v>91</v>
      </c>
      <c r="L2097">
        <v>1</v>
      </c>
      <c r="M2097">
        <v>8500</v>
      </c>
      <c r="N2097">
        <v>0.15</v>
      </c>
      <c r="O2097">
        <v>7225</v>
      </c>
      <c r="P2097">
        <v>6500</v>
      </c>
      <c r="Q2097">
        <v>725</v>
      </c>
      <c r="R2097" t="s">
        <v>9</v>
      </c>
      <c r="S2097" t="s">
        <v>10</v>
      </c>
      <c r="T2097">
        <v>2024</v>
      </c>
      <c r="U2097">
        <v>5</v>
      </c>
      <c r="V2097" t="s">
        <v>3865</v>
      </c>
      <c r="W2097" t="s">
        <v>11</v>
      </c>
      <c r="X2097" t="s">
        <v>12</v>
      </c>
      <c r="Y2097">
        <v>10.029999999999999</v>
      </c>
    </row>
    <row r="2098" spans="1:25" x14ac:dyDescent="0.25">
      <c r="A2098" t="s">
        <v>2943</v>
      </c>
      <c r="B2098" s="19">
        <v>45798</v>
      </c>
      <c r="C2098" t="s">
        <v>705</v>
      </c>
      <c r="D2098" t="s">
        <v>642</v>
      </c>
      <c r="E2098" t="s">
        <v>16</v>
      </c>
      <c r="F2098">
        <v>27</v>
      </c>
      <c r="G2098" t="s">
        <v>280</v>
      </c>
      <c r="H2098" t="s">
        <v>270</v>
      </c>
      <c r="I2098" t="s">
        <v>44</v>
      </c>
      <c r="J2098" t="s">
        <v>45</v>
      </c>
      <c r="K2098" t="s">
        <v>46</v>
      </c>
      <c r="L2098">
        <v>1</v>
      </c>
      <c r="M2098">
        <v>2500</v>
      </c>
      <c r="N2098">
        <v>0.1</v>
      </c>
      <c r="O2098">
        <v>-2250</v>
      </c>
      <c r="P2098">
        <v>1500</v>
      </c>
      <c r="Q2098">
        <v>-750</v>
      </c>
      <c r="R2098" t="s">
        <v>17</v>
      </c>
      <c r="S2098" t="s">
        <v>287</v>
      </c>
      <c r="T2098">
        <v>2025</v>
      </c>
      <c r="U2098">
        <v>5</v>
      </c>
      <c r="V2098" t="s">
        <v>3865</v>
      </c>
      <c r="W2098" t="s">
        <v>11</v>
      </c>
      <c r="X2098" t="s">
        <v>27</v>
      </c>
      <c r="Y2098">
        <v>33.33</v>
      </c>
    </row>
    <row r="2099" spans="1:25" x14ac:dyDescent="0.25">
      <c r="A2099" t="s">
        <v>2944</v>
      </c>
      <c r="B2099" s="19">
        <v>45908</v>
      </c>
      <c r="C2099" t="s">
        <v>585</v>
      </c>
      <c r="D2099" t="s">
        <v>36</v>
      </c>
      <c r="E2099" t="s">
        <v>3</v>
      </c>
      <c r="F2099">
        <v>51</v>
      </c>
      <c r="G2099" t="s">
        <v>284</v>
      </c>
      <c r="H2099" t="s">
        <v>285</v>
      </c>
      <c r="I2099" t="s">
        <v>51</v>
      </c>
      <c r="J2099" t="s">
        <v>52</v>
      </c>
      <c r="K2099" t="s">
        <v>8</v>
      </c>
      <c r="L2099">
        <v>2</v>
      </c>
      <c r="M2099">
        <v>4500</v>
      </c>
      <c r="N2099">
        <v>0</v>
      </c>
      <c r="O2099">
        <v>9000</v>
      </c>
      <c r="P2099">
        <v>6400</v>
      </c>
      <c r="Q2099">
        <v>2600</v>
      </c>
      <c r="R2099" t="s">
        <v>26</v>
      </c>
      <c r="S2099" t="s">
        <v>10</v>
      </c>
      <c r="T2099">
        <v>2025</v>
      </c>
      <c r="U2099">
        <v>9</v>
      </c>
      <c r="V2099" t="s">
        <v>3873</v>
      </c>
      <c r="W2099" t="s">
        <v>33</v>
      </c>
      <c r="X2099" t="s">
        <v>12</v>
      </c>
      <c r="Y2099">
        <v>28.89</v>
      </c>
    </row>
    <row r="2100" spans="1:25" x14ac:dyDescent="0.25">
      <c r="A2100" t="s">
        <v>2945</v>
      </c>
      <c r="B2100" s="19">
        <v>45961</v>
      </c>
      <c r="C2100" t="s">
        <v>724</v>
      </c>
      <c r="D2100" t="s">
        <v>725</v>
      </c>
      <c r="E2100" t="s">
        <v>16</v>
      </c>
      <c r="F2100">
        <v>44</v>
      </c>
      <c r="G2100" t="s">
        <v>407</v>
      </c>
      <c r="H2100" t="s">
        <v>285</v>
      </c>
      <c r="I2100" t="s">
        <v>89</v>
      </c>
      <c r="J2100" t="s">
        <v>90</v>
      </c>
      <c r="K2100" t="s">
        <v>91</v>
      </c>
      <c r="L2100">
        <v>1</v>
      </c>
      <c r="M2100">
        <v>35000</v>
      </c>
      <c r="N2100">
        <v>0.25</v>
      </c>
      <c r="O2100">
        <v>26250</v>
      </c>
      <c r="P2100">
        <v>27000</v>
      </c>
      <c r="Q2100">
        <v>-750</v>
      </c>
      <c r="R2100" t="s">
        <v>26</v>
      </c>
      <c r="S2100" t="s">
        <v>10</v>
      </c>
      <c r="T2100">
        <v>2025</v>
      </c>
      <c r="U2100">
        <v>10</v>
      </c>
      <c r="V2100" t="s">
        <v>3870</v>
      </c>
      <c r="W2100" t="s">
        <v>40</v>
      </c>
      <c r="X2100" t="s">
        <v>27</v>
      </c>
      <c r="Y2100">
        <v>-2.86</v>
      </c>
    </row>
    <row r="2101" spans="1:25" x14ac:dyDescent="0.25">
      <c r="A2101" t="s">
        <v>2946</v>
      </c>
      <c r="B2101" s="19">
        <v>45843</v>
      </c>
      <c r="C2101" t="s">
        <v>857</v>
      </c>
      <c r="D2101" t="s">
        <v>392</v>
      </c>
      <c r="E2101" t="s">
        <v>16</v>
      </c>
      <c r="F2101">
        <v>21</v>
      </c>
      <c r="G2101" t="s">
        <v>407</v>
      </c>
      <c r="H2101" t="s">
        <v>285</v>
      </c>
      <c r="I2101" t="s">
        <v>127</v>
      </c>
      <c r="J2101" t="s">
        <v>128</v>
      </c>
      <c r="K2101" t="s">
        <v>58</v>
      </c>
      <c r="L2101">
        <v>2</v>
      </c>
      <c r="M2101">
        <v>3000</v>
      </c>
      <c r="N2101">
        <v>0.05</v>
      </c>
      <c r="O2101">
        <v>5700</v>
      </c>
      <c r="P2101">
        <v>4200</v>
      </c>
      <c r="Q2101">
        <v>1500</v>
      </c>
      <c r="R2101" t="s">
        <v>17</v>
      </c>
      <c r="S2101" t="s">
        <v>10</v>
      </c>
      <c r="T2101">
        <v>2025</v>
      </c>
      <c r="U2101">
        <v>7</v>
      </c>
      <c r="V2101" t="s">
        <v>3866</v>
      </c>
      <c r="W2101" t="s">
        <v>33</v>
      </c>
      <c r="X2101" t="s">
        <v>12</v>
      </c>
      <c r="Y2101">
        <v>26.32</v>
      </c>
    </row>
    <row r="2102" spans="1:25" x14ac:dyDescent="0.25">
      <c r="A2102" t="s">
        <v>2947</v>
      </c>
      <c r="B2102" s="19">
        <v>45527</v>
      </c>
      <c r="C2102" t="s">
        <v>1022</v>
      </c>
      <c r="D2102" t="s">
        <v>49</v>
      </c>
      <c r="E2102" t="s">
        <v>3</v>
      </c>
      <c r="F2102">
        <v>39</v>
      </c>
      <c r="G2102" t="s">
        <v>263</v>
      </c>
      <c r="H2102" t="s">
        <v>5</v>
      </c>
      <c r="I2102" t="s">
        <v>95</v>
      </c>
      <c r="J2102" t="s">
        <v>96</v>
      </c>
      <c r="K2102" t="s">
        <v>46</v>
      </c>
      <c r="L2102">
        <v>4</v>
      </c>
      <c r="M2102">
        <v>600</v>
      </c>
      <c r="N2102">
        <v>0.05</v>
      </c>
      <c r="O2102">
        <v>2280</v>
      </c>
      <c r="P2102">
        <v>1520</v>
      </c>
      <c r="Q2102">
        <v>760</v>
      </c>
      <c r="R2102" t="s">
        <v>26</v>
      </c>
      <c r="S2102" t="s">
        <v>10</v>
      </c>
      <c r="T2102">
        <v>2024</v>
      </c>
      <c r="U2102">
        <v>8</v>
      </c>
      <c r="V2102" t="s">
        <v>3867</v>
      </c>
      <c r="W2102" t="s">
        <v>33</v>
      </c>
      <c r="X2102" t="s">
        <v>19</v>
      </c>
      <c r="Y2102">
        <v>33.33</v>
      </c>
    </row>
    <row r="2103" spans="1:25" x14ac:dyDescent="0.25">
      <c r="A2103" t="s">
        <v>2948</v>
      </c>
      <c r="B2103" s="19">
        <v>45831</v>
      </c>
      <c r="C2103" t="s">
        <v>1544</v>
      </c>
      <c r="D2103" t="s">
        <v>1225</v>
      </c>
      <c r="E2103" t="s">
        <v>3</v>
      </c>
      <c r="F2103">
        <v>55</v>
      </c>
      <c r="G2103" t="s">
        <v>339</v>
      </c>
      <c r="H2103" t="s">
        <v>285</v>
      </c>
      <c r="I2103" t="s">
        <v>81</v>
      </c>
      <c r="J2103" t="s">
        <v>82</v>
      </c>
      <c r="K2103" t="s">
        <v>58</v>
      </c>
      <c r="L2103">
        <v>2</v>
      </c>
      <c r="M2103">
        <v>3500</v>
      </c>
      <c r="N2103">
        <v>0</v>
      </c>
      <c r="O2103">
        <v>7000</v>
      </c>
      <c r="P2103">
        <v>5000</v>
      </c>
      <c r="Q2103">
        <v>2000</v>
      </c>
      <c r="R2103" t="s">
        <v>9</v>
      </c>
      <c r="S2103" t="s">
        <v>10</v>
      </c>
      <c r="T2103">
        <v>2025</v>
      </c>
      <c r="U2103">
        <v>6</v>
      </c>
      <c r="V2103" t="s">
        <v>3868</v>
      </c>
      <c r="W2103" t="s">
        <v>11</v>
      </c>
      <c r="X2103" t="s">
        <v>12</v>
      </c>
      <c r="Y2103">
        <v>28.57</v>
      </c>
    </row>
    <row r="2104" spans="1:25" x14ac:dyDescent="0.25">
      <c r="A2104" t="s">
        <v>2949</v>
      </c>
      <c r="B2104" s="19">
        <v>45516</v>
      </c>
      <c r="C2104" t="s">
        <v>1924</v>
      </c>
      <c r="D2104" t="s">
        <v>426</v>
      </c>
      <c r="E2104" t="s">
        <v>16</v>
      </c>
      <c r="F2104">
        <v>38</v>
      </c>
      <c r="G2104" t="s">
        <v>339</v>
      </c>
      <c r="H2104" t="s">
        <v>285</v>
      </c>
      <c r="I2104" t="s">
        <v>109</v>
      </c>
      <c r="J2104" t="s">
        <v>110</v>
      </c>
      <c r="K2104" t="s">
        <v>8</v>
      </c>
      <c r="L2104">
        <v>1</v>
      </c>
      <c r="M2104">
        <v>4000</v>
      </c>
      <c r="N2104">
        <v>0.05</v>
      </c>
      <c r="O2104">
        <v>3800</v>
      </c>
      <c r="P2104">
        <v>2900</v>
      </c>
      <c r="Q2104">
        <v>900</v>
      </c>
      <c r="R2104" t="s">
        <v>26</v>
      </c>
      <c r="S2104" t="s">
        <v>10</v>
      </c>
      <c r="T2104">
        <v>2024</v>
      </c>
      <c r="U2104">
        <v>8</v>
      </c>
      <c r="V2104" t="s">
        <v>3867</v>
      </c>
      <c r="W2104" t="s">
        <v>33</v>
      </c>
      <c r="X2104" t="s">
        <v>12</v>
      </c>
      <c r="Y2104">
        <v>23.68</v>
      </c>
    </row>
    <row r="2105" spans="1:25" x14ac:dyDescent="0.25">
      <c r="A2105" t="s">
        <v>2950</v>
      </c>
      <c r="B2105" s="19">
        <v>45500</v>
      </c>
      <c r="C2105" t="s">
        <v>742</v>
      </c>
      <c r="D2105" t="s">
        <v>523</v>
      </c>
      <c r="E2105" t="s">
        <v>16</v>
      </c>
      <c r="F2105">
        <v>47</v>
      </c>
      <c r="G2105" t="s">
        <v>407</v>
      </c>
      <c r="H2105" t="s">
        <v>285</v>
      </c>
      <c r="I2105" t="s">
        <v>23</v>
      </c>
      <c r="J2105" t="s">
        <v>24</v>
      </c>
      <c r="K2105" t="s">
        <v>25</v>
      </c>
      <c r="L2105">
        <v>1</v>
      </c>
      <c r="M2105">
        <v>55000</v>
      </c>
      <c r="N2105">
        <v>0.2</v>
      </c>
      <c r="O2105">
        <v>44000</v>
      </c>
      <c r="P2105">
        <v>40000</v>
      </c>
      <c r="Q2105">
        <v>4000</v>
      </c>
      <c r="R2105" t="s">
        <v>26</v>
      </c>
      <c r="S2105" t="s">
        <v>10</v>
      </c>
      <c r="T2105">
        <v>2024</v>
      </c>
      <c r="U2105">
        <v>7</v>
      </c>
      <c r="V2105" t="s">
        <v>3866</v>
      </c>
      <c r="W2105" t="s">
        <v>33</v>
      </c>
      <c r="X2105" t="s">
        <v>12</v>
      </c>
      <c r="Y2105">
        <v>9.09</v>
      </c>
    </row>
    <row r="2106" spans="1:25" x14ac:dyDescent="0.25">
      <c r="A2106" t="s">
        <v>2951</v>
      </c>
      <c r="B2106" s="19">
        <v>45428</v>
      </c>
      <c r="C2106" t="s">
        <v>416</v>
      </c>
      <c r="D2106" t="s">
        <v>417</v>
      </c>
      <c r="E2106" t="s">
        <v>16</v>
      </c>
      <c r="F2106">
        <v>29</v>
      </c>
      <c r="G2106" t="s">
        <v>407</v>
      </c>
      <c r="H2106" t="s">
        <v>285</v>
      </c>
      <c r="I2106" t="s">
        <v>31</v>
      </c>
      <c r="J2106" t="s">
        <v>32</v>
      </c>
      <c r="K2106" t="s">
        <v>25</v>
      </c>
      <c r="L2106">
        <v>1</v>
      </c>
      <c r="M2106">
        <v>5000</v>
      </c>
      <c r="N2106">
        <v>0</v>
      </c>
      <c r="O2106">
        <v>5000</v>
      </c>
      <c r="P2106">
        <v>3500</v>
      </c>
      <c r="Q2106">
        <v>1500</v>
      </c>
      <c r="R2106" t="s">
        <v>26</v>
      </c>
      <c r="S2106" t="s">
        <v>10</v>
      </c>
      <c r="T2106">
        <v>2024</v>
      </c>
      <c r="U2106">
        <v>5</v>
      </c>
      <c r="V2106" t="s">
        <v>3865</v>
      </c>
      <c r="W2106" t="s">
        <v>11</v>
      </c>
      <c r="X2106" t="s">
        <v>19</v>
      </c>
      <c r="Y2106">
        <v>30</v>
      </c>
    </row>
    <row r="2107" spans="1:25" x14ac:dyDescent="0.25">
      <c r="A2107" t="s">
        <v>2952</v>
      </c>
      <c r="B2107" s="19">
        <v>45434</v>
      </c>
      <c r="C2107" t="s">
        <v>1646</v>
      </c>
      <c r="D2107" t="s">
        <v>846</v>
      </c>
      <c r="E2107" t="s">
        <v>16</v>
      </c>
      <c r="F2107">
        <v>50</v>
      </c>
      <c r="G2107" t="s">
        <v>269</v>
      </c>
      <c r="H2107" t="s">
        <v>270</v>
      </c>
      <c r="I2107" t="s">
        <v>344</v>
      </c>
      <c r="J2107" t="s">
        <v>345</v>
      </c>
      <c r="K2107" t="s">
        <v>39</v>
      </c>
      <c r="L2107">
        <v>2</v>
      </c>
      <c r="M2107">
        <v>2200</v>
      </c>
      <c r="N2107">
        <v>0.05</v>
      </c>
      <c r="O2107">
        <v>4180</v>
      </c>
      <c r="P2107">
        <v>2800</v>
      </c>
      <c r="Q2107">
        <v>1380</v>
      </c>
      <c r="R2107" t="s">
        <v>17</v>
      </c>
      <c r="S2107" t="s">
        <v>10</v>
      </c>
      <c r="T2107">
        <v>2024</v>
      </c>
      <c r="U2107">
        <v>5</v>
      </c>
      <c r="V2107" t="s">
        <v>3865</v>
      </c>
      <c r="W2107" t="s">
        <v>11</v>
      </c>
      <c r="X2107" t="s">
        <v>19</v>
      </c>
      <c r="Y2107">
        <v>33.01</v>
      </c>
    </row>
    <row r="2108" spans="1:25" x14ac:dyDescent="0.25">
      <c r="A2108" t="s">
        <v>2953</v>
      </c>
      <c r="B2108" s="19">
        <v>45856</v>
      </c>
      <c r="C2108" t="s">
        <v>694</v>
      </c>
      <c r="D2108" t="s">
        <v>695</v>
      </c>
      <c r="E2108" t="s">
        <v>16</v>
      </c>
      <c r="F2108">
        <v>59</v>
      </c>
      <c r="G2108" t="s">
        <v>284</v>
      </c>
      <c r="H2108" t="s">
        <v>285</v>
      </c>
      <c r="I2108" t="s">
        <v>44</v>
      </c>
      <c r="J2108" t="s">
        <v>45</v>
      </c>
      <c r="K2108" t="s">
        <v>46</v>
      </c>
      <c r="L2108">
        <v>1</v>
      </c>
      <c r="M2108">
        <v>2500</v>
      </c>
      <c r="N2108">
        <v>0.1</v>
      </c>
      <c r="O2108">
        <v>2250</v>
      </c>
      <c r="P2108">
        <v>1500</v>
      </c>
      <c r="Q2108">
        <v>750</v>
      </c>
      <c r="R2108" t="s">
        <v>26</v>
      </c>
      <c r="S2108" t="s">
        <v>10</v>
      </c>
      <c r="T2108">
        <v>2025</v>
      </c>
      <c r="U2108">
        <v>7</v>
      </c>
      <c r="V2108" t="s">
        <v>3866</v>
      </c>
      <c r="W2108" t="s">
        <v>33</v>
      </c>
      <c r="X2108" t="s">
        <v>27</v>
      </c>
      <c r="Y2108">
        <v>33.33</v>
      </c>
    </row>
    <row r="2109" spans="1:25" x14ac:dyDescent="0.25">
      <c r="A2109" t="s">
        <v>2954</v>
      </c>
      <c r="B2109" s="19">
        <v>45349</v>
      </c>
      <c r="C2109" t="s">
        <v>1045</v>
      </c>
      <c r="D2109" t="s">
        <v>803</v>
      </c>
      <c r="E2109" t="s">
        <v>16</v>
      </c>
      <c r="F2109">
        <v>54</v>
      </c>
      <c r="G2109" t="s">
        <v>275</v>
      </c>
      <c r="H2109" t="s">
        <v>276</v>
      </c>
      <c r="I2109" t="s">
        <v>176</v>
      </c>
      <c r="J2109" t="s">
        <v>177</v>
      </c>
      <c r="K2109" t="s">
        <v>25</v>
      </c>
      <c r="L2109">
        <v>1</v>
      </c>
      <c r="M2109">
        <v>22000</v>
      </c>
      <c r="N2109">
        <v>0.15</v>
      </c>
      <c r="O2109">
        <v>18700</v>
      </c>
      <c r="P2109">
        <v>16500</v>
      </c>
      <c r="Q2109">
        <v>2200</v>
      </c>
      <c r="R2109" t="s">
        <v>26</v>
      </c>
      <c r="S2109" t="s">
        <v>10</v>
      </c>
      <c r="T2109">
        <v>2024</v>
      </c>
      <c r="U2109">
        <v>2</v>
      </c>
      <c r="V2109" t="s">
        <v>3869</v>
      </c>
      <c r="W2109" t="s">
        <v>18</v>
      </c>
      <c r="X2109" t="s">
        <v>27</v>
      </c>
      <c r="Y2109">
        <v>11.76</v>
      </c>
    </row>
    <row r="2110" spans="1:25" x14ac:dyDescent="0.25">
      <c r="A2110" t="s">
        <v>2955</v>
      </c>
      <c r="B2110" s="19">
        <v>45438</v>
      </c>
      <c r="C2110" t="s">
        <v>1544</v>
      </c>
      <c r="D2110" t="s">
        <v>1225</v>
      </c>
      <c r="E2110" t="s">
        <v>3</v>
      </c>
      <c r="F2110">
        <v>55</v>
      </c>
      <c r="G2110" t="s">
        <v>339</v>
      </c>
      <c r="H2110" t="s">
        <v>285</v>
      </c>
      <c r="I2110" t="s">
        <v>95</v>
      </c>
      <c r="J2110" t="s">
        <v>96</v>
      </c>
      <c r="K2110" t="s">
        <v>46</v>
      </c>
      <c r="L2110">
        <v>1</v>
      </c>
      <c r="M2110">
        <v>600</v>
      </c>
      <c r="N2110">
        <v>0.05</v>
      </c>
      <c r="O2110">
        <v>570</v>
      </c>
      <c r="P2110">
        <v>380</v>
      </c>
      <c r="Q2110">
        <v>190</v>
      </c>
      <c r="R2110" t="s">
        <v>9</v>
      </c>
      <c r="S2110" t="s">
        <v>10</v>
      </c>
      <c r="T2110">
        <v>2024</v>
      </c>
      <c r="U2110">
        <v>5</v>
      </c>
      <c r="V2110" t="s">
        <v>3865</v>
      </c>
      <c r="W2110" t="s">
        <v>11</v>
      </c>
      <c r="X2110" t="s">
        <v>12</v>
      </c>
      <c r="Y2110">
        <v>33.33</v>
      </c>
    </row>
    <row r="2111" spans="1:25" x14ac:dyDescent="0.25">
      <c r="A2111" t="s">
        <v>2956</v>
      </c>
      <c r="B2111" s="19">
        <v>45726</v>
      </c>
      <c r="C2111" t="s">
        <v>325</v>
      </c>
      <c r="D2111" t="s">
        <v>326</v>
      </c>
      <c r="E2111" t="s">
        <v>16</v>
      </c>
      <c r="F2111">
        <v>54</v>
      </c>
      <c r="G2111" t="s">
        <v>312</v>
      </c>
      <c r="H2111" t="s">
        <v>276</v>
      </c>
      <c r="I2111" t="s">
        <v>264</v>
      </c>
      <c r="J2111" t="s">
        <v>265</v>
      </c>
      <c r="K2111" t="s">
        <v>46</v>
      </c>
      <c r="L2111">
        <v>1</v>
      </c>
      <c r="M2111">
        <v>800</v>
      </c>
      <c r="N2111">
        <v>0.1</v>
      </c>
      <c r="O2111">
        <v>720</v>
      </c>
      <c r="P2111">
        <v>500</v>
      </c>
      <c r="Q2111">
        <v>220</v>
      </c>
      <c r="R2111" t="s">
        <v>26</v>
      </c>
      <c r="S2111" t="s">
        <v>10</v>
      </c>
      <c r="T2111">
        <v>2025</v>
      </c>
      <c r="U2111">
        <v>3</v>
      </c>
      <c r="V2111" t="s">
        <v>3864</v>
      </c>
      <c r="W2111" t="s">
        <v>18</v>
      </c>
      <c r="X2111" t="s">
        <v>27</v>
      </c>
      <c r="Y2111">
        <v>30.56</v>
      </c>
    </row>
    <row r="2112" spans="1:25" x14ac:dyDescent="0.25">
      <c r="A2112" t="s">
        <v>2957</v>
      </c>
      <c r="B2112" s="19">
        <v>45887</v>
      </c>
      <c r="C2112" t="s">
        <v>2958</v>
      </c>
      <c r="D2112" t="s">
        <v>1811</v>
      </c>
      <c r="E2112" t="s">
        <v>3</v>
      </c>
      <c r="F2112">
        <v>21</v>
      </c>
      <c r="G2112" t="s">
        <v>290</v>
      </c>
      <c r="H2112" t="s">
        <v>276</v>
      </c>
      <c r="I2112" t="s">
        <v>65</v>
      </c>
      <c r="J2112" t="s">
        <v>66</v>
      </c>
      <c r="K2112" t="s">
        <v>25</v>
      </c>
      <c r="L2112">
        <v>1</v>
      </c>
      <c r="M2112">
        <v>2500</v>
      </c>
      <c r="N2112">
        <v>0</v>
      </c>
      <c r="O2112">
        <v>2500</v>
      </c>
      <c r="P2112">
        <v>1600</v>
      </c>
      <c r="Q2112">
        <v>900</v>
      </c>
      <c r="R2112" t="s">
        <v>17</v>
      </c>
      <c r="S2112" t="s">
        <v>10</v>
      </c>
      <c r="T2112">
        <v>2025</v>
      </c>
      <c r="U2112">
        <v>8</v>
      </c>
      <c r="V2112" t="s">
        <v>3867</v>
      </c>
      <c r="W2112" t="s">
        <v>33</v>
      </c>
      <c r="X2112" t="s">
        <v>19</v>
      </c>
      <c r="Y2112">
        <v>36</v>
      </c>
    </row>
    <row r="2113" spans="1:25" x14ac:dyDescent="0.25">
      <c r="A2113" t="s">
        <v>2959</v>
      </c>
      <c r="B2113" s="19">
        <v>45453</v>
      </c>
      <c r="C2113" t="s">
        <v>1182</v>
      </c>
      <c r="D2113" t="s">
        <v>410</v>
      </c>
      <c r="E2113" t="s">
        <v>3</v>
      </c>
      <c r="F2113">
        <v>46</v>
      </c>
      <c r="G2113" t="s">
        <v>312</v>
      </c>
      <c r="H2113" t="s">
        <v>276</v>
      </c>
      <c r="I2113" t="s">
        <v>23</v>
      </c>
      <c r="J2113" t="s">
        <v>24</v>
      </c>
      <c r="K2113" t="s">
        <v>25</v>
      </c>
      <c r="L2113">
        <v>1</v>
      </c>
      <c r="M2113">
        <v>55000</v>
      </c>
      <c r="N2113">
        <v>0.15</v>
      </c>
      <c r="O2113">
        <v>46750</v>
      </c>
      <c r="P2113">
        <v>40000</v>
      </c>
      <c r="Q2113">
        <v>6750</v>
      </c>
      <c r="R2113" t="s">
        <v>26</v>
      </c>
      <c r="S2113" t="s">
        <v>10</v>
      </c>
      <c r="T2113">
        <v>2024</v>
      </c>
      <c r="U2113">
        <v>6</v>
      </c>
      <c r="V2113" t="s">
        <v>3868</v>
      </c>
      <c r="W2113" t="s">
        <v>11</v>
      </c>
      <c r="X2113" t="s">
        <v>27</v>
      </c>
      <c r="Y2113">
        <v>14.44</v>
      </c>
    </row>
    <row r="2114" spans="1:25" x14ac:dyDescent="0.25">
      <c r="A2114" t="s">
        <v>2960</v>
      </c>
      <c r="B2114" s="19">
        <v>45542</v>
      </c>
      <c r="C2114" t="s">
        <v>599</v>
      </c>
      <c r="D2114" t="s">
        <v>551</v>
      </c>
      <c r="E2114" t="s">
        <v>3</v>
      </c>
      <c r="F2114">
        <v>26</v>
      </c>
      <c r="G2114" t="s">
        <v>317</v>
      </c>
      <c r="H2114" t="s">
        <v>5</v>
      </c>
      <c r="I2114" t="s">
        <v>65</v>
      </c>
      <c r="J2114" t="s">
        <v>66</v>
      </c>
      <c r="K2114" t="s">
        <v>25</v>
      </c>
      <c r="L2114">
        <v>1</v>
      </c>
      <c r="M2114">
        <v>2500</v>
      </c>
      <c r="N2114">
        <v>0.1</v>
      </c>
      <c r="O2114">
        <v>2250</v>
      </c>
      <c r="P2114">
        <v>1600</v>
      </c>
      <c r="Q2114">
        <v>650</v>
      </c>
      <c r="R2114" t="s">
        <v>26</v>
      </c>
      <c r="S2114" t="s">
        <v>10</v>
      </c>
      <c r="T2114">
        <v>2024</v>
      </c>
      <c r="U2114">
        <v>9</v>
      </c>
      <c r="V2114" t="s">
        <v>3873</v>
      </c>
      <c r="W2114" t="s">
        <v>33</v>
      </c>
      <c r="X2114" t="s">
        <v>27</v>
      </c>
      <c r="Y2114">
        <v>28.89</v>
      </c>
    </row>
    <row r="2115" spans="1:25" x14ac:dyDescent="0.25">
      <c r="A2115" t="s">
        <v>2961</v>
      </c>
      <c r="B2115" s="19">
        <v>45718</v>
      </c>
      <c r="C2115" t="s">
        <v>596</v>
      </c>
      <c r="D2115" t="s">
        <v>597</v>
      </c>
      <c r="E2115" t="s">
        <v>16</v>
      </c>
      <c r="F2115">
        <v>37</v>
      </c>
      <c r="G2115" t="s">
        <v>290</v>
      </c>
      <c r="H2115" t="s">
        <v>276</v>
      </c>
      <c r="I2115" t="s">
        <v>176</v>
      </c>
      <c r="J2115" t="s">
        <v>177</v>
      </c>
      <c r="K2115" t="s">
        <v>25</v>
      </c>
      <c r="L2115">
        <v>1</v>
      </c>
      <c r="M2115">
        <v>22000</v>
      </c>
      <c r="N2115">
        <v>0.1</v>
      </c>
      <c r="O2115">
        <v>19800</v>
      </c>
      <c r="P2115">
        <v>16500</v>
      </c>
      <c r="Q2115">
        <v>3300</v>
      </c>
      <c r="R2115" t="s">
        <v>9</v>
      </c>
      <c r="S2115" t="s">
        <v>10</v>
      </c>
      <c r="T2115">
        <v>2025</v>
      </c>
      <c r="U2115">
        <v>3</v>
      </c>
      <c r="V2115" t="s">
        <v>3864</v>
      </c>
      <c r="W2115" t="s">
        <v>18</v>
      </c>
      <c r="X2115" t="s">
        <v>12</v>
      </c>
      <c r="Y2115">
        <v>16.670000000000002</v>
      </c>
    </row>
    <row r="2116" spans="1:25" x14ac:dyDescent="0.25">
      <c r="A2116" t="s">
        <v>2962</v>
      </c>
      <c r="B2116" s="19">
        <v>45435</v>
      </c>
      <c r="C2116" t="s">
        <v>535</v>
      </c>
      <c r="D2116" t="s">
        <v>536</v>
      </c>
      <c r="E2116" t="s">
        <v>3</v>
      </c>
      <c r="F2116">
        <v>33</v>
      </c>
      <c r="G2116" t="s">
        <v>339</v>
      </c>
      <c r="H2116" t="s">
        <v>285</v>
      </c>
      <c r="I2116" t="s">
        <v>105</v>
      </c>
      <c r="J2116" t="s">
        <v>106</v>
      </c>
      <c r="K2116" t="s">
        <v>76</v>
      </c>
      <c r="L2116">
        <v>3</v>
      </c>
      <c r="M2116">
        <v>450</v>
      </c>
      <c r="N2116">
        <v>0.05</v>
      </c>
      <c r="O2116">
        <v>1282.5</v>
      </c>
      <c r="P2116">
        <v>990</v>
      </c>
      <c r="Q2116">
        <v>292.5</v>
      </c>
      <c r="R2116" t="s">
        <v>9</v>
      </c>
      <c r="S2116" t="s">
        <v>10</v>
      </c>
      <c r="T2116">
        <v>2024</v>
      </c>
      <c r="U2116">
        <v>5</v>
      </c>
      <c r="V2116" t="s">
        <v>3865</v>
      </c>
      <c r="W2116" t="s">
        <v>11</v>
      </c>
      <c r="X2116" t="s">
        <v>12</v>
      </c>
      <c r="Y2116">
        <v>22.81</v>
      </c>
    </row>
    <row r="2117" spans="1:25" x14ac:dyDescent="0.25">
      <c r="A2117" t="s">
        <v>2963</v>
      </c>
      <c r="B2117" s="19">
        <v>45713</v>
      </c>
      <c r="C2117" t="s">
        <v>734</v>
      </c>
      <c r="D2117" t="s">
        <v>174</v>
      </c>
      <c r="E2117" t="s">
        <v>16</v>
      </c>
      <c r="F2117">
        <v>39</v>
      </c>
      <c r="G2117" t="s">
        <v>339</v>
      </c>
      <c r="H2117" t="s">
        <v>285</v>
      </c>
      <c r="I2117" t="s">
        <v>68</v>
      </c>
      <c r="J2117" t="s">
        <v>69</v>
      </c>
      <c r="K2117" t="s">
        <v>39</v>
      </c>
      <c r="L2117">
        <v>1</v>
      </c>
      <c r="M2117">
        <v>3500</v>
      </c>
      <c r="N2117">
        <v>0.05</v>
      </c>
      <c r="O2117">
        <v>3325</v>
      </c>
      <c r="P2117">
        <v>2300</v>
      </c>
      <c r="Q2117">
        <v>1025</v>
      </c>
      <c r="R2117" t="s">
        <v>17</v>
      </c>
      <c r="S2117" t="s">
        <v>10</v>
      </c>
      <c r="T2117">
        <v>2025</v>
      </c>
      <c r="U2117">
        <v>2</v>
      </c>
      <c r="V2117" t="s">
        <v>3869</v>
      </c>
      <c r="W2117" t="s">
        <v>18</v>
      </c>
      <c r="X2117" t="s">
        <v>12</v>
      </c>
      <c r="Y2117">
        <v>30.83</v>
      </c>
    </row>
    <row r="2118" spans="1:25" x14ac:dyDescent="0.25">
      <c r="A2118" t="s">
        <v>2964</v>
      </c>
      <c r="B2118" s="19">
        <v>45305</v>
      </c>
      <c r="C2118" t="s">
        <v>150</v>
      </c>
      <c r="D2118" t="s">
        <v>151</v>
      </c>
      <c r="E2118" t="s">
        <v>3</v>
      </c>
      <c r="F2118">
        <v>43</v>
      </c>
      <c r="G2118" t="s">
        <v>4</v>
      </c>
      <c r="H2118" t="s">
        <v>5</v>
      </c>
      <c r="I2118" t="s">
        <v>344</v>
      </c>
      <c r="J2118" t="s">
        <v>345</v>
      </c>
      <c r="K2118" t="s">
        <v>39</v>
      </c>
      <c r="L2118">
        <v>3</v>
      </c>
      <c r="M2118">
        <v>2200</v>
      </c>
      <c r="N2118">
        <v>0.05</v>
      </c>
      <c r="O2118">
        <v>6270</v>
      </c>
      <c r="P2118">
        <v>4200</v>
      </c>
      <c r="Q2118">
        <v>2070</v>
      </c>
      <c r="R2118" t="s">
        <v>26</v>
      </c>
      <c r="S2118" t="s">
        <v>10</v>
      </c>
      <c r="T2118">
        <v>2024</v>
      </c>
      <c r="U2118">
        <v>1</v>
      </c>
      <c r="V2118" t="s">
        <v>3875</v>
      </c>
      <c r="W2118" t="s">
        <v>18</v>
      </c>
      <c r="X2118" t="s">
        <v>27</v>
      </c>
      <c r="Y2118">
        <v>33.01</v>
      </c>
    </row>
    <row r="2119" spans="1:25" x14ac:dyDescent="0.25">
      <c r="A2119" t="s">
        <v>182</v>
      </c>
      <c r="B2119" s="19">
        <v>45949</v>
      </c>
      <c r="C2119" t="s">
        <v>183</v>
      </c>
      <c r="D2119" t="s">
        <v>184</v>
      </c>
      <c r="E2119" t="s">
        <v>3</v>
      </c>
      <c r="F2119">
        <v>28</v>
      </c>
      <c r="G2119" t="s">
        <v>4</v>
      </c>
      <c r="H2119" t="s">
        <v>5</v>
      </c>
      <c r="I2119" t="s">
        <v>102</v>
      </c>
      <c r="J2119" t="s">
        <v>103</v>
      </c>
      <c r="K2119" t="s">
        <v>25</v>
      </c>
      <c r="L2119">
        <v>1</v>
      </c>
      <c r="M2119">
        <v>28000</v>
      </c>
      <c r="N2119">
        <v>0.05</v>
      </c>
      <c r="O2119">
        <v>26600</v>
      </c>
      <c r="P2119">
        <v>21000</v>
      </c>
      <c r="Q2119">
        <v>5600</v>
      </c>
      <c r="R2119" t="s">
        <v>17</v>
      </c>
      <c r="S2119" t="s">
        <v>10</v>
      </c>
      <c r="T2119">
        <v>2025</v>
      </c>
      <c r="U2119">
        <v>10</v>
      </c>
      <c r="V2119" t="s">
        <v>3870</v>
      </c>
      <c r="W2119" t="s">
        <v>40</v>
      </c>
      <c r="X2119" t="s">
        <v>19</v>
      </c>
      <c r="Y2119">
        <v>21.05</v>
      </c>
    </row>
    <row r="2120" spans="1:25" x14ac:dyDescent="0.25">
      <c r="A2120" t="s">
        <v>2965</v>
      </c>
      <c r="B2120" s="19">
        <v>45456</v>
      </c>
      <c r="C2120" t="s">
        <v>553</v>
      </c>
      <c r="D2120" t="s">
        <v>493</v>
      </c>
      <c r="E2120" t="s">
        <v>16</v>
      </c>
      <c r="F2120">
        <v>42</v>
      </c>
      <c r="G2120" t="s">
        <v>284</v>
      </c>
      <c r="H2120" t="s">
        <v>285</v>
      </c>
      <c r="I2120" t="s">
        <v>23</v>
      </c>
      <c r="J2120" t="s">
        <v>24</v>
      </c>
      <c r="K2120" t="s">
        <v>25</v>
      </c>
      <c r="L2120">
        <v>1</v>
      </c>
      <c r="M2120">
        <v>55000</v>
      </c>
      <c r="N2120">
        <v>0.05</v>
      </c>
      <c r="O2120">
        <v>52250</v>
      </c>
      <c r="P2120">
        <v>40000</v>
      </c>
      <c r="Q2120">
        <v>12250</v>
      </c>
      <c r="R2120" t="s">
        <v>26</v>
      </c>
      <c r="S2120" t="s">
        <v>10</v>
      </c>
      <c r="T2120">
        <v>2024</v>
      </c>
      <c r="U2120">
        <v>6</v>
      </c>
      <c r="V2120" t="s">
        <v>3868</v>
      </c>
      <c r="W2120" t="s">
        <v>11</v>
      </c>
      <c r="X2120" t="s">
        <v>27</v>
      </c>
      <c r="Y2120">
        <v>23.44</v>
      </c>
    </row>
    <row r="2121" spans="1:25" x14ac:dyDescent="0.25">
      <c r="A2121" t="s">
        <v>2966</v>
      </c>
      <c r="B2121" s="19">
        <v>45757</v>
      </c>
      <c r="C2121" t="s">
        <v>1219</v>
      </c>
      <c r="D2121" t="s">
        <v>972</v>
      </c>
      <c r="E2121" t="s">
        <v>3</v>
      </c>
      <c r="F2121">
        <v>31</v>
      </c>
      <c r="G2121" t="s">
        <v>269</v>
      </c>
      <c r="H2121" t="s">
        <v>270</v>
      </c>
      <c r="I2121" t="s">
        <v>127</v>
      </c>
      <c r="J2121" t="s">
        <v>128</v>
      </c>
      <c r="K2121" t="s">
        <v>58</v>
      </c>
      <c r="L2121">
        <v>1</v>
      </c>
      <c r="M2121">
        <v>3000</v>
      </c>
      <c r="N2121">
        <v>0.1</v>
      </c>
      <c r="O2121">
        <v>2700</v>
      </c>
      <c r="P2121">
        <v>2100</v>
      </c>
      <c r="Q2121">
        <v>600</v>
      </c>
      <c r="R2121" t="s">
        <v>9</v>
      </c>
      <c r="S2121" t="s">
        <v>10</v>
      </c>
      <c r="T2121">
        <v>2025</v>
      </c>
      <c r="U2121">
        <v>4</v>
      </c>
      <c r="V2121" t="s">
        <v>3871</v>
      </c>
      <c r="W2121" t="s">
        <v>11</v>
      </c>
      <c r="X2121" t="s">
        <v>19</v>
      </c>
      <c r="Y2121">
        <v>22.22</v>
      </c>
    </row>
    <row r="2122" spans="1:25" x14ac:dyDescent="0.25">
      <c r="A2122" t="s">
        <v>2967</v>
      </c>
      <c r="B2122" s="19">
        <v>45877</v>
      </c>
      <c r="C2122" t="s">
        <v>857</v>
      </c>
      <c r="D2122" t="s">
        <v>392</v>
      </c>
      <c r="E2122" t="s">
        <v>16</v>
      </c>
      <c r="F2122">
        <v>21</v>
      </c>
      <c r="G2122" t="s">
        <v>407</v>
      </c>
      <c r="H2122" t="s">
        <v>285</v>
      </c>
      <c r="I2122" t="s">
        <v>105</v>
      </c>
      <c r="J2122" t="s">
        <v>106</v>
      </c>
      <c r="K2122" t="s">
        <v>76</v>
      </c>
      <c r="L2122">
        <v>2</v>
      </c>
      <c r="M2122">
        <v>450</v>
      </c>
      <c r="N2122">
        <v>0.1</v>
      </c>
      <c r="O2122">
        <v>810</v>
      </c>
      <c r="P2122">
        <v>660</v>
      </c>
      <c r="Q2122">
        <v>150</v>
      </c>
      <c r="R2122" t="s">
        <v>26</v>
      </c>
      <c r="S2122" t="s">
        <v>10</v>
      </c>
      <c r="T2122">
        <v>2025</v>
      </c>
      <c r="U2122">
        <v>8</v>
      </c>
      <c r="V2122" t="s">
        <v>3867</v>
      </c>
      <c r="W2122" t="s">
        <v>33</v>
      </c>
      <c r="X2122" t="s">
        <v>12</v>
      </c>
      <c r="Y2122">
        <v>18.52</v>
      </c>
    </row>
    <row r="2123" spans="1:25" x14ac:dyDescent="0.25">
      <c r="A2123" t="s">
        <v>2968</v>
      </c>
      <c r="B2123" s="19">
        <v>45452</v>
      </c>
      <c r="C2123" t="s">
        <v>705</v>
      </c>
      <c r="D2123" t="s">
        <v>642</v>
      </c>
      <c r="E2123" t="s">
        <v>16</v>
      </c>
      <c r="F2123">
        <v>27</v>
      </c>
      <c r="G2123" t="s">
        <v>280</v>
      </c>
      <c r="H2123" t="s">
        <v>270</v>
      </c>
      <c r="I2123" t="s">
        <v>37</v>
      </c>
      <c r="J2123" t="s">
        <v>38</v>
      </c>
      <c r="K2123" t="s">
        <v>39</v>
      </c>
      <c r="L2123">
        <v>1</v>
      </c>
      <c r="M2123">
        <v>900</v>
      </c>
      <c r="N2123">
        <v>0.05</v>
      </c>
      <c r="O2123">
        <v>855</v>
      </c>
      <c r="P2123">
        <v>550</v>
      </c>
      <c r="Q2123">
        <v>305</v>
      </c>
      <c r="R2123" t="s">
        <v>98</v>
      </c>
      <c r="S2123" t="s">
        <v>10</v>
      </c>
      <c r="T2123">
        <v>2024</v>
      </c>
      <c r="U2123">
        <v>6</v>
      </c>
      <c r="V2123" t="s">
        <v>3868</v>
      </c>
      <c r="W2123" t="s">
        <v>11</v>
      </c>
      <c r="X2123" t="s">
        <v>27</v>
      </c>
      <c r="Y2123">
        <v>35.67</v>
      </c>
    </row>
    <row r="2124" spans="1:25" x14ac:dyDescent="0.25">
      <c r="A2124" t="s">
        <v>2969</v>
      </c>
      <c r="B2124" s="19">
        <v>45420</v>
      </c>
      <c r="C2124" t="s">
        <v>1409</v>
      </c>
      <c r="D2124" t="s">
        <v>916</v>
      </c>
      <c r="E2124" t="s">
        <v>3</v>
      </c>
      <c r="F2124">
        <v>44</v>
      </c>
      <c r="G2124" t="s">
        <v>263</v>
      </c>
      <c r="H2124" t="s">
        <v>5</v>
      </c>
      <c r="I2124" t="s">
        <v>186</v>
      </c>
      <c r="J2124" t="s">
        <v>187</v>
      </c>
      <c r="K2124" t="s">
        <v>91</v>
      </c>
      <c r="L2124">
        <v>2</v>
      </c>
      <c r="M2124">
        <v>12000</v>
      </c>
      <c r="N2124">
        <v>0.2</v>
      </c>
      <c r="O2124">
        <v>19200</v>
      </c>
      <c r="P2124">
        <v>18000</v>
      </c>
      <c r="Q2124">
        <v>1200</v>
      </c>
      <c r="R2124" t="s">
        <v>17</v>
      </c>
      <c r="S2124" t="s">
        <v>10</v>
      </c>
      <c r="T2124">
        <v>2024</v>
      </c>
      <c r="U2124">
        <v>5</v>
      </c>
      <c r="V2124" t="s">
        <v>3865</v>
      </c>
      <c r="W2124" t="s">
        <v>11</v>
      </c>
      <c r="X2124" t="s">
        <v>19</v>
      </c>
      <c r="Y2124">
        <v>6.25</v>
      </c>
    </row>
    <row r="2125" spans="1:25" x14ac:dyDescent="0.25">
      <c r="A2125" t="s">
        <v>2970</v>
      </c>
      <c r="B2125" s="19">
        <v>45693</v>
      </c>
      <c r="C2125" t="s">
        <v>214</v>
      </c>
      <c r="D2125" t="s">
        <v>215</v>
      </c>
      <c r="E2125" t="s">
        <v>3</v>
      </c>
      <c r="F2125">
        <v>35</v>
      </c>
      <c r="G2125" t="s">
        <v>4</v>
      </c>
      <c r="H2125" t="s">
        <v>5</v>
      </c>
      <c r="I2125" t="s">
        <v>305</v>
      </c>
      <c r="J2125" t="s">
        <v>306</v>
      </c>
      <c r="K2125" t="s">
        <v>91</v>
      </c>
      <c r="L2125">
        <v>2</v>
      </c>
      <c r="M2125">
        <v>8500</v>
      </c>
      <c r="N2125">
        <v>0.1</v>
      </c>
      <c r="O2125">
        <v>-15300</v>
      </c>
      <c r="P2125">
        <v>13000</v>
      </c>
      <c r="Q2125">
        <v>-2300</v>
      </c>
      <c r="R2125" t="s">
        <v>77</v>
      </c>
      <c r="S2125" t="s">
        <v>287</v>
      </c>
      <c r="T2125">
        <v>2025</v>
      </c>
      <c r="U2125">
        <v>2</v>
      </c>
      <c r="V2125" t="s">
        <v>3869</v>
      </c>
      <c r="W2125" t="s">
        <v>18</v>
      </c>
      <c r="X2125" t="s">
        <v>19</v>
      </c>
      <c r="Y2125">
        <v>15.03</v>
      </c>
    </row>
    <row r="2126" spans="1:25" x14ac:dyDescent="0.25">
      <c r="A2126" t="s">
        <v>2971</v>
      </c>
      <c r="B2126" s="19">
        <v>45911</v>
      </c>
      <c r="C2126" t="s">
        <v>2972</v>
      </c>
      <c r="D2126" t="s">
        <v>865</v>
      </c>
      <c r="E2126" t="s">
        <v>3</v>
      </c>
      <c r="F2126">
        <v>24</v>
      </c>
      <c r="G2126" t="s">
        <v>269</v>
      </c>
      <c r="H2126" t="s">
        <v>270</v>
      </c>
      <c r="I2126" t="s">
        <v>65</v>
      </c>
      <c r="J2126" t="s">
        <v>66</v>
      </c>
      <c r="K2126" t="s">
        <v>25</v>
      </c>
      <c r="L2126">
        <v>1</v>
      </c>
      <c r="M2126">
        <v>2500</v>
      </c>
      <c r="N2126">
        <v>0.1</v>
      </c>
      <c r="O2126">
        <v>2250</v>
      </c>
      <c r="P2126">
        <v>1600</v>
      </c>
      <c r="Q2126">
        <v>650</v>
      </c>
      <c r="R2126" t="s">
        <v>77</v>
      </c>
      <c r="S2126" t="s">
        <v>10</v>
      </c>
      <c r="T2126">
        <v>2025</v>
      </c>
      <c r="U2126">
        <v>9</v>
      </c>
      <c r="V2126" t="s">
        <v>3873</v>
      </c>
      <c r="W2126" t="s">
        <v>33</v>
      </c>
      <c r="X2126" t="s">
        <v>19</v>
      </c>
      <c r="Y2126">
        <v>28.89</v>
      </c>
    </row>
    <row r="2127" spans="1:25" x14ac:dyDescent="0.25">
      <c r="A2127" t="s">
        <v>2973</v>
      </c>
      <c r="B2127" s="19">
        <v>45612</v>
      </c>
      <c r="C2127" t="s">
        <v>596</v>
      </c>
      <c r="D2127" t="s">
        <v>597</v>
      </c>
      <c r="E2127" t="s">
        <v>16</v>
      </c>
      <c r="F2127">
        <v>37</v>
      </c>
      <c r="G2127" t="s">
        <v>290</v>
      </c>
      <c r="H2127" t="s">
        <v>276</v>
      </c>
      <c r="I2127" t="s">
        <v>51</v>
      </c>
      <c r="J2127" t="s">
        <v>52</v>
      </c>
      <c r="K2127" t="s">
        <v>8</v>
      </c>
      <c r="L2127">
        <v>3</v>
      </c>
      <c r="M2127">
        <v>4500</v>
      </c>
      <c r="N2127">
        <v>0.05</v>
      </c>
      <c r="O2127">
        <v>12825</v>
      </c>
      <c r="P2127">
        <v>9600</v>
      </c>
      <c r="Q2127">
        <v>3225</v>
      </c>
      <c r="R2127" t="s">
        <v>17</v>
      </c>
      <c r="S2127" t="s">
        <v>10</v>
      </c>
      <c r="T2127">
        <v>2024</v>
      </c>
      <c r="U2127">
        <v>11</v>
      </c>
      <c r="V2127" t="s">
        <v>3874</v>
      </c>
      <c r="W2127" t="s">
        <v>40</v>
      </c>
      <c r="X2127" t="s">
        <v>12</v>
      </c>
      <c r="Y2127">
        <v>25.15</v>
      </c>
    </row>
    <row r="2128" spans="1:25" x14ac:dyDescent="0.25">
      <c r="A2128" t="s">
        <v>2974</v>
      </c>
      <c r="B2128" s="19">
        <v>45460</v>
      </c>
      <c r="C2128" t="s">
        <v>314</v>
      </c>
      <c r="D2128" t="s">
        <v>207</v>
      </c>
      <c r="E2128" t="s">
        <v>16</v>
      </c>
      <c r="F2128">
        <v>30</v>
      </c>
      <c r="G2128" t="s">
        <v>284</v>
      </c>
      <c r="H2128" t="s">
        <v>285</v>
      </c>
      <c r="I2128" t="s">
        <v>102</v>
      </c>
      <c r="J2128" t="s">
        <v>103</v>
      </c>
      <c r="K2128" t="s">
        <v>25</v>
      </c>
      <c r="L2128">
        <v>1</v>
      </c>
      <c r="M2128">
        <v>28000</v>
      </c>
      <c r="N2128">
        <v>0.2</v>
      </c>
      <c r="O2128">
        <v>22400</v>
      </c>
      <c r="P2128">
        <v>21000</v>
      </c>
      <c r="Q2128">
        <v>1400</v>
      </c>
      <c r="R2128" t="s">
        <v>77</v>
      </c>
      <c r="S2128" t="s">
        <v>10</v>
      </c>
      <c r="T2128">
        <v>2024</v>
      </c>
      <c r="U2128">
        <v>6</v>
      </c>
      <c r="V2128" t="s">
        <v>3868</v>
      </c>
      <c r="W2128" t="s">
        <v>11</v>
      </c>
      <c r="X2128" t="s">
        <v>12</v>
      </c>
      <c r="Y2128">
        <v>6.25</v>
      </c>
    </row>
    <row r="2129" spans="1:25" x14ac:dyDescent="0.25">
      <c r="A2129" t="s">
        <v>2975</v>
      </c>
      <c r="B2129" s="19">
        <v>45491</v>
      </c>
      <c r="C2129" t="s">
        <v>486</v>
      </c>
      <c r="D2129" t="s">
        <v>487</v>
      </c>
      <c r="E2129" t="s">
        <v>3</v>
      </c>
      <c r="F2129">
        <v>59</v>
      </c>
      <c r="G2129" t="s">
        <v>407</v>
      </c>
      <c r="H2129" t="s">
        <v>285</v>
      </c>
      <c r="I2129" t="s">
        <v>37</v>
      </c>
      <c r="J2129" t="s">
        <v>38</v>
      </c>
      <c r="K2129" t="s">
        <v>39</v>
      </c>
      <c r="L2129">
        <v>2</v>
      </c>
      <c r="M2129">
        <v>900</v>
      </c>
      <c r="N2129">
        <v>0.05</v>
      </c>
      <c r="O2129">
        <v>1710</v>
      </c>
      <c r="P2129">
        <v>1100</v>
      </c>
      <c r="Q2129">
        <v>610</v>
      </c>
      <c r="R2129" t="s">
        <v>26</v>
      </c>
      <c r="S2129" t="s">
        <v>10</v>
      </c>
      <c r="T2129">
        <v>2024</v>
      </c>
      <c r="U2129">
        <v>7</v>
      </c>
      <c r="V2129" t="s">
        <v>3866</v>
      </c>
      <c r="W2129" t="s">
        <v>33</v>
      </c>
      <c r="X2129" t="s">
        <v>12</v>
      </c>
      <c r="Y2129">
        <v>35.67</v>
      </c>
    </row>
    <row r="2130" spans="1:25" x14ac:dyDescent="0.25">
      <c r="A2130" t="s">
        <v>2976</v>
      </c>
      <c r="B2130" s="19">
        <v>45909</v>
      </c>
      <c r="C2130" t="s">
        <v>2977</v>
      </c>
      <c r="D2130" t="s">
        <v>642</v>
      </c>
      <c r="E2130" t="s">
        <v>16</v>
      </c>
      <c r="F2130">
        <v>50</v>
      </c>
      <c r="G2130" t="s">
        <v>339</v>
      </c>
      <c r="H2130" t="s">
        <v>285</v>
      </c>
      <c r="I2130" t="s">
        <v>68</v>
      </c>
      <c r="J2130" t="s">
        <v>69</v>
      </c>
      <c r="K2130" t="s">
        <v>39</v>
      </c>
      <c r="L2130">
        <v>1</v>
      </c>
      <c r="M2130">
        <v>3500</v>
      </c>
      <c r="N2130">
        <v>0.15</v>
      </c>
      <c r="O2130">
        <v>2975</v>
      </c>
      <c r="P2130">
        <v>2300</v>
      </c>
      <c r="Q2130">
        <v>675</v>
      </c>
      <c r="R2130" t="s">
        <v>26</v>
      </c>
      <c r="S2130" t="s">
        <v>10</v>
      </c>
      <c r="T2130">
        <v>2025</v>
      </c>
      <c r="U2130">
        <v>9</v>
      </c>
      <c r="V2130" t="s">
        <v>3873</v>
      </c>
      <c r="W2130" t="s">
        <v>33</v>
      </c>
      <c r="X2130" t="s">
        <v>19</v>
      </c>
      <c r="Y2130">
        <v>22.69</v>
      </c>
    </row>
    <row r="2131" spans="1:25" x14ac:dyDescent="0.25">
      <c r="A2131" t="s">
        <v>2978</v>
      </c>
      <c r="B2131" s="19">
        <v>45846</v>
      </c>
      <c r="C2131" t="s">
        <v>517</v>
      </c>
      <c r="D2131" t="s">
        <v>518</v>
      </c>
      <c r="E2131" t="s">
        <v>16</v>
      </c>
      <c r="F2131">
        <v>54</v>
      </c>
      <c r="G2131" t="s">
        <v>284</v>
      </c>
      <c r="H2131" t="s">
        <v>285</v>
      </c>
      <c r="I2131" t="s">
        <v>31</v>
      </c>
      <c r="J2131" t="s">
        <v>32</v>
      </c>
      <c r="K2131" t="s">
        <v>25</v>
      </c>
      <c r="L2131">
        <v>1</v>
      </c>
      <c r="M2131">
        <v>5000</v>
      </c>
      <c r="N2131">
        <v>0.1</v>
      </c>
      <c r="O2131">
        <v>4500</v>
      </c>
      <c r="P2131">
        <v>3500</v>
      </c>
      <c r="Q2131">
        <v>1000</v>
      </c>
      <c r="R2131" t="s">
        <v>26</v>
      </c>
      <c r="S2131" t="s">
        <v>10</v>
      </c>
      <c r="T2131">
        <v>2025</v>
      </c>
      <c r="U2131">
        <v>7</v>
      </c>
      <c r="V2131" t="s">
        <v>3866</v>
      </c>
      <c r="W2131" t="s">
        <v>33</v>
      </c>
      <c r="X2131" t="s">
        <v>27</v>
      </c>
      <c r="Y2131">
        <v>22.22</v>
      </c>
    </row>
    <row r="2132" spans="1:25" x14ac:dyDescent="0.25">
      <c r="A2132" t="s">
        <v>2979</v>
      </c>
      <c r="B2132" s="19">
        <v>45608</v>
      </c>
      <c r="C2132" t="s">
        <v>647</v>
      </c>
      <c r="D2132" t="s">
        <v>158</v>
      </c>
      <c r="E2132" t="s">
        <v>16</v>
      </c>
      <c r="F2132">
        <v>24</v>
      </c>
      <c r="G2132" t="s">
        <v>275</v>
      </c>
      <c r="H2132" t="s">
        <v>276</v>
      </c>
      <c r="I2132" t="s">
        <v>186</v>
      </c>
      <c r="J2132" t="s">
        <v>187</v>
      </c>
      <c r="K2132" t="s">
        <v>91</v>
      </c>
      <c r="L2132">
        <v>1</v>
      </c>
      <c r="M2132">
        <v>12000</v>
      </c>
      <c r="N2132">
        <v>0.2</v>
      </c>
      <c r="O2132">
        <v>9600</v>
      </c>
      <c r="P2132">
        <v>9000</v>
      </c>
      <c r="Q2132">
        <v>600</v>
      </c>
      <c r="R2132" t="s">
        <v>17</v>
      </c>
      <c r="S2132" t="s">
        <v>10</v>
      </c>
      <c r="T2132">
        <v>2024</v>
      </c>
      <c r="U2132">
        <v>11</v>
      </c>
      <c r="V2132" t="s">
        <v>3874</v>
      </c>
      <c r="W2132" t="s">
        <v>40</v>
      </c>
      <c r="X2132" t="s">
        <v>19</v>
      </c>
      <c r="Y2132">
        <v>6.25</v>
      </c>
    </row>
    <row r="2133" spans="1:25" x14ac:dyDescent="0.25">
      <c r="A2133" t="s">
        <v>2980</v>
      </c>
      <c r="B2133" s="19">
        <v>45325</v>
      </c>
      <c r="C2133" t="s">
        <v>562</v>
      </c>
      <c r="D2133" t="s">
        <v>438</v>
      </c>
      <c r="E2133" t="s">
        <v>3</v>
      </c>
      <c r="F2133">
        <v>35</v>
      </c>
      <c r="G2133" t="s">
        <v>339</v>
      </c>
      <c r="H2133" t="s">
        <v>285</v>
      </c>
      <c r="I2133" t="s">
        <v>89</v>
      </c>
      <c r="J2133" t="s">
        <v>90</v>
      </c>
      <c r="K2133" t="s">
        <v>91</v>
      </c>
      <c r="L2133">
        <v>1</v>
      </c>
      <c r="M2133">
        <v>35000</v>
      </c>
      <c r="N2133">
        <v>0.05</v>
      </c>
      <c r="O2133">
        <v>-33250</v>
      </c>
      <c r="P2133">
        <v>27000</v>
      </c>
      <c r="Q2133">
        <v>-6250</v>
      </c>
      <c r="R2133" t="s">
        <v>26</v>
      </c>
      <c r="S2133" t="s">
        <v>287</v>
      </c>
      <c r="T2133">
        <v>2024</v>
      </c>
      <c r="U2133">
        <v>2</v>
      </c>
      <c r="V2133" t="s">
        <v>3869</v>
      </c>
      <c r="W2133" t="s">
        <v>18</v>
      </c>
      <c r="X2133" t="s">
        <v>12</v>
      </c>
      <c r="Y2133">
        <v>18.8</v>
      </c>
    </row>
    <row r="2134" spans="1:25" x14ac:dyDescent="0.25">
      <c r="A2134" t="s">
        <v>2981</v>
      </c>
      <c r="B2134" s="19">
        <v>45870</v>
      </c>
      <c r="C2134" t="s">
        <v>727</v>
      </c>
      <c r="D2134" t="s">
        <v>728</v>
      </c>
      <c r="E2134" t="s">
        <v>16</v>
      </c>
      <c r="F2134">
        <v>37</v>
      </c>
      <c r="G2134" t="s">
        <v>312</v>
      </c>
      <c r="H2134" t="s">
        <v>276</v>
      </c>
      <c r="I2134" t="s">
        <v>102</v>
      </c>
      <c r="J2134" t="s">
        <v>103</v>
      </c>
      <c r="K2134" t="s">
        <v>25</v>
      </c>
      <c r="L2134">
        <v>1</v>
      </c>
      <c r="M2134">
        <v>28000</v>
      </c>
      <c r="N2134">
        <v>0.1</v>
      </c>
      <c r="O2134">
        <v>25200</v>
      </c>
      <c r="P2134">
        <v>21000</v>
      </c>
      <c r="Q2134">
        <v>4200</v>
      </c>
      <c r="R2134" t="s">
        <v>17</v>
      </c>
      <c r="S2134" t="s">
        <v>10</v>
      </c>
      <c r="T2134">
        <v>2025</v>
      </c>
      <c r="U2134">
        <v>8</v>
      </c>
      <c r="V2134" t="s">
        <v>3867</v>
      </c>
      <c r="W2134" t="s">
        <v>33</v>
      </c>
      <c r="X2134" t="s">
        <v>19</v>
      </c>
      <c r="Y2134">
        <v>16.670000000000002</v>
      </c>
    </row>
    <row r="2135" spans="1:25" x14ac:dyDescent="0.25">
      <c r="A2135" t="s">
        <v>2982</v>
      </c>
      <c r="B2135" s="19">
        <v>45338</v>
      </c>
      <c r="C2135" t="s">
        <v>1069</v>
      </c>
      <c r="D2135" t="s">
        <v>1070</v>
      </c>
      <c r="E2135" t="s">
        <v>3</v>
      </c>
      <c r="F2135">
        <v>52</v>
      </c>
      <c r="G2135" t="s">
        <v>295</v>
      </c>
      <c r="H2135" t="s">
        <v>270</v>
      </c>
      <c r="I2135" t="s">
        <v>102</v>
      </c>
      <c r="J2135" t="s">
        <v>103</v>
      </c>
      <c r="K2135" t="s">
        <v>25</v>
      </c>
      <c r="L2135">
        <v>1</v>
      </c>
      <c r="M2135">
        <v>28000</v>
      </c>
      <c r="N2135">
        <v>0.25</v>
      </c>
      <c r="O2135">
        <v>0</v>
      </c>
      <c r="P2135">
        <v>21000</v>
      </c>
      <c r="Q2135">
        <v>0</v>
      </c>
      <c r="R2135" t="s">
        <v>26</v>
      </c>
      <c r="S2135" t="s">
        <v>291</v>
      </c>
      <c r="T2135">
        <v>2024</v>
      </c>
      <c r="U2135">
        <v>2</v>
      </c>
      <c r="V2135" t="s">
        <v>3869</v>
      </c>
      <c r="W2135" t="s">
        <v>18</v>
      </c>
      <c r="X2135" t="s">
        <v>19</v>
      </c>
      <c r="Y2135">
        <v>0</v>
      </c>
    </row>
    <row r="2136" spans="1:25" x14ac:dyDescent="0.25">
      <c r="A2136" t="s">
        <v>2983</v>
      </c>
      <c r="B2136" s="19">
        <v>45300</v>
      </c>
      <c r="C2136" t="s">
        <v>602</v>
      </c>
      <c r="D2136" t="s">
        <v>603</v>
      </c>
      <c r="E2136" t="s">
        <v>3</v>
      </c>
      <c r="F2136">
        <v>41</v>
      </c>
      <c r="G2136" t="s">
        <v>407</v>
      </c>
      <c r="H2136" t="s">
        <v>285</v>
      </c>
      <c r="I2136" t="s">
        <v>264</v>
      </c>
      <c r="J2136" t="s">
        <v>265</v>
      </c>
      <c r="K2136" t="s">
        <v>46</v>
      </c>
      <c r="L2136">
        <v>2</v>
      </c>
      <c r="M2136">
        <v>800</v>
      </c>
      <c r="N2136">
        <v>0</v>
      </c>
      <c r="O2136">
        <v>-1600</v>
      </c>
      <c r="P2136">
        <v>1000</v>
      </c>
      <c r="Q2136">
        <v>-600</v>
      </c>
      <c r="R2136" t="s">
        <v>9</v>
      </c>
      <c r="S2136" t="s">
        <v>287</v>
      </c>
      <c r="T2136">
        <v>2024</v>
      </c>
      <c r="U2136">
        <v>1</v>
      </c>
      <c r="V2136" t="s">
        <v>3875</v>
      </c>
      <c r="W2136" t="s">
        <v>18</v>
      </c>
      <c r="X2136" t="s">
        <v>27</v>
      </c>
      <c r="Y2136">
        <v>37.5</v>
      </c>
    </row>
    <row r="2137" spans="1:25" x14ac:dyDescent="0.25">
      <c r="A2137" t="s">
        <v>2984</v>
      </c>
      <c r="B2137" s="19">
        <v>45804</v>
      </c>
      <c r="C2137" t="s">
        <v>447</v>
      </c>
      <c r="D2137" t="s">
        <v>448</v>
      </c>
      <c r="E2137" t="s">
        <v>16</v>
      </c>
      <c r="F2137">
        <v>21</v>
      </c>
      <c r="G2137" t="s">
        <v>275</v>
      </c>
      <c r="H2137" t="s">
        <v>276</v>
      </c>
      <c r="I2137" t="s">
        <v>186</v>
      </c>
      <c r="J2137" t="s">
        <v>187</v>
      </c>
      <c r="K2137" t="s">
        <v>91</v>
      </c>
      <c r="L2137">
        <v>1</v>
      </c>
      <c r="M2137">
        <v>12000</v>
      </c>
      <c r="N2137">
        <v>0.15</v>
      </c>
      <c r="O2137">
        <v>10200</v>
      </c>
      <c r="P2137">
        <v>9000</v>
      </c>
      <c r="Q2137">
        <v>1200</v>
      </c>
      <c r="R2137" t="s">
        <v>26</v>
      </c>
      <c r="S2137" t="s">
        <v>10</v>
      </c>
      <c r="T2137">
        <v>2025</v>
      </c>
      <c r="U2137">
        <v>5</v>
      </c>
      <c r="V2137" t="s">
        <v>3865</v>
      </c>
      <c r="W2137" t="s">
        <v>11</v>
      </c>
      <c r="X2137" t="s">
        <v>27</v>
      </c>
      <c r="Y2137">
        <v>11.76</v>
      </c>
    </row>
    <row r="2138" spans="1:25" x14ac:dyDescent="0.25">
      <c r="A2138" t="s">
        <v>2985</v>
      </c>
      <c r="B2138" s="19">
        <v>45656</v>
      </c>
      <c r="C2138" t="s">
        <v>961</v>
      </c>
      <c r="D2138" t="s">
        <v>962</v>
      </c>
      <c r="E2138" t="s">
        <v>16</v>
      </c>
      <c r="F2138">
        <v>48</v>
      </c>
      <c r="G2138" t="s">
        <v>407</v>
      </c>
      <c r="H2138" t="s">
        <v>285</v>
      </c>
      <c r="I2138" t="s">
        <v>176</v>
      </c>
      <c r="J2138" t="s">
        <v>177</v>
      </c>
      <c r="K2138" t="s">
        <v>25</v>
      </c>
      <c r="L2138">
        <v>1</v>
      </c>
      <c r="M2138">
        <v>22000</v>
      </c>
      <c r="N2138">
        <v>0</v>
      </c>
      <c r="O2138">
        <v>22000</v>
      </c>
      <c r="P2138">
        <v>16500</v>
      </c>
      <c r="Q2138">
        <v>5500</v>
      </c>
      <c r="R2138" t="s">
        <v>9</v>
      </c>
      <c r="S2138" t="s">
        <v>10</v>
      </c>
      <c r="T2138">
        <v>2024</v>
      </c>
      <c r="U2138">
        <v>12</v>
      </c>
      <c r="V2138" t="s">
        <v>3872</v>
      </c>
      <c r="W2138" t="s">
        <v>40</v>
      </c>
      <c r="X2138" t="s">
        <v>27</v>
      </c>
      <c r="Y2138">
        <v>25</v>
      </c>
    </row>
    <row r="2139" spans="1:25" x14ac:dyDescent="0.25">
      <c r="A2139" t="s">
        <v>2986</v>
      </c>
      <c r="B2139" s="19">
        <v>45709</v>
      </c>
      <c r="C2139" t="s">
        <v>763</v>
      </c>
      <c r="D2139" t="s">
        <v>207</v>
      </c>
      <c r="E2139" t="s">
        <v>3</v>
      </c>
      <c r="F2139">
        <v>50</v>
      </c>
      <c r="G2139" t="s">
        <v>339</v>
      </c>
      <c r="H2139" t="s">
        <v>285</v>
      </c>
      <c r="I2139" t="s">
        <v>105</v>
      </c>
      <c r="J2139" t="s">
        <v>106</v>
      </c>
      <c r="K2139" t="s">
        <v>76</v>
      </c>
      <c r="L2139">
        <v>2</v>
      </c>
      <c r="M2139">
        <v>450</v>
      </c>
      <c r="N2139">
        <v>0.1</v>
      </c>
      <c r="O2139">
        <v>810</v>
      </c>
      <c r="P2139">
        <v>660</v>
      </c>
      <c r="Q2139">
        <v>150</v>
      </c>
      <c r="R2139" t="s">
        <v>26</v>
      </c>
      <c r="S2139" t="s">
        <v>10</v>
      </c>
      <c r="T2139">
        <v>2025</v>
      </c>
      <c r="U2139">
        <v>2</v>
      </c>
      <c r="V2139" t="s">
        <v>3869</v>
      </c>
      <c r="W2139" t="s">
        <v>18</v>
      </c>
      <c r="X2139" t="s">
        <v>27</v>
      </c>
      <c r="Y2139">
        <v>18.52</v>
      </c>
    </row>
    <row r="2140" spans="1:25" x14ac:dyDescent="0.25">
      <c r="A2140" t="s">
        <v>2987</v>
      </c>
      <c r="B2140" s="19">
        <v>45445</v>
      </c>
      <c r="C2140" t="s">
        <v>593</v>
      </c>
      <c r="D2140" t="s">
        <v>594</v>
      </c>
      <c r="E2140" t="s">
        <v>3</v>
      </c>
      <c r="F2140">
        <v>43</v>
      </c>
      <c r="G2140" t="s">
        <v>263</v>
      </c>
      <c r="H2140" t="s">
        <v>5</v>
      </c>
      <c r="I2140" t="s">
        <v>23</v>
      </c>
      <c r="J2140" t="s">
        <v>24</v>
      </c>
      <c r="K2140" t="s">
        <v>25</v>
      </c>
      <c r="L2140">
        <v>2</v>
      </c>
      <c r="M2140">
        <v>55000</v>
      </c>
      <c r="N2140">
        <v>0.05</v>
      </c>
      <c r="O2140">
        <v>104500</v>
      </c>
      <c r="P2140">
        <v>80000</v>
      </c>
      <c r="Q2140">
        <v>24500</v>
      </c>
      <c r="R2140" t="s">
        <v>17</v>
      </c>
      <c r="S2140" t="s">
        <v>10</v>
      </c>
      <c r="T2140">
        <v>2024</v>
      </c>
      <c r="U2140">
        <v>6</v>
      </c>
      <c r="V2140" t="s">
        <v>3868</v>
      </c>
      <c r="W2140" t="s">
        <v>11</v>
      </c>
      <c r="X2140" t="s">
        <v>27</v>
      </c>
      <c r="Y2140">
        <v>23.44</v>
      </c>
    </row>
    <row r="2141" spans="1:25" x14ac:dyDescent="0.25">
      <c r="A2141" t="s">
        <v>2988</v>
      </c>
      <c r="B2141" s="19">
        <v>45892</v>
      </c>
      <c r="C2141" t="s">
        <v>303</v>
      </c>
      <c r="D2141" t="s">
        <v>304</v>
      </c>
      <c r="E2141" t="s">
        <v>16</v>
      </c>
      <c r="F2141">
        <v>36</v>
      </c>
      <c r="G2141" t="s">
        <v>275</v>
      </c>
      <c r="H2141" t="s">
        <v>276</v>
      </c>
      <c r="I2141" t="s">
        <v>102</v>
      </c>
      <c r="J2141" t="s">
        <v>103</v>
      </c>
      <c r="K2141" t="s">
        <v>25</v>
      </c>
      <c r="L2141">
        <v>2</v>
      </c>
      <c r="M2141">
        <v>28000</v>
      </c>
      <c r="N2141">
        <v>0.2</v>
      </c>
      <c r="O2141">
        <v>44800</v>
      </c>
      <c r="P2141">
        <v>42000</v>
      </c>
      <c r="Q2141">
        <v>2800</v>
      </c>
      <c r="R2141" t="s">
        <v>26</v>
      </c>
      <c r="S2141" t="s">
        <v>10</v>
      </c>
      <c r="T2141">
        <v>2025</v>
      </c>
      <c r="U2141">
        <v>8</v>
      </c>
      <c r="V2141" t="s">
        <v>3867</v>
      </c>
      <c r="W2141" t="s">
        <v>33</v>
      </c>
      <c r="X2141" t="s">
        <v>27</v>
      </c>
      <c r="Y2141">
        <v>6.25</v>
      </c>
    </row>
    <row r="2142" spans="1:25" x14ac:dyDescent="0.25">
      <c r="A2142" t="s">
        <v>2989</v>
      </c>
      <c r="B2142" s="19">
        <v>45766</v>
      </c>
      <c r="C2142" t="s">
        <v>1987</v>
      </c>
      <c r="D2142" t="s">
        <v>1988</v>
      </c>
      <c r="E2142" t="s">
        <v>3</v>
      </c>
      <c r="F2142">
        <v>43</v>
      </c>
      <c r="G2142" t="s">
        <v>284</v>
      </c>
      <c r="H2142" t="s">
        <v>285</v>
      </c>
      <c r="I2142" t="s">
        <v>65</v>
      </c>
      <c r="J2142" t="s">
        <v>66</v>
      </c>
      <c r="K2142" t="s">
        <v>25</v>
      </c>
      <c r="L2142">
        <v>1</v>
      </c>
      <c r="M2142">
        <v>2500</v>
      </c>
      <c r="N2142">
        <v>0.15</v>
      </c>
      <c r="O2142">
        <v>2125</v>
      </c>
      <c r="P2142">
        <v>1600</v>
      </c>
      <c r="Q2142">
        <v>525</v>
      </c>
      <c r="R2142" t="s">
        <v>77</v>
      </c>
      <c r="S2142" t="s">
        <v>10</v>
      </c>
      <c r="T2142">
        <v>2025</v>
      </c>
      <c r="U2142">
        <v>4</v>
      </c>
      <c r="V2142" t="s">
        <v>3871</v>
      </c>
      <c r="W2142" t="s">
        <v>11</v>
      </c>
      <c r="X2142" t="s">
        <v>19</v>
      </c>
      <c r="Y2142">
        <v>24.71</v>
      </c>
    </row>
    <row r="2143" spans="1:25" x14ac:dyDescent="0.25">
      <c r="A2143" t="s">
        <v>2990</v>
      </c>
      <c r="B2143" s="19">
        <v>45529</v>
      </c>
      <c r="C2143" t="s">
        <v>569</v>
      </c>
      <c r="D2143" t="s">
        <v>570</v>
      </c>
      <c r="E2143" t="s">
        <v>16</v>
      </c>
      <c r="F2143">
        <v>47</v>
      </c>
      <c r="G2143" t="s">
        <v>339</v>
      </c>
      <c r="H2143" t="s">
        <v>285</v>
      </c>
      <c r="I2143" t="s">
        <v>186</v>
      </c>
      <c r="J2143" t="s">
        <v>187</v>
      </c>
      <c r="K2143" t="s">
        <v>91</v>
      </c>
      <c r="L2143">
        <v>2</v>
      </c>
      <c r="M2143">
        <v>12000</v>
      </c>
      <c r="N2143">
        <v>0.25</v>
      </c>
      <c r="O2143">
        <v>18000</v>
      </c>
      <c r="P2143">
        <v>18000</v>
      </c>
      <c r="Q2143">
        <v>0</v>
      </c>
      <c r="R2143" t="s">
        <v>77</v>
      </c>
      <c r="S2143" t="s">
        <v>10</v>
      </c>
      <c r="T2143">
        <v>2024</v>
      </c>
      <c r="U2143">
        <v>8</v>
      </c>
      <c r="V2143" t="s">
        <v>3867</v>
      </c>
      <c r="W2143" t="s">
        <v>33</v>
      </c>
      <c r="X2143" t="s">
        <v>12</v>
      </c>
      <c r="Y2143">
        <v>0</v>
      </c>
    </row>
    <row r="2144" spans="1:25" x14ac:dyDescent="0.25">
      <c r="A2144" t="s">
        <v>2991</v>
      </c>
      <c r="B2144" s="19">
        <v>45456</v>
      </c>
      <c r="C2144" t="s">
        <v>753</v>
      </c>
      <c r="D2144" t="s">
        <v>754</v>
      </c>
      <c r="E2144" t="s">
        <v>16</v>
      </c>
      <c r="F2144">
        <v>59</v>
      </c>
      <c r="G2144" t="s">
        <v>407</v>
      </c>
      <c r="H2144" t="s">
        <v>285</v>
      </c>
      <c r="I2144" t="s">
        <v>105</v>
      </c>
      <c r="J2144" t="s">
        <v>106</v>
      </c>
      <c r="K2144" t="s">
        <v>76</v>
      </c>
      <c r="L2144">
        <v>1</v>
      </c>
      <c r="M2144">
        <v>450</v>
      </c>
      <c r="N2144">
        <v>0.1</v>
      </c>
      <c r="O2144">
        <v>405</v>
      </c>
      <c r="P2144">
        <v>330</v>
      </c>
      <c r="Q2144">
        <v>75</v>
      </c>
      <c r="R2144" t="s">
        <v>17</v>
      </c>
      <c r="S2144" t="s">
        <v>10</v>
      </c>
      <c r="T2144">
        <v>2024</v>
      </c>
      <c r="U2144">
        <v>6</v>
      </c>
      <c r="V2144" t="s">
        <v>3868</v>
      </c>
      <c r="W2144" t="s">
        <v>11</v>
      </c>
      <c r="X2144" t="s">
        <v>27</v>
      </c>
      <c r="Y2144">
        <v>18.52</v>
      </c>
    </row>
    <row r="2145" spans="1:25" x14ac:dyDescent="0.25">
      <c r="A2145" t="s">
        <v>2992</v>
      </c>
      <c r="B2145" s="19">
        <v>45959</v>
      </c>
      <c r="C2145" t="s">
        <v>715</v>
      </c>
      <c r="D2145" t="s">
        <v>448</v>
      </c>
      <c r="E2145" t="s">
        <v>16</v>
      </c>
      <c r="F2145">
        <v>38</v>
      </c>
      <c r="G2145" t="s">
        <v>317</v>
      </c>
      <c r="H2145" t="s">
        <v>5</v>
      </c>
      <c r="I2145" t="s">
        <v>105</v>
      </c>
      <c r="J2145" t="s">
        <v>106</v>
      </c>
      <c r="K2145" t="s">
        <v>76</v>
      </c>
      <c r="L2145">
        <v>2</v>
      </c>
      <c r="M2145">
        <v>450</v>
      </c>
      <c r="N2145">
        <v>0.05</v>
      </c>
      <c r="O2145">
        <v>855</v>
      </c>
      <c r="P2145">
        <v>660</v>
      </c>
      <c r="Q2145">
        <v>195</v>
      </c>
      <c r="R2145" t="s">
        <v>77</v>
      </c>
      <c r="S2145" t="s">
        <v>10</v>
      </c>
      <c r="T2145">
        <v>2025</v>
      </c>
      <c r="U2145">
        <v>10</v>
      </c>
      <c r="V2145" t="s">
        <v>3870</v>
      </c>
      <c r="W2145" t="s">
        <v>40</v>
      </c>
      <c r="X2145" t="s">
        <v>27</v>
      </c>
      <c r="Y2145">
        <v>22.81</v>
      </c>
    </row>
    <row r="2146" spans="1:25" x14ac:dyDescent="0.25">
      <c r="A2146" t="s">
        <v>2993</v>
      </c>
      <c r="B2146" s="19">
        <v>45426</v>
      </c>
      <c r="C2146" t="s">
        <v>873</v>
      </c>
      <c r="D2146" t="s">
        <v>474</v>
      </c>
      <c r="E2146" t="s">
        <v>16</v>
      </c>
      <c r="F2146">
        <v>42</v>
      </c>
      <c r="G2146" t="s">
        <v>295</v>
      </c>
      <c r="H2146" t="s">
        <v>270</v>
      </c>
      <c r="I2146" t="s">
        <v>68</v>
      </c>
      <c r="J2146" t="s">
        <v>69</v>
      </c>
      <c r="K2146" t="s">
        <v>39</v>
      </c>
      <c r="L2146">
        <v>1</v>
      </c>
      <c r="M2146">
        <v>3500</v>
      </c>
      <c r="N2146">
        <v>0.05</v>
      </c>
      <c r="O2146">
        <v>3325</v>
      </c>
      <c r="P2146">
        <v>2300</v>
      </c>
      <c r="Q2146">
        <v>1025</v>
      </c>
      <c r="R2146" t="s">
        <v>26</v>
      </c>
      <c r="S2146" t="s">
        <v>10</v>
      </c>
      <c r="T2146">
        <v>2024</v>
      </c>
      <c r="U2146">
        <v>5</v>
      </c>
      <c r="V2146" t="s">
        <v>3865</v>
      </c>
      <c r="W2146" t="s">
        <v>11</v>
      </c>
      <c r="X2146" t="s">
        <v>19</v>
      </c>
      <c r="Y2146">
        <v>30.83</v>
      </c>
    </row>
    <row r="2147" spans="1:25" x14ac:dyDescent="0.25">
      <c r="A2147" t="s">
        <v>2994</v>
      </c>
      <c r="B2147" s="19">
        <v>45733</v>
      </c>
      <c r="C2147" t="s">
        <v>351</v>
      </c>
      <c r="D2147" t="s">
        <v>352</v>
      </c>
      <c r="E2147" t="s">
        <v>3</v>
      </c>
      <c r="F2147">
        <v>54</v>
      </c>
      <c r="G2147" t="s">
        <v>275</v>
      </c>
      <c r="H2147" t="s">
        <v>276</v>
      </c>
      <c r="I2147" t="s">
        <v>102</v>
      </c>
      <c r="J2147" t="s">
        <v>103</v>
      </c>
      <c r="K2147" t="s">
        <v>25</v>
      </c>
      <c r="L2147">
        <v>2</v>
      </c>
      <c r="M2147">
        <v>28000</v>
      </c>
      <c r="N2147">
        <v>0.15</v>
      </c>
      <c r="O2147">
        <v>47600</v>
      </c>
      <c r="P2147">
        <v>42000</v>
      </c>
      <c r="Q2147">
        <v>5600</v>
      </c>
      <c r="R2147" t="s">
        <v>77</v>
      </c>
      <c r="S2147" t="s">
        <v>10</v>
      </c>
      <c r="T2147">
        <v>2025</v>
      </c>
      <c r="U2147">
        <v>3</v>
      </c>
      <c r="V2147" t="s">
        <v>3864</v>
      </c>
      <c r="W2147" t="s">
        <v>18</v>
      </c>
      <c r="X2147" t="s">
        <v>27</v>
      </c>
      <c r="Y2147">
        <v>11.76</v>
      </c>
    </row>
    <row r="2148" spans="1:25" x14ac:dyDescent="0.25">
      <c r="A2148" t="s">
        <v>2995</v>
      </c>
      <c r="B2148" s="19">
        <v>45688</v>
      </c>
      <c r="C2148" t="s">
        <v>1067</v>
      </c>
      <c r="D2148" t="s">
        <v>431</v>
      </c>
      <c r="E2148" t="s">
        <v>3</v>
      </c>
      <c r="F2148">
        <v>38</v>
      </c>
      <c r="G2148" t="s">
        <v>407</v>
      </c>
      <c r="H2148" t="s">
        <v>285</v>
      </c>
      <c r="I2148" t="s">
        <v>89</v>
      </c>
      <c r="J2148" t="s">
        <v>90</v>
      </c>
      <c r="K2148" t="s">
        <v>91</v>
      </c>
      <c r="L2148">
        <v>2</v>
      </c>
      <c r="M2148">
        <v>35000</v>
      </c>
      <c r="N2148">
        <v>0.15</v>
      </c>
      <c r="O2148">
        <v>59500</v>
      </c>
      <c r="P2148">
        <v>54000</v>
      </c>
      <c r="Q2148">
        <v>5500</v>
      </c>
      <c r="R2148" t="s">
        <v>26</v>
      </c>
      <c r="S2148" t="s">
        <v>10</v>
      </c>
      <c r="T2148">
        <v>2025</v>
      </c>
      <c r="U2148">
        <v>1</v>
      </c>
      <c r="V2148" t="s">
        <v>3875</v>
      </c>
      <c r="W2148" t="s">
        <v>18</v>
      </c>
      <c r="X2148" t="s">
        <v>27</v>
      </c>
      <c r="Y2148">
        <v>9.24</v>
      </c>
    </row>
    <row r="2149" spans="1:25" x14ac:dyDescent="0.25">
      <c r="A2149" t="s">
        <v>2996</v>
      </c>
      <c r="B2149" s="19">
        <v>45368</v>
      </c>
      <c r="C2149" t="s">
        <v>311</v>
      </c>
      <c r="D2149" t="s">
        <v>101</v>
      </c>
      <c r="E2149" t="s">
        <v>16</v>
      </c>
      <c r="F2149">
        <v>42</v>
      </c>
      <c r="G2149" t="s">
        <v>312</v>
      </c>
      <c r="H2149" t="s">
        <v>276</v>
      </c>
      <c r="I2149" t="s">
        <v>176</v>
      </c>
      <c r="J2149" t="s">
        <v>177</v>
      </c>
      <c r="K2149" t="s">
        <v>25</v>
      </c>
      <c r="L2149">
        <v>2</v>
      </c>
      <c r="M2149">
        <v>22000</v>
      </c>
      <c r="N2149">
        <v>0.1</v>
      </c>
      <c r="O2149">
        <v>-39600</v>
      </c>
      <c r="P2149">
        <v>33000</v>
      </c>
      <c r="Q2149">
        <v>-6600</v>
      </c>
      <c r="R2149" t="s">
        <v>17</v>
      </c>
      <c r="S2149" t="s">
        <v>287</v>
      </c>
      <c r="T2149">
        <v>2024</v>
      </c>
      <c r="U2149">
        <v>3</v>
      </c>
      <c r="V2149" t="s">
        <v>3864</v>
      </c>
      <c r="W2149" t="s">
        <v>18</v>
      </c>
      <c r="X2149" t="s">
        <v>27</v>
      </c>
      <c r="Y2149">
        <v>16.670000000000002</v>
      </c>
    </row>
    <row r="2150" spans="1:25" x14ac:dyDescent="0.25">
      <c r="A2150" t="s">
        <v>2997</v>
      </c>
      <c r="B2150" s="19">
        <v>45391</v>
      </c>
      <c r="C2150" t="s">
        <v>953</v>
      </c>
      <c r="D2150" t="s">
        <v>501</v>
      </c>
      <c r="E2150" t="s">
        <v>16</v>
      </c>
      <c r="F2150">
        <v>23</v>
      </c>
      <c r="G2150" t="s">
        <v>312</v>
      </c>
      <c r="H2150" t="s">
        <v>276</v>
      </c>
      <c r="I2150" t="s">
        <v>23</v>
      </c>
      <c r="J2150" t="s">
        <v>24</v>
      </c>
      <c r="K2150" t="s">
        <v>25</v>
      </c>
      <c r="L2150">
        <v>1</v>
      </c>
      <c r="M2150">
        <v>55000</v>
      </c>
      <c r="N2150">
        <v>0.05</v>
      </c>
      <c r="O2150">
        <v>52250</v>
      </c>
      <c r="P2150">
        <v>40000</v>
      </c>
      <c r="Q2150">
        <v>12250</v>
      </c>
      <c r="R2150" t="s">
        <v>26</v>
      </c>
      <c r="S2150" t="s">
        <v>10</v>
      </c>
      <c r="T2150">
        <v>2024</v>
      </c>
      <c r="U2150">
        <v>4</v>
      </c>
      <c r="V2150" t="s">
        <v>3871</v>
      </c>
      <c r="W2150" t="s">
        <v>11</v>
      </c>
      <c r="X2150" t="s">
        <v>27</v>
      </c>
      <c r="Y2150">
        <v>23.44</v>
      </c>
    </row>
    <row r="2151" spans="1:25" x14ac:dyDescent="0.25">
      <c r="A2151" t="s">
        <v>2998</v>
      </c>
      <c r="B2151" s="19">
        <v>45852</v>
      </c>
      <c r="C2151" t="s">
        <v>1161</v>
      </c>
      <c r="D2151" t="s">
        <v>474</v>
      </c>
      <c r="E2151" t="s">
        <v>3</v>
      </c>
      <c r="F2151">
        <v>49</v>
      </c>
      <c r="G2151" t="s">
        <v>339</v>
      </c>
      <c r="H2151" t="s">
        <v>285</v>
      </c>
      <c r="I2151" t="s">
        <v>65</v>
      </c>
      <c r="J2151" t="s">
        <v>66</v>
      </c>
      <c r="K2151" t="s">
        <v>25</v>
      </c>
      <c r="L2151">
        <v>2</v>
      </c>
      <c r="M2151">
        <v>2500</v>
      </c>
      <c r="N2151">
        <v>0.15</v>
      </c>
      <c r="O2151">
        <v>4250</v>
      </c>
      <c r="P2151">
        <v>3200</v>
      </c>
      <c r="Q2151">
        <v>1050</v>
      </c>
      <c r="R2151" t="s">
        <v>17</v>
      </c>
      <c r="S2151" t="s">
        <v>10</v>
      </c>
      <c r="T2151">
        <v>2025</v>
      </c>
      <c r="U2151">
        <v>7</v>
      </c>
      <c r="V2151" t="s">
        <v>3866</v>
      </c>
      <c r="W2151" t="s">
        <v>33</v>
      </c>
      <c r="X2151" t="s">
        <v>12</v>
      </c>
      <c r="Y2151">
        <v>24.71</v>
      </c>
    </row>
    <row r="2152" spans="1:25" x14ac:dyDescent="0.25">
      <c r="A2152" t="s">
        <v>2999</v>
      </c>
      <c r="B2152" s="19">
        <v>45465</v>
      </c>
      <c r="C2152" t="s">
        <v>864</v>
      </c>
      <c r="D2152" t="s">
        <v>865</v>
      </c>
      <c r="E2152" t="s">
        <v>16</v>
      </c>
      <c r="F2152">
        <v>32</v>
      </c>
      <c r="G2152" t="s">
        <v>269</v>
      </c>
      <c r="H2152" t="s">
        <v>270</v>
      </c>
      <c r="I2152" t="s">
        <v>344</v>
      </c>
      <c r="J2152" t="s">
        <v>345</v>
      </c>
      <c r="K2152" t="s">
        <v>39</v>
      </c>
      <c r="L2152">
        <v>1</v>
      </c>
      <c r="M2152">
        <v>2200</v>
      </c>
      <c r="N2152">
        <v>0.05</v>
      </c>
      <c r="O2152">
        <v>2090</v>
      </c>
      <c r="P2152">
        <v>1400</v>
      </c>
      <c r="Q2152">
        <v>690</v>
      </c>
      <c r="R2152" t="s">
        <v>26</v>
      </c>
      <c r="S2152" t="s">
        <v>10</v>
      </c>
      <c r="T2152">
        <v>2024</v>
      </c>
      <c r="U2152">
        <v>6</v>
      </c>
      <c r="V2152" t="s">
        <v>3868</v>
      </c>
      <c r="W2152" t="s">
        <v>11</v>
      </c>
      <c r="X2152" t="s">
        <v>19</v>
      </c>
      <c r="Y2152">
        <v>33.01</v>
      </c>
    </row>
    <row r="2153" spans="1:25" x14ac:dyDescent="0.25">
      <c r="A2153" t="s">
        <v>3000</v>
      </c>
      <c r="B2153" s="19">
        <v>45664</v>
      </c>
      <c r="C2153" t="s">
        <v>447</v>
      </c>
      <c r="D2153" t="s">
        <v>448</v>
      </c>
      <c r="E2153" t="s">
        <v>16</v>
      </c>
      <c r="F2153">
        <v>21</v>
      </c>
      <c r="G2153" t="s">
        <v>275</v>
      </c>
      <c r="H2153" t="s">
        <v>276</v>
      </c>
      <c r="I2153" t="s">
        <v>264</v>
      </c>
      <c r="J2153" t="s">
        <v>265</v>
      </c>
      <c r="K2153" t="s">
        <v>46</v>
      </c>
      <c r="L2153">
        <v>1</v>
      </c>
      <c r="M2153">
        <v>800</v>
      </c>
      <c r="N2153">
        <v>0</v>
      </c>
      <c r="O2153">
        <v>800</v>
      </c>
      <c r="P2153">
        <v>500</v>
      </c>
      <c r="Q2153">
        <v>300</v>
      </c>
      <c r="R2153" t="s">
        <v>26</v>
      </c>
      <c r="S2153" t="s">
        <v>10</v>
      </c>
      <c r="T2153">
        <v>2025</v>
      </c>
      <c r="U2153">
        <v>1</v>
      </c>
      <c r="V2153" t="s">
        <v>3875</v>
      </c>
      <c r="W2153" t="s">
        <v>18</v>
      </c>
      <c r="X2153" t="s">
        <v>27</v>
      </c>
      <c r="Y2153">
        <v>37.5</v>
      </c>
    </row>
    <row r="2154" spans="1:25" x14ac:dyDescent="0.25">
      <c r="A2154" t="s">
        <v>3001</v>
      </c>
      <c r="B2154" s="19">
        <v>45763</v>
      </c>
      <c r="C2154" t="s">
        <v>853</v>
      </c>
      <c r="D2154" t="s">
        <v>854</v>
      </c>
      <c r="E2154" t="s">
        <v>16</v>
      </c>
      <c r="F2154">
        <v>47</v>
      </c>
      <c r="G2154" t="s">
        <v>263</v>
      </c>
      <c r="H2154" t="s">
        <v>5</v>
      </c>
      <c r="I2154" t="s">
        <v>37</v>
      </c>
      <c r="J2154" t="s">
        <v>38</v>
      </c>
      <c r="K2154" t="s">
        <v>39</v>
      </c>
      <c r="L2154">
        <v>4</v>
      </c>
      <c r="M2154">
        <v>900</v>
      </c>
      <c r="N2154">
        <v>0.05</v>
      </c>
      <c r="O2154">
        <v>-3420</v>
      </c>
      <c r="P2154">
        <v>2200</v>
      </c>
      <c r="Q2154">
        <v>-1220</v>
      </c>
      <c r="R2154" t="s">
        <v>98</v>
      </c>
      <c r="S2154" t="s">
        <v>287</v>
      </c>
      <c r="T2154">
        <v>2025</v>
      </c>
      <c r="U2154">
        <v>4</v>
      </c>
      <c r="V2154" t="s">
        <v>3871</v>
      </c>
      <c r="W2154" t="s">
        <v>11</v>
      </c>
      <c r="X2154" t="s">
        <v>12</v>
      </c>
      <c r="Y2154">
        <v>35.67</v>
      </c>
    </row>
    <row r="2155" spans="1:25" x14ac:dyDescent="0.25">
      <c r="A2155" t="s">
        <v>3002</v>
      </c>
      <c r="B2155" s="19">
        <v>45744</v>
      </c>
      <c r="C2155" t="s">
        <v>1163</v>
      </c>
      <c r="D2155" t="s">
        <v>557</v>
      </c>
      <c r="E2155" t="s">
        <v>3</v>
      </c>
      <c r="F2155">
        <v>52</v>
      </c>
      <c r="G2155" t="s">
        <v>295</v>
      </c>
      <c r="H2155" t="s">
        <v>270</v>
      </c>
      <c r="I2155" t="s">
        <v>51</v>
      </c>
      <c r="J2155" t="s">
        <v>52</v>
      </c>
      <c r="K2155" t="s">
        <v>8</v>
      </c>
      <c r="L2155">
        <v>2</v>
      </c>
      <c r="M2155">
        <v>4500</v>
      </c>
      <c r="N2155">
        <v>0.05</v>
      </c>
      <c r="O2155">
        <v>0</v>
      </c>
      <c r="P2155">
        <v>6400</v>
      </c>
      <c r="Q2155">
        <v>0</v>
      </c>
      <c r="R2155" t="s">
        <v>77</v>
      </c>
      <c r="S2155" t="s">
        <v>291</v>
      </c>
      <c r="T2155">
        <v>2025</v>
      </c>
      <c r="U2155">
        <v>3</v>
      </c>
      <c r="V2155" t="s">
        <v>3864</v>
      </c>
      <c r="W2155" t="s">
        <v>18</v>
      </c>
      <c r="X2155" t="s">
        <v>27</v>
      </c>
      <c r="Y2155">
        <v>0</v>
      </c>
    </row>
    <row r="2156" spans="1:25" x14ac:dyDescent="0.25">
      <c r="A2156" t="s">
        <v>3003</v>
      </c>
      <c r="B2156" s="19">
        <v>45874</v>
      </c>
      <c r="C2156" t="s">
        <v>1020</v>
      </c>
      <c r="D2156" t="s">
        <v>184</v>
      </c>
      <c r="E2156" t="s">
        <v>3</v>
      </c>
      <c r="F2156">
        <v>44</v>
      </c>
      <c r="G2156" t="s">
        <v>269</v>
      </c>
      <c r="H2156" t="s">
        <v>270</v>
      </c>
      <c r="I2156" t="s">
        <v>143</v>
      </c>
      <c r="J2156" t="s">
        <v>144</v>
      </c>
      <c r="K2156" t="s">
        <v>76</v>
      </c>
      <c r="L2156">
        <v>3</v>
      </c>
      <c r="M2156">
        <v>700</v>
      </c>
      <c r="N2156">
        <v>0.15</v>
      </c>
      <c r="O2156">
        <v>1785</v>
      </c>
      <c r="P2156">
        <v>1710</v>
      </c>
      <c r="Q2156">
        <v>75</v>
      </c>
      <c r="R2156" t="s">
        <v>26</v>
      </c>
      <c r="S2156" t="s">
        <v>10</v>
      </c>
      <c r="T2156">
        <v>2025</v>
      </c>
      <c r="U2156">
        <v>8</v>
      </c>
      <c r="V2156" t="s">
        <v>3867</v>
      </c>
      <c r="W2156" t="s">
        <v>33</v>
      </c>
      <c r="X2156" t="s">
        <v>12</v>
      </c>
      <c r="Y2156">
        <v>4.2</v>
      </c>
    </row>
    <row r="2157" spans="1:25" x14ac:dyDescent="0.25">
      <c r="A2157" t="s">
        <v>3004</v>
      </c>
      <c r="B2157" s="19">
        <v>45702</v>
      </c>
      <c r="C2157" t="s">
        <v>3005</v>
      </c>
      <c r="D2157" t="s">
        <v>1123</v>
      </c>
      <c r="E2157" t="s">
        <v>3</v>
      </c>
      <c r="F2157">
        <v>38</v>
      </c>
      <c r="G2157" t="s">
        <v>263</v>
      </c>
      <c r="H2157" t="s">
        <v>5</v>
      </c>
      <c r="I2157" t="s">
        <v>44</v>
      </c>
      <c r="J2157" t="s">
        <v>45</v>
      </c>
      <c r="K2157" t="s">
        <v>46</v>
      </c>
      <c r="L2157">
        <v>2</v>
      </c>
      <c r="M2157">
        <v>2500</v>
      </c>
      <c r="N2157">
        <v>0.1</v>
      </c>
      <c r="O2157">
        <v>0</v>
      </c>
      <c r="P2157">
        <v>3000</v>
      </c>
      <c r="Q2157">
        <v>0</v>
      </c>
      <c r="R2157" t="s">
        <v>77</v>
      </c>
      <c r="S2157" t="s">
        <v>291</v>
      </c>
      <c r="T2157">
        <v>2025</v>
      </c>
      <c r="U2157">
        <v>2</v>
      </c>
      <c r="V2157" t="s">
        <v>3869</v>
      </c>
      <c r="W2157" t="s">
        <v>18</v>
      </c>
      <c r="X2157" t="s">
        <v>19</v>
      </c>
      <c r="Y2157">
        <v>0</v>
      </c>
    </row>
    <row r="2158" spans="1:25" x14ac:dyDescent="0.25">
      <c r="A2158" t="s">
        <v>3006</v>
      </c>
      <c r="B2158" s="19">
        <v>45424</v>
      </c>
      <c r="C2158" t="s">
        <v>2136</v>
      </c>
      <c r="D2158" t="s">
        <v>2137</v>
      </c>
      <c r="E2158" t="s">
        <v>16</v>
      </c>
      <c r="F2158">
        <v>38</v>
      </c>
      <c r="G2158" t="s">
        <v>407</v>
      </c>
      <c r="H2158" t="s">
        <v>285</v>
      </c>
      <c r="I2158" t="s">
        <v>74</v>
      </c>
      <c r="J2158" t="s">
        <v>75</v>
      </c>
      <c r="K2158" t="s">
        <v>76</v>
      </c>
      <c r="L2158">
        <v>2</v>
      </c>
      <c r="M2158">
        <v>550</v>
      </c>
      <c r="N2158">
        <v>0.05</v>
      </c>
      <c r="O2158">
        <v>1045</v>
      </c>
      <c r="P2158">
        <v>900</v>
      </c>
      <c r="Q2158">
        <v>145</v>
      </c>
      <c r="R2158" t="s">
        <v>26</v>
      </c>
      <c r="S2158" t="s">
        <v>10</v>
      </c>
      <c r="T2158">
        <v>2024</v>
      </c>
      <c r="U2158">
        <v>5</v>
      </c>
      <c r="V2158" t="s">
        <v>3865</v>
      </c>
      <c r="W2158" t="s">
        <v>11</v>
      </c>
      <c r="X2158" t="s">
        <v>19</v>
      </c>
      <c r="Y2158">
        <v>13.88</v>
      </c>
    </row>
    <row r="2159" spans="1:25" x14ac:dyDescent="0.25">
      <c r="A2159" t="s">
        <v>3007</v>
      </c>
      <c r="B2159" s="19">
        <v>45613</v>
      </c>
      <c r="C2159" t="s">
        <v>3008</v>
      </c>
      <c r="D2159" t="s">
        <v>851</v>
      </c>
      <c r="E2159" t="s">
        <v>3</v>
      </c>
      <c r="F2159">
        <v>60</v>
      </c>
      <c r="G2159" t="s">
        <v>290</v>
      </c>
      <c r="H2159" t="s">
        <v>276</v>
      </c>
      <c r="I2159" t="s">
        <v>264</v>
      </c>
      <c r="J2159" t="s">
        <v>265</v>
      </c>
      <c r="K2159" t="s">
        <v>46</v>
      </c>
      <c r="L2159">
        <v>1</v>
      </c>
      <c r="M2159">
        <v>800</v>
      </c>
      <c r="N2159">
        <v>0.15</v>
      </c>
      <c r="O2159">
        <v>680</v>
      </c>
      <c r="P2159">
        <v>500</v>
      </c>
      <c r="Q2159">
        <v>180</v>
      </c>
      <c r="R2159" t="s">
        <v>26</v>
      </c>
      <c r="S2159" t="s">
        <v>10</v>
      </c>
      <c r="T2159">
        <v>2024</v>
      </c>
      <c r="U2159">
        <v>11</v>
      </c>
      <c r="V2159" t="s">
        <v>3874</v>
      </c>
      <c r="W2159" t="s">
        <v>40</v>
      </c>
      <c r="X2159" t="s">
        <v>19</v>
      </c>
      <c r="Y2159">
        <v>26.47</v>
      </c>
    </row>
    <row r="2160" spans="1:25" x14ac:dyDescent="0.25">
      <c r="A2160" t="s">
        <v>3009</v>
      </c>
      <c r="B2160" s="19">
        <v>45752</v>
      </c>
      <c r="C2160" t="s">
        <v>650</v>
      </c>
      <c r="D2160" t="s">
        <v>651</v>
      </c>
      <c r="E2160" t="s">
        <v>3</v>
      </c>
      <c r="F2160">
        <v>48</v>
      </c>
      <c r="G2160" t="s">
        <v>317</v>
      </c>
      <c r="H2160" t="s">
        <v>5</v>
      </c>
      <c r="I2160" t="s">
        <v>37</v>
      </c>
      <c r="J2160" t="s">
        <v>38</v>
      </c>
      <c r="K2160" t="s">
        <v>39</v>
      </c>
      <c r="L2160">
        <v>2</v>
      </c>
      <c r="M2160">
        <v>900</v>
      </c>
      <c r="N2160">
        <v>0</v>
      </c>
      <c r="O2160">
        <v>-1800</v>
      </c>
      <c r="P2160">
        <v>1100</v>
      </c>
      <c r="Q2160">
        <v>-700</v>
      </c>
      <c r="R2160" t="s">
        <v>77</v>
      </c>
      <c r="S2160" t="s">
        <v>287</v>
      </c>
      <c r="T2160">
        <v>2025</v>
      </c>
      <c r="U2160">
        <v>4</v>
      </c>
      <c r="V2160" t="s">
        <v>3871</v>
      </c>
      <c r="W2160" t="s">
        <v>11</v>
      </c>
      <c r="X2160" t="s">
        <v>27</v>
      </c>
      <c r="Y2160">
        <v>38.89</v>
      </c>
    </row>
    <row r="2161" spans="1:25" x14ac:dyDescent="0.25">
      <c r="A2161" t="s">
        <v>3010</v>
      </c>
      <c r="B2161" s="19">
        <v>45335</v>
      </c>
      <c r="C2161" t="s">
        <v>3011</v>
      </c>
      <c r="D2161" t="s">
        <v>2622</v>
      </c>
      <c r="E2161" t="s">
        <v>16</v>
      </c>
      <c r="F2161">
        <v>52</v>
      </c>
      <c r="G2161" t="s">
        <v>290</v>
      </c>
      <c r="H2161" t="s">
        <v>276</v>
      </c>
      <c r="I2161" t="s">
        <v>56</v>
      </c>
      <c r="J2161" t="s">
        <v>57</v>
      </c>
      <c r="K2161" t="s">
        <v>58</v>
      </c>
      <c r="L2161">
        <v>1</v>
      </c>
      <c r="M2161">
        <v>1200</v>
      </c>
      <c r="N2161">
        <v>0.15</v>
      </c>
      <c r="O2161">
        <v>1020</v>
      </c>
      <c r="P2161">
        <v>800</v>
      </c>
      <c r="Q2161">
        <v>220</v>
      </c>
      <c r="R2161" t="s">
        <v>98</v>
      </c>
      <c r="S2161" t="s">
        <v>10</v>
      </c>
      <c r="T2161">
        <v>2024</v>
      </c>
      <c r="U2161">
        <v>2</v>
      </c>
      <c r="V2161" t="s">
        <v>3869</v>
      </c>
      <c r="W2161" t="s">
        <v>18</v>
      </c>
      <c r="X2161" t="s">
        <v>12</v>
      </c>
      <c r="Y2161">
        <v>21.57</v>
      </c>
    </row>
    <row r="2162" spans="1:25" x14ac:dyDescent="0.25">
      <c r="A2162" t="s">
        <v>3012</v>
      </c>
      <c r="B2162" s="19">
        <v>45542</v>
      </c>
      <c r="C2162" t="s">
        <v>699</v>
      </c>
      <c r="D2162" t="s">
        <v>700</v>
      </c>
      <c r="E2162" t="s">
        <v>3</v>
      </c>
      <c r="F2162">
        <v>45</v>
      </c>
      <c r="G2162" t="s">
        <v>295</v>
      </c>
      <c r="H2162" t="s">
        <v>270</v>
      </c>
      <c r="I2162" t="s">
        <v>109</v>
      </c>
      <c r="J2162" t="s">
        <v>110</v>
      </c>
      <c r="K2162" t="s">
        <v>8</v>
      </c>
      <c r="L2162">
        <v>1</v>
      </c>
      <c r="M2162">
        <v>4000</v>
      </c>
      <c r="N2162">
        <v>0.15</v>
      </c>
      <c r="O2162">
        <v>3400</v>
      </c>
      <c r="P2162">
        <v>2900</v>
      </c>
      <c r="Q2162">
        <v>500</v>
      </c>
      <c r="R2162" t="s">
        <v>77</v>
      </c>
      <c r="S2162" t="s">
        <v>10</v>
      </c>
      <c r="T2162">
        <v>2024</v>
      </c>
      <c r="U2162">
        <v>9</v>
      </c>
      <c r="V2162" t="s">
        <v>3873</v>
      </c>
      <c r="W2162" t="s">
        <v>33</v>
      </c>
      <c r="X2162" t="s">
        <v>12</v>
      </c>
      <c r="Y2162">
        <v>14.71</v>
      </c>
    </row>
    <row r="2163" spans="1:25" x14ac:dyDescent="0.25">
      <c r="A2163" t="s">
        <v>3013</v>
      </c>
      <c r="B2163" s="19">
        <v>45399</v>
      </c>
      <c r="C2163" t="s">
        <v>2187</v>
      </c>
      <c r="D2163" t="s">
        <v>441</v>
      </c>
      <c r="E2163" t="s">
        <v>16</v>
      </c>
      <c r="F2163">
        <v>49</v>
      </c>
      <c r="G2163" t="s">
        <v>275</v>
      </c>
      <c r="H2163" t="s">
        <v>276</v>
      </c>
      <c r="I2163" t="s">
        <v>344</v>
      </c>
      <c r="J2163" t="s">
        <v>345</v>
      </c>
      <c r="K2163" t="s">
        <v>39</v>
      </c>
      <c r="L2163">
        <v>1</v>
      </c>
      <c r="M2163">
        <v>2200</v>
      </c>
      <c r="N2163">
        <v>0.1</v>
      </c>
      <c r="O2163">
        <v>1980</v>
      </c>
      <c r="P2163">
        <v>1400</v>
      </c>
      <c r="Q2163">
        <v>580</v>
      </c>
      <c r="R2163" t="s">
        <v>26</v>
      </c>
      <c r="S2163" t="s">
        <v>10</v>
      </c>
      <c r="T2163">
        <v>2024</v>
      </c>
      <c r="U2163">
        <v>4</v>
      </c>
      <c r="V2163" t="s">
        <v>3871</v>
      </c>
      <c r="W2163" t="s">
        <v>11</v>
      </c>
      <c r="X2163" t="s">
        <v>19</v>
      </c>
      <c r="Y2163">
        <v>29.29</v>
      </c>
    </row>
    <row r="2164" spans="1:25" x14ac:dyDescent="0.25">
      <c r="A2164" t="s">
        <v>3014</v>
      </c>
      <c r="B2164" s="19">
        <v>45366</v>
      </c>
      <c r="C2164" t="s">
        <v>867</v>
      </c>
      <c r="D2164" t="s">
        <v>868</v>
      </c>
      <c r="E2164" t="s">
        <v>3</v>
      </c>
      <c r="F2164">
        <v>55</v>
      </c>
      <c r="G2164" t="s">
        <v>275</v>
      </c>
      <c r="H2164" t="s">
        <v>276</v>
      </c>
      <c r="I2164" t="s">
        <v>89</v>
      </c>
      <c r="J2164" t="s">
        <v>90</v>
      </c>
      <c r="K2164" t="s">
        <v>91</v>
      </c>
      <c r="L2164">
        <v>2</v>
      </c>
      <c r="M2164">
        <v>35000</v>
      </c>
      <c r="N2164">
        <v>0</v>
      </c>
      <c r="O2164">
        <v>70000</v>
      </c>
      <c r="P2164">
        <v>54000</v>
      </c>
      <c r="Q2164">
        <v>16000</v>
      </c>
      <c r="R2164" t="s">
        <v>26</v>
      </c>
      <c r="S2164" t="s">
        <v>10</v>
      </c>
      <c r="T2164">
        <v>2024</v>
      </c>
      <c r="U2164">
        <v>3</v>
      </c>
      <c r="V2164" t="s">
        <v>3864</v>
      </c>
      <c r="W2164" t="s">
        <v>18</v>
      </c>
      <c r="X2164" t="s">
        <v>12</v>
      </c>
      <c r="Y2164">
        <v>22.86</v>
      </c>
    </row>
    <row r="2165" spans="1:25" x14ac:dyDescent="0.25">
      <c r="A2165" t="s">
        <v>3015</v>
      </c>
      <c r="B2165" s="19">
        <v>45387</v>
      </c>
      <c r="C2165" t="s">
        <v>528</v>
      </c>
      <c r="D2165" t="s">
        <v>375</v>
      </c>
      <c r="E2165" t="s">
        <v>16</v>
      </c>
      <c r="F2165">
        <v>44</v>
      </c>
      <c r="G2165" t="s">
        <v>312</v>
      </c>
      <c r="H2165" t="s">
        <v>276</v>
      </c>
      <c r="I2165" t="s">
        <v>264</v>
      </c>
      <c r="J2165" t="s">
        <v>265</v>
      </c>
      <c r="K2165" t="s">
        <v>46</v>
      </c>
      <c r="L2165">
        <v>2</v>
      </c>
      <c r="M2165">
        <v>800</v>
      </c>
      <c r="N2165">
        <v>0.1</v>
      </c>
      <c r="O2165">
        <v>1440</v>
      </c>
      <c r="P2165">
        <v>1000</v>
      </c>
      <c r="Q2165">
        <v>440</v>
      </c>
      <c r="R2165" t="s">
        <v>17</v>
      </c>
      <c r="S2165" t="s">
        <v>10</v>
      </c>
      <c r="T2165">
        <v>2024</v>
      </c>
      <c r="U2165">
        <v>4</v>
      </c>
      <c r="V2165" t="s">
        <v>3871</v>
      </c>
      <c r="W2165" t="s">
        <v>11</v>
      </c>
      <c r="X2165" t="s">
        <v>19</v>
      </c>
      <c r="Y2165">
        <v>30.56</v>
      </c>
    </row>
    <row r="2166" spans="1:25" x14ac:dyDescent="0.25">
      <c r="A2166" t="s">
        <v>3016</v>
      </c>
      <c r="B2166" s="19">
        <v>45768</v>
      </c>
      <c r="C2166" t="s">
        <v>1090</v>
      </c>
      <c r="D2166" t="s">
        <v>965</v>
      </c>
      <c r="E2166" t="s">
        <v>3</v>
      </c>
      <c r="F2166">
        <v>46</v>
      </c>
      <c r="G2166" t="s">
        <v>295</v>
      </c>
      <c r="H2166" t="s">
        <v>270</v>
      </c>
      <c r="I2166" t="s">
        <v>31</v>
      </c>
      <c r="J2166" t="s">
        <v>32</v>
      </c>
      <c r="K2166" t="s">
        <v>25</v>
      </c>
      <c r="L2166">
        <v>2</v>
      </c>
      <c r="M2166">
        <v>5000</v>
      </c>
      <c r="N2166">
        <v>0.15</v>
      </c>
      <c r="O2166">
        <v>8500</v>
      </c>
      <c r="P2166">
        <v>7000</v>
      </c>
      <c r="Q2166">
        <v>1500</v>
      </c>
      <c r="R2166" t="s">
        <v>26</v>
      </c>
      <c r="S2166" t="s">
        <v>10</v>
      </c>
      <c r="T2166">
        <v>2025</v>
      </c>
      <c r="U2166">
        <v>4</v>
      </c>
      <c r="V2166" t="s">
        <v>3871</v>
      </c>
      <c r="W2166" t="s">
        <v>11</v>
      </c>
      <c r="X2166" t="s">
        <v>19</v>
      </c>
      <c r="Y2166">
        <v>17.649999999999999</v>
      </c>
    </row>
    <row r="2167" spans="1:25" x14ac:dyDescent="0.25">
      <c r="A2167" t="s">
        <v>3017</v>
      </c>
      <c r="B2167" s="19">
        <v>45698</v>
      </c>
      <c r="C2167" t="s">
        <v>447</v>
      </c>
      <c r="D2167" t="s">
        <v>448</v>
      </c>
      <c r="E2167" t="s">
        <v>16</v>
      </c>
      <c r="F2167">
        <v>21</v>
      </c>
      <c r="G2167" t="s">
        <v>275</v>
      </c>
      <c r="H2167" t="s">
        <v>276</v>
      </c>
      <c r="I2167" t="s">
        <v>44</v>
      </c>
      <c r="J2167" t="s">
        <v>45</v>
      </c>
      <c r="K2167" t="s">
        <v>46</v>
      </c>
      <c r="L2167">
        <v>1</v>
      </c>
      <c r="M2167">
        <v>2500</v>
      </c>
      <c r="N2167">
        <v>0</v>
      </c>
      <c r="O2167">
        <v>2500</v>
      </c>
      <c r="P2167">
        <v>1500</v>
      </c>
      <c r="Q2167">
        <v>1000</v>
      </c>
      <c r="R2167" t="s">
        <v>26</v>
      </c>
      <c r="S2167" t="s">
        <v>10</v>
      </c>
      <c r="T2167">
        <v>2025</v>
      </c>
      <c r="U2167">
        <v>2</v>
      </c>
      <c r="V2167" t="s">
        <v>3869</v>
      </c>
      <c r="W2167" t="s">
        <v>18</v>
      </c>
      <c r="X2167" t="s">
        <v>27</v>
      </c>
      <c r="Y2167">
        <v>40</v>
      </c>
    </row>
    <row r="2168" spans="1:25" x14ac:dyDescent="0.25">
      <c r="A2168" t="s">
        <v>3018</v>
      </c>
      <c r="B2168" s="19">
        <v>45616</v>
      </c>
      <c r="C2168" t="s">
        <v>1460</v>
      </c>
      <c r="D2168" t="s">
        <v>1461</v>
      </c>
      <c r="E2168" t="s">
        <v>16</v>
      </c>
      <c r="F2168">
        <v>22</v>
      </c>
      <c r="G2168" t="s">
        <v>275</v>
      </c>
      <c r="H2168" t="s">
        <v>276</v>
      </c>
      <c r="I2168" t="s">
        <v>68</v>
      </c>
      <c r="J2168" t="s">
        <v>69</v>
      </c>
      <c r="K2168" t="s">
        <v>39</v>
      </c>
      <c r="L2168">
        <v>2</v>
      </c>
      <c r="M2168">
        <v>3500</v>
      </c>
      <c r="N2168">
        <v>0.05</v>
      </c>
      <c r="O2168">
        <v>6650</v>
      </c>
      <c r="P2168">
        <v>4600</v>
      </c>
      <c r="Q2168">
        <v>2050</v>
      </c>
      <c r="R2168" t="s">
        <v>98</v>
      </c>
      <c r="S2168" t="s">
        <v>10</v>
      </c>
      <c r="T2168">
        <v>2024</v>
      </c>
      <c r="U2168">
        <v>11</v>
      </c>
      <c r="V2168" t="s">
        <v>3874</v>
      </c>
      <c r="W2168" t="s">
        <v>40</v>
      </c>
      <c r="X2168" t="s">
        <v>12</v>
      </c>
      <c r="Y2168">
        <v>30.83</v>
      </c>
    </row>
    <row r="2169" spans="1:25" x14ac:dyDescent="0.25">
      <c r="A2169" t="s">
        <v>3019</v>
      </c>
      <c r="B2169" s="19">
        <v>46011</v>
      </c>
      <c r="C2169" t="s">
        <v>500</v>
      </c>
      <c r="D2169" t="s">
        <v>501</v>
      </c>
      <c r="E2169" t="s">
        <v>16</v>
      </c>
      <c r="F2169">
        <v>22</v>
      </c>
      <c r="G2169" t="s">
        <v>339</v>
      </c>
      <c r="H2169" t="s">
        <v>285</v>
      </c>
      <c r="I2169" t="s">
        <v>143</v>
      </c>
      <c r="J2169" t="s">
        <v>144</v>
      </c>
      <c r="K2169" t="s">
        <v>76</v>
      </c>
      <c r="L2169">
        <v>3</v>
      </c>
      <c r="M2169">
        <v>700</v>
      </c>
      <c r="N2169">
        <v>0</v>
      </c>
      <c r="O2169">
        <v>2100</v>
      </c>
      <c r="P2169">
        <v>1710</v>
      </c>
      <c r="Q2169">
        <v>390</v>
      </c>
      <c r="R2169" t="s">
        <v>26</v>
      </c>
      <c r="S2169" t="s">
        <v>10</v>
      </c>
      <c r="T2169">
        <v>2025</v>
      </c>
      <c r="U2169">
        <v>12</v>
      </c>
      <c r="V2169" t="s">
        <v>3872</v>
      </c>
      <c r="W2169" t="s">
        <v>40</v>
      </c>
      <c r="X2169" t="s">
        <v>27</v>
      </c>
      <c r="Y2169">
        <v>18.57</v>
      </c>
    </row>
    <row r="2170" spans="1:25" x14ac:dyDescent="0.25">
      <c r="A2170" t="s">
        <v>3020</v>
      </c>
      <c r="B2170" s="19">
        <v>45850</v>
      </c>
      <c r="C2170" t="s">
        <v>747</v>
      </c>
      <c r="D2170" t="s">
        <v>748</v>
      </c>
      <c r="E2170" t="s">
        <v>16</v>
      </c>
      <c r="F2170">
        <v>54</v>
      </c>
      <c r="G2170" t="s">
        <v>407</v>
      </c>
      <c r="H2170" t="s">
        <v>285</v>
      </c>
      <c r="I2170" t="s">
        <v>176</v>
      </c>
      <c r="J2170" t="s">
        <v>177</v>
      </c>
      <c r="K2170" t="s">
        <v>25</v>
      </c>
      <c r="L2170">
        <v>2</v>
      </c>
      <c r="M2170">
        <v>22000</v>
      </c>
      <c r="N2170">
        <v>0.15</v>
      </c>
      <c r="O2170">
        <v>37400</v>
      </c>
      <c r="P2170">
        <v>33000</v>
      </c>
      <c r="Q2170">
        <v>4400</v>
      </c>
      <c r="R2170" t="s">
        <v>77</v>
      </c>
      <c r="S2170" t="s">
        <v>10</v>
      </c>
      <c r="T2170">
        <v>2025</v>
      </c>
      <c r="U2170">
        <v>7</v>
      </c>
      <c r="V2170" t="s">
        <v>3866</v>
      </c>
      <c r="W2170" t="s">
        <v>33</v>
      </c>
      <c r="X2170" t="s">
        <v>27</v>
      </c>
      <c r="Y2170">
        <v>11.76</v>
      </c>
    </row>
    <row r="2171" spans="1:25" x14ac:dyDescent="0.25">
      <c r="A2171" t="s">
        <v>3021</v>
      </c>
      <c r="B2171" s="19">
        <v>45510</v>
      </c>
      <c r="C2171" t="s">
        <v>399</v>
      </c>
      <c r="D2171" t="s">
        <v>15</v>
      </c>
      <c r="E2171" t="s">
        <v>3</v>
      </c>
      <c r="F2171">
        <v>24</v>
      </c>
      <c r="G2171" t="s">
        <v>269</v>
      </c>
      <c r="H2171" t="s">
        <v>270</v>
      </c>
      <c r="I2171" t="s">
        <v>68</v>
      </c>
      <c r="J2171" t="s">
        <v>69</v>
      </c>
      <c r="K2171" t="s">
        <v>39</v>
      </c>
      <c r="L2171">
        <v>1</v>
      </c>
      <c r="M2171">
        <v>3500</v>
      </c>
      <c r="N2171">
        <v>0.2</v>
      </c>
      <c r="O2171">
        <v>-2800</v>
      </c>
      <c r="P2171">
        <v>2300</v>
      </c>
      <c r="Q2171">
        <v>-500</v>
      </c>
      <c r="R2171" t="s">
        <v>17</v>
      </c>
      <c r="S2171" t="s">
        <v>287</v>
      </c>
      <c r="T2171">
        <v>2024</v>
      </c>
      <c r="U2171">
        <v>8</v>
      </c>
      <c r="V2171" t="s">
        <v>3867</v>
      </c>
      <c r="W2171" t="s">
        <v>33</v>
      </c>
      <c r="X2171" t="s">
        <v>12</v>
      </c>
      <c r="Y2171">
        <v>17.86</v>
      </c>
    </row>
    <row r="2172" spans="1:25" x14ac:dyDescent="0.25">
      <c r="A2172" t="s">
        <v>3022</v>
      </c>
      <c r="B2172" s="19">
        <v>45681</v>
      </c>
      <c r="C2172" t="s">
        <v>2159</v>
      </c>
      <c r="D2172" t="s">
        <v>423</v>
      </c>
      <c r="E2172" t="s">
        <v>3</v>
      </c>
      <c r="F2172">
        <v>26</v>
      </c>
      <c r="G2172" t="s">
        <v>317</v>
      </c>
      <c r="H2172" t="s">
        <v>5</v>
      </c>
      <c r="I2172" t="s">
        <v>102</v>
      </c>
      <c r="J2172" t="s">
        <v>103</v>
      </c>
      <c r="K2172" t="s">
        <v>25</v>
      </c>
      <c r="L2172">
        <v>1</v>
      </c>
      <c r="M2172">
        <v>28000</v>
      </c>
      <c r="N2172">
        <v>0.25</v>
      </c>
      <c r="O2172">
        <v>21000</v>
      </c>
      <c r="P2172">
        <v>21000</v>
      </c>
      <c r="Q2172">
        <v>0</v>
      </c>
      <c r="R2172" t="s">
        <v>77</v>
      </c>
      <c r="S2172" t="s">
        <v>10</v>
      </c>
      <c r="T2172">
        <v>2025</v>
      </c>
      <c r="U2172">
        <v>1</v>
      </c>
      <c r="V2172" t="s">
        <v>3875</v>
      </c>
      <c r="W2172" t="s">
        <v>18</v>
      </c>
      <c r="X2172" t="s">
        <v>27</v>
      </c>
      <c r="Y2172">
        <v>0</v>
      </c>
    </row>
    <row r="2173" spans="1:25" x14ac:dyDescent="0.25">
      <c r="A2173" t="s">
        <v>3023</v>
      </c>
      <c r="B2173" s="19">
        <v>45732</v>
      </c>
      <c r="C2173" t="s">
        <v>1008</v>
      </c>
      <c r="D2173" t="s">
        <v>1009</v>
      </c>
      <c r="E2173" t="s">
        <v>16</v>
      </c>
      <c r="F2173">
        <v>28</v>
      </c>
      <c r="G2173" t="s">
        <v>317</v>
      </c>
      <c r="H2173" t="s">
        <v>5</v>
      </c>
      <c r="I2173" t="s">
        <v>143</v>
      </c>
      <c r="J2173" t="s">
        <v>144</v>
      </c>
      <c r="K2173" t="s">
        <v>76</v>
      </c>
      <c r="L2173">
        <v>3</v>
      </c>
      <c r="M2173">
        <v>700</v>
      </c>
      <c r="N2173">
        <v>0.05</v>
      </c>
      <c r="O2173">
        <v>1995</v>
      </c>
      <c r="P2173">
        <v>1710</v>
      </c>
      <c r="Q2173">
        <v>285</v>
      </c>
      <c r="R2173" t="s">
        <v>26</v>
      </c>
      <c r="S2173" t="s">
        <v>10</v>
      </c>
      <c r="T2173">
        <v>2025</v>
      </c>
      <c r="U2173">
        <v>3</v>
      </c>
      <c r="V2173" t="s">
        <v>3864</v>
      </c>
      <c r="W2173" t="s">
        <v>18</v>
      </c>
      <c r="X2173" t="s">
        <v>12</v>
      </c>
      <c r="Y2173">
        <v>14.29</v>
      </c>
    </row>
    <row r="2174" spans="1:25" x14ac:dyDescent="0.25">
      <c r="A2174" t="s">
        <v>3024</v>
      </c>
      <c r="B2174" s="19">
        <v>45315</v>
      </c>
      <c r="C2174" t="s">
        <v>614</v>
      </c>
      <c r="D2174" t="s">
        <v>615</v>
      </c>
      <c r="E2174" t="s">
        <v>16</v>
      </c>
      <c r="F2174">
        <v>55</v>
      </c>
      <c r="G2174" t="s">
        <v>263</v>
      </c>
      <c r="H2174" t="s">
        <v>5</v>
      </c>
      <c r="I2174" t="s">
        <v>6</v>
      </c>
      <c r="J2174" t="s">
        <v>7</v>
      </c>
      <c r="K2174" t="s">
        <v>8</v>
      </c>
      <c r="L2174">
        <v>3</v>
      </c>
      <c r="M2174">
        <v>7000</v>
      </c>
      <c r="N2174">
        <v>0.05</v>
      </c>
      <c r="O2174">
        <v>19950</v>
      </c>
      <c r="P2174">
        <v>15600</v>
      </c>
      <c r="Q2174">
        <v>4350</v>
      </c>
      <c r="R2174" t="s">
        <v>17</v>
      </c>
      <c r="S2174" t="s">
        <v>10</v>
      </c>
      <c r="T2174">
        <v>2024</v>
      </c>
      <c r="U2174">
        <v>1</v>
      </c>
      <c r="V2174" t="s">
        <v>3875</v>
      </c>
      <c r="W2174" t="s">
        <v>18</v>
      </c>
      <c r="X2174" t="s">
        <v>12</v>
      </c>
      <c r="Y2174">
        <v>21.8</v>
      </c>
    </row>
    <row r="2175" spans="1:25" x14ac:dyDescent="0.25">
      <c r="A2175" t="s">
        <v>3025</v>
      </c>
      <c r="B2175" s="19">
        <v>45472</v>
      </c>
      <c r="C2175" t="s">
        <v>647</v>
      </c>
      <c r="D2175" t="s">
        <v>158</v>
      </c>
      <c r="E2175" t="s">
        <v>16</v>
      </c>
      <c r="F2175">
        <v>24</v>
      </c>
      <c r="G2175" t="s">
        <v>275</v>
      </c>
      <c r="H2175" t="s">
        <v>276</v>
      </c>
      <c r="I2175" t="s">
        <v>65</v>
      </c>
      <c r="J2175" t="s">
        <v>66</v>
      </c>
      <c r="K2175" t="s">
        <v>25</v>
      </c>
      <c r="L2175">
        <v>1</v>
      </c>
      <c r="M2175">
        <v>2500</v>
      </c>
      <c r="N2175">
        <v>0.15</v>
      </c>
      <c r="O2175">
        <v>2125</v>
      </c>
      <c r="P2175">
        <v>1600</v>
      </c>
      <c r="Q2175">
        <v>525</v>
      </c>
      <c r="R2175" t="s">
        <v>26</v>
      </c>
      <c r="S2175" t="s">
        <v>10</v>
      </c>
      <c r="T2175">
        <v>2024</v>
      </c>
      <c r="U2175">
        <v>6</v>
      </c>
      <c r="V2175" t="s">
        <v>3868</v>
      </c>
      <c r="W2175" t="s">
        <v>11</v>
      </c>
      <c r="X2175" t="s">
        <v>19</v>
      </c>
      <c r="Y2175">
        <v>24.71</v>
      </c>
    </row>
    <row r="2176" spans="1:25" x14ac:dyDescent="0.25">
      <c r="A2176" t="s">
        <v>3026</v>
      </c>
      <c r="B2176" s="19">
        <v>45375</v>
      </c>
      <c r="C2176" t="s">
        <v>463</v>
      </c>
      <c r="D2176" t="s">
        <v>464</v>
      </c>
      <c r="E2176" t="s">
        <v>3</v>
      </c>
      <c r="F2176">
        <v>25</v>
      </c>
      <c r="G2176" t="s">
        <v>407</v>
      </c>
      <c r="H2176" t="s">
        <v>285</v>
      </c>
      <c r="I2176" t="s">
        <v>344</v>
      </c>
      <c r="J2176" t="s">
        <v>345</v>
      </c>
      <c r="K2176" t="s">
        <v>39</v>
      </c>
      <c r="L2176">
        <v>1</v>
      </c>
      <c r="M2176">
        <v>2200</v>
      </c>
      <c r="N2176">
        <v>0.05</v>
      </c>
      <c r="O2176">
        <v>2090</v>
      </c>
      <c r="P2176">
        <v>1400</v>
      </c>
      <c r="Q2176">
        <v>690</v>
      </c>
      <c r="R2176" t="s">
        <v>77</v>
      </c>
      <c r="S2176" t="s">
        <v>10</v>
      </c>
      <c r="T2176">
        <v>2024</v>
      </c>
      <c r="U2176">
        <v>3</v>
      </c>
      <c r="V2176" t="s">
        <v>3864</v>
      </c>
      <c r="W2176" t="s">
        <v>18</v>
      </c>
      <c r="X2176" t="s">
        <v>12</v>
      </c>
      <c r="Y2176">
        <v>33.01</v>
      </c>
    </row>
    <row r="2177" spans="1:25" x14ac:dyDescent="0.25">
      <c r="A2177" t="s">
        <v>3027</v>
      </c>
      <c r="B2177" s="19">
        <v>45721</v>
      </c>
      <c r="C2177" t="s">
        <v>273</v>
      </c>
      <c r="D2177" t="s">
        <v>274</v>
      </c>
      <c r="E2177" t="s">
        <v>3</v>
      </c>
      <c r="F2177">
        <v>43</v>
      </c>
      <c r="G2177" t="s">
        <v>275</v>
      </c>
      <c r="H2177" t="s">
        <v>276</v>
      </c>
      <c r="I2177" t="s">
        <v>105</v>
      </c>
      <c r="J2177" t="s">
        <v>106</v>
      </c>
      <c r="K2177" t="s">
        <v>76</v>
      </c>
      <c r="L2177">
        <v>5</v>
      </c>
      <c r="M2177">
        <v>450</v>
      </c>
      <c r="N2177">
        <v>0.05</v>
      </c>
      <c r="O2177">
        <v>0</v>
      </c>
      <c r="P2177">
        <v>1650</v>
      </c>
      <c r="Q2177">
        <v>0</v>
      </c>
      <c r="R2177" t="s">
        <v>26</v>
      </c>
      <c r="S2177" t="s">
        <v>291</v>
      </c>
      <c r="T2177">
        <v>2025</v>
      </c>
      <c r="U2177">
        <v>3</v>
      </c>
      <c r="V2177" t="s">
        <v>3864</v>
      </c>
      <c r="W2177" t="s">
        <v>18</v>
      </c>
      <c r="X2177" t="s">
        <v>27</v>
      </c>
      <c r="Y2177">
        <v>0</v>
      </c>
    </row>
    <row r="2178" spans="1:25" x14ac:dyDescent="0.25">
      <c r="A2178" t="s">
        <v>3028</v>
      </c>
      <c r="B2178" s="19">
        <v>45480</v>
      </c>
      <c r="C2178" t="s">
        <v>829</v>
      </c>
      <c r="D2178" t="s">
        <v>830</v>
      </c>
      <c r="E2178" t="s">
        <v>3</v>
      </c>
      <c r="F2178">
        <v>42</v>
      </c>
      <c r="G2178" t="s">
        <v>295</v>
      </c>
      <c r="H2178" t="s">
        <v>270</v>
      </c>
      <c r="I2178" t="s">
        <v>102</v>
      </c>
      <c r="J2178" t="s">
        <v>103</v>
      </c>
      <c r="K2178" t="s">
        <v>25</v>
      </c>
      <c r="L2178">
        <v>1</v>
      </c>
      <c r="M2178">
        <v>28000</v>
      </c>
      <c r="N2178">
        <v>0.1</v>
      </c>
      <c r="O2178">
        <v>0</v>
      </c>
      <c r="P2178">
        <v>21000</v>
      </c>
      <c r="Q2178">
        <v>0</v>
      </c>
      <c r="R2178" t="s">
        <v>26</v>
      </c>
      <c r="S2178" t="s">
        <v>291</v>
      </c>
      <c r="T2178">
        <v>2024</v>
      </c>
      <c r="U2178">
        <v>7</v>
      </c>
      <c r="V2178" t="s">
        <v>3866</v>
      </c>
      <c r="W2178" t="s">
        <v>33</v>
      </c>
      <c r="X2178" t="s">
        <v>27</v>
      </c>
      <c r="Y2178">
        <v>0</v>
      </c>
    </row>
    <row r="2179" spans="1:25" x14ac:dyDescent="0.25">
      <c r="A2179" t="s">
        <v>3029</v>
      </c>
      <c r="B2179" s="19">
        <v>45642</v>
      </c>
      <c r="C2179" t="s">
        <v>1952</v>
      </c>
      <c r="D2179" t="s">
        <v>101</v>
      </c>
      <c r="E2179" t="s">
        <v>3</v>
      </c>
      <c r="F2179">
        <v>42</v>
      </c>
      <c r="G2179" t="s">
        <v>407</v>
      </c>
      <c r="H2179" t="s">
        <v>285</v>
      </c>
      <c r="I2179" t="s">
        <v>344</v>
      </c>
      <c r="J2179" t="s">
        <v>345</v>
      </c>
      <c r="K2179" t="s">
        <v>39</v>
      </c>
      <c r="L2179">
        <v>4</v>
      </c>
      <c r="M2179">
        <v>2200</v>
      </c>
      <c r="N2179">
        <v>0.05</v>
      </c>
      <c r="O2179">
        <v>8360</v>
      </c>
      <c r="P2179">
        <v>5600</v>
      </c>
      <c r="Q2179">
        <v>2760</v>
      </c>
      <c r="R2179" t="s">
        <v>26</v>
      </c>
      <c r="S2179" t="s">
        <v>10</v>
      </c>
      <c r="T2179">
        <v>2024</v>
      </c>
      <c r="U2179">
        <v>12</v>
      </c>
      <c r="V2179" t="s">
        <v>3872</v>
      </c>
      <c r="W2179" t="s">
        <v>40</v>
      </c>
      <c r="X2179" t="s">
        <v>12</v>
      </c>
      <c r="Y2179">
        <v>33.01</v>
      </c>
    </row>
    <row r="2180" spans="1:25" x14ac:dyDescent="0.25">
      <c r="A2180" t="s">
        <v>3030</v>
      </c>
      <c r="B2180" s="19">
        <v>45721</v>
      </c>
      <c r="C2180" t="s">
        <v>961</v>
      </c>
      <c r="D2180" t="s">
        <v>962</v>
      </c>
      <c r="E2180" t="s">
        <v>16</v>
      </c>
      <c r="F2180">
        <v>48</v>
      </c>
      <c r="G2180" t="s">
        <v>407</v>
      </c>
      <c r="H2180" t="s">
        <v>285</v>
      </c>
      <c r="I2180" t="s">
        <v>143</v>
      </c>
      <c r="J2180" t="s">
        <v>144</v>
      </c>
      <c r="K2180" t="s">
        <v>76</v>
      </c>
      <c r="L2180">
        <v>3</v>
      </c>
      <c r="M2180">
        <v>700</v>
      </c>
      <c r="N2180">
        <v>0.05</v>
      </c>
      <c r="O2180">
        <v>1995</v>
      </c>
      <c r="P2180">
        <v>1710</v>
      </c>
      <c r="Q2180">
        <v>285</v>
      </c>
      <c r="R2180" t="s">
        <v>17</v>
      </c>
      <c r="S2180" t="s">
        <v>10</v>
      </c>
      <c r="T2180">
        <v>2025</v>
      </c>
      <c r="U2180">
        <v>3</v>
      </c>
      <c r="V2180" t="s">
        <v>3864</v>
      </c>
      <c r="W2180" t="s">
        <v>18</v>
      </c>
      <c r="X2180" t="s">
        <v>27</v>
      </c>
      <c r="Y2180">
        <v>14.29</v>
      </c>
    </row>
    <row r="2181" spans="1:25" x14ac:dyDescent="0.25">
      <c r="A2181" t="s">
        <v>3031</v>
      </c>
      <c r="B2181" s="19">
        <v>45456</v>
      </c>
      <c r="C2181" t="s">
        <v>1646</v>
      </c>
      <c r="D2181" t="s">
        <v>846</v>
      </c>
      <c r="E2181" t="s">
        <v>16</v>
      </c>
      <c r="F2181">
        <v>50</v>
      </c>
      <c r="G2181" t="s">
        <v>269</v>
      </c>
      <c r="H2181" t="s">
        <v>270</v>
      </c>
      <c r="I2181" t="s">
        <v>109</v>
      </c>
      <c r="J2181" t="s">
        <v>110</v>
      </c>
      <c r="K2181" t="s">
        <v>8</v>
      </c>
      <c r="L2181">
        <v>1</v>
      </c>
      <c r="M2181">
        <v>4000</v>
      </c>
      <c r="N2181">
        <v>0.1</v>
      </c>
      <c r="O2181">
        <v>0</v>
      </c>
      <c r="P2181">
        <v>2900</v>
      </c>
      <c r="Q2181">
        <v>0</v>
      </c>
      <c r="R2181" t="s">
        <v>17</v>
      </c>
      <c r="S2181" t="s">
        <v>291</v>
      </c>
      <c r="T2181">
        <v>2024</v>
      </c>
      <c r="U2181">
        <v>6</v>
      </c>
      <c r="V2181" t="s">
        <v>3868</v>
      </c>
      <c r="W2181" t="s">
        <v>11</v>
      </c>
      <c r="X2181" t="s">
        <v>19</v>
      </c>
      <c r="Y2181">
        <v>0</v>
      </c>
    </row>
    <row r="2182" spans="1:25" x14ac:dyDescent="0.25">
      <c r="A2182" t="s">
        <v>3032</v>
      </c>
      <c r="B2182" s="19">
        <v>45876</v>
      </c>
      <c r="C2182" t="s">
        <v>813</v>
      </c>
      <c r="D2182" t="s">
        <v>420</v>
      </c>
      <c r="E2182" t="s">
        <v>3</v>
      </c>
      <c r="F2182">
        <v>28</v>
      </c>
      <c r="G2182" t="s">
        <v>295</v>
      </c>
      <c r="H2182" t="s">
        <v>270</v>
      </c>
      <c r="I2182" t="s">
        <v>95</v>
      </c>
      <c r="J2182" t="s">
        <v>96</v>
      </c>
      <c r="K2182" t="s">
        <v>46</v>
      </c>
      <c r="L2182">
        <v>1</v>
      </c>
      <c r="M2182">
        <v>600</v>
      </c>
      <c r="N2182">
        <v>0.15</v>
      </c>
      <c r="O2182">
        <v>510</v>
      </c>
      <c r="P2182">
        <v>380</v>
      </c>
      <c r="Q2182">
        <v>130</v>
      </c>
      <c r="R2182" t="s">
        <v>77</v>
      </c>
      <c r="S2182" t="s">
        <v>10</v>
      </c>
      <c r="T2182">
        <v>2025</v>
      </c>
      <c r="U2182">
        <v>8</v>
      </c>
      <c r="V2182" t="s">
        <v>3867</v>
      </c>
      <c r="W2182" t="s">
        <v>33</v>
      </c>
      <c r="X2182" t="s">
        <v>12</v>
      </c>
      <c r="Y2182">
        <v>25.49</v>
      </c>
    </row>
    <row r="2183" spans="1:25" x14ac:dyDescent="0.25">
      <c r="A2183" t="s">
        <v>185</v>
      </c>
      <c r="B2183" s="19">
        <v>45903</v>
      </c>
      <c r="C2183" t="s">
        <v>48</v>
      </c>
      <c r="D2183" t="s">
        <v>49</v>
      </c>
      <c r="E2183" t="s">
        <v>3</v>
      </c>
      <c r="F2183">
        <v>45</v>
      </c>
      <c r="G2183" t="s">
        <v>4</v>
      </c>
      <c r="H2183" t="s">
        <v>5</v>
      </c>
      <c r="I2183" t="s">
        <v>186</v>
      </c>
      <c r="J2183" t="s">
        <v>187</v>
      </c>
      <c r="K2183" t="s">
        <v>91</v>
      </c>
      <c r="L2183">
        <v>1</v>
      </c>
      <c r="M2183">
        <v>12000</v>
      </c>
      <c r="N2183">
        <v>0.15</v>
      </c>
      <c r="O2183">
        <v>10200</v>
      </c>
      <c r="P2183">
        <v>9000</v>
      </c>
      <c r="Q2183">
        <v>1200</v>
      </c>
      <c r="R2183" t="s">
        <v>26</v>
      </c>
      <c r="S2183" t="s">
        <v>10</v>
      </c>
      <c r="T2183">
        <v>2025</v>
      </c>
      <c r="U2183">
        <v>9</v>
      </c>
      <c r="V2183" t="s">
        <v>3873</v>
      </c>
      <c r="W2183" t="s">
        <v>33</v>
      </c>
      <c r="X2183" t="s">
        <v>12</v>
      </c>
      <c r="Y2183">
        <v>11.76</v>
      </c>
    </row>
    <row r="2184" spans="1:25" x14ac:dyDescent="0.25">
      <c r="A2184" t="s">
        <v>3033</v>
      </c>
      <c r="B2184" s="19">
        <v>45923</v>
      </c>
      <c r="C2184" t="s">
        <v>378</v>
      </c>
      <c r="D2184" t="s">
        <v>379</v>
      </c>
      <c r="E2184" t="s">
        <v>3</v>
      </c>
      <c r="F2184">
        <v>30</v>
      </c>
      <c r="G2184" t="s">
        <v>263</v>
      </c>
      <c r="H2184" t="s">
        <v>5</v>
      </c>
      <c r="I2184" t="s">
        <v>176</v>
      </c>
      <c r="J2184" t="s">
        <v>177</v>
      </c>
      <c r="K2184" t="s">
        <v>25</v>
      </c>
      <c r="L2184">
        <v>4</v>
      </c>
      <c r="M2184">
        <v>22000</v>
      </c>
      <c r="N2184">
        <v>0.15</v>
      </c>
      <c r="O2184">
        <v>-74800</v>
      </c>
      <c r="P2184">
        <v>66000</v>
      </c>
      <c r="Q2184">
        <v>-8800</v>
      </c>
      <c r="R2184" t="s">
        <v>26</v>
      </c>
      <c r="S2184" t="s">
        <v>287</v>
      </c>
      <c r="T2184">
        <v>2025</v>
      </c>
      <c r="U2184">
        <v>9</v>
      </c>
      <c r="V2184" t="s">
        <v>3873</v>
      </c>
      <c r="W2184" t="s">
        <v>33</v>
      </c>
      <c r="X2184" t="s">
        <v>19</v>
      </c>
      <c r="Y2184">
        <v>11.76</v>
      </c>
    </row>
    <row r="2185" spans="1:25" x14ac:dyDescent="0.25">
      <c r="A2185" t="s">
        <v>3034</v>
      </c>
      <c r="B2185" s="19">
        <v>45616</v>
      </c>
      <c r="C2185" t="s">
        <v>371</v>
      </c>
      <c r="D2185" t="s">
        <v>372</v>
      </c>
      <c r="E2185" t="s">
        <v>3</v>
      </c>
      <c r="F2185">
        <v>40</v>
      </c>
      <c r="G2185" t="s">
        <v>275</v>
      </c>
      <c r="H2185" t="s">
        <v>276</v>
      </c>
      <c r="I2185" t="s">
        <v>23</v>
      </c>
      <c r="J2185" t="s">
        <v>24</v>
      </c>
      <c r="K2185" t="s">
        <v>25</v>
      </c>
      <c r="L2185">
        <v>1</v>
      </c>
      <c r="M2185">
        <v>55000</v>
      </c>
      <c r="N2185">
        <v>0.15</v>
      </c>
      <c r="O2185">
        <v>46750</v>
      </c>
      <c r="P2185">
        <v>40000</v>
      </c>
      <c r="Q2185">
        <v>6750</v>
      </c>
      <c r="R2185" t="s">
        <v>26</v>
      </c>
      <c r="S2185" t="s">
        <v>10</v>
      </c>
      <c r="T2185">
        <v>2024</v>
      </c>
      <c r="U2185">
        <v>11</v>
      </c>
      <c r="V2185" t="s">
        <v>3874</v>
      </c>
      <c r="W2185" t="s">
        <v>40</v>
      </c>
      <c r="X2185" t="s">
        <v>27</v>
      </c>
      <c r="Y2185">
        <v>14.44</v>
      </c>
    </row>
    <row r="2186" spans="1:25" x14ac:dyDescent="0.25">
      <c r="A2186" t="s">
        <v>3035</v>
      </c>
      <c r="B2186" s="19">
        <v>45443</v>
      </c>
      <c r="C2186" t="s">
        <v>543</v>
      </c>
      <c r="D2186" t="s">
        <v>326</v>
      </c>
      <c r="E2186" t="s">
        <v>3</v>
      </c>
      <c r="F2186">
        <v>46</v>
      </c>
      <c r="G2186" t="s">
        <v>317</v>
      </c>
      <c r="H2186" t="s">
        <v>5</v>
      </c>
      <c r="I2186" t="s">
        <v>143</v>
      </c>
      <c r="J2186" t="s">
        <v>144</v>
      </c>
      <c r="K2186" t="s">
        <v>76</v>
      </c>
      <c r="L2186">
        <v>1</v>
      </c>
      <c r="M2186">
        <v>700</v>
      </c>
      <c r="N2186">
        <v>0.1</v>
      </c>
      <c r="O2186">
        <v>630</v>
      </c>
      <c r="P2186">
        <v>570</v>
      </c>
      <c r="Q2186">
        <v>60</v>
      </c>
      <c r="R2186" t="s">
        <v>77</v>
      </c>
      <c r="S2186" t="s">
        <v>10</v>
      </c>
      <c r="T2186">
        <v>2024</v>
      </c>
      <c r="U2186">
        <v>5</v>
      </c>
      <c r="V2186" t="s">
        <v>3865</v>
      </c>
      <c r="W2186" t="s">
        <v>11</v>
      </c>
      <c r="X2186" t="s">
        <v>12</v>
      </c>
      <c r="Y2186">
        <v>9.52</v>
      </c>
    </row>
    <row r="2187" spans="1:25" x14ac:dyDescent="0.25">
      <c r="A2187" t="s">
        <v>3036</v>
      </c>
      <c r="B2187" s="19">
        <v>45982</v>
      </c>
      <c r="C2187" t="s">
        <v>671</v>
      </c>
      <c r="D2187" t="s">
        <v>672</v>
      </c>
      <c r="E2187" t="s">
        <v>16</v>
      </c>
      <c r="F2187">
        <v>57</v>
      </c>
      <c r="G2187" t="s">
        <v>290</v>
      </c>
      <c r="H2187" t="s">
        <v>276</v>
      </c>
      <c r="I2187" t="s">
        <v>44</v>
      </c>
      <c r="J2187" t="s">
        <v>45</v>
      </c>
      <c r="K2187" t="s">
        <v>46</v>
      </c>
      <c r="L2187">
        <v>1</v>
      </c>
      <c r="M2187">
        <v>2500</v>
      </c>
      <c r="N2187">
        <v>0.05</v>
      </c>
      <c r="O2187">
        <v>2375</v>
      </c>
      <c r="P2187">
        <v>1500</v>
      </c>
      <c r="Q2187">
        <v>875</v>
      </c>
      <c r="R2187" t="s">
        <v>26</v>
      </c>
      <c r="S2187" t="s">
        <v>10</v>
      </c>
      <c r="T2187">
        <v>2025</v>
      </c>
      <c r="U2187">
        <v>11</v>
      </c>
      <c r="V2187" t="s">
        <v>3874</v>
      </c>
      <c r="W2187" t="s">
        <v>40</v>
      </c>
      <c r="X2187" t="s">
        <v>27</v>
      </c>
      <c r="Y2187">
        <v>36.840000000000003</v>
      </c>
    </row>
    <row r="2188" spans="1:25" x14ac:dyDescent="0.25">
      <c r="A2188" t="s">
        <v>3037</v>
      </c>
      <c r="B2188" s="19">
        <v>45753</v>
      </c>
      <c r="C2188" t="s">
        <v>915</v>
      </c>
      <c r="D2188" t="s">
        <v>916</v>
      </c>
      <c r="E2188" t="s">
        <v>3</v>
      </c>
      <c r="F2188">
        <v>43</v>
      </c>
      <c r="G2188" t="s">
        <v>339</v>
      </c>
      <c r="H2188" t="s">
        <v>285</v>
      </c>
      <c r="I2188" t="s">
        <v>176</v>
      </c>
      <c r="J2188" t="s">
        <v>177</v>
      </c>
      <c r="K2188" t="s">
        <v>25</v>
      </c>
      <c r="L2188">
        <v>2</v>
      </c>
      <c r="M2188">
        <v>22000</v>
      </c>
      <c r="N2188">
        <v>0.1</v>
      </c>
      <c r="O2188">
        <v>39600</v>
      </c>
      <c r="P2188">
        <v>33000</v>
      </c>
      <c r="Q2188">
        <v>6600</v>
      </c>
      <c r="R2188" t="s">
        <v>17</v>
      </c>
      <c r="S2188" t="s">
        <v>10</v>
      </c>
      <c r="T2188">
        <v>2025</v>
      </c>
      <c r="U2188">
        <v>4</v>
      </c>
      <c r="V2188" t="s">
        <v>3871</v>
      </c>
      <c r="W2188" t="s">
        <v>11</v>
      </c>
      <c r="X2188" t="s">
        <v>27</v>
      </c>
      <c r="Y2188">
        <v>16.670000000000002</v>
      </c>
    </row>
    <row r="2189" spans="1:25" x14ac:dyDescent="0.25">
      <c r="A2189" t="s">
        <v>3038</v>
      </c>
      <c r="B2189" s="19">
        <v>45884</v>
      </c>
      <c r="C2189" t="s">
        <v>3039</v>
      </c>
      <c r="D2189" t="s">
        <v>3040</v>
      </c>
      <c r="E2189" t="s">
        <v>16</v>
      </c>
      <c r="F2189">
        <v>24</v>
      </c>
      <c r="G2189" t="s">
        <v>269</v>
      </c>
      <c r="H2189" t="s">
        <v>270</v>
      </c>
      <c r="I2189" t="s">
        <v>31</v>
      </c>
      <c r="J2189" t="s">
        <v>32</v>
      </c>
      <c r="K2189" t="s">
        <v>25</v>
      </c>
      <c r="L2189">
        <v>1</v>
      </c>
      <c r="M2189">
        <v>5000</v>
      </c>
      <c r="N2189">
        <v>0.15</v>
      </c>
      <c r="O2189">
        <v>4250</v>
      </c>
      <c r="P2189">
        <v>3500</v>
      </c>
      <c r="Q2189">
        <v>750</v>
      </c>
      <c r="R2189" t="s">
        <v>26</v>
      </c>
      <c r="S2189" t="s">
        <v>10</v>
      </c>
      <c r="T2189">
        <v>2025</v>
      </c>
      <c r="U2189">
        <v>8</v>
      </c>
      <c r="V2189" t="s">
        <v>3867</v>
      </c>
      <c r="W2189" t="s">
        <v>33</v>
      </c>
      <c r="X2189" t="s">
        <v>19</v>
      </c>
      <c r="Y2189">
        <v>17.649999999999999</v>
      </c>
    </row>
    <row r="2190" spans="1:25" x14ac:dyDescent="0.25">
      <c r="A2190" t="s">
        <v>3041</v>
      </c>
      <c r="B2190" s="19">
        <v>45484</v>
      </c>
      <c r="C2190" t="s">
        <v>489</v>
      </c>
      <c r="D2190" t="s">
        <v>490</v>
      </c>
      <c r="E2190" t="s">
        <v>3</v>
      </c>
      <c r="F2190">
        <v>26</v>
      </c>
      <c r="G2190" t="s">
        <v>339</v>
      </c>
      <c r="H2190" t="s">
        <v>285</v>
      </c>
      <c r="I2190" t="s">
        <v>44</v>
      </c>
      <c r="J2190" t="s">
        <v>45</v>
      </c>
      <c r="K2190" t="s">
        <v>46</v>
      </c>
      <c r="L2190">
        <v>1</v>
      </c>
      <c r="M2190">
        <v>2500</v>
      </c>
      <c r="N2190">
        <v>0</v>
      </c>
      <c r="O2190">
        <v>2500</v>
      </c>
      <c r="P2190">
        <v>1500</v>
      </c>
      <c r="Q2190">
        <v>1000</v>
      </c>
      <c r="R2190" t="s">
        <v>9</v>
      </c>
      <c r="S2190" t="s">
        <v>10</v>
      </c>
      <c r="T2190">
        <v>2024</v>
      </c>
      <c r="U2190">
        <v>7</v>
      </c>
      <c r="V2190" t="s">
        <v>3866</v>
      </c>
      <c r="W2190" t="s">
        <v>33</v>
      </c>
      <c r="X2190" t="s">
        <v>27</v>
      </c>
      <c r="Y2190">
        <v>40</v>
      </c>
    </row>
    <row r="2191" spans="1:25" x14ac:dyDescent="0.25">
      <c r="A2191" t="s">
        <v>3042</v>
      </c>
      <c r="B2191" s="19">
        <v>45907</v>
      </c>
      <c r="C2191" t="s">
        <v>1251</v>
      </c>
      <c r="D2191" t="s">
        <v>426</v>
      </c>
      <c r="E2191" t="s">
        <v>3</v>
      </c>
      <c r="F2191">
        <v>28</v>
      </c>
      <c r="G2191" t="s">
        <v>284</v>
      </c>
      <c r="H2191" t="s">
        <v>285</v>
      </c>
      <c r="I2191" t="s">
        <v>95</v>
      </c>
      <c r="J2191" t="s">
        <v>96</v>
      </c>
      <c r="K2191" t="s">
        <v>46</v>
      </c>
      <c r="L2191">
        <v>2</v>
      </c>
      <c r="M2191">
        <v>600</v>
      </c>
      <c r="N2191">
        <v>0.1</v>
      </c>
      <c r="O2191">
        <v>1080</v>
      </c>
      <c r="P2191">
        <v>760</v>
      </c>
      <c r="Q2191">
        <v>320</v>
      </c>
      <c r="R2191" t="s">
        <v>26</v>
      </c>
      <c r="S2191" t="s">
        <v>10</v>
      </c>
      <c r="T2191">
        <v>2025</v>
      </c>
      <c r="U2191">
        <v>9</v>
      </c>
      <c r="V2191" t="s">
        <v>3873</v>
      </c>
      <c r="W2191" t="s">
        <v>33</v>
      </c>
      <c r="X2191" t="s">
        <v>19</v>
      </c>
      <c r="Y2191">
        <v>29.63</v>
      </c>
    </row>
    <row r="2192" spans="1:25" x14ac:dyDescent="0.25">
      <c r="A2192" t="s">
        <v>3043</v>
      </c>
      <c r="B2192" s="19">
        <v>45487</v>
      </c>
      <c r="C2192" t="s">
        <v>112</v>
      </c>
      <c r="D2192" t="s">
        <v>113</v>
      </c>
      <c r="E2192" t="s">
        <v>16</v>
      </c>
      <c r="F2192">
        <v>39</v>
      </c>
      <c r="G2192" t="s">
        <v>4</v>
      </c>
      <c r="H2192" t="s">
        <v>5</v>
      </c>
      <c r="I2192" t="s">
        <v>6</v>
      </c>
      <c r="J2192" t="s">
        <v>7</v>
      </c>
      <c r="K2192" t="s">
        <v>8</v>
      </c>
      <c r="L2192">
        <v>2</v>
      </c>
      <c r="M2192">
        <v>7000</v>
      </c>
      <c r="N2192">
        <v>0.1</v>
      </c>
      <c r="O2192">
        <v>12600</v>
      </c>
      <c r="P2192">
        <v>10400</v>
      </c>
      <c r="Q2192">
        <v>2200</v>
      </c>
      <c r="R2192" t="s">
        <v>17</v>
      </c>
      <c r="S2192" t="s">
        <v>10</v>
      </c>
      <c r="T2192">
        <v>2024</v>
      </c>
      <c r="U2192">
        <v>7</v>
      </c>
      <c r="V2192" t="s">
        <v>3866</v>
      </c>
      <c r="W2192" t="s">
        <v>33</v>
      </c>
      <c r="X2192" t="s">
        <v>19</v>
      </c>
      <c r="Y2192">
        <v>17.46</v>
      </c>
    </row>
    <row r="2193" spans="1:25" x14ac:dyDescent="0.25">
      <c r="A2193" t="s">
        <v>3044</v>
      </c>
      <c r="B2193" s="19">
        <v>45664</v>
      </c>
      <c r="C2193" t="s">
        <v>799</v>
      </c>
      <c r="D2193" t="s">
        <v>43</v>
      </c>
      <c r="E2193" t="s">
        <v>3</v>
      </c>
      <c r="F2193">
        <v>28</v>
      </c>
      <c r="G2193" t="s">
        <v>317</v>
      </c>
      <c r="H2193" t="s">
        <v>5</v>
      </c>
      <c r="I2193" t="s">
        <v>23</v>
      </c>
      <c r="J2193" t="s">
        <v>24</v>
      </c>
      <c r="K2193" t="s">
        <v>25</v>
      </c>
      <c r="L2193">
        <v>1</v>
      </c>
      <c r="M2193">
        <v>55000</v>
      </c>
      <c r="N2193">
        <v>0.15</v>
      </c>
      <c r="O2193">
        <v>46750</v>
      </c>
      <c r="P2193">
        <v>40000</v>
      </c>
      <c r="Q2193">
        <v>6750</v>
      </c>
      <c r="R2193" t="s">
        <v>26</v>
      </c>
      <c r="S2193" t="s">
        <v>10</v>
      </c>
      <c r="T2193">
        <v>2025</v>
      </c>
      <c r="U2193">
        <v>1</v>
      </c>
      <c r="V2193" t="s">
        <v>3875</v>
      </c>
      <c r="W2193" t="s">
        <v>18</v>
      </c>
      <c r="X2193" t="s">
        <v>27</v>
      </c>
      <c r="Y2193">
        <v>14.44</v>
      </c>
    </row>
    <row r="2194" spans="1:25" x14ac:dyDescent="0.25">
      <c r="A2194" t="s">
        <v>3045</v>
      </c>
      <c r="B2194" s="19">
        <v>45419</v>
      </c>
      <c r="C2194" t="s">
        <v>1502</v>
      </c>
      <c r="D2194" t="s">
        <v>1503</v>
      </c>
      <c r="E2194" t="s">
        <v>3</v>
      </c>
      <c r="F2194">
        <v>58</v>
      </c>
      <c r="G2194" t="s">
        <v>275</v>
      </c>
      <c r="H2194" t="s">
        <v>276</v>
      </c>
      <c r="I2194" t="s">
        <v>109</v>
      </c>
      <c r="J2194" t="s">
        <v>110</v>
      </c>
      <c r="K2194" t="s">
        <v>8</v>
      </c>
      <c r="L2194">
        <v>1</v>
      </c>
      <c r="M2194">
        <v>4000</v>
      </c>
      <c r="N2194">
        <v>0.05</v>
      </c>
      <c r="O2194">
        <v>-3800</v>
      </c>
      <c r="P2194">
        <v>2900</v>
      </c>
      <c r="Q2194">
        <v>-900</v>
      </c>
      <c r="R2194" t="s">
        <v>17</v>
      </c>
      <c r="S2194" t="s">
        <v>287</v>
      </c>
      <c r="T2194">
        <v>2024</v>
      </c>
      <c r="U2194">
        <v>5</v>
      </c>
      <c r="V2194" t="s">
        <v>3865</v>
      </c>
      <c r="W2194" t="s">
        <v>11</v>
      </c>
      <c r="X2194" t="s">
        <v>12</v>
      </c>
      <c r="Y2194">
        <v>23.68</v>
      </c>
    </row>
    <row r="2195" spans="1:25" x14ac:dyDescent="0.25">
      <c r="A2195" t="s">
        <v>188</v>
      </c>
      <c r="B2195" s="19">
        <v>45715</v>
      </c>
      <c r="C2195" t="s">
        <v>189</v>
      </c>
      <c r="D2195" t="s">
        <v>80</v>
      </c>
      <c r="E2195" t="s">
        <v>3</v>
      </c>
      <c r="F2195">
        <v>27</v>
      </c>
      <c r="G2195" t="s">
        <v>4</v>
      </c>
      <c r="H2195" t="s">
        <v>5</v>
      </c>
      <c r="I2195" t="s">
        <v>44</v>
      </c>
      <c r="J2195" t="s">
        <v>45</v>
      </c>
      <c r="K2195" t="s">
        <v>46</v>
      </c>
      <c r="L2195">
        <v>2</v>
      </c>
      <c r="M2195">
        <v>2500</v>
      </c>
      <c r="N2195">
        <v>0.1</v>
      </c>
      <c r="O2195">
        <v>4500</v>
      </c>
      <c r="P2195">
        <v>3000</v>
      </c>
      <c r="Q2195">
        <v>1500</v>
      </c>
      <c r="R2195" t="s">
        <v>26</v>
      </c>
      <c r="S2195" t="s">
        <v>10</v>
      </c>
      <c r="T2195">
        <v>2025</v>
      </c>
      <c r="U2195">
        <v>2</v>
      </c>
      <c r="V2195" t="s">
        <v>3869</v>
      </c>
      <c r="W2195" t="s">
        <v>18</v>
      </c>
      <c r="X2195" t="s">
        <v>19</v>
      </c>
      <c r="Y2195">
        <v>33.33</v>
      </c>
    </row>
    <row r="2196" spans="1:25" x14ac:dyDescent="0.25">
      <c r="A2196" t="s">
        <v>3046</v>
      </c>
      <c r="B2196" s="19">
        <v>45728</v>
      </c>
      <c r="C2196" t="s">
        <v>342</v>
      </c>
      <c r="D2196" t="s">
        <v>343</v>
      </c>
      <c r="E2196" t="s">
        <v>16</v>
      </c>
      <c r="F2196">
        <v>57</v>
      </c>
      <c r="G2196" t="s">
        <v>290</v>
      </c>
      <c r="H2196" t="s">
        <v>276</v>
      </c>
      <c r="I2196" t="s">
        <v>105</v>
      </c>
      <c r="J2196" t="s">
        <v>106</v>
      </c>
      <c r="K2196" t="s">
        <v>76</v>
      </c>
      <c r="L2196">
        <v>2</v>
      </c>
      <c r="M2196">
        <v>450</v>
      </c>
      <c r="N2196">
        <v>0.1</v>
      </c>
      <c r="O2196">
        <v>810</v>
      </c>
      <c r="P2196">
        <v>660</v>
      </c>
      <c r="Q2196">
        <v>150</v>
      </c>
      <c r="R2196" t="s">
        <v>98</v>
      </c>
      <c r="S2196" t="s">
        <v>10</v>
      </c>
      <c r="T2196">
        <v>2025</v>
      </c>
      <c r="U2196">
        <v>3</v>
      </c>
      <c r="V2196" t="s">
        <v>3864</v>
      </c>
      <c r="W2196" t="s">
        <v>18</v>
      </c>
      <c r="X2196" t="s">
        <v>19</v>
      </c>
      <c r="Y2196">
        <v>18.52</v>
      </c>
    </row>
    <row r="2197" spans="1:25" x14ac:dyDescent="0.25">
      <c r="A2197" t="s">
        <v>3047</v>
      </c>
      <c r="B2197" s="19">
        <v>45472</v>
      </c>
      <c r="C2197" t="s">
        <v>857</v>
      </c>
      <c r="D2197" t="s">
        <v>392</v>
      </c>
      <c r="E2197" t="s">
        <v>16</v>
      </c>
      <c r="F2197">
        <v>21</v>
      </c>
      <c r="G2197" t="s">
        <v>407</v>
      </c>
      <c r="H2197" t="s">
        <v>285</v>
      </c>
      <c r="I2197" t="s">
        <v>74</v>
      </c>
      <c r="J2197" t="s">
        <v>75</v>
      </c>
      <c r="K2197" t="s">
        <v>76</v>
      </c>
      <c r="L2197">
        <v>4</v>
      </c>
      <c r="M2197">
        <v>550</v>
      </c>
      <c r="N2197">
        <v>0.1</v>
      </c>
      <c r="O2197">
        <v>1980</v>
      </c>
      <c r="P2197">
        <v>1800</v>
      </c>
      <c r="Q2197">
        <v>180</v>
      </c>
      <c r="R2197" t="s">
        <v>17</v>
      </c>
      <c r="S2197" t="s">
        <v>10</v>
      </c>
      <c r="T2197">
        <v>2024</v>
      </c>
      <c r="U2197">
        <v>6</v>
      </c>
      <c r="V2197" t="s">
        <v>3868</v>
      </c>
      <c r="W2197" t="s">
        <v>11</v>
      </c>
      <c r="X2197" t="s">
        <v>12</v>
      </c>
      <c r="Y2197">
        <v>9.09</v>
      </c>
    </row>
    <row r="2198" spans="1:25" x14ac:dyDescent="0.25">
      <c r="A2198" t="s">
        <v>3048</v>
      </c>
      <c r="B2198" s="19">
        <v>45901</v>
      </c>
      <c r="C2198" t="s">
        <v>608</v>
      </c>
      <c r="D2198" t="s">
        <v>609</v>
      </c>
      <c r="E2198" t="s">
        <v>16</v>
      </c>
      <c r="F2198">
        <v>52</v>
      </c>
      <c r="G2198" t="s">
        <v>312</v>
      </c>
      <c r="H2198" t="s">
        <v>276</v>
      </c>
      <c r="I2198" t="s">
        <v>305</v>
      </c>
      <c r="J2198" t="s">
        <v>306</v>
      </c>
      <c r="K2198" t="s">
        <v>91</v>
      </c>
      <c r="L2198">
        <v>2</v>
      </c>
      <c r="M2198">
        <v>8500</v>
      </c>
      <c r="N2198">
        <v>0.15</v>
      </c>
      <c r="O2198">
        <v>14450</v>
      </c>
      <c r="P2198">
        <v>13000</v>
      </c>
      <c r="Q2198">
        <v>1450</v>
      </c>
      <c r="R2198" t="s">
        <v>17</v>
      </c>
      <c r="S2198" t="s">
        <v>10</v>
      </c>
      <c r="T2198">
        <v>2025</v>
      </c>
      <c r="U2198">
        <v>9</v>
      </c>
      <c r="V2198" t="s">
        <v>3873</v>
      </c>
      <c r="W2198" t="s">
        <v>33</v>
      </c>
      <c r="X2198" t="s">
        <v>27</v>
      </c>
      <c r="Y2198">
        <v>10.029999999999999</v>
      </c>
    </row>
    <row r="2199" spans="1:25" x14ac:dyDescent="0.25">
      <c r="A2199" t="s">
        <v>3049</v>
      </c>
      <c r="B2199" s="19">
        <v>45967</v>
      </c>
      <c r="C2199" t="s">
        <v>935</v>
      </c>
      <c r="D2199" t="s">
        <v>936</v>
      </c>
      <c r="E2199" t="s">
        <v>16</v>
      </c>
      <c r="F2199">
        <v>52</v>
      </c>
      <c r="G2199" t="s">
        <v>317</v>
      </c>
      <c r="H2199" t="s">
        <v>5</v>
      </c>
      <c r="I2199" t="s">
        <v>109</v>
      </c>
      <c r="J2199" t="s">
        <v>110</v>
      </c>
      <c r="K2199" t="s">
        <v>8</v>
      </c>
      <c r="L2199">
        <v>1</v>
      </c>
      <c r="M2199">
        <v>4000</v>
      </c>
      <c r="N2199">
        <v>0</v>
      </c>
      <c r="O2199">
        <v>4000</v>
      </c>
      <c r="P2199">
        <v>2900</v>
      </c>
      <c r="Q2199">
        <v>1100</v>
      </c>
      <c r="R2199" t="s">
        <v>9</v>
      </c>
      <c r="S2199" t="s">
        <v>10</v>
      </c>
      <c r="T2199">
        <v>2025</v>
      </c>
      <c r="U2199">
        <v>11</v>
      </c>
      <c r="V2199" t="s">
        <v>3874</v>
      </c>
      <c r="W2199" t="s">
        <v>40</v>
      </c>
      <c r="X2199" t="s">
        <v>19</v>
      </c>
      <c r="Y2199">
        <v>27.5</v>
      </c>
    </row>
    <row r="2200" spans="1:25" x14ac:dyDescent="0.25">
      <c r="A2200" t="s">
        <v>3050</v>
      </c>
      <c r="B2200" s="19">
        <v>46010</v>
      </c>
      <c r="C2200" t="s">
        <v>21</v>
      </c>
      <c r="D2200" t="s">
        <v>22</v>
      </c>
      <c r="E2200" t="s">
        <v>3</v>
      </c>
      <c r="F2200">
        <v>39</v>
      </c>
      <c r="G2200" t="s">
        <v>4</v>
      </c>
      <c r="H2200" t="s">
        <v>5</v>
      </c>
      <c r="I2200" t="s">
        <v>56</v>
      </c>
      <c r="J2200" t="s">
        <v>57</v>
      </c>
      <c r="K2200" t="s">
        <v>58</v>
      </c>
      <c r="L2200">
        <v>1</v>
      </c>
      <c r="M2200">
        <v>1200</v>
      </c>
      <c r="N2200">
        <v>0.1</v>
      </c>
      <c r="O2200">
        <v>0</v>
      </c>
      <c r="P2200">
        <v>800</v>
      </c>
      <c r="Q2200">
        <v>0</v>
      </c>
      <c r="R2200" t="s">
        <v>77</v>
      </c>
      <c r="S2200" t="s">
        <v>291</v>
      </c>
      <c r="T2200">
        <v>2025</v>
      </c>
      <c r="U2200">
        <v>12</v>
      </c>
      <c r="V2200" t="s">
        <v>3872</v>
      </c>
      <c r="W2200" t="s">
        <v>40</v>
      </c>
      <c r="X2200" t="s">
        <v>27</v>
      </c>
      <c r="Y2200">
        <v>0</v>
      </c>
    </row>
    <row r="2201" spans="1:25" x14ac:dyDescent="0.25">
      <c r="A2201" t="s">
        <v>3051</v>
      </c>
      <c r="B2201" s="19">
        <v>45393</v>
      </c>
      <c r="C2201" t="s">
        <v>414</v>
      </c>
      <c r="D2201" t="s">
        <v>326</v>
      </c>
      <c r="E2201" t="s">
        <v>16</v>
      </c>
      <c r="F2201">
        <v>53</v>
      </c>
      <c r="G2201" t="s">
        <v>312</v>
      </c>
      <c r="H2201" t="s">
        <v>276</v>
      </c>
      <c r="I2201" t="s">
        <v>65</v>
      </c>
      <c r="J2201" t="s">
        <v>66</v>
      </c>
      <c r="K2201" t="s">
        <v>25</v>
      </c>
      <c r="L2201">
        <v>1</v>
      </c>
      <c r="M2201">
        <v>2500</v>
      </c>
      <c r="N2201">
        <v>0.15</v>
      </c>
      <c r="O2201">
        <v>2125</v>
      </c>
      <c r="P2201">
        <v>1600</v>
      </c>
      <c r="Q2201">
        <v>525</v>
      </c>
      <c r="R2201" t="s">
        <v>77</v>
      </c>
      <c r="S2201" t="s">
        <v>10</v>
      </c>
      <c r="T2201">
        <v>2024</v>
      </c>
      <c r="U2201">
        <v>4</v>
      </c>
      <c r="V2201" t="s">
        <v>3871</v>
      </c>
      <c r="W2201" t="s">
        <v>11</v>
      </c>
      <c r="X2201" t="s">
        <v>12</v>
      </c>
      <c r="Y2201">
        <v>24.71</v>
      </c>
    </row>
    <row r="2202" spans="1:25" x14ac:dyDescent="0.25">
      <c r="A2202" t="s">
        <v>3052</v>
      </c>
      <c r="B2202" s="19">
        <v>45957</v>
      </c>
      <c r="C2202" t="s">
        <v>805</v>
      </c>
      <c r="D2202" t="s">
        <v>675</v>
      </c>
      <c r="E2202" t="s">
        <v>3</v>
      </c>
      <c r="F2202">
        <v>48</v>
      </c>
      <c r="G2202" t="s">
        <v>269</v>
      </c>
      <c r="H2202" t="s">
        <v>270</v>
      </c>
      <c r="I2202" t="s">
        <v>23</v>
      </c>
      <c r="J2202" t="s">
        <v>24</v>
      </c>
      <c r="K2202" t="s">
        <v>25</v>
      </c>
      <c r="L2202">
        <v>1</v>
      </c>
      <c r="M2202">
        <v>55000</v>
      </c>
      <c r="N2202">
        <v>0.1</v>
      </c>
      <c r="O2202">
        <v>49500</v>
      </c>
      <c r="P2202">
        <v>40000</v>
      </c>
      <c r="Q2202">
        <v>9500</v>
      </c>
      <c r="R2202" t="s">
        <v>17</v>
      </c>
      <c r="S2202" t="s">
        <v>10</v>
      </c>
      <c r="T2202">
        <v>2025</v>
      </c>
      <c r="U2202">
        <v>10</v>
      </c>
      <c r="V2202" t="s">
        <v>3870</v>
      </c>
      <c r="W2202" t="s">
        <v>40</v>
      </c>
      <c r="X2202" t="s">
        <v>27</v>
      </c>
      <c r="Y2202">
        <v>19.190000000000001</v>
      </c>
    </row>
    <row r="2203" spans="1:25" x14ac:dyDescent="0.25">
      <c r="A2203" t="s">
        <v>3053</v>
      </c>
      <c r="B2203" s="19">
        <v>45800</v>
      </c>
      <c r="C2203" t="s">
        <v>985</v>
      </c>
      <c r="D2203" t="s">
        <v>986</v>
      </c>
      <c r="E2203" t="s">
        <v>16</v>
      </c>
      <c r="F2203">
        <v>42</v>
      </c>
      <c r="G2203" t="s">
        <v>280</v>
      </c>
      <c r="H2203" t="s">
        <v>270</v>
      </c>
      <c r="I2203" t="s">
        <v>56</v>
      </c>
      <c r="J2203" t="s">
        <v>57</v>
      </c>
      <c r="K2203" t="s">
        <v>58</v>
      </c>
      <c r="L2203">
        <v>1</v>
      </c>
      <c r="M2203">
        <v>1200</v>
      </c>
      <c r="N2203">
        <v>0.15</v>
      </c>
      <c r="O2203">
        <v>1020</v>
      </c>
      <c r="P2203">
        <v>800</v>
      </c>
      <c r="Q2203">
        <v>220</v>
      </c>
      <c r="R2203" t="s">
        <v>77</v>
      </c>
      <c r="S2203" t="s">
        <v>10</v>
      </c>
      <c r="T2203">
        <v>2025</v>
      </c>
      <c r="U2203">
        <v>5</v>
      </c>
      <c r="V2203" t="s">
        <v>3865</v>
      </c>
      <c r="W2203" t="s">
        <v>11</v>
      </c>
      <c r="X2203" t="s">
        <v>19</v>
      </c>
      <c r="Y2203">
        <v>21.57</v>
      </c>
    </row>
    <row r="2204" spans="1:25" x14ac:dyDescent="0.25">
      <c r="A2204" t="s">
        <v>3054</v>
      </c>
      <c r="B2204" s="19">
        <v>45746</v>
      </c>
      <c r="C2204" t="s">
        <v>903</v>
      </c>
      <c r="D2204" t="s">
        <v>904</v>
      </c>
      <c r="E2204" t="s">
        <v>3</v>
      </c>
      <c r="F2204">
        <v>47</v>
      </c>
      <c r="G2204" t="s">
        <v>275</v>
      </c>
      <c r="H2204" t="s">
        <v>276</v>
      </c>
      <c r="I2204" t="s">
        <v>105</v>
      </c>
      <c r="J2204" t="s">
        <v>106</v>
      </c>
      <c r="K2204" t="s">
        <v>76</v>
      </c>
      <c r="L2204">
        <v>3</v>
      </c>
      <c r="M2204">
        <v>450</v>
      </c>
      <c r="N2204">
        <v>0.15</v>
      </c>
      <c r="O2204">
        <v>1147.5</v>
      </c>
      <c r="P2204">
        <v>990</v>
      </c>
      <c r="Q2204">
        <v>157.5</v>
      </c>
      <c r="R2204" t="s">
        <v>17</v>
      </c>
      <c r="S2204" t="s">
        <v>10</v>
      </c>
      <c r="T2204">
        <v>2025</v>
      </c>
      <c r="U2204">
        <v>3</v>
      </c>
      <c r="V2204" t="s">
        <v>3864</v>
      </c>
      <c r="W2204" t="s">
        <v>18</v>
      </c>
      <c r="X2204" t="s">
        <v>12</v>
      </c>
      <c r="Y2204">
        <v>13.73</v>
      </c>
    </row>
    <row r="2205" spans="1:25" x14ac:dyDescent="0.25">
      <c r="A2205" t="s">
        <v>3055</v>
      </c>
      <c r="B2205" s="19">
        <v>45588</v>
      </c>
      <c r="C2205" t="s">
        <v>3056</v>
      </c>
      <c r="D2205" t="s">
        <v>3057</v>
      </c>
      <c r="E2205" t="s">
        <v>3</v>
      </c>
      <c r="F2205">
        <v>58</v>
      </c>
      <c r="G2205" t="s">
        <v>284</v>
      </c>
      <c r="H2205" t="s">
        <v>285</v>
      </c>
      <c r="I2205" t="s">
        <v>44</v>
      </c>
      <c r="J2205" t="s">
        <v>45</v>
      </c>
      <c r="K2205" t="s">
        <v>46</v>
      </c>
      <c r="L2205">
        <v>1</v>
      </c>
      <c r="M2205">
        <v>2500</v>
      </c>
      <c r="N2205">
        <v>0.1</v>
      </c>
      <c r="O2205">
        <v>2250</v>
      </c>
      <c r="P2205">
        <v>1500</v>
      </c>
      <c r="Q2205">
        <v>750</v>
      </c>
      <c r="R2205" t="s">
        <v>26</v>
      </c>
      <c r="S2205" t="s">
        <v>10</v>
      </c>
      <c r="T2205">
        <v>2024</v>
      </c>
      <c r="U2205">
        <v>10</v>
      </c>
      <c r="V2205" t="s">
        <v>3870</v>
      </c>
      <c r="W2205" t="s">
        <v>40</v>
      </c>
      <c r="X2205" t="s">
        <v>19</v>
      </c>
      <c r="Y2205">
        <v>33.33</v>
      </c>
    </row>
    <row r="2206" spans="1:25" x14ac:dyDescent="0.25">
      <c r="A2206" t="s">
        <v>3058</v>
      </c>
      <c r="B2206" s="19">
        <v>45856</v>
      </c>
      <c r="C2206" t="s">
        <v>713</v>
      </c>
      <c r="D2206" t="s">
        <v>474</v>
      </c>
      <c r="E2206" t="s">
        <v>16</v>
      </c>
      <c r="F2206">
        <v>52</v>
      </c>
      <c r="G2206" t="s">
        <v>339</v>
      </c>
      <c r="H2206" t="s">
        <v>285</v>
      </c>
      <c r="I2206" t="s">
        <v>95</v>
      </c>
      <c r="J2206" t="s">
        <v>96</v>
      </c>
      <c r="K2206" t="s">
        <v>46</v>
      </c>
      <c r="L2206">
        <v>1</v>
      </c>
      <c r="M2206">
        <v>600</v>
      </c>
      <c r="N2206">
        <v>0.2</v>
      </c>
      <c r="O2206">
        <v>480</v>
      </c>
      <c r="P2206">
        <v>380</v>
      </c>
      <c r="Q2206">
        <v>100</v>
      </c>
      <c r="R2206" t="s">
        <v>26</v>
      </c>
      <c r="S2206" t="s">
        <v>10</v>
      </c>
      <c r="T2206">
        <v>2025</v>
      </c>
      <c r="U2206">
        <v>7</v>
      </c>
      <c r="V2206" t="s">
        <v>3866</v>
      </c>
      <c r="W2206" t="s">
        <v>33</v>
      </c>
      <c r="X2206" t="s">
        <v>12</v>
      </c>
      <c r="Y2206">
        <v>20.83</v>
      </c>
    </row>
    <row r="2207" spans="1:25" x14ac:dyDescent="0.25">
      <c r="A2207" t="s">
        <v>3059</v>
      </c>
      <c r="B2207" s="19">
        <v>45419</v>
      </c>
      <c r="C2207" t="s">
        <v>48</v>
      </c>
      <c r="D2207" t="s">
        <v>49</v>
      </c>
      <c r="E2207" t="s">
        <v>3</v>
      </c>
      <c r="F2207">
        <v>45</v>
      </c>
      <c r="G2207" t="s">
        <v>4</v>
      </c>
      <c r="H2207" t="s">
        <v>5</v>
      </c>
      <c r="I2207" t="s">
        <v>264</v>
      </c>
      <c r="J2207" t="s">
        <v>265</v>
      </c>
      <c r="K2207" t="s">
        <v>46</v>
      </c>
      <c r="L2207">
        <v>2</v>
      </c>
      <c r="M2207">
        <v>800</v>
      </c>
      <c r="N2207">
        <v>0.05</v>
      </c>
      <c r="O2207">
        <v>0</v>
      </c>
      <c r="P2207">
        <v>1000</v>
      </c>
      <c r="Q2207">
        <v>0</v>
      </c>
      <c r="R2207" t="s">
        <v>98</v>
      </c>
      <c r="S2207" t="s">
        <v>291</v>
      </c>
      <c r="T2207">
        <v>2024</v>
      </c>
      <c r="U2207">
        <v>5</v>
      </c>
      <c r="V2207" t="s">
        <v>3865</v>
      </c>
      <c r="W2207" t="s">
        <v>11</v>
      </c>
      <c r="X2207" t="s">
        <v>12</v>
      </c>
      <c r="Y2207">
        <v>0</v>
      </c>
    </row>
    <row r="2208" spans="1:25" x14ac:dyDescent="0.25">
      <c r="A2208" t="s">
        <v>3060</v>
      </c>
      <c r="B2208" s="19">
        <v>45714</v>
      </c>
      <c r="C2208" t="s">
        <v>1163</v>
      </c>
      <c r="D2208" t="s">
        <v>557</v>
      </c>
      <c r="E2208" t="s">
        <v>3</v>
      </c>
      <c r="F2208">
        <v>52</v>
      </c>
      <c r="G2208" t="s">
        <v>295</v>
      </c>
      <c r="H2208" t="s">
        <v>270</v>
      </c>
      <c r="I2208" t="s">
        <v>51</v>
      </c>
      <c r="J2208" t="s">
        <v>52</v>
      </c>
      <c r="K2208" t="s">
        <v>8</v>
      </c>
      <c r="L2208">
        <v>1</v>
      </c>
      <c r="M2208">
        <v>4500</v>
      </c>
      <c r="N2208">
        <v>0.1</v>
      </c>
      <c r="O2208">
        <v>4050</v>
      </c>
      <c r="P2208">
        <v>3200</v>
      </c>
      <c r="Q2208">
        <v>850</v>
      </c>
      <c r="R2208" t="s">
        <v>9</v>
      </c>
      <c r="S2208" t="s">
        <v>10</v>
      </c>
      <c r="T2208">
        <v>2025</v>
      </c>
      <c r="U2208">
        <v>2</v>
      </c>
      <c r="V2208" t="s">
        <v>3869</v>
      </c>
      <c r="W2208" t="s">
        <v>18</v>
      </c>
      <c r="X2208" t="s">
        <v>27</v>
      </c>
      <c r="Y2208">
        <v>20.99</v>
      </c>
    </row>
    <row r="2209" spans="1:25" x14ac:dyDescent="0.25">
      <c r="A2209" t="s">
        <v>3061</v>
      </c>
      <c r="B2209" s="19">
        <v>45299</v>
      </c>
      <c r="C2209" t="s">
        <v>838</v>
      </c>
      <c r="D2209" t="s">
        <v>796</v>
      </c>
      <c r="E2209" t="s">
        <v>16</v>
      </c>
      <c r="F2209">
        <v>26</v>
      </c>
      <c r="G2209" t="s">
        <v>312</v>
      </c>
      <c r="H2209" t="s">
        <v>276</v>
      </c>
      <c r="I2209" t="s">
        <v>264</v>
      </c>
      <c r="J2209" t="s">
        <v>265</v>
      </c>
      <c r="K2209" t="s">
        <v>46</v>
      </c>
      <c r="L2209">
        <v>1</v>
      </c>
      <c r="M2209">
        <v>800</v>
      </c>
      <c r="N2209">
        <v>0.15</v>
      </c>
      <c r="O2209">
        <v>680</v>
      </c>
      <c r="P2209">
        <v>500</v>
      </c>
      <c r="Q2209">
        <v>180</v>
      </c>
      <c r="R2209" t="s">
        <v>9</v>
      </c>
      <c r="S2209" t="s">
        <v>10</v>
      </c>
      <c r="T2209">
        <v>2024</v>
      </c>
      <c r="U2209">
        <v>1</v>
      </c>
      <c r="V2209" t="s">
        <v>3875</v>
      </c>
      <c r="W2209" t="s">
        <v>18</v>
      </c>
      <c r="X2209" t="s">
        <v>12</v>
      </c>
      <c r="Y2209">
        <v>26.47</v>
      </c>
    </row>
    <row r="2210" spans="1:25" x14ac:dyDescent="0.25">
      <c r="A2210" t="s">
        <v>3062</v>
      </c>
      <c r="B2210" s="19">
        <v>45566</v>
      </c>
      <c r="C2210" t="s">
        <v>896</v>
      </c>
      <c r="D2210" t="s">
        <v>460</v>
      </c>
      <c r="E2210" t="s">
        <v>16</v>
      </c>
      <c r="F2210">
        <v>21</v>
      </c>
      <c r="G2210" t="s">
        <v>284</v>
      </c>
      <c r="H2210" t="s">
        <v>285</v>
      </c>
      <c r="I2210" t="s">
        <v>6</v>
      </c>
      <c r="J2210" t="s">
        <v>7</v>
      </c>
      <c r="K2210" t="s">
        <v>8</v>
      </c>
      <c r="L2210">
        <v>1</v>
      </c>
      <c r="M2210">
        <v>7000</v>
      </c>
      <c r="N2210">
        <v>0.05</v>
      </c>
      <c r="O2210">
        <v>6650</v>
      </c>
      <c r="P2210">
        <v>5200</v>
      </c>
      <c r="Q2210">
        <v>1450</v>
      </c>
      <c r="R2210" t="s">
        <v>26</v>
      </c>
      <c r="S2210" t="s">
        <v>10</v>
      </c>
      <c r="T2210">
        <v>2024</v>
      </c>
      <c r="U2210">
        <v>10</v>
      </c>
      <c r="V2210" t="s">
        <v>3870</v>
      </c>
      <c r="W2210" t="s">
        <v>40</v>
      </c>
      <c r="X2210" t="s">
        <v>12</v>
      </c>
      <c r="Y2210">
        <v>21.8</v>
      </c>
    </row>
    <row r="2211" spans="1:25" x14ac:dyDescent="0.25">
      <c r="A2211" t="s">
        <v>3063</v>
      </c>
      <c r="B2211" s="19">
        <v>45716</v>
      </c>
      <c r="C2211" t="s">
        <v>562</v>
      </c>
      <c r="D2211" t="s">
        <v>438</v>
      </c>
      <c r="E2211" t="s">
        <v>3</v>
      </c>
      <c r="F2211">
        <v>35</v>
      </c>
      <c r="G2211" t="s">
        <v>339</v>
      </c>
      <c r="H2211" t="s">
        <v>285</v>
      </c>
      <c r="I2211" t="s">
        <v>6</v>
      </c>
      <c r="J2211" t="s">
        <v>7</v>
      </c>
      <c r="K2211" t="s">
        <v>8</v>
      </c>
      <c r="L2211">
        <v>1</v>
      </c>
      <c r="M2211">
        <v>7000</v>
      </c>
      <c r="N2211">
        <v>0.2</v>
      </c>
      <c r="O2211">
        <v>0</v>
      </c>
      <c r="P2211">
        <v>5200</v>
      </c>
      <c r="Q2211">
        <v>0</v>
      </c>
      <c r="R2211" t="s">
        <v>26</v>
      </c>
      <c r="S2211" t="s">
        <v>291</v>
      </c>
      <c r="T2211">
        <v>2025</v>
      </c>
      <c r="U2211">
        <v>2</v>
      </c>
      <c r="V2211" t="s">
        <v>3869</v>
      </c>
      <c r="W2211" t="s">
        <v>18</v>
      </c>
      <c r="X2211" t="s">
        <v>12</v>
      </c>
      <c r="Y2211">
        <v>0</v>
      </c>
    </row>
    <row r="2212" spans="1:25" x14ac:dyDescent="0.25">
      <c r="A2212" t="s">
        <v>3064</v>
      </c>
      <c r="B2212" s="19">
        <v>45716</v>
      </c>
      <c r="C2212" t="s">
        <v>1286</v>
      </c>
      <c r="D2212" t="s">
        <v>30</v>
      </c>
      <c r="E2212" t="s">
        <v>3</v>
      </c>
      <c r="F2212">
        <v>20</v>
      </c>
      <c r="G2212" t="s">
        <v>275</v>
      </c>
      <c r="H2212" t="s">
        <v>276</v>
      </c>
      <c r="I2212" t="s">
        <v>102</v>
      </c>
      <c r="J2212" t="s">
        <v>103</v>
      </c>
      <c r="K2212" t="s">
        <v>25</v>
      </c>
      <c r="L2212">
        <v>3</v>
      </c>
      <c r="M2212">
        <v>28000</v>
      </c>
      <c r="N2212">
        <v>0.1</v>
      </c>
      <c r="O2212">
        <v>75600</v>
      </c>
      <c r="P2212">
        <v>63000</v>
      </c>
      <c r="Q2212">
        <v>12600</v>
      </c>
      <c r="R2212" t="s">
        <v>26</v>
      </c>
      <c r="S2212" t="s">
        <v>10</v>
      </c>
      <c r="T2212">
        <v>2025</v>
      </c>
      <c r="U2212">
        <v>2</v>
      </c>
      <c r="V2212" t="s">
        <v>3869</v>
      </c>
      <c r="W2212" t="s">
        <v>18</v>
      </c>
      <c r="X2212" t="s">
        <v>27</v>
      </c>
      <c r="Y2212">
        <v>16.670000000000002</v>
      </c>
    </row>
    <row r="2213" spans="1:25" x14ac:dyDescent="0.25">
      <c r="A2213" t="s">
        <v>3065</v>
      </c>
      <c r="B2213" s="19">
        <v>45675</v>
      </c>
      <c r="C2213" t="s">
        <v>947</v>
      </c>
      <c r="D2213" t="s">
        <v>948</v>
      </c>
      <c r="E2213" t="s">
        <v>16</v>
      </c>
      <c r="F2213">
        <v>33</v>
      </c>
      <c r="G2213" t="s">
        <v>317</v>
      </c>
      <c r="H2213" t="s">
        <v>5</v>
      </c>
      <c r="I2213" t="s">
        <v>105</v>
      </c>
      <c r="J2213" t="s">
        <v>106</v>
      </c>
      <c r="K2213" t="s">
        <v>76</v>
      </c>
      <c r="L2213">
        <v>3</v>
      </c>
      <c r="M2213">
        <v>450</v>
      </c>
      <c r="N2213">
        <v>0.15</v>
      </c>
      <c r="O2213">
        <v>1147.5</v>
      </c>
      <c r="P2213">
        <v>990</v>
      </c>
      <c r="Q2213">
        <v>157.5</v>
      </c>
      <c r="R2213" t="s">
        <v>77</v>
      </c>
      <c r="S2213" t="s">
        <v>10</v>
      </c>
      <c r="T2213">
        <v>2025</v>
      </c>
      <c r="U2213">
        <v>1</v>
      </c>
      <c r="V2213" t="s">
        <v>3875</v>
      </c>
      <c r="W2213" t="s">
        <v>18</v>
      </c>
      <c r="X2213" t="s">
        <v>27</v>
      </c>
      <c r="Y2213">
        <v>13.73</v>
      </c>
    </row>
    <row r="2214" spans="1:25" x14ac:dyDescent="0.25">
      <c r="A2214" t="s">
        <v>3066</v>
      </c>
      <c r="B2214" s="19">
        <v>45635</v>
      </c>
      <c r="C2214" t="s">
        <v>2779</v>
      </c>
      <c r="D2214" t="s">
        <v>2780</v>
      </c>
      <c r="E2214" t="s">
        <v>16</v>
      </c>
      <c r="F2214">
        <v>34</v>
      </c>
      <c r="G2214" t="s">
        <v>290</v>
      </c>
      <c r="H2214" t="s">
        <v>276</v>
      </c>
      <c r="I2214" t="s">
        <v>305</v>
      </c>
      <c r="J2214" t="s">
        <v>306</v>
      </c>
      <c r="K2214" t="s">
        <v>91</v>
      </c>
      <c r="L2214">
        <v>2</v>
      </c>
      <c r="M2214">
        <v>8500</v>
      </c>
      <c r="N2214">
        <v>0.2</v>
      </c>
      <c r="O2214">
        <v>-13600</v>
      </c>
      <c r="P2214">
        <v>13000</v>
      </c>
      <c r="Q2214">
        <v>-600</v>
      </c>
      <c r="R2214" t="s">
        <v>98</v>
      </c>
      <c r="S2214" t="s">
        <v>287</v>
      </c>
      <c r="T2214">
        <v>2024</v>
      </c>
      <c r="U2214">
        <v>12</v>
      </c>
      <c r="V2214" t="s">
        <v>3872</v>
      </c>
      <c r="W2214" t="s">
        <v>40</v>
      </c>
      <c r="X2214" t="s">
        <v>27</v>
      </c>
      <c r="Y2214">
        <v>4.41</v>
      </c>
    </row>
    <row r="2215" spans="1:25" x14ac:dyDescent="0.25">
      <c r="A2215" t="s">
        <v>3067</v>
      </c>
      <c r="B2215" s="19">
        <v>45539</v>
      </c>
      <c r="C2215" t="s">
        <v>556</v>
      </c>
      <c r="D2215" t="s">
        <v>557</v>
      </c>
      <c r="E2215" t="s">
        <v>16</v>
      </c>
      <c r="F2215">
        <v>25</v>
      </c>
      <c r="G2215" t="s">
        <v>269</v>
      </c>
      <c r="H2215" t="s">
        <v>270</v>
      </c>
      <c r="I2215" t="s">
        <v>127</v>
      </c>
      <c r="J2215" t="s">
        <v>128</v>
      </c>
      <c r="K2215" t="s">
        <v>58</v>
      </c>
      <c r="L2215">
        <v>1</v>
      </c>
      <c r="M2215">
        <v>3000</v>
      </c>
      <c r="N2215">
        <v>0.05</v>
      </c>
      <c r="O2215">
        <v>2850</v>
      </c>
      <c r="P2215">
        <v>2100</v>
      </c>
      <c r="Q2215">
        <v>750</v>
      </c>
      <c r="R2215" t="s">
        <v>98</v>
      </c>
      <c r="S2215" t="s">
        <v>10</v>
      </c>
      <c r="T2215">
        <v>2024</v>
      </c>
      <c r="U2215">
        <v>9</v>
      </c>
      <c r="V2215" t="s">
        <v>3873</v>
      </c>
      <c r="W2215" t="s">
        <v>33</v>
      </c>
      <c r="X2215" t="s">
        <v>12</v>
      </c>
      <c r="Y2215">
        <v>26.32</v>
      </c>
    </row>
    <row r="2216" spans="1:25" x14ac:dyDescent="0.25">
      <c r="A2216" t="s">
        <v>190</v>
      </c>
      <c r="B2216" s="19">
        <v>45951</v>
      </c>
      <c r="C2216" t="s">
        <v>21</v>
      </c>
      <c r="D2216" t="s">
        <v>22</v>
      </c>
      <c r="E2216" t="s">
        <v>3</v>
      </c>
      <c r="F2216">
        <v>39</v>
      </c>
      <c r="G2216" t="s">
        <v>4</v>
      </c>
      <c r="H2216" t="s">
        <v>5</v>
      </c>
      <c r="I2216" t="s">
        <v>95</v>
      </c>
      <c r="J2216" t="s">
        <v>96</v>
      </c>
      <c r="K2216" t="s">
        <v>46</v>
      </c>
      <c r="L2216">
        <v>1</v>
      </c>
      <c r="M2216">
        <v>600</v>
      </c>
      <c r="N2216">
        <v>0.1</v>
      </c>
      <c r="O2216">
        <v>540</v>
      </c>
      <c r="P2216">
        <v>380</v>
      </c>
      <c r="Q2216">
        <v>160</v>
      </c>
      <c r="R2216" t="s">
        <v>77</v>
      </c>
      <c r="S2216" t="s">
        <v>10</v>
      </c>
      <c r="T2216">
        <v>2025</v>
      </c>
      <c r="U2216">
        <v>10</v>
      </c>
      <c r="V2216" t="s">
        <v>3870</v>
      </c>
      <c r="W2216" t="s">
        <v>40</v>
      </c>
      <c r="X2216" t="s">
        <v>27</v>
      </c>
      <c r="Y2216">
        <v>29.63</v>
      </c>
    </row>
    <row r="2217" spans="1:25" x14ac:dyDescent="0.25">
      <c r="A2217" t="s">
        <v>3068</v>
      </c>
      <c r="B2217" s="19">
        <v>45883</v>
      </c>
      <c r="C2217" t="s">
        <v>1585</v>
      </c>
      <c r="D2217" t="s">
        <v>1225</v>
      </c>
      <c r="E2217" t="s">
        <v>16</v>
      </c>
      <c r="F2217">
        <v>23</v>
      </c>
      <c r="G2217" t="s">
        <v>407</v>
      </c>
      <c r="H2217" t="s">
        <v>285</v>
      </c>
      <c r="I2217" t="s">
        <v>44</v>
      </c>
      <c r="J2217" t="s">
        <v>45</v>
      </c>
      <c r="K2217" t="s">
        <v>46</v>
      </c>
      <c r="L2217">
        <v>1</v>
      </c>
      <c r="M2217">
        <v>2500</v>
      </c>
      <c r="N2217">
        <v>0.15</v>
      </c>
      <c r="O2217">
        <v>2125</v>
      </c>
      <c r="P2217">
        <v>1500</v>
      </c>
      <c r="Q2217">
        <v>625</v>
      </c>
      <c r="R2217" t="s">
        <v>26</v>
      </c>
      <c r="S2217" t="s">
        <v>10</v>
      </c>
      <c r="T2217">
        <v>2025</v>
      </c>
      <c r="U2217">
        <v>8</v>
      </c>
      <c r="V2217" t="s">
        <v>3867</v>
      </c>
      <c r="W2217" t="s">
        <v>33</v>
      </c>
      <c r="X2217" t="s">
        <v>19</v>
      </c>
      <c r="Y2217">
        <v>29.41</v>
      </c>
    </row>
    <row r="2218" spans="1:25" x14ac:dyDescent="0.25">
      <c r="A2218" t="s">
        <v>3069</v>
      </c>
      <c r="B2218" s="19">
        <v>45469</v>
      </c>
      <c r="C2218" t="s">
        <v>689</v>
      </c>
      <c r="D2218" t="s">
        <v>690</v>
      </c>
      <c r="E2218" t="s">
        <v>3</v>
      </c>
      <c r="F2218">
        <v>44</v>
      </c>
      <c r="G2218" t="s">
        <v>280</v>
      </c>
      <c r="H2218" t="s">
        <v>270</v>
      </c>
      <c r="I2218" t="s">
        <v>95</v>
      </c>
      <c r="J2218" t="s">
        <v>96</v>
      </c>
      <c r="K2218" t="s">
        <v>46</v>
      </c>
      <c r="L2218">
        <v>2</v>
      </c>
      <c r="M2218">
        <v>600</v>
      </c>
      <c r="N2218">
        <v>0.15</v>
      </c>
      <c r="O2218">
        <v>1020</v>
      </c>
      <c r="P2218">
        <v>760</v>
      </c>
      <c r="Q2218">
        <v>260</v>
      </c>
      <c r="R2218" t="s">
        <v>77</v>
      </c>
      <c r="S2218" t="s">
        <v>10</v>
      </c>
      <c r="T2218">
        <v>2024</v>
      </c>
      <c r="U2218">
        <v>6</v>
      </c>
      <c r="V2218" t="s">
        <v>3868</v>
      </c>
      <c r="W2218" t="s">
        <v>11</v>
      </c>
      <c r="X2218" t="s">
        <v>12</v>
      </c>
      <c r="Y2218">
        <v>25.49</v>
      </c>
    </row>
    <row r="2219" spans="1:25" x14ac:dyDescent="0.25">
      <c r="A2219" t="s">
        <v>3070</v>
      </c>
      <c r="B2219" s="19">
        <v>45739</v>
      </c>
      <c r="C2219" t="s">
        <v>2159</v>
      </c>
      <c r="D2219" t="s">
        <v>423</v>
      </c>
      <c r="E2219" t="s">
        <v>3</v>
      </c>
      <c r="F2219">
        <v>26</v>
      </c>
      <c r="G2219" t="s">
        <v>317</v>
      </c>
      <c r="H2219" t="s">
        <v>5</v>
      </c>
      <c r="I2219" t="s">
        <v>89</v>
      </c>
      <c r="J2219" t="s">
        <v>90</v>
      </c>
      <c r="K2219" t="s">
        <v>91</v>
      </c>
      <c r="L2219">
        <v>2</v>
      </c>
      <c r="M2219">
        <v>35000</v>
      </c>
      <c r="N2219">
        <v>0</v>
      </c>
      <c r="O2219">
        <v>70000</v>
      </c>
      <c r="P2219">
        <v>54000</v>
      </c>
      <c r="Q2219">
        <v>16000</v>
      </c>
      <c r="R2219" t="s">
        <v>26</v>
      </c>
      <c r="S2219" t="s">
        <v>10</v>
      </c>
      <c r="T2219">
        <v>2025</v>
      </c>
      <c r="U2219">
        <v>3</v>
      </c>
      <c r="V2219" t="s">
        <v>3864</v>
      </c>
      <c r="W2219" t="s">
        <v>18</v>
      </c>
      <c r="X2219" t="s">
        <v>27</v>
      </c>
      <c r="Y2219">
        <v>22.86</v>
      </c>
    </row>
    <row r="2220" spans="1:25" x14ac:dyDescent="0.25">
      <c r="A2220" t="s">
        <v>3071</v>
      </c>
      <c r="B2220" s="19">
        <v>45808</v>
      </c>
      <c r="C2220" t="s">
        <v>602</v>
      </c>
      <c r="D2220" t="s">
        <v>603</v>
      </c>
      <c r="E2220" t="s">
        <v>3</v>
      </c>
      <c r="F2220">
        <v>41</v>
      </c>
      <c r="G2220" t="s">
        <v>407</v>
      </c>
      <c r="H2220" t="s">
        <v>285</v>
      </c>
      <c r="I2220" t="s">
        <v>31</v>
      </c>
      <c r="J2220" t="s">
        <v>32</v>
      </c>
      <c r="K2220" t="s">
        <v>25</v>
      </c>
      <c r="L2220">
        <v>1</v>
      </c>
      <c r="M2220">
        <v>5000</v>
      </c>
      <c r="N2220">
        <v>0.15</v>
      </c>
      <c r="O2220">
        <v>4250</v>
      </c>
      <c r="P2220">
        <v>3500</v>
      </c>
      <c r="Q2220">
        <v>750</v>
      </c>
      <c r="R2220" t="s">
        <v>17</v>
      </c>
      <c r="S2220" t="s">
        <v>10</v>
      </c>
      <c r="T2220">
        <v>2025</v>
      </c>
      <c r="U2220">
        <v>5</v>
      </c>
      <c r="V2220" t="s">
        <v>3865</v>
      </c>
      <c r="W2220" t="s">
        <v>11</v>
      </c>
      <c r="X2220" t="s">
        <v>27</v>
      </c>
      <c r="Y2220">
        <v>17.649999999999999</v>
      </c>
    </row>
    <row r="2221" spans="1:25" x14ac:dyDescent="0.25">
      <c r="A2221" t="s">
        <v>3072</v>
      </c>
      <c r="B2221" s="19">
        <v>45934</v>
      </c>
      <c r="C2221" t="s">
        <v>365</v>
      </c>
      <c r="D2221" t="s">
        <v>366</v>
      </c>
      <c r="E2221" t="s">
        <v>16</v>
      </c>
      <c r="F2221">
        <v>56</v>
      </c>
      <c r="G2221" t="s">
        <v>295</v>
      </c>
      <c r="H2221" t="s">
        <v>270</v>
      </c>
      <c r="I2221" t="s">
        <v>37</v>
      </c>
      <c r="J2221" t="s">
        <v>38</v>
      </c>
      <c r="K2221" t="s">
        <v>39</v>
      </c>
      <c r="L2221">
        <v>1</v>
      </c>
      <c r="M2221">
        <v>900</v>
      </c>
      <c r="N2221">
        <v>0.1</v>
      </c>
      <c r="O2221">
        <v>810</v>
      </c>
      <c r="P2221">
        <v>550</v>
      </c>
      <c r="Q2221">
        <v>260</v>
      </c>
      <c r="R2221" t="s">
        <v>77</v>
      </c>
      <c r="S2221" t="s">
        <v>10</v>
      </c>
      <c r="T2221">
        <v>2025</v>
      </c>
      <c r="U2221">
        <v>10</v>
      </c>
      <c r="V2221" t="s">
        <v>3870</v>
      </c>
      <c r="W2221" t="s">
        <v>40</v>
      </c>
      <c r="X2221" t="s">
        <v>27</v>
      </c>
      <c r="Y2221">
        <v>32.1</v>
      </c>
    </row>
    <row r="2222" spans="1:25" x14ac:dyDescent="0.25">
      <c r="A2222" t="s">
        <v>3073</v>
      </c>
      <c r="B2222" s="19">
        <v>45622</v>
      </c>
      <c r="C2222" t="s">
        <v>3074</v>
      </c>
      <c r="D2222" t="s">
        <v>3075</v>
      </c>
      <c r="E2222" t="s">
        <v>16</v>
      </c>
      <c r="F2222">
        <v>20</v>
      </c>
      <c r="G2222" t="s">
        <v>269</v>
      </c>
      <c r="H2222" t="s">
        <v>270</v>
      </c>
      <c r="I2222" t="s">
        <v>186</v>
      </c>
      <c r="J2222" t="s">
        <v>187</v>
      </c>
      <c r="K2222" t="s">
        <v>91</v>
      </c>
      <c r="L2222">
        <v>2</v>
      </c>
      <c r="M2222">
        <v>12000</v>
      </c>
      <c r="N2222">
        <v>0.1</v>
      </c>
      <c r="O2222">
        <v>21600</v>
      </c>
      <c r="P2222">
        <v>18000</v>
      </c>
      <c r="Q2222">
        <v>3600</v>
      </c>
      <c r="R2222" t="s">
        <v>26</v>
      </c>
      <c r="S2222" t="s">
        <v>10</v>
      </c>
      <c r="T2222">
        <v>2024</v>
      </c>
      <c r="U2222">
        <v>11</v>
      </c>
      <c r="V2222" t="s">
        <v>3874</v>
      </c>
      <c r="W2222" t="s">
        <v>40</v>
      </c>
      <c r="X2222" t="s">
        <v>19</v>
      </c>
      <c r="Y2222">
        <v>16.670000000000002</v>
      </c>
    </row>
    <row r="2223" spans="1:25" x14ac:dyDescent="0.25">
      <c r="A2223" t="s">
        <v>3076</v>
      </c>
      <c r="B2223" s="19">
        <v>45303</v>
      </c>
      <c r="C2223" t="s">
        <v>535</v>
      </c>
      <c r="D2223" t="s">
        <v>536</v>
      </c>
      <c r="E2223" t="s">
        <v>3</v>
      </c>
      <c r="F2223">
        <v>33</v>
      </c>
      <c r="G2223" t="s">
        <v>339</v>
      </c>
      <c r="H2223" t="s">
        <v>285</v>
      </c>
      <c r="I2223" t="s">
        <v>51</v>
      </c>
      <c r="J2223" t="s">
        <v>52</v>
      </c>
      <c r="K2223" t="s">
        <v>8</v>
      </c>
      <c r="L2223">
        <v>1</v>
      </c>
      <c r="M2223">
        <v>4500</v>
      </c>
      <c r="N2223">
        <v>0.1</v>
      </c>
      <c r="O2223">
        <v>4050</v>
      </c>
      <c r="P2223">
        <v>3200</v>
      </c>
      <c r="Q2223">
        <v>850</v>
      </c>
      <c r="R2223" t="s">
        <v>9</v>
      </c>
      <c r="S2223" t="s">
        <v>10</v>
      </c>
      <c r="T2223">
        <v>2024</v>
      </c>
      <c r="U2223">
        <v>1</v>
      </c>
      <c r="V2223" t="s">
        <v>3875</v>
      </c>
      <c r="W2223" t="s">
        <v>18</v>
      </c>
      <c r="X2223" t="s">
        <v>12</v>
      </c>
      <c r="Y2223">
        <v>20.99</v>
      </c>
    </row>
    <row r="2224" spans="1:25" x14ac:dyDescent="0.25">
      <c r="A2224" t="s">
        <v>3077</v>
      </c>
      <c r="B2224" s="19">
        <v>45924</v>
      </c>
      <c r="C2224" t="s">
        <v>303</v>
      </c>
      <c r="D2224" t="s">
        <v>304</v>
      </c>
      <c r="E2224" t="s">
        <v>16</v>
      </c>
      <c r="F2224">
        <v>36</v>
      </c>
      <c r="G2224" t="s">
        <v>275</v>
      </c>
      <c r="H2224" t="s">
        <v>276</v>
      </c>
      <c r="I2224" t="s">
        <v>109</v>
      </c>
      <c r="J2224" t="s">
        <v>110</v>
      </c>
      <c r="K2224" t="s">
        <v>8</v>
      </c>
      <c r="L2224">
        <v>1</v>
      </c>
      <c r="M2224">
        <v>4000</v>
      </c>
      <c r="N2224">
        <v>0.05</v>
      </c>
      <c r="O2224">
        <v>-3800</v>
      </c>
      <c r="P2224">
        <v>2900</v>
      </c>
      <c r="Q2224">
        <v>-900</v>
      </c>
      <c r="R2224" t="s">
        <v>17</v>
      </c>
      <c r="S2224" t="s">
        <v>287</v>
      </c>
      <c r="T2224">
        <v>2025</v>
      </c>
      <c r="U2224">
        <v>9</v>
      </c>
      <c r="V2224" t="s">
        <v>3873</v>
      </c>
      <c r="W2224" t="s">
        <v>33</v>
      </c>
      <c r="X2224" t="s">
        <v>27</v>
      </c>
      <c r="Y2224">
        <v>23.68</v>
      </c>
    </row>
    <row r="2225" spans="1:25" x14ac:dyDescent="0.25">
      <c r="A2225" t="s">
        <v>3078</v>
      </c>
      <c r="B2225" s="19">
        <v>45877</v>
      </c>
      <c r="C2225" t="s">
        <v>805</v>
      </c>
      <c r="D2225" t="s">
        <v>675</v>
      </c>
      <c r="E2225" t="s">
        <v>3</v>
      </c>
      <c r="F2225">
        <v>48</v>
      </c>
      <c r="G2225" t="s">
        <v>269</v>
      </c>
      <c r="H2225" t="s">
        <v>270</v>
      </c>
      <c r="I2225" t="s">
        <v>95</v>
      </c>
      <c r="J2225" t="s">
        <v>96</v>
      </c>
      <c r="K2225" t="s">
        <v>46</v>
      </c>
      <c r="L2225">
        <v>1</v>
      </c>
      <c r="M2225">
        <v>600</v>
      </c>
      <c r="N2225">
        <v>0.15</v>
      </c>
      <c r="O2225">
        <v>510</v>
      </c>
      <c r="P2225">
        <v>380</v>
      </c>
      <c r="Q2225">
        <v>130</v>
      </c>
      <c r="R2225" t="s">
        <v>26</v>
      </c>
      <c r="S2225" t="s">
        <v>10</v>
      </c>
      <c r="T2225">
        <v>2025</v>
      </c>
      <c r="U2225">
        <v>8</v>
      </c>
      <c r="V2225" t="s">
        <v>3867</v>
      </c>
      <c r="W2225" t="s">
        <v>33</v>
      </c>
      <c r="X2225" t="s">
        <v>27</v>
      </c>
      <c r="Y2225">
        <v>25.49</v>
      </c>
    </row>
    <row r="2226" spans="1:25" x14ac:dyDescent="0.25">
      <c r="A2226" t="s">
        <v>3079</v>
      </c>
      <c r="B2226" s="19">
        <v>45756</v>
      </c>
      <c r="C2226" t="s">
        <v>1028</v>
      </c>
      <c r="D2226" t="s">
        <v>1029</v>
      </c>
      <c r="E2226" t="s">
        <v>3</v>
      </c>
      <c r="F2226">
        <v>46</v>
      </c>
      <c r="G2226" t="s">
        <v>275</v>
      </c>
      <c r="H2226" t="s">
        <v>276</v>
      </c>
      <c r="I2226" t="s">
        <v>51</v>
      </c>
      <c r="J2226" t="s">
        <v>52</v>
      </c>
      <c r="K2226" t="s">
        <v>8</v>
      </c>
      <c r="L2226">
        <v>1</v>
      </c>
      <c r="M2226">
        <v>4500</v>
      </c>
      <c r="N2226">
        <v>0.1</v>
      </c>
      <c r="O2226">
        <v>4050</v>
      </c>
      <c r="P2226">
        <v>3200</v>
      </c>
      <c r="Q2226">
        <v>850</v>
      </c>
      <c r="R2226" t="s">
        <v>17</v>
      </c>
      <c r="S2226" t="s">
        <v>10</v>
      </c>
      <c r="T2226">
        <v>2025</v>
      </c>
      <c r="U2226">
        <v>4</v>
      </c>
      <c r="V2226" t="s">
        <v>3871</v>
      </c>
      <c r="W2226" t="s">
        <v>11</v>
      </c>
      <c r="X2226" t="s">
        <v>12</v>
      </c>
      <c r="Y2226">
        <v>20.99</v>
      </c>
    </row>
    <row r="2227" spans="1:25" x14ac:dyDescent="0.25">
      <c r="A2227" t="s">
        <v>3080</v>
      </c>
      <c r="B2227" s="19">
        <v>45537</v>
      </c>
      <c r="C2227" t="s">
        <v>689</v>
      </c>
      <c r="D2227" t="s">
        <v>690</v>
      </c>
      <c r="E2227" t="s">
        <v>3</v>
      </c>
      <c r="F2227">
        <v>44</v>
      </c>
      <c r="G2227" t="s">
        <v>280</v>
      </c>
      <c r="H2227" t="s">
        <v>270</v>
      </c>
      <c r="I2227" t="s">
        <v>51</v>
      </c>
      <c r="J2227" t="s">
        <v>52</v>
      </c>
      <c r="K2227" t="s">
        <v>8</v>
      </c>
      <c r="L2227">
        <v>1</v>
      </c>
      <c r="M2227">
        <v>4500</v>
      </c>
      <c r="N2227">
        <v>0.1</v>
      </c>
      <c r="O2227">
        <v>4050</v>
      </c>
      <c r="P2227">
        <v>3200</v>
      </c>
      <c r="Q2227">
        <v>850</v>
      </c>
      <c r="R2227" t="s">
        <v>77</v>
      </c>
      <c r="S2227" t="s">
        <v>10</v>
      </c>
      <c r="T2227">
        <v>2024</v>
      </c>
      <c r="U2227">
        <v>9</v>
      </c>
      <c r="V2227" t="s">
        <v>3873</v>
      </c>
      <c r="W2227" t="s">
        <v>33</v>
      </c>
      <c r="X2227" t="s">
        <v>12</v>
      </c>
      <c r="Y2227">
        <v>20.99</v>
      </c>
    </row>
    <row r="2228" spans="1:25" x14ac:dyDescent="0.25">
      <c r="A2228" t="s">
        <v>3081</v>
      </c>
      <c r="B2228" s="19">
        <v>45840</v>
      </c>
      <c r="C2228" t="s">
        <v>1710</v>
      </c>
      <c r="D2228" t="s">
        <v>1711</v>
      </c>
      <c r="E2228" t="s">
        <v>3</v>
      </c>
      <c r="F2228">
        <v>35</v>
      </c>
      <c r="G2228" t="s">
        <v>269</v>
      </c>
      <c r="H2228" t="s">
        <v>270</v>
      </c>
      <c r="I2228" t="s">
        <v>89</v>
      </c>
      <c r="J2228" t="s">
        <v>90</v>
      </c>
      <c r="K2228" t="s">
        <v>91</v>
      </c>
      <c r="L2228">
        <v>2</v>
      </c>
      <c r="M2228">
        <v>35000</v>
      </c>
      <c r="N2228">
        <v>0.1</v>
      </c>
      <c r="O2228">
        <v>63000</v>
      </c>
      <c r="P2228">
        <v>54000</v>
      </c>
      <c r="Q2228">
        <v>9000</v>
      </c>
      <c r="R2228" t="s">
        <v>9</v>
      </c>
      <c r="S2228" t="s">
        <v>10</v>
      </c>
      <c r="T2228">
        <v>2025</v>
      </c>
      <c r="U2228">
        <v>7</v>
      </c>
      <c r="V2228" t="s">
        <v>3866</v>
      </c>
      <c r="W2228" t="s">
        <v>33</v>
      </c>
      <c r="X2228" t="s">
        <v>27</v>
      </c>
      <c r="Y2228">
        <v>14.29</v>
      </c>
    </row>
    <row r="2229" spans="1:25" x14ac:dyDescent="0.25">
      <c r="A2229" t="s">
        <v>3082</v>
      </c>
      <c r="B2229" s="19">
        <v>45679</v>
      </c>
      <c r="C2229" t="s">
        <v>1001</v>
      </c>
      <c r="D2229" t="s">
        <v>1002</v>
      </c>
      <c r="E2229" t="s">
        <v>16</v>
      </c>
      <c r="F2229">
        <v>49</v>
      </c>
      <c r="G2229" t="s">
        <v>280</v>
      </c>
      <c r="H2229" t="s">
        <v>270</v>
      </c>
      <c r="I2229" t="s">
        <v>37</v>
      </c>
      <c r="J2229" t="s">
        <v>38</v>
      </c>
      <c r="K2229" t="s">
        <v>39</v>
      </c>
      <c r="L2229">
        <v>1</v>
      </c>
      <c r="M2229">
        <v>900</v>
      </c>
      <c r="N2229">
        <v>0.1</v>
      </c>
      <c r="O2229">
        <v>810</v>
      </c>
      <c r="P2229">
        <v>550</v>
      </c>
      <c r="Q2229">
        <v>260</v>
      </c>
      <c r="R2229" t="s">
        <v>9</v>
      </c>
      <c r="S2229" t="s">
        <v>10</v>
      </c>
      <c r="T2229">
        <v>2025</v>
      </c>
      <c r="U2229">
        <v>1</v>
      </c>
      <c r="V2229" t="s">
        <v>3875</v>
      </c>
      <c r="W2229" t="s">
        <v>18</v>
      </c>
      <c r="X2229" t="s">
        <v>27</v>
      </c>
      <c r="Y2229">
        <v>32.1</v>
      </c>
    </row>
    <row r="2230" spans="1:25" x14ac:dyDescent="0.25">
      <c r="A2230" t="s">
        <v>3083</v>
      </c>
      <c r="B2230" s="19">
        <v>45439</v>
      </c>
      <c r="C2230" t="s">
        <v>351</v>
      </c>
      <c r="D2230" t="s">
        <v>352</v>
      </c>
      <c r="E2230" t="s">
        <v>3</v>
      </c>
      <c r="F2230">
        <v>54</v>
      </c>
      <c r="G2230" t="s">
        <v>275</v>
      </c>
      <c r="H2230" t="s">
        <v>276</v>
      </c>
      <c r="I2230" t="s">
        <v>51</v>
      </c>
      <c r="J2230" t="s">
        <v>52</v>
      </c>
      <c r="K2230" t="s">
        <v>8</v>
      </c>
      <c r="L2230">
        <v>2</v>
      </c>
      <c r="M2230">
        <v>4500</v>
      </c>
      <c r="N2230">
        <v>0.05</v>
      </c>
      <c r="O2230">
        <v>-8550</v>
      </c>
      <c r="P2230">
        <v>6400</v>
      </c>
      <c r="Q2230">
        <v>-2150</v>
      </c>
      <c r="R2230" t="s">
        <v>26</v>
      </c>
      <c r="S2230" t="s">
        <v>287</v>
      </c>
      <c r="T2230">
        <v>2024</v>
      </c>
      <c r="U2230">
        <v>5</v>
      </c>
      <c r="V2230" t="s">
        <v>3865</v>
      </c>
      <c r="W2230" t="s">
        <v>11</v>
      </c>
      <c r="X2230" t="s">
        <v>27</v>
      </c>
      <c r="Y2230">
        <v>25.15</v>
      </c>
    </row>
    <row r="2231" spans="1:25" x14ac:dyDescent="0.25">
      <c r="A2231" t="s">
        <v>3084</v>
      </c>
      <c r="B2231" s="19">
        <v>45397</v>
      </c>
      <c r="C2231" t="s">
        <v>378</v>
      </c>
      <c r="D2231" t="s">
        <v>379</v>
      </c>
      <c r="E2231" t="s">
        <v>3</v>
      </c>
      <c r="F2231">
        <v>30</v>
      </c>
      <c r="G2231" t="s">
        <v>263</v>
      </c>
      <c r="H2231" t="s">
        <v>5</v>
      </c>
      <c r="I2231" t="s">
        <v>31</v>
      </c>
      <c r="J2231" t="s">
        <v>32</v>
      </c>
      <c r="K2231" t="s">
        <v>25</v>
      </c>
      <c r="L2231">
        <v>1</v>
      </c>
      <c r="M2231">
        <v>5000</v>
      </c>
      <c r="N2231">
        <v>0</v>
      </c>
      <c r="O2231">
        <v>5000</v>
      </c>
      <c r="P2231">
        <v>3500</v>
      </c>
      <c r="Q2231">
        <v>1500</v>
      </c>
      <c r="R2231" t="s">
        <v>17</v>
      </c>
      <c r="S2231" t="s">
        <v>10</v>
      </c>
      <c r="T2231">
        <v>2024</v>
      </c>
      <c r="U2231">
        <v>4</v>
      </c>
      <c r="V2231" t="s">
        <v>3871</v>
      </c>
      <c r="W2231" t="s">
        <v>11</v>
      </c>
      <c r="X2231" t="s">
        <v>19</v>
      </c>
      <c r="Y2231">
        <v>30</v>
      </c>
    </row>
    <row r="2232" spans="1:25" x14ac:dyDescent="0.25">
      <c r="A2232" t="s">
        <v>3085</v>
      </c>
      <c r="B2232" s="19">
        <v>45401</v>
      </c>
      <c r="C2232" t="s">
        <v>611</v>
      </c>
      <c r="D2232" t="s">
        <v>612</v>
      </c>
      <c r="E2232" t="s">
        <v>16</v>
      </c>
      <c r="F2232">
        <v>41</v>
      </c>
      <c r="G2232" t="s">
        <v>312</v>
      </c>
      <c r="H2232" t="s">
        <v>276</v>
      </c>
      <c r="I2232" t="s">
        <v>176</v>
      </c>
      <c r="J2232" t="s">
        <v>177</v>
      </c>
      <c r="K2232" t="s">
        <v>25</v>
      </c>
      <c r="L2232">
        <v>2</v>
      </c>
      <c r="M2232">
        <v>22000</v>
      </c>
      <c r="N2232">
        <v>0.2</v>
      </c>
      <c r="O2232">
        <v>0</v>
      </c>
      <c r="P2232">
        <v>33000</v>
      </c>
      <c r="Q2232">
        <v>0</v>
      </c>
      <c r="R2232" t="s">
        <v>26</v>
      </c>
      <c r="S2232" t="s">
        <v>291</v>
      </c>
      <c r="T2232">
        <v>2024</v>
      </c>
      <c r="U2232">
        <v>4</v>
      </c>
      <c r="V2232" t="s">
        <v>3871</v>
      </c>
      <c r="W2232" t="s">
        <v>11</v>
      </c>
      <c r="X2232" t="s">
        <v>19</v>
      </c>
      <c r="Y2232">
        <v>0</v>
      </c>
    </row>
    <row r="2233" spans="1:25" x14ac:dyDescent="0.25">
      <c r="A2233" t="s">
        <v>3086</v>
      </c>
      <c r="B2233" s="19">
        <v>45387</v>
      </c>
      <c r="C2233" t="s">
        <v>608</v>
      </c>
      <c r="D2233" t="s">
        <v>609</v>
      </c>
      <c r="E2233" t="s">
        <v>16</v>
      </c>
      <c r="F2233">
        <v>52</v>
      </c>
      <c r="G2233" t="s">
        <v>312</v>
      </c>
      <c r="H2233" t="s">
        <v>276</v>
      </c>
      <c r="I2233" t="s">
        <v>65</v>
      </c>
      <c r="J2233" t="s">
        <v>66</v>
      </c>
      <c r="K2233" t="s">
        <v>25</v>
      </c>
      <c r="L2233">
        <v>1</v>
      </c>
      <c r="M2233">
        <v>2500</v>
      </c>
      <c r="N2233">
        <v>0</v>
      </c>
      <c r="O2233">
        <v>2500</v>
      </c>
      <c r="P2233">
        <v>1600</v>
      </c>
      <c r="Q2233">
        <v>900</v>
      </c>
      <c r="R2233" t="s">
        <v>17</v>
      </c>
      <c r="S2233" t="s">
        <v>10</v>
      </c>
      <c r="T2233">
        <v>2024</v>
      </c>
      <c r="U2233">
        <v>4</v>
      </c>
      <c r="V2233" t="s">
        <v>3871</v>
      </c>
      <c r="W2233" t="s">
        <v>11</v>
      </c>
      <c r="X2233" t="s">
        <v>27</v>
      </c>
      <c r="Y2233">
        <v>36</v>
      </c>
    </row>
    <row r="2234" spans="1:25" x14ac:dyDescent="0.25">
      <c r="A2234" t="s">
        <v>3087</v>
      </c>
      <c r="B2234" s="19">
        <v>45504</v>
      </c>
      <c r="C2234" t="s">
        <v>707</v>
      </c>
      <c r="D2234" t="s">
        <v>708</v>
      </c>
      <c r="E2234" t="s">
        <v>3</v>
      </c>
      <c r="F2234">
        <v>26</v>
      </c>
      <c r="G2234" t="s">
        <v>295</v>
      </c>
      <c r="H2234" t="s">
        <v>270</v>
      </c>
      <c r="I2234" t="s">
        <v>95</v>
      </c>
      <c r="J2234" t="s">
        <v>96</v>
      </c>
      <c r="K2234" t="s">
        <v>46</v>
      </c>
      <c r="L2234">
        <v>1</v>
      </c>
      <c r="M2234">
        <v>600</v>
      </c>
      <c r="N2234">
        <v>0.15</v>
      </c>
      <c r="O2234">
        <v>510</v>
      </c>
      <c r="P2234">
        <v>380</v>
      </c>
      <c r="Q2234">
        <v>130</v>
      </c>
      <c r="R2234" t="s">
        <v>26</v>
      </c>
      <c r="S2234" t="s">
        <v>10</v>
      </c>
      <c r="T2234">
        <v>2024</v>
      </c>
      <c r="U2234">
        <v>7</v>
      </c>
      <c r="V2234" t="s">
        <v>3866</v>
      </c>
      <c r="W2234" t="s">
        <v>33</v>
      </c>
      <c r="X2234" t="s">
        <v>27</v>
      </c>
      <c r="Y2234">
        <v>25.49</v>
      </c>
    </row>
    <row r="2235" spans="1:25" x14ac:dyDescent="0.25">
      <c r="A2235" t="s">
        <v>3088</v>
      </c>
      <c r="B2235" s="19">
        <v>45715</v>
      </c>
      <c r="C2235" t="s">
        <v>1581</v>
      </c>
      <c r="D2235" t="s">
        <v>1582</v>
      </c>
      <c r="E2235" t="s">
        <v>16</v>
      </c>
      <c r="F2235">
        <v>52</v>
      </c>
      <c r="G2235" t="s">
        <v>290</v>
      </c>
      <c r="H2235" t="s">
        <v>276</v>
      </c>
      <c r="I2235" t="s">
        <v>65</v>
      </c>
      <c r="J2235" t="s">
        <v>66</v>
      </c>
      <c r="K2235" t="s">
        <v>25</v>
      </c>
      <c r="L2235">
        <v>1</v>
      </c>
      <c r="M2235">
        <v>2500</v>
      </c>
      <c r="N2235">
        <v>0.2</v>
      </c>
      <c r="O2235">
        <v>2000</v>
      </c>
      <c r="P2235">
        <v>1600</v>
      </c>
      <c r="Q2235">
        <v>400</v>
      </c>
      <c r="R2235" t="s">
        <v>17</v>
      </c>
      <c r="S2235" t="s">
        <v>10</v>
      </c>
      <c r="T2235">
        <v>2025</v>
      </c>
      <c r="U2235">
        <v>2</v>
      </c>
      <c r="V2235" t="s">
        <v>3869</v>
      </c>
      <c r="W2235" t="s">
        <v>18</v>
      </c>
      <c r="X2235" t="s">
        <v>19</v>
      </c>
      <c r="Y2235">
        <v>20</v>
      </c>
    </row>
    <row r="2236" spans="1:25" x14ac:dyDescent="0.25">
      <c r="A2236" t="s">
        <v>3089</v>
      </c>
      <c r="B2236" s="19">
        <v>45507</v>
      </c>
      <c r="C2236" t="s">
        <v>150</v>
      </c>
      <c r="D2236" t="s">
        <v>151</v>
      </c>
      <c r="E2236" t="s">
        <v>3</v>
      </c>
      <c r="F2236">
        <v>43</v>
      </c>
      <c r="G2236" t="s">
        <v>4</v>
      </c>
      <c r="H2236" t="s">
        <v>5</v>
      </c>
      <c r="I2236" t="s">
        <v>6</v>
      </c>
      <c r="J2236" t="s">
        <v>7</v>
      </c>
      <c r="K2236" t="s">
        <v>8</v>
      </c>
      <c r="L2236">
        <v>2</v>
      </c>
      <c r="M2236">
        <v>7000</v>
      </c>
      <c r="N2236">
        <v>0.1</v>
      </c>
      <c r="O2236">
        <v>0</v>
      </c>
      <c r="P2236">
        <v>10400</v>
      </c>
      <c r="Q2236">
        <v>0</v>
      </c>
      <c r="R2236" t="s">
        <v>17</v>
      </c>
      <c r="S2236" t="s">
        <v>291</v>
      </c>
      <c r="T2236">
        <v>2024</v>
      </c>
      <c r="U2236">
        <v>8</v>
      </c>
      <c r="V2236" t="s">
        <v>3867</v>
      </c>
      <c r="W2236" t="s">
        <v>33</v>
      </c>
      <c r="X2236" t="s">
        <v>27</v>
      </c>
      <c r="Y2236">
        <v>0</v>
      </c>
    </row>
    <row r="2237" spans="1:25" x14ac:dyDescent="0.25">
      <c r="A2237" t="s">
        <v>3090</v>
      </c>
      <c r="B2237" s="19">
        <v>45940</v>
      </c>
      <c r="C2237" t="s">
        <v>476</v>
      </c>
      <c r="D2237" t="s">
        <v>477</v>
      </c>
      <c r="E2237" t="s">
        <v>16</v>
      </c>
      <c r="F2237">
        <v>46</v>
      </c>
      <c r="G2237" t="s">
        <v>280</v>
      </c>
      <c r="H2237" t="s">
        <v>270</v>
      </c>
      <c r="I2237" t="s">
        <v>74</v>
      </c>
      <c r="J2237" t="s">
        <v>75</v>
      </c>
      <c r="K2237" t="s">
        <v>76</v>
      </c>
      <c r="L2237">
        <v>2</v>
      </c>
      <c r="M2237">
        <v>550</v>
      </c>
      <c r="N2237">
        <v>0.1</v>
      </c>
      <c r="O2237">
        <v>990</v>
      </c>
      <c r="P2237">
        <v>900</v>
      </c>
      <c r="Q2237">
        <v>90</v>
      </c>
      <c r="R2237" t="s">
        <v>77</v>
      </c>
      <c r="S2237" t="s">
        <v>10</v>
      </c>
      <c r="T2237">
        <v>2025</v>
      </c>
      <c r="U2237">
        <v>10</v>
      </c>
      <c r="V2237" t="s">
        <v>3870</v>
      </c>
      <c r="W2237" t="s">
        <v>40</v>
      </c>
      <c r="X2237" t="s">
        <v>19</v>
      </c>
      <c r="Y2237">
        <v>9.09</v>
      </c>
    </row>
    <row r="2238" spans="1:25" x14ac:dyDescent="0.25">
      <c r="A2238" t="s">
        <v>3091</v>
      </c>
      <c r="B2238" s="19">
        <v>45302</v>
      </c>
      <c r="C2238" t="s">
        <v>500</v>
      </c>
      <c r="D2238" t="s">
        <v>501</v>
      </c>
      <c r="E2238" t="s">
        <v>16</v>
      </c>
      <c r="F2238">
        <v>22</v>
      </c>
      <c r="G2238" t="s">
        <v>339</v>
      </c>
      <c r="H2238" t="s">
        <v>285</v>
      </c>
      <c r="I2238" t="s">
        <v>305</v>
      </c>
      <c r="J2238" t="s">
        <v>306</v>
      </c>
      <c r="K2238" t="s">
        <v>91</v>
      </c>
      <c r="L2238">
        <v>1</v>
      </c>
      <c r="M2238">
        <v>8500</v>
      </c>
      <c r="N2238">
        <v>0.2</v>
      </c>
      <c r="O2238">
        <v>6800</v>
      </c>
      <c r="P2238">
        <v>6500</v>
      </c>
      <c r="Q2238">
        <v>300</v>
      </c>
      <c r="R2238" t="s">
        <v>9</v>
      </c>
      <c r="S2238" t="s">
        <v>10</v>
      </c>
      <c r="T2238">
        <v>2024</v>
      </c>
      <c r="U2238">
        <v>1</v>
      </c>
      <c r="V2238" t="s">
        <v>3875</v>
      </c>
      <c r="W2238" t="s">
        <v>18</v>
      </c>
      <c r="X2238" t="s">
        <v>27</v>
      </c>
      <c r="Y2238">
        <v>4.41</v>
      </c>
    </row>
    <row r="2239" spans="1:25" x14ac:dyDescent="0.25">
      <c r="A2239" t="s">
        <v>3092</v>
      </c>
      <c r="B2239" s="19">
        <v>45324</v>
      </c>
      <c r="C2239" t="s">
        <v>915</v>
      </c>
      <c r="D2239" t="s">
        <v>916</v>
      </c>
      <c r="E2239" t="s">
        <v>3</v>
      </c>
      <c r="F2239">
        <v>43</v>
      </c>
      <c r="G2239" t="s">
        <v>339</v>
      </c>
      <c r="H2239" t="s">
        <v>285</v>
      </c>
      <c r="I2239" t="s">
        <v>31</v>
      </c>
      <c r="J2239" t="s">
        <v>32</v>
      </c>
      <c r="K2239" t="s">
        <v>25</v>
      </c>
      <c r="L2239">
        <v>1</v>
      </c>
      <c r="M2239">
        <v>5000</v>
      </c>
      <c r="N2239">
        <v>0.1</v>
      </c>
      <c r="O2239">
        <v>-4500</v>
      </c>
      <c r="P2239">
        <v>3500</v>
      </c>
      <c r="Q2239">
        <v>-1000</v>
      </c>
      <c r="R2239" t="s">
        <v>98</v>
      </c>
      <c r="S2239" t="s">
        <v>287</v>
      </c>
      <c r="T2239">
        <v>2024</v>
      </c>
      <c r="U2239">
        <v>2</v>
      </c>
      <c r="V2239" t="s">
        <v>3869</v>
      </c>
      <c r="W2239" t="s">
        <v>18</v>
      </c>
      <c r="X2239" t="s">
        <v>27</v>
      </c>
      <c r="Y2239">
        <v>22.22</v>
      </c>
    </row>
    <row r="2240" spans="1:25" x14ac:dyDescent="0.25">
      <c r="A2240" t="s">
        <v>3093</v>
      </c>
      <c r="B2240" s="19">
        <v>45787</v>
      </c>
      <c r="C2240" t="s">
        <v>2187</v>
      </c>
      <c r="D2240" t="s">
        <v>441</v>
      </c>
      <c r="E2240" t="s">
        <v>16</v>
      </c>
      <c r="F2240">
        <v>49</v>
      </c>
      <c r="G2240" t="s">
        <v>275</v>
      </c>
      <c r="H2240" t="s">
        <v>276</v>
      </c>
      <c r="I2240" t="s">
        <v>56</v>
      </c>
      <c r="J2240" t="s">
        <v>57</v>
      </c>
      <c r="K2240" t="s">
        <v>58</v>
      </c>
      <c r="L2240">
        <v>1</v>
      </c>
      <c r="M2240">
        <v>1200</v>
      </c>
      <c r="N2240">
        <v>0.2</v>
      </c>
      <c r="O2240">
        <v>960</v>
      </c>
      <c r="P2240">
        <v>800</v>
      </c>
      <c r="Q2240">
        <v>160</v>
      </c>
      <c r="R2240" t="s">
        <v>17</v>
      </c>
      <c r="S2240" t="s">
        <v>10</v>
      </c>
      <c r="T2240">
        <v>2025</v>
      </c>
      <c r="U2240">
        <v>5</v>
      </c>
      <c r="V2240" t="s">
        <v>3865</v>
      </c>
      <c r="W2240" t="s">
        <v>11</v>
      </c>
      <c r="X2240" t="s">
        <v>19</v>
      </c>
      <c r="Y2240">
        <v>16.670000000000002</v>
      </c>
    </row>
    <row r="2241" spans="1:25" x14ac:dyDescent="0.25">
      <c r="A2241" t="s">
        <v>3094</v>
      </c>
      <c r="B2241" s="19">
        <v>45826</v>
      </c>
      <c r="C2241" t="s">
        <v>1198</v>
      </c>
      <c r="D2241" t="s">
        <v>962</v>
      </c>
      <c r="E2241" t="s">
        <v>3</v>
      </c>
      <c r="F2241">
        <v>25</v>
      </c>
      <c r="G2241" t="s">
        <v>280</v>
      </c>
      <c r="H2241" t="s">
        <v>270</v>
      </c>
      <c r="I2241" t="s">
        <v>37</v>
      </c>
      <c r="J2241" t="s">
        <v>38</v>
      </c>
      <c r="K2241" t="s">
        <v>39</v>
      </c>
      <c r="L2241">
        <v>1</v>
      </c>
      <c r="M2241">
        <v>900</v>
      </c>
      <c r="N2241">
        <v>0</v>
      </c>
      <c r="O2241">
        <v>900</v>
      </c>
      <c r="P2241">
        <v>550</v>
      </c>
      <c r="Q2241">
        <v>350</v>
      </c>
      <c r="R2241" t="s">
        <v>77</v>
      </c>
      <c r="S2241" t="s">
        <v>10</v>
      </c>
      <c r="T2241">
        <v>2025</v>
      </c>
      <c r="U2241">
        <v>6</v>
      </c>
      <c r="V2241" t="s">
        <v>3868</v>
      </c>
      <c r="W2241" t="s">
        <v>11</v>
      </c>
      <c r="X2241" t="s">
        <v>19</v>
      </c>
      <c r="Y2241">
        <v>38.89</v>
      </c>
    </row>
    <row r="2242" spans="1:25" x14ac:dyDescent="0.25">
      <c r="A2242" t="s">
        <v>3095</v>
      </c>
      <c r="B2242" s="19">
        <v>45322</v>
      </c>
      <c r="C2242" t="s">
        <v>1938</v>
      </c>
      <c r="D2242" t="s">
        <v>468</v>
      </c>
      <c r="E2242" t="s">
        <v>16</v>
      </c>
      <c r="F2242">
        <v>52</v>
      </c>
      <c r="G2242" t="s">
        <v>269</v>
      </c>
      <c r="H2242" t="s">
        <v>270</v>
      </c>
      <c r="I2242" t="s">
        <v>127</v>
      </c>
      <c r="J2242" t="s">
        <v>128</v>
      </c>
      <c r="K2242" t="s">
        <v>58</v>
      </c>
      <c r="L2242">
        <v>3</v>
      </c>
      <c r="M2242">
        <v>3000</v>
      </c>
      <c r="N2242">
        <v>0.05</v>
      </c>
      <c r="O2242">
        <v>8550</v>
      </c>
      <c r="P2242">
        <v>6300</v>
      </c>
      <c r="Q2242">
        <v>2250</v>
      </c>
      <c r="R2242" t="s">
        <v>26</v>
      </c>
      <c r="S2242" t="s">
        <v>10</v>
      </c>
      <c r="T2242">
        <v>2024</v>
      </c>
      <c r="U2242">
        <v>1</v>
      </c>
      <c r="V2242" t="s">
        <v>3875</v>
      </c>
      <c r="W2242" t="s">
        <v>18</v>
      </c>
      <c r="X2242" t="s">
        <v>19</v>
      </c>
      <c r="Y2242">
        <v>26.32</v>
      </c>
    </row>
    <row r="2243" spans="1:25" x14ac:dyDescent="0.25">
      <c r="A2243" t="s">
        <v>3096</v>
      </c>
      <c r="B2243" s="19">
        <v>45448</v>
      </c>
      <c r="C2243" t="s">
        <v>753</v>
      </c>
      <c r="D2243" t="s">
        <v>754</v>
      </c>
      <c r="E2243" t="s">
        <v>16</v>
      </c>
      <c r="F2243">
        <v>59</v>
      </c>
      <c r="G2243" t="s">
        <v>407</v>
      </c>
      <c r="H2243" t="s">
        <v>285</v>
      </c>
      <c r="I2243" t="s">
        <v>186</v>
      </c>
      <c r="J2243" t="s">
        <v>187</v>
      </c>
      <c r="K2243" t="s">
        <v>91</v>
      </c>
      <c r="L2243">
        <v>1</v>
      </c>
      <c r="M2243">
        <v>12000</v>
      </c>
      <c r="N2243">
        <v>0</v>
      </c>
      <c r="O2243">
        <v>12000</v>
      </c>
      <c r="P2243">
        <v>9000</v>
      </c>
      <c r="Q2243">
        <v>3000</v>
      </c>
      <c r="R2243" t="s">
        <v>77</v>
      </c>
      <c r="S2243" t="s">
        <v>10</v>
      </c>
      <c r="T2243">
        <v>2024</v>
      </c>
      <c r="U2243">
        <v>6</v>
      </c>
      <c r="V2243" t="s">
        <v>3868</v>
      </c>
      <c r="W2243" t="s">
        <v>11</v>
      </c>
      <c r="X2243" t="s">
        <v>27</v>
      </c>
      <c r="Y2243">
        <v>25</v>
      </c>
    </row>
    <row r="2244" spans="1:25" x14ac:dyDescent="0.25">
      <c r="A2244" t="s">
        <v>3097</v>
      </c>
      <c r="B2244" s="19">
        <v>45514</v>
      </c>
      <c r="C2244" t="s">
        <v>434</v>
      </c>
      <c r="D2244" t="s">
        <v>435</v>
      </c>
      <c r="E2244" t="s">
        <v>16</v>
      </c>
      <c r="F2244">
        <v>26</v>
      </c>
      <c r="G2244" t="s">
        <v>280</v>
      </c>
      <c r="H2244" t="s">
        <v>270</v>
      </c>
      <c r="I2244" t="s">
        <v>23</v>
      </c>
      <c r="J2244" t="s">
        <v>24</v>
      </c>
      <c r="K2244" t="s">
        <v>25</v>
      </c>
      <c r="L2244">
        <v>1</v>
      </c>
      <c r="M2244">
        <v>55000</v>
      </c>
      <c r="N2244">
        <v>0.05</v>
      </c>
      <c r="O2244">
        <v>52250</v>
      </c>
      <c r="P2244">
        <v>40000</v>
      </c>
      <c r="Q2244">
        <v>12250</v>
      </c>
      <c r="R2244" t="s">
        <v>26</v>
      </c>
      <c r="S2244" t="s">
        <v>10</v>
      </c>
      <c r="T2244">
        <v>2024</v>
      </c>
      <c r="U2244">
        <v>8</v>
      </c>
      <c r="V2244" t="s">
        <v>3867</v>
      </c>
      <c r="W2244" t="s">
        <v>33</v>
      </c>
      <c r="X2244" t="s">
        <v>27</v>
      </c>
      <c r="Y2244">
        <v>23.44</v>
      </c>
    </row>
    <row r="2245" spans="1:25" x14ac:dyDescent="0.25">
      <c r="A2245" t="s">
        <v>3098</v>
      </c>
      <c r="B2245" s="19">
        <v>46000</v>
      </c>
      <c r="C2245" t="s">
        <v>608</v>
      </c>
      <c r="D2245" t="s">
        <v>609</v>
      </c>
      <c r="E2245" t="s">
        <v>16</v>
      </c>
      <c r="F2245">
        <v>52</v>
      </c>
      <c r="G2245" t="s">
        <v>312</v>
      </c>
      <c r="H2245" t="s">
        <v>276</v>
      </c>
      <c r="I2245" t="s">
        <v>176</v>
      </c>
      <c r="J2245" t="s">
        <v>177</v>
      </c>
      <c r="K2245" t="s">
        <v>25</v>
      </c>
      <c r="L2245">
        <v>1</v>
      </c>
      <c r="M2245">
        <v>22000</v>
      </c>
      <c r="N2245">
        <v>0.2</v>
      </c>
      <c r="O2245">
        <v>17600</v>
      </c>
      <c r="P2245">
        <v>16500</v>
      </c>
      <c r="Q2245">
        <v>1100</v>
      </c>
      <c r="R2245" t="s">
        <v>26</v>
      </c>
      <c r="S2245" t="s">
        <v>10</v>
      </c>
      <c r="T2245">
        <v>2025</v>
      </c>
      <c r="U2245">
        <v>12</v>
      </c>
      <c r="V2245" t="s">
        <v>3872</v>
      </c>
      <c r="W2245" t="s">
        <v>40</v>
      </c>
      <c r="X2245" t="s">
        <v>27</v>
      </c>
      <c r="Y2245">
        <v>6.25</v>
      </c>
    </row>
    <row r="2246" spans="1:25" x14ac:dyDescent="0.25">
      <c r="A2246" t="s">
        <v>3099</v>
      </c>
      <c r="B2246" s="19">
        <v>45386</v>
      </c>
      <c r="C2246" t="s">
        <v>1169</v>
      </c>
      <c r="D2246" t="s">
        <v>546</v>
      </c>
      <c r="E2246" t="s">
        <v>16</v>
      </c>
      <c r="F2246">
        <v>23</v>
      </c>
      <c r="G2246" t="s">
        <v>407</v>
      </c>
      <c r="H2246" t="s">
        <v>285</v>
      </c>
      <c r="I2246" t="s">
        <v>264</v>
      </c>
      <c r="J2246" t="s">
        <v>265</v>
      </c>
      <c r="K2246" t="s">
        <v>46</v>
      </c>
      <c r="L2246">
        <v>2</v>
      </c>
      <c r="M2246">
        <v>800</v>
      </c>
      <c r="N2246">
        <v>0.05</v>
      </c>
      <c r="O2246">
        <v>1520</v>
      </c>
      <c r="P2246">
        <v>1000</v>
      </c>
      <c r="Q2246">
        <v>520</v>
      </c>
      <c r="R2246" t="s">
        <v>9</v>
      </c>
      <c r="S2246" t="s">
        <v>10</v>
      </c>
      <c r="T2246">
        <v>2024</v>
      </c>
      <c r="U2246">
        <v>4</v>
      </c>
      <c r="V2246" t="s">
        <v>3871</v>
      </c>
      <c r="W2246" t="s">
        <v>11</v>
      </c>
      <c r="X2246" t="s">
        <v>19</v>
      </c>
      <c r="Y2246">
        <v>34.21</v>
      </c>
    </row>
    <row r="2247" spans="1:25" x14ac:dyDescent="0.25">
      <c r="A2247" t="s">
        <v>3100</v>
      </c>
      <c r="B2247" s="19">
        <v>45770</v>
      </c>
      <c r="C2247" t="s">
        <v>1001</v>
      </c>
      <c r="D2247" t="s">
        <v>1002</v>
      </c>
      <c r="E2247" t="s">
        <v>16</v>
      </c>
      <c r="F2247">
        <v>49</v>
      </c>
      <c r="G2247" t="s">
        <v>280</v>
      </c>
      <c r="H2247" t="s">
        <v>270</v>
      </c>
      <c r="I2247" t="s">
        <v>143</v>
      </c>
      <c r="J2247" t="s">
        <v>144</v>
      </c>
      <c r="K2247" t="s">
        <v>76</v>
      </c>
      <c r="L2247">
        <v>2</v>
      </c>
      <c r="M2247">
        <v>700</v>
      </c>
      <c r="N2247">
        <v>0.1</v>
      </c>
      <c r="O2247">
        <v>0</v>
      </c>
      <c r="P2247">
        <v>1140</v>
      </c>
      <c r="Q2247">
        <v>0</v>
      </c>
      <c r="R2247" t="s">
        <v>17</v>
      </c>
      <c r="S2247" t="s">
        <v>291</v>
      </c>
      <c r="T2247">
        <v>2025</v>
      </c>
      <c r="U2247">
        <v>4</v>
      </c>
      <c r="V2247" t="s">
        <v>3871</v>
      </c>
      <c r="W2247" t="s">
        <v>11</v>
      </c>
      <c r="X2247" t="s">
        <v>27</v>
      </c>
      <c r="Y2247">
        <v>0</v>
      </c>
    </row>
    <row r="2248" spans="1:25" x14ac:dyDescent="0.25">
      <c r="A2248" t="s">
        <v>3101</v>
      </c>
      <c r="B2248" s="19">
        <v>45489</v>
      </c>
      <c r="C2248" t="s">
        <v>467</v>
      </c>
      <c r="D2248" t="s">
        <v>468</v>
      </c>
      <c r="E2248" t="s">
        <v>3</v>
      </c>
      <c r="F2248">
        <v>23</v>
      </c>
      <c r="G2248" t="s">
        <v>290</v>
      </c>
      <c r="H2248" t="s">
        <v>276</v>
      </c>
      <c r="I2248" t="s">
        <v>37</v>
      </c>
      <c r="J2248" t="s">
        <v>38</v>
      </c>
      <c r="K2248" t="s">
        <v>39</v>
      </c>
      <c r="L2248">
        <v>3</v>
      </c>
      <c r="M2248">
        <v>900</v>
      </c>
      <c r="N2248">
        <v>0.15</v>
      </c>
      <c r="O2248">
        <v>2295</v>
      </c>
      <c r="P2248">
        <v>1650</v>
      </c>
      <c r="Q2248">
        <v>645</v>
      </c>
      <c r="R2248" t="s">
        <v>26</v>
      </c>
      <c r="S2248" t="s">
        <v>10</v>
      </c>
      <c r="T2248">
        <v>2024</v>
      </c>
      <c r="U2248">
        <v>7</v>
      </c>
      <c r="V2248" t="s">
        <v>3866</v>
      </c>
      <c r="W2248" t="s">
        <v>33</v>
      </c>
      <c r="X2248" t="s">
        <v>12</v>
      </c>
      <c r="Y2248">
        <v>28.1</v>
      </c>
    </row>
    <row r="2249" spans="1:25" x14ac:dyDescent="0.25">
      <c r="A2249" t="s">
        <v>3102</v>
      </c>
      <c r="B2249" s="19">
        <v>45579</v>
      </c>
      <c r="C2249" t="s">
        <v>861</v>
      </c>
      <c r="D2249" t="s">
        <v>862</v>
      </c>
      <c r="E2249" t="s">
        <v>3</v>
      </c>
      <c r="F2249">
        <v>53</v>
      </c>
      <c r="G2249" t="s">
        <v>317</v>
      </c>
      <c r="H2249" t="s">
        <v>5</v>
      </c>
      <c r="I2249" t="s">
        <v>95</v>
      </c>
      <c r="J2249" t="s">
        <v>96</v>
      </c>
      <c r="K2249" t="s">
        <v>46</v>
      </c>
      <c r="L2249">
        <v>2</v>
      </c>
      <c r="M2249">
        <v>600</v>
      </c>
      <c r="N2249">
        <v>0</v>
      </c>
      <c r="O2249">
        <v>1200</v>
      </c>
      <c r="P2249">
        <v>760</v>
      </c>
      <c r="Q2249">
        <v>440</v>
      </c>
      <c r="R2249" t="s">
        <v>26</v>
      </c>
      <c r="S2249" t="s">
        <v>10</v>
      </c>
      <c r="T2249">
        <v>2024</v>
      </c>
      <c r="U2249">
        <v>10</v>
      </c>
      <c r="V2249" t="s">
        <v>3870</v>
      </c>
      <c r="W2249" t="s">
        <v>40</v>
      </c>
      <c r="X2249" t="s">
        <v>12</v>
      </c>
      <c r="Y2249">
        <v>36.67</v>
      </c>
    </row>
    <row r="2250" spans="1:25" x14ac:dyDescent="0.25">
      <c r="A2250" t="s">
        <v>3103</v>
      </c>
      <c r="B2250" s="19">
        <v>45893</v>
      </c>
      <c r="C2250" t="s">
        <v>679</v>
      </c>
      <c r="D2250" t="s">
        <v>438</v>
      </c>
      <c r="E2250" t="s">
        <v>16</v>
      </c>
      <c r="F2250">
        <v>58</v>
      </c>
      <c r="G2250" t="s">
        <v>317</v>
      </c>
      <c r="H2250" t="s">
        <v>5</v>
      </c>
      <c r="I2250" t="s">
        <v>344</v>
      </c>
      <c r="J2250" t="s">
        <v>345</v>
      </c>
      <c r="K2250" t="s">
        <v>39</v>
      </c>
      <c r="L2250">
        <v>1</v>
      </c>
      <c r="M2250">
        <v>2200</v>
      </c>
      <c r="N2250">
        <v>0.05</v>
      </c>
      <c r="O2250">
        <v>2090</v>
      </c>
      <c r="P2250">
        <v>1400</v>
      </c>
      <c r="Q2250">
        <v>690</v>
      </c>
      <c r="R2250" t="s">
        <v>26</v>
      </c>
      <c r="S2250" t="s">
        <v>10</v>
      </c>
      <c r="T2250">
        <v>2025</v>
      </c>
      <c r="U2250">
        <v>8</v>
      </c>
      <c r="V2250" t="s">
        <v>3867</v>
      </c>
      <c r="W2250" t="s">
        <v>33</v>
      </c>
      <c r="X2250" t="s">
        <v>19</v>
      </c>
      <c r="Y2250">
        <v>33.01</v>
      </c>
    </row>
    <row r="2251" spans="1:25" x14ac:dyDescent="0.25">
      <c r="A2251" t="s">
        <v>3104</v>
      </c>
      <c r="B2251" s="19">
        <v>45791</v>
      </c>
      <c r="C2251" t="s">
        <v>707</v>
      </c>
      <c r="D2251" t="s">
        <v>708</v>
      </c>
      <c r="E2251" t="s">
        <v>3</v>
      </c>
      <c r="F2251">
        <v>26</v>
      </c>
      <c r="G2251" t="s">
        <v>295</v>
      </c>
      <c r="H2251" t="s">
        <v>270</v>
      </c>
      <c r="I2251" t="s">
        <v>44</v>
      </c>
      <c r="J2251" t="s">
        <v>45</v>
      </c>
      <c r="K2251" t="s">
        <v>46</v>
      </c>
      <c r="L2251">
        <v>1</v>
      </c>
      <c r="M2251">
        <v>2500</v>
      </c>
      <c r="N2251">
        <v>0.1</v>
      </c>
      <c r="O2251">
        <v>2250</v>
      </c>
      <c r="P2251">
        <v>1500</v>
      </c>
      <c r="Q2251">
        <v>750</v>
      </c>
      <c r="R2251" t="s">
        <v>77</v>
      </c>
      <c r="S2251" t="s">
        <v>10</v>
      </c>
      <c r="T2251">
        <v>2025</v>
      </c>
      <c r="U2251">
        <v>5</v>
      </c>
      <c r="V2251" t="s">
        <v>3865</v>
      </c>
      <c r="W2251" t="s">
        <v>11</v>
      </c>
      <c r="X2251" t="s">
        <v>27</v>
      </c>
      <c r="Y2251">
        <v>33.33</v>
      </c>
    </row>
    <row r="2252" spans="1:25" x14ac:dyDescent="0.25">
      <c r="A2252" t="s">
        <v>3105</v>
      </c>
      <c r="B2252" s="19">
        <v>45570</v>
      </c>
      <c r="C2252" t="s">
        <v>262</v>
      </c>
      <c r="D2252" t="s">
        <v>101</v>
      </c>
      <c r="E2252" t="s">
        <v>3</v>
      </c>
      <c r="F2252">
        <v>56</v>
      </c>
      <c r="G2252" t="s">
        <v>263</v>
      </c>
      <c r="H2252" t="s">
        <v>5</v>
      </c>
      <c r="I2252" t="s">
        <v>68</v>
      </c>
      <c r="J2252" t="s">
        <v>69</v>
      </c>
      <c r="K2252" t="s">
        <v>39</v>
      </c>
      <c r="L2252">
        <v>2</v>
      </c>
      <c r="M2252">
        <v>3500</v>
      </c>
      <c r="N2252">
        <v>0.05</v>
      </c>
      <c r="O2252">
        <v>6650</v>
      </c>
      <c r="P2252">
        <v>4600</v>
      </c>
      <c r="Q2252">
        <v>2050</v>
      </c>
      <c r="R2252" t="s">
        <v>17</v>
      </c>
      <c r="S2252" t="s">
        <v>10</v>
      </c>
      <c r="T2252">
        <v>2024</v>
      </c>
      <c r="U2252">
        <v>10</v>
      </c>
      <c r="V2252" t="s">
        <v>3870</v>
      </c>
      <c r="W2252" t="s">
        <v>40</v>
      </c>
      <c r="X2252" t="s">
        <v>27</v>
      </c>
      <c r="Y2252">
        <v>30.83</v>
      </c>
    </row>
    <row r="2253" spans="1:25" x14ac:dyDescent="0.25">
      <c r="A2253" t="s">
        <v>3106</v>
      </c>
      <c r="B2253" s="19">
        <v>45731</v>
      </c>
      <c r="C2253" t="s">
        <v>567</v>
      </c>
      <c r="D2253" t="s">
        <v>410</v>
      </c>
      <c r="E2253" t="s">
        <v>3</v>
      </c>
      <c r="F2253">
        <v>29</v>
      </c>
      <c r="G2253" t="s">
        <v>317</v>
      </c>
      <c r="H2253" t="s">
        <v>5</v>
      </c>
      <c r="I2253" t="s">
        <v>186</v>
      </c>
      <c r="J2253" t="s">
        <v>187</v>
      </c>
      <c r="K2253" t="s">
        <v>91</v>
      </c>
      <c r="L2253">
        <v>2</v>
      </c>
      <c r="M2253">
        <v>12000</v>
      </c>
      <c r="N2253">
        <v>0.1</v>
      </c>
      <c r="O2253">
        <v>21600</v>
      </c>
      <c r="P2253">
        <v>18000</v>
      </c>
      <c r="Q2253">
        <v>3600</v>
      </c>
      <c r="R2253" t="s">
        <v>17</v>
      </c>
      <c r="S2253" t="s">
        <v>10</v>
      </c>
      <c r="T2253">
        <v>2025</v>
      </c>
      <c r="U2253">
        <v>3</v>
      </c>
      <c r="V2253" t="s">
        <v>3864</v>
      </c>
      <c r="W2253" t="s">
        <v>18</v>
      </c>
      <c r="X2253" t="s">
        <v>19</v>
      </c>
      <c r="Y2253">
        <v>16.670000000000002</v>
      </c>
    </row>
    <row r="2254" spans="1:25" x14ac:dyDescent="0.25">
      <c r="A2254" t="s">
        <v>3107</v>
      </c>
      <c r="B2254" s="19">
        <v>45939</v>
      </c>
      <c r="C2254" t="s">
        <v>778</v>
      </c>
      <c r="D2254" t="s">
        <v>410</v>
      </c>
      <c r="E2254" t="s">
        <v>16</v>
      </c>
      <c r="F2254">
        <v>56</v>
      </c>
      <c r="G2254" t="s">
        <v>280</v>
      </c>
      <c r="H2254" t="s">
        <v>270</v>
      </c>
      <c r="I2254" t="s">
        <v>65</v>
      </c>
      <c r="J2254" t="s">
        <v>66</v>
      </c>
      <c r="K2254" t="s">
        <v>25</v>
      </c>
      <c r="L2254">
        <v>1</v>
      </c>
      <c r="M2254">
        <v>2500</v>
      </c>
      <c r="N2254">
        <v>0.2</v>
      </c>
      <c r="O2254">
        <v>0</v>
      </c>
      <c r="P2254">
        <v>1600</v>
      </c>
      <c r="Q2254">
        <v>0</v>
      </c>
      <c r="R2254" t="s">
        <v>17</v>
      </c>
      <c r="S2254" t="s">
        <v>291</v>
      </c>
      <c r="T2254">
        <v>2025</v>
      </c>
      <c r="U2254">
        <v>10</v>
      </c>
      <c r="V2254" t="s">
        <v>3870</v>
      </c>
      <c r="W2254" t="s">
        <v>40</v>
      </c>
      <c r="X2254" t="s">
        <v>12</v>
      </c>
      <c r="Y2254">
        <v>0</v>
      </c>
    </row>
    <row r="2255" spans="1:25" x14ac:dyDescent="0.25">
      <c r="A2255" t="s">
        <v>3108</v>
      </c>
      <c r="B2255" s="19">
        <v>45815</v>
      </c>
      <c r="C2255" t="s">
        <v>262</v>
      </c>
      <c r="D2255" t="s">
        <v>101</v>
      </c>
      <c r="E2255" t="s">
        <v>3</v>
      </c>
      <c r="F2255">
        <v>56</v>
      </c>
      <c r="G2255" t="s">
        <v>263</v>
      </c>
      <c r="H2255" t="s">
        <v>5</v>
      </c>
      <c r="I2255" t="s">
        <v>37</v>
      </c>
      <c r="J2255" t="s">
        <v>38</v>
      </c>
      <c r="K2255" t="s">
        <v>39</v>
      </c>
      <c r="L2255">
        <v>2</v>
      </c>
      <c r="M2255">
        <v>900</v>
      </c>
      <c r="N2255">
        <v>0.1</v>
      </c>
      <c r="O2255">
        <v>1620</v>
      </c>
      <c r="P2255">
        <v>1100</v>
      </c>
      <c r="Q2255">
        <v>520</v>
      </c>
      <c r="R2255" t="s">
        <v>17</v>
      </c>
      <c r="S2255" t="s">
        <v>10</v>
      </c>
      <c r="T2255">
        <v>2025</v>
      </c>
      <c r="U2255">
        <v>6</v>
      </c>
      <c r="V2255" t="s">
        <v>3868</v>
      </c>
      <c r="W2255" t="s">
        <v>11</v>
      </c>
      <c r="X2255" t="s">
        <v>27</v>
      </c>
      <c r="Y2255">
        <v>32.1</v>
      </c>
    </row>
    <row r="2256" spans="1:25" x14ac:dyDescent="0.25">
      <c r="A2256" t="s">
        <v>3109</v>
      </c>
      <c r="B2256" s="19">
        <v>45952</v>
      </c>
      <c r="C2256" t="s">
        <v>705</v>
      </c>
      <c r="D2256" t="s">
        <v>642</v>
      </c>
      <c r="E2256" t="s">
        <v>16</v>
      </c>
      <c r="F2256">
        <v>27</v>
      </c>
      <c r="G2256" t="s">
        <v>280</v>
      </c>
      <c r="H2256" t="s">
        <v>270</v>
      </c>
      <c r="I2256" t="s">
        <v>105</v>
      </c>
      <c r="J2256" t="s">
        <v>106</v>
      </c>
      <c r="K2256" t="s">
        <v>76</v>
      </c>
      <c r="L2256">
        <v>1</v>
      </c>
      <c r="M2256">
        <v>450</v>
      </c>
      <c r="N2256">
        <v>0.05</v>
      </c>
      <c r="O2256">
        <v>427.5</v>
      </c>
      <c r="P2256">
        <v>330</v>
      </c>
      <c r="Q2256">
        <v>97.5</v>
      </c>
      <c r="R2256" t="s">
        <v>26</v>
      </c>
      <c r="S2256" t="s">
        <v>10</v>
      </c>
      <c r="T2256">
        <v>2025</v>
      </c>
      <c r="U2256">
        <v>10</v>
      </c>
      <c r="V2256" t="s">
        <v>3870</v>
      </c>
      <c r="W2256" t="s">
        <v>40</v>
      </c>
      <c r="X2256" t="s">
        <v>27</v>
      </c>
      <c r="Y2256">
        <v>22.81</v>
      </c>
    </row>
    <row r="2257" spans="1:25" x14ac:dyDescent="0.25">
      <c r="A2257" t="s">
        <v>3110</v>
      </c>
      <c r="B2257" s="19">
        <v>45476</v>
      </c>
      <c r="C2257" t="s">
        <v>337</v>
      </c>
      <c r="D2257" t="s">
        <v>338</v>
      </c>
      <c r="E2257" t="s">
        <v>16</v>
      </c>
      <c r="F2257">
        <v>35</v>
      </c>
      <c r="G2257" t="s">
        <v>339</v>
      </c>
      <c r="H2257" t="s">
        <v>285</v>
      </c>
      <c r="I2257" t="s">
        <v>68</v>
      </c>
      <c r="J2257" t="s">
        <v>69</v>
      </c>
      <c r="K2257" t="s">
        <v>39</v>
      </c>
      <c r="L2257">
        <v>2</v>
      </c>
      <c r="M2257">
        <v>3500</v>
      </c>
      <c r="N2257">
        <v>0.05</v>
      </c>
      <c r="O2257">
        <v>6650</v>
      </c>
      <c r="P2257">
        <v>4600</v>
      </c>
      <c r="Q2257">
        <v>2050</v>
      </c>
      <c r="R2257" t="s">
        <v>17</v>
      </c>
      <c r="S2257" t="s">
        <v>10</v>
      </c>
      <c r="T2257">
        <v>2024</v>
      </c>
      <c r="U2257">
        <v>7</v>
      </c>
      <c r="V2257" t="s">
        <v>3866</v>
      </c>
      <c r="W2257" t="s">
        <v>33</v>
      </c>
      <c r="X2257" t="s">
        <v>27</v>
      </c>
      <c r="Y2257">
        <v>30.83</v>
      </c>
    </row>
    <row r="2258" spans="1:25" x14ac:dyDescent="0.25">
      <c r="A2258" t="s">
        <v>3111</v>
      </c>
      <c r="B2258" s="19">
        <v>45543</v>
      </c>
      <c r="C2258" t="s">
        <v>316</v>
      </c>
      <c r="D2258" t="s">
        <v>167</v>
      </c>
      <c r="E2258" t="s">
        <v>3</v>
      </c>
      <c r="F2258">
        <v>47</v>
      </c>
      <c r="G2258" t="s">
        <v>317</v>
      </c>
      <c r="H2258" t="s">
        <v>5</v>
      </c>
      <c r="I2258" t="s">
        <v>65</v>
      </c>
      <c r="J2258" t="s">
        <v>66</v>
      </c>
      <c r="K2258" t="s">
        <v>25</v>
      </c>
      <c r="L2258">
        <v>1</v>
      </c>
      <c r="M2258">
        <v>2500</v>
      </c>
      <c r="N2258">
        <v>0.1</v>
      </c>
      <c r="O2258">
        <v>2250</v>
      </c>
      <c r="P2258">
        <v>1600</v>
      </c>
      <c r="Q2258">
        <v>650</v>
      </c>
      <c r="R2258" t="s">
        <v>26</v>
      </c>
      <c r="S2258" t="s">
        <v>10</v>
      </c>
      <c r="T2258">
        <v>2024</v>
      </c>
      <c r="U2258">
        <v>9</v>
      </c>
      <c r="V2258" t="s">
        <v>3873</v>
      </c>
      <c r="W2258" t="s">
        <v>33</v>
      </c>
      <c r="X2258" t="s">
        <v>27</v>
      </c>
      <c r="Y2258">
        <v>28.89</v>
      </c>
    </row>
    <row r="2259" spans="1:25" x14ac:dyDescent="0.25">
      <c r="A2259" t="s">
        <v>3112</v>
      </c>
      <c r="B2259" s="19">
        <v>45440</v>
      </c>
      <c r="C2259" t="s">
        <v>267</v>
      </c>
      <c r="D2259" t="s">
        <v>268</v>
      </c>
      <c r="E2259" t="s">
        <v>16</v>
      </c>
      <c r="F2259">
        <v>32</v>
      </c>
      <c r="G2259" t="s">
        <v>269</v>
      </c>
      <c r="H2259" t="s">
        <v>270</v>
      </c>
      <c r="I2259" t="s">
        <v>68</v>
      </c>
      <c r="J2259" t="s">
        <v>69</v>
      </c>
      <c r="K2259" t="s">
        <v>39</v>
      </c>
      <c r="L2259">
        <v>1</v>
      </c>
      <c r="M2259">
        <v>3500</v>
      </c>
      <c r="N2259">
        <v>0.05</v>
      </c>
      <c r="O2259">
        <v>3325</v>
      </c>
      <c r="P2259">
        <v>2300</v>
      </c>
      <c r="Q2259">
        <v>1025</v>
      </c>
      <c r="R2259" t="s">
        <v>26</v>
      </c>
      <c r="S2259" t="s">
        <v>10</v>
      </c>
      <c r="T2259">
        <v>2024</v>
      </c>
      <c r="U2259">
        <v>5</v>
      </c>
      <c r="V2259" t="s">
        <v>3865</v>
      </c>
      <c r="W2259" t="s">
        <v>11</v>
      </c>
      <c r="X2259" t="s">
        <v>27</v>
      </c>
      <c r="Y2259">
        <v>30.83</v>
      </c>
    </row>
    <row r="2260" spans="1:25" x14ac:dyDescent="0.25">
      <c r="A2260" t="s">
        <v>3113</v>
      </c>
      <c r="B2260" s="19">
        <v>45303</v>
      </c>
      <c r="C2260" t="s">
        <v>2624</v>
      </c>
      <c r="D2260" t="s">
        <v>541</v>
      </c>
      <c r="E2260" t="s">
        <v>3</v>
      </c>
      <c r="F2260">
        <v>44</v>
      </c>
      <c r="G2260" t="s">
        <v>284</v>
      </c>
      <c r="H2260" t="s">
        <v>285</v>
      </c>
      <c r="I2260" t="s">
        <v>109</v>
      </c>
      <c r="J2260" t="s">
        <v>110</v>
      </c>
      <c r="K2260" t="s">
        <v>8</v>
      </c>
      <c r="L2260">
        <v>1</v>
      </c>
      <c r="M2260">
        <v>4000</v>
      </c>
      <c r="N2260">
        <v>0</v>
      </c>
      <c r="O2260">
        <v>4000</v>
      </c>
      <c r="P2260">
        <v>2900</v>
      </c>
      <c r="Q2260">
        <v>1100</v>
      </c>
      <c r="R2260" t="s">
        <v>26</v>
      </c>
      <c r="S2260" t="s">
        <v>10</v>
      </c>
      <c r="T2260">
        <v>2024</v>
      </c>
      <c r="U2260">
        <v>1</v>
      </c>
      <c r="V2260" t="s">
        <v>3875</v>
      </c>
      <c r="W2260" t="s">
        <v>18</v>
      </c>
      <c r="X2260" t="s">
        <v>19</v>
      </c>
      <c r="Y2260">
        <v>27.5</v>
      </c>
    </row>
    <row r="2261" spans="1:25" x14ac:dyDescent="0.25">
      <c r="A2261" t="s">
        <v>3114</v>
      </c>
      <c r="B2261" s="19">
        <v>45621</v>
      </c>
      <c r="C2261" t="s">
        <v>409</v>
      </c>
      <c r="D2261" t="s">
        <v>410</v>
      </c>
      <c r="E2261" t="s">
        <v>16</v>
      </c>
      <c r="F2261">
        <v>35</v>
      </c>
      <c r="G2261" t="s">
        <v>284</v>
      </c>
      <c r="H2261" t="s">
        <v>285</v>
      </c>
      <c r="I2261" t="s">
        <v>89</v>
      </c>
      <c r="J2261" t="s">
        <v>90</v>
      </c>
      <c r="K2261" t="s">
        <v>91</v>
      </c>
      <c r="L2261">
        <v>1</v>
      </c>
      <c r="M2261">
        <v>35000</v>
      </c>
      <c r="N2261">
        <v>0.25</v>
      </c>
      <c r="O2261">
        <v>26250</v>
      </c>
      <c r="P2261">
        <v>27000</v>
      </c>
      <c r="Q2261">
        <v>-750</v>
      </c>
      <c r="R2261" t="s">
        <v>17</v>
      </c>
      <c r="S2261" t="s">
        <v>10</v>
      </c>
      <c r="T2261">
        <v>2024</v>
      </c>
      <c r="U2261">
        <v>11</v>
      </c>
      <c r="V2261" t="s">
        <v>3874</v>
      </c>
      <c r="W2261" t="s">
        <v>40</v>
      </c>
      <c r="X2261" t="s">
        <v>12</v>
      </c>
      <c r="Y2261">
        <v>-2.86</v>
      </c>
    </row>
    <row r="2262" spans="1:25" x14ac:dyDescent="0.25">
      <c r="A2262" t="s">
        <v>3115</v>
      </c>
      <c r="B2262" s="19">
        <v>45908</v>
      </c>
      <c r="C2262" t="s">
        <v>747</v>
      </c>
      <c r="D2262" t="s">
        <v>748</v>
      </c>
      <c r="E2262" t="s">
        <v>16</v>
      </c>
      <c r="F2262">
        <v>54</v>
      </c>
      <c r="G2262" t="s">
        <v>407</v>
      </c>
      <c r="H2262" t="s">
        <v>285</v>
      </c>
      <c r="I2262" t="s">
        <v>186</v>
      </c>
      <c r="J2262" t="s">
        <v>187</v>
      </c>
      <c r="K2262" t="s">
        <v>91</v>
      </c>
      <c r="L2262">
        <v>1</v>
      </c>
      <c r="M2262">
        <v>12000</v>
      </c>
      <c r="N2262">
        <v>0.1</v>
      </c>
      <c r="O2262">
        <v>10800</v>
      </c>
      <c r="P2262">
        <v>9000</v>
      </c>
      <c r="Q2262">
        <v>1800</v>
      </c>
      <c r="R2262" t="s">
        <v>17</v>
      </c>
      <c r="S2262" t="s">
        <v>10</v>
      </c>
      <c r="T2262">
        <v>2025</v>
      </c>
      <c r="U2262">
        <v>9</v>
      </c>
      <c r="V2262" t="s">
        <v>3873</v>
      </c>
      <c r="W2262" t="s">
        <v>33</v>
      </c>
      <c r="X2262" t="s">
        <v>27</v>
      </c>
      <c r="Y2262">
        <v>16.670000000000002</v>
      </c>
    </row>
    <row r="2263" spans="1:25" x14ac:dyDescent="0.25">
      <c r="A2263" t="s">
        <v>3116</v>
      </c>
      <c r="B2263" s="19">
        <v>45576</v>
      </c>
      <c r="C2263" t="s">
        <v>621</v>
      </c>
      <c r="D2263" t="s">
        <v>64</v>
      </c>
      <c r="E2263" t="s">
        <v>3</v>
      </c>
      <c r="F2263">
        <v>27</v>
      </c>
      <c r="G2263" t="s">
        <v>269</v>
      </c>
      <c r="H2263" t="s">
        <v>270</v>
      </c>
      <c r="I2263" t="s">
        <v>109</v>
      </c>
      <c r="J2263" t="s">
        <v>110</v>
      </c>
      <c r="K2263" t="s">
        <v>8</v>
      </c>
      <c r="L2263">
        <v>2</v>
      </c>
      <c r="M2263">
        <v>4000</v>
      </c>
      <c r="N2263">
        <v>0</v>
      </c>
      <c r="O2263">
        <v>0</v>
      </c>
      <c r="P2263">
        <v>5800</v>
      </c>
      <c r="Q2263">
        <v>0</v>
      </c>
      <c r="R2263" t="s">
        <v>17</v>
      </c>
      <c r="S2263" t="s">
        <v>291</v>
      </c>
      <c r="T2263">
        <v>2024</v>
      </c>
      <c r="U2263">
        <v>10</v>
      </c>
      <c r="V2263" t="s">
        <v>3870</v>
      </c>
      <c r="W2263" t="s">
        <v>40</v>
      </c>
      <c r="X2263" t="s">
        <v>12</v>
      </c>
      <c r="Y2263">
        <v>0</v>
      </c>
    </row>
    <row r="2264" spans="1:25" x14ac:dyDescent="0.25">
      <c r="A2264" t="s">
        <v>191</v>
      </c>
      <c r="B2264" s="19">
        <v>45979</v>
      </c>
      <c r="C2264" t="s">
        <v>21</v>
      </c>
      <c r="D2264" t="s">
        <v>22</v>
      </c>
      <c r="E2264" t="s">
        <v>3</v>
      </c>
      <c r="F2264">
        <v>39</v>
      </c>
      <c r="G2264" t="s">
        <v>4</v>
      </c>
      <c r="H2264" t="s">
        <v>5</v>
      </c>
      <c r="I2264" t="s">
        <v>65</v>
      </c>
      <c r="J2264" t="s">
        <v>66</v>
      </c>
      <c r="K2264" t="s">
        <v>25</v>
      </c>
      <c r="L2264">
        <v>3</v>
      </c>
      <c r="M2264">
        <v>2500</v>
      </c>
      <c r="N2264">
        <v>0.1</v>
      </c>
      <c r="O2264">
        <v>6750</v>
      </c>
      <c r="P2264">
        <v>4800</v>
      </c>
      <c r="Q2264">
        <v>1950</v>
      </c>
      <c r="R2264" t="s">
        <v>17</v>
      </c>
      <c r="S2264" t="s">
        <v>10</v>
      </c>
      <c r="T2264">
        <v>2025</v>
      </c>
      <c r="U2264">
        <v>11</v>
      </c>
      <c r="V2264" t="s">
        <v>3874</v>
      </c>
      <c r="W2264" t="s">
        <v>40</v>
      </c>
      <c r="X2264" t="s">
        <v>27</v>
      </c>
      <c r="Y2264">
        <v>28.89</v>
      </c>
    </row>
    <row r="2265" spans="1:25" x14ac:dyDescent="0.25">
      <c r="A2265" t="s">
        <v>3117</v>
      </c>
      <c r="B2265" s="19">
        <v>45990</v>
      </c>
      <c r="C2265" t="s">
        <v>593</v>
      </c>
      <c r="D2265" t="s">
        <v>594</v>
      </c>
      <c r="E2265" t="s">
        <v>3</v>
      </c>
      <c r="F2265">
        <v>43</v>
      </c>
      <c r="G2265" t="s">
        <v>263</v>
      </c>
      <c r="H2265" t="s">
        <v>5</v>
      </c>
      <c r="I2265" t="s">
        <v>44</v>
      </c>
      <c r="J2265" t="s">
        <v>45</v>
      </c>
      <c r="K2265" t="s">
        <v>46</v>
      </c>
      <c r="L2265">
        <v>2</v>
      </c>
      <c r="M2265">
        <v>2500</v>
      </c>
      <c r="N2265">
        <v>0.05</v>
      </c>
      <c r="O2265">
        <v>4750</v>
      </c>
      <c r="P2265">
        <v>3000</v>
      </c>
      <c r="Q2265">
        <v>1750</v>
      </c>
      <c r="R2265" t="s">
        <v>26</v>
      </c>
      <c r="S2265" t="s">
        <v>10</v>
      </c>
      <c r="T2265">
        <v>2025</v>
      </c>
      <c r="U2265">
        <v>11</v>
      </c>
      <c r="V2265" t="s">
        <v>3874</v>
      </c>
      <c r="W2265" t="s">
        <v>40</v>
      </c>
      <c r="X2265" t="s">
        <v>27</v>
      </c>
      <c r="Y2265">
        <v>36.840000000000003</v>
      </c>
    </row>
    <row r="2266" spans="1:25" x14ac:dyDescent="0.25">
      <c r="A2266" t="s">
        <v>3118</v>
      </c>
      <c r="B2266" s="19">
        <v>45493</v>
      </c>
      <c r="C2266" t="s">
        <v>2305</v>
      </c>
      <c r="D2266" t="s">
        <v>1179</v>
      </c>
      <c r="E2266" t="s">
        <v>16</v>
      </c>
      <c r="F2266">
        <v>20</v>
      </c>
      <c r="G2266" t="s">
        <v>284</v>
      </c>
      <c r="H2266" t="s">
        <v>285</v>
      </c>
      <c r="I2266" t="s">
        <v>102</v>
      </c>
      <c r="J2266" t="s">
        <v>103</v>
      </c>
      <c r="K2266" t="s">
        <v>25</v>
      </c>
      <c r="L2266">
        <v>1</v>
      </c>
      <c r="M2266">
        <v>28000</v>
      </c>
      <c r="N2266">
        <v>0</v>
      </c>
      <c r="O2266">
        <v>28000</v>
      </c>
      <c r="P2266">
        <v>21000</v>
      </c>
      <c r="Q2266">
        <v>7000</v>
      </c>
      <c r="R2266" t="s">
        <v>77</v>
      </c>
      <c r="S2266" t="s">
        <v>10</v>
      </c>
      <c r="T2266">
        <v>2024</v>
      </c>
      <c r="U2266">
        <v>7</v>
      </c>
      <c r="V2266" t="s">
        <v>3866</v>
      </c>
      <c r="W2266" t="s">
        <v>33</v>
      </c>
      <c r="X2266" t="s">
        <v>12</v>
      </c>
      <c r="Y2266">
        <v>25</v>
      </c>
    </row>
    <row r="2267" spans="1:25" x14ac:dyDescent="0.25">
      <c r="A2267" t="s">
        <v>3119</v>
      </c>
      <c r="B2267" s="19">
        <v>45573</v>
      </c>
      <c r="C2267" t="s">
        <v>100</v>
      </c>
      <c r="D2267" t="s">
        <v>101</v>
      </c>
      <c r="E2267" t="s">
        <v>3</v>
      </c>
      <c r="F2267">
        <v>40</v>
      </c>
      <c r="G2267" t="s">
        <v>4</v>
      </c>
      <c r="H2267" t="s">
        <v>5</v>
      </c>
      <c r="I2267" t="s">
        <v>44</v>
      </c>
      <c r="J2267" t="s">
        <v>45</v>
      </c>
      <c r="K2267" t="s">
        <v>46</v>
      </c>
      <c r="L2267">
        <v>1</v>
      </c>
      <c r="M2267">
        <v>2500</v>
      </c>
      <c r="N2267">
        <v>0.15</v>
      </c>
      <c r="O2267">
        <v>2125</v>
      </c>
      <c r="P2267">
        <v>1500</v>
      </c>
      <c r="Q2267">
        <v>625</v>
      </c>
      <c r="R2267" t="s">
        <v>26</v>
      </c>
      <c r="S2267" t="s">
        <v>10</v>
      </c>
      <c r="T2267">
        <v>2024</v>
      </c>
      <c r="U2267">
        <v>10</v>
      </c>
      <c r="V2267" t="s">
        <v>3870</v>
      </c>
      <c r="W2267" t="s">
        <v>40</v>
      </c>
      <c r="X2267" t="s">
        <v>27</v>
      </c>
      <c r="Y2267">
        <v>29.41</v>
      </c>
    </row>
    <row r="2268" spans="1:25" x14ac:dyDescent="0.25">
      <c r="A2268" t="s">
        <v>3120</v>
      </c>
      <c r="B2268" s="19">
        <v>45907</v>
      </c>
      <c r="C2268" t="s">
        <v>434</v>
      </c>
      <c r="D2268" t="s">
        <v>435</v>
      </c>
      <c r="E2268" t="s">
        <v>16</v>
      </c>
      <c r="F2268">
        <v>26</v>
      </c>
      <c r="G2268" t="s">
        <v>280</v>
      </c>
      <c r="H2268" t="s">
        <v>270</v>
      </c>
      <c r="I2268" t="s">
        <v>68</v>
      </c>
      <c r="J2268" t="s">
        <v>69</v>
      </c>
      <c r="K2268" t="s">
        <v>39</v>
      </c>
      <c r="L2268">
        <v>2</v>
      </c>
      <c r="M2268">
        <v>3500</v>
      </c>
      <c r="N2268">
        <v>0.05</v>
      </c>
      <c r="O2268">
        <v>6650</v>
      </c>
      <c r="P2268">
        <v>4600</v>
      </c>
      <c r="Q2268">
        <v>2050</v>
      </c>
      <c r="R2268" t="s">
        <v>17</v>
      </c>
      <c r="S2268" t="s">
        <v>10</v>
      </c>
      <c r="T2268">
        <v>2025</v>
      </c>
      <c r="U2268">
        <v>9</v>
      </c>
      <c r="V2268" t="s">
        <v>3873</v>
      </c>
      <c r="W2268" t="s">
        <v>33</v>
      </c>
      <c r="X2268" t="s">
        <v>27</v>
      </c>
      <c r="Y2268">
        <v>30.83</v>
      </c>
    </row>
    <row r="2269" spans="1:25" x14ac:dyDescent="0.25">
      <c r="A2269" t="s">
        <v>3121</v>
      </c>
      <c r="B2269" s="19">
        <v>45313</v>
      </c>
      <c r="C2269" t="s">
        <v>447</v>
      </c>
      <c r="D2269" t="s">
        <v>448</v>
      </c>
      <c r="E2269" t="s">
        <v>16</v>
      </c>
      <c r="F2269">
        <v>21</v>
      </c>
      <c r="G2269" t="s">
        <v>275</v>
      </c>
      <c r="H2269" t="s">
        <v>276</v>
      </c>
      <c r="I2269" t="s">
        <v>344</v>
      </c>
      <c r="J2269" t="s">
        <v>345</v>
      </c>
      <c r="K2269" t="s">
        <v>39</v>
      </c>
      <c r="L2269">
        <v>1</v>
      </c>
      <c r="M2269">
        <v>2200</v>
      </c>
      <c r="N2269">
        <v>0.05</v>
      </c>
      <c r="O2269">
        <v>2090</v>
      </c>
      <c r="P2269">
        <v>1400</v>
      </c>
      <c r="Q2269">
        <v>690</v>
      </c>
      <c r="R2269" t="s">
        <v>26</v>
      </c>
      <c r="S2269" t="s">
        <v>10</v>
      </c>
      <c r="T2269">
        <v>2024</v>
      </c>
      <c r="U2269">
        <v>1</v>
      </c>
      <c r="V2269" t="s">
        <v>3875</v>
      </c>
      <c r="W2269" t="s">
        <v>18</v>
      </c>
      <c r="X2269" t="s">
        <v>27</v>
      </c>
      <c r="Y2269">
        <v>33.01</v>
      </c>
    </row>
    <row r="2270" spans="1:25" x14ac:dyDescent="0.25">
      <c r="A2270" t="s">
        <v>3122</v>
      </c>
      <c r="B2270" s="19">
        <v>45881</v>
      </c>
      <c r="C2270" t="s">
        <v>391</v>
      </c>
      <c r="D2270" t="s">
        <v>392</v>
      </c>
      <c r="E2270" t="s">
        <v>3</v>
      </c>
      <c r="F2270">
        <v>50</v>
      </c>
      <c r="G2270" t="s">
        <v>263</v>
      </c>
      <c r="H2270" t="s">
        <v>5</v>
      </c>
      <c r="I2270" t="s">
        <v>23</v>
      </c>
      <c r="J2270" t="s">
        <v>24</v>
      </c>
      <c r="K2270" t="s">
        <v>25</v>
      </c>
      <c r="L2270">
        <v>1</v>
      </c>
      <c r="M2270">
        <v>55000</v>
      </c>
      <c r="N2270">
        <v>0.2</v>
      </c>
      <c r="O2270">
        <v>44000</v>
      </c>
      <c r="P2270">
        <v>40000</v>
      </c>
      <c r="Q2270">
        <v>4000</v>
      </c>
      <c r="R2270" t="s">
        <v>77</v>
      </c>
      <c r="S2270" t="s">
        <v>10</v>
      </c>
      <c r="T2270">
        <v>2025</v>
      </c>
      <c r="U2270">
        <v>8</v>
      </c>
      <c r="V2270" t="s">
        <v>3867</v>
      </c>
      <c r="W2270" t="s">
        <v>33</v>
      </c>
      <c r="X2270" t="s">
        <v>27</v>
      </c>
      <c r="Y2270">
        <v>9.09</v>
      </c>
    </row>
    <row r="2271" spans="1:25" x14ac:dyDescent="0.25">
      <c r="A2271" t="s">
        <v>3123</v>
      </c>
      <c r="B2271" s="19">
        <v>45704</v>
      </c>
      <c r="C2271" t="s">
        <v>2655</v>
      </c>
      <c r="D2271" t="s">
        <v>2656</v>
      </c>
      <c r="E2271" t="s">
        <v>3</v>
      </c>
      <c r="F2271">
        <v>21</v>
      </c>
      <c r="G2271" t="s">
        <v>317</v>
      </c>
      <c r="H2271" t="s">
        <v>5</v>
      </c>
      <c r="I2271" t="s">
        <v>102</v>
      </c>
      <c r="J2271" t="s">
        <v>103</v>
      </c>
      <c r="K2271" t="s">
        <v>25</v>
      </c>
      <c r="L2271">
        <v>1</v>
      </c>
      <c r="M2271">
        <v>28000</v>
      </c>
      <c r="N2271">
        <v>0.2</v>
      </c>
      <c r="O2271">
        <v>0</v>
      </c>
      <c r="P2271">
        <v>21000</v>
      </c>
      <c r="Q2271">
        <v>0</v>
      </c>
      <c r="R2271" t="s">
        <v>77</v>
      </c>
      <c r="S2271" t="s">
        <v>291</v>
      </c>
      <c r="T2271">
        <v>2025</v>
      </c>
      <c r="U2271">
        <v>2</v>
      </c>
      <c r="V2271" t="s">
        <v>3869</v>
      </c>
      <c r="W2271" t="s">
        <v>18</v>
      </c>
      <c r="X2271" t="s">
        <v>19</v>
      </c>
      <c r="Y2271">
        <v>0</v>
      </c>
    </row>
    <row r="2272" spans="1:25" x14ac:dyDescent="0.25">
      <c r="A2272" t="s">
        <v>3124</v>
      </c>
      <c r="B2272" s="19">
        <v>45332</v>
      </c>
      <c r="C2272" t="s">
        <v>456</v>
      </c>
      <c r="D2272" t="s">
        <v>457</v>
      </c>
      <c r="E2272" t="s">
        <v>16</v>
      </c>
      <c r="F2272">
        <v>21</v>
      </c>
      <c r="G2272" t="s">
        <v>275</v>
      </c>
      <c r="H2272" t="s">
        <v>276</v>
      </c>
      <c r="I2272" t="s">
        <v>68</v>
      </c>
      <c r="J2272" t="s">
        <v>69</v>
      </c>
      <c r="K2272" t="s">
        <v>39</v>
      </c>
      <c r="L2272">
        <v>1</v>
      </c>
      <c r="M2272">
        <v>3500</v>
      </c>
      <c r="N2272">
        <v>0.05</v>
      </c>
      <c r="O2272">
        <v>3325</v>
      </c>
      <c r="P2272">
        <v>2300</v>
      </c>
      <c r="Q2272">
        <v>1025</v>
      </c>
      <c r="R2272" t="s">
        <v>17</v>
      </c>
      <c r="S2272" t="s">
        <v>10</v>
      </c>
      <c r="T2272">
        <v>2024</v>
      </c>
      <c r="U2272">
        <v>2</v>
      </c>
      <c r="V2272" t="s">
        <v>3869</v>
      </c>
      <c r="W2272" t="s">
        <v>18</v>
      </c>
      <c r="X2272" t="s">
        <v>19</v>
      </c>
      <c r="Y2272">
        <v>30.83</v>
      </c>
    </row>
    <row r="2273" spans="1:25" x14ac:dyDescent="0.25">
      <c r="A2273" t="s">
        <v>3125</v>
      </c>
      <c r="B2273" s="19">
        <v>45389</v>
      </c>
      <c r="C2273" t="s">
        <v>1140</v>
      </c>
      <c r="D2273" t="s">
        <v>868</v>
      </c>
      <c r="E2273" t="s">
        <v>16</v>
      </c>
      <c r="F2273">
        <v>32</v>
      </c>
      <c r="G2273" t="s">
        <v>290</v>
      </c>
      <c r="H2273" t="s">
        <v>276</v>
      </c>
      <c r="I2273" t="s">
        <v>44</v>
      </c>
      <c r="J2273" t="s">
        <v>45</v>
      </c>
      <c r="K2273" t="s">
        <v>46</v>
      </c>
      <c r="L2273">
        <v>2</v>
      </c>
      <c r="M2273">
        <v>2500</v>
      </c>
      <c r="N2273">
        <v>0.05</v>
      </c>
      <c r="O2273">
        <v>4750</v>
      </c>
      <c r="P2273">
        <v>3000</v>
      </c>
      <c r="Q2273">
        <v>1750</v>
      </c>
      <c r="R2273" t="s">
        <v>9</v>
      </c>
      <c r="S2273" t="s">
        <v>10</v>
      </c>
      <c r="T2273">
        <v>2024</v>
      </c>
      <c r="U2273">
        <v>4</v>
      </c>
      <c r="V2273" t="s">
        <v>3871</v>
      </c>
      <c r="W2273" t="s">
        <v>11</v>
      </c>
      <c r="X2273" t="s">
        <v>27</v>
      </c>
      <c r="Y2273">
        <v>36.840000000000003</v>
      </c>
    </row>
    <row r="2274" spans="1:25" x14ac:dyDescent="0.25">
      <c r="A2274" t="s">
        <v>3126</v>
      </c>
      <c r="B2274" s="19">
        <v>45646</v>
      </c>
      <c r="C2274" t="s">
        <v>422</v>
      </c>
      <c r="D2274" t="s">
        <v>423</v>
      </c>
      <c r="E2274" t="s">
        <v>3</v>
      </c>
      <c r="F2274">
        <v>58</v>
      </c>
      <c r="G2274" t="s">
        <v>275</v>
      </c>
      <c r="H2274" t="s">
        <v>276</v>
      </c>
      <c r="I2274" t="s">
        <v>95</v>
      </c>
      <c r="J2274" t="s">
        <v>96</v>
      </c>
      <c r="K2274" t="s">
        <v>46</v>
      </c>
      <c r="L2274">
        <v>2</v>
      </c>
      <c r="M2274">
        <v>600</v>
      </c>
      <c r="N2274">
        <v>0</v>
      </c>
      <c r="O2274">
        <v>1200</v>
      </c>
      <c r="P2274">
        <v>760</v>
      </c>
      <c r="Q2274">
        <v>440</v>
      </c>
      <c r="R2274" t="s">
        <v>26</v>
      </c>
      <c r="S2274" t="s">
        <v>10</v>
      </c>
      <c r="T2274">
        <v>2024</v>
      </c>
      <c r="U2274">
        <v>12</v>
      </c>
      <c r="V2274" t="s">
        <v>3872</v>
      </c>
      <c r="W2274" t="s">
        <v>40</v>
      </c>
      <c r="X2274" t="s">
        <v>12</v>
      </c>
      <c r="Y2274">
        <v>36.67</v>
      </c>
    </row>
    <row r="2275" spans="1:25" x14ac:dyDescent="0.25">
      <c r="A2275" t="s">
        <v>3127</v>
      </c>
      <c r="B2275" s="19">
        <v>45797</v>
      </c>
      <c r="C2275" t="s">
        <v>685</v>
      </c>
      <c r="D2275" t="s">
        <v>320</v>
      </c>
      <c r="E2275" t="s">
        <v>3</v>
      </c>
      <c r="F2275">
        <v>22</v>
      </c>
      <c r="G2275" t="s">
        <v>290</v>
      </c>
      <c r="H2275" t="s">
        <v>276</v>
      </c>
      <c r="I2275" t="s">
        <v>56</v>
      </c>
      <c r="J2275" t="s">
        <v>57</v>
      </c>
      <c r="K2275" t="s">
        <v>58</v>
      </c>
      <c r="L2275">
        <v>1</v>
      </c>
      <c r="M2275">
        <v>1200</v>
      </c>
      <c r="N2275">
        <v>0.1</v>
      </c>
      <c r="O2275">
        <v>1080</v>
      </c>
      <c r="P2275">
        <v>800</v>
      </c>
      <c r="Q2275">
        <v>280</v>
      </c>
      <c r="R2275" t="s">
        <v>26</v>
      </c>
      <c r="S2275" t="s">
        <v>10</v>
      </c>
      <c r="T2275">
        <v>2025</v>
      </c>
      <c r="U2275">
        <v>5</v>
      </c>
      <c r="V2275" t="s">
        <v>3865</v>
      </c>
      <c r="W2275" t="s">
        <v>11</v>
      </c>
      <c r="X2275" t="s">
        <v>12</v>
      </c>
      <c r="Y2275">
        <v>25.93</v>
      </c>
    </row>
    <row r="2276" spans="1:25" x14ac:dyDescent="0.25">
      <c r="A2276" t="s">
        <v>3128</v>
      </c>
      <c r="B2276" s="19">
        <v>45757</v>
      </c>
      <c r="C2276" t="s">
        <v>447</v>
      </c>
      <c r="D2276" t="s">
        <v>448</v>
      </c>
      <c r="E2276" t="s">
        <v>16</v>
      </c>
      <c r="F2276">
        <v>21</v>
      </c>
      <c r="G2276" t="s">
        <v>275</v>
      </c>
      <c r="H2276" t="s">
        <v>276</v>
      </c>
      <c r="I2276" t="s">
        <v>143</v>
      </c>
      <c r="J2276" t="s">
        <v>144</v>
      </c>
      <c r="K2276" t="s">
        <v>76</v>
      </c>
      <c r="L2276">
        <v>2</v>
      </c>
      <c r="M2276">
        <v>700</v>
      </c>
      <c r="N2276">
        <v>0.15</v>
      </c>
      <c r="O2276">
        <v>-1190</v>
      </c>
      <c r="P2276">
        <v>1140</v>
      </c>
      <c r="Q2276">
        <v>-50</v>
      </c>
      <c r="R2276" t="s">
        <v>77</v>
      </c>
      <c r="S2276" t="s">
        <v>287</v>
      </c>
      <c r="T2276">
        <v>2025</v>
      </c>
      <c r="U2276">
        <v>4</v>
      </c>
      <c r="V2276" t="s">
        <v>3871</v>
      </c>
      <c r="W2276" t="s">
        <v>11</v>
      </c>
      <c r="X2276" t="s">
        <v>27</v>
      </c>
      <c r="Y2276">
        <v>4.2</v>
      </c>
    </row>
    <row r="2277" spans="1:25" x14ac:dyDescent="0.25">
      <c r="A2277" t="s">
        <v>3129</v>
      </c>
      <c r="B2277" s="19">
        <v>45416</v>
      </c>
      <c r="C2277" t="s">
        <v>3130</v>
      </c>
      <c r="D2277" t="s">
        <v>1172</v>
      </c>
      <c r="E2277" t="s">
        <v>3</v>
      </c>
      <c r="F2277">
        <v>39</v>
      </c>
      <c r="G2277" t="s">
        <v>290</v>
      </c>
      <c r="H2277" t="s">
        <v>276</v>
      </c>
      <c r="I2277" t="s">
        <v>264</v>
      </c>
      <c r="J2277" t="s">
        <v>265</v>
      </c>
      <c r="K2277" t="s">
        <v>46</v>
      </c>
      <c r="L2277">
        <v>1</v>
      </c>
      <c r="M2277">
        <v>800</v>
      </c>
      <c r="N2277">
        <v>0</v>
      </c>
      <c r="O2277">
        <v>800</v>
      </c>
      <c r="P2277">
        <v>500</v>
      </c>
      <c r="Q2277">
        <v>300</v>
      </c>
      <c r="R2277" t="s">
        <v>77</v>
      </c>
      <c r="S2277" t="s">
        <v>10</v>
      </c>
      <c r="T2277">
        <v>2024</v>
      </c>
      <c r="U2277">
        <v>5</v>
      </c>
      <c r="V2277" t="s">
        <v>3865</v>
      </c>
      <c r="W2277" t="s">
        <v>11</v>
      </c>
      <c r="X2277" t="s">
        <v>19</v>
      </c>
      <c r="Y2277">
        <v>37.5</v>
      </c>
    </row>
    <row r="2278" spans="1:25" x14ac:dyDescent="0.25">
      <c r="A2278" t="s">
        <v>3131</v>
      </c>
      <c r="B2278" s="19">
        <v>45521</v>
      </c>
      <c r="C2278" t="s">
        <v>2779</v>
      </c>
      <c r="D2278" t="s">
        <v>2780</v>
      </c>
      <c r="E2278" t="s">
        <v>16</v>
      </c>
      <c r="F2278">
        <v>34</v>
      </c>
      <c r="G2278" t="s">
        <v>290</v>
      </c>
      <c r="H2278" t="s">
        <v>276</v>
      </c>
      <c r="I2278" t="s">
        <v>102</v>
      </c>
      <c r="J2278" t="s">
        <v>103</v>
      </c>
      <c r="K2278" t="s">
        <v>25</v>
      </c>
      <c r="L2278">
        <v>1</v>
      </c>
      <c r="M2278">
        <v>28000</v>
      </c>
      <c r="N2278">
        <v>0.15</v>
      </c>
      <c r="O2278">
        <v>23800</v>
      </c>
      <c r="P2278">
        <v>21000</v>
      </c>
      <c r="Q2278">
        <v>2800</v>
      </c>
      <c r="R2278" t="s">
        <v>77</v>
      </c>
      <c r="S2278" t="s">
        <v>10</v>
      </c>
      <c r="T2278">
        <v>2024</v>
      </c>
      <c r="U2278">
        <v>8</v>
      </c>
      <c r="V2278" t="s">
        <v>3867</v>
      </c>
      <c r="W2278" t="s">
        <v>33</v>
      </c>
      <c r="X2278" t="s">
        <v>27</v>
      </c>
      <c r="Y2278">
        <v>11.76</v>
      </c>
    </row>
    <row r="2279" spans="1:25" x14ac:dyDescent="0.25">
      <c r="A2279" t="s">
        <v>3132</v>
      </c>
      <c r="B2279" s="19">
        <v>45622</v>
      </c>
      <c r="C2279" t="s">
        <v>705</v>
      </c>
      <c r="D2279" t="s">
        <v>642</v>
      </c>
      <c r="E2279" t="s">
        <v>16</v>
      </c>
      <c r="F2279">
        <v>27</v>
      </c>
      <c r="G2279" t="s">
        <v>280</v>
      </c>
      <c r="H2279" t="s">
        <v>270</v>
      </c>
      <c r="I2279" t="s">
        <v>109</v>
      </c>
      <c r="J2279" t="s">
        <v>110</v>
      </c>
      <c r="K2279" t="s">
        <v>8</v>
      </c>
      <c r="L2279">
        <v>1</v>
      </c>
      <c r="M2279">
        <v>4000</v>
      </c>
      <c r="N2279">
        <v>0.05</v>
      </c>
      <c r="O2279">
        <v>3800</v>
      </c>
      <c r="P2279">
        <v>2900</v>
      </c>
      <c r="Q2279">
        <v>900</v>
      </c>
      <c r="R2279" t="s">
        <v>9</v>
      </c>
      <c r="S2279" t="s">
        <v>10</v>
      </c>
      <c r="T2279">
        <v>2024</v>
      </c>
      <c r="U2279">
        <v>11</v>
      </c>
      <c r="V2279" t="s">
        <v>3874</v>
      </c>
      <c r="W2279" t="s">
        <v>40</v>
      </c>
      <c r="X2279" t="s">
        <v>27</v>
      </c>
      <c r="Y2279">
        <v>23.68</v>
      </c>
    </row>
    <row r="2280" spans="1:25" x14ac:dyDescent="0.25">
      <c r="A2280" t="s">
        <v>3133</v>
      </c>
      <c r="B2280" s="19">
        <v>45382</v>
      </c>
      <c r="C2280" t="s">
        <v>1837</v>
      </c>
      <c r="D2280" t="s">
        <v>1838</v>
      </c>
      <c r="E2280" t="s">
        <v>3</v>
      </c>
      <c r="F2280">
        <v>53</v>
      </c>
      <c r="G2280" t="s">
        <v>284</v>
      </c>
      <c r="H2280" t="s">
        <v>285</v>
      </c>
      <c r="I2280" t="s">
        <v>186</v>
      </c>
      <c r="J2280" t="s">
        <v>187</v>
      </c>
      <c r="K2280" t="s">
        <v>91</v>
      </c>
      <c r="L2280">
        <v>2</v>
      </c>
      <c r="M2280">
        <v>12000</v>
      </c>
      <c r="N2280">
        <v>0.05</v>
      </c>
      <c r="O2280">
        <v>22800</v>
      </c>
      <c r="P2280">
        <v>18000</v>
      </c>
      <c r="Q2280">
        <v>4800</v>
      </c>
      <c r="R2280" t="s">
        <v>9</v>
      </c>
      <c r="S2280" t="s">
        <v>10</v>
      </c>
      <c r="T2280">
        <v>2024</v>
      </c>
      <c r="U2280">
        <v>3</v>
      </c>
      <c r="V2280" t="s">
        <v>3864</v>
      </c>
      <c r="W2280" t="s">
        <v>18</v>
      </c>
      <c r="X2280" t="s">
        <v>12</v>
      </c>
      <c r="Y2280">
        <v>21.05</v>
      </c>
    </row>
    <row r="2281" spans="1:25" x14ac:dyDescent="0.25">
      <c r="A2281" t="s">
        <v>3134</v>
      </c>
      <c r="B2281" s="19">
        <v>45842</v>
      </c>
      <c r="C2281" t="s">
        <v>912</v>
      </c>
      <c r="D2281" t="s">
        <v>913</v>
      </c>
      <c r="E2281" t="s">
        <v>3</v>
      </c>
      <c r="F2281">
        <v>37</v>
      </c>
      <c r="G2281" t="s">
        <v>339</v>
      </c>
      <c r="H2281" t="s">
        <v>285</v>
      </c>
      <c r="I2281" t="s">
        <v>23</v>
      </c>
      <c r="J2281" t="s">
        <v>24</v>
      </c>
      <c r="K2281" t="s">
        <v>25</v>
      </c>
      <c r="L2281">
        <v>3</v>
      </c>
      <c r="M2281">
        <v>55000</v>
      </c>
      <c r="N2281">
        <v>0.1</v>
      </c>
      <c r="O2281">
        <v>148500</v>
      </c>
      <c r="P2281">
        <v>120000</v>
      </c>
      <c r="Q2281">
        <v>28500</v>
      </c>
      <c r="R2281" t="s">
        <v>77</v>
      </c>
      <c r="S2281" t="s">
        <v>10</v>
      </c>
      <c r="T2281">
        <v>2025</v>
      </c>
      <c r="U2281">
        <v>7</v>
      </c>
      <c r="V2281" t="s">
        <v>3866</v>
      </c>
      <c r="W2281" t="s">
        <v>33</v>
      </c>
      <c r="X2281" t="s">
        <v>27</v>
      </c>
      <c r="Y2281">
        <v>19.190000000000001</v>
      </c>
    </row>
    <row r="2282" spans="1:25" x14ac:dyDescent="0.25">
      <c r="A2282" t="s">
        <v>3135</v>
      </c>
      <c r="B2282" s="19">
        <v>45557</v>
      </c>
      <c r="C2282" t="s">
        <v>702</v>
      </c>
      <c r="D2282" t="s">
        <v>703</v>
      </c>
      <c r="E2282" t="s">
        <v>16</v>
      </c>
      <c r="F2282">
        <v>24</v>
      </c>
      <c r="G2282" t="s">
        <v>275</v>
      </c>
      <c r="H2282" t="s">
        <v>276</v>
      </c>
      <c r="I2282" t="s">
        <v>102</v>
      </c>
      <c r="J2282" t="s">
        <v>103</v>
      </c>
      <c r="K2282" t="s">
        <v>25</v>
      </c>
      <c r="L2282">
        <v>3</v>
      </c>
      <c r="M2282">
        <v>28000</v>
      </c>
      <c r="N2282">
        <v>0.15</v>
      </c>
      <c r="O2282">
        <v>0</v>
      </c>
      <c r="P2282">
        <v>63000</v>
      </c>
      <c r="Q2282">
        <v>0</v>
      </c>
      <c r="R2282" t="s">
        <v>26</v>
      </c>
      <c r="S2282" t="s">
        <v>291</v>
      </c>
      <c r="T2282">
        <v>2024</v>
      </c>
      <c r="U2282">
        <v>9</v>
      </c>
      <c r="V2282" t="s">
        <v>3873</v>
      </c>
      <c r="W2282" t="s">
        <v>33</v>
      </c>
      <c r="X2282" t="s">
        <v>12</v>
      </c>
      <c r="Y2282">
        <v>0</v>
      </c>
    </row>
    <row r="2283" spans="1:25" x14ac:dyDescent="0.25">
      <c r="A2283" t="s">
        <v>3136</v>
      </c>
      <c r="B2283" s="19">
        <v>45368</v>
      </c>
      <c r="C2283" t="s">
        <v>528</v>
      </c>
      <c r="D2283" t="s">
        <v>375</v>
      </c>
      <c r="E2283" t="s">
        <v>16</v>
      </c>
      <c r="F2283">
        <v>44</v>
      </c>
      <c r="G2283" t="s">
        <v>312</v>
      </c>
      <c r="H2283" t="s">
        <v>276</v>
      </c>
      <c r="I2283" t="s">
        <v>37</v>
      </c>
      <c r="J2283" t="s">
        <v>38</v>
      </c>
      <c r="K2283" t="s">
        <v>39</v>
      </c>
      <c r="L2283">
        <v>2</v>
      </c>
      <c r="M2283">
        <v>900</v>
      </c>
      <c r="N2283">
        <v>0.1</v>
      </c>
      <c r="O2283">
        <v>1620</v>
      </c>
      <c r="P2283">
        <v>1100</v>
      </c>
      <c r="Q2283">
        <v>520</v>
      </c>
      <c r="R2283" t="s">
        <v>26</v>
      </c>
      <c r="S2283" t="s">
        <v>10</v>
      </c>
      <c r="T2283">
        <v>2024</v>
      </c>
      <c r="U2283">
        <v>3</v>
      </c>
      <c r="V2283" t="s">
        <v>3864</v>
      </c>
      <c r="W2283" t="s">
        <v>18</v>
      </c>
      <c r="X2283" t="s">
        <v>19</v>
      </c>
      <c r="Y2283">
        <v>32.1</v>
      </c>
    </row>
    <row r="2284" spans="1:25" x14ac:dyDescent="0.25">
      <c r="A2284" t="s">
        <v>3137</v>
      </c>
      <c r="B2284" s="19">
        <v>45680</v>
      </c>
      <c r="C2284" t="s">
        <v>1607</v>
      </c>
      <c r="D2284" t="s">
        <v>1608</v>
      </c>
      <c r="E2284" t="s">
        <v>3</v>
      </c>
      <c r="F2284">
        <v>41</v>
      </c>
      <c r="G2284" t="s">
        <v>269</v>
      </c>
      <c r="H2284" t="s">
        <v>270</v>
      </c>
      <c r="I2284" t="s">
        <v>37</v>
      </c>
      <c r="J2284" t="s">
        <v>38</v>
      </c>
      <c r="K2284" t="s">
        <v>39</v>
      </c>
      <c r="L2284">
        <v>1</v>
      </c>
      <c r="M2284">
        <v>900</v>
      </c>
      <c r="N2284">
        <v>0.05</v>
      </c>
      <c r="O2284">
        <v>0</v>
      </c>
      <c r="P2284">
        <v>550</v>
      </c>
      <c r="Q2284">
        <v>0</v>
      </c>
      <c r="R2284" t="s">
        <v>9</v>
      </c>
      <c r="S2284" t="s">
        <v>291</v>
      </c>
      <c r="T2284">
        <v>2025</v>
      </c>
      <c r="U2284">
        <v>1</v>
      </c>
      <c r="V2284" t="s">
        <v>3875</v>
      </c>
      <c r="W2284" t="s">
        <v>18</v>
      </c>
      <c r="X2284" t="s">
        <v>27</v>
      </c>
      <c r="Y2284">
        <v>0</v>
      </c>
    </row>
    <row r="2285" spans="1:25" x14ac:dyDescent="0.25">
      <c r="A2285" t="s">
        <v>3138</v>
      </c>
      <c r="B2285" s="19">
        <v>45889</v>
      </c>
      <c r="C2285" t="s">
        <v>1175</v>
      </c>
      <c r="D2285" t="s">
        <v>1176</v>
      </c>
      <c r="E2285" t="s">
        <v>3</v>
      </c>
      <c r="F2285">
        <v>54</v>
      </c>
      <c r="G2285" t="s">
        <v>290</v>
      </c>
      <c r="H2285" t="s">
        <v>276</v>
      </c>
      <c r="I2285" t="s">
        <v>74</v>
      </c>
      <c r="J2285" t="s">
        <v>75</v>
      </c>
      <c r="K2285" t="s">
        <v>76</v>
      </c>
      <c r="L2285">
        <v>3</v>
      </c>
      <c r="M2285">
        <v>550</v>
      </c>
      <c r="N2285">
        <v>0.1</v>
      </c>
      <c r="O2285">
        <v>1485</v>
      </c>
      <c r="P2285">
        <v>1350</v>
      </c>
      <c r="Q2285">
        <v>135</v>
      </c>
      <c r="R2285" t="s">
        <v>26</v>
      </c>
      <c r="S2285" t="s">
        <v>10</v>
      </c>
      <c r="T2285">
        <v>2025</v>
      </c>
      <c r="U2285">
        <v>8</v>
      </c>
      <c r="V2285" t="s">
        <v>3867</v>
      </c>
      <c r="W2285" t="s">
        <v>33</v>
      </c>
      <c r="X2285" t="s">
        <v>19</v>
      </c>
      <c r="Y2285">
        <v>9.09</v>
      </c>
    </row>
    <row r="2286" spans="1:25" x14ac:dyDescent="0.25">
      <c r="A2286" t="s">
        <v>3139</v>
      </c>
      <c r="B2286" s="19">
        <v>45443</v>
      </c>
      <c r="C2286" t="s">
        <v>694</v>
      </c>
      <c r="D2286" t="s">
        <v>695</v>
      </c>
      <c r="E2286" t="s">
        <v>16</v>
      </c>
      <c r="F2286">
        <v>59</v>
      </c>
      <c r="G2286" t="s">
        <v>284</v>
      </c>
      <c r="H2286" t="s">
        <v>285</v>
      </c>
      <c r="I2286" t="s">
        <v>81</v>
      </c>
      <c r="J2286" t="s">
        <v>82</v>
      </c>
      <c r="K2286" t="s">
        <v>58</v>
      </c>
      <c r="L2286">
        <v>1</v>
      </c>
      <c r="M2286">
        <v>3500</v>
      </c>
      <c r="N2286">
        <v>0.05</v>
      </c>
      <c r="O2286">
        <v>-3325</v>
      </c>
      <c r="P2286">
        <v>2500</v>
      </c>
      <c r="Q2286">
        <v>-825</v>
      </c>
      <c r="R2286" t="s">
        <v>77</v>
      </c>
      <c r="S2286" t="s">
        <v>287</v>
      </c>
      <c r="T2286">
        <v>2024</v>
      </c>
      <c r="U2286">
        <v>5</v>
      </c>
      <c r="V2286" t="s">
        <v>3865</v>
      </c>
      <c r="W2286" t="s">
        <v>11</v>
      </c>
      <c r="X2286" t="s">
        <v>27</v>
      </c>
      <c r="Y2286">
        <v>24.81</v>
      </c>
    </row>
    <row r="2287" spans="1:25" x14ac:dyDescent="0.25">
      <c r="A2287" t="s">
        <v>3140</v>
      </c>
      <c r="B2287" s="19">
        <v>45715</v>
      </c>
      <c r="C2287" t="s">
        <v>799</v>
      </c>
      <c r="D2287" t="s">
        <v>43</v>
      </c>
      <c r="E2287" t="s">
        <v>3</v>
      </c>
      <c r="F2287">
        <v>28</v>
      </c>
      <c r="G2287" t="s">
        <v>317</v>
      </c>
      <c r="H2287" t="s">
        <v>5</v>
      </c>
      <c r="I2287" t="s">
        <v>51</v>
      </c>
      <c r="J2287" t="s">
        <v>52</v>
      </c>
      <c r="K2287" t="s">
        <v>8</v>
      </c>
      <c r="L2287">
        <v>3</v>
      </c>
      <c r="M2287">
        <v>4500</v>
      </c>
      <c r="N2287">
        <v>0.05</v>
      </c>
      <c r="O2287">
        <v>12825</v>
      </c>
      <c r="P2287">
        <v>9600</v>
      </c>
      <c r="Q2287">
        <v>3225</v>
      </c>
      <c r="R2287" t="s">
        <v>17</v>
      </c>
      <c r="S2287" t="s">
        <v>10</v>
      </c>
      <c r="T2287">
        <v>2025</v>
      </c>
      <c r="U2287">
        <v>2</v>
      </c>
      <c r="V2287" t="s">
        <v>3869</v>
      </c>
      <c r="W2287" t="s">
        <v>18</v>
      </c>
      <c r="X2287" t="s">
        <v>27</v>
      </c>
      <c r="Y2287">
        <v>25.15</v>
      </c>
    </row>
    <row r="2288" spans="1:25" x14ac:dyDescent="0.25">
      <c r="A2288" t="s">
        <v>3141</v>
      </c>
      <c r="B2288" s="19">
        <v>45832</v>
      </c>
      <c r="C2288" t="s">
        <v>1001</v>
      </c>
      <c r="D2288" t="s">
        <v>1002</v>
      </c>
      <c r="E2288" t="s">
        <v>16</v>
      </c>
      <c r="F2288">
        <v>49</v>
      </c>
      <c r="G2288" t="s">
        <v>280</v>
      </c>
      <c r="H2288" t="s">
        <v>270</v>
      </c>
      <c r="I2288" t="s">
        <v>89</v>
      </c>
      <c r="J2288" t="s">
        <v>90</v>
      </c>
      <c r="K2288" t="s">
        <v>91</v>
      </c>
      <c r="L2288">
        <v>1</v>
      </c>
      <c r="M2288">
        <v>35000</v>
      </c>
      <c r="N2288">
        <v>0.15</v>
      </c>
      <c r="O2288">
        <v>29750</v>
      </c>
      <c r="P2288">
        <v>27000</v>
      </c>
      <c r="Q2288">
        <v>2750</v>
      </c>
      <c r="R2288" t="s">
        <v>17</v>
      </c>
      <c r="S2288" t="s">
        <v>10</v>
      </c>
      <c r="T2288">
        <v>2025</v>
      </c>
      <c r="U2288">
        <v>6</v>
      </c>
      <c r="V2288" t="s">
        <v>3868</v>
      </c>
      <c r="W2288" t="s">
        <v>11</v>
      </c>
      <c r="X2288" t="s">
        <v>27</v>
      </c>
      <c r="Y2288">
        <v>9.24</v>
      </c>
    </row>
    <row r="2289" spans="1:25" x14ac:dyDescent="0.25">
      <c r="A2289" t="s">
        <v>3142</v>
      </c>
      <c r="B2289" s="19">
        <v>45579</v>
      </c>
      <c r="C2289" t="s">
        <v>500</v>
      </c>
      <c r="D2289" t="s">
        <v>501</v>
      </c>
      <c r="E2289" t="s">
        <v>16</v>
      </c>
      <c r="F2289">
        <v>22</v>
      </c>
      <c r="G2289" t="s">
        <v>339</v>
      </c>
      <c r="H2289" t="s">
        <v>285</v>
      </c>
      <c r="I2289" t="s">
        <v>68</v>
      </c>
      <c r="J2289" t="s">
        <v>69</v>
      </c>
      <c r="K2289" t="s">
        <v>39</v>
      </c>
      <c r="L2289">
        <v>3</v>
      </c>
      <c r="M2289">
        <v>3500</v>
      </c>
      <c r="N2289">
        <v>0.05</v>
      </c>
      <c r="O2289">
        <v>9975</v>
      </c>
      <c r="P2289">
        <v>6900</v>
      </c>
      <c r="Q2289">
        <v>3075</v>
      </c>
      <c r="R2289" t="s">
        <v>9</v>
      </c>
      <c r="S2289" t="s">
        <v>10</v>
      </c>
      <c r="T2289">
        <v>2024</v>
      </c>
      <c r="U2289">
        <v>10</v>
      </c>
      <c r="V2289" t="s">
        <v>3870</v>
      </c>
      <c r="W2289" t="s">
        <v>40</v>
      </c>
      <c r="X2289" t="s">
        <v>27</v>
      </c>
      <c r="Y2289">
        <v>30.83</v>
      </c>
    </row>
    <row r="2290" spans="1:25" x14ac:dyDescent="0.25">
      <c r="A2290" t="s">
        <v>3143</v>
      </c>
      <c r="B2290" s="19">
        <v>45386</v>
      </c>
      <c r="C2290" t="s">
        <v>1037</v>
      </c>
      <c r="D2290" t="s">
        <v>1038</v>
      </c>
      <c r="E2290" t="s">
        <v>3</v>
      </c>
      <c r="F2290">
        <v>22</v>
      </c>
      <c r="G2290" t="s">
        <v>290</v>
      </c>
      <c r="H2290" t="s">
        <v>276</v>
      </c>
      <c r="I2290" t="s">
        <v>37</v>
      </c>
      <c r="J2290" t="s">
        <v>38</v>
      </c>
      <c r="K2290" t="s">
        <v>39</v>
      </c>
      <c r="L2290">
        <v>1</v>
      </c>
      <c r="M2290">
        <v>900</v>
      </c>
      <c r="N2290">
        <v>0.1</v>
      </c>
      <c r="O2290">
        <v>810</v>
      </c>
      <c r="P2290">
        <v>550</v>
      </c>
      <c r="Q2290">
        <v>260</v>
      </c>
      <c r="R2290" t="s">
        <v>9</v>
      </c>
      <c r="S2290" t="s">
        <v>10</v>
      </c>
      <c r="T2290">
        <v>2024</v>
      </c>
      <c r="U2290">
        <v>4</v>
      </c>
      <c r="V2290" t="s">
        <v>3871</v>
      </c>
      <c r="W2290" t="s">
        <v>11</v>
      </c>
      <c r="X2290" t="s">
        <v>12</v>
      </c>
      <c r="Y2290">
        <v>32.1</v>
      </c>
    </row>
    <row r="2291" spans="1:25" x14ac:dyDescent="0.25">
      <c r="A2291" t="s">
        <v>3144</v>
      </c>
      <c r="B2291" s="19">
        <v>45653</v>
      </c>
      <c r="C2291" t="s">
        <v>543</v>
      </c>
      <c r="D2291" t="s">
        <v>326</v>
      </c>
      <c r="E2291" t="s">
        <v>3</v>
      </c>
      <c r="F2291">
        <v>46</v>
      </c>
      <c r="G2291" t="s">
        <v>317</v>
      </c>
      <c r="H2291" t="s">
        <v>5</v>
      </c>
      <c r="I2291" t="s">
        <v>127</v>
      </c>
      <c r="J2291" t="s">
        <v>128</v>
      </c>
      <c r="K2291" t="s">
        <v>58</v>
      </c>
      <c r="L2291">
        <v>3</v>
      </c>
      <c r="M2291">
        <v>3000</v>
      </c>
      <c r="N2291">
        <v>0.1</v>
      </c>
      <c r="O2291">
        <v>8100</v>
      </c>
      <c r="P2291">
        <v>6300</v>
      </c>
      <c r="Q2291">
        <v>1800</v>
      </c>
      <c r="R2291" t="s">
        <v>77</v>
      </c>
      <c r="S2291" t="s">
        <v>10</v>
      </c>
      <c r="T2291">
        <v>2024</v>
      </c>
      <c r="U2291">
        <v>12</v>
      </c>
      <c r="V2291" t="s">
        <v>3872</v>
      </c>
      <c r="W2291" t="s">
        <v>40</v>
      </c>
      <c r="X2291" t="s">
        <v>12</v>
      </c>
      <c r="Y2291">
        <v>22.22</v>
      </c>
    </row>
    <row r="2292" spans="1:25" x14ac:dyDescent="0.25">
      <c r="A2292" t="s">
        <v>3145</v>
      </c>
      <c r="B2292" s="19">
        <v>45954</v>
      </c>
      <c r="C2292" t="s">
        <v>647</v>
      </c>
      <c r="D2292" t="s">
        <v>158</v>
      </c>
      <c r="E2292" t="s">
        <v>16</v>
      </c>
      <c r="F2292">
        <v>24</v>
      </c>
      <c r="G2292" t="s">
        <v>275</v>
      </c>
      <c r="H2292" t="s">
        <v>276</v>
      </c>
      <c r="I2292" t="s">
        <v>186</v>
      </c>
      <c r="J2292" t="s">
        <v>187</v>
      </c>
      <c r="K2292" t="s">
        <v>91</v>
      </c>
      <c r="L2292">
        <v>2</v>
      </c>
      <c r="M2292">
        <v>12000</v>
      </c>
      <c r="N2292">
        <v>0.05</v>
      </c>
      <c r="O2292">
        <v>22800</v>
      </c>
      <c r="P2292">
        <v>18000</v>
      </c>
      <c r="Q2292">
        <v>4800</v>
      </c>
      <c r="R2292" t="s">
        <v>9</v>
      </c>
      <c r="S2292" t="s">
        <v>10</v>
      </c>
      <c r="T2292">
        <v>2025</v>
      </c>
      <c r="U2292">
        <v>10</v>
      </c>
      <c r="V2292" t="s">
        <v>3870</v>
      </c>
      <c r="W2292" t="s">
        <v>40</v>
      </c>
      <c r="X2292" t="s">
        <v>19</v>
      </c>
      <c r="Y2292">
        <v>21.05</v>
      </c>
    </row>
    <row r="2293" spans="1:25" x14ac:dyDescent="0.25">
      <c r="A2293" t="s">
        <v>3146</v>
      </c>
      <c r="B2293" s="19">
        <v>45798</v>
      </c>
      <c r="C2293" t="s">
        <v>3147</v>
      </c>
      <c r="D2293" t="s">
        <v>420</v>
      </c>
      <c r="E2293" t="s">
        <v>16</v>
      </c>
      <c r="F2293">
        <v>57</v>
      </c>
      <c r="G2293" t="s">
        <v>280</v>
      </c>
      <c r="H2293" t="s">
        <v>270</v>
      </c>
      <c r="I2293" t="s">
        <v>102</v>
      </c>
      <c r="J2293" t="s">
        <v>103</v>
      </c>
      <c r="K2293" t="s">
        <v>25</v>
      </c>
      <c r="L2293">
        <v>3</v>
      </c>
      <c r="M2293">
        <v>28000</v>
      </c>
      <c r="N2293">
        <v>0.1</v>
      </c>
      <c r="O2293">
        <v>75600</v>
      </c>
      <c r="P2293">
        <v>63000</v>
      </c>
      <c r="Q2293">
        <v>12600</v>
      </c>
      <c r="R2293" t="s">
        <v>26</v>
      </c>
      <c r="S2293" t="s">
        <v>10</v>
      </c>
      <c r="T2293">
        <v>2025</v>
      </c>
      <c r="U2293">
        <v>5</v>
      </c>
      <c r="V2293" t="s">
        <v>3865</v>
      </c>
      <c r="W2293" t="s">
        <v>11</v>
      </c>
      <c r="X2293" t="s">
        <v>12</v>
      </c>
      <c r="Y2293">
        <v>16.670000000000002</v>
      </c>
    </row>
    <row r="2294" spans="1:25" x14ac:dyDescent="0.25">
      <c r="A2294" t="s">
        <v>3148</v>
      </c>
      <c r="B2294" s="19">
        <v>45771</v>
      </c>
      <c r="C2294" t="s">
        <v>303</v>
      </c>
      <c r="D2294" t="s">
        <v>304</v>
      </c>
      <c r="E2294" t="s">
        <v>16</v>
      </c>
      <c r="F2294">
        <v>36</v>
      </c>
      <c r="G2294" t="s">
        <v>275</v>
      </c>
      <c r="H2294" t="s">
        <v>276</v>
      </c>
      <c r="I2294" t="s">
        <v>95</v>
      </c>
      <c r="J2294" t="s">
        <v>96</v>
      </c>
      <c r="K2294" t="s">
        <v>46</v>
      </c>
      <c r="L2294">
        <v>1</v>
      </c>
      <c r="M2294">
        <v>600</v>
      </c>
      <c r="N2294">
        <v>0.1</v>
      </c>
      <c r="O2294">
        <v>540</v>
      </c>
      <c r="P2294">
        <v>380</v>
      </c>
      <c r="Q2294">
        <v>160</v>
      </c>
      <c r="R2294" t="s">
        <v>26</v>
      </c>
      <c r="S2294" t="s">
        <v>10</v>
      </c>
      <c r="T2294">
        <v>2025</v>
      </c>
      <c r="U2294">
        <v>4</v>
      </c>
      <c r="V2294" t="s">
        <v>3871</v>
      </c>
      <c r="W2294" t="s">
        <v>11</v>
      </c>
      <c r="X2294" t="s">
        <v>27</v>
      </c>
      <c r="Y2294">
        <v>29.63</v>
      </c>
    </row>
    <row r="2295" spans="1:25" x14ac:dyDescent="0.25">
      <c r="A2295" t="s">
        <v>3149</v>
      </c>
      <c r="B2295" s="19">
        <v>45505</v>
      </c>
      <c r="C2295" t="s">
        <v>401</v>
      </c>
      <c r="D2295" t="s">
        <v>402</v>
      </c>
      <c r="E2295" t="s">
        <v>16</v>
      </c>
      <c r="F2295">
        <v>22</v>
      </c>
      <c r="G2295" t="s">
        <v>275</v>
      </c>
      <c r="H2295" t="s">
        <v>276</v>
      </c>
      <c r="I2295" t="s">
        <v>81</v>
      </c>
      <c r="J2295" t="s">
        <v>82</v>
      </c>
      <c r="K2295" t="s">
        <v>58</v>
      </c>
      <c r="L2295">
        <v>1</v>
      </c>
      <c r="M2295">
        <v>3500</v>
      </c>
      <c r="N2295">
        <v>0</v>
      </c>
      <c r="O2295">
        <v>3500</v>
      </c>
      <c r="P2295">
        <v>2500</v>
      </c>
      <c r="Q2295">
        <v>1000</v>
      </c>
      <c r="R2295" t="s">
        <v>9</v>
      </c>
      <c r="S2295" t="s">
        <v>10</v>
      </c>
      <c r="T2295">
        <v>2024</v>
      </c>
      <c r="U2295">
        <v>8</v>
      </c>
      <c r="V2295" t="s">
        <v>3867</v>
      </c>
      <c r="W2295" t="s">
        <v>33</v>
      </c>
      <c r="X2295" t="s">
        <v>19</v>
      </c>
      <c r="Y2295">
        <v>28.57</v>
      </c>
    </row>
    <row r="2296" spans="1:25" x14ac:dyDescent="0.25">
      <c r="A2296" t="s">
        <v>3150</v>
      </c>
      <c r="B2296" s="19">
        <v>45612</v>
      </c>
      <c r="C2296" t="s">
        <v>394</v>
      </c>
      <c r="D2296" t="s">
        <v>395</v>
      </c>
      <c r="E2296" t="s">
        <v>3</v>
      </c>
      <c r="F2296">
        <v>30</v>
      </c>
      <c r="G2296" t="s">
        <v>339</v>
      </c>
      <c r="H2296" t="s">
        <v>285</v>
      </c>
      <c r="I2296" t="s">
        <v>344</v>
      </c>
      <c r="J2296" t="s">
        <v>345</v>
      </c>
      <c r="K2296" t="s">
        <v>39</v>
      </c>
      <c r="L2296">
        <v>3</v>
      </c>
      <c r="M2296">
        <v>2200</v>
      </c>
      <c r="N2296">
        <v>0.2</v>
      </c>
      <c r="O2296">
        <v>5280</v>
      </c>
      <c r="P2296">
        <v>4200</v>
      </c>
      <c r="Q2296">
        <v>1080</v>
      </c>
      <c r="R2296" t="s">
        <v>9</v>
      </c>
      <c r="S2296" t="s">
        <v>10</v>
      </c>
      <c r="T2296">
        <v>2024</v>
      </c>
      <c r="U2296">
        <v>11</v>
      </c>
      <c r="V2296" t="s">
        <v>3874</v>
      </c>
      <c r="W2296" t="s">
        <v>40</v>
      </c>
      <c r="X2296" t="s">
        <v>19</v>
      </c>
      <c r="Y2296">
        <v>20.45</v>
      </c>
    </row>
    <row r="2297" spans="1:25" x14ac:dyDescent="0.25">
      <c r="A2297" t="s">
        <v>3151</v>
      </c>
      <c r="B2297" s="19">
        <v>45808</v>
      </c>
      <c r="C2297" t="s">
        <v>553</v>
      </c>
      <c r="D2297" t="s">
        <v>493</v>
      </c>
      <c r="E2297" t="s">
        <v>16</v>
      </c>
      <c r="F2297">
        <v>42</v>
      </c>
      <c r="G2297" t="s">
        <v>284</v>
      </c>
      <c r="H2297" t="s">
        <v>285</v>
      </c>
      <c r="I2297" t="s">
        <v>31</v>
      </c>
      <c r="J2297" t="s">
        <v>32</v>
      </c>
      <c r="K2297" t="s">
        <v>25</v>
      </c>
      <c r="L2297">
        <v>1</v>
      </c>
      <c r="M2297">
        <v>5000</v>
      </c>
      <c r="N2297">
        <v>0.2</v>
      </c>
      <c r="O2297">
        <v>4000</v>
      </c>
      <c r="P2297">
        <v>3500</v>
      </c>
      <c r="Q2297">
        <v>500</v>
      </c>
      <c r="R2297" t="s">
        <v>77</v>
      </c>
      <c r="S2297" t="s">
        <v>10</v>
      </c>
      <c r="T2297">
        <v>2025</v>
      </c>
      <c r="U2297">
        <v>5</v>
      </c>
      <c r="V2297" t="s">
        <v>3865</v>
      </c>
      <c r="W2297" t="s">
        <v>11</v>
      </c>
      <c r="X2297" t="s">
        <v>27</v>
      </c>
      <c r="Y2297">
        <v>12.5</v>
      </c>
    </row>
    <row r="2298" spans="1:25" x14ac:dyDescent="0.25">
      <c r="A2298" t="s">
        <v>3152</v>
      </c>
      <c r="B2298" s="19">
        <v>45664</v>
      </c>
      <c r="C2298" t="s">
        <v>608</v>
      </c>
      <c r="D2298" t="s">
        <v>609</v>
      </c>
      <c r="E2298" t="s">
        <v>16</v>
      </c>
      <c r="F2298">
        <v>52</v>
      </c>
      <c r="G2298" t="s">
        <v>312</v>
      </c>
      <c r="H2298" t="s">
        <v>276</v>
      </c>
      <c r="I2298" t="s">
        <v>95</v>
      </c>
      <c r="J2298" t="s">
        <v>96</v>
      </c>
      <c r="K2298" t="s">
        <v>46</v>
      </c>
      <c r="L2298">
        <v>1</v>
      </c>
      <c r="M2298">
        <v>600</v>
      </c>
      <c r="N2298">
        <v>0.15</v>
      </c>
      <c r="O2298">
        <v>510</v>
      </c>
      <c r="P2298">
        <v>380</v>
      </c>
      <c r="Q2298">
        <v>130</v>
      </c>
      <c r="R2298" t="s">
        <v>98</v>
      </c>
      <c r="S2298" t="s">
        <v>10</v>
      </c>
      <c r="T2298">
        <v>2025</v>
      </c>
      <c r="U2298">
        <v>1</v>
      </c>
      <c r="V2298" t="s">
        <v>3875</v>
      </c>
      <c r="W2298" t="s">
        <v>18</v>
      </c>
      <c r="X2298" t="s">
        <v>27</v>
      </c>
      <c r="Y2298">
        <v>25.49</v>
      </c>
    </row>
    <row r="2299" spans="1:25" x14ac:dyDescent="0.25">
      <c r="A2299" t="s">
        <v>3153</v>
      </c>
      <c r="B2299" s="19">
        <v>45817</v>
      </c>
      <c r="C2299" t="s">
        <v>289</v>
      </c>
      <c r="D2299" t="s">
        <v>224</v>
      </c>
      <c r="E2299" t="s">
        <v>16</v>
      </c>
      <c r="F2299">
        <v>53</v>
      </c>
      <c r="G2299" t="s">
        <v>290</v>
      </c>
      <c r="H2299" t="s">
        <v>276</v>
      </c>
      <c r="I2299" t="s">
        <v>186</v>
      </c>
      <c r="J2299" t="s">
        <v>187</v>
      </c>
      <c r="K2299" t="s">
        <v>91</v>
      </c>
      <c r="L2299">
        <v>2</v>
      </c>
      <c r="M2299">
        <v>12000</v>
      </c>
      <c r="N2299">
        <v>0.15</v>
      </c>
      <c r="O2299">
        <v>20400</v>
      </c>
      <c r="P2299">
        <v>18000</v>
      </c>
      <c r="Q2299">
        <v>2400</v>
      </c>
      <c r="R2299" t="s">
        <v>9</v>
      </c>
      <c r="S2299" t="s">
        <v>10</v>
      </c>
      <c r="T2299">
        <v>2025</v>
      </c>
      <c r="U2299">
        <v>6</v>
      </c>
      <c r="V2299" t="s">
        <v>3868</v>
      </c>
      <c r="W2299" t="s">
        <v>11</v>
      </c>
      <c r="X2299" t="s">
        <v>12</v>
      </c>
      <c r="Y2299">
        <v>11.76</v>
      </c>
    </row>
    <row r="2300" spans="1:25" x14ac:dyDescent="0.25">
      <c r="A2300" t="s">
        <v>3154</v>
      </c>
      <c r="B2300" s="19">
        <v>45576</v>
      </c>
      <c r="C2300" t="s">
        <v>3039</v>
      </c>
      <c r="D2300" t="s">
        <v>3040</v>
      </c>
      <c r="E2300" t="s">
        <v>16</v>
      </c>
      <c r="F2300">
        <v>24</v>
      </c>
      <c r="G2300" t="s">
        <v>269</v>
      </c>
      <c r="H2300" t="s">
        <v>270</v>
      </c>
      <c r="I2300" t="s">
        <v>44</v>
      </c>
      <c r="J2300" t="s">
        <v>45</v>
      </c>
      <c r="K2300" t="s">
        <v>46</v>
      </c>
      <c r="L2300">
        <v>1</v>
      </c>
      <c r="M2300">
        <v>2500</v>
      </c>
      <c r="N2300">
        <v>0.1</v>
      </c>
      <c r="O2300">
        <v>2250</v>
      </c>
      <c r="P2300">
        <v>1500</v>
      </c>
      <c r="Q2300">
        <v>750</v>
      </c>
      <c r="R2300" t="s">
        <v>26</v>
      </c>
      <c r="S2300" t="s">
        <v>10</v>
      </c>
      <c r="T2300">
        <v>2024</v>
      </c>
      <c r="U2300">
        <v>10</v>
      </c>
      <c r="V2300" t="s">
        <v>3870</v>
      </c>
      <c r="W2300" t="s">
        <v>40</v>
      </c>
      <c r="X2300" t="s">
        <v>19</v>
      </c>
      <c r="Y2300">
        <v>33.33</v>
      </c>
    </row>
    <row r="2301" spans="1:25" x14ac:dyDescent="0.25">
      <c r="A2301" t="s">
        <v>3155</v>
      </c>
      <c r="B2301" s="19">
        <v>45883</v>
      </c>
      <c r="C2301" t="s">
        <v>476</v>
      </c>
      <c r="D2301" t="s">
        <v>477</v>
      </c>
      <c r="E2301" t="s">
        <v>16</v>
      </c>
      <c r="F2301">
        <v>46</v>
      </c>
      <c r="G2301" t="s">
        <v>280</v>
      </c>
      <c r="H2301" t="s">
        <v>270</v>
      </c>
      <c r="I2301" t="s">
        <v>51</v>
      </c>
      <c r="J2301" t="s">
        <v>52</v>
      </c>
      <c r="K2301" t="s">
        <v>8</v>
      </c>
      <c r="L2301">
        <v>1</v>
      </c>
      <c r="M2301">
        <v>4500</v>
      </c>
      <c r="N2301">
        <v>0.1</v>
      </c>
      <c r="O2301">
        <v>4050</v>
      </c>
      <c r="P2301">
        <v>3200</v>
      </c>
      <c r="Q2301">
        <v>850</v>
      </c>
      <c r="R2301" t="s">
        <v>26</v>
      </c>
      <c r="S2301" t="s">
        <v>10</v>
      </c>
      <c r="T2301">
        <v>2025</v>
      </c>
      <c r="U2301">
        <v>8</v>
      </c>
      <c r="V2301" t="s">
        <v>3867</v>
      </c>
      <c r="W2301" t="s">
        <v>33</v>
      </c>
      <c r="X2301" t="s">
        <v>19</v>
      </c>
      <c r="Y2301">
        <v>20.99</v>
      </c>
    </row>
    <row r="2302" spans="1:25" x14ac:dyDescent="0.25">
      <c r="A2302" t="s">
        <v>3156</v>
      </c>
      <c r="B2302" s="19">
        <v>45401</v>
      </c>
      <c r="C2302" t="s">
        <v>836</v>
      </c>
      <c r="D2302" t="s">
        <v>654</v>
      </c>
      <c r="E2302" t="s">
        <v>16</v>
      </c>
      <c r="F2302">
        <v>43</v>
      </c>
      <c r="G2302" t="s">
        <v>284</v>
      </c>
      <c r="H2302" t="s">
        <v>285</v>
      </c>
      <c r="I2302" t="s">
        <v>31</v>
      </c>
      <c r="J2302" t="s">
        <v>32</v>
      </c>
      <c r="K2302" t="s">
        <v>25</v>
      </c>
      <c r="L2302">
        <v>1</v>
      </c>
      <c r="M2302">
        <v>5000</v>
      </c>
      <c r="N2302">
        <v>0.15</v>
      </c>
      <c r="O2302">
        <v>0</v>
      </c>
      <c r="P2302">
        <v>3500</v>
      </c>
      <c r="Q2302">
        <v>0</v>
      </c>
      <c r="R2302" t="s">
        <v>26</v>
      </c>
      <c r="S2302" t="s">
        <v>291</v>
      </c>
      <c r="T2302">
        <v>2024</v>
      </c>
      <c r="U2302">
        <v>4</v>
      </c>
      <c r="V2302" t="s">
        <v>3871</v>
      </c>
      <c r="W2302" t="s">
        <v>11</v>
      </c>
      <c r="X2302" t="s">
        <v>27</v>
      </c>
      <c r="Y2302">
        <v>0</v>
      </c>
    </row>
    <row r="2303" spans="1:25" x14ac:dyDescent="0.25">
      <c r="A2303" t="s">
        <v>3157</v>
      </c>
      <c r="B2303" s="19">
        <v>45483</v>
      </c>
      <c r="C2303" t="s">
        <v>79</v>
      </c>
      <c r="D2303" t="s">
        <v>80</v>
      </c>
      <c r="E2303" t="s">
        <v>16</v>
      </c>
      <c r="F2303">
        <v>35</v>
      </c>
      <c r="G2303" t="s">
        <v>4</v>
      </c>
      <c r="H2303" t="s">
        <v>5</v>
      </c>
      <c r="I2303" t="s">
        <v>37</v>
      </c>
      <c r="J2303" t="s">
        <v>38</v>
      </c>
      <c r="K2303" t="s">
        <v>39</v>
      </c>
      <c r="L2303">
        <v>2</v>
      </c>
      <c r="M2303">
        <v>900</v>
      </c>
      <c r="N2303">
        <v>0.05</v>
      </c>
      <c r="O2303">
        <v>1710</v>
      </c>
      <c r="P2303">
        <v>1100</v>
      </c>
      <c r="Q2303">
        <v>610</v>
      </c>
      <c r="R2303" t="s">
        <v>26</v>
      </c>
      <c r="S2303" t="s">
        <v>10</v>
      </c>
      <c r="T2303">
        <v>2024</v>
      </c>
      <c r="U2303">
        <v>7</v>
      </c>
      <c r="V2303" t="s">
        <v>3866</v>
      </c>
      <c r="W2303" t="s">
        <v>33</v>
      </c>
      <c r="X2303" t="s">
        <v>12</v>
      </c>
      <c r="Y2303">
        <v>35.67</v>
      </c>
    </row>
    <row r="2304" spans="1:25" x14ac:dyDescent="0.25">
      <c r="A2304" t="s">
        <v>3158</v>
      </c>
      <c r="B2304" s="19">
        <v>45755</v>
      </c>
      <c r="C2304" t="s">
        <v>397</v>
      </c>
      <c r="D2304" t="s">
        <v>329</v>
      </c>
      <c r="E2304" t="s">
        <v>3</v>
      </c>
      <c r="F2304">
        <v>25</v>
      </c>
      <c r="G2304" t="s">
        <v>295</v>
      </c>
      <c r="H2304" t="s">
        <v>270</v>
      </c>
      <c r="I2304" t="s">
        <v>264</v>
      </c>
      <c r="J2304" t="s">
        <v>265</v>
      </c>
      <c r="K2304" t="s">
        <v>46</v>
      </c>
      <c r="L2304">
        <v>1</v>
      </c>
      <c r="M2304">
        <v>800</v>
      </c>
      <c r="N2304">
        <v>0</v>
      </c>
      <c r="O2304">
        <v>0</v>
      </c>
      <c r="P2304">
        <v>500</v>
      </c>
      <c r="Q2304">
        <v>0</v>
      </c>
      <c r="R2304" t="s">
        <v>26</v>
      </c>
      <c r="S2304" t="s">
        <v>291</v>
      </c>
      <c r="T2304">
        <v>2025</v>
      </c>
      <c r="U2304">
        <v>4</v>
      </c>
      <c r="V2304" t="s">
        <v>3871</v>
      </c>
      <c r="W2304" t="s">
        <v>11</v>
      </c>
      <c r="X2304" t="s">
        <v>27</v>
      </c>
      <c r="Y2304">
        <v>0</v>
      </c>
    </row>
    <row r="2305" spans="1:25" x14ac:dyDescent="0.25">
      <c r="A2305" t="s">
        <v>3159</v>
      </c>
      <c r="B2305" s="19">
        <v>45378</v>
      </c>
      <c r="C2305" t="s">
        <v>397</v>
      </c>
      <c r="D2305" t="s">
        <v>329</v>
      </c>
      <c r="E2305" t="s">
        <v>3</v>
      </c>
      <c r="F2305">
        <v>25</v>
      </c>
      <c r="G2305" t="s">
        <v>295</v>
      </c>
      <c r="H2305" t="s">
        <v>270</v>
      </c>
      <c r="I2305" t="s">
        <v>264</v>
      </c>
      <c r="J2305" t="s">
        <v>265</v>
      </c>
      <c r="K2305" t="s">
        <v>46</v>
      </c>
      <c r="L2305">
        <v>1</v>
      </c>
      <c r="M2305">
        <v>800</v>
      </c>
      <c r="N2305">
        <v>0.1</v>
      </c>
      <c r="O2305">
        <v>720</v>
      </c>
      <c r="P2305">
        <v>500</v>
      </c>
      <c r="Q2305">
        <v>220</v>
      </c>
      <c r="R2305" t="s">
        <v>17</v>
      </c>
      <c r="S2305" t="s">
        <v>10</v>
      </c>
      <c r="T2305">
        <v>2024</v>
      </c>
      <c r="U2305">
        <v>3</v>
      </c>
      <c r="V2305" t="s">
        <v>3864</v>
      </c>
      <c r="W2305" t="s">
        <v>18</v>
      </c>
      <c r="X2305" t="s">
        <v>27</v>
      </c>
      <c r="Y2305">
        <v>30.56</v>
      </c>
    </row>
    <row r="2306" spans="1:25" x14ac:dyDescent="0.25">
      <c r="A2306" t="s">
        <v>3160</v>
      </c>
      <c r="B2306" s="19">
        <v>45806</v>
      </c>
      <c r="C2306" t="s">
        <v>1485</v>
      </c>
      <c r="D2306" t="s">
        <v>728</v>
      </c>
      <c r="E2306" t="s">
        <v>3</v>
      </c>
      <c r="F2306">
        <v>55</v>
      </c>
      <c r="G2306" t="s">
        <v>317</v>
      </c>
      <c r="H2306" t="s">
        <v>5</v>
      </c>
      <c r="I2306" t="s">
        <v>44</v>
      </c>
      <c r="J2306" t="s">
        <v>45</v>
      </c>
      <c r="K2306" t="s">
        <v>46</v>
      </c>
      <c r="L2306">
        <v>1</v>
      </c>
      <c r="M2306">
        <v>2500</v>
      </c>
      <c r="N2306">
        <v>0.1</v>
      </c>
      <c r="O2306">
        <v>2250</v>
      </c>
      <c r="P2306">
        <v>1500</v>
      </c>
      <c r="Q2306">
        <v>750</v>
      </c>
      <c r="R2306" t="s">
        <v>17</v>
      </c>
      <c r="S2306" t="s">
        <v>10</v>
      </c>
      <c r="T2306">
        <v>2025</v>
      </c>
      <c r="U2306">
        <v>5</v>
      </c>
      <c r="V2306" t="s">
        <v>3865</v>
      </c>
      <c r="W2306" t="s">
        <v>11</v>
      </c>
      <c r="X2306" t="s">
        <v>27</v>
      </c>
      <c r="Y2306">
        <v>33.33</v>
      </c>
    </row>
    <row r="2307" spans="1:25" x14ac:dyDescent="0.25">
      <c r="A2307" t="s">
        <v>3161</v>
      </c>
      <c r="B2307" s="19">
        <v>45571</v>
      </c>
      <c r="C2307" t="s">
        <v>416</v>
      </c>
      <c r="D2307" t="s">
        <v>417</v>
      </c>
      <c r="E2307" t="s">
        <v>16</v>
      </c>
      <c r="F2307">
        <v>29</v>
      </c>
      <c r="G2307" t="s">
        <v>407</v>
      </c>
      <c r="H2307" t="s">
        <v>285</v>
      </c>
      <c r="I2307" t="s">
        <v>264</v>
      </c>
      <c r="J2307" t="s">
        <v>265</v>
      </c>
      <c r="K2307" t="s">
        <v>46</v>
      </c>
      <c r="L2307">
        <v>1</v>
      </c>
      <c r="M2307">
        <v>800</v>
      </c>
      <c r="N2307">
        <v>0.15</v>
      </c>
      <c r="O2307">
        <v>680</v>
      </c>
      <c r="P2307">
        <v>500</v>
      </c>
      <c r="Q2307">
        <v>180</v>
      </c>
      <c r="R2307" t="s">
        <v>26</v>
      </c>
      <c r="S2307" t="s">
        <v>10</v>
      </c>
      <c r="T2307">
        <v>2024</v>
      </c>
      <c r="U2307">
        <v>10</v>
      </c>
      <c r="V2307" t="s">
        <v>3870</v>
      </c>
      <c r="W2307" t="s">
        <v>40</v>
      </c>
      <c r="X2307" t="s">
        <v>19</v>
      </c>
      <c r="Y2307">
        <v>26.47</v>
      </c>
    </row>
    <row r="2308" spans="1:25" x14ac:dyDescent="0.25">
      <c r="A2308" t="s">
        <v>3162</v>
      </c>
      <c r="B2308" s="19">
        <v>45724</v>
      </c>
      <c r="C2308" t="s">
        <v>3163</v>
      </c>
      <c r="D2308" t="s">
        <v>1358</v>
      </c>
      <c r="E2308" t="s">
        <v>3</v>
      </c>
      <c r="F2308">
        <v>52</v>
      </c>
      <c r="G2308" t="s">
        <v>317</v>
      </c>
      <c r="H2308" t="s">
        <v>5</v>
      </c>
      <c r="I2308" t="s">
        <v>186</v>
      </c>
      <c r="J2308" t="s">
        <v>187</v>
      </c>
      <c r="K2308" t="s">
        <v>91</v>
      </c>
      <c r="L2308">
        <v>1</v>
      </c>
      <c r="M2308">
        <v>12000</v>
      </c>
      <c r="N2308">
        <v>0.15</v>
      </c>
      <c r="O2308">
        <v>10200</v>
      </c>
      <c r="P2308">
        <v>9000</v>
      </c>
      <c r="Q2308">
        <v>1200</v>
      </c>
      <c r="R2308" t="s">
        <v>26</v>
      </c>
      <c r="S2308" t="s">
        <v>10</v>
      </c>
      <c r="T2308">
        <v>2025</v>
      </c>
      <c r="U2308">
        <v>3</v>
      </c>
      <c r="V2308" t="s">
        <v>3864</v>
      </c>
      <c r="W2308" t="s">
        <v>18</v>
      </c>
      <c r="X2308" t="s">
        <v>19</v>
      </c>
      <c r="Y2308">
        <v>11.76</v>
      </c>
    </row>
    <row r="2309" spans="1:25" x14ac:dyDescent="0.25">
      <c r="A2309" t="s">
        <v>3164</v>
      </c>
      <c r="B2309" s="19">
        <v>45900</v>
      </c>
      <c r="C2309" t="s">
        <v>903</v>
      </c>
      <c r="D2309" t="s">
        <v>904</v>
      </c>
      <c r="E2309" t="s">
        <v>3</v>
      </c>
      <c r="F2309">
        <v>47</v>
      </c>
      <c r="G2309" t="s">
        <v>275</v>
      </c>
      <c r="H2309" t="s">
        <v>276</v>
      </c>
      <c r="I2309" t="s">
        <v>37</v>
      </c>
      <c r="J2309" t="s">
        <v>38</v>
      </c>
      <c r="K2309" t="s">
        <v>39</v>
      </c>
      <c r="L2309">
        <v>2</v>
      </c>
      <c r="M2309">
        <v>900</v>
      </c>
      <c r="N2309">
        <v>0</v>
      </c>
      <c r="O2309">
        <v>1800</v>
      </c>
      <c r="P2309">
        <v>1100</v>
      </c>
      <c r="Q2309">
        <v>700</v>
      </c>
      <c r="R2309" t="s">
        <v>17</v>
      </c>
      <c r="S2309" t="s">
        <v>10</v>
      </c>
      <c r="T2309">
        <v>2025</v>
      </c>
      <c r="U2309">
        <v>8</v>
      </c>
      <c r="V2309" t="s">
        <v>3867</v>
      </c>
      <c r="W2309" t="s">
        <v>33</v>
      </c>
      <c r="X2309" t="s">
        <v>12</v>
      </c>
      <c r="Y2309">
        <v>38.89</v>
      </c>
    </row>
    <row r="2310" spans="1:25" x14ac:dyDescent="0.25">
      <c r="A2310" t="s">
        <v>192</v>
      </c>
      <c r="B2310" s="19">
        <v>45735</v>
      </c>
      <c r="C2310" t="s">
        <v>79</v>
      </c>
      <c r="D2310" t="s">
        <v>80</v>
      </c>
      <c r="E2310" t="s">
        <v>16</v>
      </c>
      <c r="F2310">
        <v>35</v>
      </c>
      <c r="G2310" t="s">
        <v>4</v>
      </c>
      <c r="H2310" t="s">
        <v>5</v>
      </c>
      <c r="I2310" t="s">
        <v>31</v>
      </c>
      <c r="J2310" t="s">
        <v>32</v>
      </c>
      <c r="K2310" t="s">
        <v>25</v>
      </c>
      <c r="L2310">
        <v>1</v>
      </c>
      <c r="M2310">
        <v>5000</v>
      </c>
      <c r="N2310">
        <v>0.15</v>
      </c>
      <c r="O2310">
        <v>4250</v>
      </c>
      <c r="P2310">
        <v>3500</v>
      </c>
      <c r="Q2310">
        <v>750</v>
      </c>
      <c r="R2310" t="s">
        <v>9</v>
      </c>
      <c r="S2310" t="s">
        <v>10</v>
      </c>
      <c r="T2310">
        <v>2025</v>
      </c>
      <c r="U2310">
        <v>3</v>
      </c>
      <c r="V2310" t="s">
        <v>3864</v>
      </c>
      <c r="W2310" t="s">
        <v>18</v>
      </c>
      <c r="X2310" t="s">
        <v>12</v>
      </c>
      <c r="Y2310">
        <v>17.649999999999999</v>
      </c>
    </row>
    <row r="2311" spans="1:25" x14ac:dyDescent="0.25">
      <c r="A2311" t="s">
        <v>3165</v>
      </c>
      <c r="B2311" s="19">
        <v>45405</v>
      </c>
      <c r="C2311" t="s">
        <v>386</v>
      </c>
      <c r="D2311" t="s">
        <v>362</v>
      </c>
      <c r="E2311" t="s">
        <v>3</v>
      </c>
      <c r="F2311">
        <v>54</v>
      </c>
      <c r="G2311" t="s">
        <v>312</v>
      </c>
      <c r="H2311" t="s">
        <v>276</v>
      </c>
      <c r="I2311" t="s">
        <v>89</v>
      </c>
      <c r="J2311" t="s">
        <v>90</v>
      </c>
      <c r="K2311" t="s">
        <v>91</v>
      </c>
      <c r="L2311">
        <v>2</v>
      </c>
      <c r="M2311">
        <v>35000</v>
      </c>
      <c r="N2311">
        <v>0.15</v>
      </c>
      <c r="O2311">
        <v>0</v>
      </c>
      <c r="P2311">
        <v>54000</v>
      </c>
      <c r="Q2311">
        <v>0</v>
      </c>
      <c r="R2311" t="s">
        <v>26</v>
      </c>
      <c r="S2311" t="s">
        <v>291</v>
      </c>
      <c r="T2311">
        <v>2024</v>
      </c>
      <c r="U2311">
        <v>4</v>
      </c>
      <c r="V2311" t="s">
        <v>3871</v>
      </c>
      <c r="W2311" t="s">
        <v>11</v>
      </c>
      <c r="X2311" t="s">
        <v>19</v>
      </c>
      <c r="Y2311">
        <v>0</v>
      </c>
    </row>
    <row r="2312" spans="1:25" x14ac:dyDescent="0.25">
      <c r="A2312" t="s">
        <v>3166</v>
      </c>
      <c r="B2312" s="19">
        <v>45881</v>
      </c>
      <c r="C2312" t="s">
        <v>2097</v>
      </c>
      <c r="D2312" t="s">
        <v>379</v>
      </c>
      <c r="E2312" t="s">
        <v>16</v>
      </c>
      <c r="F2312">
        <v>49</v>
      </c>
      <c r="G2312" t="s">
        <v>275</v>
      </c>
      <c r="H2312" t="s">
        <v>276</v>
      </c>
      <c r="I2312" t="s">
        <v>37</v>
      </c>
      <c r="J2312" t="s">
        <v>38</v>
      </c>
      <c r="K2312" t="s">
        <v>39</v>
      </c>
      <c r="L2312">
        <v>2</v>
      </c>
      <c r="M2312">
        <v>900</v>
      </c>
      <c r="N2312">
        <v>0.1</v>
      </c>
      <c r="O2312">
        <v>1620</v>
      </c>
      <c r="P2312">
        <v>1100</v>
      </c>
      <c r="Q2312">
        <v>520</v>
      </c>
      <c r="R2312" t="s">
        <v>26</v>
      </c>
      <c r="S2312" t="s">
        <v>10</v>
      </c>
      <c r="T2312">
        <v>2025</v>
      </c>
      <c r="U2312">
        <v>8</v>
      </c>
      <c r="V2312" t="s">
        <v>3867</v>
      </c>
      <c r="W2312" t="s">
        <v>33</v>
      </c>
      <c r="X2312" t="s">
        <v>19</v>
      </c>
      <c r="Y2312">
        <v>32.1</v>
      </c>
    </row>
    <row r="2313" spans="1:25" x14ac:dyDescent="0.25">
      <c r="A2313" t="s">
        <v>3167</v>
      </c>
      <c r="B2313" s="19">
        <v>45574</v>
      </c>
      <c r="C2313" t="s">
        <v>399</v>
      </c>
      <c r="D2313" t="s">
        <v>15</v>
      </c>
      <c r="E2313" t="s">
        <v>3</v>
      </c>
      <c r="F2313">
        <v>24</v>
      </c>
      <c r="G2313" t="s">
        <v>269</v>
      </c>
      <c r="H2313" t="s">
        <v>270</v>
      </c>
      <c r="I2313" t="s">
        <v>89</v>
      </c>
      <c r="J2313" t="s">
        <v>90</v>
      </c>
      <c r="K2313" t="s">
        <v>91</v>
      </c>
      <c r="L2313">
        <v>1</v>
      </c>
      <c r="M2313">
        <v>35000</v>
      </c>
      <c r="N2313">
        <v>0.2</v>
      </c>
      <c r="O2313">
        <v>28000</v>
      </c>
      <c r="P2313">
        <v>27000</v>
      </c>
      <c r="Q2313">
        <v>1000</v>
      </c>
      <c r="R2313" t="s">
        <v>77</v>
      </c>
      <c r="S2313" t="s">
        <v>10</v>
      </c>
      <c r="T2313">
        <v>2024</v>
      </c>
      <c r="U2313">
        <v>10</v>
      </c>
      <c r="V2313" t="s">
        <v>3870</v>
      </c>
      <c r="W2313" t="s">
        <v>40</v>
      </c>
      <c r="X2313" t="s">
        <v>12</v>
      </c>
      <c r="Y2313">
        <v>3.57</v>
      </c>
    </row>
    <row r="2314" spans="1:25" x14ac:dyDescent="0.25">
      <c r="A2314" t="s">
        <v>3168</v>
      </c>
      <c r="B2314" s="19">
        <v>45706</v>
      </c>
      <c r="C2314" t="s">
        <v>1357</v>
      </c>
      <c r="D2314" t="s">
        <v>1358</v>
      </c>
      <c r="E2314" t="s">
        <v>3</v>
      </c>
      <c r="F2314">
        <v>32</v>
      </c>
      <c r="G2314" t="s">
        <v>317</v>
      </c>
      <c r="H2314" t="s">
        <v>5</v>
      </c>
      <c r="I2314" t="s">
        <v>95</v>
      </c>
      <c r="J2314" t="s">
        <v>96</v>
      </c>
      <c r="K2314" t="s">
        <v>46</v>
      </c>
      <c r="L2314">
        <v>1</v>
      </c>
      <c r="M2314">
        <v>600</v>
      </c>
      <c r="N2314">
        <v>0.05</v>
      </c>
      <c r="O2314">
        <v>570</v>
      </c>
      <c r="P2314">
        <v>380</v>
      </c>
      <c r="Q2314">
        <v>190</v>
      </c>
      <c r="R2314" t="s">
        <v>26</v>
      </c>
      <c r="S2314" t="s">
        <v>10</v>
      </c>
      <c r="T2314">
        <v>2025</v>
      </c>
      <c r="U2314">
        <v>2</v>
      </c>
      <c r="V2314" t="s">
        <v>3869</v>
      </c>
      <c r="W2314" t="s">
        <v>18</v>
      </c>
      <c r="X2314" t="s">
        <v>19</v>
      </c>
      <c r="Y2314">
        <v>33.33</v>
      </c>
    </row>
    <row r="2315" spans="1:25" x14ac:dyDescent="0.25">
      <c r="A2315" t="s">
        <v>3169</v>
      </c>
      <c r="B2315" s="19">
        <v>46000</v>
      </c>
      <c r="C2315" t="s">
        <v>580</v>
      </c>
      <c r="D2315" t="s">
        <v>36</v>
      </c>
      <c r="E2315" t="s">
        <v>3</v>
      </c>
      <c r="F2315">
        <v>60</v>
      </c>
      <c r="G2315" t="s">
        <v>290</v>
      </c>
      <c r="H2315" t="s">
        <v>276</v>
      </c>
      <c r="I2315" t="s">
        <v>37</v>
      </c>
      <c r="J2315" t="s">
        <v>38</v>
      </c>
      <c r="K2315" t="s">
        <v>39</v>
      </c>
      <c r="L2315">
        <v>2</v>
      </c>
      <c r="M2315">
        <v>900</v>
      </c>
      <c r="N2315">
        <v>0.05</v>
      </c>
      <c r="O2315">
        <v>1710</v>
      </c>
      <c r="P2315">
        <v>1100</v>
      </c>
      <c r="Q2315">
        <v>610</v>
      </c>
      <c r="R2315" t="s">
        <v>17</v>
      </c>
      <c r="S2315" t="s">
        <v>10</v>
      </c>
      <c r="T2315">
        <v>2025</v>
      </c>
      <c r="U2315">
        <v>12</v>
      </c>
      <c r="V2315" t="s">
        <v>3872</v>
      </c>
      <c r="W2315" t="s">
        <v>40</v>
      </c>
      <c r="X2315" t="s">
        <v>19</v>
      </c>
      <c r="Y2315">
        <v>35.67</v>
      </c>
    </row>
    <row r="2316" spans="1:25" x14ac:dyDescent="0.25">
      <c r="A2316" t="s">
        <v>3170</v>
      </c>
      <c r="B2316" s="19">
        <v>45500</v>
      </c>
      <c r="C2316" t="s">
        <v>116</v>
      </c>
      <c r="D2316" t="s">
        <v>117</v>
      </c>
      <c r="E2316" t="s">
        <v>16</v>
      </c>
      <c r="F2316">
        <v>42</v>
      </c>
      <c r="G2316" t="s">
        <v>4</v>
      </c>
      <c r="H2316" t="s">
        <v>5</v>
      </c>
      <c r="I2316" t="s">
        <v>264</v>
      </c>
      <c r="J2316" t="s">
        <v>265</v>
      </c>
      <c r="K2316" t="s">
        <v>46</v>
      </c>
      <c r="L2316">
        <v>2</v>
      </c>
      <c r="M2316">
        <v>800</v>
      </c>
      <c r="N2316">
        <v>0.05</v>
      </c>
      <c r="O2316">
        <v>1520</v>
      </c>
      <c r="P2316">
        <v>1000</v>
      </c>
      <c r="Q2316">
        <v>520</v>
      </c>
      <c r="R2316" t="s">
        <v>17</v>
      </c>
      <c r="S2316" t="s">
        <v>10</v>
      </c>
      <c r="T2316">
        <v>2024</v>
      </c>
      <c r="U2316">
        <v>7</v>
      </c>
      <c r="V2316" t="s">
        <v>3866</v>
      </c>
      <c r="W2316" t="s">
        <v>33</v>
      </c>
      <c r="X2316" t="s">
        <v>19</v>
      </c>
      <c r="Y2316">
        <v>34.21</v>
      </c>
    </row>
    <row r="2317" spans="1:25" x14ac:dyDescent="0.25">
      <c r="A2317" t="s">
        <v>3171</v>
      </c>
      <c r="B2317" s="19">
        <v>45586</v>
      </c>
      <c r="C2317" t="s">
        <v>799</v>
      </c>
      <c r="D2317" t="s">
        <v>43</v>
      </c>
      <c r="E2317" t="s">
        <v>3</v>
      </c>
      <c r="F2317">
        <v>28</v>
      </c>
      <c r="G2317" t="s">
        <v>317</v>
      </c>
      <c r="H2317" t="s">
        <v>5</v>
      </c>
      <c r="I2317" t="s">
        <v>23</v>
      </c>
      <c r="J2317" t="s">
        <v>24</v>
      </c>
      <c r="K2317" t="s">
        <v>25</v>
      </c>
      <c r="L2317">
        <v>1</v>
      </c>
      <c r="M2317">
        <v>55000</v>
      </c>
      <c r="N2317">
        <v>0.05</v>
      </c>
      <c r="O2317">
        <v>52250</v>
      </c>
      <c r="P2317">
        <v>40000</v>
      </c>
      <c r="Q2317">
        <v>12250</v>
      </c>
      <c r="R2317" t="s">
        <v>26</v>
      </c>
      <c r="S2317" t="s">
        <v>10</v>
      </c>
      <c r="T2317">
        <v>2024</v>
      </c>
      <c r="U2317">
        <v>10</v>
      </c>
      <c r="V2317" t="s">
        <v>3870</v>
      </c>
      <c r="W2317" t="s">
        <v>40</v>
      </c>
      <c r="X2317" t="s">
        <v>27</v>
      </c>
      <c r="Y2317">
        <v>23.44</v>
      </c>
    </row>
    <row r="2318" spans="1:25" x14ac:dyDescent="0.25">
      <c r="A2318" t="s">
        <v>3172</v>
      </c>
      <c r="B2318" s="19">
        <v>46009</v>
      </c>
      <c r="C2318" t="s">
        <v>2078</v>
      </c>
      <c r="D2318" t="s">
        <v>936</v>
      </c>
      <c r="E2318" t="s">
        <v>16</v>
      </c>
      <c r="F2318">
        <v>49</v>
      </c>
      <c r="G2318" t="s">
        <v>280</v>
      </c>
      <c r="H2318" t="s">
        <v>270</v>
      </c>
      <c r="I2318" t="s">
        <v>56</v>
      </c>
      <c r="J2318" t="s">
        <v>57</v>
      </c>
      <c r="K2318" t="s">
        <v>58</v>
      </c>
      <c r="L2318">
        <v>1</v>
      </c>
      <c r="M2318">
        <v>1200</v>
      </c>
      <c r="N2318">
        <v>0.05</v>
      </c>
      <c r="O2318">
        <v>1140</v>
      </c>
      <c r="P2318">
        <v>800</v>
      </c>
      <c r="Q2318">
        <v>340</v>
      </c>
      <c r="R2318" t="s">
        <v>17</v>
      </c>
      <c r="S2318" t="s">
        <v>10</v>
      </c>
      <c r="T2318">
        <v>2025</v>
      </c>
      <c r="U2318">
        <v>12</v>
      </c>
      <c r="V2318" t="s">
        <v>3872</v>
      </c>
      <c r="W2318" t="s">
        <v>40</v>
      </c>
      <c r="X2318" t="s">
        <v>12</v>
      </c>
      <c r="Y2318">
        <v>29.82</v>
      </c>
    </row>
    <row r="2319" spans="1:25" x14ac:dyDescent="0.25">
      <c r="A2319" t="s">
        <v>3173</v>
      </c>
      <c r="B2319" s="19">
        <v>45996</v>
      </c>
      <c r="C2319" t="s">
        <v>702</v>
      </c>
      <c r="D2319" t="s">
        <v>703</v>
      </c>
      <c r="E2319" t="s">
        <v>16</v>
      </c>
      <c r="F2319">
        <v>24</v>
      </c>
      <c r="G2319" t="s">
        <v>275</v>
      </c>
      <c r="H2319" t="s">
        <v>276</v>
      </c>
      <c r="I2319" t="s">
        <v>89</v>
      </c>
      <c r="J2319" t="s">
        <v>90</v>
      </c>
      <c r="K2319" t="s">
        <v>91</v>
      </c>
      <c r="L2319">
        <v>1</v>
      </c>
      <c r="M2319">
        <v>35000</v>
      </c>
      <c r="N2319">
        <v>0.25</v>
      </c>
      <c r="O2319">
        <v>26250</v>
      </c>
      <c r="P2319">
        <v>27000</v>
      </c>
      <c r="Q2319">
        <v>-750</v>
      </c>
      <c r="R2319" t="s">
        <v>26</v>
      </c>
      <c r="S2319" t="s">
        <v>10</v>
      </c>
      <c r="T2319">
        <v>2025</v>
      </c>
      <c r="U2319">
        <v>12</v>
      </c>
      <c r="V2319" t="s">
        <v>3872</v>
      </c>
      <c r="W2319" t="s">
        <v>40</v>
      </c>
      <c r="X2319" t="s">
        <v>12</v>
      </c>
      <c r="Y2319">
        <v>-2.86</v>
      </c>
    </row>
    <row r="2320" spans="1:25" x14ac:dyDescent="0.25">
      <c r="A2320" t="s">
        <v>3174</v>
      </c>
      <c r="B2320" s="19">
        <v>45462</v>
      </c>
      <c r="C2320" t="s">
        <v>802</v>
      </c>
      <c r="D2320" t="s">
        <v>803</v>
      </c>
      <c r="E2320" t="s">
        <v>3</v>
      </c>
      <c r="F2320">
        <v>37</v>
      </c>
      <c r="G2320" t="s">
        <v>275</v>
      </c>
      <c r="H2320" t="s">
        <v>276</v>
      </c>
      <c r="I2320" t="s">
        <v>305</v>
      </c>
      <c r="J2320" t="s">
        <v>306</v>
      </c>
      <c r="K2320" t="s">
        <v>91</v>
      </c>
      <c r="L2320">
        <v>1</v>
      </c>
      <c r="M2320">
        <v>8500</v>
      </c>
      <c r="N2320">
        <v>0</v>
      </c>
      <c r="O2320">
        <v>8500</v>
      </c>
      <c r="P2320">
        <v>6500</v>
      </c>
      <c r="Q2320">
        <v>2000</v>
      </c>
      <c r="R2320" t="s">
        <v>26</v>
      </c>
      <c r="S2320" t="s">
        <v>10</v>
      </c>
      <c r="T2320">
        <v>2024</v>
      </c>
      <c r="U2320">
        <v>6</v>
      </c>
      <c r="V2320" t="s">
        <v>3868</v>
      </c>
      <c r="W2320" t="s">
        <v>11</v>
      </c>
      <c r="X2320" t="s">
        <v>19</v>
      </c>
      <c r="Y2320">
        <v>23.53</v>
      </c>
    </row>
    <row r="2321" spans="1:25" x14ac:dyDescent="0.25">
      <c r="A2321" t="s">
        <v>3175</v>
      </c>
      <c r="B2321" s="19">
        <v>45305</v>
      </c>
      <c r="C2321" t="s">
        <v>456</v>
      </c>
      <c r="D2321" t="s">
        <v>457</v>
      </c>
      <c r="E2321" t="s">
        <v>16</v>
      </c>
      <c r="F2321">
        <v>21</v>
      </c>
      <c r="G2321" t="s">
        <v>275</v>
      </c>
      <c r="H2321" t="s">
        <v>276</v>
      </c>
      <c r="I2321" t="s">
        <v>6</v>
      </c>
      <c r="J2321" t="s">
        <v>7</v>
      </c>
      <c r="K2321" t="s">
        <v>8</v>
      </c>
      <c r="L2321">
        <v>1</v>
      </c>
      <c r="M2321">
        <v>7000</v>
      </c>
      <c r="N2321">
        <v>0</v>
      </c>
      <c r="O2321">
        <v>7000</v>
      </c>
      <c r="P2321">
        <v>5200</v>
      </c>
      <c r="Q2321">
        <v>1800</v>
      </c>
      <c r="R2321" t="s">
        <v>17</v>
      </c>
      <c r="S2321" t="s">
        <v>10</v>
      </c>
      <c r="T2321">
        <v>2024</v>
      </c>
      <c r="U2321">
        <v>1</v>
      </c>
      <c r="V2321" t="s">
        <v>3875</v>
      </c>
      <c r="W2321" t="s">
        <v>18</v>
      </c>
      <c r="X2321" t="s">
        <v>19</v>
      </c>
      <c r="Y2321">
        <v>25.71</v>
      </c>
    </row>
    <row r="2322" spans="1:25" x14ac:dyDescent="0.25">
      <c r="A2322" t="s">
        <v>3176</v>
      </c>
      <c r="B2322" s="19">
        <v>45473</v>
      </c>
      <c r="C2322" t="s">
        <v>456</v>
      </c>
      <c r="D2322" t="s">
        <v>457</v>
      </c>
      <c r="E2322" t="s">
        <v>16</v>
      </c>
      <c r="F2322">
        <v>21</v>
      </c>
      <c r="G2322" t="s">
        <v>275</v>
      </c>
      <c r="H2322" t="s">
        <v>276</v>
      </c>
      <c r="I2322" t="s">
        <v>37</v>
      </c>
      <c r="J2322" t="s">
        <v>38</v>
      </c>
      <c r="K2322" t="s">
        <v>39</v>
      </c>
      <c r="L2322">
        <v>1</v>
      </c>
      <c r="M2322">
        <v>900</v>
      </c>
      <c r="N2322">
        <v>0.15</v>
      </c>
      <c r="O2322">
        <v>765</v>
      </c>
      <c r="P2322">
        <v>550</v>
      </c>
      <c r="Q2322">
        <v>215</v>
      </c>
      <c r="R2322" t="s">
        <v>77</v>
      </c>
      <c r="S2322" t="s">
        <v>10</v>
      </c>
      <c r="T2322">
        <v>2024</v>
      </c>
      <c r="U2322">
        <v>6</v>
      </c>
      <c r="V2322" t="s">
        <v>3868</v>
      </c>
      <c r="W2322" t="s">
        <v>11</v>
      </c>
      <c r="X2322" t="s">
        <v>19</v>
      </c>
      <c r="Y2322">
        <v>28.1</v>
      </c>
    </row>
    <row r="2323" spans="1:25" x14ac:dyDescent="0.25">
      <c r="A2323" t="s">
        <v>3177</v>
      </c>
      <c r="B2323" s="19">
        <v>45301</v>
      </c>
      <c r="C2323" t="s">
        <v>556</v>
      </c>
      <c r="D2323" t="s">
        <v>557</v>
      </c>
      <c r="E2323" t="s">
        <v>16</v>
      </c>
      <c r="F2323">
        <v>25</v>
      </c>
      <c r="G2323" t="s">
        <v>269</v>
      </c>
      <c r="H2323" t="s">
        <v>270</v>
      </c>
      <c r="I2323" t="s">
        <v>56</v>
      </c>
      <c r="J2323" t="s">
        <v>57</v>
      </c>
      <c r="K2323" t="s">
        <v>58</v>
      </c>
      <c r="L2323">
        <v>1</v>
      </c>
      <c r="M2323">
        <v>1200</v>
      </c>
      <c r="N2323">
        <v>0.05</v>
      </c>
      <c r="O2323">
        <v>1140</v>
      </c>
      <c r="P2323">
        <v>800</v>
      </c>
      <c r="Q2323">
        <v>340</v>
      </c>
      <c r="R2323" t="s">
        <v>26</v>
      </c>
      <c r="S2323" t="s">
        <v>10</v>
      </c>
      <c r="T2323">
        <v>2024</v>
      </c>
      <c r="U2323">
        <v>1</v>
      </c>
      <c r="V2323" t="s">
        <v>3875</v>
      </c>
      <c r="W2323" t="s">
        <v>18</v>
      </c>
      <c r="X2323" t="s">
        <v>12</v>
      </c>
      <c r="Y2323">
        <v>29.82</v>
      </c>
    </row>
    <row r="2324" spans="1:25" x14ac:dyDescent="0.25">
      <c r="A2324" t="s">
        <v>3178</v>
      </c>
      <c r="B2324" s="19">
        <v>45293</v>
      </c>
      <c r="C2324" t="s">
        <v>619</v>
      </c>
      <c r="D2324" t="s">
        <v>609</v>
      </c>
      <c r="E2324" t="s">
        <v>3</v>
      </c>
      <c r="F2324">
        <v>32</v>
      </c>
      <c r="G2324" t="s">
        <v>407</v>
      </c>
      <c r="H2324" t="s">
        <v>285</v>
      </c>
      <c r="I2324" t="s">
        <v>143</v>
      </c>
      <c r="J2324" t="s">
        <v>144</v>
      </c>
      <c r="K2324" t="s">
        <v>76</v>
      </c>
      <c r="L2324">
        <v>3</v>
      </c>
      <c r="M2324">
        <v>700</v>
      </c>
      <c r="N2324">
        <v>0.15</v>
      </c>
      <c r="O2324">
        <v>1785</v>
      </c>
      <c r="P2324">
        <v>1710</v>
      </c>
      <c r="Q2324">
        <v>75</v>
      </c>
      <c r="R2324" t="s">
        <v>77</v>
      </c>
      <c r="S2324" t="s">
        <v>10</v>
      </c>
      <c r="T2324">
        <v>2024</v>
      </c>
      <c r="U2324">
        <v>1</v>
      </c>
      <c r="V2324" t="s">
        <v>3875</v>
      </c>
      <c r="W2324" t="s">
        <v>18</v>
      </c>
      <c r="X2324" t="s">
        <v>19</v>
      </c>
      <c r="Y2324">
        <v>4.2</v>
      </c>
    </row>
    <row r="2325" spans="1:25" x14ac:dyDescent="0.25">
      <c r="A2325" t="s">
        <v>3179</v>
      </c>
      <c r="B2325" s="19">
        <v>45338</v>
      </c>
      <c r="C2325" t="s">
        <v>447</v>
      </c>
      <c r="D2325" t="s">
        <v>448</v>
      </c>
      <c r="E2325" t="s">
        <v>16</v>
      </c>
      <c r="F2325">
        <v>21</v>
      </c>
      <c r="G2325" t="s">
        <v>275</v>
      </c>
      <c r="H2325" t="s">
        <v>276</v>
      </c>
      <c r="I2325" t="s">
        <v>23</v>
      </c>
      <c r="J2325" t="s">
        <v>24</v>
      </c>
      <c r="K2325" t="s">
        <v>25</v>
      </c>
      <c r="L2325">
        <v>1</v>
      </c>
      <c r="M2325">
        <v>55000</v>
      </c>
      <c r="N2325">
        <v>0.05</v>
      </c>
      <c r="O2325">
        <v>-52250</v>
      </c>
      <c r="P2325">
        <v>40000</v>
      </c>
      <c r="Q2325">
        <v>-12250</v>
      </c>
      <c r="R2325" t="s">
        <v>17</v>
      </c>
      <c r="S2325" t="s">
        <v>287</v>
      </c>
      <c r="T2325">
        <v>2024</v>
      </c>
      <c r="U2325">
        <v>2</v>
      </c>
      <c r="V2325" t="s">
        <v>3869</v>
      </c>
      <c r="W2325" t="s">
        <v>18</v>
      </c>
      <c r="X2325" t="s">
        <v>27</v>
      </c>
      <c r="Y2325">
        <v>23.44</v>
      </c>
    </row>
    <row r="2326" spans="1:25" x14ac:dyDescent="0.25">
      <c r="A2326" t="s">
        <v>3180</v>
      </c>
      <c r="B2326" s="19">
        <v>45525</v>
      </c>
      <c r="C2326" t="s">
        <v>3181</v>
      </c>
      <c r="D2326" t="s">
        <v>357</v>
      </c>
      <c r="E2326" t="s">
        <v>3</v>
      </c>
      <c r="F2326">
        <v>46</v>
      </c>
      <c r="G2326" t="s">
        <v>275</v>
      </c>
      <c r="H2326" t="s">
        <v>276</v>
      </c>
      <c r="I2326" t="s">
        <v>105</v>
      </c>
      <c r="J2326" t="s">
        <v>106</v>
      </c>
      <c r="K2326" t="s">
        <v>76</v>
      </c>
      <c r="L2326">
        <v>3</v>
      </c>
      <c r="M2326">
        <v>450</v>
      </c>
      <c r="N2326">
        <v>0.1</v>
      </c>
      <c r="O2326">
        <v>1215</v>
      </c>
      <c r="P2326">
        <v>990</v>
      </c>
      <c r="Q2326">
        <v>225</v>
      </c>
      <c r="R2326" t="s">
        <v>17</v>
      </c>
      <c r="S2326" t="s">
        <v>10</v>
      </c>
      <c r="T2326">
        <v>2024</v>
      </c>
      <c r="U2326">
        <v>8</v>
      </c>
      <c r="V2326" t="s">
        <v>3867</v>
      </c>
      <c r="W2326" t="s">
        <v>33</v>
      </c>
      <c r="X2326" t="s">
        <v>19</v>
      </c>
      <c r="Y2326">
        <v>18.52</v>
      </c>
    </row>
    <row r="2327" spans="1:25" x14ac:dyDescent="0.25">
      <c r="A2327" t="s">
        <v>3182</v>
      </c>
      <c r="B2327" s="19">
        <v>45388</v>
      </c>
      <c r="C2327" t="s">
        <v>903</v>
      </c>
      <c r="D2327" t="s">
        <v>904</v>
      </c>
      <c r="E2327" t="s">
        <v>3</v>
      </c>
      <c r="F2327">
        <v>47</v>
      </c>
      <c r="G2327" t="s">
        <v>275</v>
      </c>
      <c r="H2327" t="s">
        <v>276</v>
      </c>
      <c r="I2327" t="s">
        <v>31</v>
      </c>
      <c r="J2327" t="s">
        <v>32</v>
      </c>
      <c r="K2327" t="s">
        <v>25</v>
      </c>
      <c r="L2327">
        <v>3</v>
      </c>
      <c r="M2327">
        <v>5000</v>
      </c>
      <c r="N2327">
        <v>0.05</v>
      </c>
      <c r="O2327">
        <v>14250</v>
      </c>
      <c r="P2327">
        <v>10500</v>
      </c>
      <c r="Q2327">
        <v>3750</v>
      </c>
      <c r="R2327" t="s">
        <v>26</v>
      </c>
      <c r="S2327" t="s">
        <v>10</v>
      </c>
      <c r="T2327">
        <v>2024</v>
      </c>
      <c r="U2327">
        <v>4</v>
      </c>
      <c r="V2327" t="s">
        <v>3871</v>
      </c>
      <c r="W2327" t="s">
        <v>11</v>
      </c>
      <c r="X2327" t="s">
        <v>12</v>
      </c>
      <c r="Y2327">
        <v>26.32</v>
      </c>
    </row>
    <row r="2328" spans="1:25" x14ac:dyDescent="0.25">
      <c r="A2328" t="s">
        <v>3183</v>
      </c>
      <c r="B2328" s="19">
        <v>45755</v>
      </c>
      <c r="C2328" t="s">
        <v>550</v>
      </c>
      <c r="D2328" t="s">
        <v>551</v>
      </c>
      <c r="E2328" t="s">
        <v>16</v>
      </c>
      <c r="F2328">
        <v>57</v>
      </c>
      <c r="G2328" t="s">
        <v>317</v>
      </c>
      <c r="H2328" t="s">
        <v>5</v>
      </c>
      <c r="I2328" t="s">
        <v>143</v>
      </c>
      <c r="J2328" t="s">
        <v>144</v>
      </c>
      <c r="K2328" t="s">
        <v>76</v>
      </c>
      <c r="L2328">
        <v>1</v>
      </c>
      <c r="M2328">
        <v>700</v>
      </c>
      <c r="N2328">
        <v>0.1</v>
      </c>
      <c r="O2328">
        <v>-630</v>
      </c>
      <c r="P2328">
        <v>570</v>
      </c>
      <c r="Q2328">
        <v>-60</v>
      </c>
      <c r="R2328" t="s">
        <v>9</v>
      </c>
      <c r="S2328" t="s">
        <v>287</v>
      </c>
      <c r="T2328">
        <v>2025</v>
      </c>
      <c r="U2328">
        <v>4</v>
      </c>
      <c r="V2328" t="s">
        <v>3871</v>
      </c>
      <c r="W2328" t="s">
        <v>11</v>
      </c>
      <c r="X2328" t="s">
        <v>12</v>
      </c>
      <c r="Y2328">
        <v>9.52</v>
      </c>
    </row>
    <row r="2329" spans="1:25" x14ac:dyDescent="0.25">
      <c r="A2329" t="s">
        <v>3184</v>
      </c>
      <c r="B2329" s="19">
        <v>45555</v>
      </c>
      <c r="C2329" t="s">
        <v>3185</v>
      </c>
      <c r="D2329" t="s">
        <v>2209</v>
      </c>
      <c r="E2329" t="s">
        <v>3</v>
      </c>
      <c r="F2329">
        <v>43</v>
      </c>
      <c r="G2329" t="s">
        <v>284</v>
      </c>
      <c r="H2329" t="s">
        <v>285</v>
      </c>
      <c r="I2329" t="s">
        <v>6</v>
      </c>
      <c r="J2329" t="s">
        <v>7</v>
      </c>
      <c r="K2329" t="s">
        <v>8</v>
      </c>
      <c r="L2329">
        <v>1</v>
      </c>
      <c r="M2329">
        <v>7000</v>
      </c>
      <c r="N2329">
        <v>0.1</v>
      </c>
      <c r="O2329">
        <v>6300</v>
      </c>
      <c r="P2329">
        <v>5200</v>
      </c>
      <c r="Q2329">
        <v>1100</v>
      </c>
      <c r="R2329" t="s">
        <v>17</v>
      </c>
      <c r="S2329" t="s">
        <v>10</v>
      </c>
      <c r="T2329">
        <v>2024</v>
      </c>
      <c r="U2329">
        <v>9</v>
      </c>
      <c r="V2329" t="s">
        <v>3873</v>
      </c>
      <c r="W2329" t="s">
        <v>33</v>
      </c>
      <c r="X2329" t="s">
        <v>19</v>
      </c>
      <c r="Y2329">
        <v>17.46</v>
      </c>
    </row>
    <row r="2330" spans="1:25" x14ac:dyDescent="0.25">
      <c r="A2330" t="s">
        <v>3186</v>
      </c>
      <c r="B2330" s="19">
        <v>45305</v>
      </c>
      <c r="C2330" t="s">
        <v>590</v>
      </c>
      <c r="D2330" t="s">
        <v>591</v>
      </c>
      <c r="E2330" t="s">
        <v>16</v>
      </c>
      <c r="F2330">
        <v>37</v>
      </c>
      <c r="G2330" t="s">
        <v>269</v>
      </c>
      <c r="H2330" t="s">
        <v>270</v>
      </c>
      <c r="I2330" t="s">
        <v>264</v>
      </c>
      <c r="J2330" t="s">
        <v>265</v>
      </c>
      <c r="K2330" t="s">
        <v>46</v>
      </c>
      <c r="L2330">
        <v>1</v>
      </c>
      <c r="M2330">
        <v>800</v>
      </c>
      <c r="N2330">
        <v>0.1</v>
      </c>
      <c r="O2330">
        <v>720</v>
      </c>
      <c r="P2330">
        <v>500</v>
      </c>
      <c r="Q2330">
        <v>220</v>
      </c>
      <c r="R2330" t="s">
        <v>26</v>
      </c>
      <c r="S2330" t="s">
        <v>10</v>
      </c>
      <c r="T2330">
        <v>2024</v>
      </c>
      <c r="U2330">
        <v>1</v>
      </c>
      <c r="V2330" t="s">
        <v>3875</v>
      </c>
      <c r="W2330" t="s">
        <v>18</v>
      </c>
      <c r="X2330" t="s">
        <v>19</v>
      </c>
      <c r="Y2330">
        <v>30.56</v>
      </c>
    </row>
    <row r="2331" spans="1:25" x14ac:dyDescent="0.25">
      <c r="A2331" t="s">
        <v>3187</v>
      </c>
      <c r="B2331" s="19">
        <v>45822</v>
      </c>
      <c r="C2331" t="s">
        <v>416</v>
      </c>
      <c r="D2331" t="s">
        <v>417</v>
      </c>
      <c r="E2331" t="s">
        <v>16</v>
      </c>
      <c r="F2331">
        <v>29</v>
      </c>
      <c r="G2331" t="s">
        <v>407</v>
      </c>
      <c r="H2331" t="s">
        <v>285</v>
      </c>
      <c r="I2331" t="s">
        <v>6</v>
      </c>
      <c r="J2331" t="s">
        <v>7</v>
      </c>
      <c r="K2331" t="s">
        <v>8</v>
      </c>
      <c r="L2331">
        <v>2</v>
      </c>
      <c r="M2331">
        <v>7000</v>
      </c>
      <c r="N2331">
        <v>0.05</v>
      </c>
      <c r="O2331">
        <v>0</v>
      </c>
      <c r="P2331">
        <v>10400</v>
      </c>
      <c r="Q2331">
        <v>0</v>
      </c>
      <c r="R2331" t="s">
        <v>77</v>
      </c>
      <c r="S2331" t="s">
        <v>291</v>
      </c>
      <c r="T2331">
        <v>2025</v>
      </c>
      <c r="U2331">
        <v>6</v>
      </c>
      <c r="V2331" t="s">
        <v>3868</v>
      </c>
      <c r="W2331" t="s">
        <v>11</v>
      </c>
      <c r="X2331" t="s">
        <v>19</v>
      </c>
      <c r="Y2331">
        <v>0</v>
      </c>
    </row>
    <row r="2332" spans="1:25" x14ac:dyDescent="0.25">
      <c r="A2332" t="s">
        <v>3188</v>
      </c>
      <c r="B2332" s="19">
        <v>45902</v>
      </c>
      <c r="C2332" t="s">
        <v>262</v>
      </c>
      <c r="D2332" t="s">
        <v>101</v>
      </c>
      <c r="E2332" t="s">
        <v>3</v>
      </c>
      <c r="F2332">
        <v>56</v>
      </c>
      <c r="G2332" t="s">
        <v>263</v>
      </c>
      <c r="H2332" t="s">
        <v>5</v>
      </c>
      <c r="I2332" t="s">
        <v>143</v>
      </c>
      <c r="J2332" t="s">
        <v>144</v>
      </c>
      <c r="K2332" t="s">
        <v>76</v>
      </c>
      <c r="L2332">
        <v>3</v>
      </c>
      <c r="M2332">
        <v>700</v>
      </c>
      <c r="N2332">
        <v>0.05</v>
      </c>
      <c r="O2332">
        <v>1995</v>
      </c>
      <c r="P2332">
        <v>1710</v>
      </c>
      <c r="Q2332">
        <v>285</v>
      </c>
      <c r="R2332" t="s">
        <v>26</v>
      </c>
      <c r="S2332" t="s">
        <v>10</v>
      </c>
      <c r="T2332">
        <v>2025</v>
      </c>
      <c r="U2332">
        <v>9</v>
      </c>
      <c r="V2332" t="s">
        <v>3873</v>
      </c>
      <c r="W2332" t="s">
        <v>33</v>
      </c>
      <c r="X2332" t="s">
        <v>27</v>
      </c>
      <c r="Y2332">
        <v>14.29</v>
      </c>
    </row>
    <row r="2333" spans="1:25" x14ac:dyDescent="0.25">
      <c r="A2333" t="s">
        <v>3189</v>
      </c>
      <c r="B2333" s="19">
        <v>45947</v>
      </c>
      <c r="C2333" t="s">
        <v>626</v>
      </c>
      <c r="D2333" t="s">
        <v>454</v>
      </c>
      <c r="E2333" t="s">
        <v>3</v>
      </c>
      <c r="F2333">
        <v>52</v>
      </c>
      <c r="G2333" t="s">
        <v>407</v>
      </c>
      <c r="H2333" t="s">
        <v>285</v>
      </c>
      <c r="I2333" t="s">
        <v>23</v>
      </c>
      <c r="J2333" t="s">
        <v>24</v>
      </c>
      <c r="K2333" t="s">
        <v>25</v>
      </c>
      <c r="L2333">
        <v>1</v>
      </c>
      <c r="M2333">
        <v>55000</v>
      </c>
      <c r="N2333">
        <v>0.05</v>
      </c>
      <c r="O2333">
        <v>52250</v>
      </c>
      <c r="P2333">
        <v>40000</v>
      </c>
      <c r="Q2333">
        <v>12250</v>
      </c>
      <c r="R2333" t="s">
        <v>26</v>
      </c>
      <c r="S2333" t="s">
        <v>10</v>
      </c>
      <c r="T2333">
        <v>2025</v>
      </c>
      <c r="U2333">
        <v>10</v>
      </c>
      <c r="V2333" t="s">
        <v>3870</v>
      </c>
      <c r="W2333" t="s">
        <v>40</v>
      </c>
      <c r="X2333" t="s">
        <v>12</v>
      </c>
      <c r="Y2333">
        <v>23.44</v>
      </c>
    </row>
    <row r="2334" spans="1:25" x14ac:dyDescent="0.25">
      <c r="A2334" t="s">
        <v>3190</v>
      </c>
      <c r="B2334" s="19">
        <v>45517</v>
      </c>
      <c r="C2334" t="s">
        <v>1931</v>
      </c>
      <c r="D2334" t="s">
        <v>541</v>
      </c>
      <c r="E2334" t="s">
        <v>3</v>
      </c>
      <c r="F2334">
        <v>54</v>
      </c>
      <c r="G2334" t="s">
        <v>263</v>
      </c>
      <c r="H2334" t="s">
        <v>5</v>
      </c>
      <c r="I2334" t="s">
        <v>6</v>
      </c>
      <c r="J2334" t="s">
        <v>7</v>
      </c>
      <c r="K2334" t="s">
        <v>8</v>
      </c>
      <c r="L2334">
        <v>1</v>
      </c>
      <c r="M2334">
        <v>7000</v>
      </c>
      <c r="N2334">
        <v>0.1</v>
      </c>
      <c r="O2334">
        <v>6300</v>
      </c>
      <c r="P2334">
        <v>5200</v>
      </c>
      <c r="Q2334">
        <v>1100</v>
      </c>
      <c r="R2334" t="s">
        <v>98</v>
      </c>
      <c r="S2334" t="s">
        <v>10</v>
      </c>
      <c r="T2334">
        <v>2024</v>
      </c>
      <c r="U2334">
        <v>8</v>
      </c>
      <c r="V2334" t="s">
        <v>3867</v>
      </c>
      <c r="W2334" t="s">
        <v>33</v>
      </c>
      <c r="X2334" t="s">
        <v>12</v>
      </c>
      <c r="Y2334">
        <v>17.46</v>
      </c>
    </row>
    <row r="2335" spans="1:25" x14ac:dyDescent="0.25">
      <c r="A2335" t="s">
        <v>3191</v>
      </c>
      <c r="B2335" s="19">
        <v>45323</v>
      </c>
      <c r="C2335" t="s">
        <v>1710</v>
      </c>
      <c r="D2335" t="s">
        <v>1711</v>
      </c>
      <c r="E2335" t="s">
        <v>3</v>
      </c>
      <c r="F2335">
        <v>35</v>
      </c>
      <c r="G2335" t="s">
        <v>269</v>
      </c>
      <c r="H2335" t="s">
        <v>270</v>
      </c>
      <c r="I2335" t="s">
        <v>89</v>
      </c>
      <c r="J2335" t="s">
        <v>90</v>
      </c>
      <c r="K2335" t="s">
        <v>91</v>
      </c>
      <c r="L2335">
        <v>4</v>
      </c>
      <c r="M2335">
        <v>35000</v>
      </c>
      <c r="N2335">
        <v>0.15</v>
      </c>
      <c r="O2335">
        <v>119000</v>
      </c>
      <c r="P2335">
        <v>108000</v>
      </c>
      <c r="Q2335">
        <v>11000</v>
      </c>
      <c r="R2335" t="s">
        <v>17</v>
      </c>
      <c r="S2335" t="s">
        <v>10</v>
      </c>
      <c r="T2335">
        <v>2024</v>
      </c>
      <c r="U2335">
        <v>2</v>
      </c>
      <c r="V2335" t="s">
        <v>3869</v>
      </c>
      <c r="W2335" t="s">
        <v>18</v>
      </c>
      <c r="X2335" t="s">
        <v>27</v>
      </c>
      <c r="Y2335">
        <v>9.24</v>
      </c>
    </row>
    <row r="2336" spans="1:25" x14ac:dyDescent="0.25">
      <c r="A2336" t="s">
        <v>3192</v>
      </c>
      <c r="B2336" s="19">
        <v>45733</v>
      </c>
      <c r="C2336" t="s">
        <v>459</v>
      </c>
      <c r="D2336" t="s">
        <v>460</v>
      </c>
      <c r="E2336" t="s">
        <v>3</v>
      </c>
      <c r="F2336">
        <v>31</v>
      </c>
      <c r="G2336" t="s">
        <v>269</v>
      </c>
      <c r="H2336" t="s">
        <v>270</v>
      </c>
      <c r="I2336" t="s">
        <v>264</v>
      </c>
      <c r="J2336" t="s">
        <v>265</v>
      </c>
      <c r="K2336" t="s">
        <v>46</v>
      </c>
      <c r="L2336">
        <v>3</v>
      </c>
      <c r="M2336">
        <v>800</v>
      </c>
      <c r="N2336">
        <v>0.15</v>
      </c>
      <c r="O2336">
        <v>2040</v>
      </c>
      <c r="P2336">
        <v>1500</v>
      </c>
      <c r="Q2336">
        <v>540</v>
      </c>
      <c r="R2336" t="s">
        <v>26</v>
      </c>
      <c r="S2336" t="s">
        <v>10</v>
      </c>
      <c r="T2336">
        <v>2025</v>
      </c>
      <c r="U2336">
        <v>3</v>
      </c>
      <c r="V2336" t="s">
        <v>3864</v>
      </c>
      <c r="W2336" t="s">
        <v>18</v>
      </c>
      <c r="X2336" t="s">
        <v>19</v>
      </c>
      <c r="Y2336">
        <v>26.47</v>
      </c>
    </row>
    <row r="2337" spans="1:25" x14ac:dyDescent="0.25">
      <c r="A2337" t="s">
        <v>3193</v>
      </c>
      <c r="B2337" s="19">
        <v>45678</v>
      </c>
      <c r="C2337" t="s">
        <v>562</v>
      </c>
      <c r="D2337" t="s">
        <v>438</v>
      </c>
      <c r="E2337" t="s">
        <v>3</v>
      </c>
      <c r="F2337">
        <v>35</v>
      </c>
      <c r="G2337" t="s">
        <v>339</v>
      </c>
      <c r="H2337" t="s">
        <v>285</v>
      </c>
      <c r="I2337" t="s">
        <v>51</v>
      </c>
      <c r="J2337" t="s">
        <v>52</v>
      </c>
      <c r="K2337" t="s">
        <v>8</v>
      </c>
      <c r="L2337">
        <v>2</v>
      </c>
      <c r="M2337">
        <v>4500</v>
      </c>
      <c r="N2337">
        <v>0.2</v>
      </c>
      <c r="O2337">
        <v>7200</v>
      </c>
      <c r="P2337">
        <v>6400</v>
      </c>
      <c r="Q2337">
        <v>800</v>
      </c>
      <c r="R2337" t="s">
        <v>26</v>
      </c>
      <c r="S2337" t="s">
        <v>10</v>
      </c>
      <c r="T2337">
        <v>2025</v>
      </c>
      <c r="U2337">
        <v>1</v>
      </c>
      <c r="V2337" t="s">
        <v>3875</v>
      </c>
      <c r="W2337" t="s">
        <v>18</v>
      </c>
      <c r="X2337" t="s">
        <v>12</v>
      </c>
      <c r="Y2337">
        <v>11.11</v>
      </c>
    </row>
    <row r="2338" spans="1:25" x14ac:dyDescent="0.25">
      <c r="A2338" t="s">
        <v>3194</v>
      </c>
      <c r="B2338" s="19">
        <v>45933</v>
      </c>
      <c r="C2338" t="s">
        <v>2107</v>
      </c>
      <c r="D2338" t="s">
        <v>803</v>
      </c>
      <c r="E2338" t="s">
        <v>3</v>
      </c>
      <c r="F2338">
        <v>44</v>
      </c>
      <c r="G2338" t="s">
        <v>269</v>
      </c>
      <c r="H2338" t="s">
        <v>270</v>
      </c>
      <c r="I2338" t="s">
        <v>6</v>
      </c>
      <c r="J2338" t="s">
        <v>7</v>
      </c>
      <c r="K2338" t="s">
        <v>8</v>
      </c>
      <c r="L2338">
        <v>3</v>
      </c>
      <c r="M2338">
        <v>7000</v>
      </c>
      <c r="N2338">
        <v>0</v>
      </c>
      <c r="O2338">
        <v>0</v>
      </c>
      <c r="P2338">
        <v>15600</v>
      </c>
      <c r="Q2338">
        <v>0</v>
      </c>
      <c r="R2338" t="s">
        <v>17</v>
      </c>
      <c r="S2338" t="s">
        <v>291</v>
      </c>
      <c r="T2338">
        <v>2025</v>
      </c>
      <c r="U2338">
        <v>10</v>
      </c>
      <c r="V2338" t="s">
        <v>3870</v>
      </c>
      <c r="W2338" t="s">
        <v>40</v>
      </c>
      <c r="X2338" t="s">
        <v>12</v>
      </c>
      <c r="Y2338">
        <v>0</v>
      </c>
    </row>
    <row r="2339" spans="1:25" x14ac:dyDescent="0.25">
      <c r="A2339" t="s">
        <v>3195</v>
      </c>
      <c r="B2339" s="19">
        <v>45831</v>
      </c>
      <c r="C2339" t="s">
        <v>747</v>
      </c>
      <c r="D2339" t="s">
        <v>748</v>
      </c>
      <c r="E2339" t="s">
        <v>16</v>
      </c>
      <c r="F2339">
        <v>54</v>
      </c>
      <c r="G2339" t="s">
        <v>407</v>
      </c>
      <c r="H2339" t="s">
        <v>285</v>
      </c>
      <c r="I2339" t="s">
        <v>305</v>
      </c>
      <c r="J2339" t="s">
        <v>306</v>
      </c>
      <c r="K2339" t="s">
        <v>91</v>
      </c>
      <c r="L2339">
        <v>1</v>
      </c>
      <c r="M2339">
        <v>8500</v>
      </c>
      <c r="N2339">
        <v>0.15</v>
      </c>
      <c r="O2339">
        <v>7225</v>
      </c>
      <c r="P2339">
        <v>6500</v>
      </c>
      <c r="Q2339">
        <v>725</v>
      </c>
      <c r="R2339" t="s">
        <v>26</v>
      </c>
      <c r="S2339" t="s">
        <v>10</v>
      </c>
      <c r="T2339">
        <v>2025</v>
      </c>
      <c r="U2339">
        <v>6</v>
      </c>
      <c r="V2339" t="s">
        <v>3868</v>
      </c>
      <c r="W2339" t="s">
        <v>11</v>
      </c>
      <c r="X2339" t="s">
        <v>27</v>
      </c>
      <c r="Y2339">
        <v>10.029999999999999</v>
      </c>
    </row>
    <row r="2340" spans="1:25" x14ac:dyDescent="0.25">
      <c r="A2340" t="s">
        <v>3196</v>
      </c>
      <c r="B2340" s="19">
        <v>45631</v>
      </c>
      <c r="C2340" t="s">
        <v>293</v>
      </c>
      <c r="D2340" t="s">
        <v>294</v>
      </c>
      <c r="E2340" t="s">
        <v>3</v>
      </c>
      <c r="F2340">
        <v>33</v>
      </c>
      <c r="G2340" t="s">
        <v>295</v>
      </c>
      <c r="H2340" t="s">
        <v>270</v>
      </c>
      <c r="I2340" t="s">
        <v>95</v>
      </c>
      <c r="J2340" t="s">
        <v>96</v>
      </c>
      <c r="K2340" t="s">
        <v>46</v>
      </c>
      <c r="L2340">
        <v>4</v>
      </c>
      <c r="M2340">
        <v>600</v>
      </c>
      <c r="N2340">
        <v>0.05</v>
      </c>
      <c r="O2340">
        <v>0</v>
      </c>
      <c r="P2340">
        <v>1520</v>
      </c>
      <c r="Q2340">
        <v>0</v>
      </c>
      <c r="R2340" t="s">
        <v>17</v>
      </c>
      <c r="S2340" t="s">
        <v>291</v>
      </c>
      <c r="T2340">
        <v>2024</v>
      </c>
      <c r="U2340">
        <v>12</v>
      </c>
      <c r="V2340" t="s">
        <v>3872</v>
      </c>
      <c r="W2340" t="s">
        <v>40</v>
      </c>
      <c r="X2340" t="s">
        <v>27</v>
      </c>
      <c r="Y2340">
        <v>0</v>
      </c>
    </row>
    <row r="2341" spans="1:25" x14ac:dyDescent="0.25">
      <c r="A2341" t="s">
        <v>3197</v>
      </c>
      <c r="B2341" s="19">
        <v>45574</v>
      </c>
      <c r="C2341" t="s">
        <v>1163</v>
      </c>
      <c r="D2341" t="s">
        <v>557</v>
      </c>
      <c r="E2341" t="s">
        <v>3</v>
      </c>
      <c r="F2341">
        <v>52</v>
      </c>
      <c r="G2341" t="s">
        <v>295</v>
      </c>
      <c r="H2341" t="s">
        <v>270</v>
      </c>
      <c r="I2341" t="s">
        <v>344</v>
      </c>
      <c r="J2341" t="s">
        <v>345</v>
      </c>
      <c r="K2341" t="s">
        <v>39</v>
      </c>
      <c r="L2341">
        <v>2</v>
      </c>
      <c r="M2341">
        <v>2200</v>
      </c>
      <c r="N2341">
        <v>0.1</v>
      </c>
      <c r="O2341">
        <v>3960</v>
      </c>
      <c r="P2341">
        <v>2800</v>
      </c>
      <c r="Q2341">
        <v>1160</v>
      </c>
      <c r="R2341" t="s">
        <v>26</v>
      </c>
      <c r="S2341" t="s">
        <v>10</v>
      </c>
      <c r="T2341">
        <v>2024</v>
      </c>
      <c r="U2341">
        <v>10</v>
      </c>
      <c r="V2341" t="s">
        <v>3870</v>
      </c>
      <c r="W2341" t="s">
        <v>40</v>
      </c>
      <c r="X2341" t="s">
        <v>27</v>
      </c>
      <c r="Y2341">
        <v>29.29</v>
      </c>
    </row>
    <row r="2342" spans="1:25" x14ac:dyDescent="0.25">
      <c r="A2342" t="s">
        <v>3198</v>
      </c>
      <c r="B2342" s="19">
        <v>46010</v>
      </c>
      <c r="C2342" t="s">
        <v>1047</v>
      </c>
      <c r="D2342" t="s">
        <v>1029</v>
      </c>
      <c r="E2342" t="s">
        <v>16</v>
      </c>
      <c r="F2342">
        <v>52</v>
      </c>
      <c r="G2342" t="s">
        <v>275</v>
      </c>
      <c r="H2342" t="s">
        <v>276</v>
      </c>
      <c r="I2342" t="s">
        <v>68</v>
      </c>
      <c r="J2342" t="s">
        <v>69</v>
      </c>
      <c r="K2342" t="s">
        <v>39</v>
      </c>
      <c r="L2342">
        <v>1</v>
      </c>
      <c r="M2342">
        <v>3500</v>
      </c>
      <c r="N2342">
        <v>0.1</v>
      </c>
      <c r="O2342">
        <v>3150</v>
      </c>
      <c r="P2342">
        <v>2300</v>
      </c>
      <c r="Q2342">
        <v>850</v>
      </c>
      <c r="R2342" t="s">
        <v>77</v>
      </c>
      <c r="S2342" t="s">
        <v>10</v>
      </c>
      <c r="T2342">
        <v>2025</v>
      </c>
      <c r="U2342">
        <v>12</v>
      </c>
      <c r="V2342" t="s">
        <v>3872</v>
      </c>
      <c r="W2342" t="s">
        <v>40</v>
      </c>
      <c r="X2342" t="s">
        <v>27</v>
      </c>
      <c r="Y2342">
        <v>26.98</v>
      </c>
    </row>
    <row r="2343" spans="1:25" x14ac:dyDescent="0.25">
      <c r="A2343" t="s">
        <v>193</v>
      </c>
      <c r="B2343" s="19">
        <v>45757</v>
      </c>
      <c r="C2343" t="s">
        <v>157</v>
      </c>
      <c r="D2343" t="s">
        <v>158</v>
      </c>
      <c r="E2343" t="s">
        <v>16</v>
      </c>
      <c r="F2343">
        <v>29</v>
      </c>
      <c r="G2343" t="s">
        <v>4</v>
      </c>
      <c r="H2343" t="s">
        <v>5</v>
      </c>
      <c r="I2343" t="s">
        <v>81</v>
      </c>
      <c r="J2343" t="s">
        <v>82</v>
      </c>
      <c r="K2343" t="s">
        <v>58</v>
      </c>
      <c r="L2343">
        <v>1</v>
      </c>
      <c r="M2343">
        <v>3500</v>
      </c>
      <c r="N2343">
        <v>0.05</v>
      </c>
      <c r="O2343">
        <v>3325</v>
      </c>
      <c r="P2343">
        <v>2500</v>
      </c>
      <c r="Q2343">
        <v>825</v>
      </c>
      <c r="R2343" t="s">
        <v>98</v>
      </c>
      <c r="S2343" t="s">
        <v>10</v>
      </c>
      <c r="T2343">
        <v>2025</v>
      </c>
      <c r="U2343">
        <v>4</v>
      </c>
      <c r="V2343" t="s">
        <v>3871</v>
      </c>
      <c r="W2343" t="s">
        <v>11</v>
      </c>
      <c r="X2343" t="s">
        <v>19</v>
      </c>
      <c r="Y2343">
        <v>24.81</v>
      </c>
    </row>
    <row r="2344" spans="1:25" x14ac:dyDescent="0.25">
      <c r="A2344" t="s">
        <v>3199</v>
      </c>
      <c r="B2344" s="19">
        <v>45587</v>
      </c>
      <c r="C2344" t="s">
        <v>1045</v>
      </c>
      <c r="D2344" t="s">
        <v>803</v>
      </c>
      <c r="E2344" t="s">
        <v>16</v>
      </c>
      <c r="F2344">
        <v>54</v>
      </c>
      <c r="G2344" t="s">
        <v>275</v>
      </c>
      <c r="H2344" t="s">
        <v>276</v>
      </c>
      <c r="I2344" t="s">
        <v>31</v>
      </c>
      <c r="J2344" t="s">
        <v>32</v>
      </c>
      <c r="K2344" t="s">
        <v>25</v>
      </c>
      <c r="L2344">
        <v>2</v>
      </c>
      <c r="M2344">
        <v>5000</v>
      </c>
      <c r="N2344">
        <v>0.1</v>
      </c>
      <c r="O2344">
        <v>9000</v>
      </c>
      <c r="P2344">
        <v>7000</v>
      </c>
      <c r="Q2344">
        <v>2000</v>
      </c>
      <c r="R2344" t="s">
        <v>98</v>
      </c>
      <c r="S2344" t="s">
        <v>10</v>
      </c>
      <c r="T2344">
        <v>2024</v>
      </c>
      <c r="U2344">
        <v>10</v>
      </c>
      <c r="V2344" t="s">
        <v>3870</v>
      </c>
      <c r="W2344" t="s">
        <v>40</v>
      </c>
      <c r="X2344" t="s">
        <v>27</v>
      </c>
      <c r="Y2344">
        <v>22.22</v>
      </c>
    </row>
    <row r="2345" spans="1:25" x14ac:dyDescent="0.25">
      <c r="A2345" t="s">
        <v>3200</v>
      </c>
      <c r="B2345" s="19">
        <v>45993</v>
      </c>
      <c r="C2345" t="s">
        <v>1008</v>
      </c>
      <c r="D2345" t="s">
        <v>1009</v>
      </c>
      <c r="E2345" t="s">
        <v>16</v>
      </c>
      <c r="F2345">
        <v>28</v>
      </c>
      <c r="G2345" t="s">
        <v>317</v>
      </c>
      <c r="H2345" t="s">
        <v>5</v>
      </c>
      <c r="I2345" t="s">
        <v>176</v>
      </c>
      <c r="J2345" t="s">
        <v>177</v>
      </c>
      <c r="K2345" t="s">
        <v>25</v>
      </c>
      <c r="L2345">
        <v>2</v>
      </c>
      <c r="M2345">
        <v>22000</v>
      </c>
      <c r="N2345">
        <v>0.05</v>
      </c>
      <c r="O2345">
        <v>41800</v>
      </c>
      <c r="P2345">
        <v>33000</v>
      </c>
      <c r="Q2345">
        <v>8800</v>
      </c>
      <c r="R2345" t="s">
        <v>17</v>
      </c>
      <c r="S2345" t="s">
        <v>10</v>
      </c>
      <c r="T2345">
        <v>2025</v>
      </c>
      <c r="U2345">
        <v>12</v>
      </c>
      <c r="V2345" t="s">
        <v>3872</v>
      </c>
      <c r="W2345" t="s">
        <v>40</v>
      </c>
      <c r="X2345" t="s">
        <v>12</v>
      </c>
      <c r="Y2345">
        <v>21.05</v>
      </c>
    </row>
    <row r="2346" spans="1:25" x14ac:dyDescent="0.25">
      <c r="A2346" t="s">
        <v>3201</v>
      </c>
      <c r="B2346" s="19">
        <v>45588</v>
      </c>
      <c r="C2346" t="s">
        <v>3074</v>
      </c>
      <c r="D2346" t="s">
        <v>3075</v>
      </c>
      <c r="E2346" t="s">
        <v>16</v>
      </c>
      <c r="F2346">
        <v>20</v>
      </c>
      <c r="G2346" t="s">
        <v>269</v>
      </c>
      <c r="H2346" t="s">
        <v>270</v>
      </c>
      <c r="I2346" t="s">
        <v>56</v>
      </c>
      <c r="J2346" t="s">
        <v>57</v>
      </c>
      <c r="K2346" t="s">
        <v>58</v>
      </c>
      <c r="L2346">
        <v>1</v>
      </c>
      <c r="M2346">
        <v>1200</v>
      </c>
      <c r="N2346">
        <v>0.05</v>
      </c>
      <c r="O2346">
        <v>1140</v>
      </c>
      <c r="P2346">
        <v>800</v>
      </c>
      <c r="Q2346">
        <v>340</v>
      </c>
      <c r="R2346" t="s">
        <v>17</v>
      </c>
      <c r="S2346" t="s">
        <v>10</v>
      </c>
      <c r="T2346">
        <v>2024</v>
      </c>
      <c r="U2346">
        <v>10</v>
      </c>
      <c r="V2346" t="s">
        <v>3870</v>
      </c>
      <c r="W2346" t="s">
        <v>40</v>
      </c>
      <c r="X2346" t="s">
        <v>19</v>
      </c>
      <c r="Y2346">
        <v>29.82</v>
      </c>
    </row>
    <row r="2347" spans="1:25" x14ac:dyDescent="0.25">
      <c r="A2347" t="s">
        <v>3202</v>
      </c>
      <c r="B2347" s="19">
        <v>45790</v>
      </c>
      <c r="C2347" t="s">
        <v>1412</v>
      </c>
      <c r="D2347" t="s">
        <v>357</v>
      </c>
      <c r="E2347" t="s">
        <v>3</v>
      </c>
      <c r="F2347">
        <v>49</v>
      </c>
      <c r="G2347" t="s">
        <v>317</v>
      </c>
      <c r="H2347" t="s">
        <v>5</v>
      </c>
      <c r="I2347" t="s">
        <v>344</v>
      </c>
      <c r="J2347" t="s">
        <v>345</v>
      </c>
      <c r="K2347" t="s">
        <v>39</v>
      </c>
      <c r="L2347">
        <v>1</v>
      </c>
      <c r="M2347">
        <v>2200</v>
      </c>
      <c r="N2347">
        <v>0.1</v>
      </c>
      <c r="O2347">
        <v>1980</v>
      </c>
      <c r="P2347">
        <v>1400</v>
      </c>
      <c r="Q2347">
        <v>580</v>
      </c>
      <c r="R2347" t="s">
        <v>26</v>
      </c>
      <c r="S2347" t="s">
        <v>10</v>
      </c>
      <c r="T2347">
        <v>2025</v>
      </c>
      <c r="U2347">
        <v>5</v>
      </c>
      <c r="V2347" t="s">
        <v>3865</v>
      </c>
      <c r="W2347" t="s">
        <v>11</v>
      </c>
      <c r="X2347" t="s">
        <v>27</v>
      </c>
      <c r="Y2347">
        <v>29.29</v>
      </c>
    </row>
    <row r="2348" spans="1:25" x14ac:dyDescent="0.25">
      <c r="A2348" t="s">
        <v>3203</v>
      </c>
      <c r="B2348" s="19">
        <v>45756</v>
      </c>
      <c r="C2348" t="s">
        <v>2173</v>
      </c>
      <c r="D2348" t="s">
        <v>80</v>
      </c>
      <c r="E2348" t="s">
        <v>3</v>
      </c>
      <c r="F2348">
        <v>56</v>
      </c>
      <c r="G2348" t="s">
        <v>339</v>
      </c>
      <c r="H2348" t="s">
        <v>285</v>
      </c>
      <c r="I2348" t="s">
        <v>102</v>
      </c>
      <c r="J2348" t="s">
        <v>103</v>
      </c>
      <c r="K2348" t="s">
        <v>25</v>
      </c>
      <c r="L2348">
        <v>1</v>
      </c>
      <c r="M2348">
        <v>28000</v>
      </c>
      <c r="N2348">
        <v>0.05</v>
      </c>
      <c r="O2348">
        <v>26600</v>
      </c>
      <c r="P2348">
        <v>21000</v>
      </c>
      <c r="Q2348">
        <v>5600</v>
      </c>
      <c r="R2348" t="s">
        <v>26</v>
      </c>
      <c r="S2348" t="s">
        <v>10</v>
      </c>
      <c r="T2348">
        <v>2025</v>
      </c>
      <c r="U2348">
        <v>4</v>
      </c>
      <c r="V2348" t="s">
        <v>3871</v>
      </c>
      <c r="W2348" t="s">
        <v>11</v>
      </c>
      <c r="X2348" t="s">
        <v>19</v>
      </c>
      <c r="Y2348">
        <v>21.05</v>
      </c>
    </row>
    <row r="2349" spans="1:25" x14ac:dyDescent="0.25">
      <c r="A2349" t="s">
        <v>3204</v>
      </c>
      <c r="B2349" s="19">
        <v>45418</v>
      </c>
      <c r="C2349" t="s">
        <v>21</v>
      </c>
      <c r="D2349" t="s">
        <v>22</v>
      </c>
      <c r="E2349" t="s">
        <v>3</v>
      </c>
      <c r="F2349">
        <v>39</v>
      </c>
      <c r="G2349" t="s">
        <v>4</v>
      </c>
      <c r="H2349" t="s">
        <v>5</v>
      </c>
      <c r="I2349" t="s">
        <v>102</v>
      </c>
      <c r="J2349" t="s">
        <v>103</v>
      </c>
      <c r="K2349" t="s">
        <v>25</v>
      </c>
      <c r="L2349">
        <v>3</v>
      </c>
      <c r="M2349">
        <v>28000</v>
      </c>
      <c r="N2349">
        <v>0.05</v>
      </c>
      <c r="O2349">
        <v>79800</v>
      </c>
      <c r="P2349">
        <v>63000</v>
      </c>
      <c r="Q2349">
        <v>16800</v>
      </c>
      <c r="R2349" t="s">
        <v>17</v>
      </c>
      <c r="S2349" t="s">
        <v>10</v>
      </c>
      <c r="T2349">
        <v>2024</v>
      </c>
      <c r="U2349">
        <v>5</v>
      </c>
      <c r="V2349" t="s">
        <v>3865</v>
      </c>
      <c r="W2349" t="s">
        <v>11</v>
      </c>
      <c r="X2349" t="s">
        <v>27</v>
      </c>
      <c r="Y2349">
        <v>21.05</v>
      </c>
    </row>
    <row r="2350" spans="1:25" x14ac:dyDescent="0.25">
      <c r="A2350" t="s">
        <v>3205</v>
      </c>
      <c r="B2350" s="19">
        <v>45652</v>
      </c>
      <c r="C2350" t="s">
        <v>1502</v>
      </c>
      <c r="D2350" t="s">
        <v>1503</v>
      </c>
      <c r="E2350" t="s">
        <v>3</v>
      </c>
      <c r="F2350">
        <v>58</v>
      </c>
      <c r="G2350" t="s">
        <v>275</v>
      </c>
      <c r="H2350" t="s">
        <v>276</v>
      </c>
      <c r="I2350" t="s">
        <v>6</v>
      </c>
      <c r="J2350" t="s">
        <v>7</v>
      </c>
      <c r="K2350" t="s">
        <v>8</v>
      </c>
      <c r="L2350">
        <v>2</v>
      </c>
      <c r="M2350">
        <v>7000</v>
      </c>
      <c r="N2350">
        <v>0.2</v>
      </c>
      <c r="O2350">
        <v>11200</v>
      </c>
      <c r="P2350">
        <v>10400</v>
      </c>
      <c r="Q2350">
        <v>800</v>
      </c>
      <c r="R2350" t="s">
        <v>77</v>
      </c>
      <c r="S2350" t="s">
        <v>10</v>
      </c>
      <c r="T2350">
        <v>2024</v>
      </c>
      <c r="U2350">
        <v>12</v>
      </c>
      <c r="V2350" t="s">
        <v>3872</v>
      </c>
      <c r="W2350" t="s">
        <v>40</v>
      </c>
      <c r="X2350" t="s">
        <v>12</v>
      </c>
      <c r="Y2350">
        <v>7.14</v>
      </c>
    </row>
    <row r="2351" spans="1:25" x14ac:dyDescent="0.25">
      <c r="A2351" t="s">
        <v>3206</v>
      </c>
      <c r="B2351" s="19">
        <v>45433</v>
      </c>
      <c r="C2351" t="s">
        <v>314</v>
      </c>
      <c r="D2351" t="s">
        <v>207</v>
      </c>
      <c r="E2351" t="s">
        <v>16</v>
      </c>
      <c r="F2351">
        <v>30</v>
      </c>
      <c r="G2351" t="s">
        <v>284</v>
      </c>
      <c r="H2351" t="s">
        <v>285</v>
      </c>
      <c r="I2351" t="s">
        <v>264</v>
      </c>
      <c r="J2351" t="s">
        <v>265</v>
      </c>
      <c r="K2351" t="s">
        <v>46</v>
      </c>
      <c r="L2351">
        <v>2</v>
      </c>
      <c r="M2351">
        <v>800</v>
      </c>
      <c r="N2351">
        <v>0</v>
      </c>
      <c r="O2351">
        <v>1600</v>
      </c>
      <c r="P2351">
        <v>1000</v>
      </c>
      <c r="Q2351">
        <v>600</v>
      </c>
      <c r="R2351" t="s">
        <v>77</v>
      </c>
      <c r="S2351" t="s">
        <v>10</v>
      </c>
      <c r="T2351">
        <v>2024</v>
      </c>
      <c r="U2351">
        <v>5</v>
      </c>
      <c r="V2351" t="s">
        <v>3865</v>
      </c>
      <c r="W2351" t="s">
        <v>11</v>
      </c>
      <c r="X2351" t="s">
        <v>12</v>
      </c>
      <c r="Y2351">
        <v>37.5</v>
      </c>
    </row>
    <row r="2352" spans="1:25" x14ac:dyDescent="0.25">
      <c r="A2352" t="s">
        <v>3207</v>
      </c>
      <c r="B2352" s="19">
        <v>45806</v>
      </c>
      <c r="C2352" t="s">
        <v>447</v>
      </c>
      <c r="D2352" t="s">
        <v>448</v>
      </c>
      <c r="E2352" t="s">
        <v>16</v>
      </c>
      <c r="F2352">
        <v>21</v>
      </c>
      <c r="G2352" t="s">
        <v>275</v>
      </c>
      <c r="H2352" t="s">
        <v>276</v>
      </c>
      <c r="I2352" t="s">
        <v>6</v>
      </c>
      <c r="J2352" t="s">
        <v>7</v>
      </c>
      <c r="K2352" t="s">
        <v>8</v>
      </c>
      <c r="L2352">
        <v>4</v>
      </c>
      <c r="M2352">
        <v>7000</v>
      </c>
      <c r="N2352">
        <v>0.1</v>
      </c>
      <c r="O2352">
        <v>25200</v>
      </c>
      <c r="P2352">
        <v>20800</v>
      </c>
      <c r="Q2352">
        <v>4400</v>
      </c>
      <c r="R2352" t="s">
        <v>98</v>
      </c>
      <c r="S2352" t="s">
        <v>10</v>
      </c>
      <c r="T2352">
        <v>2025</v>
      </c>
      <c r="U2352">
        <v>5</v>
      </c>
      <c r="V2352" t="s">
        <v>3865</v>
      </c>
      <c r="W2352" t="s">
        <v>11</v>
      </c>
      <c r="X2352" t="s">
        <v>27</v>
      </c>
      <c r="Y2352">
        <v>17.46</v>
      </c>
    </row>
    <row r="2353" spans="1:25" x14ac:dyDescent="0.25">
      <c r="A2353" t="s">
        <v>3208</v>
      </c>
      <c r="B2353" s="19">
        <v>45380</v>
      </c>
      <c r="C2353" t="s">
        <v>938</v>
      </c>
      <c r="D2353" t="s">
        <v>760</v>
      </c>
      <c r="E2353" t="s">
        <v>16</v>
      </c>
      <c r="F2353">
        <v>51</v>
      </c>
      <c r="G2353" t="s">
        <v>339</v>
      </c>
      <c r="H2353" t="s">
        <v>285</v>
      </c>
      <c r="I2353" t="s">
        <v>109</v>
      </c>
      <c r="J2353" t="s">
        <v>110</v>
      </c>
      <c r="K2353" t="s">
        <v>8</v>
      </c>
      <c r="L2353">
        <v>1</v>
      </c>
      <c r="M2353">
        <v>4000</v>
      </c>
      <c r="N2353">
        <v>0.1</v>
      </c>
      <c r="O2353">
        <v>-3600</v>
      </c>
      <c r="P2353">
        <v>2900</v>
      </c>
      <c r="Q2353">
        <v>-700</v>
      </c>
      <c r="R2353" t="s">
        <v>26</v>
      </c>
      <c r="S2353" t="s">
        <v>287</v>
      </c>
      <c r="T2353">
        <v>2024</v>
      </c>
      <c r="U2353">
        <v>3</v>
      </c>
      <c r="V2353" t="s">
        <v>3864</v>
      </c>
      <c r="W2353" t="s">
        <v>18</v>
      </c>
      <c r="X2353" t="s">
        <v>27</v>
      </c>
      <c r="Y2353">
        <v>19.440000000000001</v>
      </c>
    </row>
    <row r="2354" spans="1:25" x14ac:dyDescent="0.25">
      <c r="A2354" t="s">
        <v>3209</v>
      </c>
      <c r="B2354" s="19">
        <v>45493</v>
      </c>
      <c r="C2354" t="s">
        <v>1219</v>
      </c>
      <c r="D2354" t="s">
        <v>972</v>
      </c>
      <c r="E2354" t="s">
        <v>3</v>
      </c>
      <c r="F2354">
        <v>31</v>
      </c>
      <c r="G2354" t="s">
        <v>269</v>
      </c>
      <c r="H2354" t="s">
        <v>270</v>
      </c>
      <c r="I2354" t="s">
        <v>44</v>
      </c>
      <c r="J2354" t="s">
        <v>45</v>
      </c>
      <c r="K2354" t="s">
        <v>46</v>
      </c>
      <c r="L2354">
        <v>1</v>
      </c>
      <c r="M2354">
        <v>2500</v>
      </c>
      <c r="N2354">
        <v>0.2</v>
      </c>
      <c r="O2354">
        <v>2000</v>
      </c>
      <c r="P2354">
        <v>1500</v>
      </c>
      <c r="Q2354">
        <v>500</v>
      </c>
      <c r="R2354" t="s">
        <v>17</v>
      </c>
      <c r="S2354" t="s">
        <v>10</v>
      </c>
      <c r="T2354">
        <v>2024</v>
      </c>
      <c r="U2354">
        <v>7</v>
      </c>
      <c r="V2354" t="s">
        <v>3866</v>
      </c>
      <c r="W2354" t="s">
        <v>33</v>
      </c>
      <c r="X2354" t="s">
        <v>19</v>
      </c>
      <c r="Y2354">
        <v>25</v>
      </c>
    </row>
    <row r="2355" spans="1:25" x14ac:dyDescent="0.25">
      <c r="A2355" t="s">
        <v>3210</v>
      </c>
      <c r="B2355" s="19">
        <v>45516</v>
      </c>
      <c r="C2355" t="s">
        <v>753</v>
      </c>
      <c r="D2355" t="s">
        <v>754</v>
      </c>
      <c r="E2355" t="s">
        <v>16</v>
      </c>
      <c r="F2355">
        <v>59</v>
      </c>
      <c r="G2355" t="s">
        <v>407</v>
      </c>
      <c r="H2355" t="s">
        <v>285</v>
      </c>
      <c r="I2355" t="s">
        <v>102</v>
      </c>
      <c r="J2355" t="s">
        <v>103</v>
      </c>
      <c r="K2355" t="s">
        <v>25</v>
      </c>
      <c r="L2355">
        <v>1</v>
      </c>
      <c r="M2355">
        <v>28000</v>
      </c>
      <c r="N2355">
        <v>0.2</v>
      </c>
      <c r="O2355">
        <v>22400</v>
      </c>
      <c r="P2355">
        <v>21000</v>
      </c>
      <c r="Q2355">
        <v>1400</v>
      </c>
      <c r="R2355" t="s">
        <v>17</v>
      </c>
      <c r="S2355" t="s">
        <v>10</v>
      </c>
      <c r="T2355">
        <v>2024</v>
      </c>
      <c r="U2355">
        <v>8</v>
      </c>
      <c r="V2355" t="s">
        <v>3867</v>
      </c>
      <c r="W2355" t="s">
        <v>33</v>
      </c>
      <c r="X2355" t="s">
        <v>27</v>
      </c>
      <c r="Y2355">
        <v>6.25</v>
      </c>
    </row>
    <row r="2356" spans="1:25" x14ac:dyDescent="0.25">
      <c r="A2356" t="s">
        <v>3211</v>
      </c>
      <c r="B2356" s="19">
        <v>45986</v>
      </c>
      <c r="C2356" t="s">
        <v>2615</v>
      </c>
      <c r="D2356" t="s">
        <v>2616</v>
      </c>
      <c r="E2356" t="s">
        <v>3</v>
      </c>
      <c r="F2356">
        <v>23</v>
      </c>
      <c r="G2356" t="s">
        <v>312</v>
      </c>
      <c r="H2356" t="s">
        <v>276</v>
      </c>
      <c r="I2356" t="s">
        <v>51</v>
      </c>
      <c r="J2356" t="s">
        <v>52</v>
      </c>
      <c r="K2356" t="s">
        <v>8</v>
      </c>
      <c r="L2356">
        <v>1</v>
      </c>
      <c r="M2356">
        <v>4500</v>
      </c>
      <c r="N2356">
        <v>0.1</v>
      </c>
      <c r="O2356">
        <v>4050</v>
      </c>
      <c r="P2356">
        <v>3200</v>
      </c>
      <c r="Q2356">
        <v>850</v>
      </c>
      <c r="R2356" t="s">
        <v>26</v>
      </c>
      <c r="S2356" t="s">
        <v>10</v>
      </c>
      <c r="T2356">
        <v>2025</v>
      </c>
      <c r="U2356">
        <v>11</v>
      </c>
      <c r="V2356" t="s">
        <v>3874</v>
      </c>
      <c r="W2356" t="s">
        <v>40</v>
      </c>
      <c r="X2356" t="s">
        <v>19</v>
      </c>
      <c r="Y2356">
        <v>20.99</v>
      </c>
    </row>
    <row r="2357" spans="1:25" x14ac:dyDescent="0.25">
      <c r="A2357" t="s">
        <v>3212</v>
      </c>
      <c r="B2357" s="19">
        <v>45392</v>
      </c>
      <c r="C2357" t="s">
        <v>2627</v>
      </c>
      <c r="D2357" t="s">
        <v>1275</v>
      </c>
      <c r="E2357" t="s">
        <v>3</v>
      </c>
      <c r="F2357">
        <v>35</v>
      </c>
      <c r="G2357" t="s">
        <v>317</v>
      </c>
      <c r="H2357" t="s">
        <v>5</v>
      </c>
      <c r="I2357" t="s">
        <v>37</v>
      </c>
      <c r="J2357" t="s">
        <v>38</v>
      </c>
      <c r="K2357" t="s">
        <v>39</v>
      </c>
      <c r="L2357">
        <v>1</v>
      </c>
      <c r="M2357">
        <v>900</v>
      </c>
      <c r="N2357">
        <v>0.15</v>
      </c>
      <c r="O2357">
        <v>765</v>
      </c>
      <c r="P2357">
        <v>550</v>
      </c>
      <c r="Q2357">
        <v>215</v>
      </c>
      <c r="R2357" t="s">
        <v>77</v>
      </c>
      <c r="S2357" t="s">
        <v>10</v>
      </c>
      <c r="T2357">
        <v>2024</v>
      </c>
      <c r="U2357">
        <v>4</v>
      </c>
      <c r="V2357" t="s">
        <v>3871</v>
      </c>
      <c r="W2357" t="s">
        <v>11</v>
      </c>
      <c r="X2357" t="s">
        <v>19</v>
      </c>
      <c r="Y2357">
        <v>28.1</v>
      </c>
    </row>
    <row r="2358" spans="1:25" x14ac:dyDescent="0.25">
      <c r="A2358" t="s">
        <v>3213</v>
      </c>
      <c r="B2358" s="19">
        <v>45469</v>
      </c>
      <c r="C2358" t="s">
        <v>2078</v>
      </c>
      <c r="D2358" t="s">
        <v>936</v>
      </c>
      <c r="E2358" t="s">
        <v>16</v>
      </c>
      <c r="F2358">
        <v>49</v>
      </c>
      <c r="G2358" t="s">
        <v>280</v>
      </c>
      <c r="H2358" t="s">
        <v>270</v>
      </c>
      <c r="I2358" t="s">
        <v>81</v>
      </c>
      <c r="J2358" t="s">
        <v>82</v>
      </c>
      <c r="K2358" t="s">
        <v>58</v>
      </c>
      <c r="L2358">
        <v>1</v>
      </c>
      <c r="M2358">
        <v>3500</v>
      </c>
      <c r="N2358">
        <v>0.1</v>
      </c>
      <c r="O2358">
        <v>3150</v>
      </c>
      <c r="P2358">
        <v>2500</v>
      </c>
      <c r="Q2358">
        <v>650</v>
      </c>
      <c r="R2358" t="s">
        <v>17</v>
      </c>
      <c r="S2358" t="s">
        <v>10</v>
      </c>
      <c r="T2358">
        <v>2024</v>
      </c>
      <c r="U2358">
        <v>6</v>
      </c>
      <c r="V2358" t="s">
        <v>3868</v>
      </c>
      <c r="W2358" t="s">
        <v>11</v>
      </c>
      <c r="X2358" t="s">
        <v>12</v>
      </c>
      <c r="Y2358">
        <v>20.63</v>
      </c>
    </row>
    <row r="2359" spans="1:25" x14ac:dyDescent="0.25">
      <c r="A2359" t="s">
        <v>3214</v>
      </c>
      <c r="B2359" s="19">
        <v>45884</v>
      </c>
      <c r="C2359" t="s">
        <v>1034</v>
      </c>
      <c r="D2359" t="s">
        <v>1035</v>
      </c>
      <c r="E2359" t="s">
        <v>16</v>
      </c>
      <c r="F2359">
        <v>54</v>
      </c>
      <c r="G2359" t="s">
        <v>339</v>
      </c>
      <c r="H2359" t="s">
        <v>285</v>
      </c>
      <c r="I2359" t="s">
        <v>176</v>
      </c>
      <c r="J2359" t="s">
        <v>177</v>
      </c>
      <c r="K2359" t="s">
        <v>25</v>
      </c>
      <c r="L2359">
        <v>1</v>
      </c>
      <c r="M2359">
        <v>22000</v>
      </c>
      <c r="N2359">
        <v>0.15</v>
      </c>
      <c r="O2359">
        <v>18700</v>
      </c>
      <c r="P2359">
        <v>16500</v>
      </c>
      <c r="Q2359">
        <v>2200</v>
      </c>
      <c r="R2359" t="s">
        <v>9</v>
      </c>
      <c r="S2359" t="s">
        <v>10</v>
      </c>
      <c r="T2359">
        <v>2025</v>
      </c>
      <c r="U2359">
        <v>8</v>
      </c>
      <c r="V2359" t="s">
        <v>3867</v>
      </c>
      <c r="W2359" t="s">
        <v>33</v>
      </c>
      <c r="X2359" t="s">
        <v>27</v>
      </c>
      <c r="Y2359">
        <v>11.76</v>
      </c>
    </row>
    <row r="2360" spans="1:25" x14ac:dyDescent="0.25">
      <c r="A2360" t="s">
        <v>3215</v>
      </c>
      <c r="B2360" s="19">
        <v>45430</v>
      </c>
      <c r="C2360" t="s">
        <v>1624</v>
      </c>
      <c r="D2360" t="s">
        <v>1625</v>
      </c>
      <c r="E2360" t="s">
        <v>3</v>
      </c>
      <c r="F2360">
        <v>47</v>
      </c>
      <c r="G2360" t="s">
        <v>284</v>
      </c>
      <c r="H2360" t="s">
        <v>285</v>
      </c>
      <c r="I2360" t="s">
        <v>44</v>
      </c>
      <c r="J2360" t="s">
        <v>45</v>
      </c>
      <c r="K2360" t="s">
        <v>46</v>
      </c>
      <c r="L2360">
        <v>1</v>
      </c>
      <c r="M2360">
        <v>2500</v>
      </c>
      <c r="N2360">
        <v>0.05</v>
      </c>
      <c r="O2360">
        <v>2375</v>
      </c>
      <c r="P2360">
        <v>1500</v>
      </c>
      <c r="Q2360">
        <v>875</v>
      </c>
      <c r="R2360" t="s">
        <v>17</v>
      </c>
      <c r="S2360" t="s">
        <v>10</v>
      </c>
      <c r="T2360">
        <v>2024</v>
      </c>
      <c r="U2360">
        <v>5</v>
      </c>
      <c r="V2360" t="s">
        <v>3865</v>
      </c>
      <c r="W2360" t="s">
        <v>11</v>
      </c>
      <c r="X2360" t="s">
        <v>12</v>
      </c>
      <c r="Y2360">
        <v>36.840000000000003</v>
      </c>
    </row>
    <row r="2361" spans="1:25" x14ac:dyDescent="0.25">
      <c r="A2361" t="s">
        <v>3216</v>
      </c>
      <c r="B2361" s="19">
        <v>45379</v>
      </c>
      <c r="C2361" t="s">
        <v>3181</v>
      </c>
      <c r="D2361" t="s">
        <v>357</v>
      </c>
      <c r="E2361" t="s">
        <v>3</v>
      </c>
      <c r="F2361">
        <v>46</v>
      </c>
      <c r="G2361" t="s">
        <v>275</v>
      </c>
      <c r="H2361" t="s">
        <v>276</v>
      </c>
      <c r="I2361" t="s">
        <v>344</v>
      </c>
      <c r="J2361" t="s">
        <v>345</v>
      </c>
      <c r="K2361" t="s">
        <v>39</v>
      </c>
      <c r="L2361">
        <v>1</v>
      </c>
      <c r="M2361">
        <v>2200</v>
      </c>
      <c r="N2361">
        <v>0.05</v>
      </c>
      <c r="O2361">
        <v>2090</v>
      </c>
      <c r="P2361">
        <v>1400</v>
      </c>
      <c r="Q2361">
        <v>690</v>
      </c>
      <c r="R2361" t="s">
        <v>17</v>
      </c>
      <c r="S2361" t="s">
        <v>10</v>
      </c>
      <c r="T2361">
        <v>2024</v>
      </c>
      <c r="U2361">
        <v>3</v>
      </c>
      <c r="V2361" t="s">
        <v>3864</v>
      </c>
      <c r="W2361" t="s">
        <v>18</v>
      </c>
      <c r="X2361" t="s">
        <v>19</v>
      </c>
      <c r="Y2361">
        <v>33.01</v>
      </c>
    </row>
    <row r="2362" spans="1:25" x14ac:dyDescent="0.25">
      <c r="A2362" t="s">
        <v>3217</v>
      </c>
      <c r="B2362" s="19">
        <v>45850</v>
      </c>
      <c r="C2362" t="s">
        <v>459</v>
      </c>
      <c r="D2362" t="s">
        <v>460</v>
      </c>
      <c r="E2362" t="s">
        <v>3</v>
      </c>
      <c r="F2362">
        <v>31</v>
      </c>
      <c r="G2362" t="s">
        <v>269</v>
      </c>
      <c r="H2362" t="s">
        <v>270</v>
      </c>
      <c r="I2362" t="s">
        <v>305</v>
      </c>
      <c r="J2362" t="s">
        <v>306</v>
      </c>
      <c r="K2362" t="s">
        <v>91</v>
      </c>
      <c r="L2362">
        <v>2</v>
      </c>
      <c r="M2362">
        <v>8500</v>
      </c>
      <c r="N2362">
        <v>0.1</v>
      </c>
      <c r="O2362">
        <v>15300</v>
      </c>
      <c r="P2362">
        <v>13000</v>
      </c>
      <c r="Q2362">
        <v>2300</v>
      </c>
      <c r="R2362" t="s">
        <v>26</v>
      </c>
      <c r="S2362" t="s">
        <v>10</v>
      </c>
      <c r="T2362">
        <v>2025</v>
      </c>
      <c r="U2362">
        <v>7</v>
      </c>
      <c r="V2362" t="s">
        <v>3866</v>
      </c>
      <c r="W2362" t="s">
        <v>33</v>
      </c>
      <c r="X2362" t="s">
        <v>19</v>
      </c>
      <c r="Y2362">
        <v>15.03</v>
      </c>
    </row>
    <row r="2363" spans="1:25" x14ac:dyDescent="0.25">
      <c r="A2363" t="s">
        <v>3218</v>
      </c>
      <c r="B2363" s="19">
        <v>45739</v>
      </c>
      <c r="C2363" t="s">
        <v>3219</v>
      </c>
      <c r="D2363" t="s">
        <v>3220</v>
      </c>
      <c r="E2363" t="s">
        <v>3</v>
      </c>
      <c r="F2363">
        <v>54</v>
      </c>
      <c r="G2363" t="s">
        <v>275</v>
      </c>
      <c r="H2363" t="s">
        <v>276</v>
      </c>
      <c r="I2363" t="s">
        <v>31</v>
      </c>
      <c r="J2363" t="s">
        <v>32</v>
      </c>
      <c r="K2363" t="s">
        <v>25</v>
      </c>
      <c r="L2363">
        <v>2</v>
      </c>
      <c r="M2363">
        <v>5000</v>
      </c>
      <c r="N2363">
        <v>0.2</v>
      </c>
      <c r="O2363">
        <v>8000</v>
      </c>
      <c r="P2363">
        <v>7000</v>
      </c>
      <c r="Q2363">
        <v>1000</v>
      </c>
      <c r="R2363" t="s">
        <v>26</v>
      </c>
      <c r="S2363" t="s">
        <v>10</v>
      </c>
      <c r="T2363">
        <v>2025</v>
      </c>
      <c r="U2363">
        <v>3</v>
      </c>
      <c r="V2363" t="s">
        <v>3864</v>
      </c>
      <c r="W2363" t="s">
        <v>18</v>
      </c>
      <c r="X2363" t="s">
        <v>19</v>
      </c>
      <c r="Y2363">
        <v>12.5</v>
      </c>
    </row>
    <row r="2364" spans="1:25" x14ac:dyDescent="0.25">
      <c r="A2364" t="s">
        <v>3221</v>
      </c>
      <c r="B2364" s="19">
        <v>45612</v>
      </c>
      <c r="C2364" t="s">
        <v>626</v>
      </c>
      <c r="D2364" t="s">
        <v>454</v>
      </c>
      <c r="E2364" t="s">
        <v>3</v>
      </c>
      <c r="F2364">
        <v>52</v>
      </c>
      <c r="G2364" t="s">
        <v>407</v>
      </c>
      <c r="H2364" t="s">
        <v>285</v>
      </c>
      <c r="I2364" t="s">
        <v>105</v>
      </c>
      <c r="J2364" t="s">
        <v>106</v>
      </c>
      <c r="K2364" t="s">
        <v>76</v>
      </c>
      <c r="L2364">
        <v>2</v>
      </c>
      <c r="M2364">
        <v>450</v>
      </c>
      <c r="N2364">
        <v>0.1</v>
      </c>
      <c r="O2364">
        <v>810</v>
      </c>
      <c r="P2364">
        <v>660</v>
      </c>
      <c r="Q2364">
        <v>150</v>
      </c>
      <c r="R2364" t="s">
        <v>77</v>
      </c>
      <c r="S2364" t="s">
        <v>10</v>
      </c>
      <c r="T2364">
        <v>2024</v>
      </c>
      <c r="U2364">
        <v>11</v>
      </c>
      <c r="V2364" t="s">
        <v>3874</v>
      </c>
      <c r="W2364" t="s">
        <v>40</v>
      </c>
      <c r="X2364" t="s">
        <v>12</v>
      </c>
      <c r="Y2364">
        <v>18.52</v>
      </c>
    </row>
    <row r="2365" spans="1:25" x14ac:dyDescent="0.25">
      <c r="A2365" t="s">
        <v>3222</v>
      </c>
      <c r="B2365" s="19">
        <v>45771</v>
      </c>
      <c r="C2365" t="s">
        <v>938</v>
      </c>
      <c r="D2365" t="s">
        <v>760</v>
      </c>
      <c r="E2365" t="s">
        <v>16</v>
      </c>
      <c r="F2365">
        <v>51</v>
      </c>
      <c r="G2365" t="s">
        <v>339</v>
      </c>
      <c r="H2365" t="s">
        <v>285</v>
      </c>
      <c r="I2365" t="s">
        <v>264</v>
      </c>
      <c r="J2365" t="s">
        <v>265</v>
      </c>
      <c r="K2365" t="s">
        <v>46</v>
      </c>
      <c r="L2365">
        <v>1</v>
      </c>
      <c r="M2365">
        <v>800</v>
      </c>
      <c r="N2365">
        <v>0.1</v>
      </c>
      <c r="O2365">
        <v>720</v>
      </c>
      <c r="P2365">
        <v>500</v>
      </c>
      <c r="Q2365">
        <v>220</v>
      </c>
      <c r="R2365" t="s">
        <v>17</v>
      </c>
      <c r="S2365" t="s">
        <v>10</v>
      </c>
      <c r="T2365">
        <v>2025</v>
      </c>
      <c r="U2365">
        <v>4</v>
      </c>
      <c r="V2365" t="s">
        <v>3871</v>
      </c>
      <c r="W2365" t="s">
        <v>11</v>
      </c>
      <c r="X2365" t="s">
        <v>27</v>
      </c>
      <c r="Y2365">
        <v>30.56</v>
      </c>
    </row>
    <row r="2366" spans="1:25" x14ac:dyDescent="0.25">
      <c r="A2366" t="s">
        <v>3223</v>
      </c>
      <c r="B2366" s="19">
        <v>45712</v>
      </c>
      <c r="C2366" t="s">
        <v>545</v>
      </c>
      <c r="D2366" t="s">
        <v>546</v>
      </c>
      <c r="E2366" t="s">
        <v>16</v>
      </c>
      <c r="F2366">
        <v>21</v>
      </c>
      <c r="G2366" t="s">
        <v>339</v>
      </c>
      <c r="H2366" t="s">
        <v>285</v>
      </c>
      <c r="I2366" t="s">
        <v>74</v>
      </c>
      <c r="J2366" t="s">
        <v>75</v>
      </c>
      <c r="K2366" t="s">
        <v>76</v>
      </c>
      <c r="L2366">
        <v>1</v>
      </c>
      <c r="M2366">
        <v>550</v>
      </c>
      <c r="N2366">
        <v>0</v>
      </c>
      <c r="O2366">
        <v>550</v>
      </c>
      <c r="P2366">
        <v>450</v>
      </c>
      <c r="Q2366">
        <v>100</v>
      </c>
      <c r="R2366" t="s">
        <v>26</v>
      </c>
      <c r="S2366" t="s">
        <v>10</v>
      </c>
      <c r="T2366">
        <v>2025</v>
      </c>
      <c r="U2366">
        <v>2</v>
      </c>
      <c r="V2366" t="s">
        <v>3869</v>
      </c>
      <c r="W2366" t="s">
        <v>18</v>
      </c>
      <c r="X2366" t="s">
        <v>27</v>
      </c>
      <c r="Y2366">
        <v>18.18</v>
      </c>
    </row>
    <row r="2367" spans="1:25" x14ac:dyDescent="0.25">
      <c r="A2367" t="s">
        <v>3224</v>
      </c>
      <c r="B2367" s="19">
        <v>45723</v>
      </c>
      <c r="C2367" t="s">
        <v>1540</v>
      </c>
      <c r="D2367" t="s">
        <v>1491</v>
      </c>
      <c r="E2367" t="s">
        <v>16</v>
      </c>
      <c r="F2367">
        <v>34</v>
      </c>
      <c r="G2367" t="s">
        <v>280</v>
      </c>
      <c r="H2367" t="s">
        <v>270</v>
      </c>
      <c r="I2367" t="s">
        <v>65</v>
      </c>
      <c r="J2367" t="s">
        <v>66</v>
      </c>
      <c r="K2367" t="s">
        <v>25</v>
      </c>
      <c r="L2367">
        <v>1</v>
      </c>
      <c r="M2367">
        <v>2500</v>
      </c>
      <c r="N2367">
        <v>0.25</v>
      </c>
      <c r="O2367">
        <v>1875</v>
      </c>
      <c r="P2367">
        <v>1600</v>
      </c>
      <c r="Q2367">
        <v>275</v>
      </c>
      <c r="R2367" t="s">
        <v>9</v>
      </c>
      <c r="S2367" t="s">
        <v>10</v>
      </c>
      <c r="T2367">
        <v>2025</v>
      </c>
      <c r="U2367">
        <v>3</v>
      </c>
      <c r="V2367" t="s">
        <v>3864</v>
      </c>
      <c r="W2367" t="s">
        <v>18</v>
      </c>
      <c r="X2367" t="s">
        <v>19</v>
      </c>
      <c r="Y2367">
        <v>14.67</v>
      </c>
    </row>
    <row r="2368" spans="1:25" x14ac:dyDescent="0.25">
      <c r="A2368" t="s">
        <v>3225</v>
      </c>
      <c r="B2368" s="19">
        <v>45601</v>
      </c>
      <c r="C2368" t="s">
        <v>938</v>
      </c>
      <c r="D2368" t="s">
        <v>760</v>
      </c>
      <c r="E2368" t="s">
        <v>16</v>
      </c>
      <c r="F2368">
        <v>51</v>
      </c>
      <c r="G2368" t="s">
        <v>339</v>
      </c>
      <c r="H2368" t="s">
        <v>285</v>
      </c>
      <c r="I2368" t="s">
        <v>89</v>
      </c>
      <c r="J2368" t="s">
        <v>90</v>
      </c>
      <c r="K2368" t="s">
        <v>91</v>
      </c>
      <c r="L2368">
        <v>1</v>
      </c>
      <c r="M2368">
        <v>35000</v>
      </c>
      <c r="N2368">
        <v>0.05</v>
      </c>
      <c r="O2368">
        <v>33250</v>
      </c>
      <c r="P2368">
        <v>27000</v>
      </c>
      <c r="Q2368">
        <v>6250</v>
      </c>
      <c r="R2368" t="s">
        <v>17</v>
      </c>
      <c r="S2368" t="s">
        <v>10</v>
      </c>
      <c r="T2368">
        <v>2024</v>
      </c>
      <c r="U2368">
        <v>11</v>
      </c>
      <c r="V2368" t="s">
        <v>3874</v>
      </c>
      <c r="W2368" t="s">
        <v>40</v>
      </c>
      <c r="X2368" t="s">
        <v>27</v>
      </c>
      <c r="Y2368">
        <v>18.8</v>
      </c>
    </row>
    <row r="2369" spans="1:25" x14ac:dyDescent="0.25">
      <c r="A2369" t="s">
        <v>194</v>
      </c>
      <c r="B2369" s="19">
        <v>45927</v>
      </c>
      <c r="C2369" t="s">
        <v>21</v>
      </c>
      <c r="D2369" t="s">
        <v>22</v>
      </c>
      <c r="E2369" t="s">
        <v>3</v>
      </c>
      <c r="F2369">
        <v>39</v>
      </c>
      <c r="G2369" t="s">
        <v>4</v>
      </c>
      <c r="H2369" t="s">
        <v>5</v>
      </c>
      <c r="I2369" t="s">
        <v>127</v>
      </c>
      <c r="J2369" t="s">
        <v>128</v>
      </c>
      <c r="K2369" t="s">
        <v>58</v>
      </c>
      <c r="L2369">
        <v>1</v>
      </c>
      <c r="M2369">
        <v>3000</v>
      </c>
      <c r="N2369">
        <v>0.05</v>
      </c>
      <c r="O2369">
        <v>2850</v>
      </c>
      <c r="P2369">
        <v>2100</v>
      </c>
      <c r="Q2369">
        <v>750</v>
      </c>
      <c r="R2369" t="s">
        <v>77</v>
      </c>
      <c r="S2369" t="s">
        <v>10</v>
      </c>
      <c r="T2369">
        <v>2025</v>
      </c>
      <c r="U2369">
        <v>9</v>
      </c>
      <c r="V2369" t="s">
        <v>3873</v>
      </c>
      <c r="W2369" t="s">
        <v>33</v>
      </c>
      <c r="X2369" t="s">
        <v>27</v>
      </c>
      <c r="Y2369">
        <v>26.32</v>
      </c>
    </row>
    <row r="2370" spans="1:25" x14ac:dyDescent="0.25">
      <c r="A2370" t="s">
        <v>3226</v>
      </c>
      <c r="B2370" s="19">
        <v>45346</v>
      </c>
      <c r="C2370" t="s">
        <v>342</v>
      </c>
      <c r="D2370" t="s">
        <v>343</v>
      </c>
      <c r="E2370" t="s">
        <v>16</v>
      </c>
      <c r="F2370">
        <v>57</v>
      </c>
      <c r="G2370" t="s">
        <v>290</v>
      </c>
      <c r="H2370" t="s">
        <v>276</v>
      </c>
      <c r="I2370" t="s">
        <v>95</v>
      </c>
      <c r="J2370" t="s">
        <v>96</v>
      </c>
      <c r="K2370" t="s">
        <v>46</v>
      </c>
      <c r="L2370">
        <v>1</v>
      </c>
      <c r="M2370">
        <v>600</v>
      </c>
      <c r="N2370">
        <v>0.05</v>
      </c>
      <c r="O2370">
        <v>570</v>
      </c>
      <c r="P2370">
        <v>380</v>
      </c>
      <c r="Q2370">
        <v>190</v>
      </c>
      <c r="R2370" t="s">
        <v>26</v>
      </c>
      <c r="S2370" t="s">
        <v>10</v>
      </c>
      <c r="T2370">
        <v>2024</v>
      </c>
      <c r="U2370">
        <v>2</v>
      </c>
      <c r="V2370" t="s">
        <v>3869</v>
      </c>
      <c r="W2370" t="s">
        <v>18</v>
      </c>
      <c r="X2370" t="s">
        <v>19</v>
      </c>
      <c r="Y2370">
        <v>33.33</v>
      </c>
    </row>
    <row r="2371" spans="1:25" x14ac:dyDescent="0.25">
      <c r="A2371" t="s">
        <v>3227</v>
      </c>
      <c r="B2371" s="19">
        <v>45765</v>
      </c>
      <c r="C2371" t="s">
        <v>540</v>
      </c>
      <c r="D2371" t="s">
        <v>541</v>
      </c>
      <c r="E2371" t="s">
        <v>3</v>
      </c>
      <c r="F2371">
        <v>47</v>
      </c>
      <c r="G2371" t="s">
        <v>275</v>
      </c>
      <c r="H2371" t="s">
        <v>276</v>
      </c>
      <c r="I2371" t="s">
        <v>105</v>
      </c>
      <c r="J2371" t="s">
        <v>106</v>
      </c>
      <c r="K2371" t="s">
        <v>76</v>
      </c>
      <c r="L2371">
        <v>2</v>
      </c>
      <c r="M2371">
        <v>450</v>
      </c>
      <c r="N2371">
        <v>0.05</v>
      </c>
      <c r="O2371">
        <v>855</v>
      </c>
      <c r="P2371">
        <v>660</v>
      </c>
      <c r="Q2371">
        <v>195</v>
      </c>
      <c r="R2371" t="s">
        <v>17</v>
      </c>
      <c r="S2371" t="s">
        <v>10</v>
      </c>
      <c r="T2371">
        <v>2025</v>
      </c>
      <c r="U2371">
        <v>4</v>
      </c>
      <c r="V2371" t="s">
        <v>3871</v>
      </c>
      <c r="W2371" t="s">
        <v>11</v>
      </c>
      <c r="X2371" t="s">
        <v>19</v>
      </c>
      <c r="Y2371">
        <v>22.81</v>
      </c>
    </row>
    <row r="2372" spans="1:25" x14ac:dyDescent="0.25">
      <c r="A2372" t="s">
        <v>3228</v>
      </c>
      <c r="B2372" s="19">
        <v>45348</v>
      </c>
      <c r="C2372" t="s">
        <v>1253</v>
      </c>
      <c r="D2372" t="s">
        <v>1254</v>
      </c>
      <c r="E2372" t="s">
        <v>16</v>
      </c>
      <c r="F2372">
        <v>45</v>
      </c>
      <c r="G2372" t="s">
        <v>275</v>
      </c>
      <c r="H2372" t="s">
        <v>276</v>
      </c>
      <c r="I2372" t="s">
        <v>37</v>
      </c>
      <c r="J2372" t="s">
        <v>38</v>
      </c>
      <c r="K2372" t="s">
        <v>39</v>
      </c>
      <c r="L2372">
        <v>1</v>
      </c>
      <c r="M2372">
        <v>900</v>
      </c>
      <c r="N2372">
        <v>0.1</v>
      </c>
      <c r="O2372">
        <v>810</v>
      </c>
      <c r="P2372">
        <v>550</v>
      </c>
      <c r="Q2372">
        <v>260</v>
      </c>
      <c r="R2372" t="s">
        <v>77</v>
      </c>
      <c r="S2372" t="s">
        <v>10</v>
      </c>
      <c r="T2372">
        <v>2024</v>
      </c>
      <c r="U2372">
        <v>2</v>
      </c>
      <c r="V2372" t="s">
        <v>3869</v>
      </c>
      <c r="W2372" t="s">
        <v>18</v>
      </c>
      <c r="X2372" t="s">
        <v>27</v>
      </c>
      <c r="Y2372">
        <v>32.1</v>
      </c>
    </row>
    <row r="2373" spans="1:25" x14ac:dyDescent="0.25">
      <c r="A2373" t="s">
        <v>3229</v>
      </c>
      <c r="B2373" s="19">
        <v>45633</v>
      </c>
      <c r="C2373" t="s">
        <v>778</v>
      </c>
      <c r="D2373" t="s">
        <v>410</v>
      </c>
      <c r="E2373" t="s">
        <v>16</v>
      </c>
      <c r="F2373">
        <v>56</v>
      </c>
      <c r="G2373" t="s">
        <v>280</v>
      </c>
      <c r="H2373" t="s">
        <v>270</v>
      </c>
      <c r="I2373" t="s">
        <v>56</v>
      </c>
      <c r="J2373" t="s">
        <v>57</v>
      </c>
      <c r="K2373" t="s">
        <v>58</v>
      </c>
      <c r="L2373">
        <v>1</v>
      </c>
      <c r="M2373">
        <v>1200</v>
      </c>
      <c r="N2373">
        <v>0.05</v>
      </c>
      <c r="O2373">
        <v>1140</v>
      </c>
      <c r="P2373">
        <v>800</v>
      </c>
      <c r="Q2373">
        <v>340</v>
      </c>
      <c r="R2373" t="s">
        <v>26</v>
      </c>
      <c r="S2373" t="s">
        <v>10</v>
      </c>
      <c r="T2373">
        <v>2024</v>
      </c>
      <c r="U2373">
        <v>12</v>
      </c>
      <c r="V2373" t="s">
        <v>3872</v>
      </c>
      <c r="W2373" t="s">
        <v>40</v>
      </c>
      <c r="X2373" t="s">
        <v>12</v>
      </c>
      <c r="Y2373">
        <v>29.82</v>
      </c>
    </row>
    <row r="2374" spans="1:25" x14ac:dyDescent="0.25">
      <c r="A2374" t="s">
        <v>195</v>
      </c>
      <c r="B2374" s="19">
        <v>45785</v>
      </c>
      <c r="C2374" t="s">
        <v>21</v>
      </c>
      <c r="D2374" t="s">
        <v>22</v>
      </c>
      <c r="E2374" t="s">
        <v>3</v>
      </c>
      <c r="F2374">
        <v>39</v>
      </c>
      <c r="G2374" t="s">
        <v>4</v>
      </c>
      <c r="H2374" t="s">
        <v>5</v>
      </c>
      <c r="I2374" t="s">
        <v>109</v>
      </c>
      <c r="J2374" t="s">
        <v>110</v>
      </c>
      <c r="K2374" t="s">
        <v>8</v>
      </c>
      <c r="L2374">
        <v>1</v>
      </c>
      <c r="M2374">
        <v>4000</v>
      </c>
      <c r="N2374">
        <v>0.1</v>
      </c>
      <c r="O2374">
        <v>3600</v>
      </c>
      <c r="P2374">
        <v>2900</v>
      </c>
      <c r="Q2374">
        <v>700</v>
      </c>
      <c r="R2374" t="s">
        <v>26</v>
      </c>
      <c r="S2374" t="s">
        <v>10</v>
      </c>
      <c r="T2374">
        <v>2025</v>
      </c>
      <c r="U2374">
        <v>5</v>
      </c>
      <c r="V2374" t="s">
        <v>3865</v>
      </c>
      <c r="W2374" t="s">
        <v>11</v>
      </c>
      <c r="X2374" t="s">
        <v>27</v>
      </c>
      <c r="Y2374">
        <v>19.440000000000001</v>
      </c>
    </row>
    <row r="2375" spans="1:25" x14ac:dyDescent="0.25">
      <c r="A2375" t="s">
        <v>3230</v>
      </c>
      <c r="B2375" s="19">
        <v>45890</v>
      </c>
      <c r="C2375" t="s">
        <v>1041</v>
      </c>
      <c r="D2375" t="s">
        <v>1042</v>
      </c>
      <c r="E2375" t="s">
        <v>3</v>
      </c>
      <c r="F2375">
        <v>41</v>
      </c>
      <c r="G2375" t="s">
        <v>269</v>
      </c>
      <c r="H2375" t="s">
        <v>270</v>
      </c>
      <c r="I2375" t="s">
        <v>6</v>
      </c>
      <c r="J2375" t="s">
        <v>7</v>
      </c>
      <c r="K2375" t="s">
        <v>8</v>
      </c>
      <c r="L2375">
        <v>1</v>
      </c>
      <c r="M2375">
        <v>7000</v>
      </c>
      <c r="N2375">
        <v>0</v>
      </c>
      <c r="O2375">
        <v>7000</v>
      </c>
      <c r="P2375">
        <v>5200</v>
      </c>
      <c r="Q2375">
        <v>1800</v>
      </c>
      <c r="R2375" t="s">
        <v>17</v>
      </c>
      <c r="S2375" t="s">
        <v>10</v>
      </c>
      <c r="T2375">
        <v>2025</v>
      </c>
      <c r="U2375">
        <v>8</v>
      </c>
      <c r="V2375" t="s">
        <v>3867</v>
      </c>
      <c r="W2375" t="s">
        <v>33</v>
      </c>
      <c r="X2375" t="s">
        <v>19</v>
      </c>
      <c r="Y2375">
        <v>25.71</v>
      </c>
    </row>
    <row r="2376" spans="1:25" x14ac:dyDescent="0.25">
      <c r="A2376" t="s">
        <v>3231</v>
      </c>
      <c r="B2376" s="19">
        <v>46010</v>
      </c>
      <c r="C2376" t="s">
        <v>3232</v>
      </c>
      <c r="D2376" t="s">
        <v>2377</v>
      </c>
      <c r="E2376" t="s">
        <v>16</v>
      </c>
      <c r="F2376">
        <v>42</v>
      </c>
      <c r="G2376" t="s">
        <v>275</v>
      </c>
      <c r="H2376" t="s">
        <v>276</v>
      </c>
      <c r="I2376" t="s">
        <v>186</v>
      </c>
      <c r="J2376" t="s">
        <v>187</v>
      </c>
      <c r="K2376" t="s">
        <v>91</v>
      </c>
      <c r="L2376">
        <v>1</v>
      </c>
      <c r="M2376">
        <v>12000</v>
      </c>
      <c r="N2376">
        <v>0.05</v>
      </c>
      <c r="O2376">
        <v>11400</v>
      </c>
      <c r="P2376">
        <v>9000</v>
      </c>
      <c r="Q2376">
        <v>2400</v>
      </c>
      <c r="R2376" t="s">
        <v>17</v>
      </c>
      <c r="S2376" t="s">
        <v>10</v>
      </c>
      <c r="T2376">
        <v>2025</v>
      </c>
      <c r="U2376">
        <v>12</v>
      </c>
      <c r="V2376" t="s">
        <v>3872</v>
      </c>
      <c r="W2376" t="s">
        <v>40</v>
      </c>
      <c r="X2376" t="s">
        <v>19</v>
      </c>
      <c r="Y2376">
        <v>21.05</v>
      </c>
    </row>
    <row r="2377" spans="1:25" x14ac:dyDescent="0.25">
      <c r="A2377" t="s">
        <v>3233</v>
      </c>
      <c r="B2377" s="19">
        <v>45799</v>
      </c>
      <c r="C2377" t="s">
        <v>838</v>
      </c>
      <c r="D2377" t="s">
        <v>796</v>
      </c>
      <c r="E2377" t="s">
        <v>16</v>
      </c>
      <c r="F2377">
        <v>26</v>
      </c>
      <c r="G2377" t="s">
        <v>312</v>
      </c>
      <c r="H2377" t="s">
        <v>276</v>
      </c>
      <c r="I2377" t="s">
        <v>176</v>
      </c>
      <c r="J2377" t="s">
        <v>177</v>
      </c>
      <c r="K2377" t="s">
        <v>25</v>
      </c>
      <c r="L2377">
        <v>1</v>
      </c>
      <c r="M2377">
        <v>22000</v>
      </c>
      <c r="N2377">
        <v>0.15</v>
      </c>
      <c r="O2377">
        <v>18700</v>
      </c>
      <c r="P2377">
        <v>16500</v>
      </c>
      <c r="Q2377">
        <v>2200</v>
      </c>
      <c r="R2377" t="s">
        <v>26</v>
      </c>
      <c r="S2377" t="s">
        <v>10</v>
      </c>
      <c r="T2377">
        <v>2025</v>
      </c>
      <c r="U2377">
        <v>5</v>
      </c>
      <c r="V2377" t="s">
        <v>3865</v>
      </c>
      <c r="W2377" t="s">
        <v>11</v>
      </c>
      <c r="X2377" t="s">
        <v>12</v>
      </c>
      <c r="Y2377">
        <v>11.76</v>
      </c>
    </row>
    <row r="2378" spans="1:25" x14ac:dyDescent="0.25">
      <c r="A2378" t="s">
        <v>3234</v>
      </c>
      <c r="B2378" s="19">
        <v>45450</v>
      </c>
      <c r="C2378" t="s">
        <v>1001</v>
      </c>
      <c r="D2378" t="s">
        <v>1002</v>
      </c>
      <c r="E2378" t="s">
        <v>16</v>
      </c>
      <c r="F2378">
        <v>49</v>
      </c>
      <c r="G2378" t="s">
        <v>280</v>
      </c>
      <c r="H2378" t="s">
        <v>270</v>
      </c>
      <c r="I2378" t="s">
        <v>344</v>
      </c>
      <c r="J2378" t="s">
        <v>345</v>
      </c>
      <c r="K2378" t="s">
        <v>39</v>
      </c>
      <c r="L2378">
        <v>1</v>
      </c>
      <c r="M2378">
        <v>2200</v>
      </c>
      <c r="N2378">
        <v>0.1</v>
      </c>
      <c r="O2378">
        <v>1980</v>
      </c>
      <c r="P2378">
        <v>1400</v>
      </c>
      <c r="Q2378">
        <v>580</v>
      </c>
      <c r="R2378" t="s">
        <v>17</v>
      </c>
      <c r="S2378" t="s">
        <v>10</v>
      </c>
      <c r="T2378">
        <v>2024</v>
      </c>
      <c r="U2378">
        <v>6</v>
      </c>
      <c r="V2378" t="s">
        <v>3868</v>
      </c>
      <c r="W2378" t="s">
        <v>11</v>
      </c>
      <c r="X2378" t="s">
        <v>27</v>
      </c>
      <c r="Y2378">
        <v>29.29</v>
      </c>
    </row>
    <row r="2379" spans="1:25" x14ac:dyDescent="0.25">
      <c r="A2379" t="s">
        <v>3235</v>
      </c>
      <c r="B2379" s="19">
        <v>45298</v>
      </c>
      <c r="C2379" t="s">
        <v>1198</v>
      </c>
      <c r="D2379" t="s">
        <v>962</v>
      </c>
      <c r="E2379" t="s">
        <v>3</v>
      </c>
      <c r="F2379">
        <v>25</v>
      </c>
      <c r="G2379" t="s">
        <v>280</v>
      </c>
      <c r="H2379" t="s">
        <v>270</v>
      </c>
      <c r="I2379" t="s">
        <v>143</v>
      </c>
      <c r="J2379" t="s">
        <v>144</v>
      </c>
      <c r="K2379" t="s">
        <v>76</v>
      </c>
      <c r="L2379">
        <v>2</v>
      </c>
      <c r="M2379">
        <v>700</v>
      </c>
      <c r="N2379">
        <v>0.1</v>
      </c>
      <c r="O2379">
        <v>1260</v>
      </c>
      <c r="P2379">
        <v>1140</v>
      </c>
      <c r="Q2379">
        <v>120</v>
      </c>
      <c r="R2379" t="s">
        <v>17</v>
      </c>
      <c r="S2379" t="s">
        <v>10</v>
      </c>
      <c r="T2379">
        <v>2024</v>
      </c>
      <c r="U2379">
        <v>1</v>
      </c>
      <c r="V2379" t="s">
        <v>3875</v>
      </c>
      <c r="W2379" t="s">
        <v>18</v>
      </c>
      <c r="X2379" t="s">
        <v>19</v>
      </c>
      <c r="Y2379">
        <v>9.52</v>
      </c>
    </row>
    <row r="2380" spans="1:25" x14ac:dyDescent="0.25">
      <c r="A2380" t="s">
        <v>3236</v>
      </c>
      <c r="B2380" s="19">
        <v>45360</v>
      </c>
      <c r="C2380" t="s">
        <v>342</v>
      </c>
      <c r="D2380" t="s">
        <v>343</v>
      </c>
      <c r="E2380" t="s">
        <v>16</v>
      </c>
      <c r="F2380">
        <v>57</v>
      </c>
      <c r="G2380" t="s">
        <v>290</v>
      </c>
      <c r="H2380" t="s">
        <v>276</v>
      </c>
      <c r="I2380" t="s">
        <v>23</v>
      </c>
      <c r="J2380" t="s">
        <v>24</v>
      </c>
      <c r="K2380" t="s">
        <v>25</v>
      </c>
      <c r="L2380">
        <v>1</v>
      </c>
      <c r="M2380">
        <v>55000</v>
      </c>
      <c r="N2380">
        <v>0</v>
      </c>
      <c r="O2380">
        <v>55000</v>
      </c>
      <c r="P2380">
        <v>40000</v>
      </c>
      <c r="Q2380">
        <v>15000</v>
      </c>
      <c r="R2380" t="s">
        <v>26</v>
      </c>
      <c r="S2380" t="s">
        <v>10</v>
      </c>
      <c r="T2380">
        <v>2024</v>
      </c>
      <c r="U2380">
        <v>3</v>
      </c>
      <c r="V2380" t="s">
        <v>3864</v>
      </c>
      <c r="W2380" t="s">
        <v>18</v>
      </c>
      <c r="X2380" t="s">
        <v>19</v>
      </c>
      <c r="Y2380">
        <v>27.27</v>
      </c>
    </row>
    <row r="2381" spans="1:25" x14ac:dyDescent="0.25">
      <c r="A2381" t="s">
        <v>196</v>
      </c>
      <c r="B2381" s="19">
        <v>45824</v>
      </c>
      <c r="C2381" t="s">
        <v>197</v>
      </c>
      <c r="D2381" t="s">
        <v>198</v>
      </c>
      <c r="E2381" t="s">
        <v>3</v>
      </c>
      <c r="F2381">
        <v>56</v>
      </c>
      <c r="G2381" t="s">
        <v>4</v>
      </c>
      <c r="H2381" t="s">
        <v>5</v>
      </c>
      <c r="I2381" t="s">
        <v>31</v>
      </c>
      <c r="J2381" t="s">
        <v>32</v>
      </c>
      <c r="K2381" t="s">
        <v>25</v>
      </c>
      <c r="L2381">
        <v>1</v>
      </c>
      <c r="M2381">
        <v>5000</v>
      </c>
      <c r="N2381">
        <v>0.15</v>
      </c>
      <c r="O2381">
        <v>4250</v>
      </c>
      <c r="P2381">
        <v>3500</v>
      </c>
      <c r="Q2381">
        <v>750</v>
      </c>
      <c r="R2381" t="s">
        <v>26</v>
      </c>
      <c r="S2381" t="s">
        <v>10</v>
      </c>
      <c r="T2381">
        <v>2025</v>
      </c>
      <c r="U2381">
        <v>6</v>
      </c>
      <c r="V2381" t="s">
        <v>3868</v>
      </c>
      <c r="W2381" t="s">
        <v>11</v>
      </c>
      <c r="X2381" t="s">
        <v>12</v>
      </c>
      <c r="Y2381">
        <v>17.649999999999999</v>
      </c>
    </row>
    <row r="2382" spans="1:25" x14ac:dyDescent="0.25">
      <c r="A2382" t="s">
        <v>3237</v>
      </c>
      <c r="B2382" s="19">
        <v>45317</v>
      </c>
      <c r="C2382" t="s">
        <v>694</v>
      </c>
      <c r="D2382" t="s">
        <v>695</v>
      </c>
      <c r="E2382" t="s">
        <v>16</v>
      </c>
      <c r="F2382">
        <v>59</v>
      </c>
      <c r="G2382" t="s">
        <v>284</v>
      </c>
      <c r="H2382" t="s">
        <v>285</v>
      </c>
      <c r="I2382" t="s">
        <v>105</v>
      </c>
      <c r="J2382" t="s">
        <v>106</v>
      </c>
      <c r="K2382" t="s">
        <v>76</v>
      </c>
      <c r="L2382">
        <v>1</v>
      </c>
      <c r="M2382">
        <v>450</v>
      </c>
      <c r="N2382">
        <v>0.1</v>
      </c>
      <c r="O2382">
        <v>405</v>
      </c>
      <c r="P2382">
        <v>330</v>
      </c>
      <c r="Q2382">
        <v>75</v>
      </c>
      <c r="R2382" t="s">
        <v>17</v>
      </c>
      <c r="S2382" t="s">
        <v>10</v>
      </c>
      <c r="T2382">
        <v>2024</v>
      </c>
      <c r="U2382">
        <v>1</v>
      </c>
      <c r="V2382" t="s">
        <v>3875</v>
      </c>
      <c r="W2382" t="s">
        <v>18</v>
      </c>
      <c r="X2382" t="s">
        <v>27</v>
      </c>
      <c r="Y2382">
        <v>18.52</v>
      </c>
    </row>
    <row r="2383" spans="1:25" x14ac:dyDescent="0.25">
      <c r="A2383" t="s">
        <v>3238</v>
      </c>
      <c r="B2383" s="19">
        <v>45416</v>
      </c>
      <c r="C2383" t="s">
        <v>116</v>
      </c>
      <c r="D2383" t="s">
        <v>117</v>
      </c>
      <c r="E2383" t="s">
        <v>16</v>
      </c>
      <c r="F2383">
        <v>42</v>
      </c>
      <c r="G2383" t="s">
        <v>4</v>
      </c>
      <c r="H2383" t="s">
        <v>5</v>
      </c>
      <c r="I2383" t="s">
        <v>344</v>
      </c>
      <c r="J2383" t="s">
        <v>345</v>
      </c>
      <c r="K2383" t="s">
        <v>39</v>
      </c>
      <c r="L2383">
        <v>1</v>
      </c>
      <c r="M2383">
        <v>2200</v>
      </c>
      <c r="N2383">
        <v>0.1</v>
      </c>
      <c r="O2383">
        <v>-1980</v>
      </c>
      <c r="P2383">
        <v>1400</v>
      </c>
      <c r="Q2383">
        <v>-580</v>
      </c>
      <c r="R2383" t="s">
        <v>17</v>
      </c>
      <c r="S2383" t="s">
        <v>287</v>
      </c>
      <c r="T2383">
        <v>2024</v>
      </c>
      <c r="U2383">
        <v>5</v>
      </c>
      <c r="V2383" t="s">
        <v>3865</v>
      </c>
      <c r="W2383" t="s">
        <v>11</v>
      </c>
      <c r="X2383" t="s">
        <v>19</v>
      </c>
      <c r="Y2383">
        <v>29.29</v>
      </c>
    </row>
    <row r="2384" spans="1:25" x14ac:dyDescent="0.25">
      <c r="A2384" t="s">
        <v>3239</v>
      </c>
      <c r="B2384" s="19">
        <v>45532</v>
      </c>
      <c r="C2384" t="s">
        <v>331</v>
      </c>
      <c r="D2384" t="s">
        <v>332</v>
      </c>
      <c r="E2384" t="s">
        <v>3</v>
      </c>
      <c r="F2384">
        <v>44</v>
      </c>
      <c r="G2384" t="s">
        <v>284</v>
      </c>
      <c r="H2384" t="s">
        <v>285</v>
      </c>
      <c r="I2384" t="s">
        <v>127</v>
      </c>
      <c r="J2384" t="s">
        <v>128</v>
      </c>
      <c r="K2384" t="s">
        <v>58</v>
      </c>
      <c r="L2384">
        <v>2</v>
      </c>
      <c r="M2384">
        <v>3000</v>
      </c>
      <c r="N2384">
        <v>0</v>
      </c>
      <c r="O2384">
        <v>6000</v>
      </c>
      <c r="P2384">
        <v>4200</v>
      </c>
      <c r="Q2384">
        <v>1800</v>
      </c>
      <c r="R2384" t="s">
        <v>26</v>
      </c>
      <c r="S2384" t="s">
        <v>10</v>
      </c>
      <c r="T2384">
        <v>2024</v>
      </c>
      <c r="U2384">
        <v>8</v>
      </c>
      <c r="V2384" t="s">
        <v>3867</v>
      </c>
      <c r="W2384" t="s">
        <v>33</v>
      </c>
      <c r="X2384" t="s">
        <v>12</v>
      </c>
      <c r="Y2384">
        <v>30</v>
      </c>
    </row>
    <row r="2385" spans="1:25" x14ac:dyDescent="0.25">
      <c r="A2385" t="s">
        <v>3240</v>
      </c>
      <c r="B2385" s="19">
        <v>45741</v>
      </c>
      <c r="C2385" t="s">
        <v>311</v>
      </c>
      <c r="D2385" t="s">
        <v>101</v>
      </c>
      <c r="E2385" t="s">
        <v>16</v>
      </c>
      <c r="F2385">
        <v>42</v>
      </c>
      <c r="G2385" t="s">
        <v>312</v>
      </c>
      <c r="H2385" t="s">
        <v>276</v>
      </c>
      <c r="I2385" t="s">
        <v>6</v>
      </c>
      <c r="J2385" t="s">
        <v>7</v>
      </c>
      <c r="K2385" t="s">
        <v>8</v>
      </c>
      <c r="L2385">
        <v>2</v>
      </c>
      <c r="M2385">
        <v>7000</v>
      </c>
      <c r="N2385">
        <v>0.1</v>
      </c>
      <c r="O2385">
        <v>12600</v>
      </c>
      <c r="P2385">
        <v>10400</v>
      </c>
      <c r="Q2385">
        <v>2200</v>
      </c>
      <c r="R2385" t="s">
        <v>17</v>
      </c>
      <c r="S2385" t="s">
        <v>10</v>
      </c>
      <c r="T2385">
        <v>2025</v>
      </c>
      <c r="U2385">
        <v>3</v>
      </c>
      <c r="V2385" t="s">
        <v>3864</v>
      </c>
      <c r="W2385" t="s">
        <v>18</v>
      </c>
      <c r="X2385" t="s">
        <v>27</v>
      </c>
      <c r="Y2385">
        <v>17.46</v>
      </c>
    </row>
    <row r="2386" spans="1:25" x14ac:dyDescent="0.25">
      <c r="A2386" t="s">
        <v>3241</v>
      </c>
      <c r="B2386" s="19">
        <v>45943</v>
      </c>
      <c r="C2386" t="s">
        <v>1412</v>
      </c>
      <c r="D2386" t="s">
        <v>357</v>
      </c>
      <c r="E2386" t="s">
        <v>3</v>
      </c>
      <c r="F2386">
        <v>49</v>
      </c>
      <c r="G2386" t="s">
        <v>317</v>
      </c>
      <c r="H2386" t="s">
        <v>5</v>
      </c>
      <c r="I2386" t="s">
        <v>23</v>
      </c>
      <c r="J2386" t="s">
        <v>24</v>
      </c>
      <c r="K2386" t="s">
        <v>25</v>
      </c>
      <c r="L2386">
        <v>1</v>
      </c>
      <c r="M2386">
        <v>55000</v>
      </c>
      <c r="N2386">
        <v>0.15</v>
      </c>
      <c r="O2386">
        <v>46750</v>
      </c>
      <c r="P2386">
        <v>40000</v>
      </c>
      <c r="Q2386">
        <v>6750</v>
      </c>
      <c r="R2386" t="s">
        <v>26</v>
      </c>
      <c r="S2386" t="s">
        <v>10</v>
      </c>
      <c r="T2386">
        <v>2025</v>
      </c>
      <c r="U2386">
        <v>10</v>
      </c>
      <c r="V2386" t="s">
        <v>3870</v>
      </c>
      <c r="W2386" t="s">
        <v>40</v>
      </c>
      <c r="X2386" t="s">
        <v>27</v>
      </c>
      <c r="Y2386">
        <v>14.44</v>
      </c>
    </row>
    <row r="2387" spans="1:25" x14ac:dyDescent="0.25">
      <c r="A2387" t="s">
        <v>3242</v>
      </c>
      <c r="B2387" s="19">
        <v>45965</v>
      </c>
      <c r="C2387" t="s">
        <v>1253</v>
      </c>
      <c r="D2387" t="s">
        <v>1254</v>
      </c>
      <c r="E2387" t="s">
        <v>16</v>
      </c>
      <c r="F2387">
        <v>45</v>
      </c>
      <c r="G2387" t="s">
        <v>275</v>
      </c>
      <c r="H2387" t="s">
        <v>276</v>
      </c>
      <c r="I2387" t="s">
        <v>89</v>
      </c>
      <c r="J2387" t="s">
        <v>90</v>
      </c>
      <c r="K2387" t="s">
        <v>91</v>
      </c>
      <c r="L2387">
        <v>1</v>
      </c>
      <c r="M2387">
        <v>35000</v>
      </c>
      <c r="N2387">
        <v>0.1</v>
      </c>
      <c r="O2387">
        <v>31500</v>
      </c>
      <c r="P2387">
        <v>27000</v>
      </c>
      <c r="Q2387">
        <v>4500</v>
      </c>
      <c r="R2387" t="s">
        <v>26</v>
      </c>
      <c r="S2387" t="s">
        <v>10</v>
      </c>
      <c r="T2387">
        <v>2025</v>
      </c>
      <c r="U2387">
        <v>11</v>
      </c>
      <c r="V2387" t="s">
        <v>3874</v>
      </c>
      <c r="W2387" t="s">
        <v>40</v>
      </c>
      <c r="X2387" t="s">
        <v>27</v>
      </c>
      <c r="Y2387">
        <v>14.29</v>
      </c>
    </row>
    <row r="2388" spans="1:25" x14ac:dyDescent="0.25">
      <c r="A2388" t="s">
        <v>3243</v>
      </c>
      <c r="B2388" s="19">
        <v>45851</v>
      </c>
      <c r="C2388" t="s">
        <v>671</v>
      </c>
      <c r="D2388" t="s">
        <v>672</v>
      </c>
      <c r="E2388" t="s">
        <v>16</v>
      </c>
      <c r="F2388">
        <v>57</v>
      </c>
      <c r="G2388" t="s">
        <v>290</v>
      </c>
      <c r="H2388" t="s">
        <v>276</v>
      </c>
      <c r="I2388" t="s">
        <v>186</v>
      </c>
      <c r="J2388" t="s">
        <v>187</v>
      </c>
      <c r="K2388" t="s">
        <v>91</v>
      </c>
      <c r="L2388">
        <v>2</v>
      </c>
      <c r="M2388">
        <v>12000</v>
      </c>
      <c r="N2388">
        <v>0.05</v>
      </c>
      <c r="O2388">
        <v>22800</v>
      </c>
      <c r="P2388">
        <v>18000</v>
      </c>
      <c r="Q2388">
        <v>4800</v>
      </c>
      <c r="R2388" t="s">
        <v>17</v>
      </c>
      <c r="S2388" t="s">
        <v>10</v>
      </c>
      <c r="T2388">
        <v>2025</v>
      </c>
      <c r="U2388">
        <v>7</v>
      </c>
      <c r="V2388" t="s">
        <v>3866</v>
      </c>
      <c r="W2388" t="s">
        <v>33</v>
      </c>
      <c r="X2388" t="s">
        <v>27</v>
      </c>
      <c r="Y2388">
        <v>21.05</v>
      </c>
    </row>
    <row r="2389" spans="1:25" x14ac:dyDescent="0.25">
      <c r="A2389" t="s">
        <v>3244</v>
      </c>
      <c r="B2389" s="19">
        <v>45975</v>
      </c>
      <c r="C2389" t="s">
        <v>853</v>
      </c>
      <c r="D2389" t="s">
        <v>854</v>
      </c>
      <c r="E2389" t="s">
        <v>16</v>
      </c>
      <c r="F2389">
        <v>47</v>
      </c>
      <c r="G2389" t="s">
        <v>263</v>
      </c>
      <c r="H2389" t="s">
        <v>5</v>
      </c>
      <c r="I2389" t="s">
        <v>31</v>
      </c>
      <c r="J2389" t="s">
        <v>32</v>
      </c>
      <c r="K2389" t="s">
        <v>25</v>
      </c>
      <c r="L2389">
        <v>3</v>
      </c>
      <c r="M2389">
        <v>5000</v>
      </c>
      <c r="N2389">
        <v>0.15</v>
      </c>
      <c r="O2389">
        <v>12750</v>
      </c>
      <c r="P2389">
        <v>10500</v>
      </c>
      <c r="Q2389">
        <v>2250</v>
      </c>
      <c r="R2389" t="s">
        <v>98</v>
      </c>
      <c r="S2389" t="s">
        <v>10</v>
      </c>
      <c r="T2389">
        <v>2025</v>
      </c>
      <c r="U2389">
        <v>11</v>
      </c>
      <c r="V2389" t="s">
        <v>3874</v>
      </c>
      <c r="W2389" t="s">
        <v>40</v>
      </c>
      <c r="X2389" t="s">
        <v>12</v>
      </c>
      <c r="Y2389">
        <v>17.649999999999999</v>
      </c>
    </row>
    <row r="2390" spans="1:25" x14ac:dyDescent="0.25">
      <c r="A2390" t="s">
        <v>3245</v>
      </c>
      <c r="B2390" s="19">
        <v>45975</v>
      </c>
      <c r="C2390" t="s">
        <v>412</v>
      </c>
      <c r="D2390" t="s">
        <v>335</v>
      </c>
      <c r="E2390" t="s">
        <v>16</v>
      </c>
      <c r="F2390">
        <v>58</v>
      </c>
      <c r="G2390" t="s">
        <v>317</v>
      </c>
      <c r="H2390" t="s">
        <v>5</v>
      </c>
      <c r="I2390" t="s">
        <v>37</v>
      </c>
      <c r="J2390" t="s">
        <v>38</v>
      </c>
      <c r="K2390" t="s">
        <v>39</v>
      </c>
      <c r="L2390">
        <v>4</v>
      </c>
      <c r="M2390">
        <v>900</v>
      </c>
      <c r="N2390">
        <v>0</v>
      </c>
      <c r="O2390">
        <v>3600</v>
      </c>
      <c r="P2390">
        <v>2200</v>
      </c>
      <c r="Q2390">
        <v>1400</v>
      </c>
      <c r="R2390" t="s">
        <v>26</v>
      </c>
      <c r="S2390" t="s">
        <v>10</v>
      </c>
      <c r="T2390">
        <v>2025</v>
      </c>
      <c r="U2390">
        <v>11</v>
      </c>
      <c r="V2390" t="s">
        <v>3874</v>
      </c>
      <c r="W2390" t="s">
        <v>40</v>
      </c>
      <c r="X2390" t="s">
        <v>27</v>
      </c>
      <c r="Y2390">
        <v>38.89</v>
      </c>
    </row>
    <row r="2391" spans="1:25" x14ac:dyDescent="0.25">
      <c r="A2391" t="s">
        <v>3246</v>
      </c>
      <c r="B2391" s="19">
        <v>45401</v>
      </c>
      <c r="C2391" t="s">
        <v>508</v>
      </c>
      <c r="D2391" t="s">
        <v>509</v>
      </c>
      <c r="E2391" t="s">
        <v>16</v>
      </c>
      <c r="F2391">
        <v>25</v>
      </c>
      <c r="G2391" t="s">
        <v>312</v>
      </c>
      <c r="H2391" t="s">
        <v>276</v>
      </c>
      <c r="I2391" t="s">
        <v>74</v>
      </c>
      <c r="J2391" t="s">
        <v>75</v>
      </c>
      <c r="K2391" t="s">
        <v>76</v>
      </c>
      <c r="L2391">
        <v>2</v>
      </c>
      <c r="M2391">
        <v>550</v>
      </c>
      <c r="N2391">
        <v>0.15</v>
      </c>
      <c r="O2391">
        <v>935</v>
      </c>
      <c r="P2391">
        <v>900</v>
      </c>
      <c r="Q2391">
        <v>35</v>
      </c>
      <c r="R2391" t="s">
        <v>17</v>
      </c>
      <c r="S2391" t="s">
        <v>10</v>
      </c>
      <c r="T2391">
        <v>2024</v>
      </c>
      <c r="U2391">
        <v>4</v>
      </c>
      <c r="V2391" t="s">
        <v>3871</v>
      </c>
      <c r="W2391" t="s">
        <v>11</v>
      </c>
      <c r="X2391" t="s">
        <v>27</v>
      </c>
      <c r="Y2391">
        <v>3.74</v>
      </c>
    </row>
    <row r="2392" spans="1:25" x14ac:dyDescent="0.25">
      <c r="A2392" t="s">
        <v>3247</v>
      </c>
      <c r="B2392" s="19">
        <v>45320</v>
      </c>
      <c r="C2392" t="s">
        <v>1457</v>
      </c>
      <c r="D2392" t="s">
        <v>1458</v>
      </c>
      <c r="E2392" t="s">
        <v>3</v>
      </c>
      <c r="F2392">
        <v>51</v>
      </c>
      <c r="G2392" t="s">
        <v>263</v>
      </c>
      <c r="H2392" t="s">
        <v>5</v>
      </c>
      <c r="I2392" t="s">
        <v>344</v>
      </c>
      <c r="J2392" t="s">
        <v>345</v>
      </c>
      <c r="K2392" t="s">
        <v>39</v>
      </c>
      <c r="L2392">
        <v>4</v>
      </c>
      <c r="M2392">
        <v>2200</v>
      </c>
      <c r="N2392">
        <v>0.1</v>
      </c>
      <c r="O2392">
        <v>7920</v>
      </c>
      <c r="P2392">
        <v>5600</v>
      </c>
      <c r="Q2392">
        <v>2320</v>
      </c>
      <c r="R2392" t="s">
        <v>17</v>
      </c>
      <c r="S2392" t="s">
        <v>10</v>
      </c>
      <c r="T2392">
        <v>2024</v>
      </c>
      <c r="U2392">
        <v>1</v>
      </c>
      <c r="V2392" t="s">
        <v>3875</v>
      </c>
      <c r="W2392" t="s">
        <v>18</v>
      </c>
      <c r="X2392" t="s">
        <v>12</v>
      </c>
      <c r="Y2392">
        <v>29.29</v>
      </c>
    </row>
    <row r="2393" spans="1:25" x14ac:dyDescent="0.25">
      <c r="A2393" t="s">
        <v>3248</v>
      </c>
      <c r="B2393" s="19">
        <v>45303</v>
      </c>
      <c r="C2393" t="s">
        <v>2078</v>
      </c>
      <c r="D2393" t="s">
        <v>936</v>
      </c>
      <c r="E2393" t="s">
        <v>16</v>
      </c>
      <c r="F2393">
        <v>49</v>
      </c>
      <c r="G2393" t="s">
        <v>280</v>
      </c>
      <c r="H2393" t="s">
        <v>270</v>
      </c>
      <c r="I2393" t="s">
        <v>81</v>
      </c>
      <c r="J2393" t="s">
        <v>82</v>
      </c>
      <c r="K2393" t="s">
        <v>58</v>
      </c>
      <c r="L2393">
        <v>1</v>
      </c>
      <c r="M2393">
        <v>3500</v>
      </c>
      <c r="N2393">
        <v>0.05</v>
      </c>
      <c r="O2393">
        <v>3325</v>
      </c>
      <c r="P2393">
        <v>2500</v>
      </c>
      <c r="Q2393">
        <v>825</v>
      </c>
      <c r="R2393" t="s">
        <v>26</v>
      </c>
      <c r="S2393" t="s">
        <v>10</v>
      </c>
      <c r="T2393">
        <v>2024</v>
      </c>
      <c r="U2393">
        <v>1</v>
      </c>
      <c r="V2393" t="s">
        <v>3875</v>
      </c>
      <c r="W2393" t="s">
        <v>18</v>
      </c>
      <c r="X2393" t="s">
        <v>12</v>
      </c>
      <c r="Y2393">
        <v>24.81</v>
      </c>
    </row>
    <row r="2394" spans="1:25" x14ac:dyDescent="0.25">
      <c r="A2394" t="s">
        <v>3249</v>
      </c>
      <c r="B2394" s="19">
        <v>45964</v>
      </c>
      <c r="C2394" t="s">
        <v>289</v>
      </c>
      <c r="D2394" t="s">
        <v>224</v>
      </c>
      <c r="E2394" t="s">
        <v>16</v>
      </c>
      <c r="F2394">
        <v>53</v>
      </c>
      <c r="G2394" t="s">
        <v>290</v>
      </c>
      <c r="H2394" t="s">
        <v>276</v>
      </c>
      <c r="I2394" t="s">
        <v>56</v>
      </c>
      <c r="J2394" t="s">
        <v>57</v>
      </c>
      <c r="K2394" t="s">
        <v>58</v>
      </c>
      <c r="L2394">
        <v>1</v>
      </c>
      <c r="M2394">
        <v>1200</v>
      </c>
      <c r="N2394">
        <v>0.15</v>
      </c>
      <c r="O2394">
        <v>0</v>
      </c>
      <c r="P2394">
        <v>800</v>
      </c>
      <c r="Q2394">
        <v>0</v>
      </c>
      <c r="R2394" t="s">
        <v>17</v>
      </c>
      <c r="S2394" t="s">
        <v>291</v>
      </c>
      <c r="T2394">
        <v>2025</v>
      </c>
      <c r="U2394">
        <v>11</v>
      </c>
      <c r="V2394" t="s">
        <v>3874</v>
      </c>
      <c r="W2394" t="s">
        <v>40</v>
      </c>
      <c r="X2394" t="s">
        <v>12</v>
      </c>
      <c r="Y2394">
        <v>0</v>
      </c>
    </row>
    <row r="2395" spans="1:25" x14ac:dyDescent="0.25">
      <c r="A2395" t="s">
        <v>3250</v>
      </c>
      <c r="B2395" s="19">
        <v>45655</v>
      </c>
      <c r="C2395" t="s">
        <v>1400</v>
      </c>
      <c r="D2395" t="s">
        <v>865</v>
      </c>
      <c r="E2395" t="s">
        <v>3</v>
      </c>
      <c r="F2395">
        <v>30</v>
      </c>
      <c r="G2395" t="s">
        <v>280</v>
      </c>
      <c r="H2395" t="s">
        <v>270</v>
      </c>
      <c r="I2395" t="s">
        <v>176</v>
      </c>
      <c r="J2395" t="s">
        <v>177</v>
      </c>
      <c r="K2395" t="s">
        <v>25</v>
      </c>
      <c r="L2395">
        <v>2</v>
      </c>
      <c r="M2395">
        <v>22000</v>
      </c>
      <c r="N2395">
        <v>0.1</v>
      </c>
      <c r="O2395">
        <v>39600</v>
      </c>
      <c r="P2395">
        <v>33000</v>
      </c>
      <c r="Q2395">
        <v>6600</v>
      </c>
      <c r="R2395" t="s">
        <v>17</v>
      </c>
      <c r="S2395" t="s">
        <v>10</v>
      </c>
      <c r="T2395">
        <v>2024</v>
      </c>
      <c r="U2395">
        <v>12</v>
      </c>
      <c r="V2395" t="s">
        <v>3872</v>
      </c>
      <c r="W2395" t="s">
        <v>40</v>
      </c>
      <c r="X2395" t="s">
        <v>12</v>
      </c>
      <c r="Y2395">
        <v>16.670000000000002</v>
      </c>
    </row>
    <row r="2396" spans="1:25" x14ac:dyDescent="0.25">
      <c r="A2396" t="s">
        <v>3251</v>
      </c>
      <c r="B2396" s="19">
        <v>45575</v>
      </c>
      <c r="C2396" t="s">
        <v>262</v>
      </c>
      <c r="D2396" t="s">
        <v>101</v>
      </c>
      <c r="E2396" t="s">
        <v>3</v>
      </c>
      <c r="F2396">
        <v>56</v>
      </c>
      <c r="G2396" t="s">
        <v>263</v>
      </c>
      <c r="H2396" t="s">
        <v>5</v>
      </c>
      <c r="I2396" t="s">
        <v>23</v>
      </c>
      <c r="J2396" t="s">
        <v>24</v>
      </c>
      <c r="K2396" t="s">
        <v>25</v>
      </c>
      <c r="L2396">
        <v>2</v>
      </c>
      <c r="M2396">
        <v>55000</v>
      </c>
      <c r="N2396">
        <v>0.1</v>
      </c>
      <c r="O2396">
        <v>99000</v>
      </c>
      <c r="P2396">
        <v>80000</v>
      </c>
      <c r="Q2396">
        <v>19000</v>
      </c>
      <c r="R2396" t="s">
        <v>98</v>
      </c>
      <c r="S2396" t="s">
        <v>10</v>
      </c>
      <c r="T2396">
        <v>2024</v>
      </c>
      <c r="U2396">
        <v>10</v>
      </c>
      <c r="V2396" t="s">
        <v>3870</v>
      </c>
      <c r="W2396" t="s">
        <v>40</v>
      </c>
      <c r="X2396" t="s">
        <v>27</v>
      </c>
      <c r="Y2396">
        <v>19.190000000000001</v>
      </c>
    </row>
    <row r="2397" spans="1:25" x14ac:dyDescent="0.25">
      <c r="A2397" t="s">
        <v>3252</v>
      </c>
      <c r="B2397" s="19">
        <v>45807</v>
      </c>
      <c r="C2397" t="s">
        <v>434</v>
      </c>
      <c r="D2397" t="s">
        <v>435</v>
      </c>
      <c r="E2397" t="s">
        <v>16</v>
      </c>
      <c r="F2397">
        <v>26</v>
      </c>
      <c r="G2397" t="s">
        <v>280</v>
      </c>
      <c r="H2397" t="s">
        <v>270</v>
      </c>
      <c r="I2397" t="s">
        <v>186</v>
      </c>
      <c r="J2397" t="s">
        <v>187</v>
      </c>
      <c r="K2397" t="s">
        <v>91</v>
      </c>
      <c r="L2397">
        <v>1</v>
      </c>
      <c r="M2397">
        <v>12000</v>
      </c>
      <c r="N2397">
        <v>0.15</v>
      </c>
      <c r="O2397">
        <v>10200</v>
      </c>
      <c r="P2397">
        <v>9000</v>
      </c>
      <c r="Q2397">
        <v>1200</v>
      </c>
      <c r="R2397" t="s">
        <v>26</v>
      </c>
      <c r="S2397" t="s">
        <v>10</v>
      </c>
      <c r="T2397">
        <v>2025</v>
      </c>
      <c r="U2397">
        <v>5</v>
      </c>
      <c r="V2397" t="s">
        <v>3865</v>
      </c>
      <c r="W2397" t="s">
        <v>11</v>
      </c>
      <c r="X2397" t="s">
        <v>27</v>
      </c>
      <c r="Y2397">
        <v>11.76</v>
      </c>
    </row>
    <row r="2398" spans="1:25" x14ac:dyDescent="0.25">
      <c r="A2398" t="s">
        <v>3253</v>
      </c>
      <c r="B2398" s="19">
        <v>45691</v>
      </c>
      <c r="C2398" t="s">
        <v>1233</v>
      </c>
      <c r="D2398" t="s">
        <v>349</v>
      </c>
      <c r="E2398" t="s">
        <v>16</v>
      </c>
      <c r="F2398">
        <v>40</v>
      </c>
      <c r="G2398" t="s">
        <v>317</v>
      </c>
      <c r="H2398" t="s">
        <v>5</v>
      </c>
      <c r="I2398" t="s">
        <v>105</v>
      </c>
      <c r="J2398" t="s">
        <v>106</v>
      </c>
      <c r="K2398" t="s">
        <v>76</v>
      </c>
      <c r="L2398">
        <v>3</v>
      </c>
      <c r="M2398">
        <v>450</v>
      </c>
      <c r="N2398">
        <v>0.1</v>
      </c>
      <c r="O2398">
        <v>1215</v>
      </c>
      <c r="P2398">
        <v>990</v>
      </c>
      <c r="Q2398">
        <v>225</v>
      </c>
      <c r="R2398" t="s">
        <v>26</v>
      </c>
      <c r="S2398" t="s">
        <v>10</v>
      </c>
      <c r="T2398">
        <v>2025</v>
      </c>
      <c r="U2398">
        <v>2</v>
      </c>
      <c r="V2398" t="s">
        <v>3869</v>
      </c>
      <c r="W2398" t="s">
        <v>18</v>
      </c>
      <c r="X2398" t="s">
        <v>19</v>
      </c>
      <c r="Y2398">
        <v>18.52</v>
      </c>
    </row>
    <row r="2399" spans="1:25" x14ac:dyDescent="0.25">
      <c r="A2399" t="s">
        <v>3254</v>
      </c>
      <c r="B2399" s="19">
        <v>45652</v>
      </c>
      <c r="C2399" t="s">
        <v>35</v>
      </c>
      <c r="D2399" t="s">
        <v>36</v>
      </c>
      <c r="E2399" t="s">
        <v>16</v>
      </c>
      <c r="F2399">
        <v>27</v>
      </c>
      <c r="G2399" t="s">
        <v>4</v>
      </c>
      <c r="H2399" t="s">
        <v>5</v>
      </c>
      <c r="I2399" t="s">
        <v>51</v>
      </c>
      <c r="J2399" t="s">
        <v>52</v>
      </c>
      <c r="K2399" t="s">
        <v>8</v>
      </c>
      <c r="L2399">
        <v>1</v>
      </c>
      <c r="M2399">
        <v>4500</v>
      </c>
      <c r="N2399">
        <v>0</v>
      </c>
      <c r="O2399">
        <v>4500</v>
      </c>
      <c r="P2399">
        <v>3200</v>
      </c>
      <c r="Q2399">
        <v>1300</v>
      </c>
      <c r="R2399" t="s">
        <v>9</v>
      </c>
      <c r="S2399" t="s">
        <v>10</v>
      </c>
      <c r="T2399">
        <v>2024</v>
      </c>
      <c r="U2399">
        <v>12</v>
      </c>
      <c r="V2399" t="s">
        <v>3872</v>
      </c>
      <c r="W2399" t="s">
        <v>40</v>
      </c>
      <c r="X2399" t="s">
        <v>19</v>
      </c>
      <c r="Y2399">
        <v>28.89</v>
      </c>
    </row>
    <row r="2400" spans="1:25" x14ac:dyDescent="0.25">
      <c r="A2400" t="s">
        <v>3255</v>
      </c>
      <c r="B2400" s="19">
        <v>45435</v>
      </c>
      <c r="C2400" t="s">
        <v>861</v>
      </c>
      <c r="D2400" t="s">
        <v>862</v>
      </c>
      <c r="E2400" t="s">
        <v>3</v>
      </c>
      <c r="F2400">
        <v>53</v>
      </c>
      <c r="G2400" t="s">
        <v>317</v>
      </c>
      <c r="H2400" t="s">
        <v>5</v>
      </c>
      <c r="I2400" t="s">
        <v>37</v>
      </c>
      <c r="J2400" t="s">
        <v>38</v>
      </c>
      <c r="K2400" t="s">
        <v>39</v>
      </c>
      <c r="L2400">
        <v>4</v>
      </c>
      <c r="M2400">
        <v>900</v>
      </c>
      <c r="N2400">
        <v>0.15</v>
      </c>
      <c r="O2400">
        <v>3060</v>
      </c>
      <c r="P2400">
        <v>2200</v>
      </c>
      <c r="Q2400">
        <v>860</v>
      </c>
      <c r="R2400" t="s">
        <v>9</v>
      </c>
      <c r="S2400" t="s">
        <v>10</v>
      </c>
      <c r="T2400">
        <v>2024</v>
      </c>
      <c r="U2400">
        <v>5</v>
      </c>
      <c r="V2400" t="s">
        <v>3865</v>
      </c>
      <c r="W2400" t="s">
        <v>11</v>
      </c>
      <c r="X2400" t="s">
        <v>12</v>
      </c>
      <c r="Y2400">
        <v>28.1</v>
      </c>
    </row>
    <row r="2401" spans="1:25" x14ac:dyDescent="0.25">
      <c r="A2401" t="s">
        <v>3256</v>
      </c>
      <c r="B2401" s="19">
        <v>45695</v>
      </c>
      <c r="C2401" t="s">
        <v>1576</v>
      </c>
      <c r="D2401" t="s">
        <v>1577</v>
      </c>
      <c r="E2401" t="s">
        <v>16</v>
      </c>
      <c r="F2401">
        <v>36</v>
      </c>
      <c r="G2401" t="s">
        <v>284</v>
      </c>
      <c r="H2401" t="s">
        <v>285</v>
      </c>
      <c r="I2401" t="s">
        <v>65</v>
      </c>
      <c r="J2401" t="s">
        <v>66</v>
      </c>
      <c r="K2401" t="s">
        <v>25</v>
      </c>
      <c r="L2401">
        <v>2</v>
      </c>
      <c r="M2401">
        <v>2500</v>
      </c>
      <c r="N2401">
        <v>0.2</v>
      </c>
      <c r="O2401">
        <v>4000</v>
      </c>
      <c r="P2401">
        <v>3200</v>
      </c>
      <c r="Q2401">
        <v>800</v>
      </c>
      <c r="R2401" t="s">
        <v>77</v>
      </c>
      <c r="S2401" t="s">
        <v>10</v>
      </c>
      <c r="T2401">
        <v>2025</v>
      </c>
      <c r="U2401">
        <v>2</v>
      </c>
      <c r="V2401" t="s">
        <v>3869</v>
      </c>
      <c r="W2401" t="s">
        <v>18</v>
      </c>
      <c r="X2401" t="s">
        <v>12</v>
      </c>
      <c r="Y2401">
        <v>20</v>
      </c>
    </row>
    <row r="2402" spans="1:25" x14ac:dyDescent="0.25">
      <c r="A2402" t="s">
        <v>3257</v>
      </c>
      <c r="B2402" s="19">
        <v>45677</v>
      </c>
      <c r="C2402" t="s">
        <v>2655</v>
      </c>
      <c r="D2402" t="s">
        <v>2656</v>
      </c>
      <c r="E2402" t="s">
        <v>3</v>
      </c>
      <c r="F2402">
        <v>21</v>
      </c>
      <c r="G2402" t="s">
        <v>317</v>
      </c>
      <c r="H2402" t="s">
        <v>5</v>
      </c>
      <c r="I2402" t="s">
        <v>143</v>
      </c>
      <c r="J2402" t="s">
        <v>144</v>
      </c>
      <c r="K2402" t="s">
        <v>76</v>
      </c>
      <c r="L2402">
        <v>1</v>
      </c>
      <c r="M2402">
        <v>700</v>
      </c>
      <c r="N2402">
        <v>0</v>
      </c>
      <c r="O2402">
        <v>700</v>
      </c>
      <c r="P2402">
        <v>570</v>
      </c>
      <c r="Q2402">
        <v>130</v>
      </c>
      <c r="R2402" t="s">
        <v>17</v>
      </c>
      <c r="S2402" t="s">
        <v>10</v>
      </c>
      <c r="T2402">
        <v>2025</v>
      </c>
      <c r="U2402">
        <v>1</v>
      </c>
      <c r="V2402" t="s">
        <v>3875</v>
      </c>
      <c r="W2402" t="s">
        <v>18</v>
      </c>
      <c r="X2402" t="s">
        <v>19</v>
      </c>
      <c r="Y2402">
        <v>18.57</v>
      </c>
    </row>
    <row r="2403" spans="1:25" x14ac:dyDescent="0.25">
      <c r="A2403" t="s">
        <v>199</v>
      </c>
      <c r="B2403" s="19">
        <v>46017</v>
      </c>
      <c r="C2403" t="s">
        <v>200</v>
      </c>
      <c r="D2403" t="s">
        <v>174</v>
      </c>
      <c r="E2403" t="s">
        <v>3</v>
      </c>
      <c r="F2403">
        <v>43</v>
      </c>
      <c r="G2403" t="s">
        <v>4</v>
      </c>
      <c r="H2403" t="s">
        <v>5</v>
      </c>
      <c r="I2403" t="s">
        <v>105</v>
      </c>
      <c r="J2403" t="s">
        <v>106</v>
      </c>
      <c r="K2403" t="s">
        <v>76</v>
      </c>
      <c r="L2403">
        <v>5</v>
      </c>
      <c r="M2403">
        <v>450</v>
      </c>
      <c r="N2403">
        <v>0.1</v>
      </c>
      <c r="O2403">
        <v>2025</v>
      </c>
      <c r="P2403">
        <v>1650</v>
      </c>
      <c r="Q2403">
        <v>375</v>
      </c>
      <c r="R2403" t="s">
        <v>9</v>
      </c>
      <c r="S2403" t="s">
        <v>10</v>
      </c>
      <c r="T2403">
        <v>2025</v>
      </c>
      <c r="U2403">
        <v>12</v>
      </c>
      <c r="V2403" t="s">
        <v>3872</v>
      </c>
      <c r="W2403" t="s">
        <v>40</v>
      </c>
      <c r="X2403" t="s">
        <v>12</v>
      </c>
      <c r="Y2403">
        <v>18.52</v>
      </c>
    </row>
    <row r="2404" spans="1:25" x14ac:dyDescent="0.25">
      <c r="A2404" t="s">
        <v>3258</v>
      </c>
      <c r="B2404" s="19">
        <v>45424</v>
      </c>
      <c r="C2404" t="s">
        <v>489</v>
      </c>
      <c r="D2404" t="s">
        <v>490</v>
      </c>
      <c r="E2404" t="s">
        <v>3</v>
      </c>
      <c r="F2404">
        <v>26</v>
      </c>
      <c r="G2404" t="s">
        <v>339</v>
      </c>
      <c r="H2404" t="s">
        <v>285</v>
      </c>
      <c r="I2404" t="s">
        <v>109</v>
      </c>
      <c r="J2404" t="s">
        <v>110</v>
      </c>
      <c r="K2404" t="s">
        <v>8</v>
      </c>
      <c r="L2404">
        <v>1</v>
      </c>
      <c r="M2404">
        <v>4000</v>
      </c>
      <c r="N2404">
        <v>0.1</v>
      </c>
      <c r="O2404">
        <v>-3600</v>
      </c>
      <c r="P2404">
        <v>2900</v>
      </c>
      <c r="Q2404">
        <v>-700</v>
      </c>
      <c r="R2404" t="s">
        <v>26</v>
      </c>
      <c r="S2404" t="s">
        <v>287</v>
      </c>
      <c r="T2404">
        <v>2024</v>
      </c>
      <c r="U2404">
        <v>5</v>
      </c>
      <c r="V2404" t="s">
        <v>3865</v>
      </c>
      <c r="W2404" t="s">
        <v>11</v>
      </c>
      <c r="X2404" t="s">
        <v>27</v>
      </c>
      <c r="Y2404">
        <v>19.440000000000001</v>
      </c>
    </row>
    <row r="2405" spans="1:25" x14ac:dyDescent="0.25">
      <c r="A2405" t="s">
        <v>3259</v>
      </c>
      <c r="B2405" s="19">
        <v>45648</v>
      </c>
      <c r="C2405" t="s">
        <v>977</v>
      </c>
      <c r="D2405" t="s">
        <v>651</v>
      </c>
      <c r="E2405" t="s">
        <v>3</v>
      </c>
      <c r="F2405">
        <v>58</v>
      </c>
      <c r="G2405" t="s">
        <v>407</v>
      </c>
      <c r="H2405" t="s">
        <v>285</v>
      </c>
      <c r="I2405" t="s">
        <v>81</v>
      </c>
      <c r="J2405" t="s">
        <v>82</v>
      </c>
      <c r="K2405" t="s">
        <v>58</v>
      </c>
      <c r="L2405">
        <v>2</v>
      </c>
      <c r="M2405">
        <v>3500</v>
      </c>
      <c r="N2405">
        <v>0.1</v>
      </c>
      <c r="O2405">
        <v>6300</v>
      </c>
      <c r="P2405">
        <v>5000</v>
      </c>
      <c r="Q2405">
        <v>1300</v>
      </c>
      <c r="R2405" t="s">
        <v>17</v>
      </c>
      <c r="S2405" t="s">
        <v>10</v>
      </c>
      <c r="T2405">
        <v>2024</v>
      </c>
      <c r="U2405">
        <v>12</v>
      </c>
      <c r="V2405" t="s">
        <v>3872</v>
      </c>
      <c r="W2405" t="s">
        <v>40</v>
      </c>
      <c r="X2405" t="s">
        <v>19</v>
      </c>
      <c r="Y2405">
        <v>20.63</v>
      </c>
    </row>
    <row r="2406" spans="1:25" x14ac:dyDescent="0.25">
      <c r="A2406" t="s">
        <v>3260</v>
      </c>
      <c r="B2406" s="19">
        <v>45338</v>
      </c>
      <c r="C2406" t="s">
        <v>150</v>
      </c>
      <c r="D2406" t="s">
        <v>151</v>
      </c>
      <c r="E2406" t="s">
        <v>3</v>
      </c>
      <c r="F2406">
        <v>43</v>
      </c>
      <c r="G2406" t="s">
        <v>4</v>
      </c>
      <c r="H2406" t="s">
        <v>5</v>
      </c>
      <c r="I2406" t="s">
        <v>23</v>
      </c>
      <c r="J2406" t="s">
        <v>24</v>
      </c>
      <c r="K2406" t="s">
        <v>25</v>
      </c>
      <c r="L2406">
        <v>2</v>
      </c>
      <c r="M2406">
        <v>55000</v>
      </c>
      <c r="N2406">
        <v>0.15</v>
      </c>
      <c r="O2406">
        <v>93500</v>
      </c>
      <c r="P2406">
        <v>80000</v>
      </c>
      <c r="Q2406">
        <v>13500</v>
      </c>
      <c r="R2406" t="s">
        <v>77</v>
      </c>
      <c r="S2406" t="s">
        <v>10</v>
      </c>
      <c r="T2406">
        <v>2024</v>
      </c>
      <c r="U2406">
        <v>2</v>
      </c>
      <c r="V2406" t="s">
        <v>3869</v>
      </c>
      <c r="W2406" t="s">
        <v>18</v>
      </c>
      <c r="X2406" t="s">
        <v>27</v>
      </c>
      <c r="Y2406">
        <v>14.44</v>
      </c>
    </row>
    <row r="2407" spans="1:25" x14ac:dyDescent="0.25">
      <c r="A2407" t="s">
        <v>3261</v>
      </c>
      <c r="B2407" s="19">
        <v>45390</v>
      </c>
      <c r="C2407" t="s">
        <v>356</v>
      </c>
      <c r="D2407" t="s">
        <v>357</v>
      </c>
      <c r="E2407" t="s">
        <v>16</v>
      </c>
      <c r="F2407">
        <v>47</v>
      </c>
      <c r="G2407" t="s">
        <v>339</v>
      </c>
      <c r="H2407" t="s">
        <v>285</v>
      </c>
      <c r="I2407" t="s">
        <v>6</v>
      </c>
      <c r="J2407" t="s">
        <v>7</v>
      </c>
      <c r="K2407" t="s">
        <v>8</v>
      </c>
      <c r="L2407">
        <v>2</v>
      </c>
      <c r="M2407">
        <v>7000</v>
      </c>
      <c r="N2407">
        <v>0.05</v>
      </c>
      <c r="O2407">
        <v>0</v>
      </c>
      <c r="P2407">
        <v>10400</v>
      </c>
      <c r="Q2407">
        <v>0</v>
      </c>
      <c r="R2407" t="s">
        <v>26</v>
      </c>
      <c r="S2407" t="s">
        <v>291</v>
      </c>
      <c r="T2407">
        <v>2024</v>
      </c>
      <c r="U2407">
        <v>4</v>
      </c>
      <c r="V2407" t="s">
        <v>3871</v>
      </c>
      <c r="W2407" t="s">
        <v>11</v>
      </c>
      <c r="X2407" t="s">
        <v>27</v>
      </c>
      <c r="Y2407">
        <v>0</v>
      </c>
    </row>
    <row r="2408" spans="1:25" x14ac:dyDescent="0.25">
      <c r="A2408" t="s">
        <v>3262</v>
      </c>
      <c r="B2408" s="19">
        <v>45779</v>
      </c>
      <c r="C2408" t="s">
        <v>545</v>
      </c>
      <c r="D2408" t="s">
        <v>546</v>
      </c>
      <c r="E2408" t="s">
        <v>16</v>
      </c>
      <c r="F2408">
        <v>21</v>
      </c>
      <c r="G2408" t="s">
        <v>339</v>
      </c>
      <c r="H2408" t="s">
        <v>285</v>
      </c>
      <c r="I2408" t="s">
        <v>68</v>
      </c>
      <c r="J2408" t="s">
        <v>69</v>
      </c>
      <c r="K2408" t="s">
        <v>39</v>
      </c>
      <c r="L2408">
        <v>1</v>
      </c>
      <c r="M2408">
        <v>3500</v>
      </c>
      <c r="N2408">
        <v>0.05</v>
      </c>
      <c r="O2408">
        <v>-3325</v>
      </c>
      <c r="P2408">
        <v>2300</v>
      </c>
      <c r="Q2408">
        <v>-1025</v>
      </c>
      <c r="R2408" t="s">
        <v>9</v>
      </c>
      <c r="S2408" t="s">
        <v>287</v>
      </c>
      <c r="T2408">
        <v>2025</v>
      </c>
      <c r="U2408">
        <v>5</v>
      </c>
      <c r="V2408" t="s">
        <v>3865</v>
      </c>
      <c r="W2408" t="s">
        <v>11</v>
      </c>
      <c r="X2408" t="s">
        <v>27</v>
      </c>
      <c r="Y2408">
        <v>30.83</v>
      </c>
    </row>
    <row r="2409" spans="1:25" x14ac:dyDescent="0.25">
      <c r="A2409" t="s">
        <v>3263</v>
      </c>
      <c r="B2409" s="19">
        <v>45534</v>
      </c>
      <c r="C2409" t="s">
        <v>463</v>
      </c>
      <c r="D2409" t="s">
        <v>464</v>
      </c>
      <c r="E2409" t="s">
        <v>3</v>
      </c>
      <c r="F2409">
        <v>25</v>
      </c>
      <c r="G2409" t="s">
        <v>407</v>
      </c>
      <c r="H2409" t="s">
        <v>285</v>
      </c>
      <c r="I2409" t="s">
        <v>31</v>
      </c>
      <c r="J2409" t="s">
        <v>32</v>
      </c>
      <c r="K2409" t="s">
        <v>25</v>
      </c>
      <c r="L2409">
        <v>1</v>
      </c>
      <c r="M2409">
        <v>5000</v>
      </c>
      <c r="N2409">
        <v>0.1</v>
      </c>
      <c r="O2409">
        <v>4500</v>
      </c>
      <c r="P2409">
        <v>3500</v>
      </c>
      <c r="Q2409">
        <v>1000</v>
      </c>
      <c r="R2409" t="s">
        <v>77</v>
      </c>
      <c r="S2409" t="s">
        <v>10</v>
      </c>
      <c r="T2409">
        <v>2024</v>
      </c>
      <c r="U2409">
        <v>8</v>
      </c>
      <c r="V2409" t="s">
        <v>3867</v>
      </c>
      <c r="W2409" t="s">
        <v>33</v>
      </c>
      <c r="X2409" t="s">
        <v>12</v>
      </c>
      <c r="Y2409">
        <v>22.22</v>
      </c>
    </row>
    <row r="2410" spans="1:25" x14ac:dyDescent="0.25">
      <c r="A2410" t="s">
        <v>3264</v>
      </c>
      <c r="B2410" s="19">
        <v>45685</v>
      </c>
      <c r="C2410" t="s">
        <v>1143</v>
      </c>
      <c r="D2410" t="s">
        <v>464</v>
      </c>
      <c r="E2410" t="s">
        <v>3</v>
      </c>
      <c r="F2410">
        <v>57</v>
      </c>
      <c r="G2410" t="s">
        <v>290</v>
      </c>
      <c r="H2410" t="s">
        <v>276</v>
      </c>
      <c r="I2410" t="s">
        <v>44</v>
      </c>
      <c r="J2410" t="s">
        <v>45</v>
      </c>
      <c r="K2410" t="s">
        <v>46</v>
      </c>
      <c r="L2410">
        <v>1</v>
      </c>
      <c r="M2410">
        <v>2500</v>
      </c>
      <c r="N2410">
        <v>0</v>
      </c>
      <c r="O2410">
        <v>2500</v>
      </c>
      <c r="P2410">
        <v>1500</v>
      </c>
      <c r="Q2410">
        <v>1000</v>
      </c>
      <c r="R2410" t="s">
        <v>77</v>
      </c>
      <c r="S2410" t="s">
        <v>10</v>
      </c>
      <c r="T2410">
        <v>2025</v>
      </c>
      <c r="U2410">
        <v>1</v>
      </c>
      <c r="V2410" t="s">
        <v>3875</v>
      </c>
      <c r="W2410" t="s">
        <v>18</v>
      </c>
      <c r="X2410" t="s">
        <v>19</v>
      </c>
      <c r="Y2410">
        <v>40</v>
      </c>
    </row>
    <row r="2411" spans="1:25" x14ac:dyDescent="0.25">
      <c r="A2411" t="s">
        <v>3265</v>
      </c>
      <c r="B2411" s="19">
        <v>45548</v>
      </c>
      <c r="C2411" t="s">
        <v>3266</v>
      </c>
      <c r="D2411" t="s">
        <v>991</v>
      </c>
      <c r="E2411" t="s">
        <v>16</v>
      </c>
      <c r="F2411">
        <v>34</v>
      </c>
      <c r="G2411" t="s">
        <v>263</v>
      </c>
      <c r="H2411" t="s">
        <v>5</v>
      </c>
      <c r="I2411" t="s">
        <v>31</v>
      </c>
      <c r="J2411" t="s">
        <v>32</v>
      </c>
      <c r="K2411" t="s">
        <v>25</v>
      </c>
      <c r="L2411">
        <v>1</v>
      </c>
      <c r="M2411">
        <v>5000</v>
      </c>
      <c r="N2411">
        <v>0.1</v>
      </c>
      <c r="O2411">
        <v>4500</v>
      </c>
      <c r="P2411">
        <v>3500</v>
      </c>
      <c r="Q2411">
        <v>1000</v>
      </c>
      <c r="R2411" t="s">
        <v>26</v>
      </c>
      <c r="S2411" t="s">
        <v>10</v>
      </c>
      <c r="T2411">
        <v>2024</v>
      </c>
      <c r="U2411">
        <v>9</v>
      </c>
      <c r="V2411" t="s">
        <v>3873</v>
      </c>
      <c r="W2411" t="s">
        <v>33</v>
      </c>
      <c r="X2411" t="s">
        <v>19</v>
      </c>
      <c r="Y2411">
        <v>22.22</v>
      </c>
    </row>
    <row r="2412" spans="1:25" x14ac:dyDescent="0.25">
      <c r="A2412" t="s">
        <v>3267</v>
      </c>
      <c r="B2412" s="19">
        <v>45744</v>
      </c>
      <c r="C2412" t="s">
        <v>334</v>
      </c>
      <c r="D2412" t="s">
        <v>335</v>
      </c>
      <c r="E2412" t="s">
        <v>16</v>
      </c>
      <c r="F2412">
        <v>31</v>
      </c>
      <c r="G2412" t="s">
        <v>317</v>
      </c>
      <c r="H2412" t="s">
        <v>5</v>
      </c>
      <c r="I2412" t="s">
        <v>264</v>
      </c>
      <c r="J2412" t="s">
        <v>265</v>
      </c>
      <c r="K2412" t="s">
        <v>46</v>
      </c>
      <c r="L2412">
        <v>2</v>
      </c>
      <c r="M2412">
        <v>800</v>
      </c>
      <c r="N2412">
        <v>0.15</v>
      </c>
      <c r="O2412">
        <v>1360</v>
      </c>
      <c r="P2412">
        <v>1000</v>
      </c>
      <c r="Q2412">
        <v>360</v>
      </c>
      <c r="R2412" t="s">
        <v>17</v>
      </c>
      <c r="S2412" t="s">
        <v>10</v>
      </c>
      <c r="T2412">
        <v>2025</v>
      </c>
      <c r="U2412">
        <v>3</v>
      </c>
      <c r="V2412" t="s">
        <v>3864</v>
      </c>
      <c r="W2412" t="s">
        <v>18</v>
      </c>
      <c r="X2412" t="s">
        <v>27</v>
      </c>
      <c r="Y2412">
        <v>26.47</v>
      </c>
    </row>
    <row r="2413" spans="1:25" x14ac:dyDescent="0.25">
      <c r="A2413" t="s">
        <v>3268</v>
      </c>
      <c r="B2413" s="19">
        <v>45470</v>
      </c>
      <c r="C2413" t="s">
        <v>2688</v>
      </c>
      <c r="D2413" t="s">
        <v>101</v>
      </c>
      <c r="E2413" t="s">
        <v>16</v>
      </c>
      <c r="F2413">
        <v>54</v>
      </c>
      <c r="G2413" t="s">
        <v>317</v>
      </c>
      <c r="H2413" t="s">
        <v>5</v>
      </c>
      <c r="I2413" t="s">
        <v>68</v>
      </c>
      <c r="J2413" t="s">
        <v>69</v>
      </c>
      <c r="K2413" t="s">
        <v>39</v>
      </c>
      <c r="L2413">
        <v>1</v>
      </c>
      <c r="M2413">
        <v>3500</v>
      </c>
      <c r="N2413">
        <v>0.1</v>
      </c>
      <c r="O2413">
        <v>3150</v>
      </c>
      <c r="P2413">
        <v>2300</v>
      </c>
      <c r="Q2413">
        <v>850</v>
      </c>
      <c r="R2413" t="s">
        <v>26</v>
      </c>
      <c r="S2413" t="s">
        <v>10</v>
      </c>
      <c r="T2413">
        <v>2024</v>
      </c>
      <c r="U2413">
        <v>6</v>
      </c>
      <c r="V2413" t="s">
        <v>3868</v>
      </c>
      <c r="W2413" t="s">
        <v>11</v>
      </c>
      <c r="X2413" t="s">
        <v>19</v>
      </c>
      <c r="Y2413">
        <v>26.98</v>
      </c>
    </row>
    <row r="2414" spans="1:25" x14ac:dyDescent="0.25">
      <c r="A2414" t="s">
        <v>3269</v>
      </c>
      <c r="B2414" s="19">
        <v>45428</v>
      </c>
      <c r="C2414" t="s">
        <v>540</v>
      </c>
      <c r="D2414" t="s">
        <v>541</v>
      </c>
      <c r="E2414" t="s">
        <v>3</v>
      </c>
      <c r="F2414">
        <v>47</v>
      </c>
      <c r="G2414" t="s">
        <v>275</v>
      </c>
      <c r="H2414" t="s">
        <v>276</v>
      </c>
      <c r="I2414" t="s">
        <v>51</v>
      </c>
      <c r="J2414" t="s">
        <v>52</v>
      </c>
      <c r="K2414" t="s">
        <v>8</v>
      </c>
      <c r="L2414">
        <v>1</v>
      </c>
      <c r="M2414">
        <v>4500</v>
      </c>
      <c r="N2414">
        <v>0</v>
      </c>
      <c r="O2414">
        <v>4500</v>
      </c>
      <c r="P2414">
        <v>3200</v>
      </c>
      <c r="Q2414">
        <v>1300</v>
      </c>
      <c r="R2414" t="s">
        <v>17</v>
      </c>
      <c r="S2414" t="s">
        <v>10</v>
      </c>
      <c r="T2414">
        <v>2024</v>
      </c>
      <c r="U2414">
        <v>5</v>
      </c>
      <c r="V2414" t="s">
        <v>3865</v>
      </c>
      <c r="W2414" t="s">
        <v>11</v>
      </c>
      <c r="X2414" t="s">
        <v>19</v>
      </c>
      <c r="Y2414">
        <v>28.89</v>
      </c>
    </row>
    <row r="2415" spans="1:25" x14ac:dyDescent="0.25">
      <c r="A2415" t="s">
        <v>3270</v>
      </c>
      <c r="B2415" s="19">
        <v>45550</v>
      </c>
      <c r="C2415" t="s">
        <v>325</v>
      </c>
      <c r="D2415" t="s">
        <v>326</v>
      </c>
      <c r="E2415" t="s">
        <v>16</v>
      </c>
      <c r="F2415">
        <v>54</v>
      </c>
      <c r="G2415" t="s">
        <v>312</v>
      </c>
      <c r="H2415" t="s">
        <v>276</v>
      </c>
      <c r="I2415" t="s">
        <v>143</v>
      </c>
      <c r="J2415" t="s">
        <v>144</v>
      </c>
      <c r="K2415" t="s">
        <v>76</v>
      </c>
      <c r="L2415">
        <v>1</v>
      </c>
      <c r="M2415">
        <v>700</v>
      </c>
      <c r="N2415">
        <v>0.15</v>
      </c>
      <c r="O2415">
        <v>595</v>
      </c>
      <c r="P2415">
        <v>570</v>
      </c>
      <c r="Q2415">
        <v>25</v>
      </c>
      <c r="R2415" t="s">
        <v>17</v>
      </c>
      <c r="S2415" t="s">
        <v>10</v>
      </c>
      <c r="T2415">
        <v>2024</v>
      </c>
      <c r="U2415">
        <v>9</v>
      </c>
      <c r="V2415" t="s">
        <v>3873</v>
      </c>
      <c r="W2415" t="s">
        <v>33</v>
      </c>
      <c r="X2415" t="s">
        <v>27</v>
      </c>
      <c r="Y2415">
        <v>4.2</v>
      </c>
    </row>
    <row r="2416" spans="1:25" x14ac:dyDescent="0.25">
      <c r="A2416" t="s">
        <v>3271</v>
      </c>
      <c r="B2416" s="19">
        <v>45498</v>
      </c>
      <c r="C2416" t="s">
        <v>334</v>
      </c>
      <c r="D2416" t="s">
        <v>335</v>
      </c>
      <c r="E2416" t="s">
        <v>16</v>
      </c>
      <c r="F2416">
        <v>31</v>
      </c>
      <c r="G2416" t="s">
        <v>317</v>
      </c>
      <c r="H2416" t="s">
        <v>5</v>
      </c>
      <c r="I2416" t="s">
        <v>305</v>
      </c>
      <c r="J2416" t="s">
        <v>306</v>
      </c>
      <c r="K2416" t="s">
        <v>91</v>
      </c>
      <c r="L2416">
        <v>1</v>
      </c>
      <c r="M2416">
        <v>8500</v>
      </c>
      <c r="N2416">
        <v>0.15</v>
      </c>
      <c r="O2416">
        <v>7225</v>
      </c>
      <c r="P2416">
        <v>6500</v>
      </c>
      <c r="Q2416">
        <v>725</v>
      </c>
      <c r="R2416" t="s">
        <v>17</v>
      </c>
      <c r="S2416" t="s">
        <v>10</v>
      </c>
      <c r="T2416">
        <v>2024</v>
      </c>
      <c r="U2416">
        <v>7</v>
      </c>
      <c r="V2416" t="s">
        <v>3866</v>
      </c>
      <c r="W2416" t="s">
        <v>33</v>
      </c>
      <c r="X2416" t="s">
        <v>27</v>
      </c>
      <c r="Y2416">
        <v>10.029999999999999</v>
      </c>
    </row>
    <row r="2417" spans="1:25" x14ac:dyDescent="0.25">
      <c r="A2417" t="s">
        <v>3272</v>
      </c>
      <c r="B2417" s="19">
        <v>45488</v>
      </c>
      <c r="C2417" t="s">
        <v>1810</v>
      </c>
      <c r="D2417" t="s">
        <v>1811</v>
      </c>
      <c r="E2417" t="s">
        <v>3</v>
      </c>
      <c r="F2417">
        <v>58</v>
      </c>
      <c r="G2417" t="s">
        <v>275</v>
      </c>
      <c r="H2417" t="s">
        <v>276</v>
      </c>
      <c r="I2417" t="s">
        <v>65</v>
      </c>
      <c r="J2417" t="s">
        <v>66</v>
      </c>
      <c r="K2417" t="s">
        <v>25</v>
      </c>
      <c r="L2417">
        <v>2</v>
      </c>
      <c r="M2417">
        <v>2500</v>
      </c>
      <c r="N2417">
        <v>0.1</v>
      </c>
      <c r="O2417">
        <v>4500</v>
      </c>
      <c r="P2417">
        <v>3200</v>
      </c>
      <c r="Q2417">
        <v>1300</v>
      </c>
      <c r="R2417" t="s">
        <v>17</v>
      </c>
      <c r="S2417" t="s">
        <v>10</v>
      </c>
      <c r="T2417">
        <v>2024</v>
      </c>
      <c r="U2417">
        <v>7</v>
      </c>
      <c r="V2417" t="s">
        <v>3866</v>
      </c>
      <c r="W2417" t="s">
        <v>33</v>
      </c>
      <c r="X2417" t="s">
        <v>19</v>
      </c>
      <c r="Y2417">
        <v>28.89</v>
      </c>
    </row>
    <row r="2418" spans="1:25" x14ac:dyDescent="0.25">
      <c r="A2418" t="s">
        <v>3273</v>
      </c>
      <c r="B2418" s="19">
        <v>45976</v>
      </c>
      <c r="C2418" t="s">
        <v>873</v>
      </c>
      <c r="D2418" t="s">
        <v>474</v>
      </c>
      <c r="E2418" t="s">
        <v>16</v>
      </c>
      <c r="F2418">
        <v>42</v>
      </c>
      <c r="G2418" t="s">
        <v>295</v>
      </c>
      <c r="H2418" t="s">
        <v>270</v>
      </c>
      <c r="I2418" t="s">
        <v>31</v>
      </c>
      <c r="J2418" t="s">
        <v>32</v>
      </c>
      <c r="K2418" t="s">
        <v>25</v>
      </c>
      <c r="L2418">
        <v>1</v>
      </c>
      <c r="M2418">
        <v>5000</v>
      </c>
      <c r="N2418">
        <v>0.2</v>
      </c>
      <c r="O2418">
        <v>4000</v>
      </c>
      <c r="P2418">
        <v>3500</v>
      </c>
      <c r="Q2418">
        <v>500</v>
      </c>
      <c r="R2418" t="s">
        <v>26</v>
      </c>
      <c r="S2418" t="s">
        <v>10</v>
      </c>
      <c r="T2418">
        <v>2025</v>
      </c>
      <c r="U2418">
        <v>11</v>
      </c>
      <c r="V2418" t="s">
        <v>3874</v>
      </c>
      <c r="W2418" t="s">
        <v>40</v>
      </c>
      <c r="X2418" t="s">
        <v>19</v>
      </c>
      <c r="Y2418">
        <v>12.5</v>
      </c>
    </row>
    <row r="2419" spans="1:25" x14ac:dyDescent="0.25">
      <c r="A2419" t="s">
        <v>3274</v>
      </c>
      <c r="B2419" s="19">
        <v>45297</v>
      </c>
      <c r="C2419" t="s">
        <v>626</v>
      </c>
      <c r="D2419" t="s">
        <v>454</v>
      </c>
      <c r="E2419" t="s">
        <v>3</v>
      </c>
      <c r="F2419">
        <v>52</v>
      </c>
      <c r="G2419" t="s">
        <v>407</v>
      </c>
      <c r="H2419" t="s">
        <v>285</v>
      </c>
      <c r="I2419" t="s">
        <v>264</v>
      </c>
      <c r="J2419" t="s">
        <v>265</v>
      </c>
      <c r="K2419" t="s">
        <v>46</v>
      </c>
      <c r="L2419">
        <v>1</v>
      </c>
      <c r="M2419">
        <v>800</v>
      </c>
      <c r="N2419">
        <v>0.1</v>
      </c>
      <c r="O2419">
        <v>720</v>
      </c>
      <c r="P2419">
        <v>500</v>
      </c>
      <c r="Q2419">
        <v>220</v>
      </c>
      <c r="R2419" t="s">
        <v>9</v>
      </c>
      <c r="S2419" t="s">
        <v>10</v>
      </c>
      <c r="T2419">
        <v>2024</v>
      </c>
      <c r="U2419">
        <v>1</v>
      </c>
      <c r="V2419" t="s">
        <v>3875</v>
      </c>
      <c r="W2419" t="s">
        <v>18</v>
      </c>
      <c r="X2419" t="s">
        <v>12</v>
      </c>
      <c r="Y2419">
        <v>30.56</v>
      </c>
    </row>
    <row r="2420" spans="1:25" x14ac:dyDescent="0.25">
      <c r="A2420" t="s">
        <v>3275</v>
      </c>
      <c r="B2420" s="19">
        <v>45365</v>
      </c>
      <c r="C2420" t="s">
        <v>715</v>
      </c>
      <c r="D2420" t="s">
        <v>448</v>
      </c>
      <c r="E2420" t="s">
        <v>16</v>
      </c>
      <c r="F2420">
        <v>38</v>
      </c>
      <c r="G2420" t="s">
        <v>317</v>
      </c>
      <c r="H2420" t="s">
        <v>5</v>
      </c>
      <c r="I2420" t="s">
        <v>68</v>
      </c>
      <c r="J2420" t="s">
        <v>69</v>
      </c>
      <c r="K2420" t="s">
        <v>39</v>
      </c>
      <c r="L2420">
        <v>2</v>
      </c>
      <c r="M2420">
        <v>3500</v>
      </c>
      <c r="N2420">
        <v>0.05</v>
      </c>
      <c r="O2420">
        <v>6650</v>
      </c>
      <c r="P2420">
        <v>4600</v>
      </c>
      <c r="Q2420">
        <v>2050</v>
      </c>
      <c r="R2420" t="s">
        <v>26</v>
      </c>
      <c r="S2420" t="s">
        <v>10</v>
      </c>
      <c r="T2420">
        <v>2024</v>
      </c>
      <c r="U2420">
        <v>3</v>
      </c>
      <c r="V2420" t="s">
        <v>3864</v>
      </c>
      <c r="W2420" t="s">
        <v>18</v>
      </c>
      <c r="X2420" t="s">
        <v>27</v>
      </c>
      <c r="Y2420">
        <v>30.83</v>
      </c>
    </row>
    <row r="2421" spans="1:25" x14ac:dyDescent="0.25">
      <c r="A2421" t="s">
        <v>3276</v>
      </c>
      <c r="B2421" s="19">
        <v>45949</v>
      </c>
      <c r="C2421" t="s">
        <v>1604</v>
      </c>
      <c r="D2421" t="s">
        <v>323</v>
      </c>
      <c r="E2421" t="s">
        <v>16</v>
      </c>
      <c r="F2421">
        <v>41</v>
      </c>
      <c r="G2421" t="s">
        <v>317</v>
      </c>
      <c r="H2421" t="s">
        <v>5</v>
      </c>
      <c r="I2421" t="s">
        <v>105</v>
      </c>
      <c r="J2421" t="s">
        <v>106</v>
      </c>
      <c r="K2421" t="s">
        <v>76</v>
      </c>
      <c r="L2421">
        <v>5</v>
      </c>
      <c r="M2421">
        <v>450</v>
      </c>
      <c r="N2421">
        <v>0.1</v>
      </c>
      <c r="O2421">
        <v>2025</v>
      </c>
      <c r="P2421">
        <v>1650</v>
      </c>
      <c r="Q2421">
        <v>375</v>
      </c>
      <c r="R2421" t="s">
        <v>17</v>
      </c>
      <c r="S2421" t="s">
        <v>10</v>
      </c>
      <c r="T2421">
        <v>2025</v>
      </c>
      <c r="U2421">
        <v>10</v>
      </c>
      <c r="V2421" t="s">
        <v>3870</v>
      </c>
      <c r="W2421" t="s">
        <v>40</v>
      </c>
      <c r="X2421" t="s">
        <v>12</v>
      </c>
      <c r="Y2421">
        <v>18.52</v>
      </c>
    </row>
    <row r="2422" spans="1:25" x14ac:dyDescent="0.25">
      <c r="A2422" t="s">
        <v>3277</v>
      </c>
      <c r="B2422" s="19">
        <v>45876</v>
      </c>
      <c r="C2422" t="s">
        <v>1251</v>
      </c>
      <c r="D2422" t="s">
        <v>426</v>
      </c>
      <c r="E2422" t="s">
        <v>3</v>
      </c>
      <c r="F2422">
        <v>28</v>
      </c>
      <c r="G2422" t="s">
        <v>284</v>
      </c>
      <c r="H2422" t="s">
        <v>285</v>
      </c>
      <c r="I2422" t="s">
        <v>143</v>
      </c>
      <c r="J2422" t="s">
        <v>144</v>
      </c>
      <c r="K2422" t="s">
        <v>76</v>
      </c>
      <c r="L2422">
        <v>1</v>
      </c>
      <c r="M2422">
        <v>700</v>
      </c>
      <c r="N2422">
        <v>0.1</v>
      </c>
      <c r="O2422">
        <v>630</v>
      </c>
      <c r="P2422">
        <v>570</v>
      </c>
      <c r="Q2422">
        <v>60</v>
      </c>
      <c r="R2422" t="s">
        <v>17</v>
      </c>
      <c r="S2422" t="s">
        <v>10</v>
      </c>
      <c r="T2422">
        <v>2025</v>
      </c>
      <c r="U2422">
        <v>8</v>
      </c>
      <c r="V2422" t="s">
        <v>3867</v>
      </c>
      <c r="W2422" t="s">
        <v>33</v>
      </c>
      <c r="X2422" t="s">
        <v>19</v>
      </c>
      <c r="Y2422">
        <v>9.52</v>
      </c>
    </row>
    <row r="2423" spans="1:25" x14ac:dyDescent="0.25">
      <c r="A2423" t="s">
        <v>3278</v>
      </c>
      <c r="B2423" s="19">
        <v>45864</v>
      </c>
      <c r="C2423" t="s">
        <v>2305</v>
      </c>
      <c r="D2423" t="s">
        <v>1179</v>
      </c>
      <c r="E2423" t="s">
        <v>16</v>
      </c>
      <c r="F2423">
        <v>20</v>
      </c>
      <c r="G2423" t="s">
        <v>284</v>
      </c>
      <c r="H2423" t="s">
        <v>285</v>
      </c>
      <c r="I2423" t="s">
        <v>176</v>
      </c>
      <c r="J2423" t="s">
        <v>177</v>
      </c>
      <c r="K2423" t="s">
        <v>25</v>
      </c>
      <c r="L2423">
        <v>2</v>
      </c>
      <c r="M2423">
        <v>22000</v>
      </c>
      <c r="N2423">
        <v>0</v>
      </c>
      <c r="O2423">
        <v>44000</v>
      </c>
      <c r="P2423">
        <v>33000</v>
      </c>
      <c r="Q2423">
        <v>11000</v>
      </c>
      <c r="R2423" t="s">
        <v>77</v>
      </c>
      <c r="S2423" t="s">
        <v>10</v>
      </c>
      <c r="T2423">
        <v>2025</v>
      </c>
      <c r="U2423">
        <v>7</v>
      </c>
      <c r="V2423" t="s">
        <v>3866</v>
      </c>
      <c r="W2423" t="s">
        <v>33</v>
      </c>
      <c r="X2423" t="s">
        <v>12</v>
      </c>
      <c r="Y2423">
        <v>25</v>
      </c>
    </row>
    <row r="2424" spans="1:25" x14ac:dyDescent="0.25">
      <c r="A2424" t="s">
        <v>3279</v>
      </c>
      <c r="B2424" s="19">
        <v>45932</v>
      </c>
      <c r="C2424" t="s">
        <v>702</v>
      </c>
      <c r="D2424" t="s">
        <v>703</v>
      </c>
      <c r="E2424" t="s">
        <v>16</v>
      </c>
      <c r="F2424">
        <v>24</v>
      </c>
      <c r="G2424" t="s">
        <v>275</v>
      </c>
      <c r="H2424" t="s">
        <v>276</v>
      </c>
      <c r="I2424" t="s">
        <v>95</v>
      </c>
      <c r="J2424" t="s">
        <v>96</v>
      </c>
      <c r="K2424" t="s">
        <v>46</v>
      </c>
      <c r="L2424">
        <v>1</v>
      </c>
      <c r="M2424">
        <v>600</v>
      </c>
      <c r="N2424">
        <v>0.05</v>
      </c>
      <c r="O2424">
        <v>570</v>
      </c>
      <c r="P2424">
        <v>380</v>
      </c>
      <c r="Q2424">
        <v>190</v>
      </c>
      <c r="R2424" t="s">
        <v>77</v>
      </c>
      <c r="S2424" t="s">
        <v>10</v>
      </c>
      <c r="T2424">
        <v>2025</v>
      </c>
      <c r="U2424">
        <v>10</v>
      </c>
      <c r="V2424" t="s">
        <v>3870</v>
      </c>
      <c r="W2424" t="s">
        <v>40</v>
      </c>
      <c r="X2424" t="s">
        <v>12</v>
      </c>
      <c r="Y2424">
        <v>33.33</v>
      </c>
    </row>
    <row r="2425" spans="1:25" x14ac:dyDescent="0.25">
      <c r="A2425" t="s">
        <v>3280</v>
      </c>
      <c r="B2425" s="19">
        <v>45422</v>
      </c>
      <c r="C2425" t="s">
        <v>1198</v>
      </c>
      <c r="D2425" t="s">
        <v>962</v>
      </c>
      <c r="E2425" t="s">
        <v>3</v>
      </c>
      <c r="F2425">
        <v>25</v>
      </c>
      <c r="G2425" t="s">
        <v>280</v>
      </c>
      <c r="H2425" t="s">
        <v>270</v>
      </c>
      <c r="I2425" t="s">
        <v>105</v>
      </c>
      <c r="J2425" t="s">
        <v>106</v>
      </c>
      <c r="K2425" t="s">
        <v>76</v>
      </c>
      <c r="L2425">
        <v>2</v>
      </c>
      <c r="M2425">
        <v>450</v>
      </c>
      <c r="N2425">
        <v>0.1</v>
      </c>
      <c r="O2425">
        <v>810</v>
      </c>
      <c r="P2425">
        <v>660</v>
      </c>
      <c r="Q2425">
        <v>150</v>
      </c>
      <c r="R2425" t="s">
        <v>26</v>
      </c>
      <c r="S2425" t="s">
        <v>10</v>
      </c>
      <c r="T2425">
        <v>2024</v>
      </c>
      <c r="U2425">
        <v>5</v>
      </c>
      <c r="V2425" t="s">
        <v>3865</v>
      </c>
      <c r="W2425" t="s">
        <v>11</v>
      </c>
      <c r="X2425" t="s">
        <v>19</v>
      </c>
      <c r="Y2425">
        <v>18.52</v>
      </c>
    </row>
    <row r="2426" spans="1:25" x14ac:dyDescent="0.25">
      <c r="A2426" t="s">
        <v>3281</v>
      </c>
      <c r="B2426" s="19">
        <v>45528</v>
      </c>
      <c r="C2426" t="s">
        <v>459</v>
      </c>
      <c r="D2426" t="s">
        <v>460</v>
      </c>
      <c r="E2426" t="s">
        <v>3</v>
      </c>
      <c r="F2426">
        <v>31</v>
      </c>
      <c r="G2426" t="s">
        <v>269</v>
      </c>
      <c r="H2426" t="s">
        <v>270</v>
      </c>
      <c r="I2426" t="s">
        <v>102</v>
      </c>
      <c r="J2426" t="s">
        <v>103</v>
      </c>
      <c r="K2426" t="s">
        <v>25</v>
      </c>
      <c r="L2426">
        <v>1</v>
      </c>
      <c r="M2426">
        <v>28000</v>
      </c>
      <c r="N2426">
        <v>0.2</v>
      </c>
      <c r="O2426">
        <v>22400</v>
      </c>
      <c r="P2426">
        <v>21000</v>
      </c>
      <c r="Q2426">
        <v>1400</v>
      </c>
      <c r="R2426" t="s">
        <v>17</v>
      </c>
      <c r="S2426" t="s">
        <v>10</v>
      </c>
      <c r="T2426">
        <v>2024</v>
      </c>
      <c r="U2426">
        <v>8</v>
      </c>
      <c r="V2426" t="s">
        <v>3867</v>
      </c>
      <c r="W2426" t="s">
        <v>33</v>
      </c>
      <c r="X2426" t="s">
        <v>19</v>
      </c>
      <c r="Y2426">
        <v>6.25</v>
      </c>
    </row>
    <row r="2427" spans="1:25" x14ac:dyDescent="0.25">
      <c r="A2427" t="s">
        <v>3282</v>
      </c>
      <c r="B2427" s="19">
        <v>45521</v>
      </c>
      <c r="C2427" t="s">
        <v>511</v>
      </c>
      <c r="D2427" t="s">
        <v>101</v>
      </c>
      <c r="E2427" t="s">
        <v>3</v>
      </c>
      <c r="F2427">
        <v>55</v>
      </c>
      <c r="G2427" t="s">
        <v>407</v>
      </c>
      <c r="H2427" t="s">
        <v>285</v>
      </c>
      <c r="I2427" t="s">
        <v>344</v>
      </c>
      <c r="J2427" t="s">
        <v>345</v>
      </c>
      <c r="K2427" t="s">
        <v>39</v>
      </c>
      <c r="L2427">
        <v>1</v>
      </c>
      <c r="M2427">
        <v>2200</v>
      </c>
      <c r="N2427">
        <v>0.1</v>
      </c>
      <c r="O2427">
        <v>1980</v>
      </c>
      <c r="P2427">
        <v>1400</v>
      </c>
      <c r="Q2427">
        <v>580</v>
      </c>
      <c r="R2427" t="s">
        <v>77</v>
      </c>
      <c r="S2427" t="s">
        <v>10</v>
      </c>
      <c r="T2427">
        <v>2024</v>
      </c>
      <c r="U2427">
        <v>8</v>
      </c>
      <c r="V2427" t="s">
        <v>3867</v>
      </c>
      <c r="W2427" t="s">
        <v>33</v>
      </c>
      <c r="X2427" t="s">
        <v>27</v>
      </c>
      <c r="Y2427">
        <v>29.29</v>
      </c>
    </row>
    <row r="2428" spans="1:25" x14ac:dyDescent="0.25">
      <c r="A2428" t="s">
        <v>3283</v>
      </c>
      <c r="B2428" s="19">
        <v>46012</v>
      </c>
      <c r="C2428" t="s">
        <v>608</v>
      </c>
      <c r="D2428" t="s">
        <v>609</v>
      </c>
      <c r="E2428" t="s">
        <v>16</v>
      </c>
      <c r="F2428">
        <v>52</v>
      </c>
      <c r="G2428" t="s">
        <v>312</v>
      </c>
      <c r="H2428" t="s">
        <v>276</v>
      </c>
      <c r="I2428" t="s">
        <v>264</v>
      </c>
      <c r="J2428" t="s">
        <v>265</v>
      </c>
      <c r="K2428" t="s">
        <v>46</v>
      </c>
      <c r="L2428">
        <v>2</v>
      </c>
      <c r="M2428">
        <v>800</v>
      </c>
      <c r="N2428">
        <v>0.05</v>
      </c>
      <c r="O2428">
        <v>1520</v>
      </c>
      <c r="P2428">
        <v>1000</v>
      </c>
      <c r="Q2428">
        <v>520</v>
      </c>
      <c r="R2428" t="s">
        <v>26</v>
      </c>
      <c r="S2428" t="s">
        <v>10</v>
      </c>
      <c r="T2428">
        <v>2025</v>
      </c>
      <c r="U2428">
        <v>12</v>
      </c>
      <c r="V2428" t="s">
        <v>3872</v>
      </c>
      <c r="W2428" t="s">
        <v>40</v>
      </c>
      <c r="X2428" t="s">
        <v>27</v>
      </c>
      <c r="Y2428">
        <v>34.21</v>
      </c>
    </row>
    <row r="2429" spans="1:25" x14ac:dyDescent="0.25">
      <c r="A2429" t="s">
        <v>3284</v>
      </c>
      <c r="B2429" s="19">
        <v>45586</v>
      </c>
      <c r="C2429" t="s">
        <v>864</v>
      </c>
      <c r="D2429" t="s">
        <v>865</v>
      </c>
      <c r="E2429" t="s">
        <v>16</v>
      </c>
      <c r="F2429">
        <v>32</v>
      </c>
      <c r="G2429" t="s">
        <v>269</v>
      </c>
      <c r="H2429" t="s">
        <v>270</v>
      </c>
      <c r="I2429" t="s">
        <v>65</v>
      </c>
      <c r="J2429" t="s">
        <v>66</v>
      </c>
      <c r="K2429" t="s">
        <v>25</v>
      </c>
      <c r="L2429">
        <v>2</v>
      </c>
      <c r="M2429">
        <v>2500</v>
      </c>
      <c r="N2429">
        <v>0.05</v>
      </c>
      <c r="O2429">
        <v>4750</v>
      </c>
      <c r="P2429">
        <v>3200</v>
      </c>
      <c r="Q2429">
        <v>1550</v>
      </c>
      <c r="R2429" t="s">
        <v>17</v>
      </c>
      <c r="S2429" t="s">
        <v>10</v>
      </c>
      <c r="T2429">
        <v>2024</v>
      </c>
      <c r="U2429">
        <v>10</v>
      </c>
      <c r="V2429" t="s">
        <v>3870</v>
      </c>
      <c r="W2429" t="s">
        <v>40</v>
      </c>
      <c r="X2429" t="s">
        <v>19</v>
      </c>
      <c r="Y2429">
        <v>32.630000000000003</v>
      </c>
    </row>
    <row r="2430" spans="1:25" x14ac:dyDescent="0.25">
      <c r="A2430" t="s">
        <v>3285</v>
      </c>
      <c r="B2430" s="19">
        <v>45822</v>
      </c>
      <c r="C2430" t="s">
        <v>1111</v>
      </c>
      <c r="D2430" t="s">
        <v>725</v>
      </c>
      <c r="E2430" t="s">
        <v>3</v>
      </c>
      <c r="F2430">
        <v>27</v>
      </c>
      <c r="G2430" t="s">
        <v>284</v>
      </c>
      <c r="H2430" t="s">
        <v>285</v>
      </c>
      <c r="I2430" t="s">
        <v>56</v>
      </c>
      <c r="J2430" t="s">
        <v>57</v>
      </c>
      <c r="K2430" t="s">
        <v>58</v>
      </c>
      <c r="L2430">
        <v>1</v>
      </c>
      <c r="M2430">
        <v>1200</v>
      </c>
      <c r="N2430">
        <v>0.05</v>
      </c>
      <c r="O2430">
        <v>1140</v>
      </c>
      <c r="P2430">
        <v>800</v>
      </c>
      <c r="Q2430">
        <v>340</v>
      </c>
      <c r="R2430" t="s">
        <v>17</v>
      </c>
      <c r="S2430" t="s">
        <v>10</v>
      </c>
      <c r="T2430">
        <v>2025</v>
      </c>
      <c r="U2430">
        <v>6</v>
      </c>
      <c r="V2430" t="s">
        <v>3868</v>
      </c>
      <c r="W2430" t="s">
        <v>11</v>
      </c>
      <c r="X2430" t="s">
        <v>27</v>
      </c>
      <c r="Y2430">
        <v>29.82</v>
      </c>
    </row>
    <row r="2431" spans="1:25" x14ac:dyDescent="0.25">
      <c r="A2431" t="s">
        <v>3286</v>
      </c>
      <c r="B2431" s="19">
        <v>45350</v>
      </c>
      <c r="C2431" t="s">
        <v>1952</v>
      </c>
      <c r="D2431" t="s">
        <v>101</v>
      </c>
      <c r="E2431" t="s">
        <v>3</v>
      </c>
      <c r="F2431">
        <v>42</v>
      </c>
      <c r="G2431" t="s">
        <v>407</v>
      </c>
      <c r="H2431" t="s">
        <v>285</v>
      </c>
      <c r="I2431" t="s">
        <v>127</v>
      </c>
      <c r="J2431" t="s">
        <v>128</v>
      </c>
      <c r="K2431" t="s">
        <v>58</v>
      </c>
      <c r="L2431">
        <v>2</v>
      </c>
      <c r="M2431">
        <v>3000</v>
      </c>
      <c r="N2431">
        <v>0.05</v>
      </c>
      <c r="O2431">
        <v>5700</v>
      </c>
      <c r="P2431">
        <v>4200</v>
      </c>
      <c r="Q2431">
        <v>1500</v>
      </c>
      <c r="R2431" t="s">
        <v>9</v>
      </c>
      <c r="S2431" t="s">
        <v>10</v>
      </c>
      <c r="T2431">
        <v>2024</v>
      </c>
      <c r="U2431">
        <v>2</v>
      </c>
      <c r="V2431" t="s">
        <v>3869</v>
      </c>
      <c r="W2431" t="s">
        <v>18</v>
      </c>
      <c r="X2431" t="s">
        <v>12</v>
      </c>
      <c r="Y2431">
        <v>26.32</v>
      </c>
    </row>
    <row r="2432" spans="1:25" x14ac:dyDescent="0.25">
      <c r="A2432" t="s">
        <v>3287</v>
      </c>
      <c r="B2432" s="19">
        <v>45774</v>
      </c>
      <c r="C2432" t="s">
        <v>2520</v>
      </c>
      <c r="D2432" t="s">
        <v>2209</v>
      </c>
      <c r="E2432" t="s">
        <v>16</v>
      </c>
      <c r="F2432">
        <v>60</v>
      </c>
      <c r="G2432" t="s">
        <v>295</v>
      </c>
      <c r="H2432" t="s">
        <v>270</v>
      </c>
      <c r="I2432" t="s">
        <v>37</v>
      </c>
      <c r="J2432" t="s">
        <v>38</v>
      </c>
      <c r="K2432" t="s">
        <v>39</v>
      </c>
      <c r="L2432">
        <v>1</v>
      </c>
      <c r="M2432">
        <v>900</v>
      </c>
      <c r="N2432">
        <v>0.1</v>
      </c>
      <c r="O2432">
        <v>810</v>
      </c>
      <c r="P2432">
        <v>550</v>
      </c>
      <c r="Q2432">
        <v>260</v>
      </c>
      <c r="R2432" t="s">
        <v>9</v>
      </c>
      <c r="S2432" t="s">
        <v>10</v>
      </c>
      <c r="T2432">
        <v>2025</v>
      </c>
      <c r="U2432">
        <v>4</v>
      </c>
      <c r="V2432" t="s">
        <v>3871</v>
      </c>
      <c r="W2432" t="s">
        <v>11</v>
      </c>
      <c r="X2432" t="s">
        <v>19</v>
      </c>
      <c r="Y2432">
        <v>32.1</v>
      </c>
    </row>
    <row r="2433" spans="1:25" x14ac:dyDescent="0.25">
      <c r="A2433" t="s">
        <v>3288</v>
      </c>
      <c r="B2433" s="19">
        <v>45723</v>
      </c>
      <c r="C2433" t="s">
        <v>1544</v>
      </c>
      <c r="D2433" t="s">
        <v>1225</v>
      </c>
      <c r="E2433" t="s">
        <v>3</v>
      </c>
      <c r="F2433">
        <v>55</v>
      </c>
      <c r="G2433" t="s">
        <v>339</v>
      </c>
      <c r="H2433" t="s">
        <v>285</v>
      </c>
      <c r="I2433" t="s">
        <v>37</v>
      </c>
      <c r="J2433" t="s">
        <v>38</v>
      </c>
      <c r="K2433" t="s">
        <v>39</v>
      </c>
      <c r="L2433">
        <v>1</v>
      </c>
      <c r="M2433">
        <v>900</v>
      </c>
      <c r="N2433">
        <v>0.05</v>
      </c>
      <c r="O2433">
        <v>0</v>
      </c>
      <c r="P2433">
        <v>550</v>
      </c>
      <c r="Q2433">
        <v>0</v>
      </c>
      <c r="R2433" t="s">
        <v>26</v>
      </c>
      <c r="S2433" t="s">
        <v>291</v>
      </c>
      <c r="T2433">
        <v>2025</v>
      </c>
      <c r="U2433">
        <v>3</v>
      </c>
      <c r="V2433" t="s">
        <v>3864</v>
      </c>
      <c r="W2433" t="s">
        <v>18</v>
      </c>
      <c r="X2433" t="s">
        <v>12</v>
      </c>
      <c r="Y2433">
        <v>0</v>
      </c>
    </row>
    <row r="2434" spans="1:25" x14ac:dyDescent="0.25">
      <c r="A2434" t="s">
        <v>3289</v>
      </c>
      <c r="B2434" s="19">
        <v>45352</v>
      </c>
      <c r="C2434" t="s">
        <v>535</v>
      </c>
      <c r="D2434" t="s">
        <v>536</v>
      </c>
      <c r="E2434" t="s">
        <v>3</v>
      </c>
      <c r="F2434">
        <v>33</v>
      </c>
      <c r="G2434" t="s">
        <v>339</v>
      </c>
      <c r="H2434" t="s">
        <v>285</v>
      </c>
      <c r="I2434" t="s">
        <v>176</v>
      </c>
      <c r="J2434" t="s">
        <v>177</v>
      </c>
      <c r="K2434" t="s">
        <v>25</v>
      </c>
      <c r="L2434">
        <v>3</v>
      </c>
      <c r="M2434">
        <v>22000</v>
      </c>
      <c r="N2434">
        <v>0.1</v>
      </c>
      <c r="O2434">
        <v>59400</v>
      </c>
      <c r="P2434">
        <v>49500</v>
      </c>
      <c r="Q2434">
        <v>9900</v>
      </c>
      <c r="R2434" t="s">
        <v>26</v>
      </c>
      <c r="S2434" t="s">
        <v>10</v>
      </c>
      <c r="T2434">
        <v>2024</v>
      </c>
      <c r="U2434">
        <v>3</v>
      </c>
      <c r="V2434" t="s">
        <v>3864</v>
      </c>
      <c r="W2434" t="s">
        <v>18</v>
      </c>
      <c r="X2434" t="s">
        <v>12</v>
      </c>
      <c r="Y2434">
        <v>16.670000000000002</v>
      </c>
    </row>
    <row r="2435" spans="1:25" x14ac:dyDescent="0.25">
      <c r="A2435" t="s">
        <v>3290</v>
      </c>
      <c r="B2435" s="19">
        <v>45629</v>
      </c>
      <c r="C2435" t="s">
        <v>419</v>
      </c>
      <c r="D2435" t="s">
        <v>420</v>
      </c>
      <c r="E2435" t="s">
        <v>3</v>
      </c>
      <c r="F2435">
        <v>24</v>
      </c>
      <c r="G2435" t="s">
        <v>263</v>
      </c>
      <c r="H2435" t="s">
        <v>5</v>
      </c>
      <c r="I2435" t="s">
        <v>6</v>
      </c>
      <c r="J2435" t="s">
        <v>7</v>
      </c>
      <c r="K2435" t="s">
        <v>8</v>
      </c>
      <c r="L2435">
        <v>4</v>
      </c>
      <c r="M2435">
        <v>7000</v>
      </c>
      <c r="N2435">
        <v>0.05</v>
      </c>
      <c r="O2435">
        <v>26600</v>
      </c>
      <c r="P2435">
        <v>20800</v>
      </c>
      <c r="Q2435">
        <v>5800</v>
      </c>
      <c r="R2435" t="s">
        <v>77</v>
      </c>
      <c r="S2435" t="s">
        <v>10</v>
      </c>
      <c r="T2435">
        <v>2024</v>
      </c>
      <c r="U2435">
        <v>12</v>
      </c>
      <c r="V2435" t="s">
        <v>3872</v>
      </c>
      <c r="W2435" t="s">
        <v>40</v>
      </c>
      <c r="X2435" t="s">
        <v>12</v>
      </c>
      <c r="Y2435">
        <v>21.8</v>
      </c>
    </row>
    <row r="2436" spans="1:25" x14ac:dyDescent="0.25">
      <c r="A2436" t="s">
        <v>3291</v>
      </c>
      <c r="B2436" s="19">
        <v>45797</v>
      </c>
      <c r="C2436" t="s">
        <v>1229</v>
      </c>
      <c r="D2436" t="s">
        <v>591</v>
      </c>
      <c r="E2436" t="s">
        <v>3</v>
      </c>
      <c r="F2436">
        <v>51</v>
      </c>
      <c r="G2436" t="s">
        <v>312</v>
      </c>
      <c r="H2436" t="s">
        <v>276</v>
      </c>
      <c r="I2436" t="s">
        <v>65</v>
      </c>
      <c r="J2436" t="s">
        <v>66</v>
      </c>
      <c r="K2436" t="s">
        <v>25</v>
      </c>
      <c r="L2436">
        <v>1</v>
      </c>
      <c r="M2436">
        <v>2500</v>
      </c>
      <c r="N2436">
        <v>0.15</v>
      </c>
      <c r="O2436">
        <v>2125</v>
      </c>
      <c r="P2436">
        <v>1600</v>
      </c>
      <c r="Q2436">
        <v>525</v>
      </c>
      <c r="R2436" t="s">
        <v>77</v>
      </c>
      <c r="S2436" t="s">
        <v>10</v>
      </c>
      <c r="T2436">
        <v>2025</v>
      </c>
      <c r="U2436">
        <v>5</v>
      </c>
      <c r="V2436" t="s">
        <v>3865</v>
      </c>
      <c r="W2436" t="s">
        <v>11</v>
      </c>
      <c r="X2436" t="s">
        <v>19</v>
      </c>
      <c r="Y2436">
        <v>24.71</v>
      </c>
    </row>
    <row r="2437" spans="1:25" x14ac:dyDescent="0.25">
      <c r="A2437" t="s">
        <v>3292</v>
      </c>
      <c r="B2437" s="19">
        <v>45916</v>
      </c>
      <c r="C2437" t="s">
        <v>1778</v>
      </c>
      <c r="D2437" t="s">
        <v>468</v>
      </c>
      <c r="E2437" t="s">
        <v>16</v>
      </c>
      <c r="F2437">
        <v>33</v>
      </c>
      <c r="G2437" t="s">
        <v>275</v>
      </c>
      <c r="H2437" t="s">
        <v>276</v>
      </c>
      <c r="I2437" t="s">
        <v>109</v>
      </c>
      <c r="J2437" t="s">
        <v>110</v>
      </c>
      <c r="K2437" t="s">
        <v>8</v>
      </c>
      <c r="L2437">
        <v>4</v>
      </c>
      <c r="M2437">
        <v>4000</v>
      </c>
      <c r="N2437">
        <v>0.1</v>
      </c>
      <c r="O2437">
        <v>14400</v>
      </c>
      <c r="P2437">
        <v>11600</v>
      </c>
      <c r="Q2437">
        <v>2800</v>
      </c>
      <c r="R2437" t="s">
        <v>77</v>
      </c>
      <c r="S2437" t="s">
        <v>10</v>
      </c>
      <c r="T2437">
        <v>2025</v>
      </c>
      <c r="U2437">
        <v>9</v>
      </c>
      <c r="V2437" t="s">
        <v>3873</v>
      </c>
      <c r="W2437" t="s">
        <v>33</v>
      </c>
      <c r="X2437" t="s">
        <v>19</v>
      </c>
      <c r="Y2437">
        <v>19.440000000000001</v>
      </c>
    </row>
    <row r="2438" spans="1:25" x14ac:dyDescent="0.25">
      <c r="A2438" t="s">
        <v>3293</v>
      </c>
      <c r="B2438" s="19">
        <v>45646</v>
      </c>
      <c r="C2438" t="s">
        <v>2525</v>
      </c>
      <c r="D2438" t="s">
        <v>2037</v>
      </c>
      <c r="E2438" t="s">
        <v>16</v>
      </c>
      <c r="F2438">
        <v>31</v>
      </c>
      <c r="G2438" t="s">
        <v>4</v>
      </c>
      <c r="H2438" t="s">
        <v>5</v>
      </c>
      <c r="I2438" t="s">
        <v>65</v>
      </c>
      <c r="J2438" t="s">
        <v>66</v>
      </c>
      <c r="K2438" t="s">
        <v>25</v>
      </c>
      <c r="L2438">
        <v>2</v>
      </c>
      <c r="M2438">
        <v>2500</v>
      </c>
      <c r="N2438">
        <v>0.15</v>
      </c>
      <c r="O2438">
        <v>4250</v>
      </c>
      <c r="P2438">
        <v>3200</v>
      </c>
      <c r="Q2438">
        <v>1050</v>
      </c>
      <c r="R2438" t="s">
        <v>77</v>
      </c>
      <c r="S2438" t="s">
        <v>10</v>
      </c>
      <c r="T2438">
        <v>2024</v>
      </c>
      <c r="U2438">
        <v>12</v>
      </c>
      <c r="V2438" t="s">
        <v>3872</v>
      </c>
      <c r="W2438" t="s">
        <v>40</v>
      </c>
      <c r="X2438" t="s">
        <v>19</v>
      </c>
      <c r="Y2438">
        <v>24.71</v>
      </c>
    </row>
    <row r="2439" spans="1:25" x14ac:dyDescent="0.25">
      <c r="A2439" t="s">
        <v>3294</v>
      </c>
      <c r="B2439" s="19">
        <v>45919</v>
      </c>
      <c r="C2439" t="s">
        <v>467</v>
      </c>
      <c r="D2439" t="s">
        <v>468</v>
      </c>
      <c r="E2439" t="s">
        <v>3</v>
      </c>
      <c r="F2439">
        <v>23</v>
      </c>
      <c r="G2439" t="s">
        <v>290</v>
      </c>
      <c r="H2439" t="s">
        <v>276</v>
      </c>
      <c r="I2439" t="s">
        <v>65</v>
      </c>
      <c r="J2439" t="s">
        <v>66</v>
      </c>
      <c r="K2439" t="s">
        <v>25</v>
      </c>
      <c r="L2439">
        <v>3</v>
      </c>
      <c r="M2439">
        <v>2500</v>
      </c>
      <c r="N2439">
        <v>0.25</v>
      </c>
      <c r="O2439">
        <v>5625</v>
      </c>
      <c r="P2439">
        <v>4800</v>
      </c>
      <c r="Q2439">
        <v>825</v>
      </c>
      <c r="R2439" t="s">
        <v>77</v>
      </c>
      <c r="S2439" t="s">
        <v>10</v>
      </c>
      <c r="T2439">
        <v>2025</v>
      </c>
      <c r="U2439">
        <v>9</v>
      </c>
      <c r="V2439" t="s">
        <v>3873</v>
      </c>
      <c r="W2439" t="s">
        <v>33</v>
      </c>
      <c r="X2439" t="s">
        <v>12</v>
      </c>
      <c r="Y2439">
        <v>14.67</v>
      </c>
    </row>
    <row r="2440" spans="1:25" x14ac:dyDescent="0.25">
      <c r="A2440" t="s">
        <v>3295</v>
      </c>
      <c r="B2440" s="19">
        <v>45424</v>
      </c>
      <c r="C2440" t="s">
        <v>316</v>
      </c>
      <c r="D2440" t="s">
        <v>167</v>
      </c>
      <c r="E2440" t="s">
        <v>3</v>
      </c>
      <c r="F2440">
        <v>47</v>
      </c>
      <c r="G2440" t="s">
        <v>317</v>
      </c>
      <c r="H2440" t="s">
        <v>5</v>
      </c>
      <c r="I2440" t="s">
        <v>37</v>
      </c>
      <c r="J2440" t="s">
        <v>38</v>
      </c>
      <c r="K2440" t="s">
        <v>39</v>
      </c>
      <c r="L2440">
        <v>3</v>
      </c>
      <c r="M2440">
        <v>900</v>
      </c>
      <c r="N2440">
        <v>0.1</v>
      </c>
      <c r="O2440">
        <v>2430</v>
      </c>
      <c r="P2440">
        <v>1650</v>
      </c>
      <c r="Q2440">
        <v>780</v>
      </c>
      <c r="R2440" t="s">
        <v>9</v>
      </c>
      <c r="S2440" t="s">
        <v>10</v>
      </c>
      <c r="T2440">
        <v>2024</v>
      </c>
      <c r="U2440">
        <v>5</v>
      </c>
      <c r="V2440" t="s">
        <v>3865</v>
      </c>
      <c r="W2440" t="s">
        <v>11</v>
      </c>
      <c r="X2440" t="s">
        <v>27</v>
      </c>
      <c r="Y2440">
        <v>32.1</v>
      </c>
    </row>
    <row r="2441" spans="1:25" x14ac:dyDescent="0.25">
      <c r="A2441" t="s">
        <v>3296</v>
      </c>
      <c r="B2441" s="19">
        <v>45800</v>
      </c>
      <c r="C2441" t="s">
        <v>297</v>
      </c>
      <c r="D2441" t="s">
        <v>298</v>
      </c>
      <c r="E2441" t="s">
        <v>3</v>
      </c>
      <c r="F2441">
        <v>59</v>
      </c>
      <c r="G2441" t="s">
        <v>275</v>
      </c>
      <c r="H2441" t="s">
        <v>276</v>
      </c>
      <c r="I2441" t="s">
        <v>105</v>
      </c>
      <c r="J2441" t="s">
        <v>106</v>
      </c>
      <c r="K2441" t="s">
        <v>76</v>
      </c>
      <c r="L2441">
        <v>2</v>
      </c>
      <c r="M2441">
        <v>450</v>
      </c>
      <c r="N2441">
        <v>0.05</v>
      </c>
      <c r="O2441">
        <v>855</v>
      </c>
      <c r="P2441">
        <v>660</v>
      </c>
      <c r="Q2441">
        <v>195</v>
      </c>
      <c r="R2441" t="s">
        <v>26</v>
      </c>
      <c r="S2441" t="s">
        <v>10</v>
      </c>
      <c r="T2441">
        <v>2025</v>
      </c>
      <c r="U2441">
        <v>5</v>
      </c>
      <c r="V2441" t="s">
        <v>3865</v>
      </c>
      <c r="W2441" t="s">
        <v>11</v>
      </c>
      <c r="X2441" t="s">
        <v>12</v>
      </c>
      <c r="Y2441">
        <v>22.81</v>
      </c>
    </row>
    <row r="2442" spans="1:25" x14ac:dyDescent="0.25">
      <c r="A2442" t="s">
        <v>3297</v>
      </c>
      <c r="B2442" s="19">
        <v>45781</v>
      </c>
      <c r="C2442" t="s">
        <v>2779</v>
      </c>
      <c r="D2442" t="s">
        <v>2780</v>
      </c>
      <c r="E2442" t="s">
        <v>16</v>
      </c>
      <c r="F2442">
        <v>34</v>
      </c>
      <c r="G2442" t="s">
        <v>290</v>
      </c>
      <c r="H2442" t="s">
        <v>276</v>
      </c>
      <c r="I2442" t="s">
        <v>344</v>
      </c>
      <c r="J2442" t="s">
        <v>345</v>
      </c>
      <c r="K2442" t="s">
        <v>39</v>
      </c>
      <c r="L2442">
        <v>1</v>
      </c>
      <c r="M2442">
        <v>2200</v>
      </c>
      <c r="N2442">
        <v>0.1</v>
      </c>
      <c r="O2442">
        <v>1980</v>
      </c>
      <c r="P2442">
        <v>1400</v>
      </c>
      <c r="Q2442">
        <v>580</v>
      </c>
      <c r="R2442" t="s">
        <v>9</v>
      </c>
      <c r="S2442" t="s">
        <v>10</v>
      </c>
      <c r="T2442">
        <v>2025</v>
      </c>
      <c r="U2442">
        <v>5</v>
      </c>
      <c r="V2442" t="s">
        <v>3865</v>
      </c>
      <c r="W2442" t="s">
        <v>11</v>
      </c>
      <c r="X2442" t="s">
        <v>27</v>
      </c>
      <c r="Y2442">
        <v>29.29</v>
      </c>
    </row>
    <row r="2443" spans="1:25" x14ac:dyDescent="0.25">
      <c r="A2443" t="s">
        <v>3298</v>
      </c>
      <c r="B2443" s="19">
        <v>45525</v>
      </c>
      <c r="C2443" t="s">
        <v>1001</v>
      </c>
      <c r="D2443" t="s">
        <v>1002</v>
      </c>
      <c r="E2443" t="s">
        <v>16</v>
      </c>
      <c r="F2443">
        <v>49</v>
      </c>
      <c r="G2443" t="s">
        <v>280</v>
      </c>
      <c r="H2443" t="s">
        <v>270</v>
      </c>
      <c r="I2443" t="s">
        <v>23</v>
      </c>
      <c r="J2443" t="s">
        <v>24</v>
      </c>
      <c r="K2443" t="s">
        <v>25</v>
      </c>
      <c r="L2443">
        <v>1</v>
      </c>
      <c r="M2443">
        <v>55000</v>
      </c>
      <c r="N2443">
        <v>0.25</v>
      </c>
      <c r="O2443">
        <v>41250</v>
      </c>
      <c r="P2443">
        <v>40000</v>
      </c>
      <c r="Q2443">
        <v>1250</v>
      </c>
      <c r="R2443" t="s">
        <v>77</v>
      </c>
      <c r="S2443" t="s">
        <v>10</v>
      </c>
      <c r="T2443">
        <v>2024</v>
      </c>
      <c r="U2443">
        <v>8</v>
      </c>
      <c r="V2443" t="s">
        <v>3867</v>
      </c>
      <c r="W2443" t="s">
        <v>33</v>
      </c>
      <c r="X2443" t="s">
        <v>27</v>
      </c>
      <c r="Y2443">
        <v>3.03</v>
      </c>
    </row>
    <row r="2444" spans="1:25" x14ac:dyDescent="0.25">
      <c r="A2444" t="s">
        <v>3299</v>
      </c>
      <c r="B2444" s="19">
        <v>45492</v>
      </c>
      <c r="C2444" t="s">
        <v>444</v>
      </c>
      <c r="D2444" t="s">
        <v>445</v>
      </c>
      <c r="E2444" t="s">
        <v>16</v>
      </c>
      <c r="F2444">
        <v>55</v>
      </c>
      <c r="G2444" t="s">
        <v>312</v>
      </c>
      <c r="H2444" t="s">
        <v>276</v>
      </c>
      <c r="I2444" t="s">
        <v>127</v>
      </c>
      <c r="J2444" t="s">
        <v>128</v>
      </c>
      <c r="K2444" t="s">
        <v>58</v>
      </c>
      <c r="L2444">
        <v>1</v>
      </c>
      <c r="M2444">
        <v>3000</v>
      </c>
      <c r="N2444">
        <v>0</v>
      </c>
      <c r="O2444">
        <v>3000</v>
      </c>
      <c r="P2444">
        <v>2100</v>
      </c>
      <c r="Q2444">
        <v>900</v>
      </c>
      <c r="R2444" t="s">
        <v>17</v>
      </c>
      <c r="S2444" t="s">
        <v>10</v>
      </c>
      <c r="T2444">
        <v>2024</v>
      </c>
      <c r="U2444">
        <v>7</v>
      </c>
      <c r="V2444" t="s">
        <v>3866</v>
      </c>
      <c r="W2444" t="s">
        <v>33</v>
      </c>
      <c r="X2444" t="s">
        <v>19</v>
      </c>
      <c r="Y2444">
        <v>30</v>
      </c>
    </row>
    <row r="2445" spans="1:25" x14ac:dyDescent="0.25">
      <c r="A2445" t="s">
        <v>3300</v>
      </c>
      <c r="B2445" s="19">
        <v>45992</v>
      </c>
      <c r="C2445" t="s">
        <v>1163</v>
      </c>
      <c r="D2445" t="s">
        <v>557</v>
      </c>
      <c r="E2445" t="s">
        <v>3</v>
      </c>
      <c r="F2445">
        <v>52</v>
      </c>
      <c r="G2445" t="s">
        <v>295</v>
      </c>
      <c r="H2445" t="s">
        <v>270</v>
      </c>
      <c r="I2445" t="s">
        <v>23</v>
      </c>
      <c r="J2445" t="s">
        <v>24</v>
      </c>
      <c r="K2445" t="s">
        <v>25</v>
      </c>
      <c r="L2445">
        <v>2</v>
      </c>
      <c r="M2445">
        <v>55000</v>
      </c>
      <c r="N2445">
        <v>0.15</v>
      </c>
      <c r="O2445">
        <v>93500</v>
      </c>
      <c r="P2445">
        <v>80000</v>
      </c>
      <c r="Q2445">
        <v>13500</v>
      </c>
      <c r="R2445" t="s">
        <v>17</v>
      </c>
      <c r="S2445" t="s">
        <v>10</v>
      </c>
      <c r="T2445">
        <v>2025</v>
      </c>
      <c r="U2445">
        <v>12</v>
      </c>
      <c r="V2445" t="s">
        <v>3872</v>
      </c>
      <c r="W2445" t="s">
        <v>40</v>
      </c>
      <c r="X2445" t="s">
        <v>27</v>
      </c>
      <c r="Y2445">
        <v>14.44</v>
      </c>
    </row>
    <row r="2446" spans="1:25" x14ac:dyDescent="0.25">
      <c r="A2446" t="s">
        <v>3301</v>
      </c>
      <c r="B2446" s="19">
        <v>45678</v>
      </c>
      <c r="C2446" t="s">
        <v>838</v>
      </c>
      <c r="D2446" t="s">
        <v>796</v>
      </c>
      <c r="E2446" t="s">
        <v>16</v>
      </c>
      <c r="F2446">
        <v>26</v>
      </c>
      <c r="G2446" t="s">
        <v>312</v>
      </c>
      <c r="H2446" t="s">
        <v>276</v>
      </c>
      <c r="I2446" t="s">
        <v>109</v>
      </c>
      <c r="J2446" t="s">
        <v>110</v>
      </c>
      <c r="K2446" t="s">
        <v>8</v>
      </c>
      <c r="L2446">
        <v>1</v>
      </c>
      <c r="M2446">
        <v>4000</v>
      </c>
      <c r="N2446">
        <v>0.1</v>
      </c>
      <c r="O2446">
        <v>3600</v>
      </c>
      <c r="P2446">
        <v>2900</v>
      </c>
      <c r="Q2446">
        <v>700</v>
      </c>
      <c r="R2446" t="s">
        <v>26</v>
      </c>
      <c r="S2446" t="s">
        <v>10</v>
      </c>
      <c r="T2446">
        <v>2025</v>
      </c>
      <c r="U2446">
        <v>1</v>
      </c>
      <c r="V2446" t="s">
        <v>3875</v>
      </c>
      <c r="W2446" t="s">
        <v>18</v>
      </c>
      <c r="X2446" t="s">
        <v>12</v>
      </c>
      <c r="Y2446">
        <v>19.440000000000001</v>
      </c>
    </row>
    <row r="2447" spans="1:25" x14ac:dyDescent="0.25">
      <c r="A2447" t="s">
        <v>3302</v>
      </c>
      <c r="B2447" s="19">
        <v>45854</v>
      </c>
      <c r="C2447" t="s">
        <v>3303</v>
      </c>
      <c r="D2447" t="s">
        <v>2444</v>
      </c>
      <c r="E2447" t="s">
        <v>16</v>
      </c>
      <c r="F2447">
        <v>26</v>
      </c>
      <c r="G2447" t="s">
        <v>263</v>
      </c>
      <c r="H2447" t="s">
        <v>5</v>
      </c>
      <c r="I2447" t="s">
        <v>176</v>
      </c>
      <c r="J2447" t="s">
        <v>177</v>
      </c>
      <c r="K2447" t="s">
        <v>25</v>
      </c>
      <c r="L2447">
        <v>1</v>
      </c>
      <c r="M2447">
        <v>22000</v>
      </c>
      <c r="N2447">
        <v>0</v>
      </c>
      <c r="O2447">
        <v>22000</v>
      </c>
      <c r="P2447">
        <v>16500</v>
      </c>
      <c r="Q2447">
        <v>5500</v>
      </c>
      <c r="R2447" t="s">
        <v>26</v>
      </c>
      <c r="S2447" t="s">
        <v>10</v>
      </c>
      <c r="T2447">
        <v>2025</v>
      </c>
      <c r="U2447">
        <v>7</v>
      </c>
      <c r="V2447" t="s">
        <v>3866</v>
      </c>
      <c r="W2447" t="s">
        <v>33</v>
      </c>
      <c r="X2447" t="s">
        <v>12</v>
      </c>
      <c r="Y2447">
        <v>25</v>
      </c>
    </row>
    <row r="2448" spans="1:25" x14ac:dyDescent="0.25">
      <c r="A2448" t="s">
        <v>3304</v>
      </c>
      <c r="B2448" s="19">
        <v>45922</v>
      </c>
      <c r="C2448" t="s">
        <v>303</v>
      </c>
      <c r="D2448" t="s">
        <v>304</v>
      </c>
      <c r="E2448" t="s">
        <v>16</v>
      </c>
      <c r="F2448">
        <v>36</v>
      </c>
      <c r="G2448" t="s">
        <v>275</v>
      </c>
      <c r="H2448" t="s">
        <v>276</v>
      </c>
      <c r="I2448" t="s">
        <v>264</v>
      </c>
      <c r="J2448" t="s">
        <v>265</v>
      </c>
      <c r="K2448" t="s">
        <v>46</v>
      </c>
      <c r="L2448">
        <v>1</v>
      </c>
      <c r="M2448">
        <v>800</v>
      </c>
      <c r="N2448">
        <v>0</v>
      </c>
      <c r="O2448">
        <v>800</v>
      </c>
      <c r="P2448">
        <v>500</v>
      </c>
      <c r="Q2448">
        <v>300</v>
      </c>
      <c r="R2448" t="s">
        <v>26</v>
      </c>
      <c r="S2448" t="s">
        <v>10</v>
      </c>
      <c r="T2448">
        <v>2025</v>
      </c>
      <c r="U2448">
        <v>9</v>
      </c>
      <c r="V2448" t="s">
        <v>3873</v>
      </c>
      <c r="W2448" t="s">
        <v>33</v>
      </c>
      <c r="X2448" t="s">
        <v>27</v>
      </c>
      <c r="Y2448">
        <v>37.5</v>
      </c>
    </row>
    <row r="2449" spans="1:25" x14ac:dyDescent="0.25">
      <c r="A2449" t="s">
        <v>3305</v>
      </c>
      <c r="B2449" s="19">
        <v>45351</v>
      </c>
      <c r="C2449" t="s">
        <v>947</v>
      </c>
      <c r="D2449" t="s">
        <v>948</v>
      </c>
      <c r="E2449" t="s">
        <v>16</v>
      </c>
      <c r="F2449">
        <v>33</v>
      </c>
      <c r="G2449" t="s">
        <v>317</v>
      </c>
      <c r="H2449" t="s">
        <v>5</v>
      </c>
      <c r="I2449" t="s">
        <v>89</v>
      </c>
      <c r="J2449" t="s">
        <v>90</v>
      </c>
      <c r="K2449" t="s">
        <v>91</v>
      </c>
      <c r="L2449">
        <v>1</v>
      </c>
      <c r="M2449">
        <v>35000</v>
      </c>
      <c r="N2449">
        <v>0.05</v>
      </c>
      <c r="O2449">
        <v>33250</v>
      </c>
      <c r="P2449">
        <v>27000</v>
      </c>
      <c r="Q2449">
        <v>6250</v>
      </c>
      <c r="R2449" t="s">
        <v>26</v>
      </c>
      <c r="S2449" t="s">
        <v>10</v>
      </c>
      <c r="T2449">
        <v>2024</v>
      </c>
      <c r="U2449">
        <v>2</v>
      </c>
      <c r="V2449" t="s">
        <v>3869</v>
      </c>
      <c r="W2449" t="s">
        <v>18</v>
      </c>
      <c r="X2449" t="s">
        <v>27</v>
      </c>
      <c r="Y2449">
        <v>18.8</v>
      </c>
    </row>
    <row r="2450" spans="1:25" x14ac:dyDescent="0.25">
      <c r="A2450" t="s">
        <v>3306</v>
      </c>
      <c r="B2450" s="19">
        <v>45524</v>
      </c>
      <c r="C2450" t="s">
        <v>1047</v>
      </c>
      <c r="D2450" t="s">
        <v>1029</v>
      </c>
      <c r="E2450" t="s">
        <v>16</v>
      </c>
      <c r="F2450">
        <v>52</v>
      </c>
      <c r="G2450" t="s">
        <v>275</v>
      </c>
      <c r="H2450" t="s">
        <v>276</v>
      </c>
      <c r="I2450" t="s">
        <v>44</v>
      </c>
      <c r="J2450" t="s">
        <v>45</v>
      </c>
      <c r="K2450" t="s">
        <v>46</v>
      </c>
      <c r="L2450">
        <v>2</v>
      </c>
      <c r="M2450">
        <v>2500</v>
      </c>
      <c r="N2450">
        <v>0</v>
      </c>
      <c r="O2450">
        <v>0</v>
      </c>
      <c r="P2450">
        <v>3000</v>
      </c>
      <c r="Q2450">
        <v>0</v>
      </c>
      <c r="R2450" t="s">
        <v>9</v>
      </c>
      <c r="S2450" t="s">
        <v>291</v>
      </c>
      <c r="T2450">
        <v>2024</v>
      </c>
      <c r="U2450">
        <v>8</v>
      </c>
      <c r="V2450" t="s">
        <v>3867</v>
      </c>
      <c r="W2450" t="s">
        <v>33</v>
      </c>
      <c r="X2450" t="s">
        <v>27</v>
      </c>
      <c r="Y2450">
        <v>0</v>
      </c>
    </row>
    <row r="2451" spans="1:25" x14ac:dyDescent="0.25">
      <c r="A2451" t="s">
        <v>201</v>
      </c>
      <c r="B2451" s="19">
        <v>45841</v>
      </c>
      <c r="C2451" t="s">
        <v>60</v>
      </c>
      <c r="D2451" t="s">
        <v>61</v>
      </c>
      <c r="E2451" t="s">
        <v>3</v>
      </c>
      <c r="F2451">
        <v>37</v>
      </c>
      <c r="G2451" t="s">
        <v>4</v>
      </c>
      <c r="H2451" t="s">
        <v>5</v>
      </c>
      <c r="I2451" t="s">
        <v>81</v>
      </c>
      <c r="J2451" t="s">
        <v>82</v>
      </c>
      <c r="K2451" t="s">
        <v>58</v>
      </c>
      <c r="L2451">
        <v>4</v>
      </c>
      <c r="M2451">
        <v>3500</v>
      </c>
      <c r="N2451">
        <v>0.05</v>
      </c>
      <c r="O2451">
        <v>13300</v>
      </c>
      <c r="P2451">
        <v>10000</v>
      </c>
      <c r="Q2451">
        <v>3300</v>
      </c>
      <c r="R2451" t="s">
        <v>26</v>
      </c>
      <c r="S2451" t="s">
        <v>10</v>
      </c>
      <c r="T2451">
        <v>2025</v>
      </c>
      <c r="U2451">
        <v>7</v>
      </c>
      <c r="V2451" t="s">
        <v>3866</v>
      </c>
      <c r="W2451" t="s">
        <v>33</v>
      </c>
      <c r="X2451" t="s">
        <v>19</v>
      </c>
      <c r="Y2451">
        <v>24.81</v>
      </c>
    </row>
    <row r="2452" spans="1:25" x14ac:dyDescent="0.25">
      <c r="A2452" t="s">
        <v>3307</v>
      </c>
      <c r="B2452" s="19">
        <v>45547</v>
      </c>
      <c r="C2452" t="s">
        <v>467</v>
      </c>
      <c r="D2452" t="s">
        <v>468</v>
      </c>
      <c r="E2452" t="s">
        <v>3</v>
      </c>
      <c r="F2452">
        <v>23</v>
      </c>
      <c r="G2452" t="s">
        <v>290</v>
      </c>
      <c r="H2452" t="s">
        <v>276</v>
      </c>
      <c r="I2452" t="s">
        <v>102</v>
      </c>
      <c r="J2452" t="s">
        <v>103</v>
      </c>
      <c r="K2452" t="s">
        <v>25</v>
      </c>
      <c r="L2452">
        <v>1</v>
      </c>
      <c r="M2452">
        <v>28000</v>
      </c>
      <c r="N2452">
        <v>0.15</v>
      </c>
      <c r="O2452">
        <v>23800</v>
      </c>
      <c r="P2452">
        <v>21000</v>
      </c>
      <c r="Q2452">
        <v>2800</v>
      </c>
      <c r="R2452" t="s">
        <v>26</v>
      </c>
      <c r="S2452" t="s">
        <v>10</v>
      </c>
      <c r="T2452">
        <v>2024</v>
      </c>
      <c r="U2452">
        <v>9</v>
      </c>
      <c r="V2452" t="s">
        <v>3873</v>
      </c>
      <c r="W2452" t="s">
        <v>33</v>
      </c>
      <c r="X2452" t="s">
        <v>12</v>
      </c>
      <c r="Y2452">
        <v>11.76</v>
      </c>
    </row>
    <row r="2453" spans="1:25" x14ac:dyDescent="0.25">
      <c r="A2453" t="s">
        <v>3308</v>
      </c>
      <c r="B2453" s="19">
        <v>45476</v>
      </c>
      <c r="C2453" t="s">
        <v>3130</v>
      </c>
      <c r="D2453" t="s">
        <v>1172</v>
      </c>
      <c r="E2453" t="s">
        <v>3</v>
      </c>
      <c r="F2453">
        <v>39</v>
      </c>
      <c r="G2453" t="s">
        <v>290</v>
      </c>
      <c r="H2453" t="s">
        <v>276</v>
      </c>
      <c r="I2453" t="s">
        <v>344</v>
      </c>
      <c r="J2453" t="s">
        <v>345</v>
      </c>
      <c r="K2453" t="s">
        <v>39</v>
      </c>
      <c r="L2453">
        <v>1</v>
      </c>
      <c r="M2453">
        <v>2200</v>
      </c>
      <c r="N2453">
        <v>0.05</v>
      </c>
      <c r="O2453">
        <v>2090</v>
      </c>
      <c r="P2453">
        <v>1400</v>
      </c>
      <c r="Q2453">
        <v>690</v>
      </c>
      <c r="R2453" t="s">
        <v>26</v>
      </c>
      <c r="S2453" t="s">
        <v>10</v>
      </c>
      <c r="T2453">
        <v>2024</v>
      </c>
      <c r="U2453">
        <v>7</v>
      </c>
      <c r="V2453" t="s">
        <v>3866</v>
      </c>
      <c r="W2453" t="s">
        <v>33</v>
      </c>
      <c r="X2453" t="s">
        <v>19</v>
      </c>
      <c r="Y2453">
        <v>33.01</v>
      </c>
    </row>
    <row r="2454" spans="1:25" x14ac:dyDescent="0.25">
      <c r="A2454" t="s">
        <v>3309</v>
      </c>
      <c r="B2454" s="19">
        <v>45962</v>
      </c>
      <c r="C2454" t="s">
        <v>388</v>
      </c>
      <c r="D2454" t="s">
        <v>389</v>
      </c>
      <c r="E2454" t="s">
        <v>3</v>
      </c>
      <c r="F2454">
        <v>41</v>
      </c>
      <c r="G2454" t="s">
        <v>280</v>
      </c>
      <c r="H2454" t="s">
        <v>270</v>
      </c>
      <c r="I2454" t="s">
        <v>89</v>
      </c>
      <c r="J2454" t="s">
        <v>90</v>
      </c>
      <c r="K2454" t="s">
        <v>91</v>
      </c>
      <c r="L2454">
        <v>1</v>
      </c>
      <c r="M2454">
        <v>35000</v>
      </c>
      <c r="N2454">
        <v>0.05</v>
      </c>
      <c r="O2454">
        <v>33250</v>
      </c>
      <c r="P2454">
        <v>27000</v>
      </c>
      <c r="Q2454">
        <v>6250</v>
      </c>
      <c r="R2454" t="s">
        <v>98</v>
      </c>
      <c r="S2454" t="s">
        <v>10</v>
      </c>
      <c r="T2454">
        <v>2025</v>
      </c>
      <c r="U2454">
        <v>11</v>
      </c>
      <c r="V2454" t="s">
        <v>3874</v>
      </c>
      <c r="W2454" t="s">
        <v>40</v>
      </c>
      <c r="X2454" t="s">
        <v>12</v>
      </c>
      <c r="Y2454">
        <v>18.8</v>
      </c>
    </row>
    <row r="2455" spans="1:25" x14ac:dyDescent="0.25">
      <c r="A2455" t="s">
        <v>3310</v>
      </c>
      <c r="B2455" s="19">
        <v>45699</v>
      </c>
      <c r="C2455" t="s">
        <v>450</v>
      </c>
      <c r="D2455" t="s">
        <v>451</v>
      </c>
      <c r="E2455" t="s">
        <v>16</v>
      </c>
      <c r="F2455">
        <v>53</v>
      </c>
      <c r="G2455" t="s">
        <v>284</v>
      </c>
      <c r="H2455" t="s">
        <v>285</v>
      </c>
      <c r="I2455" t="s">
        <v>143</v>
      </c>
      <c r="J2455" t="s">
        <v>144</v>
      </c>
      <c r="K2455" t="s">
        <v>76</v>
      </c>
      <c r="L2455">
        <v>3</v>
      </c>
      <c r="M2455">
        <v>700</v>
      </c>
      <c r="N2455">
        <v>0.15</v>
      </c>
      <c r="O2455">
        <v>1785</v>
      </c>
      <c r="P2455">
        <v>1710</v>
      </c>
      <c r="Q2455">
        <v>75</v>
      </c>
      <c r="R2455" t="s">
        <v>9</v>
      </c>
      <c r="S2455" t="s">
        <v>10</v>
      </c>
      <c r="T2455">
        <v>2025</v>
      </c>
      <c r="U2455">
        <v>2</v>
      </c>
      <c r="V2455" t="s">
        <v>3869</v>
      </c>
      <c r="W2455" t="s">
        <v>18</v>
      </c>
      <c r="X2455" t="s">
        <v>19</v>
      </c>
      <c r="Y2455">
        <v>4.2</v>
      </c>
    </row>
    <row r="2456" spans="1:25" x14ac:dyDescent="0.25">
      <c r="A2456" t="s">
        <v>3311</v>
      </c>
      <c r="B2456" s="19">
        <v>45370</v>
      </c>
      <c r="C2456" t="s">
        <v>705</v>
      </c>
      <c r="D2456" t="s">
        <v>642</v>
      </c>
      <c r="E2456" t="s">
        <v>16</v>
      </c>
      <c r="F2456">
        <v>27</v>
      </c>
      <c r="G2456" t="s">
        <v>280</v>
      </c>
      <c r="H2456" t="s">
        <v>270</v>
      </c>
      <c r="I2456" t="s">
        <v>37</v>
      </c>
      <c r="J2456" t="s">
        <v>38</v>
      </c>
      <c r="K2456" t="s">
        <v>39</v>
      </c>
      <c r="L2456">
        <v>2</v>
      </c>
      <c r="M2456">
        <v>900</v>
      </c>
      <c r="N2456">
        <v>0.1</v>
      </c>
      <c r="O2456">
        <v>1620</v>
      </c>
      <c r="P2456">
        <v>1100</v>
      </c>
      <c r="Q2456">
        <v>520</v>
      </c>
      <c r="R2456" t="s">
        <v>77</v>
      </c>
      <c r="S2456" t="s">
        <v>10</v>
      </c>
      <c r="T2456">
        <v>2024</v>
      </c>
      <c r="U2456">
        <v>3</v>
      </c>
      <c r="V2456" t="s">
        <v>3864</v>
      </c>
      <c r="W2456" t="s">
        <v>18</v>
      </c>
      <c r="X2456" t="s">
        <v>27</v>
      </c>
      <c r="Y2456">
        <v>32.1</v>
      </c>
    </row>
    <row r="2457" spans="1:25" x14ac:dyDescent="0.25">
      <c r="A2457" t="s">
        <v>3312</v>
      </c>
      <c r="B2457" s="19">
        <v>46014</v>
      </c>
      <c r="C2457" t="s">
        <v>705</v>
      </c>
      <c r="D2457" t="s">
        <v>642</v>
      </c>
      <c r="E2457" t="s">
        <v>16</v>
      </c>
      <c r="F2457">
        <v>27</v>
      </c>
      <c r="G2457" t="s">
        <v>280</v>
      </c>
      <c r="H2457" t="s">
        <v>270</v>
      </c>
      <c r="I2457" t="s">
        <v>264</v>
      </c>
      <c r="J2457" t="s">
        <v>265</v>
      </c>
      <c r="K2457" t="s">
        <v>46</v>
      </c>
      <c r="L2457">
        <v>2</v>
      </c>
      <c r="M2457">
        <v>800</v>
      </c>
      <c r="N2457">
        <v>0.05</v>
      </c>
      <c r="O2457">
        <v>1520</v>
      </c>
      <c r="P2457">
        <v>1000</v>
      </c>
      <c r="Q2457">
        <v>520</v>
      </c>
      <c r="R2457" t="s">
        <v>77</v>
      </c>
      <c r="S2457" t="s">
        <v>10</v>
      </c>
      <c r="T2457">
        <v>2025</v>
      </c>
      <c r="U2457">
        <v>12</v>
      </c>
      <c r="V2457" t="s">
        <v>3872</v>
      </c>
      <c r="W2457" t="s">
        <v>40</v>
      </c>
      <c r="X2457" t="s">
        <v>27</v>
      </c>
      <c r="Y2457">
        <v>34.21</v>
      </c>
    </row>
    <row r="2458" spans="1:25" x14ac:dyDescent="0.25">
      <c r="A2458" t="s">
        <v>3313</v>
      </c>
      <c r="B2458" s="19">
        <v>45746</v>
      </c>
      <c r="C2458" t="s">
        <v>2864</v>
      </c>
      <c r="D2458" t="s">
        <v>2865</v>
      </c>
      <c r="E2458" t="s">
        <v>3</v>
      </c>
      <c r="F2458">
        <v>27</v>
      </c>
      <c r="G2458" t="s">
        <v>295</v>
      </c>
      <c r="H2458" t="s">
        <v>270</v>
      </c>
      <c r="I2458" t="s">
        <v>109</v>
      </c>
      <c r="J2458" t="s">
        <v>110</v>
      </c>
      <c r="K2458" t="s">
        <v>8</v>
      </c>
      <c r="L2458">
        <v>1</v>
      </c>
      <c r="M2458">
        <v>4000</v>
      </c>
      <c r="N2458">
        <v>0.1</v>
      </c>
      <c r="O2458">
        <v>3600</v>
      </c>
      <c r="P2458">
        <v>2900</v>
      </c>
      <c r="Q2458">
        <v>700</v>
      </c>
      <c r="R2458" t="s">
        <v>26</v>
      </c>
      <c r="S2458" t="s">
        <v>10</v>
      </c>
      <c r="T2458">
        <v>2025</v>
      </c>
      <c r="U2458">
        <v>3</v>
      </c>
      <c r="V2458" t="s">
        <v>3864</v>
      </c>
      <c r="W2458" t="s">
        <v>18</v>
      </c>
      <c r="X2458" t="s">
        <v>19</v>
      </c>
      <c r="Y2458">
        <v>19.440000000000001</v>
      </c>
    </row>
    <row r="2459" spans="1:25" x14ac:dyDescent="0.25">
      <c r="A2459" t="s">
        <v>3314</v>
      </c>
      <c r="B2459" s="19">
        <v>45856</v>
      </c>
      <c r="C2459" t="s">
        <v>1001</v>
      </c>
      <c r="D2459" t="s">
        <v>1002</v>
      </c>
      <c r="E2459" t="s">
        <v>16</v>
      </c>
      <c r="F2459">
        <v>49</v>
      </c>
      <c r="G2459" t="s">
        <v>280</v>
      </c>
      <c r="H2459" t="s">
        <v>270</v>
      </c>
      <c r="I2459" t="s">
        <v>344</v>
      </c>
      <c r="J2459" t="s">
        <v>345</v>
      </c>
      <c r="K2459" t="s">
        <v>39</v>
      </c>
      <c r="L2459">
        <v>4</v>
      </c>
      <c r="M2459">
        <v>2200</v>
      </c>
      <c r="N2459">
        <v>0.05</v>
      </c>
      <c r="O2459">
        <v>8360</v>
      </c>
      <c r="P2459">
        <v>5600</v>
      </c>
      <c r="Q2459">
        <v>2760</v>
      </c>
      <c r="R2459" t="s">
        <v>77</v>
      </c>
      <c r="S2459" t="s">
        <v>10</v>
      </c>
      <c r="T2459">
        <v>2025</v>
      </c>
      <c r="U2459">
        <v>7</v>
      </c>
      <c r="V2459" t="s">
        <v>3866</v>
      </c>
      <c r="W2459" t="s">
        <v>33</v>
      </c>
      <c r="X2459" t="s">
        <v>27</v>
      </c>
      <c r="Y2459">
        <v>33.01</v>
      </c>
    </row>
    <row r="2460" spans="1:25" x14ac:dyDescent="0.25">
      <c r="A2460" t="s">
        <v>3315</v>
      </c>
      <c r="B2460" s="19">
        <v>45565</v>
      </c>
      <c r="C2460" t="s">
        <v>1624</v>
      </c>
      <c r="D2460" t="s">
        <v>1625</v>
      </c>
      <c r="E2460" t="s">
        <v>3</v>
      </c>
      <c r="F2460">
        <v>47</v>
      </c>
      <c r="G2460" t="s">
        <v>284</v>
      </c>
      <c r="H2460" t="s">
        <v>285</v>
      </c>
      <c r="I2460" t="s">
        <v>68</v>
      </c>
      <c r="J2460" t="s">
        <v>69</v>
      </c>
      <c r="K2460" t="s">
        <v>39</v>
      </c>
      <c r="L2460">
        <v>3</v>
      </c>
      <c r="M2460">
        <v>3500</v>
      </c>
      <c r="N2460">
        <v>0.05</v>
      </c>
      <c r="O2460">
        <v>9975</v>
      </c>
      <c r="P2460">
        <v>6900</v>
      </c>
      <c r="Q2460">
        <v>3075</v>
      </c>
      <c r="R2460" t="s">
        <v>9</v>
      </c>
      <c r="S2460" t="s">
        <v>10</v>
      </c>
      <c r="T2460">
        <v>2024</v>
      </c>
      <c r="U2460">
        <v>9</v>
      </c>
      <c r="V2460" t="s">
        <v>3873</v>
      </c>
      <c r="W2460" t="s">
        <v>33</v>
      </c>
      <c r="X2460" t="s">
        <v>12</v>
      </c>
      <c r="Y2460">
        <v>30.83</v>
      </c>
    </row>
    <row r="2461" spans="1:25" x14ac:dyDescent="0.25">
      <c r="A2461" t="s">
        <v>3316</v>
      </c>
      <c r="B2461" s="19">
        <v>45347</v>
      </c>
      <c r="C2461" t="s">
        <v>538</v>
      </c>
      <c r="D2461" t="s">
        <v>362</v>
      </c>
      <c r="E2461" t="s">
        <v>16</v>
      </c>
      <c r="F2461">
        <v>31</v>
      </c>
      <c r="G2461" t="s">
        <v>290</v>
      </c>
      <c r="H2461" t="s">
        <v>276</v>
      </c>
      <c r="I2461" t="s">
        <v>264</v>
      </c>
      <c r="J2461" t="s">
        <v>265</v>
      </c>
      <c r="K2461" t="s">
        <v>46</v>
      </c>
      <c r="L2461">
        <v>4</v>
      </c>
      <c r="M2461">
        <v>800</v>
      </c>
      <c r="N2461">
        <v>0.05</v>
      </c>
      <c r="O2461">
        <v>3040</v>
      </c>
      <c r="P2461">
        <v>2000</v>
      </c>
      <c r="Q2461">
        <v>1040</v>
      </c>
      <c r="R2461" t="s">
        <v>77</v>
      </c>
      <c r="S2461" t="s">
        <v>10</v>
      </c>
      <c r="T2461">
        <v>2024</v>
      </c>
      <c r="U2461">
        <v>2</v>
      </c>
      <c r="V2461" t="s">
        <v>3869</v>
      </c>
      <c r="W2461" t="s">
        <v>18</v>
      </c>
      <c r="X2461" t="s">
        <v>12</v>
      </c>
      <c r="Y2461">
        <v>34.21</v>
      </c>
    </row>
    <row r="2462" spans="1:25" x14ac:dyDescent="0.25">
      <c r="A2462" t="s">
        <v>3317</v>
      </c>
      <c r="B2462" s="19">
        <v>45928</v>
      </c>
      <c r="C2462" t="s">
        <v>727</v>
      </c>
      <c r="D2462" t="s">
        <v>728</v>
      </c>
      <c r="E2462" t="s">
        <v>16</v>
      </c>
      <c r="F2462">
        <v>37</v>
      </c>
      <c r="G2462" t="s">
        <v>312</v>
      </c>
      <c r="H2462" t="s">
        <v>276</v>
      </c>
      <c r="I2462" t="s">
        <v>143</v>
      </c>
      <c r="J2462" t="s">
        <v>144</v>
      </c>
      <c r="K2462" t="s">
        <v>76</v>
      </c>
      <c r="L2462">
        <v>3</v>
      </c>
      <c r="M2462">
        <v>700</v>
      </c>
      <c r="N2462">
        <v>0.05</v>
      </c>
      <c r="O2462">
        <v>1995</v>
      </c>
      <c r="P2462">
        <v>1710</v>
      </c>
      <c r="Q2462">
        <v>285</v>
      </c>
      <c r="R2462" t="s">
        <v>26</v>
      </c>
      <c r="S2462" t="s">
        <v>10</v>
      </c>
      <c r="T2462">
        <v>2025</v>
      </c>
      <c r="U2462">
        <v>9</v>
      </c>
      <c r="V2462" t="s">
        <v>3873</v>
      </c>
      <c r="W2462" t="s">
        <v>33</v>
      </c>
      <c r="X2462" t="s">
        <v>19</v>
      </c>
      <c r="Y2462">
        <v>14.29</v>
      </c>
    </row>
    <row r="2463" spans="1:25" x14ac:dyDescent="0.25">
      <c r="A2463" t="s">
        <v>3318</v>
      </c>
      <c r="B2463" s="19">
        <v>45432</v>
      </c>
      <c r="C2463" t="s">
        <v>87</v>
      </c>
      <c r="D2463" t="s">
        <v>88</v>
      </c>
      <c r="E2463" t="s">
        <v>3</v>
      </c>
      <c r="F2463">
        <v>43</v>
      </c>
      <c r="G2463" t="s">
        <v>4</v>
      </c>
      <c r="H2463" t="s">
        <v>5</v>
      </c>
      <c r="I2463" t="s">
        <v>105</v>
      </c>
      <c r="J2463" t="s">
        <v>106</v>
      </c>
      <c r="K2463" t="s">
        <v>76</v>
      </c>
      <c r="L2463">
        <v>2</v>
      </c>
      <c r="M2463">
        <v>450</v>
      </c>
      <c r="N2463">
        <v>0.05</v>
      </c>
      <c r="O2463">
        <v>855</v>
      </c>
      <c r="P2463">
        <v>660</v>
      </c>
      <c r="Q2463">
        <v>195</v>
      </c>
      <c r="R2463" t="s">
        <v>26</v>
      </c>
      <c r="S2463" t="s">
        <v>10</v>
      </c>
      <c r="T2463">
        <v>2024</v>
      </c>
      <c r="U2463">
        <v>5</v>
      </c>
      <c r="V2463" t="s">
        <v>3865</v>
      </c>
      <c r="W2463" t="s">
        <v>11</v>
      </c>
      <c r="X2463" t="s">
        <v>27</v>
      </c>
      <c r="Y2463">
        <v>22.81</v>
      </c>
    </row>
    <row r="2464" spans="1:25" x14ac:dyDescent="0.25">
      <c r="A2464" t="s">
        <v>3319</v>
      </c>
      <c r="B2464" s="19">
        <v>45507</v>
      </c>
      <c r="C2464" t="s">
        <v>562</v>
      </c>
      <c r="D2464" t="s">
        <v>438</v>
      </c>
      <c r="E2464" t="s">
        <v>3</v>
      </c>
      <c r="F2464">
        <v>35</v>
      </c>
      <c r="G2464" t="s">
        <v>339</v>
      </c>
      <c r="H2464" t="s">
        <v>285</v>
      </c>
      <c r="I2464" t="s">
        <v>31</v>
      </c>
      <c r="J2464" t="s">
        <v>32</v>
      </c>
      <c r="K2464" t="s">
        <v>25</v>
      </c>
      <c r="L2464">
        <v>1</v>
      </c>
      <c r="M2464">
        <v>5000</v>
      </c>
      <c r="N2464">
        <v>0.2</v>
      </c>
      <c r="O2464">
        <v>4000</v>
      </c>
      <c r="P2464">
        <v>3500</v>
      </c>
      <c r="Q2464">
        <v>500</v>
      </c>
      <c r="R2464" t="s">
        <v>26</v>
      </c>
      <c r="S2464" t="s">
        <v>10</v>
      </c>
      <c r="T2464">
        <v>2024</v>
      </c>
      <c r="U2464">
        <v>8</v>
      </c>
      <c r="V2464" t="s">
        <v>3867</v>
      </c>
      <c r="W2464" t="s">
        <v>33</v>
      </c>
      <c r="X2464" t="s">
        <v>12</v>
      </c>
      <c r="Y2464">
        <v>12.5</v>
      </c>
    </row>
    <row r="2465" spans="1:25" x14ac:dyDescent="0.25">
      <c r="A2465" t="s">
        <v>3320</v>
      </c>
      <c r="B2465" s="19">
        <v>45437</v>
      </c>
      <c r="C2465" t="s">
        <v>1352</v>
      </c>
      <c r="D2465" t="s">
        <v>1225</v>
      </c>
      <c r="E2465" t="s">
        <v>16</v>
      </c>
      <c r="F2465">
        <v>35</v>
      </c>
      <c r="G2465" t="s">
        <v>290</v>
      </c>
      <c r="H2465" t="s">
        <v>276</v>
      </c>
      <c r="I2465" t="s">
        <v>102</v>
      </c>
      <c r="J2465" t="s">
        <v>103</v>
      </c>
      <c r="K2465" t="s">
        <v>25</v>
      </c>
      <c r="L2465">
        <v>1</v>
      </c>
      <c r="M2465">
        <v>28000</v>
      </c>
      <c r="N2465">
        <v>0.15</v>
      </c>
      <c r="O2465">
        <v>23800</v>
      </c>
      <c r="P2465">
        <v>21000</v>
      </c>
      <c r="Q2465">
        <v>2800</v>
      </c>
      <c r="R2465" t="s">
        <v>98</v>
      </c>
      <c r="S2465" t="s">
        <v>10</v>
      </c>
      <c r="T2465">
        <v>2024</v>
      </c>
      <c r="U2465">
        <v>5</v>
      </c>
      <c r="V2465" t="s">
        <v>3865</v>
      </c>
      <c r="W2465" t="s">
        <v>11</v>
      </c>
      <c r="X2465" t="s">
        <v>19</v>
      </c>
      <c r="Y2465">
        <v>11.76</v>
      </c>
    </row>
    <row r="2466" spans="1:25" x14ac:dyDescent="0.25">
      <c r="A2466" t="s">
        <v>3321</v>
      </c>
      <c r="B2466" s="19">
        <v>45957</v>
      </c>
      <c r="C2466" t="s">
        <v>3322</v>
      </c>
      <c r="D2466" t="s">
        <v>1225</v>
      </c>
      <c r="E2466" t="s">
        <v>3</v>
      </c>
      <c r="F2466">
        <v>24</v>
      </c>
      <c r="G2466" t="s">
        <v>295</v>
      </c>
      <c r="H2466" t="s">
        <v>270</v>
      </c>
      <c r="I2466" t="s">
        <v>74</v>
      </c>
      <c r="J2466" t="s">
        <v>75</v>
      </c>
      <c r="K2466" t="s">
        <v>76</v>
      </c>
      <c r="L2466">
        <v>5</v>
      </c>
      <c r="M2466">
        <v>550</v>
      </c>
      <c r="N2466">
        <v>0</v>
      </c>
      <c r="O2466">
        <v>2750</v>
      </c>
      <c r="P2466">
        <v>2250</v>
      </c>
      <c r="Q2466">
        <v>500</v>
      </c>
      <c r="R2466" t="s">
        <v>98</v>
      </c>
      <c r="S2466" t="s">
        <v>10</v>
      </c>
      <c r="T2466">
        <v>2025</v>
      </c>
      <c r="U2466">
        <v>10</v>
      </c>
      <c r="V2466" t="s">
        <v>3870</v>
      </c>
      <c r="W2466" t="s">
        <v>40</v>
      </c>
      <c r="X2466" t="s">
        <v>19</v>
      </c>
      <c r="Y2466">
        <v>18.18</v>
      </c>
    </row>
    <row r="2467" spans="1:25" x14ac:dyDescent="0.25">
      <c r="A2467" t="s">
        <v>3323</v>
      </c>
      <c r="B2467" s="19">
        <v>45326</v>
      </c>
      <c r="C2467" t="s">
        <v>473</v>
      </c>
      <c r="D2467" t="s">
        <v>474</v>
      </c>
      <c r="E2467" t="s">
        <v>3</v>
      </c>
      <c r="F2467">
        <v>58</v>
      </c>
      <c r="G2467" t="s">
        <v>339</v>
      </c>
      <c r="H2467" t="s">
        <v>285</v>
      </c>
      <c r="I2467" t="s">
        <v>37</v>
      </c>
      <c r="J2467" t="s">
        <v>38</v>
      </c>
      <c r="K2467" t="s">
        <v>39</v>
      </c>
      <c r="L2467">
        <v>3</v>
      </c>
      <c r="M2467">
        <v>900</v>
      </c>
      <c r="N2467">
        <v>0.15</v>
      </c>
      <c r="O2467">
        <v>2295</v>
      </c>
      <c r="P2467">
        <v>1650</v>
      </c>
      <c r="Q2467">
        <v>645</v>
      </c>
      <c r="R2467" t="s">
        <v>26</v>
      </c>
      <c r="S2467" t="s">
        <v>10</v>
      </c>
      <c r="T2467">
        <v>2024</v>
      </c>
      <c r="U2467">
        <v>2</v>
      </c>
      <c r="V2467" t="s">
        <v>3869</v>
      </c>
      <c r="W2467" t="s">
        <v>18</v>
      </c>
      <c r="X2467" t="s">
        <v>19</v>
      </c>
      <c r="Y2467">
        <v>28.1</v>
      </c>
    </row>
    <row r="2468" spans="1:25" x14ac:dyDescent="0.25">
      <c r="A2468" t="s">
        <v>3324</v>
      </c>
      <c r="B2468" s="19">
        <v>45378</v>
      </c>
      <c r="C2468" t="s">
        <v>3011</v>
      </c>
      <c r="D2468" t="s">
        <v>2622</v>
      </c>
      <c r="E2468" t="s">
        <v>16</v>
      </c>
      <c r="F2468">
        <v>52</v>
      </c>
      <c r="G2468" t="s">
        <v>290</v>
      </c>
      <c r="H2468" t="s">
        <v>276</v>
      </c>
      <c r="I2468" t="s">
        <v>102</v>
      </c>
      <c r="J2468" t="s">
        <v>103</v>
      </c>
      <c r="K2468" t="s">
        <v>25</v>
      </c>
      <c r="L2468">
        <v>2</v>
      </c>
      <c r="M2468">
        <v>28000</v>
      </c>
      <c r="N2468">
        <v>0</v>
      </c>
      <c r="O2468">
        <v>56000</v>
      </c>
      <c r="P2468">
        <v>42000</v>
      </c>
      <c r="Q2468">
        <v>14000</v>
      </c>
      <c r="R2468" t="s">
        <v>26</v>
      </c>
      <c r="S2468" t="s">
        <v>10</v>
      </c>
      <c r="T2468">
        <v>2024</v>
      </c>
      <c r="U2468">
        <v>3</v>
      </c>
      <c r="V2468" t="s">
        <v>3864</v>
      </c>
      <c r="W2468" t="s">
        <v>18</v>
      </c>
      <c r="X2468" t="s">
        <v>12</v>
      </c>
      <c r="Y2468">
        <v>25</v>
      </c>
    </row>
    <row r="2469" spans="1:25" x14ac:dyDescent="0.25">
      <c r="A2469" t="s">
        <v>3325</v>
      </c>
      <c r="B2469" s="19">
        <v>45799</v>
      </c>
      <c r="C2469" t="s">
        <v>517</v>
      </c>
      <c r="D2469" t="s">
        <v>518</v>
      </c>
      <c r="E2469" t="s">
        <v>16</v>
      </c>
      <c r="F2469">
        <v>54</v>
      </c>
      <c r="G2469" t="s">
        <v>284</v>
      </c>
      <c r="H2469" t="s">
        <v>285</v>
      </c>
      <c r="I2469" t="s">
        <v>23</v>
      </c>
      <c r="J2469" t="s">
        <v>24</v>
      </c>
      <c r="K2469" t="s">
        <v>25</v>
      </c>
      <c r="L2469">
        <v>1</v>
      </c>
      <c r="M2469">
        <v>55000</v>
      </c>
      <c r="N2469">
        <v>0.05</v>
      </c>
      <c r="O2469">
        <v>52250</v>
      </c>
      <c r="P2469">
        <v>40000</v>
      </c>
      <c r="Q2469">
        <v>12250</v>
      </c>
      <c r="R2469" t="s">
        <v>77</v>
      </c>
      <c r="S2469" t="s">
        <v>10</v>
      </c>
      <c r="T2469">
        <v>2025</v>
      </c>
      <c r="U2469">
        <v>5</v>
      </c>
      <c r="V2469" t="s">
        <v>3865</v>
      </c>
      <c r="W2469" t="s">
        <v>11</v>
      </c>
      <c r="X2469" t="s">
        <v>27</v>
      </c>
      <c r="Y2469">
        <v>23.44</v>
      </c>
    </row>
    <row r="2470" spans="1:25" x14ac:dyDescent="0.25">
      <c r="A2470" t="s">
        <v>3326</v>
      </c>
      <c r="B2470" s="19">
        <v>45337</v>
      </c>
      <c r="C2470" t="s">
        <v>1924</v>
      </c>
      <c r="D2470" t="s">
        <v>426</v>
      </c>
      <c r="E2470" t="s">
        <v>16</v>
      </c>
      <c r="F2470">
        <v>38</v>
      </c>
      <c r="G2470" t="s">
        <v>339</v>
      </c>
      <c r="H2470" t="s">
        <v>285</v>
      </c>
      <c r="I2470" t="s">
        <v>89</v>
      </c>
      <c r="J2470" t="s">
        <v>90</v>
      </c>
      <c r="K2470" t="s">
        <v>91</v>
      </c>
      <c r="L2470">
        <v>1</v>
      </c>
      <c r="M2470">
        <v>35000</v>
      </c>
      <c r="N2470">
        <v>0.1</v>
      </c>
      <c r="O2470">
        <v>31500</v>
      </c>
      <c r="P2470">
        <v>27000</v>
      </c>
      <c r="Q2470">
        <v>4500</v>
      </c>
      <c r="R2470" t="s">
        <v>26</v>
      </c>
      <c r="S2470" t="s">
        <v>10</v>
      </c>
      <c r="T2470">
        <v>2024</v>
      </c>
      <c r="U2470">
        <v>2</v>
      </c>
      <c r="V2470" t="s">
        <v>3869</v>
      </c>
      <c r="W2470" t="s">
        <v>18</v>
      </c>
      <c r="X2470" t="s">
        <v>12</v>
      </c>
      <c r="Y2470">
        <v>14.29</v>
      </c>
    </row>
    <row r="2471" spans="1:25" x14ac:dyDescent="0.25">
      <c r="A2471" t="s">
        <v>202</v>
      </c>
      <c r="B2471" s="19">
        <v>45733</v>
      </c>
      <c r="C2471" t="s">
        <v>21</v>
      </c>
      <c r="D2471" t="s">
        <v>22</v>
      </c>
      <c r="E2471" t="s">
        <v>3</v>
      </c>
      <c r="F2471">
        <v>39</v>
      </c>
      <c r="G2471" t="s">
        <v>4</v>
      </c>
      <c r="H2471" t="s">
        <v>5</v>
      </c>
      <c r="I2471" t="s">
        <v>127</v>
      </c>
      <c r="J2471" t="s">
        <v>128</v>
      </c>
      <c r="K2471" t="s">
        <v>58</v>
      </c>
      <c r="L2471">
        <v>1</v>
      </c>
      <c r="M2471">
        <v>3000</v>
      </c>
      <c r="N2471">
        <v>0.2</v>
      </c>
      <c r="O2471">
        <v>2400</v>
      </c>
      <c r="P2471">
        <v>2100</v>
      </c>
      <c r="Q2471">
        <v>300</v>
      </c>
      <c r="R2471" t="s">
        <v>26</v>
      </c>
      <c r="S2471" t="s">
        <v>10</v>
      </c>
      <c r="T2471">
        <v>2025</v>
      </c>
      <c r="U2471">
        <v>3</v>
      </c>
      <c r="V2471" t="s">
        <v>3864</v>
      </c>
      <c r="W2471" t="s">
        <v>18</v>
      </c>
      <c r="X2471" t="s">
        <v>27</v>
      </c>
      <c r="Y2471">
        <v>12.5</v>
      </c>
    </row>
    <row r="2472" spans="1:25" x14ac:dyDescent="0.25">
      <c r="A2472" t="s">
        <v>3327</v>
      </c>
      <c r="B2472" s="19">
        <v>45846</v>
      </c>
      <c r="C2472" t="s">
        <v>214</v>
      </c>
      <c r="D2472" t="s">
        <v>215</v>
      </c>
      <c r="E2472" t="s">
        <v>3</v>
      </c>
      <c r="F2472">
        <v>35</v>
      </c>
      <c r="G2472" t="s">
        <v>4</v>
      </c>
      <c r="H2472" t="s">
        <v>5</v>
      </c>
      <c r="I2472" t="s">
        <v>264</v>
      </c>
      <c r="J2472" t="s">
        <v>265</v>
      </c>
      <c r="K2472" t="s">
        <v>46</v>
      </c>
      <c r="L2472">
        <v>2</v>
      </c>
      <c r="M2472">
        <v>800</v>
      </c>
      <c r="N2472">
        <v>0.05</v>
      </c>
      <c r="O2472">
        <v>0</v>
      </c>
      <c r="P2472">
        <v>1000</v>
      </c>
      <c r="Q2472">
        <v>0</v>
      </c>
      <c r="R2472" t="s">
        <v>77</v>
      </c>
      <c r="S2472" t="s">
        <v>291</v>
      </c>
      <c r="T2472">
        <v>2025</v>
      </c>
      <c r="U2472">
        <v>7</v>
      </c>
      <c r="V2472" t="s">
        <v>3866</v>
      </c>
      <c r="W2472" t="s">
        <v>33</v>
      </c>
      <c r="X2472" t="s">
        <v>19</v>
      </c>
      <c r="Y2472">
        <v>0</v>
      </c>
    </row>
    <row r="2473" spans="1:25" x14ac:dyDescent="0.25">
      <c r="A2473" t="s">
        <v>3328</v>
      </c>
      <c r="B2473" s="19">
        <v>45636</v>
      </c>
      <c r="C2473" t="s">
        <v>1198</v>
      </c>
      <c r="D2473" t="s">
        <v>962</v>
      </c>
      <c r="E2473" t="s">
        <v>3</v>
      </c>
      <c r="F2473">
        <v>25</v>
      </c>
      <c r="G2473" t="s">
        <v>280</v>
      </c>
      <c r="H2473" t="s">
        <v>270</v>
      </c>
      <c r="I2473" t="s">
        <v>37</v>
      </c>
      <c r="J2473" t="s">
        <v>38</v>
      </c>
      <c r="K2473" t="s">
        <v>39</v>
      </c>
      <c r="L2473">
        <v>1</v>
      </c>
      <c r="M2473">
        <v>900</v>
      </c>
      <c r="N2473">
        <v>0.05</v>
      </c>
      <c r="O2473">
        <v>855</v>
      </c>
      <c r="P2473">
        <v>550</v>
      </c>
      <c r="Q2473">
        <v>305</v>
      </c>
      <c r="R2473" t="s">
        <v>77</v>
      </c>
      <c r="S2473" t="s">
        <v>10</v>
      </c>
      <c r="T2473">
        <v>2024</v>
      </c>
      <c r="U2473">
        <v>12</v>
      </c>
      <c r="V2473" t="s">
        <v>3872</v>
      </c>
      <c r="W2473" t="s">
        <v>40</v>
      </c>
      <c r="X2473" t="s">
        <v>19</v>
      </c>
      <c r="Y2473">
        <v>35.67</v>
      </c>
    </row>
    <row r="2474" spans="1:25" x14ac:dyDescent="0.25">
      <c r="A2474" t="s">
        <v>3329</v>
      </c>
      <c r="B2474" s="19">
        <v>45320</v>
      </c>
      <c r="C2474" t="s">
        <v>1008</v>
      </c>
      <c r="D2474" t="s">
        <v>1009</v>
      </c>
      <c r="E2474" t="s">
        <v>16</v>
      </c>
      <c r="F2474">
        <v>28</v>
      </c>
      <c r="G2474" t="s">
        <v>317</v>
      </c>
      <c r="H2474" t="s">
        <v>5</v>
      </c>
      <c r="I2474" t="s">
        <v>68</v>
      </c>
      <c r="J2474" t="s">
        <v>69</v>
      </c>
      <c r="K2474" t="s">
        <v>39</v>
      </c>
      <c r="L2474">
        <v>4</v>
      </c>
      <c r="M2474">
        <v>3500</v>
      </c>
      <c r="N2474">
        <v>0.05</v>
      </c>
      <c r="O2474">
        <v>13300</v>
      </c>
      <c r="P2474">
        <v>9200</v>
      </c>
      <c r="Q2474">
        <v>4100</v>
      </c>
      <c r="R2474" t="s">
        <v>9</v>
      </c>
      <c r="S2474" t="s">
        <v>10</v>
      </c>
      <c r="T2474">
        <v>2024</v>
      </c>
      <c r="U2474">
        <v>1</v>
      </c>
      <c r="V2474" t="s">
        <v>3875</v>
      </c>
      <c r="W2474" t="s">
        <v>18</v>
      </c>
      <c r="X2474" t="s">
        <v>12</v>
      </c>
      <c r="Y2474">
        <v>30.83</v>
      </c>
    </row>
    <row r="2475" spans="1:25" x14ac:dyDescent="0.25">
      <c r="A2475" t="s">
        <v>3330</v>
      </c>
      <c r="B2475" s="19">
        <v>45729</v>
      </c>
      <c r="C2475" t="s">
        <v>3331</v>
      </c>
      <c r="D2475" t="s">
        <v>518</v>
      </c>
      <c r="E2475" t="s">
        <v>16</v>
      </c>
      <c r="F2475">
        <v>59</v>
      </c>
      <c r="G2475" t="s">
        <v>284</v>
      </c>
      <c r="H2475" t="s">
        <v>285</v>
      </c>
      <c r="I2475" t="s">
        <v>102</v>
      </c>
      <c r="J2475" t="s">
        <v>103</v>
      </c>
      <c r="K2475" t="s">
        <v>25</v>
      </c>
      <c r="L2475">
        <v>1</v>
      </c>
      <c r="M2475">
        <v>28000</v>
      </c>
      <c r="N2475">
        <v>0.15</v>
      </c>
      <c r="O2475">
        <v>23800</v>
      </c>
      <c r="P2475">
        <v>21000</v>
      </c>
      <c r="Q2475">
        <v>2800</v>
      </c>
      <c r="R2475" t="s">
        <v>77</v>
      </c>
      <c r="S2475" t="s">
        <v>10</v>
      </c>
      <c r="T2475">
        <v>2025</v>
      </c>
      <c r="U2475">
        <v>3</v>
      </c>
      <c r="V2475" t="s">
        <v>3864</v>
      </c>
      <c r="W2475" t="s">
        <v>18</v>
      </c>
      <c r="X2475" t="s">
        <v>12</v>
      </c>
      <c r="Y2475">
        <v>11.76</v>
      </c>
    </row>
    <row r="2476" spans="1:25" x14ac:dyDescent="0.25">
      <c r="A2476" t="s">
        <v>3332</v>
      </c>
      <c r="B2476" s="19">
        <v>45986</v>
      </c>
      <c r="C2476" t="s">
        <v>943</v>
      </c>
      <c r="D2476" t="s">
        <v>151</v>
      </c>
      <c r="E2476" t="s">
        <v>3</v>
      </c>
      <c r="F2476">
        <v>58</v>
      </c>
      <c r="G2476" t="s">
        <v>275</v>
      </c>
      <c r="H2476" t="s">
        <v>276</v>
      </c>
      <c r="I2476" t="s">
        <v>344</v>
      </c>
      <c r="J2476" t="s">
        <v>345</v>
      </c>
      <c r="K2476" t="s">
        <v>39</v>
      </c>
      <c r="L2476">
        <v>1</v>
      </c>
      <c r="M2476">
        <v>2200</v>
      </c>
      <c r="N2476">
        <v>0.05</v>
      </c>
      <c r="O2476">
        <v>0</v>
      </c>
      <c r="P2476">
        <v>1400</v>
      </c>
      <c r="Q2476">
        <v>0</v>
      </c>
      <c r="R2476" t="s">
        <v>77</v>
      </c>
      <c r="S2476" t="s">
        <v>291</v>
      </c>
      <c r="T2476">
        <v>2025</v>
      </c>
      <c r="U2476">
        <v>11</v>
      </c>
      <c r="V2476" t="s">
        <v>3874</v>
      </c>
      <c r="W2476" t="s">
        <v>40</v>
      </c>
      <c r="X2476" t="s">
        <v>19</v>
      </c>
      <c r="Y2476">
        <v>0</v>
      </c>
    </row>
    <row r="2477" spans="1:25" x14ac:dyDescent="0.25">
      <c r="A2477" t="s">
        <v>3333</v>
      </c>
      <c r="B2477" s="19">
        <v>45766</v>
      </c>
      <c r="C2477" t="s">
        <v>575</v>
      </c>
      <c r="D2477" t="s">
        <v>557</v>
      </c>
      <c r="E2477" t="s">
        <v>3</v>
      </c>
      <c r="F2477">
        <v>20</v>
      </c>
      <c r="G2477" t="s">
        <v>339</v>
      </c>
      <c r="H2477" t="s">
        <v>285</v>
      </c>
      <c r="I2477" t="s">
        <v>44</v>
      </c>
      <c r="J2477" t="s">
        <v>45</v>
      </c>
      <c r="K2477" t="s">
        <v>46</v>
      </c>
      <c r="L2477">
        <v>2</v>
      </c>
      <c r="M2477">
        <v>2500</v>
      </c>
      <c r="N2477">
        <v>0.1</v>
      </c>
      <c r="O2477">
        <v>4500</v>
      </c>
      <c r="P2477">
        <v>3000</v>
      </c>
      <c r="Q2477">
        <v>1500</v>
      </c>
      <c r="R2477" t="s">
        <v>17</v>
      </c>
      <c r="S2477" t="s">
        <v>10</v>
      </c>
      <c r="T2477">
        <v>2025</v>
      </c>
      <c r="U2477">
        <v>4</v>
      </c>
      <c r="V2477" t="s">
        <v>3871</v>
      </c>
      <c r="W2477" t="s">
        <v>11</v>
      </c>
      <c r="X2477" t="s">
        <v>27</v>
      </c>
      <c r="Y2477">
        <v>33.33</v>
      </c>
    </row>
    <row r="2478" spans="1:25" x14ac:dyDescent="0.25">
      <c r="A2478" t="s">
        <v>3334</v>
      </c>
      <c r="B2478" s="19">
        <v>45823</v>
      </c>
      <c r="C2478" t="s">
        <v>1198</v>
      </c>
      <c r="D2478" t="s">
        <v>962</v>
      </c>
      <c r="E2478" t="s">
        <v>3</v>
      </c>
      <c r="F2478">
        <v>25</v>
      </c>
      <c r="G2478" t="s">
        <v>280</v>
      </c>
      <c r="H2478" t="s">
        <v>270</v>
      </c>
      <c r="I2478" t="s">
        <v>37</v>
      </c>
      <c r="J2478" t="s">
        <v>38</v>
      </c>
      <c r="K2478" t="s">
        <v>39</v>
      </c>
      <c r="L2478">
        <v>1</v>
      </c>
      <c r="M2478">
        <v>900</v>
      </c>
      <c r="N2478">
        <v>0.2</v>
      </c>
      <c r="O2478">
        <v>720</v>
      </c>
      <c r="P2478">
        <v>550</v>
      </c>
      <c r="Q2478">
        <v>170</v>
      </c>
      <c r="R2478" t="s">
        <v>26</v>
      </c>
      <c r="S2478" t="s">
        <v>10</v>
      </c>
      <c r="T2478">
        <v>2025</v>
      </c>
      <c r="U2478">
        <v>6</v>
      </c>
      <c r="V2478" t="s">
        <v>3868</v>
      </c>
      <c r="W2478" t="s">
        <v>11</v>
      </c>
      <c r="X2478" t="s">
        <v>19</v>
      </c>
      <c r="Y2478">
        <v>23.61</v>
      </c>
    </row>
    <row r="2479" spans="1:25" x14ac:dyDescent="0.25">
      <c r="A2479" t="s">
        <v>3335</v>
      </c>
      <c r="B2479" s="19">
        <v>45535</v>
      </c>
      <c r="C2479" t="s">
        <v>412</v>
      </c>
      <c r="D2479" t="s">
        <v>335</v>
      </c>
      <c r="E2479" t="s">
        <v>16</v>
      </c>
      <c r="F2479">
        <v>58</v>
      </c>
      <c r="G2479" t="s">
        <v>317</v>
      </c>
      <c r="H2479" t="s">
        <v>5</v>
      </c>
      <c r="I2479" t="s">
        <v>176</v>
      </c>
      <c r="J2479" t="s">
        <v>177</v>
      </c>
      <c r="K2479" t="s">
        <v>25</v>
      </c>
      <c r="L2479">
        <v>1</v>
      </c>
      <c r="M2479">
        <v>22000</v>
      </c>
      <c r="N2479">
        <v>0.2</v>
      </c>
      <c r="O2479">
        <v>17600</v>
      </c>
      <c r="P2479">
        <v>16500</v>
      </c>
      <c r="Q2479">
        <v>1100</v>
      </c>
      <c r="R2479" t="s">
        <v>77</v>
      </c>
      <c r="S2479" t="s">
        <v>10</v>
      </c>
      <c r="T2479">
        <v>2024</v>
      </c>
      <c r="U2479">
        <v>8</v>
      </c>
      <c r="V2479" t="s">
        <v>3867</v>
      </c>
      <c r="W2479" t="s">
        <v>33</v>
      </c>
      <c r="X2479" t="s">
        <v>27</v>
      </c>
      <c r="Y2479">
        <v>6.25</v>
      </c>
    </row>
    <row r="2480" spans="1:25" x14ac:dyDescent="0.25">
      <c r="A2480" t="s">
        <v>3336</v>
      </c>
      <c r="B2480" s="19">
        <v>45990</v>
      </c>
      <c r="C2480" t="s">
        <v>467</v>
      </c>
      <c r="D2480" t="s">
        <v>468</v>
      </c>
      <c r="E2480" t="s">
        <v>3</v>
      </c>
      <c r="F2480">
        <v>23</v>
      </c>
      <c r="G2480" t="s">
        <v>290</v>
      </c>
      <c r="H2480" t="s">
        <v>276</v>
      </c>
      <c r="I2480" t="s">
        <v>37</v>
      </c>
      <c r="J2480" t="s">
        <v>38</v>
      </c>
      <c r="K2480" t="s">
        <v>39</v>
      </c>
      <c r="L2480">
        <v>1</v>
      </c>
      <c r="M2480">
        <v>900</v>
      </c>
      <c r="N2480">
        <v>0.05</v>
      </c>
      <c r="O2480">
        <v>855</v>
      </c>
      <c r="P2480">
        <v>550</v>
      </c>
      <c r="Q2480">
        <v>305</v>
      </c>
      <c r="R2480" t="s">
        <v>26</v>
      </c>
      <c r="S2480" t="s">
        <v>10</v>
      </c>
      <c r="T2480">
        <v>2025</v>
      </c>
      <c r="U2480">
        <v>11</v>
      </c>
      <c r="V2480" t="s">
        <v>3874</v>
      </c>
      <c r="W2480" t="s">
        <v>40</v>
      </c>
      <c r="X2480" t="s">
        <v>12</v>
      </c>
      <c r="Y2480">
        <v>35.67</v>
      </c>
    </row>
    <row r="2481" spans="1:25" x14ac:dyDescent="0.25">
      <c r="A2481" t="s">
        <v>3337</v>
      </c>
      <c r="B2481" s="19">
        <v>45847</v>
      </c>
      <c r="C2481" t="s">
        <v>1773</v>
      </c>
      <c r="D2481" t="s">
        <v>651</v>
      </c>
      <c r="E2481" t="s">
        <v>3</v>
      </c>
      <c r="F2481">
        <v>39</v>
      </c>
      <c r="G2481" t="s">
        <v>295</v>
      </c>
      <c r="H2481" t="s">
        <v>270</v>
      </c>
      <c r="I2481" t="s">
        <v>344</v>
      </c>
      <c r="J2481" t="s">
        <v>345</v>
      </c>
      <c r="K2481" t="s">
        <v>39</v>
      </c>
      <c r="L2481">
        <v>1</v>
      </c>
      <c r="M2481">
        <v>2200</v>
      </c>
      <c r="N2481">
        <v>0</v>
      </c>
      <c r="O2481">
        <v>2200</v>
      </c>
      <c r="P2481">
        <v>1400</v>
      </c>
      <c r="Q2481">
        <v>800</v>
      </c>
      <c r="R2481" t="s">
        <v>26</v>
      </c>
      <c r="S2481" t="s">
        <v>10</v>
      </c>
      <c r="T2481">
        <v>2025</v>
      </c>
      <c r="U2481">
        <v>7</v>
      </c>
      <c r="V2481" t="s">
        <v>3866</v>
      </c>
      <c r="W2481" t="s">
        <v>33</v>
      </c>
      <c r="X2481" t="s">
        <v>19</v>
      </c>
      <c r="Y2481">
        <v>36.36</v>
      </c>
    </row>
    <row r="2482" spans="1:25" x14ac:dyDescent="0.25">
      <c r="A2482" t="s">
        <v>3338</v>
      </c>
      <c r="B2482" s="19">
        <v>45922</v>
      </c>
      <c r="C2482" t="s">
        <v>562</v>
      </c>
      <c r="D2482" t="s">
        <v>438</v>
      </c>
      <c r="E2482" t="s">
        <v>3</v>
      </c>
      <c r="F2482">
        <v>35</v>
      </c>
      <c r="G2482" t="s">
        <v>339</v>
      </c>
      <c r="H2482" t="s">
        <v>285</v>
      </c>
      <c r="I2482" t="s">
        <v>37</v>
      </c>
      <c r="J2482" t="s">
        <v>38</v>
      </c>
      <c r="K2482" t="s">
        <v>39</v>
      </c>
      <c r="L2482">
        <v>2</v>
      </c>
      <c r="M2482">
        <v>900</v>
      </c>
      <c r="N2482">
        <v>0.1</v>
      </c>
      <c r="O2482">
        <v>1620</v>
      </c>
      <c r="P2482">
        <v>1100</v>
      </c>
      <c r="Q2482">
        <v>520</v>
      </c>
      <c r="R2482" t="s">
        <v>26</v>
      </c>
      <c r="S2482" t="s">
        <v>10</v>
      </c>
      <c r="T2482">
        <v>2025</v>
      </c>
      <c r="U2482">
        <v>9</v>
      </c>
      <c r="V2482" t="s">
        <v>3873</v>
      </c>
      <c r="W2482" t="s">
        <v>33</v>
      </c>
      <c r="X2482" t="s">
        <v>12</v>
      </c>
      <c r="Y2482">
        <v>32.1</v>
      </c>
    </row>
    <row r="2483" spans="1:25" x14ac:dyDescent="0.25">
      <c r="A2483" t="s">
        <v>3339</v>
      </c>
      <c r="B2483" s="19">
        <v>45960</v>
      </c>
      <c r="C2483" t="s">
        <v>940</v>
      </c>
      <c r="D2483" t="s">
        <v>941</v>
      </c>
      <c r="E2483" t="s">
        <v>16</v>
      </c>
      <c r="F2483">
        <v>45</v>
      </c>
      <c r="G2483" t="s">
        <v>275</v>
      </c>
      <c r="H2483" t="s">
        <v>276</v>
      </c>
      <c r="I2483" t="s">
        <v>56</v>
      </c>
      <c r="J2483" t="s">
        <v>57</v>
      </c>
      <c r="K2483" t="s">
        <v>58</v>
      </c>
      <c r="L2483">
        <v>3</v>
      </c>
      <c r="M2483">
        <v>1200</v>
      </c>
      <c r="N2483">
        <v>0</v>
      </c>
      <c r="O2483">
        <v>3600</v>
      </c>
      <c r="P2483">
        <v>2400</v>
      </c>
      <c r="Q2483">
        <v>1200</v>
      </c>
      <c r="R2483" t="s">
        <v>26</v>
      </c>
      <c r="S2483" t="s">
        <v>10</v>
      </c>
      <c r="T2483">
        <v>2025</v>
      </c>
      <c r="U2483">
        <v>10</v>
      </c>
      <c r="V2483" t="s">
        <v>3870</v>
      </c>
      <c r="W2483" t="s">
        <v>40</v>
      </c>
      <c r="X2483" t="s">
        <v>19</v>
      </c>
      <c r="Y2483">
        <v>33.33</v>
      </c>
    </row>
    <row r="2484" spans="1:25" x14ac:dyDescent="0.25">
      <c r="A2484" t="s">
        <v>3340</v>
      </c>
      <c r="B2484" s="19">
        <v>45968</v>
      </c>
      <c r="C2484" t="s">
        <v>1754</v>
      </c>
      <c r="D2484" t="s">
        <v>509</v>
      </c>
      <c r="E2484" t="s">
        <v>3</v>
      </c>
      <c r="F2484">
        <v>21</v>
      </c>
      <c r="G2484" t="s">
        <v>280</v>
      </c>
      <c r="H2484" t="s">
        <v>270</v>
      </c>
      <c r="I2484" t="s">
        <v>68</v>
      </c>
      <c r="J2484" t="s">
        <v>69</v>
      </c>
      <c r="K2484" t="s">
        <v>39</v>
      </c>
      <c r="L2484">
        <v>2</v>
      </c>
      <c r="M2484">
        <v>3500</v>
      </c>
      <c r="N2484">
        <v>0.1</v>
      </c>
      <c r="O2484">
        <v>6300</v>
      </c>
      <c r="P2484">
        <v>4600</v>
      </c>
      <c r="Q2484">
        <v>1700</v>
      </c>
      <c r="R2484" t="s">
        <v>77</v>
      </c>
      <c r="S2484" t="s">
        <v>10</v>
      </c>
      <c r="T2484">
        <v>2025</v>
      </c>
      <c r="U2484">
        <v>11</v>
      </c>
      <c r="V2484" t="s">
        <v>3874</v>
      </c>
      <c r="W2484" t="s">
        <v>40</v>
      </c>
      <c r="X2484" t="s">
        <v>12</v>
      </c>
      <c r="Y2484">
        <v>26.98</v>
      </c>
    </row>
    <row r="2485" spans="1:25" x14ac:dyDescent="0.25">
      <c r="A2485" t="s">
        <v>3341</v>
      </c>
      <c r="B2485" s="19">
        <v>45746</v>
      </c>
      <c r="C2485" t="s">
        <v>378</v>
      </c>
      <c r="D2485" t="s">
        <v>379</v>
      </c>
      <c r="E2485" t="s">
        <v>3</v>
      </c>
      <c r="F2485">
        <v>30</v>
      </c>
      <c r="G2485" t="s">
        <v>263</v>
      </c>
      <c r="H2485" t="s">
        <v>5</v>
      </c>
      <c r="I2485" t="s">
        <v>74</v>
      </c>
      <c r="J2485" t="s">
        <v>75</v>
      </c>
      <c r="K2485" t="s">
        <v>76</v>
      </c>
      <c r="L2485">
        <v>1</v>
      </c>
      <c r="M2485">
        <v>550</v>
      </c>
      <c r="N2485">
        <v>0.15</v>
      </c>
      <c r="O2485">
        <v>467.5</v>
      </c>
      <c r="P2485">
        <v>450</v>
      </c>
      <c r="Q2485">
        <v>17.5</v>
      </c>
      <c r="R2485" t="s">
        <v>26</v>
      </c>
      <c r="S2485" t="s">
        <v>10</v>
      </c>
      <c r="T2485">
        <v>2025</v>
      </c>
      <c r="U2485">
        <v>3</v>
      </c>
      <c r="V2485" t="s">
        <v>3864</v>
      </c>
      <c r="W2485" t="s">
        <v>18</v>
      </c>
      <c r="X2485" t="s">
        <v>19</v>
      </c>
      <c r="Y2485">
        <v>3.74</v>
      </c>
    </row>
    <row r="2486" spans="1:25" x14ac:dyDescent="0.25">
      <c r="A2486" t="s">
        <v>3342</v>
      </c>
      <c r="B2486" s="19">
        <v>45329</v>
      </c>
      <c r="C2486" t="s">
        <v>1640</v>
      </c>
      <c r="D2486" t="s">
        <v>731</v>
      </c>
      <c r="E2486" t="s">
        <v>3</v>
      </c>
      <c r="F2486">
        <v>41</v>
      </c>
      <c r="G2486" t="s">
        <v>339</v>
      </c>
      <c r="H2486" t="s">
        <v>285</v>
      </c>
      <c r="I2486" t="s">
        <v>264</v>
      </c>
      <c r="J2486" t="s">
        <v>265</v>
      </c>
      <c r="K2486" t="s">
        <v>46</v>
      </c>
      <c r="L2486">
        <v>3</v>
      </c>
      <c r="M2486">
        <v>800</v>
      </c>
      <c r="N2486">
        <v>0.1</v>
      </c>
      <c r="O2486">
        <v>2160</v>
      </c>
      <c r="P2486">
        <v>1500</v>
      </c>
      <c r="Q2486">
        <v>660</v>
      </c>
      <c r="R2486" t="s">
        <v>17</v>
      </c>
      <c r="S2486" t="s">
        <v>10</v>
      </c>
      <c r="T2486">
        <v>2024</v>
      </c>
      <c r="U2486">
        <v>2</v>
      </c>
      <c r="V2486" t="s">
        <v>3869</v>
      </c>
      <c r="W2486" t="s">
        <v>18</v>
      </c>
      <c r="X2486" t="s">
        <v>12</v>
      </c>
      <c r="Y2486">
        <v>30.56</v>
      </c>
    </row>
    <row r="2487" spans="1:25" x14ac:dyDescent="0.25">
      <c r="A2487" t="s">
        <v>3343</v>
      </c>
      <c r="B2487" s="19">
        <v>45515</v>
      </c>
      <c r="C2487" t="s">
        <v>1253</v>
      </c>
      <c r="D2487" t="s">
        <v>1254</v>
      </c>
      <c r="E2487" t="s">
        <v>16</v>
      </c>
      <c r="F2487">
        <v>45</v>
      </c>
      <c r="G2487" t="s">
        <v>275</v>
      </c>
      <c r="H2487" t="s">
        <v>276</v>
      </c>
      <c r="I2487" t="s">
        <v>44</v>
      </c>
      <c r="J2487" t="s">
        <v>45</v>
      </c>
      <c r="K2487" t="s">
        <v>46</v>
      </c>
      <c r="L2487">
        <v>2</v>
      </c>
      <c r="M2487">
        <v>2500</v>
      </c>
      <c r="N2487">
        <v>0.1</v>
      </c>
      <c r="O2487">
        <v>0</v>
      </c>
      <c r="P2487">
        <v>3000</v>
      </c>
      <c r="Q2487">
        <v>0</v>
      </c>
      <c r="R2487" t="s">
        <v>26</v>
      </c>
      <c r="S2487" t="s">
        <v>291</v>
      </c>
      <c r="T2487">
        <v>2024</v>
      </c>
      <c r="U2487">
        <v>8</v>
      </c>
      <c r="V2487" t="s">
        <v>3867</v>
      </c>
      <c r="W2487" t="s">
        <v>33</v>
      </c>
      <c r="X2487" t="s">
        <v>27</v>
      </c>
      <c r="Y2487">
        <v>0</v>
      </c>
    </row>
    <row r="2488" spans="1:25" x14ac:dyDescent="0.25">
      <c r="A2488" t="s">
        <v>3344</v>
      </c>
      <c r="B2488" s="19">
        <v>45575</v>
      </c>
      <c r="C2488" t="s">
        <v>447</v>
      </c>
      <c r="D2488" t="s">
        <v>448</v>
      </c>
      <c r="E2488" t="s">
        <v>16</v>
      </c>
      <c r="F2488">
        <v>21</v>
      </c>
      <c r="G2488" t="s">
        <v>275</v>
      </c>
      <c r="H2488" t="s">
        <v>276</v>
      </c>
      <c r="I2488" t="s">
        <v>56</v>
      </c>
      <c r="J2488" t="s">
        <v>57</v>
      </c>
      <c r="K2488" t="s">
        <v>58</v>
      </c>
      <c r="L2488">
        <v>1</v>
      </c>
      <c r="M2488">
        <v>1200</v>
      </c>
      <c r="N2488">
        <v>0.15</v>
      </c>
      <c r="O2488">
        <v>-1020</v>
      </c>
      <c r="P2488">
        <v>800</v>
      </c>
      <c r="Q2488">
        <v>-220</v>
      </c>
      <c r="R2488" t="s">
        <v>17</v>
      </c>
      <c r="S2488" t="s">
        <v>287</v>
      </c>
      <c r="T2488">
        <v>2024</v>
      </c>
      <c r="U2488">
        <v>10</v>
      </c>
      <c r="V2488" t="s">
        <v>3870</v>
      </c>
      <c r="W2488" t="s">
        <v>40</v>
      </c>
      <c r="X2488" t="s">
        <v>27</v>
      </c>
      <c r="Y2488">
        <v>21.57</v>
      </c>
    </row>
    <row r="2489" spans="1:25" x14ac:dyDescent="0.25">
      <c r="A2489" t="s">
        <v>3345</v>
      </c>
      <c r="B2489" s="19">
        <v>45743</v>
      </c>
      <c r="C2489" t="s">
        <v>1591</v>
      </c>
      <c r="D2489" t="s">
        <v>468</v>
      </c>
      <c r="E2489" t="s">
        <v>3</v>
      </c>
      <c r="F2489">
        <v>47</v>
      </c>
      <c r="G2489" t="s">
        <v>290</v>
      </c>
      <c r="H2489" t="s">
        <v>276</v>
      </c>
      <c r="I2489" t="s">
        <v>305</v>
      </c>
      <c r="J2489" t="s">
        <v>306</v>
      </c>
      <c r="K2489" t="s">
        <v>91</v>
      </c>
      <c r="L2489">
        <v>1</v>
      </c>
      <c r="M2489">
        <v>8500</v>
      </c>
      <c r="N2489">
        <v>0</v>
      </c>
      <c r="O2489">
        <v>8500</v>
      </c>
      <c r="P2489">
        <v>6500</v>
      </c>
      <c r="Q2489">
        <v>2000</v>
      </c>
      <c r="R2489" t="s">
        <v>26</v>
      </c>
      <c r="S2489" t="s">
        <v>10</v>
      </c>
      <c r="T2489">
        <v>2025</v>
      </c>
      <c r="U2489">
        <v>3</v>
      </c>
      <c r="V2489" t="s">
        <v>3864</v>
      </c>
      <c r="W2489" t="s">
        <v>18</v>
      </c>
      <c r="X2489" t="s">
        <v>12</v>
      </c>
      <c r="Y2489">
        <v>23.53</v>
      </c>
    </row>
    <row r="2490" spans="1:25" x14ac:dyDescent="0.25">
      <c r="A2490" t="s">
        <v>3346</v>
      </c>
      <c r="B2490" s="19">
        <v>45557</v>
      </c>
      <c r="C2490" t="s">
        <v>1394</v>
      </c>
      <c r="D2490" t="s">
        <v>64</v>
      </c>
      <c r="E2490" t="s">
        <v>3</v>
      </c>
      <c r="F2490">
        <v>38</v>
      </c>
      <c r="G2490" t="s">
        <v>317</v>
      </c>
      <c r="H2490" t="s">
        <v>5</v>
      </c>
      <c r="I2490" t="s">
        <v>143</v>
      </c>
      <c r="J2490" t="s">
        <v>144</v>
      </c>
      <c r="K2490" t="s">
        <v>76</v>
      </c>
      <c r="L2490">
        <v>1</v>
      </c>
      <c r="M2490">
        <v>700</v>
      </c>
      <c r="N2490">
        <v>0.1</v>
      </c>
      <c r="O2490">
        <v>630</v>
      </c>
      <c r="P2490">
        <v>570</v>
      </c>
      <c r="Q2490">
        <v>60</v>
      </c>
      <c r="R2490" t="s">
        <v>26</v>
      </c>
      <c r="S2490" t="s">
        <v>10</v>
      </c>
      <c r="T2490">
        <v>2024</v>
      </c>
      <c r="U2490">
        <v>9</v>
      </c>
      <c r="V2490" t="s">
        <v>3873</v>
      </c>
      <c r="W2490" t="s">
        <v>33</v>
      </c>
      <c r="X2490" t="s">
        <v>27</v>
      </c>
      <c r="Y2490">
        <v>9.52</v>
      </c>
    </row>
    <row r="2491" spans="1:25" x14ac:dyDescent="0.25">
      <c r="A2491" t="s">
        <v>3347</v>
      </c>
      <c r="B2491" s="19">
        <v>45442</v>
      </c>
      <c r="C2491" t="s">
        <v>3130</v>
      </c>
      <c r="D2491" t="s">
        <v>1172</v>
      </c>
      <c r="E2491" t="s">
        <v>3</v>
      </c>
      <c r="F2491">
        <v>39</v>
      </c>
      <c r="G2491" t="s">
        <v>290</v>
      </c>
      <c r="H2491" t="s">
        <v>276</v>
      </c>
      <c r="I2491" t="s">
        <v>56</v>
      </c>
      <c r="J2491" t="s">
        <v>57</v>
      </c>
      <c r="K2491" t="s">
        <v>58</v>
      </c>
      <c r="L2491">
        <v>1</v>
      </c>
      <c r="M2491">
        <v>1200</v>
      </c>
      <c r="N2491">
        <v>0.1</v>
      </c>
      <c r="O2491">
        <v>1080</v>
      </c>
      <c r="P2491">
        <v>800</v>
      </c>
      <c r="Q2491">
        <v>280</v>
      </c>
      <c r="R2491" t="s">
        <v>9</v>
      </c>
      <c r="S2491" t="s">
        <v>10</v>
      </c>
      <c r="T2491">
        <v>2024</v>
      </c>
      <c r="U2491">
        <v>5</v>
      </c>
      <c r="V2491" t="s">
        <v>3865</v>
      </c>
      <c r="W2491" t="s">
        <v>11</v>
      </c>
      <c r="X2491" t="s">
        <v>19</v>
      </c>
      <c r="Y2491">
        <v>25.93</v>
      </c>
    </row>
    <row r="2492" spans="1:25" x14ac:dyDescent="0.25">
      <c r="A2492" t="s">
        <v>3348</v>
      </c>
      <c r="B2492" s="19">
        <v>45962</v>
      </c>
      <c r="C2492" t="s">
        <v>778</v>
      </c>
      <c r="D2492" t="s">
        <v>410</v>
      </c>
      <c r="E2492" t="s">
        <v>16</v>
      </c>
      <c r="F2492">
        <v>56</v>
      </c>
      <c r="G2492" t="s">
        <v>280</v>
      </c>
      <c r="H2492" t="s">
        <v>270</v>
      </c>
      <c r="I2492" t="s">
        <v>102</v>
      </c>
      <c r="J2492" t="s">
        <v>103</v>
      </c>
      <c r="K2492" t="s">
        <v>25</v>
      </c>
      <c r="L2492">
        <v>2</v>
      </c>
      <c r="M2492">
        <v>28000</v>
      </c>
      <c r="N2492">
        <v>0.15</v>
      </c>
      <c r="O2492">
        <v>47600</v>
      </c>
      <c r="P2492">
        <v>42000</v>
      </c>
      <c r="Q2492">
        <v>5600</v>
      </c>
      <c r="R2492" t="s">
        <v>26</v>
      </c>
      <c r="S2492" t="s">
        <v>10</v>
      </c>
      <c r="T2492">
        <v>2025</v>
      </c>
      <c r="U2492">
        <v>11</v>
      </c>
      <c r="V2492" t="s">
        <v>3874</v>
      </c>
      <c r="W2492" t="s">
        <v>40</v>
      </c>
      <c r="X2492" t="s">
        <v>12</v>
      </c>
      <c r="Y2492">
        <v>11.76</v>
      </c>
    </row>
    <row r="2493" spans="1:25" x14ac:dyDescent="0.25">
      <c r="A2493" t="s">
        <v>3349</v>
      </c>
      <c r="B2493" s="19">
        <v>45742</v>
      </c>
      <c r="C2493" t="s">
        <v>530</v>
      </c>
      <c r="D2493" t="s">
        <v>531</v>
      </c>
      <c r="E2493" t="s">
        <v>3</v>
      </c>
      <c r="F2493">
        <v>31</v>
      </c>
      <c r="G2493" t="s">
        <v>275</v>
      </c>
      <c r="H2493" t="s">
        <v>276</v>
      </c>
      <c r="I2493" t="s">
        <v>81</v>
      </c>
      <c r="J2493" t="s">
        <v>82</v>
      </c>
      <c r="K2493" t="s">
        <v>58</v>
      </c>
      <c r="L2493">
        <v>1</v>
      </c>
      <c r="M2493">
        <v>3500</v>
      </c>
      <c r="N2493">
        <v>0.15</v>
      </c>
      <c r="O2493">
        <v>2975</v>
      </c>
      <c r="P2493">
        <v>2500</v>
      </c>
      <c r="Q2493">
        <v>475</v>
      </c>
      <c r="R2493" t="s">
        <v>26</v>
      </c>
      <c r="S2493" t="s">
        <v>10</v>
      </c>
      <c r="T2493">
        <v>2025</v>
      </c>
      <c r="U2493">
        <v>3</v>
      </c>
      <c r="V2493" t="s">
        <v>3864</v>
      </c>
      <c r="W2493" t="s">
        <v>18</v>
      </c>
      <c r="X2493" t="s">
        <v>12</v>
      </c>
      <c r="Y2493">
        <v>15.97</v>
      </c>
    </row>
    <row r="2494" spans="1:25" x14ac:dyDescent="0.25">
      <c r="A2494" t="s">
        <v>3350</v>
      </c>
      <c r="B2494" s="19">
        <v>45525</v>
      </c>
      <c r="C2494" t="s">
        <v>888</v>
      </c>
      <c r="D2494" t="s">
        <v>889</v>
      </c>
      <c r="E2494" t="s">
        <v>16</v>
      </c>
      <c r="F2494">
        <v>31</v>
      </c>
      <c r="G2494" t="s">
        <v>284</v>
      </c>
      <c r="H2494" t="s">
        <v>285</v>
      </c>
      <c r="I2494" t="s">
        <v>102</v>
      </c>
      <c r="J2494" t="s">
        <v>103</v>
      </c>
      <c r="K2494" t="s">
        <v>25</v>
      </c>
      <c r="L2494">
        <v>3</v>
      </c>
      <c r="M2494">
        <v>28000</v>
      </c>
      <c r="N2494">
        <v>0.1</v>
      </c>
      <c r="O2494">
        <v>-75600</v>
      </c>
      <c r="P2494">
        <v>63000</v>
      </c>
      <c r="Q2494">
        <v>-12600</v>
      </c>
      <c r="R2494" t="s">
        <v>98</v>
      </c>
      <c r="S2494" t="s">
        <v>287</v>
      </c>
      <c r="T2494">
        <v>2024</v>
      </c>
      <c r="U2494">
        <v>8</v>
      </c>
      <c r="V2494" t="s">
        <v>3867</v>
      </c>
      <c r="W2494" t="s">
        <v>33</v>
      </c>
      <c r="X2494" t="s">
        <v>19</v>
      </c>
      <c r="Y2494">
        <v>16.670000000000002</v>
      </c>
    </row>
    <row r="2495" spans="1:25" x14ac:dyDescent="0.25">
      <c r="A2495" t="s">
        <v>3351</v>
      </c>
      <c r="B2495" s="19">
        <v>45555</v>
      </c>
      <c r="C2495" t="s">
        <v>593</v>
      </c>
      <c r="D2495" t="s">
        <v>594</v>
      </c>
      <c r="E2495" t="s">
        <v>3</v>
      </c>
      <c r="F2495">
        <v>43</v>
      </c>
      <c r="G2495" t="s">
        <v>263</v>
      </c>
      <c r="H2495" t="s">
        <v>5</v>
      </c>
      <c r="I2495" t="s">
        <v>23</v>
      </c>
      <c r="J2495" t="s">
        <v>24</v>
      </c>
      <c r="K2495" t="s">
        <v>25</v>
      </c>
      <c r="L2495">
        <v>3</v>
      </c>
      <c r="M2495">
        <v>55000</v>
      </c>
      <c r="N2495">
        <v>0.2</v>
      </c>
      <c r="O2495">
        <v>132000</v>
      </c>
      <c r="P2495">
        <v>120000</v>
      </c>
      <c r="Q2495">
        <v>12000</v>
      </c>
      <c r="R2495" t="s">
        <v>9</v>
      </c>
      <c r="S2495" t="s">
        <v>10</v>
      </c>
      <c r="T2495">
        <v>2024</v>
      </c>
      <c r="U2495">
        <v>9</v>
      </c>
      <c r="V2495" t="s">
        <v>3873</v>
      </c>
      <c r="W2495" t="s">
        <v>33</v>
      </c>
      <c r="X2495" t="s">
        <v>27</v>
      </c>
      <c r="Y2495">
        <v>9.09</v>
      </c>
    </row>
    <row r="2496" spans="1:25" x14ac:dyDescent="0.25">
      <c r="A2496" t="s">
        <v>3352</v>
      </c>
      <c r="B2496" s="19">
        <v>45653</v>
      </c>
      <c r="C2496" t="s">
        <v>843</v>
      </c>
      <c r="D2496" t="s">
        <v>484</v>
      </c>
      <c r="E2496" t="s">
        <v>16</v>
      </c>
      <c r="F2496">
        <v>60</v>
      </c>
      <c r="G2496" t="s">
        <v>312</v>
      </c>
      <c r="H2496" t="s">
        <v>276</v>
      </c>
      <c r="I2496" t="s">
        <v>127</v>
      </c>
      <c r="J2496" t="s">
        <v>128</v>
      </c>
      <c r="K2496" t="s">
        <v>58</v>
      </c>
      <c r="L2496">
        <v>1</v>
      </c>
      <c r="M2496">
        <v>3000</v>
      </c>
      <c r="N2496">
        <v>0.05</v>
      </c>
      <c r="O2496">
        <v>2850</v>
      </c>
      <c r="P2496">
        <v>2100</v>
      </c>
      <c r="Q2496">
        <v>750</v>
      </c>
      <c r="R2496" t="s">
        <v>9</v>
      </c>
      <c r="S2496" t="s">
        <v>10</v>
      </c>
      <c r="T2496">
        <v>2024</v>
      </c>
      <c r="U2496">
        <v>12</v>
      </c>
      <c r="V2496" t="s">
        <v>3872</v>
      </c>
      <c r="W2496" t="s">
        <v>40</v>
      </c>
      <c r="X2496" t="s">
        <v>12</v>
      </c>
      <c r="Y2496">
        <v>26.32</v>
      </c>
    </row>
    <row r="2497" spans="1:25" x14ac:dyDescent="0.25">
      <c r="A2497" t="s">
        <v>3353</v>
      </c>
      <c r="B2497" s="19">
        <v>45650</v>
      </c>
      <c r="C2497" t="s">
        <v>599</v>
      </c>
      <c r="D2497" t="s">
        <v>551</v>
      </c>
      <c r="E2497" t="s">
        <v>3</v>
      </c>
      <c r="F2497">
        <v>26</v>
      </c>
      <c r="G2497" t="s">
        <v>317</v>
      </c>
      <c r="H2497" t="s">
        <v>5</v>
      </c>
      <c r="I2497" t="s">
        <v>31</v>
      </c>
      <c r="J2497" t="s">
        <v>32</v>
      </c>
      <c r="K2497" t="s">
        <v>25</v>
      </c>
      <c r="L2497">
        <v>1</v>
      </c>
      <c r="M2497">
        <v>5000</v>
      </c>
      <c r="N2497">
        <v>0.1</v>
      </c>
      <c r="O2497">
        <v>4500</v>
      </c>
      <c r="P2497">
        <v>3500</v>
      </c>
      <c r="Q2497">
        <v>1000</v>
      </c>
      <c r="R2497" t="s">
        <v>26</v>
      </c>
      <c r="S2497" t="s">
        <v>10</v>
      </c>
      <c r="T2497">
        <v>2024</v>
      </c>
      <c r="U2497">
        <v>12</v>
      </c>
      <c r="V2497" t="s">
        <v>3872</v>
      </c>
      <c r="W2497" t="s">
        <v>40</v>
      </c>
      <c r="X2497" t="s">
        <v>27</v>
      </c>
      <c r="Y2497">
        <v>22.22</v>
      </c>
    </row>
    <row r="2498" spans="1:25" x14ac:dyDescent="0.25">
      <c r="A2498" t="s">
        <v>3354</v>
      </c>
      <c r="B2498" s="19">
        <v>45815</v>
      </c>
      <c r="C2498" t="s">
        <v>961</v>
      </c>
      <c r="D2498" t="s">
        <v>962</v>
      </c>
      <c r="E2498" t="s">
        <v>16</v>
      </c>
      <c r="F2498">
        <v>48</v>
      </c>
      <c r="G2498" t="s">
        <v>407</v>
      </c>
      <c r="H2498" t="s">
        <v>285</v>
      </c>
      <c r="I2498" t="s">
        <v>65</v>
      </c>
      <c r="J2498" t="s">
        <v>66</v>
      </c>
      <c r="K2498" t="s">
        <v>25</v>
      </c>
      <c r="L2498">
        <v>1</v>
      </c>
      <c r="M2498">
        <v>2500</v>
      </c>
      <c r="N2498">
        <v>0.15</v>
      </c>
      <c r="O2498">
        <v>2125</v>
      </c>
      <c r="P2498">
        <v>1600</v>
      </c>
      <c r="Q2498">
        <v>525</v>
      </c>
      <c r="R2498" t="s">
        <v>26</v>
      </c>
      <c r="S2498" t="s">
        <v>10</v>
      </c>
      <c r="T2498">
        <v>2025</v>
      </c>
      <c r="U2498">
        <v>6</v>
      </c>
      <c r="V2498" t="s">
        <v>3868</v>
      </c>
      <c r="W2498" t="s">
        <v>11</v>
      </c>
      <c r="X2498" t="s">
        <v>27</v>
      </c>
      <c r="Y2498">
        <v>24.71</v>
      </c>
    </row>
    <row r="2499" spans="1:25" x14ac:dyDescent="0.25">
      <c r="A2499" t="s">
        <v>3355</v>
      </c>
      <c r="B2499" s="19">
        <v>45672</v>
      </c>
      <c r="C2499" t="s">
        <v>1666</v>
      </c>
      <c r="D2499" t="s">
        <v>754</v>
      </c>
      <c r="E2499" t="s">
        <v>16</v>
      </c>
      <c r="F2499">
        <v>44</v>
      </c>
      <c r="G2499" t="s">
        <v>290</v>
      </c>
      <c r="H2499" t="s">
        <v>276</v>
      </c>
      <c r="I2499" t="s">
        <v>6</v>
      </c>
      <c r="J2499" t="s">
        <v>7</v>
      </c>
      <c r="K2499" t="s">
        <v>8</v>
      </c>
      <c r="L2499">
        <v>1</v>
      </c>
      <c r="M2499">
        <v>7000</v>
      </c>
      <c r="N2499">
        <v>0</v>
      </c>
      <c r="O2499">
        <v>7000</v>
      </c>
      <c r="P2499">
        <v>5200</v>
      </c>
      <c r="Q2499">
        <v>1800</v>
      </c>
      <c r="R2499" t="s">
        <v>17</v>
      </c>
      <c r="S2499" t="s">
        <v>10</v>
      </c>
      <c r="T2499">
        <v>2025</v>
      </c>
      <c r="U2499">
        <v>1</v>
      </c>
      <c r="V2499" t="s">
        <v>3875</v>
      </c>
      <c r="W2499" t="s">
        <v>18</v>
      </c>
      <c r="X2499" t="s">
        <v>19</v>
      </c>
      <c r="Y2499">
        <v>25.71</v>
      </c>
    </row>
    <row r="2500" spans="1:25" x14ac:dyDescent="0.25">
      <c r="A2500" t="s">
        <v>3356</v>
      </c>
      <c r="B2500" s="19">
        <v>45581</v>
      </c>
      <c r="C2500" t="s">
        <v>140</v>
      </c>
      <c r="D2500" t="s">
        <v>141</v>
      </c>
      <c r="E2500" t="s">
        <v>3</v>
      </c>
      <c r="F2500">
        <v>20</v>
      </c>
      <c r="G2500" t="s">
        <v>4</v>
      </c>
      <c r="H2500" t="s">
        <v>5</v>
      </c>
      <c r="I2500" t="s">
        <v>176</v>
      </c>
      <c r="J2500" t="s">
        <v>177</v>
      </c>
      <c r="K2500" t="s">
        <v>25</v>
      </c>
      <c r="L2500">
        <v>2</v>
      </c>
      <c r="M2500">
        <v>22000</v>
      </c>
      <c r="N2500">
        <v>0.2</v>
      </c>
      <c r="O2500">
        <v>35200</v>
      </c>
      <c r="P2500">
        <v>33000</v>
      </c>
      <c r="Q2500">
        <v>2200</v>
      </c>
      <c r="R2500" t="s">
        <v>26</v>
      </c>
      <c r="S2500" t="s">
        <v>10</v>
      </c>
      <c r="T2500">
        <v>2024</v>
      </c>
      <c r="U2500">
        <v>10</v>
      </c>
      <c r="V2500" t="s">
        <v>3870</v>
      </c>
      <c r="W2500" t="s">
        <v>40</v>
      </c>
      <c r="X2500" t="s">
        <v>12</v>
      </c>
      <c r="Y2500">
        <v>6.25</v>
      </c>
    </row>
    <row r="2501" spans="1:25" x14ac:dyDescent="0.25">
      <c r="A2501" t="s">
        <v>3357</v>
      </c>
      <c r="B2501" s="19">
        <v>45660</v>
      </c>
      <c r="C2501" t="s">
        <v>1286</v>
      </c>
      <c r="D2501" t="s">
        <v>30</v>
      </c>
      <c r="E2501" t="s">
        <v>3</v>
      </c>
      <c r="F2501">
        <v>20</v>
      </c>
      <c r="G2501" t="s">
        <v>275</v>
      </c>
      <c r="H2501" t="s">
        <v>276</v>
      </c>
      <c r="I2501" t="s">
        <v>68</v>
      </c>
      <c r="J2501" t="s">
        <v>69</v>
      </c>
      <c r="K2501" t="s">
        <v>39</v>
      </c>
      <c r="L2501">
        <v>1</v>
      </c>
      <c r="M2501">
        <v>3500</v>
      </c>
      <c r="N2501">
        <v>0.1</v>
      </c>
      <c r="O2501">
        <v>0</v>
      </c>
      <c r="P2501">
        <v>2300</v>
      </c>
      <c r="Q2501">
        <v>0</v>
      </c>
      <c r="R2501" t="s">
        <v>98</v>
      </c>
      <c r="S2501" t="s">
        <v>291</v>
      </c>
      <c r="T2501">
        <v>2025</v>
      </c>
      <c r="U2501">
        <v>1</v>
      </c>
      <c r="V2501" t="s">
        <v>3875</v>
      </c>
      <c r="W2501" t="s">
        <v>18</v>
      </c>
      <c r="X2501" t="s">
        <v>27</v>
      </c>
      <c r="Y2501">
        <v>0</v>
      </c>
    </row>
    <row r="2502" spans="1:25" x14ac:dyDescent="0.25">
      <c r="A2502" t="s">
        <v>3358</v>
      </c>
      <c r="B2502" s="19">
        <v>45675</v>
      </c>
      <c r="C2502" t="s">
        <v>342</v>
      </c>
      <c r="D2502" t="s">
        <v>343</v>
      </c>
      <c r="E2502" t="s">
        <v>16</v>
      </c>
      <c r="F2502">
        <v>57</v>
      </c>
      <c r="G2502" t="s">
        <v>290</v>
      </c>
      <c r="H2502" t="s">
        <v>276</v>
      </c>
      <c r="I2502" t="s">
        <v>143</v>
      </c>
      <c r="J2502" t="s">
        <v>144</v>
      </c>
      <c r="K2502" t="s">
        <v>76</v>
      </c>
      <c r="L2502">
        <v>4</v>
      </c>
      <c r="M2502">
        <v>700</v>
      </c>
      <c r="N2502">
        <v>0.1</v>
      </c>
      <c r="O2502">
        <v>2520</v>
      </c>
      <c r="P2502">
        <v>2280</v>
      </c>
      <c r="Q2502">
        <v>240</v>
      </c>
      <c r="R2502" t="s">
        <v>77</v>
      </c>
      <c r="S2502" t="s">
        <v>10</v>
      </c>
      <c r="T2502">
        <v>2025</v>
      </c>
      <c r="U2502">
        <v>1</v>
      </c>
      <c r="V2502" t="s">
        <v>3875</v>
      </c>
      <c r="W2502" t="s">
        <v>18</v>
      </c>
      <c r="X2502" t="s">
        <v>19</v>
      </c>
      <c r="Y2502">
        <v>9.52</v>
      </c>
    </row>
    <row r="2503" spans="1:25" x14ac:dyDescent="0.25">
      <c r="A2503" t="s">
        <v>3359</v>
      </c>
      <c r="B2503" s="19">
        <v>45323</v>
      </c>
      <c r="C2503" t="s">
        <v>1706</v>
      </c>
      <c r="D2503" t="s">
        <v>406</v>
      </c>
      <c r="E2503" t="s">
        <v>16</v>
      </c>
      <c r="F2503">
        <v>49</v>
      </c>
      <c r="G2503" t="s">
        <v>263</v>
      </c>
      <c r="H2503" t="s">
        <v>5</v>
      </c>
      <c r="I2503" t="s">
        <v>305</v>
      </c>
      <c r="J2503" t="s">
        <v>306</v>
      </c>
      <c r="K2503" t="s">
        <v>91</v>
      </c>
      <c r="L2503">
        <v>2</v>
      </c>
      <c r="M2503">
        <v>8500</v>
      </c>
      <c r="N2503">
        <v>0</v>
      </c>
      <c r="O2503">
        <v>17000</v>
      </c>
      <c r="P2503">
        <v>13000</v>
      </c>
      <c r="Q2503">
        <v>4000</v>
      </c>
      <c r="R2503" t="s">
        <v>26</v>
      </c>
      <c r="S2503" t="s">
        <v>10</v>
      </c>
      <c r="T2503">
        <v>2024</v>
      </c>
      <c r="U2503">
        <v>2</v>
      </c>
      <c r="V2503" t="s">
        <v>3869</v>
      </c>
      <c r="W2503" t="s">
        <v>18</v>
      </c>
      <c r="X2503" t="s">
        <v>12</v>
      </c>
      <c r="Y2503">
        <v>23.53</v>
      </c>
    </row>
    <row r="2504" spans="1:25" x14ac:dyDescent="0.25">
      <c r="A2504" t="s">
        <v>3360</v>
      </c>
      <c r="B2504" s="19">
        <v>45445</v>
      </c>
      <c r="C2504" t="s">
        <v>585</v>
      </c>
      <c r="D2504" t="s">
        <v>36</v>
      </c>
      <c r="E2504" t="s">
        <v>3</v>
      </c>
      <c r="F2504">
        <v>51</v>
      </c>
      <c r="G2504" t="s">
        <v>284</v>
      </c>
      <c r="H2504" t="s">
        <v>285</v>
      </c>
      <c r="I2504" t="s">
        <v>81</v>
      </c>
      <c r="J2504" t="s">
        <v>82</v>
      </c>
      <c r="K2504" t="s">
        <v>58</v>
      </c>
      <c r="L2504">
        <v>3</v>
      </c>
      <c r="M2504">
        <v>3500</v>
      </c>
      <c r="N2504">
        <v>0.1</v>
      </c>
      <c r="O2504">
        <v>9450</v>
      </c>
      <c r="P2504">
        <v>7500</v>
      </c>
      <c r="Q2504">
        <v>1950</v>
      </c>
      <c r="R2504" t="s">
        <v>26</v>
      </c>
      <c r="S2504" t="s">
        <v>10</v>
      </c>
      <c r="T2504">
        <v>2024</v>
      </c>
      <c r="U2504">
        <v>6</v>
      </c>
      <c r="V2504" t="s">
        <v>3868</v>
      </c>
      <c r="W2504" t="s">
        <v>11</v>
      </c>
      <c r="X2504" t="s">
        <v>12</v>
      </c>
      <c r="Y2504">
        <v>20.63</v>
      </c>
    </row>
    <row r="2505" spans="1:25" x14ac:dyDescent="0.25">
      <c r="A2505" t="s">
        <v>3361</v>
      </c>
      <c r="B2505" s="19">
        <v>45612</v>
      </c>
      <c r="C2505" t="s">
        <v>593</v>
      </c>
      <c r="D2505" t="s">
        <v>594</v>
      </c>
      <c r="E2505" t="s">
        <v>3</v>
      </c>
      <c r="F2505">
        <v>43</v>
      </c>
      <c r="G2505" t="s">
        <v>263</v>
      </c>
      <c r="H2505" t="s">
        <v>5</v>
      </c>
      <c r="I2505" t="s">
        <v>105</v>
      </c>
      <c r="J2505" t="s">
        <v>106</v>
      </c>
      <c r="K2505" t="s">
        <v>76</v>
      </c>
      <c r="L2505">
        <v>3</v>
      </c>
      <c r="M2505">
        <v>450</v>
      </c>
      <c r="N2505">
        <v>0.05</v>
      </c>
      <c r="O2505">
        <v>1282.5</v>
      </c>
      <c r="P2505">
        <v>990</v>
      </c>
      <c r="Q2505">
        <v>292.5</v>
      </c>
      <c r="R2505" t="s">
        <v>9</v>
      </c>
      <c r="S2505" t="s">
        <v>10</v>
      </c>
      <c r="T2505">
        <v>2024</v>
      </c>
      <c r="U2505">
        <v>11</v>
      </c>
      <c r="V2505" t="s">
        <v>3874</v>
      </c>
      <c r="W2505" t="s">
        <v>40</v>
      </c>
      <c r="X2505" t="s">
        <v>27</v>
      </c>
      <c r="Y2505">
        <v>22.81</v>
      </c>
    </row>
    <row r="2506" spans="1:25" x14ac:dyDescent="0.25">
      <c r="A2506" t="s">
        <v>3362</v>
      </c>
      <c r="B2506" s="19">
        <v>45887</v>
      </c>
      <c r="C2506" t="s">
        <v>1233</v>
      </c>
      <c r="D2506" t="s">
        <v>349</v>
      </c>
      <c r="E2506" t="s">
        <v>16</v>
      </c>
      <c r="F2506">
        <v>40</v>
      </c>
      <c r="G2506" t="s">
        <v>317</v>
      </c>
      <c r="H2506" t="s">
        <v>5</v>
      </c>
      <c r="I2506" t="s">
        <v>109</v>
      </c>
      <c r="J2506" t="s">
        <v>110</v>
      </c>
      <c r="K2506" t="s">
        <v>8</v>
      </c>
      <c r="L2506">
        <v>2</v>
      </c>
      <c r="M2506">
        <v>4000</v>
      </c>
      <c r="N2506">
        <v>0.05</v>
      </c>
      <c r="O2506">
        <v>7600</v>
      </c>
      <c r="P2506">
        <v>5800</v>
      </c>
      <c r="Q2506">
        <v>1800</v>
      </c>
      <c r="R2506" t="s">
        <v>26</v>
      </c>
      <c r="S2506" t="s">
        <v>10</v>
      </c>
      <c r="T2506">
        <v>2025</v>
      </c>
      <c r="U2506">
        <v>8</v>
      </c>
      <c r="V2506" t="s">
        <v>3867</v>
      </c>
      <c r="W2506" t="s">
        <v>33</v>
      </c>
      <c r="X2506" t="s">
        <v>19</v>
      </c>
      <c r="Y2506">
        <v>23.68</v>
      </c>
    </row>
    <row r="2507" spans="1:25" x14ac:dyDescent="0.25">
      <c r="A2507" t="s">
        <v>3363</v>
      </c>
      <c r="B2507" s="19">
        <v>45888</v>
      </c>
      <c r="C2507" t="s">
        <v>1182</v>
      </c>
      <c r="D2507" t="s">
        <v>410</v>
      </c>
      <c r="E2507" t="s">
        <v>3</v>
      </c>
      <c r="F2507">
        <v>46</v>
      </c>
      <c r="G2507" t="s">
        <v>312</v>
      </c>
      <c r="H2507" t="s">
        <v>276</v>
      </c>
      <c r="I2507" t="s">
        <v>102</v>
      </c>
      <c r="J2507" t="s">
        <v>103</v>
      </c>
      <c r="K2507" t="s">
        <v>25</v>
      </c>
      <c r="L2507">
        <v>3</v>
      </c>
      <c r="M2507">
        <v>28000</v>
      </c>
      <c r="N2507">
        <v>0.05</v>
      </c>
      <c r="O2507">
        <v>79800</v>
      </c>
      <c r="P2507">
        <v>63000</v>
      </c>
      <c r="Q2507">
        <v>16800</v>
      </c>
      <c r="R2507" t="s">
        <v>9</v>
      </c>
      <c r="S2507" t="s">
        <v>10</v>
      </c>
      <c r="T2507">
        <v>2025</v>
      </c>
      <c r="U2507">
        <v>8</v>
      </c>
      <c r="V2507" t="s">
        <v>3867</v>
      </c>
      <c r="W2507" t="s">
        <v>33</v>
      </c>
      <c r="X2507" t="s">
        <v>27</v>
      </c>
      <c r="Y2507">
        <v>21.05</v>
      </c>
    </row>
    <row r="2508" spans="1:25" x14ac:dyDescent="0.25">
      <c r="A2508" t="s">
        <v>3364</v>
      </c>
      <c r="B2508" s="19">
        <v>45956</v>
      </c>
      <c r="C2508" t="s">
        <v>467</v>
      </c>
      <c r="D2508" t="s">
        <v>468</v>
      </c>
      <c r="E2508" t="s">
        <v>3</v>
      </c>
      <c r="F2508">
        <v>23</v>
      </c>
      <c r="G2508" t="s">
        <v>290</v>
      </c>
      <c r="H2508" t="s">
        <v>276</v>
      </c>
      <c r="I2508" t="s">
        <v>65</v>
      </c>
      <c r="J2508" t="s">
        <v>66</v>
      </c>
      <c r="K2508" t="s">
        <v>25</v>
      </c>
      <c r="L2508">
        <v>1</v>
      </c>
      <c r="M2508">
        <v>2500</v>
      </c>
      <c r="N2508">
        <v>0.15</v>
      </c>
      <c r="O2508">
        <v>-2125</v>
      </c>
      <c r="P2508">
        <v>1600</v>
      </c>
      <c r="Q2508">
        <v>-525</v>
      </c>
      <c r="R2508" t="s">
        <v>98</v>
      </c>
      <c r="S2508" t="s">
        <v>287</v>
      </c>
      <c r="T2508">
        <v>2025</v>
      </c>
      <c r="U2508">
        <v>10</v>
      </c>
      <c r="V2508" t="s">
        <v>3870</v>
      </c>
      <c r="W2508" t="s">
        <v>40</v>
      </c>
      <c r="X2508" t="s">
        <v>12</v>
      </c>
      <c r="Y2508">
        <v>24.71</v>
      </c>
    </row>
    <row r="2509" spans="1:25" x14ac:dyDescent="0.25">
      <c r="A2509" t="s">
        <v>3365</v>
      </c>
      <c r="B2509" s="19">
        <v>45521</v>
      </c>
      <c r="C2509" t="s">
        <v>1424</v>
      </c>
      <c r="D2509" t="s">
        <v>1179</v>
      </c>
      <c r="E2509" t="s">
        <v>16</v>
      </c>
      <c r="F2509">
        <v>55</v>
      </c>
      <c r="G2509" t="s">
        <v>407</v>
      </c>
      <c r="H2509" t="s">
        <v>285</v>
      </c>
      <c r="I2509" t="s">
        <v>81</v>
      </c>
      <c r="J2509" t="s">
        <v>82</v>
      </c>
      <c r="K2509" t="s">
        <v>58</v>
      </c>
      <c r="L2509">
        <v>2</v>
      </c>
      <c r="M2509">
        <v>3500</v>
      </c>
      <c r="N2509">
        <v>0.15</v>
      </c>
      <c r="O2509">
        <v>5950</v>
      </c>
      <c r="P2509">
        <v>5000</v>
      </c>
      <c r="Q2509">
        <v>950</v>
      </c>
      <c r="R2509" t="s">
        <v>17</v>
      </c>
      <c r="S2509" t="s">
        <v>10</v>
      </c>
      <c r="T2509">
        <v>2024</v>
      </c>
      <c r="U2509">
        <v>8</v>
      </c>
      <c r="V2509" t="s">
        <v>3867</v>
      </c>
      <c r="W2509" t="s">
        <v>33</v>
      </c>
      <c r="X2509" t="s">
        <v>19</v>
      </c>
      <c r="Y2509">
        <v>15.97</v>
      </c>
    </row>
    <row r="2510" spans="1:25" x14ac:dyDescent="0.25">
      <c r="A2510" t="s">
        <v>3366</v>
      </c>
      <c r="B2510" s="19">
        <v>45853</v>
      </c>
      <c r="C2510" t="s">
        <v>1213</v>
      </c>
      <c r="D2510" t="s">
        <v>43</v>
      </c>
      <c r="E2510" t="s">
        <v>16</v>
      </c>
      <c r="F2510">
        <v>43</v>
      </c>
      <c r="G2510" t="s">
        <v>339</v>
      </c>
      <c r="H2510" t="s">
        <v>285</v>
      </c>
      <c r="I2510" t="s">
        <v>44</v>
      </c>
      <c r="J2510" t="s">
        <v>45</v>
      </c>
      <c r="K2510" t="s">
        <v>46</v>
      </c>
      <c r="L2510">
        <v>3</v>
      </c>
      <c r="M2510">
        <v>2500</v>
      </c>
      <c r="N2510">
        <v>0.2</v>
      </c>
      <c r="O2510">
        <v>6000</v>
      </c>
      <c r="P2510">
        <v>4500</v>
      </c>
      <c r="Q2510">
        <v>1500</v>
      </c>
      <c r="R2510" t="s">
        <v>17</v>
      </c>
      <c r="S2510" t="s">
        <v>10</v>
      </c>
      <c r="T2510">
        <v>2025</v>
      </c>
      <c r="U2510">
        <v>7</v>
      </c>
      <c r="V2510" t="s">
        <v>3866</v>
      </c>
      <c r="W2510" t="s">
        <v>33</v>
      </c>
      <c r="X2510" t="s">
        <v>12</v>
      </c>
      <c r="Y2510">
        <v>25</v>
      </c>
    </row>
    <row r="2511" spans="1:25" x14ac:dyDescent="0.25">
      <c r="A2511" t="s">
        <v>3367</v>
      </c>
      <c r="B2511" s="19">
        <v>45832</v>
      </c>
      <c r="C2511" t="s">
        <v>434</v>
      </c>
      <c r="D2511" t="s">
        <v>435</v>
      </c>
      <c r="E2511" t="s">
        <v>16</v>
      </c>
      <c r="F2511">
        <v>26</v>
      </c>
      <c r="G2511" t="s">
        <v>280</v>
      </c>
      <c r="H2511" t="s">
        <v>270</v>
      </c>
      <c r="I2511" t="s">
        <v>102</v>
      </c>
      <c r="J2511" t="s">
        <v>103</v>
      </c>
      <c r="K2511" t="s">
        <v>25</v>
      </c>
      <c r="L2511">
        <v>1</v>
      </c>
      <c r="M2511">
        <v>28000</v>
      </c>
      <c r="N2511">
        <v>0.25</v>
      </c>
      <c r="O2511">
        <v>21000</v>
      </c>
      <c r="P2511">
        <v>21000</v>
      </c>
      <c r="Q2511">
        <v>0</v>
      </c>
      <c r="R2511" t="s">
        <v>17</v>
      </c>
      <c r="S2511" t="s">
        <v>10</v>
      </c>
      <c r="T2511">
        <v>2025</v>
      </c>
      <c r="U2511">
        <v>6</v>
      </c>
      <c r="V2511" t="s">
        <v>3868</v>
      </c>
      <c r="W2511" t="s">
        <v>11</v>
      </c>
      <c r="X2511" t="s">
        <v>27</v>
      </c>
      <c r="Y2511">
        <v>0</v>
      </c>
    </row>
    <row r="2512" spans="1:25" x14ac:dyDescent="0.25">
      <c r="A2512" t="s">
        <v>3368</v>
      </c>
      <c r="B2512" s="19">
        <v>45824</v>
      </c>
      <c r="C2512" t="s">
        <v>619</v>
      </c>
      <c r="D2512" t="s">
        <v>609</v>
      </c>
      <c r="E2512" t="s">
        <v>3</v>
      </c>
      <c r="F2512">
        <v>32</v>
      </c>
      <c r="G2512" t="s">
        <v>407</v>
      </c>
      <c r="H2512" t="s">
        <v>285</v>
      </c>
      <c r="I2512" t="s">
        <v>74</v>
      </c>
      <c r="J2512" t="s">
        <v>75</v>
      </c>
      <c r="K2512" t="s">
        <v>76</v>
      </c>
      <c r="L2512">
        <v>1</v>
      </c>
      <c r="M2512">
        <v>550</v>
      </c>
      <c r="N2512">
        <v>0</v>
      </c>
      <c r="O2512">
        <v>550</v>
      </c>
      <c r="P2512">
        <v>450</v>
      </c>
      <c r="Q2512">
        <v>100</v>
      </c>
      <c r="R2512" t="s">
        <v>26</v>
      </c>
      <c r="S2512" t="s">
        <v>10</v>
      </c>
      <c r="T2512">
        <v>2025</v>
      </c>
      <c r="U2512">
        <v>6</v>
      </c>
      <c r="V2512" t="s">
        <v>3868</v>
      </c>
      <c r="W2512" t="s">
        <v>11</v>
      </c>
      <c r="X2512" t="s">
        <v>19</v>
      </c>
      <c r="Y2512">
        <v>18.18</v>
      </c>
    </row>
    <row r="2513" spans="1:25" x14ac:dyDescent="0.25">
      <c r="A2513" t="s">
        <v>3369</v>
      </c>
      <c r="B2513" s="19">
        <v>45881</v>
      </c>
      <c r="C2513" t="s">
        <v>348</v>
      </c>
      <c r="D2513" t="s">
        <v>349</v>
      </c>
      <c r="E2513" t="s">
        <v>16</v>
      </c>
      <c r="F2513">
        <v>59</v>
      </c>
      <c r="G2513" t="s">
        <v>263</v>
      </c>
      <c r="H2513" t="s">
        <v>5</v>
      </c>
      <c r="I2513" t="s">
        <v>344</v>
      </c>
      <c r="J2513" t="s">
        <v>345</v>
      </c>
      <c r="K2513" t="s">
        <v>39</v>
      </c>
      <c r="L2513">
        <v>4</v>
      </c>
      <c r="M2513">
        <v>2200</v>
      </c>
      <c r="N2513">
        <v>0.05</v>
      </c>
      <c r="O2513">
        <v>8360</v>
      </c>
      <c r="P2513">
        <v>5600</v>
      </c>
      <c r="Q2513">
        <v>2760</v>
      </c>
      <c r="R2513" t="s">
        <v>77</v>
      </c>
      <c r="S2513" t="s">
        <v>10</v>
      </c>
      <c r="T2513">
        <v>2025</v>
      </c>
      <c r="U2513">
        <v>8</v>
      </c>
      <c r="V2513" t="s">
        <v>3867</v>
      </c>
      <c r="W2513" t="s">
        <v>33</v>
      </c>
      <c r="X2513" t="s">
        <v>12</v>
      </c>
      <c r="Y2513">
        <v>33.01</v>
      </c>
    </row>
    <row r="2514" spans="1:25" x14ac:dyDescent="0.25">
      <c r="A2514" t="s">
        <v>3370</v>
      </c>
      <c r="B2514" s="19">
        <v>45662</v>
      </c>
      <c r="C2514" t="s">
        <v>2881</v>
      </c>
      <c r="D2514" t="s">
        <v>1625</v>
      </c>
      <c r="E2514" t="s">
        <v>3</v>
      </c>
      <c r="F2514">
        <v>25</v>
      </c>
      <c r="G2514" t="s">
        <v>312</v>
      </c>
      <c r="H2514" t="s">
        <v>276</v>
      </c>
      <c r="I2514" t="s">
        <v>89</v>
      </c>
      <c r="J2514" t="s">
        <v>90</v>
      </c>
      <c r="K2514" t="s">
        <v>91</v>
      </c>
      <c r="L2514">
        <v>2</v>
      </c>
      <c r="M2514">
        <v>35000</v>
      </c>
      <c r="N2514">
        <v>0</v>
      </c>
      <c r="O2514">
        <v>70000</v>
      </c>
      <c r="P2514">
        <v>54000</v>
      </c>
      <c r="Q2514">
        <v>16000</v>
      </c>
      <c r="R2514" t="s">
        <v>17</v>
      </c>
      <c r="S2514" t="s">
        <v>10</v>
      </c>
      <c r="T2514">
        <v>2025</v>
      </c>
      <c r="U2514">
        <v>1</v>
      </c>
      <c r="V2514" t="s">
        <v>3875</v>
      </c>
      <c r="W2514" t="s">
        <v>18</v>
      </c>
      <c r="X2514" t="s">
        <v>12</v>
      </c>
      <c r="Y2514">
        <v>22.86</v>
      </c>
    </row>
    <row r="2515" spans="1:25" x14ac:dyDescent="0.25">
      <c r="A2515" t="s">
        <v>3371</v>
      </c>
      <c r="B2515" s="19">
        <v>45410</v>
      </c>
      <c r="C2515" t="s">
        <v>2401</v>
      </c>
      <c r="D2515" t="s">
        <v>357</v>
      </c>
      <c r="E2515" t="s">
        <v>3</v>
      </c>
      <c r="F2515">
        <v>25</v>
      </c>
      <c r="G2515" t="s">
        <v>312</v>
      </c>
      <c r="H2515" t="s">
        <v>276</v>
      </c>
      <c r="I2515" t="s">
        <v>109</v>
      </c>
      <c r="J2515" t="s">
        <v>110</v>
      </c>
      <c r="K2515" t="s">
        <v>8</v>
      </c>
      <c r="L2515">
        <v>1</v>
      </c>
      <c r="M2515">
        <v>4000</v>
      </c>
      <c r="N2515">
        <v>0.15</v>
      </c>
      <c r="O2515">
        <v>3400</v>
      </c>
      <c r="P2515">
        <v>2900</v>
      </c>
      <c r="Q2515">
        <v>500</v>
      </c>
      <c r="R2515" t="s">
        <v>26</v>
      </c>
      <c r="S2515" t="s">
        <v>10</v>
      </c>
      <c r="T2515">
        <v>2024</v>
      </c>
      <c r="U2515">
        <v>4</v>
      </c>
      <c r="V2515" t="s">
        <v>3871</v>
      </c>
      <c r="W2515" t="s">
        <v>11</v>
      </c>
      <c r="X2515" t="s">
        <v>27</v>
      </c>
      <c r="Y2515">
        <v>14.71</v>
      </c>
    </row>
    <row r="2516" spans="1:25" x14ac:dyDescent="0.25">
      <c r="A2516" t="s">
        <v>3372</v>
      </c>
      <c r="B2516" s="19">
        <v>45711</v>
      </c>
      <c r="C2516" t="s">
        <v>2173</v>
      </c>
      <c r="D2516" t="s">
        <v>80</v>
      </c>
      <c r="E2516" t="s">
        <v>3</v>
      </c>
      <c r="F2516">
        <v>56</v>
      </c>
      <c r="G2516" t="s">
        <v>339</v>
      </c>
      <c r="H2516" t="s">
        <v>285</v>
      </c>
      <c r="I2516" t="s">
        <v>264</v>
      </c>
      <c r="J2516" t="s">
        <v>265</v>
      </c>
      <c r="K2516" t="s">
        <v>46</v>
      </c>
      <c r="L2516">
        <v>2</v>
      </c>
      <c r="M2516">
        <v>800</v>
      </c>
      <c r="N2516">
        <v>0.1</v>
      </c>
      <c r="O2516">
        <v>1440</v>
      </c>
      <c r="P2516">
        <v>1000</v>
      </c>
      <c r="Q2516">
        <v>440</v>
      </c>
      <c r="R2516" t="s">
        <v>26</v>
      </c>
      <c r="S2516" t="s">
        <v>10</v>
      </c>
      <c r="T2516">
        <v>2025</v>
      </c>
      <c r="U2516">
        <v>2</v>
      </c>
      <c r="V2516" t="s">
        <v>3869</v>
      </c>
      <c r="W2516" t="s">
        <v>18</v>
      </c>
      <c r="X2516" t="s">
        <v>19</v>
      </c>
      <c r="Y2516">
        <v>30.56</v>
      </c>
    </row>
    <row r="2517" spans="1:25" x14ac:dyDescent="0.25">
      <c r="A2517" t="s">
        <v>3373</v>
      </c>
      <c r="B2517" s="19">
        <v>45370</v>
      </c>
      <c r="C2517" t="s">
        <v>1286</v>
      </c>
      <c r="D2517" t="s">
        <v>30</v>
      </c>
      <c r="E2517" t="s">
        <v>3</v>
      </c>
      <c r="F2517">
        <v>20</v>
      </c>
      <c r="G2517" t="s">
        <v>275</v>
      </c>
      <c r="H2517" t="s">
        <v>276</v>
      </c>
      <c r="I2517" t="s">
        <v>264</v>
      </c>
      <c r="J2517" t="s">
        <v>265</v>
      </c>
      <c r="K2517" t="s">
        <v>46</v>
      </c>
      <c r="L2517">
        <v>1</v>
      </c>
      <c r="M2517">
        <v>800</v>
      </c>
      <c r="N2517">
        <v>0.05</v>
      </c>
      <c r="O2517">
        <v>760</v>
      </c>
      <c r="P2517">
        <v>500</v>
      </c>
      <c r="Q2517">
        <v>260</v>
      </c>
      <c r="R2517" t="s">
        <v>9</v>
      </c>
      <c r="S2517" t="s">
        <v>10</v>
      </c>
      <c r="T2517">
        <v>2024</v>
      </c>
      <c r="U2517">
        <v>3</v>
      </c>
      <c r="V2517" t="s">
        <v>3864</v>
      </c>
      <c r="W2517" t="s">
        <v>18</v>
      </c>
      <c r="X2517" t="s">
        <v>27</v>
      </c>
      <c r="Y2517">
        <v>34.21</v>
      </c>
    </row>
    <row r="2518" spans="1:25" x14ac:dyDescent="0.25">
      <c r="A2518" t="s">
        <v>3374</v>
      </c>
      <c r="B2518" s="19">
        <v>45751</v>
      </c>
      <c r="C2518" t="s">
        <v>1105</v>
      </c>
      <c r="D2518" t="s">
        <v>326</v>
      </c>
      <c r="E2518" t="s">
        <v>16</v>
      </c>
      <c r="F2518">
        <v>51</v>
      </c>
      <c r="G2518" t="s">
        <v>295</v>
      </c>
      <c r="H2518" t="s">
        <v>270</v>
      </c>
      <c r="I2518" t="s">
        <v>44</v>
      </c>
      <c r="J2518" t="s">
        <v>45</v>
      </c>
      <c r="K2518" t="s">
        <v>46</v>
      </c>
      <c r="L2518">
        <v>2</v>
      </c>
      <c r="M2518">
        <v>2500</v>
      </c>
      <c r="N2518">
        <v>0.15</v>
      </c>
      <c r="O2518">
        <v>4250</v>
      </c>
      <c r="P2518">
        <v>3000</v>
      </c>
      <c r="Q2518">
        <v>1250</v>
      </c>
      <c r="R2518" t="s">
        <v>26</v>
      </c>
      <c r="S2518" t="s">
        <v>10</v>
      </c>
      <c r="T2518">
        <v>2025</v>
      </c>
      <c r="U2518">
        <v>4</v>
      </c>
      <c r="V2518" t="s">
        <v>3871</v>
      </c>
      <c r="W2518" t="s">
        <v>11</v>
      </c>
      <c r="X2518" t="s">
        <v>19</v>
      </c>
      <c r="Y2518">
        <v>29.41</v>
      </c>
    </row>
    <row r="2519" spans="1:25" x14ac:dyDescent="0.25">
      <c r="A2519" t="s">
        <v>3375</v>
      </c>
      <c r="B2519" s="19">
        <v>45420</v>
      </c>
      <c r="C2519" t="s">
        <v>100</v>
      </c>
      <c r="D2519" t="s">
        <v>101</v>
      </c>
      <c r="E2519" t="s">
        <v>3</v>
      </c>
      <c r="F2519">
        <v>40</v>
      </c>
      <c r="G2519" t="s">
        <v>4</v>
      </c>
      <c r="H2519" t="s">
        <v>5</v>
      </c>
      <c r="I2519" t="s">
        <v>127</v>
      </c>
      <c r="J2519" t="s">
        <v>128</v>
      </c>
      <c r="K2519" t="s">
        <v>58</v>
      </c>
      <c r="L2519">
        <v>2</v>
      </c>
      <c r="M2519">
        <v>3000</v>
      </c>
      <c r="N2519">
        <v>0.1</v>
      </c>
      <c r="O2519">
        <v>0</v>
      </c>
      <c r="P2519">
        <v>4200</v>
      </c>
      <c r="Q2519">
        <v>0</v>
      </c>
      <c r="R2519" t="s">
        <v>26</v>
      </c>
      <c r="S2519" t="s">
        <v>291</v>
      </c>
      <c r="T2519">
        <v>2024</v>
      </c>
      <c r="U2519">
        <v>5</v>
      </c>
      <c r="V2519" t="s">
        <v>3865</v>
      </c>
      <c r="W2519" t="s">
        <v>11</v>
      </c>
      <c r="X2519" t="s">
        <v>27</v>
      </c>
      <c r="Y2519">
        <v>0</v>
      </c>
    </row>
    <row r="2520" spans="1:25" x14ac:dyDescent="0.25">
      <c r="A2520" t="s">
        <v>3376</v>
      </c>
      <c r="B2520" s="19">
        <v>45982</v>
      </c>
      <c r="C2520" t="s">
        <v>530</v>
      </c>
      <c r="D2520" t="s">
        <v>531</v>
      </c>
      <c r="E2520" t="s">
        <v>3</v>
      </c>
      <c r="F2520">
        <v>31</v>
      </c>
      <c r="G2520" t="s">
        <v>275</v>
      </c>
      <c r="H2520" t="s">
        <v>276</v>
      </c>
      <c r="I2520" t="s">
        <v>81</v>
      </c>
      <c r="J2520" t="s">
        <v>82</v>
      </c>
      <c r="K2520" t="s">
        <v>58</v>
      </c>
      <c r="L2520">
        <v>1</v>
      </c>
      <c r="M2520">
        <v>3500</v>
      </c>
      <c r="N2520">
        <v>0.05</v>
      </c>
      <c r="O2520">
        <v>3325</v>
      </c>
      <c r="P2520">
        <v>2500</v>
      </c>
      <c r="Q2520">
        <v>825</v>
      </c>
      <c r="R2520" t="s">
        <v>9</v>
      </c>
      <c r="S2520" t="s">
        <v>10</v>
      </c>
      <c r="T2520">
        <v>2025</v>
      </c>
      <c r="U2520">
        <v>11</v>
      </c>
      <c r="V2520" t="s">
        <v>3874</v>
      </c>
      <c r="W2520" t="s">
        <v>40</v>
      </c>
      <c r="X2520" t="s">
        <v>12</v>
      </c>
      <c r="Y2520">
        <v>24.81</v>
      </c>
    </row>
    <row r="2521" spans="1:25" x14ac:dyDescent="0.25">
      <c r="A2521" t="s">
        <v>3377</v>
      </c>
      <c r="B2521" s="19">
        <v>45585</v>
      </c>
      <c r="C2521" t="s">
        <v>789</v>
      </c>
      <c r="D2521" t="s">
        <v>790</v>
      </c>
      <c r="E2521" t="s">
        <v>3</v>
      </c>
      <c r="F2521">
        <v>39</v>
      </c>
      <c r="G2521" t="s">
        <v>263</v>
      </c>
      <c r="H2521" t="s">
        <v>5</v>
      </c>
      <c r="I2521" t="s">
        <v>68</v>
      </c>
      <c r="J2521" t="s">
        <v>69</v>
      </c>
      <c r="K2521" t="s">
        <v>39</v>
      </c>
      <c r="L2521">
        <v>1</v>
      </c>
      <c r="M2521">
        <v>3500</v>
      </c>
      <c r="N2521">
        <v>0.05</v>
      </c>
      <c r="O2521">
        <v>3325</v>
      </c>
      <c r="P2521">
        <v>2300</v>
      </c>
      <c r="Q2521">
        <v>1025</v>
      </c>
      <c r="R2521" t="s">
        <v>26</v>
      </c>
      <c r="S2521" t="s">
        <v>10</v>
      </c>
      <c r="T2521">
        <v>2024</v>
      </c>
      <c r="U2521">
        <v>10</v>
      </c>
      <c r="V2521" t="s">
        <v>3870</v>
      </c>
      <c r="W2521" t="s">
        <v>40</v>
      </c>
      <c r="X2521" t="s">
        <v>27</v>
      </c>
      <c r="Y2521">
        <v>30.83</v>
      </c>
    </row>
    <row r="2522" spans="1:25" x14ac:dyDescent="0.25">
      <c r="A2522" t="s">
        <v>3378</v>
      </c>
      <c r="B2522" s="19">
        <v>45723</v>
      </c>
      <c r="C2522" t="s">
        <v>727</v>
      </c>
      <c r="D2522" t="s">
        <v>728</v>
      </c>
      <c r="E2522" t="s">
        <v>16</v>
      </c>
      <c r="F2522">
        <v>37</v>
      </c>
      <c r="G2522" t="s">
        <v>312</v>
      </c>
      <c r="H2522" t="s">
        <v>276</v>
      </c>
      <c r="I2522" t="s">
        <v>105</v>
      </c>
      <c r="J2522" t="s">
        <v>106</v>
      </c>
      <c r="K2522" t="s">
        <v>76</v>
      </c>
      <c r="L2522">
        <v>1</v>
      </c>
      <c r="M2522">
        <v>450</v>
      </c>
      <c r="N2522">
        <v>0.1</v>
      </c>
      <c r="O2522">
        <v>405</v>
      </c>
      <c r="P2522">
        <v>330</v>
      </c>
      <c r="Q2522">
        <v>75</v>
      </c>
      <c r="R2522" t="s">
        <v>98</v>
      </c>
      <c r="S2522" t="s">
        <v>10</v>
      </c>
      <c r="T2522">
        <v>2025</v>
      </c>
      <c r="U2522">
        <v>3</v>
      </c>
      <c r="V2522" t="s">
        <v>3864</v>
      </c>
      <c r="W2522" t="s">
        <v>18</v>
      </c>
      <c r="X2522" t="s">
        <v>19</v>
      </c>
      <c r="Y2522">
        <v>18.52</v>
      </c>
    </row>
    <row r="2523" spans="1:25" x14ac:dyDescent="0.25">
      <c r="A2523" t="s">
        <v>3379</v>
      </c>
      <c r="B2523" s="19">
        <v>45939</v>
      </c>
      <c r="C2523" t="s">
        <v>1931</v>
      </c>
      <c r="D2523" t="s">
        <v>541</v>
      </c>
      <c r="E2523" t="s">
        <v>3</v>
      </c>
      <c r="F2523">
        <v>54</v>
      </c>
      <c r="G2523" t="s">
        <v>263</v>
      </c>
      <c r="H2523" t="s">
        <v>5</v>
      </c>
      <c r="I2523" t="s">
        <v>186</v>
      </c>
      <c r="J2523" t="s">
        <v>187</v>
      </c>
      <c r="K2523" t="s">
        <v>91</v>
      </c>
      <c r="L2523">
        <v>1</v>
      </c>
      <c r="M2523">
        <v>12000</v>
      </c>
      <c r="N2523">
        <v>0.1</v>
      </c>
      <c r="O2523">
        <v>10800</v>
      </c>
      <c r="P2523">
        <v>9000</v>
      </c>
      <c r="Q2523">
        <v>1800</v>
      </c>
      <c r="R2523" t="s">
        <v>77</v>
      </c>
      <c r="S2523" t="s">
        <v>10</v>
      </c>
      <c r="T2523">
        <v>2025</v>
      </c>
      <c r="U2523">
        <v>10</v>
      </c>
      <c r="V2523" t="s">
        <v>3870</v>
      </c>
      <c r="W2523" t="s">
        <v>40</v>
      </c>
      <c r="X2523" t="s">
        <v>12</v>
      </c>
      <c r="Y2523">
        <v>16.670000000000002</v>
      </c>
    </row>
    <row r="2524" spans="1:25" x14ac:dyDescent="0.25">
      <c r="A2524" t="s">
        <v>3380</v>
      </c>
      <c r="B2524" s="19">
        <v>45307</v>
      </c>
      <c r="C2524" t="s">
        <v>183</v>
      </c>
      <c r="D2524" t="s">
        <v>184</v>
      </c>
      <c r="E2524" t="s">
        <v>3</v>
      </c>
      <c r="F2524">
        <v>28</v>
      </c>
      <c r="G2524" t="s">
        <v>4</v>
      </c>
      <c r="H2524" t="s">
        <v>5</v>
      </c>
      <c r="I2524" t="s">
        <v>305</v>
      </c>
      <c r="J2524" t="s">
        <v>306</v>
      </c>
      <c r="K2524" t="s">
        <v>91</v>
      </c>
      <c r="L2524">
        <v>2</v>
      </c>
      <c r="M2524">
        <v>8500</v>
      </c>
      <c r="N2524">
        <v>0.1</v>
      </c>
      <c r="O2524">
        <v>15300</v>
      </c>
      <c r="P2524">
        <v>13000</v>
      </c>
      <c r="Q2524">
        <v>2300</v>
      </c>
      <c r="R2524" t="s">
        <v>26</v>
      </c>
      <c r="S2524" t="s">
        <v>10</v>
      </c>
      <c r="T2524">
        <v>2024</v>
      </c>
      <c r="U2524">
        <v>1</v>
      </c>
      <c r="V2524" t="s">
        <v>3875</v>
      </c>
      <c r="W2524" t="s">
        <v>18</v>
      </c>
      <c r="X2524" t="s">
        <v>19</v>
      </c>
      <c r="Y2524">
        <v>15.03</v>
      </c>
    </row>
    <row r="2525" spans="1:25" x14ac:dyDescent="0.25">
      <c r="A2525" t="s">
        <v>3381</v>
      </c>
      <c r="B2525" s="19">
        <v>45859</v>
      </c>
      <c r="C2525" t="s">
        <v>843</v>
      </c>
      <c r="D2525" t="s">
        <v>484</v>
      </c>
      <c r="E2525" t="s">
        <v>16</v>
      </c>
      <c r="F2525">
        <v>60</v>
      </c>
      <c r="G2525" t="s">
        <v>312</v>
      </c>
      <c r="H2525" t="s">
        <v>276</v>
      </c>
      <c r="I2525" t="s">
        <v>109</v>
      </c>
      <c r="J2525" t="s">
        <v>110</v>
      </c>
      <c r="K2525" t="s">
        <v>8</v>
      </c>
      <c r="L2525">
        <v>1</v>
      </c>
      <c r="M2525">
        <v>4000</v>
      </c>
      <c r="N2525">
        <v>0.05</v>
      </c>
      <c r="O2525">
        <v>3800</v>
      </c>
      <c r="P2525">
        <v>2900</v>
      </c>
      <c r="Q2525">
        <v>900</v>
      </c>
      <c r="R2525" t="s">
        <v>77</v>
      </c>
      <c r="S2525" t="s">
        <v>10</v>
      </c>
      <c r="T2525">
        <v>2025</v>
      </c>
      <c r="U2525">
        <v>7</v>
      </c>
      <c r="V2525" t="s">
        <v>3866</v>
      </c>
      <c r="W2525" t="s">
        <v>33</v>
      </c>
      <c r="X2525" t="s">
        <v>12</v>
      </c>
      <c r="Y2525">
        <v>23.68</v>
      </c>
    </row>
    <row r="2526" spans="1:25" x14ac:dyDescent="0.25">
      <c r="A2526" t="s">
        <v>3382</v>
      </c>
      <c r="B2526" s="19">
        <v>45421</v>
      </c>
      <c r="C2526" t="s">
        <v>1111</v>
      </c>
      <c r="D2526" t="s">
        <v>725</v>
      </c>
      <c r="E2526" t="s">
        <v>3</v>
      </c>
      <c r="F2526">
        <v>27</v>
      </c>
      <c r="G2526" t="s">
        <v>284</v>
      </c>
      <c r="H2526" t="s">
        <v>285</v>
      </c>
      <c r="I2526" t="s">
        <v>102</v>
      </c>
      <c r="J2526" t="s">
        <v>103</v>
      </c>
      <c r="K2526" t="s">
        <v>25</v>
      </c>
      <c r="L2526">
        <v>3</v>
      </c>
      <c r="M2526">
        <v>28000</v>
      </c>
      <c r="N2526">
        <v>0.1</v>
      </c>
      <c r="O2526">
        <v>75600</v>
      </c>
      <c r="P2526">
        <v>63000</v>
      </c>
      <c r="Q2526">
        <v>12600</v>
      </c>
      <c r="R2526" t="s">
        <v>77</v>
      </c>
      <c r="S2526" t="s">
        <v>10</v>
      </c>
      <c r="T2526">
        <v>2024</v>
      </c>
      <c r="U2526">
        <v>5</v>
      </c>
      <c r="V2526" t="s">
        <v>3865</v>
      </c>
      <c r="W2526" t="s">
        <v>11</v>
      </c>
      <c r="X2526" t="s">
        <v>27</v>
      </c>
      <c r="Y2526">
        <v>16.670000000000002</v>
      </c>
    </row>
    <row r="2527" spans="1:25" x14ac:dyDescent="0.25">
      <c r="A2527" t="s">
        <v>3383</v>
      </c>
      <c r="B2527" s="19">
        <v>45462</v>
      </c>
      <c r="C2527" t="s">
        <v>641</v>
      </c>
      <c r="D2527" t="s">
        <v>642</v>
      </c>
      <c r="E2527" t="s">
        <v>16</v>
      </c>
      <c r="F2527">
        <v>22</v>
      </c>
      <c r="G2527" t="s">
        <v>275</v>
      </c>
      <c r="H2527" t="s">
        <v>276</v>
      </c>
      <c r="I2527" t="s">
        <v>65</v>
      </c>
      <c r="J2527" t="s">
        <v>66</v>
      </c>
      <c r="K2527" t="s">
        <v>25</v>
      </c>
      <c r="L2527">
        <v>1</v>
      </c>
      <c r="M2527">
        <v>2500</v>
      </c>
      <c r="N2527">
        <v>0.1</v>
      </c>
      <c r="O2527">
        <v>2250</v>
      </c>
      <c r="P2527">
        <v>1600</v>
      </c>
      <c r="Q2527">
        <v>650</v>
      </c>
      <c r="R2527" t="s">
        <v>26</v>
      </c>
      <c r="S2527" t="s">
        <v>10</v>
      </c>
      <c r="T2527">
        <v>2024</v>
      </c>
      <c r="U2527">
        <v>6</v>
      </c>
      <c r="V2527" t="s">
        <v>3868</v>
      </c>
      <c r="W2527" t="s">
        <v>11</v>
      </c>
      <c r="X2527" t="s">
        <v>27</v>
      </c>
      <c r="Y2527">
        <v>28.89</v>
      </c>
    </row>
    <row r="2528" spans="1:25" x14ac:dyDescent="0.25">
      <c r="A2528" t="s">
        <v>3384</v>
      </c>
      <c r="B2528" s="19">
        <v>45689</v>
      </c>
      <c r="C2528" t="s">
        <v>1754</v>
      </c>
      <c r="D2528" t="s">
        <v>509</v>
      </c>
      <c r="E2528" t="s">
        <v>3</v>
      </c>
      <c r="F2528">
        <v>21</v>
      </c>
      <c r="G2528" t="s">
        <v>280</v>
      </c>
      <c r="H2528" t="s">
        <v>270</v>
      </c>
      <c r="I2528" t="s">
        <v>44</v>
      </c>
      <c r="J2528" t="s">
        <v>45</v>
      </c>
      <c r="K2528" t="s">
        <v>46</v>
      </c>
      <c r="L2528">
        <v>2</v>
      </c>
      <c r="M2528">
        <v>2500</v>
      </c>
      <c r="N2528">
        <v>0.1</v>
      </c>
      <c r="O2528">
        <v>4500</v>
      </c>
      <c r="P2528">
        <v>3000</v>
      </c>
      <c r="Q2528">
        <v>1500</v>
      </c>
      <c r="R2528" t="s">
        <v>26</v>
      </c>
      <c r="S2528" t="s">
        <v>10</v>
      </c>
      <c r="T2528">
        <v>2025</v>
      </c>
      <c r="U2528">
        <v>2</v>
      </c>
      <c r="V2528" t="s">
        <v>3869</v>
      </c>
      <c r="W2528" t="s">
        <v>18</v>
      </c>
      <c r="X2528" t="s">
        <v>12</v>
      </c>
      <c r="Y2528">
        <v>33.33</v>
      </c>
    </row>
    <row r="2529" spans="1:25" x14ac:dyDescent="0.25">
      <c r="A2529" t="s">
        <v>3385</v>
      </c>
      <c r="B2529" s="19">
        <v>45862</v>
      </c>
      <c r="C2529" t="s">
        <v>273</v>
      </c>
      <c r="D2529" t="s">
        <v>274</v>
      </c>
      <c r="E2529" t="s">
        <v>3</v>
      </c>
      <c r="F2529">
        <v>43</v>
      </c>
      <c r="G2529" t="s">
        <v>275</v>
      </c>
      <c r="H2529" t="s">
        <v>276</v>
      </c>
      <c r="I2529" t="s">
        <v>89</v>
      </c>
      <c r="J2529" t="s">
        <v>90</v>
      </c>
      <c r="K2529" t="s">
        <v>91</v>
      </c>
      <c r="L2529">
        <v>1</v>
      </c>
      <c r="M2529">
        <v>35000</v>
      </c>
      <c r="N2529">
        <v>0.2</v>
      </c>
      <c r="O2529">
        <v>28000</v>
      </c>
      <c r="P2529">
        <v>27000</v>
      </c>
      <c r="Q2529">
        <v>1000</v>
      </c>
      <c r="R2529" t="s">
        <v>9</v>
      </c>
      <c r="S2529" t="s">
        <v>10</v>
      </c>
      <c r="T2529">
        <v>2025</v>
      </c>
      <c r="U2529">
        <v>7</v>
      </c>
      <c r="V2529" t="s">
        <v>3866</v>
      </c>
      <c r="W2529" t="s">
        <v>33</v>
      </c>
      <c r="X2529" t="s">
        <v>27</v>
      </c>
      <c r="Y2529">
        <v>3.57</v>
      </c>
    </row>
    <row r="2530" spans="1:25" x14ac:dyDescent="0.25">
      <c r="A2530" t="s">
        <v>3386</v>
      </c>
      <c r="B2530" s="19">
        <v>45636</v>
      </c>
      <c r="C2530" t="s">
        <v>160</v>
      </c>
      <c r="D2530" t="s">
        <v>161</v>
      </c>
      <c r="E2530" t="s">
        <v>16</v>
      </c>
      <c r="F2530">
        <v>60</v>
      </c>
      <c r="G2530" t="s">
        <v>4</v>
      </c>
      <c r="H2530" t="s">
        <v>5</v>
      </c>
      <c r="I2530" t="s">
        <v>81</v>
      </c>
      <c r="J2530" t="s">
        <v>82</v>
      </c>
      <c r="K2530" t="s">
        <v>58</v>
      </c>
      <c r="L2530">
        <v>1</v>
      </c>
      <c r="M2530">
        <v>3500</v>
      </c>
      <c r="N2530">
        <v>0.1</v>
      </c>
      <c r="O2530">
        <v>3150</v>
      </c>
      <c r="P2530">
        <v>2500</v>
      </c>
      <c r="Q2530">
        <v>650</v>
      </c>
      <c r="R2530" t="s">
        <v>17</v>
      </c>
      <c r="S2530" t="s">
        <v>10</v>
      </c>
      <c r="T2530">
        <v>2024</v>
      </c>
      <c r="U2530">
        <v>12</v>
      </c>
      <c r="V2530" t="s">
        <v>3872</v>
      </c>
      <c r="W2530" t="s">
        <v>40</v>
      </c>
      <c r="X2530" t="s">
        <v>19</v>
      </c>
      <c r="Y2530">
        <v>20.63</v>
      </c>
    </row>
    <row r="2531" spans="1:25" x14ac:dyDescent="0.25">
      <c r="A2531" t="s">
        <v>3387</v>
      </c>
      <c r="B2531" s="19">
        <v>45338</v>
      </c>
      <c r="C2531" t="s">
        <v>1931</v>
      </c>
      <c r="D2531" t="s">
        <v>541</v>
      </c>
      <c r="E2531" t="s">
        <v>3</v>
      </c>
      <c r="F2531">
        <v>54</v>
      </c>
      <c r="G2531" t="s">
        <v>263</v>
      </c>
      <c r="H2531" t="s">
        <v>5</v>
      </c>
      <c r="I2531" t="s">
        <v>65</v>
      </c>
      <c r="J2531" t="s">
        <v>66</v>
      </c>
      <c r="K2531" t="s">
        <v>25</v>
      </c>
      <c r="L2531">
        <v>1</v>
      </c>
      <c r="M2531">
        <v>2500</v>
      </c>
      <c r="N2531">
        <v>0.1</v>
      </c>
      <c r="O2531">
        <v>2250</v>
      </c>
      <c r="P2531">
        <v>1600</v>
      </c>
      <c r="Q2531">
        <v>650</v>
      </c>
      <c r="R2531" t="s">
        <v>9</v>
      </c>
      <c r="S2531" t="s">
        <v>10</v>
      </c>
      <c r="T2531">
        <v>2024</v>
      </c>
      <c r="U2531">
        <v>2</v>
      </c>
      <c r="V2531" t="s">
        <v>3869</v>
      </c>
      <c r="W2531" t="s">
        <v>18</v>
      </c>
      <c r="X2531" t="s">
        <v>12</v>
      </c>
      <c r="Y2531">
        <v>28.89</v>
      </c>
    </row>
    <row r="2532" spans="1:25" x14ac:dyDescent="0.25">
      <c r="A2532" t="s">
        <v>3388</v>
      </c>
      <c r="B2532" s="19">
        <v>45751</v>
      </c>
      <c r="C2532" t="s">
        <v>437</v>
      </c>
      <c r="D2532" t="s">
        <v>438</v>
      </c>
      <c r="E2532" t="s">
        <v>16</v>
      </c>
      <c r="F2532">
        <v>37</v>
      </c>
      <c r="G2532" t="s">
        <v>312</v>
      </c>
      <c r="H2532" t="s">
        <v>276</v>
      </c>
      <c r="I2532" t="s">
        <v>44</v>
      </c>
      <c r="J2532" t="s">
        <v>45</v>
      </c>
      <c r="K2532" t="s">
        <v>46</v>
      </c>
      <c r="L2532">
        <v>2</v>
      </c>
      <c r="M2532">
        <v>2500</v>
      </c>
      <c r="N2532">
        <v>0.1</v>
      </c>
      <c r="O2532">
        <v>4500</v>
      </c>
      <c r="P2532">
        <v>3000</v>
      </c>
      <c r="Q2532">
        <v>1500</v>
      </c>
      <c r="R2532" t="s">
        <v>17</v>
      </c>
      <c r="S2532" t="s">
        <v>10</v>
      </c>
      <c r="T2532">
        <v>2025</v>
      </c>
      <c r="U2532">
        <v>4</v>
      </c>
      <c r="V2532" t="s">
        <v>3871</v>
      </c>
      <c r="W2532" t="s">
        <v>11</v>
      </c>
      <c r="X2532" t="s">
        <v>12</v>
      </c>
      <c r="Y2532">
        <v>33.33</v>
      </c>
    </row>
    <row r="2533" spans="1:25" x14ac:dyDescent="0.25">
      <c r="A2533" t="s">
        <v>3389</v>
      </c>
      <c r="B2533" s="19">
        <v>45738</v>
      </c>
      <c r="C2533" t="s">
        <v>437</v>
      </c>
      <c r="D2533" t="s">
        <v>438</v>
      </c>
      <c r="E2533" t="s">
        <v>16</v>
      </c>
      <c r="F2533">
        <v>37</v>
      </c>
      <c r="G2533" t="s">
        <v>312</v>
      </c>
      <c r="H2533" t="s">
        <v>276</v>
      </c>
      <c r="I2533" t="s">
        <v>344</v>
      </c>
      <c r="J2533" t="s">
        <v>345</v>
      </c>
      <c r="K2533" t="s">
        <v>39</v>
      </c>
      <c r="L2533">
        <v>1</v>
      </c>
      <c r="M2533">
        <v>2200</v>
      </c>
      <c r="N2533">
        <v>0.15</v>
      </c>
      <c r="O2533">
        <v>1870</v>
      </c>
      <c r="P2533">
        <v>1400</v>
      </c>
      <c r="Q2533">
        <v>470</v>
      </c>
      <c r="R2533" t="s">
        <v>9</v>
      </c>
      <c r="S2533" t="s">
        <v>10</v>
      </c>
      <c r="T2533">
        <v>2025</v>
      </c>
      <c r="U2533">
        <v>3</v>
      </c>
      <c r="V2533" t="s">
        <v>3864</v>
      </c>
      <c r="W2533" t="s">
        <v>18</v>
      </c>
      <c r="X2533" t="s">
        <v>12</v>
      </c>
      <c r="Y2533">
        <v>25.13</v>
      </c>
    </row>
    <row r="2534" spans="1:25" x14ac:dyDescent="0.25">
      <c r="A2534" t="s">
        <v>3390</v>
      </c>
      <c r="B2534" s="19">
        <v>45479</v>
      </c>
      <c r="C2534" t="s">
        <v>273</v>
      </c>
      <c r="D2534" t="s">
        <v>274</v>
      </c>
      <c r="E2534" t="s">
        <v>3</v>
      </c>
      <c r="F2534">
        <v>43</v>
      </c>
      <c r="G2534" t="s">
        <v>275</v>
      </c>
      <c r="H2534" t="s">
        <v>276</v>
      </c>
      <c r="I2534" t="s">
        <v>81</v>
      </c>
      <c r="J2534" t="s">
        <v>82</v>
      </c>
      <c r="K2534" t="s">
        <v>58</v>
      </c>
      <c r="L2534">
        <v>2</v>
      </c>
      <c r="M2534">
        <v>3500</v>
      </c>
      <c r="N2534">
        <v>0.05</v>
      </c>
      <c r="O2534">
        <v>0</v>
      </c>
      <c r="P2534">
        <v>5000</v>
      </c>
      <c r="Q2534">
        <v>0</v>
      </c>
      <c r="R2534" t="s">
        <v>77</v>
      </c>
      <c r="S2534" t="s">
        <v>291</v>
      </c>
      <c r="T2534">
        <v>2024</v>
      </c>
      <c r="U2534">
        <v>7</v>
      </c>
      <c r="V2534" t="s">
        <v>3866</v>
      </c>
      <c r="W2534" t="s">
        <v>33</v>
      </c>
      <c r="X2534" t="s">
        <v>27</v>
      </c>
      <c r="Y2534">
        <v>0</v>
      </c>
    </row>
    <row r="2535" spans="1:25" x14ac:dyDescent="0.25">
      <c r="A2535" t="s">
        <v>3391</v>
      </c>
      <c r="B2535" s="19">
        <v>45377</v>
      </c>
      <c r="C2535" t="s">
        <v>173</v>
      </c>
      <c r="D2535" t="s">
        <v>174</v>
      </c>
      <c r="E2535" t="s">
        <v>3</v>
      </c>
      <c r="F2535">
        <v>33</v>
      </c>
      <c r="G2535" t="s">
        <v>4</v>
      </c>
      <c r="H2535" t="s">
        <v>5</v>
      </c>
      <c r="I2535" t="s">
        <v>176</v>
      </c>
      <c r="J2535" t="s">
        <v>177</v>
      </c>
      <c r="K2535" t="s">
        <v>25</v>
      </c>
      <c r="L2535">
        <v>1</v>
      </c>
      <c r="M2535">
        <v>22000</v>
      </c>
      <c r="N2535">
        <v>0</v>
      </c>
      <c r="O2535">
        <v>22000</v>
      </c>
      <c r="P2535">
        <v>16500</v>
      </c>
      <c r="Q2535">
        <v>5500</v>
      </c>
      <c r="R2535" t="s">
        <v>77</v>
      </c>
      <c r="S2535" t="s">
        <v>10</v>
      </c>
      <c r="T2535">
        <v>2024</v>
      </c>
      <c r="U2535">
        <v>3</v>
      </c>
      <c r="V2535" t="s">
        <v>3864</v>
      </c>
      <c r="W2535" t="s">
        <v>18</v>
      </c>
      <c r="X2535" t="s">
        <v>19</v>
      </c>
      <c r="Y2535">
        <v>25</v>
      </c>
    </row>
    <row r="2536" spans="1:25" x14ac:dyDescent="0.25">
      <c r="A2536" t="s">
        <v>3392</v>
      </c>
      <c r="B2536" s="19">
        <v>45670</v>
      </c>
      <c r="C2536" t="s">
        <v>1286</v>
      </c>
      <c r="D2536" t="s">
        <v>30</v>
      </c>
      <c r="E2536" t="s">
        <v>3</v>
      </c>
      <c r="F2536">
        <v>20</v>
      </c>
      <c r="G2536" t="s">
        <v>275</v>
      </c>
      <c r="H2536" t="s">
        <v>276</v>
      </c>
      <c r="I2536" t="s">
        <v>6</v>
      </c>
      <c r="J2536" t="s">
        <v>7</v>
      </c>
      <c r="K2536" t="s">
        <v>8</v>
      </c>
      <c r="L2536">
        <v>1</v>
      </c>
      <c r="M2536">
        <v>7000</v>
      </c>
      <c r="N2536">
        <v>0.05</v>
      </c>
      <c r="O2536">
        <v>6650</v>
      </c>
      <c r="P2536">
        <v>5200</v>
      </c>
      <c r="Q2536">
        <v>1450</v>
      </c>
      <c r="R2536" t="s">
        <v>17</v>
      </c>
      <c r="S2536" t="s">
        <v>10</v>
      </c>
      <c r="T2536">
        <v>2025</v>
      </c>
      <c r="U2536">
        <v>1</v>
      </c>
      <c r="V2536" t="s">
        <v>3875</v>
      </c>
      <c r="W2536" t="s">
        <v>18</v>
      </c>
      <c r="X2536" t="s">
        <v>27</v>
      </c>
      <c r="Y2536">
        <v>21.8</v>
      </c>
    </row>
    <row r="2537" spans="1:25" x14ac:dyDescent="0.25">
      <c r="A2537" t="s">
        <v>3393</v>
      </c>
      <c r="B2537" s="19">
        <v>45741</v>
      </c>
      <c r="C2537" t="s">
        <v>888</v>
      </c>
      <c r="D2537" t="s">
        <v>889</v>
      </c>
      <c r="E2537" t="s">
        <v>16</v>
      </c>
      <c r="F2537">
        <v>31</v>
      </c>
      <c r="G2537" t="s">
        <v>284</v>
      </c>
      <c r="H2537" t="s">
        <v>285</v>
      </c>
      <c r="I2537" t="s">
        <v>305</v>
      </c>
      <c r="J2537" t="s">
        <v>306</v>
      </c>
      <c r="K2537" t="s">
        <v>91</v>
      </c>
      <c r="L2537">
        <v>1</v>
      </c>
      <c r="M2537">
        <v>8500</v>
      </c>
      <c r="N2537">
        <v>0</v>
      </c>
      <c r="O2537">
        <v>8500</v>
      </c>
      <c r="P2537">
        <v>6500</v>
      </c>
      <c r="Q2537">
        <v>2000</v>
      </c>
      <c r="R2537" t="s">
        <v>17</v>
      </c>
      <c r="S2537" t="s">
        <v>10</v>
      </c>
      <c r="T2537">
        <v>2025</v>
      </c>
      <c r="U2537">
        <v>3</v>
      </c>
      <c r="V2537" t="s">
        <v>3864</v>
      </c>
      <c r="W2537" t="s">
        <v>18</v>
      </c>
      <c r="X2537" t="s">
        <v>19</v>
      </c>
      <c r="Y2537">
        <v>23.53</v>
      </c>
    </row>
    <row r="2538" spans="1:25" x14ac:dyDescent="0.25">
      <c r="A2538" t="s">
        <v>3394</v>
      </c>
      <c r="B2538" s="19">
        <v>45391</v>
      </c>
      <c r="C2538" t="s">
        <v>608</v>
      </c>
      <c r="D2538" t="s">
        <v>609</v>
      </c>
      <c r="E2538" t="s">
        <v>16</v>
      </c>
      <c r="F2538">
        <v>52</v>
      </c>
      <c r="G2538" t="s">
        <v>312</v>
      </c>
      <c r="H2538" t="s">
        <v>276</v>
      </c>
      <c r="I2538" t="s">
        <v>89</v>
      </c>
      <c r="J2538" t="s">
        <v>90</v>
      </c>
      <c r="K2538" t="s">
        <v>91</v>
      </c>
      <c r="L2538">
        <v>2</v>
      </c>
      <c r="M2538">
        <v>35000</v>
      </c>
      <c r="N2538">
        <v>0.25</v>
      </c>
      <c r="O2538">
        <v>52500</v>
      </c>
      <c r="P2538">
        <v>54000</v>
      </c>
      <c r="Q2538">
        <v>-1500</v>
      </c>
      <c r="R2538" t="s">
        <v>26</v>
      </c>
      <c r="S2538" t="s">
        <v>10</v>
      </c>
      <c r="T2538">
        <v>2024</v>
      </c>
      <c r="U2538">
        <v>4</v>
      </c>
      <c r="V2538" t="s">
        <v>3871</v>
      </c>
      <c r="W2538" t="s">
        <v>11</v>
      </c>
      <c r="X2538" t="s">
        <v>27</v>
      </c>
      <c r="Y2538">
        <v>-2.86</v>
      </c>
    </row>
    <row r="2539" spans="1:25" x14ac:dyDescent="0.25">
      <c r="A2539" t="s">
        <v>3395</v>
      </c>
      <c r="B2539" s="19">
        <v>45869</v>
      </c>
      <c r="C2539" t="s">
        <v>853</v>
      </c>
      <c r="D2539" t="s">
        <v>854</v>
      </c>
      <c r="E2539" t="s">
        <v>16</v>
      </c>
      <c r="F2539">
        <v>47</v>
      </c>
      <c r="G2539" t="s">
        <v>263</v>
      </c>
      <c r="H2539" t="s">
        <v>5</v>
      </c>
      <c r="I2539" t="s">
        <v>105</v>
      </c>
      <c r="J2539" t="s">
        <v>106</v>
      </c>
      <c r="K2539" t="s">
        <v>76</v>
      </c>
      <c r="L2539">
        <v>2</v>
      </c>
      <c r="M2539">
        <v>450</v>
      </c>
      <c r="N2539">
        <v>0.1</v>
      </c>
      <c r="O2539">
        <v>810</v>
      </c>
      <c r="P2539">
        <v>660</v>
      </c>
      <c r="Q2539">
        <v>150</v>
      </c>
      <c r="R2539" t="s">
        <v>77</v>
      </c>
      <c r="S2539" t="s">
        <v>10</v>
      </c>
      <c r="T2539">
        <v>2025</v>
      </c>
      <c r="U2539">
        <v>7</v>
      </c>
      <c r="V2539" t="s">
        <v>3866</v>
      </c>
      <c r="W2539" t="s">
        <v>33</v>
      </c>
      <c r="X2539" t="s">
        <v>12</v>
      </c>
      <c r="Y2539">
        <v>18.52</v>
      </c>
    </row>
    <row r="2540" spans="1:25" x14ac:dyDescent="0.25">
      <c r="A2540" t="s">
        <v>3396</v>
      </c>
      <c r="B2540" s="19">
        <v>45728</v>
      </c>
      <c r="C2540" t="s">
        <v>1284</v>
      </c>
      <c r="D2540" t="s">
        <v>420</v>
      </c>
      <c r="E2540" t="s">
        <v>3</v>
      </c>
      <c r="F2540">
        <v>32</v>
      </c>
      <c r="G2540" t="s">
        <v>290</v>
      </c>
      <c r="H2540" t="s">
        <v>276</v>
      </c>
      <c r="I2540" t="s">
        <v>344</v>
      </c>
      <c r="J2540" t="s">
        <v>345</v>
      </c>
      <c r="K2540" t="s">
        <v>39</v>
      </c>
      <c r="L2540">
        <v>2</v>
      </c>
      <c r="M2540">
        <v>2200</v>
      </c>
      <c r="N2540">
        <v>0.05</v>
      </c>
      <c r="O2540">
        <v>4180</v>
      </c>
      <c r="P2540">
        <v>2800</v>
      </c>
      <c r="Q2540">
        <v>1380</v>
      </c>
      <c r="R2540" t="s">
        <v>26</v>
      </c>
      <c r="S2540" t="s">
        <v>10</v>
      </c>
      <c r="T2540">
        <v>2025</v>
      </c>
      <c r="U2540">
        <v>3</v>
      </c>
      <c r="V2540" t="s">
        <v>3864</v>
      </c>
      <c r="W2540" t="s">
        <v>18</v>
      </c>
      <c r="X2540" t="s">
        <v>27</v>
      </c>
      <c r="Y2540">
        <v>33.01</v>
      </c>
    </row>
    <row r="2541" spans="1:25" x14ac:dyDescent="0.25">
      <c r="A2541" t="s">
        <v>3397</v>
      </c>
      <c r="B2541" s="19">
        <v>45474</v>
      </c>
      <c r="C2541" t="s">
        <v>927</v>
      </c>
      <c r="D2541" t="s">
        <v>928</v>
      </c>
      <c r="E2541" t="s">
        <v>3</v>
      </c>
      <c r="F2541">
        <v>51</v>
      </c>
      <c r="G2541" t="s">
        <v>312</v>
      </c>
      <c r="H2541" t="s">
        <v>276</v>
      </c>
      <c r="I2541" t="s">
        <v>176</v>
      </c>
      <c r="J2541" t="s">
        <v>177</v>
      </c>
      <c r="K2541" t="s">
        <v>25</v>
      </c>
      <c r="L2541">
        <v>1</v>
      </c>
      <c r="M2541">
        <v>22000</v>
      </c>
      <c r="N2541">
        <v>0.1</v>
      </c>
      <c r="O2541">
        <v>0</v>
      </c>
      <c r="P2541">
        <v>16500</v>
      </c>
      <c r="Q2541">
        <v>0</v>
      </c>
      <c r="R2541" t="s">
        <v>26</v>
      </c>
      <c r="S2541" t="s">
        <v>291</v>
      </c>
      <c r="T2541">
        <v>2024</v>
      </c>
      <c r="U2541">
        <v>7</v>
      </c>
      <c r="V2541" t="s">
        <v>3866</v>
      </c>
      <c r="W2541" t="s">
        <v>33</v>
      </c>
      <c r="X2541" t="s">
        <v>12</v>
      </c>
      <c r="Y2541">
        <v>0</v>
      </c>
    </row>
    <row r="2542" spans="1:25" x14ac:dyDescent="0.25">
      <c r="A2542" t="s">
        <v>3398</v>
      </c>
      <c r="B2542" s="19">
        <v>45507</v>
      </c>
      <c r="C2542" t="s">
        <v>1952</v>
      </c>
      <c r="D2542" t="s">
        <v>101</v>
      </c>
      <c r="E2542" t="s">
        <v>3</v>
      </c>
      <c r="F2542">
        <v>42</v>
      </c>
      <c r="G2542" t="s">
        <v>407</v>
      </c>
      <c r="H2542" t="s">
        <v>285</v>
      </c>
      <c r="I2542" t="s">
        <v>44</v>
      </c>
      <c r="J2542" t="s">
        <v>45</v>
      </c>
      <c r="K2542" t="s">
        <v>46</v>
      </c>
      <c r="L2542">
        <v>1</v>
      </c>
      <c r="M2542">
        <v>2500</v>
      </c>
      <c r="N2542">
        <v>0</v>
      </c>
      <c r="O2542">
        <v>2500</v>
      </c>
      <c r="P2542">
        <v>1500</v>
      </c>
      <c r="Q2542">
        <v>1000</v>
      </c>
      <c r="R2542" t="s">
        <v>17</v>
      </c>
      <c r="S2542" t="s">
        <v>10</v>
      </c>
      <c r="T2542">
        <v>2024</v>
      </c>
      <c r="U2542">
        <v>8</v>
      </c>
      <c r="V2542" t="s">
        <v>3867</v>
      </c>
      <c r="W2542" t="s">
        <v>33</v>
      </c>
      <c r="X2542" t="s">
        <v>12</v>
      </c>
      <c r="Y2542">
        <v>40</v>
      </c>
    </row>
    <row r="2543" spans="1:25" x14ac:dyDescent="0.25">
      <c r="A2543" t="s">
        <v>3399</v>
      </c>
      <c r="B2543" s="19">
        <v>45922</v>
      </c>
      <c r="C2543" t="s">
        <v>2916</v>
      </c>
      <c r="D2543" t="s">
        <v>1503</v>
      </c>
      <c r="E2543" t="s">
        <v>16</v>
      </c>
      <c r="F2543">
        <v>31</v>
      </c>
      <c r="G2543" t="s">
        <v>312</v>
      </c>
      <c r="H2543" t="s">
        <v>276</v>
      </c>
      <c r="I2543" t="s">
        <v>68</v>
      </c>
      <c r="J2543" t="s">
        <v>69</v>
      </c>
      <c r="K2543" t="s">
        <v>39</v>
      </c>
      <c r="L2543">
        <v>2</v>
      </c>
      <c r="M2543">
        <v>3500</v>
      </c>
      <c r="N2543">
        <v>0.05</v>
      </c>
      <c r="O2543">
        <v>6650</v>
      </c>
      <c r="P2543">
        <v>4600</v>
      </c>
      <c r="Q2543">
        <v>2050</v>
      </c>
      <c r="R2543" t="s">
        <v>26</v>
      </c>
      <c r="S2543" t="s">
        <v>10</v>
      </c>
      <c r="T2543">
        <v>2025</v>
      </c>
      <c r="U2543">
        <v>9</v>
      </c>
      <c r="V2543" t="s">
        <v>3873</v>
      </c>
      <c r="W2543" t="s">
        <v>33</v>
      </c>
      <c r="X2543" t="s">
        <v>12</v>
      </c>
      <c r="Y2543">
        <v>30.83</v>
      </c>
    </row>
    <row r="2544" spans="1:25" x14ac:dyDescent="0.25">
      <c r="A2544" t="s">
        <v>3400</v>
      </c>
      <c r="B2544" s="19">
        <v>45413</v>
      </c>
      <c r="C2544" t="s">
        <v>123</v>
      </c>
      <c r="D2544" t="s">
        <v>124</v>
      </c>
      <c r="E2544" t="s">
        <v>3</v>
      </c>
      <c r="F2544">
        <v>47</v>
      </c>
      <c r="G2544" t="s">
        <v>4</v>
      </c>
      <c r="H2544" t="s">
        <v>5</v>
      </c>
      <c r="I2544" t="s">
        <v>344</v>
      </c>
      <c r="J2544" t="s">
        <v>345</v>
      </c>
      <c r="K2544" t="s">
        <v>39</v>
      </c>
      <c r="L2544">
        <v>1</v>
      </c>
      <c r="M2544">
        <v>2200</v>
      </c>
      <c r="N2544">
        <v>0.15</v>
      </c>
      <c r="O2544">
        <v>1870</v>
      </c>
      <c r="P2544">
        <v>1400</v>
      </c>
      <c r="Q2544">
        <v>470</v>
      </c>
      <c r="R2544" t="s">
        <v>26</v>
      </c>
      <c r="S2544" t="s">
        <v>10</v>
      </c>
      <c r="T2544">
        <v>2024</v>
      </c>
      <c r="U2544">
        <v>5</v>
      </c>
      <c r="V2544" t="s">
        <v>3865</v>
      </c>
      <c r="W2544" t="s">
        <v>11</v>
      </c>
      <c r="X2544" t="s">
        <v>12</v>
      </c>
      <c r="Y2544">
        <v>25.13</v>
      </c>
    </row>
    <row r="2545" spans="1:25" x14ac:dyDescent="0.25">
      <c r="A2545" t="s">
        <v>3401</v>
      </c>
      <c r="B2545" s="19">
        <v>45465</v>
      </c>
      <c r="C2545" t="s">
        <v>763</v>
      </c>
      <c r="D2545" t="s">
        <v>207</v>
      </c>
      <c r="E2545" t="s">
        <v>3</v>
      </c>
      <c r="F2545">
        <v>50</v>
      </c>
      <c r="G2545" t="s">
        <v>339</v>
      </c>
      <c r="H2545" t="s">
        <v>285</v>
      </c>
      <c r="I2545" t="s">
        <v>344</v>
      </c>
      <c r="J2545" t="s">
        <v>345</v>
      </c>
      <c r="K2545" t="s">
        <v>39</v>
      </c>
      <c r="L2545">
        <v>1</v>
      </c>
      <c r="M2545">
        <v>2200</v>
      </c>
      <c r="N2545">
        <v>0.1</v>
      </c>
      <c r="O2545">
        <v>1980</v>
      </c>
      <c r="P2545">
        <v>1400</v>
      </c>
      <c r="Q2545">
        <v>580</v>
      </c>
      <c r="R2545" t="s">
        <v>77</v>
      </c>
      <c r="S2545" t="s">
        <v>10</v>
      </c>
      <c r="T2545">
        <v>2024</v>
      </c>
      <c r="U2545">
        <v>6</v>
      </c>
      <c r="V2545" t="s">
        <v>3868</v>
      </c>
      <c r="W2545" t="s">
        <v>11</v>
      </c>
      <c r="X2545" t="s">
        <v>27</v>
      </c>
      <c r="Y2545">
        <v>29.29</v>
      </c>
    </row>
    <row r="2546" spans="1:25" x14ac:dyDescent="0.25">
      <c r="A2546" t="s">
        <v>3402</v>
      </c>
      <c r="B2546" s="19">
        <v>45912</v>
      </c>
      <c r="C2546" t="s">
        <v>1140</v>
      </c>
      <c r="D2546" t="s">
        <v>868</v>
      </c>
      <c r="E2546" t="s">
        <v>16</v>
      </c>
      <c r="F2546">
        <v>32</v>
      </c>
      <c r="G2546" t="s">
        <v>290</v>
      </c>
      <c r="H2546" t="s">
        <v>276</v>
      </c>
      <c r="I2546" t="s">
        <v>31</v>
      </c>
      <c r="J2546" t="s">
        <v>32</v>
      </c>
      <c r="K2546" t="s">
        <v>25</v>
      </c>
      <c r="L2546">
        <v>1</v>
      </c>
      <c r="M2546">
        <v>5000</v>
      </c>
      <c r="N2546">
        <v>0.1</v>
      </c>
      <c r="O2546">
        <v>4500</v>
      </c>
      <c r="P2546">
        <v>3500</v>
      </c>
      <c r="Q2546">
        <v>1000</v>
      </c>
      <c r="R2546" t="s">
        <v>77</v>
      </c>
      <c r="S2546" t="s">
        <v>10</v>
      </c>
      <c r="T2546">
        <v>2025</v>
      </c>
      <c r="U2546">
        <v>9</v>
      </c>
      <c r="V2546" t="s">
        <v>3873</v>
      </c>
      <c r="W2546" t="s">
        <v>33</v>
      </c>
      <c r="X2546" t="s">
        <v>27</v>
      </c>
      <c r="Y2546">
        <v>22.22</v>
      </c>
    </row>
    <row r="2547" spans="1:25" x14ac:dyDescent="0.25">
      <c r="A2547" t="s">
        <v>3403</v>
      </c>
      <c r="B2547" s="19">
        <v>45436</v>
      </c>
      <c r="C2547" t="s">
        <v>48</v>
      </c>
      <c r="D2547" t="s">
        <v>49</v>
      </c>
      <c r="E2547" t="s">
        <v>3</v>
      </c>
      <c r="F2547">
        <v>45</v>
      </c>
      <c r="G2547" t="s">
        <v>4</v>
      </c>
      <c r="H2547" t="s">
        <v>5</v>
      </c>
      <c r="I2547" t="s">
        <v>31</v>
      </c>
      <c r="J2547" t="s">
        <v>32</v>
      </c>
      <c r="K2547" t="s">
        <v>25</v>
      </c>
      <c r="L2547">
        <v>1</v>
      </c>
      <c r="M2547">
        <v>5000</v>
      </c>
      <c r="N2547">
        <v>0.1</v>
      </c>
      <c r="O2547">
        <v>4500</v>
      </c>
      <c r="P2547">
        <v>3500</v>
      </c>
      <c r="Q2547">
        <v>1000</v>
      </c>
      <c r="R2547" t="s">
        <v>26</v>
      </c>
      <c r="S2547" t="s">
        <v>10</v>
      </c>
      <c r="T2547">
        <v>2024</v>
      </c>
      <c r="U2547">
        <v>5</v>
      </c>
      <c r="V2547" t="s">
        <v>3865</v>
      </c>
      <c r="W2547" t="s">
        <v>11</v>
      </c>
      <c r="X2547" t="s">
        <v>12</v>
      </c>
      <c r="Y2547">
        <v>22.22</v>
      </c>
    </row>
    <row r="2548" spans="1:25" x14ac:dyDescent="0.25">
      <c r="A2548" t="s">
        <v>3404</v>
      </c>
      <c r="B2548" s="19">
        <v>45464</v>
      </c>
      <c r="C2548" t="s">
        <v>334</v>
      </c>
      <c r="D2548" t="s">
        <v>335</v>
      </c>
      <c r="E2548" t="s">
        <v>16</v>
      </c>
      <c r="F2548">
        <v>31</v>
      </c>
      <c r="G2548" t="s">
        <v>317</v>
      </c>
      <c r="H2548" t="s">
        <v>5</v>
      </c>
      <c r="I2548" t="s">
        <v>23</v>
      </c>
      <c r="J2548" t="s">
        <v>24</v>
      </c>
      <c r="K2548" t="s">
        <v>25</v>
      </c>
      <c r="L2548">
        <v>2</v>
      </c>
      <c r="M2548">
        <v>55000</v>
      </c>
      <c r="N2548">
        <v>0.1</v>
      </c>
      <c r="O2548">
        <v>99000</v>
      </c>
      <c r="P2548">
        <v>80000</v>
      </c>
      <c r="Q2548">
        <v>19000</v>
      </c>
      <c r="R2548" t="s">
        <v>17</v>
      </c>
      <c r="S2548" t="s">
        <v>10</v>
      </c>
      <c r="T2548">
        <v>2024</v>
      </c>
      <c r="U2548">
        <v>6</v>
      </c>
      <c r="V2548" t="s">
        <v>3868</v>
      </c>
      <c r="W2548" t="s">
        <v>11</v>
      </c>
      <c r="X2548" t="s">
        <v>27</v>
      </c>
      <c r="Y2548">
        <v>19.190000000000001</v>
      </c>
    </row>
    <row r="2549" spans="1:25" x14ac:dyDescent="0.25">
      <c r="A2549" t="s">
        <v>3405</v>
      </c>
      <c r="B2549" s="19">
        <v>45844</v>
      </c>
      <c r="C2549" t="s">
        <v>1931</v>
      </c>
      <c r="D2549" t="s">
        <v>541</v>
      </c>
      <c r="E2549" t="s">
        <v>3</v>
      </c>
      <c r="F2549">
        <v>54</v>
      </c>
      <c r="G2549" t="s">
        <v>263</v>
      </c>
      <c r="H2549" t="s">
        <v>5</v>
      </c>
      <c r="I2549" t="s">
        <v>127</v>
      </c>
      <c r="J2549" t="s">
        <v>128</v>
      </c>
      <c r="K2549" t="s">
        <v>58</v>
      </c>
      <c r="L2549">
        <v>1</v>
      </c>
      <c r="M2549">
        <v>3000</v>
      </c>
      <c r="N2549">
        <v>0.05</v>
      </c>
      <c r="O2549">
        <v>2850</v>
      </c>
      <c r="P2549">
        <v>2100</v>
      </c>
      <c r="Q2549">
        <v>750</v>
      </c>
      <c r="R2549" t="s">
        <v>9</v>
      </c>
      <c r="S2549" t="s">
        <v>10</v>
      </c>
      <c r="T2549">
        <v>2025</v>
      </c>
      <c r="U2549">
        <v>7</v>
      </c>
      <c r="V2549" t="s">
        <v>3866</v>
      </c>
      <c r="W2549" t="s">
        <v>33</v>
      </c>
      <c r="X2549" t="s">
        <v>12</v>
      </c>
      <c r="Y2549">
        <v>26.32</v>
      </c>
    </row>
    <row r="2550" spans="1:25" x14ac:dyDescent="0.25">
      <c r="A2550" t="s">
        <v>3406</v>
      </c>
      <c r="B2550" s="19">
        <v>45318</v>
      </c>
      <c r="C2550" t="s">
        <v>273</v>
      </c>
      <c r="D2550" t="s">
        <v>274</v>
      </c>
      <c r="E2550" t="s">
        <v>3</v>
      </c>
      <c r="F2550">
        <v>43</v>
      </c>
      <c r="G2550" t="s">
        <v>275</v>
      </c>
      <c r="H2550" t="s">
        <v>276</v>
      </c>
      <c r="I2550" t="s">
        <v>264</v>
      </c>
      <c r="J2550" t="s">
        <v>265</v>
      </c>
      <c r="K2550" t="s">
        <v>46</v>
      </c>
      <c r="L2550">
        <v>2</v>
      </c>
      <c r="M2550">
        <v>800</v>
      </c>
      <c r="N2550">
        <v>0.05</v>
      </c>
      <c r="O2550">
        <v>0</v>
      </c>
      <c r="P2550">
        <v>1000</v>
      </c>
      <c r="Q2550">
        <v>0</v>
      </c>
      <c r="R2550" t="s">
        <v>26</v>
      </c>
      <c r="S2550" t="s">
        <v>291</v>
      </c>
      <c r="T2550">
        <v>2024</v>
      </c>
      <c r="U2550">
        <v>1</v>
      </c>
      <c r="V2550" t="s">
        <v>3875</v>
      </c>
      <c r="W2550" t="s">
        <v>18</v>
      </c>
      <c r="X2550" t="s">
        <v>27</v>
      </c>
      <c r="Y2550">
        <v>0</v>
      </c>
    </row>
    <row r="2551" spans="1:25" x14ac:dyDescent="0.25">
      <c r="A2551" t="s">
        <v>3407</v>
      </c>
      <c r="B2551" s="19">
        <v>45876</v>
      </c>
      <c r="C2551" t="s">
        <v>525</v>
      </c>
      <c r="D2551" t="s">
        <v>526</v>
      </c>
      <c r="E2551" t="s">
        <v>3</v>
      </c>
      <c r="F2551">
        <v>52</v>
      </c>
      <c r="G2551" t="s">
        <v>407</v>
      </c>
      <c r="H2551" t="s">
        <v>285</v>
      </c>
      <c r="I2551" t="s">
        <v>44</v>
      </c>
      <c r="J2551" t="s">
        <v>45</v>
      </c>
      <c r="K2551" t="s">
        <v>46</v>
      </c>
      <c r="L2551">
        <v>1</v>
      </c>
      <c r="M2551">
        <v>2500</v>
      </c>
      <c r="N2551">
        <v>0.2</v>
      </c>
      <c r="O2551">
        <v>2000</v>
      </c>
      <c r="P2551">
        <v>1500</v>
      </c>
      <c r="Q2551">
        <v>500</v>
      </c>
      <c r="R2551" t="s">
        <v>9</v>
      </c>
      <c r="S2551" t="s">
        <v>10</v>
      </c>
      <c r="T2551">
        <v>2025</v>
      </c>
      <c r="U2551">
        <v>8</v>
      </c>
      <c r="V2551" t="s">
        <v>3867</v>
      </c>
      <c r="W2551" t="s">
        <v>33</v>
      </c>
      <c r="X2551" t="s">
        <v>19</v>
      </c>
      <c r="Y2551">
        <v>25</v>
      </c>
    </row>
    <row r="2552" spans="1:25" x14ac:dyDescent="0.25">
      <c r="A2552" t="s">
        <v>3408</v>
      </c>
      <c r="B2552" s="19">
        <v>45756</v>
      </c>
      <c r="C2552" t="s">
        <v>1444</v>
      </c>
      <c r="D2552" t="s">
        <v>141</v>
      </c>
      <c r="E2552" t="s">
        <v>16</v>
      </c>
      <c r="F2552">
        <v>35</v>
      </c>
      <c r="G2552" t="s">
        <v>312</v>
      </c>
      <c r="H2552" t="s">
        <v>276</v>
      </c>
      <c r="I2552" t="s">
        <v>344</v>
      </c>
      <c r="J2552" t="s">
        <v>345</v>
      </c>
      <c r="K2552" t="s">
        <v>39</v>
      </c>
      <c r="L2552">
        <v>1</v>
      </c>
      <c r="M2552">
        <v>2200</v>
      </c>
      <c r="N2552">
        <v>0</v>
      </c>
      <c r="O2552">
        <v>2200</v>
      </c>
      <c r="P2552">
        <v>1400</v>
      </c>
      <c r="Q2552">
        <v>800</v>
      </c>
      <c r="R2552" t="s">
        <v>77</v>
      </c>
      <c r="S2552" t="s">
        <v>10</v>
      </c>
      <c r="T2552">
        <v>2025</v>
      </c>
      <c r="U2552">
        <v>4</v>
      </c>
      <c r="V2552" t="s">
        <v>3871</v>
      </c>
      <c r="W2552" t="s">
        <v>11</v>
      </c>
      <c r="X2552" t="s">
        <v>19</v>
      </c>
      <c r="Y2552">
        <v>36.36</v>
      </c>
    </row>
    <row r="2553" spans="1:25" x14ac:dyDescent="0.25">
      <c r="A2553" t="s">
        <v>3409</v>
      </c>
      <c r="B2553" s="19">
        <v>45414</v>
      </c>
      <c r="C2553" t="s">
        <v>853</v>
      </c>
      <c r="D2553" t="s">
        <v>854</v>
      </c>
      <c r="E2553" t="s">
        <v>16</v>
      </c>
      <c r="F2553">
        <v>47</v>
      </c>
      <c r="G2553" t="s">
        <v>263</v>
      </c>
      <c r="H2553" t="s">
        <v>5</v>
      </c>
      <c r="I2553" t="s">
        <v>74</v>
      </c>
      <c r="J2553" t="s">
        <v>75</v>
      </c>
      <c r="K2553" t="s">
        <v>76</v>
      </c>
      <c r="L2553">
        <v>3</v>
      </c>
      <c r="M2553">
        <v>550</v>
      </c>
      <c r="N2553">
        <v>0.05</v>
      </c>
      <c r="O2553">
        <v>1567.5</v>
      </c>
      <c r="P2553">
        <v>1350</v>
      </c>
      <c r="Q2553">
        <v>217.5</v>
      </c>
      <c r="R2553" t="s">
        <v>77</v>
      </c>
      <c r="S2553" t="s">
        <v>10</v>
      </c>
      <c r="T2553">
        <v>2024</v>
      </c>
      <c r="U2553">
        <v>5</v>
      </c>
      <c r="V2553" t="s">
        <v>3865</v>
      </c>
      <c r="W2553" t="s">
        <v>11</v>
      </c>
      <c r="X2553" t="s">
        <v>12</v>
      </c>
      <c r="Y2553">
        <v>13.88</v>
      </c>
    </row>
    <row r="2554" spans="1:25" x14ac:dyDescent="0.25">
      <c r="A2554" t="s">
        <v>3410</v>
      </c>
      <c r="B2554" s="19">
        <v>45380</v>
      </c>
      <c r="C2554" t="s">
        <v>724</v>
      </c>
      <c r="D2554" t="s">
        <v>725</v>
      </c>
      <c r="E2554" t="s">
        <v>16</v>
      </c>
      <c r="F2554">
        <v>44</v>
      </c>
      <c r="G2554" t="s">
        <v>407</v>
      </c>
      <c r="H2554" t="s">
        <v>285</v>
      </c>
      <c r="I2554" t="s">
        <v>176</v>
      </c>
      <c r="J2554" t="s">
        <v>177</v>
      </c>
      <c r="K2554" t="s">
        <v>25</v>
      </c>
      <c r="L2554">
        <v>1</v>
      </c>
      <c r="M2554">
        <v>22000</v>
      </c>
      <c r="N2554">
        <v>0.1</v>
      </c>
      <c r="O2554">
        <v>19800</v>
      </c>
      <c r="P2554">
        <v>16500</v>
      </c>
      <c r="Q2554">
        <v>3300</v>
      </c>
      <c r="R2554" t="s">
        <v>98</v>
      </c>
      <c r="S2554" t="s">
        <v>10</v>
      </c>
      <c r="T2554">
        <v>2024</v>
      </c>
      <c r="U2554">
        <v>3</v>
      </c>
      <c r="V2554" t="s">
        <v>3864</v>
      </c>
      <c r="W2554" t="s">
        <v>18</v>
      </c>
      <c r="X2554" t="s">
        <v>27</v>
      </c>
      <c r="Y2554">
        <v>16.670000000000002</v>
      </c>
    </row>
    <row r="2555" spans="1:25" x14ac:dyDescent="0.25">
      <c r="A2555" t="s">
        <v>3411</v>
      </c>
      <c r="B2555" s="19">
        <v>45411</v>
      </c>
      <c r="C2555" t="s">
        <v>351</v>
      </c>
      <c r="D2555" t="s">
        <v>352</v>
      </c>
      <c r="E2555" t="s">
        <v>3</v>
      </c>
      <c r="F2555">
        <v>54</v>
      </c>
      <c r="G2555" t="s">
        <v>275</v>
      </c>
      <c r="H2555" t="s">
        <v>276</v>
      </c>
      <c r="I2555" t="s">
        <v>264</v>
      </c>
      <c r="J2555" t="s">
        <v>265</v>
      </c>
      <c r="K2555" t="s">
        <v>46</v>
      </c>
      <c r="L2555">
        <v>1</v>
      </c>
      <c r="M2555">
        <v>800</v>
      </c>
      <c r="N2555">
        <v>0</v>
      </c>
      <c r="O2555">
        <v>800</v>
      </c>
      <c r="P2555">
        <v>500</v>
      </c>
      <c r="Q2555">
        <v>300</v>
      </c>
      <c r="R2555" t="s">
        <v>77</v>
      </c>
      <c r="S2555" t="s">
        <v>10</v>
      </c>
      <c r="T2555">
        <v>2024</v>
      </c>
      <c r="U2555">
        <v>4</v>
      </c>
      <c r="V2555" t="s">
        <v>3871</v>
      </c>
      <c r="W2555" t="s">
        <v>11</v>
      </c>
      <c r="X2555" t="s">
        <v>27</v>
      </c>
      <c r="Y2555">
        <v>37.5</v>
      </c>
    </row>
    <row r="2556" spans="1:25" x14ac:dyDescent="0.25">
      <c r="A2556" t="s">
        <v>3412</v>
      </c>
      <c r="B2556" s="19">
        <v>45519</v>
      </c>
      <c r="C2556" t="s">
        <v>1126</v>
      </c>
      <c r="D2556" t="s">
        <v>1127</v>
      </c>
      <c r="E2556" t="s">
        <v>3</v>
      </c>
      <c r="F2556">
        <v>33</v>
      </c>
      <c r="G2556" t="s">
        <v>407</v>
      </c>
      <c r="H2556" t="s">
        <v>285</v>
      </c>
      <c r="I2556" t="s">
        <v>65</v>
      </c>
      <c r="J2556" t="s">
        <v>66</v>
      </c>
      <c r="K2556" t="s">
        <v>25</v>
      </c>
      <c r="L2556">
        <v>1</v>
      </c>
      <c r="M2556">
        <v>2500</v>
      </c>
      <c r="N2556">
        <v>0.15</v>
      </c>
      <c r="O2556">
        <v>2125</v>
      </c>
      <c r="P2556">
        <v>1600</v>
      </c>
      <c r="Q2556">
        <v>525</v>
      </c>
      <c r="R2556" t="s">
        <v>26</v>
      </c>
      <c r="S2556" t="s">
        <v>10</v>
      </c>
      <c r="T2556">
        <v>2024</v>
      </c>
      <c r="U2556">
        <v>8</v>
      </c>
      <c r="V2556" t="s">
        <v>3867</v>
      </c>
      <c r="W2556" t="s">
        <v>33</v>
      </c>
      <c r="X2556" t="s">
        <v>12</v>
      </c>
      <c r="Y2556">
        <v>24.71</v>
      </c>
    </row>
    <row r="2557" spans="1:25" x14ac:dyDescent="0.25">
      <c r="A2557" t="s">
        <v>3413</v>
      </c>
      <c r="B2557" s="19">
        <v>45574</v>
      </c>
      <c r="C2557" t="s">
        <v>1047</v>
      </c>
      <c r="D2557" t="s">
        <v>1029</v>
      </c>
      <c r="E2557" t="s">
        <v>16</v>
      </c>
      <c r="F2557">
        <v>52</v>
      </c>
      <c r="G2557" t="s">
        <v>275</v>
      </c>
      <c r="H2557" t="s">
        <v>276</v>
      </c>
      <c r="I2557" t="s">
        <v>74</v>
      </c>
      <c r="J2557" t="s">
        <v>75</v>
      </c>
      <c r="K2557" t="s">
        <v>76</v>
      </c>
      <c r="L2557">
        <v>2</v>
      </c>
      <c r="M2557">
        <v>550</v>
      </c>
      <c r="N2557">
        <v>0.05</v>
      </c>
      <c r="O2557">
        <v>1045</v>
      </c>
      <c r="P2557">
        <v>900</v>
      </c>
      <c r="Q2557">
        <v>145</v>
      </c>
      <c r="R2557" t="s">
        <v>17</v>
      </c>
      <c r="S2557" t="s">
        <v>10</v>
      </c>
      <c r="T2557">
        <v>2024</v>
      </c>
      <c r="U2557">
        <v>10</v>
      </c>
      <c r="V2557" t="s">
        <v>3870</v>
      </c>
      <c r="W2557" t="s">
        <v>40</v>
      </c>
      <c r="X2557" t="s">
        <v>27</v>
      </c>
      <c r="Y2557">
        <v>13.88</v>
      </c>
    </row>
    <row r="2558" spans="1:25" x14ac:dyDescent="0.25">
      <c r="A2558" t="s">
        <v>3414</v>
      </c>
      <c r="B2558" s="19">
        <v>45367</v>
      </c>
      <c r="C2558" t="s">
        <v>619</v>
      </c>
      <c r="D2558" t="s">
        <v>609</v>
      </c>
      <c r="E2558" t="s">
        <v>3</v>
      </c>
      <c r="F2558">
        <v>32</v>
      </c>
      <c r="G2558" t="s">
        <v>407</v>
      </c>
      <c r="H2558" t="s">
        <v>285</v>
      </c>
      <c r="I2558" t="s">
        <v>109</v>
      </c>
      <c r="J2558" t="s">
        <v>110</v>
      </c>
      <c r="K2558" t="s">
        <v>8</v>
      </c>
      <c r="L2558">
        <v>3</v>
      </c>
      <c r="M2558">
        <v>4000</v>
      </c>
      <c r="N2558">
        <v>0.05</v>
      </c>
      <c r="O2558">
        <v>0</v>
      </c>
      <c r="P2558">
        <v>8700</v>
      </c>
      <c r="Q2558">
        <v>0</v>
      </c>
      <c r="R2558" t="s">
        <v>9</v>
      </c>
      <c r="S2558" t="s">
        <v>291</v>
      </c>
      <c r="T2558">
        <v>2024</v>
      </c>
      <c r="U2558">
        <v>3</v>
      </c>
      <c r="V2558" t="s">
        <v>3864</v>
      </c>
      <c r="W2558" t="s">
        <v>18</v>
      </c>
      <c r="X2558" t="s">
        <v>19</v>
      </c>
      <c r="Y2558">
        <v>0</v>
      </c>
    </row>
    <row r="2559" spans="1:25" x14ac:dyDescent="0.25">
      <c r="A2559" t="s">
        <v>3415</v>
      </c>
      <c r="B2559" s="19">
        <v>45331</v>
      </c>
      <c r="C2559" t="s">
        <v>1576</v>
      </c>
      <c r="D2559" t="s">
        <v>1577</v>
      </c>
      <c r="E2559" t="s">
        <v>16</v>
      </c>
      <c r="F2559">
        <v>36</v>
      </c>
      <c r="G2559" t="s">
        <v>284</v>
      </c>
      <c r="H2559" t="s">
        <v>285</v>
      </c>
      <c r="I2559" t="s">
        <v>44</v>
      </c>
      <c r="J2559" t="s">
        <v>45</v>
      </c>
      <c r="K2559" t="s">
        <v>46</v>
      </c>
      <c r="L2559">
        <v>1</v>
      </c>
      <c r="M2559">
        <v>2500</v>
      </c>
      <c r="N2559">
        <v>0.1</v>
      </c>
      <c r="O2559">
        <v>2250</v>
      </c>
      <c r="P2559">
        <v>1500</v>
      </c>
      <c r="Q2559">
        <v>750</v>
      </c>
      <c r="R2559" t="s">
        <v>26</v>
      </c>
      <c r="S2559" t="s">
        <v>10</v>
      </c>
      <c r="T2559">
        <v>2024</v>
      </c>
      <c r="U2559">
        <v>2</v>
      </c>
      <c r="V2559" t="s">
        <v>3869</v>
      </c>
      <c r="W2559" t="s">
        <v>18</v>
      </c>
      <c r="X2559" t="s">
        <v>12</v>
      </c>
      <c r="Y2559">
        <v>33.33</v>
      </c>
    </row>
    <row r="2560" spans="1:25" x14ac:dyDescent="0.25">
      <c r="A2560" t="s">
        <v>3416</v>
      </c>
      <c r="B2560" s="19">
        <v>45825</v>
      </c>
      <c r="C2560" t="s">
        <v>753</v>
      </c>
      <c r="D2560" t="s">
        <v>754</v>
      </c>
      <c r="E2560" t="s">
        <v>16</v>
      </c>
      <c r="F2560">
        <v>59</v>
      </c>
      <c r="G2560" t="s">
        <v>407</v>
      </c>
      <c r="H2560" t="s">
        <v>285</v>
      </c>
      <c r="I2560" t="s">
        <v>68</v>
      </c>
      <c r="J2560" t="s">
        <v>69</v>
      </c>
      <c r="K2560" t="s">
        <v>39</v>
      </c>
      <c r="L2560">
        <v>2</v>
      </c>
      <c r="M2560">
        <v>3500</v>
      </c>
      <c r="N2560">
        <v>0.1</v>
      </c>
      <c r="O2560">
        <v>6300</v>
      </c>
      <c r="P2560">
        <v>4600</v>
      </c>
      <c r="Q2560">
        <v>1700</v>
      </c>
      <c r="R2560" t="s">
        <v>26</v>
      </c>
      <c r="S2560" t="s">
        <v>10</v>
      </c>
      <c r="T2560">
        <v>2025</v>
      </c>
      <c r="U2560">
        <v>6</v>
      </c>
      <c r="V2560" t="s">
        <v>3868</v>
      </c>
      <c r="W2560" t="s">
        <v>11</v>
      </c>
      <c r="X2560" t="s">
        <v>27</v>
      </c>
      <c r="Y2560">
        <v>26.98</v>
      </c>
    </row>
    <row r="2561" spans="1:25" x14ac:dyDescent="0.25">
      <c r="A2561" t="s">
        <v>3417</v>
      </c>
      <c r="B2561" s="19">
        <v>45933</v>
      </c>
      <c r="C2561" t="s">
        <v>3418</v>
      </c>
      <c r="D2561" t="s">
        <v>379</v>
      </c>
      <c r="E2561" t="s">
        <v>16</v>
      </c>
      <c r="F2561">
        <v>57</v>
      </c>
      <c r="G2561" t="s">
        <v>312</v>
      </c>
      <c r="H2561" t="s">
        <v>276</v>
      </c>
      <c r="I2561" t="s">
        <v>102</v>
      </c>
      <c r="J2561" t="s">
        <v>103</v>
      </c>
      <c r="K2561" t="s">
        <v>25</v>
      </c>
      <c r="L2561">
        <v>1</v>
      </c>
      <c r="M2561">
        <v>28000</v>
      </c>
      <c r="N2561">
        <v>0.2</v>
      </c>
      <c r="O2561">
        <v>22400</v>
      </c>
      <c r="P2561">
        <v>21000</v>
      </c>
      <c r="Q2561">
        <v>1400</v>
      </c>
      <c r="R2561" t="s">
        <v>77</v>
      </c>
      <c r="S2561" t="s">
        <v>10</v>
      </c>
      <c r="T2561">
        <v>2025</v>
      </c>
      <c r="U2561">
        <v>10</v>
      </c>
      <c r="V2561" t="s">
        <v>3870</v>
      </c>
      <c r="W2561" t="s">
        <v>40</v>
      </c>
      <c r="X2561" t="s">
        <v>19</v>
      </c>
      <c r="Y2561">
        <v>6.25</v>
      </c>
    </row>
    <row r="2562" spans="1:25" x14ac:dyDescent="0.25">
      <c r="A2562" t="s">
        <v>3419</v>
      </c>
      <c r="B2562" s="19">
        <v>45543</v>
      </c>
      <c r="C2562" t="s">
        <v>1464</v>
      </c>
      <c r="D2562" t="s">
        <v>1465</v>
      </c>
      <c r="E2562" t="s">
        <v>3</v>
      </c>
      <c r="F2562">
        <v>54</v>
      </c>
      <c r="G2562" t="s">
        <v>407</v>
      </c>
      <c r="H2562" t="s">
        <v>285</v>
      </c>
      <c r="I2562" t="s">
        <v>176</v>
      </c>
      <c r="J2562" t="s">
        <v>177</v>
      </c>
      <c r="K2562" t="s">
        <v>25</v>
      </c>
      <c r="L2562">
        <v>1</v>
      </c>
      <c r="M2562">
        <v>22000</v>
      </c>
      <c r="N2562">
        <v>0.1</v>
      </c>
      <c r="O2562">
        <v>19800</v>
      </c>
      <c r="P2562">
        <v>16500</v>
      </c>
      <c r="Q2562">
        <v>3300</v>
      </c>
      <c r="R2562" t="s">
        <v>17</v>
      </c>
      <c r="S2562" t="s">
        <v>10</v>
      </c>
      <c r="T2562">
        <v>2024</v>
      </c>
      <c r="U2562">
        <v>9</v>
      </c>
      <c r="V2562" t="s">
        <v>3873</v>
      </c>
      <c r="W2562" t="s">
        <v>33</v>
      </c>
      <c r="X2562" t="s">
        <v>12</v>
      </c>
      <c r="Y2562">
        <v>16.670000000000002</v>
      </c>
    </row>
    <row r="2563" spans="1:25" x14ac:dyDescent="0.25">
      <c r="A2563" t="s">
        <v>3420</v>
      </c>
      <c r="B2563" s="19">
        <v>45517</v>
      </c>
      <c r="C2563" t="s">
        <v>528</v>
      </c>
      <c r="D2563" t="s">
        <v>375</v>
      </c>
      <c r="E2563" t="s">
        <v>16</v>
      </c>
      <c r="F2563">
        <v>44</v>
      </c>
      <c r="G2563" t="s">
        <v>312</v>
      </c>
      <c r="H2563" t="s">
        <v>276</v>
      </c>
      <c r="I2563" t="s">
        <v>6</v>
      </c>
      <c r="J2563" t="s">
        <v>7</v>
      </c>
      <c r="K2563" t="s">
        <v>8</v>
      </c>
      <c r="L2563">
        <v>1</v>
      </c>
      <c r="M2563">
        <v>7000</v>
      </c>
      <c r="N2563">
        <v>0.05</v>
      </c>
      <c r="O2563">
        <v>6650</v>
      </c>
      <c r="P2563">
        <v>5200</v>
      </c>
      <c r="Q2563">
        <v>1450</v>
      </c>
      <c r="R2563" t="s">
        <v>26</v>
      </c>
      <c r="S2563" t="s">
        <v>10</v>
      </c>
      <c r="T2563">
        <v>2024</v>
      </c>
      <c r="U2563">
        <v>8</v>
      </c>
      <c r="V2563" t="s">
        <v>3867</v>
      </c>
      <c r="W2563" t="s">
        <v>33</v>
      </c>
      <c r="X2563" t="s">
        <v>19</v>
      </c>
      <c r="Y2563">
        <v>21.8</v>
      </c>
    </row>
    <row r="2564" spans="1:25" x14ac:dyDescent="0.25">
      <c r="A2564" t="s">
        <v>3421</v>
      </c>
      <c r="B2564" s="19">
        <v>45788</v>
      </c>
      <c r="C2564" t="s">
        <v>1754</v>
      </c>
      <c r="D2564" t="s">
        <v>509</v>
      </c>
      <c r="E2564" t="s">
        <v>3</v>
      </c>
      <c r="F2564">
        <v>21</v>
      </c>
      <c r="G2564" t="s">
        <v>280</v>
      </c>
      <c r="H2564" t="s">
        <v>270</v>
      </c>
      <c r="I2564" t="s">
        <v>305</v>
      </c>
      <c r="J2564" t="s">
        <v>306</v>
      </c>
      <c r="K2564" t="s">
        <v>91</v>
      </c>
      <c r="L2564">
        <v>1</v>
      </c>
      <c r="M2564">
        <v>8500</v>
      </c>
      <c r="N2564">
        <v>0.2</v>
      </c>
      <c r="O2564">
        <v>6800</v>
      </c>
      <c r="P2564">
        <v>6500</v>
      </c>
      <c r="Q2564">
        <v>300</v>
      </c>
      <c r="R2564" t="s">
        <v>9</v>
      </c>
      <c r="S2564" t="s">
        <v>10</v>
      </c>
      <c r="T2564">
        <v>2025</v>
      </c>
      <c r="U2564">
        <v>5</v>
      </c>
      <c r="V2564" t="s">
        <v>3865</v>
      </c>
      <c r="W2564" t="s">
        <v>11</v>
      </c>
      <c r="X2564" t="s">
        <v>12</v>
      </c>
      <c r="Y2564">
        <v>4.41</v>
      </c>
    </row>
    <row r="2565" spans="1:25" x14ac:dyDescent="0.25">
      <c r="A2565" t="s">
        <v>3422</v>
      </c>
      <c r="B2565" s="19">
        <v>45495</v>
      </c>
      <c r="C2565" t="s">
        <v>303</v>
      </c>
      <c r="D2565" t="s">
        <v>304</v>
      </c>
      <c r="E2565" t="s">
        <v>16</v>
      </c>
      <c r="F2565">
        <v>36</v>
      </c>
      <c r="G2565" t="s">
        <v>275</v>
      </c>
      <c r="H2565" t="s">
        <v>276</v>
      </c>
      <c r="I2565" t="s">
        <v>51</v>
      </c>
      <c r="J2565" t="s">
        <v>52</v>
      </c>
      <c r="K2565" t="s">
        <v>8</v>
      </c>
      <c r="L2565">
        <v>4</v>
      </c>
      <c r="M2565">
        <v>4500</v>
      </c>
      <c r="N2565">
        <v>0.05</v>
      </c>
      <c r="O2565">
        <v>-17100</v>
      </c>
      <c r="P2565">
        <v>12800</v>
      </c>
      <c r="Q2565">
        <v>-4300</v>
      </c>
      <c r="R2565" t="s">
        <v>77</v>
      </c>
      <c r="S2565" t="s">
        <v>287</v>
      </c>
      <c r="T2565">
        <v>2024</v>
      </c>
      <c r="U2565">
        <v>7</v>
      </c>
      <c r="V2565" t="s">
        <v>3866</v>
      </c>
      <c r="W2565" t="s">
        <v>33</v>
      </c>
      <c r="X2565" t="s">
        <v>27</v>
      </c>
      <c r="Y2565">
        <v>25.15</v>
      </c>
    </row>
    <row r="2566" spans="1:25" x14ac:dyDescent="0.25">
      <c r="A2566" t="s">
        <v>3423</v>
      </c>
      <c r="B2566" s="19">
        <v>45511</v>
      </c>
      <c r="C2566" t="s">
        <v>3424</v>
      </c>
      <c r="D2566" t="s">
        <v>573</v>
      </c>
      <c r="E2566" t="s">
        <v>16</v>
      </c>
      <c r="F2566">
        <v>54</v>
      </c>
      <c r="G2566" t="s">
        <v>269</v>
      </c>
      <c r="H2566" t="s">
        <v>270</v>
      </c>
      <c r="I2566" t="s">
        <v>23</v>
      </c>
      <c r="J2566" t="s">
        <v>24</v>
      </c>
      <c r="K2566" t="s">
        <v>25</v>
      </c>
      <c r="L2566">
        <v>1</v>
      </c>
      <c r="M2566">
        <v>55000</v>
      </c>
      <c r="N2566">
        <v>0.05</v>
      </c>
      <c r="O2566">
        <v>52250</v>
      </c>
      <c r="P2566">
        <v>40000</v>
      </c>
      <c r="Q2566">
        <v>12250</v>
      </c>
      <c r="R2566" t="s">
        <v>17</v>
      </c>
      <c r="S2566" t="s">
        <v>10</v>
      </c>
      <c r="T2566">
        <v>2024</v>
      </c>
      <c r="U2566">
        <v>8</v>
      </c>
      <c r="V2566" t="s">
        <v>3867</v>
      </c>
      <c r="W2566" t="s">
        <v>33</v>
      </c>
      <c r="X2566" t="s">
        <v>12</v>
      </c>
      <c r="Y2566">
        <v>23.44</v>
      </c>
    </row>
    <row r="2567" spans="1:25" x14ac:dyDescent="0.25">
      <c r="A2567" t="s">
        <v>3425</v>
      </c>
      <c r="B2567" s="19">
        <v>45917</v>
      </c>
      <c r="C2567" t="s">
        <v>961</v>
      </c>
      <c r="D2567" t="s">
        <v>962</v>
      </c>
      <c r="E2567" t="s">
        <v>16</v>
      </c>
      <c r="F2567">
        <v>48</v>
      </c>
      <c r="G2567" t="s">
        <v>407</v>
      </c>
      <c r="H2567" t="s">
        <v>285</v>
      </c>
      <c r="I2567" t="s">
        <v>186</v>
      </c>
      <c r="J2567" t="s">
        <v>187</v>
      </c>
      <c r="K2567" t="s">
        <v>91</v>
      </c>
      <c r="L2567">
        <v>1</v>
      </c>
      <c r="M2567">
        <v>12000</v>
      </c>
      <c r="N2567">
        <v>0.15</v>
      </c>
      <c r="O2567">
        <v>10200</v>
      </c>
      <c r="P2567">
        <v>9000</v>
      </c>
      <c r="Q2567">
        <v>1200</v>
      </c>
      <c r="R2567" t="s">
        <v>9</v>
      </c>
      <c r="S2567" t="s">
        <v>10</v>
      </c>
      <c r="T2567">
        <v>2025</v>
      </c>
      <c r="U2567">
        <v>9</v>
      </c>
      <c r="V2567" t="s">
        <v>3873</v>
      </c>
      <c r="W2567" t="s">
        <v>33</v>
      </c>
      <c r="X2567" t="s">
        <v>27</v>
      </c>
      <c r="Y2567">
        <v>11.76</v>
      </c>
    </row>
    <row r="2568" spans="1:25" x14ac:dyDescent="0.25">
      <c r="A2568" t="s">
        <v>3426</v>
      </c>
      <c r="B2568" s="19">
        <v>45996</v>
      </c>
      <c r="C2568" t="s">
        <v>582</v>
      </c>
      <c r="D2568" t="s">
        <v>583</v>
      </c>
      <c r="E2568" t="s">
        <v>16</v>
      </c>
      <c r="F2568">
        <v>59</v>
      </c>
      <c r="G2568" t="s">
        <v>269</v>
      </c>
      <c r="H2568" t="s">
        <v>270</v>
      </c>
      <c r="I2568" t="s">
        <v>37</v>
      </c>
      <c r="J2568" t="s">
        <v>38</v>
      </c>
      <c r="K2568" t="s">
        <v>39</v>
      </c>
      <c r="L2568">
        <v>1</v>
      </c>
      <c r="M2568">
        <v>900</v>
      </c>
      <c r="N2568">
        <v>0.1</v>
      </c>
      <c r="O2568">
        <v>810</v>
      </c>
      <c r="P2568">
        <v>550</v>
      </c>
      <c r="Q2568">
        <v>260</v>
      </c>
      <c r="R2568" t="s">
        <v>17</v>
      </c>
      <c r="S2568" t="s">
        <v>10</v>
      </c>
      <c r="T2568">
        <v>2025</v>
      </c>
      <c r="U2568">
        <v>12</v>
      </c>
      <c r="V2568" t="s">
        <v>3872</v>
      </c>
      <c r="W2568" t="s">
        <v>40</v>
      </c>
      <c r="X2568" t="s">
        <v>19</v>
      </c>
      <c r="Y2568">
        <v>32.1</v>
      </c>
    </row>
    <row r="2569" spans="1:25" x14ac:dyDescent="0.25">
      <c r="A2569" t="s">
        <v>3427</v>
      </c>
      <c r="B2569" s="19">
        <v>45532</v>
      </c>
      <c r="C2569" t="s">
        <v>470</v>
      </c>
      <c r="D2569" t="s">
        <v>471</v>
      </c>
      <c r="E2569" t="s">
        <v>3</v>
      </c>
      <c r="F2569">
        <v>20</v>
      </c>
      <c r="G2569" t="s">
        <v>290</v>
      </c>
      <c r="H2569" t="s">
        <v>276</v>
      </c>
      <c r="I2569" t="s">
        <v>51</v>
      </c>
      <c r="J2569" t="s">
        <v>52</v>
      </c>
      <c r="K2569" t="s">
        <v>8</v>
      </c>
      <c r="L2569">
        <v>1</v>
      </c>
      <c r="M2569">
        <v>4500</v>
      </c>
      <c r="N2569">
        <v>0.1</v>
      </c>
      <c r="O2569">
        <v>4050</v>
      </c>
      <c r="P2569">
        <v>3200</v>
      </c>
      <c r="Q2569">
        <v>850</v>
      </c>
      <c r="R2569" t="s">
        <v>26</v>
      </c>
      <c r="S2569" t="s">
        <v>10</v>
      </c>
      <c r="T2569">
        <v>2024</v>
      </c>
      <c r="U2569">
        <v>8</v>
      </c>
      <c r="V2569" t="s">
        <v>3867</v>
      </c>
      <c r="W2569" t="s">
        <v>33</v>
      </c>
      <c r="X2569" t="s">
        <v>27</v>
      </c>
      <c r="Y2569">
        <v>20.99</v>
      </c>
    </row>
    <row r="2570" spans="1:25" x14ac:dyDescent="0.25">
      <c r="A2570" t="s">
        <v>3428</v>
      </c>
      <c r="B2570" s="19">
        <v>45476</v>
      </c>
      <c r="C2570" t="s">
        <v>399</v>
      </c>
      <c r="D2570" t="s">
        <v>15</v>
      </c>
      <c r="E2570" t="s">
        <v>3</v>
      </c>
      <c r="F2570">
        <v>24</v>
      </c>
      <c r="G2570" t="s">
        <v>269</v>
      </c>
      <c r="H2570" t="s">
        <v>270</v>
      </c>
      <c r="I2570" t="s">
        <v>344</v>
      </c>
      <c r="J2570" t="s">
        <v>345</v>
      </c>
      <c r="K2570" t="s">
        <v>39</v>
      </c>
      <c r="L2570">
        <v>1</v>
      </c>
      <c r="M2570">
        <v>2200</v>
      </c>
      <c r="N2570">
        <v>0</v>
      </c>
      <c r="O2570">
        <v>2200</v>
      </c>
      <c r="P2570">
        <v>1400</v>
      </c>
      <c r="Q2570">
        <v>800</v>
      </c>
      <c r="R2570" t="s">
        <v>77</v>
      </c>
      <c r="S2570" t="s">
        <v>10</v>
      </c>
      <c r="T2570">
        <v>2024</v>
      </c>
      <c r="U2570">
        <v>7</v>
      </c>
      <c r="V2570" t="s">
        <v>3866</v>
      </c>
      <c r="W2570" t="s">
        <v>33</v>
      </c>
      <c r="X2570" t="s">
        <v>12</v>
      </c>
      <c r="Y2570">
        <v>36.36</v>
      </c>
    </row>
    <row r="2571" spans="1:25" x14ac:dyDescent="0.25">
      <c r="A2571" t="s">
        <v>203</v>
      </c>
      <c r="B2571" s="19">
        <v>45976</v>
      </c>
      <c r="C2571" t="s">
        <v>112</v>
      </c>
      <c r="D2571" t="s">
        <v>113</v>
      </c>
      <c r="E2571" t="s">
        <v>16</v>
      </c>
      <c r="F2571">
        <v>39</v>
      </c>
      <c r="G2571" t="s">
        <v>4</v>
      </c>
      <c r="H2571" t="s">
        <v>5</v>
      </c>
      <c r="I2571" t="s">
        <v>143</v>
      </c>
      <c r="J2571" t="s">
        <v>144</v>
      </c>
      <c r="K2571" t="s">
        <v>76</v>
      </c>
      <c r="L2571">
        <v>2</v>
      </c>
      <c r="M2571">
        <v>700</v>
      </c>
      <c r="N2571">
        <v>0.05</v>
      </c>
      <c r="O2571">
        <v>1330</v>
      </c>
      <c r="P2571">
        <v>1140</v>
      </c>
      <c r="Q2571">
        <v>190</v>
      </c>
      <c r="R2571" t="s">
        <v>17</v>
      </c>
      <c r="S2571" t="s">
        <v>10</v>
      </c>
      <c r="T2571">
        <v>2025</v>
      </c>
      <c r="U2571">
        <v>11</v>
      </c>
      <c r="V2571" t="s">
        <v>3874</v>
      </c>
      <c r="W2571" t="s">
        <v>40</v>
      </c>
      <c r="X2571" t="s">
        <v>19</v>
      </c>
      <c r="Y2571">
        <v>14.29</v>
      </c>
    </row>
    <row r="2572" spans="1:25" x14ac:dyDescent="0.25">
      <c r="A2572" t="s">
        <v>3429</v>
      </c>
      <c r="B2572" s="19">
        <v>45904</v>
      </c>
      <c r="C2572" t="s">
        <v>556</v>
      </c>
      <c r="D2572" t="s">
        <v>557</v>
      </c>
      <c r="E2572" t="s">
        <v>16</v>
      </c>
      <c r="F2572">
        <v>25</v>
      </c>
      <c r="G2572" t="s">
        <v>269</v>
      </c>
      <c r="H2572" t="s">
        <v>270</v>
      </c>
      <c r="I2572" t="s">
        <v>264</v>
      </c>
      <c r="J2572" t="s">
        <v>265</v>
      </c>
      <c r="K2572" t="s">
        <v>46</v>
      </c>
      <c r="L2572">
        <v>1</v>
      </c>
      <c r="M2572">
        <v>800</v>
      </c>
      <c r="N2572">
        <v>0</v>
      </c>
      <c r="O2572">
        <v>800</v>
      </c>
      <c r="P2572">
        <v>500</v>
      </c>
      <c r="Q2572">
        <v>300</v>
      </c>
      <c r="R2572" t="s">
        <v>17</v>
      </c>
      <c r="S2572" t="s">
        <v>10</v>
      </c>
      <c r="T2572">
        <v>2025</v>
      </c>
      <c r="U2572">
        <v>9</v>
      </c>
      <c r="V2572" t="s">
        <v>3873</v>
      </c>
      <c r="W2572" t="s">
        <v>33</v>
      </c>
      <c r="X2572" t="s">
        <v>12</v>
      </c>
      <c r="Y2572">
        <v>37.5</v>
      </c>
    </row>
    <row r="2573" spans="1:25" x14ac:dyDescent="0.25">
      <c r="A2573" t="s">
        <v>3430</v>
      </c>
      <c r="B2573" s="19">
        <v>45516</v>
      </c>
      <c r="C2573" t="s">
        <v>768</v>
      </c>
      <c r="D2573" t="s">
        <v>769</v>
      </c>
      <c r="E2573" t="s">
        <v>3</v>
      </c>
      <c r="F2573">
        <v>57</v>
      </c>
      <c r="G2573" t="s">
        <v>312</v>
      </c>
      <c r="H2573" t="s">
        <v>276</v>
      </c>
      <c r="I2573" t="s">
        <v>31</v>
      </c>
      <c r="J2573" t="s">
        <v>32</v>
      </c>
      <c r="K2573" t="s">
        <v>25</v>
      </c>
      <c r="L2573">
        <v>2</v>
      </c>
      <c r="M2573">
        <v>5000</v>
      </c>
      <c r="N2573">
        <v>0.1</v>
      </c>
      <c r="O2573">
        <v>0</v>
      </c>
      <c r="P2573">
        <v>7000</v>
      </c>
      <c r="Q2573">
        <v>0</v>
      </c>
      <c r="R2573" t="s">
        <v>98</v>
      </c>
      <c r="S2573" t="s">
        <v>291</v>
      </c>
      <c r="T2573">
        <v>2024</v>
      </c>
      <c r="U2573">
        <v>8</v>
      </c>
      <c r="V2573" t="s">
        <v>3867</v>
      </c>
      <c r="W2573" t="s">
        <v>33</v>
      </c>
      <c r="X2573" t="s">
        <v>19</v>
      </c>
      <c r="Y2573">
        <v>0</v>
      </c>
    </row>
    <row r="2574" spans="1:25" x14ac:dyDescent="0.25">
      <c r="A2574" t="s">
        <v>3431</v>
      </c>
      <c r="B2574" s="19">
        <v>45586</v>
      </c>
      <c r="C2574" t="s">
        <v>3181</v>
      </c>
      <c r="D2574" t="s">
        <v>357</v>
      </c>
      <c r="E2574" t="s">
        <v>3</v>
      </c>
      <c r="F2574">
        <v>46</v>
      </c>
      <c r="G2574" t="s">
        <v>275</v>
      </c>
      <c r="H2574" t="s">
        <v>276</v>
      </c>
      <c r="I2574" t="s">
        <v>44</v>
      </c>
      <c r="J2574" t="s">
        <v>45</v>
      </c>
      <c r="K2574" t="s">
        <v>46</v>
      </c>
      <c r="L2574">
        <v>4</v>
      </c>
      <c r="M2574">
        <v>2500</v>
      </c>
      <c r="N2574">
        <v>0.1</v>
      </c>
      <c r="O2574">
        <v>9000</v>
      </c>
      <c r="P2574">
        <v>6000</v>
      </c>
      <c r="Q2574">
        <v>3000</v>
      </c>
      <c r="R2574" t="s">
        <v>98</v>
      </c>
      <c r="S2574" t="s">
        <v>10</v>
      </c>
      <c r="T2574">
        <v>2024</v>
      </c>
      <c r="U2574">
        <v>10</v>
      </c>
      <c r="V2574" t="s">
        <v>3870</v>
      </c>
      <c r="W2574" t="s">
        <v>40</v>
      </c>
      <c r="X2574" t="s">
        <v>19</v>
      </c>
      <c r="Y2574">
        <v>33.33</v>
      </c>
    </row>
    <row r="2575" spans="1:25" x14ac:dyDescent="0.25">
      <c r="A2575" t="s">
        <v>3432</v>
      </c>
      <c r="B2575" s="19">
        <v>45970</v>
      </c>
      <c r="C2575" t="s">
        <v>977</v>
      </c>
      <c r="D2575" t="s">
        <v>651</v>
      </c>
      <c r="E2575" t="s">
        <v>3</v>
      </c>
      <c r="F2575">
        <v>58</v>
      </c>
      <c r="G2575" t="s">
        <v>407</v>
      </c>
      <c r="H2575" t="s">
        <v>285</v>
      </c>
      <c r="I2575" t="s">
        <v>44</v>
      </c>
      <c r="J2575" t="s">
        <v>45</v>
      </c>
      <c r="K2575" t="s">
        <v>46</v>
      </c>
      <c r="L2575">
        <v>1</v>
      </c>
      <c r="M2575">
        <v>2500</v>
      </c>
      <c r="N2575">
        <v>0.1</v>
      </c>
      <c r="O2575">
        <v>2250</v>
      </c>
      <c r="P2575">
        <v>1500</v>
      </c>
      <c r="Q2575">
        <v>750</v>
      </c>
      <c r="R2575" t="s">
        <v>26</v>
      </c>
      <c r="S2575" t="s">
        <v>10</v>
      </c>
      <c r="T2575">
        <v>2025</v>
      </c>
      <c r="U2575">
        <v>11</v>
      </c>
      <c r="V2575" t="s">
        <v>3874</v>
      </c>
      <c r="W2575" t="s">
        <v>40</v>
      </c>
      <c r="X2575" t="s">
        <v>19</v>
      </c>
      <c r="Y2575">
        <v>33.33</v>
      </c>
    </row>
    <row r="2576" spans="1:25" x14ac:dyDescent="0.25">
      <c r="A2576" t="s">
        <v>3433</v>
      </c>
      <c r="B2576" s="19">
        <v>45618</v>
      </c>
      <c r="C2576" t="s">
        <v>545</v>
      </c>
      <c r="D2576" t="s">
        <v>546</v>
      </c>
      <c r="E2576" t="s">
        <v>16</v>
      </c>
      <c r="F2576">
        <v>21</v>
      </c>
      <c r="G2576" t="s">
        <v>339</v>
      </c>
      <c r="H2576" t="s">
        <v>285</v>
      </c>
      <c r="I2576" t="s">
        <v>6</v>
      </c>
      <c r="J2576" t="s">
        <v>7</v>
      </c>
      <c r="K2576" t="s">
        <v>8</v>
      </c>
      <c r="L2576">
        <v>1</v>
      </c>
      <c r="M2576">
        <v>7000</v>
      </c>
      <c r="N2576">
        <v>0.05</v>
      </c>
      <c r="O2576">
        <v>6650</v>
      </c>
      <c r="P2576">
        <v>5200</v>
      </c>
      <c r="Q2576">
        <v>1450</v>
      </c>
      <c r="R2576" t="s">
        <v>26</v>
      </c>
      <c r="S2576" t="s">
        <v>10</v>
      </c>
      <c r="T2576">
        <v>2024</v>
      </c>
      <c r="U2576">
        <v>11</v>
      </c>
      <c r="V2576" t="s">
        <v>3874</v>
      </c>
      <c r="W2576" t="s">
        <v>40</v>
      </c>
      <c r="X2576" t="s">
        <v>27</v>
      </c>
      <c r="Y2576">
        <v>21.8</v>
      </c>
    </row>
    <row r="2577" spans="1:25" x14ac:dyDescent="0.25">
      <c r="A2577" t="s">
        <v>3434</v>
      </c>
      <c r="B2577" s="19">
        <v>46013</v>
      </c>
      <c r="C2577" t="s">
        <v>3435</v>
      </c>
      <c r="D2577" t="s">
        <v>731</v>
      </c>
      <c r="E2577" t="s">
        <v>3</v>
      </c>
      <c r="F2577">
        <v>56</v>
      </c>
      <c r="G2577" t="s">
        <v>290</v>
      </c>
      <c r="H2577" t="s">
        <v>276</v>
      </c>
      <c r="I2577" t="s">
        <v>176</v>
      </c>
      <c r="J2577" t="s">
        <v>177</v>
      </c>
      <c r="K2577" t="s">
        <v>25</v>
      </c>
      <c r="L2577">
        <v>2</v>
      </c>
      <c r="M2577">
        <v>22000</v>
      </c>
      <c r="N2577">
        <v>0.1</v>
      </c>
      <c r="O2577">
        <v>39600</v>
      </c>
      <c r="P2577">
        <v>33000</v>
      </c>
      <c r="Q2577">
        <v>6600</v>
      </c>
      <c r="R2577" t="s">
        <v>9</v>
      </c>
      <c r="S2577" t="s">
        <v>10</v>
      </c>
      <c r="T2577">
        <v>2025</v>
      </c>
      <c r="U2577">
        <v>12</v>
      </c>
      <c r="V2577" t="s">
        <v>3872</v>
      </c>
      <c r="W2577" t="s">
        <v>40</v>
      </c>
      <c r="X2577" t="s">
        <v>12</v>
      </c>
      <c r="Y2577">
        <v>16.670000000000002</v>
      </c>
    </row>
    <row r="2578" spans="1:25" x14ac:dyDescent="0.25">
      <c r="A2578" t="s">
        <v>3436</v>
      </c>
      <c r="B2578" s="19">
        <v>45792</v>
      </c>
      <c r="C2578" t="s">
        <v>388</v>
      </c>
      <c r="D2578" t="s">
        <v>389</v>
      </c>
      <c r="E2578" t="s">
        <v>3</v>
      </c>
      <c r="F2578">
        <v>41</v>
      </c>
      <c r="G2578" t="s">
        <v>280</v>
      </c>
      <c r="H2578" t="s">
        <v>270</v>
      </c>
      <c r="I2578" t="s">
        <v>56</v>
      </c>
      <c r="J2578" t="s">
        <v>57</v>
      </c>
      <c r="K2578" t="s">
        <v>58</v>
      </c>
      <c r="L2578">
        <v>2</v>
      </c>
      <c r="M2578">
        <v>1200</v>
      </c>
      <c r="N2578">
        <v>0.1</v>
      </c>
      <c r="O2578">
        <v>2160</v>
      </c>
      <c r="P2578">
        <v>1600</v>
      </c>
      <c r="Q2578">
        <v>560</v>
      </c>
      <c r="R2578" t="s">
        <v>17</v>
      </c>
      <c r="S2578" t="s">
        <v>10</v>
      </c>
      <c r="T2578">
        <v>2025</v>
      </c>
      <c r="U2578">
        <v>5</v>
      </c>
      <c r="V2578" t="s">
        <v>3865</v>
      </c>
      <c r="W2578" t="s">
        <v>11</v>
      </c>
      <c r="X2578" t="s">
        <v>12</v>
      </c>
      <c r="Y2578">
        <v>25.93</v>
      </c>
    </row>
    <row r="2579" spans="1:25" x14ac:dyDescent="0.25">
      <c r="A2579" t="s">
        <v>3437</v>
      </c>
      <c r="B2579" s="19">
        <v>45589</v>
      </c>
      <c r="C2579" t="s">
        <v>3438</v>
      </c>
      <c r="D2579" t="s">
        <v>224</v>
      </c>
      <c r="E2579" t="s">
        <v>3</v>
      </c>
      <c r="F2579">
        <v>60</v>
      </c>
      <c r="G2579" t="s">
        <v>4</v>
      </c>
      <c r="H2579" t="s">
        <v>5</v>
      </c>
      <c r="I2579" t="s">
        <v>37</v>
      </c>
      <c r="J2579" t="s">
        <v>38</v>
      </c>
      <c r="K2579" t="s">
        <v>39</v>
      </c>
      <c r="L2579">
        <v>2</v>
      </c>
      <c r="M2579">
        <v>900</v>
      </c>
      <c r="N2579">
        <v>0.05</v>
      </c>
      <c r="O2579">
        <v>0</v>
      </c>
      <c r="P2579">
        <v>1100</v>
      </c>
      <c r="Q2579">
        <v>0</v>
      </c>
      <c r="R2579" t="s">
        <v>17</v>
      </c>
      <c r="S2579" t="s">
        <v>291</v>
      </c>
      <c r="T2579">
        <v>2024</v>
      </c>
      <c r="U2579">
        <v>10</v>
      </c>
      <c r="V2579" t="s">
        <v>3870</v>
      </c>
      <c r="W2579" t="s">
        <v>40</v>
      </c>
      <c r="X2579" t="s">
        <v>19</v>
      </c>
      <c r="Y2579">
        <v>0</v>
      </c>
    </row>
    <row r="2580" spans="1:25" x14ac:dyDescent="0.25">
      <c r="A2580" t="s">
        <v>3439</v>
      </c>
      <c r="B2580" s="19">
        <v>45710</v>
      </c>
      <c r="C2580" t="s">
        <v>953</v>
      </c>
      <c r="D2580" t="s">
        <v>501</v>
      </c>
      <c r="E2580" t="s">
        <v>16</v>
      </c>
      <c r="F2580">
        <v>23</v>
      </c>
      <c r="G2580" t="s">
        <v>312</v>
      </c>
      <c r="H2580" t="s">
        <v>276</v>
      </c>
      <c r="I2580" t="s">
        <v>102</v>
      </c>
      <c r="J2580" t="s">
        <v>103</v>
      </c>
      <c r="K2580" t="s">
        <v>25</v>
      </c>
      <c r="L2580">
        <v>4</v>
      </c>
      <c r="M2580">
        <v>28000</v>
      </c>
      <c r="N2580">
        <v>0.05</v>
      </c>
      <c r="O2580">
        <v>106400</v>
      </c>
      <c r="P2580">
        <v>84000</v>
      </c>
      <c r="Q2580">
        <v>22400</v>
      </c>
      <c r="R2580" t="s">
        <v>17</v>
      </c>
      <c r="S2580" t="s">
        <v>10</v>
      </c>
      <c r="T2580">
        <v>2025</v>
      </c>
      <c r="U2580">
        <v>2</v>
      </c>
      <c r="V2580" t="s">
        <v>3869</v>
      </c>
      <c r="W2580" t="s">
        <v>18</v>
      </c>
      <c r="X2580" t="s">
        <v>27</v>
      </c>
      <c r="Y2580">
        <v>21.05</v>
      </c>
    </row>
    <row r="2581" spans="1:25" x14ac:dyDescent="0.25">
      <c r="A2581" t="s">
        <v>3440</v>
      </c>
      <c r="B2581" s="19">
        <v>45983</v>
      </c>
      <c r="C2581" t="s">
        <v>489</v>
      </c>
      <c r="D2581" t="s">
        <v>490</v>
      </c>
      <c r="E2581" t="s">
        <v>3</v>
      </c>
      <c r="F2581">
        <v>26</v>
      </c>
      <c r="G2581" t="s">
        <v>339</v>
      </c>
      <c r="H2581" t="s">
        <v>285</v>
      </c>
      <c r="I2581" t="s">
        <v>68</v>
      </c>
      <c r="J2581" t="s">
        <v>69</v>
      </c>
      <c r="K2581" t="s">
        <v>39</v>
      </c>
      <c r="L2581">
        <v>3</v>
      </c>
      <c r="M2581">
        <v>3500</v>
      </c>
      <c r="N2581">
        <v>0.05</v>
      </c>
      <c r="O2581">
        <v>9975</v>
      </c>
      <c r="P2581">
        <v>6900</v>
      </c>
      <c r="Q2581">
        <v>3075</v>
      </c>
      <c r="R2581" t="s">
        <v>17</v>
      </c>
      <c r="S2581" t="s">
        <v>10</v>
      </c>
      <c r="T2581">
        <v>2025</v>
      </c>
      <c r="U2581">
        <v>11</v>
      </c>
      <c r="V2581" t="s">
        <v>3874</v>
      </c>
      <c r="W2581" t="s">
        <v>40</v>
      </c>
      <c r="X2581" t="s">
        <v>27</v>
      </c>
      <c r="Y2581">
        <v>30.83</v>
      </c>
    </row>
    <row r="2582" spans="1:25" x14ac:dyDescent="0.25">
      <c r="A2582" t="s">
        <v>3441</v>
      </c>
      <c r="B2582" s="19">
        <v>45727</v>
      </c>
      <c r="C2582" t="s">
        <v>486</v>
      </c>
      <c r="D2582" t="s">
        <v>487</v>
      </c>
      <c r="E2582" t="s">
        <v>3</v>
      </c>
      <c r="F2582">
        <v>59</v>
      </c>
      <c r="G2582" t="s">
        <v>407</v>
      </c>
      <c r="H2582" t="s">
        <v>285</v>
      </c>
      <c r="I2582" t="s">
        <v>95</v>
      </c>
      <c r="J2582" t="s">
        <v>96</v>
      </c>
      <c r="K2582" t="s">
        <v>46</v>
      </c>
      <c r="L2582">
        <v>1</v>
      </c>
      <c r="M2582">
        <v>600</v>
      </c>
      <c r="N2582">
        <v>0.05</v>
      </c>
      <c r="O2582">
        <v>570</v>
      </c>
      <c r="P2582">
        <v>380</v>
      </c>
      <c r="Q2582">
        <v>190</v>
      </c>
      <c r="R2582" t="s">
        <v>26</v>
      </c>
      <c r="S2582" t="s">
        <v>10</v>
      </c>
      <c r="T2582">
        <v>2025</v>
      </c>
      <c r="U2582">
        <v>3</v>
      </c>
      <c r="V2582" t="s">
        <v>3864</v>
      </c>
      <c r="W2582" t="s">
        <v>18</v>
      </c>
      <c r="X2582" t="s">
        <v>12</v>
      </c>
      <c r="Y2582">
        <v>33.33</v>
      </c>
    </row>
    <row r="2583" spans="1:25" x14ac:dyDescent="0.25">
      <c r="A2583" t="s">
        <v>3442</v>
      </c>
      <c r="B2583" s="19">
        <v>45789</v>
      </c>
      <c r="C2583" t="s">
        <v>997</v>
      </c>
      <c r="D2583" t="s">
        <v>477</v>
      </c>
      <c r="E2583" t="s">
        <v>16</v>
      </c>
      <c r="F2583">
        <v>47</v>
      </c>
      <c r="G2583" t="s">
        <v>312</v>
      </c>
      <c r="H2583" t="s">
        <v>276</v>
      </c>
      <c r="I2583" t="s">
        <v>89</v>
      </c>
      <c r="J2583" t="s">
        <v>90</v>
      </c>
      <c r="K2583" t="s">
        <v>91</v>
      </c>
      <c r="L2583">
        <v>1</v>
      </c>
      <c r="M2583">
        <v>35000</v>
      </c>
      <c r="N2583">
        <v>0.1</v>
      </c>
      <c r="O2583">
        <v>31500</v>
      </c>
      <c r="P2583">
        <v>27000</v>
      </c>
      <c r="Q2583">
        <v>4500</v>
      </c>
      <c r="R2583" t="s">
        <v>26</v>
      </c>
      <c r="S2583" t="s">
        <v>10</v>
      </c>
      <c r="T2583">
        <v>2025</v>
      </c>
      <c r="U2583">
        <v>5</v>
      </c>
      <c r="V2583" t="s">
        <v>3865</v>
      </c>
      <c r="W2583" t="s">
        <v>11</v>
      </c>
      <c r="X2583" t="s">
        <v>12</v>
      </c>
      <c r="Y2583">
        <v>14.29</v>
      </c>
    </row>
    <row r="2584" spans="1:25" x14ac:dyDescent="0.25">
      <c r="A2584" t="s">
        <v>3443</v>
      </c>
      <c r="B2584" s="19">
        <v>45607</v>
      </c>
      <c r="C2584" t="s">
        <v>1938</v>
      </c>
      <c r="D2584" t="s">
        <v>468</v>
      </c>
      <c r="E2584" t="s">
        <v>16</v>
      </c>
      <c r="F2584">
        <v>52</v>
      </c>
      <c r="G2584" t="s">
        <v>269</v>
      </c>
      <c r="H2584" t="s">
        <v>270</v>
      </c>
      <c r="I2584" t="s">
        <v>74</v>
      </c>
      <c r="J2584" t="s">
        <v>75</v>
      </c>
      <c r="K2584" t="s">
        <v>76</v>
      </c>
      <c r="L2584">
        <v>3</v>
      </c>
      <c r="M2584">
        <v>550</v>
      </c>
      <c r="N2584">
        <v>0.15</v>
      </c>
      <c r="O2584">
        <v>1402.5</v>
      </c>
      <c r="P2584">
        <v>1350</v>
      </c>
      <c r="Q2584">
        <v>52.5</v>
      </c>
      <c r="R2584" t="s">
        <v>17</v>
      </c>
      <c r="S2584" t="s">
        <v>10</v>
      </c>
      <c r="T2584">
        <v>2024</v>
      </c>
      <c r="U2584">
        <v>11</v>
      </c>
      <c r="V2584" t="s">
        <v>3874</v>
      </c>
      <c r="W2584" t="s">
        <v>40</v>
      </c>
      <c r="X2584" t="s">
        <v>19</v>
      </c>
      <c r="Y2584">
        <v>3.74</v>
      </c>
    </row>
    <row r="2585" spans="1:25" x14ac:dyDescent="0.25">
      <c r="A2585" t="s">
        <v>3444</v>
      </c>
      <c r="B2585" s="19">
        <v>45462</v>
      </c>
      <c r="C2585" t="s">
        <v>545</v>
      </c>
      <c r="D2585" t="s">
        <v>546</v>
      </c>
      <c r="E2585" t="s">
        <v>16</v>
      </c>
      <c r="F2585">
        <v>21</v>
      </c>
      <c r="G2585" t="s">
        <v>339</v>
      </c>
      <c r="H2585" t="s">
        <v>285</v>
      </c>
      <c r="I2585" t="s">
        <v>127</v>
      </c>
      <c r="J2585" t="s">
        <v>128</v>
      </c>
      <c r="K2585" t="s">
        <v>58</v>
      </c>
      <c r="L2585">
        <v>1</v>
      </c>
      <c r="M2585">
        <v>3000</v>
      </c>
      <c r="N2585">
        <v>0.1</v>
      </c>
      <c r="O2585">
        <v>2700</v>
      </c>
      <c r="P2585">
        <v>2100</v>
      </c>
      <c r="Q2585">
        <v>600</v>
      </c>
      <c r="R2585" t="s">
        <v>26</v>
      </c>
      <c r="S2585" t="s">
        <v>10</v>
      </c>
      <c r="T2585">
        <v>2024</v>
      </c>
      <c r="U2585">
        <v>6</v>
      </c>
      <c r="V2585" t="s">
        <v>3868</v>
      </c>
      <c r="W2585" t="s">
        <v>11</v>
      </c>
      <c r="X2585" t="s">
        <v>27</v>
      </c>
      <c r="Y2585">
        <v>22.22</v>
      </c>
    </row>
    <row r="2586" spans="1:25" x14ac:dyDescent="0.25">
      <c r="A2586" t="s">
        <v>3445</v>
      </c>
      <c r="B2586" s="19">
        <v>45920</v>
      </c>
      <c r="C2586" t="s">
        <v>699</v>
      </c>
      <c r="D2586" t="s">
        <v>700</v>
      </c>
      <c r="E2586" t="s">
        <v>3</v>
      </c>
      <c r="F2586">
        <v>45</v>
      </c>
      <c r="G2586" t="s">
        <v>295</v>
      </c>
      <c r="H2586" t="s">
        <v>270</v>
      </c>
      <c r="I2586" t="s">
        <v>56</v>
      </c>
      <c r="J2586" t="s">
        <v>57</v>
      </c>
      <c r="K2586" t="s">
        <v>58</v>
      </c>
      <c r="L2586">
        <v>1</v>
      </c>
      <c r="M2586">
        <v>1200</v>
      </c>
      <c r="N2586">
        <v>0.1</v>
      </c>
      <c r="O2586">
        <v>1080</v>
      </c>
      <c r="P2586">
        <v>800</v>
      </c>
      <c r="Q2586">
        <v>280</v>
      </c>
      <c r="R2586" t="s">
        <v>26</v>
      </c>
      <c r="S2586" t="s">
        <v>10</v>
      </c>
      <c r="T2586">
        <v>2025</v>
      </c>
      <c r="U2586">
        <v>9</v>
      </c>
      <c r="V2586" t="s">
        <v>3873</v>
      </c>
      <c r="W2586" t="s">
        <v>33</v>
      </c>
      <c r="X2586" t="s">
        <v>12</v>
      </c>
      <c r="Y2586">
        <v>25.93</v>
      </c>
    </row>
    <row r="2587" spans="1:25" x14ac:dyDescent="0.25">
      <c r="A2587" t="s">
        <v>3446</v>
      </c>
      <c r="B2587" s="19">
        <v>45312</v>
      </c>
      <c r="C2587" t="s">
        <v>702</v>
      </c>
      <c r="D2587" t="s">
        <v>703</v>
      </c>
      <c r="E2587" t="s">
        <v>16</v>
      </c>
      <c r="F2587">
        <v>24</v>
      </c>
      <c r="G2587" t="s">
        <v>275</v>
      </c>
      <c r="H2587" t="s">
        <v>276</v>
      </c>
      <c r="I2587" t="s">
        <v>23</v>
      </c>
      <c r="J2587" t="s">
        <v>24</v>
      </c>
      <c r="K2587" t="s">
        <v>25</v>
      </c>
      <c r="L2587">
        <v>1</v>
      </c>
      <c r="M2587">
        <v>55000</v>
      </c>
      <c r="N2587">
        <v>0.2</v>
      </c>
      <c r="O2587">
        <v>44000</v>
      </c>
      <c r="P2587">
        <v>40000</v>
      </c>
      <c r="Q2587">
        <v>4000</v>
      </c>
      <c r="R2587" t="s">
        <v>77</v>
      </c>
      <c r="S2587" t="s">
        <v>10</v>
      </c>
      <c r="T2587">
        <v>2024</v>
      </c>
      <c r="U2587">
        <v>1</v>
      </c>
      <c r="V2587" t="s">
        <v>3875</v>
      </c>
      <c r="W2587" t="s">
        <v>18</v>
      </c>
      <c r="X2587" t="s">
        <v>12</v>
      </c>
      <c r="Y2587">
        <v>9.09</v>
      </c>
    </row>
    <row r="2588" spans="1:25" x14ac:dyDescent="0.25">
      <c r="A2588" t="s">
        <v>3447</v>
      </c>
      <c r="B2588" s="19">
        <v>46013</v>
      </c>
      <c r="C2588" t="s">
        <v>753</v>
      </c>
      <c r="D2588" t="s">
        <v>754</v>
      </c>
      <c r="E2588" t="s">
        <v>16</v>
      </c>
      <c r="F2588">
        <v>59</v>
      </c>
      <c r="G2588" t="s">
        <v>407</v>
      </c>
      <c r="H2588" t="s">
        <v>285</v>
      </c>
      <c r="I2588" t="s">
        <v>68</v>
      </c>
      <c r="J2588" t="s">
        <v>69</v>
      </c>
      <c r="K2588" t="s">
        <v>39</v>
      </c>
      <c r="L2588">
        <v>2</v>
      </c>
      <c r="M2588">
        <v>3500</v>
      </c>
      <c r="N2588">
        <v>0.15</v>
      </c>
      <c r="O2588">
        <v>5950</v>
      </c>
      <c r="P2588">
        <v>4600</v>
      </c>
      <c r="Q2588">
        <v>1350</v>
      </c>
      <c r="R2588" t="s">
        <v>77</v>
      </c>
      <c r="S2588" t="s">
        <v>10</v>
      </c>
      <c r="T2588">
        <v>2025</v>
      </c>
      <c r="U2588">
        <v>12</v>
      </c>
      <c r="V2588" t="s">
        <v>3872</v>
      </c>
      <c r="W2588" t="s">
        <v>40</v>
      </c>
      <c r="X2588" t="s">
        <v>27</v>
      </c>
      <c r="Y2588">
        <v>22.69</v>
      </c>
    </row>
    <row r="2589" spans="1:25" x14ac:dyDescent="0.25">
      <c r="A2589" t="s">
        <v>3448</v>
      </c>
      <c r="B2589" s="19">
        <v>45858</v>
      </c>
      <c r="C2589" t="s">
        <v>888</v>
      </c>
      <c r="D2589" t="s">
        <v>889</v>
      </c>
      <c r="E2589" t="s">
        <v>16</v>
      </c>
      <c r="F2589">
        <v>31</v>
      </c>
      <c r="G2589" t="s">
        <v>284</v>
      </c>
      <c r="H2589" t="s">
        <v>285</v>
      </c>
      <c r="I2589" t="s">
        <v>65</v>
      </c>
      <c r="J2589" t="s">
        <v>66</v>
      </c>
      <c r="K2589" t="s">
        <v>25</v>
      </c>
      <c r="L2589">
        <v>1</v>
      </c>
      <c r="M2589">
        <v>2500</v>
      </c>
      <c r="N2589">
        <v>0</v>
      </c>
      <c r="O2589">
        <v>2500</v>
      </c>
      <c r="P2589">
        <v>1600</v>
      </c>
      <c r="Q2589">
        <v>900</v>
      </c>
      <c r="R2589" t="s">
        <v>9</v>
      </c>
      <c r="S2589" t="s">
        <v>10</v>
      </c>
      <c r="T2589">
        <v>2025</v>
      </c>
      <c r="U2589">
        <v>7</v>
      </c>
      <c r="V2589" t="s">
        <v>3866</v>
      </c>
      <c r="W2589" t="s">
        <v>33</v>
      </c>
      <c r="X2589" t="s">
        <v>19</v>
      </c>
      <c r="Y2589">
        <v>36</v>
      </c>
    </row>
    <row r="2590" spans="1:25" x14ac:dyDescent="0.25">
      <c r="A2590" t="s">
        <v>3449</v>
      </c>
      <c r="B2590" s="19">
        <v>45662</v>
      </c>
      <c r="C2590" t="s">
        <v>699</v>
      </c>
      <c r="D2590" t="s">
        <v>700</v>
      </c>
      <c r="E2590" t="s">
        <v>3</v>
      </c>
      <c r="F2590">
        <v>45</v>
      </c>
      <c r="G2590" t="s">
        <v>295</v>
      </c>
      <c r="H2590" t="s">
        <v>270</v>
      </c>
      <c r="I2590" t="s">
        <v>127</v>
      </c>
      <c r="J2590" t="s">
        <v>128</v>
      </c>
      <c r="K2590" t="s">
        <v>58</v>
      </c>
      <c r="L2590">
        <v>1</v>
      </c>
      <c r="M2590">
        <v>3000</v>
      </c>
      <c r="N2590">
        <v>0</v>
      </c>
      <c r="O2590">
        <v>3000</v>
      </c>
      <c r="P2590">
        <v>2100</v>
      </c>
      <c r="Q2590">
        <v>900</v>
      </c>
      <c r="R2590" t="s">
        <v>26</v>
      </c>
      <c r="S2590" t="s">
        <v>10</v>
      </c>
      <c r="T2590">
        <v>2025</v>
      </c>
      <c r="U2590">
        <v>1</v>
      </c>
      <c r="V2590" t="s">
        <v>3875</v>
      </c>
      <c r="W2590" t="s">
        <v>18</v>
      </c>
      <c r="X2590" t="s">
        <v>12</v>
      </c>
      <c r="Y2590">
        <v>30</v>
      </c>
    </row>
    <row r="2591" spans="1:25" x14ac:dyDescent="0.25">
      <c r="A2591" t="s">
        <v>3450</v>
      </c>
      <c r="B2591" s="19">
        <v>45840</v>
      </c>
      <c r="C2591" t="s">
        <v>1646</v>
      </c>
      <c r="D2591" t="s">
        <v>846</v>
      </c>
      <c r="E2591" t="s">
        <v>16</v>
      </c>
      <c r="F2591">
        <v>50</v>
      </c>
      <c r="G2591" t="s">
        <v>269</v>
      </c>
      <c r="H2591" t="s">
        <v>270</v>
      </c>
      <c r="I2591" t="s">
        <v>95</v>
      </c>
      <c r="J2591" t="s">
        <v>96</v>
      </c>
      <c r="K2591" t="s">
        <v>46</v>
      </c>
      <c r="L2591">
        <v>1</v>
      </c>
      <c r="M2591">
        <v>600</v>
      </c>
      <c r="N2591">
        <v>0</v>
      </c>
      <c r="O2591">
        <v>600</v>
      </c>
      <c r="P2591">
        <v>380</v>
      </c>
      <c r="Q2591">
        <v>220</v>
      </c>
      <c r="R2591" t="s">
        <v>77</v>
      </c>
      <c r="S2591" t="s">
        <v>10</v>
      </c>
      <c r="T2591">
        <v>2025</v>
      </c>
      <c r="U2591">
        <v>7</v>
      </c>
      <c r="V2591" t="s">
        <v>3866</v>
      </c>
      <c r="W2591" t="s">
        <v>33</v>
      </c>
      <c r="X2591" t="s">
        <v>19</v>
      </c>
      <c r="Y2591">
        <v>36.67</v>
      </c>
    </row>
    <row r="2592" spans="1:25" x14ac:dyDescent="0.25">
      <c r="A2592" t="s">
        <v>3451</v>
      </c>
      <c r="B2592" s="19">
        <v>45457</v>
      </c>
      <c r="C2592" t="s">
        <v>1931</v>
      </c>
      <c r="D2592" t="s">
        <v>541</v>
      </c>
      <c r="E2592" t="s">
        <v>3</v>
      </c>
      <c r="F2592">
        <v>54</v>
      </c>
      <c r="G2592" t="s">
        <v>263</v>
      </c>
      <c r="H2592" t="s">
        <v>5</v>
      </c>
      <c r="I2592" t="s">
        <v>264</v>
      </c>
      <c r="J2592" t="s">
        <v>265</v>
      </c>
      <c r="K2592" t="s">
        <v>46</v>
      </c>
      <c r="L2592">
        <v>1</v>
      </c>
      <c r="M2592">
        <v>800</v>
      </c>
      <c r="N2592">
        <v>0.1</v>
      </c>
      <c r="O2592">
        <v>720</v>
      </c>
      <c r="P2592">
        <v>500</v>
      </c>
      <c r="Q2592">
        <v>220</v>
      </c>
      <c r="R2592" t="s">
        <v>26</v>
      </c>
      <c r="S2592" t="s">
        <v>10</v>
      </c>
      <c r="T2592">
        <v>2024</v>
      </c>
      <c r="U2592">
        <v>6</v>
      </c>
      <c r="V2592" t="s">
        <v>3868</v>
      </c>
      <c r="W2592" t="s">
        <v>11</v>
      </c>
      <c r="X2592" t="s">
        <v>12</v>
      </c>
      <c r="Y2592">
        <v>30.56</v>
      </c>
    </row>
    <row r="2593" spans="1:25" x14ac:dyDescent="0.25">
      <c r="A2593" t="s">
        <v>3452</v>
      </c>
      <c r="B2593" s="19">
        <v>45546</v>
      </c>
      <c r="C2593" t="s">
        <v>508</v>
      </c>
      <c r="D2593" t="s">
        <v>509</v>
      </c>
      <c r="E2593" t="s">
        <v>16</v>
      </c>
      <c r="F2593">
        <v>25</v>
      </c>
      <c r="G2593" t="s">
        <v>312</v>
      </c>
      <c r="H2593" t="s">
        <v>276</v>
      </c>
      <c r="I2593" t="s">
        <v>23</v>
      </c>
      <c r="J2593" t="s">
        <v>24</v>
      </c>
      <c r="K2593" t="s">
        <v>25</v>
      </c>
      <c r="L2593">
        <v>1</v>
      </c>
      <c r="M2593">
        <v>55000</v>
      </c>
      <c r="N2593">
        <v>0.2</v>
      </c>
      <c r="O2593">
        <v>44000</v>
      </c>
      <c r="P2593">
        <v>40000</v>
      </c>
      <c r="Q2593">
        <v>4000</v>
      </c>
      <c r="R2593" t="s">
        <v>26</v>
      </c>
      <c r="S2593" t="s">
        <v>10</v>
      </c>
      <c r="T2593">
        <v>2024</v>
      </c>
      <c r="U2593">
        <v>9</v>
      </c>
      <c r="V2593" t="s">
        <v>3873</v>
      </c>
      <c r="W2593" t="s">
        <v>33</v>
      </c>
      <c r="X2593" t="s">
        <v>27</v>
      </c>
      <c r="Y2593">
        <v>9.09</v>
      </c>
    </row>
    <row r="2594" spans="1:25" x14ac:dyDescent="0.25">
      <c r="A2594" t="s">
        <v>3453</v>
      </c>
      <c r="B2594" s="19">
        <v>45831</v>
      </c>
      <c r="C2594" t="s">
        <v>961</v>
      </c>
      <c r="D2594" t="s">
        <v>962</v>
      </c>
      <c r="E2594" t="s">
        <v>16</v>
      </c>
      <c r="F2594">
        <v>48</v>
      </c>
      <c r="G2594" t="s">
        <v>407</v>
      </c>
      <c r="H2594" t="s">
        <v>285</v>
      </c>
      <c r="I2594" t="s">
        <v>31</v>
      </c>
      <c r="J2594" t="s">
        <v>32</v>
      </c>
      <c r="K2594" t="s">
        <v>25</v>
      </c>
      <c r="L2594">
        <v>2</v>
      </c>
      <c r="M2594">
        <v>5000</v>
      </c>
      <c r="N2594">
        <v>0</v>
      </c>
      <c r="O2594">
        <v>10000</v>
      </c>
      <c r="P2594">
        <v>7000</v>
      </c>
      <c r="Q2594">
        <v>3000</v>
      </c>
      <c r="R2594" t="s">
        <v>17</v>
      </c>
      <c r="S2594" t="s">
        <v>10</v>
      </c>
      <c r="T2594">
        <v>2025</v>
      </c>
      <c r="U2594">
        <v>6</v>
      </c>
      <c r="V2594" t="s">
        <v>3868</v>
      </c>
      <c r="W2594" t="s">
        <v>11</v>
      </c>
      <c r="X2594" t="s">
        <v>27</v>
      </c>
      <c r="Y2594">
        <v>30</v>
      </c>
    </row>
    <row r="2595" spans="1:25" x14ac:dyDescent="0.25">
      <c r="A2595" t="s">
        <v>3454</v>
      </c>
      <c r="B2595" s="19">
        <v>45335</v>
      </c>
      <c r="C2595" t="s">
        <v>848</v>
      </c>
      <c r="D2595" t="s">
        <v>426</v>
      </c>
      <c r="E2595" t="s">
        <v>16</v>
      </c>
      <c r="F2595">
        <v>20</v>
      </c>
      <c r="G2595" t="s">
        <v>317</v>
      </c>
      <c r="H2595" t="s">
        <v>5</v>
      </c>
      <c r="I2595" t="s">
        <v>305</v>
      </c>
      <c r="J2595" t="s">
        <v>306</v>
      </c>
      <c r="K2595" t="s">
        <v>91</v>
      </c>
      <c r="L2595">
        <v>1</v>
      </c>
      <c r="M2595">
        <v>8500</v>
      </c>
      <c r="N2595">
        <v>0.15</v>
      </c>
      <c r="O2595">
        <v>7225</v>
      </c>
      <c r="P2595">
        <v>6500</v>
      </c>
      <c r="Q2595">
        <v>725</v>
      </c>
      <c r="R2595" t="s">
        <v>26</v>
      </c>
      <c r="S2595" t="s">
        <v>10</v>
      </c>
      <c r="T2595">
        <v>2024</v>
      </c>
      <c r="U2595">
        <v>2</v>
      </c>
      <c r="V2595" t="s">
        <v>3869</v>
      </c>
      <c r="W2595" t="s">
        <v>18</v>
      </c>
      <c r="X2595" t="s">
        <v>12</v>
      </c>
      <c r="Y2595">
        <v>10.029999999999999</v>
      </c>
    </row>
    <row r="2596" spans="1:25" x14ac:dyDescent="0.25">
      <c r="A2596" t="s">
        <v>3455</v>
      </c>
      <c r="B2596" s="19">
        <v>45938</v>
      </c>
      <c r="C2596" t="s">
        <v>486</v>
      </c>
      <c r="D2596" t="s">
        <v>487</v>
      </c>
      <c r="E2596" t="s">
        <v>3</v>
      </c>
      <c r="F2596">
        <v>59</v>
      </c>
      <c r="G2596" t="s">
        <v>407</v>
      </c>
      <c r="H2596" t="s">
        <v>285</v>
      </c>
      <c r="I2596" t="s">
        <v>109</v>
      </c>
      <c r="J2596" t="s">
        <v>110</v>
      </c>
      <c r="K2596" t="s">
        <v>8</v>
      </c>
      <c r="L2596">
        <v>1</v>
      </c>
      <c r="M2596">
        <v>4000</v>
      </c>
      <c r="N2596">
        <v>0.15</v>
      </c>
      <c r="O2596">
        <v>3400</v>
      </c>
      <c r="P2596">
        <v>2900</v>
      </c>
      <c r="Q2596">
        <v>500</v>
      </c>
      <c r="R2596" t="s">
        <v>26</v>
      </c>
      <c r="S2596" t="s">
        <v>10</v>
      </c>
      <c r="T2596">
        <v>2025</v>
      </c>
      <c r="U2596">
        <v>10</v>
      </c>
      <c r="V2596" t="s">
        <v>3870</v>
      </c>
      <c r="W2596" t="s">
        <v>40</v>
      </c>
      <c r="X2596" t="s">
        <v>12</v>
      </c>
      <c r="Y2596">
        <v>14.71</v>
      </c>
    </row>
    <row r="2597" spans="1:25" x14ac:dyDescent="0.25">
      <c r="A2597" t="s">
        <v>3456</v>
      </c>
      <c r="B2597" s="19">
        <v>45418</v>
      </c>
      <c r="C2597" t="s">
        <v>2261</v>
      </c>
      <c r="D2597" t="s">
        <v>392</v>
      </c>
      <c r="E2597" t="s">
        <v>3</v>
      </c>
      <c r="F2597">
        <v>59</v>
      </c>
      <c r="G2597" t="s">
        <v>263</v>
      </c>
      <c r="H2597" t="s">
        <v>5</v>
      </c>
      <c r="I2597" t="s">
        <v>95</v>
      </c>
      <c r="J2597" t="s">
        <v>96</v>
      </c>
      <c r="K2597" t="s">
        <v>46</v>
      </c>
      <c r="L2597">
        <v>2</v>
      </c>
      <c r="M2597">
        <v>600</v>
      </c>
      <c r="N2597">
        <v>0</v>
      </c>
      <c r="O2597">
        <v>1200</v>
      </c>
      <c r="P2597">
        <v>760</v>
      </c>
      <c r="Q2597">
        <v>440</v>
      </c>
      <c r="R2597" t="s">
        <v>9</v>
      </c>
      <c r="S2597" t="s">
        <v>10</v>
      </c>
      <c r="T2597">
        <v>2024</v>
      </c>
      <c r="U2597">
        <v>5</v>
      </c>
      <c r="V2597" t="s">
        <v>3865</v>
      </c>
      <c r="W2597" t="s">
        <v>11</v>
      </c>
      <c r="X2597" t="s">
        <v>19</v>
      </c>
      <c r="Y2597">
        <v>36.67</v>
      </c>
    </row>
    <row r="2598" spans="1:25" x14ac:dyDescent="0.25">
      <c r="A2598" t="s">
        <v>3457</v>
      </c>
      <c r="B2598" s="19">
        <v>45568</v>
      </c>
      <c r="C2598" t="s">
        <v>2140</v>
      </c>
      <c r="D2598" t="s">
        <v>2141</v>
      </c>
      <c r="E2598" t="s">
        <v>16</v>
      </c>
      <c r="F2598">
        <v>22</v>
      </c>
      <c r="G2598" t="s">
        <v>284</v>
      </c>
      <c r="H2598" t="s">
        <v>285</v>
      </c>
      <c r="I2598" t="s">
        <v>65</v>
      </c>
      <c r="J2598" t="s">
        <v>66</v>
      </c>
      <c r="K2598" t="s">
        <v>25</v>
      </c>
      <c r="L2598">
        <v>1</v>
      </c>
      <c r="M2598">
        <v>2500</v>
      </c>
      <c r="N2598">
        <v>0</v>
      </c>
      <c r="O2598">
        <v>2500</v>
      </c>
      <c r="P2598">
        <v>1600</v>
      </c>
      <c r="Q2598">
        <v>900</v>
      </c>
      <c r="R2598" t="s">
        <v>26</v>
      </c>
      <c r="S2598" t="s">
        <v>10</v>
      </c>
      <c r="T2598">
        <v>2024</v>
      </c>
      <c r="U2598">
        <v>10</v>
      </c>
      <c r="V2598" t="s">
        <v>3870</v>
      </c>
      <c r="W2598" t="s">
        <v>40</v>
      </c>
      <c r="X2598" t="s">
        <v>19</v>
      </c>
      <c r="Y2598">
        <v>36</v>
      </c>
    </row>
    <row r="2599" spans="1:25" x14ac:dyDescent="0.25">
      <c r="A2599" t="s">
        <v>3458</v>
      </c>
      <c r="B2599" s="19">
        <v>46012</v>
      </c>
      <c r="C2599" t="s">
        <v>671</v>
      </c>
      <c r="D2599" t="s">
        <v>672</v>
      </c>
      <c r="E2599" t="s">
        <v>16</v>
      </c>
      <c r="F2599">
        <v>57</v>
      </c>
      <c r="G2599" t="s">
        <v>290</v>
      </c>
      <c r="H2599" t="s">
        <v>276</v>
      </c>
      <c r="I2599" t="s">
        <v>44</v>
      </c>
      <c r="J2599" t="s">
        <v>45</v>
      </c>
      <c r="K2599" t="s">
        <v>46</v>
      </c>
      <c r="L2599">
        <v>1</v>
      </c>
      <c r="M2599">
        <v>2500</v>
      </c>
      <c r="N2599">
        <v>0.05</v>
      </c>
      <c r="O2599">
        <v>2375</v>
      </c>
      <c r="P2599">
        <v>1500</v>
      </c>
      <c r="Q2599">
        <v>875</v>
      </c>
      <c r="R2599" t="s">
        <v>26</v>
      </c>
      <c r="S2599" t="s">
        <v>10</v>
      </c>
      <c r="T2599">
        <v>2025</v>
      </c>
      <c r="U2599">
        <v>12</v>
      </c>
      <c r="V2599" t="s">
        <v>3872</v>
      </c>
      <c r="W2599" t="s">
        <v>40</v>
      </c>
      <c r="X2599" t="s">
        <v>27</v>
      </c>
      <c r="Y2599">
        <v>36.840000000000003</v>
      </c>
    </row>
    <row r="2600" spans="1:25" x14ac:dyDescent="0.25">
      <c r="A2600" t="s">
        <v>3459</v>
      </c>
      <c r="B2600" s="19">
        <v>45846</v>
      </c>
      <c r="C2600" t="s">
        <v>1830</v>
      </c>
      <c r="D2600" t="s">
        <v>362</v>
      </c>
      <c r="E2600" t="s">
        <v>16</v>
      </c>
      <c r="F2600">
        <v>35</v>
      </c>
      <c r="G2600" t="s">
        <v>295</v>
      </c>
      <c r="H2600" t="s">
        <v>270</v>
      </c>
      <c r="I2600" t="s">
        <v>56</v>
      </c>
      <c r="J2600" t="s">
        <v>57</v>
      </c>
      <c r="K2600" t="s">
        <v>58</v>
      </c>
      <c r="L2600">
        <v>1</v>
      </c>
      <c r="M2600">
        <v>1200</v>
      </c>
      <c r="N2600">
        <v>0</v>
      </c>
      <c r="O2600">
        <v>1200</v>
      </c>
      <c r="P2600">
        <v>800</v>
      </c>
      <c r="Q2600">
        <v>400</v>
      </c>
      <c r="R2600" t="s">
        <v>77</v>
      </c>
      <c r="S2600" t="s">
        <v>10</v>
      </c>
      <c r="T2600">
        <v>2025</v>
      </c>
      <c r="U2600">
        <v>7</v>
      </c>
      <c r="V2600" t="s">
        <v>3866</v>
      </c>
      <c r="W2600" t="s">
        <v>33</v>
      </c>
      <c r="X2600" t="s">
        <v>27</v>
      </c>
      <c r="Y2600">
        <v>33.33</v>
      </c>
    </row>
    <row r="2601" spans="1:25" x14ac:dyDescent="0.25">
      <c r="A2601" t="s">
        <v>3460</v>
      </c>
      <c r="B2601" s="19">
        <v>45894</v>
      </c>
      <c r="C2601" t="s">
        <v>1198</v>
      </c>
      <c r="D2601" t="s">
        <v>962</v>
      </c>
      <c r="E2601" t="s">
        <v>3</v>
      </c>
      <c r="F2601">
        <v>25</v>
      </c>
      <c r="G2601" t="s">
        <v>280</v>
      </c>
      <c r="H2601" t="s">
        <v>270</v>
      </c>
      <c r="I2601" t="s">
        <v>95</v>
      </c>
      <c r="J2601" t="s">
        <v>96</v>
      </c>
      <c r="K2601" t="s">
        <v>46</v>
      </c>
      <c r="L2601">
        <v>2</v>
      </c>
      <c r="M2601">
        <v>600</v>
      </c>
      <c r="N2601">
        <v>0.1</v>
      </c>
      <c r="O2601">
        <v>1080</v>
      </c>
      <c r="P2601">
        <v>760</v>
      </c>
      <c r="Q2601">
        <v>320</v>
      </c>
      <c r="R2601" t="s">
        <v>26</v>
      </c>
      <c r="S2601" t="s">
        <v>10</v>
      </c>
      <c r="T2601">
        <v>2025</v>
      </c>
      <c r="U2601">
        <v>8</v>
      </c>
      <c r="V2601" t="s">
        <v>3867</v>
      </c>
      <c r="W2601" t="s">
        <v>33</v>
      </c>
      <c r="X2601" t="s">
        <v>19</v>
      </c>
      <c r="Y2601">
        <v>29.63</v>
      </c>
    </row>
    <row r="2602" spans="1:25" x14ac:dyDescent="0.25">
      <c r="A2602" t="s">
        <v>3461</v>
      </c>
      <c r="B2602" s="19">
        <v>45611</v>
      </c>
      <c r="C2602" t="s">
        <v>500</v>
      </c>
      <c r="D2602" t="s">
        <v>501</v>
      </c>
      <c r="E2602" t="s">
        <v>16</v>
      </c>
      <c r="F2602">
        <v>22</v>
      </c>
      <c r="G2602" t="s">
        <v>339</v>
      </c>
      <c r="H2602" t="s">
        <v>285</v>
      </c>
      <c r="I2602" t="s">
        <v>68</v>
      </c>
      <c r="J2602" t="s">
        <v>69</v>
      </c>
      <c r="K2602" t="s">
        <v>39</v>
      </c>
      <c r="L2602">
        <v>2</v>
      </c>
      <c r="M2602">
        <v>3500</v>
      </c>
      <c r="N2602">
        <v>0.05</v>
      </c>
      <c r="O2602">
        <v>6650</v>
      </c>
      <c r="P2602">
        <v>4600</v>
      </c>
      <c r="Q2602">
        <v>2050</v>
      </c>
      <c r="R2602" t="s">
        <v>17</v>
      </c>
      <c r="S2602" t="s">
        <v>10</v>
      </c>
      <c r="T2602">
        <v>2024</v>
      </c>
      <c r="U2602">
        <v>11</v>
      </c>
      <c r="V2602" t="s">
        <v>3874</v>
      </c>
      <c r="W2602" t="s">
        <v>40</v>
      </c>
      <c r="X2602" t="s">
        <v>27</v>
      </c>
      <c r="Y2602">
        <v>30.83</v>
      </c>
    </row>
    <row r="2603" spans="1:25" x14ac:dyDescent="0.25">
      <c r="A2603" t="s">
        <v>3462</v>
      </c>
      <c r="B2603" s="19">
        <v>45601</v>
      </c>
      <c r="C2603" t="s">
        <v>434</v>
      </c>
      <c r="D2603" t="s">
        <v>435</v>
      </c>
      <c r="E2603" t="s">
        <v>16</v>
      </c>
      <c r="F2603">
        <v>26</v>
      </c>
      <c r="G2603" t="s">
        <v>280</v>
      </c>
      <c r="H2603" t="s">
        <v>270</v>
      </c>
      <c r="I2603" t="s">
        <v>37</v>
      </c>
      <c r="J2603" t="s">
        <v>38</v>
      </c>
      <c r="K2603" t="s">
        <v>39</v>
      </c>
      <c r="L2603">
        <v>1</v>
      </c>
      <c r="M2603">
        <v>900</v>
      </c>
      <c r="N2603">
        <v>0.15</v>
      </c>
      <c r="O2603">
        <v>765</v>
      </c>
      <c r="P2603">
        <v>550</v>
      </c>
      <c r="Q2603">
        <v>215</v>
      </c>
      <c r="R2603" t="s">
        <v>17</v>
      </c>
      <c r="S2603" t="s">
        <v>10</v>
      </c>
      <c r="T2603">
        <v>2024</v>
      </c>
      <c r="U2603">
        <v>11</v>
      </c>
      <c r="V2603" t="s">
        <v>3874</v>
      </c>
      <c r="W2603" t="s">
        <v>40</v>
      </c>
      <c r="X2603" t="s">
        <v>27</v>
      </c>
      <c r="Y2603">
        <v>28.1</v>
      </c>
    </row>
    <row r="2604" spans="1:25" x14ac:dyDescent="0.25">
      <c r="A2604" t="s">
        <v>3463</v>
      </c>
      <c r="B2604" s="19">
        <v>45963</v>
      </c>
      <c r="C2604" t="s">
        <v>802</v>
      </c>
      <c r="D2604" t="s">
        <v>803</v>
      </c>
      <c r="E2604" t="s">
        <v>3</v>
      </c>
      <c r="F2604">
        <v>37</v>
      </c>
      <c r="G2604" t="s">
        <v>275</v>
      </c>
      <c r="H2604" t="s">
        <v>276</v>
      </c>
      <c r="I2604" t="s">
        <v>81</v>
      </c>
      <c r="J2604" t="s">
        <v>82</v>
      </c>
      <c r="K2604" t="s">
        <v>58</v>
      </c>
      <c r="L2604">
        <v>1</v>
      </c>
      <c r="M2604">
        <v>3500</v>
      </c>
      <c r="N2604">
        <v>0</v>
      </c>
      <c r="O2604">
        <v>3500</v>
      </c>
      <c r="P2604">
        <v>2500</v>
      </c>
      <c r="Q2604">
        <v>1000</v>
      </c>
      <c r="R2604" t="s">
        <v>17</v>
      </c>
      <c r="S2604" t="s">
        <v>10</v>
      </c>
      <c r="T2604">
        <v>2025</v>
      </c>
      <c r="U2604">
        <v>11</v>
      </c>
      <c r="V2604" t="s">
        <v>3874</v>
      </c>
      <c r="W2604" t="s">
        <v>40</v>
      </c>
      <c r="X2604" t="s">
        <v>19</v>
      </c>
      <c r="Y2604">
        <v>28.57</v>
      </c>
    </row>
    <row r="2605" spans="1:25" x14ac:dyDescent="0.25">
      <c r="A2605" t="s">
        <v>3464</v>
      </c>
      <c r="B2605" s="19">
        <v>45387</v>
      </c>
      <c r="C2605" t="s">
        <v>556</v>
      </c>
      <c r="D2605" t="s">
        <v>557</v>
      </c>
      <c r="E2605" t="s">
        <v>16</v>
      </c>
      <c r="F2605">
        <v>25</v>
      </c>
      <c r="G2605" t="s">
        <v>269</v>
      </c>
      <c r="H2605" t="s">
        <v>270</v>
      </c>
      <c r="I2605" t="s">
        <v>89</v>
      </c>
      <c r="J2605" t="s">
        <v>90</v>
      </c>
      <c r="K2605" t="s">
        <v>91</v>
      </c>
      <c r="L2605">
        <v>1</v>
      </c>
      <c r="M2605">
        <v>35000</v>
      </c>
      <c r="N2605">
        <v>0.15</v>
      </c>
      <c r="O2605">
        <v>29750</v>
      </c>
      <c r="P2605">
        <v>27000</v>
      </c>
      <c r="Q2605">
        <v>2750</v>
      </c>
      <c r="R2605" t="s">
        <v>98</v>
      </c>
      <c r="S2605" t="s">
        <v>10</v>
      </c>
      <c r="T2605">
        <v>2024</v>
      </c>
      <c r="U2605">
        <v>4</v>
      </c>
      <c r="V2605" t="s">
        <v>3871</v>
      </c>
      <c r="W2605" t="s">
        <v>11</v>
      </c>
      <c r="X2605" t="s">
        <v>12</v>
      </c>
      <c r="Y2605">
        <v>9.24</v>
      </c>
    </row>
    <row r="2606" spans="1:25" x14ac:dyDescent="0.25">
      <c r="A2606" t="s">
        <v>3465</v>
      </c>
      <c r="B2606" s="19">
        <v>45786</v>
      </c>
      <c r="C2606" t="s">
        <v>1247</v>
      </c>
      <c r="D2606" t="s">
        <v>830</v>
      </c>
      <c r="E2606" t="s">
        <v>3</v>
      </c>
      <c r="F2606">
        <v>28</v>
      </c>
      <c r="G2606" t="s">
        <v>295</v>
      </c>
      <c r="H2606" t="s">
        <v>270</v>
      </c>
      <c r="I2606" t="s">
        <v>344</v>
      </c>
      <c r="J2606" t="s">
        <v>345</v>
      </c>
      <c r="K2606" t="s">
        <v>39</v>
      </c>
      <c r="L2606">
        <v>3</v>
      </c>
      <c r="M2606">
        <v>2200</v>
      </c>
      <c r="N2606">
        <v>0.05</v>
      </c>
      <c r="O2606">
        <v>6270</v>
      </c>
      <c r="P2606">
        <v>4200</v>
      </c>
      <c r="Q2606">
        <v>2070</v>
      </c>
      <c r="R2606" t="s">
        <v>77</v>
      </c>
      <c r="S2606" t="s">
        <v>10</v>
      </c>
      <c r="T2606">
        <v>2025</v>
      </c>
      <c r="U2606">
        <v>5</v>
      </c>
      <c r="V2606" t="s">
        <v>3865</v>
      </c>
      <c r="W2606" t="s">
        <v>11</v>
      </c>
      <c r="X2606" t="s">
        <v>12</v>
      </c>
      <c r="Y2606">
        <v>33.01</v>
      </c>
    </row>
    <row r="2607" spans="1:25" x14ac:dyDescent="0.25">
      <c r="A2607" t="s">
        <v>3466</v>
      </c>
      <c r="B2607" s="19">
        <v>45542</v>
      </c>
      <c r="C2607" t="s">
        <v>1394</v>
      </c>
      <c r="D2607" t="s">
        <v>64</v>
      </c>
      <c r="E2607" t="s">
        <v>3</v>
      </c>
      <c r="F2607">
        <v>38</v>
      </c>
      <c r="G2607" t="s">
        <v>317</v>
      </c>
      <c r="H2607" t="s">
        <v>5</v>
      </c>
      <c r="I2607" t="s">
        <v>95</v>
      </c>
      <c r="J2607" t="s">
        <v>96</v>
      </c>
      <c r="K2607" t="s">
        <v>46</v>
      </c>
      <c r="L2607">
        <v>2</v>
      </c>
      <c r="M2607">
        <v>600</v>
      </c>
      <c r="N2607">
        <v>0.1</v>
      </c>
      <c r="O2607">
        <v>1080</v>
      </c>
      <c r="P2607">
        <v>760</v>
      </c>
      <c r="Q2607">
        <v>320</v>
      </c>
      <c r="R2607" t="s">
        <v>26</v>
      </c>
      <c r="S2607" t="s">
        <v>10</v>
      </c>
      <c r="T2607">
        <v>2024</v>
      </c>
      <c r="U2607">
        <v>9</v>
      </c>
      <c r="V2607" t="s">
        <v>3873</v>
      </c>
      <c r="W2607" t="s">
        <v>33</v>
      </c>
      <c r="X2607" t="s">
        <v>27</v>
      </c>
      <c r="Y2607">
        <v>29.63</v>
      </c>
    </row>
    <row r="2608" spans="1:25" x14ac:dyDescent="0.25">
      <c r="A2608" t="s">
        <v>3467</v>
      </c>
      <c r="B2608" s="19">
        <v>45695</v>
      </c>
      <c r="C2608" t="s">
        <v>262</v>
      </c>
      <c r="D2608" t="s">
        <v>101</v>
      </c>
      <c r="E2608" t="s">
        <v>3</v>
      </c>
      <c r="F2608">
        <v>56</v>
      </c>
      <c r="G2608" t="s">
        <v>263</v>
      </c>
      <c r="H2608" t="s">
        <v>5</v>
      </c>
      <c r="I2608" t="s">
        <v>264</v>
      </c>
      <c r="J2608" t="s">
        <v>265</v>
      </c>
      <c r="K2608" t="s">
        <v>46</v>
      </c>
      <c r="L2608">
        <v>2</v>
      </c>
      <c r="M2608">
        <v>800</v>
      </c>
      <c r="N2608">
        <v>0.1</v>
      </c>
      <c r="O2608">
        <v>1440</v>
      </c>
      <c r="P2608">
        <v>1000</v>
      </c>
      <c r="Q2608">
        <v>440</v>
      </c>
      <c r="R2608" t="s">
        <v>9</v>
      </c>
      <c r="S2608" t="s">
        <v>10</v>
      </c>
      <c r="T2608">
        <v>2025</v>
      </c>
      <c r="U2608">
        <v>2</v>
      </c>
      <c r="V2608" t="s">
        <v>3869</v>
      </c>
      <c r="W2608" t="s">
        <v>18</v>
      </c>
      <c r="X2608" t="s">
        <v>27</v>
      </c>
      <c r="Y2608">
        <v>30.56</v>
      </c>
    </row>
    <row r="2609" spans="1:25" x14ac:dyDescent="0.25">
      <c r="A2609" t="s">
        <v>3468</v>
      </c>
      <c r="B2609" s="19">
        <v>45755</v>
      </c>
      <c r="C2609" t="s">
        <v>1412</v>
      </c>
      <c r="D2609" t="s">
        <v>357</v>
      </c>
      <c r="E2609" t="s">
        <v>3</v>
      </c>
      <c r="F2609">
        <v>49</v>
      </c>
      <c r="G2609" t="s">
        <v>317</v>
      </c>
      <c r="H2609" t="s">
        <v>5</v>
      </c>
      <c r="I2609" t="s">
        <v>89</v>
      </c>
      <c r="J2609" t="s">
        <v>90</v>
      </c>
      <c r="K2609" t="s">
        <v>91</v>
      </c>
      <c r="L2609">
        <v>2</v>
      </c>
      <c r="M2609">
        <v>35000</v>
      </c>
      <c r="N2609">
        <v>0.25</v>
      </c>
      <c r="O2609">
        <v>52500</v>
      </c>
      <c r="P2609">
        <v>54000</v>
      </c>
      <c r="Q2609">
        <v>-1500</v>
      </c>
      <c r="R2609" t="s">
        <v>17</v>
      </c>
      <c r="S2609" t="s">
        <v>10</v>
      </c>
      <c r="T2609">
        <v>2025</v>
      </c>
      <c r="U2609">
        <v>4</v>
      </c>
      <c r="V2609" t="s">
        <v>3871</v>
      </c>
      <c r="W2609" t="s">
        <v>11</v>
      </c>
      <c r="X2609" t="s">
        <v>27</v>
      </c>
      <c r="Y2609">
        <v>-2.86</v>
      </c>
    </row>
    <row r="2610" spans="1:25" x14ac:dyDescent="0.25">
      <c r="A2610" t="s">
        <v>3469</v>
      </c>
      <c r="B2610" s="19">
        <v>45529</v>
      </c>
      <c r="C2610" t="s">
        <v>470</v>
      </c>
      <c r="D2610" t="s">
        <v>471</v>
      </c>
      <c r="E2610" t="s">
        <v>3</v>
      </c>
      <c r="F2610">
        <v>20</v>
      </c>
      <c r="G2610" t="s">
        <v>290</v>
      </c>
      <c r="H2610" t="s">
        <v>276</v>
      </c>
      <c r="I2610" t="s">
        <v>74</v>
      </c>
      <c r="J2610" t="s">
        <v>75</v>
      </c>
      <c r="K2610" t="s">
        <v>76</v>
      </c>
      <c r="L2610">
        <v>4</v>
      </c>
      <c r="M2610">
        <v>550</v>
      </c>
      <c r="N2610">
        <v>0.15</v>
      </c>
      <c r="O2610">
        <v>1870</v>
      </c>
      <c r="P2610">
        <v>1800</v>
      </c>
      <c r="Q2610">
        <v>70</v>
      </c>
      <c r="R2610" t="s">
        <v>26</v>
      </c>
      <c r="S2610" t="s">
        <v>10</v>
      </c>
      <c r="T2610">
        <v>2024</v>
      </c>
      <c r="U2610">
        <v>8</v>
      </c>
      <c r="V2610" t="s">
        <v>3867</v>
      </c>
      <c r="W2610" t="s">
        <v>33</v>
      </c>
      <c r="X2610" t="s">
        <v>27</v>
      </c>
      <c r="Y2610">
        <v>3.74</v>
      </c>
    </row>
    <row r="2611" spans="1:25" x14ac:dyDescent="0.25">
      <c r="A2611" t="s">
        <v>3470</v>
      </c>
      <c r="B2611" s="19">
        <v>45950</v>
      </c>
      <c r="C2611" t="s">
        <v>572</v>
      </c>
      <c r="D2611" t="s">
        <v>573</v>
      </c>
      <c r="E2611" t="s">
        <v>16</v>
      </c>
      <c r="F2611">
        <v>59</v>
      </c>
      <c r="G2611" t="s">
        <v>407</v>
      </c>
      <c r="H2611" t="s">
        <v>285</v>
      </c>
      <c r="I2611" t="s">
        <v>344</v>
      </c>
      <c r="J2611" t="s">
        <v>345</v>
      </c>
      <c r="K2611" t="s">
        <v>39</v>
      </c>
      <c r="L2611">
        <v>1</v>
      </c>
      <c r="M2611">
        <v>2200</v>
      </c>
      <c r="N2611">
        <v>0.1</v>
      </c>
      <c r="O2611">
        <v>1980</v>
      </c>
      <c r="P2611">
        <v>1400</v>
      </c>
      <c r="Q2611">
        <v>580</v>
      </c>
      <c r="R2611" t="s">
        <v>26</v>
      </c>
      <c r="S2611" t="s">
        <v>10</v>
      </c>
      <c r="T2611">
        <v>2025</v>
      </c>
      <c r="U2611">
        <v>10</v>
      </c>
      <c r="V2611" t="s">
        <v>3870</v>
      </c>
      <c r="W2611" t="s">
        <v>40</v>
      </c>
      <c r="X2611" t="s">
        <v>19</v>
      </c>
      <c r="Y2611">
        <v>29.29</v>
      </c>
    </row>
    <row r="2612" spans="1:25" x14ac:dyDescent="0.25">
      <c r="A2612" t="s">
        <v>3471</v>
      </c>
      <c r="B2612" s="19">
        <v>45377</v>
      </c>
      <c r="C2612" t="s">
        <v>517</v>
      </c>
      <c r="D2612" t="s">
        <v>518</v>
      </c>
      <c r="E2612" t="s">
        <v>16</v>
      </c>
      <c r="F2612">
        <v>54</v>
      </c>
      <c r="G2612" t="s">
        <v>284</v>
      </c>
      <c r="H2612" t="s">
        <v>285</v>
      </c>
      <c r="I2612" t="s">
        <v>31</v>
      </c>
      <c r="J2612" t="s">
        <v>32</v>
      </c>
      <c r="K2612" t="s">
        <v>25</v>
      </c>
      <c r="L2612">
        <v>2</v>
      </c>
      <c r="M2612">
        <v>5000</v>
      </c>
      <c r="N2612">
        <v>0.1</v>
      </c>
      <c r="O2612">
        <v>9000</v>
      </c>
      <c r="P2612">
        <v>7000</v>
      </c>
      <c r="Q2612">
        <v>2000</v>
      </c>
      <c r="R2612" t="s">
        <v>17</v>
      </c>
      <c r="S2612" t="s">
        <v>10</v>
      </c>
      <c r="T2612">
        <v>2024</v>
      </c>
      <c r="U2612">
        <v>3</v>
      </c>
      <c r="V2612" t="s">
        <v>3864</v>
      </c>
      <c r="W2612" t="s">
        <v>18</v>
      </c>
      <c r="X2612" t="s">
        <v>27</v>
      </c>
      <c r="Y2612">
        <v>22.22</v>
      </c>
    </row>
    <row r="2613" spans="1:25" x14ac:dyDescent="0.25">
      <c r="A2613" t="s">
        <v>3472</v>
      </c>
      <c r="B2613" s="19">
        <v>45793</v>
      </c>
      <c r="C2613" t="s">
        <v>1052</v>
      </c>
      <c r="D2613" t="s">
        <v>335</v>
      </c>
      <c r="E2613" t="s">
        <v>16</v>
      </c>
      <c r="F2613">
        <v>48</v>
      </c>
      <c r="G2613" t="s">
        <v>275</v>
      </c>
      <c r="H2613" t="s">
        <v>276</v>
      </c>
      <c r="I2613" t="s">
        <v>81</v>
      </c>
      <c r="J2613" t="s">
        <v>82</v>
      </c>
      <c r="K2613" t="s">
        <v>58</v>
      </c>
      <c r="L2613">
        <v>1</v>
      </c>
      <c r="M2613">
        <v>3500</v>
      </c>
      <c r="N2613">
        <v>0</v>
      </c>
      <c r="O2613">
        <v>3500</v>
      </c>
      <c r="P2613">
        <v>2500</v>
      </c>
      <c r="Q2613">
        <v>1000</v>
      </c>
      <c r="R2613" t="s">
        <v>26</v>
      </c>
      <c r="S2613" t="s">
        <v>10</v>
      </c>
      <c r="T2613">
        <v>2025</v>
      </c>
      <c r="U2613">
        <v>5</v>
      </c>
      <c r="V2613" t="s">
        <v>3865</v>
      </c>
      <c r="W2613" t="s">
        <v>11</v>
      </c>
      <c r="X2613" t="s">
        <v>19</v>
      </c>
      <c r="Y2613">
        <v>28.57</v>
      </c>
    </row>
    <row r="2614" spans="1:25" x14ac:dyDescent="0.25">
      <c r="A2614" t="s">
        <v>3473</v>
      </c>
      <c r="B2614" s="19">
        <v>45923</v>
      </c>
      <c r="C2614" t="s">
        <v>834</v>
      </c>
      <c r="D2614" t="s">
        <v>379</v>
      </c>
      <c r="E2614" t="s">
        <v>3</v>
      </c>
      <c r="F2614">
        <v>52</v>
      </c>
      <c r="G2614" t="s">
        <v>284</v>
      </c>
      <c r="H2614" t="s">
        <v>285</v>
      </c>
      <c r="I2614" t="s">
        <v>143</v>
      </c>
      <c r="J2614" t="s">
        <v>144</v>
      </c>
      <c r="K2614" t="s">
        <v>76</v>
      </c>
      <c r="L2614">
        <v>4</v>
      </c>
      <c r="M2614">
        <v>700</v>
      </c>
      <c r="N2614">
        <v>0.05</v>
      </c>
      <c r="O2614">
        <v>2660</v>
      </c>
      <c r="P2614">
        <v>2280</v>
      </c>
      <c r="Q2614">
        <v>380</v>
      </c>
      <c r="R2614" t="s">
        <v>17</v>
      </c>
      <c r="S2614" t="s">
        <v>10</v>
      </c>
      <c r="T2614">
        <v>2025</v>
      </c>
      <c r="U2614">
        <v>9</v>
      </c>
      <c r="V2614" t="s">
        <v>3873</v>
      </c>
      <c r="W2614" t="s">
        <v>33</v>
      </c>
      <c r="X2614" t="s">
        <v>12</v>
      </c>
      <c r="Y2614">
        <v>14.29</v>
      </c>
    </row>
    <row r="2615" spans="1:25" x14ac:dyDescent="0.25">
      <c r="A2615" t="s">
        <v>3474</v>
      </c>
      <c r="B2615" s="19">
        <v>45530</v>
      </c>
      <c r="C2615" t="s">
        <v>845</v>
      </c>
      <c r="D2615" t="s">
        <v>846</v>
      </c>
      <c r="E2615" t="s">
        <v>16</v>
      </c>
      <c r="F2615">
        <v>21</v>
      </c>
      <c r="G2615" t="s">
        <v>339</v>
      </c>
      <c r="H2615" t="s">
        <v>285</v>
      </c>
      <c r="I2615" t="s">
        <v>102</v>
      </c>
      <c r="J2615" t="s">
        <v>103</v>
      </c>
      <c r="K2615" t="s">
        <v>25</v>
      </c>
      <c r="L2615">
        <v>2</v>
      </c>
      <c r="M2615">
        <v>28000</v>
      </c>
      <c r="N2615">
        <v>0.05</v>
      </c>
      <c r="O2615">
        <v>53200</v>
      </c>
      <c r="P2615">
        <v>42000</v>
      </c>
      <c r="Q2615">
        <v>11200</v>
      </c>
      <c r="R2615" t="s">
        <v>9</v>
      </c>
      <c r="S2615" t="s">
        <v>10</v>
      </c>
      <c r="T2615">
        <v>2024</v>
      </c>
      <c r="U2615">
        <v>8</v>
      </c>
      <c r="V2615" t="s">
        <v>3867</v>
      </c>
      <c r="W2615" t="s">
        <v>33</v>
      </c>
      <c r="X2615" t="s">
        <v>12</v>
      </c>
      <c r="Y2615">
        <v>21.05</v>
      </c>
    </row>
    <row r="2616" spans="1:25" x14ac:dyDescent="0.25">
      <c r="A2616" t="s">
        <v>3475</v>
      </c>
      <c r="B2616" s="19">
        <v>45610</v>
      </c>
      <c r="C2616" t="s">
        <v>1126</v>
      </c>
      <c r="D2616" t="s">
        <v>1127</v>
      </c>
      <c r="E2616" t="s">
        <v>3</v>
      </c>
      <c r="F2616">
        <v>33</v>
      </c>
      <c r="G2616" t="s">
        <v>407</v>
      </c>
      <c r="H2616" t="s">
        <v>285</v>
      </c>
      <c r="I2616" t="s">
        <v>68</v>
      </c>
      <c r="J2616" t="s">
        <v>69</v>
      </c>
      <c r="K2616" t="s">
        <v>39</v>
      </c>
      <c r="L2616">
        <v>4</v>
      </c>
      <c r="M2616">
        <v>3500</v>
      </c>
      <c r="N2616">
        <v>0.05</v>
      </c>
      <c r="O2616">
        <v>13300</v>
      </c>
      <c r="P2616">
        <v>9200</v>
      </c>
      <c r="Q2616">
        <v>4100</v>
      </c>
      <c r="R2616" t="s">
        <v>77</v>
      </c>
      <c r="S2616" t="s">
        <v>10</v>
      </c>
      <c r="T2616">
        <v>2024</v>
      </c>
      <c r="U2616">
        <v>11</v>
      </c>
      <c r="V2616" t="s">
        <v>3874</v>
      </c>
      <c r="W2616" t="s">
        <v>40</v>
      </c>
      <c r="X2616" t="s">
        <v>12</v>
      </c>
      <c r="Y2616">
        <v>30.83</v>
      </c>
    </row>
    <row r="2617" spans="1:25" x14ac:dyDescent="0.25">
      <c r="A2617" t="s">
        <v>204</v>
      </c>
      <c r="B2617" s="19">
        <v>45997</v>
      </c>
      <c r="C2617" t="s">
        <v>183</v>
      </c>
      <c r="D2617" t="s">
        <v>184</v>
      </c>
      <c r="E2617" t="s">
        <v>3</v>
      </c>
      <c r="F2617">
        <v>28</v>
      </c>
      <c r="G2617" t="s">
        <v>4</v>
      </c>
      <c r="H2617" t="s">
        <v>5</v>
      </c>
      <c r="I2617" t="s">
        <v>81</v>
      </c>
      <c r="J2617" t="s">
        <v>82</v>
      </c>
      <c r="K2617" t="s">
        <v>58</v>
      </c>
      <c r="L2617">
        <v>1</v>
      </c>
      <c r="M2617">
        <v>3500</v>
      </c>
      <c r="N2617">
        <v>0.1</v>
      </c>
      <c r="O2617">
        <v>3150</v>
      </c>
      <c r="P2617">
        <v>2500</v>
      </c>
      <c r="Q2617">
        <v>650</v>
      </c>
      <c r="R2617" t="s">
        <v>17</v>
      </c>
      <c r="S2617" t="s">
        <v>10</v>
      </c>
      <c r="T2617">
        <v>2025</v>
      </c>
      <c r="U2617">
        <v>12</v>
      </c>
      <c r="V2617" t="s">
        <v>3872</v>
      </c>
      <c r="W2617" t="s">
        <v>40</v>
      </c>
      <c r="X2617" t="s">
        <v>19</v>
      </c>
      <c r="Y2617">
        <v>20.63</v>
      </c>
    </row>
    <row r="2618" spans="1:25" x14ac:dyDescent="0.25">
      <c r="A2618" t="s">
        <v>3476</v>
      </c>
      <c r="B2618" s="19">
        <v>45566</v>
      </c>
      <c r="C2618" t="s">
        <v>262</v>
      </c>
      <c r="D2618" t="s">
        <v>101</v>
      </c>
      <c r="E2618" t="s">
        <v>3</v>
      </c>
      <c r="F2618">
        <v>56</v>
      </c>
      <c r="G2618" t="s">
        <v>263</v>
      </c>
      <c r="H2618" t="s">
        <v>5</v>
      </c>
      <c r="I2618" t="s">
        <v>109</v>
      </c>
      <c r="J2618" t="s">
        <v>110</v>
      </c>
      <c r="K2618" t="s">
        <v>8</v>
      </c>
      <c r="L2618">
        <v>2</v>
      </c>
      <c r="M2618">
        <v>4000</v>
      </c>
      <c r="N2618">
        <v>0</v>
      </c>
      <c r="O2618">
        <v>8000</v>
      </c>
      <c r="P2618">
        <v>5800</v>
      </c>
      <c r="Q2618">
        <v>2200</v>
      </c>
      <c r="R2618" t="s">
        <v>26</v>
      </c>
      <c r="S2618" t="s">
        <v>10</v>
      </c>
      <c r="T2618">
        <v>2024</v>
      </c>
      <c r="U2618">
        <v>10</v>
      </c>
      <c r="V2618" t="s">
        <v>3870</v>
      </c>
      <c r="W2618" t="s">
        <v>40</v>
      </c>
      <c r="X2618" t="s">
        <v>27</v>
      </c>
      <c r="Y2618">
        <v>27.5</v>
      </c>
    </row>
    <row r="2619" spans="1:25" x14ac:dyDescent="0.25">
      <c r="A2619" t="s">
        <v>3477</v>
      </c>
      <c r="B2619" s="19">
        <v>45792</v>
      </c>
      <c r="C2619" t="s">
        <v>3478</v>
      </c>
      <c r="D2619" t="s">
        <v>1009</v>
      </c>
      <c r="E2619" t="s">
        <v>3</v>
      </c>
      <c r="F2619">
        <v>21</v>
      </c>
      <c r="G2619" t="s">
        <v>275</v>
      </c>
      <c r="H2619" t="s">
        <v>276</v>
      </c>
      <c r="I2619" t="s">
        <v>127</v>
      </c>
      <c r="J2619" t="s">
        <v>128</v>
      </c>
      <c r="K2619" t="s">
        <v>58</v>
      </c>
      <c r="L2619">
        <v>1</v>
      </c>
      <c r="M2619">
        <v>3000</v>
      </c>
      <c r="N2619">
        <v>0.05</v>
      </c>
      <c r="O2619">
        <v>-2850</v>
      </c>
      <c r="P2619">
        <v>2100</v>
      </c>
      <c r="Q2619">
        <v>-750</v>
      </c>
      <c r="R2619" t="s">
        <v>17</v>
      </c>
      <c r="S2619" t="s">
        <v>287</v>
      </c>
      <c r="T2619">
        <v>2025</v>
      </c>
      <c r="U2619">
        <v>5</v>
      </c>
      <c r="V2619" t="s">
        <v>3865</v>
      </c>
      <c r="W2619" t="s">
        <v>11</v>
      </c>
      <c r="X2619" t="s">
        <v>19</v>
      </c>
      <c r="Y2619">
        <v>26.32</v>
      </c>
    </row>
    <row r="2620" spans="1:25" x14ac:dyDescent="0.25">
      <c r="A2620" t="s">
        <v>3479</v>
      </c>
      <c r="B2620" s="19">
        <v>45533</v>
      </c>
      <c r="C2620" t="s">
        <v>492</v>
      </c>
      <c r="D2620" t="s">
        <v>493</v>
      </c>
      <c r="E2620" t="s">
        <v>3</v>
      </c>
      <c r="F2620">
        <v>26</v>
      </c>
      <c r="G2620" t="s">
        <v>275</v>
      </c>
      <c r="H2620" t="s">
        <v>276</v>
      </c>
      <c r="I2620" t="s">
        <v>68</v>
      </c>
      <c r="J2620" t="s">
        <v>69</v>
      </c>
      <c r="K2620" t="s">
        <v>39</v>
      </c>
      <c r="L2620">
        <v>1</v>
      </c>
      <c r="M2620">
        <v>3500</v>
      </c>
      <c r="N2620">
        <v>0.15</v>
      </c>
      <c r="O2620">
        <v>2975</v>
      </c>
      <c r="P2620">
        <v>2300</v>
      </c>
      <c r="Q2620">
        <v>675</v>
      </c>
      <c r="R2620" t="s">
        <v>17</v>
      </c>
      <c r="S2620" t="s">
        <v>10</v>
      </c>
      <c r="T2620">
        <v>2024</v>
      </c>
      <c r="U2620">
        <v>8</v>
      </c>
      <c r="V2620" t="s">
        <v>3867</v>
      </c>
      <c r="W2620" t="s">
        <v>33</v>
      </c>
      <c r="X2620" t="s">
        <v>19</v>
      </c>
      <c r="Y2620">
        <v>22.69</v>
      </c>
    </row>
    <row r="2621" spans="1:25" x14ac:dyDescent="0.25">
      <c r="A2621" t="s">
        <v>3480</v>
      </c>
      <c r="B2621" s="19">
        <v>45860</v>
      </c>
      <c r="C2621" t="s">
        <v>1284</v>
      </c>
      <c r="D2621" t="s">
        <v>420</v>
      </c>
      <c r="E2621" t="s">
        <v>3</v>
      </c>
      <c r="F2621">
        <v>32</v>
      </c>
      <c r="G2621" t="s">
        <v>290</v>
      </c>
      <c r="H2621" t="s">
        <v>276</v>
      </c>
      <c r="I2621" t="s">
        <v>65</v>
      </c>
      <c r="J2621" t="s">
        <v>66</v>
      </c>
      <c r="K2621" t="s">
        <v>25</v>
      </c>
      <c r="L2621">
        <v>1</v>
      </c>
      <c r="M2621">
        <v>2500</v>
      </c>
      <c r="N2621">
        <v>0.2</v>
      </c>
      <c r="O2621">
        <v>2000</v>
      </c>
      <c r="P2621">
        <v>1600</v>
      </c>
      <c r="Q2621">
        <v>400</v>
      </c>
      <c r="R2621" t="s">
        <v>77</v>
      </c>
      <c r="S2621" t="s">
        <v>10</v>
      </c>
      <c r="T2621">
        <v>2025</v>
      </c>
      <c r="U2621">
        <v>7</v>
      </c>
      <c r="V2621" t="s">
        <v>3866</v>
      </c>
      <c r="W2621" t="s">
        <v>33</v>
      </c>
      <c r="X2621" t="s">
        <v>27</v>
      </c>
      <c r="Y2621">
        <v>20</v>
      </c>
    </row>
    <row r="2622" spans="1:25" x14ac:dyDescent="0.25">
      <c r="A2622" t="s">
        <v>3481</v>
      </c>
      <c r="B2622" s="19">
        <v>45371</v>
      </c>
      <c r="C2622" t="s">
        <v>836</v>
      </c>
      <c r="D2622" t="s">
        <v>654</v>
      </c>
      <c r="E2622" t="s">
        <v>16</v>
      </c>
      <c r="F2622">
        <v>43</v>
      </c>
      <c r="G2622" t="s">
        <v>284</v>
      </c>
      <c r="H2622" t="s">
        <v>285</v>
      </c>
      <c r="I2622" t="s">
        <v>95</v>
      </c>
      <c r="J2622" t="s">
        <v>96</v>
      </c>
      <c r="K2622" t="s">
        <v>46</v>
      </c>
      <c r="L2622">
        <v>3</v>
      </c>
      <c r="M2622">
        <v>600</v>
      </c>
      <c r="N2622">
        <v>0.05</v>
      </c>
      <c r="O2622">
        <v>1710</v>
      </c>
      <c r="P2622">
        <v>1140</v>
      </c>
      <c r="Q2622">
        <v>570</v>
      </c>
      <c r="R2622" t="s">
        <v>26</v>
      </c>
      <c r="S2622" t="s">
        <v>10</v>
      </c>
      <c r="T2622">
        <v>2024</v>
      </c>
      <c r="U2622">
        <v>3</v>
      </c>
      <c r="V2622" t="s">
        <v>3864</v>
      </c>
      <c r="W2622" t="s">
        <v>18</v>
      </c>
      <c r="X2622" t="s">
        <v>27</v>
      </c>
      <c r="Y2622">
        <v>33.33</v>
      </c>
    </row>
    <row r="2623" spans="1:25" x14ac:dyDescent="0.25">
      <c r="A2623" t="s">
        <v>3482</v>
      </c>
      <c r="B2623" s="19">
        <v>45824</v>
      </c>
      <c r="C2623" t="s">
        <v>1080</v>
      </c>
      <c r="D2623" t="s">
        <v>369</v>
      </c>
      <c r="E2623" t="s">
        <v>16</v>
      </c>
      <c r="F2623">
        <v>32</v>
      </c>
      <c r="G2623" t="s">
        <v>290</v>
      </c>
      <c r="H2623" t="s">
        <v>276</v>
      </c>
      <c r="I2623" t="s">
        <v>31</v>
      </c>
      <c r="J2623" t="s">
        <v>32</v>
      </c>
      <c r="K2623" t="s">
        <v>25</v>
      </c>
      <c r="L2623">
        <v>1</v>
      </c>
      <c r="M2623">
        <v>5000</v>
      </c>
      <c r="N2623">
        <v>0.2</v>
      </c>
      <c r="O2623">
        <v>4000</v>
      </c>
      <c r="P2623">
        <v>3500</v>
      </c>
      <c r="Q2623">
        <v>500</v>
      </c>
      <c r="R2623" t="s">
        <v>26</v>
      </c>
      <c r="S2623" t="s">
        <v>10</v>
      </c>
      <c r="T2623">
        <v>2025</v>
      </c>
      <c r="U2623">
        <v>6</v>
      </c>
      <c r="V2623" t="s">
        <v>3868</v>
      </c>
      <c r="W2623" t="s">
        <v>11</v>
      </c>
      <c r="X2623" t="s">
        <v>27</v>
      </c>
      <c r="Y2623">
        <v>12.5</v>
      </c>
    </row>
    <row r="2624" spans="1:25" x14ac:dyDescent="0.25">
      <c r="A2624" t="s">
        <v>3483</v>
      </c>
      <c r="B2624" s="19">
        <v>45408</v>
      </c>
      <c r="C2624" t="s">
        <v>2779</v>
      </c>
      <c r="D2624" t="s">
        <v>2780</v>
      </c>
      <c r="E2624" t="s">
        <v>16</v>
      </c>
      <c r="F2624">
        <v>34</v>
      </c>
      <c r="G2624" t="s">
        <v>290</v>
      </c>
      <c r="H2624" t="s">
        <v>276</v>
      </c>
      <c r="I2624" t="s">
        <v>102</v>
      </c>
      <c r="J2624" t="s">
        <v>103</v>
      </c>
      <c r="K2624" t="s">
        <v>25</v>
      </c>
      <c r="L2624">
        <v>2</v>
      </c>
      <c r="M2624">
        <v>28000</v>
      </c>
      <c r="N2624">
        <v>0.1</v>
      </c>
      <c r="O2624">
        <v>50400</v>
      </c>
      <c r="P2624">
        <v>42000</v>
      </c>
      <c r="Q2624">
        <v>8400</v>
      </c>
      <c r="R2624" t="s">
        <v>77</v>
      </c>
      <c r="S2624" t="s">
        <v>10</v>
      </c>
      <c r="T2624">
        <v>2024</v>
      </c>
      <c r="U2624">
        <v>4</v>
      </c>
      <c r="V2624" t="s">
        <v>3871</v>
      </c>
      <c r="W2624" t="s">
        <v>11</v>
      </c>
      <c r="X2624" t="s">
        <v>27</v>
      </c>
      <c r="Y2624">
        <v>16.670000000000002</v>
      </c>
    </row>
    <row r="2625" spans="1:25" x14ac:dyDescent="0.25">
      <c r="A2625" t="s">
        <v>3484</v>
      </c>
      <c r="B2625" s="19">
        <v>45933</v>
      </c>
      <c r="C2625" t="s">
        <v>378</v>
      </c>
      <c r="D2625" t="s">
        <v>379</v>
      </c>
      <c r="E2625" t="s">
        <v>3</v>
      </c>
      <c r="F2625">
        <v>30</v>
      </c>
      <c r="G2625" t="s">
        <v>263</v>
      </c>
      <c r="H2625" t="s">
        <v>5</v>
      </c>
      <c r="I2625" t="s">
        <v>105</v>
      </c>
      <c r="J2625" t="s">
        <v>106</v>
      </c>
      <c r="K2625" t="s">
        <v>76</v>
      </c>
      <c r="L2625">
        <v>3</v>
      </c>
      <c r="M2625">
        <v>450</v>
      </c>
      <c r="N2625">
        <v>0.15</v>
      </c>
      <c r="O2625">
        <v>1147.5</v>
      </c>
      <c r="P2625">
        <v>990</v>
      </c>
      <c r="Q2625">
        <v>157.5</v>
      </c>
      <c r="R2625" t="s">
        <v>17</v>
      </c>
      <c r="S2625" t="s">
        <v>10</v>
      </c>
      <c r="T2625">
        <v>2025</v>
      </c>
      <c r="U2625">
        <v>10</v>
      </c>
      <c r="V2625" t="s">
        <v>3870</v>
      </c>
      <c r="W2625" t="s">
        <v>40</v>
      </c>
      <c r="X2625" t="s">
        <v>19</v>
      </c>
      <c r="Y2625">
        <v>13.73</v>
      </c>
    </row>
    <row r="2626" spans="1:25" x14ac:dyDescent="0.25">
      <c r="A2626" t="s">
        <v>3485</v>
      </c>
      <c r="B2626" s="19">
        <v>45852</v>
      </c>
      <c r="C2626" t="s">
        <v>262</v>
      </c>
      <c r="D2626" t="s">
        <v>101</v>
      </c>
      <c r="E2626" t="s">
        <v>3</v>
      </c>
      <c r="F2626">
        <v>56</v>
      </c>
      <c r="G2626" t="s">
        <v>263</v>
      </c>
      <c r="H2626" t="s">
        <v>5</v>
      </c>
      <c r="I2626" t="s">
        <v>44</v>
      </c>
      <c r="J2626" t="s">
        <v>45</v>
      </c>
      <c r="K2626" t="s">
        <v>46</v>
      </c>
      <c r="L2626">
        <v>3</v>
      </c>
      <c r="M2626">
        <v>2500</v>
      </c>
      <c r="N2626">
        <v>0.05</v>
      </c>
      <c r="O2626">
        <v>7125</v>
      </c>
      <c r="P2626">
        <v>4500</v>
      </c>
      <c r="Q2626">
        <v>2625</v>
      </c>
      <c r="R2626" t="s">
        <v>26</v>
      </c>
      <c r="S2626" t="s">
        <v>10</v>
      </c>
      <c r="T2626">
        <v>2025</v>
      </c>
      <c r="U2626">
        <v>7</v>
      </c>
      <c r="V2626" t="s">
        <v>3866</v>
      </c>
      <c r="W2626" t="s">
        <v>33</v>
      </c>
      <c r="X2626" t="s">
        <v>27</v>
      </c>
      <c r="Y2626">
        <v>36.840000000000003</v>
      </c>
    </row>
    <row r="2627" spans="1:25" x14ac:dyDescent="0.25">
      <c r="A2627" t="s">
        <v>3486</v>
      </c>
      <c r="B2627" s="19">
        <v>45737</v>
      </c>
      <c r="C2627" t="s">
        <v>608</v>
      </c>
      <c r="D2627" t="s">
        <v>609</v>
      </c>
      <c r="E2627" t="s">
        <v>16</v>
      </c>
      <c r="F2627">
        <v>52</v>
      </c>
      <c r="G2627" t="s">
        <v>312</v>
      </c>
      <c r="H2627" t="s">
        <v>276</v>
      </c>
      <c r="I2627" t="s">
        <v>344</v>
      </c>
      <c r="J2627" t="s">
        <v>345</v>
      </c>
      <c r="K2627" t="s">
        <v>39</v>
      </c>
      <c r="L2627">
        <v>1</v>
      </c>
      <c r="M2627">
        <v>2200</v>
      </c>
      <c r="N2627">
        <v>0</v>
      </c>
      <c r="O2627">
        <v>0</v>
      </c>
      <c r="P2627">
        <v>1400</v>
      </c>
      <c r="Q2627">
        <v>0</v>
      </c>
      <c r="R2627" t="s">
        <v>9</v>
      </c>
      <c r="S2627" t="s">
        <v>291</v>
      </c>
      <c r="T2627">
        <v>2025</v>
      </c>
      <c r="U2627">
        <v>3</v>
      </c>
      <c r="V2627" t="s">
        <v>3864</v>
      </c>
      <c r="W2627" t="s">
        <v>18</v>
      </c>
      <c r="X2627" t="s">
        <v>27</v>
      </c>
      <c r="Y2627">
        <v>0</v>
      </c>
    </row>
    <row r="2628" spans="1:25" x14ac:dyDescent="0.25">
      <c r="A2628" t="s">
        <v>3487</v>
      </c>
      <c r="B2628" s="19">
        <v>45569</v>
      </c>
      <c r="C2628" t="s">
        <v>1754</v>
      </c>
      <c r="D2628" t="s">
        <v>509</v>
      </c>
      <c r="E2628" t="s">
        <v>3</v>
      </c>
      <c r="F2628">
        <v>21</v>
      </c>
      <c r="G2628" t="s">
        <v>280</v>
      </c>
      <c r="H2628" t="s">
        <v>270</v>
      </c>
      <c r="I2628" t="s">
        <v>105</v>
      </c>
      <c r="J2628" t="s">
        <v>106</v>
      </c>
      <c r="K2628" t="s">
        <v>76</v>
      </c>
      <c r="L2628">
        <v>3</v>
      </c>
      <c r="M2628">
        <v>450</v>
      </c>
      <c r="N2628">
        <v>0.1</v>
      </c>
      <c r="O2628">
        <v>0</v>
      </c>
      <c r="P2628">
        <v>990</v>
      </c>
      <c r="Q2628">
        <v>0</v>
      </c>
      <c r="R2628" t="s">
        <v>26</v>
      </c>
      <c r="S2628" t="s">
        <v>291</v>
      </c>
      <c r="T2628">
        <v>2024</v>
      </c>
      <c r="U2628">
        <v>10</v>
      </c>
      <c r="V2628" t="s">
        <v>3870</v>
      </c>
      <c r="W2628" t="s">
        <v>40</v>
      </c>
      <c r="X2628" t="s">
        <v>12</v>
      </c>
      <c r="Y2628">
        <v>0</v>
      </c>
    </row>
    <row r="2629" spans="1:25" x14ac:dyDescent="0.25">
      <c r="A2629" t="s">
        <v>3488</v>
      </c>
      <c r="B2629" s="19">
        <v>45869</v>
      </c>
      <c r="C2629" t="s">
        <v>650</v>
      </c>
      <c r="D2629" t="s">
        <v>651</v>
      </c>
      <c r="E2629" t="s">
        <v>3</v>
      </c>
      <c r="F2629">
        <v>48</v>
      </c>
      <c r="G2629" t="s">
        <v>317</v>
      </c>
      <c r="H2629" t="s">
        <v>5</v>
      </c>
      <c r="I2629" t="s">
        <v>51</v>
      </c>
      <c r="J2629" t="s">
        <v>52</v>
      </c>
      <c r="K2629" t="s">
        <v>8</v>
      </c>
      <c r="L2629">
        <v>2</v>
      </c>
      <c r="M2629">
        <v>4500</v>
      </c>
      <c r="N2629">
        <v>0</v>
      </c>
      <c r="O2629">
        <v>9000</v>
      </c>
      <c r="P2629">
        <v>6400</v>
      </c>
      <c r="Q2629">
        <v>2600</v>
      </c>
      <c r="R2629" t="s">
        <v>26</v>
      </c>
      <c r="S2629" t="s">
        <v>10</v>
      </c>
      <c r="T2629">
        <v>2025</v>
      </c>
      <c r="U2629">
        <v>7</v>
      </c>
      <c r="V2629" t="s">
        <v>3866</v>
      </c>
      <c r="W2629" t="s">
        <v>33</v>
      </c>
      <c r="X2629" t="s">
        <v>27</v>
      </c>
      <c r="Y2629">
        <v>28.89</v>
      </c>
    </row>
    <row r="2630" spans="1:25" x14ac:dyDescent="0.25">
      <c r="A2630" t="s">
        <v>3489</v>
      </c>
      <c r="B2630" s="19">
        <v>45993</v>
      </c>
      <c r="C2630" t="s">
        <v>705</v>
      </c>
      <c r="D2630" t="s">
        <v>642</v>
      </c>
      <c r="E2630" t="s">
        <v>16</v>
      </c>
      <c r="F2630">
        <v>27</v>
      </c>
      <c r="G2630" t="s">
        <v>280</v>
      </c>
      <c r="H2630" t="s">
        <v>270</v>
      </c>
      <c r="I2630" t="s">
        <v>186</v>
      </c>
      <c r="J2630" t="s">
        <v>187</v>
      </c>
      <c r="K2630" t="s">
        <v>91</v>
      </c>
      <c r="L2630">
        <v>2</v>
      </c>
      <c r="M2630">
        <v>12000</v>
      </c>
      <c r="N2630">
        <v>0.1</v>
      </c>
      <c r="O2630">
        <v>-21600</v>
      </c>
      <c r="P2630">
        <v>18000</v>
      </c>
      <c r="Q2630">
        <v>-3600</v>
      </c>
      <c r="R2630" t="s">
        <v>77</v>
      </c>
      <c r="S2630" t="s">
        <v>287</v>
      </c>
      <c r="T2630">
        <v>2025</v>
      </c>
      <c r="U2630">
        <v>12</v>
      </c>
      <c r="V2630" t="s">
        <v>3872</v>
      </c>
      <c r="W2630" t="s">
        <v>40</v>
      </c>
      <c r="X2630" t="s">
        <v>27</v>
      </c>
      <c r="Y2630">
        <v>16.670000000000002</v>
      </c>
    </row>
    <row r="2631" spans="1:25" x14ac:dyDescent="0.25">
      <c r="A2631" t="s">
        <v>3490</v>
      </c>
      <c r="B2631" s="19">
        <v>45672</v>
      </c>
      <c r="C2631" t="s">
        <v>912</v>
      </c>
      <c r="D2631" t="s">
        <v>913</v>
      </c>
      <c r="E2631" t="s">
        <v>3</v>
      </c>
      <c r="F2631">
        <v>37</v>
      </c>
      <c r="G2631" t="s">
        <v>339</v>
      </c>
      <c r="H2631" t="s">
        <v>285</v>
      </c>
      <c r="I2631" t="s">
        <v>105</v>
      </c>
      <c r="J2631" t="s">
        <v>106</v>
      </c>
      <c r="K2631" t="s">
        <v>76</v>
      </c>
      <c r="L2631">
        <v>2</v>
      </c>
      <c r="M2631">
        <v>450</v>
      </c>
      <c r="N2631">
        <v>0.1</v>
      </c>
      <c r="O2631">
        <v>810</v>
      </c>
      <c r="P2631">
        <v>660</v>
      </c>
      <c r="Q2631">
        <v>150</v>
      </c>
      <c r="R2631" t="s">
        <v>17</v>
      </c>
      <c r="S2631" t="s">
        <v>10</v>
      </c>
      <c r="T2631">
        <v>2025</v>
      </c>
      <c r="U2631">
        <v>1</v>
      </c>
      <c r="V2631" t="s">
        <v>3875</v>
      </c>
      <c r="W2631" t="s">
        <v>18</v>
      </c>
      <c r="X2631" t="s">
        <v>27</v>
      </c>
      <c r="Y2631">
        <v>18.52</v>
      </c>
    </row>
    <row r="2632" spans="1:25" x14ac:dyDescent="0.25">
      <c r="A2632" t="s">
        <v>3491</v>
      </c>
      <c r="B2632" s="19">
        <v>45507</v>
      </c>
      <c r="C2632" t="s">
        <v>1576</v>
      </c>
      <c r="D2632" t="s">
        <v>1577</v>
      </c>
      <c r="E2632" t="s">
        <v>16</v>
      </c>
      <c r="F2632">
        <v>36</v>
      </c>
      <c r="G2632" t="s">
        <v>284</v>
      </c>
      <c r="H2632" t="s">
        <v>285</v>
      </c>
      <c r="I2632" t="s">
        <v>68</v>
      </c>
      <c r="J2632" t="s">
        <v>69</v>
      </c>
      <c r="K2632" t="s">
        <v>39</v>
      </c>
      <c r="L2632">
        <v>2</v>
      </c>
      <c r="M2632">
        <v>3500</v>
      </c>
      <c r="N2632">
        <v>0.1</v>
      </c>
      <c r="O2632">
        <v>6300</v>
      </c>
      <c r="P2632">
        <v>4600</v>
      </c>
      <c r="Q2632">
        <v>1700</v>
      </c>
      <c r="R2632" t="s">
        <v>77</v>
      </c>
      <c r="S2632" t="s">
        <v>10</v>
      </c>
      <c r="T2632">
        <v>2024</v>
      </c>
      <c r="U2632">
        <v>8</v>
      </c>
      <c r="V2632" t="s">
        <v>3867</v>
      </c>
      <c r="W2632" t="s">
        <v>33</v>
      </c>
      <c r="X2632" t="s">
        <v>12</v>
      </c>
      <c r="Y2632">
        <v>26.98</v>
      </c>
    </row>
    <row r="2633" spans="1:25" x14ac:dyDescent="0.25">
      <c r="A2633" t="s">
        <v>3492</v>
      </c>
      <c r="B2633" s="19">
        <v>45430</v>
      </c>
      <c r="C2633" t="s">
        <v>671</v>
      </c>
      <c r="D2633" t="s">
        <v>672</v>
      </c>
      <c r="E2633" t="s">
        <v>16</v>
      </c>
      <c r="F2633">
        <v>57</v>
      </c>
      <c r="G2633" t="s">
        <v>290</v>
      </c>
      <c r="H2633" t="s">
        <v>276</v>
      </c>
      <c r="I2633" t="s">
        <v>305</v>
      </c>
      <c r="J2633" t="s">
        <v>306</v>
      </c>
      <c r="K2633" t="s">
        <v>91</v>
      </c>
      <c r="L2633">
        <v>2</v>
      </c>
      <c r="M2633">
        <v>8500</v>
      </c>
      <c r="N2633">
        <v>0.15</v>
      </c>
      <c r="O2633">
        <v>14450</v>
      </c>
      <c r="P2633">
        <v>13000</v>
      </c>
      <c r="Q2633">
        <v>1450</v>
      </c>
      <c r="R2633" t="s">
        <v>17</v>
      </c>
      <c r="S2633" t="s">
        <v>10</v>
      </c>
      <c r="T2633">
        <v>2024</v>
      </c>
      <c r="U2633">
        <v>5</v>
      </c>
      <c r="V2633" t="s">
        <v>3865</v>
      </c>
      <c r="W2633" t="s">
        <v>11</v>
      </c>
      <c r="X2633" t="s">
        <v>27</v>
      </c>
      <c r="Y2633">
        <v>10.029999999999999</v>
      </c>
    </row>
    <row r="2634" spans="1:25" x14ac:dyDescent="0.25">
      <c r="A2634" t="s">
        <v>3493</v>
      </c>
      <c r="B2634" s="19">
        <v>45302</v>
      </c>
      <c r="C2634" t="s">
        <v>553</v>
      </c>
      <c r="D2634" t="s">
        <v>493</v>
      </c>
      <c r="E2634" t="s">
        <v>16</v>
      </c>
      <c r="F2634">
        <v>42</v>
      </c>
      <c r="G2634" t="s">
        <v>284</v>
      </c>
      <c r="H2634" t="s">
        <v>285</v>
      </c>
      <c r="I2634" t="s">
        <v>68</v>
      </c>
      <c r="J2634" t="s">
        <v>69</v>
      </c>
      <c r="K2634" t="s">
        <v>39</v>
      </c>
      <c r="L2634">
        <v>2</v>
      </c>
      <c r="M2634">
        <v>3500</v>
      </c>
      <c r="N2634">
        <v>0</v>
      </c>
      <c r="O2634">
        <v>7000</v>
      </c>
      <c r="P2634">
        <v>4600</v>
      </c>
      <c r="Q2634">
        <v>2400</v>
      </c>
      <c r="R2634" t="s">
        <v>17</v>
      </c>
      <c r="S2634" t="s">
        <v>10</v>
      </c>
      <c r="T2634">
        <v>2024</v>
      </c>
      <c r="U2634">
        <v>1</v>
      </c>
      <c r="V2634" t="s">
        <v>3875</v>
      </c>
      <c r="W2634" t="s">
        <v>18</v>
      </c>
      <c r="X2634" t="s">
        <v>27</v>
      </c>
      <c r="Y2634">
        <v>34.29</v>
      </c>
    </row>
    <row r="2635" spans="1:25" x14ac:dyDescent="0.25">
      <c r="A2635" t="s">
        <v>3494</v>
      </c>
      <c r="B2635" s="19">
        <v>45360</v>
      </c>
      <c r="C2635" t="s">
        <v>29</v>
      </c>
      <c r="D2635" t="s">
        <v>30</v>
      </c>
      <c r="E2635" t="s">
        <v>3</v>
      </c>
      <c r="F2635">
        <v>24</v>
      </c>
      <c r="G2635" t="s">
        <v>4</v>
      </c>
      <c r="H2635" t="s">
        <v>5</v>
      </c>
      <c r="I2635" t="s">
        <v>23</v>
      </c>
      <c r="J2635" t="s">
        <v>24</v>
      </c>
      <c r="K2635" t="s">
        <v>25</v>
      </c>
      <c r="L2635">
        <v>1</v>
      </c>
      <c r="M2635">
        <v>55000</v>
      </c>
      <c r="N2635">
        <v>0.2</v>
      </c>
      <c r="O2635">
        <v>44000</v>
      </c>
      <c r="P2635">
        <v>40000</v>
      </c>
      <c r="Q2635">
        <v>4000</v>
      </c>
      <c r="R2635" t="s">
        <v>26</v>
      </c>
      <c r="S2635" t="s">
        <v>10</v>
      </c>
      <c r="T2635">
        <v>2024</v>
      </c>
      <c r="U2635">
        <v>3</v>
      </c>
      <c r="V2635" t="s">
        <v>3864</v>
      </c>
      <c r="W2635" t="s">
        <v>18</v>
      </c>
      <c r="X2635" t="s">
        <v>12</v>
      </c>
      <c r="Y2635">
        <v>9.09</v>
      </c>
    </row>
    <row r="2636" spans="1:25" x14ac:dyDescent="0.25">
      <c r="A2636" t="s">
        <v>3495</v>
      </c>
      <c r="B2636" s="19">
        <v>46002</v>
      </c>
      <c r="C2636" t="s">
        <v>715</v>
      </c>
      <c r="D2636" t="s">
        <v>448</v>
      </c>
      <c r="E2636" t="s">
        <v>16</v>
      </c>
      <c r="F2636">
        <v>38</v>
      </c>
      <c r="G2636" t="s">
        <v>317</v>
      </c>
      <c r="H2636" t="s">
        <v>5</v>
      </c>
      <c r="I2636" t="s">
        <v>31</v>
      </c>
      <c r="J2636" t="s">
        <v>32</v>
      </c>
      <c r="K2636" t="s">
        <v>25</v>
      </c>
      <c r="L2636">
        <v>2</v>
      </c>
      <c r="M2636">
        <v>5000</v>
      </c>
      <c r="N2636">
        <v>0.1</v>
      </c>
      <c r="O2636">
        <v>9000</v>
      </c>
      <c r="P2636">
        <v>7000</v>
      </c>
      <c r="Q2636">
        <v>2000</v>
      </c>
      <c r="R2636" t="s">
        <v>17</v>
      </c>
      <c r="S2636" t="s">
        <v>10</v>
      </c>
      <c r="T2636">
        <v>2025</v>
      </c>
      <c r="U2636">
        <v>12</v>
      </c>
      <c r="V2636" t="s">
        <v>3872</v>
      </c>
      <c r="W2636" t="s">
        <v>40</v>
      </c>
      <c r="X2636" t="s">
        <v>27</v>
      </c>
      <c r="Y2636">
        <v>22.22</v>
      </c>
    </row>
    <row r="2637" spans="1:25" x14ac:dyDescent="0.25">
      <c r="A2637" t="s">
        <v>3496</v>
      </c>
      <c r="B2637" s="19">
        <v>45354</v>
      </c>
      <c r="C2637" t="s">
        <v>540</v>
      </c>
      <c r="D2637" t="s">
        <v>541</v>
      </c>
      <c r="E2637" t="s">
        <v>3</v>
      </c>
      <c r="F2637">
        <v>47</v>
      </c>
      <c r="G2637" t="s">
        <v>275</v>
      </c>
      <c r="H2637" t="s">
        <v>276</v>
      </c>
      <c r="I2637" t="s">
        <v>56</v>
      </c>
      <c r="J2637" t="s">
        <v>57</v>
      </c>
      <c r="K2637" t="s">
        <v>58</v>
      </c>
      <c r="L2637">
        <v>1</v>
      </c>
      <c r="M2637">
        <v>1200</v>
      </c>
      <c r="N2637">
        <v>0.1</v>
      </c>
      <c r="O2637">
        <v>1080</v>
      </c>
      <c r="P2637">
        <v>800</v>
      </c>
      <c r="Q2637">
        <v>280</v>
      </c>
      <c r="R2637" t="s">
        <v>17</v>
      </c>
      <c r="S2637" t="s">
        <v>10</v>
      </c>
      <c r="T2637">
        <v>2024</v>
      </c>
      <c r="U2637">
        <v>3</v>
      </c>
      <c r="V2637" t="s">
        <v>3864</v>
      </c>
      <c r="W2637" t="s">
        <v>18</v>
      </c>
      <c r="X2637" t="s">
        <v>19</v>
      </c>
      <c r="Y2637">
        <v>25.93</v>
      </c>
    </row>
    <row r="2638" spans="1:25" x14ac:dyDescent="0.25">
      <c r="A2638" t="s">
        <v>3497</v>
      </c>
      <c r="B2638" s="19">
        <v>45650</v>
      </c>
      <c r="C2638" t="s">
        <v>365</v>
      </c>
      <c r="D2638" t="s">
        <v>366</v>
      </c>
      <c r="E2638" t="s">
        <v>16</v>
      </c>
      <c r="F2638">
        <v>56</v>
      </c>
      <c r="G2638" t="s">
        <v>295</v>
      </c>
      <c r="H2638" t="s">
        <v>270</v>
      </c>
      <c r="I2638" t="s">
        <v>51</v>
      </c>
      <c r="J2638" t="s">
        <v>52</v>
      </c>
      <c r="K2638" t="s">
        <v>8</v>
      </c>
      <c r="L2638">
        <v>1</v>
      </c>
      <c r="M2638">
        <v>4500</v>
      </c>
      <c r="N2638">
        <v>0.05</v>
      </c>
      <c r="O2638">
        <v>4275</v>
      </c>
      <c r="P2638">
        <v>3200</v>
      </c>
      <c r="Q2638">
        <v>1075</v>
      </c>
      <c r="R2638" t="s">
        <v>17</v>
      </c>
      <c r="S2638" t="s">
        <v>10</v>
      </c>
      <c r="T2638">
        <v>2024</v>
      </c>
      <c r="U2638">
        <v>12</v>
      </c>
      <c r="V2638" t="s">
        <v>3872</v>
      </c>
      <c r="W2638" t="s">
        <v>40</v>
      </c>
      <c r="X2638" t="s">
        <v>27</v>
      </c>
      <c r="Y2638">
        <v>25.15</v>
      </c>
    </row>
    <row r="2639" spans="1:25" x14ac:dyDescent="0.25">
      <c r="A2639" t="s">
        <v>205</v>
      </c>
      <c r="B2639" s="19">
        <v>45935</v>
      </c>
      <c r="C2639" t="s">
        <v>206</v>
      </c>
      <c r="D2639" t="s">
        <v>207</v>
      </c>
      <c r="E2639" t="s">
        <v>3</v>
      </c>
      <c r="F2639">
        <v>38</v>
      </c>
      <c r="G2639" t="s">
        <v>4</v>
      </c>
      <c r="H2639" t="s">
        <v>5</v>
      </c>
      <c r="I2639" t="s">
        <v>23</v>
      </c>
      <c r="J2639" t="s">
        <v>24</v>
      </c>
      <c r="K2639" t="s">
        <v>25</v>
      </c>
      <c r="L2639">
        <v>1</v>
      </c>
      <c r="M2639">
        <v>55000</v>
      </c>
      <c r="N2639">
        <v>0.2</v>
      </c>
      <c r="O2639">
        <v>44000</v>
      </c>
      <c r="P2639">
        <v>40000</v>
      </c>
      <c r="Q2639">
        <v>4000</v>
      </c>
      <c r="R2639" t="s">
        <v>77</v>
      </c>
      <c r="S2639" t="s">
        <v>10</v>
      </c>
      <c r="T2639">
        <v>2025</v>
      </c>
      <c r="U2639">
        <v>10</v>
      </c>
      <c r="V2639" t="s">
        <v>3870</v>
      </c>
      <c r="W2639" t="s">
        <v>40</v>
      </c>
      <c r="X2639" t="s">
        <v>12</v>
      </c>
      <c r="Y2639">
        <v>9.09</v>
      </c>
    </row>
    <row r="2640" spans="1:25" x14ac:dyDescent="0.25">
      <c r="A2640" t="s">
        <v>3498</v>
      </c>
      <c r="B2640" s="19">
        <v>45728</v>
      </c>
      <c r="C2640" t="s">
        <v>1394</v>
      </c>
      <c r="D2640" t="s">
        <v>64</v>
      </c>
      <c r="E2640" t="s">
        <v>3</v>
      </c>
      <c r="F2640">
        <v>38</v>
      </c>
      <c r="G2640" t="s">
        <v>317</v>
      </c>
      <c r="H2640" t="s">
        <v>5</v>
      </c>
      <c r="I2640" t="s">
        <v>81</v>
      </c>
      <c r="J2640" t="s">
        <v>82</v>
      </c>
      <c r="K2640" t="s">
        <v>58</v>
      </c>
      <c r="L2640">
        <v>1</v>
      </c>
      <c r="M2640">
        <v>3500</v>
      </c>
      <c r="N2640">
        <v>0.1</v>
      </c>
      <c r="O2640">
        <v>3150</v>
      </c>
      <c r="P2640">
        <v>2500</v>
      </c>
      <c r="Q2640">
        <v>650</v>
      </c>
      <c r="R2640" t="s">
        <v>9</v>
      </c>
      <c r="S2640" t="s">
        <v>10</v>
      </c>
      <c r="T2640">
        <v>2025</v>
      </c>
      <c r="U2640">
        <v>3</v>
      </c>
      <c r="V2640" t="s">
        <v>3864</v>
      </c>
      <c r="W2640" t="s">
        <v>18</v>
      </c>
      <c r="X2640" t="s">
        <v>27</v>
      </c>
      <c r="Y2640">
        <v>20.63</v>
      </c>
    </row>
    <row r="2641" spans="1:25" x14ac:dyDescent="0.25">
      <c r="A2641" t="s">
        <v>3499</v>
      </c>
      <c r="B2641" s="19">
        <v>45704</v>
      </c>
      <c r="C2641" t="s">
        <v>590</v>
      </c>
      <c r="D2641" t="s">
        <v>591</v>
      </c>
      <c r="E2641" t="s">
        <v>16</v>
      </c>
      <c r="F2641">
        <v>37</v>
      </c>
      <c r="G2641" t="s">
        <v>269</v>
      </c>
      <c r="H2641" t="s">
        <v>270</v>
      </c>
      <c r="I2641" t="s">
        <v>37</v>
      </c>
      <c r="J2641" t="s">
        <v>38</v>
      </c>
      <c r="K2641" t="s">
        <v>39</v>
      </c>
      <c r="L2641">
        <v>2</v>
      </c>
      <c r="M2641">
        <v>900</v>
      </c>
      <c r="N2641">
        <v>0.05</v>
      </c>
      <c r="O2641">
        <v>1710</v>
      </c>
      <c r="P2641">
        <v>1100</v>
      </c>
      <c r="Q2641">
        <v>610</v>
      </c>
      <c r="R2641" t="s">
        <v>17</v>
      </c>
      <c r="S2641" t="s">
        <v>10</v>
      </c>
      <c r="T2641">
        <v>2025</v>
      </c>
      <c r="U2641">
        <v>2</v>
      </c>
      <c r="V2641" t="s">
        <v>3869</v>
      </c>
      <c r="W2641" t="s">
        <v>18</v>
      </c>
      <c r="X2641" t="s">
        <v>19</v>
      </c>
      <c r="Y2641">
        <v>35.67</v>
      </c>
    </row>
    <row r="2642" spans="1:25" x14ac:dyDescent="0.25">
      <c r="A2642" t="s">
        <v>3500</v>
      </c>
      <c r="B2642" s="19">
        <v>45499</v>
      </c>
      <c r="C2642" t="s">
        <v>365</v>
      </c>
      <c r="D2642" t="s">
        <v>366</v>
      </c>
      <c r="E2642" t="s">
        <v>16</v>
      </c>
      <c r="F2642">
        <v>56</v>
      </c>
      <c r="G2642" t="s">
        <v>295</v>
      </c>
      <c r="H2642" t="s">
        <v>270</v>
      </c>
      <c r="I2642" t="s">
        <v>65</v>
      </c>
      <c r="J2642" t="s">
        <v>66</v>
      </c>
      <c r="K2642" t="s">
        <v>25</v>
      </c>
      <c r="L2642">
        <v>2</v>
      </c>
      <c r="M2642">
        <v>2500</v>
      </c>
      <c r="N2642">
        <v>0.1</v>
      </c>
      <c r="O2642">
        <v>4500</v>
      </c>
      <c r="P2642">
        <v>3200</v>
      </c>
      <c r="Q2642">
        <v>1300</v>
      </c>
      <c r="R2642" t="s">
        <v>17</v>
      </c>
      <c r="S2642" t="s">
        <v>10</v>
      </c>
      <c r="T2642">
        <v>2024</v>
      </c>
      <c r="U2642">
        <v>7</v>
      </c>
      <c r="V2642" t="s">
        <v>3866</v>
      </c>
      <c r="W2642" t="s">
        <v>33</v>
      </c>
      <c r="X2642" t="s">
        <v>27</v>
      </c>
      <c r="Y2642">
        <v>28.89</v>
      </c>
    </row>
    <row r="2643" spans="1:25" x14ac:dyDescent="0.25">
      <c r="A2643" t="s">
        <v>3501</v>
      </c>
      <c r="B2643" s="19">
        <v>45513</v>
      </c>
      <c r="C2643" t="s">
        <v>2218</v>
      </c>
      <c r="D2643" t="s">
        <v>1298</v>
      </c>
      <c r="E2643" t="s">
        <v>16</v>
      </c>
      <c r="F2643">
        <v>26</v>
      </c>
      <c r="G2643" t="s">
        <v>407</v>
      </c>
      <c r="H2643" t="s">
        <v>285</v>
      </c>
      <c r="I2643" t="s">
        <v>37</v>
      </c>
      <c r="J2643" t="s">
        <v>38</v>
      </c>
      <c r="K2643" t="s">
        <v>39</v>
      </c>
      <c r="L2643">
        <v>1</v>
      </c>
      <c r="M2643">
        <v>900</v>
      </c>
      <c r="N2643">
        <v>0.05</v>
      </c>
      <c r="O2643">
        <v>855</v>
      </c>
      <c r="P2643">
        <v>550</v>
      </c>
      <c r="Q2643">
        <v>305</v>
      </c>
      <c r="R2643" t="s">
        <v>26</v>
      </c>
      <c r="S2643" t="s">
        <v>10</v>
      </c>
      <c r="T2643">
        <v>2024</v>
      </c>
      <c r="U2643">
        <v>8</v>
      </c>
      <c r="V2643" t="s">
        <v>3867</v>
      </c>
      <c r="W2643" t="s">
        <v>33</v>
      </c>
      <c r="X2643" t="s">
        <v>19</v>
      </c>
      <c r="Y2643">
        <v>35.67</v>
      </c>
    </row>
    <row r="2644" spans="1:25" x14ac:dyDescent="0.25">
      <c r="A2644" t="s">
        <v>3502</v>
      </c>
      <c r="B2644" s="19">
        <v>45421</v>
      </c>
      <c r="C2644" t="s">
        <v>953</v>
      </c>
      <c r="D2644" t="s">
        <v>501</v>
      </c>
      <c r="E2644" t="s">
        <v>16</v>
      </c>
      <c r="F2644">
        <v>23</v>
      </c>
      <c r="G2644" t="s">
        <v>312</v>
      </c>
      <c r="H2644" t="s">
        <v>276</v>
      </c>
      <c r="I2644" t="s">
        <v>105</v>
      </c>
      <c r="J2644" t="s">
        <v>106</v>
      </c>
      <c r="K2644" t="s">
        <v>76</v>
      </c>
      <c r="L2644">
        <v>1</v>
      </c>
      <c r="M2644">
        <v>450</v>
      </c>
      <c r="N2644">
        <v>0.05</v>
      </c>
      <c r="O2644">
        <v>427.5</v>
      </c>
      <c r="P2644">
        <v>330</v>
      </c>
      <c r="Q2644">
        <v>97.5</v>
      </c>
      <c r="R2644" t="s">
        <v>17</v>
      </c>
      <c r="S2644" t="s">
        <v>10</v>
      </c>
      <c r="T2644">
        <v>2024</v>
      </c>
      <c r="U2644">
        <v>5</v>
      </c>
      <c r="V2644" t="s">
        <v>3865</v>
      </c>
      <c r="W2644" t="s">
        <v>11</v>
      </c>
      <c r="X2644" t="s">
        <v>27</v>
      </c>
      <c r="Y2644">
        <v>22.81</v>
      </c>
    </row>
    <row r="2645" spans="1:25" x14ac:dyDescent="0.25">
      <c r="A2645" t="s">
        <v>3503</v>
      </c>
      <c r="B2645" s="19">
        <v>45630</v>
      </c>
      <c r="C2645" t="s">
        <v>489</v>
      </c>
      <c r="D2645" t="s">
        <v>490</v>
      </c>
      <c r="E2645" t="s">
        <v>3</v>
      </c>
      <c r="F2645">
        <v>26</v>
      </c>
      <c r="G2645" t="s">
        <v>339</v>
      </c>
      <c r="H2645" t="s">
        <v>285</v>
      </c>
      <c r="I2645" t="s">
        <v>81</v>
      </c>
      <c r="J2645" t="s">
        <v>82</v>
      </c>
      <c r="K2645" t="s">
        <v>58</v>
      </c>
      <c r="L2645">
        <v>1</v>
      </c>
      <c r="M2645">
        <v>3500</v>
      </c>
      <c r="N2645">
        <v>0.15</v>
      </c>
      <c r="O2645">
        <v>2975</v>
      </c>
      <c r="P2645">
        <v>2500</v>
      </c>
      <c r="Q2645">
        <v>475</v>
      </c>
      <c r="R2645" t="s">
        <v>9</v>
      </c>
      <c r="S2645" t="s">
        <v>10</v>
      </c>
      <c r="T2645">
        <v>2024</v>
      </c>
      <c r="U2645">
        <v>12</v>
      </c>
      <c r="V2645" t="s">
        <v>3872</v>
      </c>
      <c r="W2645" t="s">
        <v>40</v>
      </c>
      <c r="X2645" t="s">
        <v>27</v>
      </c>
      <c r="Y2645">
        <v>15.97</v>
      </c>
    </row>
    <row r="2646" spans="1:25" x14ac:dyDescent="0.25">
      <c r="A2646" t="s">
        <v>3504</v>
      </c>
      <c r="B2646" s="19">
        <v>45575</v>
      </c>
      <c r="C2646" t="s">
        <v>545</v>
      </c>
      <c r="D2646" t="s">
        <v>546</v>
      </c>
      <c r="E2646" t="s">
        <v>16</v>
      </c>
      <c r="F2646">
        <v>21</v>
      </c>
      <c r="G2646" t="s">
        <v>339</v>
      </c>
      <c r="H2646" t="s">
        <v>285</v>
      </c>
      <c r="I2646" t="s">
        <v>56</v>
      </c>
      <c r="J2646" t="s">
        <v>57</v>
      </c>
      <c r="K2646" t="s">
        <v>58</v>
      </c>
      <c r="L2646">
        <v>2</v>
      </c>
      <c r="M2646">
        <v>1200</v>
      </c>
      <c r="N2646">
        <v>0.05</v>
      </c>
      <c r="O2646">
        <v>2280</v>
      </c>
      <c r="P2646">
        <v>1600</v>
      </c>
      <c r="Q2646">
        <v>680</v>
      </c>
      <c r="R2646" t="s">
        <v>9</v>
      </c>
      <c r="S2646" t="s">
        <v>10</v>
      </c>
      <c r="T2646">
        <v>2024</v>
      </c>
      <c r="U2646">
        <v>10</v>
      </c>
      <c r="V2646" t="s">
        <v>3870</v>
      </c>
      <c r="W2646" t="s">
        <v>40</v>
      </c>
      <c r="X2646" t="s">
        <v>27</v>
      </c>
      <c r="Y2646">
        <v>29.82</v>
      </c>
    </row>
    <row r="2647" spans="1:25" x14ac:dyDescent="0.25">
      <c r="A2647" t="s">
        <v>3505</v>
      </c>
      <c r="B2647" s="19">
        <v>45464</v>
      </c>
      <c r="C2647" t="s">
        <v>342</v>
      </c>
      <c r="D2647" t="s">
        <v>343</v>
      </c>
      <c r="E2647" t="s">
        <v>16</v>
      </c>
      <c r="F2647">
        <v>57</v>
      </c>
      <c r="G2647" t="s">
        <v>290</v>
      </c>
      <c r="H2647" t="s">
        <v>276</v>
      </c>
      <c r="I2647" t="s">
        <v>23</v>
      </c>
      <c r="J2647" t="s">
        <v>24</v>
      </c>
      <c r="K2647" t="s">
        <v>25</v>
      </c>
      <c r="L2647">
        <v>1</v>
      </c>
      <c r="M2647">
        <v>55000</v>
      </c>
      <c r="N2647">
        <v>0.1</v>
      </c>
      <c r="O2647">
        <v>-49500</v>
      </c>
      <c r="P2647">
        <v>40000</v>
      </c>
      <c r="Q2647">
        <v>-9500</v>
      </c>
      <c r="R2647" t="s">
        <v>9</v>
      </c>
      <c r="S2647" t="s">
        <v>287</v>
      </c>
      <c r="T2647">
        <v>2024</v>
      </c>
      <c r="U2647">
        <v>6</v>
      </c>
      <c r="V2647" t="s">
        <v>3868</v>
      </c>
      <c r="W2647" t="s">
        <v>11</v>
      </c>
      <c r="X2647" t="s">
        <v>19</v>
      </c>
      <c r="Y2647">
        <v>19.190000000000001</v>
      </c>
    </row>
    <row r="2648" spans="1:25" x14ac:dyDescent="0.25">
      <c r="A2648" t="s">
        <v>3506</v>
      </c>
      <c r="B2648" s="19">
        <v>45385</v>
      </c>
      <c r="C2648" t="s">
        <v>608</v>
      </c>
      <c r="D2648" t="s">
        <v>609</v>
      </c>
      <c r="E2648" t="s">
        <v>16</v>
      </c>
      <c r="F2648">
        <v>52</v>
      </c>
      <c r="G2648" t="s">
        <v>312</v>
      </c>
      <c r="H2648" t="s">
        <v>276</v>
      </c>
      <c r="I2648" t="s">
        <v>56</v>
      </c>
      <c r="J2648" t="s">
        <v>57</v>
      </c>
      <c r="K2648" t="s">
        <v>58</v>
      </c>
      <c r="L2648">
        <v>1</v>
      </c>
      <c r="M2648">
        <v>1200</v>
      </c>
      <c r="N2648">
        <v>0.1</v>
      </c>
      <c r="O2648">
        <v>1080</v>
      </c>
      <c r="P2648">
        <v>800</v>
      </c>
      <c r="Q2648">
        <v>280</v>
      </c>
      <c r="R2648" t="s">
        <v>26</v>
      </c>
      <c r="S2648" t="s">
        <v>10</v>
      </c>
      <c r="T2648">
        <v>2024</v>
      </c>
      <c r="U2648">
        <v>4</v>
      </c>
      <c r="V2648" t="s">
        <v>3871</v>
      </c>
      <c r="W2648" t="s">
        <v>11</v>
      </c>
      <c r="X2648" t="s">
        <v>27</v>
      </c>
      <c r="Y2648">
        <v>25.93</v>
      </c>
    </row>
    <row r="2649" spans="1:25" x14ac:dyDescent="0.25">
      <c r="A2649" t="s">
        <v>3507</v>
      </c>
      <c r="B2649" s="19">
        <v>45292</v>
      </c>
      <c r="C2649" t="s">
        <v>705</v>
      </c>
      <c r="D2649" t="s">
        <v>642</v>
      </c>
      <c r="E2649" t="s">
        <v>16</v>
      </c>
      <c r="F2649">
        <v>27</v>
      </c>
      <c r="G2649" t="s">
        <v>280</v>
      </c>
      <c r="H2649" t="s">
        <v>270</v>
      </c>
      <c r="I2649" t="s">
        <v>68</v>
      </c>
      <c r="J2649" t="s">
        <v>69</v>
      </c>
      <c r="K2649" t="s">
        <v>39</v>
      </c>
      <c r="L2649">
        <v>4</v>
      </c>
      <c r="M2649">
        <v>3500</v>
      </c>
      <c r="N2649">
        <v>0.05</v>
      </c>
      <c r="O2649">
        <v>-13300</v>
      </c>
      <c r="P2649">
        <v>9200</v>
      </c>
      <c r="Q2649">
        <v>-4100</v>
      </c>
      <c r="R2649" t="s">
        <v>26</v>
      </c>
      <c r="S2649" t="s">
        <v>287</v>
      </c>
      <c r="T2649">
        <v>2024</v>
      </c>
      <c r="U2649">
        <v>1</v>
      </c>
      <c r="V2649" t="s">
        <v>3875</v>
      </c>
      <c r="W2649" t="s">
        <v>18</v>
      </c>
      <c r="X2649" t="s">
        <v>27</v>
      </c>
      <c r="Y2649">
        <v>30.83</v>
      </c>
    </row>
    <row r="2650" spans="1:25" x14ac:dyDescent="0.25">
      <c r="A2650" t="s">
        <v>3508</v>
      </c>
      <c r="B2650" s="19">
        <v>45432</v>
      </c>
      <c r="C2650" t="s">
        <v>899</v>
      </c>
      <c r="D2650" t="s">
        <v>167</v>
      </c>
      <c r="E2650" t="s">
        <v>3</v>
      </c>
      <c r="F2650">
        <v>35</v>
      </c>
      <c r="G2650" t="s">
        <v>407</v>
      </c>
      <c r="H2650" t="s">
        <v>285</v>
      </c>
      <c r="I2650" t="s">
        <v>105</v>
      </c>
      <c r="J2650" t="s">
        <v>106</v>
      </c>
      <c r="K2650" t="s">
        <v>76</v>
      </c>
      <c r="L2650">
        <v>3</v>
      </c>
      <c r="M2650">
        <v>450</v>
      </c>
      <c r="N2650">
        <v>0.05</v>
      </c>
      <c r="O2650">
        <v>1282.5</v>
      </c>
      <c r="P2650">
        <v>990</v>
      </c>
      <c r="Q2650">
        <v>292.5</v>
      </c>
      <c r="R2650" t="s">
        <v>77</v>
      </c>
      <c r="S2650" t="s">
        <v>10</v>
      </c>
      <c r="T2650">
        <v>2024</v>
      </c>
      <c r="U2650">
        <v>5</v>
      </c>
      <c r="V2650" t="s">
        <v>3865</v>
      </c>
      <c r="W2650" t="s">
        <v>11</v>
      </c>
      <c r="X2650" t="s">
        <v>12</v>
      </c>
      <c r="Y2650">
        <v>22.81</v>
      </c>
    </row>
    <row r="2651" spans="1:25" x14ac:dyDescent="0.25">
      <c r="A2651" t="s">
        <v>3509</v>
      </c>
      <c r="B2651" s="19">
        <v>45775</v>
      </c>
      <c r="C2651" t="s">
        <v>878</v>
      </c>
      <c r="D2651" t="s">
        <v>468</v>
      </c>
      <c r="E2651" t="s">
        <v>3</v>
      </c>
      <c r="F2651">
        <v>40</v>
      </c>
      <c r="G2651" t="s">
        <v>280</v>
      </c>
      <c r="H2651" t="s">
        <v>270</v>
      </c>
      <c r="I2651" t="s">
        <v>68</v>
      </c>
      <c r="J2651" t="s">
        <v>69</v>
      </c>
      <c r="K2651" t="s">
        <v>39</v>
      </c>
      <c r="L2651">
        <v>1</v>
      </c>
      <c r="M2651">
        <v>3500</v>
      </c>
      <c r="N2651">
        <v>0.1</v>
      </c>
      <c r="O2651">
        <v>3150</v>
      </c>
      <c r="P2651">
        <v>2300</v>
      </c>
      <c r="Q2651">
        <v>850</v>
      </c>
      <c r="R2651" t="s">
        <v>26</v>
      </c>
      <c r="S2651" t="s">
        <v>10</v>
      </c>
      <c r="T2651">
        <v>2025</v>
      </c>
      <c r="U2651">
        <v>4</v>
      </c>
      <c r="V2651" t="s">
        <v>3871</v>
      </c>
      <c r="W2651" t="s">
        <v>11</v>
      </c>
      <c r="X2651" t="s">
        <v>27</v>
      </c>
      <c r="Y2651">
        <v>26.98</v>
      </c>
    </row>
    <row r="2652" spans="1:25" x14ac:dyDescent="0.25">
      <c r="A2652" t="s">
        <v>3510</v>
      </c>
      <c r="B2652" s="19">
        <v>45538</v>
      </c>
      <c r="C2652" t="s">
        <v>434</v>
      </c>
      <c r="D2652" t="s">
        <v>435</v>
      </c>
      <c r="E2652" t="s">
        <v>16</v>
      </c>
      <c r="F2652">
        <v>26</v>
      </c>
      <c r="G2652" t="s">
        <v>280</v>
      </c>
      <c r="H2652" t="s">
        <v>270</v>
      </c>
      <c r="I2652" t="s">
        <v>127</v>
      </c>
      <c r="J2652" t="s">
        <v>128</v>
      </c>
      <c r="K2652" t="s">
        <v>58</v>
      </c>
      <c r="L2652">
        <v>2</v>
      </c>
      <c r="M2652">
        <v>3000</v>
      </c>
      <c r="N2652">
        <v>0.1</v>
      </c>
      <c r="O2652">
        <v>5400</v>
      </c>
      <c r="P2652">
        <v>4200</v>
      </c>
      <c r="Q2652">
        <v>1200</v>
      </c>
      <c r="R2652" t="s">
        <v>26</v>
      </c>
      <c r="S2652" t="s">
        <v>10</v>
      </c>
      <c r="T2652">
        <v>2024</v>
      </c>
      <c r="U2652">
        <v>9</v>
      </c>
      <c r="V2652" t="s">
        <v>3873</v>
      </c>
      <c r="W2652" t="s">
        <v>33</v>
      </c>
      <c r="X2652" t="s">
        <v>27</v>
      </c>
      <c r="Y2652">
        <v>22.22</v>
      </c>
    </row>
    <row r="2653" spans="1:25" x14ac:dyDescent="0.25">
      <c r="A2653" t="s">
        <v>208</v>
      </c>
      <c r="B2653" s="19">
        <v>46015</v>
      </c>
      <c r="C2653" t="s">
        <v>63</v>
      </c>
      <c r="D2653" t="s">
        <v>64</v>
      </c>
      <c r="E2653" t="s">
        <v>3</v>
      </c>
      <c r="F2653">
        <v>27</v>
      </c>
      <c r="G2653" t="s">
        <v>4</v>
      </c>
      <c r="H2653" t="s">
        <v>5</v>
      </c>
      <c r="I2653" t="s">
        <v>143</v>
      </c>
      <c r="J2653" t="s">
        <v>144</v>
      </c>
      <c r="K2653" t="s">
        <v>76</v>
      </c>
      <c r="L2653">
        <v>1</v>
      </c>
      <c r="M2653">
        <v>700</v>
      </c>
      <c r="N2653">
        <v>0.05</v>
      </c>
      <c r="O2653">
        <v>665</v>
      </c>
      <c r="P2653">
        <v>570</v>
      </c>
      <c r="Q2653">
        <v>95</v>
      </c>
      <c r="R2653" t="s">
        <v>26</v>
      </c>
      <c r="S2653" t="s">
        <v>10</v>
      </c>
      <c r="T2653">
        <v>2025</v>
      </c>
      <c r="U2653">
        <v>12</v>
      </c>
      <c r="V2653" t="s">
        <v>3872</v>
      </c>
      <c r="W2653" t="s">
        <v>40</v>
      </c>
      <c r="X2653" t="s">
        <v>19</v>
      </c>
      <c r="Y2653">
        <v>14.29</v>
      </c>
    </row>
    <row r="2654" spans="1:25" x14ac:dyDescent="0.25">
      <c r="A2654" t="s">
        <v>3511</v>
      </c>
      <c r="B2654" s="19">
        <v>45616</v>
      </c>
      <c r="C2654" t="s">
        <v>1045</v>
      </c>
      <c r="D2654" t="s">
        <v>803</v>
      </c>
      <c r="E2654" t="s">
        <v>16</v>
      </c>
      <c r="F2654">
        <v>54</v>
      </c>
      <c r="G2654" t="s">
        <v>275</v>
      </c>
      <c r="H2654" t="s">
        <v>276</v>
      </c>
      <c r="I2654" t="s">
        <v>105</v>
      </c>
      <c r="J2654" t="s">
        <v>106</v>
      </c>
      <c r="K2654" t="s">
        <v>76</v>
      </c>
      <c r="L2654">
        <v>2</v>
      </c>
      <c r="M2654">
        <v>450</v>
      </c>
      <c r="N2654">
        <v>0.1</v>
      </c>
      <c r="O2654">
        <v>810</v>
      </c>
      <c r="P2654">
        <v>660</v>
      </c>
      <c r="Q2654">
        <v>150</v>
      </c>
      <c r="R2654" t="s">
        <v>26</v>
      </c>
      <c r="S2654" t="s">
        <v>10</v>
      </c>
      <c r="T2654">
        <v>2024</v>
      </c>
      <c r="U2654">
        <v>11</v>
      </c>
      <c r="V2654" t="s">
        <v>3874</v>
      </c>
      <c r="W2654" t="s">
        <v>40</v>
      </c>
      <c r="X2654" t="s">
        <v>27</v>
      </c>
      <c r="Y2654">
        <v>18.52</v>
      </c>
    </row>
    <row r="2655" spans="1:25" x14ac:dyDescent="0.25">
      <c r="A2655" t="s">
        <v>3512</v>
      </c>
      <c r="B2655" s="19">
        <v>45511</v>
      </c>
      <c r="C2655" t="s">
        <v>401</v>
      </c>
      <c r="D2655" t="s">
        <v>402</v>
      </c>
      <c r="E2655" t="s">
        <v>16</v>
      </c>
      <c r="F2655">
        <v>22</v>
      </c>
      <c r="G2655" t="s">
        <v>275</v>
      </c>
      <c r="H2655" t="s">
        <v>276</v>
      </c>
      <c r="I2655" t="s">
        <v>305</v>
      </c>
      <c r="J2655" t="s">
        <v>306</v>
      </c>
      <c r="K2655" t="s">
        <v>91</v>
      </c>
      <c r="L2655">
        <v>1</v>
      </c>
      <c r="M2655">
        <v>8500</v>
      </c>
      <c r="N2655">
        <v>0.15</v>
      </c>
      <c r="O2655">
        <v>7225</v>
      </c>
      <c r="P2655">
        <v>6500</v>
      </c>
      <c r="Q2655">
        <v>725</v>
      </c>
      <c r="R2655" t="s">
        <v>77</v>
      </c>
      <c r="S2655" t="s">
        <v>10</v>
      </c>
      <c r="T2655">
        <v>2024</v>
      </c>
      <c r="U2655">
        <v>8</v>
      </c>
      <c r="V2655" t="s">
        <v>3867</v>
      </c>
      <c r="W2655" t="s">
        <v>33</v>
      </c>
      <c r="X2655" t="s">
        <v>19</v>
      </c>
      <c r="Y2655">
        <v>10.029999999999999</v>
      </c>
    </row>
    <row r="2656" spans="1:25" x14ac:dyDescent="0.25">
      <c r="A2656" t="s">
        <v>3513</v>
      </c>
      <c r="B2656" s="19">
        <v>46020</v>
      </c>
      <c r="C2656" t="s">
        <v>1037</v>
      </c>
      <c r="D2656" t="s">
        <v>1038</v>
      </c>
      <c r="E2656" t="s">
        <v>3</v>
      </c>
      <c r="F2656">
        <v>22</v>
      </c>
      <c r="G2656" t="s">
        <v>290</v>
      </c>
      <c r="H2656" t="s">
        <v>276</v>
      </c>
      <c r="I2656" t="s">
        <v>176</v>
      </c>
      <c r="J2656" t="s">
        <v>177</v>
      </c>
      <c r="K2656" t="s">
        <v>25</v>
      </c>
      <c r="L2656">
        <v>1</v>
      </c>
      <c r="M2656">
        <v>22000</v>
      </c>
      <c r="N2656">
        <v>0.2</v>
      </c>
      <c r="O2656">
        <v>17600</v>
      </c>
      <c r="P2656">
        <v>16500</v>
      </c>
      <c r="Q2656">
        <v>1100</v>
      </c>
      <c r="R2656" t="s">
        <v>77</v>
      </c>
      <c r="S2656" t="s">
        <v>10</v>
      </c>
      <c r="T2656">
        <v>2025</v>
      </c>
      <c r="U2656">
        <v>12</v>
      </c>
      <c r="V2656" t="s">
        <v>3872</v>
      </c>
      <c r="W2656" t="s">
        <v>40</v>
      </c>
      <c r="X2656" t="s">
        <v>12</v>
      </c>
      <c r="Y2656">
        <v>6.25</v>
      </c>
    </row>
    <row r="2657" spans="1:25" x14ac:dyDescent="0.25">
      <c r="A2657" t="s">
        <v>3514</v>
      </c>
      <c r="B2657" s="19">
        <v>45793</v>
      </c>
      <c r="C2657" t="s">
        <v>311</v>
      </c>
      <c r="D2657" t="s">
        <v>101</v>
      </c>
      <c r="E2657" t="s">
        <v>16</v>
      </c>
      <c r="F2657">
        <v>42</v>
      </c>
      <c r="G2657" t="s">
        <v>312</v>
      </c>
      <c r="H2657" t="s">
        <v>276</v>
      </c>
      <c r="I2657" t="s">
        <v>109</v>
      </c>
      <c r="J2657" t="s">
        <v>110</v>
      </c>
      <c r="K2657" t="s">
        <v>8</v>
      </c>
      <c r="L2657">
        <v>1</v>
      </c>
      <c r="M2657">
        <v>4000</v>
      </c>
      <c r="N2657">
        <v>0.05</v>
      </c>
      <c r="O2657">
        <v>3800</v>
      </c>
      <c r="P2657">
        <v>2900</v>
      </c>
      <c r="Q2657">
        <v>900</v>
      </c>
      <c r="R2657" t="s">
        <v>9</v>
      </c>
      <c r="S2657" t="s">
        <v>10</v>
      </c>
      <c r="T2657">
        <v>2025</v>
      </c>
      <c r="U2657">
        <v>5</v>
      </c>
      <c r="V2657" t="s">
        <v>3865</v>
      </c>
      <c r="W2657" t="s">
        <v>11</v>
      </c>
      <c r="X2657" t="s">
        <v>27</v>
      </c>
      <c r="Y2657">
        <v>23.68</v>
      </c>
    </row>
    <row r="2658" spans="1:25" x14ac:dyDescent="0.25">
      <c r="A2658" t="s">
        <v>3515</v>
      </c>
      <c r="B2658" s="19">
        <v>45863</v>
      </c>
      <c r="C2658" t="s">
        <v>1080</v>
      </c>
      <c r="D2658" t="s">
        <v>369</v>
      </c>
      <c r="E2658" t="s">
        <v>16</v>
      </c>
      <c r="F2658">
        <v>32</v>
      </c>
      <c r="G2658" t="s">
        <v>290</v>
      </c>
      <c r="H2658" t="s">
        <v>276</v>
      </c>
      <c r="I2658" t="s">
        <v>44</v>
      </c>
      <c r="J2658" t="s">
        <v>45</v>
      </c>
      <c r="K2658" t="s">
        <v>46</v>
      </c>
      <c r="L2658">
        <v>4</v>
      </c>
      <c r="M2658">
        <v>2500</v>
      </c>
      <c r="N2658">
        <v>0.15</v>
      </c>
      <c r="O2658">
        <v>8500</v>
      </c>
      <c r="P2658">
        <v>6000</v>
      </c>
      <c r="Q2658">
        <v>2500</v>
      </c>
      <c r="R2658" t="s">
        <v>9</v>
      </c>
      <c r="S2658" t="s">
        <v>10</v>
      </c>
      <c r="T2658">
        <v>2025</v>
      </c>
      <c r="U2658">
        <v>7</v>
      </c>
      <c r="V2658" t="s">
        <v>3866</v>
      </c>
      <c r="W2658" t="s">
        <v>33</v>
      </c>
      <c r="X2658" t="s">
        <v>27</v>
      </c>
      <c r="Y2658">
        <v>29.41</v>
      </c>
    </row>
    <row r="2659" spans="1:25" x14ac:dyDescent="0.25">
      <c r="A2659" t="s">
        <v>3516</v>
      </c>
      <c r="B2659" s="19">
        <v>45666</v>
      </c>
      <c r="C2659" t="s">
        <v>483</v>
      </c>
      <c r="D2659" t="s">
        <v>484</v>
      </c>
      <c r="E2659" t="s">
        <v>3</v>
      </c>
      <c r="F2659">
        <v>34</v>
      </c>
      <c r="G2659" t="s">
        <v>269</v>
      </c>
      <c r="H2659" t="s">
        <v>270</v>
      </c>
      <c r="I2659" t="s">
        <v>74</v>
      </c>
      <c r="J2659" t="s">
        <v>75</v>
      </c>
      <c r="K2659" t="s">
        <v>76</v>
      </c>
      <c r="L2659">
        <v>2</v>
      </c>
      <c r="M2659">
        <v>550</v>
      </c>
      <c r="N2659">
        <v>0.05</v>
      </c>
      <c r="O2659">
        <v>1045</v>
      </c>
      <c r="P2659">
        <v>900</v>
      </c>
      <c r="Q2659">
        <v>145</v>
      </c>
      <c r="R2659" t="s">
        <v>9</v>
      </c>
      <c r="S2659" t="s">
        <v>10</v>
      </c>
      <c r="T2659">
        <v>2025</v>
      </c>
      <c r="U2659">
        <v>1</v>
      </c>
      <c r="V2659" t="s">
        <v>3875</v>
      </c>
      <c r="W2659" t="s">
        <v>18</v>
      </c>
      <c r="X2659" t="s">
        <v>19</v>
      </c>
      <c r="Y2659">
        <v>13.88</v>
      </c>
    </row>
    <row r="2660" spans="1:25" x14ac:dyDescent="0.25">
      <c r="A2660" t="s">
        <v>3517</v>
      </c>
      <c r="B2660" s="19">
        <v>45726</v>
      </c>
      <c r="C2660" t="s">
        <v>412</v>
      </c>
      <c r="D2660" t="s">
        <v>335</v>
      </c>
      <c r="E2660" t="s">
        <v>16</v>
      </c>
      <c r="F2660">
        <v>58</v>
      </c>
      <c r="G2660" t="s">
        <v>317</v>
      </c>
      <c r="H2660" t="s">
        <v>5</v>
      </c>
      <c r="I2660" t="s">
        <v>186</v>
      </c>
      <c r="J2660" t="s">
        <v>187</v>
      </c>
      <c r="K2660" t="s">
        <v>91</v>
      </c>
      <c r="L2660">
        <v>3</v>
      </c>
      <c r="M2660">
        <v>12000</v>
      </c>
      <c r="N2660">
        <v>0.15</v>
      </c>
      <c r="O2660">
        <v>30600</v>
      </c>
      <c r="P2660">
        <v>27000</v>
      </c>
      <c r="Q2660">
        <v>3600</v>
      </c>
      <c r="R2660" t="s">
        <v>17</v>
      </c>
      <c r="S2660" t="s">
        <v>10</v>
      </c>
      <c r="T2660">
        <v>2025</v>
      </c>
      <c r="U2660">
        <v>3</v>
      </c>
      <c r="V2660" t="s">
        <v>3864</v>
      </c>
      <c r="W2660" t="s">
        <v>18</v>
      </c>
      <c r="X2660" t="s">
        <v>27</v>
      </c>
      <c r="Y2660">
        <v>11.76</v>
      </c>
    </row>
    <row r="2661" spans="1:25" x14ac:dyDescent="0.25">
      <c r="A2661" t="s">
        <v>3518</v>
      </c>
      <c r="B2661" s="19">
        <v>45487</v>
      </c>
      <c r="C2661" t="s">
        <v>428</v>
      </c>
      <c r="D2661" t="s">
        <v>36</v>
      </c>
      <c r="E2661" t="s">
        <v>3</v>
      </c>
      <c r="F2661">
        <v>45</v>
      </c>
      <c r="G2661" t="s">
        <v>275</v>
      </c>
      <c r="H2661" t="s">
        <v>276</v>
      </c>
      <c r="I2661" t="s">
        <v>95</v>
      </c>
      <c r="J2661" t="s">
        <v>96</v>
      </c>
      <c r="K2661" t="s">
        <v>46</v>
      </c>
      <c r="L2661">
        <v>1</v>
      </c>
      <c r="M2661">
        <v>600</v>
      </c>
      <c r="N2661">
        <v>0.1</v>
      </c>
      <c r="O2661">
        <v>0</v>
      </c>
      <c r="P2661">
        <v>380</v>
      </c>
      <c r="Q2661">
        <v>0</v>
      </c>
      <c r="R2661" t="s">
        <v>26</v>
      </c>
      <c r="S2661" t="s">
        <v>291</v>
      </c>
      <c r="T2661">
        <v>2024</v>
      </c>
      <c r="U2661">
        <v>7</v>
      </c>
      <c r="V2661" t="s">
        <v>3866</v>
      </c>
      <c r="W2661" t="s">
        <v>33</v>
      </c>
      <c r="X2661" t="s">
        <v>27</v>
      </c>
      <c r="Y2661">
        <v>0</v>
      </c>
    </row>
    <row r="2662" spans="1:25" x14ac:dyDescent="0.25">
      <c r="A2662" t="s">
        <v>3519</v>
      </c>
      <c r="B2662" s="19">
        <v>45302</v>
      </c>
      <c r="C2662" t="s">
        <v>3303</v>
      </c>
      <c r="D2662" t="s">
        <v>2444</v>
      </c>
      <c r="E2662" t="s">
        <v>16</v>
      </c>
      <c r="F2662">
        <v>26</v>
      </c>
      <c r="G2662" t="s">
        <v>263</v>
      </c>
      <c r="H2662" t="s">
        <v>5</v>
      </c>
      <c r="I2662" t="s">
        <v>186</v>
      </c>
      <c r="J2662" t="s">
        <v>187</v>
      </c>
      <c r="K2662" t="s">
        <v>91</v>
      </c>
      <c r="L2662">
        <v>1</v>
      </c>
      <c r="M2662">
        <v>12000</v>
      </c>
      <c r="N2662">
        <v>0</v>
      </c>
      <c r="O2662">
        <v>12000</v>
      </c>
      <c r="P2662">
        <v>9000</v>
      </c>
      <c r="Q2662">
        <v>3000</v>
      </c>
      <c r="R2662" t="s">
        <v>17</v>
      </c>
      <c r="S2662" t="s">
        <v>10</v>
      </c>
      <c r="T2662">
        <v>2024</v>
      </c>
      <c r="U2662">
        <v>1</v>
      </c>
      <c r="V2662" t="s">
        <v>3875</v>
      </c>
      <c r="W2662" t="s">
        <v>18</v>
      </c>
      <c r="X2662" t="s">
        <v>12</v>
      </c>
      <c r="Y2662">
        <v>25</v>
      </c>
    </row>
    <row r="2663" spans="1:25" x14ac:dyDescent="0.25">
      <c r="A2663" t="s">
        <v>3520</v>
      </c>
      <c r="B2663" s="19">
        <v>45297</v>
      </c>
      <c r="C2663" t="s">
        <v>511</v>
      </c>
      <c r="D2663" t="s">
        <v>101</v>
      </c>
      <c r="E2663" t="s">
        <v>3</v>
      </c>
      <c r="F2663">
        <v>55</v>
      </c>
      <c r="G2663" t="s">
        <v>407</v>
      </c>
      <c r="H2663" t="s">
        <v>285</v>
      </c>
      <c r="I2663" t="s">
        <v>81</v>
      </c>
      <c r="J2663" t="s">
        <v>82</v>
      </c>
      <c r="K2663" t="s">
        <v>58</v>
      </c>
      <c r="L2663">
        <v>3</v>
      </c>
      <c r="M2663">
        <v>3500</v>
      </c>
      <c r="N2663">
        <v>0.1</v>
      </c>
      <c r="O2663">
        <v>9450</v>
      </c>
      <c r="P2663">
        <v>7500</v>
      </c>
      <c r="Q2663">
        <v>1950</v>
      </c>
      <c r="R2663" t="s">
        <v>26</v>
      </c>
      <c r="S2663" t="s">
        <v>10</v>
      </c>
      <c r="T2663">
        <v>2024</v>
      </c>
      <c r="U2663">
        <v>1</v>
      </c>
      <c r="V2663" t="s">
        <v>3875</v>
      </c>
      <c r="W2663" t="s">
        <v>18</v>
      </c>
      <c r="X2663" t="s">
        <v>27</v>
      </c>
      <c r="Y2663">
        <v>20.63</v>
      </c>
    </row>
    <row r="2664" spans="1:25" x14ac:dyDescent="0.25">
      <c r="A2664" t="s">
        <v>209</v>
      </c>
      <c r="B2664" s="19">
        <v>45669</v>
      </c>
      <c r="C2664" t="s">
        <v>35</v>
      </c>
      <c r="D2664" t="s">
        <v>36</v>
      </c>
      <c r="E2664" t="s">
        <v>16</v>
      </c>
      <c r="F2664">
        <v>27</v>
      </c>
      <c r="G2664" t="s">
        <v>4</v>
      </c>
      <c r="H2664" t="s">
        <v>5</v>
      </c>
      <c r="I2664" t="s">
        <v>37</v>
      </c>
      <c r="J2664" t="s">
        <v>38</v>
      </c>
      <c r="K2664" t="s">
        <v>39</v>
      </c>
      <c r="L2664">
        <v>1</v>
      </c>
      <c r="M2664">
        <v>900</v>
      </c>
      <c r="N2664">
        <v>0.05</v>
      </c>
      <c r="O2664">
        <v>855</v>
      </c>
      <c r="P2664">
        <v>550</v>
      </c>
      <c r="Q2664">
        <v>305</v>
      </c>
      <c r="R2664" t="s">
        <v>17</v>
      </c>
      <c r="S2664" t="s">
        <v>10</v>
      </c>
      <c r="T2664">
        <v>2025</v>
      </c>
      <c r="U2664">
        <v>1</v>
      </c>
      <c r="V2664" t="s">
        <v>3875</v>
      </c>
      <c r="W2664" t="s">
        <v>18</v>
      </c>
      <c r="X2664" t="s">
        <v>19</v>
      </c>
      <c r="Y2664">
        <v>35.67</v>
      </c>
    </row>
    <row r="2665" spans="1:25" x14ac:dyDescent="0.25">
      <c r="A2665" t="s">
        <v>3521</v>
      </c>
      <c r="B2665" s="19">
        <v>45571</v>
      </c>
      <c r="C2665" t="s">
        <v>1195</v>
      </c>
      <c r="D2665" t="s">
        <v>335</v>
      </c>
      <c r="E2665" t="s">
        <v>3</v>
      </c>
      <c r="F2665">
        <v>21</v>
      </c>
      <c r="G2665" t="s">
        <v>269</v>
      </c>
      <c r="H2665" t="s">
        <v>270</v>
      </c>
      <c r="I2665" t="s">
        <v>102</v>
      </c>
      <c r="J2665" t="s">
        <v>103</v>
      </c>
      <c r="K2665" t="s">
        <v>25</v>
      </c>
      <c r="L2665">
        <v>2</v>
      </c>
      <c r="M2665">
        <v>28000</v>
      </c>
      <c r="N2665">
        <v>0.15</v>
      </c>
      <c r="O2665">
        <v>47600</v>
      </c>
      <c r="P2665">
        <v>42000</v>
      </c>
      <c r="Q2665">
        <v>5600</v>
      </c>
      <c r="R2665" t="s">
        <v>17</v>
      </c>
      <c r="S2665" t="s">
        <v>10</v>
      </c>
      <c r="T2665">
        <v>2024</v>
      </c>
      <c r="U2665">
        <v>10</v>
      </c>
      <c r="V2665" t="s">
        <v>3870</v>
      </c>
      <c r="W2665" t="s">
        <v>40</v>
      </c>
      <c r="X2665" t="s">
        <v>27</v>
      </c>
      <c r="Y2665">
        <v>11.76</v>
      </c>
    </row>
    <row r="2666" spans="1:25" x14ac:dyDescent="0.25">
      <c r="A2666" t="s">
        <v>3522</v>
      </c>
      <c r="B2666" s="19">
        <v>45699</v>
      </c>
      <c r="C2666" t="s">
        <v>2916</v>
      </c>
      <c r="D2666" t="s">
        <v>1503</v>
      </c>
      <c r="E2666" t="s">
        <v>16</v>
      </c>
      <c r="F2666">
        <v>31</v>
      </c>
      <c r="G2666" t="s">
        <v>312</v>
      </c>
      <c r="H2666" t="s">
        <v>276</v>
      </c>
      <c r="I2666" t="s">
        <v>102</v>
      </c>
      <c r="J2666" t="s">
        <v>103</v>
      </c>
      <c r="K2666" t="s">
        <v>25</v>
      </c>
      <c r="L2666">
        <v>1</v>
      </c>
      <c r="M2666">
        <v>28000</v>
      </c>
      <c r="N2666">
        <v>0.1</v>
      </c>
      <c r="O2666">
        <v>25200</v>
      </c>
      <c r="P2666">
        <v>21000</v>
      </c>
      <c r="Q2666">
        <v>4200</v>
      </c>
      <c r="R2666" t="s">
        <v>98</v>
      </c>
      <c r="S2666" t="s">
        <v>10</v>
      </c>
      <c r="T2666">
        <v>2025</v>
      </c>
      <c r="U2666">
        <v>2</v>
      </c>
      <c r="V2666" t="s">
        <v>3869</v>
      </c>
      <c r="W2666" t="s">
        <v>18</v>
      </c>
      <c r="X2666" t="s">
        <v>12</v>
      </c>
      <c r="Y2666">
        <v>16.670000000000002</v>
      </c>
    </row>
    <row r="2667" spans="1:25" x14ac:dyDescent="0.25">
      <c r="A2667" t="s">
        <v>3523</v>
      </c>
      <c r="B2667" s="19">
        <v>45572</v>
      </c>
      <c r="C2667" t="s">
        <v>1640</v>
      </c>
      <c r="D2667" t="s">
        <v>731</v>
      </c>
      <c r="E2667" t="s">
        <v>3</v>
      </c>
      <c r="F2667">
        <v>41</v>
      </c>
      <c r="G2667" t="s">
        <v>339</v>
      </c>
      <c r="H2667" t="s">
        <v>285</v>
      </c>
      <c r="I2667" t="s">
        <v>51</v>
      </c>
      <c r="J2667" t="s">
        <v>52</v>
      </c>
      <c r="K2667" t="s">
        <v>8</v>
      </c>
      <c r="L2667">
        <v>1</v>
      </c>
      <c r="M2667">
        <v>4500</v>
      </c>
      <c r="N2667">
        <v>0.1</v>
      </c>
      <c r="O2667">
        <v>4050</v>
      </c>
      <c r="P2667">
        <v>3200</v>
      </c>
      <c r="Q2667">
        <v>850</v>
      </c>
      <c r="R2667" t="s">
        <v>26</v>
      </c>
      <c r="S2667" t="s">
        <v>10</v>
      </c>
      <c r="T2667">
        <v>2024</v>
      </c>
      <c r="U2667">
        <v>10</v>
      </c>
      <c r="V2667" t="s">
        <v>3870</v>
      </c>
      <c r="W2667" t="s">
        <v>40</v>
      </c>
      <c r="X2667" t="s">
        <v>12</v>
      </c>
      <c r="Y2667">
        <v>20.99</v>
      </c>
    </row>
    <row r="2668" spans="1:25" x14ac:dyDescent="0.25">
      <c r="A2668" t="s">
        <v>3524</v>
      </c>
      <c r="B2668" s="19">
        <v>45323</v>
      </c>
      <c r="C2668" t="s">
        <v>1576</v>
      </c>
      <c r="D2668" t="s">
        <v>1577</v>
      </c>
      <c r="E2668" t="s">
        <v>16</v>
      </c>
      <c r="F2668">
        <v>36</v>
      </c>
      <c r="G2668" t="s">
        <v>284</v>
      </c>
      <c r="H2668" t="s">
        <v>285</v>
      </c>
      <c r="I2668" t="s">
        <v>109</v>
      </c>
      <c r="J2668" t="s">
        <v>110</v>
      </c>
      <c r="K2668" t="s">
        <v>8</v>
      </c>
      <c r="L2668">
        <v>1</v>
      </c>
      <c r="M2668">
        <v>4000</v>
      </c>
      <c r="N2668">
        <v>0.05</v>
      </c>
      <c r="O2668">
        <v>-3800</v>
      </c>
      <c r="P2668">
        <v>2900</v>
      </c>
      <c r="Q2668">
        <v>-900</v>
      </c>
      <c r="R2668" t="s">
        <v>77</v>
      </c>
      <c r="S2668" t="s">
        <v>287</v>
      </c>
      <c r="T2668">
        <v>2024</v>
      </c>
      <c r="U2668">
        <v>2</v>
      </c>
      <c r="V2668" t="s">
        <v>3869</v>
      </c>
      <c r="W2668" t="s">
        <v>18</v>
      </c>
      <c r="X2668" t="s">
        <v>12</v>
      </c>
      <c r="Y2668">
        <v>23.68</v>
      </c>
    </row>
    <row r="2669" spans="1:25" x14ac:dyDescent="0.25">
      <c r="A2669" t="s">
        <v>3525</v>
      </c>
      <c r="B2669" s="19">
        <v>45939</v>
      </c>
      <c r="C2669" t="s">
        <v>802</v>
      </c>
      <c r="D2669" t="s">
        <v>803</v>
      </c>
      <c r="E2669" t="s">
        <v>3</v>
      </c>
      <c r="F2669">
        <v>37</v>
      </c>
      <c r="G2669" t="s">
        <v>275</v>
      </c>
      <c r="H2669" t="s">
        <v>276</v>
      </c>
      <c r="I2669" t="s">
        <v>74</v>
      </c>
      <c r="J2669" t="s">
        <v>75</v>
      </c>
      <c r="K2669" t="s">
        <v>76</v>
      </c>
      <c r="L2669">
        <v>2</v>
      </c>
      <c r="M2669">
        <v>550</v>
      </c>
      <c r="N2669">
        <v>0.1</v>
      </c>
      <c r="O2669">
        <v>990</v>
      </c>
      <c r="P2669">
        <v>900</v>
      </c>
      <c r="Q2669">
        <v>90</v>
      </c>
      <c r="R2669" t="s">
        <v>17</v>
      </c>
      <c r="S2669" t="s">
        <v>10</v>
      </c>
      <c r="T2669">
        <v>2025</v>
      </c>
      <c r="U2669">
        <v>10</v>
      </c>
      <c r="V2669" t="s">
        <v>3870</v>
      </c>
      <c r="W2669" t="s">
        <v>40</v>
      </c>
      <c r="X2669" t="s">
        <v>19</v>
      </c>
      <c r="Y2669">
        <v>9.09</v>
      </c>
    </row>
    <row r="2670" spans="1:25" x14ac:dyDescent="0.25">
      <c r="A2670" t="s">
        <v>3526</v>
      </c>
      <c r="B2670" s="19">
        <v>45955</v>
      </c>
      <c r="C2670" t="s">
        <v>724</v>
      </c>
      <c r="D2670" t="s">
        <v>725</v>
      </c>
      <c r="E2670" t="s">
        <v>16</v>
      </c>
      <c r="F2670">
        <v>44</v>
      </c>
      <c r="G2670" t="s">
        <v>407</v>
      </c>
      <c r="H2670" t="s">
        <v>285</v>
      </c>
      <c r="I2670" t="s">
        <v>127</v>
      </c>
      <c r="J2670" t="s">
        <v>128</v>
      </c>
      <c r="K2670" t="s">
        <v>58</v>
      </c>
      <c r="L2670">
        <v>1</v>
      </c>
      <c r="M2670">
        <v>3000</v>
      </c>
      <c r="N2670">
        <v>0.1</v>
      </c>
      <c r="O2670">
        <v>2700</v>
      </c>
      <c r="P2670">
        <v>2100</v>
      </c>
      <c r="Q2670">
        <v>600</v>
      </c>
      <c r="R2670" t="s">
        <v>77</v>
      </c>
      <c r="S2670" t="s">
        <v>10</v>
      </c>
      <c r="T2670">
        <v>2025</v>
      </c>
      <c r="U2670">
        <v>10</v>
      </c>
      <c r="V2670" t="s">
        <v>3870</v>
      </c>
      <c r="W2670" t="s">
        <v>40</v>
      </c>
      <c r="X2670" t="s">
        <v>27</v>
      </c>
      <c r="Y2670">
        <v>22.22</v>
      </c>
    </row>
    <row r="2671" spans="1:25" x14ac:dyDescent="0.25">
      <c r="A2671" t="s">
        <v>3527</v>
      </c>
      <c r="B2671" s="19">
        <v>45321</v>
      </c>
      <c r="C2671" t="s">
        <v>337</v>
      </c>
      <c r="D2671" t="s">
        <v>338</v>
      </c>
      <c r="E2671" t="s">
        <v>16</v>
      </c>
      <c r="F2671">
        <v>35</v>
      </c>
      <c r="G2671" t="s">
        <v>339</v>
      </c>
      <c r="H2671" t="s">
        <v>285</v>
      </c>
      <c r="I2671" t="s">
        <v>56</v>
      </c>
      <c r="J2671" t="s">
        <v>57</v>
      </c>
      <c r="K2671" t="s">
        <v>58</v>
      </c>
      <c r="L2671">
        <v>1</v>
      </c>
      <c r="M2671">
        <v>1200</v>
      </c>
      <c r="N2671">
        <v>0.15</v>
      </c>
      <c r="O2671">
        <v>1020</v>
      </c>
      <c r="P2671">
        <v>800</v>
      </c>
      <c r="Q2671">
        <v>220</v>
      </c>
      <c r="R2671" t="s">
        <v>77</v>
      </c>
      <c r="S2671" t="s">
        <v>10</v>
      </c>
      <c r="T2671">
        <v>2024</v>
      </c>
      <c r="U2671">
        <v>1</v>
      </c>
      <c r="V2671" t="s">
        <v>3875</v>
      </c>
      <c r="W2671" t="s">
        <v>18</v>
      </c>
      <c r="X2671" t="s">
        <v>27</v>
      </c>
      <c r="Y2671">
        <v>21.57</v>
      </c>
    </row>
    <row r="2672" spans="1:25" x14ac:dyDescent="0.25">
      <c r="A2672" t="s">
        <v>3528</v>
      </c>
      <c r="B2672" s="19">
        <v>45473</v>
      </c>
      <c r="C2672" t="s">
        <v>938</v>
      </c>
      <c r="D2672" t="s">
        <v>760</v>
      </c>
      <c r="E2672" t="s">
        <v>16</v>
      </c>
      <c r="F2672">
        <v>51</v>
      </c>
      <c r="G2672" t="s">
        <v>339</v>
      </c>
      <c r="H2672" t="s">
        <v>285</v>
      </c>
      <c r="I2672" t="s">
        <v>176</v>
      </c>
      <c r="J2672" t="s">
        <v>177</v>
      </c>
      <c r="K2672" t="s">
        <v>25</v>
      </c>
      <c r="L2672">
        <v>1</v>
      </c>
      <c r="M2672">
        <v>22000</v>
      </c>
      <c r="N2672">
        <v>0.2</v>
      </c>
      <c r="O2672">
        <v>17600</v>
      </c>
      <c r="P2672">
        <v>16500</v>
      </c>
      <c r="Q2672">
        <v>1100</v>
      </c>
      <c r="R2672" t="s">
        <v>26</v>
      </c>
      <c r="S2672" t="s">
        <v>10</v>
      </c>
      <c r="T2672">
        <v>2024</v>
      </c>
      <c r="U2672">
        <v>6</v>
      </c>
      <c r="V2672" t="s">
        <v>3868</v>
      </c>
      <c r="W2672" t="s">
        <v>11</v>
      </c>
      <c r="X2672" t="s">
        <v>27</v>
      </c>
      <c r="Y2672">
        <v>6.25</v>
      </c>
    </row>
    <row r="2673" spans="1:25" x14ac:dyDescent="0.25">
      <c r="A2673" t="s">
        <v>3529</v>
      </c>
      <c r="B2673" s="19">
        <v>45414</v>
      </c>
      <c r="C2673" t="s">
        <v>1001</v>
      </c>
      <c r="D2673" t="s">
        <v>1002</v>
      </c>
      <c r="E2673" t="s">
        <v>16</v>
      </c>
      <c r="F2673">
        <v>49</v>
      </c>
      <c r="G2673" t="s">
        <v>280</v>
      </c>
      <c r="H2673" t="s">
        <v>270</v>
      </c>
      <c r="I2673" t="s">
        <v>102</v>
      </c>
      <c r="J2673" t="s">
        <v>103</v>
      </c>
      <c r="K2673" t="s">
        <v>25</v>
      </c>
      <c r="L2673">
        <v>2</v>
      </c>
      <c r="M2673">
        <v>28000</v>
      </c>
      <c r="N2673">
        <v>0.15</v>
      </c>
      <c r="O2673">
        <v>47600</v>
      </c>
      <c r="P2673">
        <v>42000</v>
      </c>
      <c r="Q2673">
        <v>5600</v>
      </c>
      <c r="R2673" t="s">
        <v>17</v>
      </c>
      <c r="S2673" t="s">
        <v>10</v>
      </c>
      <c r="T2673">
        <v>2024</v>
      </c>
      <c r="U2673">
        <v>5</v>
      </c>
      <c r="V2673" t="s">
        <v>3865</v>
      </c>
      <c r="W2673" t="s">
        <v>11</v>
      </c>
      <c r="X2673" t="s">
        <v>27</v>
      </c>
      <c r="Y2673">
        <v>11.76</v>
      </c>
    </row>
    <row r="2674" spans="1:25" x14ac:dyDescent="0.25">
      <c r="A2674" t="s">
        <v>3530</v>
      </c>
      <c r="B2674" s="19">
        <v>45613</v>
      </c>
      <c r="C2674" t="s">
        <v>378</v>
      </c>
      <c r="D2674" t="s">
        <v>379</v>
      </c>
      <c r="E2674" t="s">
        <v>3</v>
      </c>
      <c r="F2674">
        <v>30</v>
      </c>
      <c r="G2674" t="s">
        <v>263</v>
      </c>
      <c r="H2674" t="s">
        <v>5</v>
      </c>
      <c r="I2674" t="s">
        <v>31</v>
      </c>
      <c r="J2674" t="s">
        <v>32</v>
      </c>
      <c r="K2674" t="s">
        <v>25</v>
      </c>
      <c r="L2674">
        <v>2</v>
      </c>
      <c r="M2674">
        <v>5000</v>
      </c>
      <c r="N2674">
        <v>0.05</v>
      </c>
      <c r="O2674">
        <v>9500</v>
      </c>
      <c r="P2674">
        <v>7000</v>
      </c>
      <c r="Q2674">
        <v>2500</v>
      </c>
      <c r="R2674" t="s">
        <v>77</v>
      </c>
      <c r="S2674" t="s">
        <v>10</v>
      </c>
      <c r="T2674">
        <v>2024</v>
      </c>
      <c r="U2674">
        <v>11</v>
      </c>
      <c r="V2674" t="s">
        <v>3874</v>
      </c>
      <c r="W2674" t="s">
        <v>40</v>
      </c>
      <c r="X2674" t="s">
        <v>19</v>
      </c>
      <c r="Y2674">
        <v>26.32</v>
      </c>
    </row>
    <row r="2675" spans="1:25" x14ac:dyDescent="0.25">
      <c r="A2675" t="s">
        <v>3531</v>
      </c>
      <c r="B2675" s="19">
        <v>45490</v>
      </c>
      <c r="C2675" t="s">
        <v>3532</v>
      </c>
      <c r="D2675" t="s">
        <v>1711</v>
      </c>
      <c r="E2675" t="s">
        <v>3</v>
      </c>
      <c r="F2675">
        <v>31</v>
      </c>
      <c r="G2675" t="s">
        <v>269</v>
      </c>
      <c r="H2675" t="s">
        <v>270</v>
      </c>
      <c r="I2675" t="s">
        <v>51</v>
      </c>
      <c r="J2675" t="s">
        <v>52</v>
      </c>
      <c r="K2675" t="s">
        <v>8</v>
      </c>
      <c r="L2675">
        <v>1</v>
      </c>
      <c r="M2675">
        <v>4500</v>
      </c>
      <c r="N2675">
        <v>0.15</v>
      </c>
      <c r="O2675">
        <v>3825</v>
      </c>
      <c r="P2675">
        <v>3200</v>
      </c>
      <c r="Q2675">
        <v>625</v>
      </c>
      <c r="R2675" t="s">
        <v>17</v>
      </c>
      <c r="S2675" t="s">
        <v>10</v>
      </c>
      <c r="T2675">
        <v>2024</v>
      </c>
      <c r="U2675">
        <v>7</v>
      </c>
      <c r="V2675" t="s">
        <v>3866</v>
      </c>
      <c r="W2675" t="s">
        <v>33</v>
      </c>
      <c r="X2675" t="s">
        <v>19</v>
      </c>
      <c r="Y2675">
        <v>16.34</v>
      </c>
    </row>
    <row r="2676" spans="1:25" x14ac:dyDescent="0.25">
      <c r="A2676" t="s">
        <v>3533</v>
      </c>
      <c r="B2676" s="19">
        <v>45980</v>
      </c>
      <c r="C2676" t="s">
        <v>1286</v>
      </c>
      <c r="D2676" t="s">
        <v>30</v>
      </c>
      <c r="E2676" t="s">
        <v>3</v>
      </c>
      <c r="F2676">
        <v>20</v>
      </c>
      <c r="G2676" t="s">
        <v>275</v>
      </c>
      <c r="H2676" t="s">
        <v>276</v>
      </c>
      <c r="I2676" t="s">
        <v>68</v>
      </c>
      <c r="J2676" t="s">
        <v>69</v>
      </c>
      <c r="K2676" t="s">
        <v>39</v>
      </c>
      <c r="L2676">
        <v>2</v>
      </c>
      <c r="M2676">
        <v>3500</v>
      </c>
      <c r="N2676">
        <v>0.15</v>
      </c>
      <c r="O2676">
        <v>5950</v>
      </c>
      <c r="P2676">
        <v>4600</v>
      </c>
      <c r="Q2676">
        <v>1350</v>
      </c>
      <c r="R2676" t="s">
        <v>77</v>
      </c>
      <c r="S2676" t="s">
        <v>10</v>
      </c>
      <c r="T2676">
        <v>2025</v>
      </c>
      <c r="U2676">
        <v>11</v>
      </c>
      <c r="V2676" t="s">
        <v>3874</v>
      </c>
      <c r="W2676" t="s">
        <v>40</v>
      </c>
      <c r="X2676" t="s">
        <v>27</v>
      </c>
      <c r="Y2676">
        <v>22.69</v>
      </c>
    </row>
    <row r="2677" spans="1:25" x14ac:dyDescent="0.25">
      <c r="A2677" t="s">
        <v>3534</v>
      </c>
      <c r="B2677" s="19">
        <v>45892</v>
      </c>
      <c r="C2677" t="s">
        <v>116</v>
      </c>
      <c r="D2677" t="s">
        <v>117</v>
      </c>
      <c r="E2677" t="s">
        <v>16</v>
      </c>
      <c r="F2677">
        <v>42</v>
      </c>
      <c r="G2677" t="s">
        <v>4</v>
      </c>
      <c r="H2677" t="s">
        <v>5</v>
      </c>
      <c r="I2677" t="s">
        <v>264</v>
      </c>
      <c r="J2677" t="s">
        <v>265</v>
      </c>
      <c r="K2677" t="s">
        <v>46</v>
      </c>
      <c r="L2677">
        <v>1</v>
      </c>
      <c r="M2677">
        <v>800</v>
      </c>
      <c r="N2677">
        <v>0.1</v>
      </c>
      <c r="O2677">
        <v>0</v>
      </c>
      <c r="P2677">
        <v>500</v>
      </c>
      <c r="Q2677">
        <v>0</v>
      </c>
      <c r="R2677" t="s">
        <v>17</v>
      </c>
      <c r="S2677" t="s">
        <v>291</v>
      </c>
      <c r="T2677">
        <v>2025</v>
      </c>
      <c r="U2677">
        <v>8</v>
      </c>
      <c r="V2677" t="s">
        <v>3867</v>
      </c>
      <c r="W2677" t="s">
        <v>33</v>
      </c>
      <c r="X2677" t="s">
        <v>19</v>
      </c>
      <c r="Y2677">
        <v>0</v>
      </c>
    </row>
    <row r="2678" spans="1:25" x14ac:dyDescent="0.25">
      <c r="A2678" t="s">
        <v>3535</v>
      </c>
      <c r="B2678" s="19">
        <v>45704</v>
      </c>
      <c r="C2678" t="s">
        <v>378</v>
      </c>
      <c r="D2678" t="s">
        <v>379</v>
      </c>
      <c r="E2678" t="s">
        <v>3</v>
      </c>
      <c r="F2678">
        <v>30</v>
      </c>
      <c r="G2678" t="s">
        <v>263</v>
      </c>
      <c r="H2678" t="s">
        <v>5</v>
      </c>
      <c r="I2678" t="s">
        <v>44</v>
      </c>
      <c r="J2678" t="s">
        <v>45</v>
      </c>
      <c r="K2678" t="s">
        <v>46</v>
      </c>
      <c r="L2678">
        <v>1</v>
      </c>
      <c r="M2678">
        <v>2500</v>
      </c>
      <c r="N2678">
        <v>0.1</v>
      </c>
      <c r="O2678">
        <v>2250</v>
      </c>
      <c r="P2678">
        <v>1500</v>
      </c>
      <c r="Q2678">
        <v>750</v>
      </c>
      <c r="R2678" t="s">
        <v>77</v>
      </c>
      <c r="S2678" t="s">
        <v>10</v>
      </c>
      <c r="T2678">
        <v>2025</v>
      </c>
      <c r="U2678">
        <v>2</v>
      </c>
      <c r="V2678" t="s">
        <v>3869</v>
      </c>
      <c r="W2678" t="s">
        <v>18</v>
      </c>
      <c r="X2678" t="s">
        <v>19</v>
      </c>
      <c r="Y2678">
        <v>33.33</v>
      </c>
    </row>
    <row r="2679" spans="1:25" x14ac:dyDescent="0.25">
      <c r="A2679" t="s">
        <v>3536</v>
      </c>
      <c r="B2679" s="19">
        <v>45358</v>
      </c>
      <c r="C2679" t="s">
        <v>947</v>
      </c>
      <c r="D2679" t="s">
        <v>948</v>
      </c>
      <c r="E2679" t="s">
        <v>16</v>
      </c>
      <c r="F2679">
        <v>33</v>
      </c>
      <c r="G2679" t="s">
        <v>317</v>
      </c>
      <c r="H2679" t="s">
        <v>5</v>
      </c>
      <c r="I2679" t="s">
        <v>186</v>
      </c>
      <c r="J2679" t="s">
        <v>187</v>
      </c>
      <c r="K2679" t="s">
        <v>91</v>
      </c>
      <c r="L2679">
        <v>3</v>
      </c>
      <c r="M2679">
        <v>12000</v>
      </c>
      <c r="N2679">
        <v>0.2</v>
      </c>
      <c r="O2679">
        <v>28800</v>
      </c>
      <c r="P2679">
        <v>27000</v>
      </c>
      <c r="Q2679">
        <v>1800</v>
      </c>
      <c r="R2679" t="s">
        <v>77</v>
      </c>
      <c r="S2679" t="s">
        <v>10</v>
      </c>
      <c r="T2679">
        <v>2024</v>
      </c>
      <c r="U2679">
        <v>3</v>
      </c>
      <c r="V2679" t="s">
        <v>3864</v>
      </c>
      <c r="W2679" t="s">
        <v>18</v>
      </c>
      <c r="X2679" t="s">
        <v>27</v>
      </c>
      <c r="Y2679">
        <v>6.25</v>
      </c>
    </row>
    <row r="2680" spans="1:25" x14ac:dyDescent="0.25">
      <c r="A2680" t="s">
        <v>3537</v>
      </c>
      <c r="B2680" s="19">
        <v>45565</v>
      </c>
      <c r="C2680" t="s">
        <v>813</v>
      </c>
      <c r="D2680" t="s">
        <v>420</v>
      </c>
      <c r="E2680" t="s">
        <v>3</v>
      </c>
      <c r="F2680">
        <v>28</v>
      </c>
      <c r="G2680" t="s">
        <v>295</v>
      </c>
      <c r="H2680" t="s">
        <v>270</v>
      </c>
      <c r="I2680" t="s">
        <v>65</v>
      </c>
      <c r="J2680" t="s">
        <v>66</v>
      </c>
      <c r="K2680" t="s">
        <v>25</v>
      </c>
      <c r="L2680">
        <v>1</v>
      </c>
      <c r="M2680">
        <v>2500</v>
      </c>
      <c r="N2680">
        <v>0.15</v>
      </c>
      <c r="O2680">
        <v>2125</v>
      </c>
      <c r="P2680">
        <v>1600</v>
      </c>
      <c r="Q2680">
        <v>525</v>
      </c>
      <c r="R2680" t="s">
        <v>26</v>
      </c>
      <c r="S2680" t="s">
        <v>10</v>
      </c>
      <c r="T2680">
        <v>2024</v>
      </c>
      <c r="U2680">
        <v>9</v>
      </c>
      <c r="V2680" t="s">
        <v>3873</v>
      </c>
      <c r="W2680" t="s">
        <v>33</v>
      </c>
      <c r="X2680" t="s">
        <v>12</v>
      </c>
      <c r="Y2680">
        <v>24.71</v>
      </c>
    </row>
    <row r="2681" spans="1:25" x14ac:dyDescent="0.25">
      <c r="A2681" t="s">
        <v>3538</v>
      </c>
      <c r="B2681" s="19">
        <v>45915</v>
      </c>
      <c r="C2681" t="s">
        <v>399</v>
      </c>
      <c r="D2681" t="s">
        <v>15</v>
      </c>
      <c r="E2681" t="s">
        <v>3</v>
      </c>
      <c r="F2681">
        <v>24</v>
      </c>
      <c r="G2681" t="s">
        <v>269</v>
      </c>
      <c r="H2681" t="s">
        <v>270</v>
      </c>
      <c r="I2681" t="s">
        <v>186</v>
      </c>
      <c r="J2681" t="s">
        <v>187</v>
      </c>
      <c r="K2681" t="s">
        <v>91</v>
      </c>
      <c r="L2681">
        <v>1</v>
      </c>
      <c r="M2681">
        <v>12000</v>
      </c>
      <c r="N2681">
        <v>0.25</v>
      </c>
      <c r="O2681">
        <v>9000</v>
      </c>
      <c r="P2681">
        <v>9000</v>
      </c>
      <c r="Q2681">
        <v>0</v>
      </c>
      <c r="R2681" t="s">
        <v>9</v>
      </c>
      <c r="S2681" t="s">
        <v>10</v>
      </c>
      <c r="T2681">
        <v>2025</v>
      </c>
      <c r="U2681">
        <v>9</v>
      </c>
      <c r="V2681" t="s">
        <v>3873</v>
      </c>
      <c r="W2681" t="s">
        <v>33</v>
      </c>
      <c r="X2681" t="s">
        <v>12</v>
      </c>
      <c r="Y2681">
        <v>0</v>
      </c>
    </row>
    <row r="2682" spans="1:25" x14ac:dyDescent="0.25">
      <c r="A2682" t="s">
        <v>210</v>
      </c>
      <c r="B2682" s="19">
        <v>45942</v>
      </c>
      <c r="C2682" t="s">
        <v>135</v>
      </c>
      <c r="D2682" t="s">
        <v>136</v>
      </c>
      <c r="E2682" t="s">
        <v>3</v>
      </c>
      <c r="F2682">
        <v>52</v>
      </c>
      <c r="G2682" t="s">
        <v>4</v>
      </c>
      <c r="H2682" t="s">
        <v>5</v>
      </c>
      <c r="I2682" t="s">
        <v>23</v>
      </c>
      <c r="J2682" t="s">
        <v>24</v>
      </c>
      <c r="K2682" t="s">
        <v>25</v>
      </c>
      <c r="L2682">
        <v>2</v>
      </c>
      <c r="M2682">
        <v>55000</v>
      </c>
      <c r="N2682">
        <v>0.15</v>
      </c>
      <c r="O2682">
        <v>93500</v>
      </c>
      <c r="P2682">
        <v>80000</v>
      </c>
      <c r="Q2682">
        <v>13500</v>
      </c>
      <c r="R2682" t="s">
        <v>26</v>
      </c>
      <c r="S2682" t="s">
        <v>10</v>
      </c>
      <c r="T2682">
        <v>2025</v>
      </c>
      <c r="U2682">
        <v>10</v>
      </c>
      <c r="V2682" t="s">
        <v>3870</v>
      </c>
      <c r="W2682" t="s">
        <v>40</v>
      </c>
      <c r="X2682" t="s">
        <v>12</v>
      </c>
      <c r="Y2682">
        <v>14.44</v>
      </c>
    </row>
    <row r="2683" spans="1:25" x14ac:dyDescent="0.25">
      <c r="A2683" t="s">
        <v>3539</v>
      </c>
      <c r="B2683" s="19">
        <v>45412</v>
      </c>
      <c r="C2683" t="s">
        <v>1037</v>
      </c>
      <c r="D2683" t="s">
        <v>1038</v>
      </c>
      <c r="E2683" t="s">
        <v>3</v>
      </c>
      <c r="F2683">
        <v>22</v>
      </c>
      <c r="G2683" t="s">
        <v>290</v>
      </c>
      <c r="H2683" t="s">
        <v>276</v>
      </c>
      <c r="I2683" t="s">
        <v>68</v>
      </c>
      <c r="J2683" t="s">
        <v>69</v>
      </c>
      <c r="K2683" t="s">
        <v>39</v>
      </c>
      <c r="L2683">
        <v>1</v>
      </c>
      <c r="M2683">
        <v>3500</v>
      </c>
      <c r="N2683">
        <v>0.1</v>
      </c>
      <c r="O2683">
        <v>3150</v>
      </c>
      <c r="P2683">
        <v>2300</v>
      </c>
      <c r="Q2683">
        <v>850</v>
      </c>
      <c r="R2683" t="s">
        <v>17</v>
      </c>
      <c r="S2683" t="s">
        <v>10</v>
      </c>
      <c r="T2683">
        <v>2024</v>
      </c>
      <c r="U2683">
        <v>4</v>
      </c>
      <c r="V2683" t="s">
        <v>3871</v>
      </c>
      <c r="W2683" t="s">
        <v>11</v>
      </c>
      <c r="X2683" t="s">
        <v>12</v>
      </c>
      <c r="Y2683">
        <v>26.98</v>
      </c>
    </row>
    <row r="2684" spans="1:25" x14ac:dyDescent="0.25">
      <c r="A2684" t="s">
        <v>3540</v>
      </c>
      <c r="B2684" s="19">
        <v>45380</v>
      </c>
      <c r="C2684" t="s">
        <v>1233</v>
      </c>
      <c r="D2684" t="s">
        <v>349</v>
      </c>
      <c r="E2684" t="s">
        <v>16</v>
      </c>
      <c r="F2684">
        <v>40</v>
      </c>
      <c r="G2684" t="s">
        <v>317</v>
      </c>
      <c r="H2684" t="s">
        <v>5</v>
      </c>
      <c r="I2684" t="s">
        <v>81</v>
      </c>
      <c r="J2684" t="s">
        <v>82</v>
      </c>
      <c r="K2684" t="s">
        <v>58</v>
      </c>
      <c r="L2684">
        <v>1</v>
      </c>
      <c r="M2684">
        <v>3500</v>
      </c>
      <c r="N2684">
        <v>0.1</v>
      </c>
      <c r="O2684">
        <v>3150</v>
      </c>
      <c r="P2684">
        <v>2500</v>
      </c>
      <c r="Q2684">
        <v>650</v>
      </c>
      <c r="R2684" t="s">
        <v>77</v>
      </c>
      <c r="S2684" t="s">
        <v>10</v>
      </c>
      <c r="T2684">
        <v>2024</v>
      </c>
      <c r="U2684">
        <v>3</v>
      </c>
      <c r="V2684" t="s">
        <v>3864</v>
      </c>
      <c r="W2684" t="s">
        <v>18</v>
      </c>
      <c r="X2684" t="s">
        <v>19</v>
      </c>
      <c r="Y2684">
        <v>20.63</v>
      </c>
    </row>
    <row r="2685" spans="1:25" x14ac:dyDescent="0.25">
      <c r="A2685" t="s">
        <v>3541</v>
      </c>
      <c r="B2685" s="19">
        <v>45384</v>
      </c>
      <c r="C2685" t="s">
        <v>311</v>
      </c>
      <c r="D2685" t="s">
        <v>101</v>
      </c>
      <c r="E2685" t="s">
        <v>16</v>
      </c>
      <c r="F2685">
        <v>42</v>
      </c>
      <c r="G2685" t="s">
        <v>312</v>
      </c>
      <c r="H2685" t="s">
        <v>276</v>
      </c>
      <c r="I2685" t="s">
        <v>305</v>
      </c>
      <c r="J2685" t="s">
        <v>306</v>
      </c>
      <c r="K2685" t="s">
        <v>91</v>
      </c>
      <c r="L2685">
        <v>2</v>
      </c>
      <c r="M2685">
        <v>8500</v>
      </c>
      <c r="N2685">
        <v>0.1</v>
      </c>
      <c r="O2685">
        <v>15300</v>
      </c>
      <c r="P2685">
        <v>13000</v>
      </c>
      <c r="Q2685">
        <v>2300</v>
      </c>
      <c r="R2685" t="s">
        <v>9</v>
      </c>
      <c r="S2685" t="s">
        <v>10</v>
      </c>
      <c r="T2685">
        <v>2024</v>
      </c>
      <c r="U2685">
        <v>4</v>
      </c>
      <c r="V2685" t="s">
        <v>3871</v>
      </c>
      <c r="W2685" t="s">
        <v>11</v>
      </c>
      <c r="X2685" t="s">
        <v>27</v>
      </c>
      <c r="Y2685">
        <v>15.03</v>
      </c>
    </row>
    <row r="2686" spans="1:25" x14ac:dyDescent="0.25">
      <c r="A2686" t="s">
        <v>3542</v>
      </c>
      <c r="B2686" s="19">
        <v>45897</v>
      </c>
      <c r="C2686" t="s">
        <v>414</v>
      </c>
      <c r="D2686" t="s">
        <v>326</v>
      </c>
      <c r="E2686" t="s">
        <v>16</v>
      </c>
      <c r="F2686">
        <v>53</v>
      </c>
      <c r="G2686" t="s">
        <v>312</v>
      </c>
      <c r="H2686" t="s">
        <v>276</v>
      </c>
      <c r="I2686" t="s">
        <v>51</v>
      </c>
      <c r="J2686" t="s">
        <v>52</v>
      </c>
      <c r="K2686" t="s">
        <v>8</v>
      </c>
      <c r="L2686">
        <v>2</v>
      </c>
      <c r="M2686">
        <v>4500</v>
      </c>
      <c r="N2686">
        <v>0.05</v>
      </c>
      <c r="O2686">
        <v>8550</v>
      </c>
      <c r="P2686">
        <v>6400</v>
      </c>
      <c r="Q2686">
        <v>2150</v>
      </c>
      <c r="R2686" t="s">
        <v>98</v>
      </c>
      <c r="S2686" t="s">
        <v>10</v>
      </c>
      <c r="T2686">
        <v>2025</v>
      </c>
      <c r="U2686">
        <v>8</v>
      </c>
      <c r="V2686" t="s">
        <v>3867</v>
      </c>
      <c r="W2686" t="s">
        <v>33</v>
      </c>
      <c r="X2686" t="s">
        <v>12</v>
      </c>
      <c r="Y2686">
        <v>25.15</v>
      </c>
    </row>
    <row r="2687" spans="1:25" x14ac:dyDescent="0.25">
      <c r="A2687" t="s">
        <v>3543</v>
      </c>
      <c r="B2687" s="19">
        <v>45302</v>
      </c>
      <c r="C2687" t="s">
        <v>1047</v>
      </c>
      <c r="D2687" t="s">
        <v>1029</v>
      </c>
      <c r="E2687" t="s">
        <v>16</v>
      </c>
      <c r="F2687">
        <v>52</v>
      </c>
      <c r="G2687" t="s">
        <v>275</v>
      </c>
      <c r="H2687" t="s">
        <v>276</v>
      </c>
      <c r="I2687" t="s">
        <v>186</v>
      </c>
      <c r="J2687" t="s">
        <v>187</v>
      </c>
      <c r="K2687" t="s">
        <v>91</v>
      </c>
      <c r="L2687">
        <v>4</v>
      </c>
      <c r="M2687">
        <v>12000</v>
      </c>
      <c r="N2687">
        <v>0.1</v>
      </c>
      <c r="O2687">
        <v>43200</v>
      </c>
      <c r="P2687">
        <v>36000</v>
      </c>
      <c r="Q2687">
        <v>7200</v>
      </c>
      <c r="R2687" t="s">
        <v>17</v>
      </c>
      <c r="S2687" t="s">
        <v>10</v>
      </c>
      <c r="T2687">
        <v>2024</v>
      </c>
      <c r="U2687">
        <v>1</v>
      </c>
      <c r="V2687" t="s">
        <v>3875</v>
      </c>
      <c r="W2687" t="s">
        <v>18</v>
      </c>
      <c r="X2687" t="s">
        <v>27</v>
      </c>
      <c r="Y2687">
        <v>16.670000000000002</v>
      </c>
    </row>
    <row r="2688" spans="1:25" x14ac:dyDescent="0.25">
      <c r="A2688" t="s">
        <v>3544</v>
      </c>
      <c r="B2688" s="19">
        <v>45544</v>
      </c>
      <c r="C2688" t="s">
        <v>650</v>
      </c>
      <c r="D2688" t="s">
        <v>651</v>
      </c>
      <c r="E2688" t="s">
        <v>3</v>
      </c>
      <c r="F2688">
        <v>48</v>
      </c>
      <c r="G2688" t="s">
        <v>317</v>
      </c>
      <c r="H2688" t="s">
        <v>5</v>
      </c>
      <c r="I2688" t="s">
        <v>344</v>
      </c>
      <c r="J2688" t="s">
        <v>345</v>
      </c>
      <c r="K2688" t="s">
        <v>39</v>
      </c>
      <c r="L2688">
        <v>1</v>
      </c>
      <c r="M2688">
        <v>2200</v>
      </c>
      <c r="N2688">
        <v>0.05</v>
      </c>
      <c r="O2688">
        <v>2090</v>
      </c>
      <c r="P2688">
        <v>1400</v>
      </c>
      <c r="Q2688">
        <v>690</v>
      </c>
      <c r="R2688" t="s">
        <v>77</v>
      </c>
      <c r="S2688" t="s">
        <v>10</v>
      </c>
      <c r="T2688">
        <v>2024</v>
      </c>
      <c r="U2688">
        <v>9</v>
      </c>
      <c r="V2688" t="s">
        <v>3873</v>
      </c>
      <c r="W2688" t="s">
        <v>33</v>
      </c>
      <c r="X2688" t="s">
        <v>27</v>
      </c>
      <c r="Y2688">
        <v>33.01</v>
      </c>
    </row>
    <row r="2689" spans="1:25" x14ac:dyDescent="0.25">
      <c r="A2689" t="s">
        <v>3545</v>
      </c>
      <c r="B2689" s="19">
        <v>45487</v>
      </c>
      <c r="C2689" t="s">
        <v>580</v>
      </c>
      <c r="D2689" t="s">
        <v>36</v>
      </c>
      <c r="E2689" t="s">
        <v>3</v>
      </c>
      <c r="F2689">
        <v>60</v>
      </c>
      <c r="G2689" t="s">
        <v>290</v>
      </c>
      <c r="H2689" t="s">
        <v>276</v>
      </c>
      <c r="I2689" t="s">
        <v>176</v>
      </c>
      <c r="J2689" t="s">
        <v>177</v>
      </c>
      <c r="K2689" t="s">
        <v>25</v>
      </c>
      <c r="L2689">
        <v>1</v>
      </c>
      <c r="M2689">
        <v>22000</v>
      </c>
      <c r="N2689">
        <v>0.1</v>
      </c>
      <c r="O2689">
        <v>19800</v>
      </c>
      <c r="P2689">
        <v>16500</v>
      </c>
      <c r="Q2689">
        <v>3300</v>
      </c>
      <c r="R2689" t="s">
        <v>26</v>
      </c>
      <c r="S2689" t="s">
        <v>10</v>
      </c>
      <c r="T2689">
        <v>2024</v>
      </c>
      <c r="U2689">
        <v>7</v>
      </c>
      <c r="V2689" t="s">
        <v>3866</v>
      </c>
      <c r="W2689" t="s">
        <v>33</v>
      </c>
      <c r="X2689" t="s">
        <v>19</v>
      </c>
      <c r="Y2689">
        <v>16.670000000000002</v>
      </c>
    </row>
    <row r="2690" spans="1:25" x14ac:dyDescent="0.25">
      <c r="A2690" t="s">
        <v>3546</v>
      </c>
      <c r="B2690" s="19">
        <v>45585</v>
      </c>
      <c r="C2690" t="s">
        <v>593</v>
      </c>
      <c r="D2690" t="s">
        <v>594</v>
      </c>
      <c r="E2690" t="s">
        <v>3</v>
      </c>
      <c r="F2690">
        <v>43</v>
      </c>
      <c r="G2690" t="s">
        <v>263</v>
      </c>
      <c r="H2690" t="s">
        <v>5</v>
      </c>
      <c r="I2690" t="s">
        <v>305</v>
      </c>
      <c r="J2690" t="s">
        <v>306</v>
      </c>
      <c r="K2690" t="s">
        <v>91</v>
      </c>
      <c r="L2690">
        <v>1</v>
      </c>
      <c r="M2690">
        <v>8500</v>
      </c>
      <c r="N2690">
        <v>0.05</v>
      </c>
      <c r="O2690">
        <v>8075</v>
      </c>
      <c r="P2690">
        <v>6500</v>
      </c>
      <c r="Q2690">
        <v>1575</v>
      </c>
      <c r="R2690" t="s">
        <v>26</v>
      </c>
      <c r="S2690" t="s">
        <v>10</v>
      </c>
      <c r="T2690">
        <v>2024</v>
      </c>
      <c r="U2690">
        <v>10</v>
      </c>
      <c r="V2690" t="s">
        <v>3870</v>
      </c>
      <c r="W2690" t="s">
        <v>40</v>
      </c>
      <c r="X2690" t="s">
        <v>27</v>
      </c>
      <c r="Y2690">
        <v>19.5</v>
      </c>
    </row>
    <row r="2691" spans="1:25" x14ac:dyDescent="0.25">
      <c r="A2691" t="s">
        <v>3547</v>
      </c>
      <c r="B2691" s="19">
        <v>45715</v>
      </c>
      <c r="C2691" t="s">
        <v>316</v>
      </c>
      <c r="D2691" t="s">
        <v>167</v>
      </c>
      <c r="E2691" t="s">
        <v>3</v>
      </c>
      <c r="F2691">
        <v>47</v>
      </c>
      <c r="G2691" t="s">
        <v>317</v>
      </c>
      <c r="H2691" t="s">
        <v>5</v>
      </c>
      <c r="I2691" t="s">
        <v>89</v>
      </c>
      <c r="J2691" t="s">
        <v>90</v>
      </c>
      <c r="K2691" t="s">
        <v>91</v>
      </c>
      <c r="L2691">
        <v>1</v>
      </c>
      <c r="M2691">
        <v>35000</v>
      </c>
      <c r="N2691">
        <v>0.05</v>
      </c>
      <c r="O2691">
        <v>33250</v>
      </c>
      <c r="P2691">
        <v>27000</v>
      </c>
      <c r="Q2691">
        <v>6250</v>
      </c>
      <c r="R2691" t="s">
        <v>77</v>
      </c>
      <c r="S2691" t="s">
        <v>10</v>
      </c>
      <c r="T2691">
        <v>2025</v>
      </c>
      <c r="U2691">
        <v>2</v>
      </c>
      <c r="V2691" t="s">
        <v>3869</v>
      </c>
      <c r="W2691" t="s">
        <v>18</v>
      </c>
      <c r="X2691" t="s">
        <v>27</v>
      </c>
      <c r="Y2691">
        <v>18.8</v>
      </c>
    </row>
    <row r="2692" spans="1:25" x14ac:dyDescent="0.25">
      <c r="A2692" t="s">
        <v>3548</v>
      </c>
      <c r="B2692" s="19">
        <v>45496</v>
      </c>
      <c r="C2692" t="s">
        <v>569</v>
      </c>
      <c r="D2692" t="s">
        <v>570</v>
      </c>
      <c r="E2692" t="s">
        <v>16</v>
      </c>
      <c r="F2692">
        <v>47</v>
      </c>
      <c r="G2692" t="s">
        <v>339</v>
      </c>
      <c r="H2692" t="s">
        <v>285</v>
      </c>
      <c r="I2692" t="s">
        <v>305</v>
      </c>
      <c r="J2692" t="s">
        <v>306</v>
      </c>
      <c r="K2692" t="s">
        <v>91</v>
      </c>
      <c r="L2692">
        <v>2</v>
      </c>
      <c r="M2692">
        <v>8500</v>
      </c>
      <c r="N2692">
        <v>0.15</v>
      </c>
      <c r="O2692">
        <v>14450</v>
      </c>
      <c r="P2692">
        <v>13000</v>
      </c>
      <c r="Q2692">
        <v>1450</v>
      </c>
      <c r="R2692" t="s">
        <v>98</v>
      </c>
      <c r="S2692" t="s">
        <v>10</v>
      </c>
      <c r="T2692">
        <v>2024</v>
      </c>
      <c r="U2692">
        <v>7</v>
      </c>
      <c r="V2692" t="s">
        <v>3866</v>
      </c>
      <c r="W2692" t="s">
        <v>33</v>
      </c>
      <c r="X2692" t="s">
        <v>12</v>
      </c>
      <c r="Y2692">
        <v>10.029999999999999</v>
      </c>
    </row>
    <row r="2693" spans="1:25" x14ac:dyDescent="0.25">
      <c r="A2693" t="s">
        <v>3549</v>
      </c>
      <c r="B2693" s="19">
        <v>45742</v>
      </c>
      <c r="C2693" t="s">
        <v>3435</v>
      </c>
      <c r="D2693" t="s">
        <v>731</v>
      </c>
      <c r="E2693" t="s">
        <v>3</v>
      </c>
      <c r="F2693">
        <v>56</v>
      </c>
      <c r="G2693" t="s">
        <v>290</v>
      </c>
      <c r="H2693" t="s">
        <v>276</v>
      </c>
      <c r="I2693" t="s">
        <v>37</v>
      </c>
      <c r="J2693" t="s">
        <v>38</v>
      </c>
      <c r="K2693" t="s">
        <v>39</v>
      </c>
      <c r="L2693">
        <v>3</v>
      </c>
      <c r="M2693">
        <v>900</v>
      </c>
      <c r="N2693">
        <v>0.1</v>
      </c>
      <c r="O2693">
        <v>2430</v>
      </c>
      <c r="P2693">
        <v>1650</v>
      </c>
      <c r="Q2693">
        <v>780</v>
      </c>
      <c r="R2693" t="s">
        <v>26</v>
      </c>
      <c r="S2693" t="s">
        <v>10</v>
      </c>
      <c r="T2693">
        <v>2025</v>
      </c>
      <c r="U2693">
        <v>3</v>
      </c>
      <c r="V2693" t="s">
        <v>3864</v>
      </c>
      <c r="W2693" t="s">
        <v>18</v>
      </c>
      <c r="X2693" t="s">
        <v>12</v>
      </c>
      <c r="Y2693">
        <v>32.1</v>
      </c>
    </row>
    <row r="2694" spans="1:25" x14ac:dyDescent="0.25">
      <c r="A2694" t="s">
        <v>3550</v>
      </c>
      <c r="B2694" s="19">
        <v>45664</v>
      </c>
      <c r="C2694" t="s">
        <v>3551</v>
      </c>
      <c r="D2694" t="s">
        <v>174</v>
      </c>
      <c r="E2694" t="s">
        <v>3</v>
      </c>
      <c r="F2694">
        <v>55</v>
      </c>
      <c r="G2694" t="s">
        <v>339</v>
      </c>
      <c r="H2694" t="s">
        <v>285</v>
      </c>
      <c r="I2694" t="s">
        <v>264</v>
      </c>
      <c r="J2694" t="s">
        <v>265</v>
      </c>
      <c r="K2694" t="s">
        <v>46</v>
      </c>
      <c r="L2694">
        <v>1</v>
      </c>
      <c r="M2694">
        <v>800</v>
      </c>
      <c r="N2694">
        <v>0.2</v>
      </c>
      <c r="O2694">
        <v>640</v>
      </c>
      <c r="P2694">
        <v>500</v>
      </c>
      <c r="Q2694">
        <v>140</v>
      </c>
      <c r="R2694" t="s">
        <v>9</v>
      </c>
      <c r="S2694" t="s">
        <v>10</v>
      </c>
      <c r="T2694">
        <v>2025</v>
      </c>
      <c r="U2694">
        <v>1</v>
      </c>
      <c r="V2694" t="s">
        <v>3875</v>
      </c>
      <c r="W2694" t="s">
        <v>18</v>
      </c>
      <c r="X2694" t="s">
        <v>19</v>
      </c>
      <c r="Y2694">
        <v>21.88</v>
      </c>
    </row>
    <row r="2695" spans="1:25" x14ac:dyDescent="0.25">
      <c r="A2695" t="s">
        <v>3552</v>
      </c>
      <c r="B2695" s="19">
        <v>45938</v>
      </c>
      <c r="C2695" t="s">
        <v>715</v>
      </c>
      <c r="D2695" t="s">
        <v>448</v>
      </c>
      <c r="E2695" t="s">
        <v>16</v>
      </c>
      <c r="F2695">
        <v>38</v>
      </c>
      <c r="G2695" t="s">
        <v>317</v>
      </c>
      <c r="H2695" t="s">
        <v>5</v>
      </c>
      <c r="I2695" t="s">
        <v>6</v>
      </c>
      <c r="J2695" t="s">
        <v>7</v>
      </c>
      <c r="K2695" t="s">
        <v>8</v>
      </c>
      <c r="L2695">
        <v>3</v>
      </c>
      <c r="M2695">
        <v>7000</v>
      </c>
      <c r="N2695">
        <v>0.05</v>
      </c>
      <c r="O2695">
        <v>19950</v>
      </c>
      <c r="P2695">
        <v>15600</v>
      </c>
      <c r="Q2695">
        <v>4350</v>
      </c>
      <c r="R2695" t="s">
        <v>77</v>
      </c>
      <c r="S2695" t="s">
        <v>10</v>
      </c>
      <c r="T2695">
        <v>2025</v>
      </c>
      <c r="U2695">
        <v>10</v>
      </c>
      <c r="V2695" t="s">
        <v>3870</v>
      </c>
      <c r="W2695" t="s">
        <v>40</v>
      </c>
      <c r="X2695" t="s">
        <v>27</v>
      </c>
      <c r="Y2695">
        <v>21.8</v>
      </c>
    </row>
    <row r="2696" spans="1:25" x14ac:dyDescent="0.25">
      <c r="A2696" t="s">
        <v>3553</v>
      </c>
      <c r="B2696" s="19">
        <v>45891</v>
      </c>
      <c r="C2696" t="s">
        <v>1402</v>
      </c>
      <c r="D2696" t="s">
        <v>675</v>
      </c>
      <c r="E2696" t="s">
        <v>16</v>
      </c>
      <c r="F2696">
        <v>32</v>
      </c>
      <c r="G2696" t="s">
        <v>312</v>
      </c>
      <c r="H2696" t="s">
        <v>276</v>
      </c>
      <c r="I2696" t="s">
        <v>95</v>
      </c>
      <c r="J2696" t="s">
        <v>96</v>
      </c>
      <c r="K2696" t="s">
        <v>46</v>
      </c>
      <c r="L2696">
        <v>1</v>
      </c>
      <c r="M2696">
        <v>600</v>
      </c>
      <c r="N2696">
        <v>0.05</v>
      </c>
      <c r="O2696">
        <v>570</v>
      </c>
      <c r="P2696">
        <v>380</v>
      </c>
      <c r="Q2696">
        <v>190</v>
      </c>
      <c r="R2696" t="s">
        <v>26</v>
      </c>
      <c r="S2696" t="s">
        <v>10</v>
      </c>
      <c r="T2696">
        <v>2025</v>
      </c>
      <c r="U2696">
        <v>8</v>
      </c>
      <c r="V2696" t="s">
        <v>3867</v>
      </c>
      <c r="W2696" t="s">
        <v>33</v>
      </c>
      <c r="X2696" t="s">
        <v>19</v>
      </c>
      <c r="Y2696">
        <v>33.33</v>
      </c>
    </row>
    <row r="2697" spans="1:25" x14ac:dyDescent="0.25">
      <c r="A2697" t="s">
        <v>3554</v>
      </c>
      <c r="B2697" s="19">
        <v>46011</v>
      </c>
      <c r="C2697" t="s">
        <v>702</v>
      </c>
      <c r="D2697" t="s">
        <v>703</v>
      </c>
      <c r="E2697" t="s">
        <v>16</v>
      </c>
      <c r="F2697">
        <v>24</v>
      </c>
      <c r="G2697" t="s">
        <v>275</v>
      </c>
      <c r="H2697" t="s">
        <v>276</v>
      </c>
      <c r="I2697" t="s">
        <v>44</v>
      </c>
      <c r="J2697" t="s">
        <v>45</v>
      </c>
      <c r="K2697" t="s">
        <v>46</v>
      </c>
      <c r="L2697">
        <v>1</v>
      </c>
      <c r="M2697">
        <v>2500</v>
      </c>
      <c r="N2697">
        <v>0</v>
      </c>
      <c r="O2697">
        <v>2500</v>
      </c>
      <c r="P2697">
        <v>1500</v>
      </c>
      <c r="Q2697">
        <v>1000</v>
      </c>
      <c r="R2697" t="s">
        <v>26</v>
      </c>
      <c r="S2697" t="s">
        <v>10</v>
      </c>
      <c r="T2697">
        <v>2025</v>
      </c>
      <c r="U2697">
        <v>12</v>
      </c>
      <c r="V2697" t="s">
        <v>3872</v>
      </c>
      <c r="W2697" t="s">
        <v>40</v>
      </c>
      <c r="X2697" t="s">
        <v>12</v>
      </c>
      <c r="Y2697">
        <v>40</v>
      </c>
    </row>
    <row r="2698" spans="1:25" x14ac:dyDescent="0.25">
      <c r="A2698" t="s">
        <v>3555</v>
      </c>
      <c r="B2698" s="19">
        <v>45587</v>
      </c>
      <c r="C2698" t="s">
        <v>397</v>
      </c>
      <c r="D2698" t="s">
        <v>329</v>
      </c>
      <c r="E2698" t="s">
        <v>3</v>
      </c>
      <c r="F2698">
        <v>25</v>
      </c>
      <c r="G2698" t="s">
        <v>295</v>
      </c>
      <c r="H2698" t="s">
        <v>270</v>
      </c>
      <c r="I2698" t="s">
        <v>186</v>
      </c>
      <c r="J2698" t="s">
        <v>187</v>
      </c>
      <c r="K2698" t="s">
        <v>91</v>
      </c>
      <c r="L2698">
        <v>1</v>
      </c>
      <c r="M2698">
        <v>12000</v>
      </c>
      <c r="N2698">
        <v>0.05</v>
      </c>
      <c r="O2698">
        <v>-11400</v>
      </c>
      <c r="P2698">
        <v>9000</v>
      </c>
      <c r="Q2698">
        <v>-2400</v>
      </c>
      <c r="R2698" t="s">
        <v>26</v>
      </c>
      <c r="S2698" t="s">
        <v>287</v>
      </c>
      <c r="T2698">
        <v>2024</v>
      </c>
      <c r="U2698">
        <v>10</v>
      </c>
      <c r="V2698" t="s">
        <v>3870</v>
      </c>
      <c r="W2698" t="s">
        <v>40</v>
      </c>
      <c r="X2698" t="s">
        <v>27</v>
      </c>
      <c r="Y2698">
        <v>21.05</v>
      </c>
    </row>
    <row r="2699" spans="1:25" x14ac:dyDescent="0.25">
      <c r="A2699" t="s">
        <v>3556</v>
      </c>
      <c r="B2699" s="19">
        <v>45856</v>
      </c>
      <c r="C2699" t="s">
        <v>331</v>
      </c>
      <c r="D2699" t="s">
        <v>332</v>
      </c>
      <c r="E2699" t="s">
        <v>3</v>
      </c>
      <c r="F2699">
        <v>44</v>
      </c>
      <c r="G2699" t="s">
        <v>284</v>
      </c>
      <c r="H2699" t="s">
        <v>285</v>
      </c>
      <c r="I2699" t="s">
        <v>37</v>
      </c>
      <c r="J2699" t="s">
        <v>38</v>
      </c>
      <c r="K2699" t="s">
        <v>39</v>
      </c>
      <c r="L2699">
        <v>2</v>
      </c>
      <c r="M2699">
        <v>900</v>
      </c>
      <c r="N2699">
        <v>0</v>
      </c>
      <c r="O2699">
        <v>1800</v>
      </c>
      <c r="P2699">
        <v>1100</v>
      </c>
      <c r="Q2699">
        <v>700</v>
      </c>
      <c r="R2699" t="s">
        <v>26</v>
      </c>
      <c r="S2699" t="s">
        <v>10</v>
      </c>
      <c r="T2699">
        <v>2025</v>
      </c>
      <c r="U2699">
        <v>7</v>
      </c>
      <c r="V2699" t="s">
        <v>3866</v>
      </c>
      <c r="W2699" t="s">
        <v>33</v>
      </c>
      <c r="X2699" t="s">
        <v>12</v>
      </c>
      <c r="Y2699">
        <v>38.89</v>
      </c>
    </row>
    <row r="2700" spans="1:25" x14ac:dyDescent="0.25">
      <c r="A2700" t="s">
        <v>3557</v>
      </c>
      <c r="B2700" s="19">
        <v>45556</v>
      </c>
      <c r="C2700" t="s">
        <v>881</v>
      </c>
      <c r="D2700" t="s">
        <v>101</v>
      </c>
      <c r="E2700" t="s">
        <v>3</v>
      </c>
      <c r="F2700">
        <v>44</v>
      </c>
      <c r="G2700" t="s">
        <v>312</v>
      </c>
      <c r="H2700" t="s">
        <v>276</v>
      </c>
      <c r="I2700" t="s">
        <v>186</v>
      </c>
      <c r="J2700" t="s">
        <v>187</v>
      </c>
      <c r="K2700" t="s">
        <v>91</v>
      </c>
      <c r="L2700">
        <v>1</v>
      </c>
      <c r="M2700">
        <v>12000</v>
      </c>
      <c r="N2700">
        <v>0.05</v>
      </c>
      <c r="O2700">
        <v>11400</v>
      </c>
      <c r="P2700">
        <v>9000</v>
      </c>
      <c r="Q2700">
        <v>2400</v>
      </c>
      <c r="R2700" t="s">
        <v>17</v>
      </c>
      <c r="S2700" t="s">
        <v>10</v>
      </c>
      <c r="T2700">
        <v>2024</v>
      </c>
      <c r="U2700">
        <v>9</v>
      </c>
      <c r="V2700" t="s">
        <v>3873</v>
      </c>
      <c r="W2700" t="s">
        <v>33</v>
      </c>
      <c r="X2700" t="s">
        <v>12</v>
      </c>
      <c r="Y2700">
        <v>21.05</v>
      </c>
    </row>
    <row r="2701" spans="1:25" x14ac:dyDescent="0.25">
      <c r="A2701" t="s">
        <v>3558</v>
      </c>
      <c r="B2701" s="19">
        <v>45410</v>
      </c>
      <c r="C2701" t="s">
        <v>1253</v>
      </c>
      <c r="D2701" t="s">
        <v>1254</v>
      </c>
      <c r="E2701" t="s">
        <v>16</v>
      </c>
      <c r="F2701">
        <v>45</v>
      </c>
      <c r="G2701" t="s">
        <v>275</v>
      </c>
      <c r="H2701" t="s">
        <v>276</v>
      </c>
      <c r="I2701" t="s">
        <v>105</v>
      </c>
      <c r="J2701" t="s">
        <v>106</v>
      </c>
      <c r="K2701" t="s">
        <v>76</v>
      </c>
      <c r="L2701">
        <v>3</v>
      </c>
      <c r="M2701">
        <v>450</v>
      </c>
      <c r="N2701">
        <v>0.1</v>
      </c>
      <c r="O2701">
        <v>1215</v>
      </c>
      <c r="P2701">
        <v>990</v>
      </c>
      <c r="Q2701">
        <v>225</v>
      </c>
      <c r="R2701" t="s">
        <v>9</v>
      </c>
      <c r="S2701" t="s">
        <v>10</v>
      </c>
      <c r="T2701">
        <v>2024</v>
      </c>
      <c r="U2701">
        <v>4</v>
      </c>
      <c r="V2701" t="s">
        <v>3871</v>
      </c>
      <c r="W2701" t="s">
        <v>11</v>
      </c>
      <c r="X2701" t="s">
        <v>27</v>
      </c>
      <c r="Y2701">
        <v>18.52</v>
      </c>
    </row>
    <row r="2702" spans="1:25" x14ac:dyDescent="0.25">
      <c r="A2702" t="s">
        <v>3559</v>
      </c>
      <c r="B2702" s="19">
        <v>45435</v>
      </c>
      <c r="C2702" t="s">
        <v>500</v>
      </c>
      <c r="D2702" t="s">
        <v>501</v>
      </c>
      <c r="E2702" t="s">
        <v>16</v>
      </c>
      <c r="F2702">
        <v>22</v>
      </c>
      <c r="G2702" t="s">
        <v>339</v>
      </c>
      <c r="H2702" t="s">
        <v>285</v>
      </c>
      <c r="I2702" t="s">
        <v>74</v>
      </c>
      <c r="J2702" t="s">
        <v>75</v>
      </c>
      <c r="K2702" t="s">
        <v>76</v>
      </c>
      <c r="L2702">
        <v>1</v>
      </c>
      <c r="M2702">
        <v>550</v>
      </c>
      <c r="N2702">
        <v>0.2</v>
      </c>
      <c r="O2702">
        <v>440</v>
      </c>
      <c r="P2702">
        <v>450</v>
      </c>
      <c r="Q2702">
        <v>-10</v>
      </c>
      <c r="R2702" t="s">
        <v>17</v>
      </c>
      <c r="S2702" t="s">
        <v>10</v>
      </c>
      <c r="T2702">
        <v>2024</v>
      </c>
      <c r="U2702">
        <v>5</v>
      </c>
      <c r="V2702" t="s">
        <v>3865</v>
      </c>
      <c r="W2702" t="s">
        <v>11</v>
      </c>
      <c r="X2702" t="s">
        <v>27</v>
      </c>
      <c r="Y2702">
        <v>-2.27</v>
      </c>
    </row>
    <row r="2703" spans="1:25" x14ac:dyDescent="0.25">
      <c r="A2703" t="s">
        <v>3560</v>
      </c>
      <c r="B2703" s="19">
        <v>45678</v>
      </c>
      <c r="C2703" t="s">
        <v>293</v>
      </c>
      <c r="D2703" t="s">
        <v>294</v>
      </c>
      <c r="E2703" t="s">
        <v>3</v>
      </c>
      <c r="F2703">
        <v>33</v>
      </c>
      <c r="G2703" t="s">
        <v>295</v>
      </c>
      <c r="H2703" t="s">
        <v>270</v>
      </c>
      <c r="I2703" t="s">
        <v>6</v>
      </c>
      <c r="J2703" t="s">
        <v>7</v>
      </c>
      <c r="K2703" t="s">
        <v>8</v>
      </c>
      <c r="L2703">
        <v>3</v>
      </c>
      <c r="M2703">
        <v>7000</v>
      </c>
      <c r="N2703">
        <v>0</v>
      </c>
      <c r="O2703">
        <v>21000</v>
      </c>
      <c r="P2703">
        <v>15600</v>
      </c>
      <c r="Q2703">
        <v>5400</v>
      </c>
      <c r="R2703" t="s">
        <v>17</v>
      </c>
      <c r="S2703" t="s">
        <v>10</v>
      </c>
      <c r="T2703">
        <v>2025</v>
      </c>
      <c r="U2703">
        <v>1</v>
      </c>
      <c r="V2703" t="s">
        <v>3875</v>
      </c>
      <c r="W2703" t="s">
        <v>18</v>
      </c>
      <c r="X2703" t="s">
        <v>27</v>
      </c>
      <c r="Y2703">
        <v>25.71</v>
      </c>
    </row>
    <row r="2704" spans="1:25" x14ac:dyDescent="0.25">
      <c r="A2704" t="s">
        <v>211</v>
      </c>
      <c r="B2704" s="19">
        <v>46010</v>
      </c>
      <c r="C2704" t="s">
        <v>21</v>
      </c>
      <c r="D2704" t="s">
        <v>22</v>
      </c>
      <c r="E2704" t="s">
        <v>3</v>
      </c>
      <c r="F2704">
        <v>39</v>
      </c>
      <c r="G2704" t="s">
        <v>4</v>
      </c>
      <c r="H2704" t="s">
        <v>5</v>
      </c>
      <c r="I2704" t="s">
        <v>31</v>
      </c>
      <c r="J2704" t="s">
        <v>32</v>
      </c>
      <c r="K2704" t="s">
        <v>25</v>
      </c>
      <c r="L2704">
        <v>2</v>
      </c>
      <c r="M2704">
        <v>5000</v>
      </c>
      <c r="N2704">
        <v>0.2</v>
      </c>
      <c r="O2704">
        <v>8000</v>
      </c>
      <c r="P2704">
        <v>7000</v>
      </c>
      <c r="Q2704">
        <v>1000</v>
      </c>
      <c r="R2704" t="s">
        <v>17</v>
      </c>
      <c r="S2704" t="s">
        <v>10</v>
      </c>
      <c r="T2704">
        <v>2025</v>
      </c>
      <c r="U2704">
        <v>12</v>
      </c>
      <c r="V2704" t="s">
        <v>3872</v>
      </c>
      <c r="W2704" t="s">
        <v>40</v>
      </c>
      <c r="X2704" t="s">
        <v>27</v>
      </c>
      <c r="Y2704">
        <v>12.5</v>
      </c>
    </row>
    <row r="2705" spans="1:25" x14ac:dyDescent="0.25">
      <c r="A2705" t="s">
        <v>3561</v>
      </c>
      <c r="B2705" s="19">
        <v>45300</v>
      </c>
      <c r="C2705" t="s">
        <v>1022</v>
      </c>
      <c r="D2705" t="s">
        <v>49</v>
      </c>
      <c r="E2705" t="s">
        <v>3</v>
      </c>
      <c r="F2705">
        <v>39</v>
      </c>
      <c r="G2705" t="s">
        <v>263</v>
      </c>
      <c r="H2705" t="s">
        <v>5</v>
      </c>
      <c r="I2705" t="s">
        <v>305</v>
      </c>
      <c r="J2705" t="s">
        <v>306</v>
      </c>
      <c r="K2705" t="s">
        <v>91</v>
      </c>
      <c r="L2705">
        <v>2</v>
      </c>
      <c r="M2705">
        <v>8500</v>
      </c>
      <c r="N2705">
        <v>0.25</v>
      </c>
      <c r="O2705">
        <v>12750</v>
      </c>
      <c r="P2705">
        <v>13000</v>
      </c>
      <c r="Q2705">
        <v>-250</v>
      </c>
      <c r="R2705" t="s">
        <v>17</v>
      </c>
      <c r="S2705" t="s">
        <v>10</v>
      </c>
      <c r="T2705">
        <v>2024</v>
      </c>
      <c r="U2705">
        <v>1</v>
      </c>
      <c r="V2705" t="s">
        <v>3875</v>
      </c>
      <c r="W2705" t="s">
        <v>18</v>
      </c>
      <c r="X2705" t="s">
        <v>19</v>
      </c>
      <c r="Y2705">
        <v>-1.96</v>
      </c>
    </row>
    <row r="2706" spans="1:25" x14ac:dyDescent="0.25">
      <c r="A2706" t="s">
        <v>3562</v>
      </c>
      <c r="B2706" s="19">
        <v>45955</v>
      </c>
      <c r="C2706" t="s">
        <v>1069</v>
      </c>
      <c r="D2706" t="s">
        <v>1070</v>
      </c>
      <c r="E2706" t="s">
        <v>3</v>
      </c>
      <c r="F2706">
        <v>52</v>
      </c>
      <c r="G2706" t="s">
        <v>295</v>
      </c>
      <c r="H2706" t="s">
        <v>270</v>
      </c>
      <c r="I2706" t="s">
        <v>31</v>
      </c>
      <c r="J2706" t="s">
        <v>32</v>
      </c>
      <c r="K2706" t="s">
        <v>25</v>
      </c>
      <c r="L2706">
        <v>2</v>
      </c>
      <c r="M2706">
        <v>5000</v>
      </c>
      <c r="N2706">
        <v>0.2</v>
      </c>
      <c r="O2706">
        <v>8000</v>
      </c>
      <c r="P2706">
        <v>7000</v>
      </c>
      <c r="Q2706">
        <v>1000</v>
      </c>
      <c r="R2706" t="s">
        <v>26</v>
      </c>
      <c r="S2706" t="s">
        <v>10</v>
      </c>
      <c r="T2706">
        <v>2025</v>
      </c>
      <c r="U2706">
        <v>10</v>
      </c>
      <c r="V2706" t="s">
        <v>3870</v>
      </c>
      <c r="W2706" t="s">
        <v>40</v>
      </c>
      <c r="X2706" t="s">
        <v>19</v>
      </c>
      <c r="Y2706">
        <v>12.5</v>
      </c>
    </row>
    <row r="2707" spans="1:25" x14ac:dyDescent="0.25">
      <c r="A2707" t="s">
        <v>3563</v>
      </c>
      <c r="B2707" s="19">
        <v>45458</v>
      </c>
      <c r="C2707" t="s">
        <v>562</v>
      </c>
      <c r="D2707" t="s">
        <v>438</v>
      </c>
      <c r="E2707" t="s">
        <v>3</v>
      </c>
      <c r="F2707">
        <v>35</v>
      </c>
      <c r="G2707" t="s">
        <v>339</v>
      </c>
      <c r="H2707" t="s">
        <v>285</v>
      </c>
      <c r="I2707" t="s">
        <v>74</v>
      </c>
      <c r="J2707" t="s">
        <v>75</v>
      </c>
      <c r="K2707" t="s">
        <v>76</v>
      </c>
      <c r="L2707">
        <v>3</v>
      </c>
      <c r="M2707">
        <v>550</v>
      </c>
      <c r="N2707">
        <v>0.1</v>
      </c>
      <c r="O2707">
        <v>1485</v>
      </c>
      <c r="P2707">
        <v>1350</v>
      </c>
      <c r="Q2707">
        <v>135</v>
      </c>
      <c r="R2707" t="s">
        <v>17</v>
      </c>
      <c r="S2707" t="s">
        <v>10</v>
      </c>
      <c r="T2707">
        <v>2024</v>
      </c>
      <c r="U2707">
        <v>6</v>
      </c>
      <c r="V2707" t="s">
        <v>3868</v>
      </c>
      <c r="W2707" t="s">
        <v>11</v>
      </c>
      <c r="X2707" t="s">
        <v>12</v>
      </c>
      <c r="Y2707">
        <v>9.09</v>
      </c>
    </row>
    <row r="2708" spans="1:25" x14ac:dyDescent="0.25">
      <c r="A2708" t="s">
        <v>212</v>
      </c>
      <c r="B2708" s="19">
        <v>45741</v>
      </c>
      <c r="C2708" t="s">
        <v>21</v>
      </c>
      <c r="D2708" t="s">
        <v>22</v>
      </c>
      <c r="E2708" t="s">
        <v>3</v>
      </c>
      <c r="F2708">
        <v>39</v>
      </c>
      <c r="G2708" t="s">
        <v>4</v>
      </c>
      <c r="H2708" t="s">
        <v>5</v>
      </c>
      <c r="I2708" t="s">
        <v>56</v>
      </c>
      <c r="J2708" t="s">
        <v>57</v>
      </c>
      <c r="K2708" t="s">
        <v>58</v>
      </c>
      <c r="L2708">
        <v>1</v>
      </c>
      <c r="M2708">
        <v>1200</v>
      </c>
      <c r="N2708">
        <v>0.1</v>
      </c>
      <c r="O2708">
        <v>1080</v>
      </c>
      <c r="P2708">
        <v>800</v>
      </c>
      <c r="Q2708">
        <v>280</v>
      </c>
      <c r="R2708" t="s">
        <v>17</v>
      </c>
      <c r="S2708" t="s">
        <v>10</v>
      </c>
      <c r="T2708">
        <v>2025</v>
      </c>
      <c r="U2708">
        <v>3</v>
      </c>
      <c r="V2708" t="s">
        <v>3864</v>
      </c>
      <c r="W2708" t="s">
        <v>18</v>
      </c>
      <c r="X2708" t="s">
        <v>27</v>
      </c>
      <c r="Y2708">
        <v>25.93</v>
      </c>
    </row>
    <row r="2709" spans="1:25" x14ac:dyDescent="0.25">
      <c r="A2709" t="s">
        <v>3564</v>
      </c>
      <c r="B2709" s="19">
        <v>45737</v>
      </c>
      <c r="C2709" t="s">
        <v>416</v>
      </c>
      <c r="D2709" t="s">
        <v>417</v>
      </c>
      <c r="E2709" t="s">
        <v>16</v>
      </c>
      <c r="F2709">
        <v>29</v>
      </c>
      <c r="G2709" t="s">
        <v>407</v>
      </c>
      <c r="H2709" t="s">
        <v>285</v>
      </c>
      <c r="I2709" t="s">
        <v>95</v>
      </c>
      <c r="J2709" t="s">
        <v>96</v>
      </c>
      <c r="K2709" t="s">
        <v>46</v>
      </c>
      <c r="L2709">
        <v>2</v>
      </c>
      <c r="M2709">
        <v>600</v>
      </c>
      <c r="N2709">
        <v>0.1</v>
      </c>
      <c r="O2709">
        <v>1080</v>
      </c>
      <c r="P2709">
        <v>760</v>
      </c>
      <c r="Q2709">
        <v>320</v>
      </c>
      <c r="R2709" t="s">
        <v>17</v>
      </c>
      <c r="S2709" t="s">
        <v>10</v>
      </c>
      <c r="T2709">
        <v>2025</v>
      </c>
      <c r="U2709">
        <v>3</v>
      </c>
      <c r="V2709" t="s">
        <v>3864</v>
      </c>
      <c r="W2709" t="s">
        <v>18</v>
      </c>
      <c r="X2709" t="s">
        <v>19</v>
      </c>
      <c r="Y2709">
        <v>29.63</v>
      </c>
    </row>
    <row r="2710" spans="1:25" x14ac:dyDescent="0.25">
      <c r="A2710" t="s">
        <v>3565</v>
      </c>
      <c r="B2710" s="19">
        <v>45674</v>
      </c>
      <c r="C2710" t="s">
        <v>1485</v>
      </c>
      <c r="D2710" t="s">
        <v>728</v>
      </c>
      <c r="E2710" t="s">
        <v>3</v>
      </c>
      <c r="F2710">
        <v>55</v>
      </c>
      <c r="G2710" t="s">
        <v>317</v>
      </c>
      <c r="H2710" t="s">
        <v>5</v>
      </c>
      <c r="I2710" t="s">
        <v>56</v>
      </c>
      <c r="J2710" t="s">
        <v>57</v>
      </c>
      <c r="K2710" t="s">
        <v>58</v>
      </c>
      <c r="L2710">
        <v>3</v>
      </c>
      <c r="M2710">
        <v>1200</v>
      </c>
      <c r="N2710">
        <v>0</v>
      </c>
      <c r="O2710">
        <v>3600</v>
      </c>
      <c r="P2710">
        <v>2400</v>
      </c>
      <c r="Q2710">
        <v>1200</v>
      </c>
      <c r="R2710" t="s">
        <v>26</v>
      </c>
      <c r="S2710" t="s">
        <v>10</v>
      </c>
      <c r="T2710">
        <v>2025</v>
      </c>
      <c r="U2710">
        <v>1</v>
      </c>
      <c r="V2710" t="s">
        <v>3875</v>
      </c>
      <c r="W2710" t="s">
        <v>18</v>
      </c>
      <c r="X2710" t="s">
        <v>27</v>
      </c>
      <c r="Y2710">
        <v>33.33</v>
      </c>
    </row>
    <row r="2711" spans="1:25" x14ac:dyDescent="0.25">
      <c r="A2711" t="s">
        <v>3566</v>
      </c>
      <c r="B2711" s="19">
        <v>45599</v>
      </c>
      <c r="C2711" t="s">
        <v>585</v>
      </c>
      <c r="D2711" t="s">
        <v>36</v>
      </c>
      <c r="E2711" t="s">
        <v>3</v>
      </c>
      <c r="F2711">
        <v>51</v>
      </c>
      <c r="G2711" t="s">
        <v>284</v>
      </c>
      <c r="H2711" t="s">
        <v>285</v>
      </c>
      <c r="I2711" t="s">
        <v>102</v>
      </c>
      <c r="J2711" t="s">
        <v>103</v>
      </c>
      <c r="K2711" t="s">
        <v>25</v>
      </c>
      <c r="L2711">
        <v>1</v>
      </c>
      <c r="M2711">
        <v>28000</v>
      </c>
      <c r="N2711">
        <v>0.1</v>
      </c>
      <c r="O2711">
        <v>25200</v>
      </c>
      <c r="P2711">
        <v>21000</v>
      </c>
      <c r="Q2711">
        <v>4200</v>
      </c>
      <c r="R2711" t="s">
        <v>98</v>
      </c>
      <c r="S2711" t="s">
        <v>10</v>
      </c>
      <c r="T2711">
        <v>2024</v>
      </c>
      <c r="U2711">
        <v>11</v>
      </c>
      <c r="V2711" t="s">
        <v>3874</v>
      </c>
      <c r="W2711" t="s">
        <v>40</v>
      </c>
      <c r="X2711" t="s">
        <v>12</v>
      </c>
      <c r="Y2711">
        <v>16.670000000000002</v>
      </c>
    </row>
    <row r="2712" spans="1:25" x14ac:dyDescent="0.25">
      <c r="A2712" t="s">
        <v>3567</v>
      </c>
      <c r="B2712" s="19">
        <v>45811</v>
      </c>
      <c r="C2712" t="s">
        <v>297</v>
      </c>
      <c r="D2712" t="s">
        <v>298</v>
      </c>
      <c r="E2712" t="s">
        <v>3</v>
      </c>
      <c r="F2712">
        <v>59</v>
      </c>
      <c r="G2712" t="s">
        <v>275</v>
      </c>
      <c r="H2712" t="s">
        <v>276</v>
      </c>
      <c r="I2712" t="s">
        <v>31</v>
      </c>
      <c r="J2712" t="s">
        <v>32</v>
      </c>
      <c r="K2712" t="s">
        <v>25</v>
      </c>
      <c r="L2712">
        <v>3</v>
      </c>
      <c r="M2712">
        <v>5000</v>
      </c>
      <c r="N2712">
        <v>0.2</v>
      </c>
      <c r="O2712">
        <v>12000</v>
      </c>
      <c r="P2712">
        <v>10500</v>
      </c>
      <c r="Q2712">
        <v>1500</v>
      </c>
      <c r="R2712" t="s">
        <v>17</v>
      </c>
      <c r="S2712" t="s">
        <v>10</v>
      </c>
      <c r="T2712">
        <v>2025</v>
      </c>
      <c r="U2712">
        <v>6</v>
      </c>
      <c r="V2712" t="s">
        <v>3868</v>
      </c>
      <c r="W2712" t="s">
        <v>11</v>
      </c>
      <c r="X2712" t="s">
        <v>12</v>
      </c>
      <c r="Y2712">
        <v>12.5</v>
      </c>
    </row>
    <row r="2713" spans="1:25" x14ac:dyDescent="0.25">
      <c r="A2713" t="s">
        <v>3568</v>
      </c>
      <c r="B2713" s="19">
        <v>45883</v>
      </c>
      <c r="C2713" t="s">
        <v>303</v>
      </c>
      <c r="D2713" t="s">
        <v>304</v>
      </c>
      <c r="E2713" t="s">
        <v>16</v>
      </c>
      <c r="F2713">
        <v>36</v>
      </c>
      <c r="G2713" t="s">
        <v>275</v>
      </c>
      <c r="H2713" t="s">
        <v>276</v>
      </c>
      <c r="I2713" t="s">
        <v>95</v>
      </c>
      <c r="J2713" t="s">
        <v>96</v>
      </c>
      <c r="K2713" t="s">
        <v>46</v>
      </c>
      <c r="L2713">
        <v>1</v>
      </c>
      <c r="M2713">
        <v>600</v>
      </c>
      <c r="N2713">
        <v>0.1</v>
      </c>
      <c r="O2713">
        <v>540</v>
      </c>
      <c r="P2713">
        <v>380</v>
      </c>
      <c r="Q2713">
        <v>160</v>
      </c>
      <c r="R2713" t="s">
        <v>17</v>
      </c>
      <c r="S2713" t="s">
        <v>10</v>
      </c>
      <c r="T2713">
        <v>2025</v>
      </c>
      <c r="U2713">
        <v>8</v>
      </c>
      <c r="V2713" t="s">
        <v>3867</v>
      </c>
      <c r="W2713" t="s">
        <v>33</v>
      </c>
      <c r="X2713" t="s">
        <v>27</v>
      </c>
      <c r="Y2713">
        <v>29.63</v>
      </c>
    </row>
    <row r="2714" spans="1:25" x14ac:dyDescent="0.25">
      <c r="A2714" t="s">
        <v>3569</v>
      </c>
      <c r="B2714" s="19">
        <v>45462</v>
      </c>
      <c r="C2714" t="s">
        <v>2107</v>
      </c>
      <c r="D2714" t="s">
        <v>803</v>
      </c>
      <c r="E2714" t="s">
        <v>3</v>
      </c>
      <c r="F2714">
        <v>44</v>
      </c>
      <c r="G2714" t="s">
        <v>269</v>
      </c>
      <c r="H2714" t="s">
        <v>270</v>
      </c>
      <c r="I2714" t="s">
        <v>344</v>
      </c>
      <c r="J2714" t="s">
        <v>345</v>
      </c>
      <c r="K2714" t="s">
        <v>39</v>
      </c>
      <c r="L2714">
        <v>1</v>
      </c>
      <c r="M2714">
        <v>2200</v>
      </c>
      <c r="N2714">
        <v>0.15</v>
      </c>
      <c r="O2714">
        <v>-1870</v>
      </c>
      <c r="P2714">
        <v>1400</v>
      </c>
      <c r="Q2714">
        <v>-470</v>
      </c>
      <c r="R2714" t="s">
        <v>77</v>
      </c>
      <c r="S2714" t="s">
        <v>287</v>
      </c>
      <c r="T2714">
        <v>2024</v>
      </c>
      <c r="U2714">
        <v>6</v>
      </c>
      <c r="V2714" t="s">
        <v>3868</v>
      </c>
      <c r="W2714" t="s">
        <v>11</v>
      </c>
      <c r="X2714" t="s">
        <v>12</v>
      </c>
      <c r="Y2714">
        <v>25.13</v>
      </c>
    </row>
    <row r="2715" spans="1:25" x14ac:dyDescent="0.25">
      <c r="A2715" t="s">
        <v>3570</v>
      </c>
      <c r="B2715" s="19">
        <v>45828</v>
      </c>
      <c r="C2715" t="s">
        <v>1284</v>
      </c>
      <c r="D2715" t="s">
        <v>420</v>
      </c>
      <c r="E2715" t="s">
        <v>3</v>
      </c>
      <c r="F2715">
        <v>32</v>
      </c>
      <c r="G2715" t="s">
        <v>290</v>
      </c>
      <c r="H2715" t="s">
        <v>276</v>
      </c>
      <c r="I2715" t="s">
        <v>186</v>
      </c>
      <c r="J2715" t="s">
        <v>187</v>
      </c>
      <c r="K2715" t="s">
        <v>91</v>
      </c>
      <c r="L2715">
        <v>1</v>
      </c>
      <c r="M2715">
        <v>12000</v>
      </c>
      <c r="N2715">
        <v>0.2</v>
      </c>
      <c r="O2715">
        <v>9600</v>
      </c>
      <c r="P2715">
        <v>9000</v>
      </c>
      <c r="Q2715">
        <v>600</v>
      </c>
      <c r="R2715" t="s">
        <v>98</v>
      </c>
      <c r="S2715" t="s">
        <v>10</v>
      </c>
      <c r="T2715">
        <v>2025</v>
      </c>
      <c r="U2715">
        <v>6</v>
      </c>
      <c r="V2715" t="s">
        <v>3868</v>
      </c>
      <c r="W2715" t="s">
        <v>11</v>
      </c>
      <c r="X2715" t="s">
        <v>27</v>
      </c>
      <c r="Y2715">
        <v>6.25</v>
      </c>
    </row>
    <row r="2716" spans="1:25" x14ac:dyDescent="0.25">
      <c r="A2716" t="s">
        <v>3571</v>
      </c>
      <c r="B2716" s="19">
        <v>45434</v>
      </c>
      <c r="C2716" t="s">
        <v>1034</v>
      </c>
      <c r="D2716" t="s">
        <v>1035</v>
      </c>
      <c r="E2716" t="s">
        <v>16</v>
      </c>
      <c r="F2716">
        <v>54</v>
      </c>
      <c r="G2716" t="s">
        <v>339</v>
      </c>
      <c r="H2716" t="s">
        <v>285</v>
      </c>
      <c r="I2716" t="s">
        <v>176</v>
      </c>
      <c r="J2716" t="s">
        <v>177</v>
      </c>
      <c r="K2716" t="s">
        <v>25</v>
      </c>
      <c r="L2716">
        <v>2</v>
      </c>
      <c r="M2716">
        <v>22000</v>
      </c>
      <c r="N2716">
        <v>0.1</v>
      </c>
      <c r="O2716">
        <v>39600</v>
      </c>
      <c r="P2716">
        <v>33000</v>
      </c>
      <c r="Q2716">
        <v>6600</v>
      </c>
      <c r="R2716" t="s">
        <v>9</v>
      </c>
      <c r="S2716" t="s">
        <v>10</v>
      </c>
      <c r="T2716">
        <v>2024</v>
      </c>
      <c r="U2716">
        <v>5</v>
      </c>
      <c r="V2716" t="s">
        <v>3865</v>
      </c>
      <c r="W2716" t="s">
        <v>11</v>
      </c>
      <c r="X2716" t="s">
        <v>27</v>
      </c>
      <c r="Y2716">
        <v>16.670000000000002</v>
      </c>
    </row>
    <row r="2717" spans="1:25" x14ac:dyDescent="0.25">
      <c r="A2717" t="s">
        <v>3572</v>
      </c>
      <c r="B2717" s="19">
        <v>45347</v>
      </c>
      <c r="C2717" t="s">
        <v>1175</v>
      </c>
      <c r="D2717" t="s">
        <v>1176</v>
      </c>
      <c r="E2717" t="s">
        <v>3</v>
      </c>
      <c r="F2717">
        <v>54</v>
      </c>
      <c r="G2717" t="s">
        <v>290</v>
      </c>
      <c r="H2717" t="s">
        <v>276</v>
      </c>
      <c r="I2717" t="s">
        <v>65</v>
      </c>
      <c r="J2717" t="s">
        <v>66</v>
      </c>
      <c r="K2717" t="s">
        <v>25</v>
      </c>
      <c r="L2717">
        <v>3</v>
      </c>
      <c r="M2717">
        <v>2500</v>
      </c>
      <c r="N2717">
        <v>0.1</v>
      </c>
      <c r="O2717">
        <v>6750</v>
      </c>
      <c r="P2717">
        <v>4800</v>
      </c>
      <c r="Q2717">
        <v>1950</v>
      </c>
      <c r="R2717" t="s">
        <v>26</v>
      </c>
      <c r="S2717" t="s">
        <v>10</v>
      </c>
      <c r="T2717">
        <v>2024</v>
      </c>
      <c r="U2717">
        <v>2</v>
      </c>
      <c r="V2717" t="s">
        <v>3869</v>
      </c>
      <c r="W2717" t="s">
        <v>18</v>
      </c>
      <c r="X2717" t="s">
        <v>19</v>
      </c>
      <c r="Y2717">
        <v>28.89</v>
      </c>
    </row>
    <row r="2718" spans="1:25" x14ac:dyDescent="0.25">
      <c r="A2718" t="s">
        <v>3573</v>
      </c>
      <c r="B2718" s="19">
        <v>45646</v>
      </c>
      <c r="C2718" t="s">
        <v>650</v>
      </c>
      <c r="D2718" t="s">
        <v>651</v>
      </c>
      <c r="E2718" t="s">
        <v>3</v>
      </c>
      <c r="F2718">
        <v>48</v>
      </c>
      <c r="G2718" t="s">
        <v>317</v>
      </c>
      <c r="H2718" t="s">
        <v>5</v>
      </c>
      <c r="I2718" t="s">
        <v>74</v>
      </c>
      <c r="J2718" t="s">
        <v>75</v>
      </c>
      <c r="K2718" t="s">
        <v>76</v>
      </c>
      <c r="L2718">
        <v>2</v>
      </c>
      <c r="M2718">
        <v>550</v>
      </c>
      <c r="N2718">
        <v>0</v>
      </c>
      <c r="O2718">
        <v>1100</v>
      </c>
      <c r="P2718">
        <v>900</v>
      </c>
      <c r="Q2718">
        <v>200</v>
      </c>
      <c r="R2718" t="s">
        <v>26</v>
      </c>
      <c r="S2718" t="s">
        <v>10</v>
      </c>
      <c r="T2718">
        <v>2024</v>
      </c>
      <c r="U2718">
        <v>12</v>
      </c>
      <c r="V2718" t="s">
        <v>3872</v>
      </c>
      <c r="W2718" t="s">
        <v>40</v>
      </c>
      <c r="X2718" t="s">
        <v>27</v>
      </c>
      <c r="Y2718">
        <v>18.18</v>
      </c>
    </row>
    <row r="2719" spans="1:25" x14ac:dyDescent="0.25">
      <c r="A2719" t="s">
        <v>3574</v>
      </c>
      <c r="B2719" s="19">
        <v>45966</v>
      </c>
      <c r="C2719" t="s">
        <v>434</v>
      </c>
      <c r="D2719" t="s">
        <v>435</v>
      </c>
      <c r="E2719" t="s">
        <v>16</v>
      </c>
      <c r="F2719">
        <v>26</v>
      </c>
      <c r="G2719" t="s">
        <v>280</v>
      </c>
      <c r="H2719" t="s">
        <v>270</v>
      </c>
      <c r="I2719" t="s">
        <v>176</v>
      </c>
      <c r="J2719" t="s">
        <v>177</v>
      </c>
      <c r="K2719" t="s">
        <v>25</v>
      </c>
      <c r="L2719">
        <v>1</v>
      </c>
      <c r="M2719">
        <v>22000</v>
      </c>
      <c r="N2719">
        <v>0.15</v>
      </c>
      <c r="O2719">
        <v>18700</v>
      </c>
      <c r="P2719">
        <v>16500</v>
      </c>
      <c r="Q2719">
        <v>2200</v>
      </c>
      <c r="R2719" t="s">
        <v>26</v>
      </c>
      <c r="S2719" t="s">
        <v>10</v>
      </c>
      <c r="T2719">
        <v>2025</v>
      </c>
      <c r="U2719">
        <v>11</v>
      </c>
      <c r="V2719" t="s">
        <v>3874</v>
      </c>
      <c r="W2719" t="s">
        <v>40</v>
      </c>
      <c r="X2719" t="s">
        <v>27</v>
      </c>
      <c r="Y2719">
        <v>11.76</v>
      </c>
    </row>
    <row r="2720" spans="1:25" x14ac:dyDescent="0.25">
      <c r="A2720" t="s">
        <v>3575</v>
      </c>
      <c r="B2720" s="19">
        <v>45606</v>
      </c>
      <c r="C2720" t="s">
        <v>861</v>
      </c>
      <c r="D2720" t="s">
        <v>862</v>
      </c>
      <c r="E2720" t="s">
        <v>3</v>
      </c>
      <c r="F2720">
        <v>53</v>
      </c>
      <c r="G2720" t="s">
        <v>317</v>
      </c>
      <c r="H2720" t="s">
        <v>5</v>
      </c>
      <c r="I2720" t="s">
        <v>65</v>
      </c>
      <c r="J2720" t="s">
        <v>66</v>
      </c>
      <c r="K2720" t="s">
        <v>25</v>
      </c>
      <c r="L2720">
        <v>2</v>
      </c>
      <c r="M2720">
        <v>2500</v>
      </c>
      <c r="N2720">
        <v>0.15</v>
      </c>
      <c r="O2720">
        <v>4250</v>
      </c>
      <c r="P2720">
        <v>3200</v>
      </c>
      <c r="Q2720">
        <v>1050</v>
      </c>
      <c r="R2720" t="s">
        <v>26</v>
      </c>
      <c r="S2720" t="s">
        <v>10</v>
      </c>
      <c r="T2720">
        <v>2024</v>
      </c>
      <c r="U2720">
        <v>11</v>
      </c>
      <c r="V2720" t="s">
        <v>3874</v>
      </c>
      <c r="W2720" t="s">
        <v>40</v>
      </c>
      <c r="X2720" t="s">
        <v>12</v>
      </c>
      <c r="Y2720">
        <v>24.71</v>
      </c>
    </row>
    <row r="2721" spans="1:25" x14ac:dyDescent="0.25">
      <c r="A2721" t="s">
        <v>3576</v>
      </c>
      <c r="B2721" s="19">
        <v>45739</v>
      </c>
      <c r="C2721" t="s">
        <v>440</v>
      </c>
      <c r="D2721" t="s">
        <v>441</v>
      </c>
      <c r="E2721" t="s">
        <v>3</v>
      </c>
      <c r="F2721">
        <v>43</v>
      </c>
      <c r="G2721" t="s">
        <v>275</v>
      </c>
      <c r="H2721" t="s">
        <v>276</v>
      </c>
      <c r="I2721" t="s">
        <v>65</v>
      </c>
      <c r="J2721" t="s">
        <v>66</v>
      </c>
      <c r="K2721" t="s">
        <v>25</v>
      </c>
      <c r="L2721">
        <v>1</v>
      </c>
      <c r="M2721">
        <v>2500</v>
      </c>
      <c r="N2721">
        <v>0.2</v>
      </c>
      <c r="O2721">
        <v>2000</v>
      </c>
      <c r="P2721">
        <v>1600</v>
      </c>
      <c r="Q2721">
        <v>400</v>
      </c>
      <c r="R2721" t="s">
        <v>9</v>
      </c>
      <c r="S2721" t="s">
        <v>10</v>
      </c>
      <c r="T2721">
        <v>2025</v>
      </c>
      <c r="U2721">
        <v>3</v>
      </c>
      <c r="V2721" t="s">
        <v>3864</v>
      </c>
      <c r="W2721" t="s">
        <v>18</v>
      </c>
      <c r="X2721" t="s">
        <v>12</v>
      </c>
      <c r="Y2721">
        <v>20</v>
      </c>
    </row>
    <row r="2722" spans="1:25" x14ac:dyDescent="0.25">
      <c r="A2722" t="s">
        <v>3577</v>
      </c>
      <c r="B2722" s="19">
        <v>45860</v>
      </c>
      <c r="C2722" t="s">
        <v>1581</v>
      </c>
      <c r="D2722" t="s">
        <v>1582</v>
      </c>
      <c r="E2722" t="s">
        <v>16</v>
      </c>
      <c r="F2722">
        <v>52</v>
      </c>
      <c r="G2722" t="s">
        <v>290</v>
      </c>
      <c r="H2722" t="s">
        <v>276</v>
      </c>
      <c r="I2722" t="s">
        <v>264</v>
      </c>
      <c r="J2722" t="s">
        <v>265</v>
      </c>
      <c r="K2722" t="s">
        <v>46</v>
      </c>
      <c r="L2722">
        <v>1</v>
      </c>
      <c r="M2722">
        <v>800</v>
      </c>
      <c r="N2722">
        <v>0.05</v>
      </c>
      <c r="O2722">
        <v>760</v>
      </c>
      <c r="P2722">
        <v>500</v>
      </c>
      <c r="Q2722">
        <v>260</v>
      </c>
      <c r="R2722" t="s">
        <v>26</v>
      </c>
      <c r="S2722" t="s">
        <v>10</v>
      </c>
      <c r="T2722">
        <v>2025</v>
      </c>
      <c r="U2722">
        <v>7</v>
      </c>
      <c r="V2722" t="s">
        <v>3866</v>
      </c>
      <c r="W2722" t="s">
        <v>33</v>
      </c>
      <c r="X2722" t="s">
        <v>19</v>
      </c>
      <c r="Y2722">
        <v>34.21</v>
      </c>
    </row>
    <row r="2723" spans="1:25" x14ac:dyDescent="0.25">
      <c r="A2723" t="s">
        <v>3578</v>
      </c>
      <c r="B2723" s="19">
        <v>45394</v>
      </c>
      <c r="C2723" t="s">
        <v>628</v>
      </c>
      <c r="D2723" t="s">
        <v>629</v>
      </c>
      <c r="E2723" t="s">
        <v>3</v>
      </c>
      <c r="F2723">
        <v>38</v>
      </c>
      <c r="G2723" t="s">
        <v>275</v>
      </c>
      <c r="H2723" t="s">
        <v>276</v>
      </c>
      <c r="I2723" t="s">
        <v>143</v>
      </c>
      <c r="J2723" t="s">
        <v>144</v>
      </c>
      <c r="K2723" t="s">
        <v>76</v>
      </c>
      <c r="L2723">
        <v>1</v>
      </c>
      <c r="M2723">
        <v>700</v>
      </c>
      <c r="N2723">
        <v>0.1</v>
      </c>
      <c r="O2723">
        <v>630</v>
      </c>
      <c r="P2723">
        <v>570</v>
      </c>
      <c r="Q2723">
        <v>60</v>
      </c>
      <c r="R2723" t="s">
        <v>17</v>
      </c>
      <c r="S2723" t="s">
        <v>10</v>
      </c>
      <c r="T2723">
        <v>2024</v>
      </c>
      <c r="U2723">
        <v>4</v>
      </c>
      <c r="V2723" t="s">
        <v>3871</v>
      </c>
      <c r="W2723" t="s">
        <v>11</v>
      </c>
      <c r="X2723" t="s">
        <v>27</v>
      </c>
      <c r="Y2723">
        <v>9.52</v>
      </c>
    </row>
    <row r="2724" spans="1:25" x14ac:dyDescent="0.25">
      <c r="A2724" t="s">
        <v>3579</v>
      </c>
      <c r="B2724" s="19">
        <v>45509</v>
      </c>
      <c r="C2724" t="s">
        <v>473</v>
      </c>
      <c r="D2724" t="s">
        <v>474</v>
      </c>
      <c r="E2724" t="s">
        <v>3</v>
      </c>
      <c r="F2724">
        <v>58</v>
      </c>
      <c r="G2724" t="s">
        <v>339</v>
      </c>
      <c r="H2724" t="s">
        <v>285</v>
      </c>
      <c r="I2724" t="s">
        <v>143</v>
      </c>
      <c r="J2724" t="s">
        <v>144</v>
      </c>
      <c r="K2724" t="s">
        <v>76</v>
      </c>
      <c r="L2724">
        <v>2</v>
      </c>
      <c r="M2724">
        <v>700</v>
      </c>
      <c r="N2724">
        <v>0.1</v>
      </c>
      <c r="O2724">
        <v>1260</v>
      </c>
      <c r="P2724">
        <v>1140</v>
      </c>
      <c r="Q2724">
        <v>120</v>
      </c>
      <c r="R2724" t="s">
        <v>9</v>
      </c>
      <c r="S2724" t="s">
        <v>10</v>
      </c>
      <c r="T2724">
        <v>2024</v>
      </c>
      <c r="U2724">
        <v>8</v>
      </c>
      <c r="V2724" t="s">
        <v>3867</v>
      </c>
      <c r="W2724" t="s">
        <v>33</v>
      </c>
      <c r="X2724" t="s">
        <v>19</v>
      </c>
      <c r="Y2724">
        <v>9.52</v>
      </c>
    </row>
    <row r="2725" spans="1:25" x14ac:dyDescent="0.25">
      <c r="A2725" t="s">
        <v>3580</v>
      </c>
      <c r="B2725" s="19">
        <v>46015</v>
      </c>
      <c r="C2725" t="s">
        <v>1576</v>
      </c>
      <c r="D2725" t="s">
        <v>1577</v>
      </c>
      <c r="E2725" t="s">
        <v>16</v>
      </c>
      <c r="F2725">
        <v>36</v>
      </c>
      <c r="G2725" t="s">
        <v>284</v>
      </c>
      <c r="H2725" t="s">
        <v>285</v>
      </c>
      <c r="I2725" t="s">
        <v>89</v>
      </c>
      <c r="J2725" t="s">
        <v>90</v>
      </c>
      <c r="K2725" t="s">
        <v>91</v>
      </c>
      <c r="L2725">
        <v>1</v>
      </c>
      <c r="M2725">
        <v>35000</v>
      </c>
      <c r="N2725">
        <v>0.05</v>
      </c>
      <c r="O2725">
        <v>33250</v>
      </c>
      <c r="P2725">
        <v>27000</v>
      </c>
      <c r="Q2725">
        <v>6250</v>
      </c>
      <c r="R2725" t="s">
        <v>9</v>
      </c>
      <c r="S2725" t="s">
        <v>10</v>
      </c>
      <c r="T2725">
        <v>2025</v>
      </c>
      <c r="U2725">
        <v>12</v>
      </c>
      <c r="V2725" t="s">
        <v>3872</v>
      </c>
      <c r="W2725" t="s">
        <v>40</v>
      </c>
      <c r="X2725" t="s">
        <v>12</v>
      </c>
      <c r="Y2725">
        <v>18.8</v>
      </c>
    </row>
    <row r="2726" spans="1:25" x14ac:dyDescent="0.25">
      <c r="A2726" t="s">
        <v>3581</v>
      </c>
      <c r="B2726" s="19">
        <v>45423</v>
      </c>
      <c r="C2726" t="s">
        <v>522</v>
      </c>
      <c r="D2726" t="s">
        <v>523</v>
      </c>
      <c r="E2726" t="s">
        <v>3</v>
      </c>
      <c r="F2726">
        <v>54</v>
      </c>
      <c r="G2726" t="s">
        <v>275</v>
      </c>
      <c r="H2726" t="s">
        <v>276</v>
      </c>
      <c r="I2726" t="s">
        <v>68</v>
      </c>
      <c r="J2726" t="s">
        <v>69</v>
      </c>
      <c r="K2726" t="s">
        <v>39</v>
      </c>
      <c r="L2726">
        <v>1</v>
      </c>
      <c r="M2726">
        <v>3500</v>
      </c>
      <c r="N2726">
        <v>0.1</v>
      </c>
      <c r="O2726">
        <v>3150</v>
      </c>
      <c r="P2726">
        <v>2300</v>
      </c>
      <c r="Q2726">
        <v>850</v>
      </c>
      <c r="R2726" t="s">
        <v>9</v>
      </c>
      <c r="S2726" t="s">
        <v>10</v>
      </c>
      <c r="T2726">
        <v>2024</v>
      </c>
      <c r="U2726">
        <v>5</v>
      </c>
      <c r="V2726" t="s">
        <v>3865</v>
      </c>
      <c r="W2726" t="s">
        <v>11</v>
      </c>
      <c r="X2726" t="s">
        <v>19</v>
      </c>
      <c r="Y2726">
        <v>26.98</v>
      </c>
    </row>
    <row r="2727" spans="1:25" x14ac:dyDescent="0.25">
      <c r="A2727" t="s">
        <v>3582</v>
      </c>
      <c r="B2727" s="19">
        <v>45626</v>
      </c>
      <c r="C2727" t="s">
        <v>351</v>
      </c>
      <c r="D2727" t="s">
        <v>352</v>
      </c>
      <c r="E2727" t="s">
        <v>3</v>
      </c>
      <c r="F2727">
        <v>54</v>
      </c>
      <c r="G2727" t="s">
        <v>275</v>
      </c>
      <c r="H2727" t="s">
        <v>276</v>
      </c>
      <c r="I2727" t="s">
        <v>344</v>
      </c>
      <c r="J2727" t="s">
        <v>345</v>
      </c>
      <c r="K2727" t="s">
        <v>39</v>
      </c>
      <c r="L2727">
        <v>2</v>
      </c>
      <c r="M2727">
        <v>2200</v>
      </c>
      <c r="N2727">
        <v>0.1</v>
      </c>
      <c r="O2727">
        <v>3960</v>
      </c>
      <c r="P2727">
        <v>2800</v>
      </c>
      <c r="Q2727">
        <v>1160</v>
      </c>
      <c r="R2727" t="s">
        <v>77</v>
      </c>
      <c r="S2727" t="s">
        <v>10</v>
      </c>
      <c r="T2727">
        <v>2024</v>
      </c>
      <c r="U2727">
        <v>11</v>
      </c>
      <c r="V2727" t="s">
        <v>3874</v>
      </c>
      <c r="W2727" t="s">
        <v>40</v>
      </c>
      <c r="X2727" t="s">
        <v>27</v>
      </c>
      <c r="Y2727">
        <v>29.29</v>
      </c>
    </row>
    <row r="2728" spans="1:25" x14ac:dyDescent="0.25">
      <c r="A2728" t="s">
        <v>3583</v>
      </c>
      <c r="B2728" s="19">
        <v>45726</v>
      </c>
      <c r="C2728" t="s">
        <v>2226</v>
      </c>
      <c r="D2728" t="s">
        <v>1608</v>
      </c>
      <c r="E2728" t="s">
        <v>16</v>
      </c>
      <c r="F2728">
        <v>31</v>
      </c>
      <c r="G2728" t="s">
        <v>275</v>
      </c>
      <c r="H2728" t="s">
        <v>276</v>
      </c>
      <c r="I2728" t="s">
        <v>56</v>
      </c>
      <c r="J2728" t="s">
        <v>57</v>
      </c>
      <c r="K2728" t="s">
        <v>58</v>
      </c>
      <c r="L2728">
        <v>1</v>
      </c>
      <c r="M2728">
        <v>1200</v>
      </c>
      <c r="N2728">
        <v>0.05</v>
      </c>
      <c r="O2728">
        <v>1140</v>
      </c>
      <c r="P2728">
        <v>800</v>
      </c>
      <c r="Q2728">
        <v>340</v>
      </c>
      <c r="R2728" t="s">
        <v>26</v>
      </c>
      <c r="S2728" t="s">
        <v>10</v>
      </c>
      <c r="T2728">
        <v>2025</v>
      </c>
      <c r="U2728">
        <v>3</v>
      </c>
      <c r="V2728" t="s">
        <v>3864</v>
      </c>
      <c r="W2728" t="s">
        <v>18</v>
      </c>
      <c r="X2728" t="s">
        <v>19</v>
      </c>
      <c r="Y2728">
        <v>29.82</v>
      </c>
    </row>
    <row r="2729" spans="1:25" x14ac:dyDescent="0.25">
      <c r="A2729" t="s">
        <v>3584</v>
      </c>
      <c r="B2729" s="19">
        <v>45792</v>
      </c>
      <c r="C2729" t="s">
        <v>1008</v>
      </c>
      <c r="D2729" t="s">
        <v>1009</v>
      </c>
      <c r="E2729" t="s">
        <v>16</v>
      </c>
      <c r="F2729">
        <v>28</v>
      </c>
      <c r="G2729" t="s">
        <v>317</v>
      </c>
      <c r="H2729" t="s">
        <v>5</v>
      </c>
      <c r="I2729" t="s">
        <v>6</v>
      </c>
      <c r="J2729" t="s">
        <v>7</v>
      </c>
      <c r="K2729" t="s">
        <v>8</v>
      </c>
      <c r="L2729">
        <v>1</v>
      </c>
      <c r="M2729">
        <v>7000</v>
      </c>
      <c r="N2729">
        <v>0.05</v>
      </c>
      <c r="O2729">
        <v>6650</v>
      </c>
      <c r="P2729">
        <v>5200</v>
      </c>
      <c r="Q2729">
        <v>1450</v>
      </c>
      <c r="R2729" t="s">
        <v>9</v>
      </c>
      <c r="S2729" t="s">
        <v>10</v>
      </c>
      <c r="T2729">
        <v>2025</v>
      </c>
      <c r="U2729">
        <v>5</v>
      </c>
      <c r="V2729" t="s">
        <v>3865</v>
      </c>
      <c r="W2729" t="s">
        <v>11</v>
      </c>
      <c r="X2729" t="s">
        <v>12</v>
      </c>
      <c r="Y2729">
        <v>21.8</v>
      </c>
    </row>
    <row r="2730" spans="1:25" x14ac:dyDescent="0.25">
      <c r="A2730" t="s">
        <v>3585</v>
      </c>
      <c r="B2730" s="19">
        <v>45519</v>
      </c>
      <c r="C2730" t="s">
        <v>628</v>
      </c>
      <c r="D2730" t="s">
        <v>629</v>
      </c>
      <c r="E2730" t="s">
        <v>3</v>
      </c>
      <c r="F2730">
        <v>38</v>
      </c>
      <c r="G2730" t="s">
        <v>275</v>
      </c>
      <c r="H2730" t="s">
        <v>276</v>
      </c>
      <c r="I2730" t="s">
        <v>56</v>
      </c>
      <c r="J2730" t="s">
        <v>57</v>
      </c>
      <c r="K2730" t="s">
        <v>58</v>
      </c>
      <c r="L2730">
        <v>1</v>
      </c>
      <c r="M2730">
        <v>1200</v>
      </c>
      <c r="N2730">
        <v>0.1</v>
      </c>
      <c r="O2730">
        <v>1080</v>
      </c>
      <c r="P2730">
        <v>800</v>
      </c>
      <c r="Q2730">
        <v>280</v>
      </c>
      <c r="R2730" t="s">
        <v>26</v>
      </c>
      <c r="S2730" t="s">
        <v>10</v>
      </c>
      <c r="T2730">
        <v>2024</v>
      </c>
      <c r="U2730">
        <v>8</v>
      </c>
      <c r="V2730" t="s">
        <v>3867</v>
      </c>
      <c r="W2730" t="s">
        <v>33</v>
      </c>
      <c r="X2730" t="s">
        <v>27</v>
      </c>
      <c r="Y2730">
        <v>25.93</v>
      </c>
    </row>
    <row r="2731" spans="1:25" x14ac:dyDescent="0.25">
      <c r="A2731" t="s">
        <v>3586</v>
      </c>
      <c r="B2731" s="19">
        <v>45662</v>
      </c>
      <c r="C2731" t="s">
        <v>1001</v>
      </c>
      <c r="D2731" t="s">
        <v>1002</v>
      </c>
      <c r="E2731" t="s">
        <v>16</v>
      </c>
      <c r="F2731">
        <v>49</v>
      </c>
      <c r="G2731" t="s">
        <v>280</v>
      </c>
      <c r="H2731" t="s">
        <v>270</v>
      </c>
      <c r="I2731" t="s">
        <v>68</v>
      </c>
      <c r="J2731" t="s">
        <v>69</v>
      </c>
      <c r="K2731" t="s">
        <v>39</v>
      </c>
      <c r="L2731">
        <v>2</v>
      </c>
      <c r="M2731">
        <v>3500</v>
      </c>
      <c r="N2731">
        <v>0.05</v>
      </c>
      <c r="O2731">
        <v>6650</v>
      </c>
      <c r="P2731">
        <v>4600</v>
      </c>
      <c r="Q2731">
        <v>2050</v>
      </c>
      <c r="R2731" t="s">
        <v>17</v>
      </c>
      <c r="S2731" t="s">
        <v>10</v>
      </c>
      <c r="T2731">
        <v>2025</v>
      </c>
      <c r="U2731">
        <v>1</v>
      </c>
      <c r="V2731" t="s">
        <v>3875</v>
      </c>
      <c r="W2731" t="s">
        <v>18</v>
      </c>
      <c r="X2731" t="s">
        <v>27</v>
      </c>
      <c r="Y2731">
        <v>30.83</v>
      </c>
    </row>
    <row r="2732" spans="1:25" x14ac:dyDescent="0.25">
      <c r="A2732" t="s">
        <v>3587</v>
      </c>
      <c r="B2732" s="19">
        <v>45905</v>
      </c>
      <c r="C2732" t="s">
        <v>3588</v>
      </c>
      <c r="D2732" t="s">
        <v>980</v>
      </c>
      <c r="E2732" t="s">
        <v>3</v>
      </c>
      <c r="F2732">
        <v>60</v>
      </c>
      <c r="G2732" t="s">
        <v>339</v>
      </c>
      <c r="H2732" t="s">
        <v>285</v>
      </c>
      <c r="I2732" t="s">
        <v>95</v>
      </c>
      <c r="J2732" t="s">
        <v>96</v>
      </c>
      <c r="K2732" t="s">
        <v>46</v>
      </c>
      <c r="L2732">
        <v>1</v>
      </c>
      <c r="M2732">
        <v>600</v>
      </c>
      <c r="N2732">
        <v>0</v>
      </c>
      <c r="O2732">
        <v>600</v>
      </c>
      <c r="P2732">
        <v>380</v>
      </c>
      <c r="Q2732">
        <v>220</v>
      </c>
      <c r="R2732" t="s">
        <v>77</v>
      </c>
      <c r="S2732" t="s">
        <v>10</v>
      </c>
      <c r="T2732">
        <v>2025</v>
      </c>
      <c r="U2732">
        <v>9</v>
      </c>
      <c r="V2732" t="s">
        <v>3873</v>
      </c>
      <c r="W2732" t="s">
        <v>33</v>
      </c>
      <c r="X2732" t="s">
        <v>19</v>
      </c>
      <c r="Y2732">
        <v>36.67</v>
      </c>
    </row>
    <row r="2733" spans="1:25" x14ac:dyDescent="0.25">
      <c r="A2733" t="s">
        <v>3589</v>
      </c>
      <c r="B2733" s="19">
        <v>45433</v>
      </c>
      <c r="C2733" t="s">
        <v>912</v>
      </c>
      <c r="D2733" t="s">
        <v>913</v>
      </c>
      <c r="E2733" t="s">
        <v>3</v>
      </c>
      <c r="F2733">
        <v>37</v>
      </c>
      <c r="G2733" t="s">
        <v>339</v>
      </c>
      <c r="H2733" t="s">
        <v>285</v>
      </c>
      <c r="I2733" t="s">
        <v>143</v>
      </c>
      <c r="J2733" t="s">
        <v>144</v>
      </c>
      <c r="K2733" t="s">
        <v>76</v>
      </c>
      <c r="L2733">
        <v>2</v>
      </c>
      <c r="M2733">
        <v>700</v>
      </c>
      <c r="N2733">
        <v>0.15</v>
      </c>
      <c r="O2733">
        <v>1190</v>
      </c>
      <c r="P2733">
        <v>1140</v>
      </c>
      <c r="Q2733">
        <v>50</v>
      </c>
      <c r="R2733" t="s">
        <v>26</v>
      </c>
      <c r="S2733" t="s">
        <v>10</v>
      </c>
      <c r="T2733">
        <v>2024</v>
      </c>
      <c r="U2733">
        <v>5</v>
      </c>
      <c r="V2733" t="s">
        <v>3865</v>
      </c>
      <c r="W2733" t="s">
        <v>11</v>
      </c>
      <c r="X2733" t="s">
        <v>27</v>
      </c>
      <c r="Y2733">
        <v>4.2</v>
      </c>
    </row>
    <row r="2734" spans="1:25" x14ac:dyDescent="0.25">
      <c r="A2734" t="s">
        <v>3590</v>
      </c>
      <c r="B2734" s="19">
        <v>45737</v>
      </c>
      <c r="C2734" t="s">
        <v>2916</v>
      </c>
      <c r="D2734" t="s">
        <v>1503</v>
      </c>
      <c r="E2734" t="s">
        <v>16</v>
      </c>
      <c r="F2734">
        <v>31</v>
      </c>
      <c r="G2734" t="s">
        <v>312</v>
      </c>
      <c r="H2734" t="s">
        <v>276</v>
      </c>
      <c r="I2734" t="s">
        <v>65</v>
      </c>
      <c r="J2734" t="s">
        <v>66</v>
      </c>
      <c r="K2734" t="s">
        <v>25</v>
      </c>
      <c r="L2734">
        <v>1</v>
      </c>
      <c r="M2734">
        <v>2500</v>
      </c>
      <c r="N2734">
        <v>0.2</v>
      </c>
      <c r="O2734">
        <v>2000</v>
      </c>
      <c r="P2734">
        <v>1600</v>
      </c>
      <c r="Q2734">
        <v>400</v>
      </c>
      <c r="R2734" t="s">
        <v>26</v>
      </c>
      <c r="S2734" t="s">
        <v>10</v>
      </c>
      <c r="T2734">
        <v>2025</v>
      </c>
      <c r="U2734">
        <v>3</v>
      </c>
      <c r="V2734" t="s">
        <v>3864</v>
      </c>
      <c r="W2734" t="s">
        <v>18</v>
      </c>
      <c r="X2734" t="s">
        <v>12</v>
      </c>
      <c r="Y2734">
        <v>20</v>
      </c>
    </row>
    <row r="2735" spans="1:25" x14ac:dyDescent="0.25">
      <c r="A2735" t="s">
        <v>3591</v>
      </c>
      <c r="B2735" s="19">
        <v>45727</v>
      </c>
      <c r="C2735" t="s">
        <v>470</v>
      </c>
      <c r="D2735" t="s">
        <v>471</v>
      </c>
      <c r="E2735" t="s">
        <v>3</v>
      </c>
      <c r="F2735">
        <v>20</v>
      </c>
      <c r="G2735" t="s">
        <v>290</v>
      </c>
      <c r="H2735" t="s">
        <v>276</v>
      </c>
      <c r="I2735" t="s">
        <v>176</v>
      </c>
      <c r="J2735" t="s">
        <v>177</v>
      </c>
      <c r="K2735" t="s">
        <v>25</v>
      </c>
      <c r="L2735">
        <v>2</v>
      </c>
      <c r="M2735">
        <v>22000</v>
      </c>
      <c r="N2735">
        <v>0.2</v>
      </c>
      <c r="O2735">
        <v>35200</v>
      </c>
      <c r="P2735">
        <v>33000</v>
      </c>
      <c r="Q2735">
        <v>2200</v>
      </c>
      <c r="R2735" t="s">
        <v>26</v>
      </c>
      <c r="S2735" t="s">
        <v>10</v>
      </c>
      <c r="T2735">
        <v>2025</v>
      </c>
      <c r="U2735">
        <v>3</v>
      </c>
      <c r="V2735" t="s">
        <v>3864</v>
      </c>
      <c r="W2735" t="s">
        <v>18</v>
      </c>
      <c r="X2735" t="s">
        <v>27</v>
      </c>
      <c r="Y2735">
        <v>6.25</v>
      </c>
    </row>
    <row r="2736" spans="1:25" x14ac:dyDescent="0.25">
      <c r="A2736" t="s">
        <v>3592</v>
      </c>
      <c r="B2736" s="19">
        <v>45784</v>
      </c>
      <c r="C2736" t="s">
        <v>585</v>
      </c>
      <c r="D2736" t="s">
        <v>36</v>
      </c>
      <c r="E2736" t="s">
        <v>3</v>
      </c>
      <c r="F2736">
        <v>51</v>
      </c>
      <c r="G2736" t="s">
        <v>284</v>
      </c>
      <c r="H2736" t="s">
        <v>285</v>
      </c>
      <c r="I2736" t="s">
        <v>102</v>
      </c>
      <c r="J2736" t="s">
        <v>103</v>
      </c>
      <c r="K2736" t="s">
        <v>25</v>
      </c>
      <c r="L2736">
        <v>1</v>
      </c>
      <c r="M2736">
        <v>28000</v>
      </c>
      <c r="N2736">
        <v>0.1</v>
      </c>
      <c r="O2736">
        <v>-25200</v>
      </c>
      <c r="P2736">
        <v>21000</v>
      </c>
      <c r="Q2736">
        <v>-4200</v>
      </c>
      <c r="R2736" t="s">
        <v>26</v>
      </c>
      <c r="S2736" t="s">
        <v>287</v>
      </c>
      <c r="T2736">
        <v>2025</v>
      </c>
      <c r="U2736">
        <v>5</v>
      </c>
      <c r="V2736" t="s">
        <v>3865</v>
      </c>
      <c r="W2736" t="s">
        <v>11</v>
      </c>
      <c r="X2736" t="s">
        <v>12</v>
      </c>
      <c r="Y2736">
        <v>16.670000000000002</v>
      </c>
    </row>
    <row r="2737" spans="1:25" x14ac:dyDescent="0.25">
      <c r="A2737" t="s">
        <v>3593</v>
      </c>
      <c r="B2737" s="19">
        <v>45475</v>
      </c>
      <c r="C2737" t="s">
        <v>311</v>
      </c>
      <c r="D2737" t="s">
        <v>101</v>
      </c>
      <c r="E2737" t="s">
        <v>16</v>
      </c>
      <c r="F2737">
        <v>42</v>
      </c>
      <c r="G2737" t="s">
        <v>312</v>
      </c>
      <c r="H2737" t="s">
        <v>276</v>
      </c>
      <c r="I2737" t="s">
        <v>305</v>
      </c>
      <c r="J2737" t="s">
        <v>306</v>
      </c>
      <c r="K2737" t="s">
        <v>91</v>
      </c>
      <c r="L2737">
        <v>1</v>
      </c>
      <c r="M2737">
        <v>8500</v>
      </c>
      <c r="N2737">
        <v>0.15</v>
      </c>
      <c r="O2737">
        <v>7225</v>
      </c>
      <c r="P2737">
        <v>6500</v>
      </c>
      <c r="Q2737">
        <v>725</v>
      </c>
      <c r="R2737" t="s">
        <v>26</v>
      </c>
      <c r="S2737" t="s">
        <v>10</v>
      </c>
      <c r="T2737">
        <v>2024</v>
      </c>
      <c r="U2737">
        <v>7</v>
      </c>
      <c r="V2737" t="s">
        <v>3866</v>
      </c>
      <c r="W2737" t="s">
        <v>33</v>
      </c>
      <c r="X2737" t="s">
        <v>27</v>
      </c>
      <c r="Y2737">
        <v>10.029999999999999</v>
      </c>
    </row>
    <row r="2738" spans="1:25" x14ac:dyDescent="0.25">
      <c r="A2738" t="s">
        <v>3594</v>
      </c>
      <c r="B2738" s="19">
        <v>45400</v>
      </c>
      <c r="C2738" t="s">
        <v>2621</v>
      </c>
      <c r="D2738" t="s">
        <v>2622</v>
      </c>
      <c r="E2738" t="s">
        <v>16</v>
      </c>
      <c r="F2738">
        <v>20</v>
      </c>
      <c r="G2738" t="s">
        <v>290</v>
      </c>
      <c r="H2738" t="s">
        <v>276</v>
      </c>
      <c r="I2738" t="s">
        <v>74</v>
      </c>
      <c r="J2738" t="s">
        <v>75</v>
      </c>
      <c r="K2738" t="s">
        <v>76</v>
      </c>
      <c r="L2738">
        <v>5</v>
      </c>
      <c r="M2738">
        <v>550</v>
      </c>
      <c r="N2738">
        <v>0.15</v>
      </c>
      <c r="O2738">
        <v>2337.5</v>
      </c>
      <c r="P2738">
        <v>2250</v>
      </c>
      <c r="Q2738">
        <v>87.5</v>
      </c>
      <c r="R2738" t="s">
        <v>77</v>
      </c>
      <c r="S2738" t="s">
        <v>10</v>
      </c>
      <c r="T2738">
        <v>2024</v>
      </c>
      <c r="U2738">
        <v>4</v>
      </c>
      <c r="V2738" t="s">
        <v>3871</v>
      </c>
      <c r="W2738" t="s">
        <v>11</v>
      </c>
      <c r="X2738" t="s">
        <v>19</v>
      </c>
      <c r="Y2738">
        <v>3.74</v>
      </c>
    </row>
    <row r="2739" spans="1:25" x14ac:dyDescent="0.25">
      <c r="A2739" t="s">
        <v>3595</v>
      </c>
      <c r="B2739" s="19">
        <v>45395</v>
      </c>
      <c r="C2739" t="s">
        <v>1357</v>
      </c>
      <c r="D2739" t="s">
        <v>1358</v>
      </c>
      <c r="E2739" t="s">
        <v>3</v>
      </c>
      <c r="F2739">
        <v>32</v>
      </c>
      <c r="G2739" t="s">
        <v>317</v>
      </c>
      <c r="H2739" t="s">
        <v>5</v>
      </c>
      <c r="I2739" t="s">
        <v>51</v>
      </c>
      <c r="J2739" t="s">
        <v>52</v>
      </c>
      <c r="K2739" t="s">
        <v>8</v>
      </c>
      <c r="L2739">
        <v>3</v>
      </c>
      <c r="M2739">
        <v>4500</v>
      </c>
      <c r="N2739">
        <v>0</v>
      </c>
      <c r="O2739">
        <v>13500</v>
      </c>
      <c r="P2739">
        <v>9600</v>
      </c>
      <c r="Q2739">
        <v>3900</v>
      </c>
      <c r="R2739" t="s">
        <v>77</v>
      </c>
      <c r="S2739" t="s">
        <v>10</v>
      </c>
      <c r="T2739">
        <v>2024</v>
      </c>
      <c r="U2739">
        <v>4</v>
      </c>
      <c r="V2739" t="s">
        <v>3871</v>
      </c>
      <c r="W2739" t="s">
        <v>11</v>
      </c>
      <c r="X2739" t="s">
        <v>19</v>
      </c>
      <c r="Y2739">
        <v>28.89</v>
      </c>
    </row>
    <row r="2740" spans="1:25" x14ac:dyDescent="0.25">
      <c r="A2740" t="s">
        <v>3596</v>
      </c>
      <c r="B2740" s="19">
        <v>45304</v>
      </c>
      <c r="C2740" t="s">
        <v>789</v>
      </c>
      <c r="D2740" t="s">
        <v>790</v>
      </c>
      <c r="E2740" t="s">
        <v>3</v>
      </c>
      <c r="F2740">
        <v>39</v>
      </c>
      <c r="G2740" t="s">
        <v>263</v>
      </c>
      <c r="H2740" t="s">
        <v>5</v>
      </c>
      <c r="I2740" t="s">
        <v>305</v>
      </c>
      <c r="J2740" t="s">
        <v>306</v>
      </c>
      <c r="K2740" t="s">
        <v>91</v>
      </c>
      <c r="L2740">
        <v>1</v>
      </c>
      <c r="M2740">
        <v>8500</v>
      </c>
      <c r="N2740">
        <v>0.2</v>
      </c>
      <c r="O2740">
        <v>6800</v>
      </c>
      <c r="P2740">
        <v>6500</v>
      </c>
      <c r="Q2740">
        <v>300</v>
      </c>
      <c r="R2740" t="s">
        <v>26</v>
      </c>
      <c r="S2740" t="s">
        <v>10</v>
      </c>
      <c r="T2740">
        <v>2024</v>
      </c>
      <c r="U2740">
        <v>1</v>
      </c>
      <c r="V2740" t="s">
        <v>3875</v>
      </c>
      <c r="W2740" t="s">
        <v>18</v>
      </c>
      <c r="X2740" t="s">
        <v>27</v>
      </c>
      <c r="Y2740">
        <v>4.41</v>
      </c>
    </row>
    <row r="2741" spans="1:25" x14ac:dyDescent="0.25">
      <c r="A2741" t="s">
        <v>3597</v>
      </c>
      <c r="B2741" s="19">
        <v>45685</v>
      </c>
      <c r="C2741" t="s">
        <v>351</v>
      </c>
      <c r="D2741" t="s">
        <v>352</v>
      </c>
      <c r="E2741" t="s">
        <v>3</v>
      </c>
      <c r="F2741">
        <v>54</v>
      </c>
      <c r="G2741" t="s">
        <v>275</v>
      </c>
      <c r="H2741" t="s">
        <v>276</v>
      </c>
      <c r="I2741" t="s">
        <v>6</v>
      </c>
      <c r="J2741" t="s">
        <v>7</v>
      </c>
      <c r="K2741" t="s">
        <v>8</v>
      </c>
      <c r="L2741">
        <v>2</v>
      </c>
      <c r="M2741">
        <v>7000</v>
      </c>
      <c r="N2741">
        <v>0</v>
      </c>
      <c r="O2741">
        <v>14000</v>
      </c>
      <c r="P2741">
        <v>10400</v>
      </c>
      <c r="Q2741">
        <v>3600</v>
      </c>
      <c r="R2741" t="s">
        <v>17</v>
      </c>
      <c r="S2741" t="s">
        <v>10</v>
      </c>
      <c r="T2741">
        <v>2025</v>
      </c>
      <c r="U2741">
        <v>1</v>
      </c>
      <c r="V2741" t="s">
        <v>3875</v>
      </c>
      <c r="W2741" t="s">
        <v>18</v>
      </c>
      <c r="X2741" t="s">
        <v>27</v>
      </c>
      <c r="Y2741">
        <v>25.71</v>
      </c>
    </row>
    <row r="2742" spans="1:25" x14ac:dyDescent="0.25">
      <c r="A2742" t="s">
        <v>3598</v>
      </c>
      <c r="B2742" s="19">
        <v>45978</v>
      </c>
      <c r="C2742" t="s">
        <v>1457</v>
      </c>
      <c r="D2742" t="s">
        <v>1458</v>
      </c>
      <c r="E2742" t="s">
        <v>3</v>
      </c>
      <c r="F2742">
        <v>51</v>
      </c>
      <c r="G2742" t="s">
        <v>263</v>
      </c>
      <c r="H2742" t="s">
        <v>5</v>
      </c>
      <c r="I2742" t="s">
        <v>95</v>
      </c>
      <c r="J2742" t="s">
        <v>96</v>
      </c>
      <c r="K2742" t="s">
        <v>46</v>
      </c>
      <c r="L2742">
        <v>2</v>
      </c>
      <c r="M2742">
        <v>600</v>
      </c>
      <c r="N2742">
        <v>0.05</v>
      </c>
      <c r="O2742">
        <v>1140</v>
      </c>
      <c r="P2742">
        <v>760</v>
      </c>
      <c r="Q2742">
        <v>380</v>
      </c>
      <c r="R2742" t="s">
        <v>17</v>
      </c>
      <c r="S2742" t="s">
        <v>10</v>
      </c>
      <c r="T2742">
        <v>2025</v>
      </c>
      <c r="U2742">
        <v>11</v>
      </c>
      <c r="V2742" t="s">
        <v>3874</v>
      </c>
      <c r="W2742" t="s">
        <v>40</v>
      </c>
      <c r="X2742" t="s">
        <v>12</v>
      </c>
      <c r="Y2742">
        <v>33.33</v>
      </c>
    </row>
    <row r="2743" spans="1:25" x14ac:dyDescent="0.25">
      <c r="A2743" t="s">
        <v>3599</v>
      </c>
      <c r="B2743" s="19">
        <v>45727</v>
      </c>
      <c r="C2743" t="s">
        <v>444</v>
      </c>
      <c r="D2743" t="s">
        <v>445</v>
      </c>
      <c r="E2743" t="s">
        <v>16</v>
      </c>
      <c r="F2743">
        <v>55</v>
      </c>
      <c r="G2743" t="s">
        <v>312</v>
      </c>
      <c r="H2743" t="s">
        <v>276</v>
      </c>
      <c r="I2743" t="s">
        <v>37</v>
      </c>
      <c r="J2743" t="s">
        <v>38</v>
      </c>
      <c r="K2743" t="s">
        <v>39</v>
      </c>
      <c r="L2743">
        <v>1</v>
      </c>
      <c r="M2743">
        <v>900</v>
      </c>
      <c r="N2743">
        <v>0.05</v>
      </c>
      <c r="O2743">
        <v>855</v>
      </c>
      <c r="P2743">
        <v>550</v>
      </c>
      <c r="Q2743">
        <v>305</v>
      </c>
      <c r="R2743" t="s">
        <v>9</v>
      </c>
      <c r="S2743" t="s">
        <v>10</v>
      </c>
      <c r="T2743">
        <v>2025</v>
      </c>
      <c r="U2743">
        <v>3</v>
      </c>
      <c r="V2743" t="s">
        <v>3864</v>
      </c>
      <c r="W2743" t="s">
        <v>18</v>
      </c>
      <c r="X2743" t="s">
        <v>19</v>
      </c>
      <c r="Y2743">
        <v>35.67</v>
      </c>
    </row>
    <row r="2744" spans="1:25" x14ac:dyDescent="0.25">
      <c r="A2744" t="s">
        <v>3600</v>
      </c>
      <c r="B2744" s="19">
        <v>45753</v>
      </c>
      <c r="C2744" t="s">
        <v>456</v>
      </c>
      <c r="D2744" t="s">
        <v>457</v>
      </c>
      <c r="E2744" t="s">
        <v>16</v>
      </c>
      <c r="F2744">
        <v>21</v>
      </c>
      <c r="G2744" t="s">
        <v>275</v>
      </c>
      <c r="H2744" t="s">
        <v>276</v>
      </c>
      <c r="I2744" t="s">
        <v>105</v>
      </c>
      <c r="J2744" t="s">
        <v>106</v>
      </c>
      <c r="K2744" t="s">
        <v>76</v>
      </c>
      <c r="L2744">
        <v>2</v>
      </c>
      <c r="M2744">
        <v>450</v>
      </c>
      <c r="N2744">
        <v>0.1</v>
      </c>
      <c r="O2744">
        <v>810</v>
      </c>
      <c r="P2744">
        <v>660</v>
      </c>
      <c r="Q2744">
        <v>150</v>
      </c>
      <c r="R2744" t="s">
        <v>26</v>
      </c>
      <c r="S2744" t="s">
        <v>10</v>
      </c>
      <c r="T2744">
        <v>2025</v>
      </c>
      <c r="U2744">
        <v>4</v>
      </c>
      <c r="V2744" t="s">
        <v>3871</v>
      </c>
      <c r="W2744" t="s">
        <v>11</v>
      </c>
      <c r="X2744" t="s">
        <v>19</v>
      </c>
      <c r="Y2744">
        <v>18.52</v>
      </c>
    </row>
    <row r="2745" spans="1:25" x14ac:dyDescent="0.25">
      <c r="A2745" t="s">
        <v>3601</v>
      </c>
      <c r="B2745" s="19">
        <v>45635</v>
      </c>
      <c r="C2745" t="s">
        <v>434</v>
      </c>
      <c r="D2745" t="s">
        <v>435</v>
      </c>
      <c r="E2745" t="s">
        <v>16</v>
      </c>
      <c r="F2745">
        <v>26</v>
      </c>
      <c r="G2745" t="s">
        <v>280</v>
      </c>
      <c r="H2745" t="s">
        <v>270</v>
      </c>
      <c r="I2745" t="s">
        <v>127</v>
      </c>
      <c r="J2745" t="s">
        <v>128</v>
      </c>
      <c r="K2745" t="s">
        <v>58</v>
      </c>
      <c r="L2745">
        <v>2</v>
      </c>
      <c r="M2745">
        <v>3000</v>
      </c>
      <c r="N2745">
        <v>0.05</v>
      </c>
      <c r="O2745">
        <v>5700</v>
      </c>
      <c r="P2745">
        <v>4200</v>
      </c>
      <c r="Q2745">
        <v>1500</v>
      </c>
      <c r="R2745" t="s">
        <v>98</v>
      </c>
      <c r="S2745" t="s">
        <v>10</v>
      </c>
      <c r="T2745">
        <v>2024</v>
      </c>
      <c r="U2745">
        <v>12</v>
      </c>
      <c r="V2745" t="s">
        <v>3872</v>
      </c>
      <c r="W2745" t="s">
        <v>40</v>
      </c>
      <c r="X2745" t="s">
        <v>27</v>
      </c>
      <c r="Y2745">
        <v>26.32</v>
      </c>
    </row>
    <row r="2746" spans="1:25" x14ac:dyDescent="0.25">
      <c r="A2746" t="s">
        <v>3602</v>
      </c>
      <c r="B2746" s="19">
        <v>45475</v>
      </c>
      <c r="C2746" t="s">
        <v>1837</v>
      </c>
      <c r="D2746" t="s">
        <v>1838</v>
      </c>
      <c r="E2746" t="s">
        <v>3</v>
      </c>
      <c r="F2746">
        <v>53</v>
      </c>
      <c r="G2746" t="s">
        <v>284</v>
      </c>
      <c r="H2746" t="s">
        <v>285</v>
      </c>
      <c r="I2746" t="s">
        <v>44</v>
      </c>
      <c r="J2746" t="s">
        <v>45</v>
      </c>
      <c r="K2746" t="s">
        <v>46</v>
      </c>
      <c r="L2746">
        <v>2</v>
      </c>
      <c r="M2746">
        <v>2500</v>
      </c>
      <c r="N2746">
        <v>0.05</v>
      </c>
      <c r="O2746">
        <v>4750</v>
      </c>
      <c r="P2746">
        <v>3000</v>
      </c>
      <c r="Q2746">
        <v>1750</v>
      </c>
      <c r="R2746" t="s">
        <v>17</v>
      </c>
      <c r="S2746" t="s">
        <v>10</v>
      </c>
      <c r="T2746">
        <v>2024</v>
      </c>
      <c r="U2746">
        <v>7</v>
      </c>
      <c r="V2746" t="s">
        <v>3866</v>
      </c>
      <c r="W2746" t="s">
        <v>33</v>
      </c>
      <c r="X2746" t="s">
        <v>12</v>
      </c>
      <c r="Y2746">
        <v>36.840000000000003</v>
      </c>
    </row>
    <row r="2747" spans="1:25" x14ac:dyDescent="0.25">
      <c r="A2747" t="s">
        <v>3603</v>
      </c>
      <c r="B2747" s="19">
        <v>45982</v>
      </c>
      <c r="C2747" t="s">
        <v>1140</v>
      </c>
      <c r="D2747" t="s">
        <v>868</v>
      </c>
      <c r="E2747" t="s">
        <v>16</v>
      </c>
      <c r="F2747">
        <v>32</v>
      </c>
      <c r="G2747" t="s">
        <v>290</v>
      </c>
      <c r="H2747" t="s">
        <v>276</v>
      </c>
      <c r="I2747" t="s">
        <v>65</v>
      </c>
      <c r="J2747" t="s">
        <v>66</v>
      </c>
      <c r="K2747" t="s">
        <v>25</v>
      </c>
      <c r="L2747">
        <v>2</v>
      </c>
      <c r="M2747">
        <v>2500</v>
      </c>
      <c r="N2747">
        <v>0.1</v>
      </c>
      <c r="O2747">
        <v>4500</v>
      </c>
      <c r="P2747">
        <v>3200</v>
      </c>
      <c r="Q2747">
        <v>1300</v>
      </c>
      <c r="R2747" t="s">
        <v>26</v>
      </c>
      <c r="S2747" t="s">
        <v>10</v>
      </c>
      <c r="T2747">
        <v>2025</v>
      </c>
      <c r="U2747">
        <v>11</v>
      </c>
      <c r="V2747" t="s">
        <v>3874</v>
      </c>
      <c r="W2747" t="s">
        <v>40</v>
      </c>
      <c r="X2747" t="s">
        <v>27</v>
      </c>
      <c r="Y2747">
        <v>28.89</v>
      </c>
    </row>
    <row r="2748" spans="1:25" x14ac:dyDescent="0.25">
      <c r="A2748" t="s">
        <v>3604</v>
      </c>
      <c r="B2748" s="19">
        <v>46016</v>
      </c>
      <c r="C2748" t="s">
        <v>479</v>
      </c>
      <c r="D2748" t="s">
        <v>480</v>
      </c>
      <c r="E2748" t="s">
        <v>16</v>
      </c>
      <c r="F2748">
        <v>43</v>
      </c>
      <c r="G2748" t="s">
        <v>290</v>
      </c>
      <c r="H2748" t="s">
        <v>276</v>
      </c>
      <c r="I2748" t="s">
        <v>81</v>
      </c>
      <c r="J2748" t="s">
        <v>82</v>
      </c>
      <c r="K2748" t="s">
        <v>58</v>
      </c>
      <c r="L2748">
        <v>3</v>
      </c>
      <c r="M2748">
        <v>3500</v>
      </c>
      <c r="N2748">
        <v>0.1</v>
      </c>
      <c r="O2748">
        <v>9450</v>
      </c>
      <c r="P2748">
        <v>7500</v>
      </c>
      <c r="Q2748">
        <v>1950</v>
      </c>
      <c r="R2748" t="s">
        <v>26</v>
      </c>
      <c r="S2748" t="s">
        <v>10</v>
      </c>
      <c r="T2748">
        <v>2025</v>
      </c>
      <c r="U2748">
        <v>12</v>
      </c>
      <c r="V2748" t="s">
        <v>3872</v>
      </c>
      <c r="W2748" t="s">
        <v>40</v>
      </c>
      <c r="X2748" t="s">
        <v>12</v>
      </c>
      <c r="Y2748">
        <v>20.63</v>
      </c>
    </row>
    <row r="2749" spans="1:25" x14ac:dyDescent="0.25">
      <c r="A2749" t="s">
        <v>3605</v>
      </c>
      <c r="B2749" s="19">
        <v>45921</v>
      </c>
      <c r="C2749" t="s">
        <v>540</v>
      </c>
      <c r="D2749" t="s">
        <v>541</v>
      </c>
      <c r="E2749" t="s">
        <v>3</v>
      </c>
      <c r="F2749">
        <v>47</v>
      </c>
      <c r="G2749" t="s">
        <v>275</v>
      </c>
      <c r="H2749" t="s">
        <v>276</v>
      </c>
      <c r="I2749" t="s">
        <v>74</v>
      </c>
      <c r="J2749" t="s">
        <v>75</v>
      </c>
      <c r="K2749" t="s">
        <v>76</v>
      </c>
      <c r="L2749">
        <v>2</v>
      </c>
      <c r="M2749">
        <v>550</v>
      </c>
      <c r="N2749">
        <v>0.15</v>
      </c>
      <c r="O2749">
        <v>935</v>
      </c>
      <c r="P2749">
        <v>900</v>
      </c>
      <c r="Q2749">
        <v>35</v>
      </c>
      <c r="R2749" t="s">
        <v>17</v>
      </c>
      <c r="S2749" t="s">
        <v>10</v>
      </c>
      <c r="T2749">
        <v>2025</v>
      </c>
      <c r="U2749">
        <v>9</v>
      </c>
      <c r="V2749" t="s">
        <v>3873</v>
      </c>
      <c r="W2749" t="s">
        <v>33</v>
      </c>
      <c r="X2749" t="s">
        <v>19</v>
      </c>
      <c r="Y2749">
        <v>3.74</v>
      </c>
    </row>
    <row r="2750" spans="1:25" x14ac:dyDescent="0.25">
      <c r="A2750" t="s">
        <v>3606</v>
      </c>
      <c r="B2750" s="19">
        <v>45332</v>
      </c>
      <c r="C2750" t="s">
        <v>848</v>
      </c>
      <c r="D2750" t="s">
        <v>426</v>
      </c>
      <c r="E2750" t="s">
        <v>16</v>
      </c>
      <c r="F2750">
        <v>20</v>
      </c>
      <c r="G2750" t="s">
        <v>317</v>
      </c>
      <c r="H2750" t="s">
        <v>5</v>
      </c>
      <c r="I2750" t="s">
        <v>31</v>
      </c>
      <c r="J2750" t="s">
        <v>32</v>
      </c>
      <c r="K2750" t="s">
        <v>25</v>
      </c>
      <c r="L2750">
        <v>2</v>
      </c>
      <c r="M2750">
        <v>5000</v>
      </c>
      <c r="N2750">
        <v>0.1</v>
      </c>
      <c r="O2750">
        <v>9000</v>
      </c>
      <c r="P2750">
        <v>7000</v>
      </c>
      <c r="Q2750">
        <v>2000</v>
      </c>
      <c r="R2750" t="s">
        <v>77</v>
      </c>
      <c r="S2750" t="s">
        <v>10</v>
      </c>
      <c r="T2750">
        <v>2024</v>
      </c>
      <c r="U2750">
        <v>2</v>
      </c>
      <c r="V2750" t="s">
        <v>3869</v>
      </c>
      <c r="W2750" t="s">
        <v>18</v>
      </c>
      <c r="X2750" t="s">
        <v>12</v>
      </c>
      <c r="Y2750">
        <v>22.22</v>
      </c>
    </row>
    <row r="2751" spans="1:25" x14ac:dyDescent="0.25">
      <c r="A2751" t="s">
        <v>3607</v>
      </c>
      <c r="B2751" s="19">
        <v>45343</v>
      </c>
      <c r="C2751" t="s">
        <v>112</v>
      </c>
      <c r="D2751" t="s">
        <v>113</v>
      </c>
      <c r="E2751" t="s">
        <v>16</v>
      </c>
      <c r="F2751">
        <v>39</v>
      </c>
      <c r="G2751" t="s">
        <v>4</v>
      </c>
      <c r="H2751" t="s">
        <v>5</v>
      </c>
      <c r="I2751" t="s">
        <v>56</v>
      </c>
      <c r="J2751" t="s">
        <v>57</v>
      </c>
      <c r="K2751" t="s">
        <v>58</v>
      </c>
      <c r="L2751">
        <v>1</v>
      </c>
      <c r="M2751">
        <v>1200</v>
      </c>
      <c r="N2751">
        <v>0.05</v>
      </c>
      <c r="O2751">
        <v>1140</v>
      </c>
      <c r="P2751">
        <v>800</v>
      </c>
      <c r="Q2751">
        <v>340</v>
      </c>
      <c r="R2751" t="s">
        <v>9</v>
      </c>
      <c r="S2751" t="s">
        <v>10</v>
      </c>
      <c r="T2751">
        <v>2024</v>
      </c>
      <c r="U2751">
        <v>2</v>
      </c>
      <c r="V2751" t="s">
        <v>3869</v>
      </c>
      <c r="W2751" t="s">
        <v>18</v>
      </c>
      <c r="X2751" t="s">
        <v>19</v>
      </c>
      <c r="Y2751">
        <v>29.82</v>
      </c>
    </row>
    <row r="2752" spans="1:25" x14ac:dyDescent="0.25">
      <c r="A2752" t="s">
        <v>3608</v>
      </c>
      <c r="B2752" s="19">
        <v>45637</v>
      </c>
      <c r="C2752" t="s">
        <v>361</v>
      </c>
      <c r="D2752" t="s">
        <v>362</v>
      </c>
      <c r="E2752" t="s">
        <v>3</v>
      </c>
      <c r="F2752">
        <v>38</v>
      </c>
      <c r="G2752" t="s">
        <v>317</v>
      </c>
      <c r="H2752" t="s">
        <v>5</v>
      </c>
      <c r="I2752" t="s">
        <v>6</v>
      </c>
      <c r="J2752" t="s">
        <v>7</v>
      </c>
      <c r="K2752" t="s">
        <v>8</v>
      </c>
      <c r="L2752">
        <v>4</v>
      </c>
      <c r="M2752">
        <v>7000</v>
      </c>
      <c r="N2752">
        <v>0.05</v>
      </c>
      <c r="O2752">
        <v>26600</v>
      </c>
      <c r="P2752">
        <v>20800</v>
      </c>
      <c r="Q2752">
        <v>5800</v>
      </c>
      <c r="R2752" t="s">
        <v>26</v>
      </c>
      <c r="S2752" t="s">
        <v>10</v>
      </c>
      <c r="T2752">
        <v>2024</v>
      </c>
      <c r="U2752">
        <v>12</v>
      </c>
      <c r="V2752" t="s">
        <v>3872</v>
      </c>
      <c r="W2752" t="s">
        <v>40</v>
      </c>
      <c r="X2752" t="s">
        <v>12</v>
      </c>
      <c r="Y2752">
        <v>21.8</v>
      </c>
    </row>
    <row r="2753" spans="1:25" x14ac:dyDescent="0.25">
      <c r="A2753" t="s">
        <v>3609</v>
      </c>
      <c r="B2753" s="19">
        <v>45847</v>
      </c>
      <c r="C2753" t="s">
        <v>734</v>
      </c>
      <c r="D2753" t="s">
        <v>174</v>
      </c>
      <c r="E2753" t="s">
        <v>16</v>
      </c>
      <c r="F2753">
        <v>39</v>
      </c>
      <c r="G2753" t="s">
        <v>339</v>
      </c>
      <c r="H2753" t="s">
        <v>285</v>
      </c>
      <c r="I2753" t="s">
        <v>37</v>
      </c>
      <c r="J2753" t="s">
        <v>38</v>
      </c>
      <c r="K2753" t="s">
        <v>39</v>
      </c>
      <c r="L2753">
        <v>2</v>
      </c>
      <c r="M2753">
        <v>900</v>
      </c>
      <c r="N2753">
        <v>0.1</v>
      </c>
      <c r="O2753">
        <v>1620</v>
      </c>
      <c r="P2753">
        <v>1100</v>
      </c>
      <c r="Q2753">
        <v>520</v>
      </c>
      <c r="R2753" t="s">
        <v>26</v>
      </c>
      <c r="S2753" t="s">
        <v>10</v>
      </c>
      <c r="T2753">
        <v>2025</v>
      </c>
      <c r="U2753">
        <v>7</v>
      </c>
      <c r="V2753" t="s">
        <v>3866</v>
      </c>
      <c r="W2753" t="s">
        <v>33</v>
      </c>
      <c r="X2753" t="s">
        <v>12</v>
      </c>
      <c r="Y2753">
        <v>32.1</v>
      </c>
    </row>
    <row r="2754" spans="1:25" x14ac:dyDescent="0.25">
      <c r="A2754" t="s">
        <v>3610</v>
      </c>
      <c r="B2754" s="19">
        <v>45309</v>
      </c>
      <c r="C2754" t="s">
        <v>763</v>
      </c>
      <c r="D2754" t="s">
        <v>207</v>
      </c>
      <c r="E2754" t="s">
        <v>3</v>
      </c>
      <c r="F2754">
        <v>50</v>
      </c>
      <c r="G2754" t="s">
        <v>339</v>
      </c>
      <c r="H2754" t="s">
        <v>285</v>
      </c>
      <c r="I2754" t="s">
        <v>74</v>
      </c>
      <c r="J2754" t="s">
        <v>75</v>
      </c>
      <c r="K2754" t="s">
        <v>76</v>
      </c>
      <c r="L2754">
        <v>4</v>
      </c>
      <c r="M2754">
        <v>550</v>
      </c>
      <c r="N2754">
        <v>0</v>
      </c>
      <c r="O2754">
        <v>2200</v>
      </c>
      <c r="P2754">
        <v>1800</v>
      </c>
      <c r="Q2754">
        <v>400</v>
      </c>
      <c r="R2754" t="s">
        <v>26</v>
      </c>
      <c r="S2754" t="s">
        <v>10</v>
      </c>
      <c r="T2754">
        <v>2024</v>
      </c>
      <c r="U2754">
        <v>1</v>
      </c>
      <c r="V2754" t="s">
        <v>3875</v>
      </c>
      <c r="W2754" t="s">
        <v>18</v>
      </c>
      <c r="X2754" t="s">
        <v>27</v>
      </c>
      <c r="Y2754">
        <v>18.18</v>
      </c>
    </row>
    <row r="2755" spans="1:25" x14ac:dyDescent="0.25">
      <c r="A2755" t="s">
        <v>213</v>
      </c>
      <c r="B2755" s="19">
        <v>45902</v>
      </c>
      <c r="C2755" t="s">
        <v>214</v>
      </c>
      <c r="D2755" t="s">
        <v>215</v>
      </c>
      <c r="E2755" t="s">
        <v>3</v>
      </c>
      <c r="F2755">
        <v>35</v>
      </c>
      <c r="G2755" t="s">
        <v>4</v>
      </c>
      <c r="H2755" t="s">
        <v>5</v>
      </c>
      <c r="I2755" t="s">
        <v>31</v>
      </c>
      <c r="J2755" t="s">
        <v>32</v>
      </c>
      <c r="K2755" t="s">
        <v>25</v>
      </c>
      <c r="L2755">
        <v>2</v>
      </c>
      <c r="M2755">
        <v>5000</v>
      </c>
      <c r="N2755">
        <v>0.2</v>
      </c>
      <c r="O2755">
        <v>8000</v>
      </c>
      <c r="P2755">
        <v>7000</v>
      </c>
      <c r="Q2755">
        <v>1000</v>
      </c>
      <c r="R2755" t="s">
        <v>26</v>
      </c>
      <c r="S2755" t="s">
        <v>10</v>
      </c>
      <c r="T2755">
        <v>2025</v>
      </c>
      <c r="U2755">
        <v>9</v>
      </c>
      <c r="V2755" t="s">
        <v>3873</v>
      </c>
      <c r="W2755" t="s">
        <v>33</v>
      </c>
      <c r="X2755" t="s">
        <v>19</v>
      </c>
      <c r="Y2755">
        <v>12.5</v>
      </c>
    </row>
    <row r="2756" spans="1:25" x14ac:dyDescent="0.25">
      <c r="A2756" t="s">
        <v>3611</v>
      </c>
      <c r="B2756" s="19">
        <v>45697</v>
      </c>
      <c r="C2756" t="s">
        <v>575</v>
      </c>
      <c r="D2756" t="s">
        <v>557</v>
      </c>
      <c r="E2756" t="s">
        <v>3</v>
      </c>
      <c r="F2756">
        <v>20</v>
      </c>
      <c r="G2756" t="s">
        <v>339</v>
      </c>
      <c r="H2756" t="s">
        <v>285</v>
      </c>
      <c r="I2756" t="s">
        <v>89</v>
      </c>
      <c r="J2756" t="s">
        <v>90</v>
      </c>
      <c r="K2756" t="s">
        <v>91</v>
      </c>
      <c r="L2756">
        <v>3</v>
      </c>
      <c r="M2756">
        <v>35000</v>
      </c>
      <c r="N2756">
        <v>0.05</v>
      </c>
      <c r="O2756">
        <v>99750</v>
      </c>
      <c r="P2756">
        <v>81000</v>
      </c>
      <c r="Q2756">
        <v>18750</v>
      </c>
      <c r="R2756" t="s">
        <v>26</v>
      </c>
      <c r="S2756" t="s">
        <v>10</v>
      </c>
      <c r="T2756">
        <v>2025</v>
      </c>
      <c r="U2756">
        <v>2</v>
      </c>
      <c r="V2756" t="s">
        <v>3869</v>
      </c>
      <c r="W2756" t="s">
        <v>18</v>
      </c>
      <c r="X2756" t="s">
        <v>27</v>
      </c>
      <c r="Y2756">
        <v>18.8</v>
      </c>
    </row>
    <row r="2757" spans="1:25" x14ac:dyDescent="0.25">
      <c r="A2757" t="s">
        <v>3612</v>
      </c>
      <c r="B2757" s="19">
        <v>45421</v>
      </c>
      <c r="C2757" t="s">
        <v>899</v>
      </c>
      <c r="D2757" t="s">
        <v>167</v>
      </c>
      <c r="E2757" t="s">
        <v>3</v>
      </c>
      <c r="F2757">
        <v>35</v>
      </c>
      <c r="G2757" t="s">
        <v>407</v>
      </c>
      <c r="H2757" t="s">
        <v>285</v>
      </c>
      <c r="I2757" t="s">
        <v>176</v>
      </c>
      <c r="J2757" t="s">
        <v>177</v>
      </c>
      <c r="K2757" t="s">
        <v>25</v>
      </c>
      <c r="L2757">
        <v>3</v>
      </c>
      <c r="M2757">
        <v>22000</v>
      </c>
      <c r="N2757">
        <v>0.05</v>
      </c>
      <c r="O2757">
        <v>62700</v>
      </c>
      <c r="P2757">
        <v>49500</v>
      </c>
      <c r="Q2757">
        <v>13200</v>
      </c>
      <c r="R2757" t="s">
        <v>17</v>
      </c>
      <c r="S2757" t="s">
        <v>10</v>
      </c>
      <c r="T2757">
        <v>2024</v>
      </c>
      <c r="U2757">
        <v>5</v>
      </c>
      <c r="V2757" t="s">
        <v>3865</v>
      </c>
      <c r="W2757" t="s">
        <v>11</v>
      </c>
      <c r="X2757" t="s">
        <v>12</v>
      </c>
      <c r="Y2757">
        <v>21.05</v>
      </c>
    </row>
    <row r="2758" spans="1:25" x14ac:dyDescent="0.25">
      <c r="A2758" t="s">
        <v>3613</v>
      </c>
      <c r="B2758" s="19">
        <v>45573</v>
      </c>
      <c r="C2758" t="s">
        <v>912</v>
      </c>
      <c r="D2758" t="s">
        <v>913</v>
      </c>
      <c r="E2758" t="s">
        <v>3</v>
      </c>
      <c r="F2758">
        <v>37</v>
      </c>
      <c r="G2758" t="s">
        <v>339</v>
      </c>
      <c r="H2758" t="s">
        <v>285</v>
      </c>
      <c r="I2758" t="s">
        <v>264</v>
      </c>
      <c r="J2758" t="s">
        <v>265</v>
      </c>
      <c r="K2758" t="s">
        <v>46</v>
      </c>
      <c r="L2758">
        <v>2</v>
      </c>
      <c r="M2758">
        <v>800</v>
      </c>
      <c r="N2758">
        <v>0.15</v>
      </c>
      <c r="O2758">
        <v>1360</v>
      </c>
      <c r="P2758">
        <v>1000</v>
      </c>
      <c r="Q2758">
        <v>360</v>
      </c>
      <c r="R2758" t="s">
        <v>98</v>
      </c>
      <c r="S2758" t="s">
        <v>10</v>
      </c>
      <c r="T2758">
        <v>2024</v>
      </c>
      <c r="U2758">
        <v>10</v>
      </c>
      <c r="V2758" t="s">
        <v>3870</v>
      </c>
      <c r="W2758" t="s">
        <v>40</v>
      </c>
      <c r="X2758" t="s">
        <v>27</v>
      </c>
      <c r="Y2758">
        <v>26.47</v>
      </c>
    </row>
    <row r="2759" spans="1:25" x14ac:dyDescent="0.25">
      <c r="A2759" t="s">
        <v>3614</v>
      </c>
      <c r="B2759" s="19">
        <v>45541</v>
      </c>
      <c r="C2759" t="s">
        <v>348</v>
      </c>
      <c r="D2759" t="s">
        <v>349</v>
      </c>
      <c r="E2759" t="s">
        <v>16</v>
      </c>
      <c r="F2759">
        <v>59</v>
      </c>
      <c r="G2759" t="s">
        <v>263</v>
      </c>
      <c r="H2759" t="s">
        <v>5</v>
      </c>
      <c r="I2759" t="s">
        <v>105</v>
      </c>
      <c r="J2759" t="s">
        <v>106</v>
      </c>
      <c r="K2759" t="s">
        <v>76</v>
      </c>
      <c r="L2759">
        <v>4</v>
      </c>
      <c r="M2759">
        <v>450</v>
      </c>
      <c r="N2759">
        <v>0.1</v>
      </c>
      <c r="O2759">
        <v>1620</v>
      </c>
      <c r="P2759">
        <v>1320</v>
      </c>
      <c r="Q2759">
        <v>300</v>
      </c>
      <c r="R2759" t="s">
        <v>17</v>
      </c>
      <c r="S2759" t="s">
        <v>10</v>
      </c>
      <c r="T2759">
        <v>2024</v>
      </c>
      <c r="U2759">
        <v>9</v>
      </c>
      <c r="V2759" t="s">
        <v>3873</v>
      </c>
      <c r="W2759" t="s">
        <v>33</v>
      </c>
      <c r="X2759" t="s">
        <v>12</v>
      </c>
      <c r="Y2759">
        <v>18.52</v>
      </c>
    </row>
    <row r="2760" spans="1:25" x14ac:dyDescent="0.25">
      <c r="A2760" t="s">
        <v>3615</v>
      </c>
      <c r="B2760" s="19">
        <v>45626</v>
      </c>
      <c r="C2760" t="s">
        <v>608</v>
      </c>
      <c r="D2760" t="s">
        <v>609</v>
      </c>
      <c r="E2760" t="s">
        <v>16</v>
      </c>
      <c r="F2760">
        <v>52</v>
      </c>
      <c r="G2760" t="s">
        <v>312</v>
      </c>
      <c r="H2760" t="s">
        <v>276</v>
      </c>
      <c r="I2760" t="s">
        <v>264</v>
      </c>
      <c r="J2760" t="s">
        <v>265</v>
      </c>
      <c r="K2760" t="s">
        <v>46</v>
      </c>
      <c r="L2760">
        <v>2</v>
      </c>
      <c r="M2760">
        <v>800</v>
      </c>
      <c r="N2760">
        <v>0.05</v>
      </c>
      <c r="O2760">
        <v>1520</v>
      </c>
      <c r="P2760">
        <v>1000</v>
      </c>
      <c r="Q2760">
        <v>520</v>
      </c>
      <c r="R2760" t="s">
        <v>26</v>
      </c>
      <c r="S2760" t="s">
        <v>10</v>
      </c>
      <c r="T2760">
        <v>2024</v>
      </c>
      <c r="U2760">
        <v>11</v>
      </c>
      <c r="V2760" t="s">
        <v>3874</v>
      </c>
      <c r="W2760" t="s">
        <v>40</v>
      </c>
      <c r="X2760" t="s">
        <v>27</v>
      </c>
      <c r="Y2760">
        <v>34.21</v>
      </c>
    </row>
    <row r="2761" spans="1:25" x14ac:dyDescent="0.25">
      <c r="A2761" t="s">
        <v>3616</v>
      </c>
      <c r="B2761" s="19">
        <v>45945</v>
      </c>
      <c r="C2761" t="s">
        <v>747</v>
      </c>
      <c r="D2761" t="s">
        <v>748</v>
      </c>
      <c r="E2761" t="s">
        <v>16</v>
      </c>
      <c r="F2761">
        <v>54</v>
      </c>
      <c r="G2761" t="s">
        <v>407</v>
      </c>
      <c r="H2761" t="s">
        <v>285</v>
      </c>
      <c r="I2761" t="s">
        <v>31</v>
      </c>
      <c r="J2761" t="s">
        <v>32</v>
      </c>
      <c r="K2761" t="s">
        <v>25</v>
      </c>
      <c r="L2761">
        <v>1</v>
      </c>
      <c r="M2761">
        <v>5000</v>
      </c>
      <c r="N2761">
        <v>0.1</v>
      </c>
      <c r="O2761">
        <v>-4500</v>
      </c>
      <c r="P2761">
        <v>3500</v>
      </c>
      <c r="Q2761">
        <v>-1000</v>
      </c>
      <c r="R2761" t="s">
        <v>26</v>
      </c>
      <c r="S2761" t="s">
        <v>287</v>
      </c>
      <c r="T2761">
        <v>2025</v>
      </c>
      <c r="U2761">
        <v>10</v>
      </c>
      <c r="V2761" t="s">
        <v>3870</v>
      </c>
      <c r="W2761" t="s">
        <v>40</v>
      </c>
      <c r="X2761" t="s">
        <v>27</v>
      </c>
      <c r="Y2761">
        <v>22.22</v>
      </c>
    </row>
    <row r="2762" spans="1:25" x14ac:dyDescent="0.25">
      <c r="A2762" t="s">
        <v>3617</v>
      </c>
      <c r="B2762" s="19">
        <v>45372</v>
      </c>
      <c r="C2762" t="s">
        <v>1650</v>
      </c>
      <c r="D2762" t="s">
        <v>1254</v>
      </c>
      <c r="E2762" t="s">
        <v>3</v>
      </c>
      <c r="F2762">
        <v>37</v>
      </c>
      <c r="G2762" t="s">
        <v>263</v>
      </c>
      <c r="H2762" t="s">
        <v>5</v>
      </c>
      <c r="I2762" t="s">
        <v>68</v>
      </c>
      <c r="J2762" t="s">
        <v>69</v>
      </c>
      <c r="K2762" t="s">
        <v>39</v>
      </c>
      <c r="L2762">
        <v>2</v>
      </c>
      <c r="M2762">
        <v>3500</v>
      </c>
      <c r="N2762">
        <v>0.1</v>
      </c>
      <c r="O2762">
        <v>6300</v>
      </c>
      <c r="P2762">
        <v>4600</v>
      </c>
      <c r="Q2762">
        <v>1700</v>
      </c>
      <c r="R2762" t="s">
        <v>77</v>
      </c>
      <c r="S2762" t="s">
        <v>10</v>
      </c>
      <c r="T2762">
        <v>2024</v>
      </c>
      <c r="U2762">
        <v>3</v>
      </c>
      <c r="V2762" t="s">
        <v>3864</v>
      </c>
      <c r="W2762" t="s">
        <v>18</v>
      </c>
      <c r="X2762" t="s">
        <v>27</v>
      </c>
      <c r="Y2762">
        <v>26.98</v>
      </c>
    </row>
    <row r="2763" spans="1:25" x14ac:dyDescent="0.25">
      <c r="A2763" t="s">
        <v>3618</v>
      </c>
      <c r="B2763" s="19">
        <v>45724</v>
      </c>
      <c r="C2763" t="s">
        <v>368</v>
      </c>
      <c r="D2763" t="s">
        <v>369</v>
      </c>
      <c r="E2763" t="s">
        <v>3</v>
      </c>
      <c r="F2763">
        <v>39</v>
      </c>
      <c r="G2763" t="s">
        <v>290</v>
      </c>
      <c r="H2763" t="s">
        <v>276</v>
      </c>
      <c r="I2763" t="s">
        <v>95</v>
      </c>
      <c r="J2763" t="s">
        <v>96</v>
      </c>
      <c r="K2763" t="s">
        <v>46</v>
      </c>
      <c r="L2763">
        <v>2</v>
      </c>
      <c r="M2763">
        <v>600</v>
      </c>
      <c r="N2763">
        <v>0.05</v>
      </c>
      <c r="O2763">
        <v>-1140</v>
      </c>
      <c r="P2763">
        <v>760</v>
      </c>
      <c r="Q2763">
        <v>-380</v>
      </c>
      <c r="R2763" t="s">
        <v>26</v>
      </c>
      <c r="S2763" t="s">
        <v>287</v>
      </c>
      <c r="T2763">
        <v>2025</v>
      </c>
      <c r="U2763">
        <v>3</v>
      </c>
      <c r="V2763" t="s">
        <v>3864</v>
      </c>
      <c r="W2763" t="s">
        <v>18</v>
      </c>
      <c r="X2763" t="s">
        <v>12</v>
      </c>
      <c r="Y2763">
        <v>33.33</v>
      </c>
    </row>
    <row r="2764" spans="1:25" x14ac:dyDescent="0.25">
      <c r="A2764" t="s">
        <v>3619</v>
      </c>
      <c r="B2764" s="19">
        <v>45555</v>
      </c>
      <c r="C2764" t="s">
        <v>1163</v>
      </c>
      <c r="D2764" t="s">
        <v>557</v>
      </c>
      <c r="E2764" t="s">
        <v>3</v>
      </c>
      <c r="F2764">
        <v>52</v>
      </c>
      <c r="G2764" t="s">
        <v>295</v>
      </c>
      <c r="H2764" t="s">
        <v>270</v>
      </c>
      <c r="I2764" t="s">
        <v>51</v>
      </c>
      <c r="J2764" t="s">
        <v>52</v>
      </c>
      <c r="K2764" t="s">
        <v>8</v>
      </c>
      <c r="L2764">
        <v>3</v>
      </c>
      <c r="M2764">
        <v>4500</v>
      </c>
      <c r="N2764">
        <v>0</v>
      </c>
      <c r="O2764">
        <v>13500</v>
      </c>
      <c r="P2764">
        <v>9600</v>
      </c>
      <c r="Q2764">
        <v>3900</v>
      </c>
      <c r="R2764" t="s">
        <v>9</v>
      </c>
      <c r="S2764" t="s">
        <v>10</v>
      </c>
      <c r="T2764">
        <v>2024</v>
      </c>
      <c r="U2764">
        <v>9</v>
      </c>
      <c r="V2764" t="s">
        <v>3873</v>
      </c>
      <c r="W2764" t="s">
        <v>33</v>
      </c>
      <c r="X2764" t="s">
        <v>27</v>
      </c>
      <c r="Y2764">
        <v>28.89</v>
      </c>
    </row>
    <row r="2765" spans="1:25" x14ac:dyDescent="0.25">
      <c r="A2765" t="s">
        <v>3620</v>
      </c>
      <c r="B2765" s="19">
        <v>45735</v>
      </c>
      <c r="C2765" t="s">
        <v>829</v>
      </c>
      <c r="D2765" t="s">
        <v>830</v>
      </c>
      <c r="E2765" t="s">
        <v>3</v>
      </c>
      <c r="F2765">
        <v>42</v>
      </c>
      <c r="G2765" t="s">
        <v>295</v>
      </c>
      <c r="H2765" t="s">
        <v>270</v>
      </c>
      <c r="I2765" t="s">
        <v>31</v>
      </c>
      <c r="J2765" t="s">
        <v>32</v>
      </c>
      <c r="K2765" t="s">
        <v>25</v>
      </c>
      <c r="L2765">
        <v>2</v>
      </c>
      <c r="M2765">
        <v>5000</v>
      </c>
      <c r="N2765">
        <v>0.1</v>
      </c>
      <c r="O2765">
        <v>9000</v>
      </c>
      <c r="P2765">
        <v>7000</v>
      </c>
      <c r="Q2765">
        <v>2000</v>
      </c>
      <c r="R2765" t="s">
        <v>9</v>
      </c>
      <c r="S2765" t="s">
        <v>10</v>
      </c>
      <c r="T2765">
        <v>2025</v>
      </c>
      <c r="U2765">
        <v>3</v>
      </c>
      <c r="V2765" t="s">
        <v>3864</v>
      </c>
      <c r="W2765" t="s">
        <v>18</v>
      </c>
      <c r="X2765" t="s">
        <v>27</v>
      </c>
      <c r="Y2765">
        <v>22.22</v>
      </c>
    </row>
    <row r="2766" spans="1:25" x14ac:dyDescent="0.25">
      <c r="A2766" t="s">
        <v>3621</v>
      </c>
      <c r="B2766" s="19">
        <v>45602</v>
      </c>
      <c r="C2766" t="s">
        <v>707</v>
      </c>
      <c r="D2766" t="s">
        <v>708</v>
      </c>
      <c r="E2766" t="s">
        <v>3</v>
      </c>
      <c r="F2766">
        <v>26</v>
      </c>
      <c r="G2766" t="s">
        <v>295</v>
      </c>
      <c r="H2766" t="s">
        <v>270</v>
      </c>
      <c r="I2766" t="s">
        <v>56</v>
      </c>
      <c r="J2766" t="s">
        <v>57</v>
      </c>
      <c r="K2766" t="s">
        <v>58</v>
      </c>
      <c r="L2766">
        <v>1</v>
      </c>
      <c r="M2766">
        <v>1200</v>
      </c>
      <c r="N2766">
        <v>0</v>
      </c>
      <c r="O2766">
        <v>1200</v>
      </c>
      <c r="P2766">
        <v>800</v>
      </c>
      <c r="Q2766">
        <v>400</v>
      </c>
      <c r="R2766" t="s">
        <v>17</v>
      </c>
      <c r="S2766" t="s">
        <v>10</v>
      </c>
      <c r="T2766">
        <v>2024</v>
      </c>
      <c r="U2766">
        <v>11</v>
      </c>
      <c r="V2766" t="s">
        <v>3874</v>
      </c>
      <c r="W2766" t="s">
        <v>40</v>
      </c>
      <c r="X2766" t="s">
        <v>27</v>
      </c>
      <c r="Y2766">
        <v>33.33</v>
      </c>
    </row>
    <row r="2767" spans="1:25" x14ac:dyDescent="0.25">
      <c r="A2767" t="s">
        <v>3622</v>
      </c>
      <c r="B2767" s="19">
        <v>45541</v>
      </c>
      <c r="C2767" t="s">
        <v>365</v>
      </c>
      <c r="D2767" t="s">
        <v>366</v>
      </c>
      <c r="E2767" t="s">
        <v>16</v>
      </c>
      <c r="F2767">
        <v>56</v>
      </c>
      <c r="G2767" t="s">
        <v>295</v>
      </c>
      <c r="H2767" t="s">
        <v>270</v>
      </c>
      <c r="I2767" t="s">
        <v>109</v>
      </c>
      <c r="J2767" t="s">
        <v>110</v>
      </c>
      <c r="K2767" t="s">
        <v>8</v>
      </c>
      <c r="L2767">
        <v>2</v>
      </c>
      <c r="M2767">
        <v>4000</v>
      </c>
      <c r="N2767">
        <v>0.05</v>
      </c>
      <c r="O2767">
        <v>7600</v>
      </c>
      <c r="P2767">
        <v>5800</v>
      </c>
      <c r="Q2767">
        <v>1800</v>
      </c>
      <c r="R2767" t="s">
        <v>9</v>
      </c>
      <c r="S2767" t="s">
        <v>10</v>
      </c>
      <c r="T2767">
        <v>2024</v>
      </c>
      <c r="U2767">
        <v>9</v>
      </c>
      <c r="V2767" t="s">
        <v>3873</v>
      </c>
      <c r="W2767" t="s">
        <v>33</v>
      </c>
      <c r="X2767" t="s">
        <v>27</v>
      </c>
      <c r="Y2767">
        <v>23.68</v>
      </c>
    </row>
    <row r="2768" spans="1:25" x14ac:dyDescent="0.25">
      <c r="A2768" t="s">
        <v>3623</v>
      </c>
      <c r="B2768" s="19">
        <v>45776</v>
      </c>
      <c r="C2768" t="s">
        <v>1460</v>
      </c>
      <c r="D2768" t="s">
        <v>1461</v>
      </c>
      <c r="E2768" t="s">
        <v>16</v>
      </c>
      <c r="F2768">
        <v>22</v>
      </c>
      <c r="G2768" t="s">
        <v>275</v>
      </c>
      <c r="H2768" t="s">
        <v>276</v>
      </c>
      <c r="I2768" t="s">
        <v>186</v>
      </c>
      <c r="J2768" t="s">
        <v>187</v>
      </c>
      <c r="K2768" t="s">
        <v>91</v>
      </c>
      <c r="L2768">
        <v>3</v>
      </c>
      <c r="M2768">
        <v>12000</v>
      </c>
      <c r="N2768">
        <v>0.2</v>
      </c>
      <c r="O2768">
        <v>28800</v>
      </c>
      <c r="P2768">
        <v>27000</v>
      </c>
      <c r="Q2768">
        <v>1800</v>
      </c>
      <c r="R2768" t="s">
        <v>9</v>
      </c>
      <c r="S2768" t="s">
        <v>10</v>
      </c>
      <c r="T2768">
        <v>2025</v>
      </c>
      <c r="U2768">
        <v>4</v>
      </c>
      <c r="V2768" t="s">
        <v>3871</v>
      </c>
      <c r="W2768" t="s">
        <v>11</v>
      </c>
      <c r="X2768" t="s">
        <v>12</v>
      </c>
      <c r="Y2768">
        <v>6.25</v>
      </c>
    </row>
    <row r="2769" spans="1:25" x14ac:dyDescent="0.25">
      <c r="A2769" t="s">
        <v>3624</v>
      </c>
      <c r="B2769" s="19">
        <v>45997</v>
      </c>
      <c r="C2769" t="s">
        <v>1340</v>
      </c>
      <c r="D2769" t="s">
        <v>326</v>
      </c>
      <c r="E2769" t="s">
        <v>16</v>
      </c>
      <c r="F2769">
        <v>49</v>
      </c>
      <c r="G2769" t="s">
        <v>284</v>
      </c>
      <c r="H2769" t="s">
        <v>285</v>
      </c>
      <c r="I2769" t="s">
        <v>305</v>
      </c>
      <c r="J2769" t="s">
        <v>306</v>
      </c>
      <c r="K2769" t="s">
        <v>91</v>
      </c>
      <c r="L2769">
        <v>1</v>
      </c>
      <c r="M2769">
        <v>8500</v>
      </c>
      <c r="N2769">
        <v>0.1</v>
      </c>
      <c r="O2769">
        <v>7650</v>
      </c>
      <c r="P2769">
        <v>6500</v>
      </c>
      <c r="Q2769">
        <v>1150</v>
      </c>
      <c r="R2769" t="s">
        <v>26</v>
      </c>
      <c r="S2769" t="s">
        <v>10</v>
      </c>
      <c r="T2769">
        <v>2025</v>
      </c>
      <c r="U2769">
        <v>12</v>
      </c>
      <c r="V2769" t="s">
        <v>3872</v>
      </c>
      <c r="W2769" t="s">
        <v>40</v>
      </c>
      <c r="X2769" t="s">
        <v>12</v>
      </c>
      <c r="Y2769">
        <v>15.03</v>
      </c>
    </row>
    <row r="2770" spans="1:25" x14ac:dyDescent="0.25">
      <c r="A2770" t="s">
        <v>3625</v>
      </c>
      <c r="B2770" s="19">
        <v>45911</v>
      </c>
      <c r="C2770" t="s">
        <v>2621</v>
      </c>
      <c r="D2770" t="s">
        <v>2622</v>
      </c>
      <c r="E2770" t="s">
        <v>16</v>
      </c>
      <c r="F2770">
        <v>20</v>
      </c>
      <c r="G2770" t="s">
        <v>290</v>
      </c>
      <c r="H2770" t="s">
        <v>276</v>
      </c>
      <c r="I2770" t="s">
        <v>95</v>
      </c>
      <c r="J2770" t="s">
        <v>96</v>
      </c>
      <c r="K2770" t="s">
        <v>46</v>
      </c>
      <c r="L2770">
        <v>4</v>
      </c>
      <c r="M2770">
        <v>600</v>
      </c>
      <c r="N2770">
        <v>0.05</v>
      </c>
      <c r="O2770">
        <v>2280</v>
      </c>
      <c r="P2770">
        <v>1520</v>
      </c>
      <c r="Q2770">
        <v>760</v>
      </c>
      <c r="R2770" t="s">
        <v>77</v>
      </c>
      <c r="S2770" t="s">
        <v>10</v>
      </c>
      <c r="T2770">
        <v>2025</v>
      </c>
      <c r="U2770">
        <v>9</v>
      </c>
      <c r="V2770" t="s">
        <v>3873</v>
      </c>
      <c r="W2770" t="s">
        <v>33</v>
      </c>
      <c r="X2770" t="s">
        <v>19</v>
      </c>
      <c r="Y2770">
        <v>33.33</v>
      </c>
    </row>
    <row r="2771" spans="1:25" x14ac:dyDescent="0.25">
      <c r="A2771" t="s">
        <v>3626</v>
      </c>
      <c r="B2771" s="19">
        <v>45571</v>
      </c>
      <c r="C2771" t="s">
        <v>500</v>
      </c>
      <c r="D2771" t="s">
        <v>501</v>
      </c>
      <c r="E2771" t="s">
        <v>16</v>
      </c>
      <c r="F2771">
        <v>22</v>
      </c>
      <c r="G2771" t="s">
        <v>339</v>
      </c>
      <c r="H2771" t="s">
        <v>285</v>
      </c>
      <c r="I2771" t="s">
        <v>23</v>
      </c>
      <c r="J2771" t="s">
        <v>24</v>
      </c>
      <c r="K2771" t="s">
        <v>25</v>
      </c>
      <c r="L2771">
        <v>1</v>
      </c>
      <c r="M2771">
        <v>55000</v>
      </c>
      <c r="N2771">
        <v>0</v>
      </c>
      <c r="O2771">
        <v>55000</v>
      </c>
      <c r="P2771">
        <v>40000</v>
      </c>
      <c r="Q2771">
        <v>15000</v>
      </c>
      <c r="R2771" t="s">
        <v>17</v>
      </c>
      <c r="S2771" t="s">
        <v>10</v>
      </c>
      <c r="T2771">
        <v>2024</v>
      </c>
      <c r="U2771">
        <v>10</v>
      </c>
      <c r="V2771" t="s">
        <v>3870</v>
      </c>
      <c r="W2771" t="s">
        <v>40</v>
      </c>
      <c r="X2771" t="s">
        <v>27</v>
      </c>
      <c r="Y2771">
        <v>27.27</v>
      </c>
    </row>
    <row r="2772" spans="1:25" x14ac:dyDescent="0.25">
      <c r="A2772" t="s">
        <v>3627</v>
      </c>
      <c r="B2772" s="19">
        <v>45716</v>
      </c>
      <c r="C2772" t="s">
        <v>621</v>
      </c>
      <c r="D2772" t="s">
        <v>64</v>
      </c>
      <c r="E2772" t="s">
        <v>3</v>
      </c>
      <c r="F2772">
        <v>27</v>
      </c>
      <c r="G2772" t="s">
        <v>269</v>
      </c>
      <c r="H2772" t="s">
        <v>270</v>
      </c>
      <c r="I2772" t="s">
        <v>6</v>
      </c>
      <c r="J2772" t="s">
        <v>7</v>
      </c>
      <c r="K2772" t="s">
        <v>8</v>
      </c>
      <c r="L2772">
        <v>1</v>
      </c>
      <c r="M2772">
        <v>7000</v>
      </c>
      <c r="N2772">
        <v>0.1</v>
      </c>
      <c r="O2772">
        <v>6300</v>
      </c>
      <c r="P2772">
        <v>5200</v>
      </c>
      <c r="Q2772">
        <v>1100</v>
      </c>
      <c r="R2772" t="s">
        <v>26</v>
      </c>
      <c r="S2772" t="s">
        <v>10</v>
      </c>
      <c r="T2772">
        <v>2025</v>
      </c>
      <c r="U2772">
        <v>2</v>
      </c>
      <c r="V2772" t="s">
        <v>3869</v>
      </c>
      <c r="W2772" t="s">
        <v>18</v>
      </c>
      <c r="X2772" t="s">
        <v>12</v>
      </c>
      <c r="Y2772">
        <v>17.46</v>
      </c>
    </row>
    <row r="2773" spans="1:25" x14ac:dyDescent="0.25">
      <c r="A2773" t="s">
        <v>3628</v>
      </c>
      <c r="B2773" s="19">
        <v>45905</v>
      </c>
      <c r="C2773" t="s">
        <v>753</v>
      </c>
      <c r="D2773" t="s">
        <v>754</v>
      </c>
      <c r="E2773" t="s">
        <v>16</v>
      </c>
      <c r="F2773">
        <v>59</v>
      </c>
      <c r="G2773" t="s">
        <v>407</v>
      </c>
      <c r="H2773" t="s">
        <v>285</v>
      </c>
      <c r="I2773" t="s">
        <v>51</v>
      </c>
      <c r="J2773" t="s">
        <v>52</v>
      </c>
      <c r="K2773" t="s">
        <v>8</v>
      </c>
      <c r="L2773">
        <v>2</v>
      </c>
      <c r="M2773">
        <v>4500</v>
      </c>
      <c r="N2773">
        <v>0.05</v>
      </c>
      <c r="O2773">
        <v>8550</v>
      </c>
      <c r="P2773">
        <v>6400</v>
      </c>
      <c r="Q2773">
        <v>2150</v>
      </c>
      <c r="R2773" t="s">
        <v>26</v>
      </c>
      <c r="S2773" t="s">
        <v>10</v>
      </c>
      <c r="T2773">
        <v>2025</v>
      </c>
      <c r="U2773">
        <v>9</v>
      </c>
      <c r="V2773" t="s">
        <v>3873</v>
      </c>
      <c r="W2773" t="s">
        <v>33</v>
      </c>
      <c r="X2773" t="s">
        <v>27</v>
      </c>
      <c r="Y2773">
        <v>25.15</v>
      </c>
    </row>
    <row r="2774" spans="1:25" x14ac:dyDescent="0.25">
      <c r="A2774" t="s">
        <v>3629</v>
      </c>
      <c r="B2774" s="19">
        <v>45310</v>
      </c>
      <c r="C2774" t="s">
        <v>857</v>
      </c>
      <c r="D2774" t="s">
        <v>392</v>
      </c>
      <c r="E2774" t="s">
        <v>16</v>
      </c>
      <c r="F2774">
        <v>21</v>
      </c>
      <c r="G2774" t="s">
        <v>407</v>
      </c>
      <c r="H2774" t="s">
        <v>285</v>
      </c>
      <c r="I2774" t="s">
        <v>109</v>
      </c>
      <c r="J2774" t="s">
        <v>110</v>
      </c>
      <c r="K2774" t="s">
        <v>8</v>
      </c>
      <c r="L2774">
        <v>1</v>
      </c>
      <c r="M2774">
        <v>4000</v>
      </c>
      <c r="N2774">
        <v>0.05</v>
      </c>
      <c r="O2774">
        <v>3800</v>
      </c>
      <c r="P2774">
        <v>2900</v>
      </c>
      <c r="Q2774">
        <v>900</v>
      </c>
      <c r="R2774" t="s">
        <v>26</v>
      </c>
      <c r="S2774" t="s">
        <v>10</v>
      </c>
      <c r="T2774">
        <v>2024</v>
      </c>
      <c r="U2774">
        <v>1</v>
      </c>
      <c r="V2774" t="s">
        <v>3875</v>
      </c>
      <c r="W2774" t="s">
        <v>18</v>
      </c>
      <c r="X2774" t="s">
        <v>12</v>
      </c>
      <c r="Y2774">
        <v>23.68</v>
      </c>
    </row>
    <row r="2775" spans="1:25" x14ac:dyDescent="0.25">
      <c r="A2775" t="s">
        <v>3630</v>
      </c>
      <c r="B2775" s="19">
        <v>45586</v>
      </c>
      <c r="C2775" t="s">
        <v>580</v>
      </c>
      <c r="D2775" t="s">
        <v>36</v>
      </c>
      <c r="E2775" t="s">
        <v>3</v>
      </c>
      <c r="F2775">
        <v>60</v>
      </c>
      <c r="G2775" t="s">
        <v>290</v>
      </c>
      <c r="H2775" t="s">
        <v>276</v>
      </c>
      <c r="I2775" t="s">
        <v>109</v>
      </c>
      <c r="J2775" t="s">
        <v>110</v>
      </c>
      <c r="K2775" t="s">
        <v>8</v>
      </c>
      <c r="L2775">
        <v>1</v>
      </c>
      <c r="M2775">
        <v>4000</v>
      </c>
      <c r="N2775">
        <v>0.1</v>
      </c>
      <c r="O2775">
        <v>3600</v>
      </c>
      <c r="P2775">
        <v>2900</v>
      </c>
      <c r="Q2775">
        <v>700</v>
      </c>
      <c r="R2775" t="s">
        <v>17</v>
      </c>
      <c r="S2775" t="s">
        <v>10</v>
      </c>
      <c r="T2775">
        <v>2024</v>
      </c>
      <c r="U2775">
        <v>10</v>
      </c>
      <c r="V2775" t="s">
        <v>3870</v>
      </c>
      <c r="W2775" t="s">
        <v>40</v>
      </c>
      <c r="X2775" t="s">
        <v>19</v>
      </c>
      <c r="Y2775">
        <v>19.440000000000001</v>
      </c>
    </row>
    <row r="2776" spans="1:25" x14ac:dyDescent="0.25">
      <c r="A2776" t="s">
        <v>3631</v>
      </c>
      <c r="B2776" s="19">
        <v>45722</v>
      </c>
      <c r="C2776" t="s">
        <v>1047</v>
      </c>
      <c r="D2776" t="s">
        <v>1029</v>
      </c>
      <c r="E2776" t="s">
        <v>16</v>
      </c>
      <c r="F2776">
        <v>52</v>
      </c>
      <c r="G2776" t="s">
        <v>275</v>
      </c>
      <c r="H2776" t="s">
        <v>276</v>
      </c>
      <c r="I2776" t="s">
        <v>51</v>
      </c>
      <c r="J2776" t="s">
        <v>52</v>
      </c>
      <c r="K2776" t="s">
        <v>8</v>
      </c>
      <c r="L2776">
        <v>1</v>
      </c>
      <c r="M2776">
        <v>4500</v>
      </c>
      <c r="N2776">
        <v>0.05</v>
      </c>
      <c r="O2776">
        <v>4275</v>
      </c>
      <c r="P2776">
        <v>3200</v>
      </c>
      <c r="Q2776">
        <v>1075</v>
      </c>
      <c r="R2776" t="s">
        <v>17</v>
      </c>
      <c r="S2776" t="s">
        <v>10</v>
      </c>
      <c r="T2776">
        <v>2025</v>
      </c>
      <c r="U2776">
        <v>3</v>
      </c>
      <c r="V2776" t="s">
        <v>3864</v>
      </c>
      <c r="W2776" t="s">
        <v>18</v>
      </c>
      <c r="X2776" t="s">
        <v>27</v>
      </c>
      <c r="Y2776">
        <v>25.15</v>
      </c>
    </row>
    <row r="2777" spans="1:25" x14ac:dyDescent="0.25">
      <c r="A2777" t="s">
        <v>3632</v>
      </c>
      <c r="B2777" s="19">
        <v>45779</v>
      </c>
      <c r="C2777" t="s">
        <v>1706</v>
      </c>
      <c r="D2777" t="s">
        <v>406</v>
      </c>
      <c r="E2777" t="s">
        <v>16</v>
      </c>
      <c r="F2777">
        <v>49</v>
      </c>
      <c r="G2777" t="s">
        <v>263</v>
      </c>
      <c r="H2777" t="s">
        <v>5</v>
      </c>
      <c r="I2777" t="s">
        <v>127</v>
      </c>
      <c r="J2777" t="s">
        <v>128</v>
      </c>
      <c r="K2777" t="s">
        <v>58</v>
      </c>
      <c r="L2777">
        <v>2</v>
      </c>
      <c r="M2777">
        <v>3000</v>
      </c>
      <c r="N2777">
        <v>0</v>
      </c>
      <c r="O2777">
        <v>6000</v>
      </c>
      <c r="P2777">
        <v>4200</v>
      </c>
      <c r="Q2777">
        <v>1800</v>
      </c>
      <c r="R2777" t="s">
        <v>26</v>
      </c>
      <c r="S2777" t="s">
        <v>10</v>
      </c>
      <c r="T2777">
        <v>2025</v>
      </c>
      <c r="U2777">
        <v>5</v>
      </c>
      <c r="V2777" t="s">
        <v>3865</v>
      </c>
      <c r="W2777" t="s">
        <v>11</v>
      </c>
      <c r="X2777" t="s">
        <v>12</v>
      </c>
      <c r="Y2777">
        <v>30</v>
      </c>
    </row>
    <row r="2778" spans="1:25" x14ac:dyDescent="0.25">
      <c r="A2778" t="s">
        <v>3633</v>
      </c>
      <c r="B2778" s="19">
        <v>45646</v>
      </c>
      <c r="C2778" t="s">
        <v>1604</v>
      </c>
      <c r="D2778" t="s">
        <v>323</v>
      </c>
      <c r="E2778" t="s">
        <v>16</v>
      </c>
      <c r="F2778">
        <v>41</v>
      </c>
      <c r="G2778" t="s">
        <v>317</v>
      </c>
      <c r="H2778" t="s">
        <v>5</v>
      </c>
      <c r="I2778" t="s">
        <v>74</v>
      </c>
      <c r="J2778" t="s">
        <v>75</v>
      </c>
      <c r="K2778" t="s">
        <v>76</v>
      </c>
      <c r="L2778">
        <v>1</v>
      </c>
      <c r="M2778">
        <v>550</v>
      </c>
      <c r="N2778">
        <v>0.1</v>
      </c>
      <c r="O2778">
        <v>495</v>
      </c>
      <c r="P2778">
        <v>450</v>
      </c>
      <c r="Q2778">
        <v>45</v>
      </c>
      <c r="R2778" t="s">
        <v>26</v>
      </c>
      <c r="S2778" t="s">
        <v>10</v>
      </c>
      <c r="T2778">
        <v>2024</v>
      </c>
      <c r="U2778">
        <v>12</v>
      </c>
      <c r="V2778" t="s">
        <v>3872</v>
      </c>
      <c r="W2778" t="s">
        <v>40</v>
      </c>
      <c r="X2778" t="s">
        <v>12</v>
      </c>
      <c r="Y2778">
        <v>9.09</v>
      </c>
    </row>
    <row r="2779" spans="1:25" x14ac:dyDescent="0.25">
      <c r="A2779" t="s">
        <v>3634</v>
      </c>
      <c r="B2779" s="19">
        <v>45802</v>
      </c>
      <c r="C2779" t="s">
        <v>789</v>
      </c>
      <c r="D2779" t="s">
        <v>790</v>
      </c>
      <c r="E2779" t="s">
        <v>3</v>
      </c>
      <c r="F2779">
        <v>39</v>
      </c>
      <c r="G2779" t="s">
        <v>263</v>
      </c>
      <c r="H2779" t="s">
        <v>5</v>
      </c>
      <c r="I2779" t="s">
        <v>186</v>
      </c>
      <c r="J2779" t="s">
        <v>187</v>
      </c>
      <c r="K2779" t="s">
        <v>91</v>
      </c>
      <c r="L2779">
        <v>1</v>
      </c>
      <c r="M2779">
        <v>12000</v>
      </c>
      <c r="N2779">
        <v>0.1</v>
      </c>
      <c r="O2779">
        <v>10800</v>
      </c>
      <c r="P2779">
        <v>9000</v>
      </c>
      <c r="Q2779">
        <v>1800</v>
      </c>
      <c r="R2779" t="s">
        <v>17</v>
      </c>
      <c r="S2779" t="s">
        <v>10</v>
      </c>
      <c r="T2779">
        <v>2025</v>
      </c>
      <c r="U2779">
        <v>5</v>
      </c>
      <c r="V2779" t="s">
        <v>3865</v>
      </c>
      <c r="W2779" t="s">
        <v>11</v>
      </c>
      <c r="X2779" t="s">
        <v>27</v>
      </c>
      <c r="Y2779">
        <v>16.670000000000002</v>
      </c>
    </row>
    <row r="2780" spans="1:25" x14ac:dyDescent="0.25">
      <c r="A2780" t="s">
        <v>3635</v>
      </c>
      <c r="B2780" s="19">
        <v>45691</v>
      </c>
      <c r="C2780" t="s">
        <v>2140</v>
      </c>
      <c r="D2780" t="s">
        <v>2141</v>
      </c>
      <c r="E2780" t="s">
        <v>16</v>
      </c>
      <c r="F2780">
        <v>22</v>
      </c>
      <c r="G2780" t="s">
        <v>284</v>
      </c>
      <c r="H2780" t="s">
        <v>285</v>
      </c>
      <c r="I2780" t="s">
        <v>37</v>
      </c>
      <c r="J2780" t="s">
        <v>38</v>
      </c>
      <c r="K2780" t="s">
        <v>39</v>
      </c>
      <c r="L2780">
        <v>1</v>
      </c>
      <c r="M2780">
        <v>900</v>
      </c>
      <c r="N2780">
        <v>0.1</v>
      </c>
      <c r="O2780">
        <v>810</v>
      </c>
      <c r="P2780">
        <v>550</v>
      </c>
      <c r="Q2780">
        <v>260</v>
      </c>
      <c r="R2780" t="s">
        <v>17</v>
      </c>
      <c r="S2780" t="s">
        <v>10</v>
      </c>
      <c r="T2780">
        <v>2025</v>
      </c>
      <c r="U2780">
        <v>2</v>
      </c>
      <c r="V2780" t="s">
        <v>3869</v>
      </c>
      <c r="W2780" t="s">
        <v>18</v>
      </c>
      <c r="X2780" t="s">
        <v>19</v>
      </c>
      <c r="Y2780">
        <v>32.1</v>
      </c>
    </row>
    <row r="2781" spans="1:25" x14ac:dyDescent="0.25">
      <c r="A2781" t="s">
        <v>3636</v>
      </c>
      <c r="B2781" s="19">
        <v>45877</v>
      </c>
      <c r="C2781" t="s">
        <v>3435</v>
      </c>
      <c r="D2781" t="s">
        <v>731</v>
      </c>
      <c r="E2781" t="s">
        <v>3</v>
      </c>
      <c r="F2781">
        <v>56</v>
      </c>
      <c r="G2781" t="s">
        <v>290</v>
      </c>
      <c r="H2781" t="s">
        <v>276</v>
      </c>
      <c r="I2781" t="s">
        <v>65</v>
      </c>
      <c r="J2781" t="s">
        <v>66</v>
      </c>
      <c r="K2781" t="s">
        <v>25</v>
      </c>
      <c r="L2781">
        <v>3</v>
      </c>
      <c r="M2781">
        <v>2500</v>
      </c>
      <c r="N2781">
        <v>0.15</v>
      </c>
      <c r="O2781">
        <v>6375</v>
      </c>
      <c r="P2781">
        <v>4800</v>
      </c>
      <c r="Q2781">
        <v>1575</v>
      </c>
      <c r="R2781" t="s">
        <v>17</v>
      </c>
      <c r="S2781" t="s">
        <v>10</v>
      </c>
      <c r="T2781">
        <v>2025</v>
      </c>
      <c r="U2781">
        <v>8</v>
      </c>
      <c r="V2781" t="s">
        <v>3867</v>
      </c>
      <c r="W2781" t="s">
        <v>33</v>
      </c>
      <c r="X2781" t="s">
        <v>12</v>
      </c>
      <c r="Y2781">
        <v>24.71</v>
      </c>
    </row>
    <row r="2782" spans="1:25" x14ac:dyDescent="0.25">
      <c r="A2782" t="s">
        <v>3637</v>
      </c>
      <c r="B2782" s="19">
        <v>45645</v>
      </c>
      <c r="C2782" t="s">
        <v>1131</v>
      </c>
      <c r="D2782" t="s">
        <v>603</v>
      </c>
      <c r="E2782" t="s">
        <v>16</v>
      </c>
      <c r="F2782">
        <v>34</v>
      </c>
      <c r="G2782" t="s">
        <v>290</v>
      </c>
      <c r="H2782" t="s">
        <v>276</v>
      </c>
      <c r="I2782" t="s">
        <v>65</v>
      </c>
      <c r="J2782" t="s">
        <v>66</v>
      </c>
      <c r="K2782" t="s">
        <v>25</v>
      </c>
      <c r="L2782">
        <v>2</v>
      </c>
      <c r="M2782">
        <v>2500</v>
      </c>
      <c r="N2782">
        <v>0.1</v>
      </c>
      <c r="O2782">
        <v>-4500</v>
      </c>
      <c r="P2782">
        <v>3200</v>
      </c>
      <c r="Q2782">
        <v>-1300</v>
      </c>
      <c r="R2782" t="s">
        <v>26</v>
      </c>
      <c r="S2782" t="s">
        <v>287</v>
      </c>
      <c r="T2782">
        <v>2024</v>
      </c>
      <c r="U2782">
        <v>12</v>
      </c>
      <c r="V2782" t="s">
        <v>3872</v>
      </c>
      <c r="W2782" t="s">
        <v>40</v>
      </c>
      <c r="X2782" t="s">
        <v>19</v>
      </c>
      <c r="Y2782">
        <v>28.89</v>
      </c>
    </row>
    <row r="2783" spans="1:25" x14ac:dyDescent="0.25">
      <c r="A2783" t="s">
        <v>3638</v>
      </c>
      <c r="B2783" s="19">
        <v>45670</v>
      </c>
      <c r="C2783" t="s">
        <v>530</v>
      </c>
      <c r="D2783" t="s">
        <v>531</v>
      </c>
      <c r="E2783" t="s">
        <v>3</v>
      </c>
      <c r="F2783">
        <v>31</v>
      </c>
      <c r="G2783" t="s">
        <v>275</v>
      </c>
      <c r="H2783" t="s">
        <v>276</v>
      </c>
      <c r="I2783" t="s">
        <v>344</v>
      </c>
      <c r="J2783" t="s">
        <v>345</v>
      </c>
      <c r="K2783" t="s">
        <v>39</v>
      </c>
      <c r="L2783">
        <v>2</v>
      </c>
      <c r="M2783">
        <v>2200</v>
      </c>
      <c r="N2783">
        <v>0.05</v>
      </c>
      <c r="O2783">
        <v>4180</v>
      </c>
      <c r="P2783">
        <v>2800</v>
      </c>
      <c r="Q2783">
        <v>1380</v>
      </c>
      <c r="R2783" t="s">
        <v>26</v>
      </c>
      <c r="S2783" t="s">
        <v>10</v>
      </c>
      <c r="T2783">
        <v>2025</v>
      </c>
      <c r="U2783">
        <v>1</v>
      </c>
      <c r="V2783" t="s">
        <v>3875</v>
      </c>
      <c r="W2783" t="s">
        <v>18</v>
      </c>
      <c r="X2783" t="s">
        <v>12</v>
      </c>
      <c r="Y2783">
        <v>33.01</v>
      </c>
    </row>
    <row r="2784" spans="1:25" x14ac:dyDescent="0.25">
      <c r="A2784" t="s">
        <v>3639</v>
      </c>
      <c r="B2784" s="19">
        <v>45982</v>
      </c>
      <c r="C2784" t="s">
        <v>337</v>
      </c>
      <c r="D2784" t="s">
        <v>338</v>
      </c>
      <c r="E2784" t="s">
        <v>16</v>
      </c>
      <c r="F2784">
        <v>35</v>
      </c>
      <c r="G2784" t="s">
        <v>339</v>
      </c>
      <c r="H2784" t="s">
        <v>285</v>
      </c>
      <c r="I2784" t="s">
        <v>74</v>
      </c>
      <c r="J2784" t="s">
        <v>75</v>
      </c>
      <c r="K2784" t="s">
        <v>76</v>
      </c>
      <c r="L2784">
        <v>2</v>
      </c>
      <c r="M2784">
        <v>550</v>
      </c>
      <c r="N2784">
        <v>0.05</v>
      </c>
      <c r="O2784">
        <v>1045</v>
      </c>
      <c r="P2784">
        <v>900</v>
      </c>
      <c r="Q2784">
        <v>145</v>
      </c>
      <c r="R2784" t="s">
        <v>26</v>
      </c>
      <c r="S2784" t="s">
        <v>10</v>
      </c>
      <c r="T2784">
        <v>2025</v>
      </c>
      <c r="U2784">
        <v>11</v>
      </c>
      <c r="V2784" t="s">
        <v>3874</v>
      </c>
      <c r="W2784" t="s">
        <v>40</v>
      </c>
      <c r="X2784" t="s">
        <v>27</v>
      </c>
      <c r="Y2784">
        <v>13.88</v>
      </c>
    </row>
    <row r="2785" spans="1:25" x14ac:dyDescent="0.25">
      <c r="A2785" t="s">
        <v>3640</v>
      </c>
      <c r="B2785" s="19">
        <v>45462</v>
      </c>
      <c r="C2785" t="s">
        <v>365</v>
      </c>
      <c r="D2785" t="s">
        <v>366</v>
      </c>
      <c r="E2785" t="s">
        <v>16</v>
      </c>
      <c r="F2785">
        <v>56</v>
      </c>
      <c r="G2785" t="s">
        <v>295</v>
      </c>
      <c r="H2785" t="s">
        <v>270</v>
      </c>
      <c r="I2785" t="s">
        <v>56</v>
      </c>
      <c r="J2785" t="s">
        <v>57</v>
      </c>
      <c r="K2785" t="s">
        <v>58</v>
      </c>
      <c r="L2785">
        <v>2</v>
      </c>
      <c r="M2785">
        <v>1200</v>
      </c>
      <c r="N2785">
        <v>0.05</v>
      </c>
      <c r="O2785">
        <v>2280</v>
      </c>
      <c r="P2785">
        <v>1600</v>
      </c>
      <c r="Q2785">
        <v>680</v>
      </c>
      <c r="R2785" t="s">
        <v>26</v>
      </c>
      <c r="S2785" t="s">
        <v>10</v>
      </c>
      <c r="T2785">
        <v>2024</v>
      </c>
      <c r="U2785">
        <v>6</v>
      </c>
      <c r="V2785" t="s">
        <v>3868</v>
      </c>
      <c r="W2785" t="s">
        <v>11</v>
      </c>
      <c r="X2785" t="s">
        <v>27</v>
      </c>
      <c r="Y2785">
        <v>29.82</v>
      </c>
    </row>
    <row r="2786" spans="1:25" x14ac:dyDescent="0.25">
      <c r="A2786" t="s">
        <v>3641</v>
      </c>
      <c r="B2786" s="19">
        <v>45315</v>
      </c>
      <c r="C2786" t="s">
        <v>2779</v>
      </c>
      <c r="D2786" t="s">
        <v>2780</v>
      </c>
      <c r="E2786" t="s">
        <v>16</v>
      </c>
      <c r="F2786">
        <v>34</v>
      </c>
      <c r="G2786" t="s">
        <v>290</v>
      </c>
      <c r="H2786" t="s">
        <v>276</v>
      </c>
      <c r="I2786" t="s">
        <v>344</v>
      </c>
      <c r="J2786" t="s">
        <v>345</v>
      </c>
      <c r="K2786" t="s">
        <v>39</v>
      </c>
      <c r="L2786">
        <v>2</v>
      </c>
      <c r="M2786">
        <v>2200</v>
      </c>
      <c r="N2786">
        <v>0.05</v>
      </c>
      <c r="O2786">
        <v>4180</v>
      </c>
      <c r="P2786">
        <v>2800</v>
      </c>
      <c r="Q2786">
        <v>1380</v>
      </c>
      <c r="R2786" t="s">
        <v>17</v>
      </c>
      <c r="S2786" t="s">
        <v>10</v>
      </c>
      <c r="T2786">
        <v>2024</v>
      </c>
      <c r="U2786">
        <v>1</v>
      </c>
      <c r="V2786" t="s">
        <v>3875</v>
      </c>
      <c r="W2786" t="s">
        <v>18</v>
      </c>
      <c r="X2786" t="s">
        <v>27</v>
      </c>
      <c r="Y2786">
        <v>33.01</v>
      </c>
    </row>
    <row r="2787" spans="1:25" x14ac:dyDescent="0.25">
      <c r="A2787" t="s">
        <v>3642</v>
      </c>
      <c r="B2787" s="19">
        <v>45532</v>
      </c>
      <c r="C2787" t="s">
        <v>434</v>
      </c>
      <c r="D2787" t="s">
        <v>435</v>
      </c>
      <c r="E2787" t="s">
        <v>16</v>
      </c>
      <c r="F2787">
        <v>26</v>
      </c>
      <c r="G2787" t="s">
        <v>280</v>
      </c>
      <c r="H2787" t="s">
        <v>270</v>
      </c>
      <c r="I2787" t="s">
        <v>95</v>
      </c>
      <c r="J2787" t="s">
        <v>96</v>
      </c>
      <c r="K2787" t="s">
        <v>46</v>
      </c>
      <c r="L2787">
        <v>1</v>
      </c>
      <c r="M2787">
        <v>600</v>
      </c>
      <c r="N2787">
        <v>0.05</v>
      </c>
      <c r="O2787">
        <v>570</v>
      </c>
      <c r="P2787">
        <v>380</v>
      </c>
      <c r="Q2787">
        <v>190</v>
      </c>
      <c r="R2787" t="s">
        <v>77</v>
      </c>
      <c r="S2787" t="s">
        <v>10</v>
      </c>
      <c r="T2787">
        <v>2024</v>
      </c>
      <c r="U2787">
        <v>8</v>
      </c>
      <c r="V2787" t="s">
        <v>3867</v>
      </c>
      <c r="W2787" t="s">
        <v>33</v>
      </c>
      <c r="X2787" t="s">
        <v>27</v>
      </c>
      <c r="Y2787">
        <v>33.33</v>
      </c>
    </row>
    <row r="2788" spans="1:25" x14ac:dyDescent="0.25">
      <c r="A2788" t="s">
        <v>3643</v>
      </c>
      <c r="B2788" s="19">
        <v>45913</v>
      </c>
      <c r="C2788" t="s">
        <v>768</v>
      </c>
      <c r="D2788" t="s">
        <v>769</v>
      </c>
      <c r="E2788" t="s">
        <v>3</v>
      </c>
      <c r="F2788">
        <v>57</v>
      </c>
      <c r="G2788" t="s">
        <v>312</v>
      </c>
      <c r="H2788" t="s">
        <v>276</v>
      </c>
      <c r="I2788" t="s">
        <v>31</v>
      </c>
      <c r="J2788" t="s">
        <v>32</v>
      </c>
      <c r="K2788" t="s">
        <v>25</v>
      </c>
      <c r="L2788">
        <v>1</v>
      </c>
      <c r="M2788">
        <v>5000</v>
      </c>
      <c r="N2788">
        <v>0.25</v>
      </c>
      <c r="O2788">
        <v>3750</v>
      </c>
      <c r="P2788">
        <v>3500</v>
      </c>
      <c r="Q2788">
        <v>250</v>
      </c>
      <c r="R2788" t="s">
        <v>26</v>
      </c>
      <c r="S2788" t="s">
        <v>10</v>
      </c>
      <c r="T2788">
        <v>2025</v>
      </c>
      <c r="U2788">
        <v>9</v>
      </c>
      <c r="V2788" t="s">
        <v>3873</v>
      </c>
      <c r="W2788" t="s">
        <v>33</v>
      </c>
      <c r="X2788" t="s">
        <v>19</v>
      </c>
      <c r="Y2788">
        <v>6.67</v>
      </c>
    </row>
    <row r="2789" spans="1:25" x14ac:dyDescent="0.25">
      <c r="A2789" t="s">
        <v>3644</v>
      </c>
      <c r="B2789" s="19">
        <v>45405</v>
      </c>
      <c r="C2789" t="s">
        <v>112</v>
      </c>
      <c r="D2789" t="s">
        <v>113</v>
      </c>
      <c r="E2789" t="s">
        <v>16</v>
      </c>
      <c r="F2789">
        <v>39</v>
      </c>
      <c r="G2789" t="s">
        <v>4</v>
      </c>
      <c r="H2789" t="s">
        <v>5</v>
      </c>
      <c r="I2789" t="s">
        <v>81</v>
      </c>
      <c r="J2789" t="s">
        <v>82</v>
      </c>
      <c r="K2789" t="s">
        <v>58</v>
      </c>
      <c r="L2789">
        <v>1</v>
      </c>
      <c r="M2789">
        <v>3500</v>
      </c>
      <c r="N2789">
        <v>0.05</v>
      </c>
      <c r="O2789">
        <v>3325</v>
      </c>
      <c r="P2789">
        <v>2500</v>
      </c>
      <c r="Q2789">
        <v>825</v>
      </c>
      <c r="R2789" t="s">
        <v>26</v>
      </c>
      <c r="S2789" t="s">
        <v>10</v>
      </c>
      <c r="T2789">
        <v>2024</v>
      </c>
      <c r="U2789">
        <v>4</v>
      </c>
      <c r="V2789" t="s">
        <v>3871</v>
      </c>
      <c r="W2789" t="s">
        <v>11</v>
      </c>
      <c r="X2789" t="s">
        <v>19</v>
      </c>
      <c r="Y2789">
        <v>24.81</v>
      </c>
    </row>
    <row r="2790" spans="1:25" x14ac:dyDescent="0.25">
      <c r="A2790" t="s">
        <v>3645</v>
      </c>
      <c r="B2790" s="19">
        <v>45702</v>
      </c>
      <c r="C2790" t="s">
        <v>843</v>
      </c>
      <c r="D2790" t="s">
        <v>484</v>
      </c>
      <c r="E2790" t="s">
        <v>16</v>
      </c>
      <c r="F2790">
        <v>60</v>
      </c>
      <c r="G2790" t="s">
        <v>312</v>
      </c>
      <c r="H2790" t="s">
        <v>276</v>
      </c>
      <c r="I2790" t="s">
        <v>127</v>
      </c>
      <c r="J2790" t="s">
        <v>128</v>
      </c>
      <c r="K2790" t="s">
        <v>58</v>
      </c>
      <c r="L2790">
        <v>2</v>
      </c>
      <c r="M2790">
        <v>3000</v>
      </c>
      <c r="N2790">
        <v>0</v>
      </c>
      <c r="O2790">
        <v>6000</v>
      </c>
      <c r="P2790">
        <v>4200</v>
      </c>
      <c r="Q2790">
        <v>1800</v>
      </c>
      <c r="R2790" t="s">
        <v>17</v>
      </c>
      <c r="S2790" t="s">
        <v>10</v>
      </c>
      <c r="T2790">
        <v>2025</v>
      </c>
      <c r="U2790">
        <v>2</v>
      </c>
      <c r="V2790" t="s">
        <v>3869</v>
      </c>
      <c r="W2790" t="s">
        <v>18</v>
      </c>
      <c r="X2790" t="s">
        <v>12</v>
      </c>
      <c r="Y2790">
        <v>30</v>
      </c>
    </row>
    <row r="2791" spans="1:25" x14ac:dyDescent="0.25">
      <c r="A2791" t="s">
        <v>3646</v>
      </c>
      <c r="B2791" s="19">
        <v>45720</v>
      </c>
      <c r="C2791" t="s">
        <v>1493</v>
      </c>
      <c r="D2791" t="s">
        <v>1494</v>
      </c>
      <c r="E2791" t="s">
        <v>16</v>
      </c>
      <c r="F2791">
        <v>27</v>
      </c>
      <c r="G2791" t="s">
        <v>317</v>
      </c>
      <c r="H2791" t="s">
        <v>5</v>
      </c>
      <c r="I2791" t="s">
        <v>56</v>
      </c>
      <c r="J2791" t="s">
        <v>57</v>
      </c>
      <c r="K2791" t="s">
        <v>58</v>
      </c>
      <c r="L2791">
        <v>3</v>
      </c>
      <c r="M2791">
        <v>1200</v>
      </c>
      <c r="N2791">
        <v>0.05</v>
      </c>
      <c r="O2791">
        <v>3420</v>
      </c>
      <c r="P2791">
        <v>2400</v>
      </c>
      <c r="Q2791">
        <v>1020</v>
      </c>
      <c r="R2791" t="s">
        <v>26</v>
      </c>
      <c r="S2791" t="s">
        <v>10</v>
      </c>
      <c r="T2791">
        <v>2025</v>
      </c>
      <c r="U2791">
        <v>3</v>
      </c>
      <c r="V2791" t="s">
        <v>3864</v>
      </c>
      <c r="W2791" t="s">
        <v>18</v>
      </c>
      <c r="X2791" t="s">
        <v>19</v>
      </c>
      <c r="Y2791">
        <v>29.82</v>
      </c>
    </row>
    <row r="2792" spans="1:25" x14ac:dyDescent="0.25">
      <c r="A2792" t="s">
        <v>3647</v>
      </c>
      <c r="B2792" s="19">
        <v>45937</v>
      </c>
      <c r="C2792" t="s">
        <v>1001</v>
      </c>
      <c r="D2792" t="s">
        <v>1002</v>
      </c>
      <c r="E2792" t="s">
        <v>16</v>
      </c>
      <c r="F2792">
        <v>49</v>
      </c>
      <c r="G2792" t="s">
        <v>280</v>
      </c>
      <c r="H2792" t="s">
        <v>270</v>
      </c>
      <c r="I2792" t="s">
        <v>31</v>
      </c>
      <c r="J2792" t="s">
        <v>32</v>
      </c>
      <c r="K2792" t="s">
        <v>25</v>
      </c>
      <c r="L2792">
        <v>3</v>
      </c>
      <c r="M2792">
        <v>5000</v>
      </c>
      <c r="N2792">
        <v>0.15</v>
      </c>
      <c r="O2792">
        <v>12750</v>
      </c>
      <c r="P2792">
        <v>10500</v>
      </c>
      <c r="Q2792">
        <v>2250</v>
      </c>
      <c r="R2792" t="s">
        <v>9</v>
      </c>
      <c r="S2792" t="s">
        <v>10</v>
      </c>
      <c r="T2792">
        <v>2025</v>
      </c>
      <c r="U2792">
        <v>10</v>
      </c>
      <c r="V2792" t="s">
        <v>3870</v>
      </c>
      <c r="W2792" t="s">
        <v>40</v>
      </c>
      <c r="X2792" t="s">
        <v>27</v>
      </c>
      <c r="Y2792">
        <v>17.649999999999999</v>
      </c>
    </row>
    <row r="2793" spans="1:25" x14ac:dyDescent="0.25">
      <c r="A2793" t="s">
        <v>3648</v>
      </c>
      <c r="B2793" s="19">
        <v>45940</v>
      </c>
      <c r="C2793" t="s">
        <v>611</v>
      </c>
      <c r="D2793" t="s">
        <v>612</v>
      </c>
      <c r="E2793" t="s">
        <v>16</v>
      </c>
      <c r="F2793">
        <v>41</v>
      </c>
      <c r="G2793" t="s">
        <v>312</v>
      </c>
      <c r="H2793" t="s">
        <v>276</v>
      </c>
      <c r="I2793" t="s">
        <v>51</v>
      </c>
      <c r="J2793" t="s">
        <v>52</v>
      </c>
      <c r="K2793" t="s">
        <v>8</v>
      </c>
      <c r="L2793">
        <v>2</v>
      </c>
      <c r="M2793">
        <v>4500</v>
      </c>
      <c r="N2793">
        <v>0</v>
      </c>
      <c r="O2793">
        <v>9000</v>
      </c>
      <c r="P2793">
        <v>6400</v>
      </c>
      <c r="Q2793">
        <v>2600</v>
      </c>
      <c r="R2793" t="s">
        <v>26</v>
      </c>
      <c r="S2793" t="s">
        <v>10</v>
      </c>
      <c r="T2793">
        <v>2025</v>
      </c>
      <c r="U2793">
        <v>10</v>
      </c>
      <c r="V2793" t="s">
        <v>3870</v>
      </c>
      <c r="W2793" t="s">
        <v>40</v>
      </c>
      <c r="X2793" t="s">
        <v>19</v>
      </c>
      <c r="Y2793">
        <v>28.89</v>
      </c>
    </row>
    <row r="2794" spans="1:25" x14ac:dyDescent="0.25">
      <c r="A2794" t="s">
        <v>3649</v>
      </c>
      <c r="B2794" s="19">
        <v>45693</v>
      </c>
      <c r="C2794" t="s">
        <v>650</v>
      </c>
      <c r="D2794" t="s">
        <v>651</v>
      </c>
      <c r="E2794" t="s">
        <v>3</v>
      </c>
      <c r="F2794">
        <v>48</v>
      </c>
      <c r="G2794" t="s">
        <v>317</v>
      </c>
      <c r="H2794" t="s">
        <v>5</v>
      </c>
      <c r="I2794" t="s">
        <v>89</v>
      </c>
      <c r="J2794" t="s">
        <v>90</v>
      </c>
      <c r="K2794" t="s">
        <v>91</v>
      </c>
      <c r="L2794">
        <v>1</v>
      </c>
      <c r="M2794">
        <v>35000</v>
      </c>
      <c r="N2794">
        <v>0.2</v>
      </c>
      <c r="O2794">
        <v>28000</v>
      </c>
      <c r="P2794">
        <v>27000</v>
      </c>
      <c r="Q2794">
        <v>1000</v>
      </c>
      <c r="R2794" t="s">
        <v>77</v>
      </c>
      <c r="S2794" t="s">
        <v>10</v>
      </c>
      <c r="T2794">
        <v>2025</v>
      </c>
      <c r="U2794">
        <v>2</v>
      </c>
      <c r="V2794" t="s">
        <v>3869</v>
      </c>
      <c r="W2794" t="s">
        <v>18</v>
      </c>
      <c r="X2794" t="s">
        <v>27</v>
      </c>
      <c r="Y2794">
        <v>3.57</v>
      </c>
    </row>
    <row r="2795" spans="1:25" x14ac:dyDescent="0.25">
      <c r="A2795" t="s">
        <v>3650</v>
      </c>
      <c r="B2795" s="19">
        <v>45767</v>
      </c>
      <c r="C2795" t="s">
        <v>619</v>
      </c>
      <c r="D2795" t="s">
        <v>609</v>
      </c>
      <c r="E2795" t="s">
        <v>3</v>
      </c>
      <c r="F2795">
        <v>32</v>
      </c>
      <c r="G2795" t="s">
        <v>407</v>
      </c>
      <c r="H2795" t="s">
        <v>285</v>
      </c>
      <c r="I2795" t="s">
        <v>344</v>
      </c>
      <c r="J2795" t="s">
        <v>345</v>
      </c>
      <c r="K2795" t="s">
        <v>39</v>
      </c>
      <c r="L2795">
        <v>3</v>
      </c>
      <c r="M2795">
        <v>2200</v>
      </c>
      <c r="N2795">
        <v>0.15</v>
      </c>
      <c r="O2795">
        <v>5610</v>
      </c>
      <c r="P2795">
        <v>4200</v>
      </c>
      <c r="Q2795">
        <v>1410</v>
      </c>
      <c r="R2795" t="s">
        <v>77</v>
      </c>
      <c r="S2795" t="s">
        <v>10</v>
      </c>
      <c r="T2795">
        <v>2025</v>
      </c>
      <c r="U2795">
        <v>4</v>
      </c>
      <c r="V2795" t="s">
        <v>3871</v>
      </c>
      <c r="W2795" t="s">
        <v>11</v>
      </c>
      <c r="X2795" t="s">
        <v>19</v>
      </c>
      <c r="Y2795">
        <v>25.13</v>
      </c>
    </row>
    <row r="2796" spans="1:25" x14ac:dyDescent="0.25">
      <c r="A2796" t="s">
        <v>3651</v>
      </c>
      <c r="B2796" s="19">
        <v>45473</v>
      </c>
      <c r="C2796" t="s">
        <v>1874</v>
      </c>
      <c r="D2796" t="s">
        <v>1275</v>
      </c>
      <c r="E2796" t="s">
        <v>16</v>
      </c>
      <c r="F2796">
        <v>48</v>
      </c>
      <c r="G2796" t="s">
        <v>317</v>
      </c>
      <c r="H2796" t="s">
        <v>5</v>
      </c>
      <c r="I2796" t="s">
        <v>95</v>
      </c>
      <c r="J2796" t="s">
        <v>96</v>
      </c>
      <c r="K2796" t="s">
        <v>46</v>
      </c>
      <c r="L2796">
        <v>1</v>
      </c>
      <c r="M2796">
        <v>600</v>
      </c>
      <c r="N2796">
        <v>0.1</v>
      </c>
      <c r="O2796">
        <v>540</v>
      </c>
      <c r="P2796">
        <v>380</v>
      </c>
      <c r="Q2796">
        <v>160</v>
      </c>
      <c r="R2796" t="s">
        <v>26</v>
      </c>
      <c r="S2796" t="s">
        <v>10</v>
      </c>
      <c r="T2796">
        <v>2024</v>
      </c>
      <c r="U2796">
        <v>6</v>
      </c>
      <c r="V2796" t="s">
        <v>3868</v>
      </c>
      <c r="W2796" t="s">
        <v>11</v>
      </c>
      <c r="X2796" t="s">
        <v>12</v>
      </c>
      <c r="Y2796">
        <v>29.63</v>
      </c>
    </row>
    <row r="2797" spans="1:25" x14ac:dyDescent="0.25">
      <c r="A2797" t="s">
        <v>3652</v>
      </c>
      <c r="B2797" s="19">
        <v>45634</v>
      </c>
      <c r="C2797" t="s">
        <v>1646</v>
      </c>
      <c r="D2797" t="s">
        <v>846</v>
      </c>
      <c r="E2797" t="s">
        <v>16</v>
      </c>
      <c r="F2797">
        <v>50</v>
      </c>
      <c r="G2797" t="s">
        <v>269</v>
      </c>
      <c r="H2797" t="s">
        <v>270</v>
      </c>
      <c r="I2797" t="s">
        <v>74</v>
      </c>
      <c r="J2797" t="s">
        <v>75</v>
      </c>
      <c r="K2797" t="s">
        <v>76</v>
      </c>
      <c r="L2797">
        <v>4</v>
      </c>
      <c r="M2797">
        <v>550</v>
      </c>
      <c r="N2797">
        <v>0.05</v>
      </c>
      <c r="O2797">
        <v>2090</v>
      </c>
      <c r="P2797">
        <v>1800</v>
      </c>
      <c r="Q2797">
        <v>290</v>
      </c>
      <c r="R2797" t="s">
        <v>9</v>
      </c>
      <c r="S2797" t="s">
        <v>10</v>
      </c>
      <c r="T2797">
        <v>2024</v>
      </c>
      <c r="U2797">
        <v>12</v>
      </c>
      <c r="V2797" t="s">
        <v>3872</v>
      </c>
      <c r="W2797" t="s">
        <v>40</v>
      </c>
      <c r="X2797" t="s">
        <v>19</v>
      </c>
      <c r="Y2797">
        <v>13.88</v>
      </c>
    </row>
    <row r="2798" spans="1:25" x14ac:dyDescent="0.25">
      <c r="A2798" t="s">
        <v>3653</v>
      </c>
      <c r="B2798" s="19">
        <v>45392</v>
      </c>
      <c r="C2798" t="s">
        <v>699</v>
      </c>
      <c r="D2798" t="s">
        <v>700</v>
      </c>
      <c r="E2798" t="s">
        <v>3</v>
      </c>
      <c r="F2798">
        <v>45</v>
      </c>
      <c r="G2798" t="s">
        <v>295</v>
      </c>
      <c r="H2798" t="s">
        <v>270</v>
      </c>
      <c r="I2798" t="s">
        <v>95</v>
      </c>
      <c r="J2798" t="s">
        <v>96</v>
      </c>
      <c r="K2798" t="s">
        <v>46</v>
      </c>
      <c r="L2798">
        <v>2</v>
      </c>
      <c r="M2798">
        <v>600</v>
      </c>
      <c r="N2798">
        <v>0.2</v>
      </c>
      <c r="O2798">
        <v>960</v>
      </c>
      <c r="P2798">
        <v>760</v>
      </c>
      <c r="Q2798">
        <v>200</v>
      </c>
      <c r="R2798" t="s">
        <v>17</v>
      </c>
      <c r="S2798" t="s">
        <v>10</v>
      </c>
      <c r="T2798">
        <v>2024</v>
      </c>
      <c r="U2798">
        <v>4</v>
      </c>
      <c r="V2798" t="s">
        <v>3871</v>
      </c>
      <c r="W2798" t="s">
        <v>11</v>
      </c>
      <c r="X2798" t="s">
        <v>12</v>
      </c>
      <c r="Y2798">
        <v>20.83</v>
      </c>
    </row>
    <row r="2799" spans="1:25" x14ac:dyDescent="0.25">
      <c r="A2799" t="s">
        <v>3654</v>
      </c>
      <c r="B2799" s="19">
        <v>45720</v>
      </c>
      <c r="C2799" t="s">
        <v>707</v>
      </c>
      <c r="D2799" t="s">
        <v>708</v>
      </c>
      <c r="E2799" t="s">
        <v>3</v>
      </c>
      <c r="F2799">
        <v>26</v>
      </c>
      <c r="G2799" t="s">
        <v>295</v>
      </c>
      <c r="H2799" t="s">
        <v>270</v>
      </c>
      <c r="I2799" t="s">
        <v>44</v>
      </c>
      <c r="J2799" t="s">
        <v>45</v>
      </c>
      <c r="K2799" t="s">
        <v>46</v>
      </c>
      <c r="L2799">
        <v>1</v>
      </c>
      <c r="M2799">
        <v>2500</v>
      </c>
      <c r="N2799">
        <v>0</v>
      </c>
      <c r="O2799">
        <v>2500</v>
      </c>
      <c r="P2799">
        <v>1500</v>
      </c>
      <c r="Q2799">
        <v>1000</v>
      </c>
      <c r="R2799" t="s">
        <v>26</v>
      </c>
      <c r="S2799" t="s">
        <v>10</v>
      </c>
      <c r="T2799">
        <v>2025</v>
      </c>
      <c r="U2799">
        <v>3</v>
      </c>
      <c r="V2799" t="s">
        <v>3864</v>
      </c>
      <c r="W2799" t="s">
        <v>18</v>
      </c>
      <c r="X2799" t="s">
        <v>27</v>
      </c>
      <c r="Y2799">
        <v>40</v>
      </c>
    </row>
    <row r="2800" spans="1:25" x14ac:dyDescent="0.25">
      <c r="A2800" t="s">
        <v>3655</v>
      </c>
      <c r="B2800" s="19">
        <v>45521</v>
      </c>
      <c r="C2800" t="s">
        <v>705</v>
      </c>
      <c r="D2800" t="s">
        <v>642</v>
      </c>
      <c r="E2800" t="s">
        <v>16</v>
      </c>
      <c r="F2800">
        <v>27</v>
      </c>
      <c r="G2800" t="s">
        <v>280</v>
      </c>
      <c r="H2800" t="s">
        <v>270</v>
      </c>
      <c r="I2800" t="s">
        <v>176</v>
      </c>
      <c r="J2800" t="s">
        <v>177</v>
      </c>
      <c r="K2800" t="s">
        <v>25</v>
      </c>
      <c r="L2800">
        <v>1</v>
      </c>
      <c r="M2800">
        <v>22000</v>
      </c>
      <c r="N2800">
        <v>0.15</v>
      </c>
      <c r="O2800">
        <v>18700</v>
      </c>
      <c r="P2800">
        <v>16500</v>
      </c>
      <c r="Q2800">
        <v>2200</v>
      </c>
      <c r="R2800" t="s">
        <v>17</v>
      </c>
      <c r="S2800" t="s">
        <v>10</v>
      </c>
      <c r="T2800">
        <v>2024</v>
      </c>
      <c r="U2800">
        <v>8</v>
      </c>
      <c r="V2800" t="s">
        <v>3867</v>
      </c>
      <c r="W2800" t="s">
        <v>33</v>
      </c>
      <c r="X2800" t="s">
        <v>27</v>
      </c>
      <c r="Y2800">
        <v>11.76</v>
      </c>
    </row>
    <row r="2801" spans="1:25" x14ac:dyDescent="0.25">
      <c r="A2801" t="s">
        <v>3656</v>
      </c>
      <c r="B2801" s="19">
        <v>45374</v>
      </c>
      <c r="C2801" t="s">
        <v>538</v>
      </c>
      <c r="D2801" t="s">
        <v>362</v>
      </c>
      <c r="E2801" t="s">
        <v>16</v>
      </c>
      <c r="F2801">
        <v>31</v>
      </c>
      <c r="G2801" t="s">
        <v>290</v>
      </c>
      <c r="H2801" t="s">
        <v>276</v>
      </c>
      <c r="I2801" t="s">
        <v>56</v>
      </c>
      <c r="J2801" t="s">
        <v>57</v>
      </c>
      <c r="K2801" t="s">
        <v>58</v>
      </c>
      <c r="L2801">
        <v>3</v>
      </c>
      <c r="M2801">
        <v>1200</v>
      </c>
      <c r="N2801">
        <v>0.1</v>
      </c>
      <c r="O2801">
        <v>3240</v>
      </c>
      <c r="P2801">
        <v>2400</v>
      </c>
      <c r="Q2801">
        <v>840</v>
      </c>
      <c r="R2801" t="s">
        <v>17</v>
      </c>
      <c r="S2801" t="s">
        <v>10</v>
      </c>
      <c r="T2801">
        <v>2024</v>
      </c>
      <c r="U2801">
        <v>3</v>
      </c>
      <c r="V2801" t="s">
        <v>3864</v>
      </c>
      <c r="W2801" t="s">
        <v>18</v>
      </c>
      <c r="X2801" t="s">
        <v>12</v>
      </c>
      <c r="Y2801">
        <v>25.93</v>
      </c>
    </row>
    <row r="2802" spans="1:25" x14ac:dyDescent="0.25">
      <c r="A2802" t="s">
        <v>3657</v>
      </c>
      <c r="B2802" s="19">
        <v>45315</v>
      </c>
      <c r="C2802" t="s">
        <v>2779</v>
      </c>
      <c r="D2802" t="s">
        <v>2780</v>
      </c>
      <c r="E2802" t="s">
        <v>16</v>
      </c>
      <c r="F2802">
        <v>34</v>
      </c>
      <c r="G2802" t="s">
        <v>290</v>
      </c>
      <c r="H2802" t="s">
        <v>276</v>
      </c>
      <c r="I2802" t="s">
        <v>68</v>
      </c>
      <c r="J2802" t="s">
        <v>69</v>
      </c>
      <c r="K2802" t="s">
        <v>39</v>
      </c>
      <c r="L2802">
        <v>1</v>
      </c>
      <c r="M2802">
        <v>3500</v>
      </c>
      <c r="N2802">
        <v>0</v>
      </c>
      <c r="O2802">
        <v>3500</v>
      </c>
      <c r="P2802">
        <v>2300</v>
      </c>
      <c r="Q2802">
        <v>1200</v>
      </c>
      <c r="R2802" t="s">
        <v>17</v>
      </c>
      <c r="S2802" t="s">
        <v>10</v>
      </c>
      <c r="T2802">
        <v>2024</v>
      </c>
      <c r="U2802">
        <v>1</v>
      </c>
      <c r="V2802" t="s">
        <v>3875</v>
      </c>
      <c r="W2802" t="s">
        <v>18</v>
      </c>
      <c r="X2802" t="s">
        <v>27</v>
      </c>
      <c r="Y2802">
        <v>34.29</v>
      </c>
    </row>
    <row r="2803" spans="1:25" x14ac:dyDescent="0.25">
      <c r="A2803" t="s">
        <v>3658</v>
      </c>
      <c r="B2803" s="19">
        <v>45932</v>
      </c>
      <c r="C2803" t="s">
        <v>694</v>
      </c>
      <c r="D2803" t="s">
        <v>695</v>
      </c>
      <c r="E2803" t="s">
        <v>16</v>
      </c>
      <c r="F2803">
        <v>59</v>
      </c>
      <c r="G2803" t="s">
        <v>284</v>
      </c>
      <c r="H2803" t="s">
        <v>285</v>
      </c>
      <c r="I2803" t="s">
        <v>143</v>
      </c>
      <c r="J2803" t="s">
        <v>144</v>
      </c>
      <c r="K2803" t="s">
        <v>76</v>
      </c>
      <c r="L2803">
        <v>3</v>
      </c>
      <c r="M2803">
        <v>700</v>
      </c>
      <c r="N2803">
        <v>0</v>
      </c>
      <c r="O2803">
        <v>-2100</v>
      </c>
      <c r="P2803">
        <v>1710</v>
      </c>
      <c r="Q2803">
        <v>-390</v>
      </c>
      <c r="R2803" t="s">
        <v>9</v>
      </c>
      <c r="S2803" t="s">
        <v>287</v>
      </c>
      <c r="T2803">
        <v>2025</v>
      </c>
      <c r="U2803">
        <v>10</v>
      </c>
      <c r="V2803" t="s">
        <v>3870</v>
      </c>
      <c r="W2803" t="s">
        <v>40</v>
      </c>
      <c r="X2803" t="s">
        <v>27</v>
      </c>
      <c r="Y2803">
        <v>18.57</v>
      </c>
    </row>
    <row r="2804" spans="1:25" x14ac:dyDescent="0.25">
      <c r="A2804" t="s">
        <v>3659</v>
      </c>
      <c r="B2804" s="19">
        <v>45315</v>
      </c>
      <c r="C2804" t="s">
        <v>1155</v>
      </c>
      <c r="D2804" t="s">
        <v>184</v>
      </c>
      <c r="E2804" t="s">
        <v>3</v>
      </c>
      <c r="F2804">
        <v>48</v>
      </c>
      <c r="G2804" t="s">
        <v>284</v>
      </c>
      <c r="H2804" t="s">
        <v>285</v>
      </c>
      <c r="I2804" t="s">
        <v>56</v>
      </c>
      <c r="J2804" t="s">
        <v>57</v>
      </c>
      <c r="K2804" t="s">
        <v>58</v>
      </c>
      <c r="L2804">
        <v>1</v>
      </c>
      <c r="M2804">
        <v>1200</v>
      </c>
      <c r="N2804">
        <v>0.1</v>
      </c>
      <c r="O2804">
        <v>1080</v>
      </c>
      <c r="P2804">
        <v>800</v>
      </c>
      <c r="Q2804">
        <v>280</v>
      </c>
      <c r="R2804" t="s">
        <v>77</v>
      </c>
      <c r="S2804" t="s">
        <v>10</v>
      </c>
      <c r="T2804">
        <v>2024</v>
      </c>
      <c r="U2804">
        <v>1</v>
      </c>
      <c r="V2804" t="s">
        <v>3875</v>
      </c>
      <c r="W2804" t="s">
        <v>18</v>
      </c>
      <c r="X2804" t="s">
        <v>19</v>
      </c>
      <c r="Y2804">
        <v>25.93</v>
      </c>
    </row>
    <row r="2805" spans="1:25" x14ac:dyDescent="0.25">
      <c r="A2805" t="s">
        <v>3660</v>
      </c>
      <c r="B2805" s="19">
        <v>45857</v>
      </c>
      <c r="C2805" t="s">
        <v>605</v>
      </c>
      <c r="D2805" t="s">
        <v>606</v>
      </c>
      <c r="E2805" t="s">
        <v>3</v>
      </c>
      <c r="F2805">
        <v>36</v>
      </c>
      <c r="G2805" t="s">
        <v>284</v>
      </c>
      <c r="H2805" t="s">
        <v>285</v>
      </c>
      <c r="I2805" t="s">
        <v>105</v>
      </c>
      <c r="J2805" t="s">
        <v>106</v>
      </c>
      <c r="K2805" t="s">
        <v>76</v>
      </c>
      <c r="L2805">
        <v>2</v>
      </c>
      <c r="M2805">
        <v>450</v>
      </c>
      <c r="N2805">
        <v>0.05</v>
      </c>
      <c r="O2805">
        <v>855</v>
      </c>
      <c r="P2805">
        <v>660</v>
      </c>
      <c r="Q2805">
        <v>195</v>
      </c>
      <c r="R2805" t="s">
        <v>77</v>
      </c>
      <c r="S2805" t="s">
        <v>10</v>
      </c>
      <c r="T2805">
        <v>2025</v>
      </c>
      <c r="U2805">
        <v>7</v>
      </c>
      <c r="V2805" t="s">
        <v>3866</v>
      </c>
      <c r="W2805" t="s">
        <v>33</v>
      </c>
      <c r="X2805" t="s">
        <v>12</v>
      </c>
      <c r="Y2805">
        <v>22.81</v>
      </c>
    </row>
    <row r="2806" spans="1:25" x14ac:dyDescent="0.25">
      <c r="A2806" t="s">
        <v>3661</v>
      </c>
      <c r="B2806" s="19">
        <v>45457</v>
      </c>
      <c r="C2806" t="s">
        <v>619</v>
      </c>
      <c r="D2806" t="s">
        <v>609</v>
      </c>
      <c r="E2806" t="s">
        <v>3</v>
      </c>
      <c r="F2806">
        <v>32</v>
      </c>
      <c r="G2806" t="s">
        <v>407</v>
      </c>
      <c r="H2806" t="s">
        <v>285</v>
      </c>
      <c r="I2806" t="s">
        <v>74</v>
      </c>
      <c r="J2806" t="s">
        <v>75</v>
      </c>
      <c r="K2806" t="s">
        <v>76</v>
      </c>
      <c r="L2806">
        <v>2</v>
      </c>
      <c r="M2806">
        <v>550</v>
      </c>
      <c r="N2806">
        <v>0.1</v>
      </c>
      <c r="O2806">
        <v>990</v>
      </c>
      <c r="P2806">
        <v>900</v>
      </c>
      <c r="Q2806">
        <v>90</v>
      </c>
      <c r="R2806" t="s">
        <v>26</v>
      </c>
      <c r="S2806" t="s">
        <v>10</v>
      </c>
      <c r="T2806">
        <v>2024</v>
      </c>
      <c r="U2806">
        <v>6</v>
      </c>
      <c r="V2806" t="s">
        <v>3868</v>
      </c>
      <c r="W2806" t="s">
        <v>11</v>
      </c>
      <c r="X2806" t="s">
        <v>19</v>
      </c>
      <c r="Y2806">
        <v>9.09</v>
      </c>
    </row>
    <row r="2807" spans="1:25" x14ac:dyDescent="0.25">
      <c r="A2807" t="s">
        <v>3662</v>
      </c>
      <c r="B2807" s="19">
        <v>45471</v>
      </c>
      <c r="C2807" t="s">
        <v>650</v>
      </c>
      <c r="D2807" t="s">
        <v>651</v>
      </c>
      <c r="E2807" t="s">
        <v>3</v>
      </c>
      <c r="F2807">
        <v>48</v>
      </c>
      <c r="G2807" t="s">
        <v>317</v>
      </c>
      <c r="H2807" t="s">
        <v>5</v>
      </c>
      <c r="I2807" t="s">
        <v>143</v>
      </c>
      <c r="J2807" t="s">
        <v>144</v>
      </c>
      <c r="K2807" t="s">
        <v>76</v>
      </c>
      <c r="L2807">
        <v>3</v>
      </c>
      <c r="M2807">
        <v>700</v>
      </c>
      <c r="N2807">
        <v>0.15</v>
      </c>
      <c r="O2807">
        <v>0</v>
      </c>
      <c r="P2807">
        <v>1710</v>
      </c>
      <c r="Q2807">
        <v>0</v>
      </c>
      <c r="R2807" t="s">
        <v>77</v>
      </c>
      <c r="S2807" t="s">
        <v>291</v>
      </c>
      <c r="T2807">
        <v>2024</v>
      </c>
      <c r="U2807">
        <v>6</v>
      </c>
      <c r="V2807" t="s">
        <v>3868</v>
      </c>
      <c r="W2807" t="s">
        <v>11</v>
      </c>
      <c r="X2807" t="s">
        <v>27</v>
      </c>
      <c r="Y2807">
        <v>0</v>
      </c>
    </row>
    <row r="2808" spans="1:25" x14ac:dyDescent="0.25">
      <c r="A2808" t="s">
        <v>3663</v>
      </c>
      <c r="B2808" s="19">
        <v>45622</v>
      </c>
      <c r="C2808" t="s">
        <v>1001</v>
      </c>
      <c r="D2808" t="s">
        <v>1002</v>
      </c>
      <c r="E2808" t="s">
        <v>16</v>
      </c>
      <c r="F2808">
        <v>49</v>
      </c>
      <c r="G2808" t="s">
        <v>280</v>
      </c>
      <c r="H2808" t="s">
        <v>270</v>
      </c>
      <c r="I2808" t="s">
        <v>176</v>
      </c>
      <c r="J2808" t="s">
        <v>177</v>
      </c>
      <c r="K2808" t="s">
        <v>25</v>
      </c>
      <c r="L2808">
        <v>1</v>
      </c>
      <c r="M2808">
        <v>22000</v>
      </c>
      <c r="N2808">
        <v>0</v>
      </c>
      <c r="O2808">
        <v>0</v>
      </c>
      <c r="P2808">
        <v>16500</v>
      </c>
      <c r="Q2808">
        <v>0</v>
      </c>
      <c r="R2808" t="s">
        <v>26</v>
      </c>
      <c r="S2808" t="s">
        <v>291</v>
      </c>
      <c r="T2808">
        <v>2024</v>
      </c>
      <c r="U2808">
        <v>11</v>
      </c>
      <c r="V2808" t="s">
        <v>3874</v>
      </c>
      <c r="W2808" t="s">
        <v>40</v>
      </c>
      <c r="X2808" t="s">
        <v>27</v>
      </c>
      <c r="Y2808">
        <v>0</v>
      </c>
    </row>
    <row r="2809" spans="1:25" x14ac:dyDescent="0.25">
      <c r="A2809" t="s">
        <v>3664</v>
      </c>
      <c r="B2809" s="19">
        <v>45503</v>
      </c>
      <c r="C2809" t="s">
        <v>262</v>
      </c>
      <c r="D2809" t="s">
        <v>101</v>
      </c>
      <c r="E2809" t="s">
        <v>3</v>
      </c>
      <c r="F2809">
        <v>56</v>
      </c>
      <c r="G2809" t="s">
        <v>263</v>
      </c>
      <c r="H2809" t="s">
        <v>5</v>
      </c>
      <c r="I2809" t="s">
        <v>81</v>
      </c>
      <c r="J2809" t="s">
        <v>82</v>
      </c>
      <c r="K2809" t="s">
        <v>58</v>
      </c>
      <c r="L2809">
        <v>1</v>
      </c>
      <c r="M2809">
        <v>3500</v>
      </c>
      <c r="N2809">
        <v>0.05</v>
      </c>
      <c r="O2809">
        <v>3325</v>
      </c>
      <c r="P2809">
        <v>2500</v>
      </c>
      <c r="Q2809">
        <v>825</v>
      </c>
      <c r="R2809" t="s">
        <v>17</v>
      </c>
      <c r="S2809" t="s">
        <v>10</v>
      </c>
      <c r="T2809">
        <v>2024</v>
      </c>
      <c r="U2809">
        <v>7</v>
      </c>
      <c r="V2809" t="s">
        <v>3866</v>
      </c>
      <c r="W2809" t="s">
        <v>33</v>
      </c>
      <c r="X2809" t="s">
        <v>27</v>
      </c>
      <c r="Y2809">
        <v>24.81</v>
      </c>
    </row>
    <row r="2810" spans="1:25" x14ac:dyDescent="0.25">
      <c r="A2810" t="s">
        <v>3665</v>
      </c>
      <c r="B2810" s="19">
        <v>45909</v>
      </c>
      <c r="C2810" t="s">
        <v>593</v>
      </c>
      <c r="D2810" t="s">
        <v>594</v>
      </c>
      <c r="E2810" t="s">
        <v>3</v>
      </c>
      <c r="F2810">
        <v>43</v>
      </c>
      <c r="G2810" t="s">
        <v>263</v>
      </c>
      <c r="H2810" t="s">
        <v>5</v>
      </c>
      <c r="I2810" t="s">
        <v>74</v>
      </c>
      <c r="J2810" t="s">
        <v>75</v>
      </c>
      <c r="K2810" t="s">
        <v>76</v>
      </c>
      <c r="L2810">
        <v>3</v>
      </c>
      <c r="M2810">
        <v>550</v>
      </c>
      <c r="N2810">
        <v>0</v>
      </c>
      <c r="O2810">
        <v>1650</v>
      </c>
      <c r="P2810">
        <v>1350</v>
      </c>
      <c r="Q2810">
        <v>300</v>
      </c>
      <c r="R2810" t="s">
        <v>98</v>
      </c>
      <c r="S2810" t="s">
        <v>10</v>
      </c>
      <c r="T2810">
        <v>2025</v>
      </c>
      <c r="U2810">
        <v>9</v>
      </c>
      <c r="V2810" t="s">
        <v>3873</v>
      </c>
      <c r="W2810" t="s">
        <v>33</v>
      </c>
      <c r="X2810" t="s">
        <v>27</v>
      </c>
      <c r="Y2810">
        <v>18.18</v>
      </c>
    </row>
    <row r="2811" spans="1:25" x14ac:dyDescent="0.25">
      <c r="A2811" t="s">
        <v>3666</v>
      </c>
      <c r="B2811" s="19">
        <v>45764</v>
      </c>
      <c r="C2811" t="s">
        <v>337</v>
      </c>
      <c r="D2811" t="s">
        <v>338</v>
      </c>
      <c r="E2811" t="s">
        <v>16</v>
      </c>
      <c r="F2811">
        <v>35</v>
      </c>
      <c r="G2811" t="s">
        <v>339</v>
      </c>
      <c r="H2811" t="s">
        <v>285</v>
      </c>
      <c r="I2811" t="s">
        <v>105</v>
      </c>
      <c r="J2811" t="s">
        <v>106</v>
      </c>
      <c r="K2811" t="s">
        <v>76</v>
      </c>
      <c r="L2811">
        <v>3</v>
      </c>
      <c r="M2811">
        <v>450</v>
      </c>
      <c r="N2811">
        <v>0.05</v>
      </c>
      <c r="O2811">
        <v>1282.5</v>
      </c>
      <c r="P2811">
        <v>990</v>
      </c>
      <c r="Q2811">
        <v>292.5</v>
      </c>
      <c r="R2811" t="s">
        <v>17</v>
      </c>
      <c r="S2811" t="s">
        <v>10</v>
      </c>
      <c r="T2811">
        <v>2025</v>
      </c>
      <c r="U2811">
        <v>4</v>
      </c>
      <c r="V2811" t="s">
        <v>3871</v>
      </c>
      <c r="W2811" t="s">
        <v>11</v>
      </c>
      <c r="X2811" t="s">
        <v>27</v>
      </c>
      <c r="Y2811">
        <v>22.81</v>
      </c>
    </row>
    <row r="2812" spans="1:25" x14ac:dyDescent="0.25">
      <c r="A2812" t="s">
        <v>3667</v>
      </c>
      <c r="B2812" s="19">
        <v>45631</v>
      </c>
      <c r="C2812" t="s">
        <v>1604</v>
      </c>
      <c r="D2812" t="s">
        <v>323</v>
      </c>
      <c r="E2812" t="s">
        <v>16</v>
      </c>
      <c r="F2812">
        <v>41</v>
      </c>
      <c r="G2812" t="s">
        <v>317</v>
      </c>
      <c r="H2812" t="s">
        <v>5</v>
      </c>
      <c r="I2812" t="s">
        <v>305</v>
      </c>
      <c r="J2812" t="s">
        <v>306</v>
      </c>
      <c r="K2812" t="s">
        <v>91</v>
      </c>
      <c r="L2812">
        <v>2</v>
      </c>
      <c r="M2812">
        <v>8500</v>
      </c>
      <c r="N2812">
        <v>0.1</v>
      </c>
      <c r="O2812">
        <v>15300</v>
      </c>
      <c r="P2812">
        <v>13000</v>
      </c>
      <c r="Q2812">
        <v>2300</v>
      </c>
      <c r="R2812" t="s">
        <v>26</v>
      </c>
      <c r="S2812" t="s">
        <v>10</v>
      </c>
      <c r="T2812">
        <v>2024</v>
      </c>
      <c r="U2812">
        <v>12</v>
      </c>
      <c r="V2812" t="s">
        <v>3872</v>
      </c>
      <c r="W2812" t="s">
        <v>40</v>
      </c>
      <c r="X2812" t="s">
        <v>12</v>
      </c>
      <c r="Y2812">
        <v>15.03</v>
      </c>
    </row>
    <row r="2813" spans="1:25" x14ac:dyDescent="0.25">
      <c r="A2813" t="s">
        <v>3668</v>
      </c>
      <c r="B2813" s="19">
        <v>45363</v>
      </c>
      <c r="C2813" t="s">
        <v>447</v>
      </c>
      <c r="D2813" t="s">
        <v>448</v>
      </c>
      <c r="E2813" t="s">
        <v>16</v>
      </c>
      <c r="F2813">
        <v>21</v>
      </c>
      <c r="G2813" t="s">
        <v>275</v>
      </c>
      <c r="H2813" t="s">
        <v>276</v>
      </c>
      <c r="I2813" t="s">
        <v>23</v>
      </c>
      <c r="J2813" t="s">
        <v>24</v>
      </c>
      <c r="K2813" t="s">
        <v>25</v>
      </c>
      <c r="L2813">
        <v>1</v>
      </c>
      <c r="M2813">
        <v>55000</v>
      </c>
      <c r="N2813">
        <v>0.15</v>
      </c>
      <c r="O2813">
        <v>46750</v>
      </c>
      <c r="P2813">
        <v>40000</v>
      </c>
      <c r="Q2813">
        <v>6750</v>
      </c>
      <c r="R2813" t="s">
        <v>9</v>
      </c>
      <c r="S2813" t="s">
        <v>10</v>
      </c>
      <c r="T2813">
        <v>2024</v>
      </c>
      <c r="U2813">
        <v>3</v>
      </c>
      <c r="V2813" t="s">
        <v>3864</v>
      </c>
      <c r="W2813" t="s">
        <v>18</v>
      </c>
      <c r="X2813" t="s">
        <v>27</v>
      </c>
      <c r="Y2813">
        <v>14.44</v>
      </c>
    </row>
    <row r="2814" spans="1:25" x14ac:dyDescent="0.25">
      <c r="A2814" t="s">
        <v>216</v>
      </c>
      <c r="B2814" s="19">
        <v>45708</v>
      </c>
      <c r="C2814" t="s">
        <v>21</v>
      </c>
      <c r="D2814" t="s">
        <v>22</v>
      </c>
      <c r="E2814" t="s">
        <v>3</v>
      </c>
      <c r="F2814">
        <v>39</v>
      </c>
      <c r="G2814" t="s">
        <v>4</v>
      </c>
      <c r="H2814" t="s">
        <v>5</v>
      </c>
      <c r="I2814" t="s">
        <v>105</v>
      </c>
      <c r="J2814" t="s">
        <v>106</v>
      </c>
      <c r="K2814" t="s">
        <v>76</v>
      </c>
      <c r="L2814">
        <v>3</v>
      </c>
      <c r="M2814">
        <v>450</v>
      </c>
      <c r="N2814">
        <v>0</v>
      </c>
      <c r="O2814">
        <v>1350</v>
      </c>
      <c r="P2814">
        <v>990</v>
      </c>
      <c r="Q2814">
        <v>360</v>
      </c>
      <c r="R2814" t="s">
        <v>98</v>
      </c>
      <c r="S2814" t="s">
        <v>10</v>
      </c>
      <c r="T2814">
        <v>2025</v>
      </c>
      <c r="U2814">
        <v>2</v>
      </c>
      <c r="V2814" t="s">
        <v>3869</v>
      </c>
      <c r="W2814" t="s">
        <v>18</v>
      </c>
      <c r="X2814" t="s">
        <v>27</v>
      </c>
      <c r="Y2814">
        <v>26.67</v>
      </c>
    </row>
    <row r="2815" spans="1:25" x14ac:dyDescent="0.25">
      <c r="A2815" t="s">
        <v>3669</v>
      </c>
      <c r="B2815" s="19">
        <v>45364</v>
      </c>
      <c r="C2815" t="s">
        <v>734</v>
      </c>
      <c r="D2815" t="s">
        <v>174</v>
      </c>
      <c r="E2815" t="s">
        <v>16</v>
      </c>
      <c r="F2815">
        <v>39</v>
      </c>
      <c r="G2815" t="s">
        <v>339</v>
      </c>
      <c r="H2815" t="s">
        <v>285</v>
      </c>
      <c r="I2815" t="s">
        <v>44</v>
      </c>
      <c r="J2815" t="s">
        <v>45</v>
      </c>
      <c r="K2815" t="s">
        <v>46</v>
      </c>
      <c r="L2815">
        <v>3</v>
      </c>
      <c r="M2815">
        <v>2500</v>
      </c>
      <c r="N2815">
        <v>0</v>
      </c>
      <c r="O2815">
        <v>0</v>
      </c>
      <c r="P2815">
        <v>4500</v>
      </c>
      <c r="Q2815">
        <v>0</v>
      </c>
      <c r="R2815" t="s">
        <v>98</v>
      </c>
      <c r="S2815" t="s">
        <v>291</v>
      </c>
      <c r="T2815">
        <v>2024</v>
      </c>
      <c r="U2815">
        <v>3</v>
      </c>
      <c r="V2815" t="s">
        <v>3864</v>
      </c>
      <c r="W2815" t="s">
        <v>18</v>
      </c>
      <c r="X2815" t="s">
        <v>12</v>
      </c>
      <c r="Y2815">
        <v>0</v>
      </c>
    </row>
    <row r="2816" spans="1:25" x14ac:dyDescent="0.25">
      <c r="A2816" t="s">
        <v>3670</v>
      </c>
      <c r="B2816" s="19">
        <v>45842</v>
      </c>
      <c r="C2816" t="s">
        <v>658</v>
      </c>
      <c r="D2816" t="s">
        <v>518</v>
      </c>
      <c r="E2816" t="s">
        <v>16</v>
      </c>
      <c r="F2816">
        <v>34</v>
      </c>
      <c r="G2816" t="s">
        <v>317</v>
      </c>
      <c r="H2816" t="s">
        <v>5</v>
      </c>
      <c r="I2816" t="s">
        <v>31</v>
      </c>
      <c r="J2816" t="s">
        <v>32</v>
      </c>
      <c r="K2816" t="s">
        <v>25</v>
      </c>
      <c r="L2816">
        <v>3</v>
      </c>
      <c r="M2816">
        <v>5000</v>
      </c>
      <c r="N2816">
        <v>0</v>
      </c>
      <c r="O2816">
        <v>15000</v>
      </c>
      <c r="P2816">
        <v>10500</v>
      </c>
      <c r="Q2816">
        <v>4500</v>
      </c>
      <c r="R2816" t="s">
        <v>9</v>
      </c>
      <c r="S2816" t="s">
        <v>10</v>
      </c>
      <c r="T2816">
        <v>2025</v>
      </c>
      <c r="U2816">
        <v>7</v>
      </c>
      <c r="V2816" t="s">
        <v>3866</v>
      </c>
      <c r="W2816" t="s">
        <v>33</v>
      </c>
      <c r="X2816" t="s">
        <v>12</v>
      </c>
      <c r="Y2816">
        <v>30</v>
      </c>
    </row>
    <row r="2817" spans="1:25" x14ac:dyDescent="0.25">
      <c r="A2817" t="s">
        <v>217</v>
      </c>
      <c r="B2817" s="19">
        <v>45838</v>
      </c>
      <c r="C2817" t="s">
        <v>21</v>
      </c>
      <c r="D2817" t="s">
        <v>22</v>
      </c>
      <c r="E2817" t="s">
        <v>3</v>
      </c>
      <c r="F2817">
        <v>39</v>
      </c>
      <c r="G2817" t="s">
        <v>4</v>
      </c>
      <c r="H2817" t="s">
        <v>5</v>
      </c>
      <c r="I2817" t="s">
        <v>109</v>
      </c>
      <c r="J2817" t="s">
        <v>110</v>
      </c>
      <c r="K2817" t="s">
        <v>8</v>
      </c>
      <c r="L2817">
        <v>1</v>
      </c>
      <c r="M2817">
        <v>4000</v>
      </c>
      <c r="N2817">
        <v>0.15</v>
      </c>
      <c r="O2817">
        <v>3400</v>
      </c>
      <c r="P2817">
        <v>2900</v>
      </c>
      <c r="Q2817">
        <v>500</v>
      </c>
      <c r="R2817" t="s">
        <v>26</v>
      </c>
      <c r="S2817" t="s">
        <v>10</v>
      </c>
      <c r="T2817">
        <v>2025</v>
      </c>
      <c r="U2817">
        <v>6</v>
      </c>
      <c r="V2817" t="s">
        <v>3868</v>
      </c>
      <c r="W2817" t="s">
        <v>11</v>
      </c>
      <c r="X2817" t="s">
        <v>27</v>
      </c>
      <c r="Y2817">
        <v>14.71</v>
      </c>
    </row>
    <row r="2818" spans="1:25" x14ac:dyDescent="0.25">
      <c r="A2818" t="s">
        <v>3671</v>
      </c>
      <c r="B2818" s="19">
        <v>45353</v>
      </c>
      <c r="C2818" t="s">
        <v>1213</v>
      </c>
      <c r="D2818" t="s">
        <v>43</v>
      </c>
      <c r="E2818" t="s">
        <v>16</v>
      </c>
      <c r="F2818">
        <v>43</v>
      </c>
      <c r="G2818" t="s">
        <v>339</v>
      </c>
      <c r="H2818" t="s">
        <v>285</v>
      </c>
      <c r="I2818" t="s">
        <v>344</v>
      </c>
      <c r="J2818" t="s">
        <v>345</v>
      </c>
      <c r="K2818" t="s">
        <v>39</v>
      </c>
      <c r="L2818">
        <v>1</v>
      </c>
      <c r="M2818">
        <v>2200</v>
      </c>
      <c r="N2818">
        <v>0.1</v>
      </c>
      <c r="O2818">
        <v>1980</v>
      </c>
      <c r="P2818">
        <v>1400</v>
      </c>
      <c r="Q2818">
        <v>580</v>
      </c>
      <c r="R2818" t="s">
        <v>77</v>
      </c>
      <c r="S2818" t="s">
        <v>10</v>
      </c>
      <c r="T2818">
        <v>2024</v>
      </c>
      <c r="U2818">
        <v>3</v>
      </c>
      <c r="V2818" t="s">
        <v>3864</v>
      </c>
      <c r="W2818" t="s">
        <v>18</v>
      </c>
      <c r="X2818" t="s">
        <v>12</v>
      </c>
      <c r="Y2818">
        <v>29.29</v>
      </c>
    </row>
    <row r="2819" spans="1:25" x14ac:dyDescent="0.25">
      <c r="A2819" t="s">
        <v>3672</v>
      </c>
      <c r="B2819" s="19">
        <v>45332</v>
      </c>
      <c r="C2819" t="s">
        <v>522</v>
      </c>
      <c r="D2819" t="s">
        <v>523</v>
      </c>
      <c r="E2819" t="s">
        <v>3</v>
      </c>
      <c r="F2819">
        <v>54</v>
      </c>
      <c r="G2819" t="s">
        <v>275</v>
      </c>
      <c r="H2819" t="s">
        <v>276</v>
      </c>
      <c r="I2819" t="s">
        <v>264</v>
      </c>
      <c r="J2819" t="s">
        <v>265</v>
      </c>
      <c r="K2819" t="s">
        <v>46</v>
      </c>
      <c r="L2819">
        <v>1</v>
      </c>
      <c r="M2819">
        <v>800</v>
      </c>
      <c r="N2819">
        <v>0.1</v>
      </c>
      <c r="O2819">
        <v>0</v>
      </c>
      <c r="P2819">
        <v>500</v>
      </c>
      <c r="Q2819">
        <v>0</v>
      </c>
      <c r="R2819" t="s">
        <v>26</v>
      </c>
      <c r="S2819" t="s">
        <v>291</v>
      </c>
      <c r="T2819">
        <v>2024</v>
      </c>
      <c r="U2819">
        <v>2</v>
      </c>
      <c r="V2819" t="s">
        <v>3869</v>
      </c>
      <c r="W2819" t="s">
        <v>18</v>
      </c>
      <c r="X2819" t="s">
        <v>19</v>
      </c>
      <c r="Y2819">
        <v>0</v>
      </c>
    </row>
    <row r="2820" spans="1:25" x14ac:dyDescent="0.25">
      <c r="A2820" t="s">
        <v>3673</v>
      </c>
      <c r="B2820" s="19">
        <v>45936</v>
      </c>
      <c r="C2820" t="s">
        <v>1493</v>
      </c>
      <c r="D2820" t="s">
        <v>1494</v>
      </c>
      <c r="E2820" t="s">
        <v>16</v>
      </c>
      <c r="F2820">
        <v>27</v>
      </c>
      <c r="G2820" t="s">
        <v>317</v>
      </c>
      <c r="H2820" t="s">
        <v>5</v>
      </c>
      <c r="I2820" t="s">
        <v>51</v>
      </c>
      <c r="J2820" t="s">
        <v>52</v>
      </c>
      <c r="K2820" t="s">
        <v>8</v>
      </c>
      <c r="L2820">
        <v>1</v>
      </c>
      <c r="M2820">
        <v>4500</v>
      </c>
      <c r="N2820">
        <v>0.05</v>
      </c>
      <c r="O2820">
        <v>4275</v>
      </c>
      <c r="P2820">
        <v>3200</v>
      </c>
      <c r="Q2820">
        <v>1075</v>
      </c>
      <c r="R2820" t="s">
        <v>17</v>
      </c>
      <c r="S2820" t="s">
        <v>10</v>
      </c>
      <c r="T2820">
        <v>2025</v>
      </c>
      <c r="U2820">
        <v>10</v>
      </c>
      <c r="V2820" t="s">
        <v>3870</v>
      </c>
      <c r="W2820" t="s">
        <v>40</v>
      </c>
      <c r="X2820" t="s">
        <v>19</v>
      </c>
      <c r="Y2820">
        <v>25.15</v>
      </c>
    </row>
    <row r="2821" spans="1:25" x14ac:dyDescent="0.25">
      <c r="A2821" t="s">
        <v>3674</v>
      </c>
      <c r="B2821" s="19">
        <v>45398</v>
      </c>
      <c r="C2821" t="s">
        <v>1604</v>
      </c>
      <c r="D2821" t="s">
        <v>323</v>
      </c>
      <c r="E2821" t="s">
        <v>16</v>
      </c>
      <c r="F2821">
        <v>41</v>
      </c>
      <c r="G2821" t="s">
        <v>317</v>
      </c>
      <c r="H2821" t="s">
        <v>5</v>
      </c>
      <c r="I2821" t="s">
        <v>176</v>
      </c>
      <c r="J2821" t="s">
        <v>177</v>
      </c>
      <c r="K2821" t="s">
        <v>25</v>
      </c>
      <c r="L2821">
        <v>1</v>
      </c>
      <c r="M2821">
        <v>22000</v>
      </c>
      <c r="N2821">
        <v>0.05</v>
      </c>
      <c r="O2821">
        <v>20900</v>
      </c>
      <c r="P2821">
        <v>16500</v>
      </c>
      <c r="Q2821">
        <v>4400</v>
      </c>
      <c r="R2821" t="s">
        <v>77</v>
      </c>
      <c r="S2821" t="s">
        <v>10</v>
      </c>
      <c r="T2821">
        <v>2024</v>
      </c>
      <c r="U2821">
        <v>4</v>
      </c>
      <c r="V2821" t="s">
        <v>3871</v>
      </c>
      <c r="W2821" t="s">
        <v>11</v>
      </c>
      <c r="X2821" t="s">
        <v>12</v>
      </c>
      <c r="Y2821">
        <v>21.05</v>
      </c>
    </row>
    <row r="2822" spans="1:25" x14ac:dyDescent="0.25">
      <c r="A2822" t="s">
        <v>3675</v>
      </c>
      <c r="B2822" s="19">
        <v>45885</v>
      </c>
      <c r="C2822" t="s">
        <v>2527</v>
      </c>
      <c r="D2822" t="s">
        <v>1458</v>
      </c>
      <c r="E2822" t="s">
        <v>3</v>
      </c>
      <c r="F2822">
        <v>45</v>
      </c>
      <c r="G2822" t="s">
        <v>284</v>
      </c>
      <c r="H2822" t="s">
        <v>285</v>
      </c>
      <c r="I2822" t="s">
        <v>31</v>
      </c>
      <c r="J2822" t="s">
        <v>32</v>
      </c>
      <c r="K2822" t="s">
        <v>25</v>
      </c>
      <c r="L2822">
        <v>1</v>
      </c>
      <c r="M2822">
        <v>5000</v>
      </c>
      <c r="N2822">
        <v>0.1</v>
      </c>
      <c r="O2822">
        <v>4500</v>
      </c>
      <c r="P2822">
        <v>3500</v>
      </c>
      <c r="Q2822">
        <v>1000</v>
      </c>
      <c r="R2822" t="s">
        <v>9</v>
      </c>
      <c r="S2822" t="s">
        <v>10</v>
      </c>
      <c r="T2822">
        <v>2025</v>
      </c>
      <c r="U2822">
        <v>8</v>
      </c>
      <c r="V2822" t="s">
        <v>3867</v>
      </c>
      <c r="W2822" t="s">
        <v>33</v>
      </c>
      <c r="X2822" t="s">
        <v>12</v>
      </c>
      <c r="Y2822">
        <v>22.22</v>
      </c>
    </row>
    <row r="2823" spans="1:25" x14ac:dyDescent="0.25">
      <c r="A2823" t="s">
        <v>3676</v>
      </c>
      <c r="B2823" s="19">
        <v>45964</v>
      </c>
      <c r="C2823" t="s">
        <v>619</v>
      </c>
      <c r="D2823" t="s">
        <v>609</v>
      </c>
      <c r="E2823" t="s">
        <v>3</v>
      </c>
      <c r="F2823">
        <v>32</v>
      </c>
      <c r="G2823" t="s">
        <v>407</v>
      </c>
      <c r="H2823" t="s">
        <v>285</v>
      </c>
      <c r="I2823" t="s">
        <v>68</v>
      </c>
      <c r="J2823" t="s">
        <v>69</v>
      </c>
      <c r="K2823" t="s">
        <v>39</v>
      </c>
      <c r="L2823">
        <v>1</v>
      </c>
      <c r="M2823">
        <v>3500</v>
      </c>
      <c r="N2823">
        <v>0.15</v>
      </c>
      <c r="O2823">
        <v>2975</v>
      </c>
      <c r="P2823">
        <v>2300</v>
      </c>
      <c r="Q2823">
        <v>675</v>
      </c>
      <c r="R2823" t="s">
        <v>26</v>
      </c>
      <c r="S2823" t="s">
        <v>10</v>
      </c>
      <c r="T2823">
        <v>2025</v>
      </c>
      <c r="U2823">
        <v>11</v>
      </c>
      <c r="V2823" t="s">
        <v>3874</v>
      </c>
      <c r="W2823" t="s">
        <v>40</v>
      </c>
      <c r="X2823" t="s">
        <v>19</v>
      </c>
      <c r="Y2823">
        <v>22.69</v>
      </c>
    </row>
    <row r="2824" spans="1:25" x14ac:dyDescent="0.25">
      <c r="A2824" t="s">
        <v>3677</v>
      </c>
      <c r="B2824" s="19">
        <v>45786</v>
      </c>
      <c r="C2824" t="s">
        <v>3331</v>
      </c>
      <c r="D2824" t="s">
        <v>518</v>
      </c>
      <c r="E2824" t="s">
        <v>16</v>
      </c>
      <c r="F2824">
        <v>59</v>
      </c>
      <c r="G2824" t="s">
        <v>284</v>
      </c>
      <c r="H2824" t="s">
        <v>285</v>
      </c>
      <c r="I2824" t="s">
        <v>186</v>
      </c>
      <c r="J2824" t="s">
        <v>187</v>
      </c>
      <c r="K2824" t="s">
        <v>91</v>
      </c>
      <c r="L2824">
        <v>2</v>
      </c>
      <c r="M2824">
        <v>12000</v>
      </c>
      <c r="N2824">
        <v>0.15</v>
      </c>
      <c r="O2824">
        <v>20400</v>
      </c>
      <c r="P2824">
        <v>18000</v>
      </c>
      <c r="Q2824">
        <v>2400</v>
      </c>
      <c r="R2824" t="s">
        <v>26</v>
      </c>
      <c r="S2824" t="s">
        <v>10</v>
      </c>
      <c r="T2824">
        <v>2025</v>
      </c>
      <c r="U2824">
        <v>5</v>
      </c>
      <c r="V2824" t="s">
        <v>3865</v>
      </c>
      <c r="W2824" t="s">
        <v>11</v>
      </c>
      <c r="X2824" t="s">
        <v>12</v>
      </c>
      <c r="Y2824">
        <v>11.76</v>
      </c>
    </row>
    <row r="2825" spans="1:25" x14ac:dyDescent="0.25">
      <c r="A2825" t="s">
        <v>3678</v>
      </c>
      <c r="B2825" s="19">
        <v>46002</v>
      </c>
      <c r="C2825" t="s">
        <v>530</v>
      </c>
      <c r="D2825" t="s">
        <v>531</v>
      </c>
      <c r="E2825" t="s">
        <v>3</v>
      </c>
      <c r="F2825">
        <v>31</v>
      </c>
      <c r="G2825" t="s">
        <v>275</v>
      </c>
      <c r="H2825" t="s">
        <v>276</v>
      </c>
      <c r="I2825" t="s">
        <v>65</v>
      </c>
      <c r="J2825" t="s">
        <v>66</v>
      </c>
      <c r="K2825" t="s">
        <v>25</v>
      </c>
      <c r="L2825">
        <v>1</v>
      </c>
      <c r="M2825">
        <v>2500</v>
      </c>
      <c r="N2825">
        <v>0.1</v>
      </c>
      <c r="O2825">
        <v>2250</v>
      </c>
      <c r="P2825">
        <v>1600</v>
      </c>
      <c r="Q2825">
        <v>650</v>
      </c>
      <c r="R2825" t="s">
        <v>17</v>
      </c>
      <c r="S2825" t="s">
        <v>10</v>
      </c>
      <c r="T2825">
        <v>2025</v>
      </c>
      <c r="U2825">
        <v>12</v>
      </c>
      <c r="V2825" t="s">
        <v>3872</v>
      </c>
      <c r="W2825" t="s">
        <v>40</v>
      </c>
      <c r="X2825" t="s">
        <v>12</v>
      </c>
      <c r="Y2825">
        <v>28.89</v>
      </c>
    </row>
    <row r="2826" spans="1:25" x14ac:dyDescent="0.25">
      <c r="A2826" t="s">
        <v>3679</v>
      </c>
      <c r="B2826" s="19">
        <v>45542</v>
      </c>
      <c r="C2826" t="s">
        <v>3680</v>
      </c>
      <c r="D2826" t="s">
        <v>1225</v>
      </c>
      <c r="E2826" t="s">
        <v>16</v>
      </c>
      <c r="F2826">
        <v>23</v>
      </c>
      <c r="G2826" t="s">
        <v>4</v>
      </c>
      <c r="H2826" t="s">
        <v>5</v>
      </c>
      <c r="I2826" t="s">
        <v>37</v>
      </c>
      <c r="J2826" t="s">
        <v>38</v>
      </c>
      <c r="K2826" t="s">
        <v>39</v>
      </c>
      <c r="L2826">
        <v>2</v>
      </c>
      <c r="M2826">
        <v>900</v>
      </c>
      <c r="N2826">
        <v>0.15</v>
      </c>
      <c r="O2826">
        <v>1530</v>
      </c>
      <c r="P2826">
        <v>1100</v>
      </c>
      <c r="Q2826">
        <v>430</v>
      </c>
      <c r="R2826" t="s">
        <v>26</v>
      </c>
      <c r="S2826" t="s">
        <v>10</v>
      </c>
      <c r="T2826">
        <v>2024</v>
      </c>
      <c r="U2826">
        <v>9</v>
      </c>
      <c r="V2826" t="s">
        <v>3873</v>
      </c>
      <c r="W2826" t="s">
        <v>33</v>
      </c>
      <c r="X2826" t="s">
        <v>19</v>
      </c>
      <c r="Y2826">
        <v>28.1</v>
      </c>
    </row>
    <row r="2827" spans="1:25" x14ac:dyDescent="0.25">
      <c r="A2827" t="s">
        <v>3681</v>
      </c>
      <c r="B2827" s="19">
        <v>45630</v>
      </c>
      <c r="C2827" t="s">
        <v>489</v>
      </c>
      <c r="D2827" t="s">
        <v>490</v>
      </c>
      <c r="E2827" t="s">
        <v>3</v>
      </c>
      <c r="F2827">
        <v>26</v>
      </c>
      <c r="G2827" t="s">
        <v>339</v>
      </c>
      <c r="H2827" t="s">
        <v>285</v>
      </c>
      <c r="I2827" t="s">
        <v>74</v>
      </c>
      <c r="J2827" t="s">
        <v>75</v>
      </c>
      <c r="K2827" t="s">
        <v>76</v>
      </c>
      <c r="L2827">
        <v>3</v>
      </c>
      <c r="M2827">
        <v>550</v>
      </c>
      <c r="N2827">
        <v>0.1</v>
      </c>
      <c r="O2827">
        <v>1485</v>
      </c>
      <c r="P2827">
        <v>1350</v>
      </c>
      <c r="Q2827">
        <v>135</v>
      </c>
      <c r="R2827" t="s">
        <v>9</v>
      </c>
      <c r="S2827" t="s">
        <v>10</v>
      </c>
      <c r="T2827">
        <v>2024</v>
      </c>
      <c r="U2827">
        <v>12</v>
      </c>
      <c r="V2827" t="s">
        <v>3872</v>
      </c>
      <c r="W2827" t="s">
        <v>40</v>
      </c>
      <c r="X2827" t="s">
        <v>27</v>
      </c>
      <c r="Y2827">
        <v>9.09</v>
      </c>
    </row>
    <row r="2828" spans="1:25" x14ac:dyDescent="0.25">
      <c r="A2828" t="s">
        <v>3682</v>
      </c>
      <c r="B2828" s="19">
        <v>45900</v>
      </c>
      <c r="C2828" t="s">
        <v>1001</v>
      </c>
      <c r="D2828" t="s">
        <v>1002</v>
      </c>
      <c r="E2828" t="s">
        <v>16</v>
      </c>
      <c r="F2828">
        <v>49</v>
      </c>
      <c r="G2828" t="s">
        <v>280</v>
      </c>
      <c r="H2828" t="s">
        <v>270</v>
      </c>
      <c r="I2828" t="s">
        <v>102</v>
      </c>
      <c r="J2828" t="s">
        <v>103</v>
      </c>
      <c r="K2828" t="s">
        <v>25</v>
      </c>
      <c r="L2828">
        <v>1</v>
      </c>
      <c r="M2828">
        <v>28000</v>
      </c>
      <c r="N2828">
        <v>0.15</v>
      </c>
      <c r="O2828">
        <v>23800</v>
      </c>
      <c r="P2828">
        <v>21000</v>
      </c>
      <c r="Q2828">
        <v>2800</v>
      </c>
      <c r="R2828" t="s">
        <v>9</v>
      </c>
      <c r="S2828" t="s">
        <v>10</v>
      </c>
      <c r="T2828">
        <v>2025</v>
      </c>
      <c r="U2828">
        <v>8</v>
      </c>
      <c r="V2828" t="s">
        <v>3867</v>
      </c>
      <c r="W2828" t="s">
        <v>33</v>
      </c>
      <c r="X2828" t="s">
        <v>27</v>
      </c>
      <c r="Y2828">
        <v>11.76</v>
      </c>
    </row>
    <row r="2829" spans="1:25" x14ac:dyDescent="0.25">
      <c r="A2829" t="s">
        <v>3683</v>
      </c>
      <c r="B2829" s="19">
        <v>45587</v>
      </c>
      <c r="C2829" t="s">
        <v>1028</v>
      </c>
      <c r="D2829" t="s">
        <v>1029</v>
      </c>
      <c r="E2829" t="s">
        <v>3</v>
      </c>
      <c r="F2829">
        <v>46</v>
      </c>
      <c r="G2829" t="s">
        <v>275</v>
      </c>
      <c r="H2829" t="s">
        <v>276</v>
      </c>
      <c r="I2829" t="s">
        <v>23</v>
      </c>
      <c r="J2829" t="s">
        <v>24</v>
      </c>
      <c r="K2829" t="s">
        <v>25</v>
      </c>
      <c r="L2829">
        <v>1</v>
      </c>
      <c r="M2829">
        <v>55000</v>
      </c>
      <c r="N2829">
        <v>0.2</v>
      </c>
      <c r="O2829">
        <v>44000</v>
      </c>
      <c r="P2829">
        <v>40000</v>
      </c>
      <c r="Q2829">
        <v>4000</v>
      </c>
      <c r="R2829" t="s">
        <v>26</v>
      </c>
      <c r="S2829" t="s">
        <v>10</v>
      </c>
      <c r="T2829">
        <v>2024</v>
      </c>
      <c r="U2829">
        <v>10</v>
      </c>
      <c r="V2829" t="s">
        <v>3870</v>
      </c>
      <c r="W2829" t="s">
        <v>40</v>
      </c>
      <c r="X2829" t="s">
        <v>12</v>
      </c>
      <c r="Y2829">
        <v>9.09</v>
      </c>
    </row>
    <row r="2830" spans="1:25" x14ac:dyDescent="0.25">
      <c r="A2830" t="s">
        <v>3684</v>
      </c>
      <c r="B2830" s="19">
        <v>45663</v>
      </c>
      <c r="C2830" t="s">
        <v>3435</v>
      </c>
      <c r="D2830" t="s">
        <v>731</v>
      </c>
      <c r="E2830" t="s">
        <v>3</v>
      </c>
      <c r="F2830">
        <v>56</v>
      </c>
      <c r="G2830" t="s">
        <v>290</v>
      </c>
      <c r="H2830" t="s">
        <v>276</v>
      </c>
      <c r="I2830" t="s">
        <v>109</v>
      </c>
      <c r="J2830" t="s">
        <v>110</v>
      </c>
      <c r="K2830" t="s">
        <v>8</v>
      </c>
      <c r="L2830">
        <v>1</v>
      </c>
      <c r="M2830">
        <v>4000</v>
      </c>
      <c r="N2830">
        <v>0</v>
      </c>
      <c r="O2830">
        <v>0</v>
      </c>
      <c r="P2830">
        <v>2900</v>
      </c>
      <c r="Q2830">
        <v>0</v>
      </c>
      <c r="R2830" t="s">
        <v>26</v>
      </c>
      <c r="S2830" t="s">
        <v>291</v>
      </c>
      <c r="T2830">
        <v>2025</v>
      </c>
      <c r="U2830">
        <v>1</v>
      </c>
      <c r="V2830" t="s">
        <v>3875</v>
      </c>
      <c r="W2830" t="s">
        <v>18</v>
      </c>
      <c r="X2830" t="s">
        <v>12</v>
      </c>
      <c r="Y2830">
        <v>0</v>
      </c>
    </row>
    <row r="2831" spans="1:25" x14ac:dyDescent="0.25">
      <c r="A2831" t="s">
        <v>3685</v>
      </c>
      <c r="B2831" s="19">
        <v>45454</v>
      </c>
      <c r="C2831" t="s">
        <v>459</v>
      </c>
      <c r="D2831" t="s">
        <v>460</v>
      </c>
      <c r="E2831" t="s">
        <v>3</v>
      </c>
      <c r="F2831">
        <v>31</v>
      </c>
      <c r="G2831" t="s">
        <v>269</v>
      </c>
      <c r="H2831" t="s">
        <v>270</v>
      </c>
      <c r="I2831" t="s">
        <v>81</v>
      </c>
      <c r="J2831" t="s">
        <v>82</v>
      </c>
      <c r="K2831" t="s">
        <v>58</v>
      </c>
      <c r="L2831">
        <v>1</v>
      </c>
      <c r="M2831">
        <v>3500</v>
      </c>
      <c r="N2831">
        <v>0.05</v>
      </c>
      <c r="O2831">
        <v>3325</v>
      </c>
      <c r="P2831">
        <v>2500</v>
      </c>
      <c r="Q2831">
        <v>825</v>
      </c>
      <c r="R2831" t="s">
        <v>17</v>
      </c>
      <c r="S2831" t="s">
        <v>10</v>
      </c>
      <c r="T2831">
        <v>2024</v>
      </c>
      <c r="U2831">
        <v>6</v>
      </c>
      <c r="V2831" t="s">
        <v>3868</v>
      </c>
      <c r="W2831" t="s">
        <v>11</v>
      </c>
      <c r="X2831" t="s">
        <v>19</v>
      </c>
      <c r="Y2831">
        <v>24.81</v>
      </c>
    </row>
    <row r="2832" spans="1:25" x14ac:dyDescent="0.25">
      <c r="A2832" t="s">
        <v>3686</v>
      </c>
      <c r="B2832" s="19">
        <v>45742</v>
      </c>
      <c r="C2832" t="s">
        <v>1355</v>
      </c>
      <c r="D2832" t="s">
        <v>740</v>
      </c>
      <c r="E2832" t="s">
        <v>16</v>
      </c>
      <c r="F2832">
        <v>54</v>
      </c>
      <c r="G2832" t="s">
        <v>280</v>
      </c>
      <c r="H2832" t="s">
        <v>270</v>
      </c>
      <c r="I2832" t="s">
        <v>6</v>
      </c>
      <c r="J2832" t="s">
        <v>7</v>
      </c>
      <c r="K2832" t="s">
        <v>8</v>
      </c>
      <c r="L2832">
        <v>2</v>
      </c>
      <c r="M2832">
        <v>7000</v>
      </c>
      <c r="N2832">
        <v>0</v>
      </c>
      <c r="O2832">
        <v>14000</v>
      </c>
      <c r="P2832">
        <v>10400</v>
      </c>
      <c r="Q2832">
        <v>3600</v>
      </c>
      <c r="R2832" t="s">
        <v>26</v>
      </c>
      <c r="S2832" t="s">
        <v>10</v>
      </c>
      <c r="T2832">
        <v>2025</v>
      </c>
      <c r="U2832">
        <v>3</v>
      </c>
      <c r="V2832" t="s">
        <v>3864</v>
      </c>
      <c r="W2832" t="s">
        <v>18</v>
      </c>
      <c r="X2832" t="s">
        <v>12</v>
      </c>
      <c r="Y2832">
        <v>25.71</v>
      </c>
    </row>
    <row r="2833" spans="1:25" x14ac:dyDescent="0.25">
      <c r="A2833" t="s">
        <v>3687</v>
      </c>
      <c r="B2833" s="19">
        <v>46003</v>
      </c>
      <c r="C2833" t="s">
        <v>386</v>
      </c>
      <c r="D2833" t="s">
        <v>362</v>
      </c>
      <c r="E2833" t="s">
        <v>3</v>
      </c>
      <c r="F2833">
        <v>54</v>
      </c>
      <c r="G2833" t="s">
        <v>312</v>
      </c>
      <c r="H2833" t="s">
        <v>276</v>
      </c>
      <c r="I2833" t="s">
        <v>176</v>
      </c>
      <c r="J2833" t="s">
        <v>177</v>
      </c>
      <c r="K2833" t="s">
        <v>25</v>
      </c>
      <c r="L2833">
        <v>1</v>
      </c>
      <c r="M2833">
        <v>22000</v>
      </c>
      <c r="N2833">
        <v>0.1</v>
      </c>
      <c r="O2833">
        <v>19800</v>
      </c>
      <c r="P2833">
        <v>16500</v>
      </c>
      <c r="Q2833">
        <v>3300</v>
      </c>
      <c r="R2833" t="s">
        <v>26</v>
      </c>
      <c r="S2833" t="s">
        <v>10</v>
      </c>
      <c r="T2833">
        <v>2025</v>
      </c>
      <c r="U2833">
        <v>12</v>
      </c>
      <c r="V2833" t="s">
        <v>3872</v>
      </c>
      <c r="W2833" t="s">
        <v>40</v>
      </c>
      <c r="X2833" t="s">
        <v>19</v>
      </c>
      <c r="Y2833">
        <v>16.670000000000002</v>
      </c>
    </row>
    <row r="2834" spans="1:25" x14ac:dyDescent="0.25">
      <c r="A2834" t="s">
        <v>3688</v>
      </c>
      <c r="B2834" s="19">
        <v>45685</v>
      </c>
      <c r="C2834" t="s">
        <v>2527</v>
      </c>
      <c r="D2834" t="s">
        <v>1458</v>
      </c>
      <c r="E2834" t="s">
        <v>3</v>
      </c>
      <c r="F2834">
        <v>45</v>
      </c>
      <c r="G2834" t="s">
        <v>284</v>
      </c>
      <c r="H2834" t="s">
        <v>285</v>
      </c>
      <c r="I2834" t="s">
        <v>37</v>
      </c>
      <c r="J2834" t="s">
        <v>38</v>
      </c>
      <c r="K2834" t="s">
        <v>39</v>
      </c>
      <c r="L2834">
        <v>1</v>
      </c>
      <c r="M2834">
        <v>900</v>
      </c>
      <c r="N2834">
        <v>0.15</v>
      </c>
      <c r="O2834">
        <v>765</v>
      </c>
      <c r="P2834">
        <v>550</v>
      </c>
      <c r="Q2834">
        <v>215</v>
      </c>
      <c r="R2834" t="s">
        <v>17</v>
      </c>
      <c r="S2834" t="s">
        <v>10</v>
      </c>
      <c r="T2834">
        <v>2025</v>
      </c>
      <c r="U2834">
        <v>1</v>
      </c>
      <c r="V2834" t="s">
        <v>3875</v>
      </c>
      <c r="W2834" t="s">
        <v>18</v>
      </c>
      <c r="X2834" t="s">
        <v>12</v>
      </c>
      <c r="Y2834">
        <v>28.1</v>
      </c>
    </row>
    <row r="2835" spans="1:25" x14ac:dyDescent="0.25">
      <c r="A2835" t="s">
        <v>3689</v>
      </c>
      <c r="B2835" s="19">
        <v>45508</v>
      </c>
      <c r="C2835" t="s">
        <v>538</v>
      </c>
      <c r="D2835" t="s">
        <v>362</v>
      </c>
      <c r="E2835" t="s">
        <v>16</v>
      </c>
      <c r="F2835">
        <v>31</v>
      </c>
      <c r="G2835" t="s">
        <v>290</v>
      </c>
      <c r="H2835" t="s">
        <v>276</v>
      </c>
      <c r="I2835" t="s">
        <v>81</v>
      </c>
      <c r="J2835" t="s">
        <v>82</v>
      </c>
      <c r="K2835" t="s">
        <v>58</v>
      </c>
      <c r="L2835">
        <v>1</v>
      </c>
      <c r="M2835">
        <v>3500</v>
      </c>
      <c r="N2835">
        <v>0.05</v>
      </c>
      <c r="O2835">
        <v>3325</v>
      </c>
      <c r="P2835">
        <v>2500</v>
      </c>
      <c r="Q2835">
        <v>825</v>
      </c>
      <c r="R2835" t="s">
        <v>26</v>
      </c>
      <c r="S2835" t="s">
        <v>10</v>
      </c>
      <c r="T2835">
        <v>2024</v>
      </c>
      <c r="U2835">
        <v>8</v>
      </c>
      <c r="V2835" t="s">
        <v>3867</v>
      </c>
      <c r="W2835" t="s">
        <v>33</v>
      </c>
      <c r="X2835" t="s">
        <v>12</v>
      </c>
      <c r="Y2835">
        <v>24.81</v>
      </c>
    </row>
    <row r="2836" spans="1:25" x14ac:dyDescent="0.25">
      <c r="A2836" t="s">
        <v>3690</v>
      </c>
      <c r="B2836" s="19">
        <v>45557</v>
      </c>
      <c r="C2836" t="s">
        <v>850</v>
      </c>
      <c r="D2836" t="s">
        <v>851</v>
      </c>
      <c r="E2836" t="s">
        <v>16</v>
      </c>
      <c r="F2836">
        <v>39</v>
      </c>
      <c r="G2836" t="s">
        <v>295</v>
      </c>
      <c r="H2836" t="s">
        <v>270</v>
      </c>
      <c r="I2836" t="s">
        <v>264</v>
      </c>
      <c r="J2836" t="s">
        <v>265</v>
      </c>
      <c r="K2836" t="s">
        <v>46</v>
      </c>
      <c r="L2836">
        <v>2</v>
      </c>
      <c r="M2836">
        <v>800</v>
      </c>
      <c r="N2836">
        <v>0.1</v>
      </c>
      <c r="O2836">
        <v>1440</v>
      </c>
      <c r="P2836">
        <v>1000</v>
      </c>
      <c r="Q2836">
        <v>440</v>
      </c>
      <c r="R2836" t="s">
        <v>9</v>
      </c>
      <c r="S2836" t="s">
        <v>10</v>
      </c>
      <c r="T2836">
        <v>2024</v>
      </c>
      <c r="U2836">
        <v>9</v>
      </c>
      <c r="V2836" t="s">
        <v>3873</v>
      </c>
      <c r="W2836" t="s">
        <v>33</v>
      </c>
      <c r="X2836" t="s">
        <v>19</v>
      </c>
      <c r="Y2836">
        <v>30.56</v>
      </c>
    </row>
    <row r="2837" spans="1:25" x14ac:dyDescent="0.25">
      <c r="A2837" t="s">
        <v>3691</v>
      </c>
      <c r="B2837" s="19">
        <v>45821</v>
      </c>
      <c r="C2837" t="s">
        <v>303</v>
      </c>
      <c r="D2837" t="s">
        <v>304</v>
      </c>
      <c r="E2837" t="s">
        <v>16</v>
      </c>
      <c r="F2837">
        <v>36</v>
      </c>
      <c r="G2837" t="s">
        <v>275</v>
      </c>
      <c r="H2837" t="s">
        <v>276</v>
      </c>
      <c r="I2837" t="s">
        <v>95</v>
      </c>
      <c r="J2837" t="s">
        <v>96</v>
      </c>
      <c r="K2837" t="s">
        <v>46</v>
      </c>
      <c r="L2837">
        <v>2</v>
      </c>
      <c r="M2837">
        <v>600</v>
      </c>
      <c r="N2837">
        <v>0.05</v>
      </c>
      <c r="O2837">
        <v>0</v>
      </c>
      <c r="P2837">
        <v>760</v>
      </c>
      <c r="Q2837">
        <v>0</v>
      </c>
      <c r="R2837" t="s">
        <v>17</v>
      </c>
      <c r="S2837" t="s">
        <v>291</v>
      </c>
      <c r="T2837">
        <v>2025</v>
      </c>
      <c r="U2837">
        <v>6</v>
      </c>
      <c r="V2837" t="s">
        <v>3868</v>
      </c>
      <c r="W2837" t="s">
        <v>11</v>
      </c>
      <c r="X2837" t="s">
        <v>27</v>
      </c>
      <c r="Y2837">
        <v>0</v>
      </c>
    </row>
    <row r="2838" spans="1:25" x14ac:dyDescent="0.25">
      <c r="A2838" t="s">
        <v>3692</v>
      </c>
      <c r="B2838" s="19">
        <v>45644</v>
      </c>
      <c r="C2838" t="s">
        <v>997</v>
      </c>
      <c r="D2838" t="s">
        <v>477</v>
      </c>
      <c r="E2838" t="s">
        <v>16</v>
      </c>
      <c r="F2838">
        <v>47</v>
      </c>
      <c r="G2838" t="s">
        <v>312</v>
      </c>
      <c r="H2838" t="s">
        <v>276</v>
      </c>
      <c r="I2838" t="s">
        <v>51</v>
      </c>
      <c r="J2838" t="s">
        <v>52</v>
      </c>
      <c r="K2838" t="s">
        <v>8</v>
      </c>
      <c r="L2838">
        <v>1</v>
      </c>
      <c r="M2838">
        <v>4500</v>
      </c>
      <c r="N2838">
        <v>0.1</v>
      </c>
      <c r="O2838">
        <v>4050</v>
      </c>
      <c r="P2838">
        <v>3200</v>
      </c>
      <c r="Q2838">
        <v>850</v>
      </c>
      <c r="R2838" t="s">
        <v>26</v>
      </c>
      <c r="S2838" t="s">
        <v>10</v>
      </c>
      <c r="T2838">
        <v>2024</v>
      </c>
      <c r="U2838">
        <v>12</v>
      </c>
      <c r="V2838" t="s">
        <v>3872</v>
      </c>
      <c r="W2838" t="s">
        <v>40</v>
      </c>
      <c r="X2838" t="s">
        <v>12</v>
      </c>
      <c r="Y2838">
        <v>20.99</v>
      </c>
    </row>
    <row r="2839" spans="1:25" x14ac:dyDescent="0.25">
      <c r="A2839" t="s">
        <v>3693</v>
      </c>
      <c r="B2839" s="19">
        <v>45613</v>
      </c>
      <c r="C2839" t="s">
        <v>1562</v>
      </c>
      <c r="D2839" t="s">
        <v>642</v>
      </c>
      <c r="E2839" t="s">
        <v>3</v>
      </c>
      <c r="F2839">
        <v>30</v>
      </c>
      <c r="G2839" t="s">
        <v>263</v>
      </c>
      <c r="H2839" t="s">
        <v>5</v>
      </c>
      <c r="I2839" t="s">
        <v>105</v>
      </c>
      <c r="J2839" t="s">
        <v>106</v>
      </c>
      <c r="K2839" t="s">
        <v>76</v>
      </c>
      <c r="L2839">
        <v>2</v>
      </c>
      <c r="M2839">
        <v>450</v>
      </c>
      <c r="N2839">
        <v>0.05</v>
      </c>
      <c r="O2839">
        <v>855</v>
      </c>
      <c r="P2839">
        <v>660</v>
      </c>
      <c r="Q2839">
        <v>195</v>
      </c>
      <c r="R2839" t="s">
        <v>26</v>
      </c>
      <c r="S2839" t="s">
        <v>10</v>
      </c>
      <c r="T2839">
        <v>2024</v>
      </c>
      <c r="U2839">
        <v>11</v>
      </c>
      <c r="V2839" t="s">
        <v>3874</v>
      </c>
      <c r="W2839" t="s">
        <v>40</v>
      </c>
      <c r="X2839" t="s">
        <v>19</v>
      </c>
      <c r="Y2839">
        <v>22.81</v>
      </c>
    </row>
    <row r="2840" spans="1:25" x14ac:dyDescent="0.25">
      <c r="A2840" t="s">
        <v>3694</v>
      </c>
      <c r="B2840" s="19">
        <v>45788</v>
      </c>
      <c r="C2840" t="s">
        <v>753</v>
      </c>
      <c r="D2840" t="s">
        <v>754</v>
      </c>
      <c r="E2840" t="s">
        <v>16</v>
      </c>
      <c r="F2840">
        <v>59</v>
      </c>
      <c r="G2840" t="s">
        <v>407</v>
      </c>
      <c r="H2840" t="s">
        <v>285</v>
      </c>
      <c r="I2840" t="s">
        <v>51</v>
      </c>
      <c r="J2840" t="s">
        <v>52</v>
      </c>
      <c r="K2840" t="s">
        <v>8</v>
      </c>
      <c r="L2840">
        <v>2</v>
      </c>
      <c r="M2840">
        <v>4500</v>
      </c>
      <c r="N2840">
        <v>0.05</v>
      </c>
      <c r="O2840">
        <v>8550</v>
      </c>
      <c r="P2840">
        <v>6400</v>
      </c>
      <c r="Q2840">
        <v>2150</v>
      </c>
      <c r="R2840" t="s">
        <v>26</v>
      </c>
      <c r="S2840" t="s">
        <v>10</v>
      </c>
      <c r="T2840">
        <v>2025</v>
      </c>
      <c r="U2840">
        <v>5</v>
      </c>
      <c r="V2840" t="s">
        <v>3865</v>
      </c>
      <c r="W2840" t="s">
        <v>11</v>
      </c>
      <c r="X2840" t="s">
        <v>27</v>
      </c>
      <c r="Y2840">
        <v>25.15</v>
      </c>
    </row>
    <row r="2841" spans="1:25" x14ac:dyDescent="0.25">
      <c r="A2841" t="s">
        <v>3695</v>
      </c>
      <c r="B2841" s="19">
        <v>45471</v>
      </c>
      <c r="C2841" t="s">
        <v>371</v>
      </c>
      <c r="D2841" t="s">
        <v>372</v>
      </c>
      <c r="E2841" t="s">
        <v>3</v>
      </c>
      <c r="F2841">
        <v>40</v>
      </c>
      <c r="G2841" t="s">
        <v>275</v>
      </c>
      <c r="H2841" t="s">
        <v>276</v>
      </c>
      <c r="I2841" t="s">
        <v>143</v>
      </c>
      <c r="J2841" t="s">
        <v>144</v>
      </c>
      <c r="K2841" t="s">
        <v>76</v>
      </c>
      <c r="L2841">
        <v>3</v>
      </c>
      <c r="M2841">
        <v>700</v>
      </c>
      <c r="N2841">
        <v>0.1</v>
      </c>
      <c r="O2841">
        <v>1890</v>
      </c>
      <c r="P2841">
        <v>1710</v>
      </c>
      <c r="Q2841">
        <v>180</v>
      </c>
      <c r="R2841" t="s">
        <v>77</v>
      </c>
      <c r="S2841" t="s">
        <v>10</v>
      </c>
      <c r="T2841">
        <v>2024</v>
      </c>
      <c r="U2841">
        <v>6</v>
      </c>
      <c r="V2841" t="s">
        <v>3868</v>
      </c>
      <c r="W2841" t="s">
        <v>11</v>
      </c>
      <c r="X2841" t="s">
        <v>27</v>
      </c>
      <c r="Y2841">
        <v>9.52</v>
      </c>
    </row>
    <row r="2842" spans="1:25" x14ac:dyDescent="0.25">
      <c r="A2842" t="s">
        <v>3696</v>
      </c>
      <c r="B2842" s="19">
        <v>45358</v>
      </c>
      <c r="C2842" t="s">
        <v>293</v>
      </c>
      <c r="D2842" t="s">
        <v>294</v>
      </c>
      <c r="E2842" t="s">
        <v>3</v>
      </c>
      <c r="F2842">
        <v>33</v>
      </c>
      <c r="G2842" t="s">
        <v>295</v>
      </c>
      <c r="H2842" t="s">
        <v>270</v>
      </c>
      <c r="I2842" t="s">
        <v>68</v>
      </c>
      <c r="J2842" t="s">
        <v>69</v>
      </c>
      <c r="K2842" t="s">
        <v>39</v>
      </c>
      <c r="L2842">
        <v>1</v>
      </c>
      <c r="M2842">
        <v>3500</v>
      </c>
      <c r="N2842">
        <v>0.05</v>
      </c>
      <c r="O2842">
        <v>3325</v>
      </c>
      <c r="P2842">
        <v>2300</v>
      </c>
      <c r="Q2842">
        <v>1025</v>
      </c>
      <c r="R2842" t="s">
        <v>26</v>
      </c>
      <c r="S2842" t="s">
        <v>10</v>
      </c>
      <c r="T2842">
        <v>2024</v>
      </c>
      <c r="U2842">
        <v>3</v>
      </c>
      <c r="V2842" t="s">
        <v>3864</v>
      </c>
      <c r="W2842" t="s">
        <v>18</v>
      </c>
      <c r="X2842" t="s">
        <v>27</v>
      </c>
      <c r="Y2842">
        <v>30.83</v>
      </c>
    </row>
    <row r="2843" spans="1:25" x14ac:dyDescent="0.25">
      <c r="A2843" t="s">
        <v>3697</v>
      </c>
      <c r="B2843" s="19">
        <v>45445</v>
      </c>
      <c r="C2843" t="s">
        <v>650</v>
      </c>
      <c r="D2843" t="s">
        <v>651</v>
      </c>
      <c r="E2843" t="s">
        <v>3</v>
      </c>
      <c r="F2843">
        <v>48</v>
      </c>
      <c r="G2843" t="s">
        <v>317</v>
      </c>
      <c r="H2843" t="s">
        <v>5</v>
      </c>
      <c r="I2843" t="s">
        <v>37</v>
      </c>
      <c r="J2843" t="s">
        <v>38</v>
      </c>
      <c r="K2843" t="s">
        <v>39</v>
      </c>
      <c r="L2843">
        <v>2</v>
      </c>
      <c r="M2843">
        <v>900</v>
      </c>
      <c r="N2843">
        <v>0.05</v>
      </c>
      <c r="O2843">
        <v>1710</v>
      </c>
      <c r="P2843">
        <v>1100</v>
      </c>
      <c r="Q2843">
        <v>610</v>
      </c>
      <c r="R2843" t="s">
        <v>17</v>
      </c>
      <c r="S2843" t="s">
        <v>10</v>
      </c>
      <c r="T2843">
        <v>2024</v>
      </c>
      <c r="U2843">
        <v>6</v>
      </c>
      <c r="V2843" t="s">
        <v>3868</v>
      </c>
      <c r="W2843" t="s">
        <v>11</v>
      </c>
      <c r="X2843" t="s">
        <v>27</v>
      </c>
      <c r="Y2843">
        <v>35.67</v>
      </c>
    </row>
    <row r="2844" spans="1:25" x14ac:dyDescent="0.25">
      <c r="A2844" t="s">
        <v>3698</v>
      </c>
      <c r="B2844" s="19">
        <v>45414</v>
      </c>
      <c r="C2844" t="s">
        <v>1015</v>
      </c>
      <c r="D2844" t="s">
        <v>924</v>
      </c>
      <c r="E2844" t="s">
        <v>16</v>
      </c>
      <c r="F2844">
        <v>36</v>
      </c>
      <c r="G2844" t="s">
        <v>339</v>
      </c>
      <c r="H2844" t="s">
        <v>285</v>
      </c>
      <c r="I2844" t="s">
        <v>51</v>
      </c>
      <c r="J2844" t="s">
        <v>52</v>
      </c>
      <c r="K2844" t="s">
        <v>8</v>
      </c>
      <c r="L2844">
        <v>1</v>
      </c>
      <c r="M2844">
        <v>4500</v>
      </c>
      <c r="N2844">
        <v>0.2</v>
      </c>
      <c r="O2844">
        <v>3600</v>
      </c>
      <c r="P2844">
        <v>3200</v>
      </c>
      <c r="Q2844">
        <v>400</v>
      </c>
      <c r="R2844" t="s">
        <v>26</v>
      </c>
      <c r="S2844" t="s">
        <v>10</v>
      </c>
      <c r="T2844">
        <v>2024</v>
      </c>
      <c r="U2844">
        <v>5</v>
      </c>
      <c r="V2844" t="s">
        <v>3865</v>
      </c>
      <c r="W2844" t="s">
        <v>11</v>
      </c>
      <c r="X2844" t="s">
        <v>12</v>
      </c>
      <c r="Y2844">
        <v>11.11</v>
      </c>
    </row>
    <row r="2845" spans="1:25" x14ac:dyDescent="0.25">
      <c r="A2845" t="s">
        <v>3699</v>
      </c>
      <c r="B2845" s="19">
        <v>45875</v>
      </c>
      <c r="C2845" t="s">
        <v>961</v>
      </c>
      <c r="D2845" t="s">
        <v>962</v>
      </c>
      <c r="E2845" t="s">
        <v>16</v>
      </c>
      <c r="F2845">
        <v>48</v>
      </c>
      <c r="G2845" t="s">
        <v>407</v>
      </c>
      <c r="H2845" t="s">
        <v>285</v>
      </c>
      <c r="I2845" t="s">
        <v>51</v>
      </c>
      <c r="J2845" t="s">
        <v>52</v>
      </c>
      <c r="K2845" t="s">
        <v>8</v>
      </c>
      <c r="L2845">
        <v>2</v>
      </c>
      <c r="M2845">
        <v>4500</v>
      </c>
      <c r="N2845">
        <v>0.15</v>
      </c>
      <c r="O2845">
        <v>7650</v>
      </c>
      <c r="P2845">
        <v>6400</v>
      </c>
      <c r="Q2845">
        <v>1250</v>
      </c>
      <c r="R2845" t="s">
        <v>77</v>
      </c>
      <c r="S2845" t="s">
        <v>10</v>
      </c>
      <c r="T2845">
        <v>2025</v>
      </c>
      <c r="U2845">
        <v>8</v>
      </c>
      <c r="V2845" t="s">
        <v>3867</v>
      </c>
      <c r="W2845" t="s">
        <v>33</v>
      </c>
      <c r="X2845" t="s">
        <v>27</v>
      </c>
      <c r="Y2845">
        <v>16.34</v>
      </c>
    </row>
    <row r="2846" spans="1:25" x14ac:dyDescent="0.25">
      <c r="A2846" t="s">
        <v>3700</v>
      </c>
      <c r="B2846" s="19">
        <v>45828</v>
      </c>
      <c r="C2846" t="s">
        <v>2916</v>
      </c>
      <c r="D2846" t="s">
        <v>1503</v>
      </c>
      <c r="E2846" t="s">
        <v>16</v>
      </c>
      <c r="F2846">
        <v>31</v>
      </c>
      <c r="G2846" t="s">
        <v>312</v>
      </c>
      <c r="H2846" t="s">
        <v>276</v>
      </c>
      <c r="I2846" t="s">
        <v>89</v>
      </c>
      <c r="J2846" t="s">
        <v>90</v>
      </c>
      <c r="K2846" t="s">
        <v>91</v>
      </c>
      <c r="L2846">
        <v>1</v>
      </c>
      <c r="M2846">
        <v>35000</v>
      </c>
      <c r="N2846">
        <v>0.1</v>
      </c>
      <c r="O2846">
        <v>31500</v>
      </c>
      <c r="P2846">
        <v>27000</v>
      </c>
      <c r="Q2846">
        <v>4500</v>
      </c>
      <c r="R2846" t="s">
        <v>9</v>
      </c>
      <c r="S2846" t="s">
        <v>10</v>
      </c>
      <c r="T2846">
        <v>2025</v>
      </c>
      <c r="U2846">
        <v>6</v>
      </c>
      <c r="V2846" t="s">
        <v>3868</v>
      </c>
      <c r="W2846" t="s">
        <v>11</v>
      </c>
      <c r="X2846" t="s">
        <v>12</v>
      </c>
      <c r="Y2846">
        <v>14.29</v>
      </c>
    </row>
    <row r="2847" spans="1:25" x14ac:dyDescent="0.25">
      <c r="A2847" t="s">
        <v>3701</v>
      </c>
      <c r="B2847" s="19">
        <v>45325</v>
      </c>
      <c r="C2847" t="s">
        <v>489</v>
      </c>
      <c r="D2847" t="s">
        <v>490</v>
      </c>
      <c r="E2847" t="s">
        <v>3</v>
      </c>
      <c r="F2847">
        <v>26</v>
      </c>
      <c r="G2847" t="s">
        <v>339</v>
      </c>
      <c r="H2847" t="s">
        <v>285</v>
      </c>
      <c r="I2847" t="s">
        <v>95</v>
      </c>
      <c r="J2847" t="s">
        <v>96</v>
      </c>
      <c r="K2847" t="s">
        <v>46</v>
      </c>
      <c r="L2847">
        <v>1</v>
      </c>
      <c r="M2847">
        <v>600</v>
      </c>
      <c r="N2847">
        <v>0.1</v>
      </c>
      <c r="O2847">
        <v>-540</v>
      </c>
      <c r="P2847">
        <v>380</v>
      </c>
      <c r="Q2847">
        <v>-160</v>
      </c>
      <c r="R2847" t="s">
        <v>17</v>
      </c>
      <c r="S2847" t="s">
        <v>287</v>
      </c>
      <c r="T2847">
        <v>2024</v>
      </c>
      <c r="U2847">
        <v>2</v>
      </c>
      <c r="V2847" t="s">
        <v>3869</v>
      </c>
      <c r="W2847" t="s">
        <v>18</v>
      </c>
      <c r="X2847" t="s">
        <v>27</v>
      </c>
      <c r="Y2847">
        <v>29.63</v>
      </c>
    </row>
    <row r="2848" spans="1:25" x14ac:dyDescent="0.25">
      <c r="A2848" t="s">
        <v>3702</v>
      </c>
      <c r="B2848" s="19">
        <v>45811</v>
      </c>
      <c r="C2848" t="s">
        <v>599</v>
      </c>
      <c r="D2848" t="s">
        <v>551</v>
      </c>
      <c r="E2848" t="s">
        <v>3</v>
      </c>
      <c r="F2848">
        <v>26</v>
      </c>
      <c r="G2848" t="s">
        <v>317</v>
      </c>
      <c r="H2848" t="s">
        <v>5</v>
      </c>
      <c r="I2848" t="s">
        <v>65</v>
      </c>
      <c r="J2848" t="s">
        <v>66</v>
      </c>
      <c r="K2848" t="s">
        <v>25</v>
      </c>
      <c r="L2848">
        <v>1</v>
      </c>
      <c r="M2848">
        <v>2500</v>
      </c>
      <c r="N2848">
        <v>0.15</v>
      </c>
      <c r="O2848">
        <v>-2125</v>
      </c>
      <c r="P2848">
        <v>1600</v>
      </c>
      <c r="Q2848">
        <v>-525</v>
      </c>
      <c r="R2848" t="s">
        <v>26</v>
      </c>
      <c r="S2848" t="s">
        <v>287</v>
      </c>
      <c r="T2848">
        <v>2025</v>
      </c>
      <c r="U2848">
        <v>6</v>
      </c>
      <c r="V2848" t="s">
        <v>3868</v>
      </c>
      <c r="W2848" t="s">
        <v>11</v>
      </c>
      <c r="X2848" t="s">
        <v>27</v>
      </c>
      <c r="Y2848">
        <v>24.71</v>
      </c>
    </row>
    <row r="2849" spans="1:25" x14ac:dyDescent="0.25">
      <c r="A2849" t="s">
        <v>3703</v>
      </c>
      <c r="B2849" s="19">
        <v>45842</v>
      </c>
      <c r="C2849" t="s">
        <v>342</v>
      </c>
      <c r="D2849" t="s">
        <v>343</v>
      </c>
      <c r="E2849" t="s">
        <v>16</v>
      </c>
      <c r="F2849">
        <v>57</v>
      </c>
      <c r="G2849" t="s">
        <v>290</v>
      </c>
      <c r="H2849" t="s">
        <v>276</v>
      </c>
      <c r="I2849" t="s">
        <v>65</v>
      </c>
      <c r="J2849" t="s">
        <v>66</v>
      </c>
      <c r="K2849" t="s">
        <v>25</v>
      </c>
      <c r="L2849">
        <v>1</v>
      </c>
      <c r="M2849">
        <v>2500</v>
      </c>
      <c r="N2849">
        <v>0.1</v>
      </c>
      <c r="O2849">
        <v>2250</v>
      </c>
      <c r="P2849">
        <v>1600</v>
      </c>
      <c r="Q2849">
        <v>650</v>
      </c>
      <c r="R2849" t="s">
        <v>98</v>
      </c>
      <c r="S2849" t="s">
        <v>10</v>
      </c>
      <c r="T2849">
        <v>2025</v>
      </c>
      <c r="U2849">
        <v>7</v>
      </c>
      <c r="V2849" t="s">
        <v>3866</v>
      </c>
      <c r="W2849" t="s">
        <v>33</v>
      </c>
      <c r="X2849" t="s">
        <v>19</v>
      </c>
      <c r="Y2849">
        <v>28.89</v>
      </c>
    </row>
    <row r="2850" spans="1:25" x14ac:dyDescent="0.25">
      <c r="A2850" t="s">
        <v>3704</v>
      </c>
      <c r="B2850" s="19">
        <v>45872</v>
      </c>
      <c r="C2850" t="s">
        <v>3705</v>
      </c>
      <c r="D2850" t="s">
        <v>323</v>
      </c>
      <c r="E2850" t="s">
        <v>16</v>
      </c>
      <c r="F2850">
        <v>33</v>
      </c>
      <c r="G2850" t="s">
        <v>407</v>
      </c>
      <c r="H2850" t="s">
        <v>285</v>
      </c>
      <c r="I2850" t="s">
        <v>105</v>
      </c>
      <c r="J2850" t="s">
        <v>106</v>
      </c>
      <c r="K2850" t="s">
        <v>76</v>
      </c>
      <c r="L2850">
        <v>3</v>
      </c>
      <c r="M2850">
        <v>450</v>
      </c>
      <c r="N2850">
        <v>0</v>
      </c>
      <c r="O2850">
        <v>1350</v>
      </c>
      <c r="P2850">
        <v>990</v>
      </c>
      <c r="Q2850">
        <v>360</v>
      </c>
      <c r="R2850" t="s">
        <v>26</v>
      </c>
      <c r="S2850" t="s">
        <v>10</v>
      </c>
      <c r="T2850">
        <v>2025</v>
      </c>
      <c r="U2850">
        <v>8</v>
      </c>
      <c r="V2850" t="s">
        <v>3867</v>
      </c>
      <c r="W2850" t="s">
        <v>33</v>
      </c>
      <c r="X2850" t="s">
        <v>19</v>
      </c>
      <c r="Y2850">
        <v>26.67</v>
      </c>
    </row>
    <row r="2851" spans="1:25" x14ac:dyDescent="0.25">
      <c r="A2851" t="s">
        <v>3706</v>
      </c>
      <c r="B2851" s="19">
        <v>45479</v>
      </c>
      <c r="C2851" t="s">
        <v>123</v>
      </c>
      <c r="D2851" t="s">
        <v>124</v>
      </c>
      <c r="E2851" t="s">
        <v>3</v>
      </c>
      <c r="F2851">
        <v>47</v>
      </c>
      <c r="G2851" t="s">
        <v>4</v>
      </c>
      <c r="H2851" t="s">
        <v>5</v>
      </c>
      <c r="I2851" t="s">
        <v>109</v>
      </c>
      <c r="J2851" t="s">
        <v>110</v>
      </c>
      <c r="K2851" t="s">
        <v>8</v>
      </c>
      <c r="L2851">
        <v>1</v>
      </c>
      <c r="M2851">
        <v>4000</v>
      </c>
      <c r="N2851">
        <v>0.05</v>
      </c>
      <c r="O2851">
        <v>3800</v>
      </c>
      <c r="P2851">
        <v>2900</v>
      </c>
      <c r="Q2851">
        <v>900</v>
      </c>
      <c r="R2851" t="s">
        <v>77</v>
      </c>
      <c r="S2851" t="s">
        <v>10</v>
      </c>
      <c r="T2851">
        <v>2024</v>
      </c>
      <c r="U2851">
        <v>7</v>
      </c>
      <c r="V2851" t="s">
        <v>3866</v>
      </c>
      <c r="W2851" t="s">
        <v>33</v>
      </c>
      <c r="X2851" t="s">
        <v>12</v>
      </c>
      <c r="Y2851">
        <v>23.68</v>
      </c>
    </row>
    <row r="2852" spans="1:25" x14ac:dyDescent="0.25">
      <c r="A2852" t="s">
        <v>3707</v>
      </c>
      <c r="B2852" s="19">
        <v>45525</v>
      </c>
      <c r="C2852" t="s">
        <v>21</v>
      </c>
      <c r="D2852" t="s">
        <v>22</v>
      </c>
      <c r="E2852" t="s">
        <v>3</v>
      </c>
      <c r="F2852">
        <v>39</v>
      </c>
      <c r="G2852" t="s">
        <v>4</v>
      </c>
      <c r="H2852" t="s">
        <v>5</v>
      </c>
      <c r="I2852" t="s">
        <v>109</v>
      </c>
      <c r="J2852" t="s">
        <v>110</v>
      </c>
      <c r="K2852" t="s">
        <v>8</v>
      </c>
      <c r="L2852">
        <v>1</v>
      </c>
      <c r="M2852">
        <v>4000</v>
      </c>
      <c r="N2852">
        <v>0.05</v>
      </c>
      <c r="O2852">
        <v>3800</v>
      </c>
      <c r="P2852">
        <v>2900</v>
      </c>
      <c r="Q2852">
        <v>900</v>
      </c>
      <c r="R2852" t="s">
        <v>9</v>
      </c>
      <c r="S2852" t="s">
        <v>10</v>
      </c>
      <c r="T2852">
        <v>2024</v>
      </c>
      <c r="U2852">
        <v>8</v>
      </c>
      <c r="V2852" t="s">
        <v>3867</v>
      </c>
      <c r="W2852" t="s">
        <v>33</v>
      </c>
      <c r="X2852" t="s">
        <v>27</v>
      </c>
      <c r="Y2852">
        <v>23.68</v>
      </c>
    </row>
    <row r="2853" spans="1:25" x14ac:dyDescent="0.25">
      <c r="A2853" t="s">
        <v>3708</v>
      </c>
      <c r="B2853" s="19">
        <v>45915</v>
      </c>
      <c r="C2853" t="s">
        <v>753</v>
      </c>
      <c r="D2853" t="s">
        <v>754</v>
      </c>
      <c r="E2853" t="s">
        <v>16</v>
      </c>
      <c r="F2853">
        <v>59</v>
      </c>
      <c r="G2853" t="s">
        <v>407</v>
      </c>
      <c r="H2853" t="s">
        <v>285</v>
      </c>
      <c r="I2853" t="s">
        <v>37</v>
      </c>
      <c r="J2853" t="s">
        <v>38</v>
      </c>
      <c r="K2853" t="s">
        <v>39</v>
      </c>
      <c r="L2853">
        <v>1</v>
      </c>
      <c r="M2853">
        <v>900</v>
      </c>
      <c r="N2853">
        <v>0.1</v>
      </c>
      <c r="O2853">
        <v>810</v>
      </c>
      <c r="P2853">
        <v>550</v>
      </c>
      <c r="Q2853">
        <v>260</v>
      </c>
      <c r="R2853" t="s">
        <v>17</v>
      </c>
      <c r="S2853" t="s">
        <v>10</v>
      </c>
      <c r="T2853">
        <v>2025</v>
      </c>
      <c r="U2853">
        <v>9</v>
      </c>
      <c r="V2853" t="s">
        <v>3873</v>
      </c>
      <c r="W2853" t="s">
        <v>33</v>
      </c>
      <c r="X2853" t="s">
        <v>27</v>
      </c>
      <c r="Y2853">
        <v>32.1</v>
      </c>
    </row>
    <row r="2854" spans="1:25" x14ac:dyDescent="0.25">
      <c r="A2854" t="s">
        <v>3709</v>
      </c>
      <c r="B2854" s="19">
        <v>45486</v>
      </c>
      <c r="C2854" t="s">
        <v>378</v>
      </c>
      <c r="D2854" t="s">
        <v>379</v>
      </c>
      <c r="E2854" t="s">
        <v>3</v>
      </c>
      <c r="F2854">
        <v>30</v>
      </c>
      <c r="G2854" t="s">
        <v>263</v>
      </c>
      <c r="H2854" t="s">
        <v>5</v>
      </c>
      <c r="I2854" t="s">
        <v>65</v>
      </c>
      <c r="J2854" t="s">
        <v>66</v>
      </c>
      <c r="K2854" t="s">
        <v>25</v>
      </c>
      <c r="L2854">
        <v>1</v>
      </c>
      <c r="M2854">
        <v>2500</v>
      </c>
      <c r="N2854">
        <v>0.1</v>
      </c>
      <c r="O2854">
        <v>2250</v>
      </c>
      <c r="P2854">
        <v>1600</v>
      </c>
      <c r="Q2854">
        <v>650</v>
      </c>
      <c r="R2854" t="s">
        <v>77</v>
      </c>
      <c r="S2854" t="s">
        <v>10</v>
      </c>
      <c r="T2854">
        <v>2024</v>
      </c>
      <c r="U2854">
        <v>7</v>
      </c>
      <c r="V2854" t="s">
        <v>3866</v>
      </c>
      <c r="W2854" t="s">
        <v>33</v>
      </c>
      <c r="X2854" t="s">
        <v>19</v>
      </c>
      <c r="Y2854">
        <v>28.89</v>
      </c>
    </row>
    <row r="2855" spans="1:25" x14ac:dyDescent="0.25">
      <c r="A2855" t="s">
        <v>3710</v>
      </c>
      <c r="B2855" s="19">
        <v>45602</v>
      </c>
      <c r="C2855" t="s">
        <v>1362</v>
      </c>
      <c r="D2855" t="s">
        <v>184</v>
      </c>
      <c r="E2855" t="s">
        <v>3</v>
      </c>
      <c r="F2855">
        <v>24</v>
      </c>
      <c r="G2855" t="s">
        <v>275</v>
      </c>
      <c r="H2855" t="s">
        <v>276</v>
      </c>
      <c r="I2855" t="s">
        <v>102</v>
      </c>
      <c r="J2855" t="s">
        <v>103</v>
      </c>
      <c r="K2855" t="s">
        <v>25</v>
      </c>
      <c r="L2855">
        <v>2</v>
      </c>
      <c r="M2855">
        <v>28000</v>
      </c>
      <c r="N2855">
        <v>0.1</v>
      </c>
      <c r="O2855">
        <v>50400</v>
      </c>
      <c r="P2855">
        <v>42000</v>
      </c>
      <c r="Q2855">
        <v>8400</v>
      </c>
      <c r="R2855" t="s">
        <v>26</v>
      </c>
      <c r="S2855" t="s">
        <v>10</v>
      </c>
      <c r="T2855">
        <v>2024</v>
      </c>
      <c r="U2855">
        <v>11</v>
      </c>
      <c r="V2855" t="s">
        <v>3874</v>
      </c>
      <c r="W2855" t="s">
        <v>40</v>
      </c>
      <c r="X2855" t="s">
        <v>12</v>
      </c>
      <c r="Y2855">
        <v>16.670000000000002</v>
      </c>
    </row>
    <row r="2856" spans="1:25" x14ac:dyDescent="0.25">
      <c r="A2856" t="s">
        <v>3711</v>
      </c>
      <c r="B2856" s="19">
        <v>45887</v>
      </c>
      <c r="C2856" t="s">
        <v>853</v>
      </c>
      <c r="D2856" t="s">
        <v>854</v>
      </c>
      <c r="E2856" t="s">
        <v>16</v>
      </c>
      <c r="F2856">
        <v>47</v>
      </c>
      <c r="G2856" t="s">
        <v>263</v>
      </c>
      <c r="H2856" t="s">
        <v>5</v>
      </c>
      <c r="I2856" t="s">
        <v>143</v>
      </c>
      <c r="J2856" t="s">
        <v>144</v>
      </c>
      <c r="K2856" t="s">
        <v>76</v>
      </c>
      <c r="L2856">
        <v>2</v>
      </c>
      <c r="M2856">
        <v>700</v>
      </c>
      <c r="N2856">
        <v>0.05</v>
      </c>
      <c r="O2856">
        <v>1330</v>
      </c>
      <c r="P2856">
        <v>1140</v>
      </c>
      <c r="Q2856">
        <v>190</v>
      </c>
      <c r="R2856" t="s">
        <v>17</v>
      </c>
      <c r="S2856" t="s">
        <v>10</v>
      </c>
      <c r="T2856">
        <v>2025</v>
      </c>
      <c r="U2856">
        <v>8</v>
      </c>
      <c r="V2856" t="s">
        <v>3867</v>
      </c>
      <c r="W2856" t="s">
        <v>33</v>
      </c>
      <c r="X2856" t="s">
        <v>12</v>
      </c>
      <c r="Y2856">
        <v>14.29</v>
      </c>
    </row>
    <row r="2857" spans="1:25" x14ac:dyDescent="0.25">
      <c r="A2857" t="s">
        <v>3712</v>
      </c>
      <c r="B2857" s="19">
        <v>45344</v>
      </c>
      <c r="C2857" t="s">
        <v>348</v>
      </c>
      <c r="D2857" t="s">
        <v>349</v>
      </c>
      <c r="E2857" t="s">
        <v>16</v>
      </c>
      <c r="F2857">
        <v>59</v>
      </c>
      <c r="G2857" t="s">
        <v>263</v>
      </c>
      <c r="H2857" t="s">
        <v>5</v>
      </c>
      <c r="I2857" t="s">
        <v>68</v>
      </c>
      <c r="J2857" t="s">
        <v>69</v>
      </c>
      <c r="K2857" t="s">
        <v>39</v>
      </c>
      <c r="L2857">
        <v>1</v>
      </c>
      <c r="M2857">
        <v>3500</v>
      </c>
      <c r="N2857">
        <v>0.05</v>
      </c>
      <c r="O2857">
        <v>3325</v>
      </c>
      <c r="P2857">
        <v>2300</v>
      </c>
      <c r="Q2857">
        <v>1025</v>
      </c>
      <c r="R2857" t="s">
        <v>9</v>
      </c>
      <c r="S2857" t="s">
        <v>10</v>
      </c>
      <c r="T2857">
        <v>2024</v>
      </c>
      <c r="U2857">
        <v>2</v>
      </c>
      <c r="V2857" t="s">
        <v>3869</v>
      </c>
      <c r="W2857" t="s">
        <v>18</v>
      </c>
      <c r="X2857" t="s">
        <v>12</v>
      </c>
      <c r="Y2857">
        <v>30.83</v>
      </c>
    </row>
    <row r="2858" spans="1:25" x14ac:dyDescent="0.25">
      <c r="A2858" t="s">
        <v>3713</v>
      </c>
      <c r="B2858" s="19">
        <v>45781</v>
      </c>
      <c r="C2858" t="s">
        <v>608</v>
      </c>
      <c r="D2858" t="s">
        <v>609</v>
      </c>
      <c r="E2858" t="s">
        <v>16</v>
      </c>
      <c r="F2858">
        <v>52</v>
      </c>
      <c r="G2858" t="s">
        <v>312</v>
      </c>
      <c r="H2858" t="s">
        <v>276</v>
      </c>
      <c r="I2858" t="s">
        <v>31</v>
      </c>
      <c r="J2858" t="s">
        <v>32</v>
      </c>
      <c r="K2858" t="s">
        <v>25</v>
      </c>
      <c r="L2858">
        <v>2</v>
      </c>
      <c r="M2858">
        <v>5000</v>
      </c>
      <c r="N2858">
        <v>0.2</v>
      </c>
      <c r="O2858">
        <v>8000</v>
      </c>
      <c r="P2858">
        <v>7000</v>
      </c>
      <c r="Q2858">
        <v>1000</v>
      </c>
      <c r="R2858" t="s">
        <v>17</v>
      </c>
      <c r="S2858" t="s">
        <v>10</v>
      </c>
      <c r="T2858">
        <v>2025</v>
      </c>
      <c r="U2858">
        <v>5</v>
      </c>
      <c r="V2858" t="s">
        <v>3865</v>
      </c>
      <c r="W2858" t="s">
        <v>11</v>
      </c>
      <c r="X2858" t="s">
        <v>27</v>
      </c>
      <c r="Y2858">
        <v>12.5</v>
      </c>
    </row>
    <row r="2859" spans="1:25" x14ac:dyDescent="0.25">
      <c r="A2859" t="s">
        <v>3714</v>
      </c>
      <c r="B2859" s="19">
        <v>45394</v>
      </c>
      <c r="C2859" t="s">
        <v>1047</v>
      </c>
      <c r="D2859" t="s">
        <v>1029</v>
      </c>
      <c r="E2859" t="s">
        <v>16</v>
      </c>
      <c r="F2859">
        <v>52</v>
      </c>
      <c r="G2859" t="s">
        <v>275</v>
      </c>
      <c r="H2859" t="s">
        <v>276</v>
      </c>
      <c r="I2859" t="s">
        <v>127</v>
      </c>
      <c r="J2859" t="s">
        <v>128</v>
      </c>
      <c r="K2859" t="s">
        <v>58</v>
      </c>
      <c r="L2859">
        <v>2</v>
      </c>
      <c r="M2859">
        <v>3000</v>
      </c>
      <c r="N2859">
        <v>0.15</v>
      </c>
      <c r="O2859">
        <v>5100</v>
      </c>
      <c r="P2859">
        <v>4200</v>
      </c>
      <c r="Q2859">
        <v>900</v>
      </c>
      <c r="R2859" t="s">
        <v>17</v>
      </c>
      <c r="S2859" t="s">
        <v>10</v>
      </c>
      <c r="T2859">
        <v>2024</v>
      </c>
      <c r="U2859">
        <v>4</v>
      </c>
      <c r="V2859" t="s">
        <v>3871</v>
      </c>
      <c r="W2859" t="s">
        <v>11</v>
      </c>
      <c r="X2859" t="s">
        <v>27</v>
      </c>
      <c r="Y2859">
        <v>17.649999999999999</v>
      </c>
    </row>
    <row r="2860" spans="1:25" x14ac:dyDescent="0.25">
      <c r="A2860" t="s">
        <v>3715</v>
      </c>
      <c r="B2860" s="19">
        <v>45599</v>
      </c>
      <c r="C2860" t="s">
        <v>857</v>
      </c>
      <c r="D2860" t="s">
        <v>392</v>
      </c>
      <c r="E2860" t="s">
        <v>16</v>
      </c>
      <c r="F2860">
        <v>21</v>
      </c>
      <c r="G2860" t="s">
        <v>407</v>
      </c>
      <c r="H2860" t="s">
        <v>285</v>
      </c>
      <c r="I2860" t="s">
        <v>81</v>
      </c>
      <c r="J2860" t="s">
        <v>82</v>
      </c>
      <c r="K2860" t="s">
        <v>58</v>
      </c>
      <c r="L2860">
        <v>1</v>
      </c>
      <c r="M2860">
        <v>3500</v>
      </c>
      <c r="N2860">
        <v>0.05</v>
      </c>
      <c r="O2860">
        <v>3325</v>
      </c>
      <c r="P2860">
        <v>2500</v>
      </c>
      <c r="Q2860">
        <v>825</v>
      </c>
      <c r="R2860" t="s">
        <v>26</v>
      </c>
      <c r="S2860" t="s">
        <v>10</v>
      </c>
      <c r="T2860">
        <v>2024</v>
      </c>
      <c r="U2860">
        <v>11</v>
      </c>
      <c r="V2860" t="s">
        <v>3874</v>
      </c>
      <c r="W2860" t="s">
        <v>40</v>
      </c>
      <c r="X2860" t="s">
        <v>12</v>
      </c>
      <c r="Y2860">
        <v>24.81</v>
      </c>
    </row>
    <row r="2861" spans="1:25" x14ac:dyDescent="0.25">
      <c r="A2861" t="s">
        <v>3716</v>
      </c>
      <c r="B2861" s="19">
        <v>45406</v>
      </c>
      <c r="C2861" t="s">
        <v>545</v>
      </c>
      <c r="D2861" t="s">
        <v>546</v>
      </c>
      <c r="E2861" t="s">
        <v>16</v>
      </c>
      <c r="F2861">
        <v>21</v>
      </c>
      <c r="G2861" t="s">
        <v>339</v>
      </c>
      <c r="H2861" t="s">
        <v>285</v>
      </c>
      <c r="I2861" t="s">
        <v>74</v>
      </c>
      <c r="J2861" t="s">
        <v>75</v>
      </c>
      <c r="K2861" t="s">
        <v>76</v>
      </c>
      <c r="L2861">
        <v>2</v>
      </c>
      <c r="M2861">
        <v>550</v>
      </c>
      <c r="N2861">
        <v>0.1</v>
      </c>
      <c r="O2861">
        <v>990</v>
      </c>
      <c r="P2861">
        <v>900</v>
      </c>
      <c r="Q2861">
        <v>90</v>
      </c>
      <c r="R2861" t="s">
        <v>9</v>
      </c>
      <c r="S2861" t="s">
        <v>10</v>
      </c>
      <c r="T2861">
        <v>2024</v>
      </c>
      <c r="U2861">
        <v>4</v>
      </c>
      <c r="V2861" t="s">
        <v>3871</v>
      </c>
      <c r="W2861" t="s">
        <v>11</v>
      </c>
      <c r="X2861" t="s">
        <v>27</v>
      </c>
      <c r="Y2861">
        <v>9.09</v>
      </c>
    </row>
    <row r="2862" spans="1:25" x14ac:dyDescent="0.25">
      <c r="A2862" t="s">
        <v>3717</v>
      </c>
      <c r="B2862" s="19">
        <v>45942</v>
      </c>
      <c r="C2862" t="s">
        <v>1163</v>
      </c>
      <c r="D2862" t="s">
        <v>557</v>
      </c>
      <c r="E2862" t="s">
        <v>3</v>
      </c>
      <c r="F2862">
        <v>52</v>
      </c>
      <c r="G2862" t="s">
        <v>295</v>
      </c>
      <c r="H2862" t="s">
        <v>270</v>
      </c>
      <c r="I2862" t="s">
        <v>56</v>
      </c>
      <c r="J2862" t="s">
        <v>57</v>
      </c>
      <c r="K2862" t="s">
        <v>58</v>
      </c>
      <c r="L2862">
        <v>1</v>
      </c>
      <c r="M2862">
        <v>1200</v>
      </c>
      <c r="N2862">
        <v>0.1</v>
      </c>
      <c r="O2862">
        <v>-1080</v>
      </c>
      <c r="P2862">
        <v>800</v>
      </c>
      <c r="Q2862">
        <v>-280</v>
      </c>
      <c r="R2862" t="s">
        <v>9</v>
      </c>
      <c r="S2862" t="s">
        <v>287</v>
      </c>
      <c r="T2862">
        <v>2025</v>
      </c>
      <c r="U2862">
        <v>10</v>
      </c>
      <c r="V2862" t="s">
        <v>3870</v>
      </c>
      <c r="W2862" t="s">
        <v>40</v>
      </c>
      <c r="X2862" t="s">
        <v>27</v>
      </c>
      <c r="Y2862">
        <v>25.93</v>
      </c>
    </row>
    <row r="2863" spans="1:25" x14ac:dyDescent="0.25">
      <c r="A2863" t="s">
        <v>3718</v>
      </c>
      <c r="B2863" s="19">
        <v>45549</v>
      </c>
      <c r="C2863" t="s">
        <v>836</v>
      </c>
      <c r="D2863" t="s">
        <v>654</v>
      </c>
      <c r="E2863" t="s">
        <v>16</v>
      </c>
      <c r="F2863">
        <v>43</v>
      </c>
      <c r="G2863" t="s">
        <v>284</v>
      </c>
      <c r="H2863" t="s">
        <v>285</v>
      </c>
      <c r="I2863" t="s">
        <v>44</v>
      </c>
      <c r="J2863" t="s">
        <v>45</v>
      </c>
      <c r="K2863" t="s">
        <v>46</v>
      </c>
      <c r="L2863">
        <v>1</v>
      </c>
      <c r="M2863">
        <v>2500</v>
      </c>
      <c r="N2863">
        <v>0.1</v>
      </c>
      <c r="O2863">
        <v>2250</v>
      </c>
      <c r="P2863">
        <v>1500</v>
      </c>
      <c r="Q2863">
        <v>750</v>
      </c>
      <c r="R2863" t="s">
        <v>17</v>
      </c>
      <c r="S2863" t="s">
        <v>10</v>
      </c>
      <c r="T2863">
        <v>2024</v>
      </c>
      <c r="U2863">
        <v>9</v>
      </c>
      <c r="V2863" t="s">
        <v>3873</v>
      </c>
      <c r="W2863" t="s">
        <v>33</v>
      </c>
      <c r="X2863" t="s">
        <v>27</v>
      </c>
      <c r="Y2863">
        <v>33.33</v>
      </c>
    </row>
    <row r="2864" spans="1:25" x14ac:dyDescent="0.25">
      <c r="A2864" t="s">
        <v>3719</v>
      </c>
      <c r="B2864" s="19">
        <v>45472</v>
      </c>
      <c r="C2864" t="s">
        <v>599</v>
      </c>
      <c r="D2864" t="s">
        <v>551</v>
      </c>
      <c r="E2864" t="s">
        <v>3</v>
      </c>
      <c r="F2864">
        <v>26</v>
      </c>
      <c r="G2864" t="s">
        <v>317</v>
      </c>
      <c r="H2864" t="s">
        <v>5</v>
      </c>
      <c r="I2864" t="s">
        <v>68</v>
      </c>
      <c r="J2864" t="s">
        <v>69</v>
      </c>
      <c r="K2864" t="s">
        <v>39</v>
      </c>
      <c r="L2864">
        <v>1</v>
      </c>
      <c r="M2864">
        <v>3500</v>
      </c>
      <c r="N2864">
        <v>0.05</v>
      </c>
      <c r="O2864">
        <v>3325</v>
      </c>
      <c r="P2864">
        <v>2300</v>
      </c>
      <c r="Q2864">
        <v>1025</v>
      </c>
      <c r="R2864" t="s">
        <v>17</v>
      </c>
      <c r="S2864" t="s">
        <v>10</v>
      </c>
      <c r="T2864">
        <v>2024</v>
      </c>
      <c r="U2864">
        <v>6</v>
      </c>
      <c r="V2864" t="s">
        <v>3868</v>
      </c>
      <c r="W2864" t="s">
        <v>11</v>
      </c>
      <c r="X2864" t="s">
        <v>27</v>
      </c>
      <c r="Y2864">
        <v>30.83</v>
      </c>
    </row>
    <row r="2865" spans="1:25" x14ac:dyDescent="0.25">
      <c r="A2865" t="s">
        <v>3720</v>
      </c>
      <c r="B2865" s="19">
        <v>45952</v>
      </c>
      <c r="C2865" t="s">
        <v>2218</v>
      </c>
      <c r="D2865" t="s">
        <v>1298</v>
      </c>
      <c r="E2865" t="s">
        <v>16</v>
      </c>
      <c r="F2865">
        <v>26</v>
      </c>
      <c r="G2865" t="s">
        <v>407</v>
      </c>
      <c r="H2865" t="s">
        <v>285</v>
      </c>
      <c r="I2865" t="s">
        <v>344</v>
      </c>
      <c r="J2865" t="s">
        <v>345</v>
      </c>
      <c r="K2865" t="s">
        <v>39</v>
      </c>
      <c r="L2865">
        <v>3</v>
      </c>
      <c r="M2865">
        <v>2200</v>
      </c>
      <c r="N2865">
        <v>0</v>
      </c>
      <c r="O2865">
        <v>6600</v>
      </c>
      <c r="P2865">
        <v>4200</v>
      </c>
      <c r="Q2865">
        <v>2400</v>
      </c>
      <c r="R2865" t="s">
        <v>26</v>
      </c>
      <c r="S2865" t="s">
        <v>10</v>
      </c>
      <c r="T2865">
        <v>2025</v>
      </c>
      <c r="U2865">
        <v>10</v>
      </c>
      <c r="V2865" t="s">
        <v>3870</v>
      </c>
      <c r="W2865" t="s">
        <v>40</v>
      </c>
      <c r="X2865" t="s">
        <v>19</v>
      </c>
      <c r="Y2865">
        <v>36.36</v>
      </c>
    </row>
    <row r="2866" spans="1:25" x14ac:dyDescent="0.25">
      <c r="A2866" t="s">
        <v>3721</v>
      </c>
      <c r="B2866" s="19">
        <v>45641</v>
      </c>
      <c r="C2866" t="s">
        <v>351</v>
      </c>
      <c r="D2866" t="s">
        <v>352</v>
      </c>
      <c r="E2866" t="s">
        <v>3</v>
      </c>
      <c r="F2866">
        <v>54</v>
      </c>
      <c r="G2866" t="s">
        <v>275</v>
      </c>
      <c r="H2866" t="s">
        <v>276</v>
      </c>
      <c r="I2866" t="s">
        <v>37</v>
      </c>
      <c r="J2866" t="s">
        <v>38</v>
      </c>
      <c r="K2866" t="s">
        <v>39</v>
      </c>
      <c r="L2866">
        <v>1</v>
      </c>
      <c r="M2866">
        <v>900</v>
      </c>
      <c r="N2866">
        <v>0.1</v>
      </c>
      <c r="O2866">
        <v>810</v>
      </c>
      <c r="P2866">
        <v>550</v>
      </c>
      <c r="Q2866">
        <v>260</v>
      </c>
      <c r="R2866" t="s">
        <v>9</v>
      </c>
      <c r="S2866" t="s">
        <v>10</v>
      </c>
      <c r="T2866">
        <v>2024</v>
      </c>
      <c r="U2866">
        <v>12</v>
      </c>
      <c r="V2866" t="s">
        <v>3872</v>
      </c>
      <c r="W2866" t="s">
        <v>40</v>
      </c>
      <c r="X2866" t="s">
        <v>27</v>
      </c>
      <c r="Y2866">
        <v>32.1</v>
      </c>
    </row>
    <row r="2867" spans="1:25" x14ac:dyDescent="0.25">
      <c r="A2867" t="s">
        <v>218</v>
      </c>
      <c r="B2867" s="19">
        <v>45932</v>
      </c>
      <c r="C2867" t="s">
        <v>150</v>
      </c>
      <c r="D2867" t="s">
        <v>151</v>
      </c>
      <c r="E2867" t="s">
        <v>3</v>
      </c>
      <c r="F2867">
        <v>43</v>
      </c>
      <c r="G2867" t="s">
        <v>4</v>
      </c>
      <c r="H2867" t="s">
        <v>5</v>
      </c>
      <c r="I2867" t="s">
        <v>74</v>
      </c>
      <c r="J2867" t="s">
        <v>75</v>
      </c>
      <c r="K2867" t="s">
        <v>76</v>
      </c>
      <c r="L2867">
        <v>2</v>
      </c>
      <c r="M2867">
        <v>550</v>
      </c>
      <c r="N2867">
        <v>0.15</v>
      </c>
      <c r="O2867">
        <v>935</v>
      </c>
      <c r="P2867">
        <v>900</v>
      </c>
      <c r="Q2867">
        <v>35</v>
      </c>
      <c r="R2867" t="s">
        <v>26</v>
      </c>
      <c r="S2867" t="s">
        <v>10</v>
      </c>
      <c r="T2867">
        <v>2025</v>
      </c>
      <c r="U2867">
        <v>10</v>
      </c>
      <c r="V2867" t="s">
        <v>3870</v>
      </c>
      <c r="W2867" t="s">
        <v>40</v>
      </c>
      <c r="X2867" t="s">
        <v>27</v>
      </c>
      <c r="Y2867">
        <v>3.74</v>
      </c>
    </row>
    <row r="2868" spans="1:25" x14ac:dyDescent="0.25">
      <c r="A2868" t="s">
        <v>3722</v>
      </c>
      <c r="B2868" s="19">
        <v>45478</v>
      </c>
      <c r="C2868" t="s">
        <v>311</v>
      </c>
      <c r="D2868" t="s">
        <v>101</v>
      </c>
      <c r="E2868" t="s">
        <v>16</v>
      </c>
      <c r="F2868">
        <v>42</v>
      </c>
      <c r="G2868" t="s">
        <v>312</v>
      </c>
      <c r="H2868" t="s">
        <v>276</v>
      </c>
      <c r="I2868" t="s">
        <v>143</v>
      </c>
      <c r="J2868" t="s">
        <v>144</v>
      </c>
      <c r="K2868" t="s">
        <v>76</v>
      </c>
      <c r="L2868">
        <v>2</v>
      </c>
      <c r="M2868">
        <v>700</v>
      </c>
      <c r="N2868">
        <v>0.05</v>
      </c>
      <c r="O2868">
        <v>0</v>
      </c>
      <c r="P2868">
        <v>1140</v>
      </c>
      <c r="Q2868">
        <v>0</v>
      </c>
      <c r="R2868" t="s">
        <v>26</v>
      </c>
      <c r="S2868" t="s">
        <v>291</v>
      </c>
      <c r="T2868">
        <v>2024</v>
      </c>
      <c r="U2868">
        <v>7</v>
      </c>
      <c r="V2868" t="s">
        <v>3866</v>
      </c>
      <c r="W2868" t="s">
        <v>33</v>
      </c>
      <c r="X2868" t="s">
        <v>27</v>
      </c>
      <c r="Y2868">
        <v>0</v>
      </c>
    </row>
    <row r="2869" spans="1:25" x14ac:dyDescent="0.25">
      <c r="A2869" t="s">
        <v>3723</v>
      </c>
      <c r="B2869" s="19">
        <v>45813</v>
      </c>
      <c r="C2869" t="s">
        <v>365</v>
      </c>
      <c r="D2869" t="s">
        <v>366</v>
      </c>
      <c r="E2869" t="s">
        <v>16</v>
      </c>
      <c r="F2869">
        <v>56</v>
      </c>
      <c r="G2869" t="s">
        <v>295</v>
      </c>
      <c r="H2869" t="s">
        <v>270</v>
      </c>
      <c r="I2869" t="s">
        <v>143</v>
      </c>
      <c r="J2869" t="s">
        <v>144</v>
      </c>
      <c r="K2869" t="s">
        <v>76</v>
      </c>
      <c r="L2869">
        <v>2</v>
      </c>
      <c r="M2869">
        <v>700</v>
      </c>
      <c r="N2869">
        <v>0.15</v>
      </c>
      <c r="O2869">
        <v>1190</v>
      </c>
      <c r="P2869">
        <v>1140</v>
      </c>
      <c r="Q2869">
        <v>50</v>
      </c>
      <c r="R2869" t="s">
        <v>17</v>
      </c>
      <c r="S2869" t="s">
        <v>10</v>
      </c>
      <c r="T2869">
        <v>2025</v>
      </c>
      <c r="U2869">
        <v>6</v>
      </c>
      <c r="V2869" t="s">
        <v>3868</v>
      </c>
      <c r="W2869" t="s">
        <v>11</v>
      </c>
      <c r="X2869" t="s">
        <v>27</v>
      </c>
      <c r="Y2869">
        <v>4.2</v>
      </c>
    </row>
    <row r="2870" spans="1:25" x14ac:dyDescent="0.25">
      <c r="A2870" t="s">
        <v>3724</v>
      </c>
      <c r="B2870" s="19">
        <v>45734</v>
      </c>
      <c r="C2870" t="s">
        <v>3725</v>
      </c>
      <c r="D2870" t="s">
        <v>375</v>
      </c>
      <c r="E2870" t="s">
        <v>16</v>
      </c>
      <c r="F2870">
        <v>25</v>
      </c>
      <c r="G2870" t="s">
        <v>284</v>
      </c>
      <c r="H2870" t="s">
        <v>285</v>
      </c>
      <c r="I2870" t="s">
        <v>6</v>
      </c>
      <c r="J2870" t="s">
        <v>7</v>
      </c>
      <c r="K2870" t="s">
        <v>8</v>
      </c>
      <c r="L2870">
        <v>1</v>
      </c>
      <c r="M2870">
        <v>7000</v>
      </c>
      <c r="N2870">
        <v>0.05</v>
      </c>
      <c r="O2870">
        <v>0</v>
      </c>
      <c r="P2870">
        <v>5200</v>
      </c>
      <c r="Q2870">
        <v>0</v>
      </c>
      <c r="R2870" t="s">
        <v>26</v>
      </c>
      <c r="S2870" t="s">
        <v>291</v>
      </c>
      <c r="T2870">
        <v>2025</v>
      </c>
      <c r="U2870">
        <v>3</v>
      </c>
      <c r="V2870" t="s">
        <v>3864</v>
      </c>
      <c r="W2870" t="s">
        <v>18</v>
      </c>
      <c r="X2870" t="s">
        <v>19</v>
      </c>
      <c r="Y2870">
        <v>0</v>
      </c>
    </row>
    <row r="2871" spans="1:25" x14ac:dyDescent="0.25">
      <c r="A2871" t="s">
        <v>3726</v>
      </c>
      <c r="B2871" s="19">
        <v>45745</v>
      </c>
      <c r="C2871" t="s">
        <v>763</v>
      </c>
      <c r="D2871" t="s">
        <v>207</v>
      </c>
      <c r="E2871" t="s">
        <v>3</v>
      </c>
      <c r="F2871">
        <v>50</v>
      </c>
      <c r="G2871" t="s">
        <v>339</v>
      </c>
      <c r="H2871" t="s">
        <v>285</v>
      </c>
      <c r="I2871" t="s">
        <v>68</v>
      </c>
      <c r="J2871" t="s">
        <v>69</v>
      </c>
      <c r="K2871" t="s">
        <v>39</v>
      </c>
      <c r="L2871">
        <v>1</v>
      </c>
      <c r="M2871">
        <v>3500</v>
      </c>
      <c r="N2871">
        <v>0.1</v>
      </c>
      <c r="O2871">
        <v>3150</v>
      </c>
      <c r="P2871">
        <v>2300</v>
      </c>
      <c r="Q2871">
        <v>850</v>
      </c>
      <c r="R2871" t="s">
        <v>17</v>
      </c>
      <c r="S2871" t="s">
        <v>10</v>
      </c>
      <c r="T2871">
        <v>2025</v>
      </c>
      <c r="U2871">
        <v>3</v>
      </c>
      <c r="V2871" t="s">
        <v>3864</v>
      </c>
      <c r="W2871" t="s">
        <v>18</v>
      </c>
      <c r="X2871" t="s">
        <v>27</v>
      </c>
      <c r="Y2871">
        <v>26.98</v>
      </c>
    </row>
    <row r="2872" spans="1:25" x14ac:dyDescent="0.25">
      <c r="A2872" t="s">
        <v>3727</v>
      </c>
      <c r="B2872" s="19">
        <v>45479</v>
      </c>
      <c r="C2872" t="s">
        <v>1323</v>
      </c>
      <c r="D2872" t="s">
        <v>615</v>
      </c>
      <c r="E2872" t="s">
        <v>3</v>
      </c>
      <c r="F2872">
        <v>34</v>
      </c>
      <c r="G2872" t="s">
        <v>317</v>
      </c>
      <c r="H2872" t="s">
        <v>5</v>
      </c>
      <c r="I2872" t="s">
        <v>186</v>
      </c>
      <c r="J2872" t="s">
        <v>187</v>
      </c>
      <c r="K2872" t="s">
        <v>91</v>
      </c>
      <c r="L2872">
        <v>2</v>
      </c>
      <c r="M2872">
        <v>12000</v>
      </c>
      <c r="N2872">
        <v>0.1</v>
      </c>
      <c r="O2872">
        <v>21600</v>
      </c>
      <c r="P2872">
        <v>18000</v>
      </c>
      <c r="Q2872">
        <v>3600</v>
      </c>
      <c r="R2872" t="s">
        <v>9</v>
      </c>
      <c r="S2872" t="s">
        <v>10</v>
      </c>
      <c r="T2872">
        <v>2024</v>
      </c>
      <c r="U2872">
        <v>7</v>
      </c>
      <c r="V2872" t="s">
        <v>3866</v>
      </c>
      <c r="W2872" t="s">
        <v>33</v>
      </c>
      <c r="X2872" t="s">
        <v>19</v>
      </c>
      <c r="Y2872">
        <v>16.670000000000002</v>
      </c>
    </row>
    <row r="2873" spans="1:25" x14ac:dyDescent="0.25">
      <c r="A2873" t="s">
        <v>3728</v>
      </c>
      <c r="B2873" s="19">
        <v>45510</v>
      </c>
      <c r="C2873" t="s">
        <v>1924</v>
      </c>
      <c r="D2873" t="s">
        <v>426</v>
      </c>
      <c r="E2873" t="s">
        <v>16</v>
      </c>
      <c r="F2873">
        <v>38</v>
      </c>
      <c r="G2873" t="s">
        <v>339</v>
      </c>
      <c r="H2873" t="s">
        <v>285</v>
      </c>
      <c r="I2873" t="s">
        <v>344</v>
      </c>
      <c r="J2873" t="s">
        <v>345</v>
      </c>
      <c r="K2873" t="s">
        <v>39</v>
      </c>
      <c r="L2873">
        <v>2</v>
      </c>
      <c r="M2873">
        <v>2200</v>
      </c>
      <c r="N2873">
        <v>0.05</v>
      </c>
      <c r="O2873">
        <v>4180</v>
      </c>
      <c r="P2873">
        <v>2800</v>
      </c>
      <c r="Q2873">
        <v>1380</v>
      </c>
      <c r="R2873" t="s">
        <v>17</v>
      </c>
      <c r="S2873" t="s">
        <v>10</v>
      </c>
      <c r="T2873">
        <v>2024</v>
      </c>
      <c r="U2873">
        <v>8</v>
      </c>
      <c r="V2873" t="s">
        <v>3867</v>
      </c>
      <c r="W2873" t="s">
        <v>33</v>
      </c>
      <c r="X2873" t="s">
        <v>12</v>
      </c>
      <c r="Y2873">
        <v>33.01</v>
      </c>
    </row>
    <row r="2874" spans="1:25" x14ac:dyDescent="0.25">
      <c r="A2874" t="s">
        <v>3729</v>
      </c>
      <c r="B2874" s="19">
        <v>45835</v>
      </c>
      <c r="C2874" t="s">
        <v>1182</v>
      </c>
      <c r="D2874" t="s">
        <v>410</v>
      </c>
      <c r="E2874" t="s">
        <v>3</v>
      </c>
      <c r="F2874">
        <v>46</v>
      </c>
      <c r="G2874" t="s">
        <v>312</v>
      </c>
      <c r="H2874" t="s">
        <v>276</v>
      </c>
      <c r="I2874" t="s">
        <v>143</v>
      </c>
      <c r="J2874" t="s">
        <v>144</v>
      </c>
      <c r="K2874" t="s">
        <v>76</v>
      </c>
      <c r="L2874">
        <v>4</v>
      </c>
      <c r="M2874">
        <v>700</v>
      </c>
      <c r="N2874">
        <v>0.05</v>
      </c>
      <c r="O2874">
        <v>2660</v>
      </c>
      <c r="P2874">
        <v>2280</v>
      </c>
      <c r="Q2874">
        <v>380</v>
      </c>
      <c r="R2874" t="s">
        <v>26</v>
      </c>
      <c r="S2874" t="s">
        <v>10</v>
      </c>
      <c r="T2874">
        <v>2025</v>
      </c>
      <c r="U2874">
        <v>6</v>
      </c>
      <c r="V2874" t="s">
        <v>3868</v>
      </c>
      <c r="W2874" t="s">
        <v>11</v>
      </c>
      <c r="X2874" t="s">
        <v>27</v>
      </c>
      <c r="Y2874">
        <v>14.29</v>
      </c>
    </row>
    <row r="2875" spans="1:25" x14ac:dyDescent="0.25">
      <c r="A2875" t="s">
        <v>3730</v>
      </c>
      <c r="B2875" s="19">
        <v>45916</v>
      </c>
      <c r="C2875" t="s">
        <v>1666</v>
      </c>
      <c r="D2875" t="s">
        <v>754</v>
      </c>
      <c r="E2875" t="s">
        <v>16</v>
      </c>
      <c r="F2875">
        <v>44</v>
      </c>
      <c r="G2875" t="s">
        <v>290</v>
      </c>
      <c r="H2875" t="s">
        <v>276</v>
      </c>
      <c r="I2875" t="s">
        <v>186</v>
      </c>
      <c r="J2875" t="s">
        <v>187</v>
      </c>
      <c r="K2875" t="s">
        <v>91</v>
      </c>
      <c r="L2875">
        <v>1</v>
      </c>
      <c r="M2875">
        <v>12000</v>
      </c>
      <c r="N2875">
        <v>0.1</v>
      </c>
      <c r="O2875">
        <v>10800</v>
      </c>
      <c r="P2875">
        <v>9000</v>
      </c>
      <c r="Q2875">
        <v>1800</v>
      </c>
      <c r="R2875" t="s">
        <v>17</v>
      </c>
      <c r="S2875" t="s">
        <v>10</v>
      </c>
      <c r="T2875">
        <v>2025</v>
      </c>
      <c r="U2875">
        <v>9</v>
      </c>
      <c r="V2875" t="s">
        <v>3873</v>
      </c>
      <c r="W2875" t="s">
        <v>33</v>
      </c>
      <c r="X2875" t="s">
        <v>19</v>
      </c>
      <c r="Y2875">
        <v>16.670000000000002</v>
      </c>
    </row>
    <row r="2876" spans="1:25" x14ac:dyDescent="0.25">
      <c r="A2876" t="s">
        <v>3731</v>
      </c>
      <c r="B2876" s="19">
        <v>45452</v>
      </c>
      <c r="C2876" t="s">
        <v>644</v>
      </c>
      <c r="D2876" t="s">
        <v>606</v>
      </c>
      <c r="E2876" t="s">
        <v>3</v>
      </c>
      <c r="F2876">
        <v>45</v>
      </c>
      <c r="G2876" t="s">
        <v>263</v>
      </c>
      <c r="H2876" t="s">
        <v>5</v>
      </c>
      <c r="I2876" t="s">
        <v>186</v>
      </c>
      <c r="J2876" t="s">
        <v>187</v>
      </c>
      <c r="K2876" t="s">
        <v>91</v>
      </c>
      <c r="L2876">
        <v>2</v>
      </c>
      <c r="M2876">
        <v>12000</v>
      </c>
      <c r="N2876">
        <v>0.05</v>
      </c>
      <c r="O2876">
        <v>22800</v>
      </c>
      <c r="P2876">
        <v>18000</v>
      </c>
      <c r="Q2876">
        <v>4800</v>
      </c>
      <c r="R2876" t="s">
        <v>9</v>
      </c>
      <c r="S2876" t="s">
        <v>10</v>
      </c>
      <c r="T2876">
        <v>2024</v>
      </c>
      <c r="U2876">
        <v>6</v>
      </c>
      <c r="V2876" t="s">
        <v>3868</v>
      </c>
      <c r="W2876" t="s">
        <v>11</v>
      </c>
      <c r="X2876" t="s">
        <v>12</v>
      </c>
      <c r="Y2876">
        <v>21.05</v>
      </c>
    </row>
    <row r="2877" spans="1:25" x14ac:dyDescent="0.25">
      <c r="A2877" t="s">
        <v>3732</v>
      </c>
      <c r="B2877" s="19">
        <v>45453</v>
      </c>
      <c r="C2877" t="s">
        <v>961</v>
      </c>
      <c r="D2877" t="s">
        <v>962</v>
      </c>
      <c r="E2877" t="s">
        <v>16</v>
      </c>
      <c r="F2877">
        <v>48</v>
      </c>
      <c r="G2877" t="s">
        <v>407</v>
      </c>
      <c r="H2877" t="s">
        <v>285</v>
      </c>
      <c r="I2877" t="s">
        <v>56</v>
      </c>
      <c r="J2877" t="s">
        <v>57</v>
      </c>
      <c r="K2877" t="s">
        <v>58</v>
      </c>
      <c r="L2877">
        <v>1</v>
      </c>
      <c r="M2877">
        <v>1200</v>
      </c>
      <c r="N2877">
        <v>0.05</v>
      </c>
      <c r="O2877">
        <v>1140</v>
      </c>
      <c r="P2877">
        <v>800</v>
      </c>
      <c r="Q2877">
        <v>340</v>
      </c>
      <c r="R2877" t="s">
        <v>9</v>
      </c>
      <c r="S2877" t="s">
        <v>10</v>
      </c>
      <c r="T2877">
        <v>2024</v>
      </c>
      <c r="U2877">
        <v>6</v>
      </c>
      <c r="V2877" t="s">
        <v>3868</v>
      </c>
      <c r="W2877" t="s">
        <v>11</v>
      </c>
      <c r="X2877" t="s">
        <v>27</v>
      </c>
      <c r="Y2877">
        <v>29.82</v>
      </c>
    </row>
    <row r="2878" spans="1:25" x14ac:dyDescent="0.25">
      <c r="A2878" t="s">
        <v>3733</v>
      </c>
      <c r="B2878" s="19">
        <v>45820</v>
      </c>
      <c r="C2878" t="s">
        <v>3181</v>
      </c>
      <c r="D2878" t="s">
        <v>357</v>
      </c>
      <c r="E2878" t="s">
        <v>3</v>
      </c>
      <c r="F2878">
        <v>46</v>
      </c>
      <c r="G2878" t="s">
        <v>275</v>
      </c>
      <c r="H2878" t="s">
        <v>276</v>
      </c>
      <c r="I2878" t="s">
        <v>143</v>
      </c>
      <c r="J2878" t="s">
        <v>144</v>
      </c>
      <c r="K2878" t="s">
        <v>76</v>
      </c>
      <c r="L2878">
        <v>2</v>
      </c>
      <c r="M2878">
        <v>700</v>
      </c>
      <c r="N2878">
        <v>0.05</v>
      </c>
      <c r="O2878">
        <v>1330</v>
      </c>
      <c r="P2878">
        <v>1140</v>
      </c>
      <c r="Q2878">
        <v>190</v>
      </c>
      <c r="R2878" t="s">
        <v>9</v>
      </c>
      <c r="S2878" t="s">
        <v>10</v>
      </c>
      <c r="T2878">
        <v>2025</v>
      </c>
      <c r="U2878">
        <v>6</v>
      </c>
      <c r="V2878" t="s">
        <v>3868</v>
      </c>
      <c r="W2878" t="s">
        <v>11</v>
      </c>
      <c r="X2878" t="s">
        <v>19</v>
      </c>
      <c r="Y2878">
        <v>14.29</v>
      </c>
    </row>
    <row r="2879" spans="1:25" x14ac:dyDescent="0.25">
      <c r="A2879" t="s">
        <v>3734</v>
      </c>
      <c r="B2879" s="19">
        <v>45567</v>
      </c>
      <c r="C2879" t="s">
        <v>893</v>
      </c>
      <c r="D2879" t="s">
        <v>22</v>
      </c>
      <c r="E2879" t="s">
        <v>3</v>
      </c>
      <c r="F2879">
        <v>22</v>
      </c>
      <c r="G2879" t="s">
        <v>284</v>
      </c>
      <c r="H2879" t="s">
        <v>285</v>
      </c>
      <c r="I2879" t="s">
        <v>89</v>
      </c>
      <c r="J2879" t="s">
        <v>90</v>
      </c>
      <c r="K2879" t="s">
        <v>91</v>
      </c>
      <c r="L2879">
        <v>1</v>
      </c>
      <c r="M2879">
        <v>35000</v>
      </c>
      <c r="N2879">
        <v>0.15</v>
      </c>
      <c r="O2879">
        <v>29750</v>
      </c>
      <c r="P2879">
        <v>27000</v>
      </c>
      <c r="Q2879">
        <v>2750</v>
      </c>
      <c r="R2879" t="s">
        <v>77</v>
      </c>
      <c r="S2879" t="s">
        <v>10</v>
      </c>
      <c r="T2879">
        <v>2024</v>
      </c>
      <c r="U2879">
        <v>10</v>
      </c>
      <c r="V2879" t="s">
        <v>3870</v>
      </c>
      <c r="W2879" t="s">
        <v>40</v>
      </c>
      <c r="X2879" t="s">
        <v>12</v>
      </c>
      <c r="Y2879">
        <v>9.24</v>
      </c>
    </row>
    <row r="2880" spans="1:25" x14ac:dyDescent="0.25">
      <c r="A2880" t="s">
        <v>3735</v>
      </c>
      <c r="B2880" s="19">
        <v>45602</v>
      </c>
      <c r="C2880" t="s">
        <v>157</v>
      </c>
      <c r="D2880" t="s">
        <v>158</v>
      </c>
      <c r="E2880" t="s">
        <v>16</v>
      </c>
      <c r="F2880">
        <v>29</v>
      </c>
      <c r="G2880" t="s">
        <v>4</v>
      </c>
      <c r="H2880" t="s">
        <v>5</v>
      </c>
      <c r="I2880" t="s">
        <v>264</v>
      </c>
      <c r="J2880" t="s">
        <v>265</v>
      </c>
      <c r="K2880" t="s">
        <v>46</v>
      </c>
      <c r="L2880">
        <v>1</v>
      </c>
      <c r="M2880">
        <v>800</v>
      </c>
      <c r="N2880">
        <v>0.1</v>
      </c>
      <c r="O2880">
        <v>720</v>
      </c>
      <c r="P2880">
        <v>500</v>
      </c>
      <c r="Q2880">
        <v>220</v>
      </c>
      <c r="R2880" t="s">
        <v>26</v>
      </c>
      <c r="S2880" t="s">
        <v>10</v>
      </c>
      <c r="T2880">
        <v>2024</v>
      </c>
      <c r="U2880">
        <v>11</v>
      </c>
      <c r="V2880" t="s">
        <v>3874</v>
      </c>
      <c r="W2880" t="s">
        <v>40</v>
      </c>
      <c r="X2880" t="s">
        <v>19</v>
      </c>
      <c r="Y2880">
        <v>30.56</v>
      </c>
    </row>
    <row r="2881" spans="1:25" x14ac:dyDescent="0.25">
      <c r="A2881" t="s">
        <v>3736</v>
      </c>
      <c r="B2881" s="19">
        <v>45654</v>
      </c>
      <c r="C2881" t="s">
        <v>650</v>
      </c>
      <c r="D2881" t="s">
        <v>651</v>
      </c>
      <c r="E2881" t="s">
        <v>3</v>
      </c>
      <c r="F2881">
        <v>48</v>
      </c>
      <c r="G2881" t="s">
        <v>317</v>
      </c>
      <c r="H2881" t="s">
        <v>5</v>
      </c>
      <c r="I2881" t="s">
        <v>68</v>
      </c>
      <c r="J2881" t="s">
        <v>69</v>
      </c>
      <c r="K2881" t="s">
        <v>39</v>
      </c>
      <c r="L2881">
        <v>1</v>
      </c>
      <c r="M2881">
        <v>3500</v>
      </c>
      <c r="N2881">
        <v>0.2</v>
      </c>
      <c r="O2881">
        <v>2800</v>
      </c>
      <c r="P2881">
        <v>2300</v>
      </c>
      <c r="Q2881">
        <v>500</v>
      </c>
      <c r="R2881" t="s">
        <v>17</v>
      </c>
      <c r="S2881" t="s">
        <v>10</v>
      </c>
      <c r="T2881">
        <v>2024</v>
      </c>
      <c r="U2881">
        <v>12</v>
      </c>
      <c r="V2881" t="s">
        <v>3872</v>
      </c>
      <c r="W2881" t="s">
        <v>40</v>
      </c>
      <c r="X2881" t="s">
        <v>27</v>
      </c>
      <c r="Y2881">
        <v>17.86</v>
      </c>
    </row>
    <row r="2882" spans="1:25" x14ac:dyDescent="0.25">
      <c r="A2882" t="s">
        <v>3737</v>
      </c>
      <c r="B2882" s="19">
        <v>45694</v>
      </c>
      <c r="C2882" t="s">
        <v>715</v>
      </c>
      <c r="D2882" t="s">
        <v>448</v>
      </c>
      <c r="E2882" t="s">
        <v>16</v>
      </c>
      <c r="F2882">
        <v>38</v>
      </c>
      <c r="G2882" t="s">
        <v>317</v>
      </c>
      <c r="H2882" t="s">
        <v>5</v>
      </c>
      <c r="I2882" t="s">
        <v>44</v>
      </c>
      <c r="J2882" t="s">
        <v>45</v>
      </c>
      <c r="K2882" t="s">
        <v>46</v>
      </c>
      <c r="L2882">
        <v>1</v>
      </c>
      <c r="M2882">
        <v>2500</v>
      </c>
      <c r="N2882">
        <v>0.05</v>
      </c>
      <c r="O2882">
        <v>0</v>
      </c>
      <c r="P2882">
        <v>1500</v>
      </c>
      <c r="Q2882">
        <v>0</v>
      </c>
      <c r="R2882" t="s">
        <v>26</v>
      </c>
      <c r="S2882" t="s">
        <v>291</v>
      </c>
      <c r="T2882">
        <v>2025</v>
      </c>
      <c r="U2882">
        <v>2</v>
      </c>
      <c r="V2882" t="s">
        <v>3869</v>
      </c>
      <c r="W2882" t="s">
        <v>18</v>
      </c>
      <c r="X2882" t="s">
        <v>27</v>
      </c>
      <c r="Y2882">
        <v>0</v>
      </c>
    </row>
    <row r="2883" spans="1:25" x14ac:dyDescent="0.25">
      <c r="A2883" t="s">
        <v>3738</v>
      </c>
      <c r="B2883" s="19">
        <v>45348</v>
      </c>
      <c r="C2883" t="s">
        <v>303</v>
      </c>
      <c r="D2883" t="s">
        <v>304</v>
      </c>
      <c r="E2883" t="s">
        <v>16</v>
      </c>
      <c r="F2883">
        <v>36</v>
      </c>
      <c r="G2883" t="s">
        <v>275</v>
      </c>
      <c r="H2883" t="s">
        <v>276</v>
      </c>
      <c r="I2883" t="s">
        <v>44</v>
      </c>
      <c r="J2883" t="s">
        <v>45</v>
      </c>
      <c r="K2883" t="s">
        <v>46</v>
      </c>
      <c r="L2883">
        <v>1</v>
      </c>
      <c r="M2883">
        <v>2500</v>
      </c>
      <c r="N2883">
        <v>0.1</v>
      </c>
      <c r="O2883">
        <v>2250</v>
      </c>
      <c r="P2883">
        <v>1500</v>
      </c>
      <c r="Q2883">
        <v>750</v>
      </c>
      <c r="R2883" t="s">
        <v>26</v>
      </c>
      <c r="S2883" t="s">
        <v>10</v>
      </c>
      <c r="T2883">
        <v>2024</v>
      </c>
      <c r="U2883">
        <v>2</v>
      </c>
      <c r="V2883" t="s">
        <v>3869</v>
      </c>
      <c r="W2883" t="s">
        <v>18</v>
      </c>
      <c r="X2883" t="s">
        <v>27</v>
      </c>
      <c r="Y2883">
        <v>33.33</v>
      </c>
    </row>
    <row r="2884" spans="1:25" x14ac:dyDescent="0.25">
      <c r="A2884" t="s">
        <v>3739</v>
      </c>
      <c r="B2884" s="19">
        <v>45759</v>
      </c>
      <c r="C2884" t="s">
        <v>1640</v>
      </c>
      <c r="D2884" t="s">
        <v>731</v>
      </c>
      <c r="E2884" t="s">
        <v>3</v>
      </c>
      <c r="F2884">
        <v>41</v>
      </c>
      <c r="G2884" t="s">
        <v>339</v>
      </c>
      <c r="H2884" t="s">
        <v>285</v>
      </c>
      <c r="I2884" t="s">
        <v>37</v>
      </c>
      <c r="J2884" t="s">
        <v>38</v>
      </c>
      <c r="K2884" t="s">
        <v>39</v>
      </c>
      <c r="L2884">
        <v>2</v>
      </c>
      <c r="M2884">
        <v>900</v>
      </c>
      <c r="N2884">
        <v>0.1</v>
      </c>
      <c r="O2884">
        <v>1620</v>
      </c>
      <c r="P2884">
        <v>1100</v>
      </c>
      <c r="Q2884">
        <v>520</v>
      </c>
      <c r="R2884" t="s">
        <v>26</v>
      </c>
      <c r="S2884" t="s">
        <v>10</v>
      </c>
      <c r="T2884">
        <v>2025</v>
      </c>
      <c r="U2884">
        <v>4</v>
      </c>
      <c r="V2884" t="s">
        <v>3871</v>
      </c>
      <c r="W2884" t="s">
        <v>11</v>
      </c>
      <c r="X2884" t="s">
        <v>12</v>
      </c>
      <c r="Y2884">
        <v>32.1</v>
      </c>
    </row>
    <row r="2885" spans="1:25" x14ac:dyDescent="0.25">
      <c r="A2885" t="s">
        <v>3740</v>
      </c>
      <c r="B2885" s="19">
        <v>45505</v>
      </c>
      <c r="C2885" t="s">
        <v>2401</v>
      </c>
      <c r="D2885" t="s">
        <v>357</v>
      </c>
      <c r="E2885" t="s">
        <v>3</v>
      </c>
      <c r="F2885">
        <v>25</v>
      </c>
      <c r="G2885" t="s">
        <v>312</v>
      </c>
      <c r="H2885" t="s">
        <v>276</v>
      </c>
      <c r="I2885" t="s">
        <v>6</v>
      </c>
      <c r="J2885" t="s">
        <v>7</v>
      </c>
      <c r="K2885" t="s">
        <v>8</v>
      </c>
      <c r="L2885">
        <v>2</v>
      </c>
      <c r="M2885">
        <v>7000</v>
      </c>
      <c r="N2885">
        <v>0</v>
      </c>
      <c r="O2885">
        <v>14000</v>
      </c>
      <c r="P2885">
        <v>10400</v>
      </c>
      <c r="Q2885">
        <v>3600</v>
      </c>
      <c r="R2885" t="s">
        <v>9</v>
      </c>
      <c r="S2885" t="s">
        <v>10</v>
      </c>
      <c r="T2885">
        <v>2024</v>
      </c>
      <c r="U2885">
        <v>8</v>
      </c>
      <c r="V2885" t="s">
        <v>3867</v>
      </c>
      <c r="W2885" t="s">
        <v>33</v>
      </c>
      <c r="X2885" t="s">
        <v>27</v>
      </c>
      <c r="Y2885">
        <v>25.71</v>
      </c>
    </row>
    <row r="2886" spans="1:25" x14ac:dyDescent="0.25">
      <c r="A2886" t="s">
        <v>3741</v>
      </c>
      <c r="B2886" s="19">
        <v>45674</v>
      </c>
      <c r="C2886" t="s">
        <v>631</v>
      </c>
      <c r="D2886" t="s">
        <v>352</v>
      </c>
      <c r="E2886" t="s">
        <v>3</v>
      </c>
      <c r="F2886">
        <v>45</v>
      </c>
      <c r="G2886" t="s">
        <v>339</v>
      </c>
      <c r="H2886" t="s">
        <v>285</v>
      </c>
      <c r="I2886" t="s">
        <v>23</v>
      </c>
      <c r="J2886" t="s">
        <v>24</v>
      </c>
      <c r="K2886" t="s">
        <v>25</v>
      </c>
      <c r="L2886">
        <v>2</v>
      </c>
      <c r="M2886">
        <v>55000</v>
      </c>
      <c r="N2886">
        <v>0</v>
      </c>
      <c r="O2886">
        <v>110000</v>
      </c>
      <c r="P2886">
        <v>80000</v>
      </c>
      <c r="Q2886">
        <v>30000</v>
      </c>
      <c r="R2886" t="s">
        <v>26</v>
      </c>
      <c r="S2886" t="s">
        <v>10</v>
      </c>
      <c r="T2886">
        <v>2025</v>
      </c>
      <c r="U2886">
        <v>1</v>
      </c>
      <c r="V2886" t="s">
        <v>3875</v>
      </c>
      <c r="W2886" t="s">
        <v>18</v>
      </c>
      <c r="X2886" t="s">
        <v>27</v>
      </c>
      <c r="Y2886">
        <v>27.27</v>
      </c>
    </row>
    <row r="2887" spans="1:25" x14ac:dyDescent="0.25">
      <c r="A2887" t="s">
        <v>3742</v>
      </c>
      <c r="B2887" s="19">
        <v>45625</v>
      </c>
      <c r="C2887" t="s">
        <v>3743</v>
      </c>
      <c r="D2887" t="s">
        <v>320</v>
      </c>
      <c r="E2887" t="s">
        <v>16</v>
      </c>
      <c r="F2887">
        <v>41</v>
      </c>
      <c r="G2887" t="s">
        <v>263</v>
      </c>
      <c r="H2887" t="s">
        <v>5</v>
      </c>
      <c r="I2887" t="s">
        <v>127</v>
      </c>
      <c r="J2887" t="s">
        <v>128</v>
      </c>
      <c r="K2887" t="s">
        <v>58</v>
      </c>
      <c r="L2887">
        <v>3</v>
      </c>
      <c r="M2887">
        <v>3000</v>
      </c>
      <c r="N2887">
        <v>0.1</v>
      </c>
      <c r="O2887">
        <v>8100</v>
      </c>
      <c r="P2887">
        <v>6300</v>
      </c>
      <c r="Q2887">
        <v>1800</v>
      </c>
      <c r="R2887" t="s">
        <v>17</v>
      </c>
      <c r="S2887" t="s">
        <v>10</v>
      </c>
      <c r="T2887">
        <v>2024</v>
      </c>
      <c r="U2887">
        <v>11</v>
      </c>
      <c r="V2887" t="s">
        <v>3874</v>
      </c>
      <c r="W2887" t="s">
        <v>40</v>
      </c>
      <c r="X2887" t="s">
        <v>19</v>
      </c>
      <c r="Y2887">
        <v>22.22</v>
      </c>
    </row>
    <row r="2888" spans="1:25" x14ac:dyDescent="0.25">
      <c r="A2888" t="s">
        <v>3744</v>
      </c>
      <c r="B2888" s="19">
        <v>45512</v>
      </c>
      <c r="C2888" t="s">
        <v>1340</v>
      </c>
      <c r="D2888" t="s">
        <v>326</v>
      </c>
      <c r="E2888" t="s">
        <v>16</v>
      </c>
      <c r="F2888">
        <v>49</v>
      </c>
      <c r="G2888" t="s">
        <v>284</v>
      </c>
      <c r="H2888" t="s">
        <v>285</v>
      </c>
      <c r="I2888" t="s">
        <v>56</v>
      </c>
      <c r="J2888" t="s">
        <v>57</v>
      </c>
      <c r="K2888" t="s">
        <v>58</v>
      </c>
      <c r="L2888">
        <v>2</v>
      </c>
      <c r="M2888">
        <v>1200</v>
      </c>
      <c r="N2888">
        <v>0.1</v>
      </c>
      <c r="O2888">
        <v>2160</v>
      </c>
      <c r="P2888">
        <v>1600</v>
      </c>
      <c r="Q2888">
        <v>560</v>
      </c>
      <c r="R2888" t="s">
        <v>17</v>
      </c>
      <c r="S2888" t="s">
        <v>10</v>
      </c>
      <c r="T2888">
        <v>2024</v>
      </c>
      <c r="U2888">
        <v>8</v>
      </c>
      <c r="V2888" t="s">
        <v>3867</v>
      </c>
      <c r="W2888" t="s">
        <v>33</v>
      </c>
      <c r="X2888" t="s">
        <v>12</v>
      </c>
      <c r="Y2888">
        <v>25.93</v>
      </c>
    </row>
    <row r="2889" spans="1:25" x14ac:dyDescent="0.25">
      <c r="A2889" t="s">
        <v>3745</v>
      </c>
      <c r="B2889" s="19">
        <v>45401</v>
      </c>
      <c r="C2889" t="s">
        <v>1085</v>
      </c>
      <c r="D2889" t="s">
        <v>1086</v>
      </c>
      <c r="E2889" t="s">
        <v>16</v>
      </c>
      <c r="F2889">
        <v>52</v>
      </c>
      <c r="G2889" t="s">
        <v>317</v>
      </c>
      <c r="H2889" t="s">
        <v>5</v>
      </c>
      <c r="I2889" t="s">
        <v>65</v>
      </c>
      <c r="J2889" t="s">
        <v>66</v>
      </c>
      <c r="K2889" t="s">
        <v>25</v>
      </c>
      <c r="L2889">
        <v>1</v>
      </c>
      <c r="M2889">
        <v>2500</v>
      </c>
      <c r="N2889">
        <v>0.2</v>
      </c>
      <c r="O2889">
        <v>2000</v>
      </c>
      <c r="P2889">
        <v>1600</v>
      </c>
      <c r="Q2889">
        <v>400</v>
      </c>
      <c r="R2889" t="s">
        <v>26</v>
      </c>
      <c r="S2889" t="s">
        <v>10</v>
      </c>
      <c r="T2889">
        <v>2024</v>
      </c>
      <c r="U2889">
        <v>4</v>
      </c>
      <c r="V2889" t="s">
        <v>3871</v>
      </c>
      <c r="W2889" t="s">
        <v>11</v>
      </c>
      <c r="X2889" t="s">
        <v>19</v>
      </c>
      <c r="Y2889">
        <v>20</v>
      </c>
    </row>
    <row r="2890" spans="1:25" x14ac:dyDescent="0.25">
      <c r="A2890" t="s">
        <v>3746</v>
      </c>
      <c r="B2890" s="19">
        <v>45783</v>
      </c>
      <c r="C2890" t="s">
        <v>713</v>
      </c>
      <c r="D2890" t="s">
        <v>474</v>
      </c>
      <c r="E2890" t="s">
        <v>16</v>
      </c>
      <c r="F2890">
        <v>52</v>
      </c>
      <c r="G2890" t="s">
        <v>339</v>
      </c>
      <c r="H2890" t="s">
        <v>285</v>
      </c>
      <c r="I2890" t="s">
        <v>81</v>
      </c>
      <c r="J2890" t="s">
        <v>82</v>
      </c>
      <c r="K2890" t="s">
        <v>58</v>
      </c>
      <c r="L2890">
        <v>1</v>
      </c>
      <c r="M2890">
        <v>3500</v>
      </c>
      <c r="N2890">
        <v>0.1</v>
      </c>
      <c r="O2890">
        <v>-3150</v>
      </c>
      <c r="P2890">
        <v>2500</v>
      </c>
      <c r="Q2890">
        <v>-650</v>
      </c>
      <c r="R2890" t="s">
        <v>17</v>
      </c>
      <c r="S2890" t="s">
        <v>287</v>
      </c>
      <c r="T2890">
        <v>2025</v>
      </c>
      <c r="U2890">
        <v>5</v>
      </c>
      <c r="V2890" t="s">
        <v>3865</v>
      </c>
      <c r="W2890" t="s">
        <v>11</v>
      </c>
      <c r="X2890" t="s">
        <v>12</v>
      </c>
      <c r="Y2890">
        <v>20.63</v>
      </c>
    </row>
    <row r="2891" spans="1:25" x14ac:dyDescent="0.25">
      <c r="A2891" t="s">
        <v>3747</v>
      </c>
      <c r="B2891" s="19">
        <v>45339</v>
      </c>
      <c r="C2891" t="s">
        <v>2161</v>
      </c>
      <c r="D2891" t="s">
        <v>304</v>
      </c>
      <c r="E2891" t="s">
        <v>16</v>
      </c>
      <c r="F2891">
        <v>40</v>
      </c>
      <c r="G2891" t="s">
        <v>295</v>
      </c>
      <c r="H2891" t="s">
        <v>270</v>
      </c>
      <c r="I2891" t="s">
        <v>6</v>
      </c>
      <c r="J2891" t="s">
        <v>7</v>
      </c>
      <c r="K2891" t="s">
        <v>8</v>
      </c>
      <c r="L2891">
        <v>1</v>
      </c>
      <c r="M2891">
        <v>7000</v>
      </c>
      <c r="N2891">
        <v>0.05</v>
      </c>
      <c r="O2891">
        <v>-6650</v>
      </c>
      <c r="P2891">
        <v>5200</v>
      </c>
      <c r="Q2891">
        <v>-1450</v>
      </c>
      <c r="R2891" t="s">
        <v>26</v>
      </c>
      <c r="S2891" t="s">
        <v>287</v>
      </c>
      <c r="T2891">
        <v>2024</v>
      </c>
      <c r="U2891">
        <v>2</v>
      </c>
      <c r="V2891" t="s">
        <v>3869</v>
      </c>
      <c r="W2891" t="s">
        <v>18</v>
      </c>
      <c r="X2891" t="s">
        <v>19</v>
      </c>
      <c r="Y2891">
        <v>21.8</v>
      </c>
    </row>
    <row r="2892" spans="1:25" x14ac:dyDescent="0.25">
      <c r="A2892" t="s">
        <v>3748</v>
      </c>
      <c r="B2892" s="19">
        <v>46015</v>
      </c>
      <c r="C2892" t="s">
        <v>737</v>
      </c>
      <c r="D2892" t="s">
        <v>438</v>
      </c>
      <c r="E2892" t="s">
        <v>3</v>
      </c>
      <c r="F2892">
        <v>23</v>
      </c>
      <c r="G2892" t="s">
        <v>263</v>
      </c>
      <c r="H2892" t="s">
        <v>5</v>
      </c>
      <c r="I2892" t="s">
        <v>143</v>
      </c>
      <c r="J2892" t="s">
        <v>144</v>
      </c>
      <c r="K2892" t="s">
        <v>76</v>
      </c>
      <c r="L2892">
        <v>5</v>
      </c>
      <c r="M2892">
        <v>700</v>
      </c>
      <c r="N2892">
        <v>0.05</v>
      </c>
      <c r="O2892">
        <v>-3325</v>
      </c>
      <c r="P2892">
        <v>2850</v>
      </c>
      <c r="Q2892">
        <v>-475</v>
      </c>
      <c r="R2892" t="s">
        <v>26</v>
      </c>
      <c r="S2892" t="s">
        <v>287</v>
      </c>
      <c r="T2892">
        <v>2025</v>
      </c>
      <c r="U2892">
        <v>12</v>
      </c>
      <c r="V2892" t="s">
        <v>3872</v>
      </c>
      <c r="W2892" t="s">
        <v>40</v>
      </c>
      <c r="X2892" t="s">
        <v>27</v>
      </c>
      <c r="Y2892">
        <v>14.29</v>
      </c>
    </row>
    <row r="2893" spans="1:25" x14ac:dyDescent="0.25">
      <c r="A2893" t="s">
        <v>3749</v>
      </c>
      <c r="B2893" s="19">
        <v>45892</v>
      </c>
      <c r="C2893" t="s">
        <v>1080</v>
      </c>
      <c r="D2893" t="s">
        <v>369</v>
      </c>
      <c r="E2893" t="s">
        <v>16</v>
      </c>
      <c r="F2893">
        <v>32</v>
      </c>
      <c r="G2893" t="s">
        <v>290</v>
      </c>
      <c r="H2893" t="s">
        <v>276</v>
      </c>
      <c r="I2893" t="s">
        <v>95</v>
      </c>
      <c r="J2893" t="s">
        <v>96</v>
      </c>
      <c r="K2893" t="s">
        <v>46</v>
      </c>
      <c r="L2893">
        <v>3</v>
      </c>
      <c r="M2893">
        <v>600</v>
      </c>
      <c r="N2893">
        <v>0</v>
      </c>
      <c r="O2893">
        <v>1800</v>
      </c>
      <c r="P2893">
        <v>1140</v>
      </c>
      <c r="Q2893">
        <v>660</v>
      </c>
      <c r="R2893" t="s">
        <v>26</v>
      </c>
      <c r="S2893" t="s">
        <v>10</v>
      </c>
      <c r="T2893">
        <v>2025</v>
      </c>
      <c r="U2893">
        <v>8</v>
      </c>
      <c r="V2893" t="s">
        <v>3867</v>
      </c>
      <c r="W2893" t="s">
        <v>33</v>
      </c>
      <c r="X2893" t="s">
        <v>27</v>
      </c>
      <c r="Y2893">
        <v>36.67</v>
      </c>
    </row>
    <row r="2894" spans="1:25" x14ac:dyDescent="0.25">
      <c r="A2894" t="s">
        <v>3750</v>
      </c>
      <c r="B2894" s="19">
        <v>45642</v>
      </c>
      <c r="C2894" t="s">
        <v>1045</v>
      </c>
      <c r="D2894" t="s">
        <v>803</v>
      </c>
      <c r="E2894" t="s">
        <v>16</v>
      </c>
      <c r="F2894">
        <v>54</v>
      </c>
      <c r="G2894" t="s">
        <v>275</v>
      </c>
      <c r="H2894" t="s">
        <v>276</v>
      </c>
      <c r="I2894" t="s">
        <v>37</v>
      </c>
      <c r="J2894" t="s">
        <v>38</v>
      </c>
      <c r="K2894" t="s">
        <v>39</v>
      </c>
      <c r="L2894">
        <v>3</v>
      </c>
      <c r="M2894">
        <v>900</v>
      </c>
      <c r="N2894">
        <v>0.15</v>
      </c>
      <c r="O2894">
        <v>2295</v>
      </c>
      <c r="P2894">
        <v>1650</v>
      </c>
      <c r="Q2894">
        <v>645</v>
      </c>
      <c r="R2894" t="s">
        <v>17</v>
      </c>
      <c r="S2894" t="s">
        <v>10</v>
      </c>
      <c r="T2894">
        <v>2024</v>
      </c>
      <c r="U2894">
        <v>12</v>
      </c>
      <c r="V2894" t="s">
        <v>3872</v>
      </c>
      <c r="W2894" t="s">
        <v>40</v>
      </c>
      <c r="X2894" t="s">
        <v>27</v>
      </c>
      <c r="Y2894">
        <v>28.1</v>
      </c>
    </row>
    <row r="2895" spans="1:25" x14ac:dyDescent="0.25">
      <c r="A2895" t="s">
        <v>3751</v>
      </c>
      <c r="B2895" s="19">
        <v>45583</v>
      </c>
      <c r="C2895" t="s">
        <v>1931</v>
      </c>
      <c r="D2895" t="s">
        <v>541</v>
      </c>
      <c r="E2895" t="s">
        <v>3</v>
      </c>
      <c r="F2895">
        <v>54</v>
      </c>
      <c r="G2895" t="s">
        <v>263</v>
      </c>
      <c r="H2895" t="s">
        <v>5</v>
      </c>
      <c r="I2895" t="s">
        <v>31</v>
      </c>
      <c r="J2895" t="s">
        <v>32</v>
      </c>
      <c r="K2895" t="s">
        <v>25</v>
      </c>
      <c r="L2895">
        <v>2</v>
      </c>
      <c r="M2895">
        <v>5000</v>
      </c>
      <c r="N2895">
        <v>0.15</v>
      </c>
      <c r="O2895">
        <v>0</v>
      </c>
      <c r="P2895">
        <v>7000</v>
      </c>
      <c r="Q2895">
        <v>0</v>
      </c>
      <c r="R2895" t="s">
        <v>17</v>
      </c>
      <c r="S2895" t="s">
        <v>291</v>
      </c>
      <c r="T2895">
        <v>2024</v>
      </c>
      <c r="U2895">
        <v>10</v>
      </c>
      <c r="V2895" t="s">
        <v>3870</v>
      </c>
      <c r="W2895" t="s">
        <v>40</v>
      </c>
      <c r="X2895" t="s">
        <v>12</v>
      </c>
      <c r="Y2895">
        <v>0</v>
      </c>
    </row>
    <row r="2896" spans="1:25" x14ac:dyDescent="0.25">
      <c r="A2896" t="s">
        <v>3752</v>
      </c>
      <c r="B2896" s="19">
        <v>45367</v>
      </c>
      <c r="C2896" t="s">
        <v>947</v>
      </c>
      <c r="D2896" t="s">
        <v>948</v>
      </c>
      <c r="E2896" t="s">
        <v>16</v>
      </c>
      <c r="F2896">
        <v>33</v>
      </c>
      <c r="G2896" t="s">
        <v>317</v>
      </c>
      <c r="H2896" t="s">
        <v>5</v>
      </c>
      <c r="I2896" t="s">
        <v>68</v>
      </c>
      <c r="J2896" t="s">
        <v>69</v>
      </c>
      <c r="K2896" t="s">
        <v>39</v>
      </c>
      <c r="L2896">
        <v>1</v>
      </c>
      <c r="M2896">
        <v>3500</v>
      </c>
      <c r="N2896">
        <v>0.1</v>
      </c>
      <c r="O2896">
        <v>3150</v>
      </c>
      <c r="P2896">
        <v>2300</v>
      </c>
      <c r="Q2896">
        <v>850</v>
      </c>
      <c r="R2896" t="s">
        <v>98</v>
      </c>
      <c r="S2896" t="s">
        <v>10</v>
      </c>
      <c r="T2896">
        <v>2024</v>
      </c>
      <c r="U2896">
        <v>3</v>
      </c>
      <c r="V2896" t="s">
        <v>3864</v>
      </c>
      <c r="W2896" t="s">
        <v>18</v>
      </c>
      <c r="X2896" t="s">
        <v>27</v>
      </c>
      <c r="Y2896">
        <v>26.98</v>
      </c>
    </row>
    <row r="2897" spans="1:25" x14ac:dyDescent="0.25">
      <c r="A2897" t="s">
        <v>3753</v>
      </c>
      <c r="B2897" s="19">
        <v>45447</v>
      </c>
      <c r="C2897" t="s">
        <v>463</v>
      </c>
      <c r="D2897" t="s">
        <v>464</v>
      </c>
      <c r="E2897" t="s">
        <v>3</v>
      </c>
      <c r="F2897">
        <v>25</v>
      </c>
      <c r="G2897" t="s">
        <v>407</v>
      </c>
      <c r="H2897" t="s">
        <v>285</v>
      </c>
      <c r="I2897" t="s">
        <v>176</v>
      </c>
      <c r="J2897" t="s">
        <v>177</v>
      </c>
      <c r="K2897" t="s">
        <v>25</v>
      </c>
      <c r="L2897">
        <v>1</v>
      </c>
      <c r="M2897">
        <v>22000</v>
      </c>
      <c r="N2897">
        <v>0.1</v>
      </c>
      <c r="O2897">
        <v>19800</v>
      </c>
      <c r="P2897">
        <v>16500</v>
      </c>
      <c r="Q2897">
        <v>3300</v>
      </c>
      <c r="R2897" t="s">
        <v>17</v>
      </c>
      <c r="S2897" t="s">
        <v>10</v>
      </c>
      <c r="T2897">
        <v>2024</v>
      </c>
      <c r="U2897">
        <v>6</v>
      </c>
      <c r="V2897" t="s">
        <v>3868</v>
      </c>
      <c r="W2897" t="s">
        <v>11</v>
      </c>
      <c r="X2897" t="s">
        <v>12</v>
      </c>
      <c r="Y2897">
        <v>16.670000000000002</v>
      </c>
    </row>
    <row r="2898" spans="1:25" x14ac:dyDescent="0.25">
      <c r="A2898" t="s">
        <v>3754</v>
      </c>
      <c r="B2898" s="19">
        <v>45867</v>
      </c>
      <c r="C2898" t="s">
        <v>2078</v>
      </c>
      <c r="D2898" t="s">
        <v>936</v>
      </c>
      <c r="E2898" t="s">
        <v>16</v>
      </c>
      <c r="F2898">
        <v>49</v>
      </c>
      <c r="G2898" t="s">
        <v>280</v>
      </c>
      <c r="H2898" t="s">
        <v>270</v>
      </c>
      <c r="I2898" t="s">
        <v>65</v>
      </c>
      <c r="J2898" t="s">
        <v>66</v>
      </c>
      <c r="K2898" t="s">
        <v>25</v>
      </c>
      <c r="L2898">
        <v>1</v>
      </c>
      <c r="M2898">
        <v>2500</v>
      </c>
      <c r="N2898">
        <v>0.1</v>
      </c>
      <c r="O2898">
        <v>2250</v>
      </c>
      <c r="P2898">
        <v>1600</v>
      </c>
      <c r="Q2898">
        <v>650</v>
      </c>
      <c r="R2898" t="s">
        <v>17</v>
      </c>
      <c r="S2898" t="s">
        <v>10</v>
      </c>
      <c r="T2898">
        <v>2025</v>
      </c>
      <c r="U2898">
        <v>7</v>
      </c>
      <c r="V2898" t="s">
        <v>3866</v>
      </c>
      <c r="W2898" t="s">
        <v>33</v>
      </c>
      <c r="X2898" t="s">
        <v>12</v>
      </c>
      <c r="Y2898">
        <v>28.89</v>
      </c>
    </row>
    <row r="2899" spans="1:25" x14ac:dyDescent="0.25">
      <c r="A2899" t="s">
        <v>219</v>
      </c>
      <c r="B2899" s="19">
        <v>45851</v>
      </c>
      <c r="C2899" t="s">
        <v>214</v>
      </c>
      <c r="D2899" t="s">
        <v>215</v>
      </c>
      <c r="E2899" t="s">
        <v>3</v>
      </c>
      <c r="F2899">
        <v>35</v>
      </c>
      <c r="G2899" t="s">
        <v>4</v>
      </c>
      <c r="H2899" t="s">
        <v>5</v>
      </c>
      <c r="I2899" t="s">
        <v>6</v>
      </c>
      <c r="J2899" t="s">
        <v>7</v>
      </c>
      <c r="K2899" t="s">
        <v>8</v>
      </c>
      <c r="L2899">
        <v>1</v>
      </c>
      <c r="M2899">
        <v>7000</v>
      </c>
      <c r="N2899">
        <v>0.1</v>
      </c>
      <c r="O2899">
        <v>6300</v>
      </c>
      <c r="P2899">
        <v>5200</v>
      </c>
      <c r="Q2899">
        <v>1100</v>
      </c>
      <c r="R2899" t="s">
        <v>26</v>
      </c>
      <c r="S2899" t="s">
        <v>10</v>
      </c>
      <c r="T2899">
        <v>2025</v>
      </c>
      <c r="U2899">
        <v>7</v>
      </c>
      <c r="V2899" t="s">
        <v>3866</v>
      </c>
      <c r="W2899" t="s">
        <v>33</v>
      </c>
      <c r="X2899" t="s">
        <v>19</v>
      </c>
      <c r="Y2899">
        <v>17.46</v>
      </c>
    </row>
    <row r="2900" spans="1:25" x14ac:dyDescent="0.25">
      <c r="A2900" t="s">
        <v>3755</v>
      </c>
      <c r="B2900" s="19">
        <v>45590</v>
      </c>
      <c r="C2900" t="s">
        <v>694</v>
      </c>
      <c r="D2900" t="s">
        <v>695</v>
      </c>
      <c r="E2900" t="s">
        <v>16</v>
      </c>
      <c r="F2900">
        <v>59</v>
      </c>
      <c r="G2900" t="s">
        <v>284</v>
      </c>
      <c r="H2900" t="s">
        <v>285</v>
      </c>
      <c r="I2900" t="s">
        <v>109</v>
      </c>
      <c r="J2900" t="s">
        <v>110</v>
      </c>
      <c r="K2900" t="s">
        <v>8</v>
      </c>
      <c r="L2900">
        <v>1</v>
      </c>
      <c r="M2900">
        <v>4000</v>
      </c>
      <c r="N2900">
        <v>0.1</v>
      </c>
      <c r="O2900">
        <v>3600</v>
      </c>
      <c r="P2900">
        <v>2900</v>
      </c>
      <c r="Q2900">
        <v>700</v>
      </c>
      <c r="R2900" t="s">
        <v>26</v>
      </c>
      <c r="S2900" t="s">
        <v>10</v>
      </c>
      <c r="T2900">
        <v>2024</v>
      </c>
      <c r="U2900">
        <v>10</v>
      </c>
      <c r="V2900" t="s">
        <v>3870</v>
      </c>
      <c r="W2900" t="s">
        <v>40</v>
      </c>
      <c r="X2900" t="s">
        <v>27</v>
      </c>
      <c r="Y2900">
        <v>19.440000000000001</v>
      </c>
    </row>
    <row r="2901" spans="1:25" x14ac:dyDescent="0.25">
      <c r="A2901" t="s">
        <v>3756</v>
      </c>
      <c r="B2901" s="19">
        <v>45361</v>
      </c>
      <c r="C2901" t="s">
        <v>21</v>
      </c>
      <c r="D2901" t="s">
        <v>22</v>
      </c>
      <c r="E2901" t="s">
        <v>3</v>
      </c>
      <c r="F2901">
        <v>39</v>
      </c>
      <c r="G2901" t="s">
        <v>4</v>
      </c>
      <c r="H2901" t="s">
        <v>5</v>
      </c>
      <c r="I2901" t="s">
        <v>109</v>
      </c>
      <c r="J2901" t="s">
        <v>110</v>
      </c>
      <c r="K2901" t="s">
        <v>8</v>
      </c>
      <c r="L2901">
        <v>1</v>
      </c>
      <c r="M2901">
        <v>4000</v>
      </c>
      <c r="N2901">
        <v>0.1</v>
      </c>
      <c r="O2901">
        <v>3600</v>
      </c>
      <c r="P2901">
        <v>2900</v>
      </c>
      <c r="Q2901">
        <v>700</v>
      </c>
      <c r="R2901" t="s">
        <v>9</v>
      </c>
      <c r="S2901" t="s">
        <v>10</v>
      </c>
      <c r="T2901">
        <v>2024</v>
      </c>
      <c r="U2901">
        <v>3</v>
      </c>
      <c r="V2901" t="s">
        <v>3864</v>
      </c>
      <c r="W2901" t="s">
        <v>18</v>
      </c>
      <c r="X2901" t="s">
        <v>27</v>
      </c>
      <c r="Y2901">
        <v>19.440000000000001</v>
      </c>
    </row>
    <row r="2902" spans="1:25" x14ac:dyDescent="0.25">
      <c r="A2902" t="s">
        <v>3757</v>
      </c>
      <c r="B2902" s="19">
        <v>45661</v>
      </c>
      <c r="C2902" t="s">
        <v>689</v>
      </c>
      <c r="D2902" t="s">
        <v>690</v>
      </c>
      <c r="E2902" t="s">
        <v>3</v>
      </c>
      <c r="F2902">
        <v>44</v>
      </c>
      <c r="G2902" t="s">
        <v>280</v>
      </c>
      <c r="H2902" t="s">
        <v>270</v>
      </c>
      <c r="I2902" t="s">
        <v>74</v>
      </c>
      <c r="J2902" t="s">
        <v>75</v>
      </c>
      <c r="K2902" t="s">
        <v>76</v>
      </c>
      <c r="L2902">
        <v>2</v>
      </c>
      <c r="M2902">
        <v>550</v>
      </c>
      <c r="N2902">
        <v>0.1</v>
      </c>
      <c r="O2902">
        <v>990</v>
      </c>
      <c r="P2902">
        <v>900</v>
      </c>
      <c r="Q2902">
        <v>90</v>
      </c>
      <c r="R2902" t="s">
        <v>9</v>
      </c>
      <c r="S2902" t="s">
        <v>10</v>
      </c>
      <c r="T2902">
        <v>2025</v>
      </c>
      <c r="U2902">
        <v>1</v>
      </c>
      <c r="V2902" t="s">
        <v>3875</v>
      </c>
      <c r="W2902" t="s">
        <v>18</v>
      </c>
      <c r="X2902" t="s">
        <v>12</v>
      </c>
      <c r="Y2902">
        <v>9.09</v>
      </c>
    </row>
    <row r="2903" spans="1:25" x14ac:dyDescent="0.25">
      <c r="A2903" t="s">
        <v>3758</v>
      </c>
      <c r="B2903" s="19">
        <v>45620</v>
      </c>
      <c r="C2903" t="s">
        <v>753</v>
      </c>
      <c r="D2903" t="s">
        <v>754</v>
      </c>
      <c r="E2903" t="s">
        <v>16</v>
      </c>
      <c r="F2903">
        <v>59</v>
      </c>
      <c r="G2903" t="s">
        <v>407</v>
      </c>
      <c r="H2903" t="s">
        <v>285</v>
      </c>
      <c r="I2903" t="s">
        <v>74</v>
      </c>
      <c r="J2903" t="s">
        <v>75</v>
      </c>
      <c r="K2903" t="s">
        <v>76</v>
      </c>
      <c r="L2903">
        <v>2</v>
      </c>
      <c r="M2903">
        <v>550</v>
      </c>
      <c r="N2903">
        <v>0.1</v>
      </c>
      <c r="O2903">
        <v>990</v>
      </c>
      <c r="P2903">
        <v>900</v>
      </c>
      <c r="Q2903">
        <v>90</v>
      </c>
      <c r="R2903" t="s">
        <v>26</v>
      </c>
      <c r="S2903" t="s">
        <v>10</v>
      </c>
      <c r="T2903">
        <v>2024</v>
      </c>
      <c r="U2903">
        <v>11</v>
      </c>
      <c r="V2903" t="s">
        <v>3874</v>
      </c>
      <c r="W2903" t="s">
        <v>40</v>
      </c>
      <c r="X2903" t="s">
        <v>27</v>
      </c>
      <c r="Y2903">
        <v>9.09</v>
      </c>
    </row>
    <row r="2904" spans="1:25" x14ac:dyDescent="0.25">
      <c r="A2904" t="s">
        <v>3759</v>
      </c>
      <c r="B2904" s="19">
        <v>45495</v>
      </c>
      <c r="C2904" t="s">
        <v>87</v>
      </c>
      <c r="D2904" t="s">
        <v>88</v>
      </c>
      <c r="E2904" t="s">
        <v>3</v>
      </c>
      <c r="F2904">
        <v>43</v>
      </c>
      <c r="G2904" t="s">
        <v>4</v>
      </c>
      <c r="H2904" t="s">
        <v>5</v>
      </c>
      <c r="I2904" t="s">
        <v>6</v>
      </c>
      <c r="J2904" t="s">
        <v>7</v>
      </c>
      <c r="K2904" t="s">
        <v>8</v>
      </c>
      <c r="L2904">
        <v>1</v>
      </c>
      <c r="M2904">
        <v>7000</v>
      </c>
      <c r="N2904">
        <v>0.1</v>
      </c>
      <c r="O2904">
        <v>6300</v>
      </c>
      <c r="P2904">
        <v>5200</v>
      </c>
      <c r="Q2904">
        <v>1100</v>
      </c>
      <c r="R2904" t="s">
        <v>98</v>
      </c>
      <c r="S2904" t="s">
        <v>10</v>
      </c>
      <c r="T2904">
        <v>2024</v>
      </c>
      <c r="U2904">
        <v>7</v>
      </c>
      <c r="V2904" t="s">
        <v>3866</v>
      </c>
      <c r="W2904" t="s">
        <v>33</v>
      </c>
      <c r="X2904" t="s">
        <v>27</v>
      </c>
      <c r="Y2904">
        <v>17.46</v>
      </c>
    </row>
    <row r="2905" spans="1:25" x14ac:dyDescent="0.25">
      <c r="A2905" t="s">
        <v>3760</v>
      </c>
      <c r="B2905" s="19">
        <v>45910</v>
      </c>
      <c r="C2905" t="s">
        <v>1136</v>
      </c>
      <c r="D2905" t="s">
        <v>541</v>
      </c>
      <c r="E2905" t="s">
        <v>16</v>
      </c>
      <c r="F2905">
        <v>44</v>
      </c>
      <c r="G2905" t="s">
        <v>275</v>
      </c>
      <c r="H2905" t="s">
        <v>276</v>
      </c>
      <c r="I2905" t="s">
        <v>23</v>
      </c>
      <c r="J2905" t="s">
        <v>24</v>
      </c>
      <c r="K2905" t="s">
        <v>25</v>
      </c>
      <c r="L2905">
        <v>3</v>
      </c>
      <c r="M2905">
        <v>55000</v>
      </c>
      <c r="N2905">
        <v>0.15</v>
      </c>
      <c r="O2905">
        <v>140250</v>
      </c>
      <c r="P2905">
        <v>120000</v>
      </c>
      <c r="Q2905">
        <v>20250</v>
      </c>
      <c r="R2905" t="s">
        <v>26</v>
      </c>
      <c r="S2905" t="s">
        <v>10</v>
      </c>
      <c r="T2905">
        <v>2025</v>
      </c>
      <c r="U2905">
        <v>9</v>
      </c>
      <c r="V2905" t="s">
        <v>3873</v>
      </c>
      <c r="W2905" t="s">
        <v>33</v>
      </c>
      <c r="X2905" t="s">
        <v>27</v>
      </c>
      <c r="Y2905">
        <v>14.44</v>
      </c>
    </row>
    <row r="2906" spans="1:25" x14ac:dyDescent="0.25">
      <c r="A2906" t="s">
        <v>3761</v>
      </c>
      <c r="B2906" s="19">
        <v>45729</v>
      </c>
      <c r="C2906" t="s">
        <v>1987</v>
      </c>
      <c r="D2906" t="s">
        <v>1988</v>
      </c>
      <c r="E2906" t="s">
        <v>3</v>
      </c>
      <c r="F2906">
        <v>43</v>
      </c>
      <c r="G2906" t="s">
        <v>284</v>
      </c>
      <c r="H2906" t="s">
        <v>285</v>
      </c>
      <c r="I2906" t="s">
        <v>95</v>
      </c>
      <c r="J2906" t="s">
        <v>96</v>
      </c>
      <c r="K2906" t="s">
        <v>46</v>
      </c>
      <c r="L2906">
        <v>3</v>
      </c>
      <c r="M2906">
        <v>600</v>
      </c>
      <c r="N2906">
        <v>0.1</v>
      </c>
      <c r="O2906">
        <v>1620</v>
      </c>
      <c r="P2906">
        <v>1140</v>
      </c>
      <c r="Q2906">
        <v>480</v>
      </c>
      <c r="R2906" t="s">
        <v>77</v>
      </c>
      <c r="S2906" t="s">
        <v>10</v>
      </c>
      <c r="T2906">
        <v>2025</v>
      </c>
      <c r="U2906">
        <v>3</v>
      </c>
      <c r="V2906" t="s">
        <v>3864</v>
      </c>
      <c r="W2906" t="s">
        <v>18</v>
      </c>
      <c r="X2906" t="s">
        <v>19</v>
      </c>
      <c r="Y2906">
        <v>29.63</v>
      </c>
    </row>
    <row r="2907" spans="1:25" x14ac:dyDescent="0.25">
      <c r="A2907" t="s">
        <v>3762</v>
      </c>
      <c r="B2907" s="19">
        <v>45833</v>
      </c>
      <c r="C2907" t="s">
        <v>3039</v>
      </c>
      <c r="D2907" t="s">
        <v>3040</v>
      </c>
      <c r="E2907" t="s">
        <v>16</v>
      </c>
      <c r="F2907">
        <v>24</v>
      </c>
      <c r="G2907" t="s">
        <v>269</v>
      </c>
      <c r="H2907" t="s">
        <v>270</v>
      </c>
      <c r="I2907" t="s">
        <v>102</v>
      </c>
      <c r="J2907" t="s">
        <v>103</v>
      </c>
      <c r="K2907" t="s">
        <v>25</v>
      </c>
      <c r="L2907">
        <v>1</v>
      </c>
      <c r="M2907">
        <v>28000</v>
      </c>
      <c r="N2907">
        <v>0.15</v>
      </c>
      <c r="O2907">
        <v>23800</v>
      </c>
      <c r="P2907">
        <v>21000</v>
      </c>
      <c r="Q2907">
        <v>2800</v>
      </c>
      <c r="R2907" t="s">
        <v>77</v>
      </c>
      <c r="S2907" t="s">
        <v>10</v>
      </c>
      <c r="T2907">
        <v>2025</v>
      </c>
      <c r="U2907">
        <v>6</v>
      </c>
      <c r="V2907" t="s">
        <v>3868</v>
      </c>
      <c r="W2907" t="s">
        <v>11</v>
      </c>
      <c r="X2907" t="s">
        <v>19</v>
      </c>
      <c r="Y2907">
        <v>11.76</v>
      </c>
    </row>
    <row r="2908" spans="1:25" x14ac:dyDescent="0.25">
      <c r="A2908" t="s">
        <v>3763</v>
      </c>
      <c r="B2908" s="19">
        <v>45308</v>
      </c>
      <c r="C2908" t="s">
        <v>857</v>
      </c>
      <c r="D2908" t="s">
        <v>392</v>
      </c>
      <c r="E2908" t="s">
        <v>16</v>
      </c>
      <c r="F2908">
        <v>21</v>
      </c>
      <c r="G2908" t="s">
        <v>407</v>
      </c>
      <c r="H2908" t="s">
        <v>285</v>
      </c>
      <c r="I2908" t="s">
        <v>81</v>
      </c>
      <c r="J2908" t="s">
        <v>82</v>
      </c>
      <c r="K2908" t="s">
        <v>58</v>
      </c>
      <c r="L2908">
        <v>2</v>
      </c>
      <c r="M2908">
        <v>3500</v>
      </c>
      <c r="N2908">
        <v>0.1</v>
      </c>
      <c r="O2908">
        <v>6300</v>
      </c>
      <c r="P2908">
        <v>5000</v>
      </c>
      <c r="Q2908">
        <v>1300</v>
      </c>
      <c r="R2908" t="s">
        <v>17</v>
      </c>
      <c r="S2908" t="s">
        <v>10</v>
      </c>
      <c r="T2908">
        <v>2024</v>
      </c>
      <c r="U2908">
        <v>1</v>
      </c>
      <c r="V2908" t="s">
        <v>3875</v>
      </c>
      <c r="W2908" t="s">
        <v>18</v>
      </c>
      <c r="X2908" t="s">
        <v>12</v>
      </c>
      <c r="Y2908">
        <v>20.63</v>
      </c>
    </row>
    <row r="2909" spans="1:25" x14ac:dyDescent="0.25">
      <c r="A2909" t="s">
        <v>3764</v>
      </c>
      <c r="B2909" s="19">
        <v>45808</v>
      </c>
      <c r="C2909" t="s">
        <v>2047</v>
      </c>
      <c r="D2909" t="s">
        <v>786</v>
      </c>
      <c r="E2909" t="s">
        <v>3</v>
      </c>
      <c r="F2909">
        <v>59</v>
      </c>
      <c r="G2909" t="s">
        <v>290</v>
      </c>
      <c r="H2909" t="s">
        <v>276</v>
      </c>
      <c r="I2909" t="s">
        <v>68</v>
      </c>
      <c r="J2909" t="s">
        <v>69</v>
      </c>
      <c r="K2909" t="s">
        <v>39</v>
      </c>
      <c r="L2909">
        <v>4</v>
      </c>
      <c r="M2909">
        <v>3500</v>
      </c>
      <c r="N2909">
        <v>0.1</v>
      </c>
      <c r="O2909">
        <v>12600</v>
      </c>
      <c r="P2909">
        <v>9200</v>
      </c>
      <c r="Q2909">
        <v>3400</v>
      </c>
      <c r="R2909" t="s">
        <v>9</v>
      </c>
      <c r="S2909" t="s">
        <v>10</v>
      </c>
      <c r="T2909">
        <v>2025</v>
      </c>
      <c r="U2909">
        <v>5</v>
      </c>
      <c r="V2909" t="s">
        <v>3865</v>
      </c>
      <c r="W2909" t="s">
        <v>11</v>
      </c>
      <c r="X2909" t="s">
        <v>19</v>
      </c>
      <c r="Y2909">
        <v>26.98</v>
      </c>
    </row>
    <row r="2910" spans="1:25" x14ac:dyDescent="0.25">
      <c r="A2910" t="s">
        <v>3765</v>
      </c>
      <c r="B2910" s="19">
        <v>45880</v>
      </c>
      <c r="C2910" t="s">
        <v>705</v>
      </c>
      <c r="D2910" t="s">
        <v>642</v>
      </c>
      <c r="E2910" t="s">
        <v>16</v>
      </c>
      <c r="F2910">
        <v>27</v>
      </c>
      <c r="G2910" t="s">
        <v>280</v>
      </c>
      <c r="H2910" t="s">
        <v>270</v>
      </c>
      <c r="I2910" t="s">
        <v>68</v>
      </c>
      <c r="J2910" t="s">
        <v>69</v>
      </c>
      <c r="K2910" t="s">
        <v>39</v>
      </c>
      <c r="L2910">
        <v>2</v>
      </c>
      <c r="M2910">
        <v>3500</v>
      </c>
      <c r="N2910">
        <v>0.05</v>
      </c>
      <c r="O2910">
        <v>6650</v>
      </c>
      <c r="P2910">
        <v>4600</v>
      </c>
      <c r="Q2910">
        <v>2050</v>
      </c>
      <c r="R2910" t="s">
        <v>17</v>
      </c>
      <c r="S2910" t="s">
        <v>10</v>
      </c>
      <c r="T2910">
        <v>2025</v>
      </c>
      <c r="U2910">
        <v>8</v>
      </c>
      <c r="V2910" t="s">
        <v>3867</v>
      </c>
      <c r="W2910" t="s">
        <v>33</v>
      </c>
      <c r="X2910" t="s">
        <v>27</v>
      </c>
      <c r="Y2910">
        <v>30.83</v>
      </c>
    </row>
    <row r="2911" spans="1:25" x14ac:dyDescent="0.25">
      <c r="A2911" t="s">
        <v>3766</v>
      </c>
      <c r="B2911" s="19">
        <v>45870</v>
      </c>
      <c r="C2911" t="s">
        <v>818</v>
      </c>
      <c r="D2911" t="s">
        <v>819</v>
      </c>
      <c r="E2911" t="s">
        <v>16</v>
      </c>
      <c r="F2911">
        <v>37</v>
      </c>
      <c r="G2911" t="s">
        <v>407</v>
      </c>
      <c r="H2911" t="s">
        <v>285</v>
      </c>
      <c r="I2911" t="s">
        <v>65</v>
      </c>
      <c r="J2911" t="s">
        <v>66</v>
      </c>
      <c r="K2911" t="s">
        <v>25</v>
      </c>
      <c r="L2911">
        <v>4</v>
      </c>
      <c r="M2911">
        <v>2500</v>
      </c>
      <c r="N2911">
        <v>0.15</v>
      </c>
      <c r="O2911">
        <v>8500</v>
      </c>
      <c r="P2911">
        <v>6400</v>
      </c>
      <c r="Q2911">
        <v>2100</v>
      </c>
      <c r="R2911" t="s">
        <v>98</v>
      </c>
      <c r="S2911" t="s">
        <v>10</v>
      </c>
      <c r="T2911">
        <v>2025</v>
      </c>
      <c r="U2911">
        <v>8</v>
      </c>
      <c r="V2911" t="s">
        <v>3867</v>
      </c>
      <c r="W2911" t="s">
        <v>33</v>
      </c>
      <c r="X2911" t="s">
        <v>12</v>
      </c>
      <c r="Y2911">
        <v>24.71</v>
      </c>
    </row>
    <row r="2912" spans="1:25" x14ac:dyDescent="0.25">
      <c r="A2912" t="s">
        <v>3767</v>
      </c>
      <c r="B2912" s="19">
        <v>45836</v>
      </c>
      <c r="C2912" t="s">
        <v>1229</v>
      </c>
      <c r="D2912" t="s">
        <v>591</v>
      </c>
      <c r="E2912" t="s">
        <v>3</v>
      </c>
      <c r="F2912">
        <v>51</v>
      </c>
      <c r="G2912" t="s">
        <v>312</v>
      </c>
      <c r="H2912" t="s">
        <v>276</v>
      </c>
      <c r="I2912" t="s">
        <v>305</v>
      </c>
      <c r="J2912" t="s">
        <v>306</v>
      </c>
      <c r="K2912" t="s">
        <v>91</v>
      </c>
      <c r="L2912">
        <v>1</v>
      </c>
      <c r="M2912">
        <v>8500</v>
      </c>
      <c r="N2912">
        <v>0.1</v>
      </c>
      <c r="O2912">
        <v>7650</v>
      </c>
      <c r="P2912">
        <v>6500</v>
      </c>
      <c r="Q2912">
        <v>1150</v>
      </c>
      <c r="R2912" t="s">
        <v>9</v>
      </c>
      <c r="S2912" t="s">
        <v>10</v>
      </c>
      <c r="T2912">
        <v>2025</v>
      </c>
      <c r="U2912">
        <v>6</v>
      </c>
      <c r="V2912" t="s">
        <v>3868</v>
      </c>
      <c r="W2912" t="s">
        <v>11</v>
      </c>
      <c r="X2912" t="s">
        <v>19</v>
      </c>
      <c r="Y2912">
        <v>15.03</v>
      </c>
    </row>
    <row r="2913" spans="1:25" x14ac:dyDescent="0.25">
      <c r="A2913" t="s">
        <v>3768</v>
      </c>
      <c r="B2913" s="19">
        <v>45381</v>
      </c>
      <c r="C2913" t="s">
        <v>644</v>
      </c>
      <c r="D2913" t="s">
        <v>606</v>
      </c>
      <c r="E2913" t="s">
        <v>3</v>
      </c>
      <c r="F2913">
        <v>45</v>
      </c>
      <c r="G2913" t="s">
        <v>263</v>
      </c>
      <c r="H2913" t="s">
        <v>5</v>
      </c>
      <c r="I2913" t="s">
        <v>81</v>
      </c>
      <c r="J2913" t="s">
        <v>82</v>
      </c>
      <c r="K2913" t="s">
        <v>58</v>
      </c>
      <c r="L2913">
        <v>2</v>
      </c>
      <c r="M2913">
        <v>3500</v>
      </c>
      <c r="N2913">
        <v>0.1</v>
      </c>
      <c r="O2913">
        <v>6300</v>
      </c>
      <c r="P2913">
        <v>5000</v>
      </c>
      <c r="Q2913">
        <v>1300</v>
      </c>
      <c r="R2913" t="s">
        <v>77</v>
      </c>
      <c r="S2913" t="s">
        <v>10</v>
      </c>
      <c r="T2913">
        <v>2024</v>
      </c>
      <c r="U2913">
        <v>3</v>
      </c>
      <c r="V2913" t="s">
        <v>3864</v>
      </c>
      <c r="W2913" t="s">
        <v>18</v>
      </c>
      <c r="X2913" t="s">
        <v>12</v>
      </c>
      <c r="Y2913">
        <v>20.63</v>
      </c>
    </row>
    <row r="2914" spans="1:25" x14ac:dyDescent="0.25">
      <c r="A2914" t="s">
        <v>3769</v>
      </c>
      <c r="B2914" s="19">
        <v>45487</v>
      </c>
      <c r="C2914" t="s">
        <v>1069</v>
      </c>
      <c r="D2914" t="s">
        <v>1070</v>
      </c>
      <c r="E2914" t="s">
        <v>3</v>
      </c>
      <c r="F2914">
        <v>52</v>
      </c>
      <c r="G2914" t="s">
        <v>295</v>
      </c>
      <c r="H2914" t="s">
        <v>270</v>
      </c>
      <c r="I2914" t="s">
        <v>65</v>
      </c>
      <c r="J2914" t="s">
        <v>66</v>
      </c>
      <c r="K2914" t="s">
        <v>25</v>
      </c>
      <c r="L2914">
        <v>1</v>
      </c>
      <c r="M2914">
        <v>2500</v>
      </c>
      <c r="N2914">
        <v>0.1</v>
      </c>
      <c r="O2914">
        <v>2250</v>
      </c>
      <c r="P2914">
        <v>1600</v>
      </c>
      <c r="Q2914">
        <v>650</v>
      </c>
      <c r="R2914" t="s">
        <v>9</v>
      </c>
      <c r="S2914" t="s">
        <v>10</v>
      </c>
      <c r="T2914">
        <v>2024</v>
      </c>
      <c r="U2914">
        <v>7</v>
      </c>
      <c r="V2914" t="s">
        <v>3866</v>
      </c>
      <c r="W2914" t="s">
        <v>33</v>
      </c>
      <c r="X2914" t="s">
        <v>19</v>
      </c>
      <c r="Y2914">
        <v>28.89</v>
      </c>
    </row>
    <row r="2915" spans="1:25" x14ac:dyDescent="0.25">
      <c r="A2915" t="s">
        <v>3770</v>
      </c>
      <c r="B2915" s="19">
        <v>45575</v>
      </c>
      <c r="C2915" t="s">
        <v>1464</v>
      </c>
      <c r="D2915" t="s">
        <v>1465</v>
      </c>
      <c r="E2915" t="s">
        <v>3</v>
      </c>
      <c r="F2915">
        <v>54</v>
      </c>
      <c r="G2915" t="s">
        <v>407</v>
      </c>
      <c r="H2915" t="s">
        <v>285</v>
      </c>
      <c r="I2915" t="s">
        <v>74</v>
      </c>
      <c r="J2915" t="s">
        <v>75</v>
      </c>
      <c r="K2915" t="s">
        <v>76</v>
      </c>
      <c r="L2915">
        <v>2</v>
      </c>
      <c r="M2915">
        <v>550</v>
      </c>
      <c r="N2915">
        <v>0.1</v>
      </c>
      <c r="O2915">
        <v>0</v>
      </c>
      <c r="P2915">
        <v>900</v>
      </c>
      <c r="Q2915">
        <v>0</v>
      </c>
      <c r="R2915" t="s">
        <v>17</v>
      </c>
      <c r="S2915" t="s">
        <v>291</v>
      </c>
      <c r="T2915">
        <v>2024</v>
      </c>
      <c r="U2915">
        <v>10</v>
      </c>
      <c r="V2915" t="s">
        <v>3870</v>
      </c>
      <c r="W2915" t="s">
        <v>40</v>
      </c>
      <c r="X2915" t="s">
        <v>12</v>
      </c>
      <c r="Y2915">
        <v>0</v>
      </c>
    </row>
    <row r="2916" spans="1:25" x14ac:dyDescent="0.25">
      <c r="A2916" t="s">
        <v>3771</v>
      </c>
      <c r="B2916" s="19">
        <v>45447</v>
      </c>
      <c r="C2916" t="s">
        <v>405</v>
      </c>
      <c r="D2916" t="s">
        <v>406</v>
      </c>
      <c r="E2916" t="s">
        <v>16</v>
      </c>
      <c r="F2916">
        <v>56</v>
      </c>
      <c r="G2916" t="s">
        <v>407</v>
      </c>
      <c r="H2916" t="s">
        <v>285</v>
      </c>
      <c r="I2916" t="s">
        <v>51</v>
      </c>
      <c r="J2916" t="s">
        <v>52</v>
      </c>
      <c r="K2916" t="s">
        <v>8</v>
      </c>
      <c r="L2916">
        <v>2</v>
      </c>
      <c r="M2916">
        <v>4500</v>
      </c>
      <c r="N2916">
        <v>0.05</v>
      </c>
      <c r="O2916">
        <v>8550</v>
      </c>
      <c r="P2916">
        <v>6400</v>
      </c>
      <c r="Q2916">
        <v>2150</v>
      </c>
      <c r="R2916" t="s">
        <v>26</v>
      </c>
      <c r="S2916" t="s">
        <v>10</v>
      </c>
      <c r="T2916">
        <v>2024</v>
      </c>
      <c r="U2916">
        <v>6</v>
      </c>
      <c r="V2916" t="s">
        <v>3868</v>
      </c>
      <c r="W2916" t="s">
        <v>11</v>
      </c>
      <c r="X2916" t="s">
        <v>12</v>
      </c>
      <c r="Y2916">
        <v>25.15</v>
      </c>
    </row>
    <row r="2917" spans="1:25" x14ac:dyDescent="0.25">
      <c r="A2917" t="s">
        <v>3772</v>
      </c>
      <c r="B2917" s="19">
        <v>45881</v>
      </c>
      <c r="C2917" t="s">
        <v>399</v>
      </c>
      <c r="D2917" t="s">
        <v>15</v>
      </c>
      <c r="E2917" t="s">
        <v>3</v>
      </c>
      <c r="F2917">
        <v>24</v>
      </c>
      <c r="G2917" t="s">
        <v>269</v>
      </c>
      <c r="H2917" t="s">
        <v>270</v>
      </c>
      <c r="I2917" t="s">
        <v>68</v>
      </c>
      <c r="J2917" t="s">
        <v>69</v>
      </c>
      <c r="K2917" t="s">
        <v>39</v>
      </c>
      <c r="L2917">
        <v>1</v>
      </c>
      <c r="M2917">
        <v>3500</v>
      </c>
      <c r="N2917">
        <v>0.2</v>
      </c>
      <c r="O2917">
        <v>2800</v>
      </c>
      <c r="P2917">
        <v>2300</v>
      </c>
      <c r="Q2917">
        <v>500</v>
      </c>
      <c r="R2917" t="s">
        <v>17</v>
      </c>
      <c r="S2917" t="s">
        <v>10</v>
      </c>
      <c r="T2917">
        <v>2025</v>
      </c>
      <c r="U2917">
        <v>8</v>
      </c>
      <c r="V2917" t="s">
        <v>3867</v>
      </c>
      <c r="W2917" t="s">
        <v>33</v>
      </c>
      <c r="X2917" t="s">
        <v>12</v>
      </c>
      <c r="Y2917">
        <v>17.86</v>
      </c>
    </row>
    <row r="2918" spans="1:25" x14ac:dyDescent="0.25">
      <c r="A2918" t="s">
        <v>3773</v>
      </c>
      <c r="B2918" s="19">
        <v>45734</v>
      </c>
      <c r="C2918" t="s">
        <v>705</v>
      </c>
      <c r="D2918" t="s">
        <v>642</v>
      </c>
      <c r="E2918" t="s">
        <v>16</v>
      </c>
      <c r="F2918">
        <v>27</v>
      </c>
      <c r="G2918" t="s">
        <v>280</v>
      </c>
      <c r="H2918" t="s">
        <v>270</v>
      </c>
      <c r="I2918" t="s">
        <v>23</v>
      </c>
      <c r="J2918" t="s">
        <v>24</v>
      </c>
      <c r="K2918" t="s">
        <v>25</v>
      </c>
      <c r="L2918">
        <v>1</v>
      </c>
      <c r="M2918">
        <v>55000</v>
      </c>
      <c r="N2918">
        <v>0.2</v>
      </c>
      <c r="O2918">
        <v>44000</v>
      </c>
      <c r="P2918">
        <v>40000</v>
      </c>
      <c r="Q2918">
        <v>4000</v>
      </c>
      <c r="R2918" t="s">
        <v>17</v>
      </c>
      <c r="S2918" t="s">
        <v>10</v>
      </c>
      <c r="T2918">
        <v>2025</v>
      </c>
      <c r="U2918">
        <v>3</v>
      </c>
      <c r="V2918" t="s">
        <v>3864</v>
      </c>
      <c r="W2918" t="s">
        <v>18</v>
      </c>
      <c r="X2918" t="s">
        <v>27</v>
      </c>
      <c r="Y2918">
        <v>9.09</v>
      </c>
    </row>
    <row r="2919" spans="1:25" x14ac:dyDescent="0.25">
      <c r="A2919" t="s">
        <v>3774</v>
      </c>
      <c r="B2919" s="19">
        <v>45930</v>
      </c>
      <c r="C2919" t="s">
        <v>829</v>
      </c>
      <c r="D2919" t="s">
        <v>830</v>
      </c>
      <c r="E2919" t="s">
        <v>3</v>
      </c>
      <c r="F2919">
        <v>42</v>
      </c>
      <c r="G2919" t="s">
        <v>295</v>
      </c>
      <c r="H2919" t="s">
        <v>270</v>
      </c>
      <c r="I2919" t="s">
        <v>95</v>
      </c>
      <c r="J2919" t="s">
        <v>96</v>
      </c>
      <c r="K2919" t="s">
        <v>46</v>
      </c>
      <c r="L2919">
        <v>2</v>
      </c>
      <c r="M2919">
        <v>600</v>
      </c>
      <c r="N2919">
        <v>0.15</v>
      </c>
      <c r="O2919">
        <v>1020</v>
      </c>
      <c r="P2919">
        <v>760</v>
      </c>
      <c r="Q2919">
        <v>260</v>
      </c>
      <c r="R2919" t="s">
        <v>26</v>
      </c>
      <c r="S2919" t="s">
        <v>10</v>
      </c>
      <c r="T2919">
        <v>2025</v>
      </c>
      <c r="U2919">
        <v>9</v>
      </c>
      <c r="V2919" t="s">
        <v>3873</v>
      </c>
      <c r="W2919" t="s">
        <v>33</v>
      </c>
      <c r="X2919" t="s">
        <v>27</v>
      </c>
      <c r="Y2919">
        <v>25.49</v>
      </c>
    </row>
    <row r="2920" spans="1:25" x14ac:dyDescent="0.25">
      <c r="A2920" t="s">
        <v>3775</v>
      </c>
      <c r="B2920" s="19">
        <v>45729</v>
      </c>
      <c r="C2920" t="s">
        <v>961</v>
      </c>
      <c r="D2920" t="s">
        <v>962</v>
      </c>
      <c r="E2920" t="s">
        <v>16</v>
      </c>
      <c r="F2920">
        <v>48</v>
      </c>
      <c r="G2920" t="s">
        <v>407</v>
      </c>
      <c r="H2920" t="s">
        <v>285</v>
      </c>
      <c r="I2920" t="s">
        <v>176</v>
      </c>
      <c r="J2920" t="s">
        <v>177</v>
      </c>
      <c r="K2920" t="s">
        <v>25</v>
      </c>
      <c r="L2920">
        <v>4</v>
      </c>
      <c r="M2920">
        <v>22000</v>
      </c>
      <c r="N2920">
        <v>0.1</v>
      </c>
      <c r="O2920">
        <v>79200</v>
      </c>
      <c r="P2920">
        <v>66000</v>
      </c>
      <c r="Q2920">
        <v>13200</v>
      </c>
      <c r="R2920" t="s">
        <v>26</v>
      </c>
      <c r="S2920" t="s">
        <v>10</v>
      </c>
      <c r="T2920">
        <v>2025</v>
      </c>
      <c r="U2920">
        <v>3</v>
      </c>
      <c r="V2920" t="s">
        <v>3864</v>
      </c>
      <c r="W2920" t="s">
        <v>18</v>
      </c>
      <c r="X2920" t="s">
        <v>27</v>
      </c>
      <c r="Y2920">
        <v>16.670000000000002</v>
      </c>
    </row>
    <row r="2921" spans="1:25" x14ac:dyDescent="0.25">
      <c r="A2921" t="s">
        <v>3776</v>
      </c>
      <c r="B2921" s="19">
        <v>45982</v>
      </c>
      <c r="C2921" t="s">
        <v>964</v>
      </c>
      <c r="D2921" t="s">
        <v>965</v>
      </c>
      <c r="E2921" t="s">
        <v>16</v>
      </c>
      <c r="F2921">
        <v>51</v>
      </c>
      <c r="G2921" t="s">
        <v>339</v>
      </c>
      <c r="H2921" t="s">
        <v>285</v>
      </c>
      <c r="I2921" t="s">
        <v>68</v>
      </c>
      <c r="J2921" t="s">
        <v>69</v>
      </c>
      <c r="K2921" t="s">
        <v>39</v>
      </c>
      <c r="L2921">
        <v>1</v>
      </c>
      <c r="M2921">
        <v>3500</v>
      </c>
      <c r="N2921">
        <v>0.05</v>
      </c>
      <c r="O2921">
        <v>3325</v>
      </c>
      <c r="P2921">
        <v>2300</v>
      </c>
      <c r="Q2921">
        <v>1025</v>
      </c>
      <c r="R2921" t="s">
        <v>17</v>
      </c>
      <c r="S2921" t="s">
        <v>10</v>
      </c>
      <c r="T2921">
        <v>2025</v>
      </c>
      <c r="U2921">
        <v>11</v>
      </c>
      <c r="V2921" t="s">
        <v>3874</v>
      </c>
      <c r="W2921" t="s">
        <v>40</v>
      </c>
      <c r="X2921" t="s">
        <v>27</v>
      </c>
      <c r="Y2921">
        <v>30.83</v>
      </c>
    </row>
    <row r="2922" spans="1:25" x14ac:dyDescent="0.25">
      <c r="A2922" t="s">
        <v>3777</v>
      </c>
      <c r="B2922" s="19">
        <v>45497</v>
      </c>
      <c r="C2922" t="s">
        <v>763</v>
      </c>
      <c r="D2922" t="s">
        <v>207</v>
      </c>
      <c r="E2922" t="s">
        <v>3</v>
      </c>
      <c r="F2922">
        <v>50</v>
      </c>
      <c r="G2922" t="s">
        <v>339</v>
      </c>
      <c r="H2922" t="s">
        <v>285</v>
      </c>
      <c r="I2922" t="s">
        <v>81</v>
      </c>
      <c r="J2922" t="s">
        <v>82</v>
      </c>
      <c r="K2922" t="s">
        <v>58</v>
      </c>
      <c r="L2922">
        <v>1</v>
      </c>
      <c r="M2922">
        <v>3500</v>
      </c>
      <c r="N2922">
        <v>0.1</v>
      </c>
      <c r="O2922">
        <v>0</v>
      </c>
      <c r="P2922">
        <v>2500</v>
      </c>
      <c r="Q2922">
        <v>0</v>
      </c>
      <c r="R2922" t="s">
        <v>77</v>
      </c>
      <c r="S2922" t="s">
        <v>291</v>
      </c>
      <c r="T2922">
        <v>2024</v>
      </c>
      <c r="U2922">
        <v>7</v>
      </c>
      <c r="V2922" t="s">
        <v>3866</v>
      </c>
      <c r="W2922" t="s">
        <v>33</v>
      </c>
      <c r="X2922" t="s">
        <v>27</v>
      </c>
      <c r="Y2922">
        <v>0</v>
      </c>
    </row>
    <row r="2923" spans="1:25" x14ac:dyDescent="0.25">
      <c r="A2923" t="s">
        <v>3778</v>
      </c>
      <c r="B2923" s="19">
        <v>45882</v>
      </c>
      <c r="C2923" t="s">
        <v>351</v>
      </c>
      <c r="D2923" t="s">
        <v>352</v>
      </c>
      <c r="E2923" t="s">
        <v>3</v>
      </c>
      <c r="F2923">
        <v>54</v>
      </c>
      <c r="G2923" t="s">
        <v>275</v>
      </c>
      <c r="H2923" t="s">
        <v>276</v>
      </c>
      <c r="I2923" t="s">
        <v>176</v>
      </c>
      <c r="J2923" t="s">
        <v>177</v>
      </c>
      <c r="K2923" t="s">
        <v>25</v>
      </c>
      <c r="L2923">
        <v>2</v>
      </c>
      <c r="M2923">
        <v>22000</v>
      </c>
      <c r="N2923">
        <v>0.25</v>
      </c>
      <c r="O2923">
        <v>33000</v>
      </c>
      <c r="P2923">
        <v>33000</v>
      </c>
      <c r="Q2923">
        <v>0</v>
      </c>
      <c r="R2923" t="s">
        <v>26</v>
      </c>
      <c r="S2923" t="s">
        <v>10</v>
      </c>
      <c r="T2923">
        <v>2025</v>
      </c>
      <c r="U2923">
        <v>8</v>
      </c>
      <c r="V2923" t="s">
        <v>3867</v>
      </c>
      <c r="W2923" t="s">
        <v>33</v>
      </c>
      <c r="X2923" t="s">
        <v>27</v>
      </c>
      <c r="Y2923">
        <v>0</v>
      </c>
    </row>
    <row r="2924" spans="1:25" x14ac:dyDescent="0.25">
      <c r="A2924" t="s">
        <v>3779</v>
      </c>
      <c r="B2924" s="19">
        <v>45607</v>
      </c>
      <c r="C2924" t="s">
        <v>543</v>
      </c>
      <c r="D2924" t="s">
        <v>326</v>
      </c>
      <c r="E2924" t="s">
        <v>3</v>
      </c>
      <c r="F2924">
        <v>46</v>
      </c>
      <c r="G2924" t="s">
        <v>317</v>
      </c>
      <c r="H2924" t="s">
        <v>5</v>
      </c>
      <c r="I2924" t="s">
        <v>305</v>
      </c>
      <c r="J2924" t="s">
        <v>306</v>
      </c>
      <c r="K2924" t="s">
        <v>91</v>
      </c>
      <c r="L2924">
        <v>2</v>
      </c>
      <c r="M2924">
        <v>8500</v>
      </c>
      <c r="N2924">
        <v>0.2</v>
      </c>
      <c r="O2924">
        <v>13600</v>
      </c>
      <c r="P2924">
        <v>13000</v>
      </c>
      <c r="Q2924">
        <v>600</v>
      </c>
      <c r="R2924" t="s">
        <v>26</v>
      </c>
      <c r="S2924" t="s">
        <v>10</v>
      </c>
      <c r="T2924">
        <v>2024</v>
      </c>
      <c r="U2924">
        <v>11</v>
      </c>
      <c r="V2924" t="s">
        <v>3874</v>
      </c>
      <c r="W2924" t="s">
        <v>40</v>
      </c>
      <c r="X2924" t="s">
        <v>12</v>
      </c>
      <c r="Y2924">
        <v>4.41</v>
      </c>
    </row>
    <row r="2925" spans="1:25" x14ac:dyDescent="0.25">
      <c r="A2925" t="s">
        <v>3780</v>
      </c>
      <c r="B2925" s="19">
        <v>45332</v>
      </c>
      <c r="C2925" t="s">
        <v>414</v>
      </c>
      <c r="D2925" t="s">
        <v>326</v>
      </c>
      <c r="E2925" t="s">
        <v>16</v>
      </c>
      <c r="F2925">
        <v>53</v>
      </c>
      <c r="G2925" t="s">
        <v>312</v>
      </c>
      <c r="H2925" t="s">
        <v>276</v>
      </c>
      <c r="I2925" t="s">
        <v>176</v>
      </c>
      <c r="J2925" t="s">
        <v>177</v>
      </c>
      <c r="K2925" t="s">
        <v>25</v>
      </c>
      <c r="L2925">
        <v>1</v>
      </c>
      <c r="M2925">
        <v>22000</v>
      </c>
      <c r="N2925">
        <v>0.15</v>
      </c>
      <c r="O2925">
        <v>-18700</v>
      </c>
      <c r="P2925">
        <v>16500</v>
      </c>
      <c r="Q2925">
        <v>-2200</v>
      </c>
      <c r="R2925" t="s">
        <v>17</v>
      </c>
      <c r="S2925" t="s">
        <v>287</v>
      </c>
      <c r="T2925">
        <v>2024</v>
      </c>
      <c r="U2925">
        <v>2</v>
      </c>
      <c r="V2925" t="s">
        <v>3869</v>
      </c>
      <c r="W2925" t="s">
        <v>18</v>
      </c>
      <c r="X2925" t="s">
        <v>12</v>
      </c>
      <c r="Y2925">
        <v>11.76</v>
      </c>
    </row>
    <row r="2926" spans="1:25" x14ac:dyDescent="0.25">
      <c r="A2926" t="s">
        <v>3781</v>
      </c>
      <c r="B2926" s="19">
        <v>45627</v>
      </c>
      <c r="C2926" t="s">
        <v>671</v>
      </c>
      <c r="D2926" t="s">
        <v>672</v>
      </c>
      <c r="E2926" t="s">
        <v>16</v>
      </c>
      <c r="F2926">
        <v>57</v>
      </c>
      <c r="G2926" t="s">
        <v>290</v>
      </c>
      <c r="H2926" t="s">
        <v>276</v>
      </c>
      <c r="I2926" t="s">
        <v>68</v>
      </c>
      <c r="J2926" t="s">
        <v>69</v>
      </c>
      <c r="K2926" t="s">
        <v>39</v>
      </c>
      <c r="L2926">
        <v>1</v>
      </c>
      <c r="M2926">
        <v>3500</v>
      </c>
      <c r="N2926">
        <v>0.15</v>
      </c>
      <c r="O2926">
        <v>2975</v>
      </c>
      <c r="P2926">
        <v>2300</v>
      </c>
      <c r="Q2926">
        <v>675</v>
      </c>
      <c r="R2926" t="s">
        <v>77</v>
      </c>
      <c r="S2926" t="s">
        <v>10</v>
      </c>
      <c r="T2926">
        <v>2024</v>
      </c>
      <c r="U2926">
        <v>12</v>
      </c>
      <c r="V2926" t="s">
        <v>3872</v>
      </c>
      <c r="W2926" t="s">
        <v>40</v>
      </c>
      <c r="X2926" t="s">
        <v>27</v>
      </c>
      <c r="Y2926">
        <v>22.69</v>
      </c>
    </row>
    <row r="2927" spans="1:25" x14ac:dyDescent="0.25">
      <c r="A2927" t="s">
        <v>3782</v>
      </c>
      <c r="B2927" s="19">
        <v>45498</v>
      </c>
      <c r="C2927" t="s">
        <v>1233</v>
      </c>
      <c r="D2927" t="s">
        <v>349</v>
      </c>
      <c r="E2927" t="s">
        <v>16</v>
      </c>
      <c r="F2927">
        <v>40</v>
      </c>
      <c r="G2927" t="s">
        <v>317</v>
      </c>
      <c r="H2927" t="s">
        <v>5</v>
      </c>
      <c r="I2927" t="s">
        <v>344</v>
      </c>
      <c r="J2927" t="s">
        <v>345</v>
      </c>
      <c r="K2927" t="s">
        <v>39</v>
      </c>
      <c r="L2927">
        <v>3</v>
      </c>
      <c r="M2927">
        <v>2200</v>
      </c>
      <c r="N2927">
        <v>0.15</v>
      </c>
      <c r="O2927">
        <v>-5610</v>
      </c>
      <c r="P2927">
        <v>4200</v>
      </c>
      <c r="Q2927">
        <v>-1410</v>
      </c>
      <c r="R2927" t="s">
        <v>26</v>
      </c>
      <c r="S2927" t="s">
        <v>287</v>
      </c>
      <c r="T2927">
        <v>2024</v>
      </c>
      <c r="U2927">
        <v>7</v>
      </c>
      <c r="V2927" t="s">
        <v>3866</v>
      </c>
      <c r="W2927" t="s">
        <v>33</v>
      </c>
      <c r="X2927" t="s">
        <v>19</v>
      </c>
      <c r="Y2927">
        <v>25.13</v>
      </c>
    </row>
    <row r="2928" spans="1:25" x14ac:dyDescent="0.25">
      <c r="A2928" t="s">
        <v>3783</v>
      </c>
      <c r="B2928" s="19">
        <v>45530</v>
      </c>
      <c r="C2928" t="s">
        <v>564</v>
      </c>
      <c r="D2928" t="s">
        <v>557</v>
      </c>
      <c r="E2928" t="s">
        <v>16</v>
      </c>
      <c r="F2928">
        <v>38</v>
      </c>
      <c r="G2928" t="s">
        <v>312</v>
      </c>
      <c r="H2928" t="s">
        <v>276</v>
      </c>
      <c r="I2928" t="s">
        <v>186</v>
      </c>
      <c r="J2928" t="s">
        <v>187</v>
      </c>
      <c r="K2928" t="s">
        <v>91</v>
      </c>
      <c r="L2928">
        <v>1</v>
      </c>
      <c r="M2928">
        <v>12000</v>
      </c>
      <c r="N2928">
        <v>0.1</v>
      </c>
      <c r="O2928">
        <v>10800</v>
      </c>
      <c r="P2928">
        <v>9000</v>
      </c>
      <c r="Q2928">
        <v>1800</v>
      </c>
      <c r="R2928" t="s">
        <v>9</v>
      </c>
      <c r="S2928" t="s">
        <v>10</v>
      </c>
      <c r="T2928">
        <v>2024</v>
      </c>
      <c r="U2928">
        <v>8</v>
      </c>
      <c r="V2928" t="s">
        <v>3867</v>
      </c>
      <c r="W2928" t="s">
        <v>33</v>
      </c>
      <c r="X2928" t="s">
        <v>27</v>
      </c>
      <c r="Y2928">
        <v>16.670000000000002</v>
      </c>
    </row>
    <row r="2929" spans="1:25" x14ac:dyDescent="0.25">
      <c r="A2929" t="s">
        <v>3784</v>
      </c>
      <c r="B2929" s="19">
        <v>45742</v>
      </c>
      <c r="C2929" t="s">
        <v>1047</v>
      </c>
      <c r="D2929" t="s">
        <v>1029</v>
      </c>
      <c r="E2929" t="s">
        <v>16</v>
      </c>
      <c r="F2929">
        <v>52</v>
      </c>
      <c r="G2929" t="s">
        <v>275</v>
      </c>
      <c r="H2929" t="s">
        <v>276</v>
      </c>
      <c r="I2929" t="s">
        <v>31</v>
      </c>
      <c r="J2929" t="s">
        <v>32</v>
      </c>
      <c r="K2929" t="s">
        <v>25</v>
      </c>
      <c r="L2929">
        <v>3</v>
      </c>
      <c r="M2929">
        <v>5000</v>
      </c>
      <c r="N2929">
        <v>0.05</v>
      </c>
      <c r="O2929">
        <v>14250</v>
      </c>
      <c r="P2929">
        <v>10500</v>
      </c>
      <c r="Q2929">
        <v>3750</v>
      </c>
      <c r="R2929" t="s">
        <v>77</v>
      </c>
      <c r="S2929" t="s">
        <v>10</v>
      </c>
      <c r="T2929">
        <v>2025</v>
      </c>
      <c r="U2929">
        <v>3</v>
      </c>
      <c r="V2929" t="s">
        <v>3864</v>
      </c>
      <c r="W2929" t="s">
        <v>18</v>
      </c>
      <c r="X2929" t="s">
        <v>27</v>
      </c>
      <c r="Y2929">
        <v>26.32</v>
      </c>
    </row>
    <row r="2930" spans="1:25" x14ac:dyDescent="0.25">
      <c r="A2930" t="s">
        <v>3785</v>
      </c>
      <c r="B2930" s="19">
        <v>45746</v>
      </c>
      <c r="C2930" t="s">
        <v>1131</v>
      </c>
      <c r="D2930" t="s">
        <v>603</v>
      </c>
      <c r="E2930" t="s">
        <v>16</v>
      </c>
      <c r="F2930">
        <v>34</v>
      </c>
      <c r="G2930" t="s">
        <v>290</v>
      </c>
      <c r="H2930" t="s">
        <v>276</v>
      </c>
      <c r="I2930" t="s">
        <v>186</v>
      </c>
      <c r="J2930" t="s">
        <v>187</v>
      </c>
      <c r="K2930" t="s">
        <v>91</v>
      </c>
      <c r="L2930">
        <v>1</v>
      </c>
      <c r="M2930">
        <v>12000</v>
      </c>
      <c r="N2930">
        <v>0.1</v>
      </c>
      <c r="O2930">
        <v>10800</v>
      </c>
      <c r="P2930">
        <v>9000</v>
      </c>
      <c r="Q2930">
        <v>1800</v>
      </c>
      <c r="R2930" t="s">
        <v>26</v>
      </c>
      <c r="S2930" t="s">
        <v>10</v>
      </c>
      <c r="T2930">
        <v>2025</v>
      </c>
      <c r="U2930">
        <v>3</v>
      </c>
      <c r="V2930" t="s">
        <v>3864</v>
      </c>
      <c r="W2930" t="s">
        <v>18</v>
      </c>
      <c r="X2930" t="s">
        <v>19</v>
      </c>
      <c r="Y2930">
        <v>16.670000000000002</v>
      </c>
    </row>
    <row r="2931" spans="1:25" x14ac:dyDescent="0.25">
      <c r="A2931" t="s">
        <v>3786</v>
      </c>
      <c r="B2931" s="19">
        <v>45700</v>
      </c>
      <c r="C2931" t="s">
        <v>3787</v>
      </c>
      <c r="D2931" t="s">
        <v>760</v>
      </c>
      <c r="E2931" t="s">
        <v>16</v>
      </c>
      <c r="F2931">
        <v>28</v>
      </c>
      <c r="G2931" t="s">
        <v>339</v>
      </c>
      <c r="H2931" t="s">
        <v>285</v>
      </c>
      <c r="I2931" t="s">
        <v>186</v>
      </c>
      <c r="J2931" t="s">
        <v>187</v>
      </c>
      <c r="K2931" t="s">
        <v>91</v>
      </c>
      <c r="L2931">
        <v>2</v>
      </c>
      <c r="M2931">
        <v>12000</v>
      </c>
      <c r="N2931">
        <v>0</v>
      </c>
      <c r="O2931">
        <v>24000</v>
      </c>
      <c r="P2931">
        <v>18000</v>
      </c>
      <c r="Q2931">
        <v>6000</v>
      </c>
      <c r="R2931" t="s">
        <v>26</v>
      </c>
      <c r="S2931" t="s">
        <v>10</v>
      </c>
      <c r="T2931">
        <v>2025</v>
      </c>
      <c r="U2931">
        <v>2</v>
      </c>
      <c r="V2931" t="s">
        <v>3869</v>
      </c>
      <c r="W2931" t="s">
        <v>18</v>
      </c>
      <c r="X2931" t="s">
        <v>19</v>
      </c>
      <c r="Y2931">
        <v>25</v>
      </c>
    </row>
    <row r="2932" spans="1:25" x14ac:dyDescent="0.25">
      <c r="A2932" t="s">
        <v>3788</v>
      </c>
      <c r="B2932" s="19">
        <v>45419</v>
      </c>
      <c r="C2932" t="s">
        <v>543</v>
      </c>
      <c r="D2932" t="s">
        <v>326</v>
      </c>
      <c r="E2932" t="s">
        <v>3</v>
      </c>
      <c r="F2932">
        <v>46</v>
      </c>
      <c r="G2932" t="s">
        <v>317</v>
      </c>
      <c r="H2932" t="s">
        <v>5</v>
      </c>
      <c r="I2932" t="s">
        <v>65</v>
      </c>
      <c r="J2932" t="s">
        <v>66</v>
      </c>
      <c r="K2932" t="s">
        <v>25</v>
      </c>
      <c r="L2932">
        <v>1</v>
      </c>
      <c r="M2932">
        <v>2500</v>
      </c>
      <c r="N2932">
        <v>0.15</v>
      </c>
      <c r="O2932">
        <v>2125</v>
      </c>
      <c r="P2932">
        <v>1600</v>
      </c>
      <c r="Q2932">
        <v>525</v>
      </c>
      <c r="R2932" t="s">
        <v>98</v>
      </c>
      <c r="S2932" t="s">
        <v>10</v>
      </c>
      <c r="T2932">
        <v>2024</v>
      </c>
      <c r="U2932">
        <v>5</v>
      </c>
      <c r="V2932" t="s">
        <v>3865</v>
      </c>
      <c r="W2932" t="s">
        <v>11</v>
      </c>
      <c r="X2932" t="s">
        <v>12</v>
      </c>
      <c r="Y2932">
        <v>24.71</v>
      </c>
    </row>
    <row r="2933" spans="1:25" x14ac:dyDescent="0.25">
      <c r="A2933" t="s">
        <v>3789</v>
      </c>
      <c r="B2933" s="19">
        <v>45884</v>
      </c>
      <c r="C2933" t="s">
        <v>1754</v>
      </c>
      <c r="D2933" t="s">
        <v>509</v>
      </c>
      <c r="E2933" t="s">
        <v>3</v>
      </c>
      <c r="F2933">
        <v>21</v>
      </c>
      <c r="G2933" t="s">
        <v>280</v>
      </c>
      <c r="H2933" t="s">
        <v>270</v>
      </c>
      <c r="I2933" t="s">
        <v>105</v>
      </c>
      <c r="J2933" t="s">
        <v>106</v>
      </c>
      <c r="K2933" t="s">
        <v>76</v>
      </c>
      <c r="L2933">
        <v>2</v>
      </c>
      <c r="M2933">
        <v>450</v>
      </c>
      <c r="N2933">
        <v>0.1</v>
      </c>
      <c r="O2933">
        <v>810</v>
      </c>
      <c r="P2933">
        <v>660</v>
      </c>
      <c r="Q2933">
        <v>150</v>
      </c>
      <c r="R2933" t="s">
        <v>26</v>
      </c>
      <c r="S2933" t="s">
        <v>10</v>
      </c>
      <c r="T2933">
        <v>2025</v>
      </c>
      <c r="U2933">
        <v>8</v>
      </c>
      <c r="V2933" t="s">
        <v>3867</v>
      </c>
      <c r="W2933" t="s">
        <v>33</v>
      </c>
      <c r="X2933" t="s">
        <v>12</v>
      </c>
      <c r="Y2933">
        <v>18.52</v>
      </c>
    </row>
    <row r="2934" spans="1:25" x14ac:dyDescent="0.25">
      <c r="A2934" t="s">
        <v>3790</v>
      </c>
      <c r="B2934" s="19">
        <v>45415</v>
      </c>
      <c r="C2934" t="s">
        <v>2647</v>
      </c>
      <c r="D2934" t="s">
        <v>2509</v>
      </c>
      <c r="E2934" t="s">
        <v>16</v>
      </c>
      <c r="F2934">
        <v>58</v>
      </c>
      <c r="G2934" t="s">
        <v>275</v>
      </c>
      <c r="H2934" t="s">
        <v>276</v>
      </c>
      <c r="I2934" t="s">
        <v>143</v>
      </c>
      <c r="J2934" t="s">
        <v>144</v>
      </c>
      <c r="K2934" t="s">
        <v>76</v>
      </c>
      <c r="L2934">
        <v>5</v>
      </c>
      <c r="M2934">
        <v>700</v>
      </c>
      <c r="N2934">
        <v>0</v>
      </c>
      <c r="O2934">
        <v>3500</v>
      </c>
      <c r="P2934">
        <v>2850</v>
      </c>
      <c r="Q2934">
        <v>650</v>
      </c>
      <c r="R2934" t="s">
        <v>9</v>
      </c>
      <c r="S2934" t="s">
        <v>10</v>
      </c>
      <c r="T2934">
        <v>2024</v>
      </c>
      <c r="U2934">
        <v>5</v>
      </c>
      <c r="V2934" t="s">
        <v>3865</v>
      </c>
      <c r="W2934" t="s">
        <v>11</v>
      </c>
      <c r="X2934" t="s">
        <v>19</v>
      </c>
      <c r="Y2934">
        <v>18.57</v>
      </c>
    </row>
    <row r="2935" spans="1:25" x14ac:dyDescent="0.25">
      <c r="A2935" t="s">
        <v>3791</v>
      </c>
      <c r="B2935" s="19">
        <v>45616</v>
      </c>
      <c r="C2935" t="s">
        <v>1760</v>
      </c>
      <c r="D2935" t="s">
        <v>1761</v>
      </c>
      <c r="E2935" t="s">
        <v>3</v>
      </c>
      <c r="F2935">
        <v>35</v>
      </c>
      <c r="G2935" t="s">
        <v>290</v>
      </c>
      <c r="H2935" t="s">
        <v>276</v>
      </c>
      <c r="I2935" t="s">
        <v>44</v>
      </c>
      <c r="J2935" t="s">
        <v>45</v>
      </c>
      <c r="K2935" t="s">
        <v>46</v>
      </c>
      <c r="L2935">
        <v>3</v>
      </c>
      <c r="M2935">
        <v>2500</v>
      </c>
      <c r="N2935">
        <v>0.15</v>
      </c>
      <c r="O2935">
        <v>-6375</v>
      </c>
      <c r="P2935">
        <v>4500</v>
      </c>
      <c r="Q2935">
        <v>-1875</v>
      </c>
      <c r="R2935" t="s">
        <v>26</v>
      </c>
      <c r="S2935" t="s">
        <v>287</v>
      </c>
      <c r="T2935">
        <v>2024</v>
      </c>
      <c r="U2935">
        <v>11</v>
      </c>
      <c r="V2935" t="s">
        <v>3874</v>
      </c>
      <c r="W2935" t="s">
        <v>40</v>
      </c>
      <c r="X2935" t="s">
        <v>19</v>
      </c>
      <c r="Y2935">
        <v>29.41</v>
      </c>
    </row>
    <row r="2936" spans="1:25" x14ac:dyDescent="0.25">
      <c r="A2936" t="s">
        <v>3792</v>
      </c>
      <c r="B2936" s="19">
        <v>45811</v>
      </c>
      <c r="C2936" t="s">
        <v>950</v>
      </c>
      <c r="D2936" t="s">
        <v>158</v>
      </c>
      <c r="E2936" t="s">
        <v>16</v>
      </c>
      <c r="F2936">
        <v>30</v>
      </c>
      <c r="G2936" t="s">
        <v>263</v>
      </c>
      <c r="H2936" t="s">
        <v>5</v>
      </c>
      <c r="I2936" t="s">
        <v>264</v>
      </c>
      <c r="J2936" t="s">
        <v>265</v>
      </c>
      <c r="K2936" t="s">
        <v>46</v>
      </c>
      <c r="L2936">
        <v>1</v>
      </c>
      <c r="M2936">
        <v>800</v>
      </c>
      <c r="N2936">
        <v>0.1</v>
      </c>
      <c r="O2936">
        <v>720</v>
      </c>
      <c r="P2936">
        <v>500</v>
      </c>
      <c r="Q2936">
        <v>220</v>
      </c>
      <c r="R2936" t="s">
        <v>17</v>
      </c>
      <c r="S2936" t="s">
        <v>10</v>
      </c>
      <c r="T2936">
        <v>2025</v>
      </c>
      <c r="U2936">
        <v>6</v>
      </c>
      <c r="V2936" t="s">
        <v>3868</v>
      </c>
      <c r="W2936" t="s">
        <v>11</v>
      </c>
      <c r="X2936" t="s">
        <v>12</v>
      </c>
      <c r="Y2936">
        <v>30.56</v>
      </c>
    </row>
    <row r="2937" spans="1:25" x14ac:dyDescent="0.25">
      <c r="A2937" t="s">
        <v>3793</v>
      </c>
      <c r="B2937" s="19">
        <v>45759</v>
      </c>
      <c r="C2937" t="s">
        <v>953</v>
      </c>
      <c r="D2937" t="s">
        <v>501</v>
      </c>
      <c r="E2937" t="s">
        <v>16</v>
      </c>
      <c r="F2937">
        <v>23</v>
      </c>
      <c r="G2937" t="s">
        <v>312</v>
      </c>
      <c r="H2937" t="s">
        <v>276</v>
      </c>
      <c r="I2937" t="s">
        <v>23</v>
      </c>
      <c r="J2937" t="s">
        <v>24</v>
      </c>
      <c r="K2937" t="s">
        <v>25</v>
      </c>
      <c r="L2937">
        <v>2</v>
      </c>
      <c r="M2937">
        <v>55000</v>
      </c>
      <c r="N2937">
        <v>0.15</v>
      </c>
      <c r="O2937">
        <v>93500</v>
      </c>
      <c r="P2937">
        <v>80000</v>
      </c>
      <c r="Q2937">
        <v>13500</v>
      </c>
      <c r="R2937" t="s">
        <v>26</v>
      </c>
      <c r="S2937" t="s">
        <v>10</v>
      </c>
      <c r="T2937">
        <v>2025</v>
      </c>
      <c r="U2937">
        <v>4</v>
      </c>
      <c r="V2937" t="s">
        <v>3871</v>
      </c>
      <c r="W2937" t="s">
        <v>11</v>
      </c>
      <c r="X2937" t="s">
        <v>27</v>
      </c>
      <c r="Y2937">
        <v>14.44</v>
      </c>
    </row>
    <row r="2938" spans="1:25" x14ac:dyDescent="0.25">
      <c r="A2938" t="s">
        <v>3794</v>
      </c>
      <c r="B2938" s="19">
        <v>45701</v>
      </c>
      <c r="C2938" t="s">
        <v>500</v>
      </c>
      <c r="D2938" t="s">
        <v>501</v>
      </c>
      <c r="E2938" t="s">
        <v>16</v>
      </c>
      <c r="F2938">
        <v>22</v>
      </c>
      <c r="G2938" t="s">
        <v>339</v>
      </c>
      <c r="H2938" t="s">
        <v>285</v>
      </c>
      <c r="I2938" t="s">
        <v>31</v>
      </c>
      <c r="J2938" t="s">
        <v>32</v>
      </c>
      <c r="K2938" t="s">
        <v>25</v>
      </c>
      <c r="L2938">
        <v>1</v>
      </c>
      <c r="M2938">
        <v>5000</v>
      </c>
      <c r="N2938">
        <v>0.15</v>
      </c>
      <c r="O2938">
        <v>0</v>
      </c>
      <c r="P2938">
        <v>3500</v>
      </c>
      <c r="Q2938">
        <v>0</v>
      </c>
      <c r="R2938" t="s">
        <v>26</v>
      </c>
      <c r="S2938" t="s">
        <v>291</v>
      </c>
      <c r="T2938">
        <v>2025</v>
      </c>
      <c r="U2938">
        <v>2</v>
      </c>
      <c r="V2938" t="s">
        <v>3869</v>
      </c>
      <c r="W2938" t="s">
        <v>18</v>
      </c>
      <c r="X2938" t="s">
        <v>27</v>
      </c>
      <c r="Y2938">
        <v>0</v>
      </c>
    </row>
    <row r="2939" spans="1:25" x14ac:dyDescent="0.25">
      <c r="A2939" t="s">
        <v>3795</v>
      </c>
      <c r="B2939" s="19">
        <v>45358</v>
      </c>
      <c r="C2939" t="s">
        <v>1262</v>
      </c>
      <c r="D2939" t="s">
        <v>536</v>
      </c>
      <c r="E2939" t="s">
        <v>3</v>
      </c>
      <c r="F2939">
        <v>49</v>
      </c>
      <c r="G2939" t="s">
        <v>317</v>
      </c>
      <c r="H2939" t="s">
        <v>5</v>
      </c>
      <c r="I2939" t="s">
        <v>44</v>
      </c>
      <c r="J2939" t="s">
        <v>45</v>
      </c>
      <c r="K2939" t="s">
        <v>46</v>
      </c>
      <c r="L2939">
        <v>2</v>
      </c>
      <c r="M2939">
        <v>2500</v>
      </c>
      <c r="N2939">
        <v>0</v>
      </c>
      <c r="O2939">
        <v>5000</v>
      </c>
      <c r="P2939">
        <v>3000</v>
      </c>
      <c r="Q2939">
        <v>2000</v>
      </c>
      <c r="R2939" t="s">
        <v>77</v>
      </c>
      <c r="S2939" t="s">
        <v>10</v>
      </c>
      <c r="T2939">
        <v>2024</v>
      </c>
      <c r="U2939">
        <v>3</v>
      </c>
      <c r="V2939" t="s">
        <v>3864</v>
      </c>
      <c r="W2939" t="s">
        <v>18</v>
      </c>
      <c r="X2939" t="s">
        <v>12</v>
      </c>
      <c r="Y2939">
        <v>40</v>
      </c>
    </row>
    <row r="2940" spans="1:25" x14ac:dyDescent="0.25">
      <c r="A2940" t="s">
        <v>3796</v>
      </c>
      <c r="B2940" s="19">
        <v>45526</v>
      </c>
      <c r="C2940" t="s">
        <v>150</v>
      </c>
      <c r="D2940" t="s">
        <v>151</v>
      </c>
      <c r="E2940" t="s">
        <v>3</v>
      </c>
      <c r="F2940">
        <v>43</v>
      </c>
      <c r="G2940" t="s">
        <v>4</v>
      </c>
      <c r="H2940" t="s">
        <v>5</v>
      </c>
      <c r="I2940" t="s">
        <v>109</v>
      </c>
      <c r="J2940" t="s">
        <v>110</v>
      </c>
      <c r="K2940" t="s">
        <v>8</v>
      </c>
      <c r="L2940">
        <v>1</v>
      </c>
      <c r="M2940">
        <v>4000</v>
      </c>
      <c r="N2940">
        <v>0</v>
      </c>
      <c r="O2940">
        <v>4000</v>
      </c>
      <c r="P2940">
        <v>2900</v>
      </c>
      <c r="Q2940">
        <v>1100</v>
      </c>
      <c r="R2940" t="s">
        <v>26</v>
      </c>
      <c r="S2940" t="s">
        <v>10</v>
      </c>
      <c r="T2940">
        <v>2024</v>
      </c>
      <c r="U2940">
        <v>8</v>
      </c>
      <c r="V2940" t="s">
        <v>3867</v>
      </c>
      <c r="W2940" t="s">
        <v>33</v>
      </c>
      <c r="X2940" t="s">
        <v>27</v>
      </c>
      <c r="Y2940">
        <v>27.5</v>
      </c>
    </row>
    <row r="2941" spans="1:25" x14ac:dyDescent="0.25">
      <c r="A2941" t="s">
        <v>3797</v>
      </c>
      <c r="B2941" s="19">
        <v>45691</v>
      </c>
      <c r="C2941" t="s">
        <v>857</v>
      </c>
      <c r="D2941" t="s">
        <v>392</v>
      </c>
      <c r="E2941" t="s">
        <v>16</v>
      </c>
      <c r="F2941">
        <v>21</v>
      </c>
      <c r="G2941" t="s">
        <v>407</v>
      </c>
      <c r="H2941" t="s">
        <v>285</v>
      </c>
      <c r="I2941" t="s">
        <v>143</v>
      </c>
      <c r="J2941" t="s">
        <v>144</v>
      </c>
      <c r="K2941" t="s">
        <v>76</v>
      </c>
      <c r="L2941">
        <v>5</v>
      </c>
      <c r="M2941">
        <v>700</v>
      </c>
      <c r="N2941">
        <v>0.05</v>
      </c>
      <c r="O2941">
        <v>-3325</v>
      </c>
      <c r="P2941">
        <v>2850</v>
      </c>
      <c r="Q2941">
        <v>-475</v>
      </c>
      <c r="R2941" t="s">
        <v>26</v>
      </c>
      <c r="S2941" t="s">
        <v>287</v>
      </c>
      <c r="T2941">
        <v>2025</v>
      </c>
      <c r="U2941">
        <v>2</v>
      </c>
      <c r="V2941" t="s">
        <v>3869</v>
      </c>
      <c r="W2941" t="s">
        <v>18</v>
      </c>
      <c r="X2941" t="s">
        <v>12</v>
      </c>
      <c r="Y2941">
        <v>14.29</v>
      </c>
    </row>
    <row r="2942" spans="1:25" x14ac:dyDescent="0.25">
      <c r="A2942" t="s">
        <v>3798</v>
      </c>
      <c r="B2942" s="19">
        <v>45954</v>
      </c>
      <c r="C2942" t="s">
        <v>763</v>
      </c>
      <c r="D2942" t="s">
        <v>207</v>
      </c>
      <c r="E2942" t="s">
        <v>3</v>
      </c>
      <c r="F2942">
        <v>50</v>
      </c>
      <c r="G2942" t="s">
        <v>339</v>
      </c>
      <c r="H2942" t="s">
        <v>285</v>
      </c>
      <c r="I2942" t="s">
        <v>68</v>
      </c>
      <c r="J2942" t="s">
        <v>69</v>
      </c>
      <c r="K2942" t="s">
        <v>39</v>
      </c>
      <c r="L2942">
        <v>1</v>
      </c>
      <c r="M2942">
        <v>3500</v>
      </c>
      <c r="N2942">
        <v>0.05</v>
      </c>
      <c r="O2942">
        <v>3325</v>
      </c>
      <c r="P2942">
        <v>2300</v>
      </c>
      <c r="Q2942">
        <v>1025</v>
      </c>
      <c r="R2942" t="s">
        <v>26</v>
      </c>
      <c r="S2942" t="s">
        <v>10</v>
      </c>
      <c r="T2942">
        <v>2025</v>
      </c>
      <c r="U2942">
        <v>10</v>
      </c>
      <c r="V2942" t="s">
        <v>3870</v>
      </c>
      <c r="W2942" t="s">
        <v>40</v>
      </c>
      <c r="X2942" t="s">
        <v>27</v>
      </c>
      <c r="Y2942">
        <v>30.83</v>
      </c>
    </row>
    <row r="2943" spans="1:25" x14ac:dyDescent="0.25">
      <c r="A2943" t="s">
        <v>3799</v>
      </c>
      <c r="B2943" s="19">
        <v>45473</v>
      </c>
      <c r="C2943" t="s">
        <v>401</v>
      </c>
      <c r="D2943" t="s">
        <v>402</v>
      </c>
      <c r="E2943" t="s">
        <v>16</v>
      </c>
      <c r="F2943">
        <v>22</v>
      </c>
      <c r="G2943" t="s">
        <v>275</v>
      </c>
      <c r="H2943" t="s">
        <v>276</v>
      </c>
      <c r="I2943" t="s">
        <v>81</v>
      </c>
      <c r="J2943" t="s">
        <v>82</v>
      </c>
      <c r="K2943" t="s">
        <v>58</v>
      </c>
      <c r="L2943">
        <v>1</v>
      </c>
      <c r="M2943">
        <v>3500</v>
      </c>
      <c r="N2943">
        <v>0.15</v>
      </c>
      <c r="O2943">
        <v>2975</v>
      </c>
      <c r="P2943">
        <v>2500</v>
      </c>
      <c r="Q2943">
        <v>475</v>
      </c>
      <c r="R2943" t="s">
        <v>26</v>
      </c>
      <c r="S2943" t="s">
        <v>10</v>
      </c>
      <c r="T2943">
        <v>2024</v>
      </c>
      <c r="U2943">
        <v>6</v>
      </c>
      <c r="V2943" t="s">
        <v>3868</v>
      </c>
      <c r="W2943" t="s">
        <v>11</v>
      </c>
      <c r="X2943" t="s">
        <v>19</v>
      </c>
      <c r="Y2943">
        <v>15.97</v>
      </c>
    </row>
    <row r="2944" spans="1:25" x14ac:dyDescent="0.25">
      <c r="A2944" t="s">
        <v>3800</v>
      </c>
      <c r="B2944" s="19">
        <v>45435</v>
      </c>
      <c r="C2944" t="s">
        <v>653</v>
      </c>
      <c r="D2944" t="s">
        <v>654</v>
      </c>
      <c r="E2944" t="s">
        <v>16</v>
      </c>
      <c r="F2944">
        <v>47</v>
      </c>
      <c r="G2944" t="s">
        <v>284</v>
      </c>
      <c r="H2944" t="s">
        <v>285</v>
      </c>
      <c r="I2944" t="s">
        <v>109</v>
      </c>
      <c r="J2944" t="s">
        <v>110</v>
      </c>
      <c r="K2944" t="s">
        <v>8</v>
      </c>
      <c r="L2944">
        <v>2</v>
      </c>
      <c r="M2944">
        <v>4000</v>
      </c>
      <c r="N2944">
        <v>0.1</v>
      </c>
      <c r="O2944">
        <v>7200</v>
      </c>
      <c r="P2944">
        <v>5800</v>
      </c>
      <c r="Q2944">
        <v>1400</v>
      </c>
      <c r="R2944" t="s">
        <v>17</v>
      </c>
      <c r="S2944" t="s">
        <v>10</v>
      </c>
      <c r="T2944">
        <v>2024</v>
      </c>
      <c r="U2944">
        <v>5</v>
      </c>
      <c r="V2944" t="s">
        <v>3865</v>
      </c>
      <c r="W2944" t="s">
        <v>11</v>
      </c>
      <c r="X2944" t="s">
        <v>12</v>
      </c>
      <c r="Y2944">
        <v>19.440000000000001</v>
      </c>
    </row>
    <row r="2945" spans="1:25" x14ac:dyDescent="0.25">
      <c r="A2945" t="s">
        <v>220</v>
      </c>
      <c r="B2945" s="19">
        <v>45902</v>
      </c>
      <c r="C2945" t="s">
        <v>21</v>
      </c>
      <c r="D2945" t="s">
        <v>22</v>
      </c>
      <c r="E2945" t="s">
        <v>3</v>
      </c>
      <c r="F2945">
        <v>39</v>
      </c>
      <c r="G2945" t="s">
        <v>4</v>
      </c>
      <c r="H2945" t="s">
        <v>5</v>
      </c>
      <c r="I2945" t="s">
        <v>186</v>
      </c>
      <c r="J2945" t="s">
        <v>187</v>
      </c>
      <c r="K2945" t="s">
        <v>91</v>
      </c>
      <c r="L2945">
        <v>1</v>
      </c>
      <c r="M2945">
        <v>12000</v>
      </c>
      <c r="N2945">
        <v>0.05</v>
      </c>
      <c r="O2945">
        <v>11400</v>
      </c>
      <c r="P2945">
        <v>9000</v>
      </c>
      <c r="Q2945">
        <v>2400</v>
      </c>
      <c r="R2945" t="s">
        <v>77</v>
      </c>
      <c r="S2945" t="s">
        <v>10</v>
      </c>
      <c r="T2945">
        <v>2025</v>
      </c>
      <c r="U2945">
        <v>9</v>
      </c>
      <c r="V2945" t="s">
        <v>3873</v>
      </c>
      <c r="W2945" t="s">
        <v>33</v>
      </c>
      <c r="X2945" t="s">
        <v>27</v>
      </c>
      <c r="Y2945">
        <v>21.05</v>
      </c>
    </row>
    <row r="2946" spans="1:25" x14ac:dyDescent="0.25">
      <c r="A2946" t="s">
        <v>221</v>
      </c>
      <c r="B2946" s="19">
        <v>45672</v>
      </c>
      <c r="C2946" t="s">
        <v>150</v>
      </c>
      <c r="D2946" t="s">
        <v>151</v>
      </c>
      <c r="E2946" t="s">
        <v>3</v>
      </c>
      <c r="F2946">
        <v>43</v>
      </c>
      <c r="G2946" t="s">
        <v>4</v>
      </c>
      <c r="H2946" t="s">
        <v>5</v>
      </c>
      <c r="I2946" t="s">
        <v>56</v>
      </c>
      <c r="J2946" t="s">
        <v>57</v>
      </c>
      <c r="K2946" t="s">
        <v>58</v>
      </c>
      <c r="L2946">
        <v>1</v>
      </c>
      <c r="M2946">
        <v>1200</v>
      </c>
      <c r="N2946">
        <v>0.05</v>
      </c>
      <c r="O2946">
        <v>1140</v>
      </c>
      <c r="P2946">
        <v>800</v>
      </c>
      <c r="Q2946">
        <v>340</v>
      </c>
      <c r="R2946" t="s">
        <v>17</v>
      </c>
      <c r="S2946" t="s">
        <v>10</v>
      </c>
      <c r="T2946">
        <v>2025</v>
      </c>
      <c r="U2946">
        <v>1</v>
      </c>
      <c r="V2946" t="s">
        <v>3875</v>
      </c>
      <c r="W2946" t="s">
        <v>18</v>
      </c>
      <c r="X2946" t="s">
        <v>27</v>
      </c>
      <c r="Y2946">
        <v>29.82</v>
      </c>
    </row>
    <row r="2947" spans="1:25" x14ac:dyDescent="0.25">
      <c r="A2947" t="s">
        <v>3801</v>
      </c>
      <c r="B2947" s="19">
        <v>45468</v>
      </c>
      <c r="C2947" t="s">
        <v>567</v>
      </c>
      <c r="D2947" t="s">
        <v>410</v>
      </c>
      <c r="E2947" t="s">
        <v>3</v>
      </c>
      <c r="F2947">
        <v>29</v>
      </c>
      <c r="G2947" t="s">
        <v>317</v>
      </c>
      <c r="H2947" t="s">
        <v>5</v>
      </c>
      <c r="I2947" t="s">
        <v>305</v>
      </c>
      <c r="J2947" t="s">
        <v>306</v>
      </c>
      <c r="K2947" t="s">
        <v>91</v>
      </c>
      <c r="L2947">
        <v>2</v>
      </c>
      <c r="M2947">
        <v>8500</v>
      </c>
      <c r="N2947">
        <v>0.15</v>
      </c>
      <c r="O2947">
        <v>-14450</v>
      </c>
      <c r="P2947">
        <v>13000</v>
      </c>
      <c r="Q2947">
        <v>-1450</v>
      </c>
      <c r="R2947" t="s">
        <v>77</v>
      </c>
      <c r="S2947" t="s">
        <v>287</v>
      </c>
      <c r="T2947">
        <v>2024</v>
      </c>
      <c r="U2947">
        <v>6</v>
      </c>
      <c r="V2947" t="s">
        <v>3868</v>
      </c>
      <c r="W2947" t="s">
        <v>11</v>
      </c>
      <c r="X2947" t="s">
        <v>19</v>
      </c>
      <c r="Y2947">
        <v>10.029999999999999</v>
      </c>
    </row>
    <row r="2948" spans="1:25" x14ac:dyDescent="0.25">
      <c r="A2948" t="s">
        <v>3802</v>
      </c>
      <c r="B2948" s="19">
        <v>45976</v>
      </c>
      <c r="C2948" t="s">
        <v>1650</v>
      </c>
      <c r="D2948" t="s">
        <v>1254</v>
      </c>
      <c r="E2948" t="s">
        <v>3</v>
      </c>
      <c r="F2948">
        <v>37</v>
      </c>
      <c r="G2948" t="s">
        <v>263</v>
      </c>
      <c r="H2948" t="s">
        <v>5</v>
      </c>
      <c r="I2948" t="s">
        <v>305</v>
      </c>
      <c r="J2948" t="s">
        <v>306</v>
      </c>
      <c r="K2948" t="s">
        <v>91</v>
      </c>
      <c r="L2948">
        <v>1</v>
      </c>
      <c r="M2948">
        <v>8500</v>
      </c>
      <c r="N2948">
        <v>0.1</v>
      </c>
      <c r="O2948">
        <v>0</v>
      </c>
      <c r="P2948">
        <v>6500</v>
      </c>
      <c r="Q2948">
        <v>0</v>
      </c>
      <c r="R2948" t="s">
        <v>26</v>
      </c>
      <c r="S2948" t="s">
        <v>291</v>
      </c>
      <c r="T2948">
        <v>2025</v>
      </c>
      <c r="U2948">
        <v>11</v>
      </c>
      <c r="V2948" t="s">
        <v>3874</v>
      </c>
      <c r="W2948" t="s">
        <v>40</v>
      </c>
      <c r="X2948" t="s">
        <v>27</v>
      </c>
      <c r="Y2948">
        <v>0</v>
      </c>
    </row>
    <row r="2949" spans="1:25" x14ac:dyDescent="0.25">
      <c r="A2949" t="s">
        <v>3803</v>
      </c>
      <c r="B2949" s="19">
        <v>45458</v>
      </c>
      <c r="C2949" t="s">
        <v>577</v>
      </c>
      <c r="D2949" t="s">
        <v>578</v>
      </c>
      <c r="E2949" t="s">
        <v>16</v>
      </c>
      <c r="F2949">
        <v>42</v>
      </c>
      <c r="G2949" t="s">
        <v>317</v>
      </c>
      <c r="H2949" t="s">
        <v>5</v>
      </c>
      <c r="I2949" t="s">
        <v>23</v>
      </c>
      <c r="J2949" t="s">
        <v>24</v>
      </c>
      <c r="K2949" t="s">
        <v>25</v>
      </c>
      <c r="L2949">
        <v>2</v>
      </c>
      <c r="M2949">
        <v>55000</v>
      </c>
      <c r="N2949">
        <v>0.2</v>
      </c>
      <c r="O2949">
        <v>88000</v>
      </c>
      <c r="P2949">
        <v>80000</v>
      </c>
      <c r="Q2949">
        <v>8000</v>
      </c>
      <c r="R2949" t="s">
        <v>17</v>
      </c>
      <c r="S2949" t="s">
        <v>10</v>
      </c>
      <c r="T2949">
        <v>2024</v>
      </c>
      <c r="U2949">
        <v>6</v>
      </c>
      <c r="V2949" t="s">
        <v>3868</v>
      </c>
      <c r="W2949" t="s">
        <v>11</v>
      </c>
      <c r="X2949" t="s">
        <v>27</v>
      </c>
      <c r="Y2949">
        <v>9.09</v>
      </c>
    </row>
    <row r="2950" spans="1:25" x14ac:dyDescent="0.25">
      <c r="A2950" t="s">
        <v>3804</v>
      </c>
      <c r="B2950" s="19">
        <v>45932</v>
      </c>
      <c r="C2950" t="s">
        <v>2627</v>
      </c>
      <c r="D2950" t="s">
        <v>1275</v>
      </c>
      <c r="E2950" t="s">
        <v>3</v>
      </c>
      <c r="F2950">
        <v>35</v>
      </c>
      <c r="G2950" t="s">
        <v>317</v>
      </c>
      <c r="H2950" t="s">
        <v>5</v>
      </c>
      <c r="I2950" t="s">
        <v>264</v>
      </c>
      <c r="J2950" t="s">
        <v>265</v>
      </c>
      <c r="K2950" t="s">
        <v>46</v>
      </c>
      <c r="L2950">
        <v>1</v>
      </c>
      <c r="M2950">
        <v>800</v>
      </c>
      <c r="N2950">
        <v>0.05</v>
      </c>
      <c r="O2950">
        <v>760</v>
      </c>
      <c r="P2950">
        <v>500</v>
      </c>
      <c r="Q2950">
        <v>260</v>
      </c>
      <c r="R2950" t="s">
        <v>77</v>
      </c>
      <c r="S2950" t="s">
        <v>10</v>
      </c>
      <c r="T2950">
        <v>2025</v>
      </c>
      <c r="U2950">
        <v>10</v>
      </c>
      <c r="V2950" t="s">
        <v>3870</v>
      </c>
      <c r="W2950" t="s">
        <v>40</v>
      </c>
      <c r="X2950" t="s">
        <v>19</v>
      </c>
      <c r="Y2950">
        <v>34.21</v>
      </c>
    </row>
    <row r="2951" spans="1:25" x14ac:dyDescent="0.25">
      <c r="A2951" t="s">
        <v>3805</v>
      </c>
      <c r="B2951" s="19">
        <v>45620</v>
      </c>
      <c r="C2951" t="s">
        <v>2779</v>
      </c>
      <c r="D2951" t="s">
        <v>2780</v>
      </c>
      <c r="E2951" t="s">
        <v>16</v>
      </c>
      <c r="F2951">
        <v>34</v>
      </c>
      <c r="G2951" t="s">
        <v>290</v>
      </c>
      <c r="H2951" t="s">
        <v>276</v>
      </c>
      <c r="I2951" t="s">
        <v>23</v>
      </c>
      <c r="J2951" t="s">
        <v>24</v>
      </c>
      <c r="K2951" t="s">
        <v>25</v>
      </c>
      <c r="L2951">
        <v>1</v>
      </c>
      <c r="M2951">
        <v>55000</v>
      </c>
      <c r="N2951">
        <v>0.05</v>
      </c>
      <c r="O2951">
        <v>52250</v>
      </c>
      <c r="P2951">
        <v>40000</v>
      </c>
      <c r="Q2951">
        <v>12250</v>
      </c>
      <c r="R2951" t="s">
        <v>9</v>
      </c>
      <c r="S2951" t="s">
        <v>10</v>
      </c>
      <c r="T2951">
        <v>2024</v>
      </c>
      <c r="U2951">
        <v>11</v>
      </c>
      <c r="V2951" t="s">
        <v>3874</v>
      </c>
      <c r="W2951" t="s">
        <v>40</v>
      </c>
      <c r="X2951" t="s">
        <v>27</v>
      </c>
      <c r="Y2951">
        <v>23.44</v>
      </c>
    </row>
    <row r="2952" spans="1:25" x14ac:dyDescent="0.25">
      <c r="A2952" t="s">
        <v>3806</v>
      </c>
      <c r="B2952" s="19">
        <v>45773</v>
      </c>
      <c r="C2952" t="s">
        <v>1640</v>
      </c>
      <c r="D2952" t="s">
        <v>731</v>
      </c>
      <c r="E2952" t="s">
        <v>3</v>
      </c>
      <c r="F2952">
        <v>41</v>
      </c>
      <c r="G2952" t="s">
        <v>339</v>
      </c>
      <c r="H2952" t="s">
        <v>285</v>
      </c>
      <c r="I2952" t="s">
        <v>102</v>
      </c>
      <c r="J2952" t="s">
        <v>103</v>
      </c>
      <c r="K2952" t="s">
        <v>25</v>
      </c>
      <c r="L2952">
        <v>2</v>
      </c>
      <c r="M2952">
        <v>28000</v>
      </c>
      <c r="N2952">
        <v>0.2</v>
      </c>
      <c r="O2952">
        <v>44800</v>
      </c>
      <c r="P2952">
        <v>42000</v>
      </c>
      <c r="Q2952">
        <v>2800</v>
      </c>
      <c r="R2952" t="s">
        <v>9</v>
      </c>
      <c r="S2952" t="s">
        <v>10</v>
      </c>
      <c r="T2952">
        <v>2025</v>
      </c>
      <c r="U2952">
        <v>4</v>
      </c>
      <c r="V2952" t="s">
        <v>3871</v>
      </c>
      <c r="W2952" t="s">
        <v>11</v>
      </c>
      <c r="X2952" t="s">
        <v>12</v>
      </c>
      <c r="Y2952">
        <v>6.25</v>
      </c>
    </row>
    <row r="2953" spans="1:25" x14ac:dyDescent="0.25">
      <c r="A2953" t="s">
        <v>3807</v>
      </c>
      <c r="B2953" s="19">
        <v>45709</v>
      </c>
      <c r="C2953" t="s">
        <v>805</v>
      </c>
      <c r="D2953" t="s">
        <v>675</v>
      </c>
      <c r="E2953" t="s">
        <v>3</v>
      </c>
      <c r="F2953">
        <v>48</v>
      </c>
      <c r="G2953" t="s">
        <v>269</v>
      </c>
      <c r="H2953" t="s">
        <v>270</v>
      </c>
      <c r="I2953" t="s">
        <v>102</v>
      </c>
      <c r="J2953" t="s">
        <v>103</v>
      </c>
      <c r="K2953" t="s">
        <v>25</v>
      </c>
      <c r="L2953">
        <v>3</v>
      </c>
      <c r="M2953">
        <v>28000</v>
      </c>
      <c r="N2953">
        <v>0</v>
      </c>
      <c r="O2953">
        <v>84000</v>
      </c>
      <c r="P2953">
        <v>63000</v>
      </c>
      <c r="Q2953">
        <v>21000</v>
      </c>
      <c r="R2953" t="s">
        <v>17</v>
      </c>
      <c r="S2953" t="s">
        <v>10</v>
      </c>
      <c r="T2953">
        <v>2025</v>
      </c>
      <c r="U2953">
        <v>2</v>
      </c>
      <c r="V2953" t="s">
        <v>3869</v>
      </c>
      <c r="W2953" t="s">
        <v>18</v>
      </c>
      <c r="X2953" t="s">
        <v>27</v>
      </c>
      <c r="Y2953">
        <v>25</v>
      </c>
    </row>
    <row r="2954" spans="1:25" x14ac:dyDescent="0.25">
      <c r="A2954" t="s">
        <v>3808</v>
      </c>
      <c r="B2954" s="19">
        <v>45829</v>
      </c>
      <c r="C2954" t="s">
        <v>757</v>
      </c>
      <c r="D2954" t="s">
        <v>471</v>
      </c>
      <c r="E2954" t="s">
        <v>3</v>
      </c>
      <c r="F2954">
        <v>38</v>
      </c>
      <c r="G2954" t="s">
        <v>290</v>
      </c>
      <c r="H2954" t="s">
        <v>276</v>
      </c>
      <c r="I2954" t="s">
        <v>305</v>
      </c>
      <c r="J2954" t="s">
        <v>306</v>
      </c>
      <c r="K2954" t="s">
        <v>91</v>
      </c>
      <c r="L2954">
        <v>2</v>
      </c>
      <c r="M2954">
        <v>8500</v>
      </c>
      <c r="N2954">
        <v>0.1</v>
      </c>
      <c r="O2954">
        <v>15300</v>
      </c>
      <c r="P2954">
        <v>13000</v>
      </c>
      <c r="Q2954">
        <v>2300</v>
      </c>
      <c r="R2954" t="s">
        <v>26</v>
      </c>
      <c r="S2954" t="s">
        <v>10</v>
      </c>
      <c r="T2954">
        <v>2025</v>
      </c>
      <c r="U2954">
        <v>6</v>
      </c>
      <c r="V2954" t="s">
        <v>3868</v>
      </c>
      <c r="W2954" t="s">
        <v>11</v>
      </c>
      <c r="X2954" t="s">
        <v>19</v>
      </c>
      <c r="Y2954">
        <v>15.03</v>
      </c>
    </row>
    <row r="2955" spans="1:25" x14ac:dyDescent="0.25">
      <c r="A2955" t="s">
        <v>3809</v>
      </c>
      <c r="B2955" s="19">
        <v>45520</v>
      </c>
      <c r="C2955" t="s">
        <v>3303</v>
      </c>
      <c r="D2955" t="s">
        <v>2444</v>
      </c>
      <c r="E2955" t="s">
        <v>16</v>
      </c>
      <c r="F2955">
        <v>26</v>
      </c>
      <c r="G2955" t="s">
        <v>263</v>
      </c>
      <c r="H2955" t="s">
        <v>5</v>
      </c>
      <c r="I2955" t="s">
        <v>65</v>
      </c>
      <c r="J2955" t="s">
        <v>66</v>
      </c>
      <c r="K2955" t="s">
        <v>25</v>
      </c>
      <c r="L2955">
        <v>1</v>
      </c>
      <c r="M2955">
        <v>2500</v>
      </c>
      <c r="N2955">
        <v>0.1</v>
      </c>
      <c r="O2955">
        <v>2250</v>
      </c>
      <c r="P2955">
        <v>1600</v>
      </c>
      <c r="Q2955">
        <v>650</v>
      </c>
      <c r="R2955" t="s">
        <v>17</v>
      </c>
      <c r="S2955" t="s">
        <v>10</v>
      </c>
      <c r="T2955">
        <v>2024</v>
      </c>
      <c r="U2955">
        <v>8</v>
      </c>
      <c r="V2955" t="s">
        <v>3867</v>
      </c>
      <c r="W2955" t="s">
        <v>33</v>
      </c>
      <c r="X2955" t="s">
        <v>12</v>
      </c>
      <c r="Y2955">
        <v>28.89</v>
      </c>
    </row>
    <row r="2956" spans="1:25" x14ac:dyDescent="0.25">
      <c r="A2956" t="s">
        <v>3810</v>
      </c>
      <c r="B2956" s="19">
        <v>45779</v>
      </c>
      <c r="C2956" t="s">
        <v>1874</v>
      </c>
      <c r="D2956" t="s">
        <v>1275</v>
      </c>
      <c r="E2956" t="s">
        <v>16</v>
      </c>
      <c r="F2956">
        <v>48</v>
      </c>
      <c r="G2956" t="s">
        <v>317</v>
      </c>
      <c r="H2956" t="s">
        <v>5</v>
      </c>
      <c r="I2956" t="s">
        <v>74</v>
      </c>
      <c r="J2956" t="s">
        <v>75</v>
      </c>
      <c r="K2956" t="s">
        <v>76</v>
      </c>
      <c r="L2956">
        <v>2</v>
      </c>
      <c r="M2956">
        <v>550</v>
      </c>
      <c r="N2956">
        <v>0.1</v>
      </c>
      <c r="O2956">
        <v>990</v>
      </c>
      <c r="P2956">
        <v>900</v>
      </c>
      <c r="Q2956">
        <v>90</v>
      </c>
      <c r="R2956" t="s">
        <v>98</v>
      </c>
      <c r="S2956" t="s">
        <v>10</v>
      </c>
      <c r="T2956">
        <v>2025</v>
      </c>
      <c r="U2956">
        <v>5</v>
      </c>
      <c r="V2956" t="s">
        <v>3865</v>
      </c>
      <c r="W2956" t="s">
        <v>11</v>
      </c>
      <c r="X2956" t="s">
        <v>12</v>
      </c>
      <c r="Y2956">
        <v>9.09</v>
      </c>
    </row>
    <row r="2957" spans="1:25" x14ac:dyDescent="0.25">
      <c r="A2957" t="s">
        <v>3811</v>
      </c>
      <c r="B2957" s="19">
        <v>45841</v>
      </c>
      <c r="C2957" t="s">
        <v>1362</v>
      </c>
      <c r="D2957" t="s">
        <v>184</v>
      </c>
      <c r="E2957" t="s">
        <v>3</v>
      </c>
      <c r="F2957">
        <v>24</v>
      </c>
      <c r="G2957" t="s">
        <v>275</v>
      </c>
      <c r="H2957" t="s">
        <v>276</v>
      </c>
      <c r="I2957" t="s">
        <v>74</v>
      </c>
      <c r="J2957" t="s">
        <v>75</v>
      </c>
      <c r="K2957" t="s">
        <v>76</v>
      </c>
      <c r="L2957">
        <v>2</v>
      </c>
      <c r="M2957">
        <v>550</v>
      </c>
      <c r="N2957">
        <v>0.05</v>
      </c>
      <c r="O2957">
        <v>1045</v>
      </c>
      <c r="P2957">
        <v>900</v>
      </c>
      <c r="Q2957">
        <v>145</v>
      </c>
      <c r="R2957" t="s">
        <v>26</v>
      </c>
      <c r="S2957" t="s">
        <v>10</v>
      </c>
      <c r="T2957">
        <v>2025</v>
      </c>
      <c r="U2957">
        <v>7</v>
      </c>
      <c r="V2957" t="s">
        <v>3866</v>
      </c>
      <c r="W2957" t="s">
        <v>33</v>
      </c>
      <c r="X2957" t="s">
        <v>12</v>
      </c>
      <c r="Y2957">
        <v>13.88</v>
      </c>
    </row>
    <row r="2958" spans="1:25" x14ac:dyDescent="0.25">
      <c r="A2958" t="s">
        <v>3812</v>
      </c>
      <c r="B2958" s="19">
        <v>45944</v>
      </c>
      <c r="C2958" t="s">
        <v>915</v>
      </c>
      <c r="D2958" t="s">
        <v>916</v>
      </c>
      <c r="E2958" t="s">
        <v>3</v>
      </c>
      <c r="F2958">
        <v>43</v>
      </c>
      <c r="G2958" t="s">
        <v>339</v>
      </c>
      <c r="H2958" t="s">
        <v>285</v>
      </c>
      <c r="I2958" t="s">
        <v>23</v>
      </c>
      <c r="J2958" t="s">
        <v>24</v>
      </c>
      <c r="K2958" t="s">
        <v>25</v>
      </c>
      <c r="L2958">
        <v>1</v>
      </c>
      <c r="M2958">
        <v>55000</v>
      </c>
      <c r="N2958">
        <v>0.15</v>
      </c>
      <c r="O2958">
        <v>46750</v>
      </c>
      <c r="P2958">
        <v>40000</v>
      </c>
      <c r="Q2958">
        <v>6750</v>
      </c>
      <c r="R2958" t="s">
        <v>26</v>
      </c>
      <c r="S2958" t="s">
        <v>10</v>
      </c>
      <c r="T2958">
        <v>2025</v>
      </c>
      <c r="U2958">
        <v>10</v>
      </c>
      <c r="V2958" t="s">
        <v>3870</v>
      </c>
      <c r="W2958" t="s">
        <v>40</v>
      </c>
      <c r="X2958" t="s">
        <v>27</v>
      </c>
      <c r="Y2958">
        <v>14.44</v>
      </c>
    </row>
    <row r="2959" spans="1:25" x14ac:dyDescent="0.25">
      <c r="A2959" t="s">
        <v>3813</v>
      </c>
      <c r="B2959" s="19">
        <v>45555</v>
      </c>
      <c r="C2959" t="s">
        <v>923</v>
      </c>
      <c r="D2959" t="s">
        <v>924</v>
      </c>
      <c r="E2959" t="s">
        <v>16</v>
      </c>
      <c r="F2959">
        <v>45</v>
      </c>
      <c r="G2959" t="s">
        <v>284</v>
      </c>
      <c r="H2959" t="s">
        <v>285</v>
      </c>
      <c r="I2959" t="s">
        <v>176</v>
      </c>
      <c r="J2959" t="s">
        <v>177</v>
      </c>
      <c r="K2959" t="s">
        <v>25</v>
      </c>
      <c r="L2959">
        <v>2</v>
      </c>
      <c r="M2959">
        <v>22000</v>
      </c>
      <c r="N2959">
        <v>0.05</v>
      </c>
      <c r="O2959">
        <v>41800</v>
      </c>
      <c r="P2959">
        <v>33000</v>
      </c>
      <c r="Q2959">
        <v>8800</v>
      </c>
      <c r="R2959" t="s">
        <v>26</v>
      </c>
      <c r="S2959" t="s">
        <v>10</v>
      </c>
      <c r="T2959">
        <v>2024</v>
      </c>
      <c r="U2959">
        <v>9</v>
      </c>
      <c r="V2959" t="s">
        <v>3873</v>
      </c>
      <c r="W2959" t="s">
        <v>33</v>
      </c>
      <c r="X2959" t="s">
        <v>12</v>
      </c>
      <c r="Y2959">
        <v>21.05</v>
      </c>
    </row>
    <row r="2960" spans="1:25" x14ac:dyDescent="0.25">
      <c r="A2960" t="s">
        <v>222</v>
      </c>
      <c r="B2960" s="19">
        <v>45920</v>
      </c>
      <c r="C2960" t="s">
        <v>223</v>
      </c>
      <c r="D2960" t="s">
        <v>224</v>
      </c>
      <c r="E2960" t="s">
        <v>16</v>
      </c>
      <c r="F2960">
        <v>34</v>
      </c>
      <c r="G2960" t="s">
        <v>4</v>
      </c>
      <c r="H2960" t="s">
        <v>5</v>
      </c>
      <c r="I2960" t="s">
        <v>6</v>
      </c>
      <c r="J2960" t="s">
        <v>7</v>
      </c>
      <c r="K2960" t="s">
        <v>8</v>
      </c>
      <c r="L2960">
        <v>2</v>
      </c>
      <c r="M2960">
        <v>7000</v>
      </c>
      <c r="N2960">
        <v>0.1</v>
      </c>
      <c r="O2960">
        <v>12600</v>
      </c>
      <c r="P2960">
        <v>10400</v>
      </c>
      <c r="Q2960">
        <v>2200</v>
      </c>
      <c r="R2960" t="s">
        <v>9</v>
      </c>
      <c r="S2960" t="s">
        <v>10</v>
      </c>
      <c r="T2960">
        <v>2025</v>
      </c>
      <c r="U2960">
        <v>9</v>
      </c>
      <c r="V2960" t="s">
        <v>3873</v>
      </c>
      <c r="W2960" t="s">
        <v>33</v>
      </c>
      <c r="X2960" t="s">
        <v>19</v>
      </c>
      <c r="Y2960">
        <v>17.46</v>
      </c>
    </row>
    <row r="2961" spans="1:25" x14ac:dyDescent="0.25">
      <c r="A2961" t="s">
        <v>3814</v>
      </c>
      <c r="B2961" s="19">
        <v>45876</v>
      </c>
      <c r="C2961" t="s">
        <v>311</v>
      </c>
      <c r="D2961" t="s">
        <v>101</v>
      </c>
      <c r="E2961" t="s">
        <v>16</v>
      </c>
      <c r="F2961">
        <v>42</v>
      </c>
      <c r="G2961" t="s">
        <v>312</v>
      </c>
      <c r="H2961" t="s">
        <v>276</v>
      </c>
      <c r="I2961" t="s">
        <v>186</v>
      </c>
      <c r="J2961" t="s">
        <v>187</v>
      </c>
      <c r="K2961" t="s">
        <v>91</v>
      </c>
      <c r="L2961">
        <v>1</v>
      </c>
      <c r="M2961">
        <v>12000</v>
      </c>
      <c r="N2961">
        <v>0.15</v>
      </c>
      <c r="O2961">
        <v>10200</v>
      </c>
      <c r="P2961">
        <v>9000</v>
      </c>
      <c r="Q2961">
        <v>1200</v>
      </c>
      <c r="R2961" t="s">
        <v>26</v>
      </c>
      <c r="S2961" t="s">
        <v>10</v>
      </c>
      <c r="T2961">
        <v>2025</v>
      </c>
      <c r="U2961">
        <v>8</v>
      </c>
      <c r="V2961" t="s">
        <v>3867</v>
      </c>
      <c r="W2961" t="s">
        <v>33</v>
      </c>
      <c r="X2961" t="s">
        <v>27</v>
      </c>
      <c r="Y2961">
        <v>11.76</v>
      </c>
    </row>
    <row r="2962" spans="1:25" x14ac:dyDescent="0.25">
      <c r="A2962" t="s">
        <v>3815</v>
      </c>
      <c r="B2962" s="19">
        <v>45438</v>
      </c>
      <c r="C2962" t="s">
        <v>1182</v>
      </c>
      <c r="D2962" t="s">
        <v>410</v>
      </c>
      <c r="E2962" t="s">
        <v>3</v>
      </c>
      <c r="F2962">
        <v>46</v>
      </c>
      <c r="G2962" t="s">
        <v>312</v>
      </c>
      <c r="H2962" t="s">
        <v>276</v>
      </c>
      <c r="I2962" t="s">
        <v>89</v>
      </c>
      <c r="J2962" t="s">
        <v>90</v>
      </c>
      <c r="K2962" t="s">
        <v>91</v>
      </c>
      <c r="L2962">
        <v>1</v>
      </c>
      <c r="M2962">
        <v>35000</v>
      </c>
      <c r="N2962">
        <v>0.15</v>
      </c>
      <c r="O2962">
        <v>29750</v>
      </c>
      <c r="P2962">
        <v>27000</v>
      </c>
      <c r="Q2962">
        <v>2750</v>
      </c>
      <c r="R2962" t="s">
        <v>9</v>
      </c>
      <c r="S2962" t="s">
        <v>10</v>
      </c>
      <c r="T2962">
        <v>2024</v>
      </c>
      <c r="U2962">
        <v>5</v>
      </c>
      <c r="V2962" t="s">
        <v>3865</v>
      </c>
      <c r="W2962" t="s">
        <v>11</v>
      </c>
      <c r="X2962" t="s">
        <v>27</v>
      </c>
      <c r="Y2962">
        <v>9.24</v>
      </c>
    </row>
    <row r="2963" spans="1:25" x14ac:dyDescent="0.25">
      <c r="A2963" t="s">
        <v>3816</v>
      </c>
      <c r="B2963" s="19">
        <v>45705</v>
      </c>
      <c r="C2963" t="s">
        <v>556</v>
      </c>
      <c r="D2963" t="s">
        <v>557</v>
      </c>
      <c r="E2963" t="s">
        <v>16</v>
      </c>
      <c r="F2963">
        <v>25</v>
      </c>
      <c r="G2963" t="s">
        <v>269</v>
      </c>
      <c r="H2963" t="s">
        <v>270</v>
      </c>
      <c r="I2963" t="s">
        <v>344</v>
      </c>
      <c r="J2963" t="s">
        <v>345</v>
      </c>
      <c r="K2963" t="s">
        <v>39</v>
      </c>
      <c r="L2963">
        <v>1</v>
      </c>
      <c r="M2963">
        <v>2200</v>
      </c>
      <c r="N2963">
        <v>0.2</v>
      </c>
      <c r="O2963">
        <v>1760</v>
      </c>
      <c r="P2963">
        <v>1400</v>
      </c>
      <c r="Q2963">
        <v>360</v>
      </c>
      <c r="R2963" t="s">
        <v>77</v>
      </c>
      <c r="S2963" t="s">
        <v>10</v>
      </c>
      <c r="T2963">
        <v>2025</v>
      </c>
      <c r="U2963">
        <v>2</v>
      </c>
      <c r="V2963" t="s">
        <v>3869</v>
      </c>
      <c r="W2963" t="s">
        <v>18</v>
      </c>
      <c r="X2963" t="s">
        <v>12</v>
      </c>
      <c r="Y2963">
        <v>20.45</v>
      </c>
    </row>
    <row r="2964" spans="1:25" x14ac:dyDescent="0.25">
      <c r="A2964" t="s">
        <v>3817</v>
      </c>
      <c r="B2964" s="19">
        <v>45523</v>
      </c>
      <c r="C2964" t="s">
        <v>619</v>
      </c>
      <c r="D2964" t="s">
        <v>609</v>
      </c>
      <c r="E2964" t="s">
        <v>3</v>
      </c>
      <c r="F2964">
        <v>32</v>
      </c>
      <c r="G2964" t="s">
        <v>407</v>
      </c>
      <c r="H2964" t="s">
        <v>285</v>
      </c>
      <c r="I2964" t="s">
        <v>37</v>
      </c>
      <c r="J2964" t="s">
        <v>38</v>
      </c>
      <c r="K2964" t="s">
        <v>39</v>
      </c>
      <c r="L2964">
        <v>1</v>
      </c>
      <c r="M2964">
        <v>900</v>
      </c>
      <c r="N2964">
        <v>0.05</v>
      </c>
      <c r="O2964">
        <v>855</v>
      </c>
      <c r="P2964">
        <v>550</v>
      </c>
      <c r="Q2964">
        <v>305</v>
      </c>
      <c r="R2964" t="s">
        <v>26</v>
      </c>
      <c r="S2964" t="s">
        <v>10</v>
      </c>
      <c r="T2964">
        <v>2024</v>
      </c>
      <c r="U2964">
        <v>8</v>
      </c>
      <c r="V2964" t="s">
        <v>3867</v>
      </c>
      <c r="W2964" t="s">
        <v>33</v>
      </c>
      <c r="X2964" t="s">
        <v>19</v>
      </c>
      <c r="Y2964">
        <v>35.67</v>
      </c>
    </row>
    <row r="2965" spans="1:25" x14ac:dyDescent="0.25">
      <c r="A2965" t="s">
        <v>3818</v>
      </c>
      <c r="B2965" s="19">
        <v>45628</v>
      </c>
      <c r="C2965" t="s">
        <v>1</v>
      </c>
      <c r="D2965" t="s">
        <v>2</v>
      </c>
      <c r="E2965" t="s">
        <v>3</v>
      </c>
      <c r="F2965">
        <v>36</v>
      </c>
      <c r="G2965" t="s">
        <v>4</v>
      </c>
      <c r="H2965" t="s">
        <v>5</v>
      </c>
      <c r="I2965" t="s">
        <v>109</v>
      </c>
      <c r="J2965" t="s">
        <v>110</v>
      </c>
      <c r="K2965" t="s">
        <v>8</v>
      </c>
      <c r="L2965">
        <v>1</v>
      </c>
      <c r="M2965">
        <v>4000</v>
      </c>
      <c r="N2965">
        <v>0.15</v>
      </c>
      <c r="O2965">
        <v>3400</v>
      </c>
      <c r="P2965">
        <v>2900</v>
      </c>
      <c r="Q2965">
        <v>500</v>
      </c>
      <c r="R2965" t="s">
        <v>98</v>
      </c>
      <c r="S2965" t="s">
        <v>10</v>
      </c>
      <c r="T2965">
        <v>2024</v>
      </c>
      <c r="U2965">
        <v>12</v>
      </c>
      <c r="V2965" t="s">
        <v>3872</v>
      </c>
      <c r="W2965" t="s">
        <v>40</v>
      </c>
      <c r="X2965" t="s">
        <v>12</v>
      </c>
      <c r="Y2965">
        <v>14.71</v>
      </c>
    </row>
    <row r="2966" spans="1:25" x14ac:dyDescent="0.25">
      <c r="A2966" t="s">
        <v>3819</v>
      </c>
      <c r="B2966" s="19">
        <v>45824</v>
      </c>
      <c r="C2966" t="s">
        <v>1037</v>
      </c>
      <c r="D2966" t="s">
        <v>1038</v>
      </c>
      <c r="E2966" t="s">
        <v>3</v>
      </c>
      <c r="F2966">
        <v>22</v>
      </c>
      <c r="G2966" t="s">
        <v>290</v>
      </c>
      <c r="H2966" t="s">
        <v>276</v>
      </c>
      <c r="I2966" t="s">
        <v>105</v>
      </c>
      <c r="J2966" t="s">
        <v>106</v>
      </c>
      <c r="K2966" t="s">
        <v>76</v>
      </c>
      <c r="L2966">
        <v>3</v>
      </c>
      <c r="M2966">
        <v>450</v>
      </c>
      <c r="N2966">
        <v>0.05</v>
      </c>
      <c r="O2966">
        <v>0</v>
      </c>
      <c r="P2966">
        <v>990</v>
      </c>
      <c r="Q2966">
        <v>0</v>
      </c>
      <c r="R2966" t="s">
        <v>17</v>
      </c>
      <c r="S2966" t="s">
        <v>291</v>
      </c>
      <c r="T2966">
        <v>2025</v>
      </c>
      <c r="U2966">
        <v>6</v>
      </c>
      <c r="V2966" t="s">
        <v>3868</v>
      </c>
      <c r="W2966" t="s">
        <v>11</v>
      </c>
      <c r="X2966" t="s">
        <v>12</v>
      </c>
      <c r="Y2966">
        <v>0</v>
      </c>
    </row>
    <row r="2967" spans="1:25" x14ac:dyDescent="0.25">
      <c r="A2967" t="s">
        <v>3820</v>
      </c>
      <c r="B2967" s="19">
        <v>45426</v>
      </c>
      <c r="C2967" t="s">
        <v>602</v>
      </c>
      <c r="D2967" t="s">
        <v>603</v>
      </c>
      <c r="E2967" t="s">
        <v>3</v>
      </c>
      <c r="F2967">
        <v>41</v>
      </c>
      <c r="G2967" t="s">
        <v>407</v>
      </c>
      <c r="H2967" t="s">
        <v>285</v>
      </c>
      <c r="I2967" t="s">
        <v>68</v>
      </c>
      <c r="J2967" t="s">
        <v>69</v>
      </c>
      <c r="K2967" t="s">
        <v>39</v>
      </c>
      <c r="L2967">
        <v>1</v>
      </c>
      <c r="M2967">
        <v>3500</v>
      </c>
      <c r="N2967">
        <v>0.15</v>
      </c>
      <c r="O2967">
        <v>2975</v>
      </c>
      <c r="P2967">
        <v>2300</v>
      </c>
      <c r="Q2967">
        <v>675</v>
      </c>
      <c r="R2967" t="s">
        <v>17</v>
      </c>
      <c r="S2967" t="s">
        <v>10</v>
      </c>
      <c r="T2967">
        <v>2024</v>
      </c>
      <c r="U2967">
        <v>5</v>
      </c>
      <c r="V2967" t="s">
        <v>3865</v>
      </c>
      <c r="W2967" t="s">
        <v>11</v>
      </c>
      <c r="X2967" t="s">
        <v>27</v>
      </c>
      <c r="Y2967">
        <v>22.69</v>
      </c>
    </row>
    <row r="2968" spans="1:25" x14ac:dyDescent="0.25">
      <c r="A2968" t="s">
        <v>3821</v>
      </c>
      <c r="B2968" s="19">
        <v>45885</v>
      </c>
      <c r="C2968" t="s">
        <v>2734</v>
      </c>
      <c r="D2968" t="s">
        <v>2735</v>
      </c>
      <c r="E2968" t="s">
        <v>16</v>
      </c>
      <c r="F2968">
        <v>36</v>
      </c>
      <c r="G2968" t="s">
        <v>280</v>
      </c>
      <c r="H2968" t="s">
        <v>270</v>
      </c>
      <c r="I2968" t="s">
        <v>102</v>
      </c>
      <c r="J2968" t="s">
        <v>103</v>
      </c>
      <c r="K2968" t="s">
        <v>25</v>
      </c>
      <c r="L2968">
        <v>2</v>
      </c>
      <c r="M2968">
        <v>28000</v>
      </c>
      <c r="N2968">
        <v>0.1</v>
      </c>
      <c r="O2968">
        <v>50400</v>
      </c>
      <c r="P2968">
        <v>42000</v>
      </c>
      <c r="Q2968">
        <v>8400</v>
      </c>
      <c r="R2968" t="s">
        <v>9</v>
      </c>
      <c r="S2968" t="s">
        <v>10</v>
      </c>
      <c r="T2968">
        <v>2025</v>
      </c>
      <c r="U2968">
        <v>8</v>
      </c>
      <c r="V2968" t="s">
        <v>3867</v>
      </c>
      <c r="W2968" t="s">
        <v>33</v>
      </c>
      <c r="X2968" t="s">
        <v>12</v>
      </c>
      <c r="Y2968">
        <v>16.670000000000002</v>
      </c>
    </row>
    <row r="2969" spans="1:25" x14ac:dyDescent="0.25">
      <c r="A2969" t="s">
        <v>3822</v>
      </c>
      <c r="B2969" s="19">
        <v>45939</v>
      </c>
      <c r="C2969" t="s">
        <v>1148</v>
      </c>
      <c r="D2969" t="s">
        <v>1149</v>
      </c>
      <c r="E2969" t="s">
        <v>16</v>
      </c>
      <c r="F2969">
        <v>21</v>
      </c>
      <c r="G2969" t="s">
        <v>275</v>
      </c>
      <c r="H2969" t="s">
        <v>276</v>
      </c>
      <c r="I2969" t="s">
        <v>102</v>
      </c>
      <c r="J2969" t="s">
        <v>103</v>
      </c>
      <c r="K2969" t="s">
        <v>25</v>
      </c>
      <c r="L2969">
        <v>1</v>
      </c>
      <c r="M2969">
        <v>28000</v>
      </c>
      <c r="N2969">
        <v>0.2</v>
      </c>
      <c r="O2969">
        <v>-22400</v>
      </c>
      <c r="P2969">
        <v>21000</v>
      </c>
      <c r="Q2969">
        <v>-1400</v>
      </c>
      <c r="R2969" t="s">
        <v>9</v>
      </c>
      <c r="S2969" t="s">
        <v>287</v>
      </c>
      <c r="T2969">
        <v>2025</v>
      </c>
      <c r="U2969">
        <v>10</v>
      </c>
      <c r="V2969" t="s">
        <v>3870</v>
      </c>
      <c r="W2969" t="s">
        <v>40</v>
      </c>
      <c r="X2969" t="s">
        <v>19</v>
      </c>
      <c r="Y2969">
        <v>6.25</v>
      </c>
    </row>
    <row r="2970" spans="1:25" x14ac:dyDescent="0.25">
      <c r="A2970" t="s">
        <v>3823</v>
      </c>
      <c r="B2970" s="19">
        <v>45306</v>
      </c>
      <c r="C2970" t="s">
        <v>467</v>
      </c>
      <c r="D2970" t="s">
        <v>468</v>
      </c>
      <c r="E2970" t="s">
        <v>3</v>
      </c>
      <c r="F2970">
        <v>23</v>
      </c>
      <c r="G2970" t="s">
        <v>290</v>
      </c>
      <c r="H2970" t="s">
        <v>276</v>
      </c>
      <c r="I2970" t="s">
        <v>176</v>
      </c>
      <c r="J2970" t="s">
        <v>177</v>
      </c>
      <c r="K2970" t="s">
        <v>25</v>
      </c>
      <c r="L2970">
        <v>1</v>
      </c>
      <c r="M2970">
        <v>22000</v>
      </c>
      <c r="N2970">
        <v>0.1</v>
      </c>
      <c r="O2970">
        <v>19800</v>
      </c>
      <c r="P2970">
        <v>16500</v>
      </c>
      <c r="Q2970">
        <v>3300</v>
      </c>
      <c r="R2970" t="s">
        <v>17</v>
      </c>
      <c r="S2970" t="s">
        <v>10</v>
      </c>
      <c r="T2970">
        <v>2024</v>
      </c>
      <c r="U2970">
        <v>1</v>
      </c>
      <c r="V2970" t="s">
        <v>3875</v>
      </c>
      <c r="W2970" t="s">
        <v>18</v>
      </c>
      <c r="X2970" t="s">
        <v>12</v>
      </c>
      <c r="Y2970">
        <v>16.670000000000002</v>
      </c>
    </row>
    <row r="2971" spans="1:25" x14ac:dyDescent="0.25">
      <c r="A2971" t="s">
        <v>3824</v>
      </c>
      <c r="B2971" s="19">
        <v>45535</v>
      </c>
      <c r="C2971" t="s">
        <v>715</v>
      </c>
      <c r="D2971" t="s">
        <v>448</v>
      </c>
      <c r="E2971" t="s">
        <v>16</v>
      </c>
      <c r="F2971">
        <v>38</v>
      </c>
      <c r="G2971" t="s">
        <v>317</v>
      </c>
      <c r="H2971" t="s">
        <v>5</v>
      </c>
      <c r="I2971" t="s">
        <v>305</v>
      </c>
      <c r="J2971" t="s">
        <v>306</v>
      </c>
      <c r="K2971" t="s">
        <v>91</v>
      </c>
      <c r="L2971">
        <v>1</v>
      </c>
      <c r="M2971">
        <v>8500</v>
      </c>
      <c r="N2971">
        <v>0.2</v>
      </c>
      <c r="O2971">
        <v>6800</v>
      </c>
      <c r="P2971">
        <v>6500</v>
      </c>
      <c r="Q2971">
        <v>300</v>
      </c>
      <c r="R2971" t="s">
        <v>26</v>
      </c>
      <c r="S2971" t="s">
        <v>10</v>
      </c>
      <c r="T2971">
        <v>2024</v>
      </c>
      <c r="U2971">
        <v>8</v>
      </c>
      <c r="V2971" t="s">
        <v>3867</v>
      </c>
      <c r="W2971" t="s">
        <v>33</v>
      </c>
      <c r="X2971" t="s">
        <v>27</v>
      </c>
      <c r="Y2971">
        <v>4.41</v>
      </c>
    </row>
    <row r="2972" spans="1:25" x14ac:dyDescent="0.25">
      <c r="A2972" t="s">
        <v>225</v>
      </c>
      <c r="B2972" s="19">
        <v>45784</v>
      </c>
      <c r="C2972" t="s">
        <v>197</v>
      </c>
      <c r="D2972" t="s">
        <v>198</v>
      </c>
      <c r="E2972" t="s">
        <v>3</v>
      </c>
      <c r="F2972">
        <v>56</v>
      </c>
      <c r="G2972" t="s">
        <v>4</v>
      </c>
      <c r="H2972" t="s">
        <v>5</v>
      </c>
      <c r="I2972" t="s">
        <v>143</v>
      </c>
      <c r="J2972" t="s">
        <v>144</v>
      </c>
      <c r="K2972" t="s">
        <v>76</v>
      </c>
      <c r="L2972">
        <v>5</v>
      </c>
      <c r="M2972">
        <v>700</v>
      </c>
      <c r="N2972">
        <v>0.05</v>
      </c>
      <c r="O2972">
        <v>3325</v>
      </c>
      <c r="P2972">
        <v>2850</v>
      </c>
      <c r="Q2972">
        <v>475</v>
      </c>
      <c r="R2972" t="s">
        <v>77</v>
      </c>
      <c r="S2972" t="s">
        <v>10</v>
      </c>
      <c r="T2972">
        <v>2025</v>
      </c>
      <c r="U2972">
        <v>5</v>
      </c>
      <c r="V2972" t="s">
        <v>3865</v>
      </c>
      <c r="W2972" t="s">
        <v>11</v>
      </c>
      <c r="X2972" t="s">
        <v>12</v>
      </c>
      <c r="Y2972">
        <v>14.29</v>
      </c>
    </row>
    <row r="2973" spans="1:25" x14ac:dyDescent="0.25">
      <c r="A2973" t="s">
        <v>3825</v>
      </c>
      <c r="B2973" s="19">
        <v>45883</v>
      </c>
      <c r="C2973" t="s">
        <v>476</v>
      </c>
      <c r="D2973" t="s">
        <v>477</v>
      </c>
      <c r="E2973" t="s">
        <v>16</v>
      </c>
      <c r="F2973">
        <v>46</v>
      </c>
      <c r="G2973" t="s">
        <v>280</v>
      </c>
      <c r="H2973" t="s">
        <v>270</v>
      </c>
      <c r="I2973" t="s">
        <v>95</v>
      </c>
      <c r="J2973" t="s">
        <v>96</v>
      </c>
      <c r="K2973" t="s">
        <v>46</v>
      </c>
      <c r="L2973">
        <v>1</v>
      </c>
      <c r="M2973">
        <v>600</v>
      </c>
      <c r="N2973">
        <v>0.05</v>
      </c>
      <c r="O2973">
        <v>570</v>
      </c>
      <c r="P2973">
        <v>380</v>
      </c>
      <c r="Q2973">
        <v>190</v>
      </c>
      <c r="R2973" t="s">
        <v>17</v>
      </c>
      <c r="S2973" t="s">
        <v>10</v>
      </c>
      <c r="T2973">
        <v>2025</v>
      </c>
      <c r="U2973">
        <v>8</v>
      </c>
      <c r="V2973" t="s">
        <v>3867</v>
      </c>
      <c r="W2973" t="s">
        <v>33</v>
      </c>
      <c r="X2973" t="s">
        <v>19</v>
      </c>
      <c r="Y2973">
        <v>33.33</v>
      </c>
    </row>
    <row r="2974" spans="1:25" x14ac:dyDescent="0.25">
      <c r="A2974" t="s">
        <v>3826</v>
      </c>
      <c r="B2974" s="19">
        <v>45928</v>
      </c>
      <c r="C2974" t="s">
        <v>273</v>
      </c>
      <c r="D2974" t="s">
        <v>274</v>
      </c>
      <c r="E2974" t="s">
        <v>3</v>
      </c>
      <c r="F2974">
        <v>43</v>
      </c>
      <c r="G2974" t="s">
        <v>275</v>
      </c>
      <c r="H2974" t="s">
        <v>276</v>
      </c>
      <c r="I2974" t="s">
        <v>37</v>
      </c>
      <c r="J2974" t="s">
        <v>38</v>
      </c>
      <c r="K2974" t="s">
        <v>39</v>
      </c>
      <c r="L2974">
        <v>2</v>
      </c>
      <c r="M2974">
        <v>900</v>
      </c>
      <c r="N2974">
        <v>0.1</v>
      </c>
      <c r="O2974">
        <v>1620</v>
      </c>
      <c r="P2974">
        <v>1100</v>
      </c>
      <c r="Q2974">
        <v>520</v>
      </c>
      <c r="R2974" t="s">
        <v>17</v>
      </c>
      <c r="S2974" t="s">
        <v>10</v>
      </c>
      <c r="T2974">
        <v>2025</v>
      </c>
      <c r="U2974">
        <v>9</v>
      </c>
      <c r="V2974" t="s">
        <v>3873</v>
      </c>
      <c r="W2974" t="s">
        <v>33</v>
      </c>
      <c r="X2974" t="s">
        <v>27</v>
      </c>
      <c r="Y2974">
        <v>32.1</v>
      </c>
    </row>
    <row r="2975" spans="1:25" x14ac:dyDescent="0.25">
      <c r="A2975" t="s">
        <v>3827</v>
      </c>
      <c r="B2975" s="19">
        <v>45578</v>
      </c>
      <c r="C2975" t="s">
        <v>334</v>
      </c>
      <c r="D2975" t="s">
        <v>335</v>
      </c>
      <c r="E2975" t="s">
        <v>16</v>
      </c>
      <c r="F2975">
        <v>31</v>
      </c>
      <c r="G2975" t="s">
        <v>317</v>
      </c>
      <c r="H2975" t="s">
        <v>5</v>
      </c>
      <c r="I2975" t="s">
        <v>51</v>
      </c>
      <c r="J2975" t="s">
        <v>52</v>
      </c>
      <c r="K2975" t="s">
        <v>8</v>
      </c>
      <c r="L2975">
        <v>1</v>
      </c>
      <c r="M2975">
        <v>4500</v>
      </c>
      <c r="N2975">
        <v>0.1</v>
      </c>
      <c r="O2975">
        <v>0</v>
      </c>
      <c r="P2975">
        <v>3200</v>
      </c>
      <c r="Q2975">
        <v>0</v>
      </c>
      <c r="R2975" t="s">
        <v>9</v>
      </c>
      <c r="S2975" t="s">
        <v>291</v>
      </c>
      <c r="T2975">
        <v>2024</v>
      </c>
      <c r="U2975">
        <v>10</v>
      </c>
      <c r="V2975" t="s">
        <v>3870</v>
      </c>
      <c r="W2975" t="s">
        <v>40</v>
      </c>
      <c r="X2975" t="s">
        <v>27</v>
      </c>
      <c r="Y2975">
        <v>0</v>
      </c>
    </row>
    <row r="2976" spans="1:25" x14ac:dyDescent="0.25">
      <c r="A2976" t="s">
        <v>3828</v>
      </c>
      <c r="B2976" s="19">
        <v>45637</v>
      </c>
      <c r="C2976" t="s">
        <v>838</v>
      </c>
      <c r="D2976" t="s">
        <v>796</v>
      </c>
      <c r="E2976" t="s">
        <v>16</v>
      </c>
      <c r="F2976">
        <v>26</v>
      </c>
      <c r="G2976" t="s">
        <v>312</v>
      </c>
      <c r="H2976" t="s">
        <v>276</v>
      </c>
      <c r="I2976" t="s">
        <v>305</v>
      </c>
      <c r="J2976" t="s">
        <v>306</v>
      </c>
      <c r="K2976" t="s">
        <v>91</v>
      </c>
      <c r="L2976">
        <v>2</v>
      </c>
      <c r="M2976">
        <v>8500</v>
      </c>
      <c r="N2976">
        <v>0.2</v>
      </c>
      <c r="O2976">
        <v>13600</v>
      </c>
      <c r="P2976">
        <v>13000</v>
      </c>
      <c r="Q2976">
        <v>600</v>
      </c>
      <c r="R2976" t="s">
        <v>26</v>
      </c>
      <c r="S2976" t="s">
        <v>10</v>
      </c>
      <c r="T2976">
        <v>2024</v>
      </c>
      <c r="U2976">
        <v>12</v>
      </c>
      <c r="V2976" t="s">
        <v>3872</v>
      </c>
      <c r="W2976" t="s">
        <v>40</v>
      </c>
      <c r="X2976" t="s">
        <v>12</v>
      </c>
      <c r="Y2976">
        <v>4.41</v>
      </c>
    </row>
    <row r="2977" spans="1:25" x14ac:dyDescent="0.25">
      <c r="A2977" t="s">
        <v>3829</v>
      </c>
      <c r="B2977" s="19">
        <v>45791</v>
      </c>
      <c r="C2977" t="s">
        <v>500</v>
      </c>
      <c r="D2977" t="s">
        <v>501</v>
      </c>
      <c r="E2977" t="s">
        <v>16</v>
      </c>
      <c r="F2977">
        <v>22</v>
      </c>
      <c r="G2977" t="s">
        <v>339</v>
      </c>
      <c r="H2977" t="s">
        <v>285</v>
      </c>
      <c r="I2977" t="s">
        <v>127</v>
      </c>
      <c r="J2977" t="s">
        <v>128</v>
      </c>
      <c r="K2977" t="s">
        <v>58</v>
      </c>
      <c r="L2977">
        <v>3</v>
      </c>
      <c r="M2977">
        <v>3000</v>
      </c>
      <c r="N2977">
        <v>0.05</v>
      </c>
      <c r="O2977">
        <v>8550</v>
      </c>
      <c r="P2977">
        <v>6300</v>
      </c>
      <c r="Q2977">
        <v>2250</v>
      </c>
      <c r="R2977" t="s">
        <v>17</v>
      </c>
      <c r="S2977" t="s">
        <v>10</v>
      </c>
      <c r="T2977">
        <v>2025</v>
      </c>
      <c r="U2977">
        <v>5</v>
      </c>
      <c r="V2977" t="s">
        <v>3865</v>
      </c>
      <c r="W2977" t="s">
        <v>11</v>
      </c>
      <c r="X2977" t="s">
        <v>27</v>
      </c>
      <c r="Y2977">
        <v>26.32</v>
      </c>
    </row>
    <row r="2978" spans="1:25" x14ac:dyDescent="0.25">
      <c r="A2978" t="s">
        <v>3830</v>
      </c>
      <c r="B2978" s="19">
        <v>45642</v>
      </c>
      <c r="C2978" t="s">
        <v>351</v>
      </c>
      <c r="D2978" t="s">
        <v>352</v>
      </c>
      <c r="E2978" t="s">
        <v>3</v>
      </c>
      <c r="F2978">
        <v>54</v>
      </c>
      <c r="G2978" t="s">
        <v>275</v>
      </c>
      <c r="H2978" t="s">
        <v>276</v>
      </c>
      <c r="I2978" t="s">
        <v>105</v>
      </c>
      <c r="J2978" t="s">
        <v>106</v>
      </c>
      <c r="K2978" t="s">
        <v>76</v>
      </c>
      <c r="L2978">
        <v>1</v>
      </c>
      <c r="M2978">
        <v>450</v>
      </c>
      <c r="N2978">
        <v>0</v>
      </c>
      <c r="O2978">
        <v>450</v>
      </c>
      <c r="P2978">
        <v>330</v>
      </c>
      <c r="Q2978">
        <v>120</v>
      </c>
      <c r="R2978" t="s">
        <v>26</v>
      </c>
      <c r="S2978" t="s">
        <v>10</v>
      </c>
      <c r="T2978">
        <v>2024</v>
      </c>
      <c r="U2978">
        <v>12</v>
      </c>
      <c r="V2978" t="s">
        <v>3872</v>
      </c>
      <c r="W2978" t="s">
        <v>40</v>
      </c>
      <c r="X2978" t="s">
        <v>27</v>
      </c>
      <c r="Y2978">
        <v>26.67</v>
      </c>
    </row>
    <row r="2979" spans="1:25" x14ac:dyDescent="0.25">
      <c r="A2979" t="s">
        <v>3831</v>
      </c>
      <c r="B2979" s="19">
        <v>45728</v>
      </c>
      <c r="C2979" t="s">
        <v>737</v>
      </c>
      <c r="D2979" t="s">
        <v>438</v>
      </c>
      <c r="E2979" t="s">
        <v>3</v>
      </c>
      <c r="F2979">
        <v>23</v>
      </c>
      <c r="G2979" t="s">
        <v>263</v>
      </c>
      <c r="H2979" t="s">
        <v>5</v>
      </c>
      <c r="I2979" t="s">
        <v>51</v>
      </c>
      <c r="J2979" t="s">
        <v>52</v>
      </c>
      <c r="K2979" t="s">
        <v>8</v>
      </c>
      <c r="L2979">
        <v>1</v>
      </c>
      <c r="M2979">
        <v>4500</v>
      </c>
      <c r="N2979">
        <v>0.05</v>
      </c>
      <c r="O2979">
        <v>4275</v>
      </c>
      <c r="P2979">
        <v>3200</v>
      </c>
      <c r="Q2979">
        <v>1075</v>
      </c>
      <c r="R2979" t="s">
        <v>26</v>
      </c>
      <c r="S2979" t="s">
        <v>10</v>
      </c>
      <c r="T2979">
        <v>2025</v>
      </c>
      <c r="U2979">
        <v>3</v>
      </c>
      <c r="V2979" t="s">
        <v>3864</v>
      </c>
      <c r="W2979" t="s">
        <v>18</v>
      </c>
      <c r="X2979" t="s">
        <v>27</v>
      </c>
      <c r="Y2979">
        <v>25.15</v>
      </c>
    </row>
    <row r="2980" spans="1:25" x14ac:dyDescent="0.25">
      <c r="A2980" t="s">
        <v>3832</v>
      </c>
      <c r="B2980" s="19">
        <v>45388</v>
      </c>
      <c r="C2980" t="s">
        <v>273</v>
      </c>
      <c r="D2980" t="s">
        <v>274</v>
      </c>
      <c r="E2980" t="s">
        <v>3</v>
      </c>
      <c r="F2980">
        <v>43</v>
      </c>
      <c r="G2980" t="s">
        <v>275</v>
      </c>
      <c r="H2980" t="s">
        <v>276</v>
      </c>
      <c r="I2980" t="s">
        <v>89</v>
      </c>
      <c r="J2980" t="s">
        <v>90</v>
      </c>
      <c r="K2980" t="s">
        <v>91</v>
      </c>
      <c r="L2980">
        <v>1</v>
      </c>
      <c r="M2980">
        <v>35000</v>
      </c>
      <c r="N2980">
        <v>0.2</v>
      </c>
      <c r="O2980">
        <v>28000</v>
      </c>
      <c r="P2980">
        <v>27000</v>
      </c>
      <c r="Q2980">
        <v>1000</v>
      </c>
      <c r="R2980" t="s">
        <v>98</v>
      </c>
      <c r="S2980" t="s">
        <v>10</v>
      </c>
      <c r="T2980">
        <v>2024</v>
      </c>
      <c r="U2980">
        <v>4</v>
      </c>
      <c r="V2980" t="s">
        <v>3871</v>
      </c>
      <c r="W2980" t="s">
        <v>11</v>
      </c>
      <c r="X2980" t="s">
        <v>27</v>
      </c>
      <c r="Y2980">
        <v>3.57</v>
      </c>
    </row>
    <row r="2981" spans="1:25" x14ac:dyDescent="0.25">
      <c r="A2981" t="s">
        <v>3833</v>
      </c>
      <c r="B2981" s="19">
        <v>45415</v>
      </c>
      <c r="C2981" t="s">
        <v>621</v>
      </c>
      <c r="D2981" t="s">
        <v>64</v>
      </c>
      <c r="E2981" t="s">
        <v>3</v>
      </c>
      <c r="F2981">
        <v>27</v>
      </c>
      <c r="G2981" t="s">
        <v>269</v>
      </c>
      <c r="H2981" t="s">
        <v>270</v>
      </c>
      <c r="I2981" t="s">
        <v>127</v>
      </c>
      <c r="J2981" t="s">
        <v>128</v>
      </c>
      <c r="K2981" t="s">
        <v>58</v>
      </c>
      <c r="L2981">
        <v>2</v>
      </c>
      <c r="M2981">
        <v>3000</v>
      </c>
      <c r="N2981">
        <v>0.05</v>
      </c>
      <c r="O2981">
        <v>5700</v>
      </c>
      <c r="P2981">
        <v>4200</v>
      </c>
      <c r="Q2981">
        <v>1500</v>
      </c>
      <c r="R2981" t="s">
        <v>9</v>
      </c>
      <c r="S2981" t="s">
        <v>10</v>
      </c>
      <c r="T2981">
        <v>2024</v>
      </c>
      <c r="U2981">
        <v>5</v>
      </c>
      <c r="V2981" t="s">
        <v>3865</v>
      </c>
      <c r="W2981" t="s">
        <v>11</v>
      </c>
      <c r="X2981" t="s">
        <v>12</v>
      </c>
      <c r="Y2981">
        <v>26.32</v>
      </c>
    </row>
    <row r="2982" spans="1:25" x14ac:dyDescent="0.25">
      <c r="A2982" t="s">
        <v>3834</v>
      </c>
      <c r="B2982" s="19">
        <v>45647</v>
      </c>
      <c r="C2982" t="s">
        <v>1394</v>
      </c>
      <c r="D2982" t="s">
        <v>64</v>
      </c>
      <c r="E2982" t="s">
        <v>3</v>
      </c>
      <c r="F2982">
        <v>38</v>
      </c>
      <c r="G2982" t="s">
        <v>317</v>
      </c>
      <c r="H2982" t="s">
        <v>5</v>
      </c>
      <c r="I2982" t="s">
        <v>344</v>
      </c>
      <c r="J2982" t="s">
        <v>345</v>
      </c>
      <c r="K2982" t="s">
        <v>39</v>
      </c>
      <c r="L2982">
        <v>3</v>
      </c>
      <c r="M2982">
        <v>2200</v>
      </c>
      <c r="N2982">
        <v>0.1</v>
      </c>
      <c r="O2982">
        <v>5940</v>
      </c>
      <c r="P2982">
        <v>4200</v>
      </c>
      <c r="Q2982">
        <v>1740</v>
      </c>
      <c r="R2982" t="s">
        <v>17</v>
      </c>
      <c r="S2982" t="s">
        <v>10</v>
      </c>
      <c r="T2982">
        <v>2024</v>
      </c>
      <c r="U2982">
        <v>12</v>
      </c>
      <c r="V2982" t="s">
        <v>3872</v>
      </c>
      <c r="W2982" t="s">
        <v>40</v>
      </c>
      <c r="X2982" t="s">
        <v>27</v>
      </c>
      <c r="Y2982">
        <v>29.29</v>
      </c>
    </row>
    <row r="2983" spans="1:25" x14ac:dyDescent="0.25">
      <c r="A2983" t="s">
        <v>3835</v>
      </c>
      <c r="B2983" s="19">
        <v>45376</v>
      </c>
      <c r="C2983" t="s">
        <v>1362</v>
      </c>
      <c r="D2983" t="s">
        <v>184</v>
      </c>
      <c r="E2983" t="s">
        <v>3</v>
      </c>
      <c r="F2983">
        <v>24</v>
      </c>
      <c r="G2983" t="s">
        <v>275</v>
      </c>
      <c r="H2983" t="s">
        <v>276</v>
      </c>
      <c r="I2983" t="s">
        <v>105</v>
      </c>
      <c r="J2983" t="s">
        <v>106</v>
      </c>
      <c r="K2983" t="s">
        <v>76</v>
      </c>
      <c r="L2983">
        <v>1</v>
      </c>
      <c r="M2983">
        <v>450</v>
      </c>
      <c r="N2983">
        <v>0.2</v>
      </c>
      <c r="O2983">
        <v>360</v>
      </c>
      <c r="P2983">
        <v>330</v>
      </c>
      <c r="Q2983">
        <v>30</v>
      </c>
      <c r="R2983" t="s">
        <v>26</v>
      </c>
      <c r="S2983" t="s">
        <v>10</v>
      </c>
      <c r="T2983">
        <v>2024</v>
      </c>
      <c r="U2983">
        <v>3</v>
      </c>
      <c r="V2983" t="s">
        <v>3864</v>
      </c>
      <c r="W2983" t="s">
        <v>18</v>
      </c>
      <c r="X2983" t="s">
        <v>12</v>
      </c>
      <c r="Y2983">
        <v>8.33</v>
      </c>
    </row>
    <row r="2984" spans="1:25" x14ac:dyDescent="0.25">
      <c r="A2984" t="s">
        <v>3836</v>
      </c>
      <c r="B2984" s="19">
        <v>45815</v>
      </c>
      <c r="C2984" t="s">
        <v>707</v>
      </c>
      <c r="D2984" t="s">
        <v>708</v>
      </c>
      <c r="E2984" t="s">
        <v>3</v>
      </c>
      <c r="F2984">
        <v>26</v>
      </c>
      <c r="G2984" t="s">
        <v>295</v>
      </c>
      <c r="H2984" t="s">
        <v>270</v>
      </c>
      <c r="I2984" t="s">
        <v>186</v>
      </c>
      <c r="J2984" t="s">
        <v>187</v>
      </c>
      <c r="K2984" t="s">
        <v>91</v>
      </c>
      <c r="L2984">
        <v>3</v>
      </c>
      <c r="M2984">
        <v>12000</v>
      </c>
      <c r="N2984">
        <v>0.15</v>
      </c>
      <c r="O2984">
        <v>30600</v>
      </c>
      <c r="P2984">
        <v>27000</v>
      </c>
      <c r="Q2984">
        <v>3600</v>
      </c>
      <c r="R2984" t="s">
        <v>26</v>
      </c>
      <c r="S2984" t="s">
        <v>10</v>
      </c>
      <c r="T2984">
        <v>2025</v>
      </c>
      <c r="U2984">
        <v>6</v>
      </c>
      <c r="V2984" t="s">
        <v>3868</v>
      </c>
      <c r="W2984" t="s">
        <v>11</v>
      </c>
      <c r="X2984" t="s">
        <v>27</v>
      </c>
      <c r="Y2984">
        <v>11.76</v>
      </c>
    </row>
    <row r="2985" spans="1:25" x14ac:dyDescent="0.25">
      <c r="A2985" t="s">
        <v>3837</v>
      </c>
      <c r="B2985" s="19">
        <v>45309</v>
      </c>
      <c r="C2985" t="s">
        <v>713</v>
      </c>
      <c r="D2985" t="s">
        <v>474</v>
      </c>
      <c r="E2985" t="s">
        <v>16</v>
      </c>
      <c r="F2985">
        <v>52</v>
      </c>
      <c r="G2985" t="s">
        <v>339</v>
      </c>
      <c r="H2985" t="s">
        <v>285</v>
      </c>
      <c r="I2985" t="s">
        <v>186</v>
      </c>
      <c r="J2985" t="s">
        <v>187</v>
      </c>
      <c r="K2985" t="s">
        <v>91</v>
      </c>
      <c r="L2985">
        <v>3</v>
      </c>
      <c r="M2985">
        <v>12000</v>
      </c>
      <c r="N2985">
        <v>0.1</v>
      </c>
      <c r="O2985">
        <v>32400</v>
      </c>
      <c r="P2985">
        <v>27000</v>
      </c>
      <c r="Q2985">
        <v>5400</v>
      </c>
      <c r="R2985" t="s">
        <v>9</v>
      </c>
      <c r="S2985" t="s">
        <v>10</v>
      </c>
      <c r="T2985">
        <v>2024</v>
      </c>
      <c r="U2985">
        <v>1</v>
      </c>
      <c r="V2985" t="s">
        <v>3875</v>
      </c>
      <c r="W2985" t="s">
        <v>18</v>
      </c>
      <c r="X2985" t="s">
        <v>12</v>
      </c>
      <c r="Y2985">
        <v>16.670000000000002</v>
      </c>
    </row>
    <row r="2986" spans="1:25" x14ac:dyDescent="0.25">
      <c r="A2986" t="s">
        <v>226</v>
      </c>
      <c r="B2986" s="19">
        <v>45907</v>
      </c>
      <c r="C2986" t="s">
        <v>72</v>
      </c>
      <c r="D2986" t="s">
        <v>73</v>
      </c>
      <c r="E2986" t="s">
        <v>16</v>
      </c>
      <c r="F2986">
        <v>45</v>
      </c>
      <c r="G2986" t="s">
        <v>4</v>
      </c>
      <c r="H2986" t="s">
        <v>5</v>
      </c>
      <c r="I2986" t="s">
        <v>176</v>
      </c>
      <c r="J2986" t="s">
        <v>177</v>
      </c>
      <c r="K2986" t="s">
        <v>25</v>
      </c>
      <c r="L2986">
        <v>1</v>
      </c>
      <c r="M2986">
        <v>22000</v>
      </c>
      <c r="N2986">
        <v>0.2</v>
      </c>
      <c r="O2986">
        <v>17600</v>
      </c>
      <c r="P2986">
        <v>16500</v>
      </c>
      <c r="Q2986">
        <v>1100</v>
      </c>
      <c r="R2986" t="s">
        <v>17</v>
      </c>
      <c r="S2986" t="s">
        <v>10</v>
      </c>
      <c r="T2986">
        <v>2025</v>
      </c>
      <c r="U2986">
        <v>9</v>
      </c>
      <c r="V2986" t="s">
        <v>3873</v>
      </c>
      <c r="W2986" t="s">
        <v>33</v>
      </c>
      <c r="X2986" t="s">
        <v>27</v>
      </c>
      <c r="Y2986">
        <v>6.25</v>
      </c>
    </row>
    <row r="2987" spans="1:25" x14ac:dyDescent="0.25">
      <c r="A2987" t="s">
        <v>3838</v>
      </c>
      <c r="B2987" s="19">
        <v>45340</v>
      </c>
      <c r="C2987" t="s">
        <v>1585</v>
      </c>
      <c r="D2987" t="s">
        <v>1225</v>
      </c>
      <c r="E2987" t="s">
        <v>16</v>
      </c>
      <c r="F2987">
        <v>23</v>
      </c>
      <c r="G2987" t="s">
        <v>407</v>
      </c>
      <c r="H2987" t="s">
        <v>285</v>
      </c>
      <c r="I2987" t="s">
        <v>127</v>
      </c>
      <c r="J2987" t="s">
        <v>128</v>
      </c>
      <c r="K2987" t="s">
        <v>58</v>
      </c>
      <c r="L2987">
        <v>1</v>
      </c>
      <c r="M2987">
        <v>3000</v>
      </c>
      <c r="N2987">
        <v>0.1</v>
      </c>
      <c r="O2987">
        <v>2700</v>
      </c>
      <c r="P2987">
        <v>2100</v>
      </c>
      <c r="Q2987">
        <v>600</v>
      </c>
      <c r="R2987" t="s">
        <v>26</v>
      </c>
      <c r="S2987" t="s">
        <v>10</v>
      </c>
      <c r="T2987">
        <v>2024</v>
      </c>
      <c r="U2987">
        <v>2</v>
      </c>
      <c r="V2987" t="s">
        <v>3869</v>
      </c>
      <c r="W2987" t="s">
        <v>18</v>
      </c>
      <c r="X2987" t="s">
        <v>19</v>
      </c>
      <c r="Y2987">
        <v>22.22</v>
      </c>
    </row>
    <row r="2988" spans="1:25" x14ac:dyDescent="0.25">
      <c r="A2988" t="s">
        <v>3839</v>
      </c>
      <c r="B2988" s="19">
        <v>45835</v>
      </c>
      <c r="C2988" t="s">
        <v>1519</v>
      </c>
      <c r="D2988" t="s">
        <v>357</v>
      </c>
      <c r="E2988" t="s">
        <v>3</v>
      </c>
      <c r="F2988">
        <v>23</v>
      </c>
      <c r="G2988" t="s">
        <v>317</v>
      </c>
      <c r="H2988" t="s">
        <v>5</v>
      </c>
      <c r="I2988" t="s">
        <v>305</v>
      </c>
      <c r="J2988" t="s">
        <v>306</v>
      </c>
      <c r="K2988" t="s">
        <v>91</v>
      </c>
      <c r="L2988">
        <v>2</v>
      </c>
      <c r="M2988">
        <v>8500</v>
      </c>
      <c r="N2988">
        <v>0.05</v>
      </c>
      <c r="O2988">
        <v>16150</v>
      </c>
      <c r="P2988">
        <v>13000</v>
      </c>
      <c r="Q2988">
        <v>3150</v>
      </c>
      <c r="R2988" t="s">
        <v>26</v>
      </c>
      <c r="S2988" t="s">
        <v>10</v>
      </c>
      <c r="T2988">
        <v>2025</v>
      </c>
      <c r="U2988">
        <v>6</v>
      </c>
      <c r="V2988" t="s">
        <v>3868</v>
      </c>
      <c r="W2988" t="s">
        <v>11</v>
      </c>
      <c r="X2988" t="s">
        <v>12</v>
      </c>
      <c r="Y2988">
        <v>19.5</v>
      </c>
    </row>
    <row r="2989" spans="1:25" x14ac:dyDescent="0.25">
      <c r="A2989" t="s">
        <v>3840</v>
      </c>
      <c r="B2989" s="19">
        <v>45461</v>
      </c>
      <c r="C2989" t="s">
        <v>2779</v>
      </c>
      <c r="D2989" t="s">
        <v>2780</v>
      </c>
      <c r="E2989" t="s">
        <v>16</v>
      </c>
      <c r="F2989">
        <v>34</v>
      </c>
      <c r="G2989" t="s">
        <v>290</v>
      </c>
      <c r="H2989" t="s">
        <v>276</v>
      </c>
      <c r="I2989" t="s">
        <v>51</v>
      </c>
      <c r="J2989" t="s">
        <v>52</v>
      </c>
      <c r="K2989" t="s">
        <v>8</v>
      </c>
      <c r="L2989">
        <v>2</v>
      </c>
      <c r="M2989">
        <v>4500</v>
      </c>
      <c r="N2989">
        <v>0.2</v>
      </c>
      <c r="O2989">
        <v>7200</v>
      </c>
      <c r="P2989">
        <v>6400</v>
      </c>
      <c r="Q2989">
        <v>800</v>
      </c>
      <c r="R2989" t="s">
        <v>17</v>
      </c>
      <c r="S2989" t="s">
        <v>10</v>
      </c>
      <c r="T2989">
        <v>2024</v>
      </c>
      <c r="U2989">
        <v>6</v>
      </c>
      <c r="V2989" t="s">
        <v>3868</v>
      </c>
      <c r="W2989" t="s">
        <v>11</v>
      </c>
      <c r="X2989" t="s">
        <v>27</v>
      </c>
      <c r="Y2989">
        <v>11.11</v>
      </c>
    </row>
    <row r="2990" spans="1:25" x14ac:dyDescent="0.25">
      <c r="A2990" t="s">
        <v>3841</v>
      </c>
      <c r="B2990" s="19">
        <v>45447</v>
      </c>
      <c r="C2990" t="s">
        <v>1924</v>
      </c>
      <c r="D2990" t="s">
        <v>426</v>
      </c>
      <c r="E2990" t="s">
        <v>16</v>
      </c>
      <c r="F2990">
        <v>38</v>
      </c>
      <c r="G2990" t="s">
        <v>339</v>
      </c>
      <c r="H2990" t="s">
        <v>285</v>
      </c>
      <c r="I2990" t="s">
        <v>127</v>
      </c>
      <c r="J2990" t="s">
        <v>128</v>
      </c>
      <c r="K2990" t="s">
        <v>58</v>
      </c>
      <c r="L2990">
        <v>1</v>
      </c>
      <c r="M2990">
        <v>3000</v>
      </c>
      <c r="N2990">
        <v>0.15</v>
      </c>
      <c r="O2990">
        <v>2550</v>
      </c>
      <c r="P2990">
        <v>2100</v>
      </c>
      <c r="Q2990">
        <v>450</v>
      </c>
      <c r="R2990" t="s">
        <v>77</v>
      </c>
      <c r="S2990" t="s">
        <v>10</v>
      </c>
      <c r="T2990">
        <v>2024</v>
      </c>
      <c r="U2990">
        <v>6</v>
      </c>
      <c r="V2990" t="s">
        <v>3868</v>
      </c>
      <c r="W2990" t="s">
        <v>11</v>
      </c>
      <c r="X2990" t="s">
        <v>12</v>
      </c>
      <c r="Y2990">
        <v>17.649999999999999</v>
      </c>
    </row>
    <row r="2991" spans="1:25" x14ac:dyDescent="0.25">
      <c r="A2991" t="s">
        <v>3842</v>
      </c>
      <c r="B2991" s="19">
        <v>45499</v>
      </c>
      <c r="C2991" t="s">
        <v>641</v>
      </c>
      <c r="D2991" t="s">
        <v>642</v>
      </c>
      <c r="E2991" t="s">
        <v>16</v>
      </c>
      <c r="F2991">
        <v>22</v>
      </c>
      <c r="G2991" t="s">
        <v>275</v>
      </c>
      <c r="H2991" t="s">
        <v>276</v>
      </c>
      <c r="I2991" t="s">
        <v>37</v>
      </c>
      <c r="J2991" t="s">
        <v>38</v>
      </c>
      <c r="K2991" t="s">
        <v>39</v>
      </c>
      <c r="L2991">
        <v>1</v>
      </c>
      <c r="M2991">
        <v>900</v>
      </c>
      <c r="N2991">
        <v>0.1</v>
      </c>
      <c r="O2991">
        <v>-810</v>
      </c>
      <c r="P2991">
        <v>550</v>
      </c>
      <c r="Q2991">
        <v>-260</v>
      </c>
      <c r="R2991" t="s">
        <v>26</v>
      </c>
      <c r="S2991" t="s">
        <v>287</v>
      </c>
      <c r="T2991">
        <v>2024</v>
      </c>
      <c r="U2991">
        <v>7</v>
      </c>
      <c r="V2991" t="s">
        <v>3866</v>
      </c>
      <c r="W2991" t="s">
        <v>33</v>
      </c>
      <c r="X2991" t="s">
        <v>27</v>
      </c>
      <c r="Y2991">
        <v>32.1</v>
      </c>
    </row>
    <row r="2992" spans="1:25" x14ac:dyDescent="0.25">
      <c r="A2992" t="s">
        <v>3843</v>
      </c>
      <c r="B2992" s="19">
        <v>45702</v>
      </c>
      <c r="C2992" t="s">
        <v>843</v>
      </c>
      <c r="D2992" t="s">
        <v>484</v>
      </c>
      <c r="E2992" t="s">
        <v>16</v>
      </c>
      <c r="F2992">
        <v>60</v>
      </c>
      <c r="G2992" t="s">
        <v>312</v>
      </c>
      <c r="H2992" t="s">
        <v>276</v>
      </c>
      <c r="I2992" t="s">
        <v>344</v>
      </c>
      <c r="J2992" t="s">
        <v>345</v>
      </c>
      <c r="K2992" t="s">
        <v>39</v>
      </c>
      <c r="L2992">
        <v>2</v>
      </c>
      <c r="M2992">
        <v>2200</v>
      </c>
      <c r="N2992">
        <v>0.1</v>
      </c>
      <c r="O2992">
        <v>3960</v>
      </c>
      <c r="P2992">
        <v>2800</v>
      </c>
      <c r="Q2992">
        <v>1160</v>
      </c>
      <c r="R2992" t="s">
        <v>26</v>
      </c>
      <c r="S2992" t="s">
        <v>10</v>
      </c>
      <c r="T2992">
        <v>2025</v>
      </c>
      <c r="U2992">
        <v>2</v>
      </c>
      <c r="V2992" t="s">
        <v>3869</v>
      </c>
      <c r="W2992" t="s">
        <v>18</v>
      </c>
      <c r="X2992" t="s">
        <v>12</v>
      </c>
      <c r="Y2992">
        <v>29.29</v>
      </c>
    </row>
    <row r="2993" spans="1:25" x14ac:dyDescent="0.25">
      <c r="A2993" t="s">
        <v>3844</v>
      </c>
      <c r="B2993" s="19">
        <v>45723</v>
      </c>
      <c r="C2993" t="s">
        <v>1198</v>
      </c>
      <c r="D2993" t="s">
        <v>962</v>
      </c>
      <c r="E2993" t="s">
        <v>3</v>
      </c>
      <c r="F2993">
        <v>25</v>
      </c>
      <c r="G2993" t="s">
        <v>280</v>
      </c>
      <c r="H2993" t="s">
        <v>270</v>
      </c>
      <c r="I2993" t="s">
        <v>143</v>
      </c>
      <c r="J2993" t="s">
        <v>144</v>
      </c>
      <c r="K2993" t="s">
        <v>76</v>
      </c>
      <c r="L2993">
        <v>2</v>
      </c>
      <c r="M2993">
        <v>700</v>
      </c>
      <c r="N2993">
        <v>0</v>
      </c>
      <c r="O2993">
        <v>1400</v>
      </c>
      <c r="P2993">
        <v>1140</v>
      </c>
      <c r="Q2993">
        <v>260</v>
      </c>
      <c r="R2993" t="s">
        <v>17</v>
      </c>
      <c r="S2993" t="s">
        <v>10</v>
      </c>
      <c r="T2993">
        <v>2025</v>
      </c>
      <c r="U2993">
        <v>3</v>
      </c>
      <c r="V2993" t="s">
        <v>3864</v>
      </c>
      <c r="W2993" t="s">
        <v>18</v>
      </c>
      <c r="X2993" t="s">
        <v>19</v>
      </c>
      <c r="Y2993">
        <v>18.57</v>
      </c>
    </row>
    <row r="2994" spans="1:25" x14ac:dyDescent="0.25">
      <c r="A2994" t="s">
        <v>3845</v>
      </c>
      <c r="B2994" s="19">
        <v>45599</v>
      </c>
      <c r="C2994" t="s">
        <v>1337</v>
      </c>
      <c r="D2994" t="s">
        <v>1338</v>
      </c>
      <c r="E2994" t="s">
        <v>16</v>
      </c>
      <c r="F2994">
        <v>20</v>
      </c>
      <c r="G2994" t="s">
        <v>280</v>
      </c>
      <c r="H2994" t="s">
        <v>270</v>
      </c>
      <c r="I2994" t="s">
        <v>23</v>
      </c>
      <c r="J2994" t="s">
        <v>24</v>
      </c>
      <c r="K2994" t="s">
        <v>25</v>
      </c>
      <c r="L2994">
        <v>1</v>
      </c>
      <c r="M2994">
        <v>55000</v>
      </c>
      <c r="N2994">
        <v>0.05</v>
      </c>
      <c r="O2994">
        <v>52250</v>
      </c>
      <c r="P2994">
        <v>40000</v>
      </c>
      <c r="Q2994">
        <v>12250</v>
      </c>
      <c r="R2994" t="s">
        <v>26</v>
      </c>
      <c r="S2994" t="s">
        <v>10</v>
      </c>
      <c r="T2994">
        <v>2024</v>
      </c>
      <c r="U2994">
        <v>11</v>
      </c>
      <c r="V2994" t="s">
        <v>3874</v>
      </c>
      <c r="W2994" t="s">
        <v>40</v>
      </c>
      <c r="X2994" t="s">
        <v>12</v>
      </c>
      <c r="Y2994">
        <v>23.44</v>
      </c>
    </row>
    <row r="2995" spans="1:25" x14ac:dyDescent="0.25">
      <c r="A2995" t="s">
        <v>3846</v>
      </c>
      <c r="B2995" s="19">
        <v>45976</v>
      </c>
      <c r="C2995" t="s">
        <v>388</v>
      </c>
      <c r="D2995" t="s">
        <v>389</v>
      </c>
      <c r="E2995" t="s">
        <v>3</v>
      </c>
      <c r="F2995">
        <v>41</v>
      </c>
      <c r="G2995" t="s">
        <v>280</v>
      </c>
      <c r="H2995" t="s">
        <v>270</v>
      </c>
      <c r="I2995" t="s">
        <v>344</v>
      </c>
      <c r="J2995" t="s">
        <v>345</v>
      </c>
      <c r="K2995" t="s">
        <v>39</v>
      </c>
      <c r="L2995">
        <v>2</v>
      </c>
      <c r="M2995">
        <v>2200</v>
      </c>
      <c r="N2995">
        <v>0.1</v>
      </c>
      <c r="O2995">
        <v>3960</v>
      </c>
      <c r="P2995">
        <v>2800</v>
      </c>
      <c r="Q2995">
        <v>1160</v>
      </c>
      <c r="R2995" t="s">
        <v>26</v>
      </c>
      <c r="S2995" t="s">
        <v>10</v>
      </c>
      <c r="T2995">
        <v>2025</v>
      </c>
      <c r="U2995">
        <v>11</v>
      </c>
      <c r="V2995" t="s">
        <v>3874</v>
      </c>
      <c r="W2995" t="s">
        <v>40</v>
      </c>
      <c r="X2995" t="s">
        <v>12</v>
      </c>
      <c r="Y2995">
        <v>29.29</v>
      </c>
    </row>
    <row r="2996" spans="1:25" x14ac:dyDescent="0.25">
      <c r="A2996" t="s">
        <v>3847</v>
      </c>
      <c r="B2996" s="19">
        <v>45900</v>
      </c>
      <c r="C2996" t="s">
        <v>351</v>
      </c>
      <c r="D2996" t="s">
        <v>352</v>
      </c>
      <c r="E2996" t="s">
        <v>3</v>
      </c>
      <c r="F2996">
        <v>54</v>
      </c>
      <c r="G2996" t="s">
        <v>275</v>
      </c>
      <c r="H2996" t="s">
        <v>276</v>
      </c>
      <c r="I2996" t="s">
        <v>65</v>
      </c>
      <c r="J2996" t="s">
        <v>66</v>
      </c>
      <c r="K2996" t="s">
        <v>25</v>
      </c>
      <c r="L2996">
        <v>3</v>
      </c>
      <c r="M2996">
        <v>2500</v>
      </c>
      <c r="N2996">
        <v>0.2</v>
      </c>
      <c r="O2996">
        <v>6000</v>
      </c>
      <c r="P2996">
        <v>4800</v>
      </c>
      <c r="Q2996">
        <v>1200</v>
      </c>
      <c r="R2996" t="s">
        <v>26</v>
      </c>
      <c r="S2996" t="s">
        <v>10</v>
      </c>
      <c r="T2996">
        <v>2025</v>
      </c>
      <c r="U2996">
        <v>8</v>
      </c>
      <c r="V2996" t="s">
        <v>3867</v>
      </c>
      <c r="W2996" t="s">
        <v>33</v>
      </c>
      <c r="X2996" t="s">
        <v>27</v>
      </c>
      <c r="Y2996">
        <v>20</v>
      </c>
    </row>
    <row r="2997" spans="1:25" x14ac:dyDescent="0.25">
      <c r="A2997" t="s">
        <v>3848</v>
      </c>
      <c r="B2997" s="19">
        <v>45439</v>
      </c>
      <c r="C2997" t="s">
        <v>587</v>
      </c>
      <c r="D2997" t="s">
        <v>588</v>
      </c>
      <c r="E2997" t="s">
        <v>3</v>
      </c>
      <c r="F2997">
        <v>60</v>
      </c>
      <c r="G2997" t="s">
        <v>269</v>
      </c>
      <c r="H2997" t="s">
        <v>270</v>
      </c>
      <c r="I2997" t="s">
        <v>143</v>
      </c>
      <c r="J2997" t="s">
        <v>144</v>
      </c>
      <c r="K2997" t="s">
        <v>76</v>
      </c>
      <c r="L2997">
        <v>3</v>
      </c>
      <c r="M2997">
        <v>700</v>
      </c>
      <c r="N2997">
        <v>0.05</v>
      </c>
      <c r="O2997">
        <v>1995</v>
      </c>
      <c r="P2997">
        <v>1710</v>
      </c>
      <c r="Q2997">
        <v>285</v>
      </c>
      <c r="R2997" t="s">
        <v>77</v>
      </c>
      <c r="S2997" t="s">
        <v>10</v>
      </c>
      <c r="T2997">
        <v>2024</v>
      </c>
      <c r="U2997">
        <v>5</v>
      </c>
      <c r="V2997" t="s">
        <v>3865</v>
      </c>
      <c r="W2997" t="s">
        <v>11</v>
      </c>
      <c r="X2997" t="s">
        <v>27</v>
      </c>
      <c r="Y2997">
        <v>14.29</v>
      </c>
    </row>
    <row r="2998" spans="1:25" x14ac:dyDescent="0.25">
      <c r="A2998" t="s">
        <v>3849</v>
      </c>
      <c r="B2998" s="19">
        <v>45540</v>
      </c>
      <c r="C2998" t="s">
        <v>947</v>
      </c>
      <c r="D2998" t="s">
        <v>948</v>
      </c>
      <c r="E2998" t="s">
        <v>16</v>
      </c>
      <c r="F2998">
        <v>33</v>
      </c>
      <c r="G2998" t="s">
        <v>317</v>
      </c>
      <c r="H2998" t="s">
        <v>5</v>
      </c>
      <c r="I2998" t="s">
        <v>95</v>
      </c>
      <c r="J2998" t="s">
        <v>96</v>
      </c>
      <c r="K2998" t="s">
        <v>46</v>
      </c>
      <c r="L2998">
        <v>1</v>
      </c>
      <c r="M2998">
        <v>600</v>
      </c>
      <c r="N2998">
        <v>0.05</v>
      </c>
      <c r="O2998">
        <v>570</v>
      </c>
      <c r="P2998">
        <v>380</v>
      </c>
      <c r="Q2998">
        <v>190</v>
      </c>
      <c r="R2998" t="s">
        <v>9</v>
      </c>
      <c r="S2998" t="s">
        <v>10</v>
      </c>
      <c r="T2998">
        <v>2024</v>
      </c>
      <c r="U2998">
        <v>9</v>
      </c>
      <c r="V2998" t="s">
        <v>3873</v>
      </c>
      <c r="W2998" t="s">
        <v>33</v>
      </c>
      <c r="X2998" t="s">
        <v>27</v>
      </c>
      <c r="Y2998">
        <v>33.33</v>
      </c>
    </row>
    <row r="2999" spans="1:25" x14ac:dyDescent="0.25">
      <c r="A2999" t="s">
        <v>3850</v>
      </c>
      <c r="B2999" s="19">
        <v>45692</v>
      </c>
      <c r="C2999" t="s">
        <v>2655</v>
      </c>
      <c r="D2999" t="s">
        <v>2656</v>
      </c>
      <c r="E2999" t="s">
        <v>3</v>
      </c>
      <c r="F2999">
        <v>21</v>
      </c>
      <c r="G2999" t="s">
        <v>317</v>
      </c>
      <c r="H2999" t="s">
        <v>5</v>
      </c>
      <c r="I2999" t="s">
        <v>81</v>
      </c>
      <c r="J2999" t="s">
        <v>82</v>
      </c>
      <c r="K2999" t="s">
        <v>58</v>
      </c>
      <c r="L2999">
        <v>1</v>
      </c>
      <c r="M2999">
        <v>3500</v>
      </c>
      <c r="N2999">
        <v>0.2</v>
      </c>
      <c r="O2999">
        <v>2800</v>
      </c>
      <c r="P2999">
        <v>2500</v>
      </c>
      <c r="Q2999">
        <v>300</v>
      </c>
      <c r="R2999" t="s">
        <v>26</v>
      </c>
      <c r="S2999" t="s">
        <v>10</v>
      </c>
      <c r="T2999">
        <v>2025</v>
      </c>
      <c r="U2999">
        <v>2</v>
      </c>
      <c r="V2999" t="s">
        <v>3869</v>
      </c>
      <c r="W2999" t="s">
        <v>18</v>
      </c>
      <c r="X2999" t="s">
        <v>19</v>
      </c>
      <c r="Y2999">
        <v>10.71</v>
      </c>
    </row>
    <row r="3000" spans="1:25" x14ac:dyDescent="0.25">
      <c r="A3000" t="s">
        <v>3851</v>
      </c>
      <c r="B3000" s="19">
        <v>45364</v>
      </c>
      <c r="C3000" t="s">
        <v>853</v>
      </c>
      <c r="D3000" t="s">
        <v>854</v>
      </c>
      <c r="E3000" t="s">
        <v>16</v>
      </c>
      <c r="F3000">
        <v>47</v>
      </c>
      <c r="G3000" t="s">
        <v>263</v>
      </c>
      <c r="H3000" t="s">
        <v>5</v>
      </c>
      <c r="I3000" t="s">
        <v>89</v>
      </c>
      <c r="J3000" t="s">
        <v>90</v>
      </c>
      <c r="K3000" t="s">
        <v>91</v>
      </c>
      <c r="L3000">
        <v>2</v>
      </c>
      <c r="M3000">
        <v>35000</v>
      </c>
      <c r="N3000">
        <v>0.15</v>
      </c>
      <c r="O3000">
        <v>59500</v>
      </c>
      <c r="P3000">
        <v>54000</v>
      </c>
      <c r="Q3000">
        <v>5500</v>
      </c>
      <c r="R3000" t="s">
        <v>98</v>
      </c>
      <c r="S3000" t="s">
        <v>10</v>
      </c>
      <c r="T3000">
        <v>2024</v>
      </c>
      <c r="U3000">
        <v>3</v>
      </c>
      <c r="V3000" t="s">
        <v>3864</v>
      </c>
      <c r="W3000" t="s">
        <v>18</v>
      </c>
      <c r="X3000" t="s">
        <v>12</v>
      </c>
      <c r="Y3000">
        <v>9.24</v>
      </c>
    </row>
    <row r="3001" spans="1:25" x14ac:dyDescent="0.25">
      <c r="A3001" t="s">
        <v>3852</v>
      </c>
      <c r="B3001" s="19">
        <v>45703</v>
      </c>
      <c r="C3001" t="s">
        <v>316</v>
      </c>
      <c r="D3001" t="s">
        <v>167</v>
      </c>
      <c r="E3001" t="s">
        <v>3</v>
      </c>
      <c r="F3001">
        <v>47</v>
      </c>
      <c r="G3001" t="s">
        <v>317</v>
      </c>
      <c r="H3001" t="s">
        <v>5</v>
      </c>
      <c r="I3001" t="s">
        <v>31</v>
      </c>
      <c r="J3001" t="s">
        <v>32</v>
      </c>
      <c r="K3001" t="s">
        <v>25</v>
      </c>
      <c r="L3001">
        <v>1</v>
      </c>
      <c r="M3001">
        <v>5000</v>
      </c>
      <c r="N3001">
        <v>0.15</v>
      </c>
      <c r="O3001">
        <v>4250</v>
      </c>
      <c r="P3001">
        <v>3500</v>
      </c>
      <c r="Q3001">
        <v>750</v>
      </c>
      <c r="R3001" t="s">
        <v>9</v>
      </c>
      <c r="S3001" t="s">
        <v>10</v>
      </c>
      <c r="T3001">
        <v>2025</v>
      </c>
      <c r="U3001">
        <v>2</v>
      </c>
      <c r="V3001" t="s">
        <v>3869</v>
      </c>
      <c r="W3001" t="s">
        <v>18</v>
      </c>
      <c r="X3001" t="s">
        <v>27</v>
      </c>
      <c r="Y3001">
        <v>17.649999999999999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FBB4-2FB2-4BA7-8283-55AC83F6905F}">
  <dimension ref="A1:AH3007"/>
  <sheetViews>
    <sheetView topLeftCell="O1" zoomScale="115" zoomScaleNormal="115" workbookViewId="0">
      <pane ySplit="1" topLeftCell="A2986" activePane="bottomLeft" state="frozen"/>
      <selection pane="bottomLeft" activeCell="V3003" sqref="V3003"/>
    </sheetView>
  </sheetViews>
  <sheetFormatPr defaultRowHeight="15" x14ac:dyDescent="0.25"/>
  <cols>
    <col min="1" max="1" width="11.140625" customWidth="1"/>
    <col min="2" max="2" width="13.42578125" customWidth="1"/>
    <col min="3" max="3" width="15" customWidth="1"/>
    <col min="4" max="4" width="18.28515625" customWidth="1"/>
    <col min="5" max="5" width="9.85546875" customWidth="1"/>
    <col min="8" max="8" width="9.42578125" customWidth="1"/>
    <col min="9" max="9" width="13" customWidth="1"/>
    <col min="10" max="10" width="10.140625" customWidth="1"/>
    <col min="11" max="11" width="11.28515625" customWidth="1"/>
    <col min="12" max="12" width="10.85546875" customWidth="1"/>
    <col min="13" max="13" width="12.28515625" customWidth="1"/>
    <col min="14" max="14" width="11.28515625" customWidth="1"/>
    <col min="15" max="15" width="18.5703125" customWidth="1"/>
    <col min="17" max="17" width="16.140625" customWidth="1"/>
    <col min="18" max="18" width="16.85546875" customWidth="1"/>
    <col min="19" max="19" width="14.85546875" customWidth="1"/>
    <col min="20" max="20" width="10" customWidth="1"/>
    <col min="21" max="21" width="21" customWidth="1"/>
    <col min="22" max="22" width="15" style="22" customWidth="1"/>
    <col min="23" max="23" width="14.28515625" customWidth="1"/>
    <col min="24" max="24" width="14.140625" customWidth="1"/>
    <col min="25" max="25" width="19" customWidth="1"/>
    <col min="26" max="26" width="18.42578125" customWidth="1"/>
    <col min="27" max="27" width="16.140625" customWidth="1"/>
    <col min="30" max="30" width="14.7109375" customWidth="1"/>
    <col min="31" max="31" width="11" customWidth="1"/>
    <col min="32" max="32" width="13.7109375" customWidth="1"/>
    <col min="33" max="33" width="23.85546875" customWidth="1"/>
    <col min="34" max="34" width="17.85546875" customWidth="1"/>
  </cols>
  <sheetData>
    <row r="1" spans="1:34" x14ac:dyDescent="0.25">
      <c r="A1" t="s">
        <v>227</v>
      </c>
      <c r="B1" s="19" t="s">
        <v>228</v>
      </c>
      <c r="C1" t="s">
        <v>229</v>
      </c>
      <c r="D1" s="20" t="s">
        <v>230</v>
      </c>
      <c r="E1" s="20" t="s">
        <v>231</v>
      </c>
      <c r="F1" s="21" t="s">
        <v>232</v>
      </c>
      <c r="G1" t="s">
        <v>233</v>
      </c>
      <c r="H1" t="s">
        <v>234</v>
      </c>
      <c r="I1" t="s">
        <v>235</v>
      </c>
      <c r="J1" t="s">
        <v>236</v>
      </c>
      <c r="K1" t="s">
        <v>237</v>
      </c>
      <c r="L1" s="21" t="s">
        <v>238</v>
      </c>
      <c r="M1" t="s">
        <v>239</v>
      </c>
      <c r="N1" s="22" t="s">
        <v>240</v>
      </c>
      <c r="O1" s="21" t="s">
        <v>241</v>
      </c>
      <c r="P1" s="21" t="s">
        <v>242</v>
      </c>
      <c r="Q1" s="21" t="s">
        <v>243</v>
      </c>
      <c r="R1" t="s">
        <v>244</v>
      </c>
      <c r="S1" t="s">
        <v>245</v>
      </c>
      <c r="T1" t="s">
        <v>246</v>
      </c>
      <c r="U1" t="s">
        <v>247</v>
      </c>
      <c r="V1" s="22" t="s">
        <v>3877</v>
      </c>
      <c r="W1" t="s">
        <v>249</v>
      </c>
      <c r="X1" t="s">
        <v>250</v>
      </c>
      <c r="Y1" s="23" t="s">
        <v>251</v>
      </c>
      <c r="Z1" s="24" t="s">
        <v>252</v>
      </c>
      <c r="AA1" s="22" t="s">
        <v>253</v>
      </c>
      <c r="AB1" t="s">
        <v>254</v>
      </c>
      <c r="AC1" t="s">
        <v>255</v>
      </c>
      <c r="AD1" t="s">
        <v>256</v>
      </c>
      <c r="AE1" t="s">
        <v>257</v>
      </c>
      <c r="AF1" t="s">
        <v>258</v>
      </c>
      <c r="AG1" t="s">
        <v>259</v>
      </c>
      <c r="AH1" t="s">
        <v>260</v>
      </c>
    </row>
    <row r="2" spans="1:34" x14ac:dyDescent="0.25">
      <c r="A2" s="1" t="s">
        <v>261</v>
      </c>
      <c r="B2" s="2">
        <v>45372</v>
      </c>
      <c r="C2" s="3" t="s">
        <v>262</v>
      </c>
      <c r="D2" s="4" t="s">
        <v>101</v>
      </c>
      <c r="E2" s="4" t="s">
        <v>3</v>
      </c>
      <c r="F2" s="5">
        <v>56</v>
      </c>
      <c r="G2" s="3" t="s">
        <v>263</v>
      </c>
      <c r="H2" s="3" t="s">
        <v>5</v>
      </c>
      <c r="I2" s="3" t="s">
        <v>264</v>
      </c>
      <c r="J2" s="3" t="s">
        <v>265</v>
      </c>
      <c r="K2" s="3" t="s">
        <v>46</v>
      </c>
      <c r="L2" s="5">
        <v>1</v>
      </c>
      <c r="M2" s="5">
        <v>800</v>
      </c>
      <c r="N2" s="6">
        <v>0.2</v>
      </c>
      <c r="O2" s="5">
        <v>640</v>
      </c>
      <c r="P2" s="5">
        <v>500</v>
      </c>
      <c r="Q2" s="5">
        <f>Table1[[#This Row],[Sales]]-Table1[[#This Row],[Cost]]</f>
        <v>140</v>
      </c>
      <c r="R2" s="3" t="s">
        <v>77</v>
      </c>
      <c r="S2" s="3" t="s">
        <v>10</v>
      </c>
      <c r="T2" s="3" t="s">
        <v>18</v>
      </c>
      <c r="U2" s="3" t="s">
        <v>27</v>
      </c>
      <c r="V2" s="6">
        <f>Table1[[#This Row],[Profit]]/Table1[[#This Row],[Sales]]</f>
        <v>0.21875</v>
      </c>
      <c r="W2" s="3">
        <f>[1]!Table1[[#This Row],[Sales]]-[1]!Table1[[#This Row],[Cost]]-[1]!Table1[[#This Row],[Profit]]</f>
        <v>0</v>
      </c>
      <c r="X2" s="3">
        <f>[1]!Table1[[#This Row],[Quantity]]*[1]!Table1[[#This Row],[Unit_Price]]</f>
        <v>800</v>
      </c>
      <c r="Y2" s="7">
        <f>[1]!Table1[[#This Row],[Gross_Sales]]*[1]!Table1[[#This Row],[Discount]]</f>
        <v>160</v>
      </c>
      <c r="Z2" s="8">
        <f>[1]!Table1[[#This Row],[Gross_Sales]]*[1]!Table1[[#This Row],[Discount_amount]]</f>
        <v>128000</v>
      </c>
      <c r="AA2" s="6">
        <f>IFERROR([1]!Table1[[#This Row],[Profit]]/[1]!Table1[[#This Row],[Sales]],0)</f>
        <v>0.21875</v>
      </c>
      <c r="AB2" s="3">
        <f>YEAR([1]!Table1[[#This Row],[Order_Date]])</f>
        <v>2024</v>
      </c>
      <c r="AC2" s="3">
        <f>MONTH([1]!Table1[[#This Row],[Order_Date]])</f>
        <v>3</v>
      </c>
      <c r="AD2" s="3" t="str">
        <f t="shared" ref="AD2:AD65" si="0">TEXT(B:B,"mmm")</f>
        <v>Mar</v>
      </c>
      <c r="AE2" s="3" t="str">
        <f t="shared" ref="AE2:AE65" si="1">"Q"&amp;ROUNDUP(MONTH(B2)/3,0)</f>
        <v>Q1</v>
      </c>
      <c r="AF2" s="3" t="str">
        <f t="shared" ref="AF2:AF65" si="2">TEXT(B:B,"yyyy-mmm")</f>
        <v>2024-Mar</v>
      </c>
      <c r="AG2" s="3">
        <f>COUNTIF(C:C,Table1[[#This Row],[Customer_ID]])</f>
        <v>30</v>
      </c>
      <c r="AH2" s="9" t="str">
        <f>IF(Table1[[#This Row],[Customer_order_count]]&gt;10,"FREQUENT","REGULAR")</f>
        <v>FREQUENT</v>
      </c>
    </row>
    <row r="3" spans="1:34" x14ac:dyDescent="0.25">
      <c r="A3" s="10" t="s">
        <v>266</v>
      </c>
      <c r="B3" s="11">
        <v>45782</v>
      </c>
      <c r="C3" s="12" t="s">
        <v>267</v>
      </c>
      <c r="D3" s="13" t="s">
        <v>268</v>
      </c>
      <c r="E3" s="13" t="s">
        <v>16</v>
      </c>
      <c r="F3" s="14">
        <v>32</v>
      </c>
      <c r="G3" s="12" t="s">
        <v>269</v>
      </c>
      <c r="H3" s="12" t="s">
        <v>270</v>
      </c>
      <c r="I3" s="12" t="s">
        <v>186</v>
      </c>
      <c r="J3" s="12" t="s">
        <v>187</v>
      </c>
      <c r="K3" s="12" t="s">
        <v>91</v>
      </c>
      <c r="L3" s="14">
        <v>3</v>
      </c>
      <c r="M3" s="14">
        <v>12000</v>
      </c>
      <c r="N3" s="15">
        <v>0.15</v>
      </c>
      <c r="O3" s="14">
        <v>30600</v>
      </c>
      <c r="P3" s="14">
        <v>27000</v>
      </c>
      <c r="Q3" s="5">
        <f>Table1[[#This Row],[Sales]]-Table1[[#This Row],[Cost]]</f>
        <v>3600</v>
      </c>
      <c r="R3" s="12" t="s">
        <v>26</v>
      </c>
      <c r="S3" s="12" t="s">
        <v>10</v>
      </c>
      <c r="T3" s="12" t="s">
        <v>11</v>
      </c>
      <c r="U3" s="12" t="s">
        <v>27</v>
      </c>
      <c r="V3" s="6">
        <f>Table1[[#This Row],[Profit]]/Table1[[#This Row],[Sales]]</f>
        <v>0.11764705882352941</v>
      </c>
      <c r="W3" s="12">
        <f>[1]!Table1[[#This Row],[Sales]]-[1]!Table1[[#This Row],[Cost]]-[1]!Table1[[#This Row],[Profit]]</f>
        <v>0</v>
      </c>
      <c r="X3" s="12">
        <f>[1]!Table1[[#This Row],[Quantity]]*[1]!Table1[[#This Row],[Unit_Price]]</f>
        <v>36000</v>
      </c>
      <c r="Y3" s="16">
        <f>[1]!Table1[[#This Row],[Gross_Sales]]*[1]!Table1[[#This Row],[Discount]]</f>
        <v>5400</v>
      </c>
      <c r="Z3" s="17">
        <f>[1]!Table1[[#This Row],[Gross_Sales]]*[1]!Table1[[#This Row],[Discount_amount]]</f>
        <v>194400000</v>
      </c>
      <c r="AA3" s="15">
        <f>IFERROR([1]!Table1[[#This Row],[Profit]]/[1]!Table1[[#This Row],[Sales]],0)</f>
        <v>0.11764705882352941</v>
      </c>
      <c r="AB3" s="12">
        <f>YEAR([1]!Table1[[#This Row],[Order_Date]])</f>
        <v>2025</v>
      </c>
      <c r="AC3" s="12">
        <f>MONTH([1]!Table1[[#This Row],[Order_Date]])</f>
        <v>5</v>
      </c>
      <c r="AD3" s="12" t="str">
        <f t="shared" si="0"/>
        <v>May</v>
      </c>
      <c r="AE3" s="12" t="str">
        <f t="shared" si="1"/>
        <v>Q2</v>
      </c>
      <c r="AF3" s="12" t="str">
        <f t="shared" si="2"/>
        <v>2025-May</v>
      </c>
      <c r="AG3" s="12">
        <f>COUNTIF(C:C,Table1[[#This Row],[Customer_ID]])</f>
        <v>11</v>
      </c>
      <c r="AH3" s="18" t="e">
        <f>IF([1]!Table1[[#This Row],[Customer_order_count]] &gt;= 10,"FREQUENT",IF([1]!Table1[[#This Row],[Customer_order_count]] &lt;= 10,"REGULAR","OCASSIONAL"))</f>
        <v>#REF!</v>
      </c>
    </row>
    <row r="4" spans="1:34" x14ac:dyDescent="0.25">
      <c r="A4" s="1" t="s">
        <v>271</v>
      </c>
      <c r="B4" s="2">
        <v>45867</v>
      </c>
      <c r="C4" s="3" t="s">
        <v>262</v>
      </c>
      <c r="D4" s="4" t="s">
        <v>101</v>
      </c>
      <c r="E4" s="4" t="s">
        <v>3</v>
      </c>
      <c r="F4" s="5">
        <v>56</v>
      </c>
      <c r="G4" s="3" t="s">
        <v>263</v>
      </c>
      <c r="H4" s="3" t="s">
        <v>5</v>
      </c>
      <c r="I4" s="3" t="s">
        <v>109</v>
      </c>
      <c r="J4" s="3" t="s">
        <v>110</v>
      </c>
      <c r="K4" s="3" t="s">
        <v>8</v>
      </c>
      <c r="L4" s="5">
        <v>1</v>
      </c>
      <c r="M4" s="5">
        <v>4000</v>
      </c>
      <c r="N4" s="6">
        <v>0.05</v>
      </c>
      <c r="O4" s="5">
        <v>3800</v>
      </c>
      <c r="P4" s="5">
        <v>2900</v>
      </c>
      <c r="Q4" s="5">
        <f>Table1[[#This Row],[Sales]]-Table1[[#This Row],[Cost]]</f>
        <v>900</v>
      </c>
      <c r="R4" s="3" t="s">
        <v>26</v>
      </c>
      <c r="S4" s="3" t="s">
        <v>10</v>
      </c>
      <c r="T4" s="3" t="s">
        <v>33</v>
      </c>
      <c r="U4" s="3" t="s">
        <v>27</v>
      </c>
      <c r="V4" s="6">
        <f>Table1[[#This Row],[Profit]]/Table1[[#This Row],[Sales]]</f>
        <v>0.23684210526315788</v>
      </c>
      <c r="W4" s="3">
        <f>[1]!Table1[[#This Row],[Sales]]-[1]!Table1[[#This Row],[Cost]]-[1]!Table1[[#This Row],[Profit]]</f>
        <v>0</v>
      </c>
      <c r="X4" s="3">
        <f>[1]!Table1[[#This Row],[Quantity]]*[1]!Table1[[#This Row],[Unit_Price]]</f>
        <v>4000</v>
      </c>
      <c r="Y4" s="7">
        <f>[1]!Table1[[#This Row],[Gross_Sales]]*[1]!Table1[[#This Row],[Discount]]</f>
        <v>200</v>
      </c>
      <c r="Z4" s="8">
        <f>[1]!Table1[[#This Row],[Gross_Sales]]*[1]!Table1[[#This Row],[Discount_amount]]</f>
        <v>800000</v>
      </c>
      <c r="AA4" s="6">
        <f>IFERROR([1]!Table1[[#This Row],[Profit]]/[1]!Table1[[#This Row],[Sales]],0)</f>
        <v>0.23684210526315788</v>
      </c>
      <c r="AB4" s="3">
        <f>YEAR([1]!Table1[[#This Row],[Order_Date]])</f>
        <v>2025</v>
      </c>
      <c r="AC4" s="3">
        <f>MONTH([1]!Table1[[#This Row],[Order_Date]])</f>
        <v>7</v>
      </c>
      <c r="AD4" s="3" t="str">
        <f t="shared" si="0"/>
        <v>Jul</v>
      </c>
      <c r="AE4" s="3" t="str">
        <f t="shared" si="1"/>
        <v>Q3</v>
      </c>
      <c r="AF4" s="3" t="str">
        <f t="shared" si="2"/>
        <v>2025-Jul</v>
      </c>
      <c r="AG4" s="3">
        <f>COUNTIF(C:C,Table1[[#This Row],[Customer_ID]])</f>
        <v>30</v>
      </c>
      <c r="AH4" s="9" t="e">
        <f>IF([1]!Table1[[#This Row],[Customer_order_count]] &gt;= 10,"FREQUENT",IF([1]!Table1[[#This Row],[Customer_order_count]] &lt;= 10,"REGULAR","OCASSIONAL"))</f>
        <v>#REF!</v>
      </c>
    </row>
    <row r="5" spans="1:34" x14ac:dyDescent="0.25">
      <c r="A5" s="10" t="s">
        <v>272</v>
      </c>
      <c r="B5" s="11">
        <v>45892</v>
      </c>
      <c r="C5" s="12" t="s">
        <v>273</v>
      </c>
      <c r="D5" s="13" t="s">
        <v>274</v>
      </c>
      <c r="E5" s="13" t="s">
        <v>3</v>
      </c>
      <c r="F5" s="14">
        <v>43</v>
      </c>
      <c r="G5" s="12" t="s">
        <v>275</v>
      </c>
      <c r="H5" s="12" t="s">
        <v>276</v>
      </c>
      <c r="I5" s="12" t="s">
        <v>89</v>
      </c>
      <c r="J5" s="12" t="s">
        <v>90</v>
      </c>
      <c r="K5" s="12" t="s">
        <v>91</v>
      </c>
      <c r="L5" s="14">
        <v>1</v>
      </c>
      <c r="M5" s="14">
        <v>35000</v>
      </c>
      <c r="N5" s="15">
        <v>0.05</v>
      </c>
      <c r="O5" s="14">
        <v>33250</v>
      </c>
      <c r="P5" s="14">
        <v>27000</v>
      </c>
      <c r="Q5" s="5">
        <f>Table1[[#This Row],[Sales]]-Table1[[#This Row],[Cost]]</f>
        <v>6250</v>
      </c>
      <c r="R5" s="12" t="s">
        <v>26</v>
      </c>
      <c r="S5" s="12" t="s">
        <v>10</v>
      </c>
      <c r="T5" s="12" t="s">
        <v>33</v>
      </c>
      <c r="U5" s="12" t="s">
        <v>27</v>
      </c>
      <c r="V5" s="6">
        <f>Table1[[#This Row],[Profit]]/Table1[[#This Row],[Sales]]</f>
        <v>0.18796992481203006</v>
      </c>
      <c r="W5" s="12">
        <f>[1]!Table1[[#This Row],[Sales]]-[1]!Table1[[#This Row],[Cost]]-[1]!Table1[[#This Row],[Profit]]</f>
        <v>0</v>
      </c>
      <c r="X5" s="12">
        <f>[1]!Table1[[#This Row],[Quantity]]*[1]!Table1[[#This Row],[Unit_Price]]</f>
        <v>35000</v>
      </c>
      <c r="Y5" s="16">
        <f>[1]!Table1[[#This Row],[Gross_Sales]]*[1]!Table1[[#This Row],[Discount]]</f>
        <v>1750</v>
      </c>
      <c r="Z5" s="17">
        <f>[1]!Table1[[#This Row],[Gross_Sales]]*[1]!Table1[[#This Row],[Discount_amount]]</f>
        <v>61250000</v>
      </c>
      <c r="AA5" s="15">
        <f>IFERROR([1]!Table1[[#This Row],[Profit]]/[1]!Table1[[#This Row],[Sales]],0)</f>
        <v>0.18796992481203006</v>
      </c>
      <c r="AB5" s="12">
        <f>YEAR([1]!Table1[[#This Row],[Order_Date]])</f>
        <v>2025</v>
      </c>
      <c r="AC5" s="12">
        <f>MONTH([1]!Table1[[#This Row],[Order_Date]])</f>
        <v>8</v>
      </c>
      <c r="AD5" s="12" t="str">
        <f t="shared" si="0"/>
        <v>Aug</v>
      </c>
      <c r="AE5" s="12" t="str">
        <f t="shared" si="1"/>
        <v>Q3</v>
      </c>
      <c r="AF5" s="12" t="str">
        <f t="shared" si="2"/>
        <v>2025-Aug</v>
      </c>
      <c r="AG5" s="12">
        <f>COUNTIF(C:C,Table1[[#This Row],[Customer_ID]])</f>
        <v>13</v>
      </c>
      <c r="AH5" s="18" t="e">
        <f>IF([1]!Table1[[#This Row],[Customer_order_count]] &gt;= 10,"FREQUENT",IF([1]!Table1[[#This Row],[Customer_order_count]] &lt;= 10,"REGULAR","OCASSIONAL"))</f>
        <v>#REF!</v>
      </c>
    </row>
    <row r="6" spans="1:34" x14ac:dyDescent="0.25">
      <c r="A6" s="1" t="s">
        <v>277</v>
      </c>
      <c r="B6" s="2">
        <v>45835</v>
      </c>
      <c r="C6" s="3" t="s">
        <v>278</v>
      </c>
      <c r="D6" s="4" t="s">
        <v>279</v>
      </c>
      <c r="E6" s="4" t="s">
        <v>3</v>
      </c>
      <c r="F6" s="5">
        <v>51</v>
      </c>
      <c r="G6" s="3" t="s">
        <v>280</v>
      </c>
      <c r="H6" s="3" t="s">
        <v>270</v>
      </c>
      <c r="I6" s="3" t="s">
        <v>89</v>
      </c>
      <c r="J6" s="3" t="s">
        <v>90</v>
      </c>
      <c r="K6" s="3" t="s">
        <v>91</v>
      </c>
      <c r="L6" s="5">
        <v>1</v>
      </c>
      <c r="M6" s="5">
        <v>35000</v>
      </c>
      <c r="N6" s="6">
        <v>0</v>
      </c>
      <c r="O6" s="5">
        <v>35000</v>
      </c>
      <c r="P6" s="5">
        <v>27000</v>
      </c>
      <c r="Q6" s="5">
        <f>Table1[[#This Row],[Sales]]-Table1[[#This Row],[Cost]]</f>
        <v>8000</v>
      </c>
      <c r="R6" s="3" t="s">
        <v>17</v>
      </c>
      <c r="S6" s="3" t="s">
        <v>10</v>
      </c>
      <c r="T6" s="3" t="s">
        <v>11</v>
      </c>
      <c r="U6" s="3" t="s">
        <v>12</v>
      </c>
      <c r="V6" s="6">
        <f>Table1[[#This Row],[Profit]]/Table1[[#This Row],[Sales]]</f>
        <v>0.22857142857142856</v>
      </c>
      <c r="W6" s="3">
        <f>[1]!Table1[[#This Row],[Sales]]-[1]!Table1[[#This Row],[Cost]]-[1]!Table1[[#This Row],[Profit]]</f>
        <v>0</v>
      </c>
      <c r="X6" s="3">
        <f>[1]!Table1[[#This Row],[Quantity]]*[1]!Table1[[#This Row],[Unit_Price]]</f>
        <v>35000</v>
      </c>
      <c r="Y6" s="7">
        <f>[1]!Table1[[#This Row],[Gross_Sales]]*[1]!Table1[[#This Row],[Discount]]</f>
        <v>0</v>
      </c>
      <c r="Z6" s="8">
        <f>[1]!Table1[[#This Row],[Gross_Sales]]*[1]!Table1[[#This Row],[Discount_amount]]</f>
        <v>0</v>
      </c>
      <c r="AA6" s="6">
        <f>IFERROR([1]!Table1[[#This Row],[Profit]]/[1]!Table1[[#This Row],[Sales]],0)</f>
        <v>0.22857142857142856</v>
      </c>
      <c r="AB6" s="3">
        <f>YEAR([1]!Table1[[#This Row],[Order_Date]])</f>
        <v>2025</v>
      </c>
      <c r="AC6" s="3">
        <f>MONTH([1]!Table1[[#This Row],[Order_Date]])</f>
        <v>6</v>
      </c>
      <c r="AD6" s="3" t="str">
        <f t="shared" si="0"/>
        <v>Jun</v>
      </c>
      <c r="AE6" s="3" t="str">
        <f t="shared" si="1"/>
        <v>Q2</v>
      </c>
      <c r="AF6" s="3" t="str">
        <f t="shared" si="2"/>
        <v>2025-Jun</v>
      </c>
      <c r="AG6" s="3">
        <f>COUNTIF(C:C,Table1[[#This Row],[Customer_ID]])</f>
        <v>8</v>
      </c>
      <c r="AH6" s="9" t="e">
        <f>IF([1]!Table1[[#This Row],[Customer_order_count]] &gt;= 10,"FREQUENT",IF([1]!Table1[[#This Row],[Customer_order_count]] &lt;= 10,"REGULAR","OCASSIONAL"))</f>
        <v>#REF!</v>
      </c>
    </row>
    <row r="7" spans="1:34" x14ac:dyDescent="0.25">
      <c r="A7" s="10" t="s">
        <v>281</v>
      </c>
      <c r="B7" s="11">
        <v>45715</v>
      </c>
      <c r="C7" s="12" t="s">
        <v>282</v>
      </c>
      <c r="D7" s="13" t="s">
        <v>283</v>
      </c>
      <c r="E7" s="13" t="s">
        <v>16</v>
      </c>
      <c r="F7" s="14">
        <v>40</v>
      </c>
      <c r="G7" s="12" t="s">
        <v>284</v>
      </c>
      <c r="H7" s="12" t="s">
        <v>285</v>
      </c>
      <c r="I7" s="12" t="s">
        <v>68</v>
      </c>
      <c r="J7" s="12" t="s">
        <v>69</v>
      </c>
      <c r="K7" s="12" t="s">
        <v>39</v>
      </c>
      <c r="L7" s="14">
        <v>3</v>
      </c>
      <c r="M7" s="14">
        <v>3500</v>
      </c>
      <c r="N7" s="15">
        <v>0.15</v>
      </c>
      <c r="O7" s="14">
        <v>8925</v>
      </c>
      <c r="P7" s="14">
        <v>6900</v>
      </c>
      <c r="Q7" s="5">
        <f>Table1[[#This Row],[Sales]]-Table1[[#This Row],[Cost]]</f>
        <v>2025</v>
      </c>
      <c r="R7" s="12" t="s">
        <v>9</v>
      </c>
      <c r="S7" s="12" t="s">
        <v>10</v>
      </c>
      <c r="T7" s="12" t="s">
        <v>18</v>
      </c>
      <c r="U7" s="12" t="s">
        <v>19</v>
      </c>
      <c r="V7" s="6">
        <f>Table1[[#This Row],[Profit]]/Table1[[#This Row],[Sales]]</f>
        <v>0.22689075630252101</v>
      </c>
      <c r="W7" s="12">
        <f>[1]!Table1[[#This Row],[Sales]]-[1]!Table1[[#This Row],[Cost]]-[1]!Table1[[#This Row],[Profit]]</f>
        <v>0</v>
      </c>
      <c r="X7" s="12">
        <f>[1]!Table1[[#This Row],[Quantity]]*[1]!Table1[[#This Row],[Unit_Price]]</f>
        <v>10500</v>
      </c>
      <c r="Y7" s="16">
        <f>[1]!Table1[[#This Row],[Gross_Sales]]*[1]!Table1[[#This Row],[Discount]]</f>
        <v>1575</v>
      </c>
      <c r="Z7" s="17">
        <f>[1]!Table1[[#This Row],[Gross_Sales]]*[1]!Table1[[#This Row],[Discount_amount]]</f>
        <v>16537500</v>
      </c>
      <c r="AA7" s="15">
        <f>IFERROR([1]!Table1[[#This Row],[Profit]]/[1]!Table1[[#This Row],[Sales]],0)</f>
        <v>0.22689075630252101</v>
      </c>
      <c r="AB7" s="12">
        <f>YEAR([1]!Table1[[#This Row],[Order_Date]])</f>
        <v>2025</v>
      </c>
      <c r="AC7" s="12">
        <f>MONTH([1]!Table1[[#This Row],[Order_Date]])</f>
        <v>2</v>
      </c>
      <c r="AD7" s="12" t="str">
        <f t="shared" si="0"/>
        <v>Feb</v>
      </c>
      <c r="AE7" s="12" t="str">
        <f t="shared" si="1"/>
        <v>Q1</v>
      </c>
      <c r="AF7" s="12" t="str">
        <f t="shared" si="2"/>
        <v>2025-Feb</v>
      </c>
      <c r="AG7" s="12">
        <f>COUNTIF(C:C,Table1[[#This Row],[Customer_ID]])</f>
        <v>1</v>
      </c>
      <c r="AH7" s="18" t="e">
        <f>IF([1]!Table1[[#This Row],[Customer_order_count]] &gt;= 10,"FREQUENT",IF([1]!Table1[[#This Row],[Customer_order_count]] &lt;= 10,"REGULAR","OCASSIONAL"))</f>
        <v>#REF!</v>
      </c>
    </row>
    <row r="8" spans="1:34" x14ac:dyDescent="0.25">
      <c r="A8" s="1" t="s">
        <v>286</v>
      </c>
      <c r="B8" s="2">
        <v>45432</v>
      </c>
      <c r="C8" s="3" t="s">
        <v>214</v>
      </c>
      <c r="D8" s="3" t="s">
        <v>215</v>
      </c>
      <c r="E8" s="3" t="s">
        <v>3</v>
      </c>
      <c r="F8" s="3">
        <v>35</v>
      </c>
      <c r="G8" s="3" t="s">
        <v>4</v>
      </c>
      <c r="H8" s="3" t="s">
        <v>5</v>
      </c>
      <c r="I8" s="3" t="s">
        <v>23</v>
      </c>
      <c r="J8" s="3" t="s">
        <v>24</v>
      </c>
      <c r="K8" s="3" t="s">
        <v>25</v>
      </c>
      <c r="L8" s="3">
        <v>1</v>
      </c>
      <c r="M8" s="3">
        <v>55000</v>
      </c>
      <c r="N8" s="3">
        <v>0.1</v>
      </c>
      <c r="O8" s="3">
        <v>3800</v>
      </c>
      <c r="P8" s="3">
        <v>4000</v>
      </c>
      <c r="Q8" s="5">
        <f>Table1[[#This Row],[Sales]]-Table1[[#This Row],[Cost]]</f>
        <v>-200</v>
      </c>
      <c r="R8" s="3" t="s">
        <v>98</v>
      </c>
      <c r="S8" s="3" t="s">
        <v>287</v>
      </c>
      <c r="T8" s="3" t="s">
        <v>11</v>
      </c>
      <c r="U8" s="3" t="s">
        <v>19</v>
      </c>
      <c r="V8" s="6">
        <f>Table1[[#This Row],[Profit]]/Table1[[#This Row],[Sales]]</f>
        <v>-5.2631578947368418E-2</v>
      </c>
      <c r="W8" s="3">
        <f>[1]!Table1[[#This Row],[Sales]]-[1]!Table1[[#This Row],[Cost]]-[1]!Table1[[#This Row],[Profit]]</f>
        <v>-26700</v>
      </c>
      <c r="X8" s="3">
        <f>[1]!Table1[[#This Row],[Quantity]]*[1]!Table1[[#This Row],[Unit_Price]]</f>
        <v>55000</v>
      </c>
      <c r="Y8" s="3">
        <f>[1]!Table1[[#This Row],[Gross_Sales]]*[1]!Table1[[#This Row],[Discount]]</f>
        <v>5500</v>
      </c>
      <c r="Z8" s="3">
        <f>[1]!Table1[[#This Row],[Gross_Sales]]*[1]!Table1[[#This Row],[Discount_amount]]</f>
        <v>302500000</v>
      </c>
      <c r="AA8" s="3">
        <f>IFERROR([1]!Table1[[#This Row],[Profit]]/[1]!Table1[[#This Row],[Sales]],0)</f>
        <v>-2.5</v>
      </c>
      <c r="AB8" s="3">
        <f>YEAR([1]!Table1[[#This Row],[Order_Date]])</f>
        <v>2024</v>
      </c>
      <c r="AC8" s="3">
        <f>MONTH([1]!Table1[[#This Row],[Order_Date]])</f>
        <v>5</v>
      </c>
      <c r="AD8" s="3" t="str">
        <f t="shared" si="0"/>
        <v>May</v>
      </c>
      <c r="AE8" s="3" t="str">
        <f t="shared" si="1"/>
        <v>Q2</v>
      </c>
      <c r="AF8" s="3" t="str">
        <f t="shared" si="2"/>
        <v>2024-May</v>
      </c>
      <c r="AG8" s="3">
        <f>COUNTIF(C:C,Table1[[#This Row],[Customer_ID]])</f>
        <v>11</v>
      </c>
      <c r="AH8" s="9" t="e">
        <f>IF([1]!Table1[[#This Row],[Customer_order_count]] &gt;= 10,"FREQUENT",IF([1]!Table1[[#This Row],[Customer_order_count]] &lt;= 10,"REGULAR","OCASSIONAL"))</f>
        <v>#REF!</v>
      </c>
    </row>
    <row r="9" spans="1:34" x14ac:dyDescent="0.25">
      <c r="A9" s="10" t="s">
        <v>288</v>
      </c>
      <c r="B9" s="11">
        <v>45453</v>
      </c>
      <c r="C9" s="12" t="s">
        <v>289</v>
      </c>
      <c r="D9" s="12" t="s">
        <v>224</v>
      </c>
      <c r="E9" s="12" t="s">
        <v>16</v>
      </c>
      <c r="F9" s="12">
        <v>53</v>
      </c>
      <c r="G9" s="12" t="s">
        <v>290</v>
      </c>
      <c r="H9" s="12" t="s">
        <v>276</v>
      </c>
      <c r="I9" s="12" t="s">
        <v>44</v>
      </c>
      <c r="J9" s="12" t="s">
        <v>45</v>
      </c>
      <c r="K9" s="12" t="s">
        <v>46</v>
      </c>
      <c r="L9" s="12">
        <v>2</v>
      </c>
      <c r="M9" s="12">
        <v>2500</v>
      </c>
      <c r="N9" s="12">
        <v>0.05</v>
      </c>
      <c r="O9" s="12">
        <v>0</v>
      </c>
      <c r="P9" s="12">
        <v>3000</v>
      </c>
      <c r="Q9" s="5">
        <f>Table1[[#This Row],[Sales]]-Table1[[#This Row],[Cost]]</f>
        <v>-3000</v>
      </c>
      <c r="R9" s="12" t="s">
        <v>9</v>
      </c>
      <c r="S9" s="12" t="s">
        <v>291</v>
      </c>
      <c r="T9" s="12" t="s">
        <v>11</v>
      </c>
      <c r="U9" s="12" t="s">
        <v>12</v>
      </c>
      <c r="V9" s="3" t="e">
        <f>Table1[[#This Row],[Profit]]/Table1[[#This Row],[Sales]]</f>
        <v>#DIV/0!</v>
      </c>
      <c r="W9" s="12">
        <f>[1]!Table1[[#This Row],[Sales]]-[1]!Table1[[#This Row],[Cost]]-[1]!Table1[[#This Row],[Profit]]</f>
        <v>-3000</v>
      </c>
      <c r="X9" s="12">
        <f>[1]!Table1[[#This Row],[Quantity]]*[1]!Table1[[#This Row],[Unit_Price]]</f>
        <v>5000</v>
      </c>
      <c r="Y9" s="12">
        <f>[1]!Table1[[#This Row],[Gross_Sales]]*[1]!Table1[[#This Row],[Discount]]</f>
        <v>250</v>
      </c>
      <c r="Z9" s="12">
        <f>[1]!Table1[[#This Row],[Gross_Sales]]*[1]!Table1[[#This Row],[Discount_amount]]</f>
        <v>1250000</v>
      </c>
      <c r="AA9" s="12">
        <f>IFERROR([1]!Table1[[#This Row],[Profit]]/[1]!Table1[[#This Row],[Sales]],0)</f>
        <v>0</v>
      </c>
      <c r="AB9" s="12">
        <f>YEAR([1]!Table1[[#This Row],[Order_Date]])</f>
        <v>2024</v>
      </c>
      <c r="AC9" s="12">
        <f>MONTH([1]!Table1[[#This Row],[Order_Date]])</f>
        <v>6</v>
      </c>
      <c r="AD9" s="12" t="str">
        <f t="shared" si="0"/>
        <v>Jun</v>
      </c>
      <c r="AE9" s="12" t="str">
        <f t="shared" si="1"/>
        <v>Q2</v>
      </c>
      <c r="AF9" s="12" t="str">
        <f t="shared" si="2"/>
        <v>2024-Jun</v>
      </c>
      <c r="AG9" s="12">
        <f>COUNTIF(C:C,Table1[[#This Row],[Customer_ID]])</f>
        <v>8</v>
      </c>
      <c r="AH9" s="18" t="e">
        <f>IF([1]!Table1[[#This Row],[Customer_order_count]] &gt;= 10,"FREQUENT",IF([1]!Table1[[#This Row],[Customer_order_count]] &lt;= 10,"REGULAR","OCASSIONAL"))</f>
        <v>#REF!</v>
      </c>
    </row>
    <row r="10" spans="1:34" x14ac:dyDescent="0.25">
      <c r="A10" s="1" t="s">
        <v>292</v>
      </c>
      <c r="B10" s="2">
        <v>45779</v>
      </c>
      <c r="C10" s="3" t="s">
        <v>293</v>
      </c>
      <c r="D10" s="4" t="s">
        <v>294</v>
      </c>
      <c r="E10" s="4" t="s">
        <v>3</v>
      </c>
      <c r="F10" s="5">
        <v>33</v>
      </c>
      <c r="G10" s="3" t="s">
        <v>295</v>
      </c>
      <c r="H10" s="3" t="s">
        <v>270</v>
      </c>
      <c r="I10" s="3" t="s">
        <v>143</v>
      </c>
      <c r="J10" s="3" t="s">
        <v>144</v>
      </c>
      <c r="K10" s="3" t="s">
        <v>76</v>
      </c>
      <c r="L10" s="5">
        <v>2</v>
      </c>
      <c r="M10" s="5">
        <v>700</v>
      </c>
      <c r="N10" s="6">
        <v>0.05</v>
      </c>
      <c r="O10" s="5">
        <v>1330</v>
      </c>
      <c r="P10" s="5">
        <v>1140</v>
      </c>
      <c r="Q10" s="5">
        <f>Table1[[#This Row],[Sales]]-Table1[[#This Row],[Cost]]</f>
        <v>190</v>
      </c>
      <c r="R10" s="3" t="s">
        <v>9</v>
      </c>
      <c r="S10" s="3" t="s">
        <v>10</v>
      </c>
      <c r="T10" s="3" t="s">
        <v>11</v>
      </c>
      <c r="U10" s="3" t="s">
        <v>27</v>
      </c>
      <c r="V10" s="6">
        <f>Table1[[#This Row],[Profit]]/Table1[[#This Row],[Sales]]</f>
        <v>0.14285714285714285</v>
      </c>
      <c r="W10" s="3">
        <f>[1]!Table1[[#This Row],[Sales]]-[1]!Table1[[#This Row],[Cost]]-[1]!Table1[[#This Row],[Profit]]</f>
        <v>0</v>
      </c>
      <c r="X10" s="3">
        <f>[1]!Table1[[#This Row],[Quantity]]*[1]!Table1[[#This Row],[Unit_Price]]</f>
        <v>1400</v>
      </c>
      <c r="Y10" s="7">
        <f>[1]!Table1[[#This Row],[Gross_Sales]]*[1]!Table1[[#This Row],[Discount]]</f>
        <v>70</v>
      </c>
      <c r="Z10" s="8">
        <f>[1]!Table1[[#This Row],[Gross_Sales]]*[1]!Table1[[#This Row],[Discount_amount]]</f>
        <v>98000</v>
      </c>
      <c r="AA10" s="6">
        <f>IFERROR([1]!Table1[[#This Row],[Profit]]/[1]!Table1[[#This Row],[Sales]],0)</f>
        <v>0.14285714285714285</v>
      </c>
      <c r="AB10" s="3">
        <f>YEAR([1]!Table1[[#This Row],[Order_Date]])</f>
        <v>2025</v>
      </c>
      <c r="AC10" s="3">
        <f>MONTH([1]!Table1[[#This Row],[Order_Date]])</f>
        <v>5</v>
      </c>
      <c r="AD10" s="3" t="str">
        <f t="shared" si="0"/>
        <v>May</v>
      </c>
      <c r="AE10" s="3" t="str">
        <f t="shared" si="1"/>
        <v>Q2</v>
      </c>
      <c r="AF10" s="3" t="str">
        <f t="shared" si="2"/>
        <v>2025-May</v>
      </c>
      <c r="AG10" s="3">
        <f>COUNTIF(C:C,Table1[[#This Row],[Customer_ID]])</f>
        <v>16</v>
      </c>
      <c r="AH10" s="9" t="e">
        <f>IF([1]!Table1[[#This Row],[Customer_order_count]] &gt;= 10,"FREQUENT",IF([1]!Table1[[#This Row],[Customer_order_count]] &lt;= 10,"REGULAR","OCASSIONAL"))</f>
        <v>#REF!</v>
      </c>
    </row>
    <row r="11" spans="1:34" x14ac:dyDescent="0.25">
      <c r="A11" s="10" t="s">
        <v>296</v>
      </c>
      <c r="B11" s="11">
        <v>45586</v>
      </c>
      <c r="C11" s="12" t="s">
        <v>297</v>
      </c>
      <c r="D11" s="13" t="s">
        <v>298</v>
      </c>
      <c r="E11" s="13" t="s">
        <v>3</v>
      </c>
      <c r="F11" s="14">
        <v>59</v>
      </c>
      <c r="G11" s="12" t="s">
        <v>275</v>
      </c>
      <c r="H11" s="12" t="s">
        <v>276</v>
      </c>
      <c r="I11" s="12" t="s">
        <v>68</v>
      </c>
      <c r="J11" s="12" t="s">
        <v>69</v>
      </c>
      <c r="K11" s="12" t="s">
        <v>39</v>
      </c>
      <c r="L11" s="14">
        <v>2</v>
      </c>
      <c r="M11" s="14">
        <v>3500</v>
      </c>
      <c r="N11" s="15">
        <v>0.1</v>
      </c>
      <c r="O11" s="14">
        <v>6300</v>
      </c>
      <c r="P11" s="14">
        <v>4600</v>
      </c>
      <c r="Q11" s="5">
        <f>Table1[[#This Row],[Sales]]-Table1[[#This Row],[Cost]]</f>
        <v>1700</v>
      </c>
      <c r="R11" s="12" t="s">
        <v>26</v>
      </c>
      <c r="S11" s="12" t="s">
        <v>10</v>
      </c>
      <c r="T11" s="12" t="s">
        <v>40</v>
      </c>
      <c r="U11" s="12" t="s">
        <v>12</v>
      </c>
      <c r="V11" s="6">
        <f>Table1[[#This Row],[Profit]]/Table1[[#This Row],[Sales]]</f>
        <v>0.26984126984126983</v>
      </c>
      <c r="W11" s="12">
        <f>[1]!Table1[[#This Row],[Sales]]-[1]!Table1[[#This Row],[Cost]]-[1]!Table1[[#This Row],[Profit]]</f>
        <v>0</v>
      </c>
      <c r="X11" s="12">
        <f>[1]!Table1[[#This Row],[Quantity]]*[1]!Table1[[#This Row],[Unit_Price]]</f>
        <v>7000</v>
      </c>
      <c r="Y11" s="16">
        <f>[1]!Table1[[#This Row],[Gross_Sales]]*[1]!Table1[[#This Row],[Discount]]</f>
        <v>700</v>
      </c>
      <c r="Z11" s="17">
        <f>[1]!Table1[[#This Row],[Gross_Sales]]*[1]!Table1[[#This Row],[Discount_amount]]</f>
        <v>4900000</v>
      </c>
      <c r="AA11" s="15">
        <f>IFERROR([1]!Table1[[#This Row],[Profit]]/[1]!Table1[[#This Row],[Sales]],0)</f>
        <v>0.26984126984126983</v>
      </c>
      <c r="AB11" s="12">
        <f>YEAR([1]!Table1[[#This Row],[Order_Date]])</f>
        <v>2024</v>
      </c>
      <c r="AC11" s="12">
        <f>MONTH([1]!Table1[[#This Row],[Order_Date]])</f>
        <v>10</v>
      </c>
      <c r="AD11" s="12" t="str">
        <f t="shared" si="0"/>
        <v>Oct</v>
      </c>
      <c r="AE11" s="12" t="str">
        <f t="shared" si="1"/>
        <v>Q4</v>
      </c>
      <c r="AF11" s="12" t="str">
        <f t="shared" si="2"/>
        <v>2024-Oct</v>
      </c>
      <c r="AG11" s="12">
        <f>COUNTIF(C:C,Table1[[#This Row],[Customer_ID]])</f>
        <v>11</v>
      </c>
      <c r="AH11" s="18" t="e">
        <f>IF([1]!Table1[[#This Row],[Customer_order_count]] &gt;= 10,"FREQUENT",IF([1]!Table1[[#This Row],[Customer_order_count]] &lt;= 10,"REGULAR","OCASSIONAL"))</f>
        <v>#REF!</v>
      </c>
    </row>
    <row r="12" spans="1:34" x14ac:dyDescent="0.25">
      <c r="A12" s="1" t="s">
        <v>299</v>
      </c>
      <c r="B12" s="2">
        <v>45383</v>
      </c>
      <c r="C12" s="3" t="s">
        <v>300</v>
      </c>
      <c r="D12" s="4" t="s">
        <v>301</v>
      </c>
      <c r="E12" s="4" t="s">
        <v>16</v>
      </c>
      <c r="F12" s="5">
        <v>45</v>
      </c>
      <c r="G12" s="3" t="s">
        <v>284</v>
      </c>
      <c r="H12" s="3" t="s">
        <v>285</v>
      </c>
      <c r="I12" s="3" t="s">
        <v>51</v>
      </c>
      <c r="J12" s="3" t="s">
        <v>52</v>
      </c>
      <c r="K12" s="3" t="s">
        <v>8</v>
      </c>
      <c r="L12" s="5">
        <v>3</v>
      </c>
      <c r="M12" s="5">
        <v>4500</v>
      </c>
      <c r="N12" s="6">
        <v>0.05</v>
      </c>
      <c r="O12" s="5">
        <v>12825</v>
      </c>
      <c r="P12" s="5">
        <v>9600</v>
      </c>
      <c r="Q12" s="5">
        <f>Table1[[#This Row],[Sales]]-Table1[[#This Row],[Cost]]</f>
        <v>3225</v>
      </c>
      <c r="R12" s="3" t="s">
        <v>17</v>
      </c>
      <c r="S12" s="3" t="s">
        <v>10</v>
      </c>
      <c r="T12" s="3" t="s">
        <v>11</v>
      </c>
      <c r="U12" s="3" t="s">
        <v>19</v>
      </c>
      <c r="V12" s="6">
        <f>Table1[[#This Row],[Profit]]/Table1[[#This Row],[Sales]]</f>
        <v>0.25146198830409355</v>
      </c>
      <c r="W12" s="3">
        <f>[1]!Table1[[#This Row],[Sales]]-[1]!Table1[[#This Row],[Cost]]-[1]!Table1[[#This Row],[Profit]]</f>
        <v>0</v>
      </c>
      <c r="X12" s="3">
        <f>[1]!Table1[[#This Row],[Quantity]]*[1]!Table1[[#This Row],[Unit_Price]]</f>
        <v>13500</v>
      </c>
      <c r="Y12" s="7">
        <f>[1]!Table1[[#This Row],[Gross_Sales]]*[1]!Table1[[#This Row],[Discount]]</f>
        <v>675</v>
      </c>
      <c r="Z12" s="8">
        <f>[1]!Table1[[#This Row],[Gross_Sales]]*[1]!Table1[[#This Row],[Discount_amount]]</f>
        <v>9112500</v>
      </c>
      <c r="AA12" s="6">
        <f>IFERROR([1]!Table1[[#This Row],[Profit]]/[1]!Table1[[#This Row],[Sales]],0)</f>
        <v>0.25146198830409355</v>
      </c>
      <c r="AB12" s="3">
        <f>YEAR([1]!Table1[[#This Row],[Order_Date]])</f>
        <v>2024</v>
      </c>
      <c r="AC12" s="3">
        <f>MONTH([1]!Table1[[#This Row],[Order_Date]])</f>
        <v>4</v>
      </c>
      <c r="AD12" s="3" t="str">
        <f t="shared" si="0"/>
        <v>Apr</v>
      </c>
      <c r="AE12" s="3" t="str">
        <f t="shared" si="1"/>
        <v>Q2</v>
      </c>
      <c r="AF12" s="3" t="str">
        <f t="shared" si="2"/>
        <v>2024-Apr</v>
      </c>
      <c r="AG12" s="3">
        <f>COUNTIF(C:C,Table1[[#This Row],[Customer_ID]])</f>
        <v>2</v>
      </c>
      <c r="AH12" s="9" t="e">
        <f>IF([1]!Table1[[#This Row],[Customer_order_count]] &gt;= 10,"FREQUENT",IF([1]!Table1[[#This Row],[Customer_order_count]] &lt;= 10,"REGULAR","OCASSIONAL"))</f>
        <v>#REF!</v>
      </c>
    </row>
    <row r="13" spans="1:34" x14ac:dyDescent="0.25">
      <c r="A13" s="10" t="s">
        <v>302</v>
      </c>
      <c r="B13" s="11">
        <v>45330</v>
      </c>
      <c r="C13" s="12" t="s">
        <v>303</v>
      </c>
      <c r="D13" s="13" t="s">
        <v>304</v>
      </c>
      <c r="E13" s="13" t="s">
        <v>16</v>
      </c>
      <c r="F13" s="14">
        <v>36</v>
      </c>
      <c r="G13" s="12" t="s">
        <v>275</v>
      </c>
      <c r="H13" s="12" t="s">
        <v>276</v>
      </c>
      <c r="I13" s="12" t="s">
        <v>305</v>
      </c>
      <c r="J13" s="12" t="s">
        <v>306</v>
      </c>
      <c r="K13" s="12" t="s">
        <v>91</v>
      </c>
      <c r="L13" s="14">
        <v>3</v>
      </c>
      <c r="M13" s="14">
        <v>8500</v>
      </c>
      <c r="N13" s="15">
        <v>0.25</v>
      </c>
      <c r="O13" s="14">
        <v>19125</v>
      </c>
      <c r="P13" s="14">
        <v>19500</v>
      </c>
      <c r="Q13" s="5">
        <f>Table1[[#This Row],[Sales]]-Table1[[#This Row],[Cost]]</f>
        <v>-375</v>
      </c>
      <c r="R13" s="12" t="s">
        <v>17</v>
      </c>
      <c r="S13" s="12" t="s">
        <v>10</v>
      </c>
      <c r="T13" s="12" t="s">
        <v>18</v>
      </c>
      <c r="U13" s="12" t="s">
        <v>27</v>
      </c>
      <c r="V13" s="6">
        <f>Table1[[#This Row],[Profit]]/Table1[[#This Row],[Sales]]</f>
        <v>-1.9607843137254902E-2</v>
      </c>
      <c r="W13" s="12">
        <f>[1]!Table1[[#This Row],[Sales]]-[1]!Table1[[#This Row],[Cost]]-[1]!Table1[[#This Row],[Profit]]</f>
        <v>0</v>
      </c>
      <c r="X13" s="12">
        <f>[1]!Table1[[#This Row],[Quantity]]*[1]!Table1[[#This Row],[Unit_Price]]</f>
        <v>25500</v>
      </c>
      <c r="Y13" s="16">
        <f>[1]!Table1[[#This Row],[Gross_Sales]]*[1]!Table1[[#This Row],[Discount]]</f>
        <v>6375</v>
      </c>
      <c r="Z13" s="17">
        <f>[1]!Table1[[#This Row],[Gross_Sales]]*[1]!Table1[[#This Row],[Discount_amount]]</f>
        <v>162562500</v>
      </c>
      <c r="AA13" s="15">
        <f>IFERROR([1]!Table1[[#This Row],[Profit]]/[1]!Table1[[#This Row],[Sales]],0)</f>
        <v>-1.9607843137254902E-2</v>
      </c>
      <c r="AB13" s="12">
        <f>YEAR([1]!Table1[[#This Row],[Order_Date]])</f>
        <v>2024</v>
      </c>
      <c r="AC13" s="12">
        <f>MONTH([1]!Table1[[#This Row],[Order_Date]])</f>
        <v>2</v>
      </c>
      <c r="AD13" s="12" t="str">
        <f t="shared" si="0"/>
        <v>Feb</v>
      </c>
      <c r="AE13" s="12" t="str">
        <f t="shared" si="1"/>
        <v>Q1</v>
      </c>
      <c r="AF13" s="12" t="str">
        <f t="shared" si="2"/>
        <v>2024-Feb</v>
      </c>
      <c r="AG13" s="12">
        <f>COUNTIF(C:C,Table1[[#This Row],[Customer_ID]])</f>
        <v>23</v>
      </c>
      <c r="AH13" s="18" t="e">
        <f>IF([1]!Table1[[#This Row],[Customer_order_count]] &gt;= 10,"FREQUENT",IF([1]!Table1[[#This Row],[Customer_order_count]] &lt;= 10,"REGULAR","OCASSIONAL"))</f>
        <v>#REF!</v>
      </c>
    </row>
    <row r="14" spans="1:34" x14ac:dyDescent="0.25">
      <c r="A14" s="1" t="s">
        <v>307</v>
      </c>
      <c r="B14" s="2">
        <v>45329</v>
      </c>
      <c r="C14" s="3" t="s">
        <v>308</v>
      </c>
      <c r="D14" s="4" t="s">
        <v>309</v>
      </c>
      <c r="E14" s="4" t="s">
        <v>16</v>
      </c>
      <c r="F14" s="5">
        <v>30</v>
      </c>
      <c r="G14" s="3" t="s">
        <v>280</v>
      </c>
      <c r="H14" s="3" t="s">
        <v>270</v>
      </c>
      <c r="I14" s="3" t="s">
        <v>95</v>
      </c>
      <c r="J14" s="3" t="s">
        <v>96</v>
      </c>
      <c r="K14" s="3" t="s">
        <v>46</v>
      </c>
      <c r="L14" s="5">
        <v>2</v>
      </c>
      <c r="M14" s="5">
        <v>600</v>
      </c>
      <c r="N14" s="6">
        <v>0.1</v>
      </c>
      <c r="O14" s="5">
        <v>1080</v>
      </c>
      <c r="P14" s="5">
        <v>760</v>
      </c>
      <c r="Q14" s="5">
        <f>Table1[[#This Row],[Sales]]-Table1[[#This Row],[Cost]]</f>
        <v>320</v>
      </c>
      <c r="R14" s="3" t="s">
        <v>9</v>
      </c>
      <c r="S14" s="3" t="s">
        <v>10</v>
      </c>
      <c r="T14" s="3" t="s">
        <v>18</v>
      </c>
      <c r="U14" s="3" t="s">
        <v>19</v>
      </c>
      <c r="V14" s="6">
        <f>Table1[[#This Row],[Profit]]/Table1[[#This Row],[Sales]]</f>
        <v>0.29629629629629628</v>
      </c>
      <c r="W14" s="3">
        <f>[1]!Table1[[#This Row],[Sales]]-[1]!Table1[[#This Row],[Cost]]-[1]!Table1[[#This Row],[Profit]]</f>
        <v>0</v>
      </c>
      <c r="X14" s="3">
        <f>[1]!Table1[[#This Row],[Quantity]]*[1]!Table1[[#This Row],[Unit_Price]]</f>
        <v>1200</v>
      </c>
      <c r="Y14" s="7">
        <f>[1]!Table1[[#This Row],[Gross_Sales]]*[1]!Table1[[#This Row],[Discount]]</f>
        <v>120</v>
      </c>
      <c r="Z14" s="8">
        <f>[1]!Table1[[#This Row],[Gross_Sales]]*[1]!Table1[[#This Row],[Discount_amount]]</f>
        <v>144000</v>
      </c>
      <c r="AA14" s="6">
        <f>IFERROR([1]!Table1[[#This Row],[Profit]]/[1]!Table1[[#This Row],[Sales]],0)</f>
        <v>0.29629629629629628</v>
      </c>
      <c r="AB14" s="3">
        <f>YEAR([1]!Table1[[#This Row],[Order_Date]])</f>
        <v>2024</v>
      </c>
      <c r="AC14" s="3">
        <f>MONTH([1]!Table1[[#This Row],[Order_Date]])</f>
        <v>2</v>
      </c>
      <c r="AD14" s="3" t="str">
        <f t="shared" si="0"/>
        <v>Feb</v>
      </c>
      <c r="AE14" s="3" t="str">
        <f t="shared" si="1"/>
        <v>Q1</v>
      </c>
      <c r="AF14" s="3" t="str">
        <f t="shared" si="2"/>
        <v>2024-Feb</v>
      </c>
      <c r="AG14" s="3">
        <f>COUNTIF(C:C,Table1[[#This Row],[Customer_ID]])</f>
        <v>1</v>
      </c>
      <c r="AH14" s="9" t="e">
        <f>IF([1]!Table1[[#This Row],[Customer_order_count]] &gt;= 10,"FREQUENT",IF([1]!Table1[[#This Row],[Customer_order_count]] &lt;= 10,"REGULAR","OCASSIONAL"))</f>
        <v>#REF!</v>
      </c>
    </row>
    <row r="15" spans="1:34" x14ac:dyDescent="0.25">
      <c r="A15" s="10" t="s">
        <v>310</v>
      </c>
      <c r="B15" s="11">
        <v>45588</v>
      </c>
      <c r="C15" s="12" t="s">
        <v>311</v>
      </c>
      <c r="D15" s="13" t="s">
        <v>101</v>
      </c>
      <c r="E15" s="13" t="s">
        <v>16</v>
      </c>
      <c r="F15" s="14">
        <v>42</v>
      </c>
      <c r="G15" s="12" t="s">
        <v>312</v>
      </c>
      <c r="H15" s="12" t="s">
        <v>276</v>
      </c>
      <c r="I15" s="12" t="s">
        <v>102</v>
      </c>
      <c r="J15" s="12" t="s">
        <v>103</v>
      </c>
      <c r="K15" s="12" t="s">
        <v>25</v>
      </c>
      <c r="L15" s="14">
        <v>1</v>
      </c>
      <c r="M15" s="14">
        <v>28000</v>
      </c>
      <c r="N15" s="15">
        <v>0.1</v>
      </c>
      <c r="O15" s="14">
        <v>25200</v>
      </c>
      <c r="P15" s="14">
        <v>21000</v>
      </c>
      <c r="Q15" s="5">
        <f>Table1[[#This Row],[Sales]]-Table1[[#This Row],[Cost]]</f>
        <v>4200</v>
      </c>
      <c r="R15" s="12" t="s">
        <v>26</v>
      </c>
      <c r="S15" s="12" t="s">
        <v>10</v>
      </c>
      <c r="T15" s="12" t="s">
        <v>40</v>
      </c>
      <c r="U15" s="12" t="s">
        <v>27</v>
      </c>
      <c r="V15" s="6">
        <f>Table1[[#This Row],[Profit]]/Table1[[#This Row],[Sales]]</f>
        <v>0.16666666666666666</v>
      </c>
      <c r="W15" s="12">
        <f>[1]!Table1[[#This Row],[Sales]]-[1]!Table1[[#This Row],[Cost]]-[1]!Table1[[#This Row],[Profit]]</f>
        <v>0</v>
      </c>
      <c r="X15" s="12">
        <f>[1]!Table1[[#This Row],[Quantity]]*[1]!Table1[[#This Row],[Unit_Price]]</f>
        <v>28000</v>
      </c>
      <c r="Y15" s="16">
        <f>[1]!Table1[[#This Row],[Gross_Sales]]*[1]!Table1[[#This Row],[Discount]]</f>
        <v>2800</v>
      </c>
      <c r="Z15" s="17">
        <f>[1]!Table1[[#This Row],[Gross_Sales]]*[1]!Table1[[#This Row],[Discount_amount]]</f>
        <v>78400000</v>
      </c>
      <c r="AA15" s="15">
        <f>IFERROR([1]!Table1[[#This Row],[Profit]]/[1]!Table1[[#This Row],[Sales]],0)</f>
        <v>0.16666666666666666</v>
      </c>
      <c r="AB15" s="12">
        <f>YEAR([1]!Table1[[#This Row],[Order_Date]])</f>
        <v>2024</v>
      </c>
      <c r="AC15" s="12">
        <f>MONTH([1]!Table1[[#This Row],[Order_Date]])</f>
        <v>10</v>
      </c>
      <c r="AD15" s="12" t="str">
        <f t="shared" si="0"/>
        <v>Oct</v>
      </c>
      <c r="AE15" s="12" t="str">
        <f t="shared" si="1"/>
        <v>Q4</v>
      </c>
      <c r="AF15" s="12" t="str">
        <f t="shared" si="2"/>
        <v>2024-Oct</v>
      </c>
      <c r="AG15" s="12">
        <f>COUNTIF(C:C,Table1[[#This Row],[Customer_ID]])</f>
        <v>21</v>
      </c>
      <c r="AH15" s="18" t="e">
        <f>IF([1]!Table1[[#This Row],[Customer_order_count]] &gt;= 10,"FREQUENT",IF([1]!Table1[[#This Row],[Customer_order_count]] &lt;= 10,"REGULAR","OCASSIONAL"))</f>
        <v>#REF!</v>
      </c>
    </row>
    <row r="16" spans="1:34" x14ac:dyDescent="0.25">
      <c r="A16" s="1" t="s">
        <v>313</v>
      </c>
      <c r="B16" s="2">
        <v>45401</v>
      </c>
      <c r="C16" s="3" t="s">
        <v>314</v>
      </c>
      <c r="D16" s="3" t="s">
        <v>207</v>
      </c>
      <c r="E16" s="3" t="s">
        <v>16</v>
      </c>
      <c r="F16" s="3">
        <v>30</v>
      </c>
      <c r="G16" s="3" t="s">
        <v>284</v>
      </c>
      <c r="H16" s="3" t="s">
        <v>285</v>
      </c>
      <c r="I16" s="3" t="s">
        <v>68</v>
      </c>
      <c r="J16" s="3" t="s">
        <v>69</v>
      </c>
      <c r="K16" s="3" t="s">
        <v>39</v>
      </c>
      <c r="L16" s="3">
        <v>1</v>
      </c>
      <c r="M16" s="3">
        <v>3500</v>
      </c>
      <c r="N16" s="3">
        <v>0.1</v>
      </c>
      <c r="O16" s="3">
        <v>3150</v>
      </c>
      <c r="P16" s="3">
        <v>2300</v>
      </c>
      <c r="Q16" s="5">
        <f>Table1[[#This Row],[Sales]]-Table1[[#This Row],[Cost]]</f>
        <v>850</v>
      </c>
      <c r="R16" s="3" t="s">
        <v>26</v>
      </c>
      <c r="S16" s="3" t="s">
        <v>287</v>
      </c>
      <c r="T16" s="3" t="s">
        <v>11</v>
      </c>
      <c r="U16" s="3" t="s">
        <v>12</v>
      </c>
      <c r="V16" s="6">
        <f>Table1[[#This Row],[Profit]]/Table1[[#This Row],[Sales]]</f>
        <v>0.26984126984126983</v>
      </c>
      <c r="W16" s="3">
        <f>[1]!Table1[[#This Row],[Sales]]-[1]!Table1[[#This Row],[Cost]]-[1]!Table1[[#This Row],[Profit]]</f>
        <v>-4600</v>
      </c>
      <c r="X16" s="3">
        <f>[1]!Table1[[#This Row],[Quantity]]*[1]!Table1[[#This Row],[Unit_Price]]</f>
        <v>3500</v>
      </c>
      <c r="Y16" s="3">
        <f>[1]!Table1[[#This Row],[Gross_Sales]]*[1]!Table1[[#This Row],[Discount]]</f>
        <v>350</v>
      </c>
      <c r="Z16" s="3">
        <f>[1]!Table1[[#This Row],[Gross_Sales]]*[1]!Table1[[#This Row],[Discount_amount]]</f>
        <v>1225000</v>
      </c>
      <c r="AA16" s="3">
        <f>IFERROR([1]!Table1[[#This Row],[Profit]]/[1]!Table1[[#This Row],[Sales]],0)</f>
        <v>0.26984126984126983</v>
      </c>
      <c r="AB16" s="3">
        <f>YEAR([1]!Table1[[#This Row],[Order_Date]])</f>
        <v>2024</v>
      </c>
      <c r="AC16" s="3">
        <f>MONTH([1]!Table1[[#This Row],[Order_Date]])</f>
        <v>4</v>
      </c>
      <c r="AD16" s="3" t="str">
        <f t="shared" si="0"/>
        <v>Apr</v>
      </c>
      <c r="AE16" s="3" t="str">
        <f t="shared" si="1"/>
        <v>Q2</v>
      </c>
      <c r="AF16" s="3" t="str">
        <f t="shared" si="2"/>
        <v>2024-Apr</v>
      </c>
      <c r="AG16" s="3">
        <f>COUNTIF(C:C,Table1[[#This Row],[Customer_ID]])</f>
        <v>8</v>
      </c>
      <c r="AH16" s="9" t="e">
        <f>IF([1]!Table1[[#This Row],[Customer_order_count]] &gt;= 10,"FREQUENT",IF([1]!Table1[[#This Row],[Customer_order_count]] &lt;= 10,"REGULAR","OCASSIONAL"))</f>
        <v>#REF!</v>
      </c>
    </row>
    <row r="17" spans="1:34" x14ac:dyDescent="0.25">
      <c r="A17" s="10" t="s">
        <v>315</v>
      </c>
      <c r="B17" s="11">
        <v>45848</v>
      </c>
      <c r="C17" s="12" t="s">
        <v>316</v>
      </c>
      <c r="D17" s="12" t="s">
        <v>167</v>
      </c>
      <c r="E17" s="12" t="s">
        <v>3</v>
      </c>
      <c r="F17" s="12">
        <v>47</v>
      </c>
      <c r="G17" s="12" t="s">
        <v>317</v>
      </c>
      <c r="H17" s="12" t="s">
        <v>5</v>
      </c>
      <c r="I17" s="12" t="s">
        <v>105</v>
      </c>
      <c r="J17" s="12" t="s">
        <v>106</v>
      </c>
      <c r="K17" s="12" t="s">
        <v>76</v>
      </c>
      <c r="L17" s="12">
        <v>1</v>
      </c>
      <c r="M17" s="12">
        <v>450</v>
      </c>
      <c r="N17" s="12">
        <v>0.05</v>
      </c>
      <c r="O17" s="12">
        <v>0</v>
      </c>
      <c r="P17" s="12">
        <v>330</v>
      </c>
      <c r="Q17" s="5">
        <f>Table1[[#This Row],[Sales]]-Table1[[#This Row],[Cost]]</f>
        <v>-330</v>
      </c>
      <c r="R17" s="12" t="s">
        <v>17</v>
      </c>
      <c r="S17" s="12" t="s">
        <v>291</v>
      </c>
      <c r="T17" s="12" t="s">
        <v>33</v>
      </c>
      <c r="U17" s="12" t="s">
        <v>27</v>
      </c>
      <c r="V17" s="3" t="e">
        <f>Table1[[#This Row],[Profit]]/Table1[[#This Row],[Sales]]</f>
        <v>#DIV/0!</v>
      </c>
      <c r="W17" s="12">
        <f>[1]!Table1[[#This Row],[Sales]]-[1]!Table1[[#This Row],[Cost]]-[1]!Table1[[#This Row],[Profit]]</f>
        <v>-330</v>
      </c>
      <c r="X17" s="12">
        <f>[1]!Table1[[#This Row],[Quantity]]*[1]!Table1[[#This Row],[Unit_Price]]</f>
        <v>450</v>
      </c>
      <c r="Y17" s="12">
        <f>[1]!Table1[[#This Row],[Gross_Sales]]*[1]!Table1[[#This Row],[Discount]]</f>
        <v>22.5</v>
      </c>
      <c r="Z17" s="12">
        <f>[1]!Table1[[#This Row],[Gross_Sales]]*[1]!Table1[[#This Row],[Discount_amount]]</f>
        <v>10125</v>
      </c>
      <c r="AA17" s="12">
        <f>IFERROR([1]!Table1[[#This Row],[Profit]]/[1]!Table1[[#This Row],[Sales]],0)</f>
        <v>0</v>
      </c>
      <c r="AB17" s="12">
        <f>YEAR([1]!Table1[[#This Row],[Order_Date]])</f>
        <v>2025</v>
      </c>
      <c r="AC17" s="12">
        <f>MONTH([1]!Table1[[#This Row],[Order_Date]])</f>
        <v>7</v>
      </c>
      <c r="AD17" s="12" t="str">
        <f t="shared" si="0"/>
        <v>Jul</v>
      </c>
      <c r="AE17" s="12" t="str">
        <f t="shared" si="1"/>
        <v>Q3</v>
      </c>
      <c r="AF17" s="12" t="str">
        <f t="shared" si="2"/>
        <v>2025-Jul</v>
      </c>
      <c r="AG17" s="12">
        <f>COUNTIF(C:C,Table1[[#This Row],[Customer_ID]])</f>
        <v>10</v>
      </c>
      <c r="AH17" s="18" t="e">
        <f>IF([1]!Table1[[#This Row],[Customer_order_count]] &gt;= 10,"FREQUENT",IF([1]!Table1[[#This Row],[Customer_order_count]] &lt;= 10,"REGULAR","OCASSIONAL"))</f>
        <v>#REF!</v>
      </c>
    </row>
    <row r="18" spans="1:34" x14ac:dyDescent="0.25">
      <c r="A18" s="1" t="s">
        <v>318</v>
      </c>
      <c r="B18" s="2">
        <v>45808</v>
      </c>
      <c r="C18" s="3" t="s">
        <v>319</v>
      </c>
      <c r="D18" s="4" t="s">
        <v>320</v>
      </c>
      <c r="E18" s="4" t="s">
        <v>3</v>
      </c>
      <c r="F18" s="5">
        <v>42</v>
      </c>
      <c r="G18" s="3" t="s">
        <v>275</v>
      </c>
      <c r="H18" s="3" t="s">
        <v>276</v>
      </c>
      <c r="I18" s="3" t="s">
        <v>74</v>
      </c>
      <c r="J18" s="3" t="s">
        <v>75</v>
      </c>
      <c r="K18" s="3" t="s">
        <v>76</v>
      </c>
      <c r="L18" s="5">
        <v>1</v>
      </c>
      <c r="M18" s="5">
        <v>550</v>
      </c>
      <c r="N18" s="6">
        <v>0.15</v>
      </c>
      <c r="O18" s="5">
        <v>467.5</v>
      </c>
      <c r="P18" s="5">
        <v>450</v>
      </c>
      <c r="Q18" s="5">
        <f>Table1[[#This Row],[Sales]]-Table1[[#This Row],[Cost]]</f>
        <v>17.5</v>
      </c>
      <c r="R18" s="3" t="s">
        <v>26</v>
      </c>
      <c r="S18" s="3" t="s">
        <v>10</v>
      </c>
      <c r="T18" s="3" t="s">
        <v>11</v>
      </c>
      <c r="U18" s="3" t="s">
        <v>12</v>
      </c>
      <c r="V18" s="6">
        <f>Table1[[#This Row],[Profit]]/Table1[[#This Row],[Sales]]</f>
        <v>3.7433155080213901E-2</v>
      </c>
      <c r="W18" s="3">
        <f>[1]!Table1[[#This Row],[Sales]]-[1]!Table1[[#This Row],[Cost]]-[1]!Table1[[#This Row],[Profit]]</f>
        <v>0</v>
      </c>
      <c r="X18" s="3">
        <f>[1]!Table1[[#This Row],[Quantity]]*[1]!Table1[[#This Row],[Unit_Price]]</f>
        <v>550</v>
      </c>
      <c r="Y18" s="7">
        <f>[1]!Table1[[#This Row],[Gross_Sales]]*[1]!Table1[[#This Row],[Discount]]</f>
        <v>82.5</v>
      </c>
      <c r="Z18" s="8">
        <f>[1]!Table1[[#This Row],[Gross_Sales]]*[1]!Table1[[#This Row],[Discount_amount]]</f>
        <v>45375</v>
      </c>
      <c r="AA18" s="6">
        <f>IFERROR([1]!Table1[[#This Row],[Profit]]/[1]!Table1[[#This Row],[Sales]],0)</f>
        <v>3.7433155080213901E-2</v>
      </c>
      <c r="AB18" s="3">
        <f>YEAR([1]!Table1[[#This Row],[Order_Date]])</f>
        <v>2025</v>
      </c>
      <c r="AC18" s="3">
        <f>MONTH([1]!Table1[[#This Row],[Order_Date]])</f>
        <v>5</v>
      </c>
      <c r="AD18" s="3" t="str">
        <f t="shared" si="0"/>
        <v>May</v>
      </c>
      <c r="AE18" s="3" t="str">
        <f t="shared" si="1"/>
        <v>Q2</v>
      </c>
      <c r="AF18" s="3" t="str">
        <f t="shared" si="2"/>
        <v>2025-May</v>
      </c>
      <c r="AG18" s="3">
        <f>COUNTIF(C:C,Table1[[#This Row],[Customer_ID]])</f>
        <v>6</v>
      </c>
      <c r="AH18" s="9" t="e">
        <f>IF([1]!Table1[[#This Row],[Customer_order_count]] &gt;= 10,"FREQUENT",IF([1]!Table1[[#This Row],[Customer_order_count]] &lt;= 10,"REGULAR","OCASSIONAL"))</f>
        <v>#REF!</v>
      </c>
    </row>
    <row r="19" spans="1:34" x14ac:dyDescent="0.25">
      <c r="A19" s="10" t="s">
        <v>321</v>
      </c>
      <c r="B19" s="11">
        <v>45630</v>
      </c>
      <c r="C19" s="12" t="s">
        <v>322</v>
      </c>
      <c r="D19" s="13" t="s">
        <v>323</v>
      </c>
      <c r="E19" s="13" t="s">
        <v>16</v>
      </c>
      <c r="F19" s="14">
        <v>36</v>
      </c>
      <c r="G19" s="12" t="s">
        <v>4</v>
      </c>
      <c r="H19" s="12" t="s">
        <v>5</v>
      </c>
      <c r="I19" s="12" t="s">
        <v>305</v>
      </c>
      <c r="J19" s="12" t="s">
        <v>306</v>
      </c>
      <c r="K19" s="12" t="s">
        <v>91</v>
      </c>
      <c r="L19" s="14">
        <v>1</v>
      </c>
      <c r="M19" s="14">
        <v>8500</v>
      </c>
      <c r="N19" s="15">
        <v>0.15</v>
      </c>
      <c r="O19" s="14">
        <v>7225</v>
      </c>
      <c r="P19" s="14">
        <v>6500</v>
      </c>
      <c r="Q19" s="5">
        <f>Table1[[#This Row],[Sales]]-Table1[[#This Row],[Cost]]</f>
        <v>725</v>
      </c>
      <c r="R19" s="12" t="s">
        <v>9</v>
      </c>
      <c r="S19" s="12" t="s">
        <v>10</v>
      </c>
      <c r="T19" s="12" t="s">
        <v>40</v>
      </c>
      <c r="U19" s="12" t="s">
        <v>19</v>
      </c>
      <c r="V19" s="6">
        <f>Table1[[#This Row],[Profit]]/Table1[[#This Row],[Sales]]</f>
        <v>0.10034602076124567</v>
      </c>
      <c r="W19" s="12">
        <f>[1]!Table1[[#This Row],[Sales]]-[1]!Table1[[#This Row],[Cost]]-[1]!Table1[[#This Row],[Profit]]</f>
        <v>0</v>
      </c>
      <c r="X19" s="12">
        <f>[1]!Table1[[#This Row],[Quantity]]*[1]!Table1[[#This Row],[Unit_Price]]</f>
        <v>8500</v>
      </c>
      <c r="Y19" s="16">
        <f>[1]!Table1[[#This Row],[Gross_Sales]]*[1]!Table1[[#This Row],[Discount]]</f>
        <v>1275</v>
      </c>
      <c r="Z19" s="17">
        <f>[1]!Table1[[#This Row],[Gross_Sales]]*[1]!Table1[[#This Row],[Discount_amount]]</f>
        <v>10837500</v>
      </c>
      <c r="AA19" s="15">
        <f>IFERROR([1]!Table1[[#This Row],[Profit]]/[1]!Table1[[#This Row],[Sales]],0)</f>
        <v>0.10034602076124567</v>
      </c>
      <c r="AB19" s="12">
        <f>YEAR([1]!Table1[[#This Row],[Order_Date]])</f>
        <v>2024</v>
      </c>
      <c r="AC19" s="12">
        <f>MONTH([1]!Table1[[#This Row],[Order_Date]])</f>
        <v>12</v>
      </c>
      <c r="AD19" s="12" t="str">
        <f t="shared" si="0"/>
        <v>Dec</v>
      </c>
      <c r="AE19" s="12" t="str">
        <f t="shared" si="1"/>
        <v>Q4</v>
      </c>
      <c r="AF19" s="12" t="str">
        <f t="shared" si="2"/>
        <v>2024-Dec</v>
      </c>
      <c r="AG19" s="12">
        <f>COUNTIF(C:C,Table1[[#This Row],[Customer_ID]])</f>
        <v>1</v>
      </c>
      <c r="AH19" s="18" t="e">
        <f>IF([1]!Table1[[#This Row],[Customer_order_count]] &gt;= 10,"FREQUENT",IF([1]!Table1[[#This Row],[Customer_order_count]] &lt;= 10,"REGULAR","OCASSIONAL"))</f>
        <v>#REF!</v>
      </c>
    </row>
    <row r="20" spans="1:34" x14ac:dyDescent="0.25">
      <c r="A20" s="1" t="s">
        <v>324</v>
      </c>
      <c r="B20" s="2">
        <v>45482</v>
      </c>
      <c r="C20" s="3" t="s">
        <v>325</v>
      </c>
      <c r="D20" s="4" t="s">
        <v>326</v>
      </c>
      <c r="E20" s="4" t="s">
        <v>16</v>
      </c>
      <c r="F20" s="5">
        <v>54</v>
      </c>
      <c r="G20" s="3" t="s">
        <v>312</v>
      </c>
      <c r="H20" s="3" t="s">
        <v>276</v>
      </c>
      <c r="I20" s="3" t="s">
        <v>23</v>
      </c>
      <c r="J20" s="3" t="s">
        <v>24</v>
      </c>
      <c r="K20" s="3" t="s">
        <v>25</v>
      </c>
      <c r="L20" s="5">
        <v>1</v>
      </c>
      <c r="M20" s="5">
        <v>55000</v>
      </c>
      <c r="N20" s="6">
        <v>0.15</v>
      </c>
      <c r="O20" s="5">
        <v>46750</v>
      </c>
      <c r="P20" s="5">
        <v>40000</v>
      </c>
      <c r="Q20" s="5">
        <f>Table1[[#This Row],[Sales]]-Table1[[#This Row],[Cost]]</f>
        <v>6750</v>
      </c>
      <c r="R20" s="3" t="s">
        <v>9</v>
      </c>
      <c r="S20" s="3" t="s">
        <v>10</v>
      </c>
      <c r="T20" s="3" t="s">
        <v>33</v>
      </c>
      <c r="U20" s="3" t="s">
        <v>27</v>
      </c>
      <c r="V20" s="6">
        <f>Table1[[#This Row],[Profit]]/Table1[[#This Row],[Sales]]</f>
        <v>0.14438502673796791</v>
      </c>
      <c r="W20" s="3">
        <f>[1]!Table1[[#This Row],[Sales]]-[1]!Table1[[#This Row],[Cost]]-[1]!Table1[[#This Row],[Profit]]</f>
        <v>0</v>
      </c>
      <c r="X20" s="3">
        <f>[1]!Table1[[#This Row],[Quantity]]*[1]!Table1[[#This Row],[Unit_Price]]</f>
        <v>55000</v>
      </c>
      <c r="Y20" s="7">
        <f>[1]!Table1[[#This Row],[Gross_Sales]]*[1]!Table1[[#This Row],[Discount]]</f>
        <v>8250</v>
      </c>
      <c r="Z20" s="8">
        <f>[1]!Table1[[#This Row],[Gross_Sales]]*[1]!Table1[[#This Row],[Discount_amount]]</f>
        <v>453750000</v>
      </c>
      <c r="AA20" s="6">
        <f>IFERROR([1]!Table1[[#This Row],[Profit]]/[1]!Table1[[#This Row],[Sales]],0)</f>
        <v>0.14438502673796791</v>
      </c>
      <c r="AB20" s="3">
        <f>YEAR([1]!Table1[[#This Row],[Order_Date]])</f>
        <v>2024</v>
      </c>
      <c r="AC20" s="3">
        <f>MONTH([1]!Table1[[#This Row],[Order_Date]])</f>
        <v>7</v>
      </c>
      <c r="AD20" s="3" t="str">
        <f t="shared" si="0"/>
        <v>Jul</v>
      </c>
      <c r="AE20" s="3" t="str">
        <f t="shared" si="1"/>
        <v>Q3</v>
      </c>
      <c r="AF20" s="3" t="str">
        <f t="shared" si="2"/>
        <v>2024-Jul</v>
      </c>
      <c r="AG20" s="3">
        <f>COUNTIF(C:C,Table1[[#This Row],[Customer_ID]])</f>
        <v>5</v>
      </c>
      <c r="AH20" s="9" t="e">
        <f>IF([1]!Table1[[#This Row],[Customer_order_count]] &gt;= 10,"FREQUENT",IF([1]!Table1[[#This Row],[Customer_order_count]] &lt;= 10,"REGULAR","OCASSIONAL"))</f>
        <v>#REF!</v>
      </c>
    </row>
    <row r="21" spans="1:34" x14ac:dyDescent="0.25">
      <c r="A21" s="10" t="s">
        <v>327</v>
      </c>
      <c r="B21" s="11">
        <v>45873</v>
      </c>
      <c r="C21" s="12" t="s">
        <v>328</v>
      </c>
      <c r="D21" s="13" t="s">
        <v>329</v>
      </c>
      <c r="E21" s="13" t="s">
        <v>3</v>
      </c>
      <c r="F21" s="14">
        <v>36</v>
      </c>
      <c r="G21" s="12" t="s">
        <v>312</v>
      </c>
      <c r="H21" s="12" t="s">
        <v>276</v>
      </c>
      <c r="I21" s="12" t="s">
        <v>6</v>
      </c>
      <c r="J21" s="12" t="s">
        <v>7</v>
      </c>
      <c r="K21" s="12" t="s">
        <v>8</v>
      </c>
      <c r="L21" s="14">
        <v>1</v>
      </c>
      <c r="M21" s="14">
        <v>7000</v>
      </c>
      <c r="N21" s="15">
        <v>0.15</v>
      </c>
      <c r="O21" s="14">
        <v>5950</v>
      </c>
      <c r="P21" s="14">
        <v>5200</v>
      </c>
      <c r="Q21" s="5">
        <f>Table1[[#This Row],[Sales]]-Table1[[#This Row],[Cost]]</f>
        <v>750</v>
      </c>
      <c r="R21" s="12" t="s">
        <v>9</v>
      </c>
      <c r="S21" s="12" t="s">
        <v>10</v>
      </c>
      <c r="T21" s="12" t="s">
        <v>33</v>
      </c>
      <c r="U21" s="12" t="s">
        <v>12</v>
      </c>
      <c r="V21" s="6">
        <f>Table1[[#This Row],[Profit]]/Table1[[#This Row],[Sales]]</f>
        <v>0.12605042016806722</v>
      </c>
      <c r="W21" s="12">
        <f>[1]!Table1[[#This Row],[Sales]]-[1]!Table1[[#This Row],[Cost]]-[1]!Table1[[#This Row],[Profit]]</f>
        <v>0</v>
      </c>
      <c r="X21" s="12">
        <f>[1]!Table1[[#This Row],[Quantity]]*[1]!Table1[[#This Row],[Unit_Price]]</f>
        <v>7000</v>
      </c>
      <c r="Y21" s="16">
        <f>[1]!Table1[[#This Row],[Gross_Sales]]*[1]!Table1[[#This Row],[Discount]]</f>
        <v>1050</v>
      </c>
      <c r="Z21" s="17">
        <f>[1]!Table1[[#This Row],[Gross_Sales]]*[1]!Table1[[#This Row],[Discount_amount]]</f>
        <v>7350000</v>
      </c>
      <c r="AA21" s="15">
        <f>IFERROR([1]!Table1[[#This Row],[Profit]]/[1]!Table1[[#This Row],[Sales]],0)</f>
        <v>0.12605042016806722</v>
      </c>
      <c r="AB21" s="12">
        <f>YEAR([1]!Table1[[#This Row],[Order_Date]])</f>
        <v>2025</v>
      </c>
      <c r="AC21" s="12">
        <f>MONTH([1]!Table1[[#This Row],[Order_Date]])</f>
        <v>8</v>
      </c>
      <c r="AD21" s="12" t="str">
        <f t="shared" si="0"/>
        <v>Aug</v>
      </c>
      <c r="AE21" s="12" t="str">
        <f t="shared" si="1"/>
        <v>Q3</v>
      </c>
      <c r="AF21" s="12" t="str">
        <f t="shared" si="2"/>
        <v>2025-Aug</v>
      </c>
      <c r="AG21" s="12">
        <f>COUNTIF(C:C,Table1[[#This Row],[Customer_ID]])</f>
        <v>5</v>
      </c>
      <c r="AH21" s="18" t="e">
        <f>IF([1]!Table1[[#This Row],[Customer_order_count]] &gt;= 10,"FREQUENT",IF([1]!Table1[[#This Row],[Customer_order_count]] &lt;= 10,"REGULAR","OCASSIONAL"))</f>
        <v>#REF!</v>
      </c>
    </row>
    <row r="22" spans="1:34" x14ac:dyDescent="0.25">
      <c r="A22" s="1" t="s">
        <v>330</v>
      </c>
      <c r="B22" s="2">
        <v>45946</v>
      </c>
      <c r="C22" s="3" t="s">
        <v>331</v>
      </c>
      <c r="D22" s="4" t="s">
        <v>332</v>
      </c>
      <c r="E22" s="4" t="s">
        <v>3</v>
      </c>
      <c r="F22" s="5">
        <v>44</v>
      </c>
      <c r="G22" s="3" t="s">
        <v>284</v>
      </c>
      <c r="H22" s="3" t="s">
        <v>285</v>
      </c>
      <c r="I22" s="3" t="s">
        <v>95</v>
      </c>
      <c r="J22" s="3" t="s">
        <v>96</v>
      </c>
      <c r="K22" s="3" t="s">
        <v>46</v>
      </c>
      <c r="L22" s="5">
        <v>2</v>
      </c>
      <c r="M22" s="5">
        <v>600</v>
      </c>
      <c r="N22" s="6">
        <v>0.15</v>
      </c>
      <c r="O22" s="5">
        <v>1020</v>
      </c>
      <c r="P22" s="5">
        <v>760</v>
      </c>
      <c r="Q22" s="5">
        <f>Table1[[#This Row],[Sales]]-Table1[[#This Row],[Cost]]</f>
        <v>260</v>
      </c>
      <c r="R22" s="3" t="s">
        <v>77</v>
      </c>
      <c r="S22" s="3" t="s">
        <v>10</v>
      </c>
      <c r="T22" s="3" t="s">
        <v>40</v>
      </c>
      <c r="U22" s="3" t="s">
        <v>12</v>
      </c>
      <c r="V22" s="6">
        <f>Table1[[#This Row],[Profit]]/Table1[[#This Row],[Sales]]</f>
        <v>0.25490196078431371</v>
      </c>
      <c r="W22" s="3">
        <f>[1]!Table1[[#This Row],[Sales]]-[1]!Table1[[#This Row],[Cost]]-[1]!Table1[[#This Row],[Profit]]</f>
        <v>0</v>
      </c>
      <c r="X22" s="3">
        <f>[1]!Table1[[#This Row],[Quantity]]*[1]!Table1[[#This Row],[Unit_Price]]</f>
        <v>1200</v>
      </c>
      <c r="Y22" s="7">
        <f>[1]!Table1[[#This Row],[Gross_Sales]]*[1]!Table1[[#This Row],[Discount]]</f>
        <v>180</v>
      </c>
      <c r="Z22" s="8">
        <f>[1]!Table1[[#This Row],[Gross_Sales]]*[1]!Table1[[#This Row],[Discount_amount]]</f>
        <v>216000</v>
      </c>
      <c r="AA22" s="6">
        <f>IFERROR([1]!Table1[[#This Row],[Profit]]/[1]!Table1[[#This Row],[Sales]],0)</f>
        <v>0.25490196078431371</v>
      </c>
      <c r="AB22" s="3">
        <f>YEAR([1]!Table1[[#This Row],[Order_Date]])</f>
        <v>2025</v>
      </c>
      <c r="AC22" s="3">
        <f>MONTH([1]!Table1[[#This Row],[Order_Date]])</f>
        <v>10</v>
      </c>
      <c r="AD22" s="3" t="str">
        <f t="shared" si="0"/>
        <v>Oct</v>
      </c>
      <c r="AE22" s="3" t="str">
        <f t="shared" si="1"/>
        <v>Q4</v>
      </c>
      <c r="AF22" s="3" t="str">
        <f t="shared" si="2"/>
        <v>2025-Oct</v>
      </c>
      <c r="AG22" s="3">
        <f>COUNTIF(C:C,Table1[[#This Row],[Customer_ID]])</f>
        <v>6</v>
      </c>
      <c r="AH22" s="9" t="e">
        <f>IF([1]!Table1[[#This Row],[Customer_order_count]] &gt;= 10,"FREQUENT",IF([1]!Table1[[#This Row],[Customer_order_count]] &lt;= 10,"REGULAR","OCASSIONAL"))</f>
        <v>#REF!</v>
      </c>
    </row>
    <row r="23" spans="1:34" x14ac:dyDescent="0.25">
      <c r="A23" s="10" t="s">
        <v>333</v>
      </c>
      <c r="B23" s="11">
        <v>45380</v>
      </c>
      <c r="C23" s="12" t="s">
        <v>334</v>
      </c>
      <c r="D23" s="13" t="s">
        <v>335</v>
      </c>
      <c r="E23" s="13" t="s">
        <v>16</v>
      </c>
      <c r="F23" s="14">
        <v>31</v>
      </c>
      <c r="G23" s="12" t="s">
        <v>317</v>
      </c>
      <c r="H23" s="12" t="s">
        <v>5</v>
      </c>
      <c r="I23" s="12" t="s">
        <v>95</v>
      </c>
      <c r="J23" s="12" t="s">
        <v>96</v>
      </c>
      <c r="K23" s="12" t="s">
        <v>46</v>
      </c>
      <c r="L23" s="14">
        <v>2</v>
      </c>
      <c r="M23" s="14">
        <v>600</v>
      </c>
      <c r="N23" s="15">
        <v>0.15</v>
      </c>
      <c r="O23" s="14">
        <v>1020</v>
      </c>
      <c r="P23" s="14">
        <v>760</v>
      </c>
      <c r="Q23" s="5">
        <f>Table1[[#This Row],[Sales]]-Table1[[#This Row],[Cost]]</f>
        <v>260</v>
      </c>
      <c r="R23" s="12" t="s">
        <v>9</v>
      </c>
      <c r="S23" s="12" t="s">
        <v>10</v>
      </c>
      <c r="T23" s="12" t="s">
        <v>18</v>
      </c>
      <c r="U23" s="12" t="s">
        <v>27</v>
      </c>
      <c r="V23" s="6">
        <f>Table1[[#This Row],[Profit]]/Table1[[#This Row],[Sales]]</f>
        <v>0.25490196078431371</v>
      </c>
      <c r="W23" s="12">
        <f>[1]!Table1[[#This Row],[Sales]]-[1]!Table1[[#This Row],[Cost]]-[1]!Table1[[#This Row],[Profit]]</f>
        <v>0</v>
      </c>
      <c r="X23" s="12">
        <f>[1]!Table1[[#This Row],[Quantity]]*[1]!Table1[[#This Row],[Unit_Price]]</f>
        <v>1200</v>
      </c>
      <c r="Y23" s="16">
        <f>[1]!Table1[[#This Row],[Gross_Sales]]*[1]!Table1[[#This Row],[Discount]]</f>
        <v>180</v>
      </c>
      <c r="Z23" s="17">
        <f>[1]!Table1[[#This Row],[Gross_Sales]]*[1]!Table1[[#This Row],[Discount_amount]]</f>
        <v>216000</v>
      </c>
      <c r="AA23" s="15">
        <f>IFERROR([1]!Table1[[#This Row],[Profit]]/[1]!Table1[[#This Row],[Sales]],0)</f>
        <v>0.25490196078431371</v>
      </c>
      <c r="AB23" s="12">
        <f>YEAR([1]!Table1[[#This Row],[Order_Date]])</f>
        <v>2024</v>
      </c>
      <c r="AC23" s="12">
        <f>MONTH([1]!Table1[[#This Row],[Order_Date]])</f>
        <v>3</v>
      </c>
      <c r="AD23" s="12" t="str">
        <f t="shared" si="0"/>
        <v>Mar</v>
      </c>
      <c r="AE23" s="12" t="str">
        <f t="shared" si="1"/>
        <v>Q1</v>
      </c>
      <c r="AF23" s="12" t="str">
        <f t="shared" si="2"/>
        <v>2024-Mar</v>
      </c>
      <c r="AG23" s="12">
        <f>COUNTIF(C:C,Table1[[#This Row],[Customer_ID]])</f>
        <v>13</v>
      </c>
      <c r="AH23" s="18" t="e">
        <f>IF([1]!Table1[[#This Row],[Customer_order_count]] &gt;= 10,"FREQUENT",IF([1]!Table1[[#This Row],[Customer_order_count]] &lt;= 10,"REGULAR","OCASSIONAL"))</f>
        <v>#REF!</v>
      </c>
    </row>
    <row r="24" spans="1:34" x14ac:dyDescent="0.25">
      <c r="A24" s="1" t="s">
        <v>336</v>
      </c>
      <c r="B24" s="2">
        <v>45435</v>
      </c>
      <c r="C24" s="3" t="s">
        <v>337</v>
      </c>
      <c r="D24" s="4" t="s">
        <v>338</v>
      </c>
      <c r="E24" s="4" t="s">
        <v>16</v>
      </c>
      <c r="F24" s="5">
        <v>35</v>
      </c>
      <c r="G24" s="3" t="s">
        <v>339</v>
      </c>
      <c r="H24" s="3" t="s">
        <v>285</v>
      </c>
      <c r="I24" s="3" t="s">
        <v>143</v>
      </c>
      <c r="J24" s="3" t="s">
        <v>144</v>
      </c>
      <c r="K24" s="3" t="s">
        <v>76</v>
      </c>
      <c r="L24" s="5">
        <v>3</v>
      </c>
      <c r="M24" s="5">
        <v>700</v>
      </c>
      <c r="N24" s="6">
        <v>0.1</v>
      </c>
      <c r="O24" s="5">
        <v>1890</v>
      </c>
      <c r="P24" s="5">
        <v>1710</v>
      </c>
      <c r="Q24" s="5">
        <f>Table1[[#This Row],[Sales]]-Table1[[#This Row],[Cost]]</f>
        <v>180</v>
      </c>
      <c r="R24" s="3" t="s">
        <v>26</v>
      </c>
      <c r="S24" s="3" t="s">
        <v>10</v>
      </c>
      <c r="T24" s="3" t="s">
        <v>11</v>
      </c>
      <c r="U24" s="3" t="s">
        <v>27</v>
      </c>
      <c r="V24" s="6">
        <f>Table1[[#This Row],[Profit]]/Table1[[#This Row],[Sales]]</f>
        <v>9.5238095238095233E-2</v>
      </c>
      <c r="W24" s="3">
        <f>[1]!Table1[[#This Row],[Sales]]-[1]!Table1[[#This Row],[Cost]]-[1]!Table1[[#This Row],[Profit]]</f>
        <v>0</v>
      </c>
      <c r="X24" s="3">
        <f>[1]!Table1[[#This Row],[Quantity]]*[1]!Table1[[#This Row],[Unit_Price]]</f>
        <v>2100</v>
      </c>
      <c r="Y24" s="7">
        <f>[1]!Table1[[#This Row],[Gross_Sales]]*[1]!Table1[[#This Row],[Discount]]</f>
        <v>210</v>
      </c>
      <c r="Z24" s="8">
        <f>[1]!Table1[[#This Row],[Gross_Sales]]*[1]!Table1[[#This Row],[Discount_amount]]</f>
        <v>441000</v>
      </c>
      <c r="AA24" s="6">
        <f>IFERROR([1]!Table1[[#This Row],[Profit]]/[1]!Table1[[#This Row],[Sales]],0)</f>
        <v>9.5238095238095233E-2</v>
      </c>
      <c r="AB24" s="3">
        <f>YEAR([1]!Table1[[#This Row],[Order_Date]])</f>
        <v>2024</v>
      </c>
      <c r="AC24" s="3">
        <f>MONTH([1]!Table1[[#This Row],[Order_Date]])</f>
        <v>5</v>
      </c>
      <c r="AD24" s="3" t="str">
        <f t="shared" si="0"/>
        <v>May</v>
      </c>
      <c r="AE24" s="3" t="str">
        <f t="shared" si="1"/>
        <v>Q2</v>
      </c>
      <c r="AF24" s="3" t="str">
        <f t="shared" si="2"/>
        <v>2024-May</v>
      </c>
      <c r="AG24" s="3">
        <f>COUNTIF(C:C,Table1[[#This Row],[Customer_ID]])</f>
        <v>11</v>
      </c>
      <c r="AH24" s="9" t="e">
        <f>IF([1]!Table1[[#This Row],[Customer_order_count]] &gt;= 10,"FREQUENT",IF([1]!Table1[[#This Row],[Customer_order_count]] &lt;= 10,"REGULAR","OCASSIONAL"))</f>
        <v>#REF!</v>
      </c>
    </row>
    <row r="25" spans="1:34" x14ac:dyDescent="0.25">
      <c r="A25" s="10" t="s">
        <v>340</v>
      </c>
      <c r="B25" s="11">
        <v>45559</v>
      </c>
      <c r="C25" s="12" t="s">
        <v>48</v>
      </c>
      <c r="D25" s="13" t="s">
        <v>49</v>
      </c>
      <c r="E25" s="13" t="s">
        <v>3</v>
      </c>
      <c r="F25" s="14">
        <v>45</v>
      </c>
      <c r="G25" s="12" t="s">
        <v>4</v>
      </c>
      <c r="H25" s="12" t="s">
        <v>5</v>
      </c>
      <c r="I25" s="12" t="s">
        <v>95</v>
      </c>
      <c r="J25" s="12" t="s">
        <v>96</v>
      </c>
      <c r="K25" s="12" t="s">
        <v>46</v>
      </c>
      <c r="L25" s="14">
        <v>1</v>
      </c>
      <c r="M25" s="14">
        <v>600</v>
      </c>
      <c r="N25" s="15">
        <v>0.15</v>
      </c>
      <c r="O25" s="14">
        <v>510</v>
      </c>
      <c r="P25" s="14">
        <v>380</v>
      </c>
      <c r="Q25" s="5">
        <f>Table1[[#This Row],[Sales]]-Table1[[#This Row],[Cost]]</f>
        <v>130</v>
      </c>
      <c r="R25" s="12" t="s">
        <v>26</v>
      </c>
      <c r="S25" s="12" t="s">
        <v>10</v>
      </c>
      <c r="T25" s="12" t="s">
        <v>33</v>
      </c>
      <c r="U25" s="12" t="s">
        <v>12</v>
      </c>
      <c r="V25" s="6">
        <f>Table1[[#This Row],[Profit]]/Table1[[#This Row],[Sales]]</f>
        <v>0.25490196078431371</v>
      </c>
      <c r="W25" s="12">
        <f>[1]!Table1[[#This Row],[Sales]]-[1]!Table1[[#This Row],[Cost]]-[1]!Table1[[#This Row],[Profit]]</f>
        <v>0</v>
      </c>
      <c r="X25" s="12">
        <f>[1]!Table1[[#This Row],[Quantity]]*[1]!Table1[[#This Row],[Unit_Price]]</f>
        <v>600</v>
      </c>
      <c r="Y25" s="16">
        <f>[1]!Table1[[#This Row],[Gross_Sales]]*[1]!Table1[[#This Row],[Discount]]</f>
        <v>90</v>
      </c>
      <c r="Z25" s="17">
        <f>[1]!Table1[[#This Row],[Gross_Sales]]*[1]!Table1[[#This Row],[Discount_amount]]</f>
        <v>54000</v>
      </c>
      <c r="AA25" s="15">
        <f>IFERROR([1]!Table1[[#This Row],[Profit]]/[1]!Table1[[#This Row],[Sales]],0)</f>
        <v>0.25490196078431371</v>
      </c>
      <c r="AB25" s="12">
        <f>YEAR([1]!Table1[[#This Row],[Order_Date]])</f>
        <v>2024</v>
      </c>
      <c r="AC25" s="12">
        <f>MONTH([1]!Table1[[#This Row],[Order_Date]])</f>
        <v>9</v>
      </c>
      <c r="AD25" s="12" t="str">
        <f t="shared" si="0"/>
        <v>Sep</v>
      </c>
      <c r="AE25" s="12" t="str">
        <f t="shared" si="1"/>
        <v>Q3</v>
      </c>
      <c r="AF25" s="12" t="str">
        <f t="shared" si="2"/>
        <v>2024-Sep</v>
      </c>
      <c r="AG25" s="12">
        <f>COUNTIF(C:C,Table1[[#This Row],[Customer_ID]])</f>
        <v>12</v>
      </c>
      <c r="AH25" s="18" t="e">
        <f>IF([1]!Table1[[#This Row],[Customer_order_count]] &gt;= 10,"FREQUENT",IF([1]!Table1[[#This Row],[Customer_order_count]] &lt;= 10,"REGULAR","OCASSIONAL"))</f>
        <v>#REF!</v>
      </c>
    </row>
    <row r="26" spans="1:34" x14ac:dyDescent="0.25">
      <c r="A26" s="1" t="s">
        <v>341</v>
      </c>
      <c r="B26" s="2">
        <v>45629</v>
      </c>
      <c r="C26" s="3" t="s">
        <v>342</v>
      </c>
      <c r="D26" s="4" t="s">
        <v>343</v>
      </c>
      <c r="E26" s="4" t="s">
        <v>16</v>
      </c>
      <c r="F26" s="5">
        <v>57</v>
      </c>
      <c r="G26" s="3" t="s">
        <v>290</v>
      </c>
      <c r="H26" s="3" t="s">
        <v>276</v>
      </c>
      <c r="I26" s="3" t="s">
        <v>344</v>
      </c>
      <c r="J26" s="3" t="s">
        <v>345</v>
      </c>
      <c r="K26" s="3" t="s">
        <v>39</v>
      </c>
      <c r="L26" s="5">
        <v>1</v>
      </c>
      <c r="M26" s="5">
        <v>2200</v>
      </c>
      <c r="N26" s="6">
        <v>0.15</v>
      </c>
      <c r="O26" s="5">
        <v>1870</v>
      </c>
      <c r="P26" s="5">
        <v>1400</v>
      </c>
      <c r="Q26" s="5">
        <f>Table1[[#This Row],[Sales]]-Table1[[#This Row],[Cost]]</f>
        <v>470</v>
      </c>
      <c r="R26" s="3" t="s">
        <v>17</v>
      </c>
      <c r="S26" s="3" t="s">
        <v>10</v>
      </c>
      <c r="T26" s="3" t="s">
        <v>40</v>
      </c>
      <c r="U26" s="3" t="s">
        <v>19</v>
      </c>
      <c r="V26" s="6">
        <f>Table1[[#This Row],[Profit]]/Table1[[#This Row],[Sales]]</f>
        <v>0.25133689839572193</v>
      </c>
      <c r="W26" s="3">
        <f>[1]!Table1[[#This Row],[Sales]]-[1]!Table1[[#This Row],[Cost]]-[1]!Table1[[#This Row],[Profit]]</f>
        <v>0</v>
      </c>
      <c r="X26" s="3">
        <f>[1]!Table1[[#This Row],[Quantity]]*[1]!Table1[[#This Row],[Unit_Price]]</f>
        <v>2200</v>
      </c>
      <c r="Y26" s="7">
        <f>[1]!Table1[[#This Row],[Gross_Sales]]*[1]!Table1[[#This Row],[Discount]]</f>
        <v>330</v>
      </c>
      <c r="Z26" s="8">
        <f>[1]!Table1[[#This Row],[Gross_Sales]]*[1]!Table1[[#This Row],[Discount_amount]]</f>
        <v>726000</v>
      </c>
      <c r="AA26" s="6">
        <f>IFERROR([1]!Table1[[#This Row],[Profit]]/[1]!Table1[[#This Row],[Sales]],0)</f>
        <v>0.25133689839572193</v>
      </c>
      <c r="AB26" s="3">
        <f>YEAR([1]!Table1[[#This Row],[Order_Date]])</f>
        <v>2024</v>
      </c>
      <c r="AC26" s="3">
        <f>MONTH([1]!Table1[[#This Row],[Order_Date]])</f>
        <v>12</v>
      </c>
      <c r="AD26" s="3" t="str">
        <f t="shared" si="0"/>
        <v>Dec</v>
      </c>
      <c r="AE26" s="3" t="str">
        <f t="shared" si="1"/>
        <v>Q4</v>
      </c>
      <c r="AF26" s="3" t="str">
        <f t="shared" si="2"/>
        <v>2024-Dec</v>
      </c>
      <c r="AG26" s="3">
        <f>COUNTIF(C:C,Table1[[#This Row],[Customer_ID]])</f>
        <v>14</v>
      </c>
      <c r="AH26" s="9" t="e">
        <f>IF([1]!Table1[[#This Row],[Customer_order_count]] &gt;= 10,"FREQUENT",IF([1]!Table1[[#This Row],[Customer_order_count]] &lt;= 10,"REGULAR","OCASSIONAL"))</f>
        <v>#REF!</v>
      </c>
    </row>
    <row r="27" spans="1:34" x14ac:dyDescent="0.25">
      <c r="A27" s="10" t="s">
        <v>346</v>
      </c>
      <c r="B27" s="11">
        <v>45559</v>
      </c>
      <c r="C27" s="12" t="s">
        <v>303</v>
      </c>
      <c r="D27" s="13" t="s">
        <v>304</v>
      </c>
      <c r="E27" s="13" t="s">
        <v>16</v>
      </c>
      <c r="F27" s="14">
        <v>36</v>
      </c>
      <c r="G27" s="12" t="s">
        <v>275</v>
      </c>
      <c r="H27" s="12" t="s">
        <v>276</v>
      </c>
      <c r="I27" s="12" t="s">
        <v>51</v>
      </c>
      <c r="J27" s="12" t="s">
        <v>52</v>
      </c>
      <c r="K27" s="12" t="s">
        <v>8</v>
      </c>
      <c r="L27" s="14">
        <v>1</v>
      </c>
      <c r="M27" s="14">
        <v>4500</v>
      </c>
      <c r="N27" s="15">
        <v>0.1</v>
      </c>
      <c r="O27" s="14">
        <v>4050</v>
      </c>
      <c r="P27" s="14">
        <v>3200</v>
      </c>
      <c r="Q27" s="5">
        <f>Table1[[#This Row],[Sales]]-Table1[[#This Row],[Cost]]</f>
        <v>850</v>
      </c>
      <c r="R27" s="12" t="s">
        <v>26</v>
      </c>
      <c r="S27" s="12" t="s">
        <v>10</v>
      </c>
      <c r="T27" s="12" t="s">
        <v>33</v>
      </c>
      <c r="U27" s="12" t="s">
        <v>27</v>
      </c>
      <c r="V27" s="6">
        <f>Table1[[#This Row],[Profit]]/Table1[[#This Row],[Sales]]</f>
        <v>0.20987654320987653</v>
      </c>
      <c r="W27" s="12">
        <f>[1]!Table1[[#This Row],[Sales]]-[1]!Table1[[#This Row],[Cost]]-[1]!Table1[[#This Row],[Profit]]</f>
        <v>0</v>
      </c>
      <c r="X27" s="12">
        <f>[1]!Table1[[#This Row],[Quantity]]*[1]!Table1[[#This Row],[Unit_Price]]</f>
        <v>4500</v>
      </c>
      <c r="Y27" s="16">
        <f>[1]!Table1[[#This Row],[Gross_Sales]]*[1]!Table1[[#This Row],[Discount]]</f>
        <v>450</v>
      </c>
      <c r="Z27" s="17">
        <f>[1]!Table1[[#This Row],[Gross_Sales]]*[1]!Table1[[#This Row],[Discount_amount]]</f>
        <v>2025000</v>
      </c>
      <c r="AA27" s="15">
        <f>IFERROR([1]!Table1[[#This Row],[Profit]]/[1]!Table1[[#This Row],[Sales]],0)</f>
        <v>0.20987654320987653</v>
      </c>
      <c r="AB27" s="12">
        <f>YEAR([1]!Table1[[#This Row],[Order_Date]])</f>
        <v>2024</v>
      </c>
      <c r="AC27" s="12">
        <f>MONTH([1]!Table1[[#This Row],[Order_Date]])</f>
        <v>9</v>
      </c>
      <c r="AD27" s="12" t="str">
        <f t="shared" si="0"/>
        <v>Sep</v>
      </c>
      <c r="AE27" s="12" t="str">
        <f t="shared" si="1"/>
        <v>Q3</v>
      </c>
      <c r="AF27" s="12" t="str">
        <f t="shared" si="2"/>
        <v>2024-Sep</v>
      </c>
      <c r="AG27" s="12">
        <f>COUNTIF(C:C,Table1[[#This Row],[Customer_ID]])</f>
        <v>23</v>
      </c>
      <c r="AH27" s="18" t="e">
        <f>IF([1]!Table1[[#This Row],[Customer_order_count]] &gt;= 10,"FREQUENT",IF([1]!Table1[[#This Row],[Customer_order_count]] &lt;= 10,"REGULAR","OCASSIONAL"))</f>
        <v>#REF!</v>
      </c>
    </row>
    <row r="28" spans="1:34" x14ac:dyDescent="0.25">
      <c r="A28" s="1" t="s">
        <v>347</v>
      </c>
      <c r="B28" s="2">
        <v>45975</v>
      </c>
      <c r="C28" s="3" t="s">
        <v>348</v>
      </c>
      <c r="D28" s="4" t="s">
        <v>349</v>
      </c>
      <c r="E28" s="4" t="s">
        <v>16</v>
      </c>
      <c r="F28" s="5">
        <v>59</v>
      </c>
      <c r="G28" s="3" t="s">
        <v>263</v>
      </c>
      <c r="H28" s="3" t="s">
        <v>5</v>
      </c>
      <c r="I28" s="3" t="s">
        <v>31</v>
      </c>
      <c r="J28" s="3" t="s">
        <v>32</v>
      </c>
      <c r="K28" s="3" t="s">
        <v>25</v>
      </c>
      <c r="L28" s="5">
        <v>2</v>
      </c>
      <c r="M28" s="5">
        <v>5000</v>
      </c>
      <c r="N28" s="6">
        <v>0.2</v>
      </c>
      <c r="O28" s="5">
        <v>8000</v>
      </c>
      <c r="P28" s="5">
        <v>7000</v>
      </c>
      <c r="Q28" s="5">
        <f>Table1[[#This Row],[Sales]]-Table1[[#This Row],[Cost]]</f>
        <v>1000</v>
      </c>
      <c r="R28" s="3" t="s">
        <v>17</v>
      </c>
      <c r="S28" s="3" t="s">
        <v>10</v>
      </c>
      <c r="T28" s="3" t="s">
        <v>40</v>
      </c>
      <c r="U28" s="3" t="s">
        <v>12</v>
      </c>
      <c r="V28" s="6">
        <f>Table1[[#This Row],[Profit]]/Table1[[#This Row],[Sales]]</f>
        <v>0.125</v>
      </c>
      <c r="W28" s="3">
        <f>[1]!Table1[[#This Row],[Sales]]-[1]!Table1[[#This Row],[Cost]]-[1]!Table1[[#This Row],[Profit]]</f>
        <v>0</v>
      </c>
      <c r="X28" s="3">
        <f>[1]!Table1[[#This Row],[Quantity]]*[1]!Table1[[#This Row],[Unit_Price]]</f>
        <v>10000</v>
      </c>
      <c r="Y28" s="7">
        <f>[1]!Table1[[#This Row],[Gross_Sales]]*[1]!Table1[[#This Row],[Discount]]</f>
        <v>2000</v>
      </c>
      <c r="Z28" s="8">
        <f>[1]!Table1[[#This Row],[Gross_Sales]]*[1]!Table1[[#This Row],[Discount_amount]]</f>
        <v>20000000</v>
      </c>
      <c r="AA28" s="6">
        <f>IFERROR([1]!Table1[[#This Row],[Profit]]/[1]!Table1[[#This Row],[Sales]],0)</f>
        <v>0.125</v>
      </c>
      <c r="AB28" s="3">
        <f>YEAR([1]!Table1[[#This Row],[Order_Date]])</f>
        <v>2025</v>
      </c>
      <c r="AC28" s="3">
        <f>MONTH([1]!Table1[[#This Row],[Order_Date]])</f>
        <v>11</v>
      </c>
      <c r="AD28" s="3" t="str">
        <f t="shared" si="0"/>
        <v>Nov</v>
      </c>
      <c r="AE28" s="3" t="str">
        <f t="shared" si="1"/>
        <v>Q4</v>
      </c>
      <c r="AF28" s="3" t="str">
        <f t="shared" si="2"/>
        <v>2025-Nov</v>
      </c>
      <c r="AG28" s="3">
        <f>COUNTIF(C:C,Table1[[#This Row],[Customer_ID]])</f>
        <v>14</v>
      </c>
      <c r="AH28" s="9" t="e">
        <f>IF([1]!Table1[[#This Row],[Customer_order_count]] &gt;= 10,"FREQUENT",IF([1]!Table1[[#This Row],[Customer_order_count]] &lt;= 10,"REGULAR","OCASSIONAL"))</f>
        <v>#REF!</v>
      </c>
    </row>
    <row r="29" spans="1:34" x14ac:dyDescent="0.25">
      <c r="A29" s="10" t="s">
        <v>350</v>
      </c>
      <c r="B29" s="11">
        <v>45994</v>
      </c>
      <c r="C29" s="12" t="s">
        <v>351</v>
      </c>
      <c r="D29" s="12" t="s">
        <v>352</v>
      </c>
      <c r="E29" s="12" t="s">
        <v>3</v>
      </c>
      <c r="F29" s="12">
        <v>54</v>
      </c>
      <c r="G29" s="12" t="s">
        <v>275</v>
      </c>
      <c r="H29" s="12" t="s">
        <v>276</v>
      </c>
      <c r="I29" s="12" t="s">
        <v>105</v>
      </c>
      <c r="J29" s="12" t="s">
        <v>106</v>
      </c>
      <c r="K29" s="12" t="s">
        <v>76</v>
      </c>
      <c r="L29" s="12">
        <v>1</v>
      </c>
      <c r="M29" s="12">
        <v>450</v>
      </c>
      <c r="N29" s="12">
        <v>0.05</v>
      </c>
      <c r="O29" s="12">
        <v>0</v>
      </c>
      <c r="P29" s="12">
        <v>330</v>
      </c>
      <c r="Q29" s="5">
        <f>Table1[[#This Row],[Sales]]-Table1[[#This Row],[Cost]]</f>
        <v>-330</v>
      </c>
      <c r="R29" s="12" t="s">
        <v>77</v>
      </c>
      <c r="S29" s="12" t="s">
        <v>291</v>
      </c>
      <c r="T29" s="12" t="s">
        <v>40</v>
      </c>
      <c r="U29" s="12" t="s">
        <v>27</v>
      </c>
      <c r="V29" s="3" t="e">
        <f>Table1[[#This Row],[Profit]]/Table1[[#This Row],[Sales]]</f>
        <v>#DIV/0!</v>
      </c>
      <c r="W29" s="12">
        <f>[1]!Table1[[#This Row],[Sales]]-[1]!Table1[[#This Row],[Cost]]-[1]!Table1[[#This Row],[Profit]]</f>
        <v>-330</v>
      </c>
      <c r="X29" s="12">
        <f>[1]!Table1[[#This Row],[Quantity]]*[1]!Table1[[#This Row],[Unit_Price]]</f>
        <v>450</v>
      </c>
      <c r="Y29" s="12">
        <f>[1]!Table1[[#This Row],[Gross_Sales]]*[1]!Table1[[#This Row],[Discount]]</f>
        <v>22.5</v>
      </c>
      <c r="Z29" s="12">
        <f>[1]!Table1[[#This Row],[Gross_Sales]]*[1]!Table1[[#This Row],[Discount_amount]]</f>
        <v>10125</v>
      </c>
      <c r="AA29" s="12">
        <f>IFERROR([1]!Table1[[#This Row],[Profit]]/[1]!Table1[[#This Row],[Sales]],0)</f>
        <v>0</v>
      </c>
      <c r="AB29" s="12">
        <f>YEAR([1]!Table1[[#This Row],[Order_Date]])</f>
        <v>2025</v>
      </c>
      <c r="AC29" s="12">
        <f>MONTH([1]!Table1[[#This Row],[Order_Date]])</f>
        <v>12</v>
      </c>
      <c r="AD29" s="12" t="str">
        <f t="shared" si="0"/>
        <v>Dec</v>
      </c>
      <c r="AE29" s="12" t="str">
        <f t="shared" si="1"/>
        <v>Q4</v>
      </c>
      <c r="AF29" s="12" t="str">
        <f t="shared" si="2"/>
        <v>2025-Dec</v>
      </c>
      <c r="AG29" s="12">
        <f>COUNTIF(C:C,Table1[[#This Row],[Customer_ID]])</f>
        <v>22</v>
      </c>
      <c r="AH29" s="18" t="e">
        <f>IF([1]!Table1[[#This Row],[Customer_order_count]] &gt;= 10,"FREQUENT",IF([1]!Table1[[#This Row],[Customer_order_count]] &lt;= 10,"REGULAR","OCASSIONAL"))</f>
        <v>#REF!</v>
      </c>
    </row>
    <row r="30" spans="1:34" x14ac:dyDescent="0.25">
      <c r="A30" s="1" t="s">
        <v>353</v>
      </c>
      <c r="B30" s="2">
        <v>45610</v>
      </c>
      <c r="C30" s="3" t="s">
        <v>354</v>
      </c>
      <c r="D30" s="3" t="s">
        <v>167</v>
      </c>
      <c r="E30" s="3" t="s">
        <v>3</v>
      </c>
      <c r="F30" s="3">
        <v>27</v>
      </c>
      <c r="G30" s="3" t="s">
        <v>269</v>
      </c>
      <c r="H30" s="3" t="s">
        <v>270</v>
      </c>
      <c r="I30" s="3" t="s">
        <v>109</v>
      </c>
      <c r="J30" s="3" t="s">
        <v>110</v>
      </c>
      <c r="K30" s="3" t="s">
        <v>8</v>
      </c>
      <c r="L30" s="3">
        <v>4</v>
      </c>
      <c r="M30" s="3">
        <v>4000</v>
      </c>
      <c r="N30" s="3">
        <v>0.1</v>
      </c>
      <c r="O30" s="3">
        <v>0</v>
      </c>
      <c r="P30" s="3">
        <v>11600</v>
      </c>
      <c r="Q30" s="5">
        <f>Table1[[#This Row],[Sales]]-Table1[[#This Row],[Cost]]</f>
        <v>-11600</v>
      </c>
      <c r="R30" s="3" t="s">
        <v>26</v>
      </c>
      <c r="S30" s="3" t="s">
        <v>291</v>
      </c>
      <c r="T30" s="3" t="s">
        <v>40</v>
      </c>
      <c r="U30" s="3" t="s">
        <v>19</v>
      </c>
      <c r="V30" s="3" t="e">
        <f>Table1[[#This Row],[Profit]]/Table1[[#This Row],[Sales]]</f>
        <v>#DIV/0!</v>
      </c>
      <c r="W30" s="3">
        <f>[1]!Table1[[#This Row],[Sales]]-[1]!Table1[[#This Row],[Cost]]-[1]!Table1[[#This Row],[Profit]]</f>
        <v>-11600</v>
      </c>
      <c r="X30" s="3">
        <f>[1]!Table1[[#This Row],[Quantity]]*[1]!Table1[[#This Row],[Unit_Price]]</f>
        <v>16000</v>
      </c>
      <c r="Y30" s="3">
        <f>[1]!Table1[[#This Row],[Gross_Sales]]*[1]!Table1[[#This Row],[Discount]]</f>
        <v>1600</v>
      </c>
      <c r="Z30" s="3">
        <f>[1]!Table1[[#This Row],[Gross_Sales]]*[1]!Table1[[#This Row],[Discount_amount]]</f>
        <v>25600000</v>
      </c>
      <c r="AA30" s="3">
        <f>IFERROR([1]!Table1[[#This Row],[Profit]]/[1]!Table1[[#This Row],[Sales]],0)</f>
        <v>0</v>
      </c>
      <c r="AB30" s="3">
        <f>YEAR([1]!Table1[[#This Row],[Order_Date]])</f>
        <v>2024</v>
      </c>
      <c r="AC30" s="3">
        <f>MONTH([1]!Table1[[#This Row],[Order_Date]])</f>
        <v>11</v>
      </c>
      <c r="AD30" s="3" t="str">
        <f t="shared" si="0"/>
        <v>Nov</v>
      </c>
      <c r="AE30" s="3" t="str">
        <f t="shared" si="1"/>
        <v>Q4</v>
      </c>
      <c r="AF30" s="3" t="str">
        <f t="shared" si="2"/>
        <v>2024-Nov</v>
      </c>
      <c r="AG30" s="3">
        <f>COUNTIF(C:C,Table1[[#This Row],[Customer_ID]])</f>
        <v>5</v>
      </c>
      <c r="AH30" s="9" t="e">
        <f>IF([1]!Table1[[#This Row],[Customer_order_count]] &gt;= 10,"FREQUENT",IF([1]!Table1[[#This Row],[Customer_order_count]] &lt;= 10,"REGULAR","OCASSIONAL"))</f>
        <v>#REF!</v>
      </c>
    </row>
    <row r="31" spans="1:34" x14ac:dyDescent="0.25">
      <c r="A31" s="10" t="s">
        <v>355</v>
      </c>
      <c r="B31" s="11">
        <v>45594</v>
      </c>
      <c r="C31" s="12" t="s">
        <v>356</v>
      </c>
      <c r="D31" s="13" t="s">
        <v>357</v>
      </c>
      <c r="E31" s="13" t="s">
        <v>16</v>
      </c>
      <c r="F31" s="14">
        <v>47</v>
      </c>
      <c r="G31" s="12" t="s">
        <v>339</v>
      </c>
      <c r="H31" s="12" t="s">
        <v>285</v>
      </c>
      <c r="I31" s="12" t="s">
        <v>264</v>
      </c>
      <c r="J31" s="12" t="s">
        <v>265</v>
      </c>
      <c r="K31" s="12" t="s">
        <v>46</v>
      </c>
      <c r="L31" s="14">
        <v>2</v>
      </c>
      <c r="M31" s="14">
        <v>800</v>
      </c>
      <c r="N31" s="15">
        <v>0.1</v>
      </c>
      <c r="O31" s="14">
        <v>1440</v>
      </c>
      <c r="P31" s="14">
        <v>1000</v>
      </c>
      <c r="Q31" s="5">
        <f>Table1[[#This Row],[Sales]]-Table1[[#This Row],[Cost]]</f>
        <v>440</v>
      </c>
      <c r="R31" s="12" t="s">
        <v>17</v>
      </c>
      <c r="S31" s="12" t="s">
        <v>10</v>
      </c>
      <c r="T31" s="12" t="s">
        <v>40</v>
      </c>
      <c r="U31" s="12" t="s">
        <v>27</v>
      </c>
      <c r="V31" s="6">
        <f>Table1[[#This Row],[Profit]]/Table1[[#This Row],[Sales]]</f>
        <v>0.30555555555555558</v>
      </c>
      <c r="W31" s="12">
        <f>[1]!Table1[[#This Row],[Sales]]-[1]!Table1[[#This Row],[Cost]]-[1]!Table1[[#This Row],[Profit]]</f>
        <v>0</v>
      </c>
      <c r="X31" s="12">
        <f>[1]!Table1[[#This Row],[Quantity]]*[1]!Table1[[#This Row],[Unit_Price]]</f>
        <v>1600</v>
      </c>
      <c r="Y31" s="16">
        <f>[1]!Table1[[#This Row],[Gross_Sales]]*[1]!Table1[[#This Row],[Discount]]</f>
        <v>160</v>
      </c>
      <c r="Z31" s="17">
        <f>[1]!Table1[[#This Row],[Gross_Sales]]*[1]!Table1[[#This Row],[Discount_amount]]</f>
        <v>256000</v>
      </c>
      <c r="AA31" s="15">
        <f>IFERROR([1]!Table1[[#This Row],[Profit]]/[1]!Table1[[#This Row],[Sales]],0)</f>
        <v>0.30555555555555558</v>
      </c>
      <c r="AB31" s="12">
        <f>YEAR([1]!Table1[[#This Row],[Order_Date]])</f>
        <v>2024</v>
      </c>
      <c r="AC31" s="12">
        <f>MONTH([1]!Table1[[#This Row],[Order_Date]])</f>
        <v>10</v>
      </c>
      <c r="AD31" s="12" t="str">
        <f t="shared" si="0"/>
        <v>Oct</v>
      </c>
      <c r="AE31" s="12" t="str">
        <f t="shared" si="1"/>
        <v>Q4</v>
      </c>
      <c r="AF31" s="12" t="str">
        <f t="shared" si="2"/>
        <v>2024-Oct</v>
      </c>
      <c r="AG31" s="12">
        <f>COUNTIF(C:C,Table1[[#This Row],[Customer_ID]])</f>
        <v>10</v>
      </c>
      <c r="AH31" s="18" t="e">
        <f>IF([1]!Table1[[#This Row],[Customer_order_count]] &gt;= 10,"FREQUENT",IF([1]!Table1[[#This Row],[Customer_order_count]] &lt;= 10,"REGULAR","OCASSIONAL"))</f>
        <v>#REF!</v>
      </c>
    </row>
    <row r="32" spans="1:34" x14ac:dyDescent="0.25">
      <c r="A32" s="1" t="s">
        <v>358</v>
      </c>
      <c r="B32" s="2">
        <v>45428</v>
      </c>
      <c r="C32" s="3" t="s">
        <v>278</v>
      </c>
      <c r="D32" s="4" t="s">
        <v>279</v>
      </c>
      <c r="E32" s="4" t="s">
        <v>3</v>
      </c>
      <c r="F32" s="5">
        <v>51</v>
      </c>
      <c r="G32" s="3" t="s">
        <v>280</v>
      </c>
      <c r="H32" s="3" t="s">
        <v>270</v>
      </c>
      <c r="I32" s="3" t="s">
        <v>143</v>
      </c>
      <c r="J32" s="3" t="s">
        <v>144</v>
      </c>
      <c r="K32" s="3" t="s">
        <v>76</v>
      </c>
      <c r="L32" s="5">
        <v>1</v>
      </c>
      <c r="M32" s="5">
        <v>700</v>
      </c>
      <c r="N32" s="6">
        <v>0.1</v>
      </c>
      <c r="O32" s="5">
        <v>630</v>
      </c>
      <c r="P32" s="5">
        <v>570</v>
      </c>
      <c r="Q32" s="5">
        <f>Table1[[#This Row],[Sales]]-Table1[[#This Row],[Cost]]</f>
        <v>60</v>
      </c>
      <c r="R32" s="3" t="s">
        <v>26</v>
      </c>
      <c r="S32" s="3" t="s">
        <v>10</v>
      </c>
      <c r="T32" s="3" t="s">
        <v>11</v>
      </c>
      <c r="U32" s="3" t="s">
        <v>12</v>
      </c>
      <c r="V32" s="6">
        <f>Table1[[#This Row],[Profit]]/Table1[[#This Row],[Sales]]</f>
        <v>9.5238095238095233E-2</v>
      </c>
      <c r="W32" s="3">
        <f>[1]!Table1[[#This Row],[Sales]]-[1]!Table1[[#This Row],[Cost]]-[1]!Table1[[#This Row],[Profit]]</f>
        <v>0</v>
      </c>
      <c r="X32" s="3">
        <f>[1]!Table1[[#This Row],[Quantity]]*[1]!Table1[[#This Row],[Unit_Price]]</f>
        <v>700</v>
      </c>
      <c r="Y32" s="7">
        <f>[1]!Table1[[#This Row],[Gross_Sales]]*[1]!Table1[[#This Row],[Discount]]</f>
        <v>70</v>
      </c>
      <c r="Z32" s="8">
        <f>[1]!Table1[[#This Row],[Gross_Sales]]*[1]!Table1[[#This Row],[Discount_amount]]</f>
        <v>49000</v>
      </c>
      <c r="AA32" s="6">
        <f>IFERROR([1]!Table1[[#This Row],[Profit]]/[1]!Table1[[#This Row],[Sales]],0)</f>
        <v>9.5238095238095233E-2</v>
      </c>
      <c r="AB32" s="3">
        <f>YEAR([1]!Table1[[#This Row],[Order_Date]])</f>
        <v>2024</v>
      </c>
      <c r="AC32" s="3">
        <f>MONTH([1]!Table1[[#This Row],[Order_Date]])</f>
        <v>5</v>
      </c>
      <c r="AD32" s="3" t="str">
        <f t="shared" si="0"/>
        <v>May</v>
      </c>
      <c r="AE32" s="3" t="str">
        <f t="shared" si="1"/>
        <v>Q2</v>
      </c>
      <c r="AF32" s="3" t="str">
        <f t="shared" si="2"/>
        <v>2024-May</v>
      </c>
      <c r="AG32" s="3">
        <f>COUNTIF(C:C,Table1[[#This Row],[Customer_ID]])</f>
        <v>8</v>
      </c>
      <c r="AH32" s="9" t="e">
        <f>IF([1]!Table1[[#This Row],[Customer_order_count]] &gt;= 10,"FREQUENT",IF([1]!Table1[[#This Row],[Customer_order_count]] &lt;= 10,"REGULAR","OCASSIONAL"))</f>
        <v>#REF!</v>
      </c>
    </row>
    <row r="33" spans="1:34" x14ac:dyDescent="0.25">
      <c r="A33" s="10" t="s">
        <v>359</v>
      </c>
      <c r="B33" s="11">
        <v>45912</v>
      </c>
      <c r="C33" s="12" t="s">
        <v>297</v>
      </c>
      <c r="D33" s="13" t="s">
        <v>298</v>
      </c>
      <c r="E33" s="13" t="s">
        <v>3</v>
      </c>
      <c r="F33" s="14">
        <v>59</v>
      </c>
      <c r="G33" s="12" t="s">
        <v>275</v>
      </c>
      <c r="H33" s="12" t="s">
        <v>276</v>
      </c>
      <c r="I33" s="12" t="s">
        <v>264</v>
      </c>
      <c r="J33" s="12" t="s">
        <v>265</v>
      </c>
      <c r="K33" s="12" t="s">
        <v>46</v>
      </c>
      <c r="L33" s="14">
        <v>4</v>
      </c>
      <c r="M33" s="14">
        <v>800</v>
      </c>
      <c r="N33" s="15">
        <v>0.05</v>
      </c>
      <c r="O33" s="14">
        <v>3040</v>
      </c>
      <c r="P33" s="14">
        <v>2000</v>
      </c>
      <c r="Q33" s="5">
        <f>Table1[[#This Row],[Sales]]-Table1[[#This Row],[Cost]]</f>
        <v>1040</v>
      </c>
      <c r="R33" s="12" t="s">
        <v>17</v>
      </c>
      <c r="S33" s="12" t="s">
        <v>10</v>
      </c>
      <c r="T33" s="12" t="s">
        <v>33</v>
      </c>
      <c r="U33" s="12" t="s">
        <v>12</v>
      </c>
      <c r="V33" s="6">
        <f>Table1[[#This Row],[Profit]]/Table1[[#This Row],[Sales]]</f>
        <v>0.34210526315789475</v>
      </c>
      <c r="W33" s="12">
        <f>[1]!Table1[[#This Row],[Sales]]-[1]!Table1[[#This Row],[Cost]]-[1]!Table1[[#This Row],[Profit]]</f>
        <v>0</v>
      </c>
      <c r="X33" s="12">
        <f>[1]!Table1[[#This Row],[Quantity]]*[1]!Table1[[#This Row],[Unit_Price]]</f>
        <v>3200</v>
      </c>
      <c r="Y33" s="16">
        <f>[1]!Table1[[#This Row],[Gross_Sales]]*[1]!Table1[[#This Row],[Discount]]</f>
        <v>160</v>
      </c>
      <c r="Z33" s="17">
        <f>[1]!Table1[[#This Row],[Gross_Sales]]*[1]!Table1[[#This Row],[Discount_amount]]</f>
        <v>512000</v>
      </c>
      <c r="AA33" s="15">
        <f>IFERROR([1]!Table1[[#This Row],[Profit]]/[1]!Table1[[#This Row],[Sales]],0)</f>
        <v>0.34210526315789475</v>
      </c>
      <c r="AB33" s="12">
        <f>YEAR([1]!Table1[[#This Row],[Order_Date]])</f>
        <v>2025</v>
      </c>
      <c r="AC33" s="12">
        <f>MONTH([1]!Table1[[#This Row],[Order_Date]])</f>
        <v>9</v>
      </c>
      <c r="AD33" s="12" t="str">
        <f t="shared" si="0"/>
        <v>Sep</v>
      </c>
      <c r="AE33" s="12" t="str">
        <f t="shared" si="1"/>
        <v>Q3</v>
      </c>
      <c r="AF33" s="12" t="str">
        <f t="shared" si="2"/>
        <v>2025-Sep</v>
      </c>
      <c r="AG33" s="12">
        <f>COUNTIF(C:C,Table1[[#This Row],[Customer_ID]])</f>
        <v>11</v>
      </c>
      <c r="AH33" s="18" t="e">
        <f>IF([1]!Table1[[#This Row],[Customer_order_count]] &gt;= 10,"FREQUENT",IF([1]!Table1[[#This Row],[Customer_order_count]] &lt;= 10,"REGULAR","OCASSIONAL"))</f>
        <v>#REF!</v>
      </c>
    </row>
    <row r="34" spans="1:34" x14ac:dyDescent="0.25">
      <c r="A34" s="1" t="s">
        <v>360</v>
      </c>
      <c r="B34" s="2">
        <v>45774</v>
      </c>
      <c r="C34" s="3" t="s">
        <v>361</v>
      </c>
      <c r="D34" s="4" t="s">
        <v>362</v>
      </c>
      <c r="E34" s="4" t="s">
        <v>3</v>
      </c>
      <c r="F34" s="5">
        <v>38</v>
      </c>
      <c r="G34" s="3" t="s">
        <v>317</v>
      </c>
      <c r="H34" s="3" t="s">
        <v>5</v>
      </c>
      <c r="I34" s="3" t="s">
        <v>127</v>
      </c>
      <c r="J34" s="3" t="s">
        <v>128</v>
      </c>
      <c r="K34" s="3" t="s">
        <v>58</v>
      </c>
      <c r="L34" s="5">
        <v>3</v>
      </c>
      <c r="M34" s="5">
        <v>3000</v>
      </c>
      <c r="N34" s="6">
        <v>0</v>
      </c>
      <c r="O34" s="5">
        <v>9000</v>
      </c>
      <c r="P34" s="5">
        <v>6300</v>
      </c>
      <c r="Q34" s="5">
        <f>Table1[[#This Row],[Sales]]-Table1[[#This Row],[Cost]]</f>
        <v>2700</v>
      </c>
      <c r="R34" s="3" t="s">
        <v>77</v>
      </c>
      <c r="S34" s="3" t="s">
        <v>10</v>
      </c>
      <c r="T34" s="3" t="s">
        <v>11</v>
      </c>
      <c r="U34" s="3" t="s">
        <v>12</v>
      </c>
      <c r="V34" s="6">
        <f>Table1[[#This Row],[Profit]]/Table1[[#This Row],[Sales]]</f>
        <v>0.3</v>
      </c>
      <c r="W34" s="3">
        <f>[1]!Table1[[#This Row],[Sales]]-[1]!Table1[[#This Row],[Cost]]-[1]!Table1[[#This Row],[Profit]]</f>
        <v>0</v>
      </c>
      <c r="X34" s="3">
        <f>[1]!Table1[[#This Row],[Quantity]]*[1]!Table1[[#This Row],[Unit_Price]]</f>
        <v>9000</v>
      </c>
      <c r="Y34" s="7">
        <f>[1]!Table1[[#This Row],[Gross_Sales]]*[1]!Table1[[#This Row],[Discount]]</f>
        <v>0</v>
      </c>
      <c r="Z34" s="8">
        <f>[1]!Table1[[#This Row],[Gross_Sales]]*[1]!Table1[[#This Row],[Discount_amount]]</f>
        <v>0</v>
      </c>
      <c r="AA34" s="6">
        <f>IFERROR([1]!Table1[[#This Row],[Profit]]/[1]!Table1[[#This Row],[Sales]],0)</f>
        <v>0.3</v>
      </c>
      <c r="AB34" s="3">
        <f>YEAR([1]!Table1[[#This Row],[Order_Date]])</f>
        <v>2025</v>
      </c>
      <c r="AC34" s="3">
        <f>MONTH([1]!Table1[[#This Row],[Order_Date]])</f>
        <v>4</v>
      </c>
      <c r="AD34" s="3" t="str">
        <f t="shared" si="0"/>
        <v>Apr</v>
      </c>
      <c r="AE34" s="3" t="str">
        <f t="shared" si="1"/>
        <v>Q2</v>
      </c>
      <c r="AF34" s="3" t="str">
        <f t="shared" si="2"/>
        <v>2025-Apr</v>
      </c>
      <c r="AG34" s="3">
        <f>COUNTIF(C:C,Table1[[#This Row],[Customer_ID]])</f>
        <v>3</v>
      </c>
      <c r="AH34" s="9" t="e">
        <f>IF([1]!Table1[[#This Row],[Customer_order_count]] &gt;= 10,"FREQUENT",IF([1]!Table1[[#This Row],[Customer_order_count]] &lt;= 10,"REGULAR","OCASSIONAL"))</f>
        <v>#REF!</v>
      </c>
    </row>
    <row r="35" spans="1:34" x14ac:dyDescent="0.25">
      <c r="A35" s="10" t="s">
        <v>363</v>
      </c>
      <c r="B35" s="11">
        <v>45545</v>
      </c>
      <c r="C35" s="12" t="s">
        <v>21</v>
      </c>
      <c r="D35" s="13" t="s">
        <v>22</v>
      </c>
      <c r="E35" s="13" t="s">
        <v>3</v>
      </c>
      <c r="F35" s="14">
        <v>39</v>
      </c>
      <c r="G35" s="12" t="s">
        <v>4</v>
      </c>
      <c r="H35" s="12" t="s">
        <v>5</v>
      </c>
      <c r="I35" s="12" t="s">
        <v>6</v>
      </c>
      <c r="J35" s="12" t="s">
        <v>7</v>
      </c>
      <c r="K35" s="12" t="s">
        <v>8</v>
      </c>
      <c r="L35" s="14">
        <v>2</v>
      </c>
      <c r="M35" s="14">
        <v>7000</v>
      </c>
      <c r="N35" s="15">
        <v>0</v>
      </c>
      <c r="O35" s="14">
        <v>14000</v>
      </c>
      <c r="P35" s="14">
        <v>10400</v>
      </c>
      <c r="Q35" s="5">
        <f>Table1[[#This Row],[Sales]]-Table1[[#This Row],[Cost]]</f>
        <v>3600</v>
      </c>
      <c r="R35" s="12" t="s">
        <v>9</v>
      </c>
      <c r="S35" s="12" t="s">
        <v>10</v>
      </c>
      <c r="T35" s="12" t="s">
        <v>33</v>
      </c>
      <c r="U35" s="12" t="s">
        <v>27</v>
      </c>
      <c r="V35" s="6">
        <f>Table1[[#This Row],[Profit]]/Table1[[#This Row],[Sales]]</f>
        <v>0.25714285714285712</v>
      </c>
      <c r="W35" s="12">
        <f>[1]!Table1[[#This Row],[Sales]]-[1]!Table1[[#This Row],[Cost]]-[1]!Table1[[#This Row],[Profit]]</f>
        <v>0</v>
      </c>
      <c r="X35" s="12">
        <f>[1]!Table1[[#This Row],[Quantity]]*[1]!Table1[[#This Row],[Unit_Price]]</f>
        <v>14000</v>
      </c>
      <c r="Y35" s="16">
        <f>[1]!Table1[[#This Row],[Gross_Sales]]*[1]!Table1[[#This Row],[Discount]]</f>
        <v>0</v>
      </c>
      <c r="Z35" s="17">
        <f>[1]!Table1[[#This Row],[Gross_Sales]]*[1]!Table1[[#This Row],[Discount_amount]]</f>
        <v>0</v>
      </c>
      <c r="AA35" s="15">
        <f>IFERROR([1]!Table1[[#This Row],[Profit]]/[1]!Table1[[#This Row],[Sales]],0)</f>
        <v>0.25714285714285712</v>
      </c>
      <c r="AB35" s="12">
        <f>YEAR([1]!Table1[[#This Row],[Order_Date]])</f>
        <v>2024</v>
      </c>
      <c r="AC35" s="12">
        <f>MONTH([1]!Table1[[#This Row],[Order_Date]])</f>
        <v>9</v>
      </c>
      <c r="AD35" s="12" t="str">
        <f t="shared" si="0"/>
        <v>Sep</v>
      </c>
      <c r="AE35" s="12" t="str">
        <f t="shared" si="1"/>
        <v>Q3</v>
      </c>
      <c r="AF35" s="12" t="str">
        <f t="shared" si="2"/>
        <v>2024-Sep</v>
      </c>
      <c r="AG35" s="12">
        <f>COUNTIF(C:C,Table1[[#This Row],[Customer_ID]])</f>
        <v>37</v>
      </c>
      <c r="AH35" s="18" t="e">
        <f>IF([1]!Table1[[#This Row],[Customer_order_count]] &gt;= 10,"FREQUENT",IF([1]!Table1[[#This Row],[Customer_order_count]] &lt;= 10,"REGULAR","OCASSIONAL"))</f>
        <v>#REF!</v>
      </c>
    </row>
    <row r="36" spans="1:34" x14ac:dyDescent="0.25">
      <c r="A36" s="1" t="s">
        <v>364</v>
      </c>
      <c r="B36" s="2">
        <v>45375</v>
      </c>
      <c r="C36" s="3" t="s">
        <v>365</v>
      </c>
      <c r="D36" s="4" t="s">
        <v>366</v>
      </c>
      <c r="E36" s="4" t="s">
        <v>16</v>
      </c>
      <c r="F36" s="5">
        <v>56</v>
      </c>
      <c r="G36" s="3" t="s">
        <v>295</v>
      </c>
      <c r="H36" s="3" t="s">
        <v>270</v>
      </c>
      <c r="I36" s="3" t="s">
        <v>105</v>
      </c>
      <c r="J36" s="3" t="s">
        <v>106</v>
      </c>
      <c r="K36" s="3" t="s">
        <v>76</v>
      </c>
      <c r="L36" s="5">
        <v>3</v>
      </c>
      <c r="M36" s="5">
        <v>450</v>
      </c>
      <c r="N36" s="6">
        <v>0</v>
      </c>
      <c r="O36" s="5">
        <v>1350</v>
      </c>
      <c r="P36" s="5">
        <v>990</v>
      </c>
      <c r="Q36" s="5">
        <f>Table1[[#This Row],[Sales]]-Table1[[#This Row],[Cost]]</f>
        <v>360</v>
      </c>
      <c r="R36" s="3" t="s">
        <v>17</v>
      </c>
      <c r="S36" s="3" t="s">
        <v>10</v>
      </c>
      <c r="T36" s="3" t="s">
        <v>18</v>
      </c>
      <c r="U36" s="3" t="s">
        <v>27</v>
      </c>
      <c r="V36" s="6">
        <f>Table1[[#This Row],[Profit]]/Table1[[#This Row],[Sales]]</f>
        <v>0.26666666666666666</v>
      </c>
      <c r="W36" s="3">
        <f>[1]!Table1[[#This Row],[Sales]]-[1]!Table1[[#This Row],[Cost]]-[1]!Table1[[#This Row],[Profit]]</f>
        <v>0</v>
      </c>
      <c r="X36" s="3">
        <f>[1]!Table1[[#This Row],[Quantity]]*[1]!Table1[[#This Row],[Unit_Price]]</f>
        <v>1350</v>
      </c>
      <c r="Y36" s="7">
        <f>[1]!Table1[[#This Row],[Gross_Sales]]*[1]!Table1[[#This Row],[Discount]]</f>
        <v>0</v>
      </c>
      <c r="Z36" s="8">
        <f>[1]!Table1[[#This Row],[Gross_Sales]]*[1]!Table1[[#This Row],[Discount_amount]]</f>
        <v>0</v>
      </c>
      <c r="AA36" s="6">
        <f>IFERROR([1]!Table1[[#This Row],[Profit]]/[1]!Table1[[#This Row],[Sales]],0)</f>
        <v>0.26666666666666666</v>
      </c>
      <c r="AB36" s="3">
        <f>YEAR([1]!Table1[[#This Row],[Order_Date]])</f>
        <v>2024</v>
      </c>
      <c r="AC36" s="3">
        <f>MONTH([1]!Table1[[#This Row],[Order_Date]])</f>
        <v>3</v>
      </c>
      <c r="AD36" s="3" t="str">
        <f t="shared" si="0"/>
        <v>Mar</v>
      </c>
      <c r="AE36" s="3" t="str">
        <f t="shared" si="1"/>
        <v>Q1</v>
      </c>
      <c r="AF36" s="3" t="str">
        <f t="shared" si="2"/>
        <v>2024-Mar</v>
      </c>
      <c r="AG36" s="3">
        <f>COUNTIF(C:C,Table1[[#This Row],[Customer_ID]])</f>
        <v>25</v>
      </c>
      <c r="AH36" s="9" t="e">
        <f>IF([1]!Table1[[#This Row],[Customer_order_count]] &gt;= 10,"FREQUENT",IF([1]!Table1[[#This Row],[Customer_order_count]] &lt;= 10,"REGULAR","OCASSIONAL"))</f>
        <v>#REF!</v>
      </c>
    </row>
    <row r="37" spans="1:34" x14ac:dyDescent="0.25">
      <c r="A37" s="10" t="s">
        <v>367</v>
      </c>
      <c r="B37" s="11">
        <v>45371</v>
      </c>
      <c r="C37" s="12" t="s">
        <v>368</v>
      </c>
      <c r="D37" s="13" t="s">
        <v>369</v>
      </c>
      <c r="E37" s="13" t="s">
        <v>3</v>
      </c>
      <c r="F37" s="14">
        <v>39</v>
      </c>
      <c r="G37" s="12" t="s">
        <v>290</v>
      </c>
      <c r="H37" s="12" t="s">
        <v>276</v>
      </c>
      <c r="I37" s="12" t="s">
        <v>81</v>
      </c>
      <c r="J37" s="12" t="s">
        <v>82</v>
      </c>
      <c r="K37" s="12" t="s">
        <v>58</v>
      </c>
      <c r="L37" s="14">
        <v>1</v>
      </c>
      <c r="M37" s="14">
        <v>3500</v>
      </c>
      <c r="N37" s="15">
        <v>0.1</v>
      </c>
      <c r="O37" s="14">
        <v>3150</v>
      </c>
      <c r="P37" s="14">
        <v>2500</v>
      </c>
      <c r="Q37" s="5">
        <f>Table1[[#This Row],[Sales]]-Table1[[#This Row],[Cost]]</f>
        <v>650</v>
      </c>
      <c r="R37" s="12" t="s">
        <v>26</v>
      </c>
      <c r="S37" s="12" t="s">
        <v>10</v>
      </c>
      <c r="T37" s="12" t="s">
        <v>18</v>
      </c>
      <c r="U37" s="12" t="s">
        <v>12</v>
      </c>
      <c r="V37" s="6">
        <f>Table1[[#This Row],[Profit]]/Table1[[#This Row],[Sales]]</f>
        <v>0.20634920634920634</v>
      </c>
      <c r="W37" s="12">
        <f>[1]!Table1[[#This Row],[Sales]]-[1]!Table1[[#This Row],[Cost]]-[1]!Table1[[#This Row],[Profit]]</f>
        <v>0</v>
      </c>
      <c r="X37" s="12">
        <f>[1]!Table1[[#This Row],[Quantity]]*[1]!Table1[[#This Row],[Unit_Price]]</f>
        <v>3500</v>
      </c>
      <c r="Y37" s="16">
        <f>[1]!Table1[[#This Row],[Gross_Sales]]*[1]!Table1[[#This Row],[Discount]]</f>
        <v>350</v>
      </c>
      <c r="Z37" s="17">
        <f>[1]!Table1[[#This Row],[Gross_Sales]]*[1]!Table1[[#This Row],[Discount_amount]]</f>
        <v>1225000</v>
      </c>
      <c r="AA37" s="15">
        <f>IFERROR([1]!Table1[[#This Row],[Profit]]/[1]!Table1[[#This Row],[Sales]],0)</f>
        <v>0.20634920634920634</v>
      </c>
      <c r="AB37" s="12">
        <f>YEAR([1]!Table1[[#This Row],[Order_Date]])</f>
        <v>2024</v>
      </c>
      <c r="AC37" s="12">
        <f>MONTH([1]!Table1[[#This Row],[Order_Date]])</f>
        <v>3</v>
      </c>
      <c r="AD37" s="12" t="str">
        <f t="shared" si="0"/>
        <v>Mar</v>
      </c>
      <c r="AE37" s="12" t="str">
        <f t="shared" si="1"/>
        <v>Q1</v>
      </c>
      <c r="AF37" s="12" t="str">
        <f t="shared" si="2"/>
        <v>2024-Mar</v>
      </c>
      <c r="AG37" s="12">
        <f>COUNTIF(C:C,Table1[[#This Row],[Customer_ID]])</f>
        <v>9</v>
      </c>
      <c r="AH37" s="18" t="e">
        <f>IF([1]!Table1[[#This Row],[Customer_order_count]] &gt;= 10,"FREQUENT",IF([1]!Table1[[#This Row],[Customer_order_count]] &lt;= 10,"REGULAR","OCASSIONAL"))</f>
        <v>#REF!</v>
      </c>
    </row>
    <row r="38" spans="1:34" x14ac:dyDescent="0.25">
      <c r="A38" s="1" t="s">
        <v>370</v>
      </c>
      <c r="B38" s="2">
        <v>45809</v>
      </c>
      <c r="C38" s="3" t="s">
        <v>371</v>
      </c>
      <c r="D38" s="4" t="s">
        <v>372</v>
      </c>
      <c r="E38" s="4" t="s">
        <v>3</v>
      </c>
      <c r="F38" s="5">
        <v>40</v>
      </c>
      <c r="G38" s="3" t="s">
        <v>275</v>
      </c>
      <c r="H38" s="3" t="s">
        <v>276</v>
      </c>
      <c r="I38" s="3" t="s">
        <v>186</v>
      </c>
      <c r="J38" s="3" t="s">
        <v>187</v>
      </c>
      <c r="K38" s="3" t="s">
        <v>91</v>
      </c>
      <c r="L38" s="5">
        <v>3</v>
      </c>
      <c r="M38" s="5">
        <v>12000</v>
      </c>
      <c r="N38" s="6">
        <v>0.25</v>
      </c>
      <c r="O38" s="5">
        <v>27000</v>
      </c>
      <c r="P38" s="5">
        <v>27000</v>
      </c>
      <c r="Q38" s="5">
        <f>Table1[[#This Row],[Sales]]-Table1[[#This Row],[Cost]]</f>
        <v>0</v>
      </c>
      <c r="R38" s="3" t="s">
        <v>17</v>
      </c>
      <c r="S38" s="3" t="s">
        <v>10</v>
      </c>
      <c r="T38" s="3" t="s">
        <v>11</v>
      </c>
      <c r="U38" s="3" t="s">
        <v>27</v>
      </c>
      <c r="V38" s="6">
        <f>Table1[[#This Row],[Profit]]/Table1[[#This Row],[Sales]]</f>
        <v>0</v>
      </c>
      <c r="W38" s="3">
        <f>[1]!Table1[[#This Row],[Sales]]-[1]!Table1[[#This Row],[Cost]]-[1]!Table1[[#This Row],[Profit]]</f>
        <v>0</v>
      </c>
      <c r="X38" s="3">
        <f>[1]!Table1[[#This Row],[Quantity]]*[1]!Table1[[#This Row],[Unit_Price]]</f>
        <v>36000</v>
      </c>
      <c r="Y38" s="7">
        <f>[1]!Table1[[#This Row],[Gross_Sales]]*[1]!Table1[[#This Row],[Discount]]</f>
        <v>9000</v>
      </c>
      <c r="Z38" s="8">
        <f>[1]!Table1[[#This Row],[Gross_Sales]]*[1]!Table1[[#This Row],[Discount_amount]]</f>
        <v>324000000</v>
      </c>
      <c r="AA38" s="6">
        <f>IFERROR([1]!Table1[[#This Row],[Profit]]/[1]!Table1[[#This Row],[Sales]],0)</f>
        <v>0</v>
      </c>
      <c r="AB38" s="3">
        <f>YEAR([1]!Table1[[#This Row],[Order_Date]])</f>
        <v>2025</v>
      </c>
      <c r="AC38" s="3">
        <f>MONTH([1]!Table1[[#This Row],[Order_Date]])</f>
        <v>6</v>
      </c>
      <c r="AD38" s="3" t="str">
        <f t="shared" si="0"/>
        <v>Jun</v>
      </c>
      <c r="AE38" s="3" t="str">
        <f t="shared" si="1"/>
        <v>Q2</v>
      </c>
      <c r="AF38" s="3" t="str">
        <f t="shared" si="2"/>
        <v>2025-Jun</v>
      </c>
      <c r="AG38" s="3">
        <f>COUNTIF(C:C,Table1[[#This Row],[Customer_ID]])</f>
        <v>10</v>
      </c>
      <c r="AH38" s="9" t="e">
        <f>IF([1]!Table1[[#This Row],[Customer_order_count]] &gt;= 10,"FREQUENT",IF([1]!Table1[[#This Row],[Customer_order_count]] &lt;= 10,"REGULAR","OCASSIONAL"))</f>
        <v>#REF!</v>
      </c>
    </row>
    <row r="39" spans="1:34" x14ac:dyDescent="0.25">
      <c r="A39" s="10" t="s">
        <v>373</v>
      </c>
      <c r="B39" s="11">
        <v>45627</v>
      </c>
      <c r="C39" s="12" t="s">
        <v>374</v>
      </c>
      <c r="D39" s="13" t="s">
        <v>375</v>
      </c>
      <c r="E39" s="13" t="s">
        <v>16</v>
      </c>
      <c r="F39" s="14">
        <v>35</v>
      </c>
      <c r="G39" s="12" t="s">
        <v>312</v>
      </c>
      <c r="H39" s="12" t="s">
        <v>276</v>
      </c>
      <c r="I39" s="12" t="s">
        <v>105</v>
      </c>
      <c r="J39" s="12" t="s">
        <v>106</v>
      </c>
      <c r="K39" s="12" t="s">
        <v>76</v>
      </c>
      <c r="L39" s="14">
        <v>3</v>
      </c>
      <c r="M39" s="14">
        <v>450</v>
      </c>
      <c r="N39" s="15">
        <v>0</v>
      </c>
      <c r="O39" s="14">
        <v>1350</v>
      </c>
      <c r="P39" s="14">
        <v>990</v>
      </c>
      <c r="Q39" s="5">
        <f>Table1[[#This Row],[Sales]]-Table1[[#This Row],[Cost]]</f>
        <v>360</v>
      </c>
      <c r="R39" s="12" t="s">
        <v>17</v>
      </c>
      <c r="S39" s="12" t="s">
        <v>10</v>
      </c>
      <c r="T39" s="12" t="s">
        <v>40</v>
      </c>
      <c r="U39" s="12" t="s">
        <v>19</v>
      </c>
      <c r="V39" s="6">
        <f>Table1[[#This Row],[Profit]]/Table1[[#This Row],[Sales]]</f>
        <v>0.26666666666666666</v>
      </c>
      <c r="W39" s="12">
        <f>[1]!Table1[[#This Row],[Sales]]-[1]!Table1[[#This Row],[Cost]]-[1]!Table1[[#This Row],[Profit]]</f>
        <v>0</v>
      </c>
      <c r="X39" s="12">
        <f>[1]!Table1[[#This Row],[Quantity]]*[1]!Table1[[#This Row],[Unit_Price]]</f>
        <v>1350</v>
      </c>
      <c r="Y39" s="16">
        <f>[1]!Table1[[#This Row],[Gross_Sales]]*[1]!Table1[[#This Row],[Discount]]</f>
        <v>0</v>
      </c>
      <c r="Z39" s="17">
        <f>[1]!Table1[[#This Row],[Gross_Sales]]*[1]!Table1[[#This Row],[Discount_amount]]</f>
        <v>0</v>
      </c>
      <c r="AA39" s="15">
        <f>IFERROR([1]!Table1[[#This Row],[Profit]]/[1]!Table1[[#This Row],[Sales]],0)</f>
        <v>0.26666666666666666</v>
      </c>
      <c r="AB39" s="12">
        <f>YEAR([1]!Table1[[#This Row],[Order_Date]])</f>
        <v>2024</v>
      </c>
      <c r="AC39" s="12">
        <f>MONTH([1]!Table1[[#This Row],[Order_Date]])</f>
        <v>12</v>
      </c>
      <c r="AD39" s="12" t="str">
        <f t="shared" si="0"/>
        <v>Dec</v>
      </c>
      <c r="AE39" s="12" t="str">
        <f t="shared" si="1"/>
        <v>Q4</v>
      </c>
      <c r="AF39" s="12" t="str">
        <f t="shared" si="2"/>
        <v>2024-Dec</v>
      </c>
      <c r="AG39" s="12">
        <f>COUNTIF(C:C,Table1[[#This Row],[Customer_ID]])</f>
        <v>1</v>
      </c>
      <c r="AH39" s="18" t="e">
        <f>IF([1]!Table1[[#This Row],[Customer_order_count]] &gt;= 10,"FREQUENT",IF([1]!Table1[[#This Row],[Customer_order_count]] &lt;= 10,"REGULAR","OCASSIONAL"))</f>
        <v>#REF!</v>
      </c>
    </row>
    <row r="40" spans="1:34" x14ac:dyDescent="0.25">
      <c r="A40" s="1" t="s">
        <v>376</v>
      </c>
      <c r="B40" s="2">
        <v>45889</v>
      </c>
      <c r="C40" s="3" t="s">
        <v>289</v>
      </c>
      <c r="D40" s="4" t="s">
        <v>224</v>
      </c>
      <c r="E40" s="4" t="s">
        <v>16</v>
      </c>
      <c r="F40" s="5">
        <v>53</v>
      </c>
      <c r="G40" s="3" t="s">
        <v>290</v>
      </c>
      <c r="H40" s="3" t="s">
        <v>276</v>
      </c>
      <c r="I40" s="3" t="s">
        <v>143</v>
      </c>
      <c r="J40" s="3" t="s">
        <v>144</v>
      </c>
      <c r="K40" s="3" t="s">
        <v>76</v>
      </c>
      <c r="L40" s="5">
        <v>1</v>
      </c>
      <c r="M40" s="5">
        <v>700</v>
      </c>
      <c r="N40" s="6">
        <v>0</v>
      </c>
      <c r="O40" s="5">
        <v>700</v>
      </c>
      <c r="P40" s="5">
        <v>570</v>
      </c>
      <c r="Q40" s="5">
        <f>Table1[[#This Row],[Sales]]-Table1[[#This Row],[Cost]]</f>
        <v>130</v>
      </c>
      <c r="R40" s="3" t="s">
        <v>26</v>
      </c>
      <c r="S40" s="3" t="s">
        <v>10</v>
      </c>
      <c r="T40" s="3" t="s">
        <v>33</v>
      </c>
      <c r="U40" s="3" t="s">
        <v>12</v>
      </c>
      <c r="V40" s="6">
        <f>Table1[[#This Row],[Profit]]/Table1[[#This Row],[Sales]]</f>
        <v>0.18571428571428572</v>
      </c>
      <c r="W40" s="3">
        <f>[1]!Table1[[#This Row],[Sales]]-[1]!Table1[[#This Row],[Cost]]-[1]!Table1[[#This Row],[Profit]]</f>
        <v>0</v>
      </c>
      <c r="X40" s="3">
        <f>[1]!Table1[[#This Row],[Quantity]]*[1]!Table1[[#This Row],[Unit_Price]]</f>
        <v>700</v>
      </c>
      <c r="Y40" s="7">
        <f>[1]!Table1[[#This Row],[Gross_Sales]]*[1]!Table1[[#This Row],[Discount]]</f>
        <v>0</v>
      </c>
      <c r="Z40" s="8">
        <f>[1]!Table1[[#This Row],[Gross_Sales]]*[1]!Table1[[#This Row],[Discount_amount]]</f>
        <v>0</v>
      </c>
      <c r="AA40" s="6">
        <f>IFERROR([1]!Table1[[#This Row],[Profit]]/[1]!Table1[[#This Row],[Sales]],0)</f>
        <v>0.18571428571428572</v>
      </c>
      <c r="AB40" s="3">
        <f>YEAR([1]!Table1[[#This Row],[Order_Date]])</f>
        <v>2025</v>
      </c>
      <c r="AC40" s="3">
        <f>MONTH([1]!Table1[[#This Row],[Order_Date]])</f>
        <v>8</v>
      </c>
      <c r="AD40" s="3" t="str">
        <f t="shared" si="0"/>
        <v>Aug</v>
      </c>
      <c r="AE40" s="3" t="str">
        <f t="shared" si="1"/>
        <v>Q3</v>
      </c>
      <c r="AF40" s="3" t="str">
        <f t="shared" si="2"/>
        <v>2025-Aug</v>
      </c>
      <c r="AG40" s="3">
        <f>COUNTIF(C:C,Table1[[#This Row],[Customer_ID]])</f>
        <v>8</v>
      </c>
      <c r="AH40" s="9" t="e">
        <f>IF([1]!Table1[[#This Row],[Customer_order_count]] &gt;= 10,"FREQUENT",IF([1]!Table1[[#This Row],[Customer_order_count]] &lt;= 10,"REGULAR","OCASSIONAL"))</f>
        <v>#REF!</v>
      </c>
    </row>
    <row r="41" spans="1:34" x14ac:dyDescent="0.25">
      <c r="A41" s="10" t="s">
        <v>377</v>
      </c>
      <c r="B41" s="11">
        <v>45348</v>
      </c>
      <c r="C41" s="12" t="s">
        <v>378</v>
      </c>
      <c r="D41" s="13" t="s">
        <v>379</v>
      </c>
      <c r="E41" s="13" t="s">
        <v>3</v>
      </c>
      <c r="F41" s="14">
        <v>30</v>
      </c>
      <c r="G41" s="12" t="s">
        <v>263</v>
      </c>
      <c r="H41" s="12" t="s">
        <v>5</v>
      </c>
      <c r="I41" s="12" t="s">
        <v>74</v>
      </c>
      <c r="J41" s="12" t="s">
        <v>75</v>
      </c>
      <c r="K41" s="12" t="s">
        <v>76</v>
      </c>
      <c r="L41" s="14">
        <v>2</v>
      </c>
      <c r="M41" s="14">
        <v>550</v>
      </c>
      <c r="N41" s="15">
        <v>0.1</v>
      </c>
      <c r="O41" s="14">
        <v>990</v>
      </c>
      <c r="P41" s="14">
        <v>900</v>
      </c>
      <c r="Q41" s="5">
        <f>Table1[[#This Row],[Sales]]-Table1[[#This Row],[Cost]]</f>
        <v>90</v>
      </c>
      <c r="R41" s="12" t="s">
        <v>26</v>
      </c>
      <c r="S41" s="12" t="s">
        <v>10</v>
      </c>
      <c r="T41" s="12" t="s">
        <v>18</v>
      </c>
      <c r="U41" s="12" t="s">
        <v>19</v>
      </c>
      <c r="V41" s="6">
        <f>Table1[[#This Row],[Profit]]/Table1[[#This Row],[Sales]]</f>
        <v>9.0909090909090912E-2</v>
      </c>
      <c r="W41" s="12">
        <f>[1]!Table1[[#This Row],[Sales]]-[1]!Table1[[#This Row],[Cost]]-[1]!Table1[[#This Row],[Profit]]</f>
        <v>0</v>
      </c>
      <c r="X41" s="12">
        <f>[1]!Table1[[#This Row],[Quantity]]*[1]!Table1[[#This Row],[Unit_Price]]</f>
        <v>1100</v>
      </c>
      <c r="Y41" s="16">
        <f>[1]!Table1[[#This Row],[Gross_Sales]]*[1]!Table1[[#This Row],[Discount]]</f>
        <v>110</v>
      </c>
      <c r="Z41" s="17">
        <f>[1]!Table1[[#This Row],[Gross_Sales]]*[1]!Table1[[#This Row],[Discount_amount]]</f>
        <v>121000</v>
      </c>
      <c r="AA41" s="15">
        <f>IFERROR([1]!Table1[[#This Row],[Profit]]/[1]!Table1[[#This Row],[Sales]],0)</f>
        <v>9.0909090909090912E-2</v>
      </c>
      <c r="AB41" s="12">
        <f>YEAR([1]!Table1[[#This Row],[Order_Date]])</f>
        <v>2024</v>
      </c>
      <c r="AC41" s="12">
        <f>MONTH([1]!Table1[[#This Row],[Order_Date]])</f>
        <v>2</v>
      </c>
      <c r="AD41" s="12" t="str">
        <f t="shared" si="0"/>
        <v>Feb</v>
      </c>
      <c r="AE41" s="12" t="str">
        <f t="shared" si="1"/>
        <v>Q1</v>
      </c>
      <c r="AF41" s="12" t="str">
        <f t="shared" si="2"/>
        <v>2024-Feb</v>
      </c>
      <c r="AG41" s="12">
        <f>COUNTIF(C:C,Table1[[#This Row],[Customer_ID]])</f>
        <v>21</v>
      </c>
      <c r="AH41" s="18" t="e">
        <f>IF([1]!Table1[[#This Row],[Customer_order_count]] &gt;= 10,"FREQUENT",IF([1]!Table1[[#This Row],[Customer_order_count]] &lt;= 10,"REGULAR","OCASSIONAL"))</f>
        <v>#REF!</v>
      </c>
    </row>
    <row r="42" spans="1:34" x14ac:dyDescent="0.25">
      <c r="A42" s="1" t="s">
        <v>380</v>
      </c>
      <c r="B42" s="2">
        <v>45869</v>
      </c>
      <c r="C42" s="3" t="s">
        <v>319</v>
      </c>
      <c r="D42" s="4" t="s">
        <v>320</v>
      </c>
      <c r="E42" s="4" t="s">
        <v>3</v>
      </c>
      <c r="F42" s="5">
        <v>42</v>
      </c>
      <c r="G42" s="3" t="s">
        <v>275</v>
      </c>
      <c r="H42" s="3" t="s">
        <v>276</v>
      </c>
      <c r="I42" s="3" t="s">
        <v>102</v>
      </c>
      <c r="J42" s="3" t="s">
        <v>103</v>
      </c>
      <c r="K42" s="3" t="s">
        <v>25</v>
      </c>
      <c r="L42" s="5">
        <v>1</v>
      </c>
      <c r="M42" s="5">
        <v>28000</v>
      </c>
      <c r="N42" s="6">
        <v>0.1</v>
      </c>
      <c r="O42" s="5">
        <v>25200</v>
      </c>
      <c r="P42" s="5">
        <v>21000</v>
      </c>
      <c r="Q42" s="5">
        <f>Table1[[#This Row],[Sales]]-Table1[[#This Row],[Cost]]</f>
        <v>4200</v>
      </c>
      <c r="R42" s="3" t="s">
        <v>17</v>
      </c>
      <c r="S42" s="3" t="s">
        <v>10</v>
      </c>
      <c r="T42" s="3" t="s">
        <v>33</v>
      </c>
      <c r="U42" s="3" t="s">
        <v>12</v>
      </c>
      <c r="V42" s="6">
        <f>Table1[[#This Row],[Profit]]/Table1[[#This Row],[Sales]]</f>
        <v>0.16666666666666666</v>
      </c>
      <c r="W42" s="3">
        <f>[1]!Table1[[#This Row],[Sales]]-[1]!Table1[[#This Row],[Cost]]-[1]!Table1[[#This Row],[Profit]]</f>
        <v>0</v>
      </c>
      <c r="X42" s="3">
        <f>[1]!Table1[[#This Row],[Quantity]]*[1]!Table1[[#This Row],[Unit_Price]]</f>
        <v>28000</v>
      </c>
      <c r="Y42" s="7">
        <f>[1]!Table1[[#This Row],[Gross_Sales]]*[1]!Table1[[#This Row],[Discount]]</f>
        <v>2800</v>
      </c>
      <c r="Z42" s="8">
        <f>[1]!Table1[[#This Row],[Gross_Sales]]*[1]!Table1[[#This Row],[Discount_amount]]</f>
        <v>78400000</v>
      </c>
      <c r="AA42" s="6">
        <f>IFERROR([1]!Table1[[#This Row],[Profit]]/[1]!Table1[[#This Row],[Sales]],0)</f>
        <v>0.16666666666666666</v>
      </c>
      <c r="AB42" s="3">
        <f>YEAR([1]!Table1[[#This Row],[Order_Date]])</f>
        <v>2025</v>
      </c>
      <c r="AC42" s="3">
        <f>MONTH([1]!Table1[[#This Row],[Order_Date]])</f>
        <v>7</v>
      </c>
      <c r="AD42" s="3" t="str">
        <f t="shared" si="0"/>
        <v>Jul</v>
      </c>
      <c r="AE42" s="3" t="str">
        <f t="shared" si="1"/>
        <v>Q3</v>
      </c>
      <c r="AF42" s="3" t="str">
        <f t="shared" si="2"/>
        <v>2025-Jul</v>
      </c>
      <c r="AG42" s="3">
        <f>COUNTIF(C:C,Table1[[#This Row],[Customer_ID]])</f>
        <v>6</v>
      </c>
      <c r="AH42" s="9" t="e">
        <f>IF([1]!Table1[[#This Row],[Customer_order_count]] &gt;= 10,"FREQUENT",IF([1]!Table1[[#This Row],[Customer_order_count]] &lt;= 10,"REGULAR","OCASSIONAL"))</f>
        <v>#REF!</v>
      </c>
    </row>
    <row r="43" spans="1:34" x14ac:dyDescent="0.25">
      <c r="A43" s="10" t="s">
        <v>381</v>
      </c>
      <c r="B43" s="11">
        <v>45607</v>
      </c>
      <c r="C43" s="12" t="s">
        <v>214</v>
      </c>
      <c r="D43" s="13" t="s">
        <v>215</v>
      </c>
      <c r="E43" s="13" t="s">
        <v>3</v>
      </c>
      <c r="F43" s="14">
        <v>35</v>
      </c>
      <c r="G43" s="12" t="s">
        <v>4</v>
      </c>
      <c r="H43" s="12" t="s">
        <v>5</v>
      </c>
      <c r="I43" s="12" t="s">
        <v>23</v>
      </c>
      <c r="J43" s="12" t="s">
        <v>24</v>
      </c>
      <c r="K43" s="12" t="s">
        <v>25</v>
      </c>
      <c r="L43" s="14">
        <v>1</v>
      </c>
      <c r="M43" s="14">
        <v>55000</v>
      </c>
      <c r="N43" s="15">
        <v>0.1</v>
      </c>
      <c r="O43" s="14">
        <v>49500</v>
      </c>
      <c r="P43" s="14">
        <v>40000</v>
      </c>
      <c r="Q43" s="5">
        <f>Table1[[#This Row],[Sales]]-Table1[[#This Row],[Cost]]</f>
        <v>9500</v>
      </c>
      <c r="R43" s="12" t="s">
        <v>26</v>
      </c>
      <c r="S43" s="12" t="s">
        <v>10</v>
      </c>
      <c r="T43" s="12" t="s">
        <v>40</v>
      </c>
      <c r="U43" s="12" t="s">
        <v>19</v>
      </c>
      <c r="V43" s="6">
        <f>Table1[[#This Row],[Profit]]/Table1[[#This Row],[Sales]]</f>
        <v>0.19191919191919191</v>
      </c>
      <c r="W43" s="12">
        <f>[1]!Table1[[#This Row],[Sales]]-[1]!Table1[[#This Row],[Cost]]-[1]!Table1[[#This Row],[Profit]]</f>
        <v>0</v>
      </c>
      <c r="X43" s="12">
        <f>[1]!Table1[[#This Row],[Quantity]]*[1]!Table1[[#This Row],[Unit_Price]]</f>
        <v>55000</v>
      </c>
      <c r="Y43" s="16">
        <f>[1]!Table1[[#This Row],[Gross_Sales]]*[1]!Table1[[#This Row],[Discount]]</f>
        <v>5500</v>
      </c>
      <c r="Z43" s="17">
        <f>[1]!Table1[[#This Row],[Gross_Sales]]*[1]!Table1[[#This Row],[Discount_amount]]</f>
        <v>302500000</v>
      </c>
      <c r="AA43" s="15">
        <f>IFERROR([1]!Table1[[#This Row],[Profit]]/[1]!Table1[[#This Row],[Sales]],0)</f>
        <v>0.19191919191919191</v>
      </c>
      <c r="AB43" s="12">
        <f>YEAR([1]!Table1[[#This Row],[Order_Date]])</f>
        <v>2024</v>
      </c>
      <c r="AC43" s="12">
        <f>MONTH([1]!Table1[[#This Row],[Order_Date]])</f>
        <v>11</v>
      </c>
      <c r="AD43" s="12" t="str">
        <f t="shared" si="0"/>
        <v>Nov</v>
      </c>
      <c r="AE43" s="12" t="str">
        <f t="shared" si="1"/>
        <v>Q4</v>
      </c>
      <c r="AF43" s="12" t="str">
        <f t="shared" si="2"/>
        <v>2024-Nov</v>
      </c>
      <c r="AG43" s="12">
        <f>COUNTIF(C:C,Table1[[#This Row],[Customer_ID]])</f>
        <v>11</v>
      </c>
      <c r="AH43" s="18" t="e">
        <f>IF([1]!Table1[[#This Row],[Customer_order_count]] &gt;= 10,"FREQUENT",IF([1]!Table1[[#This Row],[Customer_order_count]] &lt;= 10,"REGULAR","OCASSIONAL"))</f>
        <v>#REF!</v>
      </c>
    </row>
    <row r="44" spans="1:34" x14ac:dyDescent="0.25">
      <c r="A44" s="1" t="s">
        <v>382</v>
      </c>
      <c r="B44" s="2">
        <v>45515</v>
      </c>
      <c r="C44" s="3" t="s">
        <v>383</v>
      </c>
      <c r="D44" s="4" t="s">
        <v>384</v>
      </c>
      <c r="E44" s="4" t="s">
        <v>16</v>
      </c>
      <c r="F44" s="5">
        <v>40</v>
      </c>
      <c r="G44" s="3" t="s">
        <v>284</v>
      </c>
      <c r="H44" s="3" t="s">
        <v>285</v>
      </c>
      <c r="I44" s="3" t="s">
        <v>81</v>
      </c>
      <c r="J44" s="3" t="s">
        <v>82</v>
      </c>
      <c r="K44" s="3" t="s">
        <v>58</v>
      </c>
      <c r="L44" s="5">
        <v>2</v>
      </c>
      <c r="M44" s="5">
        <v>3500</v>
      </c>
      <c r="N44" s="6">
        <v>0.1</v>
      </c>
      <c r="O44" s="5">
        <v>6300</v>
      </c>
      <c r="P44" s="5">
        <v>5000</v>
      </c>
      <c r="Q44" s="5">
        <f>Table1[[#This Row],[Sales]]-Table1[[#This Row],[Cost]]</f>
        <v>1300</v>
      </c>
      <c r="R44" s="3" t="s">
        <v>26</v>
      </c>
      <c r="S44" s="3" t="s">
        <v>10</v>
      </c>
      <c r="T44" s="3" t="s">
        <v>33</v>
      </c>
      <c r="U44" s="3" t="s">
        <v>12</v>
      </c>
      <c r="V44" s="6">
        <f>Table1[[#This Row],[Profit]]/Table1[[#This Row],[Sales]]</f>
        <v>0.20634920634920634</v>
      </c>
      <c r="W44" s="3">
        <f>[1]!Table1[[#This Row],[Sales]]-[1]!Table1[[#This Row],[Cost]]-[1]!Table1[[#This Row],[Profit]]</f>
        <v>0</v>
      </c>
      <c r="X44" s="3">
        <f>[1]!Table1[[#This Row],[Quantity]]*[1]!Table1[[#This Row],[Unit_Price]]</f>
        <v>7000</v>
      </c>
      <c r="Y44" s="7">
        <f>[1]!Table1[[#This Row],[Gross_Sales]]*[1]!Table1[[#This Row],[Discount]]</f>
        <v>700</v>
      </c>
      <c r="Z44" s="8">
        <f>[1]!Table1[[#This Row],[Gross_Sales]]*[1]!Table1[[#This Row],[Discount_amount]]</f>
        <v>4900000</v>
      </c>
      <c r="AA44" s="6">
        <f>IFERROR([1]!Table1[[#This Row],[Profit]]/[1]!Table1[[#This Row],[Sales]],0)</f>
        <v>0.20634920634920634</v>
      </c>
      <c r="AB44" s="3">
        <f>YEAR([1]!Table1[[#This Row],[Order_Date]])</f>
        <v>2024</v>
      </c>
      <c r="AC44" s="3">
        <f>MONTH([1]!Table1[[#This Row],[Order_Date]])</f>
        <v>8</v>
      </c>
      <c r="AD44" s="3" t="str">
        <f t="shared" si="0"/>
        <v>Aug</v>
      </c>
      <c r="AE44" s="3" t="str">
        <f t="shared" si="1"/>
        <v>Q3</v>
      </c>
      <c r="AF44" s="3" t="str">
        <f t="shared" si="2"/>
        <v>2024-Aug</v>
      </c>
      <c r="AG44" s="3">
        <f>COUNTIF(C:C,Table1[[#This Row],[Customer_ID]])</f>
        <v>5</v>
      </c>
      <c r="AH44" s="9" t="e">
        <f>IF([1]!Table1[[#This Row],[Customer_order_count]] &gt;= 10,"FREQUENT",IF([1]!Table1[[#This Row],[Customer_order_count]] &lt;= 10,"REGULAR","OCASSIONAL"))</f>
        <v>#REF!</v>
      </c>
    </row>
    <row r="45" spans="1:34" x14ac:dyDescent="0.25">
      <c r="A45" s="10" t="s">
        <v>385</v>
      </c>
      <c r="B45" s="11">
        <v>46009</v>
      </c>
      <c r="C45" s="12" t="s">
        <v>386</v>
      </c>
      <c r="D45" s="13" t="s">
        <v>362</v>
      </c>
      <c r="E45" s="13" t="s">
        <v>3</v>
      </c>
      <c r="F45" s="14">
        <v>54</v>
      </c>
      <c r="G45" s="12" t="s">
        <v>312</v>
      </c>
      <c r="H45" s="12" t="s">
        <v>276</v>
      </c>
      <c r="I45" s="12" t="s">
        <v>65</v>
      </c>
      <c r="J45" s="12" t="s">
        <v>66</v>
      </c>
      <c r="K45" s="12" t="s">
        <v>25</v>
      </c>
      <c r="L45" s="14">
        <v>1</v>
      </c>
      <c r="M45" s="14">
        <v>2500</v>
      </c>
      <c r="N45" s="15">
        <v>0.15</v>
      </c>
      <c r="O45" s="14">
        <v>2125</v>
      </c>
      <c r="P45" s="14">
        <v>1600</v>
      </c>
      <c r="Q45" s="5">
        <f>Table1[[#This Row],[Sales]]-Table1[[#This Row],[Cost]]</f>
        <v>525</v>
      </c>
      <c r="R45" s="12" t="s">
        <v>17</v>
      </c>
      <c r="S45" s="12" t="s">
        <v>10</v>
      </c>
      <c r="T45" s="12" t="s">
        <v>40</v>
      </c>
      <c r="U45" s="12" t="s">
        <v>19</v>
      </c>
      <c r="V45" s="6">
        <f>Table1[[#This Row],[Profit]]/Table1[[#This Row],[Sales]]</f>
        <v>0.24705882352941178</v>
      </c>
      <c r="W45" s="12">
        <f>[1]!Table1[[#This Row],[Sales]]-[1]!Table1[[#This Row],[Cost]]-[1]!Table1[[#This Row],[Profit]]</f>
        <v>0</v>
      </c>
      <c r="X45" s="12">
        <f>[1]!Table1[[#This Row],[Quantity]]*[1]!Table1[[#This Row],[Unit_Price]]</f>
        <v>2500</v>
      </c>
      <c r="Y45" s="16">
        <f>[1]!Table1[[#This Row],[Gross_Sales]]*[1]!Table1[[#This Row],[Discount]]</f>
        <v>375</v>
      </c>
      <c r="Z45" s="17">
        <f>[1]!Table1[[#This Row],[Gross_Sales]]*[1]!Table1[[#This Row],[Discount_amount]]</f>
        <v>937500</v>
      </c>
      <c r="AA45" s="15">
        <f>IFERROR([1]!Table1[[#This Row],[Profit]]/[1]!Table1[[#This Row],[Sales]],0)</f>
        <v>0.24705882352941178</v>
      </c>
      <c r="AB45" s="12">
        <f>YEAR([1]!Table1[[#This Row],[Order_Date]])</f>
        <v>2025</v>
      </c>
      <c r="AC45" s="12">
        <f>MONTH([1]!Table1[[#This Row],[Order_Date]])</f>
        <v>12</v>
      </c>
      <c r="AD45" s="12" t="str">
        <f t="shared" si="0"/>
        <v>Dec</v>
      </c>
      <c r="AE45" s="12" t="str">
        <f t="shared" si="1"/>
        <v>Q4</v>
      </c>
      <c r="AF45" s="12" t="str">
        <f t="shared" si="2"/>
        <v>2025-Dec</v>
      </c>
      <c r="AG45" s="12">
        <f>COUNTIF(C:C,Table1[[#This Row],[Customer_ID]])</f>
        <v>6</v>
      </c>
      <c r="AH45" s="18" t="e">
        <f>IF([1]!Table1[[#This Row],[Customer_order_count]] &gt;= 10,"FREQUENT",IF([1]!Table1[[#This Row],[Customer_order_count]] &lt;= 10,"REGULAR","OCASSIONAL"))</f>
        <v>#REF!</v>
      </c>
    </row>
    <row r="46" spans="1:34" x14ac:dyDescent="0.25">
      <c r="A46" s="1" t="s">
        <v>387</v>
      </c>
      <c r="B46" s="2">
        <v>45362</v>
      </c>
      <c r="C46" s="3" t="s">
        <v>388</v>
      </c>
      <c r="D46" s="4" t="s">
        <v>389</v>
      </c>
      <c r="E46" s="4" t="s">
        <v>3</v>
      </c>
      <c r="F46" s="5">
        <v>41</v>
      </c>
      <c r="G46" s="3" t="s">
        <v>280</v>
      </c>
      <c r="H46" s="3" t="s">
        <v>270</v>
      </c>
      <c r="I46" s="3" t="s">
        <v>143</v>
      </c>
      <c r="J46" s="3" t="s">
        <v>144</v>
      </c>
      <c r="K46" s="3" t="s">
        <v>76</v>
      </c>
      <c r="L46" s="5">
        <v>2</v>
      </c>
      <c r="M46" s="5">
        <v>700</v>
      </c>
      <c r="N46" s="6">
        <v>0.2</v>
      </c>
      <c r="O46" s="5">
        <v>1120</v>
      </c>
      <c r="P46" s="5">
        <v>1140</v>
      </c>
      <c r="Q46" s="5">
        <f>Table1[[#This Row],[Sales]]-Table1[[#This Row],[Cost]]</f>
        <v>-20</v>
      </c>
      <c r="R46" s="3" t="s">
        <v>26</v>
      </c>
      <c r="S46" s="3" t="s">
        <v>10</v>
      </c>
      <c r="T46" s="3" t="s">
        <v>18</v>
      </c>
      <c r="U46" s="3" t="s">
        <v>12</v>
      </c>
      <c r="V46" s="6">
        <f>Table1[[#This Row],[Profit]]/Table1[[#This Row],[Sales]]</f>
        <v>-1.7857142857142856E-2</v>
      </c>
      <c r="W46" s="3">
        <f>[1]!Table1[[#This Row],[Sales]]-[1]!Table1[[#This Row],[Cost]]-[1]!Table1[[#This Row],[Profit]]</f>
        <v>0</v>
      </c>
      <c r="X46" s="3">
        <f>[1]!Table1[[#This Row],[Quantity]]*[1]!Table1[[#This Row],[Unit_Price]]</f>
        <v>1400</v>
      </c>
      <c r="Y46" s="7">
        <f>[1]!Table1[[#This Row],[Gross_Sales]]*[1]!Table1[[#This Row],[Discount]]</f>
        <v>280</v>
      </c>
      <c r="Z46" s="8">
        <f>[1]!Table1[[#This Row],[Gross_Sales]]*[1]!Table1[[#This Row],[Discount_amount]]</f>
        <v>392000</v>
      </c>
      <c r="AA46" s="6">
        <f>IFERROR([1]!Table1[[#This Row],[Profit]]/[1]!Table1[[#This Row],[Sales]],0)</f>
        <v>-1.7857142857142856E-2</v>
      </c>
      <c r="AB46" s="3">
        <f>YEAR([1]!Table1[[#This Row],[Order_Date]])</f>
        <v>2024</v>
      </c>
      <c r="AC46" s="3">
        <f>MONTH([1]!Table1[[#This Row],[Order_Date]])</f>
        <v>3</v>
      </c>
      <c r="AD46" s="3" t="str">
        <f t="shared" si="0"/>
        <v>Mar</v>
      </c>
      <c r="AE46" s="3" t="str">
        <f t="shared" si="1"/>
        <v>Q1</v>
      </c>
      <c r="AF46" s="3" t="str">
        <f t="shared" si="2"/>
        <v>2024-Mar</v>
      </c>
      <c r="AG46" s="3">
        <f>COUNTIF(C:C,Table1[[#This Row],[Customer_ID]])</f>
        <v>9</v>
      </c>
      <c r="AH46" s="9" t="e">
        <f>IF([1]!Table1[[#This Row],[Customer_order_count]] &gt;= 10,"FREQUENT",IF([1]!Table1[[#This Row],[Customer_order_count]] &lt;= 10,"REGULAR","OCASSIONAL"))</f>
        <v>#REF!</v>
      </c>
    </row>
    <row r="47" spans="1:34" x14ac:dyDescent="0.25">
      <c r="A47" s="10" t="s">
        <v>390</v>
      </c>
      <c r="B47" s="11">
        <v>45430</v>
      </c>
      <c r="C47" s="12" t="s">
        <v>391</v>
      </c>
      <c r="D47" s="13" t="s">
        <v>392</v>
      </c>
      <c r="E47" s="13" t="s">
        <v>3</v>
      </c>
      <c r="F47" s="14">
        <v>50</v>
      </c>
      <c r="G47" s="12" t="s">
        <v>263</v>
      </c>
      <c r="H47" s="12" t="s">
        <v>5</v>
      </c>
      <c r="I47" s="12" t="s">
        <v>51</v>
      </c>
      <c r="J47" s="12" t="s">
        <v>52</v>
      </c>
      <c r="K47" s="12" t="s">
        <v>8</v>
      </c>
      <c r="L47" s="14">
        <v>1</v>
      </c>
      <c r="M47" s="14">
        <v>4500</v>
      </c>
      <c r="N47" s="15">
        <v>0.15</v>
      </c>
      <c r="O47" s="14">
        <v>3825</v>
      </c>
      <c r="P47" s="14">
        <v>3200</v>
      </c>
      <c r="Q47" s="5">
        <f>Table1[[#This Row],[Sales]]-Table1[[#This Row],[Cost]]</f>
        <v>625</v>
      </c>
      <c r="R47" s="12" t="s">
        <v>98</v>
      </c>
      <c r="S47" s="12" t="s">
        <v>10</v>
      </c>
      <c r="T47" s="12" t="s">
        <v>11</v>
      </c>
      <c r="U47" s="12" t="s">
        <v>27</v>
      </c>
      <c r="V47" s="6">
        <f>Table1[[#This Row],[Profit]]/Table1[[#This Row],[Sales]]</f>
        <v>0.16339869281045752</v>
      </c>
      <c r="W47" s="12">
        <f>[1]!Table1[[#This Row],[Sales]]-[1]!Table1[[#This Row],[Cost]]-[1]!Table1[[#This Row],[Profit]]</f>
        <v>0</v>
      </c>
      <c r="X47" s="12">
        <f>[1]!Table1[[#This Row],[Quantity]]*[1]!Table1[[#This Row],[Unit_Price]]</f>
        <v>4500</v>
      </c>
      <c r="Y47" s="16">
        <f>[1]!Table1[[#This Row],[Gross_Sales]]*[1]!Table1[[#This Row],[Discount]]</f>
        <v>675</v>
      </c>
      <c r="Z47" s="17">
        <f>[1]!Table1[[#This Row],[Gross_Sales]]*[1]!Table1[[#This Row],[Discount_amount]]</f>
        <v>3037500</v>
      </c>
      <c r="AA47" s="15">
        <f>IFERROR([1]!Table1[[#This Row],[Profit]]/[1]!Table1[[#This Row],[Sales]],0)</f>
        <v>0.16339869281045752</v>
      </c>
      <c r="AB47" s="12">
        <f>YEAR([1]!Table1[[#This Row],[Order_Date]])</f>
        <v>2024</v>
      </c>
      <c r="AC47" s="12">
        <f>MONTH([1]!Table1[[#This Row],[Order_Date]])</f>
        <v>5</v>
      </c>
      <c r="AD47" s="12" t="str">
        <f t="shared" si="0"/>
        <v>May</v>
      </c>
      <c r="AE47" s="12" t="str">
        <f t="shared" si="1"/>
        <v>Q2</v>
      </c>
      <c r="AF47" s="12" t="str">
        <f t="shared" si="2"/>
        <v>2024-May</v>
      </c>
      <c r="AG47" s="12">
        <f>COUNTIF(C:C,Table1[[#This Row],[Customer_ID]])</f>
        <v>8</v>
      </c>
      <c r="AH47" s="18" t="e">
        <f>IF([1]!Table1[[#This Row],[Customer_order_count]] &gt;= 10,"FREQUENT",IF([1]!Table1[[#This Row],[Customer_order_count]] &lt;= 10,"REGULAR","OCASSIONAL"))</f>
        <v>#REF!</v>
      </c>
    </row>
    <row r="48" spans="1:34" x14ac:dyDescent="0.25">
      <c r="A48" s="1" t="s">
        <v>393</v>
      </c>
      <c r="B48" s="2">
        <v>45722</v>
      </c>
      <c r="C48" s="3" t="s">
        <v>394</v>
      </c>
      <c r="D48" s="4" t="s">
        <v>395</v>
      </c>
      <c r="E48" s="4" t="s">
        <v>3</v>
      </c>
      <c r="F48" s="5">
        <v>30</v>
      </c>
      <c r="G48" s="3" t="s">
        <v>339</v>
      </c>
      <c r="H48" s="3" t="s">
        <v>285</v>
      </c>
      <c r="I48" s="3" t="s">
        <v>264</v>
      </c>
      <c r="J48" s="3" t="s">
        <v>265</v>
      </c>
      <c r="K48" s="3" t="s">
        <v>46</v>
      </c>
      <c r="L48" s="5">
        <v>2</v>
      </c>
      <c r="M48" s="5">
        <v>800</v>
      </c>
      <c r="N48" s="6">
        <v>0.05</v>
      </c>
      <c r="O48" s="5">
        <v>1520</v>
      </c>
      <c r="P48" s="5">
        <v>1000</v>
      </c>
      <c r="Q48" s="5">
        <f>Table1[[#This Row],[Sales]]-Table1[[#This Row],[Cost]]</f>
        <v>520</v>
      </c>
      <c r="R48" s="3" t="s">
        <v>98</v>
      </c>
      <c r="S48" s="3" t="s">
        <v>10</v>
      </c>
      <c r="T48" s="3" t="s">
        <v>18</v>
      </c>
      <c r="U48" s="3" t="s">
        <v>19</v>
      </c>
      <c r="V48" s="6">
        <f>Table1[[#This Row],[Profit]]/Table1[[#This Row],[Sales]]</f>
        <v>0.34210526315789475</v>
      </c>
      <c r="W48" s="3">
        <f>[1]!Table1[[#This Row],[Sales]]-[1]!Table1[[#This Row],[Cost]]-[1]!Table1[[#This Row],[Profit]]</f>
        <v>0</v>
      </c>
      <c r="X48" s="3">
        <f>[1]!Table1[[#This Row],[Quantity]]*[1]!Table1[[#This Row],[Unit_Price]]</f>
        <v>1600</v>
      </c>
      <c r="Y48" s="7">
        <f>[1]!Table1[[#This Row],[Gross_Sales]]*[1]!Table1[[#This Row],[Discount]]</f>
        <v>80</v>
      </c>
      <c r="Z48" s="8">
        <f>[1]!Table1[[#This Row],[Gross_Sales]]*[1]!Table1[[#This Row],[Discount_amount]]</f>
        <v>128000</v>
      </c>
      <c r="AA48" s="6">
        <f>IFERROR([1]!Table1[[#This Row],[Profit]]/[1]!Table1[[#This Row],[Sales]],0)</f>
        <v>0.34210526315789475</v>
      </c>
      <c r="AB48" s="3">
        <f>YEAR([1]!Table1[[#This Row],[Order_Date]])</f>
        <v>2025</v>
      </c>
      <c r="AC48" s="3">
        <f>MONTH([1]!Table1[[#This Row],[Order_Date]])</f>
        <v>3</v>
      </c>
      <c r="AD48" s="3" t="str">
        <f t="shared" si="0"/>
        <v>Mar</v>
      </c>
      <c r="AE48" s="3" t="str">
        <f t="shared" si="1"/>
        <v>Q1</v>
      </c>
      <c r="AF48" s="3" t="str">
        <f t="shared" si="2"/>
        <v>2025-Mar</v>
      </c>
      <c r="AG48" s="3">
        <f>COUNTIF(C:C,Table1[[#This Row],[Customer_ID]])</f>
        <v>3</v>
      </c>
      <c r="AH48" s="9" t="e">
        <f>IF([1]!Table1[[#This Row],[Customer_order_count]] &gt;= 10,"FREQUENT",IF([1]!Table1[[#This Row],[Customer_order_count]] &lt;= 10,"REGULAR","OCASSIONAL"))</f>
        <v>#REF!</v>
      </c>
    </row>
    <row r="49" spans="1:34" x14ac:dyDescent="0.25">
      <c r="A49" s="10" t="s">
        <v>396</v>
      </c>
      <c r="B49" s="11">
        <v>45678</v>
      </c>
      <c r="C49" s="12" t="s">
        <v>397</v>
      </c>
      <c r="D49" s="12" t="s">
        <v>329</v>
      </c>
      <c r="E49" s="12" t="s">
        <v>3</v>
      </c>
      <c r="F49" s="12">
        <v>25</v>
      </c>
      <c r="G49" s="12" t="s">
        <v>295</v>
      </c>
      <c r="H49" s="12" t="s">
        <v>270</v>
      </c>
      <c r="I49" s="12" t="s">
        <v>95</v>
      </c>
      <c r="J49" s="12" t="s">
        <v>96</v>
      </c>
      <c r="K49" s="12" t="s">
        <v>46</v>
      </c>
      <c r="L49" s="12">
        <v>4</v>
      </c>
      <c r="M49" s="12">
        <v>600</v>
      </c>
      <c r="N49" s="12">
        <v>0.05</v>
      </c>
      <c r="O49" s="12">
        <v>2280</v>
      </c>
      <c r="P49" s="12">
        <v>1520</v>
      </c>
      <c r="Q49" s="5">
        <f>Table1[[#This Row],[Sales]]-Table1[[#This Row],[Cost]]</f>
        <v>760</v>
      </c>
      <c r="R49" s="12" t="s">
        <v>26</v>
      </c>
      <c r="S49" s="12" t="s">
        <v>287</v>
      </c>
      <c r="T49" s="12" t="s">
        <v>18</v>
      </c>
      <c r="U49" s="12" t="s">
        <v>27</v>
      </c>
      <c r="V49" s="6">
        <f>Table1[[#This Row],[Profit]]/Table1[[#This Row],[Sales]]</f>
        <v>0.33333333333333331</v>
      </c>
      <c r="W49" s="12">
        <f>[1]!Table1[[#This Row],[Sales]]-[1]!Table1[[#This Row],[Cost]]-[1]!Table1[[#This Row],[Profit]]</f>
        <v>-3040</v>
      </c>
      <c r="X49" s="12">
        <f>[1]!Table1[[#This Row],[Quantity]]*[1]!Table1[[#This Row],[Unit_Price]]</f>
        <v>2400</v>
      </c>
      <c r="Y49" s="12">
        <f>[1]!Table1[[#This Row],[Gross_Sales]]*[1]!Table1[[#This Row],[Discount]]</f>
        <v>120</v>
      </c>
      <c r="Z49" s="12">
        <f>[1]!Table1[[#This Row],[Gross_Sales]]*[1]!Table1[[#This Row],[Discount_amount]]</f>
        <v>288000</v>
      </c>
      <c r="AA49" s="12">
        <f>IFERROR([1]!Table1[[#This Row],[Profit]]/[1]!Table1[[#This Row],[Sales]],0)</f>
        <v>0.33333333333333331</v>
      </c>
      <c r="AB49" s="12">
        <f>YEAR([1]!Table1[[#This Row],[Order_Date]])</f>
        <v>2025</v>
      </c>
      <c r="AC49" s="12">
        <f>MONTH([1]!Table1[[#This Row],[Order_Date]])</f>
        <v>1</v>
      </c>
      <c r="AD49" s="12" t="str">
        <f t="shared" si="0"/>
        <v>Jan</v>
      </c>
      <c r="AE49" s="12" t="str">
        <f t="shared" si="1"/>
        <v>Q1</v>
      </c>
      <c r="AF49" s="12" t="str">
        <f t="shared" si="2"/>
        <v>2025-Jan</v>
      </c>
      <c r="AG49" s="12">
        <f>COUNTIF(C:C,Table1[[#This Row],[Customer_ID]])</f>
        <v>14</v>
      </c>
      <c r="AH49" s="18" t="e">
        <f>IF([1]!Table1[[#This Row],[Customer_order_count]] &gt;= 10,"FREQUENT",IF([1]!Table1[[#This Row],[Customer_order_count]] &lt;= 10,"REGULAR","OCASSIONAL"))</f>
        <v>#REF!</v>
      </c>
    </row>
    <row r="50" spans="1:34" x14ac:dyDescent="0.25">
      <c r="A50" s="1" t="s">
        <v>398</v>
      </c>
      <c r="B50" s="2">
        <v>45844</v>
      </c>
      <c r="C50" s="3" t="s">
        <v>399</v>
      </c>
      <c r="D50" s="4" t="s">
        <v>15</v>
      </c>
      <c r="E50" s="4" t="s">
        <v>3</v>
      </c>
      <c r="F50" s="5">
        <v>24</v>
      </c>
      <c r="G50" s="3" t="s">
        <v>269</v>
      </c>
      <c r="H50" s="3" t="s">
        <v>270</v>
      </c>
      <c r="I50" s="3" t="s">
        <v>176</v>
      </c>
      <c r="J50" s="3" t="s">
        <v>177</v>
      </c>
      <c r="K50" s="3" t="s">
        <v>25</v>
      </c>
      <c r="L50" s="5">
        <v>1</v>
      </c>
      <c r="M50" s="5">
        <v>22000</v>
      </c>
      <c r="N50" s="6">
        <v>0.05</v>
      </c>
      <c r="O50" s="5">
        <v>20900</v>
      </c>
      <c r="P50" s="5">
        <v>16500</v>
      </c>
      <c r="Q50" s="5">
        <f>Table1[[#This Row],[Sales]]-Table1[[#This Row],[Cost]]</f>
        <v>4400</v>
      </c>
      <c r="R50" s="3" t="s">
        <v>9</v>
      </c>
      <c r="S50" s="3" t="s">
        <v>10</v>
      </c>
      <c r="T50" s="3" t="s">
        <v>33</v>
      </c>
      <c r="U50" s="3" t="s">
        <v>12</v>
      </c>
      <c r="V50" s="6">
        <f>Table1[[#This Row],[Profit]]/Table1[[#This Row],[Sales]]</f>
        <v>0.21052631578947367</v>
      </c>
      <c r="W50" s="3">
        <f>[1]!Table1[[#This Row],[Sales]]-[1]!Table1[[#This Row],[Cost]]-[1]!Table1[[#This Row],[Profit]]</f>
        <v>0</v>
      </c>
      <c r="X50" s="3">
        <f>[1]!Table1[[#This Row],[Quantity]]*[1]!Table1[[#This Row],[Unit_Price]]</f>
        <v>22000</v>
      </c>
      <c r="Y50" s="7">
        <f>[1]!Table1[[#This Row],[Gross_Sales]]*[1]!Table1[[#This Row],[Discount]]</f>
        <v>1100</v>
      </c>
      <c r="Z50" s="8">
        <f>[1]!Table1[[#This Row],[Gross_Sales]]*[1]!Table1[[#This Row],[Discount_amount]]</f>
        <v>24200000</v>
      </c>
      <c r="AA50" s="6">
        <f>IFERROR([1]!Table1[[#This Row],[Profit]]/[1]!Table1[[#This Row],[Sales]],0)</f>
        <v>0.21052631578947367</v>
      </c>
      <c r="AB50" s="3">
        <f>YEAR([1]!Table1[[#This Row],[Order_Date]])</f>
        <v>2025</v>
      </c>
      <c r="AC50" s="3">
        <f>MONTH([1]!Table1[[#This Row],[Order_Date]])</f>
        <v>7</v>
      </c>
      <c r="AD50" s="3" t="str">
        <f t="shared" si="0"/>
        <v>Jul</v>
      </c>
      <c r="AE50" s="3" t="str">
        <f t="shared" si="1"/>
        <v>Q3</v>
      </c>
      <c r="AF50" s="3" t="str">
        <f t="shared" si="2"/>
        <v>2025-Jul</v>
      </c>
      <c r="AG50" s="3">
        <f>COUNTIF(C:C,Table1[[#This Row],[Customer_ID]])</f>
        <v>14</v>
      </c>
      <c r="AH50" s="9" t="e">
        <f>IF([1]!Table1[[#This Row],[Customer_order_count]] &gt;= 10,"FREQUENT",IF([1]!Table1[[#This Row],[Customer_order_count]] &lt;= 10,"REGULAR","OCASSIONAL"))</f>
        <v>#REF!</v>
      </c>
    </row>
    <row r="51" spans="1:34" x14ac:dyDescent="0.25">
      <c r="A51" s="10" t="s">
        <v>400</v>
      </c>
      <c r="B51" s="11">
        <v>45474</v>
      </c>
      <c r="C51" s="12" t="s">
        <v>401</v>
      </c>
      <c r="D51" s="13" t="s">
        <v>402</v>
      </c>
      <c r="E51" s="13" t="s">
        <v>16</v>
      </c>
      <c r="F51" s="14">
        <v>22</v>
      </c>
      <c r="G51" s="12" t="s">
        <v>275</v>
      </c>
      <c r="H51" s="12" t="s">
        <v>276</v>
      </c>
      <c r="I51" s="12" t="s">
        <v>127</v>
      </c>
      <c r="J51" s="12" t="s">
        <v>128</v>
      </c>
      <c r="K51" s="12" t="s">
        <v>58</v>
      </c>
      <c r="L51" s="14">
        <v>2</v>
      </c>
      <c r="M51" s="14">
        <v>3000</v>
      </c>
      <c r="N51" s="15">
        <v>0.05</v>
      </c>
      <c r="O51" s="14">
        <v>5700</v>
      </c>
      <c r="P51" s="14">
        <v>4200</v>
      </c>
      <c r="Q51" s="5">
        <f>Table1[[#This Row],[Sales]]-Table1[[#This Row],[Cost]]</f>
        <v>1500</v>
      </c>
      <c r="R51" s="12" t="s">
        <v>26</v>
      </c>
      <c r="S51" s="12" t="s">
        <v>10</v>
      </c>
      <c r="T51" s="12" t="s">
        <v>33</v>
      </c>
      <c r="U51" s="12" t="s">
        <v>19</v>
      </c>
      <c r="V51" s="6">
        <f>Table1[[#This Row],[Profit]]/Table1[[#This Row],[Sales]]</f>
        <v>0.26315789473684209</v>
      </c>
      <c r="W51" s="12">
        <f>[1]!Table1[[#This Row],[Sales]]-[1]!Table1[[#This Row],[Cost]]-[1]!Table1[[#This Row],[Profit]]</f>
        <v>0</v>
      </c>
      <c r="X51" s="12">
        <f>[1]!Table1[[#This Row],[Quantity]]*[1]!Table1[[#This Row],[Unit_Price]]</f>
        <v>6000</v>
      </c>
      <c r="Y51" s="16">
        <f>[1]!Table1[[#This Row],[Gross_Sales]]*[1]!Table1[[#This Row],[Discount]]</f>
        <v>300</v>
      </c>
      <c r="Z51" s="17">
        <f>[1]!Table1[[#This Row],[Gross_Sales]]*[1]!Table1[[#This Row],[Discount_amount]]</f>
        <v>1800000</v>
      </c>
      <c r="AA51" s="15">
        <f>IFERROR([1]!Table1[[#This Row],[Profit]]/[1]!Table1[[#This Row],[Sales]],0)</f>
        <v>0.26315789473684209</v>
      </c>
      <c r="AB51" s="12">
        <f>YEAR([1]!Table1[[#This Row],[Order_Date]])</f>
        <v>2024</v>
      </c>
      <c r="AC51" s="12">
        <f>MONTH([1]!Table1[[#This Row],[Order_Date]])</f>
        <v>7</v>
      </c>
      <c r="AD51" s="12" t="str">
        <f t="shared" si="0"/>
        <v>Jul</v>
      </c>
      <c r="AE51" s="12" t="str">
        <f t="shared" si="1"/>
        <v>Q3</v>
      </c>
      <c r="AF51" s="12" t="str">
        <f t="shared" si="2"/>
        <v>2024-Jul</v>
      </c>
      <c r="AG51" s="12">
        <f>COUNTIF(C:C,Table1[[#This Row],[Customer_ID]])</f>
        <v>6</v>
      </c>
      <c r="AH51" s="18" t="e">
        <f>IF([1]!Table1[[#This Row],[Customer_order_count]] &gt;= 10,"FREQUENT",IF([1]!Table1[[#This Row],[Customer_order_count]] &lt;= 10,"REGULAR","OCASSIONAL"))</f>
        <v>#REF!</v>
      </c>
    </row>
    <row r="52" spans="1:34" x14ac:dyDescent="0.25">
      <c r="A52" s="1" t="s">
        <v>403</v>
      </c>
      <c r="B52" s="2">
        <v>45520</v>
      </c>
      <c r="C52" s="3" t="s">
        <v>334</v>
      </c>
      <c r="D52" s="3" t="s">
        <v>335</v>
      </c>
      <c r="E52" s="3" t="s">
        <v>16</v>
      </c>
      <c r="F52" s="3">
        <v>31</v>
      </c>
      <c r="G52" s="3" t="s">
        <v>317</v>
      </c>
      <c r="H52" s="3" t="s">
        <v>5</v>
      </c>
      <c r="I52" s="3" t="s">
        <v>23</v>
      </c>
      <c r="J52" s="3" t="s">
        <v>24</v>
      </c>
      <c r="K52" s="3" t="s">
        <v>25</v>
      </c>
      <c r="L52" s="3">
        <v>1</v>
      </c>
      <c r="M52" s="3">
        <v>55000</v>
      </c>
      <c r="N52" s="3">
        <v>0.25</v>
      </c>
      <c r="O52" s="3">
        <v>41250</v>
      </c>
      <c r="P52" s="3">
        <v>40000</v>
      </c>
      <c r="Q52" s="5">
        <f>Table1[[#This Row],[Sales]]-Table1[[#This Row],[Cost]]</f>
        <v>1250</v>
      </c>
      <c r="R52" s="3" t="s">
        <v>9</v>
      </c>
      <c r="S52" s="3" t="s">
        <v>287</v>
      </c>
      <c r="T52" s="3" t="s">
        <v>33</v>
      </c>
      <c r="U52" s="3" t="s">
        <v>27</v>
      </c>
      <c r="V52" s="6">
        <f>Table1[[#This Row],[Profit]]/Table1[[#This Row],[Sales]]</f>
        <v>3.0303030303030304E-2</v>
      </c>
      <c r="W52" s="3">
        <f>[1]!Table1[[#This Row],[Sales]]-[1]!Table1[[#This Row],[Cost]]-[1]!Table1[[#This Row],[Profit]]</f>
        <v>-80000</v>
      </c>
      <c r="X52" s="3">
        <f>[1]!Table1[[#This Row],[Quantity]]*[1]!Table1[[#This Row],[Unit_Price]]</f>
        <v>55000</v>
      </c>
      <c r="Y52" s="3">
        <f>[1]!Table1[[#This Row],[Gross_Sales]]*[1]!Table1[[#This Row],[Discount]]</f>
        <v>13750</v>
      </c>
      <c r="Z52" s="3">
        <f>[1]!Table1[[#This Row],[Gross_Sales]]*[1]!Table1[[#This Row],[Discount_amount]]</f>
        <v>756250000</v>
      </c>
      <c r="AA52" s="3">
        <f>IFERROR([1]!Table1[[#This Row],[Profit]]/[1]!Table1[[#This Row],[Sales]],0)</f>
        <v>3.0303030303030304E-2</v>
      </c>
      <c r="AB52" s="3">
        <f>YEAR([1]!Table1[[#This Row],[Order_Date]])</f>
        <v>2024</v>
      </c>
      <c r="AC52" s="3">
        <f>MONTH([1]!Table1[[#This Row],[Order_Date]])</f>
        <v>8</v>
      </c>
      <c r="AD52" s="3" t="str">
        <f t="shared" si="0"/>
        <v>Aug</v>
      </c>
      <c r="AE52" s="3" t="str">
        <f t="shared" si="1"/>
        <v>Q3</v>
      </c>
      <c r="AF52" s="3" t="str">
        <f t="shared" si="2"/>
        <v>2024-Aug</v>
      </c>
      <c r="AG52" s="3">
        <f>COUNTIF(C:C,Table1[[#This Row],[Customer_ID]])</f>
        <v>13</v>
      </c>
      <c r="AH52" s="9" t="e">
        <f>IF([1]!Table1[[#This Row],[Customer_order_count]] &gt;= 10,"FREQUENT",IF([1]!Table1[[#This Row],[Customer_order_count]] &lt;= 10,"REGULAR","OCASSIONAL"))</f>
        <v>#REF!</v>
      </c>
    </row>
    <row r="53" spans="1:34" x14ac:dyDescent="0.25">
      <c r="A53" s="10" t="s">
        <v>0</v>
      </c>
      <c r="B53" s="11">
        <v>45766</v>
      </c>
      <c r="C53" s="12" t="s">
        <v>1</v>
      </c>
      <c r="D53" s="13" t="s">
        <v>2</v>
      </c>
      <c r="E53" s="13" t="s">
        <v>3</v>
      </c>
      <c r="F53" s="14">
        <v>36</v>
      </c>
      <c r="G53" s="12" t="s">
        <v>4</v>
      </c>
      <c r="H53" s="12" t="s">
        <v>5</v>
      </c>
      <c r="I53" s="12" t="s">
        <v>6</v>
      </c>
      <c r="J53" s="12" t="s">
        <v>7</v>
      </c>
      <c r="K53" s="12" t="s">
        <v>8</v>
      </c>
      <c r="L53" s="14">
        <v>3</v>
      </c>
      <c r="M53" s="14">
        <v>7000</v>
      </c>
      <c r="N53" s="15">
        <v>0.1</v>
      </c>
      <c r="O53" s="14">
        <v>18900</v>
      </c>
      <c r="P53" s="14">
        <v>15600</v>
      </c>
      <c r="Q53" s="5">
        <f>Table1[[#This Row],[Sales]]-Table1[[#This Row],[Cost]]</f>
        <v>3300</v>
      </c>
      <c r="R53" s="12" t="s">
        <v>9</v>
      </c>
      <c r="S53" s="12" t="s">
        <v>10</v>
      </c>
      <c r="T53" s="12" t="s">
        <v>11</v>
      </c>
      <c r="U53" s="12" t="s">
        <v>12</v>
      </c>
      <c r="V53" s="6">
        <f>Table1[[#This Row],[Profit]]/Table1[[#This Row],[Sales]]</f>
        <v>0.17460317460317459</v>
      </c>
      <c r="W53" s="12">
        <f>[1]!Table1[[#This Row],[Sales]]-[1]!Table1[[#This Row],[Cost]]-[1]!Table1[[#This Row],[Profit]]</f>
        <v>0</v>
      </c>
      <c r="X53" s="12">
        <f>[1]!Table1[[#This Row],[Quantity]]*[1]!Table1[[#This Row],[Unit_Price]]</f>
        <v>21000</v>
      </c>
      <c r="Y53" s="16">
        <f>[1]!Table1[[#This Row],[Gross_Sales]]*[1]!Table1[[#This Row],[Discount]]</f>
        <v>2100</v>
      </c>
      <c r="Z53" s="17">
        <f>[1]!Table1[[#This Row],[Gross_Sales]]*[1]!Table1[[#This Row],[Discount_amount]]</f>
        <v>44100000</v>
      </c>
      <c r="AA53" s="15">
        <f>IFERROR([1]!Table1[[#This Row],[Profit]]/[1]!Table1[[#This Row],[Sales]],0)</f>
        <v>0.17460317460317459</v>
      </c>
      <c r="AB53" s="12">
        <f>YEAR([1]!Table1[[#This Row],[Order_Date]])</f>
        <v>2025</v>
      </c>
      <c r="AC53" s="12">
        <f>MONTH([1]!Table1[[#This Row],[Order_Date]])</f>
        <v>4</v>
      </c>
      <c r="AD53" s="12" t="str">
        <f t="shared" si="0"/>
        <v>Apr</v>
      </c>
      <c r="AE53" s="12" t="str">
        <f t="shared" si="1"/>
        <v>Q2</v>
      </c>
      <c r="AF53" s="12" t="str">
        <f t="shared" si="2"/>
        <v>2025-Apr</v>
      </c>
      <c r="AG53" s="12">
        <f>COUNTIF(C:C,Table1[[#This Row],[Customer_ID]])</f>
        <v>7</v>
      </c>
      <c r="AH53" s="18" t="e">
        <f>IF([1]!Table1[[#This Row],[Customer_order_count]] &gt;= 10,"FREQUENT",IF([1]!Table1[[#This Row],[Customer_order_count]] &lt;= 10,"REGULAR","OCASSIONAL"))</f>
        <v>#REF!</v>
      </c>
    </row>
    <row r="54" spans="1:34" x14ac:dyDescent="0.25">
      <c r="A54" s="1" t="s">
        <v>404</v>
      </c>
      <c r="B54" s="2">
        <v>45680</v>
      </c>
      <c r="C54" s="3" t="s">
        <v>405</v>
      </c>
      <c r="D54" s="4" t="s">
        <v>406</v>
      </c>
      <c r="E54" s="4" t="s">
        <v>16</v>
      </c>
      <c r="F54" s="5">
        <v>56</v>
      </c>
      <c r="G54" s="3" t="s">
        <v>407</v>
      </c>
      <c r="H54" s="3" t="s">
        <v>285</v>
      </c>
      <c r="I54" s="3" t="s">
        <v>89</v>
      </c>
      <c r="J54" s="3" t="s">
        <v>90</v>
      </c>
      <c r="K54" s="3" t="s">
        <v>91</v>
      </c>
      <c r="L54" s="5">
        <v>2</v>
      </c>
      <c r="M54" s="5">
        <v>35000</v>
      </c>
      <c r="N54" s="6">
        <v>0.15</v>
      </c>
      <c r="O54" s="5">
        <v>59500</v>
      </c>
      <c r="P54" s="5">
        <v>54000</v>
      </c>
      <c r="Q54" s="5">
        <f>Table1[[#This Row],[Sales]]-Table1[[#This Row],[Cost]]</f>
        <v>5500</v>
      </c>
      <c r="R54" s="3" t="s">
        <v>26</v>
      </c>
      <c r="S54" s="3" t="s">
        <v>10</v>
      </c>
      <c r="T54" s="3" t="s">
        <v>18</v>
      </c>
      <c r="U54" s="3" t="s">
        <v>12</v>
      </c>
      <c r="V54" s="6">
        <f>Table1[[#This Row],[Profit]]/Table1[[#This Row],[Sales]]</f>
        <v>9.2436974789915971E-2</v>
      </c>
      <c r="W54" s="3">
        <f>[1]!Table1[[#This Row],[Sales]]-[1]!Table1[[#This Row],[Cost]]-[1]!Table1[[#This Row],[Profit]]</f>
        <v>0</v>
      </c>
      <c r="X54" s="3">
        <f>[1]!Table1[[#This Row],[Quantity]]*[1]!Table1[[#This Row],[Unit_Price]]</f>
        <v>70000</v>
      </c>
      <c r="Y54" s="7">
        <f>[1]!Table1[[#This Row],[Gross_Sales]]*[1]!Table1[[#This Row],[Discount]]</f>
        <v>10500</v>
      </c>
      <c r="Z54" s="8">
        <f>[1]!Table1[[#This Row],[Gross_Sales]]*[1]!Table1[[#This Row],[Discount_amount]]</f>
        <v>735000000</v>
      </c>
      <c r="AA54" s="6">
        <f>IFERROR([1]!Table1[[#This Row],[Profit]]/[1]!Table1[[#This Row],[Sales]],0)</f>
        <v>9.2436974789915971E-2</v>
      </c>
      <c r="AB54" s="3">
        <f>YEAR([1]!Table1[[#This Row],[Order_Date]])</f>
        <v>2025</v>
      </c>
      <c r="AC54" s="3">
        <f>MONTH([1]!Table1[[#This Row],[Order_Date]])</f>
        <v>1</v>
      </c>
      <c r="AD54" s="3" t="str">
        <f t="shared" si="0"/>
        <v>Jan</v>
      </c>
      <c r="AE54" s="3" t="str">
        <f t="shared" si="1"/>
        <v>Q1</v>
      </c>
      <c r="AF54" s="3" t="str">
        <f t="shared" si="2"/>
        <v>2025-Jan</v>
      </c>
      <c r="AG54" s="3">
        <f>COUNTIF(C:C,Table1[[#This Row],[Customer_ID]])</f>
        <v>4</v>
      </c>
      <c r="AH54" s="9" t="e">
        <f>IF([1]!Table1[[#This Row],[Customer_order_count]] &gt;= 10,"FREQUENT",IF([1]!Table1[[#This Row],[Customer_order_count]] &lt;= 10,"REGULAR","OCASSIONAL"))</f>
        <v>#REF!</v>
      </c>
    </row>
    <row r="55" spans="1:34" x14ac:dyDescent="0.25">
      <c r="A55" s="10" t="s">
        <v>408</v>
      </c>
      <c r="B55" s="11">
        <v>45574</v>
      </c>
      <c r="C55" s="12" t="s">
        <v>409</v>
      </c>
      <c r="D55" s="13" t="s">
        <v>410</v>
      </c>
      <c r="E55" s="13" t="s">
        <v>16</v>
      </c>
      <c r="F55" s="14">
        <v>35</v>
      </c>
      <c r="G55" s="12" t="s">
        <v>284</v>
      </c>
      <c r="H55" s="12" t="s">
        <v>285</v>
      </c>
      <c r="I55" s="12" t="s">
        <v>186</v>
      </c>
      <c r="J55" s="12" t="s">
        <v>187</v>
      </c>
      <c r="K55" s="12" t="s">
        <v>91</v>
      </c>
      <c r="L55" s="14">
        <v>1</v>
      </c>
      <c r="M55" s="14">
        <v>12000</v>
      </c>
      <c r="N55" s="15">
        <v>0</v>
      </c>
      <c r="O55" s="14">
        <v>12000</v>
      </c>
      <c r="P55" s="14">
        <v>9000</v>
      </c>
      <c r="Q55" s="5">
        <f>Table1[[#This Row],[Sales]]-Table1[[#This Row],[Cost]]</f>
        <v>3000</v>
      </c>
      <c r="R55" s="12" t="s">
        <v>77</v>
      </c>
      <c r="S55" s="12" t="s">
        <v>10</v>
      </c>
      <c r="T55" s="12" t="s">
        <v>40</v>
      </c>
      <c r="U55" s="12" t="s">
        <v>12</v>
      </c>
      <c r="V55" s="6">
        <f>Table1[[#This Row],[Profit]]/Table1[[#This Row],[Sales]]</f>
        <v>0.25</v>
      </c>
      <c r="W55" s="12">
        <f>[1]!Table1[[#This Row],[Sales]]-[1]!Table1[[#This Row],[Cost]]-[1]!Table1[[#This Row],[Profit]]</f>
        <v>0</v>
      </c>
      <c r="X55" s="12">
        <f>[1]!Table1[[#This Row],[Quantity]]*[1]!Table1[[#This Row],[Unit_Price]]</f>
        <v>12000</v>
      </c>
      <c r="Y55" s="16">
        <f>[1]!Table1[[#This Row],[Gross_Sales]]*[1]!Table1[[#This Row],[Discount]]</f>
        <v>0</v>
      </c>
      <c r="Z55" s="17">
        <f>[1]!Table1[[#This Row],[Gross_Sales]]*[1]!Table1[[#This Row],[Discount_amount]]</f>
        <v>0</v>
      </c>
      <c r="AA55" s="15">
        <f>IFERROR([1]!Table1[[#This Row],[Profit]]/[1]!Table1[[#This Row],[Sales]],0)</f>
        <v>0.25</v>
      </c>
      <c r="AB55" s="12">
        <f>YEAR([1]!Table1[[#This Row],[Order_Date]])</f>
        <v>2024</v>
      </c>
      <c r="AC55" s="12">
        <f>MONTH([1]!Table1[[#This Row],[Order_Date]])</f>
        <v>10</v>
      </c>
      <c r="AD55" s="12" t="str">
        <f t="shared" si="0"/>
        <v>Oct</v>
      </c>
      <c r="AE55" s="12" t="str">
        <f t="shared" si="1"/>
        <v>Q4</v>
      </c>
      <c r="AF55" s="12" t="str">
        <f t="shared" si="2"/>
        <v>2024-Oct</v>
      </c>
      <c r="AG55" s="12">
        <f>COUNTIF(C:C,Table1[[#This Row],[Customer_ID]])</f>
        <v>5</v>
      </c>
      <c r="AH55" s="18" t="e">
        <f>IF([1]!Table1[[#This Row],[Customer_order_count]] &gt;= 10,"FREQUENT",IF([1]!Table1[[#This Row],[Customer_order_count]] &lt;= 10,"REGULAR","OCASSIONAL"))</f>
        <v>#REF!</v>
      </c>
    </row>
    <row r="56" spans="1:34" x14ac:dyDescent="0.25">
      <c r="A56" s="1" t="s">
        <v>411</v>
      </c>
      <c r="B56" s="2">
        <v>45407</v>
      </c>
      <c r="C56" s="3" t="s">
        <v>412</v>
      </c>
      <c r="D56" s="4" t="s">
        <v>335</v>
      </c>
      <c r="E56" s="4" t="s">
        <v>16</v>
      </c>
      <c r="F56" s="5">
        <v>58</v>
      </c>
      <c r="G56" s="3" t="s">
        <v>317</v>
      </c>
      <c r="H56" s="3" t="s">
        <v>5</v>
      </c>
      <c r="I56" s="3" t="s">
        <v>102</v>
      </c>
      <c r="J56" s="3" t="s">
        <v>103</v>
      </c>
      <c r="K56" s="3" t="s">
        <v>25</v>
      </c>
      <c r="L56" s="5">
        <v>2</v>
      </c>
      <c r="M56" s="5">
        <v>28000</v>
      </c>
      <c r="N56" s="6">
        <v>0.15</v>
      </c>
      <c r="O56" s="5">
        <v>47600</v>
      </c>
      <c r="P56" s="5">
        <v>42000</v>
      </c>
      <c r="Q56" s="5">
        <f>Table1[[#This Row],[Sales]]-Table1[[#This Row],[Cost]]</f>
        <v>5600</v>
      </c>
      <c r="R56" s="3" t="s">
        <v>77</v>
      </c>
      <c r="S56" s="3" t="s">
        <v>10</v>
      </c>
      <c r="T56" s="3" t="s">
        <v>11</v>
      </c>
      <c r="U56" s="3" t="s">
        <v>27</v>
      </c>
      <c r="V56" s="6">
        <f>Table1[[#This Row],[Profit]]/Table1[[#This Row],[Sales]]</f>
        <v>0.11764705882352941</v>
      </c>
      <c r="W56" s="3">
        <f>[1]!Table1[[#This Row],[Sales]]-[1]!Table1[[#This Row],[Cost]]-[1]!Table1[[#This Row],[Profit]]</f>
        <v>0</v>
      </c>
      <c r="X56" s="3">
        <f>[1]!Table1[[#This Row],[Quantity]]*[1]!Table1[[#This Row],[Unit_Price]]</f>
        <v>56000</v>
      </c>
      <c r="Y56" s="7">
        <f>[1]!Table1[[#This Row],[Gross_Sales]]*[1]!Table1[[#This Row],[Discount]]</f>
        <v>8400</v>
      </c>
      <c r="Z56" s="8">
        <f>[1]!Table1[[#This Row],[Gross_Sales]]*[1]!Table1[[#This Row],[Discount_amount]]</f>
        <v>470400000</v>
      </c>
      <c r="AA56" s="6">
        <f>IFERROR([1]!Table1[[#This Row],[Profit]]/[1]!Table1[[#This Row],[Sales]],0)</f>
        <v>0.11764705882352941</v>
      </c>
      <c r="AB56" s="3">
        <f>YEAR([1]!Table1[[#This Row],[Order_Date]])</f>
        <v>2024</v>
      </c>
      <c r="AC56" s="3">
        <f>MONTH([1]!Table1[[#This Row],[Order_Date]])</f>
        <v>4</v>
      </c>
      <c r="AD56" s="3" t="str">
        <f t="shared" si="0"/>
        <v>Apr</v>
      </c>
      <c r="AE56" s="3" t="str">
        <f t="shared" si="1"/>
        <v>Q2</v>
      </c>
      <c r="AF56" s="3" t="str">
        <f t="shared" si="2"/>
        <v>2024-Apr</v>
      </c>
      <c r="AG56" s="3">
        <f>COUNTIF(C:C,Table1[[#This Row],[Customer_ID]])</f>
        <v>12</v>
      </c>
      <c r="AH56" s="9" t="e">
        <f>IF([1]!Table1[[#This Row],[Customer_order_count]] &gt;= 10,"FREQUENT",IF([1]!Table1[[#This Row],[Customer_order_count]] &lt;= 10,"REGULAR","OCASSIONAL"))</f>
        <v>#REF!</v>
      </c>
    </row>
    <row r="57" spans="1:34" x14ac:dyDescent="0.25">
      <c r="A57" s="10" t="s">
        <v>413</v>
      </c>
      <c r="B57" s="11">
        <v>45308</v>
      </c>
      <c r="C57" s="12" t="s">
        <v>414</v>
      </c>
      <c r="D57" s="13" t="s">
        <v>326</v>
      </c>
      <c r="E57" s="13" t="s">
        <v>16</v>
      </c>
      <c r="F57" s="14">
        <v>53</v>
      </c>
      <c r="G57" s="12" t="s">
        <v>312</v>
      </c>
      <c r="H57" s="12" t="s">
        <v>276</v>
      </c>
      <c r="I57" s="12" t="s">
        <v>89</v>
      </c>
      <c r="J57" s="12" t="s">
        <v>90</v>
      </c>
      <c r="K57" s="12" t="s">
        <v>91</v>
      </c>
      <c r="L57" s="14">
        <v>1</v>
      </c>
      <c r="M57" s="14">
        <v>35000</v>
      </c>
      <c r="N57" s="15">
        <v>0.05</v>
      </c>
      <c r="O57" s="14">
        <v>33250</v>
      </c>
      <c r="P57" s="14">
        <v>27000</v>
      </c>
      <c r="Q57" s="5">
        <f>Table1[[#This Row],[Sales]]-Table1[[#This Row],[Cost]]</f>
        <v>6250</v>
      </c>
      <c r="R57" s="12" t="s">
        <v>26</v>
      </c>
      <c r="S57" s="12" t="s">
        <v>10</v>
      </c>
      <c r="T57" s="12" t="s">
        <v>18</v>
      </c>
      <c r="U57" s="12" t="s">
        <v>12</v>
      </c>
      <c r="V57" s="6">
        <f>Table1[[#This Row],[Profit]]/Table1[[#This Row],[Sales]]</f>
        <v>0.18796992481203006</v>
      </c>
      <c r="W57" s="12">
        <f>[1]!Table1[[#This Row],[Sales]]-[1]!Table1[[#This Row],[Cost]]-[1]!Table1[[#This Row],[Profit]]</f>
        <v>0</v>
      </c>
      <c r="X57" s="12">
        <f>[1]!Table1[[#This Row],[Quantity]]*[1]!Table1[[#This Row],[Unit_Price]]</f>
        <v>35000</v>
      </c>
      <c r="Y57" s="16">
        <f>[1]!Table1[[#This Row],[Gross_Sales]]*[1]!Table1[[#This Row],[Discount]]</f>
        <v>1750</v>
      </c>
      <c r="Z57" s="17">
        <f>[1]!Table1[[#This Row],[Gross_Sales]]*[1]!Table1[[#This Row],[Discount_amount]]</f>
        <v>61250000</v>
      </c>
      <c r="AA57" s="15">
        <f>IFERROR([1]!Table1[[#This Row],[Profit]]/[1]!Table1[[#This Row],[Sales]],0)</f>
        <v>0.18796992481203006</v>
      </c>
      <c r="AB57" s="12">
        <f>YEAR([1]!Table1[[#This Row],[Order_Date]])</f>
        <v>2024</v>
      </c>
      <c r="AC57" s="12">
        <f>MONTH([1]!Table1[[#This Row],[Order_Date]])</f>
        <v>1</v>
      </c>
      <c r="AD57" s="12" t="str">
        <f t="shared" si="0"/>
        <v>Jan</v>
      </c>
      <c r="AE57" s="12" t="str">
        <f t="shared" si="1"/>
        <v>Q1</v>
      </c>
      <c r="AF57" s="12" t="str">
        <f t="shared" si="2"/>
        <v>2024-Jan</v>
      </c>
      <c r="AG57" s="12">
        <f>COUNTIF(C:C,Table1[[#This Row],[Customer_ID]])</f>
        <v>12</v>
      </c>
      <c r="AH57" s="18" t="e">
        <f>IF([1]!Table1[[#This Row],[Customer_order_count]] &gt;= 10,"FREQUENT",IF([1]!Table1[[#This Row],[Customer_order_count]] &lt;= 10,"REGULAR","OCASSIONAL"))</f>
        <v>#REF!</v>
      </c>
    </row>
    <row r="58" spans="1:34" x14ac:dyDescent="0.25">
      <c r="A58" s="1" t="s">
        <v>415</v>
      </c>
      <c r="B58" s="2">
        <v>45326</v>
      </c>
      <c r="C58" s="3" t="s">
        <v>416</v>
      </c>
      <c r="D58" s="4" t="s">
        <v>417</v>
      </c>
      <c r="E58" s="4" t="s">
        <v>16</v>
      </c>
      <c r="F58" s="5">
        <v>29</v>
      </c>
      <c r="G58" s="3" t="s">
        <v>407</v>
      </c>
      <c r="H58" s="3" t="s">
        <v>285</v>
      </c>
      <c r="I58" s="3" t="s">
        <v>74</v>
      </c>
      <c r="J58" s="3" t="s">
        <v>75</v>
      </c>
      <c r="K58" s="3" t="s">
        <v>76</v>
      </c>
      <c r="L58" s="5">
        <v>2</v>
      </c>
      <c r="M58" s="5">
        <v>550</v>
      </c>
      <c r="N58" s="6">
        <v>0.05</v>
      </c>
      <c r="O58" s="5">
        <v>1045</v>
      </c>
      <c r="P58" s="5">
        <v>900</v>
      </c>
      <c r="Q58" s="5">
        <f>Table1[[#This Row],[Sales]]-Table1[[#This Row],[Cost]]</f>
        <v>145</v>
      </c>
      <c r="R58" s="3" t="s">
        <v>17</v>
      </c>
      <c r="S58" s="3" t="s">
        <v>10</v>
      </c>
      <c r="T58" s="3" t="s">
        <v>18</v>
      </c>
      <c r="U58" s="3" t="s">
        <v>19</v>
      </c>
      <c r="V58" s="6">
        <f>Table1[[#This Row],[Profit]]/Table1[[#This Row],[Sales]]</f>
        <v>0.13875598086124402</v>
      </c>
      <c r="W58" s="3">
        <f>[1]!Table1[[#This Row],[Sales]]-[1]!Table1[[#This Row],[Cost]]-[1]!Table1[[#This Row],[Profit]]</f>
        <v>0</v>
      </c>
      <c r="X58" s="3">
        <f>[1]!Table1[[#This Row],[Quantity]]*[1]!Table1[[#This Row],[Unit_Price]]</f>
        <v>1100</v>
      </c>
      <c r="Y58" s="7">
        <f>[1]!Table1[[#This Row],[Gross_Sales]]*[1]!Table1[[#This Row],[Discount]]</f>
        <v>55</v>
      </c>
      <c r="Z58" s="8">
        <f>[1]!Table1[[#This Row],[Gross_Sales]]*[1]!Table1[[#This Row],[Discount_amount]]</f>
        <v>60500</v>
      </c>
      <c r="AA58" s="6">
        <f>IFERROR([1]!Table1[[#This Row],[Profit]]/[1]!Table1[[#This Row],[Sales]],0)</f>
        <v>0.13875598086124402</v>
      </c>
      <c r="AB58" s="3">
        <f>YEAR([1]!Table1[[#This Row],[Order_Date]])</f>
        <v>2024</v>
      </c>
      <c r="AC58" s="3">
        <f>MONTH([1]!Table1[[#This Row],[Order_Date]])</f>
        <v>2</v>
      </c>
      <c r="AD58" s="3" t="str">
        <f t="shared" si="0"/>
        <v>Feb</v>
      </c>
      <c r="AE58" s="3" t="str">
        <f t="shared" si="1"/>
        <v>Q1</v>
      </c>
      <c r="AF58" s="3" t="str">
        <f t="shared" si="2"/>
        <v>2024-Feb</v>
      </c>
      <c r="AG58" s="3">
        <f>COUNTIF(C:C,Table1[[#This Row],[Customer_ID]])</f>
        <v>6</v>
      </c>
      <c r="AH58" s="9" t="e">
        <f>IF([1]!Table1[[#This Row],[Customer_order_count]] &gt;= 10,"FREQUENT",IF([1]!Table1[[#This Row],[Customer_order_count]] &lt;= 10,"REGULAR","OCASSIONAL"))</f>
        <v>#REF!</v>
      </c>
    </row>
    <row r="59" spans="1:34" x14ac:dyDescent="0.25">
      <c r="A59" s="10" t="s">
        <v>418</v>
      </c>
      <c r="B59" s="11">
        <v>45341</v>
      </c>
      <c r="C59" s="12" t="s">
        <v>419</v>
      </c>
      <c r="D59" s="13" t="s">
        <v>420</v>
      </c>
      <c r="E59" s="13" t="s">
        <v>3</v>
      </c>
      <c r="F59" s="14">
        <v>24</v>
      </c>
      <c r="G59" s="12" t="s">
        <v>263</v>
      </c>
      <c r="H59" s="12" t="s">
        <v>5</v>
      </c>
      <c r="I59" s="12" t="s">
        <v>89</v>
      </c>
      <c r="J59" s="12" t="s">
        <v>90</v>
      </c>
      <c r="K59" s="12" t="s">
        <v>91</v>
      </c>
      <c r="L59" s="14">
        <v>1</v>
      </c>
      <c r="M59" s="14">
        <v>35000</v>
      </c>
      <c r="N59" s="15">
        <v>0.15</v>
      </c>
      <c r="O59" s="14">
        <v>29750</v>
      </c>
      <c r="P59" s="14">
        <v>27000</v>
      </c>
      <c r="Q59" s="5">
        <f>Table1[[#This Row],[Sales]]-Table1[[#This Row],[Cost]]</f>
        <v>2750</v>
      </c>
      <c r="R59" s="12" t="s">
        <v>9</v>
      </c>
      <c r="S59" s="12" t="s">
        <v>10</v>
      </c>
      <c r="T59" s="12" t="s">
        <v>18</v>
      </c>
      <c r="U59" s="12" t="s">
        <v>12</v>
      </c>
      <c r="V59" s="6">
        <f>Table1[[#This Row],[Profit]]/Table1[[#This Row],[Sales]]</f>
        <v>9.2436974789915971E-2</v>
      </c>
      <c r="W59" s="12">
        <f>[1]!Table1[[#This Row],[Sales]]-[1]!Table1[[#This Row],[Cost]]-[1]!Table1[[#This Row],[Profit]]</f>
        <v>0</v>
      </c>
      <c r="X59" s="12">
        <f>[1]!Table1[[#This Row],[Quantity]]*[1]!Table1[[#This Row],[Unit_Price]]</f>
        <v>35000</v>
      </c>
      <c r="Y59" s="16">
        <f>[1]!Table1[[#This Row],[Gross_Sales]]*[1]!Table1[[#This Row],[Discount]]</f>
        <v>5250</v>
      </c>
      <c r="Z59" s="17">
        <f>[1]!Table1[[#This Row],[Gross_Sales]]*[1]!Table1[[#This Row],[Discount_amount]]</f>
        <v>183750000</v>
      </c>
      <c r="AA59" s="15">
        <f>IFERROR([1]!Table1[[#This Row],[Profit]]/[1]!Table1[[#This Row],[Sales]],0)</f>
        <v>9.2436974789915971E-2</v>
      </c>
      <c r="AB59" s="12">
        <f>YEAR([1]!Table1[[#This Row],[Order_Date]])</f>
        <v>2024</v>
      </c>
      <c r="AC59" s="12">
        <f>MONTH([1]!Table1[[#This Row],[Order_Date]])</f>
        <v>2</v>
      </c>
      <c r="AD59" s="12" t="str">
        <f t="shared" si="0"/>
        <v>Feb</v>
      </c>
      <c r="AE59" s="12" t="str">
        <f t="shared" si="1"/>
        <v>Q1</v>
      </c>
      <c r="AF59" s="12" t="str">
        <f t="shared" si="2"/>
        <v>2024-Feb</v>
      </c>
      <c r="AG59" s="12">
        <f>COUNTIF(C:C,Table1[[#This Row],[Customer_ID]])</f>
        <v>6</v>
      </c>
      <c r="AH59" s="18" t="e">
        <f>IF([1]!Table1[[#This Row],[Customer_order_count]] &gt;= 10,"FREQUENT",IF([1]!Table1[[#This Row],[Customer_order_count]] &lt;= 10,"REGULAR","OCASSIONAL"))</f>
        <v>#REF!</v>
      </c>
    </row>
    <row r="60" spans="1:34" x14ac:dyDescent="0.25">
      <c r="A60" s="1" t="s">
        <v>421</v>
      </c>
      <c r="B60" s="2">
        <v>45531</v>
      </c>
      <c r="C60" s="3" t="s">
        <v>422</v>
      </c>
      <c r="D60" s="4" t="s">
        <v>423</v>
      </c>
      <c r="E60" s="4" t="s">
        <v>3</v>
      </c>
      <c r="F60" s="5">
        <v>58</v>
      </c>
      <c r="G60" s="3" t="s">
        <v>275</v>
      </c>
      <c r="H60" s="3" t="s">
        <v>276</v>
      </c>
      <c r="I60" s="3" t="s">
        <v>127</v>
      </c>
      <c r="J60" s="3" t="s">
        <v>128</v>
      </c>
      <c r="K60" s="3" t="s">
        <v>58</v>
      </c>
      <c r="L60" s="5">
        <v>2</v>
      </c>
      <c r="M60" s="5">
        <v>3000</v>
      </c>
      <c r="N60" s="6">
        <v>0.05</v>
      </c>
      <c r="O60" s="5">
        <v>5700</v>
      </c>
      <c r="P60" s="5">
        <v>4200</v>
      </c>
      <c r="Q60" s="5">
        <f>Table1[[#This Row],[Sales]]-Table1[[#This Row],[Cost]]</f>
        <v>1500</v>
      </c>
      <c r="R60" s="3" t="s">
        <v>26</v>
      </c>
      <c r="S60" s="3" t="s">
        <v>10</v>
      </c>
      <c r="T60" s="3" t="s">
        <v>33</v>
      </c>
      <c r="U60" s="3" t="s">
        <v>12</v>
      </c>
      <c r="V60" s="6">
        <f>Table1[[#This Row],[Profit]]/Table1[[#This Row],[Sales]]</f>
        <v>0.26315789473684209</v>
      </c>
      <c r="W60" s="3">
        <f>[1]!Table1[[#This Row],[Sales]]-[1]!Table1[[#This Row],[Cost]]-[1]!Table1[[#This Row],[Profit]]</f>
        <v>0</v>
      </c>
      <c r="X60" s="3">
        <f>[1]!Table1[[#This Row],[Quantity]]*[1]!Table1[[#This Row],[Unit_Price]]</f>
        <v>6000</v>
      </c>
      <c r="Y60" s="7">
        <f>[1]!Table1[[#This Row],[Gross_Sales]]*[1]!Table1[[#This Row],[Discount]]</f>
        <v>300</v>
      </c>
      <c r="Z60" s="8">
        <f>[1]!Table1[[#This Row],[Gross_Sales]]*[1]!Table1[[#This Row],[Discount_amount]]</f>
        <v>1800000</v>
      </c>
      <c r="AA60" s="6">
        <f>IFERROR([1]!Table1[[#This Row],[Profit]]/[1]!Table1[[#This Row],[Sales]],0)</f>
        <v>0.26315789473684209</v>
      </c>
      <c r="AB60" s="3">
        <f>YEAR([1]!Table1[[#This Row],[Order_Date]])</f>
        <v>2024</v>
      </c>
      <c r="AC60" s="3">
        <f>MONTH([1]!Table1[[#This Row],[Order_Date]])</f>
        <v>8</v>
      </c>
      <c r="AD60" s="3" t="str">
        <f t="shared" si="0"/>
        <v>Aug</v>
      </c>
      <c r="AE60" s="3" t="str">
        <f t="shared" si="1"/>
        <v>Q3</v>
      </c>
      <c r="AF60" s="3" t="str">
        <f t="shared" si="2"/>
        <v>2024-Aug</v>
      </c>
      <c r="AG60" s="3">
        <f>COUNTIF(C:C,Table1[[#This Row],[Customer_ID]])</f>
        <v>3</v>
      </c>
      <c r="AH60" s="9" t="e">
        <f>IF([1]!Table1[[#This Row],[Customer_order_count]] &gt;= 10,"FREQUENT",IF([1]!Table1[[#This Row],[Customer_order_count]] &lt;= 10,"REGULAR","OCASSIONAL"))</f>
        <v>#REF!</v>
      </c>
    </row>
    <row r="61" spans="1:34" x14ac:dyDescent="0.25">
      <c r="A61" s="10" t="s">
        <v>424</v>
      </c>
      <c r="B61" s="11">
        <v>45349</v>
      </c>
      <c r="C61" s="12" t="s">
        <v>425</v>
      </c>
      <c r="D61" s="13" t="s">
        <v>426</v>
      </c>
      <c r="E61" s="13" t="s">
        <v>3</v>
      </c>
      <c r="F61" s="14">
        <v>33</v>
      </c>
      <c r="G61" s="12" t="s">
        <v>407</v>
      </c>
      <c r="H61" s="12" t="s">
        <v>285</v>
      </c>
      <c r="I61" s="12" t="s">
        <v>176</v>
      </c>
      <c r="J61" s="12" t="s">
        <v>177</v>
      </c>
      <c r="K61" s="12" t="s">
        <v>25</v>
      </c>
      <c r="L61" s="14">
        <v>1</v>
      </c>
      <c r="M61" s="14">
        <v>22000</v>
      </c>
      <c r="N61" s="15">
        <v>0</v>
      </c>
      <c r="O61" s="14">
        <v>22000</v>
      </c>
      <c r="P61" s="14">
        <v>16500</v>
      </c>
      <c r="Q61" s="5">
        <f>Table1[[#This Row],[Sales]]-Table1[[#This Row],[Cost]]</f>
        <v>5500</v>
      </c>
      <c r="R61" s="12" t="s">
        <v>17</v>
      </c>
      <c r="S61" s="12" t="s">
        <v>10</v>
      </c>
      <c r="T61" s="12" t="s">
        <v>18</v>
      </c>
      <c r="U61" s="12" t="s">
        <v>12</v>
      </c>
      <c r="V61" s="6">
        <f>Table1[[#This Row],[Profit]]/Table1[[#This Row],[Sales]]</f>
        <v>0.25</v>
      </c>
      <c r="W61" s="12">
        <f>[1]!Table1[[#This Row],[Sales]]-[1]!Table1[[#This Row],[Cost]]-[1]!Table1[[#This Row],[Profit]]</f>
        <v>0</v>
      </c>
      <c r="X61" s="12">
        <f>[1]!Table1[[#This Row],[Quantity]]*[1]!Table1[[#This Row],[Unit_Price]]</f>
        <v>22000</v>
      </c>
      <c r="Y61" s="16">
        <f>[1]!Table1[[#This Row],[Gross_Sales]]*[1]!Table1[[#This Row],[Discount]]</f>
        <v>0</v>
      </c>
      <c r="Z61" s="17">
        <f>[1]!Table1[[#This Row],[Gross_Sales]]*[1]!Table1[[#This Row],[Discount_amount]]</f>
        <v>0</v>
      </c>
      <c r="AA61" s="15">
        <f>IFERROR([1]!Table1[[#This Row],[Profit]]/[1]!Table1[[#This Row],[Sales]],0)</f>
        <v>0.25</v>
      </c>
      <c r="AB61" s="12">
        <f>YEAR([1]!Table1[[#This Row],[Order_Date]])</f>
        <v>2024</v>
      </c>
      <c r="AC61" s="12">
        <f>MONTH([1]!Table1[[#This Row],[Order_Date]])</f>
        <v>2</v>
      </c>
      <c r="AD61" s="12" t="str">
        <f t="shared" si="0"/>
        <v>Feb</v>
      </c>
      <c r="AE61" s="12" t="str">
        <f t="shared" si="1"/>
        <v>Q1</v>
      </c>
      <c r="AF61" s="12" t="str">
        <f t="shared" si="2"/>
        <v>2024-Feb</v>
      </c>
      <c r="AG61" s="12">
        <f>COUNTIF(C:C,Table1[[#This Row],[Customer_ID]])</f>
        <v>2</v>
      </c>
      <c r="AH61" s="18" t="e">
        <f>IF([1]!Table1[[#This Row],[Customer_order_count]] &gt;= 10,"FREQUENT",IF([1]!Table1[[#This Row],[Customer_order_count]] &lt;= 10,"REGULAR","OCASSIONAL"))</f>
        <v>#REF!</v>
      </c>
    </row>
    <row r="62" spans="1:34" x14ac:dyDescent="0.25">
      <c r="A62" s="1" t="s">
        <v>427</v>
      </c>
      <c r="B62" s="2">
        <v>45881</v>
      </c>
      <c r="C62" s="3" t="s">
        <v>428</v>
      </c>
      <c r="D62" s="4" t="s">
        <v>36</v>
      </c>
      <c r="E62" s="4" t="s">
        <v>3</v>
      </c>
      <c r="F62" s="5">
        <v>45</v>
      </c>
      <c r="G62" s="3" t="s">
        <v>275</v>
      </c>
      <c r="H62" s="3" t="s">
        <v>276</v>
      </c>
      <c r="I62" s="3" t="s">
        <v>68</v>
      </c>
      <c r="J62" s="3" t="s">
        <v>69</v>
      </c>
      <c r="K62" s="3" t="s">
        <v>39</v>
      </c>
      <c r="L62" s="5">
        <v>1</v>
      </c>
      <c r="M62" s="5">
        <v>3500</v>
      </c>
      <c r="N62" s="6">
        <v>0.1</v>
      </c>
      <c r="O62" s="5">
        <v>3150</v>
      </c>
      <c r="P62" s="5">
        <v>2300</v>
      </c>
      <c r="Q62" s="5">
        <f>Table1[[#This Row],[Sales]]-Table1[[#This Row],[Cost]]</f>
        <v>850</v>
      </c>
      <c r="R62" s="3" t="s">
        <v>17</v>
      </c>
      <c r="S62" s="3" t="s">
        <v>10</v>
      </c>
      <c r="T62" s="3" t="s">
        <v>33</v>
      </c>
      <c r="U62" s="3" t="s">
        <v>27</v>
      </c>
      <c r="V62" s="6">
        <f>Table1[[#This Row],[Profit]]/Table1[[#This Row],[Sales]]</f>
        <v>0.26984126984126983</v>
      </c>
      <c r="W62" s="3">
        <f>[1]!Table1[[#This Row],[Sales]]-[1]!Table1[[#This Row],[Cost]]-[1]!Table1[[#This Row],[Profit]]</f>
        <v>0</v>
      </c>
      <c r="X62" s="3">
        <f>[1]!Table1[[#This Row],[Quantity]]*[1]!Table1[[#This Row],[Unit_Price]]</f>
        <v>3500</v>
      </c>
      <c r="Y62" s="7">
        <f>[1]!Table1[[#This Row],[Gross_Sales]]*[1]!Table1[[#This Row],[Discount]]</f>
        <v>350</v>
      </c>
      <c r="Z62" s="8">
        <f>[1]!Table1[[#This Row],[Gross_Sales]]*[1]!Table1[[#This Row],[Discount_amount]]</f>
        <v>1225000</v>
      </c>
      <c r="AA62" s="6">
        <f>IFERROR([1]!Table1[[#This Row],[Profit]]/[1]!Table1[[#This Row],[Sales]],0)</f>
        <v>0.26984126984126983</v>
      </c>
      <c r="AB62" s="3">
        <f>YEAR([1]!Table1[[#This Row],[Order_Date]])</f>
        <v>2025</v>
      </c>
      <c r="AC62" s="3">
        <f>MONTH([1]!Table1[[#This Row],[Order_Date]])</f>
        <v>8</v>
      </c>
      <c r="AD62" s="3" t="str">
        <f t="shared" si="0"/>
        <v>Aug</v>
      </c>
      <c r="AE62" s="3" t="str">
        <f t="shared" si="1"/>
        <v>Q3</v>
      </c>
      <c r="AF62" s="3" t="str">
        <f t="shared" si="2"/>
        <v>2025-Aug</v>
      </c>
      <c r="AG62" s="3">
        <f>COUNTIF(C:C,Table1[[#This Row],[Customer_ID]])</f>
        <v>6</v>
      </c>
      <c r="AH62" s="9" t="e">
        <f>IF([1]!Table1[[#This Row],[Customer_order_count]] &gt;= 10,"FREQUENT",IF([1]!Table1[[#This Row],[Customer_order_count]] &lt;= 10,"REGULAR","OCASSIONAL"))</f>
        <v>#REF!</v>
      </c>
    </row>
    <row r="63" spans="1:34" x14ac:dyDescent="0.25">
      <c r="A63" s="10" t="s">
        <v>429</v>
      </c>
      <c r="B63" s="11">
        <v>45620</v>
      </c>
      <c r="C63" s="12" t="s">
        <v>430</v>
      </c>
      <c r="D63" s="13" t="s">
        <v>431</v>
      </c>
      <c r="E63" s="13" t="s">
        <v>3</v>
      </c>
      <c r="F63" s="14">
        <v>58</v>
      </c>
      <c r="G63" s="12" t="s">
        <v>407</v>
      </c>
      <c r="H63" s="12" t="s">
        <v>285</v>
      </c>
      <c r="I63" s="12" t="s">
        <v>89</v>
      </c>
      <c r="J63" s="12" t="s">
        <v>90</v>
      </c>
      <c r="K63" s="12" t="s">
        <v>91</v>
      </c>
      <c r="L63" s="14">
        <v>2</v>
      </c>
      <c r="M63" s="14">
        <v>35000</v>
      </c>
      <c r="N63" s="15">
        <v>0.2</v>
      </c>
      <c r="O63" s="14">
        <v>56000</v>
      </c>
      <c r="P63" s="14">
        <v>54000</v>
      </c>
      <c r="Q63" s="5">
        <f>Table1[[#This Row],[Sales]]-Table1[[#This Row],[Cost]]</f>
        <v>2000</v>
      </c>
      <c r="R63" s="12" t="s">
        <v>26</v>
      </c>
      <c r="S63" s="12" t="s">
        <v>10</v>
      </c>
      <c r="T63" s="12" t="s">
        <v>40</v>
      </c>
      <c r="U63" s="12" t="s">
        <v>27</v>
      </c>
      <c r="V63" s="6">
        <f>Table1[[#This Row],[Profit]]/Table1[[#This Row],[Sales]]</f>
        <v>3.5714285714285712E-2</v>
      </c>
      <c r="W63" s="12">
        <f>[1]!Table1[[#This Row],[Sales]]-[1]!Table1[[#This Row],[Cost]]-[1]!Table1[[#This Row],[Profit]]</f>
        <v>0</v>
      </c>
      <c r="X63" s="12">
        <f>[1]!Table1[[#This Row],[Quantity]]*[1]!Table1[[#This Row],[Unit_Price]]</f>
        <v>70000</v>
      </c>
      <c r="Y63" s="16">
        <f>[1]!Table1[[#This Row],[Gross_Sales]]*[1]!Table1[[#This Row],[Discount]]</f>
        <v>14000</v>
      </c>
      <c r="Z63" s="17">
        <f>[1]!Table1[[#This Row],[Gross_Sales]]*[1]!Table1[[#This Row],[Discount_amount]]</f>
        <v>980000000</v>
      </c>
      <c r="AA63" s="15">
        <f>IFERROR([1]!Table1[[#This Row],[Profit]]/[1]!Table1[[#This Row],[Sales]],0)</f>
        <v>3.5714285714285712E-2</v>
      </c>
      <c r="AB63" s="12">
        <f>YEAR([1]!Table1[[#This Row],[Order_Date]])</f>
        <v>2024</v>
      </c>
      <c r="AC63" s="12">
        <f>MONTH([1]!Table1[[#This Row],[Order_Date]])</f>
        <v>11</v>
      </c>
      <c r="AD63" s="12" t="str">
        <f t="shared" si="0"/>
        <v>Nov</v>
      </c>
      <c r="AE63" s="12" t="str">
        <f t="shared" si="1"/>
        <v>Q4</v>
      </c>
      <c r="AF63" s="12" t="str">
        <f t="shared" si="2"/>
        <v>2024-Nov</v>
      </c>
      <c r="AG63" s="12">
        <f>COUNTIF(C:C,Table1[[#This Row],[Customer_ID]])</f>
        <v>5</v>
      </c>
      <c r="AH63" s="18" t="e">
        <f>IF([1]!Table1[[#This Row],[Customer_order_count]] &gt;= 10,"FREQUENT",IF([1]!Table1[[#This Row],[Customer_order_count]] &lt;= 10,"REGULAR","OCASSIONAL"))</f>
        <v>#REF!</v>
      </c>
    </row>
    <row r="64" spans="1:34" x14ac:dyDescent="0.25">
      <c r="A64" s="1" t="s">
        <v>432</v>
      </c>
      <c r="B64" s="2">
        <v>45968</v>
      </c>
      <c r="C64" s="3" t="s">
        <v>278</v>
      </c>
      <c r="D64" s="4" t="s">
        <v>279</v>
      </c>
      <c r="E64" s="4" t="s">
        <v>3</v>
      </c>
      <c r="F64" s="5">
        <v>51</v>
      </c>
      <c r="G64" s="3" t="s">
        <v>280</v>
      </c>
      <c r="H64" s="3" t="s">
        <v>270</v>
      </c>
      <c r="I64" s="3" t="s">
        <v>105</v>
      </c>
      <c r="J64" s="3" t="s">
        <v>106</v>
      </c>
      <c r="K64" s="3" t="s">
        <v>76</v>
      </c>
      <c r="L64" s="5">
        <v>1</v>
      </c>
      <c r="M64" s="5">
        <v>450</v>
      </c>
      <c r="N64" s="6">
        <v>0.1</v>
      </c>
      <c r="O64" s="5">
        <v>405</v>
      </c>
      <c r="P64" s="5">
        <v>330</v>
      </c>
      <c r="Q64" s="5">
        <f>Table1[[#This Row],[Sales]]-Table1[[#This Row],[Cost]]</f>
        <v>75</v>
      </c>
      <c r="R64" s="3" t="s">
        <v>26</v>
      </c>
      <c r="S64" s="3" t="s">
        <v>10</v>
      </c>
      <c r="T64" s="3" t="s">
        <v>40</v>
      </c>
      <c r="U64" s="3" t="s">
        <v>12</v>
      </c>
      <c r="V64" s="6">
        <f>Table1[[#This Row],[Profit]]/Table1[[#This Row],[Sales]]</f>
        <v>0.18518518518518517</v>
      </c>
      <c r="W64" s="3">
        <f>[1]!Table1[[#This Row],[Sales]]-[1]!Table1[[#This Row],[Cost]]-[1]!Table1[[#This Row],[Profit]]</f>
        <v>0</v>
      </c>
      <c r="X64" s="3">
        <f>[1]!Table1[[#This Row],[Quantity]]*[1]!Table1[[#This Row],[Unit_Price]]</f>
        <v>450</v>
      </c>
      <c r="Y64" s="7">
        <f>[1]!Table1[[#This Row],[Gross_Sales]]*[1]!Table1[[#This Row],[Discount]]</f>
        <v>45</v>
      </c>
      <c r="Z64" s="8">
        <f>[1]!Table1[[#This Row],[Gross_Sales]]*[1]!Table1[[#This Row],[Discount_amount]]</f>
        <v>20250</v>
      </c>
      <c r="AA64" s="6">
        <f>IFERROR([1]!Table1[[#This Row],[Profit]]/[1]!Table1[[#This Row],[Sales]],0)</f>
        <v>0.18518518518518517</v>
      </c>
      <c r="AB64" s="3">
        <f>YEAR([1]!Table1[[#This Row],[Order_Date]])</f>
        <v>2025</v>
      </c>
      <c r="AC64" s="3">
        <f>MONTH([1]!Table1[[#This Row],[Order_Date]])</f>
        <v>11</v>
      </c>
      <c r="AD64" s="3" t="str">
        <f t="shared" si="0"/>
        <v>Nov</v>
      </c>
      <c r="AE64" s="3" t="str">
        <f t="shared" si="1"/>
        <v>Q4</v>
      </c>
      <c r="AF64" s="3" t="str">
        <f t="shared" si="2"/>
        <v>2025-Nov</v>
      </c>
      <c r="AG64" s="3">
        <f>COUNTIF(C:C,Table1[[#This Row],[Customer_ID]])</f>
        <v>8</v>
      </c>
      <c r="AH64" s="9" t="e">
        <f>IF([1]!Table1[[#This Row],[Customer_order_count]] &gt;= 10,"FREQUENT",IF([1]!Table1[[#This Row],[Customer_order_count]] &lt;= 10,"REGULAR","OCASSIONAL"))</f>
        <v>#REF!</v>
      </c>
    </row>
    <row r="65" spans="1:34" x14ac:dyDescent="0.25">
      <c r="A65" s="10" t="s">
        <v>433</v>
      </c>
      <c r="B65" s="11">
        <v>45354</v>
      </c>
      <c r="C65" s="12" t="s">
        <v>434</v>
      </c>
      <c r="D65" s="13" t="s">
        <v>435</v>
      </c>
      <c r="E65" s="13" t="s">
        <v>16</v>
      </c>
      <c r="F65" s="14">
        <v>26</v>
      </c>
      <c r="G65" s="12" t="s">
        <v>280</v>
      </c>
      <c r="H65" s="12" t="s">
        <v>270</v>
      </c>
      <c r="I65" s="12" t="s">
        <v>127</v>
      </c>
      <c r="J65" s="12" t="s">
        <v>128</v>
      </c>
      <c r="K65" s="12" t="s">
        <v>58</v>
      </c>
      <c r="L65" s="14">
        <v>1</v>
      </c>
      <c r="M65" s="14">
        <v>3000</v>
      </c>
      <c r="N65" s="15">
        <v>0.2</v>
      </c>
      <c r="O65" s="14">
        <v>2400</v>
      </c>
      <c r="P65" s="14">
        <v>2100</v>
      </c>
      <c r="Q65" s="5">
        <f>Table1[[#This Row],[Sales]]-Table1[[#This Row],[Cost]]</f>
        <v>300</v>
      </c>
      <c r="R65" s="12" t="s">
        <v>77</v>
      </c>
      <c r="S65" s="12" t="s">
        <v>10</v>
      </c>
      <c r="T65" s="12" t="s">
        <v>18</v>
      </c>
      <c r="U65" s="12" t="s">
        <v>27</v>
      </c>
      <c r="V65" s="6">
        <f>Table1[[#This Row],[Profit]]/Table1[[#This Row],[Sales]]</f>
        <v>0.125</v>
      </c>
      <c r="W65" s="12">
        <f>[1]!Table1[[#This Row],[Sales]]-[1]!Table1[[#This Row],[Cost]]-[1]!Table1[[#This Row],[Profit]]</f>
        <v>0</v>
      </c>
      <c r="X65" s="12">
        <f>[1]!Table1[[#This Row],[Quantity]]*[1]!Table1[[#This Row],[Unit_Price]]</f>
        <v>3000</v>
      </c>
      <c r="Y65" s="16">
        <f>[1]!Table1[[#This Row],[Gross_Sales]]*[1]!Table1[[#This Row],[Discount]]</f>
        <v>600</v>
      </c>
      <c r="Z65" s="17">
        <f>[1]!Table1[[#This Row],[Gross_Sales]]*[1]!Table1[[#This Row],[Discount_amount]]</f>
        <v>1800000</v>
      </c>
      <c r="AA65" s="15">
        <f>IFERROR([1]!Table1[[#This Row],[Profit]]/[1]!Table1[[#This Row],[Sales]],0)</f>
        <v>0.125</v>
      </c>
      <c r="AB65" s="12">
        <f>YEAR([1]!Table1[[#This Row],[Order_Date]])</f>
        <v>2024</v>
      </c>
      <c r="AC65" s="12">
        <f>MONTH([1]!Table1[[#This Row],[Order_Date]])</f>
        <v>3</v>
      </c>
      <c r="AD65" s="12" t="str">
        <f t="shared" si="0"/>
        <v>Mar</v>
      </c>
      <c r="AE65" s="12" t="str">
        <f t="shared" si="1"/>
        <v>Q1</v>
      </c>
      <c r="AF65" s="12" t="str">
        <f t="shared" si="2"/>
        <v>2024-Mar</v>
      </c>
      <c r="AG65" s="12">
        <f>COUNTIF(C:C,Table1[[#This Row],[Customer_ID]])</f>
        <v>32</v>
      </c>
      <c r="AH65" s="18" t="e">
        <f>IF([1]!Table1[[#This Row],[Customer_order_count]] &gt;= 10,"FREQUENT",IF([1]!Table1[[#This Row],[Customer_order_count]] &lt;= 10,"REGULAR","OCASSIONAL"))</f>
        <v>#REF!</v>
      </c>
    </row>
    <row r="66" spans="1:34" x14ac:dyDescent="0.25">
      <c r="A66" s="1" t="s">
        <v>436</v>
      </c>
      <c r="B66" s="2">
        <v>45471</v>
      </c>
      <c r="C66" s="3" t="s">
        <v>437</v>
      </c>
      <c r="D66" s="4" t="s">
        <v>438</v>
      </c>
      <c r="E66" s="4" t="s">
        <v>16</v>
      </c>
      <c r="F66" s="5">
        <v>37</v>
      </c>
      <c r="G66" s="3" t="s">
        <v>312</v>
      </c>
      <c r="H66" s="3" t="s">
        <v>276</v>
      </c>
      <c r="I66" s="3" t="s">
        <v>51</v>
      </c>
      <c r="J66" s="3" t="s">
        <v>52</v>
      </c>
      <c r="K66" s="3" t="s">
        <v>8</v>
      </c>
      <c r="L66" s="5">
        <v>1</v>
      </c>
      <c r="M66" s="5">
        <v>4500</v>
      </c>
      <c r="N66" s="6">
        <v>0.1</v>
      </c>
      <c r="O66" s="5">
        <v>4050</v>
      </c>
      <c r="P66" s="5">
        <v>3200</v>
      </c>
      <c r="Q66" s="5">
        <f>Table1[[#This Row],[Sales]]-Table1[[#This Row],[Cost]]</f>
        <v>850</v>
      </c>
      <c r="R66" s="3" t="s">
        <v>9</v>
      </c>
      <c r="S66" s="3" t="s">
        <v>10</v>
      </c>
      <c r="T66" s="3" t="s">
        <v>11</v>
      </c>
      <c r="U66" s="3" t="s">
        <v>12</v>
      </c>
      <c r="V66" s="6">
        <f>Table1[[#This Row],[Profit]]/Table1[[#This Row],[Sales]]</f>
        <v>0.20987654320987653</v>
      </c>
      <c r="W66" s="3">
        <f>[1]!Table1[[#This Row],[Sales]]-[1]!Table1[[#This Row],[Cost]]-[1]!Table1[[#This Row],[Profit]]</f>
        <v>0</v>
      </c>
      <c r="X66" s="3">
        <f>[1]!Table1[[#This Row],[Quantity]]*[1]!Table1[[#This Row],[Unit_Price]]</f>
        <v>4500</v>
      </c>
      <c r="Y66" s="7">
        <f>[1]!Table1[[#This Row],[Gross_Sales]]*[1]!Table1[[#This Row],[Discount]]</f>
        <v>450</v>
      </c>
      <c r="Z66" s="8">
        <f>[1]!Table1[[#This Row],[Gross_Sales]]*[1]!Table1[[#This Row],[Discount_amount]]</f>
        <v>2025000</v>
      </c>
      <c r="AA66" s="6">
        <f>IFERROR([1]!Table1[[#This Row],[Profit]]/[1]!Table1[[#This Row],[Sales]],0)</f>
        <v>0.20987654320987653</v>
      </c>
      <c r="AB66" s="3">
        <f>YEAR([1]!Table1[[#This Row],[Order_Date]])</f>
        <v>2024</v>
      </c>
      <c r="AC66" s="3">
        <f>MONTH([1]!Table1[[#This Row],[Order_Date]])</f>
        <v>6</v>
      </c>
      <c r="AD66" s="3" t="str">
        <f t="shared" ref="AD66:AD129" si="3">TEXT(B:B,"mmm")</f>
        <v>Jun</v>
      </c>
      <c r="AE66" s="3" t="str">
        <f t="shared" ref="AE66:AE129" si="4">"Q"&amp;ROUNDUP(MONTH(B66)/3,0)</f>
        <v>Q2</v>
      </c>
      <c r="AF66" s="3" t="str">
        <f t="shared" ref="AF66:AF129" si="5">TEXT(B:B,"yyyy-mmm")</f>
        <v>2024-Jun</v>
      </c>
      <c r="AG66" s="3">
        <f>COUNTIF(C:C,Table1[[#This Row],[Customer_ID]])</f>
        <v>8</v>
      </c>
      <c r="AH66" s="9" t="e">
        <f>IF([1]!Table1[[#This Row],[Customer_order_count]] &gt;= 10,"FREQUENT",IF([1]!Table1[[#This Row],[Customer_order_count]] &lt;= 10,"REGULAR","OCASSIONAL"))</f>
        <v>#REF!</v>
      </c>
    </row>
    <row r="67" spans="1:34" x14ac:dyDescent="0.25">
      <c r="A67" s="10" t="s">
        <v>439</v>
      </c>
      <c r="B67" s="11">
        <v>45340</v>
      </c>
      <c r="C67" s="12" t="s">
        <v>440</v>
      </c>
      <c r="D67" s="13" t="s">
        <v>441</v>
      </c>
      <c r="E67" s="13" t="s">
        <v>3</v>
      </c>
      <c r="F67" s="14">
        <v>43</v>
      </c>
      <c r="G67" s="12" t="s">
        <v>275</v>
      </c>
      <c r="H67" s="12" t="s">
        <v>276</v>
      </c>
      <c r="I67" s="12" t="s">
        <v>264</v>
      </c>
      <c r="J67" s="12" t="s">
        <v>265</v>
      </c>
      <c r="K67" s="12" t="s">
        <v>46</v>
      </c>
      <c r="L67" s="14">
        <v>2</v>
      </c>
      <c r="M67" s="14">
        <v>800</v>
      </c>
      <c r="N67" s="15">
        <v>0</v>
      </c>
      <c r="O67" s="14">
        <v>1600</v>
      </c>
      <c r="P67" s="14">
        <v>1000</v>
      </c>
      <c r="Q67" s="5">
        <f>Table1[[#This Row],[Sales]]-Table1[[#This Row],[Cost]]</f>
        <v>600</v>
      </c>
      <c r="R67" s="12" t="s">
        <v>77</v>
      </c>
      <c r="S67" s="12" t="s">
        <v>10</v>
      </c>
      <c r="T67" s="12" t="s">
        <v>18</v>
      </c>
      <c r="U67" s="12" t="s">
        <v>12</v>
      </c>
      <c r="V67" s="6">
        <f>Table1[[#This Row],[Profit]]/Table1[[#This Row],[Sales]]</f>
        <v>0.375</v>
      </c>
      <c r="W67" s="12">
        <f>[1]!Table1[[#This Row],[Sales]]-[1]!Table1[[#This Row],[Cost]]-[1]!Table1[[#This Row],[Profit]]</f>
        <v>0</v>
      </c>
      <c r="X67" s="12">
        <f>[1]!Table1[[#This Row],[Quantity]]*[1]!Table1[[#This Row],[Unit_Price]]</f>
        <v>1600</v>
      </c>
      <c r="Y67" s="16">
        <f>[1]!Table1[[#This Row],[Gross_Sales]]*[1]!Table1[[#This Row],[Discount]]</f>
        <v>0</v>
      </c>
      <c r="Z67" s="17">
        <f>[1]!Table1[[#This Row],[Gross_Sales]]*[1]!Table1[[#This Row],[Discount_amount]]</f>
        <v>0</v>
      </c>
      <c r="AA67" s="15">
        <f>IFERROR([1]!Table1[[#This Row],[Profit]]/[1]!Table1[[#This Row],[Sales]],0)</f>
        <v>0.375</v>
      </c>
      <c r="AB67" s="12">
        <f>YEAR([1]!Table1[[#This Row],[Order_Date]])</f>
        <v>2024</v>
      </c>
      <c r="AC67" s="12">
        <f>MONTH([1]!Table1[[#This Row],[Order_Date]])</f>
        <v>2</v>
      </c>
      <c r="AD67" s="12" t="str">
        <f t="shared" si="3"/>
        <v>Feb</v>
      </c>
      <c r="AE67" s="12" t="str">
        <f t="shared" si="4"/>
        <v>Q1</v>
      </c>
      <c r="AF67" s="12" t="str">
        <f t="shared" si="5"/>
        <v>2024-Feb</v>
      </c>
      <c r="AG67" s="12">
        <f>COUNTIF(C:C,Table1[[#This Row],[Customer_ID]])</f>
        <v>8</v>
      </c>
      <c r="AH67" s="18" t="e">
        <f>IF([1]!Table1[[#This Row],[Customer_order_count]] &gt;= 10,"FREQUENT",IF([1]!Table1[[#This Row],[Customer_order_count]] &lt;= 10,"REGULAR","OCASSIONAL"))</f>
        <v>#REF!</v>
      </c>
    </row>
    <row r="68" spans="1:34" x14ac:dyDescent="0.25">
      <c r="A68" s="1" t="s">
        <v>442</v>
      </c>
      <c r="B68" s="2">
        <v>45829</v>
      </c>
      <c r="C68" s="3" t="s">
        <v>378</v>
      </c>
      <c r="D68" s="4" t="s">
        <v>379</v>
      </c>
      <c r="E68" s="4" t="s">
        <v>3</v>
      </c>
      <c r="F68" s="5">
        <v>30</v>
      </c>
      <c r="G68" s="3" t="s">
        <v>263</v>
      </c>
      <c r="H68" s="3" t="s">
        <v>5</v>
      </c>
      <c r="I68" s="3" t="s">
        <v>68</v>
      </c>
      <c r="J68" s="3" t="s">
        <v>69</v>
      </c>
      <c r="K68" s="3" t="s">
        <v>39</v>
      </c>
      <c r="L68" s="5">
        <v>1</v>
      </c>
      <c r="M68" s="5">
        <v>3500</v>
      </c>
      <c r="N68" s="6">
        <v>0</v>
      </c>
      <c r="O68" s="5">
        <v>3500</v>
      </c>
      <c r="P68" s="5">
        <v>2300</v>
      </c>
      <c r="Q68" s="5">
        <f>Table1[[#This Row],[Sales]]-Table1[[#This Row],[Cost]]</f>
        <v>1200</v>
      </c>
      <c r="R68" s="3" t="s">
        <v>9</v>
      </c>
      <c r="S68" s="3" t="s">
        <v>10</v>
      </c>
      <c r="T68" s="3" t="s">
        <v>11</v>
      </c>
      <c r="U68" s="3" t="s">
        <v>19</v>
      </c>
      <c r="V68" s="6">
        <f>Table1[[#This Row],[Profit]]/Table1[[#This Row],[Sales]]</f>
        <v>0.34285714285714286</v>
      </c>
      <c r="W68" s="3">
        <f>[1]!Table1[[#This Row],[Sales]]-[1]!Table1[[#This Row],[Cost]]-[1]!Table1[[#This Row],[Profit]]</f>
        <v>0</v>
      </c>
      <c r="X68" s="3">
        <f>[1]!Table1[[#This Row],[Quantity]]*[1]!Table1[[#This Row],[Unit_Price]]</f>
        <v>3500</v>
      </c>
      <c r="Y68" s="7">
        <f>[1]!Table1[[#This Row],[Gross_Sales]]*[1]!Table1[[#This Row],[Discount]]</f>
        <v>0</v>
      </c>
      <c r="Z68" s="8">
        <f>[1]!Table1[[#This Row],[Gross_Sales]]*[1]!Table1[[#This Row],[Discount_amount]]</f>
        <v>0</v>
      </c>
      <c r="AA68" s="6">
        <f>IFERROR([1]!Table1[[#This Row],[Profit]]/[1]!Table1[[#This Row],[Sales]],0)</f>
        <v>0.34285714285714286</v>
      </c>
      <c r="AB68" s="3">
        <f>YEAR([1]!Table1[[#This Row],[Order_Date]])</f>
        <v>2025</v>
      </c>
      <c r="AC68" s="3">
        <f>MONTH([1]!Table1[[#This Row],[Order_Date]])</f>
        <v>6</v>
      </c>
      <c r="AD68" s="3" t="str">
        <f t="shared" si="3"/>
        <v>Jun</v>
      </c>
      <c r="AE68" s="3" t="str">
        <f t="shared" si="4"/>
        <v>Q2</v>
      </c>
      <c r="AF68" s="3" t="str">
        <f t="shared" si="5"/>
        <v>2025-Jun</v>
      </c>
      <c r="AG68" s="3">
        <f>COUNTIF(C:C,Table1[[#This Row],[Customer_ID]])</f>
        <v>21</v>
      </c>
      <c r="AH68" s="9" t="e">
        <f>IF([1]!Table1[[#This Row],[Customer_order_count]] &gt;= 10,"FREQUENT",IF([1]!Table1[[#This Row],[Customer_order_count]] &lt;= 10,"REGULAR","OCASSIONAL"))</f>
        <v>#REF!</v>
      </c>
    </row>
    <row r="69" spans="1:34" x14ac:dyDescent="0.25">
      <c r="A69" s="10" t="s">
        <v>443</v>
      </c>
      <c r="B69" s="11">
        <v>45599</v>
      </c>
      <c r="C69" s="12" t="s">
        <v>444</v>
      </c>
      <c r="D69" s="13" t="s">
        <v>445</v>
      </c>
      <c r="E69" s="13" t="s">
        <v>16</v>
      </c>
      <c r="F69" s="14">
        <v>55</v>
      </c>
      <c r="G69" s="12" t="s">
        <v>312</v>
      </c>
      <c r="H69" s="12" t="s">
        <v>276</v>
      </c>
      <c r="I69" s="12" t="s">
        <v>95</v>
      </c>
      <c r="J69" s="12" t="s">
        <v>96</v>
      </c>
      <c r="K69" s="12" t="s">
        <v>46</v>
      </c>
      <c r="L69" s="14">
        <v>1</v>
      </c>
      <c r="M69" s="14">
        <v>600</v>
      </c>
      <c r="N69" s="15">
        <v>0</v>
      </c>
      <c r="O69" s="14">
        <v>600</v>
      </c>
      <c r="P69" s="14">
        <v>380</v>
      </c>
      <c r="Q69" s="5">
        <f>Table1[[#This Row],[Sales]]-Table1[[#This Row],[Cost]]</f>
        <v>220</v>
      </c>
      <c r="R69" s="12" t="s">
        <v>26</v>
      </c>
      <c r="S69" s="12" t="s">
        <v>10</v>
      </c>
      <c r="T69" s="12" t="s">
        <v>40</v>
      </c>
      <c r="U69" s="12" t="s">
        <v>19</v>
      </c>
      <c r="V69" s="6">
        <f>Table1[[#This Row],[Profit]]/Table1[[#This Row],[Sales]]</f>
        <v>0.36666666666666664</v>
      </c>
      <c r="W69" s="12">
        <f>[1]!Table1[[#This Row],[Sales]]-[1]!Table1[[#This Row],[Cost]]-[1]!Table1[[#This Row],[Profit]]</f>
        <v>0</v>
      </c>
      <c r="X69" s="12">
        <f>[1]!Table1[[#This Row],[Quantity]]*[1]!Table1[[#This Row],[Unit_Price]]</f>
        <v>600</v>
      </c>
      <c r="Y69" s="16">
        <f>[1]!Table1[[#This Row],[Gross_Sales]]*[1]!Table1[[#This Row],[Discount]]</f>
        <v>0</v>
      </c>
      <c r="Z69" s="17">
        <f>[1]!Table1[[#This Row],[Gross_Sales]]*[1]!Table1[[#This Row],[Discount_amount]]</f>
        <v>0</v>
      </c>
      <c r="AA69" s="15">
        <f>IFERROR([1]!Table1[[#This Row],[Profit]]/[1]!Table1[[#This Row],[Sales]],0)</f>
        <v>0.36666666666666664</v>
      </c>
      <c r="AB69" s="12">
        <f>YEAR([1]!Table1[[#This Row],[Order_Date]])</f>
        <v>2024</v>
      </c>
      <c r="AC69" s="12">
        <f>MONTH([1]!Table1[[#This Row],[Order_Date]])</f>
        <v>11</v>
      </c>
      <c r="AD69" s="12" t="str">
        <f t="shared" si="3"/>
        <v>Nov</v>
      </c>
      <c r="AE69" s="12" t="str">
        <f t="shared" si="4"/>
        <v>Q4</v>
      </c>
      <c r="AF69" s="12" t="str">
        <f t="shared" si="5"/>
        <v>2024-Nov</v>
      </c>
      <c r="AG69" s="12">
        <f>COUNTIF(C:C,Table1[[#This Row],[Customer_ID]])</f>
        <v>6</v>
      </c>
      <c r="AH69" s="18" t="e">
        <f>IF([1]!Table1[[#This Row],[Customer_order_count]] &gt;= 10,"FREQUENT",IF([1]!Table1[[#This Row],[Customer_order_count]] &lt;= 10,"REGULAR","OCASSIONAL"))</f>
        <v>#REF!</v>
      </c>
    </row>
    <row r="70" spans="1:34" x14ac:dyDescent="0.25">
      <c r="A70" s="1" t="s">
        <v>446</v>
      </c>
      <c r="B70" s="2">
        <v>45538</v>
      </c>
      <c r="C70" s="3" t="s">
        <v>447</v>
      </c>
      <c r="D70" s="4" t="s">
        <v>448</v>
      </c>
      <c r="E70" s="4" t="s">
        <v>16</v>
      </c>
      <c r="F70" s="5">
        <v>21</v>
      </c>
      <c r="G70" s="3" t="s">
        <v>275</v>
      </c>
      <c r="H70" s="3" t="s">
        <v>276</v>
      </c>
      <c r="I70" s="3" t="s">
        <v>89</v>
      </c>
      <c r="J70" s="3" t="s">
        <v>90</v>
      </c>
      <c r="K70" s="3" t="s">
        <v>91</v>
      </c>
      <c r="L70" s="5">
        <v>1</v>
      </c>
      <c r="M70" s="5">
        <v>35000</v>
      </c>
      <c r="N70" s="6">
        <v>0.15</v>
      </c>
      <c r="O70" s="5">
        <v>29750</v>
      </c>
      <c r="P70" s="5">
        <v>27000</v>
      </c>
      <c r="Q70" s="5">
        <f>Table1[[#This Row],[Sales]]-Table1[[#This Row],[Cost]]</f>
        <v>2750</v>
      </c>
      <c r="R70" s="3" t="s">
        <v>26</v>
      </c>
      <c r="S70" s="3" t="s">
        <v>10</v>
      </c>
      <c r="T70" s="3" t="s">
        <v>33</v>
      </c>
      <c r="U70" s="3" t="s">
        <v>27</v>
      </c>
      <c r="V70" s="6">
        <f>Table1[[#This Row],[Profit]]/Table1[[#This Row],[Sales]]</f>
        <v>9.2436974789915971E-2</v>
      </c>
      <c r="W70" s="3">
        <f>[1]!Table1[[#This Row],[Sales]]-[1]!Table1[[#This Row],[Cost]]-[1]!Table1[[#This Row],[Profit]]</f>
        <v>0</v>
      </c>
      <c r="X70" s="3">
        <f>[1]!Table1[[#This Row],[Quantity]]*[1]!Table1[[#This Row],[Unit_Price]]</f>
        <v>35000</v>
      </c>
      <c r="Y70" s="7">
        <f>[1]!Table1[[#This Row],[Gross_Sales]]*[1]!Table1[[#This Row],[Discount]]</f>
        <v>5250</v>
      </c>
      <c r="Z70" s="8">
        <f>[1]!Table1[[#This Row],[Gross_Sales]]*[1]!Table1[[#This Row],[Discount_amount]]</f>
        <v>183750000</v>
      </c>
      <c r="AA70" s="6">
        <f>IFERROR([1]!Table1[[#This Row],[Profit]]/[1]!Table1[[#This Row],[Sales]],0)</f>
        <v>9.2436974789915971E-2</v>
      </c>
      <c r="AB70" s="3">
        <f>YEAR([1]!Table1[[#This Row],[Order_Date]])</f>
        <v>2024</v>
      </c>
      <c r="AC70" s="3">
        <f>MONTH([1]!Table1[[#This Row],[Order_Date]])</f>
        <v>9</v>
      </c>
      <c r="AD70" s="3" t="str">
        <f t="shared" si="3"/>
        <v>Sep</v>
      </c>
      <c r="AE70" s="3" t="str">
        <f t="shared" si="4"/>
        <v>Q3</v>
      </c>
      <c r="AF70" s="3" t="str">
        <f t="shared" si="5"/>
        <v>2024-Sep</v>
      </c>
      <c r="AG70" s="3">
        <f>COUNTIF(C:C,Table1[[#This Row],[Customer_ID]])</f>
        <v>22</v>
      </c>
      <c r="AH70" s="9" t="e">
        <f>IF([1]!Table1[[#This Row],[Customer_order_count]] &gt;= 10,"FREQUENT",IF([1]!Table1[[#This Row],[Customer_order_count]] &lt;= 10,"REGULAR","OCASSIONAL"))</f>
        <v>#REF!</v>
      </c>
    </row>
    <row r="71" spans="1:34" x14ac:dyDescent="0.25">
      <c r="A71" s="10" t="s">
        <v>449</v>
      </c>
      <c r="B71" s="11">
        <v>45766</v>
      </c>
      <c r="C71" s="12" t="s">
        <v>450</v>
      </c>
      <c r="D71" s="12" t="s">
        <v>451</v>
      </c>
      <c r="E71" s="12" t="s">
        <v>16</v>
      </c>
      <c r="F71" s="12">
        <v>53</v>
      </c>
      <c r="G71" s="12" t="s">
        <v>284</v>
      </c>
      <c r="H71" s="12" t="s">
        <v>285</v>
      </c>
      <c r="I71" s="12" t="s">
        <v>102</v>
      </c>
      <c r="J71" s="12" t="s">
        <v>103</v>
      </c>
      <c r="K71" s="12" t="s">
        <v>25</v>
      </c>
      <c r="L71" s="12">
        <v>2</v>
      </c>
      <c r="M71" s="12">
        <v>28000</v>
      </c>
      <c r="N71" s="12">
        <v>0.05</v>
      </c>
      <c r="O71" s="12">
        <v>53200</v>
      </c>
      <c r="P71" s="12">
        <v>42000</v>
      </c>
      <c r="Q71" s="5">
        <f>Table1[[#This Row],[Sales]]-Table1[[#This Row],[Cost]]</f>
        <v>11200</v>
      </c>
      <c r="R71" s="12" t="s">
        <v>17</v>
      </c>
      <c r="S71" s="12" t="s">
        <v>287</v>
      </c>
      <c r="T71" s="12" t="s">
        <v>11</v>
      </c>
      <c r="U71" s="12" t="s">
        <v>19</v>
      </c>
      <c r="V71" s="6">
        <f>Table1[[#This Row],[Profit]]/Table1[[#This Row],[Sales]]</f>
        <v>0.21052631578947367</v>
      </c>
      <c r="W71" s="12">
        <f>[1]!Table1[[#This Row],[Sales]]-[1]!Table1[[#This Row],[Cost]]-[1]!Table1[[#This Row],[Profit]]</f>
        <v>-84000</v>
      </c>
      <c r="X71" s="12">
        <f>[1]!Table1[[#This Row],[Quantity]]*[1]!Table1[[#This Row],[Unit_Price]]</f>
        <v>56000</v>
      </c>
      <c r="Y71" s="12">
        <f>[1]!Table1[[#This Row],[Gross_Sales]]*[1]!Table1[[#This Row],[Discount]]</f>
        <v>2800</v>
      </c>
      <c r="Z71" s="12">
        <f>[1]!Table1[[#This Row],[Gross_Sales]]*[1]!Table1[[#This Row],[Discount_amount]]</f>
        <v>156800000</v>
      </c>
      <c r="AA71" s="12">
        <f>IFERROR([1]!Table1[[#This Row],[Profit]]/[1]!Table1[[#This Row],[Sales]],0)</f>
        <v>0.21052631578947367</v>
      </c>
      <c r="AB71" s="12">
        <f>YEAR([1]!Table1[[#This Row],[Order_Date]])</f>
        <v>2025</v>
      </c>
      <c r="AC71" s="12">
        <f>MONTH([1]!Table1[[#This Row],[Order_Date]])</f>
        <v>4</v>
      </c>
      <c r="AD71" s="12" t="str">
        <f t="shared" si="3"/>
        <v>Apr</v>
      </c>
      <c r="AE71" s="12" t="str">
        <f t="shared" si="4"/>
        <v>Q2</v>
      </c>
      <c r="AF71" s="12" t="str">
        <f t="shared" si="5"/>
        <v>2025-Apr</v>
      </c>
      <c r="AG71" s="12">
        <f>COUNTIF(C:C,Table1[[#This Row],[Customer_ID]])</f>
        <v>4</v>
      </c>
      <c r="AH71" s="18" t="e">
        <f>IF([1]!Table1[[#This Row],[Customer_order_count]] &gt;= 10,"FREQUENT",IF([1]!Table1[[#This Row],[Customer_order_count]] &lt;= 10,"REGULAR","OCASSIONAL"))</f>
        <v>#REF!</v>
      </c>
    </row>
    <row r="72" spans="1:34" x14ac:dyDescent="0.25">
      <c r="A72" s="1" t="s">
        <v>452</v>
      </c>
      <c r="B72" s="2">
        <v>45862</v>
      </c>
      <c r="C72" s="3" t="s">
        <v>453</v>
      </c>
      <c r="D72" s="4" t="s">
        <v>454</v>
      </c>
      <c r="E72" s="4" t="s">
        <v>3</v>
      </c>
      <c r="F72" s="5">
        <v>45</v>
      </c>
      <c r="G72" s="3" t="s">
        <v>317</v>
      </c>
      <c r="H72" s="3" t="s">
        <v>5</v>
      </c>
      <c r="I72" s="3" t="s">
        <v>105</v>
      </c>
      <c r="J72" s="3" t="s">
        <v>106</v>
      </c>
      <c r="K72" s="3" t="s">
        <v>76</v>
      </c>
      <c r="L72" s="5">
        <v>1</v>
      </c>
      <c r="M72" s="5">
        <v>450</v>
      </c>
      <c r="N72" s="6">
        <v>0.1</v>
      </c>
      <c r="O72" s="5">
        <v>405</v>
      </c>
      <c r="P72" s="5">
        <v>330</v>
      </c>
      <c r="Q72" s="5">
        <f>Table1[[#This Row],[Sales]]-Table1[[#This Row],[Cost]]</f>
        <v>75</v>
      </c>
      <c r="R72" s="3" t="s">
        <v>26</v>
      </c>
      <c r="S72" s="3" t="s">
        <v>10</v>
      </c>
      <c r="T72" s="3" t="s">
        <v>33</v>
      </c>
      <c r="U72" s="3" t="s">
        <v>12</v>
      </c>
      <c r="V72" s="6">
        <f>Table1[[#This Row],[Profit]]/Table1[[#This Row],[Sales]]</f>
        <v>0.18518518518518517</v>
      </c>
      <c r="W72" s="3">
        <f>[1]!Table1[[#This Row],[Sales]]-[1]!Table1[[#This Row],[Cost]]-[1]!Table1[[#This Row],[Profit]]</f>
        <v>0</v>
      </c>
      <c r="X72" s="3">
        <f>[1]!Table1[[#This Row],[Quantity]]*[1]!Table1[[#This Row],[Unit_Price]]</f>
        <v>450</v>
      </c>
      <c r="Y72" s="7">
        <f>[1]!Table1[[#This Row],[Gross_Sales]]*[1]!Table1[[#This Row],[Discount]]</f>
        <v>45</v>
      </c>
      <c r="Z72" s="8">
        <f>[1]!Table1[[#This Row],[Gross_Sales]]*[1]!Table1[[#This Row],[Discount_amount]]</f>
        <v>20250</v>
      </c>
      <c r="AA72" s="6">
        <f>IFERROR([1]!Table1[[#This Row],[Profit]]/[1]!Table1[[#This Row],[Sales]],0)</f>
        <v>0.18518518518518517</v>
      </c>
      <c r="AB72" s="3">
        <f>YEAR([1]!Table1[[#This Row],[Order_Date]])</f>
        <v>2025</v>
      </c>
      <c r="AC72" s="3">
        <f>MONTH([1]!Table1[[#This Row],[Order_Date]])</f>
        <v>7</v>
      </c>
      <c r="AD72" s="3" t="str">
        <f t="shared" si="3"/>
        <v>Jul</v>
      </c>
      <c r="AE72" s="3" t="str">
        <f t="shared" si="4"/>
        <v>Q3</v>
      </c>
      <c r="AF72" s="3" t="str">
        <f t="shared" si="5"/>
        <v>2025-Jul</v>
      </c>
      <c r="AG72" s="3">
        <f>COUNTIF(C:C,Table1[[#This Row],[Customer_ID]])</f>
        <v>6</v>
      </c>
      <c r="AH72" s="9" t="e">
        <f>IF([1]!Table1[[#This Row],[Customer_order_count]] &gt;= 10,"FREQUENT",IF([1]!Table1[[#This Row],[Customer_order_count]] &lt;= 10,"REGULAR","OCASSIONAL"))</f>
        <v>#REF!</v>
      </c>
    </row>
    <row r="73" spans="1:34" x14ac:dyDescent="0.25">
      <c r="A73" s="10" t="s">
        <v>455</v>
      </c>
      <c r="B73" s="11">
        <v>45500</v>
      </c>
      <c r="C73" s="12" t="s">
        <v>456</v>
      </c>
      <c r="D73" s="12" t="s">
        <v>457</v>
      </c>
      <c r="E73" s="12" t="s">
        <v>16</v>
      </c>
      <c r="F73" s="12">
        <v>21</v>
      </c>
      <c r="G73" s="12" t="s">
        <v>275</v>
      </c>
      <c r="H73" s="12" t="s">
        <v>276</v>
      </c>
      <c r="I73" s="12" t="s">
        <v>68</v>
      </c>
      <c r="J73" s="12" t="s">
        <v>69</v>
      </c>
      <c r="K73" s="12" t="s">
        <v>39</v>
      </c>
      <c r="L73" s="12">
        <v>1</v>
      </c>
      <c r="M73" s="12">
        <v>3500</v>
      </c>
      <c r="N73" s="12">
        <v>0.15</v>
      </c>
      <c r="O73" s="12">
        <v>0</v>
      </c>
      <c r="P73" s="12">
        <v>2300</v>
      </c>
      <c r="Q73" s="5">
        <f>Table1[[#This Row],[Sales]]-Table1[[#This Row],[Cost]]</f>
        <v>-2300</v>
      </c>
      <c r="R73" s="12" t="s">
        <v>17</v>
      </c>
      <c r="S73" s="12" t="s">
        <v>291</v>
      </c>
      <c r="T73" s="12" t="s">
        <v>33</v>
      </c>
      <c r="U73" s="12" t="s">
        <v>19</v>
      </c>
      <c r="V73" s="3" t="e">
        <f>Table1[[#This Row],[Profit]]/Table1[[#This Row],[Sales]]</f>
        <v>#DIV/0!</v>
      </c>
      <c r="W73" s="12">
        <f>[1]!Table1[[#This Row],[Sales]]-[1]!Table1[[#This Row],[Cost]]-[1]!Table1[[#This Row],[Profit]]</f>
        <v>-2300</v>
      </c>
      <c r="X73" s="12">
        <f>[1]!Table1[[#This Row],[Quantity]]*[1]!Table1[[#This Row],[Unit_Price]]</f>
        <v>3500</v>
      </c>
      <c r="Y73" s="12">
        <f>[1]!Table1[[#This Row],[Gross_Sales]]*[1]!Table1[[#This Row],[Discount]]</f>
        <v>525</v>
      </c>
      <c r="Z73" s="12">
        <f>[1]!Table1[[#This Row],[Gross_Sales]]*[1]!Table1[[#This Row],[Discount_amount]]</f>
        <v>1837500</v>
      </c>
      <c r="AA73" s="12">
        <f>IFERROR([1]!Table1[[#This Row],[Profit]]/[1]!Table1[[#This Row],[Sales]],0)</f>
        <v>0</v>
      </c>
      <c r="AB73" s="12">
        <f>YEAR([1]!Table1[[#This Row],[Order_Date]])</f>
        <v>2024</v>
      </c>
      <c r="AC73" s="12">
        <f>MONTH([1]!Table1[[#This Row],[Order_Date]])</f>
        <v>7</v>
      </c>
      <c r="AD73" s="12" t="str">
        <f t="shared" si="3"/>
        <v>Jul</v>
      </c>
      <c r="AE73" s="12" t="str">
        <f t="shared" si="4"/>
        <v>Q3</v>
      </c>
      <c r="AF73" s="12" t="str">
        <f t="shared" si="5"/>
        <v>2024-Jul</v>
      </c>
      <c r="AG73" s="12">
        <f>COUNTIF(C:C,Table1[[#This Row],[Customer_ID]])</f>
        <v>8</v>
      </c>
      <c r="AH73" s="18" t="e">
        <f>IF([1]!Table1[[#This Row],[Customer_order_count]] &gt;= 10,"FREQUENT",IF([1]!Table1[[#This Row],[Customer_order_count]] &lt;= 10,"REGULAR","OCASSIONAL"))</f>
        <v>#REF!</v>
      </c>
    </row>
    <row r="74" spans="1:34" x14ac:dyDescent="0.25">
      <c r="A74" s="1" t="s">
        <v>458</v>
      </c>
      <c r="B74" s="2">
        <v>45671</v>
      </c>
      <c r="C74" s="3" t="s">
        <v>459</v>
      </c>
      <c r="D74" s="4" t="s">
        <v>460</v>
      </c>
      <c r="E74" s="4" t="s">
        <v>3</v>
      </c>
      <c r="F74" s="5">
        <v>31</v>
      </c>
      <c r="G74" s="3" t="s">
        <v>269</v>
      </c>
      <c r="H74" s="3" t="s">
        <v>270</v>
      </c>
      <c r="I74" s="3" t="s">
        <v>65</v>
      </c>
      <c r="J74" s="3" t="s">
        <v>66</v>
      </c>
      <c r="K74" s="3" t="s">
        <v>25</v>
      </c>
      <c r="L74" s="5">
        <v>1</v>
      </c>
      <c r="M74" s="5">
        <v>2500</v>
      </c>
      <c r="N74" s="6">
        <v>0.15</v>
      </c>
      <c r="O74" s="5">
        <v>2125</v>
      </c>
      <c r="P74" s="5">
        <v>1600</v>
      </c>
      <c r="Q74" s="5">
        <f>Table1[[#This Row],[Sales]]-Table1[[#This Row],[Cost]]</f>
        <v>525</v>
      </c>
      <c r="R74" s="3" t="s">
        <v>17</v>
      </c>
      <c r="S74" s="3" t="s">
        <v>10</v>
      </c>
      <c r="T74" s="3" t="s">
        <v>18</v>
      </c>
      <c r="U74" s="3" t="s">
        <v>19</v>
      </c>
      <c r="V74" s="6">
        <f>Table1[[#This Row],[Profit]]/Table1[[#This Row],[Sales]]</f>
        <v>0.24705882352941178</v>
      </c>
      <c r="W74" s="3">
        <f>[1]!Table1[[#This Row],[Sales]]-[1]!Table1[[#This Row],[Cost]]-[1]!Table1[[#This Row],[Profit]]</f>
        <v>0</v>
      </c>
      <c r="X74" s="3">
        <f>[1]!Table1[[#This Row],[Quantity]]*[1]!Table1[[#This Row],[Unit_Price]]</f>
        <v>2500</v>
      </c>
      <c r="Y74" s="7">
        <f>[1]!Table1[[#This Row],[Gross_Sales]]*[1]!Table1[[#This Row],[Discount]]</f>
        <v>375</v>
      </c>
      <c r="Z74" s="8">
        <f>[1]!Table1[[#This Row],[Gross_Sales]]*[1]!Table1[[#This Row],[Discount_amount]]</f>
        <v>937500</v>
      </c>
      <c r="AA74" s="6">
        <f>IFERROR([1]!Table1[[#This Row],[Profit]]/[1]!Table1[[#This Row],[Sales]],0)</f>
        <v>0.24705882352941178</v>
      </c>
      <c r="AB74" s="3">
        <f>YEAR([1]!Table1[[#This Row],[Order_Date]])</f>
        <v>2025</v>
      </c>
      <c r="AC74" s="3">
        <f>MONTH([1]!Table1[[#This Row],[Order_Date]])</f>
        <v>1</v>
      </c>
      <c r="AD74" s="3" t="str">
        <f t="shared" si="3"/>
        <v>Jan</v>
      </c>
      <c r="AE74" s="3" t="str">
        <f t="shared" si="4"/>
        <v>Q1</v>
      </c>
      <c r="AF74" s="3" t="str">
        <f t="shared" si="5"/>
        <v>2025-Jan</v>
      </c>
      <c r="AG74" s="3">
        <f>COUNTIF(C:C,Table1[[#This Row],[Customer_ID]])</f>
        <v>12</v>
      </c>
      <c r="AH74" s="9" t="e">
        <f>IF([1]!Table1[[#This Row],[Customer_order_count]] &gt;= 10,"FREQUENT",IF([1]!Table1[[#This Row],[Customer_order_count]] &lt;= 10,"REGULAR","OCASSIONAL"))</f>
        <v>#REF!</v>
      </c>
    </row>
    <row r="75" spans="1:34" x14ac:dyDescent="0.25">
      <c r="A75" s="10" t="s">
        <v>461</v>
      </c>
      <c r="B75" s="11">
        <v>45344</v>
      </c>
      <c r="C75" s="12" t="s">
        <v>342</v>
      </c>
      <c r="D75" s="13" t="s">
        <v>343</v>
      </c>
      <c r="E75" s="13" t="s">
        <v>16</v>
      </c>
      <c r="F75" s="14">
        <v>57</v>
      </c>
      <c r="G75" s="12" t="s">
        <v>290</v>
      </c>
      <c r="H75" s="12" t="s">
        <v>276</v>
      </c>
      <c r="I75" s="12" t="s">
        <v>37</v>
      </c>
      <c r="J75" s="12" t="s">
        <v>38</v>
      </c>
      <c r="K75" s="12" t="s">
        <v>39</v>
      </c>
      <c r="L75" s="14">
        <v>2</v>
      </c>
      <c r="M75" s="14">
        <v>900</v>
      </c>
      <c r="N75" s="15">
        <v>0.15</v>
      </c>
      <c r="O75" s="14">
        <v>1530</v>
      </c>
      <c r="P75" s="14">
        <v>1100</v>
      </c>
      <c r="Q75" s="5">
        <f>Table1[[#This Row],[Sales]]-Table1[[#This Row],[Cost]]</f>
        <v>430</v>
      </c>
      <c r="R75" s="12" t="s">
        <v>26</v>
      </c>
      <c r="S75" s="12" t="s">
        <v>10</v>
      </c>
      <c r="T75" s="12" t="s">
        <v>18</v>
      </c>
      <c r="U75" s="12" t="s">
        <v>19</v>
      </c>
      <c r="V75" s="6">
        <f>Table1[[#This Row],[Profit]]/Table1[[#This Row],[Sales]]</f>
        <v>0.28104575163398693</v>
      </c>
      <c r="W75" s="12">
        <f>[1]!Table1[[#This Row],[Sales]]-[1]!Table1[[#This Row],[Cost]]-[1]!Table1[[#This Row],[Profit]]</f>
        <v>0</v>
      </c>
      <c r="X75" s="12">
        <f>[1]!Table1[[#This Row],[Quantity]]*[1]!Table1[[#This Row],[Unit_Price]]</f>
        <v>1800</v>
      </c>
      <c r="Y75" s="16">
        <f>[1]!Table1[[#This Row],[Gross_Sales]]*[1]!Table1[[#This Row],[Discount]]</f>
        <v>270</v>
      </c>
      <c r="Z75" s="17">
        <f>[1]!Table1[[#This Row],[Gross_Sales]]*[1]!Table1[[#This Row],[Discount_amount]]</f>
        <v>486000</v>
      </c>
      <c r="AA75" s="15">
        <f>IFERROR([1]!Table1[[#This Row],[Profit]]/[1]!Table1[[#This Row],[Sales]],0)</f>
        <v>0.28104575163398693</v>
      </c>
      <c r="AB75" s="12">
        <f>YEAR([1]!Table1[[#This Row],[Order_Date]])</f>
        <v>2024</v>
      </c>
      <c r="AC75" s="12">
        <f>MONTH([1]!Table1[[#This Row],[Order_Date]])</f>
        <v>2</v>
      </c>
      <c r="AD75" s="12" t="str">
        <f t="shared" si="3"/>
        <v>Feb</v>
      </c>
      <c r="AE75" s="12" t="str">
        <f t="shared" si="4"/>
        <v>Q1</v>
      </c>
      <c r="AF75" s="12" t="str">
        <f t="shared" si="5"/>
        <v>2024-Feb</v>
      </c>
      <c r="AG75" s="12">
        <f>COUNTIF(C:C,Table1[[#This Row],[Customer_ID]])</f>
        <v>14</v>
      </c>
      <c r="AH75" s="18" t="e">
        <f>IF([1]!Table1[[#This Row],[Customer_order_count]] &gt;= 10,"FREQUENT",IF([1]!Table1[[#This Row],[Customer_order_count]] &lt;= 10,"REGULAR","OCASSIONAL"))</f>
        <v>#REF!</v>
      </c>
    </row>
    <row r="76" spans="1:34" x14ac:dyDescent="0.25">
      <c r="A76" s="1" t="s">
        <v>462</v>
      </c>
      <c r="B76" s="2">
        <v>45332</v>
      </c>
      <c r="C76" s="3" t="s">
        <v>463</v>
      </c>
      <c r="D76" s="4" t="s">
        <v>464</v>
      </c>
      <c r="E76" s="4" t="s">
        <v>3</v>
      </c>
      <c r="F76" s="5">
        <v>25</v>
      </c>
      <c r="G76" s="3" t="s">
        <v>407</v>
      </c>
      <c r="H76" s="3" t="s">
        <v>285</v>
      </c>
      <c r="I76" s="3" t="s">
        <v>65</v>
      </c>
      <c r="J76" s="3" t="s">
        <v>66</v>
      </c>
      <c r="K76" s="3" t="s">
        <v>25</v>
      </c>
      <c r="L76" s="5">
        <v>2</v>
      </c>
      <c r="M76" s="5">
        <v>2500</v>
      </c>
      <c r="N76" s="6">
        <v>0</v>
      </c>
      <c r="O76" s="5">
        <v>5000</v>
      </c>
      <c r="P76" s="5">
        <v>3200</v>
      </c>
      <c r="Q76" s="5">
        <f>Table1[[#This Row],[Sales]]-Table1[[#This Row],[Cost]]</f>
        <v>1800</v>
      </c>
      <c r="R76" s="3" t="s">
        <v>26</v>
      </c>
      <c r="S76" s="3" t="s">
        <v>10</v>
      </c>
      <c r="T76" s="3" t="s">
        <v>18</v>
      </c>
      <c r="U76" s="3" t="s">
        <v>12</v>
      </c>
      <c r="V76" s="6">
        <f>Table1[[#This Row],[Profit]]/Table1[[#This Row],[Sales]]</f>
        <v>0.36</v>
      </c>
      <c r="W76" s="3">
        <f>[1]!Table1[[#This Row],[Sales]]-[1]!Table1[[#This Row],[Cost]]-[1]!Table1[[#This Row],[Profit]]</f>
        <v>0</v>
      </c>
      <c r="X76" s="3">
        <f>[1]!Table1[[#This Row],[Quantity]]*[1]!Table1[[#This Row],[Unit_Price]]</f>
        <v>5000</v>
      </c>
      <c r="Y76" s="7">
        <f>[1]!Table1[[#This Row],[Gross_Sales]]*[1]!Table1[[#This Row],[Discount]]</f>
        <v>0</v>
      </c>
      <c r="Z76" s="8">
        <f>[1]!Table1[[#This Row],[Gross_Sales]]*[1]!Table1[[#This Row],[Discount_amount]]</f>
        <v>0</v>
      </c>
      <c r="AA76" s="6">
        <f>IFERROR([1]!Table1[[#This Row],[Profit]]/[1]!Table1[[#This Row],[Sales]],0)</f>
        <v>0.36</v>
      </c>
      <c r="AB76" s="3">
        <f>YEAR([1]!Table1[[#This Row],[Order_Date]])</f>
        <v>2024</v>
      </c>
      <c r="AC76" s="3">
        <f>MONTH([1]!Table1[[#This Row],[Order_Date]])</f>
        <v>2</v>
      </c>
      <c r="AD76" s="3" t="str">
        <f t="shared" si="3"/>
        <v>Feb</v>
      </c>
      <c r="AE76" s="3" t="str">
        <f t="shared" si="4"/>
        <v>Q1</v>
      </c>
      <c r="AF76" s="3" t="str">
        <f t="shared" si="5"/>
        <v>2024-Feb</v>
      </c>
      <c r="AG76" s="3">
        <f>COUNTIF(C:C,Table1[[#This Row],[Customer_ID]])</f>
        <v>10</v>
      </c>
      <c r="AH76" s="9" t="e">
        <f>IF([1]!Table1[[#This Row],[Customer_order_count]] &gt;= 10,"FREQUENT",IF([1]!Table1[[#This Row],[Customer_order_count]] &lt;= 10,"REGULAR","OCASSIONAL"))</f>
        <v>#REF!</v>
      </c>
    </row>
    <row r="77" spans="1:34" x14ac:dyDescent="0.25">
      <c r="A77" s="10" t="s">
        <v>465</v>
      </c>
      <c r="B77" s="11">
        <v>45979</v>
      </c>
      <c r="C77" s="12" t="s">
        <v>399</v>
      </c>
      <c r="D77" s="13" t="s">
        <v>15</v>
      </c>
      <c r="E77" s="13" t="s">
        <v>3</v>
      </c>
      <c r="F77" s="14">
        <v>24</v>
      </c>
      <c r="G77" s="12" t="s">
        <v>269</v>
      </c>
      <c r="H77" s="12" t="s">
        <v>270</v>
      </c>
      <c r="I77" s="12" t="s">
        <v>127</v>
      </c>
      <c r="J77" s="12" t="s">
        <v>128</v>
      </c>
      <c r="K77" s="12" t="s">
        <v>58</v>
      </c>
      <c r="L77" s="14">
        <v>1</v>
      </c>
      <c r="M77" s="14">
        <v>3000</v>
      </c>
      <c r="N77" s="15">
        <v>0.15</v>
      </c>
      <c r="O77" s="14">
        <v>2550</v>
      </c>
      <c r="P77" s="14">
        <v>2100</v>
      </c>
      <c r="Q77" s="5">
        <f>Table1[[#This Row],[Sales]]-Table1[[#This Row],[Cost]]</f>
        <v>450</v>
      </c>
      <c r="R77" s="12" t="s">
        <v>26</v>
      </c>
      <c r="S77" s="12" t="s">
        <v>10</v>
      </c>
      <c r="T77" s="12" t="s">
        <v>40</v>
      </c>
      <c r="U77" s="12" t="s">
        <v>12</v>
      </c>
      <c r="V77" s="6">
        <f>Table1[[#This Row],[Profit]]/Table1[[#This Row],[Sales]]</f>
        <v>0.17647058823529413</v>
      </c>
      <c r="W77" s="12">
        <f>[1]!Table1[[#This Row],[Sales]]-[1]!Table1[[#This Row],[Cost]]-[1]!Table1[[#This Row],[Profit]]</f>
        <v>0</v>
      </c>
      <c r="X77" s="12">
        <f>[1]!Table1[[#This Row],[Quantity]]*[1]!Table1[[#This Row],[Unit_Price]]</f>
        <v>3000</v>
      </c>
      <c r="Y77" s="16">
        <f>[1]!Table1[[#This Row],[Gross_Sales]]*[1]!Table1[[#This Row],[Discount]]</f>
        <v>450</v>
      </c>
      <c r="Z77" s="17">
        <f>[1]!Table1[[#This Row],[Gross_Sales]]*[1]!Table1[[#This Row],[Discount_amount]]</f>
        <v>1350000</v>
      </c>
      <c r="AA77" s="15">
        <f>IFERROR([1]!Table1[[#This Row],[Profit]]/[1]!Table1[[#This Row],[Sales]],0)</f>
        <v>0.17647058823529413</v>
      </c>
      <c r="AB77" s="12">
        <f>YEAR([1]!Table1[[#This Row],[Order_Date]])</f>
        <v>2025</v>
      </c>
      <c r="AC77" s="12">
        <f>MONTH([1]!Table1[[#This Row],[Order_Date]])</f>
        <v>11</v>
      </c>
      <c r="AD77" s="12" t="str">
        <f t="shared" si="3"/>
        <v>Nov</v>
      </c>
      <c r="AE77" s="12" t="str">
        <f t="shared" si="4"/>
        <v>Q4</v>
      </c>
      <c r="AF77" s="12" t="str">
        <f t="shared" si="5"/>
        <v>2025-Nov</v>
      </c>
      <c r="AG77" s="12">
        <f>COUNTIF(C:C,Table1[[#This Row],[Customer_ID]])</f>
        <v>14</v>
      </c>
      <c r="AH77" s="18" t="e">
        <f>IF([1]!Table1[[#This Row],[Customer_order_count]] &gt;= 10,"FREQUENT",IF([1]!Table1[[#This Row],[Customer_order_count]] &lt;= 10,"REGULAR","OCASSIONAL"))</f>
        <v>#REF!</v>
      </c>
    </row>
    <row r="78" spans="1:34" x14ac:dyDescent="0.25">
      <c r="A78" s="1" t="s">
        <v>466</v>
      </c>
      <c r="B78" s="2">
        <v>45632</v>
      </c>
      <c r="C78" s="3" t="s">
        <v>467</v>
      </c>
      <c r="D78" s="4" t="s">
        <v>468</v>
      </c>
      <c r="E78" s="4" t="s">
        <v>3</v>
      </c>
      <c r="F78" s="5">
        <v>23</v>
      </c>
      <c r="G78" s="3" t="s">
        <v>290</v>
      </c>
      <c r="H78" s="3" t="s">
        <v>276</v>
      </c>
      <c r="I78" s="3" t="s">
        <v>344</v>
      </c>
      <c r="J78" s="3" t="s">
        <v>345</v>
      </c>
      <c r="K78" s="3" t="s">
        <v>39</v>
      </c>
      <c r="L78" s="5">
        <v>2</v>
      </c>
      <c r="M78" s="5">
        <v>2200</v>
      </c>
      <c r="N78" s="6">
        <v>0.1</v>
      </c>
      <c r="O78" s="5">
        <v>3960</v>
      </c>
      <c r="P78" s="5">
        <v>2800</v>
      </c>
      <c r="Q78" s="5">
        <f>Table1[[#This Row],[Sales]]-Table1[[#This Row],[Cost]]</f>
        <v>1160</v>
      </c>
      <c r="R78" s="3" t="s">
        <v>98</v>
      </c>
      <c r="S78" s="3" t="s">
        <v>10</v>
      </c>
      <c r="T78" s="3" t="s">
        <v>40</v>
      </c>
      <c r="U78" s="3" t="s">
        <v>12</v>
      </c>
      <c r="V78" s="6">
        <f>Table1[[#This Row],[Profit]]/Table1[[#This Row],[Sales]]</f>
        <v>0.29292929292929293</v>
      </c>
      <c r="W78" s="3">
        <f>[1]!Table1[[#This Row],[Sales]]-[1]!Table1[[#This Row],[Cost]]-[1]!Table1[[#This Row],[Profit]]</f>
        <v>0</v>
      </c>
      <c r="X78" s="3">
        <f>[1]!Table1[[#This Row],[Quantity]]*[1]!Table1[[#This Row],[Unit_Price]]</f>
        <v>4400</v>
      </c>
      <c r="Y78" s="7">
        <f>[1]!Table1[[#This Row],[Gross_Sales]]*[1]!Table1[[#This Row],[Discount]]</f>
        <v>440</v>
      </c>
      <c r="Z78" s="8">
        <f>[1]!Table1[[#This Row],[Gross_Sales]]*[1]!Table1[[#This Row],[Discount_amount]]</f>
        <v>1936000</v>
      </c>
      <c r="AA78" s="6">
        <f>IFERROR([1]!Table1[[#This Row],[Profit]]/[1]!Table1[[#This Row],[Sales]],0)</f>
        <v>0.29292929292929293</v>
      </c>
      <c r="AB78" s="3">
        <f>YEAR([1]!Table1[[#This Row],[Order_Date]])</f>
        <v>2024</v>
      </c>
      <c r="AC78" s="3">
        <f>MONTH([1]!Table1[[#This Row],[Order_Date]])</f>
        <v>12</v>
      </c>
      <c r="AD78" s="3" t="str">
        <f t="shared" si="3"/>
        <v>Dec</v>
      </c>
      <c r="AE78" s="3" t="str">
        <f t="shared" si="4"/>
        <v>Q4</v>
      </c>
      <c r="AF78" s="3" t="str">
        <f t="shared" si="5"/>
        <v>2024-Dec</v>
      </c>
      <c r="AG78" s="3">
        <f>COUNTIF(C:C,Table1[[#This Row],[Customer_ID]])</f>
        <v>13</v>
      </c>
      <c r="AH78" s="9" t="e">
        <f>IF([1]!Table1[[#This Row],[Customer_order_count]] &gt;= 10,"FREQUENT",IF([1]!Table1[[#This Row],[Customer_order_count]] &lt;= 10,"REGULAR","OCASSIONAL"))</f>
        <v>#REF!</v>
      </c>
    </row>
    <row r="79" spans="1:34" x14ac:dyDescent="0.25">
      <c r="A79" s="10" t="s">
        <v>469</v>
      </c>
      <c r="B79" s="11">
        <v>45486</v>
      </c>
      <c r="C79" s="12" t="s">
        <v>470</v>
      </c>
      <c r="D79" s="13" t="s">
        <v>471</v>
      </c>
      <c r="E79" s="13" t="s">
        <v>3</v>
      </c>
      <c r="F79" s="14">
        <v>20</v>
      </c>
      <c r="G79" s="12" t="s">
        <v>290</v>
      </c>
      <c r="H79" s="12" t="s">
        <v>276</v>
      </c>
      <c r="I79" s="12" t="s">
        <v>31</v>
      </c>
      <c r="J79" s="12" t="s">
        <v>32</v>
      </c>
      <c r="K79" s="12" t="s">
        <v>25</v>
      </c>
      <c r="L79" s="14">
        <v>1</v>
      </c>
      <c r="M79" s="14">
        <v>5000</v>
      </c>
      <c r="N79" s="15">
        <v>0</v>
      </c>
      <c r="O79" s="14">
        <v>5000</v>
      </c>
      <c r="P79" s="14">
        <v>3500</v>
      </c>
      <c r="Q79" s="5">
        <f>Table1[[#This Row],[Sales]]-Table1[[#This Row],[Cost]]</f>
        <v>1500</v>
      </c>
      <c r="R79" s="12" t="s">
        <v>9</v>
      </c>
      <c r="S79" s="12" t="s">
        <v>10</v>
      </c>
      <c r="T79" s="12" t="s">
        <v>33</v>
      </c>
      <c r="U79" s="12" t="s">
        <v>27</v>
      </c>
      <c r="V79" s="6">
        <f>Table1[[#This Row],[Profit]]/Table1[[#This Row],[Sales]]</f>
        <v>0.3</v>
      </c>
      <c r="W79" s="12">
        <f>[1]!Table1[[#This Row],[Sales]]-[1]!Table1[[#This Row],[Cost]]-[1]!Table1[[#This Row],[Profit]]</f>
        <v>0</v>
      </c>
      <c r="X79" s="12">
        <f>[1]!Table1[[#This Row],[Quantity]]*[1]!Table1[[#This Row],[Unit_Price]]</f>
        <v>5000</v>
      </c>
      <c r="Y79" s="16">
        <f>[1]!Table1[[#This Row],[Gross_Sales]]*[1]!Table1[[#This Row],[Discount]]</f>
        <v>0</v>
      </c>
      <c r="Z79" s="17">
        <f>[1]!Table1[[#This Row],[Gross_Sales]]*[1]!Table1[[#This Row],[Discount_amount]]</f>
        <v>0</v>
      </c>
      <c r="AA79" s="15">
        <f>IFERROR([1]!Table1[[#This Row],[Profit]]/[1]!Table1[[#This Row],[Sales]],0)</f>
        <v>0.3</v>
      </c>
      <c r="AB79" s="12">
        <f>YEAR([1]!Table1[[#This Row],[Order_Date]])</f>
        <v>2024</v>
      </c>
      <c r="AC79" s="12">
        <f>MONTH([1]!Table1[[#This Row],[Order_Date]])</f>
        <v>7</v>
      </c>
      <c r="AD79" s="12" t="str">
        <f t="shared" si="3"/>
        <v>Jul</v>
      </c>
      <c r="AE79" s="12" t="str">
        <f t="shared" si="4"/>
        <v>Q3</v>
      </c>
      <c r="AF79" s="12" t="str">
        <f t="shared" si="5"/>
        <v>2024-Jul</v>
      </c>
      <c r="AG79" s="12">
        <f>COUNTIF(C:C,Table1[[#This Row],[Customer_ID]])</f>
        <v>7</v>
      </c>
      <c r="AH79" s="18" t="e">
        <f>IF([1]!Table1[[#This Row],[Customer_order_count]] &gt;= 10,"FREQUENT",IF([1]!Table1[[#This Row],[Customer_order_count]] &lt;= 10,"REGULAR","OCASSIONAL"))</f>
        <v>#REF!</v>
      </c>
    </row>
    <row r="80" spans="1:34" x14ac:dyDescent="0.25">
      <c r="A80" s="1" t="s">
        <v>472</v>
      </c>
      <c r="B80" s="2">
        <v>45540</v>
      </c>
      <c r="C80" s="3" t="s">
        <v>473</v>
      </c>
      <c r="D80" s="4" t="s">
        <v>474</v>
      </c>
      <c r="E80" s="4" t="s">
        <v>3</v>
      </c>
      <c r="F80" s="5">
        <v>58</v>
      </c>
      <c r="G80" s="3" t="s">
        <v>339</v>
      </c>
      <c r="H80" s="3" t="s">
        <v>285</v>
      </c>
      <c r="I80" s="3" t="s">
        <v>109</v>
      </c>
      <c r="J80" s="3" t="s">
        <v>110</v>
      </c>
      <c r="K80" s="3" t="s">
        <v>8</v>
      </c>
      <c r="L80" s="5">
        <v>1</v>
      </c>
      <c r="M80" s="5">
        <v>4000</v>
      </c>
      <c r="N80" s="6">
        <v>0.15</v>
      </c>
      <c r="O80" s="5">
        <v>3400</v>
      </c>
      <c r="P80" s="5">
        <v>2900</v>
      </c>
      <c r="Q80" s="5">
        <f>Table1[[#This Row],[Sales]]-Table1[[#This Row],[Cost]]</f>
        <v>500</v>
      </c>
      <c r="R80" s="3" t="s">
        <v>17</v>
      </c>
      <c r="S80" s="3" t="s">
        <v>10</v>
      </c>
      <c r="T80" s="3" t="s">
        <v>33</v>
      </c>
      <c r="U80" s="3" t="s">
        <v>19</v>
      </c>
      <c r="V80" s="6">
        <f>Table1[[#This Row],[Profit]]/Table1[[#This Row],[Sales]]</f>
        <v>0.14705882352941177</v>
      </c>
      <c r="W80" s="3">
        <f>[1]!Table1[[#This Row],[Sales]]-[1]!Table1[[#This Row],[Cost]]-[1]!Table1[[#This Row],[Profit]]</f>
        <v>0</v>
      </c>
      <c r="X80" s="3">
        <f>[1]!Table1[[#This Row],[Quantity]]*[1]!Table1[[#This Row],[Unit_Price]]</f>
        <v>4000</v>
      </c>
      <c r="Y80" s="7">
        <f>[1]!Table1[[#This Row],[Gross_Sales]]*[1]!Table1[[#This Row],[Discount]]</f>
        <v>600</v>
      </c>
      <c r="Z80" s="8">
        <f>[1]!Table1[[#This Row],[Gross_Sales]]*[1]!Table1[[#This Row],[Discount_amount]]</f>
        <v>2400000</v>
      </c>
      <c r="AA80" s="6">
        <f>IFERROR([1]!Table1[[#This Row],[Profit]]/[1]!Table1[[#This Row],[Sales]],0)</f>
        <v>0.14705882352941177</v>
      </c>
      <c r="AB80" s="3">
        <f>YEAR([1]!Table1[[#This Row],[Order_Date]])</f>
        <v>2024</v>
      </c>
      <c r="AC80" s="3">
        <f>MONTH([1]!Table1[[#This Row],[Order_Date]])</f>
        <v>9</v>
      </c>
      <c r="AD80" s="3" t="str">
        <f t="shared" si="3"/>
        <v>Sep</v>
      </c>
      <c r="AE80" s="3" t="str">
        <f t="shared" si="4"/>
        <v>Q3</v>
      </c>
      <c r="AF80" s="3" t="str">
        <f t="shared" si="5"/>
        <v>2024-Sep</v>
      </c>
      <c r="AG80" s="3">
        <f>COUNTIF(C:C,Table1[[#This Row],[Customer_ID]])</f>
        <v>9</v>
      </c>
      <c r="AH80" s="9" t="e">
        <f>IF([1]!Table1[[#This Row],[Customer_order_count]] &gt;= 10,"FREQUENT",IF([1]!Table1[[#This Row],[Customer_order_count]] &lt;= 10,"REGULAR","OCASSIONAL"))</f>
        <v>#REF!</v>
      </c>
    </row>
    <row r="81" spans="1:34" x14ac:dyDescent="0.25">
      <c r="A81" s="10" t="s">
        <v>475</v>
      </c>
      <c r="B81" s="11">
        <v>45537</v>
      </c>
      <c r="C81" s="12" t="s">
        <v>476</v>
      </c>
      <c r="D81" s="13" t="s">
        <v>477</v>
      </c>
      <c r="E81" s="13" t="s">
        <v>16</v>
      </c>
      <c r="F81" s="14">
        <v>46</v>
      </c>
      <c r="G81" s="12" t="s">
        <v>280</v>
      </c>
      <c r="H81" s="12" t="s">
        <v>270</v>
      </c>
      <c r="I81" s="12" t="s">
        <v>127</v>
      </c>
      <c r="J81" s="12" t="s">
        <v>128</v>
      </c>
      <c r="K81" s="12" t="s">
        <v>58</v>
      </c>
      <c r="L81" s="14">
        <v>4</v>
      </c>
      <c r="M81" s="14">
        <v>3000</v>
      </c>
      <c r="N81" s="15">
        <v>0.05</v>
      </c>
      <c r="O81" s="14">
        <v>11400</v>
      </c>
      <c r="P81" s="14">
        <v>8400</v>
      </c>
      <c r="Q81" s="5">
        <f>Table1[[#This Row],[Sales]]-Table1[[#This Row],[Cost]]</f>
        <v>3000</v>
      </c>
      <c r="R81" s="12" t="s">
        <v>26</v>
      </c>
      <c r="S81" s="12" t="s">
        <v>10</v>
      </c>
      <c r="T81" s="12" t="s">
        <v>33</v>
      </c>
      <c r="U81" s="12" t="s">
        <v>19</v>
      </c>
      <c r="V81" s="6">
        <f>Table1[[#This Row],[Profit]]/Table1[[#This Row],[Sales]]</f>
        <v>0.26315789473684209</v>
      </c>
      <c r="W81" s="12">
        <f>[1]!Table1[[#This Row],[Sales]]-[1]!Table1[[#This Row],[Cost]]-[1]!Table1[[#This Row],[Profit]]</f>
        <v>0</v>
      </c>
      <c r="X81" s="12">
        <f>[1]!Table1[[#This Row],[Quantity]]*[1]!Table1[[#This Row],[Unit_Price]]</f>
        <v>12000</v>
      </c>
      <c r="Y81" s="16">
        <f>[1]!Table1[[#This Row],[Gross_Sales]]*[1]!Table1[[#This Row],[Discount]]</f>
        <v>600</v>
      </c>
      <c r="Z81" s="17">
        <f>[1]!Table1[[#This Row],[Gross_Sales]]*[1]!Table1[[#This Row],[Discount_amount]]</f>
        <v>7200000</v>
      </c>
      <c r="AA81" s="15">
        <f>IFERROR([1]!Table1[[#This Row],[Profit]]/[1]!Table1[[#This Row],[Sales]],0)</f>
        <v>0.26315789473684209</v>
      </c>
      <c r="AB81" s="12">
        <f>YEAR([1]!Table1[[#This Row],[Order_Date]])</f>
        <v>2024</v>
      </c>
      <c r="AC81" s="12">
        <f>MONTH([1]!Table1[[#This Row],[Order_Date]])</f>
        <v>9</v>
      </c>
      <c r="AD81" s="12" t="str">
        <f t="shared" si="3"/>
        <v>Sep</v>
      </c>
      <c r="AE81" s="12" t="str">
        <f t="shared" si="4"/>
        <v>Q3</v>
      </c>
      <c r="AF81" s="12" t="str">
        <f t="shared" si="5"/>
        <v>2024-Sep</v>
      </c>
      <c r="AG81" s="12">
        <f>COUNTIF(C:C,Table1[[#This Row],[Customer_ID]])</f>
        <v>6</v>
      </c>
      <c r="AH81" s="18" t="e">
        <f>IF([1]!Table1[[#This Row],[Customer_order_count]] &gt;= 10,"FREQUENT",IF([1]!Table1[[#This Row],[Customer_order_count]] &lt;= 10,"REGULAR","OCASSIONAL"))</f>
        <v>#REF!</v>
      </c>
    </row>
    <row r="82" spans="1:34" x14ac:dyDescent="0.25">
      <c r="A82" s="1" t="s">
        <v>478</v>
      </c>
      <c r="B82" s="2">
        <v>45769</v>
      </c>
      <c r="C82" s="3" t="s">
        <v>479</v>
      </c>
      <c r="D82" s="4" t="s">
        <v>480</v>
      </c>
      <c r="E82" s="4" t="s">
        <v>16</v>
      </c>
      <c r="F82" s="5">
        <v>43</v>
      </c>
      <c r="G82" s="3" t="s">
        <v>290</v>
      </c>
      <c r="H82" s="3" t="s">
        <v>276</v>
      </c>
      <c r="I82" s="3" t="s">
        <v>127</v>
      </c>
      <c r="J82" s="3" t="s">
        <v>128</v>
      </c>
      <c r="K82" s="3" t="s">
        <v>58</v>
      </c>
      <c r="L82" s="5">
        <v>2</v>
      </c>
      <c r="M82" s="5">
        <v>3000</v>
      </c>
      <c r="N82" s="6">
        <v>0.1</v>
      </c>
      <c r="O82" s="5">
        <v>5400</v>
      </c>
      <c r="P82" s="5">
        <v>4200</v>
      </c>
      <c r="Q82" s="5">
        <f>Table1[[#This Row],[Sales]]-Table1[[#This Row],[Cost]]</f>
        <v>1200</v>
      </c>
      <c r="R82" s="3" t="s">
        <v>17</v>
      </c>
      <c r="S82" s="3" t="s">
        <v>10</v>
      </c>
      <c r="T82" s="3" t="s">
        <v>11</v>
      </c>
      <c r="U82" s="3" t="s">
        <v>12</v>
      </c>
      <c r="V82" s="6">
        <f>Table1[[#This Row],[Profit]]/Table1[[#This Row],[Sales]]</f>
        <v>0.22222222222222221</v>
      </c>
      <c r="W82" s="3">
        <f>[1]!Table1[[#This Row],[Sales]]-[1]!Table1[[#This Row],[Cost]]-[1]!Table1[[#This Row],[Profit]]</f>
        <v>0</v>
      </c>
      <c r="X82" s="3">
        <f>[1]!Table1[[#This Row],[Quantity]]*[1]!Table1[[#This Row],[Unit_Price]]</f>
        <v>6000</v>
      </c>
      <c r="Y82" s="7">
        <f>[1]!Table1[[#This Row],[Gross_Sales]]*[1]!Table1[[#This Row],[Discount]]</f>
        <v>600</v>
      </c>
      <c r="Z82" s="8">
        <f>[1]!Table1[[#This Row],[Gross_Sales]]*[1]!Table1[[#This Row],[Discount_amount]]</f>
        <v>3600000</v>
      </c>
      <c r="AA82" s="6">
        <f>IFERROR([1]!Table1[[#This Row],[Profit]]/[1]!Table1[[#This Row],[Sales]],0)</f>
        <v>0.22222222222222221</v>
      </c>
      <c r="AB82" s="3">
        <f>YEAR([1]!Table1[[#This Row],[Order_Date]])</f>
        <v>2025</v>
      </c>
      <c r="AC82" s="3">
        <f>MONTH([1]!Table1[[#This Row],[Order_Date]])</f>
        <v>4</v>
      </c>
      <c r="AD82" s="3" t="str">
        <f t="shared" si="3"/>
        <v>Apr</v>
      </c>
      <c r="AE82" s="3" t="str">
        <f t="shared" si="4"/>
        <v>Q2</v>
      </c>
      <c r="AF82" s="3" t="str">
        <f t="shared" si="5"/>
        <v>2025-Apr</v>
      </c>
      <c r="AG82" s="3">
        <f>COUNTIF(C:C,Table1[[#This Row],[Customer_ID]])</f>
        <v>3</v>
      </c>
      <c r="AH82" s="9" t="e">
        <f>IF([1]!Table1[[#This Row],[Customer_order_count]] &gt;= 10,"FREQUENT",IF([1]!Table1[[#This Row],[Customer_order_count]] &lt;= 10,"REGULAR","OCASSIONAL"))</f>
        <v>#REF!</v>
      </c>
    </row>
    <row r="83" spans="1:34" x14ac:dyDescent="0.25">
      <c r="A83" s="10" t="s">
        <v>481</v>
      </c>
      <c r="B83" s="11">
        <v>45660</v>
      </c>
      <c r="C83" s="12" t="s">
        <v>316</v>
      </c>
      <c r="D83" s="13" t="s">
        <v>167</v>
      </c>
      <c r="E83" s="13" t="s">
        <v>3</v>
      </c>
      <c r="F83" s="14">
        <v>47</v>
      </c>
      <c r="G83" s="12" t="s">
        <v>317</v>
      </c>
      <c r="H83" s="12" t="s">
        <v>5</v>
      </c>
      <c r="I83" s="12" t="s">
        <v>105</v>
      </c>
      <c r="J83" s="12" t="s">
        <v>106</v>
      </c>
      <c r="K83" s="12" t="s">
        <v>76</v>
      </c>
      <c r="L83" s="14">
        <v>3</v>
      </c>
      <c r="M83" s="14">
        <v>450</v>
      </c>
      <c r="N83" s="15">
        <v>0.1</v>
      </c>
      <c r="O83" s="14">
        <v>1215</v>
      </c>
      <c r="P83" s="14">
        <v>990</v>
      </c>
      <c r="Q83" s="5">
        <f>Table1[[#This Row],[Sales]]-Table1[[#This Row],[Cost]]</f>
        <v>225</v>
      </c>
      <c r="R83" s="12" t="s">
        <v>77</v>
      </c>
      <c r="S83" s="12" t="s">
        <v>10</v>
      </c>
      <c r="T83" s="12" t="s">
        <v>18</v>
      </c>
      <c r="U83" s="12" t="s">
        <v>27</v>
      </c>
      <c r="V83" s="6">
        <f>Table1[[#This Row],[Profit]]/Table1[[#This Row],[Sales]]</f>
        <v>0.18518518518518517</v>
      </c>
      <c r="W83" s="12">
        <f>[1]!Table1[[#This Row],[Sales]]-[1]!Table1[[#This Row],[Cost]]-[1]!Table1[[#This Row],[Profit]]</f>
        <v>0</v>
      </c>
      <c r="X83" s="12">
        <f>[1]!Table1[[#This Row],[Quantity]]*[1]!Table1[[#This Row],[Unit_Price]]</f>
        <v>1350</v>
      </c>
      <c r="Y83" s="16">
        <f>[1]!Table1[[#This Row],[Gross_Sales]]*[1]!Table1[[#This Row],[Discount]]</f>
        <v>135</v>
      </c>
      <c r="Z83" s="17">
        <f>[1]!Table1[[#This Row],[Gross_Sales]]*[1]!Table1[[#This Row],[Discount_amount]]</f>
        <v>182250</v>
      </c>
      <c r="AA83" s="15">
        <f>IFERROR([1]!Table1[[#This Row],[Profit]]/[1]!Table1[[#This Row],[Sales]],0)</f>
        <v>0.18518518518518517</v>
      </c>
      <c r="AB83" s="12">
        <f>YEAR([1]!Table1[[#This Row],[Order_Date]])</f>
        <v>2025</v>
      </c>
      <c r="AC83" s="12">
        <f>MONTH([1]!Table1[[#This Row],[Order_Date]])</f>
        <v>1</v>
      </c>
      <c r="AD83" s="12" t="str">
        <f t="shared" si="3"/>
        <v>Jan</v>
      </c>
      <c r="AE83" s="12" t="str">
        <f t="shared" si="4"/>
        <v>Q1</v>
      </c>
      <c r="AF83" s="12" t="str">
        <f t="shared" si="5"/>
        <v>2025-Jan</v>
      </c>
      <c r="AG83" s="12">
        <f>COUNTIF(C:C,Table1[[#This Row],[Customer_ID]])</f>
        <v>10</v>
      </c>
      <c r="AH83" s="18" t="e">
        <f>IF([1]!Table1[[#This Row],[Customer_order_count]] &gt;= 10,"FREQUENT",IF([1]!Table1[[#This Row],[Customer_order_count]] &lt;= 10,"REGULAR","OCASSIONAL"))</f>
        <v>#REF!</v>
      </c>
    </row>
    <row r="84" spans="1:34" x14ac:dyDescent="0.25">
      <c r="A84" s="1" t="s">
        <v>482</v>
      </c>
      <c r="B84" s="2">
        <v>45772</v>
      </c>
      <c r="C84" s="3" t="s">
        <v>483</v>
      </c>
      <c r="D84" s="4" t="s">
        <v>484</v>
      </c>
      <c r="E84" s="4" t="s">
        <v>3</v>
      </c>
      <c r="F84" s="5">
        <v>34</v>
      </c>
      <c r="G84" s="3" t="s">
        <v>269</v>
      </c>
      <c r="H84" s="3" t="s">
        <v>270</v>
      </c>
      <c r="I84" s="3" t="s">
        <v>68</v>
      </c>
      <c r="J84" s="3" t="s">
        <v>69</v>
      </c>
      <c r="K84" s="3" t="s">
        <v>39</v>
      </c>
      <c r="L84" s="5">
        <v>4</v>
      </c>
      <c r="M84" s="5">
        <v>3500</v>
      </c>
      <c r="N84" s="6">
        <v>0.2</v>
      </c>
      <c r="O84" s="5">
        <v>11200</v>
      </c>
      <c r="P84" s="5">
        <v>9200</v>
      </c>
      <c r="Q84" s="5">
        <f>Table1[[#This Row],[Sales]]-Table1[[#This Row],[Cost]]</f>
        <v>2000</v>
      </c>
      <c r="R84" s="3" t="s">
        <v>77</v>
      </c>
      <c r="S84" s="3" t="s">
        <v>10</v>
      </c>
      <c r="T84" s="3" t="s">
        <v>11</v>
      </c>
      <c r="U84" s="3" t="s">
        <v>19</v>
      </c>
      <c r="V84" s="6">
        <f>Table1[[#This Row],[Profit]]/Table1[[#This Row],[Sales]]</f>
        <v>0.17857142857142858</v>
      </c>
      <c r="W84" s="3">
        <f>[1]!Table1[[#This Row],[Sales]]-[1]!Table1[[#This Row],[Cost]]-[1]!Table1[[#This Row],[Profit]]</f>
        <v>0</v>
      </c>
      <c r="X84" s="3">
        <f>[1]!Table1[[#This Row],[Quantity]]*[1]!Table1[[#This Row],[Unit_Price]]</f>
        <v>14000</v>
      </c>
      <c r="Y84" s="7">
        <f>[1]!Table1[[#This Row],[Gross_Sales]]*[1]!Table1[[#This Row],[Discount]]</f>
        <v>2800</v>
      </c>
      <c r="Z84" s="8">
        <f>[1]!Table1[[#This Row],[Gross_Sales]]*[1]!Table1[[#This Row],[Discount_amount]]</f>
        <v>39200000</v>
      </c>
      <c r="AA84" s="6">
        <f>IFERROR([1]!Table1[[#This Row],[Profit]]/[1]!Table1[[#This Row],[Sales]],0)</f>
        <v>0.17857142857142858</v>
      </c>
      <c r="AB84" s="3">
        <f>YEAR([1]!Table1[[#This Row],[Order_Date]])</f>
        <v>2025</v>
      </c>
      <c r="AC84" s="3">
        <f>MONTH([1]!Table1[[#This Row],[Order_Date]])</f>
        <v>4</v>
      </c>
      <c r="AD84" s="3" t="str">
        <f t="shared" si="3"/>
        <v>Apr</v>
      </c>
      <c r="AE84" s="3" t="str">
        <f t="shared" si="4"/>
        <v>Q2</v>
      </c>
      <c r="AF84" s="3" t="str">
        <f t="shared" si="5"/>
        <v>2025-Apr</v>
      </c>
      <c r="AG84" s="3">
        <f>COUNTIF(C:C,Table1[[#This Row],[Customer_ID]])</f>
        <v>4</v>
      </c>
      <c r="AH84" s="9" t="e">
        <f>IF([1]!Table1[[#This Row],[Customer_order_count]] &gt;= 10,"FREQUENT",IF([1]!Table1[[#This Row],[Customer_order_count]] &lt;= 10,"REGULAR","OCASSIONAL"))</f>
        <v>#REF!</v>
      </c>
    </row>
    <row r="85" spans="1:34" x14ac:dyDescent="0.25">
      <c r="A85" s="10" t="s">
        <v>485</v>
      </c>
      <c r="B85" s="11">
        <v>45715</v>
      </c>
      <c r="C85" s="12" t="s">
        <v>486</v>
      </c>
      <c r="D85" s="13" t="s">
        <v>487</v>
      </c>
      <c r="E85" s="13" t="s">
        <v>3</v>
      </c>
      <c r="F85" s="14">
        <v>59</v>
      </c>
      <c r="G85" s="12" t="s">
        <v>407</v>
      </c>
      <c r="H85" s="12" t="s">
        <v>285</v>
      </c>
      <c r="I85" s="12" t="s">
        <v>102</v>
      </c>
      <c r="J85" s="12" t="s">
        <v>103</v>
      </c>
      <c r="K85" s="12" t="s">
        <v>25</v>
      </c>
      <c r="L85" s="14">
        <v>1</v>
      </c>
      <c r="M85" s="14">
        <v>28000</v>
      </c>
      <c r="N85" s="15">
        <v>0.15</v>
      </c>
      <c r="O85" s="14">
        <v>23800</v>
      </c>
      <c r="P85" s="14">
        <v>21000</v>
      </c>
      <c r="Q85" s="5">
        <f>Table1[[#This Row],[Sales]]-Table1[[#This Row],[Cost]]</f>
        <v>2800</v>
      </c>
      <c r="R85" s="12" t="s">
        <v>17</v>
      </c>
      <c r="S85" s="12" t="s">
        <v>10</v>
      </c>
      <c r="T85" s="12" t="s">
        <v>18</v>
      </c>
      <c r="U85" s="12" t="s">
        <v>12</v>
      </c>
      <c r="V85" s="6">
        <f>Table1[[#This Row],[Profit]]/Table1[[#This Row],[Sales]]</f>
        <v>0.11764705882352941</v>
      </c>
      <c r="W85" s="12">
        <f>[1]!Table1[[#This Row],[Sales]]-[1]!Table1[[#This Row],[Cost]]-[1]!Table1[[#This Row],[Profit]]</f>
        <v>0</v>
      </c>
      <c r="X85" s="12">
        <f>[1]!Table1[[#This Row],[Quantity]]*[1]!Table1[[#This Row],[Unit_Price]]</f>
        <v>28000</v>
      </c>
      <c r="Y85" s="16">
        <f>[1]!Table1[[#This Row],[Gross_Sales]]*[1]!Table1[[#This Row],[Discount]]</f>
        <v>4200</v>
      </c>
      <c r="Z85" s="17">
        <f>[1]!Table1[[#This Row],[Gross_Sales]]*[1]!Table1[[#This Row],[Discount_amount]]</f>
        <v>117600000</v>
      </c>
      <c r="AA85" s="15">
        <f>IFERROR([1]!Table1[[#This Row],[Profit]]/[1]!Table1[[#This Row],[Sales]],0)</f>
        <v>0.11764705882352941</v>
      </c>
      <c r="AB85" s="12">
        <f>YEAR([1]!Table1[[#This Row],[Order_Date]])</f>
        <v>2025</v>
      </c>
      <c r="AC85" s="12">
        <f>MONTH([1]!Table1[[#This Row],[Order_Date]])</f>
        <v>2</v>
      </c>
      <c r="AD85" s="12" t="str">
        <f t="shared" si="3"/>
        <v>Feb</v>
      </c>
      <c r="AE85" s="12" t="str">
        <f t="shared" si="4"/>
        <v>Q1</v>
      </c>
      <c r="AF85" s="12" t="str">
        <f t="shared" si="5"/>
        <v>2025-Feb</v>
      </c>
      <c r="AG85" s="12">
        <f>COUNTIF(C:C,Table1[[#This Row],[Customer_ID]])</f>
        <v>10</v>
      </c>
      <c r="AH85" s="18" t="e">
        <f>IF([1]!Table1[[#This Row],[Customer_order_count]] &gt;= 10,"FREQUENT",IF([1]!Table1[[#This Row],[Customer_order_count]] &lt;= 10,"REGULAR","OCASSIONAL"))</f>
        <v>#REF!</v>
      </c>
    </row>
    <row r="86" spans="1:34" x14ac:dyDescent="0.25">
      <c r="A86" s="1" t="s">
        <v>488</v>
      </c>
      <c r="B86" s="2">
        <v>45441</v>
      </c>
      <c r="C86" s="3" t="s">
        <v>489</v>
      </c>
      <c r="D86" s="3" t="s">
        <v>490</v>
      </c>
      <c r="E86" s="3" t="s">
        <v>3</v>
      </c>
      <c r="F86" s="3">
        <v>26</v>
      </c>
      <c r="G86" s="3" t="s">
        <v>339</v>
      </c>
      <c r="H86" s="3" t="s">
        <v>285</v>
      </c>
      <c r="I86" s="3" t="s">
        <v>23</v>
      </c>
      <c r="J86" s="3" t="s">
        <v>24</v>
      </c>
      <c r="K86" s="3" t="s">
        <v>25</v>
      </c>
      <c r="L86" s="3">
        <v>1</v>
      </c>
      <c r="M86" s="3">
        <v>55000</v>
      </c>
      <c r="N86" s="3">
        <v>0.1</v>
      </c>
      <c r="O86" s="3">
        <v>0</v>
      </c>
      <c r="P86" s="3">
        <v>40000</v>
      </c>
      <c r="Q86" s="5">
        <f>Table1[[#This Row],[Sales]]-Table1[[#This Row],[Cost]]</f>
        <v>-40000</v>
      </c>
      <c r="R86" s="3" t="s">
        <v>26</v>
      </c>
      <c r="S86" s="3" t="s">
        <v>291</v>
      </c>
      <c r="T86" s="3" t="s">
        <v>11</v>
      </c>
      <c r="U86" s="3" t="s">
        <v>27</v>
      </c>
      <c r="V86" s="3" t="e">
        <f>Table1[[#This Row],[Profit]]/Table1[[#This Row],[Sales]]</f>
        <v>#DIV/0!</v>
      </c>
      <c r="W86" s="3">
        <f>[1]!Table1[[#This Row],[Sales]]-[1]!Table1[[#This Row],[Cost]]-[1]!Table1[[#This Row],[Profit]]</f>
        <v>-40000</v>
      </c>
      <c r="X86" s="3">
        <f>[1]!Table1[[#This Row],[Quantity]]*[1]!Table1[[#This Row],[Unit_Price]]</f>
        <v>55000</v>
      </c>
      <c r="Y86" s="3">
        <f>[1]!Table1[[#This Row],[Gross_Sales]]*[1]!Table1[[#This Row],[Discount]]</f>
        <v>5500</v>
      </c>
      <c r="Z86" s="3">
        <f>[1]!Table1[[#This Row],[Gross_Sales]]*[1]!Table1[[#This Row],[Discount_amount]]</f>
        <v>302500000</v>
      </c>
      <c r="AA86" s="3">
        <f>IFERROR([1]!Table1[[#This Row],[Profit]]/[1]!Table1[[#This Row],[Sales]],0)</f>
        <v>0</v>
      </c>
      <c r="AB86" s="3">
        <f>YEAR([1]!Table1[[#This Row],[Order_Date]])</f>
        <v>2024</v>
      </c>
      <c r="AC86" s="3">
        <f>MONTH([1]!Table1[[#This Row],[Order_Date]])</f>
        <v>5</v>
      </c>
      <c r="AD86" s="3" t="str">
        <f t="shared" si="3"/>
        <v>May</v>
      </c>
      <c r="AE86" s="3" t="str">
        <f t="shared" si="4"/>
        <v>Q2</v>
      </c>
      <c r="AF86" s="3" t="str">
        <f t="shared" si="5"/>
        <v>2024-May</v>
      </c>
      <c r="AG86" s="3">
        <f>COUNTIF(C:C,Table1[[#This Row],[Customer_ID]])</f>
        <v>26</v>
      </c>
      <c r="AH86" s="9" t="e">
        <f>IF([1]!Table1[[#This Row],[Customer_order_count]] &gt;= 10,"FREQUENT",IF([1]!Table1[[#This Row],[Customer_order_count]] &lt;= 10,"REGULAR","OCASSIONAL"))</f>
        <v>#REF!</v>
      </c>
    </row>
    <row r="87" spans="1:34" x14ac:dyDescent="0.25">
      <c r="A87" s="10" t="s">
        <v>491</v>
      </c>
      <c r="B87" s="11">
        <v>45885</v>
      </c>
      <c r="C87" s="12" t="s">
        <v>492</v>
      </c>
      <c r="D87" s="13" t="s">
        <v>493</v>
      </c>
      <c r="E87" s="13" t="s">
        <v>3</v>
      </c>
      <c r="F87" s="14">
        <v>26</v>
      </c>
      <c r="G87" s="12" t="s">
        <v>275</v>
      </c>
      <c r="H87" s="12" t="s">
        <v>276</v>
      </c>
      <c r="I87" s="12" t="s">
        <v>44</v>
      </c>
      <c r="J87" s="12" t="s">
        <v>45</v>
      </c>
      <c r="K87" s="12" t="s">
        <v>46</v>
      </c>
      <c r="L87" s="14">
        <v>3</v>
      </c>
      <c r="M87" s="14">
        <v>2500</v>
      </c>
      <c r="N87" s="15">
        <v>0.1</v>
      </c>
      <c r="O87" s="14">
        <v>6750</v>
      </c>
      <c r="P87" s="14">
        <v>4500</v>
      </c>
      <c r="Q87" s="5">
        <f>Table1[[#This Row],[Sales]]-Table1[[#This Row],[Cost]]</f>
        <v>2250</v>
      </c>
      <c r="R87" s="12" t="s">
        <v>26</v>
      </c>
      <c r="S87" s="12" t="s">
        <v>10</v>
      </c>
      <c r="T87" s="12" t="s">
        <v>33</v>
      </c>
      <c r="U87" s="12" t="s">
        <v>19</v>
      </c>
      <c r="V87" s="6">
        <f>Table1[[#This Row],[Profit]]/Table1[[#This Row],[Sales]]</f>
        <v>0.33333333333333331</v>
      </c>
      <c r="W87" s="12">
        <f>[1]!Table1[[#This Row],[Sales]]-[1]!Table1[[#This Row],[Cost]]-[1]!Table1[[#This Row],[Profit]]</f>
        <v>0</v>
      </c>
      <c r="X87" s="12">
        <f>[1]!Table1[[#This Row],[Quantity]]*[1]!Table1[[#This Row],[Unit_Price]]</f>
        <v>7500</v>
      </c>
      <c r="Y87" s="16">
        <f>[1]!Table1[[#This Row],[Gross_Sales]]*[1]!Table1[[#This Row],[Discount]]</f>
        <v>750</v>
      </c>
      <c r="Z87" s="17">
        <f>[1]!Table1[[#This Row],[Gross_Sales]]*[1]!Table1[[#This Row],[Discount_amount]]</f>
        <v>5625000</v>
      </c>
      <c r="AA87" s="15">
        <f>IFERROR([1]!Table1[[#This Row],[Profit]]/[1]!Table1[[#This Row],[Sales]],0)</f>
        <v>0.33333333333333331</v>
      </c>
      <c r="AB87" s="12">
        <f>YEAR([1]!Table1[[#This Row],[Order_Date]])</f>
        <v>2025</v>
      </c>
      <c r="AC87" s="12">
        <f>MONTH([1]!Table1[[#This Row],[Order_Date]])</f>
        <v>8</v>
      </c>
      <c r="AD87" s="12" t="str">
        <f t="shared" si="3"/>
        <v>Aug</v>
      </c>
      <c r="AE87" s="12" t="str">
        <f t="shared" si="4"/>
        <v>Q3</v>
      </c>
      <c r="AF87" s="12" t="str">
        <f t="shared" si="5"/>
        <v>2025-Aug</v>
      </c>
      <c r="AG87" s="12">
        <f>COUNTIF(C:C,Table1[[#This Row],[Customer_ID]])</f>
        <v>3</v>
      </c>
      <c r="AH87" s="18" t="e">
        <f>IF([1]!Table1[[#This Row],[Customer_order_count]] &gt;= 10,"FREQUENT",IF([1]!Table1[[#This Row],[Customer_order_count]] &lt;= 10,"REGULAR","OCASSIONAL"))</f>
        <v>#REF!</v>
      </c>
    </row>
    <row r="88" spans="1:34" x14ac:dyDescent="0.25">
      <c r="A88" s="1" t="s">
        <v>494</v>
      </c>
      <c r="B88" s="2">
        <v>45527</v>
      </c>
      <c r="C88" s="3" t="s">
        <v>495</v>
      </c>
      <c r="D88" s="4" t="s">
        <v>320</v>
      </c>
      <c r="E88" s="4" t="s">
        <v>16</v>
      </c>
      <c r="F88" s="5">
        <v>54</v>
      </c>
      <c r="G88" s="3" t="s">
        <v>280</v>
      </c>
      <c r="H88" s="3" t="s">
        <v>270</v>
      </c>
      <c r="I88" s="3" t="s">
        <v>95</v>
      </c>
      <c r="J88" s="3" t="s">
        <v>96</v>
      </c>
      <c r="K88" s="3" t="s">
        <v>46</v>
      </c>
      <c r="L88" s="5">
        <v>1</v>
      </c>
      <c r="M88" s="5">
        <v>600</v>
      </c>
      <c r="N88" s="6">
        <v>0.05</v>
      </c>
      <c r="O88" s="5">
        <v>570</v>
      </c>
      <c r="P88" s="5">
        <v>380</v>
      </c>
      <c r="Q88" s="5">
        <f>Table1[[#This Row],[Sales]]-Table1[[#This Row],[Cost]]</f>
        <v>190</v>
      </c>
      <c r="R88" s="3" t="s">
        <v>17</v>
      </c>
      <c r="S88" s="3" t="s">
        <v>10</v>
      </c>
      <c r="T88" s="3" t="s">
        <v>33</v>
      </c>
      <c r="U88" s="3" t="s">
        <v>12</v>
      </c>
      <c r="V88" s="6">
        <f>Table1[[#This Row],[Profit]]/Table1[[#This Row],[Sales]]</f>
        <v>0.33333333333333331</v>
      </c>
      <c r="W88" s="3">
        <f>[1]!Table1[[#This Row],[Sales]]-[1]!Table1[[#This Row],[Cost]]-[1]!Table1[[#This Row],[Profit]]</f>
        <v>0</v>
      </c>
      <c r="X88" s="3">
        <f>[1]!Table1[[#This Row],[Quantity]]*[1]!Table1[[#This Row],[Unit_Price]]</f>
        <v>600</v>
      </c>
      <c r="Y88" s="7">
        <f>[1]!Table1[[#This Row],[Gross_Sales]]*[1]!Table1[[#This Row],[Discount]]</f>
        <v>30</v>
      </c>
      <c r="Z88" s="8">
        <f>[1]!Table1[[#This Row],[Gross_Sales]]*[1]!Table1[[#This Row],[Discount_amount]]</f>
        <v>18000</v>
      </c>
      <c r="AA88" s="6">
        <f>IFERROR([1]!Table1[[#This Row],[Profit]]/[1]!Table1[[#This Row],[Sales]],0)</f>
        <v>0.33333333333333331</v>
      </c>
      <c r="AB88" s="3">
        <f>YEAR([1]!Table1[[#This Row],[Order_Date]])</f>
        <v>2024</v>
      </c>
      <c r="AC88" s="3">
        <f>MONTH([1]!Table1[[#This Row],[Order_Date]])</f>
        <v>8</v>
      </c>
      <c r="AD88" s="3" t="str">
        <f t="shared" si="3"/>
        <v>Aug</v>
      </c>
      <c r="AE88" s="3" t="str">
        <f t="shared" si="4"/>
        <v>Q3</v>
      </c>
      <c r="AF88" s="3" t="str">
        <f t="shared" si="5"/>
        <v>2024-Aug</v>
      </c>
      <c r="AG88" s="3">
        <f>COUNTIF(C:C,Table1[[#This Row],[Customer_ID]])</f>
        <v>8</v>
      </c>
      <c r="AH88" s="9" t="e">
        <f>IF([1]!Table1[[#This Row],[Customer_order_count]] &gt;= 10,"FREQUENT",IF([1]!Table1[[#This Row],[Customer_order_count]] &lt;= 10,"REGULAR","OCASSIONAL"))</f>
        <v>#REF!</v>
      </c>
    </row>
    <row r="89" spans="1:34" x14ac:dyDescent="0.25">
      <c r="A89" s="10" t="s">
        <v>496</v>
      </c>
      <c r="B89" s="11">
        <v>45855</v>
      </c>
      <c r="C89" s="12" t="s">
        <v>497</v>
      </c>
      <c r="D89" s="13" t="s">
        <v>417</v>
      </c>
      <c r="E89" s="13" t="s">
        <v>3</v>
      </c>
      <c r="F89" s="14">
        <v>20</v>
      </c>
      <c r="G89" s="12" t="s">
        <v>290</v>
      </c>
      <c r="H89" s="12" t="s">
        <v>276</v>
      </c>
      <c r="I89" s="12" t="s">
        <v>51</v>
      </c>
      <c r="J89" s="12" t="s">
        <v>52</v>
      </c>
      <c r="K89" s="12" t="s">
        <v>8</v>
      </c>
      <c r="L89" s="14">
        <v>4</v>
      </c>
      <c r="M89" s="14">
        <v>4500</v>
      </c>
      <c r="N89" s="15">
        <v>0</v>
      </c>
      <c r="O89" s="14">
        <v>18000</v>
      </c>
      <c r="P89" s="14">
        <v>12800</v>
      </c>
      <c r="Q89" s="5">
        <f>Table1[[#This Row],[Sales]]-Table1[[#This Row],[Cost]]</f>
        <v>5200</v>
      </c>
      <c r="R89" s="12" t="s">
        <v>77</v>
      </c>
      <c r="S89" s="12" t="s">
        <v>10</v>
      </c>
      <c r="T89" s="12" t="s">
        <v>33</v>
      </c>
      <c r="U89" s="12" t="s">
        <v>19</v>
      </c>
      <c r="V89" s="6">
        <f>Table1[[#This Row],[Profit]]/Table1[[#This Row],[Sales]]</f>
        <v>0.28888888888888886</v>
      </c>
      <c r="W89" s="12">
        <f>[1]!Table1[[#This Row],[Sales]]-[1]!Table1[[#This Row],[Cost]]-[1]!Table1[[#This Row],[Profit]]</f>
        <v>0</v>
      </c>
      <c r="X89" s="12">
        <f>[1]!Table1[[#This Row],[Quantity]]*[1]!Table1[[#This Row],[Unit_Price]]</f>
        <v>18000</v>
      </c>
      <c r="Y89" s="16">
        <f>[1]!Table1[[#This Row],[Gross_Sales]]*[1]!Table1[[#This Row],[Discount]]</f>
        <v>0</v>
      </c>
      <c r="Z89" s="17">
        <f>[1]!Table1[[#This Row],[Gross_Sales]]*[1]!Table1[[#This Row],[Discount_amount]]</f>
        <v>0</v>
      </c>
      <c r="AA89" s="15">
        <f>IFERROR([1]!Table1[[#This Row],[Profit]]/[1]!Table1[[#This Row],[Sales]],0)</f>
        <v>0.28888888888888886</v>
      </c>
      <c r="AB89" s="12">
        <f>YEAR([1]!Table1[[#This Row],[Order_Date]])</f>
        <v>2025</v>
      </c>
      <c r="AC89" s="12">
        <f>MONTH([1]!Table1[[#This Row],[Order_Date]])</f>
        <v>7</v>
      </c>
      <c r="AD89" s="12" t="str">
        <f t="shared" si="3"/>
        <v>Jul</v>
      </c>
      <c r="AE89" s="12" t="str">
        <f t="shared" si="4"/>
        <v>Q3</v>
      </c>
      <c r="AF89" s="12" t="str">
        <f t="shared" si="5"/>
        <v>2025-Jul</v>
      </c>
      <c r="AG89" s="12">
        <f>COUNTIF(C:C,Table1[[#This Row],[Customer_ID]])</f>
        <v>3</v>
      </c>
      <c r="AH89" s="18" t="e">
        <f>IF([1]!Table1[[#This Row],[Customer_order_count]] &gt;= 10,"FREQUENT",IF([1]!Table1[[#This Row],[Customer_order_count]] &lt;= 10,"REGULAR","OCASSIONAL"))</f>
        <v>#REF!</v>
      </c>
    </row>
    <row r="90" spans="1:34" x14ac:dyDescent="0.25">
      <c r="A90" s="1" t="s">
        <v>498</v>
      </c>
      <c r="B90" s="2">
        <v>45792</v>
      </c>
      <c r="C90" s="3" t="s">
        <v>334</v>
      </c>
      <c r="D90" s="4" t="s">
        <v>335</v>
      </c>
      <c r="E90" s="4" t="s">
        <v>16</v>
      </c>
      <c r="F90" s="5">
        <v>31</v>
      </c>
      <c r="G90" s="3" t="s">
        <v>317</v>
      </c>
      <c r="H90" s="3" t="s">
        <v>5</v>
      </c>
      <c r="I90" s="3" t="s">
        <v>51</v>
      </c>
      <c r="J90" s="3" t="s">
        <v>52</v>
      </c>
      <c r="K90" s="3" t="s">
        <v>8</v>
      </c>
      <c r="L90" s="5">
        <v>2</v>
      </c>
      <c r="M90" s="5">
        <v>4500</v>
      </c>
      <c r="N90" s="6">
        <v>0.05</v>
      </c>
      <c r="O90" s="5">
        <v>8550</v>
      </c>
      <c r="P90" s="5">
        <v>6400</v>
      </c>
      <c r="Q90" s="5">
        <f>Table1[[#This Row],[Sales]]-Table1[[#This Row],[Cost]]</f>
        <v>2150</v>
      </c>
      <c r="R90" s="3" t="s">
        <v>9</v>
      </c>
      <c r="S90" s="3" t="s">
        <v>10</v>
      </c>
      <c r="T90" s="3" t="s">
        <v>11</v>
      </c>
      <c r="U90" s="3" t="s">
        <v>27</v>
      </c>
      <c r="V90" s="6">
        <f>Table1[[#This Row],[Profit]]/Table1[[#This Row],[Sales]]</f>
        <v>0.25146198830409355</v>
      </c>
      <c r="W90" s="3">
        <f>[1]!Table1[[#This Row],[Sales]]-[1]!Table1[[#This Row],[Cost]]-[1]!Table1[[#This Row],[Profit]]</f>
        <v>0</v>
      </c>
      <c r="X90" s="3">
        <f>[1]!Table1[[#This Row],[Quantity]]*[1]!Table1[[#This Row],[Unit_Price]]</f>
        <v>9000</v>
      </c>
      <c r="Y90" s="7">
        <f>[1]!Table1[[#This Row],[Gross_Sales]]*[1]!Table1[[#This Row],[Discount]]</f>
        <v>450</v>
      </c>
      <c r="Z90" s="8">
        <f>[1]!Table1[[#This Row],[Gross_Sales]]*[1]!Table1[[#This Row],[Discount_amount]]</f>
        <v>4050000</v>
      </c>
      <c r="AA90" s="6">
        <f>IFERROR([1]!Table1[[#This Row],[Profit]]/[1]!Table1[[#This Row],[Sales]],0)</f>
        <v>0.25146198830409355</v>
      </c>
      <c r="AB90" s="3">
        <f>YEAR([1]!Table1[[#This Row],[Order_Date]])</f>
        <v>2025</v>
      </c>
      <c r="AC90" s="3">
        <f>MONTH([1]!Table1[[#This Row],[Order_Date]])</f>
        <v>5</v>
      </c>
      <c r="AD90" s="3" t="str">
        <f t="shared" si="3"/>
        <v>May</v>
      </c>
      <c r="AE90" s="3" t="str">
        <f t="shared" si="4"/>
        <v>Q2</v>
      </c>
      <c r="AF90" s="3" t="str">
        <f t="shared" si="5"/>
        <v>2025-May</v>
      </c>
      <c r="AG90" s="3">
        <f>COUNTIF(C:C,Table1[[#This Row],[Customer_ID]])</f>
        <v>13</v>
      </c>
      <c r="AH90" s="9" t="e">
        <f>IF([1]!Table1[[#This Row],[Customer_order_count]] &gt;= 10,"FREQUENT",IF([1]!Table1[[#This Row],[Customer_order_count]] &lt;= 10,"REGULAR","OCASSIONAL"))</f>
        <v>#REF!</v>
      </c>
    </row>
    <row r="91" spans="1:34" x14ac:dyDescent="0.25">
      <c r="A91" s="10" t="s">
        <v>499</v>
      </c>
      <c r="B91" s="11">
        <v>45652</v>
      </c>
      <c r="C91" s="12" t="s">
        <v>500</v>
      </c>
      <c r="D91" s="13" t="s">
        <v>501</v>
      </c>
      <c r="E91" s="13" t="s">
        <v>16</v>
      </c>
      <c r="F91" s="14">
        <v>22</v>
      </c>
      <c r="G91" s="12" t="s">
        <v>339</v>
      </c>
      <c r="H91" s="12" t="s">
        <v>285</v>
      </c>
      <c r="I91" s="12" t="s">
        <v>305</v>
      </c>
      <c r="J91" s="12" t="s">
        <v>306</v>
      </c>
      <c r="K91" s="12" t="s">
        <v>91</v>
      </c>
      <c r="L91" s="14">
        <v>1</v>
      </c>
      <c r="M91" s="14">
        <v>8500</v>
      </c>
      <c r="N91" s="15">
        <v>0.2</v>
      </c>
      <c r="O91" s="14">
        <v>6800</v>
      </c>
      <c r="P91" s="14">
        <v>6500</v>
      </c>
      <c r="Q91" s="5">
        <f>Table1[[#This Row],[Sales]]-Table1[[#This Row],[Cost]]</f>
        <v>300</v>
      </c>
      <c r="R91" s="12" t="s">
        <v>26</v>
      </c>
      <c r="S91" s="12" t="s">
        <v>10</v>
      </c>
      <c r="T91" s="12" t="s">
        <v>40</v>
      </c>
      <c r="U91" s="12" t="s">
        <v>27</v>
      </c>
      <c r="V91" s="6">
        <f>Table1[[#This Row],[Profit]]/Table1[[#This Row],[Sales]]</f>
        <v>4.4117647058823532E-2</v>
      </c>
      <c r="W91" s="12">
        <f>[1]!Table1[[#This Row],[Sales]]-[1]!Table1[[#This Row],[Cost]]-[1]!Table1[[#This Row],[Profit]]</f>
        <v>0</v>
      </c>
      <c r="X91" s="12">
        <f>[1]!Table1[[#This Row],[Quantity]]*[1]!Table1[[#This Row],[Unit_Price]]</f>
        <v>8500</v>
      </c>
      <c r="Y91" s="16">
        <f>[1]!Table1[[#This Row],[Gross_Sales]]*[1]!Table1[[#This Row],[Discount]]</f>
        <v>1700</v>
      </c>
      <c r="Z91" s="17">
        <f>[1]!Table1[[#This Row],[Gross_Sales]]*[1]!Table1[[#This Row],[Discount_amount]]</f>
        <v>14450000</v>
      </c>
      <c r="AA91" s="15">
        <f>IFERROR([1]!Table1[[#This Row],[Profit]]/[1]!Table1[[#This Row],[Sales]],0)</f>
        <v>4.4117647058823532E-2</v>
      </c>
      <c r="AB91" s="12">
        <f>YEAR([1]!Table1[[#This Row],[Order_Date]])</f>
        <v>2024</v>
      </c>
      <c r="AC91" s="12">
        <f>MONTH([1]!Table1[[#This Row],[Order_Date]])</f>
        <v>12</v>
      </c>
      <c r="AD91" s="12" t="str">
        <f t="shared" si="3"/>
        <v>Dec</v>
      </c>
      <c r="AE91" s="12" t="str">
        <f t="shared" si="4"/>
        <v>Q4</v>
      </c>
      <c r="AF91" s="12" t="str">
        <f t="shared" si="5"/>
        <v>2024-Dec</v>
      </c>
      <c r="AG91" s="12">
        <f>COUNTIF(C:C,Table1[[#This Row],[Customer_ID]])</f>
        <v>19</v>
      </c>
      <c r="AH91" s="18" t="e">
        <f>IF([1]!Table1[[#This Row],[Customer_order_count]] &gt;= 10,"FREQUENT",IF([1]!Table1[[#This Row],[Customer_order_count]] &lt;= 10,"REGULAR","OCASSIONAL"))</f>
        <v>#REF!</v>
      </c>
    </row>
    <row r="92" spans="1:34" x14ac:dyDescent="0.25">
      <c r="A92" s="1" t="s">
        <v>502</v>
      </c>
      <c r="B92" s="2">
        <v>45480</v>
      </c>
      <c r="C92" s="3" t="s">
        <v>503</v>
      </c>
      <c r="D92" s="3" t="s">
        <v>471</v>
      </c>
      <c r="E92" s="3" t="s">
        <v>3</v>
      </c>
      <c r="F92" s="3">
        <v>20</v>
      </c>
      <c r="G92" s="3" t="s">
        <v>269</v>
      </c>
      <c r="H92" s="3" t="s">
        <v>270</v>
      </c>
      <c r="I92" s="3" t="s">
        <v>127</v>
      </c>
      <c r="J92" s="3" t="s">
        <v>128</v>
      </c>
      <c r="K92" s="3" t="s">
        <v>58</v>
      </c>
      <c r="L92" s="3">
        <v>1</v>
      </c>
      <c r="M92" s="3">
        <v>3000</v>
      </c>
      <c r="N92" s="3">
        <v>0.05</v>
      </c>
      <c r="O92" s="3">
        <v>2850</v>
      </c>
      <c r="P92" s="3">
        <v>2100</v>
      </c>
      <c r="Q92" s="5">
        <f>Table1[[#This Row],[Sales]]-Table1[[#This Row],[Cost]]</f>
        <v>750</v>
      </c>
      <c r="R92" s="3" t="s">
        <v>98</v>
      </c>
      <c r="S92" s="3" t="s">
        <v>287</v>
      </c>
      <c r="T92" s="3" t="s">
        <v>33</v>
      </c>
      <c r="U92" s="3" t="s">
        <v>27</v>
      </c>
      <c r="V92" s="6">
        <f>Table1[[#This Row],[Profit]]/Table1[[#This Row],[Sales]]</f>
        <v>0.26315789473684209</v>
      </c>
      <c r="W92" s="3">
        <f>[1]!Table1[[#This Row],[Sales]]-[1]!Table1[[#This Row],[Cost]]-[1]!Table1[[#This Row],[Profit]]</f>
        <v>-4200</v>
      </c>
      <c r="X92" s="3">
        <f>[1]!Table1[[#This Row],[Quantity]]*[1]!Table1[[#This Row],[Unit_Price]]</f>
        <v>3000</v>
      </c>
      <c r="Y92" s="3">
        <f>[1]!Table1[[#This Row],[Gross_Sales]]*[1]!Table1[[#This Row],[Discount]]</f>
        <v>150</v>
      </c>
      <c r="Z92" s="3">
        <f>[1]!Table1[[#This Row],[Gross_Sales]]*[1]!Table1[[#This Row],[Discount_amount]]</f>
        <v>450000</v>
      </c>
      <c r="AA92" s="3">
        <f>IFERROR([1]!Table1[[#This Row],[Profit]]/[1]!Table1[[#This Row],[Sales]],0)</f>
        <v>0.26315789473684209</v>
      </c>
      <c r="AB92" s="3">
        <f>YEAR([1]!Table1[[#This Row],[Order_Date]])</f>
        <v>2024</v>
      </c>
      <c r="AC92" s="3">
        <f>MONTH([1]!Table1[[#This Row],[Order_Date]])</f>
        <v>7</v>
      </c>
      <c r="AD92" s="3" t="str">
        <f t="shared" si="3"/>
        <v>Jul</v>
      </c>
      <c r="AE92" s="3" t="str">
        <f t="shared" si="4"/>
        <v>Q3</v>
      </c>
      <c r="AF92" s="3" t="str">
        <f t="shared" si="5"/>
        <v>2024-Jul</v>
      </c>
      <c r="AG92" s="3">
        <f>COUNTIF(C:C,Table1[[#This Row],[Customer_ID]])</f>
        <v>2</v>
      </c>
      <c r="AH92" s="9" t="e">
        <f>IF([1]!Table1[[#This Row],[Customer_order_count]] &gt;= 10,"FREQUENT",IF([1]!Table1[[#This Row],[Customer_order_count]] &lt;= 10,"REGULAR","OCASSIONAL"))</f>
        <v>#REF!</v>
      </c>
    </row>
    <row r="93" spans="1:34" x14ac:dyDescent="0.25">
      <c r="A93" s="10" t="s">
        <v>504</v>
      </c>
      <c r="B93" s="11">
        <v>45828</v>
      </c>
      <c r="C93" s="12" t="s">
        <v>505</v>
      </c>
      <c r="D93" s="13" t="s">
        <v>506</v>
      </c>
      <c r="E93" s="13" t="s">
        <v>16</v>
      </c>
      <c r="F93" s="14">
        <v>53</v>
      </c>
      <c r="G93" s="12" t="s">
        <v>284</v>
      </c>
      <c r="H93" s="12" t="s">
        <v>285</v>
      </c>
      <c r="I93" s="12" t="s">
        <v>102</v>
      </c>
      <c r="J93" s="12" t="s">
        <v>103</v>
      </c>
      <c r="K93" s="12" t="s">
        <v>25</v>
      </c>
      <c r="L93" s="14">
        <v>3</v>
      </c>
      <c r="M93" s="14">
        <v>28000</v>
      </c>
      <c r="N93" s="15">
        <v>0.05</v>
      </c>
      <c r="O93" s="14">
        <v>79800</v>
      </c>
      <c r="P93" s="14">
        <v>63000</v>
      </c>
      <c r="Q93" s="5">
        <f>Table1[[#This Row],[Sales]]-Table1[[#This Row],[Cost]]</f>
        <v>16800</v>
      </c>
      <c r="R93" s="12" t="s">
        <v>77</v>
      </c>
      <c r="S93" s="12" t="s">
        <v>10</v>
      </c>
      <c r="T93" s="12" t="s">
        <v>11</v>
      </c>
      <c r="U93" s="12" t="s">
        <v>27</v>
      </c>
      <c r="V93" s="6">
        <f>Table1[[#This Row],[Profit]]/Table1[[#This Row],[Sales]]</f>
        <v>0.21052631578947367</v>
      </c>
      <c r="W93" s="12">
        <f>[1]!Table1[[#This Row],[Sales]]-[1]!Table1[[#This Row],[Cost]]-[1]!Table1[[#This Row],[Profit]]</f>
        <v>0</v>
      </c>
      <c r="X93" s="12">
        <f>[1]!Table1[[#This Row],[Quantity]]*[1]!Table1[[#This Row],[Unit_Price]]</f>
        <v>84000</v>
      </c>
      <c r="Y93" s="16">
        <f>[1]!Table1[[#This Row],[Gross_Sales]]*[1]!Table1[[#This Row],[Discount]]</f>
        <v>4200</v>
      </c>
      <c r="Z93" s="17">
        <f>[1]!Table1[[#This Row],[Gross_Sales]]*[1]!Table1[[#This Row],[Discount_amount]]</f>
        <v>352800000</v>
      </c>
      <c r="AA93" s="15">
        <f>IFERROR([1]!Table1[[#This Row],[Profit]]/[1]!Table1[[#This Row],[Sales]],0)</f>
        <v>0.21052631578947367</v>
      </c>
      <c r="AB93" s="12">
        <f>YEAR([1]!Table1[[#This Row],[Order_Date]])</f>
        <v>2025</v>
      </c>
      <c r="AC93" s="12">
        <f>MONTH([1]!Table1[[#This Row],[Order_Date]])</f>
        <v>6</v>
      </c>
      <c r="AD93" s="12" t="str">
        <f t="shared" si="3"/>
        <v>Jun</v>
      </c>
      <c r="AE93" s="12" t="str">
        <f t="shared" si="4"/>
        <v>Q2</v>
      </c>
      <c r="AF93" s="12" t="str">
        <f t="shared" si="5"/>
        <v>2025-Jun</v>
      </c>
      <c r="AG93" s="12">
        <f>COUNTIF(C:C,Table1[[#This Row],[Customer_ID]])</f>
        <v>3</v>
      </c>
      <c r="AH93" s="18" t="e">
        <f>IF([1]!Table1[[#This Row],[Customer_order_count]] &gt;= 10,"FREQUENT",IF([1]!Table1[[#This Row],[Customer_order_count]] &lt;= 10,"REGULAR","OCASSIONAL"))</f>
        <v>#REF!</v>
      </c>
    </row>
    <row r="94" spans="1:34" x14ac:dyDescent="0.25">
      <c r="A94" s="1" t="s">
        <v>507</v>
      </c>
      <c r="B94" s="2">
        <v>45976</v>
      </c>
      <c r="C94" s="3" t="s">
        <v>508</v>
      </c>
      <c r="D94" s="4" t="s">
        <v>509</v>
      </c>
      <c r="E94" s="4" t="s">
        <v>16</v>
      </c>
      <c r="F94" s="5">
        <v>25</v>
      </c>
      <c r="G94" s="3" t="s">
        <v>312</v>
      </c>
      <c r="H94" s="3" t="s">
        <v>276</v>
      </c>
      <c r="I94" s="3" t="s">
        <v>102</v>
      </c>
      <c r="J94" s="3" t="s">
        <v>103</v>
      </c>
      <c r="K94" s="3" t="s">
        <v>25</v>
      </c>
      <c r="L94" s="5">
        <v>2</v>
      </c>
      <c r="M94" s="5">
        <v>28000</v>
      </c>
      <c r="N94" s="6">
        <v>0.15</v>
      </c>
      <c r="O94" s="5">
        <v>47600</v>
      </c>
      <c r="P94" s="5">
        <v>42000</v>
      </c>
      <c r="Q94" s="5">
        <f>Table1[[#This Row],[Sales]]-Table1[[#This Row],[Cost]]</f>
        <v>5600</v>
      </c>
      <c r="R94" s="3" t="s">
        <v>9</v>
      </c>
      <c r="S94" s="3" t="s">
        <v>10</v>
      </c>
      <c r="T94" s="3" t="s">
        <v>40</v>
      </c>
      <c r="U94" s="3" t="s">
        <v>27</v>
      </c>
      <c r="V94" s="6">
        <f>Table1[[#This Row],[Profit]]/Table1[[#This Row],[Sales]]</f>
        <v>0.11764705882352941</v>
      </c>
      <c r="W94" s="3">
        <f>[1]!Table1[[#This Row],[Sales]]-[1]!Table1[[#This Row],[Cost]]-[1]!Table1[[#This Row],[Profit]]</f>
        <v>0</v>
      </c>
      <c r="X94" s="3">
        <f>[1]!Table1[[#This Row],[Quantity]]*[1]!Table1[[#This Row],[Unit_Price]]</f>
        <v>56000</v>
      </c>
      <c r="Y94" s="7">
        <f>[1]!Table1[[#This Row],[Gross_Sales]]*[1]!Table1[[#This Row],[Discount]]</f>
        <v>8400</v>
      </c>
      <c r="Z94" s="8">
        <f>[1]!Table1[[#This Row],[Gross_Sales]]*[1]!Table1[[#This Row],[Discount_amount]]</f>
        <v>470400000</v>
      </c>
      <c r="AA94" s="6">
        <f>IFERROR([1]!Table1[[#This Row],[Profit]]/[1]!Table1[[#This Row],[Sales]],0)</f>
        <v>0.11764705882352941</v>
      </c>
      <c r="AB94" s="3">
        <f>YEAR([1]!Table1[[#This Row],[Order_Date]])</f>
        <v>2025</v>
      </c>
      <c r="AC94" s="3">
        <f>MONTH([1]!Table1[[#This Row],[Order_Date]])</f>
        <v>11</v>
      </c>
      <c r="AD94" s="3" t="str">
        <f t="shared" si="3"/>
        <v>Nov</v>
      </c>
      <c r="AE94" s="3" t="str">
        <f t="shared" si="4"/>
        <v>Q4</v>
      </c>
      <c r="AF94" s="3" t="str">
        <f t="shared" si="5"/>
        <v>2025-Nov</v>
      </c>
      <c r="AG94" s="3">
        <f>COUNTIF(C:C,Table1[[#This Row],[Customer_ID]])</f>
        <v>11</v>
      </c>
      <c r="AH94" s="9" t="e">
        <f>IF([1]!Table1[[#This Row],[Customer_order_count]] &gt;= 10,"FREQUENT",IF([1]!Table1[[#This Row],[Customer_order_count]] &lt;= 10,"REGULAR","OCASSIONAL"))</f>
        <v>#REF!</v>
      </c>
    </row>
    <row r="95" spans="1:34" x14ac:dyDescent="0.25">
      <c r="A95" s="10" t="s">
        <v>510</v>
      </c>
      <c r="B95" s="11">
        <v>45937</v>
      </c>
      <c r="C95" s="12" t="s">
        <v>511</v>
      </c>
      <c r="D95" s="13" t="s">
        <v>101</v>
      </c>
      <c r="E95" s="13" t="s">
        <v>3</v>
      </c>
      <c r="F95" s="14">
        <v>55</v>
      </c>
      <c r="G95" s="12" t="s">
        <v>407</v>
      </c>
      <c r="H95" s="12" t="s">
        <v>285</v>
      </c>
      <c r="I95" s="12" t="s">
        <v>89</v>
      </c>
      <c r="J95" s="12" t="s">
        <v>90</v>
      </c>
      <c r="K95" s="12" t="s">
        <v>91</v>
      </c>
      <c r="L95" s="14">
        <v>2</v>
      </c>
      <c r="M95" s="14">
        <v>35000</v>
      </c>
      <c r="N95" s="15">
        <v>0.2</v>
      </c>
      <c r="O95" s="14">
        <v>56000</v>
      </c>
      <c r="P95" s="14">
        <v>54000</v>
      </c>
      <c r="Q95" s="5">
        <f>Table1[[#This Row],[Sales]]-Table1[[#This Row],[Cost]]</f>
        <v>2000</v>
      </c>
      <c r="R95" s="12" t="s">
        <v>26</v>
      </c>
      <c r="S95" s="12" t="s">
        <v>10</v>
      </c>
      <c r="T95" s="12" t="s">
        <v>40</v>
      </c>
      <c r="U95" s="12" t="s">
        <v>27</v>
      </c>
      <c r="V95" s="6">
        <f>Table1[[#This Row],[Profit]]/Table1[[#This Row],[Sales]]</f>
        <v>3.5714285714285712E-2</v>
      </c>
      <c r="W95" s="12">
        <f>[1]!Table1[[#This Row],[Sales]]-[1]!Table1[[#This Row],[Cost]]-[1]!Table1[[#This Row],[Profit]]</f>
        <v>0</v>
      </c>
      <c r="X95" s="12">
        <f>[1]!Table1[[#This Row],[Quantity]]*[1]!Table1[[#This Row],[Unit_Price]]</f>
        <v>70000</v>
      </c>
      <c r="Y95" s="16">
        <f>[1]!Table1[[#This Row],[Gross_Sales]]*[1]!Table1[[#This Row],[Discount]]</f>
        <v>14000</v>
      </c>
      <c r="Z95" s="17">
        <f>[1]!Table1[[#This Row],[Gross_Sales]]*[1]!Table1[[#This Row],[Discount_amount]]</f>
        <v>980000000</v>
      </c>
      <c r="AA95" s="15">
        <f>IFERROR([1]!Table1[[#This Row],[Profit]]/[1]!Table1[[#This Row],[Sales]],0)</f>
        <v>3.5714285714285712E-2</v>
      </c>
      <c r="AB95" s="12">
        <f>YEAR([1]!Table1[[#This Row],[Order_Date]])</f>
        <v>2025</v>
      </c>
      <c r="AC95" s="12">
        <f>MONTH([1]!Table1[[#This Row],[Order_Date]])</f>
        <v>10</v>
      </c>
      <c r="AD95" s="12" t="str">
        <f t="shared" si="3"/>
        <v>Oct</v>
      </c>
      <c r="AE95" s="12" t="str">
        <f t="shared" si="4"/>
        <v>Q4</v>
      </c>
      <c r="AF95" s="12" t="str">
        <f t="shared" si="5"/>
        <v>2025-Oct</v>
      </c>
      <c r="AG95" s="12">
        <f>COUNTIF(C:C,Table1[[#This Row],[Customer_ID]])</f>
        <v>9</v>
      </c>
      <c r="AH95" s="18" t="e">
        <f>IF([1]!Table1[[#This Row],[Customer_order_count]] &gt;= 10,"FREQUENT",IF([1]!Table1[[#This Row],[Customer_order_count]] &lt;= 10,"REGULAR","OCASSIONAL"))</f>
        <v>#REF!</v>
      </c>
    </row>
    <row r="96" spans="1:34" x14ac:dyDescent="0.25">
      <c r="A96" s="1" t="s">
        <v>512</v>
      </c>
      <c r="B96" s="2">
        <v>45515</v>
      </c>
      <c r="C96" s="3" t="s">
        <v>513</v>
      </c>
      <c r="D96" s="4" t="s">
        <v>141</v>
      </c>
      <c r="E96" s="4" t="s">
        <v>3</v>
      </c>
      <c r="F96" s="5">
        <v>20</v>
      </c>
      <c r="G96" s="3" t="s">
        <v>339</v>
      </c>
      <c r="H96" s="3" t="s">
        <v>285</v>
      </c>
      <c r="I96" s="3" t="s">
        <v>105</v>
      </c>
      <c r="J96" s="3" t="s">
        <v>106</v>
      </c>
      <c r="K96" s="3" t="s">
        <v>76</v>
      </c>
      <c r="L96" s="5">
        <v>2</v>
      </c>
      <c r="M96" s="5">
        <v>450</v>
      </c>
      <c r="N96" s="6">
        <v>0.2</v>
      </c>
      <c r="O96" s="5">
        <v>720</v>
      </c>
      <c r="P96" s="5">
        <v>660</v>
      </c>
      <c r="Q96" s="5">
        <f>Table1[[#This Row],[Sales]]-Table1[[#This Row],[Cost]]</f>
        <v>60</v>
      </c>
      <c r="R96" s="3" t="s">
        <v>17</v>
      </c>
      <c r="S96" s="3" t="s">
        <v>10</v>
      </c>
      <c r="T96" s="3" t="s">
        <v>33</v>
      </c>
      <c r="U96" s="3" t="s">
        <v>19</v>
      </c>
      <c r="V96" s="6">
        <f>Table1[[#This Row],[Profit]]/Table1[[#This Row],[Sales]]</f>
        <v>8.3333333333333329E-2</v>
      </c>
      <c r="W96" s="3">
        <f>[1]!Table1[[#This Row],[Sales]]-[1]!Table1[[#This Row],[Cost]]-[1]!Table1[[#This Row],[Profit]]</f>
        <v>0</v>
      </c>
      <c r="X96" s="3">
        <f>[1]!Table1[[#This Row],[Quantity]]*[1]!Table1[[#This Row],[Unit_Price]]</f>
        <v>900</v>
      </c>
      <c r="Y96" s="7">
        <f>[1]!Table1[[#This Row],[Gross_Sales]]*[1]!Table1[[#This Row],[Discount]]</f>
        <v>180</v>
      </c>
      <c r="Z96" s="8">
        <f>[1]!Table1[[#This Row],[Gross_Sales]]*[1]!Table1[[#This Row],[Discount_amount]]</f>
        <v>162000</v>
      </c>
      <c r="AA96" s="6">
        <f>IFERROR([1]!Table1[[#This Row],[Profit]]/[1]!Table1[[#This Row],[Sales]],0)</f>
        <v>8.3333333333333329E-2</v>
      </c>
      <c r="AB96" s="3">
        <f>YEAR([1]!Table1[[#This Row],[Order_Date]])</f>
        <v>2024</v>
      </c>
      <c r="AC96" s="3">
        <f>MONTH([1]!Table1[[#This Row],[Order_Date]])</f>
        <v>8</v>
      </c>
      <c r="AD96" s="3" t="str">
        <f t="shared" si="3"/>
        <v>Aug</v>
      </c>
      <c r="AE96" s="3" t="str">
        <f t="shared" si="4"/>
        <v>Q3</v>
      </c>
      <c r="AF96" s="3" t="str">
        <f t="shared" si="5"/>
        <v>2024-Aug</v>
      </c>
      <c r="AG96" s="3">
        <f>COUNTIF(C:C,Table1[[#This Row],[Customer_ID]])</f>
        <v>2</v>
      </c>
      <c r="AH96" s="9" t="e">
        <f>IF([1]!Table1[[#This Row],[Customer_order_count]] &gt;= 10,"FREQUENT",IF([1]!Table1[[#This Row],[Customer_order_count]] &lt;= 10,"REGULAR","OCASSIONAL"))</f>
        <v>#REF!</v>
      </c>
    </row>
    <row r="97" spans="1:34" x14ac:dyDescent="0.25">
      <c r="A97" s="10" t="s">
        <v>514</v>
      </c>
      <c r="B97" s="11">
        <v>45945</v>
      </c>
      <c r="C97" s="12" t="s">
        <v>14</v>
      </c>
      <c r="D97" s="12" t="s">
        <v>15</v>
      </c>
      <c r="E97" s="12" t="s">
        <v>16</v>
      </c>
      <c r="F97" s="12">
        <v>27</v>
      </c>
      <c r="G97" s="12" t="s">
        <v>4</v>
      </c>
      <c r="H97" s="12" t="s">
        <v>5</v>
      </c>
      <c r="I97" s="12" t="s">
        <v>6</v>
      </c>
      <c r="J97" s="12" t="s">
        <v>7</v>
      </c>
      <c r="K97" s="12" t="s">
        <v>8</v>
      </c>
      <c r="L97" s="12">
        <v>3</v>
      </c>
      <c r="M97" s="12">
        <v>7000</v>
      </c>
      <c r="N97" s="12">
        <v>0.1</v>
      </c>
      <c r="O97" s="12">
        <v>0</v>
      </c>
      <c r="P97" s="12">
        <v>15600</v>
      </c>
      <c r="Q97" s="5">
        <f>Table1[[#This Row],[Sales]]-Table1[[#This Row],[Cost]]</f>
        <v>-15600</v>
      </c>
      <c r="R97" s="12" t="s">
        <v>77</v>
      </c>
      <c r="S97" s="12" t="s">
        <v>291</v>
      </c>
      <c r="T97" s="12" t="s">
        <v>40</v>
      </c>
      <c r="U97" s="12" t="s">
        <v>19</v>
      </c>
      <c r="V97" s="3" t="e">
        <f>Table1[[#This Row],[Profit]]/Table1[[#This Row],[Sales]]</f>
        <v>#DIV/0!</v>
      </c>
      <c r="W97" s="12">
        <f>[1]!Table1[[#This Row],[Sales]]-[1]!Table1[[#This Row],[Cost]]-[1]!Table1[[#This Row],[Profit]]</f>
        <v>-15600</v>
      </c>
      <c r="X97" s="12">
        <f>[1]!Table1[[#This Row],[Quantity]]*[1]!Table1[[#This Row],[Unit_Price]]</f>
        <v>21000</v>
      </c>
      <c r="Y97" s="12">
        <f>[1]!Table1[[#This Row],[Gross_Sales]]*[1]!Table1[[#This Row],[Discount]]</f>
        <v>2100</v>
      </c>
      <c r="Z97" s="12">
        <f>[1]!Table1[[#This Row],[Gross_Sales]]*[1]!Table1[[#This Row],[Discount_amount]]</f>
        <v>44100000</v>
      </c>
      <c r="AA97" s="12">
        <f>IFERROR([1]!Table1[[#This Row],[Profit]]/[1]!Table1[[#This Row],[Sales]],0)</f>
        <v>0</v>
      </c>
      <c r="AB97" s="12">
        <f>YEAR([1]!Table1[[#This Row],[Order_Date]])</f>
        <v>2025</v>
      </c>
      <c r="AC97" s="12">
        <f>MONTH([1]!Table1[[#This Row],[Order_Date]])</f>
        <v>10</v>
      </c>
      <c r="AD97" s="12" t="str">
        <f t="shared" si="3"/>
        <v>Oct</v>
      </c>
      <c r="AE97" s="12" t="str">
        <f t="shared" si="4"/>
        <v>Q4</v>
      </c>
      <c r="AF97" s="12" t="str">
        <f t="shared" si="5"/>
        <v>2025-Oct</v>
      </c>
      <c r="AG97" s="12">
        <f>COUNTIF(C:C,Table1[[#This Row],[Customer_ID]])</f>
        <v>3</v>
      </c>
      <c r="AH97" s="18" t="e">
        <f>IF([1]!Table1[[#This Row],[Customer_order_count]] &gt;= 10,"FREQUENT",IF([1]!Table1[[#This Row],[Customer_order_count]] &lt;= 10,"REGULAR","OCASSIONAL"))</f>
        <v>#REF!</v>
      </c>
    </row>
    <row r="98" spans="1:34" x14ac:dyDescent="0.25">
      <c r="A98" s="1" t="s">
        <v>515</v>
      </c>
      <c r="B98" s="2">
        <v>45967</v>
      </c>
      <c r="C98" s="3" t="s">
        <v>473</v>
      </c>
      <c r="D98" s="4" t="s">
        <v>474</v>
      </c>
      <c r="E98" s="4" t="s">
        <v>3</v>
      </c>
      <c r="F98" s="5">
        <v>58</v>
      </c>
      <c r="G98" s="3" t="s">
        <v>339</v>
      </c>
      <c r="H98" s="3" t="s">
        <v>285</v>
      </c>
      <c r="I98" s="3" t="s">
        <v>143</v>
      </c>
      <c r="J98" s="3" t="s">
        <v>144</v>
      </c>
      <c r="K98" s="3" t="s">
        <v>76</v>
      </c>
      <c r="L98" s="5">
        <v>4</v>
      </c>
      <c r="M98" s="5">
        <v>700</v>
      </c>
      <c r="N98" s="6">
        <v>0.05</v>
      </c>
      <c r="O98" s="5">
        <v>2660</v>
      </c>
      <c r="P98" s="5">
        <v>2280</v>
      </c>
      <c r="Q98" s="5">
        <f>Table1[[#This Row],[Sales]]-Table1[[#This Row],[Cost]]</f>
        <v>380</v>
      </c>
      <c r="R98" s="3" t="s">
        <v>26</v>
      </c>
      <c r="S98" s="3" t="s">
        <v>10</v>
      </c>
      <c r="T98" s="3" t="s">
        <v>40</v>
      </c>
      <c r="U98" s="3" t="s">
        <v>19</v>
      </c>
      <c r="V98" s="6">
        <f>Table1[[#This Row],[Profit]]/Table1[[#This Row],[Sales]]</f>
        <v>0.14285714285714285</v>
      </c>
      <c r="W98" s="3">
        <f>[1]!Table1[[#This Row],[Sales]]-[1]!Table1[[#This Row],[Cost]]-[1]!Table1[[#This Row],[Profit]]</f>
        <v>0</v>
      </c>
      <c r="X98" s="3">
        <f>[1]!Table1[[#This Row],[Quantity]]*[1]!Table1[[#This Row],[Unit_Price]]</f>
        <v>2800</v>
      </c>
      <c r="Y98" s="7">
        <f>[1]!Table1[[#This Row],[Gross_Sales]]*[1]!Table1[[#This Row],[Discount]]</f>
        <v>140</v>
      </c>
      <c r="Z98" s="8">
        <f>[1]!Table1[[#This Row],[Gross_Sales]]*[1]!Table1[[#This Row],[Discount_amount]]</f>
        <v>392000</v>
      </c>
      <c r="AA98" s="6">
        <f>IFERROR([1]!Table1[[#This Row],[Profit]]/[1]!Table1[[#This Row],[Sales]],0)</f>
        <v>0.14285714285714285</v>
      </c>
      <c r="AB98" s="3">
        <f>YEAR([1]!Table1[[#This Row],[Order_Date]])</f>
        <v>2025</v>
      </c>
      <c r="AC98" s="3">
        <f>MONTH([1]!Table1[[#This Row],[Order_Date]])</f>
        <v>11</v>
      </c>
      <c r="AD98" s="3" t="str">
        <f t="shared" si="3"/>
        <v>Nov</v>
      </c>
      <c r="AE98" s="3" t="str">
        <f t="shared" si="4"/>
        <v>Q4</v>
      </c>
      <c r="AF98" s="3" t="str">
        <f t="shared" si="5"/>
        <v>2025-Nov</v>
      </c>
      <c r="AG98" s="3">
        <f>COUNTIF(C:C,Table1[[#This Row],[Customer_ID]])</f>
        <v>9</v>
      </c>
      <c r="AH98" s="9" t="e">
        <f>IF([1]!Table1[[#This Row],[Customer_order_count]] &gt;= 10,"FREQUENT",IF([1]!Table1[[#This Row],[Customer_order_count]] &lt;= 10,"REGULAR","OCASSIONAL"))</f>
        <v>#REF!</v>
      </c>
    </row>
    <row r="99" spans="1:34" x14ac:dyDescent="0.25">
      <c r="A99" s="10" t="s">
        <v>516</v>
      </c>
      <c r="B99" s="11">
        <v>45713</v>
      </c>
      <c r="C99" s="12" t="s">
        <v>517</v>
      </c>
      <c r="D99" s="13" t="s">
        <v>518</v>
      </c>
      <c r="E99" s="13" t="s">
        <v>16</v>
      </c>
      <c r="F99" s="14">
        <v>54</v>
      </c>
      <c r="G99" s="12" t="s">
        <v>284</v>
      </c>
      <c r="H99" s="12" t="s">
        <v>285</v>
      </c>
      <c r="I99" s="12" t="s">
        <v>23</v>
      </c>
      <c r="J99" s="12" t="s">
        <v>24</v>
      </c>
      <c r="K99" s="12" t="s">
        <v>25</v>
      </c>
      <c r="L99" s="14">
        <v>1</v>
      </c>
      <c r="M99" s="14">
        <v>55000</v>
      </c>
      <c r="N99" s="15">
        <v>0.15</v>
      </c>
      <c r="O99" s="14">
        <v>46750</v>
      </c>
      <c r="P99" s="14">
        <v>40000</v>
      </c>
      <c r="Q99" s="5">
        <f>Table1[[#This Row],[Sales]]-Table1[[#This Row],[Cost]]</f>
        <v>6750</v>
      </c>
      <c r="R99" s="12" t="s">
        <v>26</v>
      </c>
      <c r="S99" s="12" t="s">
        <v>10</v>
      </c>
      <c r="T99" s="12" t="s">
        <v>18</v>
      </c>
      <c r="U99" s="12" t="s">
        <v>27</v>
      </c>
      <c r="V99" s="6">
        <f>Table1[[#This Row],[Profit]]/Table1[[#This Row],[Sales]]</f>
        <v>0.14438502673796791</v>
      </c>
      <c r="W99" s="12">
        <f>[1]!Table1[[#This Row],[Sales]]-[1]!Table1[[#This Row],[Cost]]-[1]!Table1[[#This Row],[Profit]]</f>
        <v>0</v>
      </c>
      <c r="X99" s="12">
        <f>[1]!Table1[[#This Row],[Quantity]]*[1]!Table1[[#This Row],[Unit_Price]]</f>
        <v>55000</v>
      </c>
      <c r="Y99" s="16">
        <f>[1]!Table1[[#This Row],[Gross_Sales]]*[1]!Table1[[#This Row],[Discount]]</f>
        <v>8250</v>
      </c>
      <c r="Z99" s="17">
        <f>[1]!Table1[[#This Row],[Gross_Sales]]*[1]!Table1[[#This Row],[Discount_amount]]</f>
        <v>453750000</v>
      </c>
      <c r="AA99" s="15">
        <f>IFERROR([1]!Table1[[#This Row],[Profit]]/[1]!Table1[[#This Row],[Sales]],0)</f>
        <v>0.14438502673796791</v>
      </c>
      <c r="AB99" s="12">
        <f>YEAR([1]!Table1[[#This Row],[Order_Date]])</f>
        <v>2025</v>
      </c>
      <c r="AC99" s="12">
        <f>MONTH([1]!Table1[[#This Row],[Order_Date]])</f>
        <v>2</v>
      </c>
      <c r="AD99" s="12" t="str">
        <f t="shared" si="3"/>
        <v>Feb</v>
      </c>
      <c r="AE99" s="12" t="str">
        <f t="shared" si="4"/>
        <v>Q1</v>
      </c>
      <c r="AF99" s="12" t="str">
        <f t="shared" si="5"/>
        <v>2025-Feb</v>
      </c>
      <c r="AG99" s="12">
        <f>COUNTIF(C:C,Table1[[#This Row],[Customer_ID]])</f>
        <v>12</v>
      </c>
      <c r="AH99" s="18" t="e">
        <f>IF([1]!Table1[[#This Row],[Customer_order_count]] &gt;= 10,"FREQUENT",IF([1]!Table1[[#This Row],[Customer_order_count]] &lt;= 10,"REGULAR","OCASSIONAL"))</f>
        <v>#REF!</v>
      </c>
    </row>
    <row r="100" spans="1:34" x14ac:dyDescent="0.25">
      <c r="A100" s="1" t="s">
        <v>519</v>
      </c>
      <c r="B100" s="2">
        <v>45840</v>
      </c>
      <c r="C100" s="3" t="s">
        <v>383</v>
      </c>
      <c r="D100" s="4" t="s">
        <v>384</v>
      </c>
      <c r="E100" s="4" t="s">
        <v>16</v>
      </c>
      <c r="F100" s="5">
        <v>40</v>
      </c>
      <c r="G100" s="3" t="s">
        <v>284</v>
      </c>
      <c r="H100" s="3" t="s">
        <v>285</v>
      </c>
      <c r="I100" s="3" t="s">
        <v>344</v>
      </c>
      <c r="J100" s="3" t="s">
        <v>345</v>
      </c>
      <c r="K100" s="3" t="s">
        <v>39</v>
      </c>
      <c r="L100" s="5">
        <v>1</v>
      </c>
      <c r="M100" s="5">
        <v>2200</v>
      </c>
      <c r="N100" s="6">
        <v>0.2</v>
      </c>
      <c r="O100" s="5">
        <v>1760</v>
      </c>
      <c r="P100" s="5">
        <v>1400</v>
      </c>
      <c r="Q100" s="5">
        <f>Table1[[#This Row],[Sales]]-Table1[[#This Row],[Cost]]</f>
        <v>360</v>
      </c>
      <c r="R100" s="3" t="s">
        <v>26</v>
      </c>
      <c r="S100" s="3" t="s">
        <v>10</v>
      </c>
      <c r="T100" s="3" t="s">
        <v>33</v>
      </c>
      <c r="U100" s="3" t="s">
        <v>12</v>
      </c>
      <c r="V100" s="6">
        <f>Table1[[#This Row],[Profit]]/Table1[[#This Row],[Sales]]</f>
        <v>0.20454545454545456</v>
      </c>
      <c r="W100" s="3">
        <f>[1]!Table1[[#This Row],[Sales]]-[1]!Table1[[#This Row],[Cost]]-[1]!Table1[[#This Row],[Profit]]</f>
        <v>0</v>
      </c>
      <c r="X100" s="3">
        <f>[1]!Table1[[#This Row],[Quantity]]*[1]!Table1[[#This Row],[Unit_Price]]</f>
        <v>2200</v>
      </c>
      <c r="Y100" s="7">
        <f>[1]!Table1[[#This Row],[Gross_Sales]]*[1]!Table1[[#This Row],[Discount]]</f>
        <v>440</v>
      </c>
      <c r="Z100" s="8">
        <f>[1]!Table1[[#This Row],[Gross_Sales]]*[1]!Table1[[#This Row],[Discount_amount]]</f>
        <v>968000</v>
      </c>
      <c r="AA100" s="6">
        <f>IFERROR([1]!Table1[[#This Row],[Profit]]/[1]!Table1[[#This Row],[Sales]],0)</f>
        <v>0.20454545454545456</v>
      </c>
      <c r="AB100" s="3">
        <f>YEAR([1]!Table1[[#This Row],[Order_Date]])</f>
        <v>2025</v>
      </c>
      <c r="AC100" s="3">
        <f>MONTH([1]!Table1[[#This Row],[Order_Date]])</f>
        <v>7</v>
      </c>
      <c r="AD100" s="3" t="str">
        <f t="shared" si="3"/>
        <v>Jul</v>
      </c>
      <c r="AE100" s="3" t="str">
        <f t="shared" si="4"/>
        <v>Q3</v>
      </c>
      <c r="AF100" s="3" t="str">
        <f t="shared" si="5"/>
        <v>2025-Jul</v>
      </c>
      <c r="AG100" s="3">
        <f>COUNTIF(C:C,Table1[[#This Row],[Customer_ID]])</f>
        <v>5</v>
      </c>
      <c r="AH100" s="9" t="e">
        <f>IF([1]!Table1[[#This Row],[Customer_order_count]] &gt;= 10,"FREQUENT",IF([1]!Table1[[#This Row],[Customer_order_count]] &lt;= 10,"REGULAR","OCASSIONAL"))</f>
        <v>#REF!</v>
      </c>
    </row>
    <row r="101" spans="1:34" x14ac:dyDescent="0.25">
      <c r="A101" s="10" t="s">
        <v>520</v>
      </c>
      <c r="B101" s="11">
        <v>45982</v>
      </c>
      <c r="C101" s="12" t="s">
        <v>356</v>
      </c>
      <c r="D101" s="12" t="s">
        <v>357</v>
      </c>
      <c r="E101" s="12" t="s">
        <v>16</v>
      </c>
      <c r="F101" s="12">
        <v>47</v>
      </c>
      <c r="G101" s="12" t="s">
        <v>339</v>
      </c>
      <c r="H101" s="12" t="s">
        <v>285</v>
      </c>
      <c r="I101" s="12" t="s">
        <v>44</v>
      </c>
      <c r="J101" s="12" t="s">
        <v>45</v>
      </c>
      <c r="K101" s="12" t="s">
        <v>46</v>
      </c>
      <c r="L101" s="12">
        <v>2</v>
      </c>
      <c r="M101" s="12">
        <v>2500</v>
      </c>
      <c r="N101" s="12">
        <v>0.05</v>
      </c>
      <c r="O101" s="12">
        <v>0</v>
      </c>
      <c r="P101" s="12">
        <v>3000</v>
      </c>
      <c r="Q101" s="5">
        <f>Table1[[#This Row],[Sales]]-Table1[[#This Row],[Cost]]</f>
        <v>-3000</v>
      </c>
      <c r="R101" s="12" t="s">
        <v>77</v>
      </c>
      <c r="S101" s="12" t="s">
        <v>291</v>
      </c>
      <c r="T101" s="12" t="s">
        <v>40</v>
      </c>
      <c r="U101" s="12" t="s">
        <v>27</v>
      </c>
      <c r="V101" s="3" t="e">
        <f>Table1[[#This Row],[Profit]]/Table1[[#This Row],[Sales]]</f>
        <v>#DIV/0!</v>
      </c>
      <c r="W101" s="12">
        <f>[1]!Table1[[#This Row],[Sales]]-[1]!Table1[[#This Row],[Cost]]-[1]!Table1[[#This Row],[Profit]]</f>
        <v>-3000</v>
      </c>
      <c r="X101" s="12">
        <f>[1]!Table1[[#This Row],[Quantity]]*[1]!Table1[[#This Row],[Unit_Price]]</f>
        <v>5000</v>
      </c>
      <c r="Y101" s="12">
        <f>[1]!Table1[[#This Row],[Gross_Sales]]*[1]!Table1[[#This Row],[Discount]]</f>
        <v>250</v>
      </c>
      <c r="Z101" s="12">
        <f>[1]!Table1[[#This Row],[Gross_Sales]]*[1]!Table1[[#This Row],[Discount_amount]]</f>
        <v>1250000</v>
      </c>
      <c r="AA101" s="12">
        <f>IFERROR([1]!Table1[[#This Row],[Profit]]/[1]!Table1[[#This Row],[Sales]],0)</f>
        <v>0</v>
      </c>
      <c r="AB101" s="12">
        <f>YEAR([1]!Table1[[#This Row],[Order_Date]])</f>
        <v>2025</v>
      </c>
      <c r="AC101" s="12">
        <f>MONTH([1]!Table1[[#This Row],[Order_Date]])</f>
        <v>11</v>
      </c>
      <c r="AD101" s="12" t="str">
        <f t="shared" si="3"/>
        <v>Nov</v>
      </c>
      <c r="AE101" s="12" t="str">
        <f t="shared" si="4"/>
        <v>Q4</v>
      </c>
      <c r="AF101" s="12" t="str">
        <f t="shared" si="5"/>
        <v>2025-Nov</v>
      </c>
      <c r="AG101" s="12">
        <f>COUNTIF(C:C,Table1[[#This Row],[Customer_ID]])</f>
        <v>10</v>
      </c>
      <c r="AH101" s="18" t="e">
        <f>IF([1]!Table1[[#This Row],[Customer_order_count]] &gt;= 10,"FREQUENT",IF([1]!Table1[[#This Row],[Customer_order_count]] &lt;= 10,"REGULAR","OCASSIONAL"))</f>
        <v>#REF!</v>
      </c>
    </row>
    <row r="102" spans="1:34" x14ac:dyDescent="0.25">
      <c r="A102" s="1" t="s">
        <v>521</v>
      </c>
      <c r="B102" s="2">
        <v>45401</v>
      </c>
      <c r="C102" s="3" t="s">
        <v>522</v>
      </c>
      <c r="D102" s="4" t="s">
        <v>523</v>
      </c>
      <c r="E102" s="4" t="s">
        <v>3</v>
      </c>
      <c r="F102" s="5">
        <v>54</v>
      </c>
      <c r="G102" s="3" t="s">
        <v>275</v>
      </c>
      <c r="H102" s="3" t="s">
        <v>276</v>
      </c>
      <c r="I102" s="3" t="s">
        <v>31</v>
      </c>
      <c r="J102" s="3" t="s">
        <v>32</v>
      </c>
      <c r="K102" s="3" t="s">
        <v>25</v>
      </c>
      <c r="L102" s="5">
        <v>1</v>
      </c>
      <c r="M102" s="5">
        <v>5000</v>
      </c>
      <c r="N102" s="6">
        <v>0.25</v>
      </c>
      <c r="O102" s="5">
        <v>3750</v>
      </c>
      <c r="P102" s="5">
        <v>3500</v>
      </c>
      <c r="Q102" s="5">
        <f>Table1[[#This Row],[Sales]]-Table1[[#This Row],[Cost]]</f>
        <v>250</v>
      </c>
      <c r="R102" s="3" t="s">
        <v>17</v>
      </c>
      <c r="S102" s="3" t="s">
        <v>10</v>
      </c>
      <c r="T102" s="3" t="s">
        <v>11</v>
      </c>
      <c r="U102" s="3" t="s">
        <v>19</v>
      </c>
      <c r="V102" s="6">
        <f>Table1[[#This Row],[Profit]]/Table1[[#This Row],[Sales]]</f>
        <v>6.6666666666666666E-2</v>
      </c>
      <c r="W102" s="3">
        <f>[1]!Table1[[#This Row],[Sales]]-[1]!Table1[[#This Row],[Cost]]-[1]!Table1[[#This Row],[Profit]]</f>
        <v>0</v>
      </c>
      <c r="X102" s="3">
        <f>[1]!Table1[[#This Row],[Quantity]]*[1]!Table1[[#This Row],[Unit_Price]]</f>
        <v>5000</v>
      </c>
      <c r="Y102" s="7">
        <f>[1]!Table1[[#This Row],[Gross_Sales]]*[1]!Table1[[#This Row],[Discount]]</f>
        <v>1250</v>
      </c>
      <c r="Z102" s="8">
        <f>[1]!Table1[[#This Row],[Gross_Sales]]*[1]!Table1[[#This Row],[Discount_amount]]</f>
        <v>6250000</v>
      </c>
      <c r="AA102" s="6">
        <f>IFERROR([1]!Table1[[#This Row],[Profit]]/[1]!Table1[[#This Row],[Sales]],0)</f>
        <v>6.6666666666666666E-2</v>
      </c>
      <c r="AB102" s="3">
        <f>YEAR([1]!Table1[[#This Row],[Order_Date]])</f>
        <v>2024</v>
      </c>
      <c r="AC102" s="3">
        <f>MONTH([1]!Table1[[#This Row],[Order_Date]])</f>
        <v>4</v>
      </c>
      <c r="AD102" s="3" t="str">
        <f t="shared" si="3"/>
        <v>Apr</v>
      </c>
      <c r="AE102" s="3" t="str">
        <f t="shared" si="4"/>
        <v>Q2</v>
      </c>
      <c r="AF102" s="3" t="str">
        <f t="shared" si="5"/>
        <v>2024-Apr</v>
      </c>
      <c r="AG102" s="3">
        <f>COUNTIF(C:C,Table1[[#This Row],[Customer_ID]])</f>
        <v>5</v>
      </c>
      <c r="AH102" s="9" t="e">
        <f>IF([1]!Table1[[#This Row],[Customer_order_count]] &gt;= 10,"FREQUENT",IF([1]!Table1[[#This Row],[Customer_order_count]] &lt;= 10,"REGULAR","OCASSIONAL"))</f>
        <v>#REF!</v>
      </c>
    </row>
    <row r="103" spans="1:34" x14ac:dyDescent="0.25">
      <c r="A103" s="10" t="s">
        <v>524</v>
      </c>
      <c r="B103" s="11">
        <v>45926</v>
      </c>
      <c r="C103" s="12" t="s">
        <v>525</v>
      </c>
      <c r="D103" s="13" t="s">
        <v>526</v>
      </c>
      <c r="E103" s="13" t="s">
        <v>3</v>
      </c>
      <c r="F103" s="14">
        <v>52</v>
      </c>
      <c r="G103" s="12" t="s">
        <v>407</v>
      </c>
      <c r="H103" s="12" t="s">
        <v>285</v>
      </c>
      <c r="I103" s="12" t="s">
        <v>105</v>
      </c>
      <c r="J103" s="12" t="s">
        <v>106</v>
      </c>
      <c r="K103" s="12" t="s">
        <v>76</v>
      </c>
      <c r="L103" s="14">
        <v>2</v>
      </c>
      <c r="M103" s="14">
        <v>450</v>
      </c>
      <c r="N103" s="15">
        <v>0</v>
      </c>
      <c r="O103" s="14">
        <v>900</v>
      </c>
      <c r="P103" s="14">
        <v>660</v>
      </c>
      <c r="Q103" s="5">
        <f>Table1[[#This Row],[Sales]]-Table1[[#This Row],[Cost]]</f>
        <v>240</v>
      </c>
      <c r="R103" s="12" t="s">
        <v>26</v>
      </c>
      <c r="S103" s="12" t="s">
        <v>10</v>
      </c>
      <c r="T103" s="12" t="s">
        <v>33</v>
      </c>
      <c r="U103" s="12" t="s">
        <v>19</v>
      </c>
      <c r="V103" s="6">
        <f>Table1[[#This Row],[Profit]]/Table1[[#This Row],[Sales]]</f>
        <v>0.26666666666666666</v>
      </c>
      <c r="W103" s="12">
        <f>[1]!Table1[[#This Row],[Sales]]-[1]!Table1[[#This Row],[Cost]]-[1]!Table1[[#This Row],[Profit]]</f>
        <v>0</v>
      </c>
      <c r="X103" s="12">
        <f>[1]!Table1[[#This Row],[Quantity]]*[1]!Table1[[#This Row],[Unit_Price]]</f>
        <v>900</v>
      </c>
      <c r="Y103" s="16">
        <f>[1]!Table1[[#This Row],[Gross_Sales]]*[1]!Table1[[#This Row],[Discount]]</f>
        <v>0</v>
      </c>
      <c r="Z103" s="17">
        <f>[1]!Table1[[#This Row],[Gross_Sales]]*[1]!Table1[[#This Row],[Discount_amount]]</f>
        <v>0</v>
      </c>
      <c r="AA103" s="15">
        <f>IFERROR([1]!Table1[[#This Row],[Profit]]/[1]!Table1[[#This Row],[Sales]],0)</f>
        <v>0.26666666666666666</v>
      </c>
      <c r="AB103" s="12">
        <f>YEAR([1]!Table1[[#This Row],[Order_Date]])</f>
        <v>2025</v>
      </c>
      <c r="AC103" s="12">
        <f>MONTH([1]!Table1[[#This Row],[Order_Date]])</f>
        <v>9</v>
      </c>
      <c r="AD103" s="12" t="str">
        <f t="shared" si="3"/>
        <v>Sep</v>
      </c>
      <c r="AE103" s="12" t="str">
        <f t="shared" si="4"/>
        <v>Q3</v>
      </c>
      <c r="AF103" s="12" t="str">
        <f t="shared" si="5"/>
        <v>2025-Sep</v>
      </c>
      <c r="AG103" s="12">
        <f>COUNTIF(C:C,Table1[[#This Row],[Customer_ID]])</f>
        <v>5</v>
      </c>
      <c r="AH103" s="18" t="e">
        <f>IF([1]!Table1[[#This Row],[Customer_order_count]] &gt;= 10,"FREQUENT",IF([1]!Table1[[#This Row],[Customer_order_count]] &lt;= 10,"REGULAR","OCASSIONAL"))</f>
        <v>#REF!</v>
      </c>
    </row>
    <row r="104" spans="1:34" x14ac:dyDescent="0.25">
      <c r="A104" s="1" t="s">
        <v>527</v>
      </c>
      <c r="B104" s="2">
        <v>45698</v>
      </c>
      <c r="C104" s="3" t="s">
        <v>528</v>
      </c>
      <c r="D104" s="4" t="s">
        <v>375</v>
      </c>
      <c r="E104" s="4" t="s">
        <v>16</v>
      </c>
      <c r="F104" s="5">
        <v>44</v>
      </c>
      <c r="G104" s="3" t="s">
        <v>312</v>
      </c>
      <c r="H104" s="3" t="s">
        <v>276</v>
      </c>
      <c r="I104" s="3" t="s">
        <v>65</v>
      </c>
      <c r="J104" s="3" t="s">
        <v>66</v>
      </c>
      <c r="K104" s="3" t="s">
        <v>25</v>
      </c>
      <c r="L104" s="5">
        <v>1</v>
      </c>
      <c r="M104" s="5">
        <v>2500</v>
      </c>
      <c r="N104" s="6">
        <v>0.1</v>
      </c>
      <c r="O104" s="5">
        <v>2250</v>
      </c>
      <c r="P104" s="5">
        <v>1600</v>
      </c>
      <c r="Q104" s="5">
        <f>Table1[[#This Row],[Sales]]-Table1[[#This Row],[Cost]]</f>
        <v>650</v>
      </c>
      <c r="R104" s="3" t="s">
        <v>26</v>
      </c>
      <c r="S104" s="3" t="s">
        <v>10</v>
      </c>
      <c r="T104" s="3" t="s">
        <v>18</v>
      </c>
      <c r="U104" s="3" t="s">
        <v>19</v>
      </c>
      <c r="V104" s="6">
        <f>Table1[[#This Row],[Profit]]/Table1[[#This Row],[Sales]]</f>
        <v>0.28888888888888886</v>
      </c>
      <c r="W104" s="3">
        <f>[1]!Table1[[#This Row],[Sales]]-[1]!Table1[[#This Row],[Cost]]-[1]!Table1[[#This Row],[Profit]]</f>
        <v>0</v>
      </c>
      <c r="X104" s="3">
        <f>[1]!Table1[[#This Row],[Quantity]]*[1]!Table1[[#This Row],[Unit_Price]]</f>
        <v>2500</v>
      </c>
      <c r="Y104" s="7">
        <f>[1]!Table1[[#This Row],[Gross_Sales]]*[1]!Table1[[#This Row],[Discount]]</f>
        <v>250</v>
      </c>
      <c r="Z104" s="8">
        <f>[1]!Table1[[#This Row],[Gross_Sales]]*[1]!Table1[[#This Row],[Discount_amount]]</f>
        <v>625000</v>
      </c>
      <c r="AA104" s="6">
        <f>IFERROR([1]!Table1[[#This Row],[Profit]]/[1]!Table1[[#This Row],[Sales]],0)</f>
        <v>0.28888888888888886</v>
      </c>
      <c r="AB104" s="3">
        <f>YEAR([1]!Table1[[#This Row],[Order_Date]])</f>
        <v>2025</v>
      </c>
      <c r="AC104" s="3">
        <f>MONTH([1]!Table1[[#This Row],[Order_Date]])</f>
        <v>2</v>
      </c>
      <c r="AD104" s="3" t="str">
        <f t="shared" si="3"/>
        <v>Feb</v>
      </c>
      <c r="AE104" s="3" t="str">
        <f t="shared" si="4"/>
        <v>Q1</v>
      </c>
      <c r="AF104" s="3" t="str">
        <f t="shared" si="5"/>
        <v>2025-Feb</v>
      </c>
      <c r="AG104" s="3">
        <f>COUNTIF(C:C,Table1[[#This Row],[Customer_ID]])</f>
        <v>6</v>
      </c>
      <c r="AH104" s="9" t="e">
        <f>IF([1]!Table1[[#This Row],[Customer_order_count]] &gt;= 10,"FREQUENT",IF([1]!Table1[[#This Row],[Customer_order_count]] &lt;= 10,"REGULAR","OCASSIONAL"))</f>
        <v>#REF!</v>
      </c>
    </row>
    <row r="105" spans="1:34" x14ac:dyDescent="0.25">
      <c r="A105" s="10" t="s">
        <v>529</v>
      </c>
      <c r="B105" s="11">
        <v>45870</v>
      </c>
      <c r="C105" s="12" t="s">
        <v>530</v>
      </c>
      <c r="D105" s="13" t="s">
        <v>531</v>
      </c>
      <c r="E105" s="13" t="s">
        <v>3</v>
      </c>
      <c r="F105" s="14">
        <v>31</v>
      </c>
      <c r="G105" s="12" t="s">
        <v>275</v>
      </c>
      <c r="H105" s="12" t="s">
        <v>276</v>
      </c>
      <c r="I105" s="12" t="s">
        <v>89</v>
      </c>
      <c r="J105" s="12" t="s">
        <v>90</v>
      </c>
      <c r="K105" s="12" t="s">
        <v>91</v>
      </c>
      <c r="L105" s="14">
        <v>1</v>
      </c>
      <c r="M105" s="14">
        <v>35000</v>
      </c>
      <c r="N105" s="15">
        <v>0.05</v>
      </c>
      <c r="O105" s="14">
        <v>33250</v>
      </c>
      <c r="P105" s="14">
        <v>27000</v>
      </c>
      <c r="Q105" s="5">
        <f>Table1[[#This Row],[Sales]]-Table1[[#This Row],[Cost]]</f>
        <v>6250</v>
      </c>
      <c r="R105" s="12" t="s">
        <v>98</v>
      </c>
      <c r="S105" s="12" t="s">
        <v>10</v>
      </c>
      <c r="T105" s="12" t="s">
        <v>33</v>
      </c>
      <c r="U105" s="12" t="s">
        <v>12</v>
      </c>
      <c r="V105" s="6">
        <f>Table1[[#This Row],[Profit]]/Table1[[#This Row],[Sales]]</f>
        <v>0.18796992481203006</v>
      </c>
      <c r="W105" s="12">
        <f>[1]!Table1[[#This Row],[Sales]]-[1]!Table1[[#This Row],[Cost]]-[1]!Table1[[#This Row],[Profit]]</f>
        <v>0</v>
      </c>
      <c r="X105" s="12">
        <f>[1]!Table1[[#This Row],[Quantity]]*[1]!Table1[[#This Row],[Unit_Price]]</f>
        <v>35000</v>
      </c>
      <c r="Y105" s="16">
        <f>[1]!Table1[[#This Row],[Gross_Sales]]*[1]!Table1[[#This Row],[Discount]]</f>
        <v>1750</v>
      </c>
      <c r="Z105" s="17">
        <f>[1]!Table1[[#This Row],[Gross_Sales]]*[1]!Table1[[#This Row],[Discount_amount]]</f>
        <v>61250000</v>
      </c>
      <c r="AA105" s="15">
        <f>IFERROR([1]!Table1[[#This Row],[Profit]]/[1]!Table1[[#This Row],[Sales]],0)</f>
        <v>0.18796992481203006</v>
      </c>
      <c r="AB105" s="12">
        <f>YEAR([1]!Table1[[#This Row],[Order_Date]])</f>
        <v>2025</v>
      </c>
      <c r="AC105" s="12">
        <f>MONTH([1]!Table1[[#This Row],[Order_Date]])</f>
        <v>8</v>
      </c>
      <c r="AD105" s="12" t="str">
        <f t="shared" si="3"/>
        <v>Aug</v>
      </c>
      <c r="AE105" s="12" t="str">
        <f t="shared" si="4"/>
        <v>Q3</v>
      </c>
      <c r="AF105" s="12" t="str">
        <f t="shared" si="5"/>
        <v>2025-Aug</v>
      </c>
      <c r="AG105" s="12">
        <f>COUNTIF(C:C,Table1[[#This Row],[Customer_ID]])</f>
        <v>13</v>
      </c>
      <c r="AH105" s="18" t="e">
        <f>IF([1]!Table1[[#This Row],[Customer_order_count]] &gt;= 10,"FREQUENT",IF([1]!Table1[[#This Row],[Customer_order_count]] &lt;= 10,"REGULAR","OCASSIONAL"))</f>
        <v>#REF!</v>
      </c>
    </row>
    <row r="106" spans="1:34" x14ac:dyDescent="0.25">
      <c r="A106" s="1" t="s">
        <v>532</v>
      </c>
      <c r="B106" s="2">
        <v>45992</v>
      </c>
      <c r="C106" s="3" t="s">
        <v>354</v>
      </c>
      <c r="D106" s="4" t="s">
        <v>167</v>
      </c>
      <c r="E106" s="4" t="s">
        <v>3</v>
      </c>
      <c r="F106" s="5">
        <v>27</v>
      </c>
      <c r="G106" s="3" t="s">
        <v>269</v>
      </c>
      <c r="H106" s="3" t="s">
        <v>270</v>
      </c>
      <c r="I106" s="3" t="s">
        <v>65</v>
      </c>
      <c r="J106" s="3" t="s">
        <v>66</v>
      </c>
      <c r="K106" s="3" t="s">
        <v>25</v>
      </c>
      <c r="L106" s="5">
        <v>2</v>
      </c>
      <c r="M106" s="5">
        <v>2500</v>
      </c>
      <c r="N106" s="6">
        <v>0.05</v>
      </c>
      <c r="O106" s="5">
        <v>4750</v>
      </c>
      <c r="P106" s="5">
        <v>3200</v>
      </c>
      <c r="Q106" s="5">
        <f>Table1[[#This Row],[Sales]]-Table1[[#This Row],[Cost]]</f>
        <v>1550</v>
      </c>
      <c r="R106" s="3" t="s">
        <v>9</v>
      </c>
      <c r="S106" s="3" t="s">
        <v>10</v>
      </c>
      <c r="T106" s="3" t="s">
        <v>40</v>
      </c>
      <c r="U106" s="3" t="s">
        <v>19</v>
      </c>
      <c r="V106" s="6">
        <f>Table1[[#This Row],[Profit]]/Table1[[#This Row],[Sales]]</f>
        <v>0.32631578947368423</v>
      </c>
      <c r="W106" s="3">
        <f>[1]!Table1[[#This Row],[Sales]]-[1]!Table1[[#This Row],[Cost]]-[1]!Table1[[#This Row],[Profit]]</f>
        <v>0</v>
      </c>
      <c r="X106" s="3">
        <f>[1]!Table1[[#This Row],[Quantity]]*[1]!Table1[[#This Row],[Unit_Price]]</f>
        <v>5000</v>
      </c>
      <c r="Y106" s="7">
        <f>[1]!Table1[[#This Row],[Gross_Sales]]*[1]!Table1[[#This Row],[Discount]]</f>
        <v>250</v>
      </c>
      <c r="Z106" s="8">
        <f>[1]!Table1[[#This Row],[Gross_Sales]]*[1]!Table1[[#This Row],[Discount_amount]]</f>
        <v>1250000</v>
      </c>
      <c r="AA106" s="6">
        <f>IFERROR([1]!Table1[[#This Row],[Profit]]/[1]!Table1[[#This Row],[Sales]],0)</f>
        <v>0.32631578947368423</v>
      </c>
      <c r="AB106" s="3">
        <f>YEAR([1]!Table1[[#This Row],[Order_Date]])</f>
        <v>2025</v>
      </c>
      <c r="AC106" s="3">
        <f>MONTH([1]!Table1[[#This Row],[Order_Date]])</f>
        <v>12</v>
      </c>
      <c r="AD106" s="3" t="str">
        <f t="shared" si="3"/>
        <v>Dec</v>
      </c>
      <c r="AE106" s="3" t="str">
        <f t="shared" si="4"/>
        <v>Q4</v>
      </c>
      <c r="AF106" s="3" t="str">
        <f t="shared" si="5"/>
        <v>2025-Dec</v>
      </c>
      <c r="AG106" s="3">
        <f>COUNTIF(C:C,Table1[[#This Row],[Customer_ID]])</f>
        <v>5</v>
      </c>
      <c r="AH106" s="9" t="e">
        <f>IF([1]!Table1[[#This Row],[Customer_order_count]] &gt;= 10,"FREQUENT",IF([1]!Table1[[#This Row],[Customer_order_count]] &lt;= 10,"REGULAR","OCASSIONAL"))</f>
        <v>#REF!</v>
      </c>
    </row>
    <row r="107" spans="1:34" x14ac:dyDescent="0.25">
      <c r="A107" s="10" t="s">
        <v>533</v>
      </c>
      <c r="B107" s="11">
        <v>45324</v>
      </c>
      <c r="C107" s="12" t="s">
        <v>453</v>
      </c>
      <c r="D107" s="13" t="s">
        <v>454</v>
      </c>
      <c r="E107" s="13" t="s">
        <v>3</v>
      </c>
      <c r="F107" s="14">
        <v>45</v>
      </c>
      <c r="G107" s="12" t="s">
        <v>317</v>
      </c>
      <c r="H107" s="12" t="s">
        <v>5</v>
      </c>
      <c r="I107" s="12" t="s">
        <v>65</v>
      </c>
      <c r="J107" s="12" t="s">
        <v>66</v>
      </c>
      <c r="K107" s="12" t="s">
        <v>25</v>
      </c>
      <c r="L107" s="14">
        <v>1</v>
      </c>
      <c r="M107" s="14">
        <v>2500</v>
      </c>
      <c r="N107" s="15">
        <v>0.15</v>
      </c>
      <c r="O107" s="14">
        <v>2125</v>
      </c>
      <c r="P107" s="14">
        <v>1600</v>
      </c>
      <c r="Q107" s="5">
        <f>Table1[[#This Row],[Sales]]-Table1[[#This Row],[Cost]]</f>
        <v>525</v>
      </c>
      <c r="R107" s="12" t="s">
        <v>17</v>
      </c>
      <c r="S107" s="12" t="s">
        <v>10</v>
      </c>
      <c r="T107" s="12" t="s">
        <v>18</v>
      </c>
      <c r="U107" s="12" t="s">
        <v>12</v>
      </c>
      <c r="V107" s="6">
        <f>Table1[[#This Row],[Profit]]/Table1[[#This Row],[Sales]]</f>
        <v>0.24705882352941178</v>
      </c>
      <c r="W107" s="12">
        <f>[1]!Table1[[#This Row],[Sales]]-[1]!Table1[[#This Row],[Cost]]-[1]!Table1[[#This Row],[Profit]]</f>
        <v>0</v>
      </c>
      <c r="X107" s="12">
        <f>[1]!Table1[[#This Row],[Quantity]]*[1]!Table1[[#This Row],[Unit_Price]]</f>
        <v>2500</v>
      </c>
      <c r="Y107" s="16">
        <f>[1]!Table1[[#This Row],[Gross_Sales]]*[1]!Table1[[#This Row],[Discount]]</f>
        <v>375</v>
      </c>
      <c r="Z107" s="17">
        <f>[1]!Table1[[#This Row],[Gross_Sales]]*[1]!Table1[[#This Row],[Discount_amount]]</f>
        <v>937500</v>
      </c>
      <c r="AA107" s="15">
        <f>IFERROR([1]!Table1[[#This Row],[Profit]]/[1]!Table1[[#This Row],[Sales]],0)</f>
        <v>0.24705882352941178</v>
      </c>
      <c r="AB107" s="12">
        <f>YEAR([1]!Table1[[#This Row],[Order_Date]])</f>
        <v>2024</v>
      </c>
      <c r="AC107" s="12">
        <f>MONTH([1]!Table1[[#This Row],[Order_Date]])</f>
        <v>2</v>
      </c>
      <c r="AD107" s="12" t="str">
        <f t="shared" si="3"/>
        <v>Feb</v>
      </c>
      <c r="AE107" s="12" t="str">
        <f t="shared" si="4"/>
        <v>Q1</v>
      </c>
      <c r="AF107" s="12" t="str">
        <f t="shared" si="5"/>
        <v>2024-Feb</v>
      </c>
      <c r="AG107" s="12">
        <f>COUNTIF(C:C,Table1[[#This Row],[Customer_ID]])</f>
        <v>6</v>
      </c>
      <c r="AH107" s="18" t="e">
        <f>IF([1]!Table1[[#This Row],[Customer_order_count]] &gt;= 10,"FREQUENT",IF([1]!Table1[[#This Row],[Customer_order_count]] &lt;= 10,"REGULAR","OCASSIONAL"))</f>
        <v>#REF!</v>
      </c>
    </row>
    <row r="108" spans="1:34" x14ac:dyDescent="0.25">
      <c r="A108" s="1" t="s">
        <v>534</v>
      </c>
      <c r="B108" s="2">
        <v>45779</v>
      </c>
      <c r="C108" s="3" t="s">
        <v>535</v>
      </c>
      <c r="D108" s="4" t="s">
        <v>536</v>
      </c>
      <c r="E108" s="4" t="s">
        <v>3</v>
      </c>
      <c r="F108" s="5">
        <v>33</v>
      </c>
      <c r="G108" s="3" t="s">
        <v>339</v>
      </c>
      <c r="H108" s="3" t="s">
        <v>285</v>
      </c>
      <c r="I108" s="3" t="s">
        <v>102</v>
      </c>
      <c r="J108" s="3" t="s">
        <v>103</v>
      </c>
      <c r="K108" s="3" t="s">
        <v>25</v>
      </c>
      <c r="L108" s="5">
        <v>1</v>
      </c>
      <c r="M108" s="5">
        <v>28000</v>
      </c>
      <c r="N108" s="6">
        <v>0.2</v>
      </c>
      <c r="O108" s="5">
        <v>22400</v>
      </c>
      <c r="P108" s="5">
        <v>21000</v>
      </c>
      <c r="Q108" s="5">
        <f>Table1[[#This Row],[Sales]]-Table1[[#This Row],[Cost]]</f>
        <v>1400</v>
      </c>
      <c r="R108" s="3" t="s">
        <v>17</v>
      </c>
      <c r="S108" s="3" t="s">
        <v>10</v>
      </c>
      <c r="T108" s="3" t="s">
        <v>11</v>
      </c>
      <c r="U108" s="3" t="s">
        <v>12</v>
      </c>
      <c r="V108" s="6">
        <f>Table1[[#This Row],[Profit]]/Table1[[#This Row],[Sales]]</f>
        <v>6.25E-2</v>
      </c>
      <c r="W108" s="3">
        <f>[1]!Table1[[#This Row],[Sales]]-[1]!Table1[[#This Row],[Cost]]-[1]!Table1[[#This Row],[Profit]]</f>
        <v>0</v>
      </c>
      <c r="X108" s="3">
        <f>[1]!Table1[[#This Row],[Quantity]]*[1]!Table1[[#This Row],[Unit_Price]]</f>
        <v>28000</v>
      </c>
      <c r="Y108" s="7">
        <f>[1]!Table1[[#This Row],[Gross_Sales]]*[1]!Table1[[#This Row],[Discount]]</f>
        <v>5600</v>
      </c>
      <c r="Z108" s="8">
        <f>[1]!Table1[[#This Row],[Gross_Sales]]*[1]!Table1[[#This Row],[Discount_amount]]</f>
        <v>156800000</v>
      </c>
      <c r="AA108" s="6">
        <f>IFERROR([1]!Table1[[#This Row],[Profit]]/[1]!Table1[[#This Row],[Sales]],0)</f>
        <v>6.25E-2</v>
      </c>
      <c r="AB108" s="3">
        <f>YEAR([1]!Table1[[#This Row],[Order_Date]])</f>
        <v>2025</v>
      </c>
      <c r="AC108" s="3">
        <f>MONTH([1]!Table1[[#This Row],[Order_Date]])</f>
        <v>5</v>
      </c>
      <c r="AD108" s="3" t="str">
        <f t="shared" si="3"/>
        <v>May</v>
      </c>
      <c r="AE108" s="3" t="str">
        <f t="shared" si="4"/>
        <v>Q2</v>
      </c>
      <c r="AF108" s="3" t="str">
        <f t="shared" si="5"/>
        <v>2025-May</v>
      </c>
      <c r="AG108" s="3">
        <f>COUNTIF(C:C,Table1[[#This Row],[Customer_ID]])</f>
        <v>8</v>
      </c>
      <c r="AH108" s="9" t="e">
        <f>IF([1]!Table1[[#This Row],[Customer_order_count]] &gt;= 10,"FREQUENT",IF([1]!Table1[[#This Row],[Customer_order_count]] &lt;= 10,"REGULAR","OCASSIONAL"))</f>
        <v>#REF!</v>
      </c>
    </row>
    <row r="109" spans="1:34" x14ac:dyDescent="0.25">
      <c r="A109" s="10" t="s">
        <v>537</v>
      </c>
      <c r="B109" s="11">
        <v>45376</v>
      </c>
      <c r="C109" s="12" t="s">
        <v>538</v>
      </c>
      <c r="D109" s="13" t="s">
        <v>362</v>
      </c>
      <c r="E109" s="13" t="s">
        <v>16</v>
      </c>
      <c r="F109" s="14">
        <v>31</v>
      </c>
      <c r="G109" s="12" t="s">
        <v>290</v>
      </c>
      <c r="H109" s="12" t="s">
        <v>276</v>
      </c>
      <c r="I109" s="12" t="s">
        <v>143</v>
      </c>
      <c r="J109" s="12" t="s">
        <v>144</v>
      </c>
      <c r="K109" s="12" t="s">
        <v>76</v>
      </c>
      <c r="L109" s="14">
        <v>3</v>
      </c>
      <c r="M109" s="14">
        <v>700</v>
      </c>
      <c r="N109" s="15">
        <v>0.15</v>
      </c>
      <c r="O109" s="14">
        <v>1785</v>
      </c>
      <c r="P109" s="14">
        <v>1710</v>
      </c>
      <c r="Q109" s="5">
        <f>Table1[[#This Row],[Sales]]-Table1[[#This Row],[Cost]]</f>
        <v>75</v>
      </c>
      <c r="R109" s="12" t="s">
        <v>77</v>
      </c>
      <c r="S109" s="12" t="s">
        <v>10</v>
      </c>
      <c r="T109" s="12" t="s">
        <v>18</v>
      </c>
      <c r="U109" s="12" t="s">
        <v>12</v>
      </c>
      <c r="V109" s="6">
        <f>Table1[[#This Row],[Profit]]/Table1[[#This Row],[Sales]]</f>
        <v>4.2016806722689079E-2</v>
      </c>
      <c r="W109" s="12">
        <f>[1]!Table1[[#This Row],[Sales]]-[1]!Table1[[#This Row],[Cost]]-[1]!Table1[[#This Row],[Profit]]</f>
        <v>0</v>
      </c>
      <c r="X109" s="12">
        <f>[1]!Table1[[#This Row],[Quantity]]*[1]!Table1[[#This Row],[Unit_Price]]</f>
        <v>2100</v>
      </c>
      <c r="Y109" s="16">
        <f>[1]!Table1[[#This Row],[Gross_Sales]]*[1]!Table1[[#This Row],[Discount]]</f>
        <v>315</v>
      </c>
      <c r="Z109" s="17">
        <f>[1]!Table1[[#This Row],[Gross_Sales]]*[1]!Table1[[#This Row],[Discount_amount]]</f>
        <v>661500</v>
      </c>
      <c r="AA109" s="15">
        <f>IFERROR([1]!Table1[[#This Row],[Profit]]/[1]!Table1[[#This Row],[Sales]],0)</f>
        <v>4.2016806722689079E-2</v>
      </c>
      <c r="AB109" s="12">
        <f>YEAR([1]!Table1[[#This Row],[Order_Date]])</f>
        <v>2024</v>
      </c>
      <c r="AC109" s="12">
        <f>MONTH([1]!Table1[[#This Row],[Order_Date]])</f>
        <v>3</v>
      </c>
      <c r="AD109" s="12" t="str">
        <f t="shared" si="3"/>
        <v>Mar</v>
      </c>
      <c r="AE109" s="12" t="str">
        <f t="shared" si="4"/>
        <v>Q1</v>
      </c>
      <c r="AF109" s="12" t="str">
        <f t="shared" si="5"/>
        <v>2024-Mar</v>
      </c>
      <c r="AG109" s="12">
        <f>COUNTIF(C:C,Table1[[#This Row],[Customer_ID]])</f>
        <v>12</v>
      </c>
      <c r="AH109" s="18" t="e">
        <f>IF([1]!Table1[[#This Row],[Customer_order_count]] &gt;= 10,"FREQUENT",IF([1]!Table1[[#This Row],[Customer_order_count]] &lt;= 10,"REGULAR","OCASSIONAL"))</f>
        <v>#REF!</v>
      </c>
    </row>
    <row r="110" spans="1:34" x14ac:dyDescent="0.25">
      <c r="A110" s="1" t="s">
        <v>539</v>
      </c>
      <c r="B110" s="2">
        <v>45631</v>
      </c>
      <c r="C110" s="3" t="s">
        <v>540</v>
      </c>
      <c r="D110" s="3" t="s">
        <v>541</v>
      </c>
      <c r="E110" s="3" t="s">
        <v>3</v>
      </c>
      <c r="F110" s="3">
        <v>47</v>
      </c>
      <c r="G110" s="3" t="s">
        <v>275</v>
      </c>
      <c r="H110" s="3" t="s">
        <v>276</v>
      </c>
      <c r="I110" s="3" t="s">
        <v>81</v>
      </c>
      <c r="J110" s="3" t="s">
        <v>82</v>
      </c>
      <c r="K110" s="3" t="s">
        <v>58</v>
      </c>
      <c r="L110" s="3">
        <v>1</v>
      </c>
      <c r="M110" s="3">
        <v>3500</v>
      </c>
      <c r="N110" s="3">
        <v>0.05</v>
      </c>
      <c r="O110" s="3">
        <v>3325</v>
      </c>
      <c r="P110" s="3">
        <v>2500</v>
      </c>
      <c r="Q110" s="5">
        <f>Table1[[#This Row],[Sales]]-Table1[[#This Row],[Cost]]</f>
        <v>825</v>
      </c>
      <c r="R110" s="3" t="s">
        <v>98</v>
      </c>
      <c r="S110" s="3" t="s">
        <v>287</v>
      </c>
      <c r="T110" s="3" t="s">
        <v>40</v>
      </c>
      <c r="U110" s="3" t="s">
        <v>19</v>
      </c>
      <c r="V110" s="6">
        <f>Table1[[#This Row],[Profit]]/Table1[[#This Row],[Sales]]</f>
        <v>0.24812030075187969</v>
      </c>
      <c r="W110" s="3">
        <f>[1]!Table1[[#This Row],[Sales]]-[1]!Table1[[#This Row],[Cost]]-[1]!Table1[[#This Row],[Profit]]</f>
        <v>-5000</v>
      </c>
      <c r="X110" s="3">
        <f>[1]!Table1[[#This Row],[Quantity]]*[1]!Table1[[#This Row],[Unit_Price]]</f>
        <v>3500</v>
      </c>
      <c r="Y110" s="3">
        <f>[1]!Table1[[#This Row],[Gross_Sales]]*[1]!Table1[[#This Row],[Discount]]</f>
        <v>175</v>
      </c>
      <c r="Z110" s="3">
        <f>[1]!Table1[[#This Row],[Gross_Sales]]*[1]!Table1[[#This Row],[Discount_amount]]</f>
        <v>612500</v>
      </c>
      <c r="AA110" s="3">
        <f>IFERROR([1]!Table1[[#This Row],[Profit]]/[1]!Table1[[#This Row],[Sales]],0)</f>
        <v>0.24812030075187969</v>
      </c>
      <c r="AB110" s="3">
        <f>YEAR([1]!Table1[[#This Row],[Order_Date]])</f>
        <v>2024</v>
      </c>
      <c r="AC110" s="3">
        <f>MONTH([1]!Table1[[#This Row],[Order_Date]])</f>
        <v>12</v>
      </c>
      <c r="AD110" s="3" t="str">
        <f t="shared" si="3"/>
        <v>Dec</v>
      </c>
      <c r="AE110" s="3" t="str">
        <f t="shared" si="4"/>
        <v>Q4</v>
      </c>
      <c r="AF110" s="3" t="str">
        <f t="shared" si="5"/>
        <v>2024-Dec</v>
      </c>
      <c r="AG110" s="3">
        <f>COUNTIF(C:C,Table1[[#This Row],[Customer_ID]])</f>
        <v>17</v>
      </c>
      <c r="AH110" s="9" t="e">
        <f>IF([1]!Table1[[#This Row],[Customer_order_count]] &gt;= 10,"FREQUENT",IF([1]!Table1[[#This Row],[Customer_order_count]] &lt;= 10,"REGULAR","OCASSIONAL"))</f>
        <v>#REF!</v>
      </c>
    </row>
    <row r="111" spans="1:34" x14ac:dyDescent="0.25">
      <c r="A111" s="10" t="s">
        <v>542</v>
      </c>
      <c r="B111" s="11">
        <v>45832</v>
      </c>
      <c r="C111" s="12" t="s">
        <v>543</v>
      </c>
      <c r="D111" s="12" t="s">
        <v>326</v>
      </c>
      <c r="E111" s="12" t="s">
        <v>3</v>
      </c>
      <c r="F111" s="12">
        <v>46</v>
      </c>
      <c r="G111" s="12" t="s">
        <v>317</v>
      </c>
      <c r="H111" s="12" t="s">
        <v>5</v>
      </c>
      <c r="I111" s="12" t="s">
        <v>102</v>
      </c>
      <c r="J111" s="12" t="s">
        <v>103</v>
      </c>
      <c r="K111" s="12" t="s">
        <v>25</v>
      </c>
      <c r="L111" s="12">
        <v>1</v>
      </c>
      <c r="M111" s="12">
        <v>28000</v>
      </c>
      <c r="N111" s="12">
        <v>0.2</v>
      </c>
      <c r="O111" s="12">
        <v>0</v>
      </c>
      <c r="P111" s="12">
        <v>21000</v>
      </c>
      <c r="Q111" s="5">
        <f>Table1[[#This Row],[Sales]]-Table1[[#This Row],[Cost]]</f>
        <v>-21000</v>
      </c>
      <c r="R111" s="12" t="s">
        <v>26</v>
      </c>
      <c r="S111" s="12" t="s">
        <v>291</v>
      </c>
      <c r="T111" s="12" t="s">
        <v>11</v>
      </c>
      <c r="U111" s="12" t="s">
        <v>12</v>
      </c>
      <c r="V111" s="3" t="e">
        <f>Table1[[#This Row],[Profit]]/Table1[[#This Row],[Sales]]</f>
        <v>#DIV/0!</v>
      </c>
      <c r="W111" s="12">
        <f>[1]!Table1[[#This Row],[Sales]]-[1]!Table1[[#This Row],[Cost]]-[1]!Table1[[#This Row],[Profit]]</f>
        <v>-21000</v>
      </c>
      <c r="X111" s="12">
        <f>[1]!Table1[[#This Row],[Quantity]]*[1]!Table1[[#This Row],[Unit_Price]]</f>
        <v>28000</v>
      </c>
      <c r="Y111" s="12">
        <f>[1]!Table1[[#This Row],[Gross_Sales]]*[1]!Table1[[#This Row],[Discount]]</f>
        <v>5600</v>
      </c>
      <c r="Z111" s="12">
        <f>[1]!Table1[[#This Row],[Gross_Sales]]*[1]!Table1[[#This Row],[Discount_amount]]</f>
        <v>156800000</v>
      </c>
      <c r="AA111" s="12">
        <f>IFERROR([1]!Table1[[#This Row],[Profit]]/[1]!Table1[[#This Row],[Sales]],0)</f>
        <v>0</v>
      </c>
      <c r="AB111" s="12">
        <f>YEAR([1]!Table1[[#This Row],[Order_Date]])</f>
        <v>2025</v>
      </c>
      <c r="AC111" s="12">
        <f>MONTH([1]!Table1[[#This Row],[Order_Date]])</f>
        <v>6</v>
      </c>
      <c r="AD111" s="12" t="str">
        <f t="shared" si="3"/>
        <v>Jun</v>
      </c>
      <c r="AE111" s="12" t="str">
        <f t="shared" si="4"/>
        <v>Q2</v>
      </c>
      <c r="AF111" s="12" t="str">
        <f t="shared" si="5"/>
        <v>2025-Jun</v>
      </c>
      <c r="AG111" s="12">
        <f>COUNTIF(C:C,Table1[[#This Row],[Customer_ID]])</f>
        <v>14</v>
      </c>
      <c r="AH111" s="18" t="e">
        <f>IF([1]!Table1[[#This Row],[Customer_order_count]] &gt;= 10,"FREQUENT",IF([1]!Table1[[#This Row],[Customer_order_count]] &lt;= 10,"REGULAR","OCASSIONAL"))</f>
        <v>#REF!</v>
      </c>
    </row>
    <row r="112" spans="1:34" x14ac:dyDescent="0.25">
      <c r="A112" s="1" t="s">
        <v>544</v>
      </c>
      <c r="B112" s="2">
        <v>46000</v>
      </c>
      <c r="C112" s="3" t="s">
        <v>545</v>
      </c>
      <c r="D112" s="4" t="s">
        <v>546</v>
      </c>
      <c r="E112" s="4" t="s">
        <v>16</v>
      </c>
      <c r="F112" s="5">
        <v>21</v>
      </c>
      <c r="G112" s="3" t="s">
        <v>339</v>
      </c>
      <c r="H112" s="3" t="s">
        <v>285</v>
      </c>
      <c r="I112" s="3" t="s">
        <v>81</v>
      </c>
      <c r="J112" s="3" t="s">
        <v>82</v>
      </c>
      <c r="K112" s="3" t="s">
        <v>58</v>
      </c>
      <c r="L112" s="5">
        <v>1</v>
      </c>
      <c r="M112" s="5">
        <v>3500</v>
      </c>
      <c r="N112" s="6">
        <v>0.1</v>
      </c>
      <c r="O112" s="5">
        <v>3150</v>
      </c>
      <c r="P112" s="5">
        <v>2500</v>
      </c>
      <c r="Q112" s="5">
        <f>Table1[[#This Row],[Sales]]-Table1[[#This Row],[Cost]]</f>
        <v>650</v>
      </c>
      <c r="R112" s="3" t="s">
        <v>17</v>
      </c>
      <c r="S112" s="3" t="s">
        <v>10</v>
      </c>
      <c r="T112" s="3" t="s">
        <v>40</v>
      </c>
      <c r="U112" s="3" t="s">
        <v>27</v>
      </c>
      <c r="V112" s="6">
        <f>Table1[[#This Row],[Profit]]/Table1[[#This Row],[Sales]]</f>
        <v>0.20634920634920634</v>
      </c>
      <c r="W112" s="3">
        <f>[1]!Table1[[#This Row],[Sales]]-[1]!Table1[[#This Row],[Cost]]-[1]!Table1[[#This Row],[Profit]]</f>
        <v>0</v>
      </c>
      <c r="X112" s="3">
        <f>[1]!Table1[[#This Row],[Quantity]]*[1]!Table1[[#This Row],[Unit_Price]]</f>
        <v>3500</v>
      </c>
      <c r="Y112" s="7">
        <f>[1]!Table1[[#This Row],[Gross_Sales]]*[1]!Table1[[#This Row],[Discount]]</f>
        <v>350</v>
      </c>
      <c r="Z112" s="8">
        <f>[1]!Table1[[#This Row],[Gross_Sales]]*[1]!Table1[[#This Row],[Discount_amount]]</f>
        <v>1225000</v>
      </c>
      <c r="AA112" s="6">
        <f>IFERROR([1]!Table1[[#This Row],[Profit]]/[1]!Table1[[#This Row],[Sales]],0)</f>
        <v>0.20634920634920634</v>
      </c>
      <c r="AB112" s="3">
        <f>YEAR([1]!Table1[[#This Row],[Order_Date]])</f>
        <v>2025</v>
      </c>
      <c r="AC112" s="3">
        <f>MONTH([1]!Table1[[#This Row],[Order_Date]])</f>
        <v>12</v>
      </c>
      <c r="AD112" s="3" t="str">
        <f t="shared" si="3"/>
        <v>Dec</v>
      </c>
      <c r="AE112" s="3" t="str">
        <f t="shared" si="4"/>
        <v>Q4</v>
      </c>
      <c r="AF112" s="3" t="str">
        <f t="shared" si="5"/>
        <v>2025-Dec</v>
      </c>
      <c r="AG112" s="3">
        <f>COUNTIF(C:C,Table1[[#This Row],[Customer_ID]])</f>
        <v>17</v>
      </c>
      <c r="AH112" s="9" t="e">
        <f>IF([1]!Table1[[#This Row],[Customer_order_count]] &gt;= 10,"FREQUENT",IF([1]!Table1[[#This Row],[Customer_order_count]] &lt;= 10,"REGULAR","OCASSIONAL"))</f>
        <v>#REF!</v>
      </c>
    </row>
    <row r="113" spans="1:34" x14ac:dyDescent="0.25">
      <c r="A113" s="10" t="s">
        <v>547</v>
      </c>
      <c r="B113" s="11">
        <v>45368</v>
      </c>
      <c r="C113" s="12" t="s">
        <v>21</v>
      </c>
      <c r="D113" s="12" t="s">
        <v>22</v>
      </c>
      <c r="E113" s="12" t="s">
        <v>3</v>
      </c>
      <c r="F113" s="12">
        <v>39</v>
      </c>
      <c r="G113" s="12" t="s">
        <v>4</v>
      </c>
      <c r="H113" s="12" t="s">
        <v>5</v>
      </c>
      <c r="I113" s="12" t="s">
        <v>6</v>
      </c>
      <c r="J113" s="12" t="s">
        <v>7</v>
      </c>
      <c r="K113" s="12" t="s">
        <v>8</v>
      </c>
      <c r="L113" s="12">
        <v>1</v>
      </c>
      <c r="M113" s="12">
        <v>7000</v>
      </c>
      <c r="N113" s="12">
        <v>0.1</v>
      </c>
      <c r="O113" s="12">
        <v>0</v>
      </c>
      <c r="P113" s="12">
        <v>5200</v>
      </c>
      <c r="Q113" s="5">
        <f>Table1[[#This Row],[Sales]]-Table1[[#This Row],[Cost]]</f>
        <v>-5200</v>
      </c>
      <c r="R113" s="12" t="s">
        <v>77</v>
      </c>
      <c r="S113" s="12" t="s">
        <v>291</v>
      </c>
      <c r="T113" s="12" t="s">
        <v>18</v>
      </c>
      <c r="U113" s="12" t="s">
        <v>27</v>
      </c>
      <c r="V113" s="3" t="e">
        <f>Table1[[#This Row],[Profit]]/Table1[[#This Row],[Sales]]</f>
        <v>#DIV/0!</v>
      </c>
      <c r="W113" s="12">
        <f>[1]!Table1[[#This Row],[Sales]]-[1]!Table1[[#This Row],[Cost]]-[1]!Table1[[#This Row],[Profit]]</f>
        <v>-5200</v>
      </c>
      <c r="X113" s="12">
        <f>[1]!Table1[[#This Row],[Quantity]]*[1]!Table1[[#This Row],[Unit_Price]]</f>
        <v>7000</v>
      </c>
      <c r="Y113" s="12">
        <f>[1]!Table1[[#This Row],[Gross_Sales]]*[1]!Table1[[#This Row],[Discount]]</f>
        <v>700</v>
      </c>
      <c r="Z113" s="12">
        <f>[1]!Table1[[#This Row],[Gross_Sales]]*[1]!Table1[[#This Row],[Discount_amount]]</f>
        <v>4900000</v>
      </c>
      <c r="AA113" s="12">
        <f>IFERROR([1]!Table1[[#This Row],[Profit]]/[1]!Table1[[#This Row],[Sales]],0)</f>
        <v>0</v>
      </c>
      <c r="AB113" s="12">
        <f>YEAR([1]!Table1[[#This Row],[Order_Date]])</f>
        <v>2024</v>
      </c>
      <c r="AC113" s="12">
        <f>MONTH([1]!Table1[[#This Row],[Order_Date]])</f>
        <v>3</v>
      </c>
      <c r="AD113" s="12" t="str">
        <f t="shared" si="3"/>
        <v>Mar</v>
      </c>
      <c r="AE113" s="12" t="str">
        <f t="shared" si="4"/>
        <v>Q1</v>
      </c>
      <c r="AF113" s="12" t="str">
        <f t="shared" si="5"/>
        <v>2024-Mar</v>
      </c>
      <c r="AG113" s="12">
        <f>COUNTIF(C:C,Table1[[#This Row],[Customer_ID]])</f>
        <v>37</v>
      </c>
      <c r="AH113" s="18" t="e">
        <f>IF([1]!Table1[[#This Row],[Customer_order_count]] &gt;= 10,"FREQUENT",IF([1]!Table1[[#This Row],[Customer_order_count]] &lt;= 10,"REGULAR","OCASSIONAL"))</f>
        <v>#REF!</v>
      </c>
    </row>
    <row r="114" spans="1:34" x14ac:dyDescent="0.25">
      <c r="A114" s="1" t="s">
        <v>548</v>
      </c>
      <c r="B114" s="2">
        <v>45869</v>
      </c>
      <c r="C114" s="3" t="s">
        <v>545</v>
      </c>
      <c r="D114" s="3" t="s">
        <v>546</v>
      </c>
      <c r="E114" s="3" t="s">
        <v>16</v>
      </c>
      <c r="F114" s="3">
        <v>21</v>
      </c>
      <c r="G114" s="3" t="s">
        <v>339</v>
      </c>
      <c r="H114" s="3" t="s">
        <v>285</v>
      </c>
      <c r="I114" s="3" t="s">
        <v>6</v>
      </c>
      <c r="J114" s="3" t="s">
        <v>7</v>
      </c>
      <c r="K114" s="3" t="s">
        <v>8</v>
      </c>
      <c r="L114" s="3">
        <v>1</v>
      </c>
      <c r="M114" s="3">
        <v>7000</v>
      </c>
      <c r="N114" s="3">
        <v>0.2</v>
      </c>
      <c r="O114" s="3">
        <v>0</v>
      </c>
      <c r="P114" s="3">
        <v>5200</v>
      </c>
      <c r="Q114" s="5">
        <f>Table1[[#This Row],[Sales]]-Table1[[#This Row],[Cost]]</f>
        <v>-5200</v>
      </c>
      <c r="R114" s="3" t="s">
        <v>26</v>
      </c>
      <c r="S114" s="3" t="s">
        <v>291</v>
      </c>
      <c r="T114" s="3" t="s">
        <v>33</v>
      </c>
      <c r="U114" s="3" t="s">
        <v>27</v>
      </c>
      <c r="V114" s="3" t="e">
        <f>Table1[[#This Row],[Profit]]/Table1[[#This Row],[Sales]]</f>
        <v>#DIV/0!</v>
      </c>
      <c r="W114" s="3">
        <f>[1]!Table1[[#This Row],[Sales]]-[1]!Table1[[#This Row],[Cost]]-[1]!Table1[[#This Row],[Profit]]</f>
        <v>-5200</v>
      </c>
      <c r="X114" s="3">
        <f>[1]!Table1[[#This Row],[Quantity]]*[1]!Table1[[#This Row],[Unit_Price]]</f>
        <v>7000</v>
      </c>
      <c r="Y114" s="3">
        <f>[1]!Table1[[#This Row],[Gross_Sales]]*[1]!Table1[[#This Row],[Discount]]</f>
        <v>1400</v>
      </c>
      <c r="Z114" s="3">
        <f>[1]!Table1[[#This Row],[Gross_Sales]]*[1]!Table1[[#This Row],[Discount_amount]]</f>
        <v>9800000</v>
      </c>
      <c r="AA114" s="3">
        <f>IFERROR([1]!Table1[[#This Row],[Profit]]/[1]!Table1[[#This Row],[Sales]],0)</f>
        <v>0</v>
      </c>
      <c r="AB114" s="3">
        <f>YEAR([1]!Table1[[#This Row],[Order_Date]])</f>
        <v>2025</v>
      </c>
      <c r="AC114" s="3">
        <f>MONTH([1]!Table1[[#This Row],[Order_Date]])</f>
        <v>7</v>
      </c>
      <c r="AD114" s="3" t="str">
        <f t="shared" si="3"/>
        <v>Jul</v>
      </c>
      <c r="AE114" s="3" t="str">
        <f t="shared" si="4"/>
        <v>Q3</v>
      </c>
      <c r="AF114" s="3" t="str">
        <f t="shared" si="5"/>
        <v>2025-Jul</v>
      </c>
      <c r="AG114" s="3">
        <f>COUNTIF(C:C,Table1[[#This Row],[Customer_ID]])</f>
        <v>17</v>
      </c>
      <c r="AH114" s="9" t="e">
        <f>IF([1]!Table1[[#This Row],[Customer_order_count]] &gt;= 10,"FREQUENT",IF([1]!Table1[[#This Row],[Customer_order_count]] &lt;= 10,"REGULAR","OCASSIONAL"))</f>
        <v>#REF!</v>
      </c>
    </row>
    <row r="115" spans="1:34" x14ac:dyDescent="0.25">
      <c r="A115" s="10" t="s">
        <v>549</v>
      </c>
      <c r="B115" s="11">
        <v>45614</v>
      </c>
      <c r="C115" s="12" t="s">
        <v>550</v>
      </c>
      <c r="D115" s="13" t="s">
        <v>551</v>
      </c>
      <c r="E115" s="13" t="s">
        <v>16</v>
      </c>
      <c r="F115" s="14">
        <v>57</v>
      </c>
      <c r="G115" s="12" t="s">
        <v>317</v>
      </c>
      <c r="H115" s="12" t="s">
        <v>5</v>
      </c>
      <c r="I115" s="12" t="s">
        <v>23</v>
      </c>
      <c r="J115" s="12" t="s">
        <v>24</v>
      </c>
      <c r="K115" s="12" t="s">
        <v>25</v>
      </c>
      <c r="L115" s="14">
        <v>1</v>
      </c>
      <c r="M115" s="14">
        <v>55000</v>
      </c>
      <c r="N115" s="15">
        <v>0.25</v>
      </c>
      <c r="O115" s="14">
        <v>41250</v>
      </c>
      <c r="P115" s="14">
        <v>40000</v>
      </c>
      <c r="Q115" s="5">
        <f>Table1[[#This Row],[Sales]]-Table1[[#This Row],[Cost]]</f>
        <v>1250</v>
      </c>
      <c r="R115" s="12" t="s">
        <v>98</v>
      </c>
      <c r="S115" s="12" t="s">
        <v>10</v>
      </c>
      <c r="T115" s="12" t="s">
        <v>40</v>
      </c>
      <c r="U115" s="12" t="s">
        <v>12</v>
      </c>
      <c r="V115" s="6">
        <f>Table1[[#This Row],[Profit]]/Table1[[#This Row],[Sales]]</f>
        <v>3.0303030303030304E-2</v>
      </c>
      <c r="W115" s="12">
        <f>[1]!Table1[[#This Row],[Sales]]-[1]!Table1[[#This Row],[Cost]]-[1]!Table1[[#This Row],[Profit]]</f>
        <v>0</v>
      </c>
      <c r="X115" s="12">
        <f>[1]!Table1[[#This Row],[Quantity]]*[1]!Table1[[#This Row],[Unit_Price]]</f>
        <v>55000</v>
      </c>
      <c r="Y115" s="16">
        <f>[1]!Table1[[#This Row],[Gross_Sales]]*[1]!Table1[[#This Row],[Discount]]</f>
        <v>13750</v>
      </c>
      <c r="Z115" s="17">
        <f>[1]!Table1[[#This Row],[Gross_Sales]]*[1]!Table1[[#This Row],[Discount_amount]]</f>
        <v>756250000</v>
      </c>
      <c r="AA115" s="15">
        <f>IFERROR([1]!Table1[[#This Row],[Profit]]/[1]!Table1[[#This Row],[Sales]],0)</f>
        <v>3.0303030303030304E-2</v>
      </c>
      <c r="AB115" s="12">
        <f>YEAR([1]!Table1[[#This Row],[Order_Date]])</f>
        <v>2024</v>
      </c>
      <c r="AC115" s="12">
        <f>MONTH([1]!Table1[[#This Row],[Order_Date]])</f>
        <v>11</v>
      </c>
      <c r="AD115" s="12" t="str">
        <f t="shared" si="3"/>
        <v>Nov</v>
      </c>
      <c r="AE115" s="12" t="str">
        <f t="shared" si="4"/>
        <v>Q4</v>
      </c>
      <c r="AF115" s="12" t="str">
        <f t="shared" si="5"/>
        <v>2024-Nov</v>
      </c>
      <c r="AG115" s="12">
        <f>COUNTIF(C:C,Table1[[#This Row],[Customer_ID]])</f>
        <v>10</v>
      </c>
      <c r="AH115" s="18" t="e">
        <f>IF([1]!Table1[[#This Row],[Customer_order_count]] &gt;= 10,"FREQUENT",IF([1]!Table1[[#This Row],[Customer_order_count]] &lt;= 10,"REGULAR","OCASSIONAL"))</f>
        <v>#REF!</v>
      </c>
    </row>
    <row r="116" spans="1:34" x14ac:dyDescent="0.25">
      <c r="A116" s="1" t="s">
        <v>552</v>
      </c>
      <c r="B116" s="2">
        <v>46021</v>
      </c>
      <c r="C116" s="3" t="s">
        <v>553</v>
      </c>
      <c r="D116" s="4" t="s">
        <v>493</v>
      </c>
      <c r="E116" s="4" t="s">
        <v>16</v>
      </c>
      <c r="F116" s="5">
        <v>42</v>
      </c>
      <c r="G116" s="3" t="s">
        <v>284</v>
      </c>
      <c r="H116" s="3" t="s">
        <v>285</v>
      </c>
      <c r="I116" s="3" t="s">
        <v>95</v>
      </c>
      <c r="J116" s="3" t="s">
        <v>96</v>
      </c>
      <c r="K116" s="3" t="s">
        <v>46</v>
      </c>
      <c r="L116" s="5">
        <v>3</v>
      </c>
      <c r="M116" s="5">
        <v>600</v>
      </c>
      <c r="N116" s="6">
        <v>0.1</v>
      </c>
      <c r="O116" s="5">
        <v>1620</v>
      </c>
      <c r="P116" s="5">
        <v>1140</v>
      </c>
      <c r="Q116" s="5">
        <f>Table1[[#This Row],[Sales]]-Table1[[#This Row],[Cost]]</f>
        <v>480</v>
      </c>
      <c r="R116" s="3" t="s">
        <v>77</v>
      </c>
      <c r="S116" s="3" t="s">
        <v>10</v>
      </c>
      <c r="T116" s="3" t="s">
        <v>40</v>
      </c>
      <c r="U116" s="3" t="s">
        <v>27</v>
      </c>
      <c r="V116" s="6">
        <f>Table1[[#This Row],[Profit]]/Table1[[#This Row],[Sales]]</f>
        <v>0.29629629629629628</v>
      </c>
      <c r="W116" s="3">
        <f>[1]!Table1[[#This Row],[Sales]]-[1]!Table1[[#This Row],[Cost]]-[1]!Table1[[#This Row],[Profit]]</f>
        <v>0</v>
      </c>
      <c r="X116" s="3">
        <f>[1]!Table1[[#This Row],[Quantity]]*[1]!Table1[[#This Row],[Unit_Price]]</f>
        <v>1800</v>
      </c>
      <c r="Y116" s="7">
        <f>[1]!Table1[[#This Row],[Gross_Sales]]*[1]!Table1[[#This Row],[Discount]]</f>
        <v>180</v>
      </c>
      <c r="Z116" s="8">
        <f>[1]!Table1[[#This Row],[Gross_Sales]]*[1]!Table1[[#This Row],[Discount_amount]]</f>
        <v>324000</v>
      </c>
      <c r="AA116" s="6">
        <f>IFERROR([1]!Table1[[#This Row],[Profit]]/[1]!Table1[[#This Row],[Sales]],0)</f>
        <v>0.29629629629629628</v>
      </c>
      <c r="AB116" s="3">
        <f>YEAR([1]!Table1[[#This Row],[Order_Date]])</f>
        <v>2025</v>
      </c>
      <c r="AC116" s="3">
        <f>MONTH([1]!Table1[[#This Row],[Order_Date]])</f>
        <v>12</v>
      </c>
      <c r="AD116" s="3" t="str">
        <f t="shared" si="3"/>
        <v>Dec</v>
      </c>
      <c r="AE116" s="3" t="str">
        <f t="shared" si="4"/>
        <v>Q4</v>
      </c>
      <c r="AF116" s="3" t="str">
        <f t="shared" si="5"/>
        <v>2025-Dec</v>
      </c>
      <c r="AG116" s="3">
        <f>COUNTIF(C:C,Table1[[#This Row],[Customer_ID]])</f>
        <v>11</v>
      </c>
      <c r="AH116" s="9" t="e">
        <f>IF([1]!Table1[[#This Row],[Customer_order_count]] &gt;= 10,"FREQUENT",IF([1]!Table1[[#This Row],[Customer_order_count]] &lt;= 10,"REGULAR","OCASSIONAL"))</f>
        <v>#REF!</v>
      </c>
    </row>
    <row r="117" spans="1:34" x14ac:dyDescent="0.25">
      <c r="A117" s="10" t="s">
        <v>554</v>
      </c>
      <c r="B117" s="11">
        <v>45869</v>
      </c>
      <c r="C117" s="12" t="s">
        <v>517</v>
      </c>
      <c r="D117" s="13" t="s">
        <v>518</v>
      </c>
      <c r="E117" s="13" t="s">
        <v>16</v>
      </c>
      <c r="F117" s="14">
        <v>54</v>
      </c>
      <c r="G117" s="12" t="s">
        <v>284</v>
      </c>
      <c r="H117" s="12" t="s">
        <v>285</v>
      </c>
      <c r="I117" s="12" t="s">
        <v>89</v>
      </c>
      <c r="J117" s="12" t="s">
        <v>90</v>
      </c>
      <c r="K117" s="12" t="s">
        <v>91</v>
      </c>
      <c r="L117" s="14">
        <v>1</v>
      </c>
      <c r="M117" s="14">
        <v>35000</v>
      </c>
      <c r="N117" s="15">
        <v>0.15</v>
      </c>
      <c r="O117" s="14">
        <v>29750</v>
      </c>
      <c r="P117" s="14">
        <v>27000</v>
      </c>
      <c r="Q117" s="5">
        <f>Table1[[#This Row],[Sales]]-Table1[[#This Row],[Cost]]</f>
        <v>2750</v>
      </c>
      <c r="R117" s="12" t="s">
        <v>17</v>
      </c>
      <c r="S117" s="12" t="s">
        <v>10</v>
      </c>
      <c r="T117" s="12" t="s">
        <v>33</v>
      </c>
      <c r="U117" s="12" t="s">
        <v>27</v>
      </c>
      <c r="V117" s="6">
        <f>Table1[[#This Row],[Profit]]/Table1[[#This Row],[Sales]]</f>
        <v>9.2436974789915971E-2</v>
      </c>
      <c r="W117" s="12">
        <f>[1]!Table1[[#This Row],[Sales]]-[1]!Table1[[#This Row],[Cost]]-[1]!Table1[[#This Row],[Profit]]</f>
        <v>0</v>
      </c>
      <c r="X117" s="12">
        <f>[1]!Table1[[#This Row],[Quantity]]*[1]!Table1[[#This Row],[Unit_Price]]</f>
        <v>35000</v>
      </c>
      <c r="Y117" s="16">
        <f>[1]!Table1[[#This Row],[Gross_Sales]]*[1]!Table1[[#This Row],[Discount]]</f>
        <v>5250</v>
      </c>
      <c r="Z117" s="17">
        <f>[1]!Table1[[#This Row],[Gross_Sales]]*[1]!Table1[[#This Row],[Discount_amount]]</f>
        <v>183750000</v>
      </c>
      <c r="AA117" s="15">
        <f>IFERROR([1]!Table1[[#This Row],[Profit]]/[1]!Table1[[#This Row],[Sales]],0)</f>
        <v>9.2436974789915971E-2</v>
      </c>
      <c r="AB117" s="12">
        <f>YEAR([1]!Table1[[#This Row],[Order_Date]])</f>
        <v>2025</v>
      </c>
      <c r="AC117" s="12">
        <f>MONTH([1]!Table1[[#This Row],[Order_Date]])</f>
        <v>7</v>
      </c>
      <c r="AD117" s="12" t="str">
        <f t="shared" si="3"/>
        <v>Jul</v>
      </c>
      <c r="AE117" s="12" t="str">
        <f t="shared" si="4"/>
        <v>Q3</v>
      </c>
      <c r="AF117" s="12" t="str">
        <f t="shared" si="5"/>
        <v>2025-Jul</v>
      </c>
      <c r="AG117" s="12">
        <f>COUNTIF(C:C,Table1[[#This Row],[Customer_ID]])</f>
        <v>12</v>
      </c>
      <c r="AH117" s="18" t="e">
        <f>IF([1]!Table1[[#This Row],[Customer_order_count]] &gt;= 10,"FREQUENT",IF([1]!Table1[[#This Row],[Customer_order_count]] &lt;= 10,"REGULAR","OCASSIONAL"))</f>
        <v>#REF!</v>
      </c>
    </row>
    <row r="118" spans="1:34" x14ac:dyDescent="0.25">
      <c r="A118" s="1" t="s">
        <v>555</v>
      </c>
      <c r="B118" s="2">
        <v>45985</v>
      </c>
      <c r="C118" s="3" t="s">
        <v>556</v>
      </c>
      <c r="D118" s="4" t="s">
        <v>557</v>
      </c>
      <c r="E118" s="4" t="s">
        <v>16</v>
      </c>
      <c r="F118" s="5">
        <v>25</v>
      </c>
      <c r="G118" s="3" t="s">
        <v>269</v>
      </c>
      <c r="H118" s="3" t="s">
        <v>270</v>
      </c>
      <c r="I118" s="3" t="s">
        <v>127</v>
      </c>
      <c r="J118" s="3" t="s">
        <v>128</v>
      </c>
      <c r="K118" s="3" t="s">
        <v>58</v>
      </c>
      <c r="L118" s="5">
        <v>1</v>
      </c>
      <c r="M118" s="5">
        <v>3000</v>
      </c>
      <c r="N118" s="6">
        <v>0.05</v>
      </c>
      <c r="O118" s="5">
        <v>2850</v>
      </c>
      <c r="P118" s="5">
        <v>2100</v>
      </c>
      <c r="Q118" s="5">
        <f>Table1[[#This Row],[Sales]]-Table1[[#This Row],[Cost]]</f>
        <v>750</v>
      </c>
      <c r="R118" s="3" t="s">
        <v>26</v>
      </c>
      <c r="S118" s="3" t="s">
        <v>10</v>
      </c>
      <c r="T118" s="3" t="s">
        <v>40</v>
      </c>
      <c r="U118" s="3" t="s">
        <v>12</v>
      </c>
      <c r="V118" s="6">
        <f>Table1[[#This Row],[Profit]]/Table1[[#This Row],[Sales]]</f>
        <v>0.26315789473684209</v>
      </c>
      <c r="W118" s="3">
        <f>[1]!Table1[[#This Row],[Sales]]-[1]!Table1[[#This Row],[Cost]]-[1]!Table1[[#This Row],[Profit]]</f>
        <v>0</v>
      </c>
      <c r="X118" s="3">
        <f>[1]!Table1[[#This Row],[Quantity]]*[1]!Table1[[#This Row],[Unit_Price]]</f>
        <v>3000</v>
      </c>
      <c r="Y118" s="7">
        <f>[1]!Table1[[#This Row],[Gross_Sales]]*[1]!Table1[[#This Row],[Discount]]</f>
        <v>150</v>
      </c>
      <c r="Z118" s="8">
        <f>[1]!Table1[[#This Row],[Gross_Sales]]*[1]!Table1[[#This Row],[Discount_amount]]</f>
        <v>450000</v>
      </c>
      <c r="AA118" s="6">
        <f>IFERROR([1]!Table1[[#This Row],[Profit]]/[1]!Table1[[#This Row],[Sales]],0)</f>
        <v>0.26315789473684209</v>
      </c>
      <c r="AB118" s="3">
        <f>YEAR([1]!Table1[[#This Row],[Order_Date]])</f>
        <v>2025</v>
      </c>
      <c r="AC118" s="3">
        <f>MONTH([1]!Table1[[#This Row],[Order_Date]])</f>
        <v>11</v>
      </c>
      <c r="AD118" s="3" t="str">
        <f t="shared" si="3"/>
        <v>Nov</v>
      </c>
      <c r="AE118" s="3" t="str">
        <f t="shared" si="4"/>
        <v>Q4</v>
      </c>
      <c r="AF118" s="3" t="str">
        <f t="shared" si="5"/>
        <v>2025-Nov</v>
      </c>
      <c r="AG118" s="3">
        <f>COUNTIF(C:C,Table1[[#This Row],[Customer_ID]])</f>
        <v>11</v>
      </c>
      <c r="AH118" s="9" t="e">
        <f>IF([1]!Table1[[#This Row],[Customer_order_count]] &gt;= 10,"FREQUENT",IF([1]!Table1[[#This Row],[Customer_order_count]] &lt;= 10,"REGULAR","OCASSIONAL"))</f>
        <v>#REF!</v>
      </c>
    </row>
    <row r="119" spans="1:34" x14ac:dyDescent="0.25">
      <c r="A119" s="10" t="s">
        <v>558</v>
      </c>
      <c r="B119" s="11">
        <v>45435</v>
      </c>
      <c r="C119" s="12" t="s">
        <v>440</v>
      </c>
      <c r="D119" s="13" t="s">
        <v>441</v>
      </c>
      <c r="E119" s="13" t="s">
        <v>3</v>
      </c>
      <c r="F119" s="14">
        <v>43</v>
      </c>
      <c r="G119" s="12" t="s">
        <v>275</v>
      </c>
      <c r="H119" s="12" t="s">
        <v>276</v>
      </c>
      <c r="I119" s="12" t="s">
        <v>109</v>
      </c>
      <c r="J119" s="12" t="s">
        <v>110</v>
      </c>
      <c r="K119" s="12" t="s">
        <v>8</v>
      </c>
      <c r="L119" s="14">
        <v>1</v>
      </c>
      <c r="M119" s="14">
        <v>4000</v>
      </c>
      <c r="N119" s="15">
        <v>0.1</v>
      </c>
      <c r="O119" s="14">
        <v>3600</v>
      </c>
      <c r="P119" s="14">
        <v>2900</v>
      </c>
      <c r="Q119" s="5">
        <f>Table1[[#This Row],[Sales]]-Table1[[#This Row],[Cost]]</f>
        <v>700</v>
      </c>
      <c r="R119" s="12" t="s">
        <v>9</v>
      </c>
      <c r="S119" s="12" t="s">
        <v>10</v>
      </c>
      <c r="T119" s="12" t="s">
        <v>11</v>
      </c>
      <c r="U119" s="12" t="s">
        <v>12</v>
      </c>
      <c r="V119" s="6">
        <f>Table1[[#This Row],[Profit]]/Table1[[#This Row],[Sales]]</f>
        <v>0.19444444444444445</v>
      </c>
      <c r="W119" s="12">
        <f>[1]!Table1[[#This Row],[Sales]]-[1]!Table1[[#This Row],[Cost]]-[1]!Table1[[#This Row],[Profit]]</f>
        <v>0</v>
      </c>
      <c r="X119" s="12">
        <f>[1]!Table1[[#This Row],[Quantity]]*[1]!Table1[[#This Row],[Unit_Price]]</f>
        <v>4000</v>
      </c>
      <c r="Y119" s="16">
        <f>[1]!Table1[[#This Row],[Gross_Sales]]*[1]!Table1[[#This Row],[Discount]]</f>
        <v>400</v>
      </c>
      <c r="Z119" s="17">
        <f>[1]!Table1[[#This Row],[Gross_Sales]]*[1]!Table1[[#This Row],[Discount_amount]]</f>
        <v>1600000</v>
      </c>
      <c r="AA119" s="15">
        <f>IFERROR([1]!Table1[[#This Row],[Profit]]/[1]!Table1[[#This Row],[Sales]],0)</f>
        <v>0.19444444444444445</v>
      </c>
      <c r="AB119" s="12">
        <f>YEAR([1]!Table1[[#This Row],[Order_Date]])</f>
        <v>2024</v>
      </c>
      <c r="AC119" s="12">
        <f>MONTH([1]!Table1[[#This Row],[Order_Date]])</f>
        <v>5</v>
      </c>
      <c r="AD119" s="12" t="str">
        <f t="shared" si="3"/>
        <v>May</v>
      </c>
      <c r="AE119" s="12" t="str">
        <f t="shared" si="4"/>
        <v>Q2</v>
      </c>
      <c r="AF119" s="12" t="str">
        <f t="shared" si="5"/>
        <v>2024-May</v>
      </c>
      <c r="AG119" s="12">
        <f>COUNTIF(C:C,Table1[[#This Row],[Customer_ID]])</f>
        <v>8</v>
      </c>
      <c r="AH119" s="18" t="e">
        <f>IF([1]!Table1[[#This Row],[Customer_order_count]] &gt;= 10,"FREQUENT",IF([1]!Table1[[#This Row],[Customer_order_count]] &lt;= 10,"REGULAR","OCASSIONAL"))</f>
        <v>#REF!</v>
      </c>
    </row>
    <row r="120" spans="1:34" x14ac:dyDescent="0.25">
      <c r="A120" s="1" t="s">
        <v>559</v>
      </c>
      <c r="B120" s="2">
        <v>45646</v>
      </c>
      <c r="C120" s="3" t="s">
        <v>560</v>
      </c>
      <c r="D120" s="4" t="s">
        <v>389</v>
      </c>
      <c r="E120" s="4" t="s">
        <v>3</v>
      </c>
      <c r="F120" s="5">
        <v>30</v>
      </c>
      <c r="G120" s="3" t="s">
        <v>339</v>
      </c>
      <c r="H120" s="3" t="s">
        <v>285</v>
      </c>
      <c r="I120" s="3" t="s">
        <v>102</v>
      </c>
      <c r="J120" s="3" t="s">
        <v>103</v>
      </c>
      <c r="K120" s="3" t="s">
        <v>25</v>
      </c>
      <c r="L120" s="5">
        <v>1</v>
      </c>
      <c r="M120" s="5">
        <v>28000</v>
      </c>
      <c r="N120" s="6">
        <v>0.15</v>
      </c>
      <c r="O120" s="5">
        <v>23800</v>
      </c>
      <c r="P120" s="5">
        <v>21000</v>
      </c>
      <c r="Q120" s="5">
        <f>Table1[[#This Row],[Sales]]-Table1[[#This Row],[Cost]]</f>
        <v>2800</v>
      </c>
      <c r="R120" s="3" t="s">
        <v>26</v>
      </c>
      <c r="S120" s="3" t="s">
        <v>10</v>
      </c>
      <c r="T120" s="3" t="s">
        <v>40</v>
      </c>
      <c r="U120" s="3" t="s">
        <v>19</v>
      </c>
      <c r="V120" s="6">
        <f>Table1[[#This Row],[Profit]]/Table1[[#This Row],[Sales]]</f>
        <v>0.11764705882352941</v>
      </c>
      <c r="W120" s="3">
        <f>[1]!Table1[[#This Row],[Sales]]-[1]!Table1[[#This Row],[Cost]]-[1]!Table1[[#This Row],[Profit]]</f>
        <v>0</v>
      </c>
      <c r="X120" s="3">
        <f>[1]!Table1[[#This Row],[Quantity]]*[1]!Table1[[#This Row],[Unit_Price]]</f>
        <v>28000</v>
      </c>
      <c r="Y120" s="7">
        <f>[1]!Table1[[#This Row],[Gross_Sales]]*[1]!Table1[[#This Row],[Discount]]</f>
        <v>4200</v>
      </c>
      <c r="Z120" s="8">
        <f>[1]!Table1[[#This Row],[Gross_Sales]]*[1]!Table1[[#This Row],[Discount_amount]]</f>
        <v>117600000</v>
      </c>
      <c r="AA120" s="6">
        <f>IFERROR([1]!Table1[[#This Row],[Profit]]/[1]!Table1[[#This Row],[Sales]],0)</f>
        <v>0.11764705882352941</v>
      </c>
      <c r="AB120" s="3">
        <f>YEAR([1]!Table1[[#This Row],[Order_Date]])</f>
        <v>2024</v>
      </c>
      <c r="AC120" s="3">
        <f>MONTH([1]!Table1[[#This Row],[Order_Date]])</f>
        <v>12</v>
      </c>
      <c r="AD120" s="3" t="str">
        <f t="shared" si="3"/>
        <v>Dec</v>
      </c>
      <c r="AE120" s="3" t="str">
        <f t="shared" si="4"/>
        <v>Q4</v>
      </c>
      <c r="AF120" s="3" t="str">
        <f t="shared" si="5"/>
        <v>2024-Dec</v>
      </c>
      <c r="AG120" s="3">
        <f>COUNTIF(C:C,Table1[[#This Row],[Customer_ID]])</f>
        <v>3</v>
      </c>
      <c r="AH120" s="9" t="e">
        <f>IF([1]!Table1[[#This Row],[Customer_order_count]] &gt;= 10,"FREQUENT",IF([1]!Table1[[#This Row],[Customer_order_count]] &lt;= 10,"REGULAR","OCASSIONAL"))</f>
        <v>#REF!</v>
      </c>
    </row>
    <row r="121" spans="1:34" x14ac:dyDescent="0.25">
      <c r="A121" s="10" t="s">
        <v>561</v>
      </c>
      <c r="B121" s="11">
        <v>45369</v>
      </c>
      <c r="C121" s="12" t="s">
        <v>562</v>
      </c>
      <c r="D121" s="13" t="s">
        <v>438</v>
      </c>
      <c r="E121" s="13" t="s">
        <v>3</v>
      </c>
      <c r="F121" s="14">
        <v>35</v>
      </c>
      <c r="G121" s="12" t="s">
        <v>339</v>
      </c>
      <c r="H121" s="12" t="s">
        <v>285</v>
      </c>
      <c r="I121" s="12" t="s">
        <v>68</v>
      </c>
      <c r="J121" s="12" t="s">
        <v>69</v>
      </c>
      <c r="K121" s="12" t="s">
        <v>39</v>
      </c>
      <c r="L121" s="14">
        <v>3</v>
      </c>
      <c r="M121" s="14">
        <v>3500</v>
      </c>
      <c r="N121" s="15">
        <v>0.05</v>
      </c>
      <c r="O121" s="14">
        <v>9975</v>
      </c>
      <c r="P121" s="14">
        <v>6900</v>
      </c>
      <c r="Q121" s="5">
        <f>Table1[[#This Row],[Sales]]-Table1[[#This Row],[Cost]]</f>
        <v>3075</v>
      </c>
      <c r="R121" s="12" t="s">
        <v>17</v>
      </c>
      <c r="S121" s="12" t="s">
        <v>10</v>
      </c>
      <c r="T121" s="12" t="s">
        <v>18</v>
      </c>
      <c r="U121" s="12" t="s">
        <v>12</v>
      </c>
      <c r="V121" s="6">
        <f>Table1[[#This Row],[Profit]]/Table1[[#This Row],[Sales]]</f>
        <v>0.30827067669172931</v>
      </c>
      <c r="W121" s="12">
        <f>[1]!Table1[[#This Row],[Sales]]-[1]!Table1[[#This Row],[Cost]]-[1]!Table1[[#This Row],[Profit]]</f>
        <v>0</v>
      </c>
      <c r="X121" s="12">
        <f>[1]!Table1[[#This Row],[Quantity]]*[1]!Table1[[#This Row],[Unit_Price]]</f>
        <v>10500</v>
      </c>
      <c r="Y121" s="16">
        <f>[1]!Table1[[#This Row],[Gross_Sales]]*[1]!Table1[[#This Row],[Discount]]</f>
        <v>525</v>
      </c>
      <c r="Z121" s="17">
        <f>[1]!Table1[[#This Row],[Gross_Sales]]*[1]!Table1[[#This Row],[Discount_amount]]</f>
        <v>5512500</v>
      </c>
      <c r="AA121" s="15">
        <f>IFERROR([1]!Table1[[#This Row],[Profit]]/[1]!Table1[[#This Row],[Sales]],0)</f>
        <v>0.30827067669172931</v>
      </c>
      <c r="AB121" s="12">
        <f>YEAR([1]!Table1[[#This Row],[Order_Date]])</f>
        <v>2024</v>
      </c>
      <c r="AC121" s="12">
        <f>MONTH([1]!Table1[[#This Row],[Order_Date]])</f>
        <v>3</v>
      </c>
      <c r="AD121" s="12" t="str">
        <f t="shared" si="3"/>
        <v>Mar</v>
      </c>
      <c r="AE121" s="12" t="str">
        <f t="shared" si="4"/>
        <v>Q1</v>
      </c>
      <c r="AF121" s="12" t="str">
        <f t="shared" si="5"/>
        <v>2024-Mar</v>
      </c>
      <c r="AG121" s="12">
        <f>COUNTIF(C:C,Table1[[#This Row],[Customer_ID]])</f>
        <v>12</v>
      </c>
      <c r="AH121" s="18" t="e">
        <f>IF([1]!Table1[[#This Row],[Customer_order_count]] &gt;= 10,"FREQUENT",IF([1]!Table1[[#This Row],[Customer_order_count]] &lt;= 10,"REGULAR","OCASSIONAL"))</f>
        <v>#REF!</v>
      </c>
    </row>
    <row r="122" spans="1:34" x14ac:dyDescent="0.25">
      <c r="A122" s="1" t="s">
        <v>563</v>
      </c>
      <c r="B122" s="2">
        <v>45901</v>
      </c>
      <c r="C122" s="3" t="s">
        <v>564</v>
      </c>
      <c r="D122" s="4" t="s">
        <v>557</v>
      </c>
      <c r="E122" s="4" t="s">
        <v>16</v>
      </c>
      <c r="F122" s="5">
        <v>38</v>
      </c>
      <c r="G122" s="3" t="s">
        <v>312</v>
      </c>
      <c r="H122" s="3" t="s">
        <v>276</v>
      </c>
      <c r="I122" s="3" t="s">
        <v>95</v>
      </c>
      <c r="J122" s="3" t="s">
        <v>96</v>
      </c>
      <c r="K122" s="3" t="s">
        <v>46</v>
      </c>
      <c r="L122" s="5">
        <v>2</v>
      </c>
      <c r="M122" s="5">
        <v>600</v>
      </c>
      <c r="N122" s="6">
        <v>0.15</v>
      </c>
      <c r="O122" s="5">
        <v>1020</v>
      </c>
      <c r="P122" s="5">
        <v>760</v>
      </c>
      <c r="Q122" s="5">
        <f>Table1[[#This Row],[Sales]]-Table1[[#This Row],[Cost]]</f>
        <v>260</v>
      </c>
      <c r="R122" s="3" t="s">
        <v>98</v>
      </c>
      <c r="S122" s="3" t="s">
        <v>10</v>
      </c>
      <c r="T122" s="3" t="s">
        <v>33</v>
      </c>
      <c r="U122" s="3" t="s">
        <v>27</v>
      </c>
      <c r="V122" s="6">
        <f>Table1[[#This Row],[Profit]]/Table1[[#This Row],[Sales]]</f>
        <v>0.25490196078431371</v>
      </c>
      <c r="W122" s="3">
        <f>[1]!Table1[[#This Row],[Sales]]-[1]!Table1[[#This Row],[Cost]]-[1]!Table1[[#This Row],[Profit]]</f>
        <v>0</v>
      </c>
      <c r="X122" s="3">
        <f>[1]!Table1[[#This Row],[Quantity]]*[1]!Table1[[#This Row],[Unit_Price]]</f>
        <v>1200</v>
      </c>
      <c r="Y122" s="7">
        <f>[1]!Table1[[#This Row],[Gross_Sales]]*[1]!Table1[[#This Row],[Discount]]</f>
        <v>180</v>
      </c>
      <c r="Z122" s="8">
        <f>[1]!Table1[[#This Row],[Gross_Sales]]*[1]!Table1[[#This Row],[Discount_amount]]</f>
        <v>216000</v>
      </c>
      <c r="AA122" s="6">
        <f>IFERROR([1]!Table1[[#This Row],[Profit]]/[1]!Table1[[#This Row],[Sales]],0)</f>
        <v>0.25490196078431371</v>
      </c>
      <c r="AB122" s="3">
        <f>YEAR([1]!Table1[[#This Row],[Order_Date]])</f>
        <v>2025</v>
      </c>
      <c r="AC122" s="3">
        <f>MONTH([1]!Table1[[#This Row],[Order_Date]])</f>
        <v>9</v>
      </c>
      <c r="AD122" s="3" t="str">
        <f t="shared" si="3"/>
        <v>Sep</v>
      </c>
      <c r="AE122" s="3" t="str">
        <f t="shared" si="4"/>
        <v>Q3</v>
      </c>
      <c r="AF122" s="3" t="str">
        <f t="shared" si="5"/>
        <v>2025-Sep</v>
      </c>
      <c r="AG122" s="3">
        <f>COUNTIF(C:C,Table1[[#This Row],[Customer_ID]])</f>
        <v>11</v>
      </c>
      <c r="AH122" s="9" t="e">
        <f>IF([1]!Table1[[#This Row],[Customer_order_count]] &gt;= 10,"FREQUENT",IF([1]!Table1[[#This Row],[Customer_order_count]] &lt;= 10,"REGULAR","OCASSIONAL"))</f>
        <v>#REF!</v>
      </c>
    </row>
    <row r="123" spans="1:34" x14ac:dyDescent="0.25">
      <c r="A123" s="10" t="s">
        <v>565</v>
      </c>
      <c r="B123" s="11">
        <v>45941</v>
      </c>
      <c r="C123" s="12" t="s">
        <v>319</v>
      </c>
      <c r="D123" s="13" t="s">
        <v>320</v>
      </c>
      <c r="E123" s="13" t="s">
        <v>3</v>
      </c>
      <c r="F123" s="14">
        <v>42</v>
      </c>
      <c r="G123" s="12" t="s">
        <v>275</v>
      </c>
      <c r="H123" s="12" t="s">
        <v>276</v>
      </c>
      <c r="I123" s="12" t="s">
        <v>37</v>
      </c>
      <c r="J123" s="12" t="s">
        <v>38</v>
      </c>
      <c r="K123" s="12" t="s">
        <v>39</v>
      </c>
      <c r="L123" s="14">
        <v>1</v>
      </c>
      <c r="M123" s="14">
        <v>900</v>
      </c>
      <c r="N123" s="15">
        <v>0.1</v>
      </c>
      <c r="O123" s="14">
        <v>810</v>
      </c>
      <c r="P123" s="14">
        <v>550</v>
      </c>
      <c r="Q123" s="5">
        <f>Table1[[#This Row],[Sales]]-Table1[[#This Row],[Cost]]</f>
        <v>260</v>
      </c>
      <c r="R123" s="12" t="s">
        <v>9</v>
      </c>
      <c r="S123" s="12" t="s">
        <v>10</v>
      </c>
      <c r="T123" s="12" t="s">
        <v>40</v>
      </c>
      <c r="U123" s="12" t="s">
        <v>12</v>
      </c>
      <c r="V123" s="6">
        <f>Table1[[#This Row],[Profit]]/Table1[[#This Row],[Sales]]</f>
        <v>0.32098765432098764</v>
      </c>
      <c r="W123" s="12">
        <f>[1]!Table1[[#This Row],[Sales]]-[1]!Table1[[#This Row],[Cost]]-[1]!Table1[[#This Row],[Profit]]</f>
        <v>0</v>
      </c>
      <c r="X123" s="12">
        <f>[1]!Table1[[#This Row],[Quantity]]*[1]!Table1[[#This Row],[Unit_Price]]</f>
        <v>900</v>
      </c>
      <c r="Y123" s="16">
        <f>[1]!Table1[[#This Row],[Gross_Sales]]*[1]!Table1[[#This Row],[Discount]]</f>
        <v>90</v>
      </c>
      <c r="Z123" s="17">
        <f>[1]!Table1[[#This Row],[Gross_Sales]]*[1]!Table1[[#This Row],[Discount_amount]]</f>
        <v>81000</v>
      </c>
      <c r="AA123" s="15">
        <f>IFERROR([1]!Table1[[#This Row],[Profit]]/[1]!Table1[[#This Row],[Sales]],0)</f>
        <v>0.32098765432098764</v>
      </c>
      <c r="AB123" s="12">
        <f>YEAR([1]!Table1[[#This Row],[Order_Date]])</f>
        <v>2025</v>
      </c>
      <c r="AC123" s="12">
        <f>MONTH([1]!Table1[[#This Row],[Order_Date]])</f>
        <v>10</v>
      </c>
      <c r="AD123" s="12" t="str">
        <f t="shared" si="3"/>
        <v>Oct</v>
      </c>
      <c r="AE123" s="12" t="str">
        <f t="shared" si="4"/>
        <v>Q4</v>
      </c>
      <c r="AF123" s="12" t="str">
        <f t="shared" si="5"/>
        <v>2025-Oct</v>
      </c>
      <c r="AG123" s="12">
        <f>COUNTIF(C:C,Table1[[#This Row],[Customer_ID]])</f>
        <v>6</v>
      </c>
      <c r="AH123" s="18" t="e">
        <f>IF([1]!Table1[[#This Row],[Customer_order_count]] &gt;= 10,"FREQUENT",IF([1]!Table1[[#This Row],[Customer_order_count]] &lt;= 10,"REGULAR","OCASSIONAL"))</f>
        <v>#REF!</v>
      </c>
    </row>
    <row r="124" spans="1:34" x14ac:dyDescent="0.25">
      <c r="A124" s="1" t="s">
        <v>566</v>
      </c>
      <c r="B124" s="2">
        <v>45525</v>
      </c>
      <c r="C124" s="3" t="s">
        <v>567</v>
      </c>
      <c r="D124" s="4" t="s">
        <v>410</v>
      </c>
      <c r="E124" s="4" t="s">
        <v>3</v>
      </c>
      <c r="F124" s="5">
        <v>29</v>
      </c>
      <c r="G124" s="3" t="s">
        <v>317</v>
      </c>
      <c r="H124" s="3" t="s">
        <v>5</v>
      </c>
      <c r="I124" s="3" t="s">
        <v>264</v>
      </c>
      <c r="J124" s="3" t="s">
        <v>265</v>
      </c>
      <c r="K124" s="3" t="s">
        <v>46</v>
      </c>
      <c r="L124" s="5">
        <v>2</v>
      </c>
      <c r="M124" s="5">
        <v>800</v>
      </c>
      <c r="N124" s="6">
        <v>0</v>
      </c>
      <c r="O124" s="5">
        <v>1600</v>
      </c>
      <c r="P124" s="5">
        <v>1000</v>
      </c>
      <c r="Q124" s="5">
        <f>Table1[[#This Row],[Sales]]-Table1[[#This Row],[Cost]]</f>
        <v>600</v>
      </c>
      <c r="R124" s="3" t="s">
        <v>17</v>
      </c>
      <c r="S124" s="3" t="s">
        <v>10</v>
      </c>
      <c r="T124" s="3" t="s">
        <v>33</v>
      </c>
      <c r="U124" s="3" t="s">
        <v>19</v>
      </c>
      <c r="V124" s="6">
        <f>Table1[[#This Row],[Profit]]/Table1[[#This Row],[Sales]]</f>
        <v>0.375</v>
      </c>
      <c r="W124" s="3">
        <f>[1]!Table1[[#This Row],[Sales]]-[1]!Table1[[#This Row],[Cost]]-[1]!Table1[[#This Row],[Profit]]</f>
        <v>0</v>
      </c>
      <c r="X124" s="3">
        <f>[1]!Table1[[#This Row],[Quantity]]*[1]!Table1[[#This Row],[Unit_Price]]</f>
        <v>1600</v>
      </c>
      <c r="Y124" s="7">
        <f>[1]!Table1[[#This Row],[Gross_Sales]]*[1]!Table1[[#This Row],[Discount]]</f>
        <v>0</v>
      </c>
      <c r="Z124" s="8">
        <f>[1]!Table1[[#This Row],[Gross_Sales]]*[1]!Table1[[#This Row],[Discount_amount]]</f>
        <v>0</v>
      </c>
      <c r="AA124" s="6">
        <f>IFERROR([1]!Table1[[#This Row],[Profit]]/[1]!Table1[[#This Row],[Sales]],0)</f>
        <v>0.375</v>
      </c>
      <c r="AB124" s="3">
        <f>YEAR([1]!Table1[[#This Row],[Order_Date]])</f>
        <v>2024</v>
      </c>
      <c r="AC124" s="3">
        <f>MONTH([1]!Table1[[#This Row],[Order_Date]])</f>
        <v>8</v>
      </c>
      <c r="AD124" s="3" t="str">
        <f t="shared" si="3"/>
        <v>Aug</v>
      </c>
      <c r="AE124" s="3" t="str">
        <f t="shared" si="4"/>
        <v>Q3</v>
      </c>
      <c r="AF124" s="3" t="str">
        <f t="shared" si="5"/>
        <v>2024-Aug</v>
      </c>
      <c r="AG124" s="3">
        <f>COUNTIF(C:C,Table1[[#This Row],[Customer_ID]])</f>
        <v>7</v>
      </c>
      <c r="AH124" s="9" t="e">
        <f>IF([1]!Table1[[#This Row],[Customer_order_count]] &gt;= 10,"FREQUENT",IF([1]!Table1[[#This Row],[Customer_order_count]] &lt;= 10,"REGULAR","OCASSIONAL"))</f>
        <v>#REF!</v>
      </c>
    </row>
    <row r="125" spans="1:34" x14ac:dyDescent="0.25">
      <c r="A125" s="10" t="s">
        <v>568</v>
      </c>
      <c r="B125" s="11">
        <v>45482</v>
      </c>
      <c r="C125" s="12" t="s">
        <v>569</v>
      </c>
      <c r="D125" s="13" t="s">
        <v>570</v>
      </c>
      <c r="E125" s="13" t="s">
        <v>16</v>
      </c>
      <c r="F125" s="14">
        <v>47</v>
      </c>
      <c r="G125" s="12" t="s">
        <v>339</v>
      </c>
      <c r="H125" s="12" t="s">
        <v>285</v>
      </c>
      <c r="I125" s="12" t="s">
        <v>6</v>
      </c>
      <c r="J125" s="12" t="s">
        <v>7</v>
      </c>
      <c r="K125" s="12" t="s">
        <v>8</v>
      </c>
      <c r="L125" s="14">
        <v>2</v>
      </c>
      <c r="M125" s="14">
        <v>7000</v>
      </c>
      <c r="N125" s="15">
        <v>0.1</v>
      </c>
      <c r="O125" s="14">
        <v>12600</v>
      </c>
      <c r="P125" s="14">
        <v>10400</v>
      </c>
      <c r="Q125" s="5">
        <f>Table1[[#This Row],[Sales]]-Table1[[#This Row],[Cost]]</f>
        <v>2200</v>
      </c>
      <c r="R125" s="12" t="s">
        <v>17</v>
      </c>
      <c r="S125" s="12" t="s">
        <v>10</v>
      </c>
      <c r="T125" s="12" t="s">
        <v>33</v>
      </c>
      <c r="U125" s="12" t="s">
        <v>12</v>
      </c>
      <c r="V125" s="6">
        <f>Table1[[#This Row],[Profit]]/Table1[[#This Row],[Sales]]</f>
        <v>0.17460317460317459</v>
      </c>
      <c r="W125" s="12">
        <f>[1]!Table1[[#This Row],[Sales]]-[1]!Table1[[#This Row],[Cost]]-[1]!Table1[[#This Row],[Profit]]</f>
        <v>0</v>
      </c>
      <c r="X125" s="12">
        <f>[1]!Table1[[#This Row],[Quantity]]*[1]!Table1[[#This Row],[Unit_Price]]</f>
        <v>14000</v>
      </c>
      <c r="Y125" s="16">
        <f>[1]!Table1[[#This Row],[Gross_Sales]]*[1]!Table1[[#This Row],[Discount]]</f>
        <v>1400</v>
      </c>
      <c r="Z125" s="17">
        <f>[1]!Table1[[#This Row],[Gross_Sales]]*[1]!Table1[[#This Row],[Discount_amount]]</f>
        <v>19600000</v>
      </c>
      <c r="AA125" s="15">
        <f>IFERROR([1]!Table1[[#This Row],[Profit]]/[1]!Table1[[#This Row],[Sales]],0)</f>
        <v>0.17460317460317459</v>
      </c>
      <c r="AB125" s="12">
        <f>YEAR([1]!Table1[[#This Row],[Order_Date]])</f>
        <v>2024</v>
      </c>
      <c r="AC125" s="12">
        <f>MONTH([1]!Table1[[#This Row],[Order_Date]])</f>
        <v>7</v>
      </c>
      <c r="AD125" s="12" t="str">
        <f t="shared" si="3"/>
        <v>Jul</v>
      </c>
      <c r="AE125" s="12" t="str">
        <f t="shared" si="4"/>
        <v>Q3</v>
      </c>
      <c r="AF125" s="12" t="str">
        <f t="shared" si="5"/>
        <v>2024-Jul</v>
      </c>
      <c r="AG125" s="12">
        <f>COUNTIF(C:C,Table1[[#This Row],[Customer_ID]])</f>
        <v>8</v>
      </c>
      <c r="AH125" s="18" t="e">
        <f>IF([1]!Table1[[#This Row],[Customer_order_count]] &gt;= 10,"FREQUENT",IF([1]!Table1[[#This Row],[Customer_order_count]] &lt;= 10,"REGULAR","OCASSIONAL"))</f>
        <v>#REF!</v>
      </c>
    </row>
    <row r="126" spans="1:34" x14ac:dyDescent="0.25">
      <c r="A126" s="1" t="s">
        <v>571</v>
      </c>
      <c r="B126" s="2">
        <v>45925</v>
      </c>
      <c r="C126" s="3" t="s">
        <v>572</v>
      </c>
      <c r="D126" s="4" t="s">
        <v>573</v>
      </c>
      <c r="E126" s="4" t="s">
        <v>16</v>
      </c>
      <c r="F126" s="5">
        <v>59</v>
      </c>
      <c r="G126" s="3" t="s">
        <v>407</v>
      </c>
      <c r="H126" s="3" t="s">
        <v>285</v>
      </c>
      <c r="I126" s="3" t="s">
        <v>344</v>
      </c>
      <c r="J126" s="3" t="s">
        <v>345</v>
      </c>
      <c r="K126" s="3" t="s">
        <v>39</v>
      </c>
      <c r="L126" s="5">
        <v>2</v>
      </c>
      <c r="M126" s="5">
        <v>2200</v>
      </c>
      <c r="N126" s="6">
        <v>0.05</v>
      </c>
      <c r="O126" s="5">
        <v>4180</v>
      </c>
      <c r="P126" s="5">
        <v>2800</v>
      </c>
      <c r="Q126" s="5">
        <f>Table1[[#This Row],[Sales]]-Table1[[#This Row],[Cost]]</f>
        <v>1380</v>
      </c>
      <c r="R126" s="3" t="s">
        <v>9</v>
      </c>
      <c r="S126" s="3" t="s">
        <v>10</v>
      </c>
      <c r="T126" s="3" t="s">
        <v>33</v>
      </c>
      <c r="U126" s="3" t="s">
        <v>19</v>
      </c>
      <c r="V126" s="6">
        <f>Table1[[#This Row],[Profit]]/Table1[[#This Row],[Sales]]</f>
        <v>0.33014354066985646</v>
      </c>
      <c r="W126" s="3">
        <f>[1]!Table1[[#This Row],[Sales]]-[1]!Table1[[#This Row],[Cost]]-[1]!Table1[[#This Row],[Profit]]</f>
        <v>0</v>
      </c>
      <c r="X126" s="3">
        <f>[1]!Table1[[#This Row],[Quantity]]*[1]!Table1[[#This Row],[Unit_Price]]</f>
        <v>4400</v>
      </c>
      <c r="Y126" s="7">
        <f>[1]!Table1[[#This Row],[Gross_Sales]]*[1]!Table1[[#This Row],[Discount]]</f>
        <v>220</v>
      </c>
      <c r="Z126" s="8">
        <f>[1]!Table1[[#This Row],[Gross_Sales]]*[1]!Table1[[#This Row],[Discount_amount]]</f>
        <v>968000</v>
      </c>
      <c r="AA126" s="6">
        <f>IFERROR([1]!Table1[[#This Row],[Profit]]/[1]!Table1[[#This Row],[Sales]],0)</f>
        <v>0.33014354066985646</v>
      </c>
      <c r="AB126" s="3">
        <f>YEAR([1]!Table1[[#This Row],[Order_Date]])</f>
        <v>2025</v>
      </c>
      <c r="AC126" s="3">
        <f>MONTH([1]!Table1[[#This Row],[Order_Date]])</f>
        <v>9</v>
      </c>
      <c r="AD126" s="3" t="str">
        <f t="shared" si="3"/>
        <v>Sep</v>
      </c>
      <c r="AE126" s="3" t="str">
        <f t="shared" si="4"/>
        <v>Q3</v>
      </c>
      <c r="AF126" s="3" t="str">
        <f t="shared" si="5"/>
        <v>2025-Sep</v>
      </c>
      <c r="AG126" s="3">
        <f>COUNTIF(C:C,Table1[[#This Row],[Customer_ID]])</f>
        <v>2</v>
      </c>
      <c r="AH126" s="9" t="e">
        <f>IF([1]!Table1[[#This Row],[Customer_order_count]] &gt;= 10,"FREQUENT",IF([1]!Table1[[#This Row],[Customer_order_count]] &lt;= 10,"REGULAR","OCASSIONAL"))</f>
        <v>#REF!</v>
      </c>
    </row>
    <row r="127" spans="1:34" x14ac:dyDescent="0.25">
      <c r="A127" s="10" t="s">
        <v>574</v>
      </c>
      <c r="B127" s="11">
        <v>45376</v>
      </c>
      <c r="C127" s="12" t="s">
        <v>575</v>
      </c>
      <c r="D127" s="13" t="s">
        <v>557</v>
      </c>
      <c r="E127" s="13" t="s">
        <v>3</v>
      </c>
      <c r="F127" s="14">
        <v>20</v>
      </c>
      <c r="G127" s="12" t="s">
        <v>339</v>
      </c>
      <c r="H127" s="12" t="s">
        <v>285</v>
      </c>
      <c r="I127" s="12" t="s">
        <v>37</v>
      </c>
      <c r="J127" s="12" t="s">
        <v>38</v>
      </c>
      <c r="K127" s="12" t="s">
        <v>39</v>
      </c>
      <c r="L127" s="14">
        <v>1</v>
      </c>
      <c r="M127" s="14">
        <v>900</v>
      </c>
      <c r="N127" s="15">
        <v>0.1</v>
      </c>
      <c r="O127" s="14">
        <v>810</v>
      </c>
      <c r="P127" s="14">
        <v>550</v>
      </c>
      <c r="Q127" s="5">
        <f>Table1[[#This Row],[Sales]]-Table1[[#This Row],[Cost]]</f>
        <v>260</v>
      </c>
      <c r="R127" s="12" t="s">
        <v>26</v>
      </c>
      <c r="S127" s="12" t="s">
        <v>10</v>
      </c>
      <c r="T127" s="12" t="s">
        <v>18</v>
      </c>
      <c r="U127" s="12" t="s">
        <v>27</v>
      </c>
      <c r="V127" s="6">
        <f>Table1[[#This Row],[Profit]]/Table1[[#This Row],[Sales]]</f>
        <v>0.32098765432098764</v>
      </c>
      <c r="W127" s="12">
        <f>[1]!Table1[[#This Row],[Sales]]-[1]!Table1[[#This Row],[Cost]]-[1]!Table1[[#This Row],[Profit]]</f>
        <v>0</v>
      </c>
      <c r="X127" s="12">
        <f>[1]!Table1[[#This Row],[Quantity]]*[1]!Table1[[#This Row],[Unit_Price]]</f>
        <v>900</v>
      </c>
      <c r="Y127" s="16">
        <f>[1]!Table1[[#This Row],[Gross_Sales]]*[1]!Table1[[#This Row],[Discount]]</f>
        <v>90</v>
      </c>
      <c r="Z127" s="17">
        <f>[1]!Table1[[#This Row],[Gross_Sales]]*[1]!Table1[[#This Row],[Discount_amount]]</f>
        <v>81000</v>
      </c>
      <c r="AA127" s="15">
        <f>IFERROR([1]!Table1[[#This Row],[Profit]]/[1]!Table1[[#This Row],[Sales]],0)</f>
        <v>0.32098765432098764</v>
      </c>
      <c r="AB127" s="12">
        <f>YEAR([1]!Table1[[#This Row],[Order_Date]])</f>
        <v>2024</v>
      </c>
      <c r="AC127" s="12">
        <f>MONTH([1]!Table1[[#This Row],[Order_Date]])</f>
        <v>3</v>
      </c>
      <c r="AD127" s="12" t="str">
        <f t="shared" si="3"/>
        <v>Mar</v>
      </c>
      <c r="AE127" s="12" t="str">
        <f t="shared" si="4"/>
        <v>Q1</v>
      </c>
      <c r="AF127" s="12" t="str">
        <f t="shared" si="5"/>
        <v>2024-Mar</v>
      </c>
      <c r="AG127" s="12">
        <f>COUNTIF(C:C,Table1[[#This Row],[Customer_ID]])</f>
        <v>6</v>
      </c>
      <c r="AH127" s="18" t="e">
        <f>IF([1]!Table1[[#This Row],[Customer_order_count]] &gt;= 10,"FREQUENT",IF([1]!Table1[[#This Row],[Customer_order_count]] &lt;= 10,"REGULAR","OCASSIONAL"))</f>
        <v>#REF!</v>
      </c>
    </row>
    <row r="128" spans="1:34" x14ac:dyDescent="0.25">
      <c r="A128" s="1" t="s">
        <v>576</v>
      </c>
      <c r="B128" s="2">
        <v>45941</v>
      </c>
      <c r="C128" s="3" t="s">
        <v>577</v>
      </c>
      <c r="D128" s="4" t="s">
        <v>578</v>
      </c>
      <c r="E128" s="4" t="s">
        <v>16</v>
      </c>
      <c r="F128" s="5">
        <v>42</v>
      </c>
      <c r="G128" s="3" t="s">
        <v>317</v>
      </c>
      <c r="H128" s="3" t="s">
        <v>5</v>
      </c>
      <c r="I128" s="3" t="s">
        <v>176</v>
      </c>
      <c r="J128" s="3" t="s">
        <v>177</v>
      </c>
      <c r="K128" s="3" t="s">
        <v>25</v>
      </c>
      <c r="L128" s="5">
        <v>1</v>
      </c>
      <c r="M128" s="5">
        <v>22000</v>
      </c>
      <c r="N128" s="6">
        <v>0.25</v>
      </c>
      <c r="O128" s="5">
        <v>16500</v>
      </c>
      <c r="P128" s="5">
        <v>16500</v>
      </c>
      <c r="Q128" s="5">
        <f>Table1[[#This Row],[Sales]]-Table1[[#This Row],[Cost]]</f>
        <v>0</v>
      </c>
      <c r="R128" s="3" t="s">
        <v>9</v>
      </c>
      <c r="S128" s="3" t="s">
        <v>10</v>
      </c>
      <c r="T128" s="3" t="s">
        <v>40</v>
      </c>
      <c r="U128" s="3" t="s">
        <v>27</v>
      </c>
      <c r="V128" s="6">
        <f>Table1[[#This Row],[Profit]]/Table1[[#This Row],[Sales]]</f>
        <v>0</v>
      </c>
      <c r="W128" s="3">
        <f>[1]!Table1[[#This Row],[Sales]]-[1]!Table1[[#This Row],[Cost]]-[1]!Table1[[#This Row],[Profit]]</f>
        <v>0</v>
      </c>
      <c r="X128" s="3">
        <f>[1]!Table1[[#This Row],[Quantity]]*[1]!Table1[[#This Row],[Unit_Price]]</f>
        <v>22000</v>
      </c>
      <c r="Y128" s="7">
        <f>[1]!Table1[[#This Row],[Gross_Sales]]*[1]!Table1[[#This Row],[Discount]]</f>
        <v>5500</v>
      </c>
      <c r="Z128" s="8">
        <f>[1]!Table1[[#This Row],[Gross_Sales]]*[1]!Table1[[#This Row],[Discount_amount]]</f>
        <v>121000000</v>
      </c>
      <c r="AA128" s="6">
        <f>IFERROR([1]!Table1[[#This Row],[Profit]]/[1]!Table1[[#This Row],[Sales]],0)</f>
        <v>0</v>
      </c>
      <c r="AB128" s="3">
        <f>YEAR([1]!Table1[[#This Row],[Order_Date]])</f>
        <v>2025</v>
      </c>
      <c r="AC128" s="3">
        <f>MONTH([1]!Table1[[#This Row],[Order_Date]])</f>
        <v>10</v>
      </c>
      <c r="AD128" s="3" t="str">
        <f t="shared" si="3"/>
        <v>Oct</v>
      </c>
      <c r="AE128" s="3" t="str">
        <f t="shared" si="4"/>
        <v>Q4</v>
      </c>
      <c r="AF128" s="3" t="str">
        <f t="shared" si="5"/>
        <v>2025-Oct</v>
      </c>
      <c r="AG128" s="3">
        <f>COUNTIF(C:C,Table1[[#This Row],[Customer_ID]])</f>
        <v>3</v>
      </c>
      <c r="AH128" s="9" t="e">
        <f>IF([1]!Table1[[#This Row],[Customer_order_count]] &gt;= 10,"FREQUENT",IF([1]!Table1[[#This Row],[Customer_order_count]] &lt;= 10,"REGULAR","OCASSIONAL"))</f>
        <v>#REF!</v>
      </c>
    </row>
    <row r="129" spans="1:34" x14ac:dyDescent="0.25">
      <c r="A129" s="10" t="s">
        <v>579</v>
      </c>
      <c r="B129" s="11">
        <v>45401</v>
      </c>
      <c r="C129" s="12" t="s">
        <v>580</v>
      </c>
      <c r="D129" s="13" t="s">
        <v>36</v>
      </c>
      <c r="E129" s="13" t="s">
        <v>3</v>
      </c>
      <c r="F129" s="14">
        <v>60</v>
      </c>
      <c r="G129" s="12" t="s">
        <v>290</v>
      </c>
      <c r="H129" s="12" t="s">
        <v>276</v>
      </c>
      <c r="I129" s="12" t="s">
        <v>65</v>
      </c>
      <c r="J129" s="12" t="s">
        <v>66</v>
      </c>
      <c r="K129" s="12" t="s">
        <v>25</v>
      </c>
      <c r="L129" s="14">
        <v>3</v>
      </c>
      <c r="M129" s="14">
        <v>2500</v>
      </c>
      <c r="N129" s="15">
        <v>0.15</v>
      </c>
      <c r="O129" s="14">
        <v>6375</v>
      </c>
      <c r="P129" s="14">
        <v>4800</v>
      </c>
      <c r="Q129" s="5">
        <f>Table1[[#This Row],[Sales]]-Table1[[#This Row],[Cost]]</f>
        <v>1575</v>
      </c>
      <c r="R129" s="12" t="s">
        <v>26</v>
      </c>
      <c r="S129" s="12" t="s">
        <v>10</v>
      </c>
      <c r="T129" s="12" t="s">
        <v>11</v>
      </c>
      <c r="U129" s="12" t="s">
        <v>19</v>
      </c>
      <c r="V129" s="6">
        <f>Table1[[#This Row],[Profit]]/Table1[[#This Row],[Sales]]</f>
        <v>0.24705882352941178</v>
      </c>
      <c r="W129" s="12">
        <f>[1]!Table1[[#This Row],[Sales]]-[1]!Table1[[#This Row],[Cost]]-[1]!Table1[[#This Row],[Profit]]</f>
        <v>0</v>
      </c>
      <c r="X129" s="12">
        <f>[1]!Table1[[#This Row],[Quantity]]*[1]!Table1[[#This Row],[Unit_Price]]</f>
        <v>7500</v>
      </c>
      <c r="Y129" s="16">
        <f>[1]!Table1[[#This Row],[Gross_Sales]]*[1]!Table1[[#This Row],[Discount]]</f>
        <v>1125</v>
      </c>
      <c r="Z129" s="17">
        <f>[1]!Table1[[#This Row],[Gross_Sales]]*[1]!Table1[[#This Row],[Discount_amount]]</f>
        <v>8437500</v>
      </c>
      <c r="AA129" s="15">
        <f>IFERROR([1]!Table1[[#This Row],[Profit]]/[1]!Table1[[#This Row],[Sales]],0)</f>
        <v>0.24705882352941178</v>
      </c>
      <c r="AB129" s="12">
        <f>YEAR([1]!Table1[[#This Row],[Order_Date]])</f>
        <v>2024</v>
      </c>
      <c r="AC129" s="12">
        <f>MONTH([1]!Table1[[#This Row],[Order_Date]])</f>
        <v>4</v>
      </c>
      <c r="AD129" s="12" t="str">
        <f t="shared" si="3"/>
        <v>Apr</v>
      </c>
      <c r="AE129" s="12" t="str">
        <f t="shared" si="4"/>
        <v>Q2</v>
      </c>
      <c r="AF129" s="12" t="str">
        <f t="shared" si="5"/>
        <v>2024-Apr</v>
      </c>
      <c r="AG129" s="12">
        <f>COUNTIF(C:C,Table1[[#This Row],[Customer_ID]])</f>
        <v>11</v>
      </c>
      <c r="AH129" s="18" t="e">
        <f>IF([1]!Table1[[#This Row],[Customer_order_count]] &gt;= 10,"FREQUENT",IF([1]!Table1[[#This Row],[Customer_order_count]] &lt;= 10,"REGULAR","OCASSIONAL"))</f>
        <v>#REF!</v>
      </c>
    </row>
    <row r="130" spans="1:34" x14ac:dyDescent="0.25">
      <c r="A130" s="1" t="s">
        <v>581</v>
      </c>
      <c r="B130" s="2">
        <v>45660</v>
      </c>
      <c r="C130" s="3" t="s">
        <v>582</v>
      </c>
      <c r="D130" s="4" t="s">
        <v>583</v>
      </c>
      <c r="E130" s="4" t="s">
        <v>16</v>
      </c>
      <c r="F130" s="5">
        <v>59</v>
      </c>
      <c r="G130" s="3" t="s">
        <v>269</v>
      </c>
      <c r="H130" s="3" t="s">
        <v>270</v>
      </c>
      <c r="I130" s="3" t="s">
        <v>37</v>
      </c>
      <c r="J130" s="3" t="s">
        <v>38</v>
      </c>
      <c r="K130" s="3" t="s">
        <v>39</v>
      </c>
      <c r="L130" s="5">
        <v>2</v>
      </c>
      <c r="M130" s="5">
        <v>900</v>
      </c>
      <c r="N130" s="6">
        <v>0.15</v>
      </c>
      <c r="O130" s="5">
        <v>1530</v>
      </c>
      <c r="P130" s="5">
        <v>1100</v>
      </c>
      <c r="Q130" s="5">
        <f>Table1[[#This Row],[Sales]]-Table1[[#This Row],[Cost]]</f>
        <v>430</v>
      </c>
      <c r="R130" s="3" t="s">
        <v>26</v>
      </c>
      <c r="S130" s="3" t="s">
        <v>10</v>
      </c>
      <c r="T130" s="3" t="s">
        <v>18</v>
      </c>
      <c r="U130" s="3" t="s">
        <v>19</v>
      </c>
      <c r="V130" s="6">
        <f>Table1[[#This Row],[Profit]]/Table1[[#This Row],[Sales]]</f>
        <v>0.28104575163398693</v>
      </c>
      <c r="W130" s="3">
        <f>[1]!Table1[[#This Row],[Sales]]-[1]!Table1[[#This Row],[Cost]]-[1]!Table1[[#This Row],[Profit]]</f>
        <v>0</v>
      </c>
      <c r="X130" s="3">
        <f>[1]!Table1[[#This Row],[Quantity]]*[1]!Table1[[#This Row],[Unit_Price]]</f>
        <v>1800</v>
      </c>
      <c r="Y130" s="7">
        <f>[1]!Table1[[#This Row],[Gross_Sales]]*[1]!Table1[[#This Row],[Discount]]</f>
        <v>270</v>
      </c>
      <c r="Z130" s="8">
        <f>[1]!Table1[[#This Row],[Gross_Sales]]*[1]!Table1[[#This Row],[Discount_amount]]</f>
        <v>486000</v>
      </c>
      <c r="AA130" s="6">
        <f>IFERROR([1]!Table1[[#This Row],[Profit]]/[1]!Table1[[#This Row],[Sales]],0)</f>
        <v>0.28104575163398693</v>
      </c>
      <c r="AB130" s="3">
        <f>YEAR([1]!Table1[[#This Row],[Order_Date]])</f>
        <v>2025</v>
      </c>
      <c r="AC130" s="3">
        <f>MONTH([1]!Table1[[#This Row],[Order_Date]])</f>
        <v>1</v>
      </c>
      <c r="AD130" s="3" t="str">
        <f t="shared" ref="AD130:AD193" si="6">TEXT(B:B,"mmm")</f>
        <v>Jan</v>
      </c>
      <c r="AE130" s="3" t="str">
        <f t="shared" ref="AE130:AE193" si="7">"Q"&amp;ROUNDUP(MONTH(B130)/3,0)</f>
        <v>Q1</v>
      </c>
      <c r="AF130" s="3" t="str">
        <f t="shared" ref="AF130:AF193" si="8">TEXT(B:B,"yyyy-mmm")</f>
        <v>2025-Jan</v>
      </c>
      <c r="AG130" s="3">
        <f>COUNTIF(C:C,Table1[[#This Row],[Customer_ID]])</f>
        <v>4</v>
      </c>
      <c r="AH130" s="9" t="e">
        <f>IF([1]!Table1[[#This Row],[Customer_order_count]] &gt;= 10,"FREQUENT",IF([1]!Table1[[#This Row],[Customer_order_count]] &lt;= 10,"REGULAR","OCASSIONAL"))</f>
        <v>#REF!</v>
      </c>
    </row>
    <row r="131" spans="1:34" x14ac:dyDescent="0.25">
      <c r="A131" s="10" t="s">
        <v>584</v>
      </c>
      <c r="B131" s="11">
        <v>45733</v>
      </c>
      <c r="C131" s="12" t="s">
        <v>585</v>
      </c>
      <c r="D131" s="13" t="s">
        <v>36</v>
      </c>
      <c r="E131" s="13" t="s">
        <v>3</v>
      </c>
      <c r="F131" s="14">
        <v>51</v>
      </c>
      <c r="G131" s="12" t="s">
        <v>284</v>
      </c>
      <c r="H131" s="12" t="s">
        <v>285</v>
      </c>
      <c r="I131" s="12" t="s">
        <v>74</v>
      </c>
      <c r="J131" s="12" t="s">
        <v>75</v>
      </c>
      <c r="K131" s="12" t="s">
        <v>76</v>
      </c>
      <c r="L131" s="14">
        <v>2</v>
      </c>
      <c r="M131" s="14">
        <v>550</v>
      </c>
      <c r="N131" s="15">
        <v>0.1</v>
      </c>
      <c r="O131" s="14">
        <v>990</v>
      </c>
      <c r="P131" s="14">
        <v>900</v>
      </c>
      <c r="Q131" s="5">
        <f>Table1[[#This Row],[Sales]]-Table1[[#This Row],[Cost]]</f>
        <v>90</v>
      </c>
      <c r="R131" s="12" t="s">
        <v>17</v>
      </c>
      <c r="S131" s="12" t="s">
        <v>10</v>
      </c>
      <c r="T131" s="12" t="s">
        <v>18</v>
      </c>
      <c r="U131" s="12" t="s">
        <v>12</v>
      </c>
      <c r="V131" s="6">
        <f>Table1[[#This Row],[Profit]]/Table1[[#This Row],[Sales]]</f>
        <v>9.0909090909090912E-2</v>
      </c>
      <c r="W131" s="12">
        <f>[1]!Table1[[#This Row],[Sales]]-[1]!Table1[[#This Row],[Cost]]-[1]!Table1[[#This Row],[Profit]]</f>
        <v>0</v>
      </c>
      <c r="X131" s="12">
        <f>[1]!Table1[[#This Row],[Quantity]]*[1]!Table1[[#This Row],[Unit_Price]]</f>
        <v>1100</v>
      </c>
      <c r="Y131" s="16">
        <f>[1]!Table1[[#This Row],[Gross_Sales]]*[1]!Table1[[#This Row],[Discount]]</f>
        <v>110</v>
      </c>
      <c r="Z131" s="17">
        <f>[1]!Table1[[#This Row],[Gross_Sales]]*[1]!Table1[[#This Row],[Discount_amount]]</f>
        <v>121000</v>
      </c>
      <c r="AA131" s="15">
        <f>IFERROR([1]!Table1[[#This Row],[Profit]]/[1]!Table1[[#This Row],[Sales]],0)</f>
        <v>9.0909090909090912E-2</v>
      </c>
      <c r="AB131" s="12">
        <f>YEAR([1]!Table1[[#This Row],[Order_Date]])</f>
        <v>2025</v>
      </c>
      <c r="AC131" s="12">
        <f>MONTH([1]!Table1[[#This Row],[Order_Date]])</f>
        <v>3</v>
      </c>
      <c r="AD131" s="12" t="str">
        <f t="shared" si="6"/>
        <v>Mar</v>
      </c>
      <c r="AE131" s="12" t="str">
        <f t="shared" si="7"/>
        <v>Q1</v>
      </c>
      <c r="AF131" s="12" t="str">
        <f t="shared" si="8"/>
        <v>2025-Mar</v>
      </c>
      <c r="AG131" s="12">
        <f>COUNTIF(C:C,Table1[[#This Row],[Customer_ID]])</f>
        <v>12</v>
      </c>
      <c r="AH131" s="18" t="e">
        <f>IF([1]!Table1[[#This Row],[Customer_order_count]] &gt;= 10,"FREQUENT",IF([1]!Table1[[#This Row],[Customer_order_count]] &lt;= 10,"REGULAR","OCASSIONAL"))</f>
        <v>#REF!</v>
      </c>
    </row>
    <row r="132" spans="1:34" x14ac:dyDescent="0.25">
      <c r="A132" s="1" t="s">
        <v>586</v>
      </c>
      <c r="B132" s="2">
        <v>45397</v>
      </c>
      <c r="C132" s="3" t="s">
        <v>587</v>
      </c>
      <c r="D132" s="4" t="s">
        <v>588</v>
      </c>
      <c r="E132" s="4" t="s">
        <v>3</v>
      </c>
      <c r="F132" s="5">
        <v>60</v>
      </c>
      <c r="G132" s="3" t="s">
        <v>269</v>
      </c>
      <c r="H132" s="3" t="s">
        <v>270</v>
      </c>
      <c r="I132" s="3" t="s">
        <v>23</v>
      </c>
      <c r="J132" s="3" t="s">
        <v>24</v>
      </c>
      <c r="K132" s="3" t="s">
        <v>25</v>
      </c>
      <c r="L132" s="5">
        <v>2</v>
      </c>
      <c r="M132" s="5">
        <v>55000</v>
      </c>
      <c r="N132" s="6">
        <v>0.15</v>
      </c>
      <c r="O132" s="5">
        <v>93500</v>
      </c>
      <c r="P132" s="5">
        <v>80000</v>
      </c>
      <c r="Q132" s="5">
        <f>Table1[[#This Row],[Sales]]-Table1[[#This Row],[Cost]]</f>
        <v>13500</v>
      </c>
      <c r="R132" s="3" t="s">
        <v>26</v>
      </c>
      <c r="S132" s="3" t="s">
        <v>10</v>
      </c>
      <c r="T132" s="3" t="s">
        <v>11</v>
      </c>
      <c r="U132" s="3" t="s">
        <v>27</v>
      </c>
      <c r="V132" s="6">
        <f>Table1[[#This Row],[Profit]]/Table1[[#This Row],[Sales]]</f>
        <v>0.14438502673796791</v>
      </c>
      <c r="W132" s="3">
        <f>[1]!Table1[[#This Row],[Sales]]-[1]!Table1[[#This Row],[Cost]]-[1]!Table1[[#This Row],[Profit]]</f>
        <v>0</v>
      </c>
      <c r="X132" s="3">
        <f>[1]!Table1[[#This Row],[Quantity]]*[1]!Table1[[#This Row],[Unit_Price]]</f>
        <v>110000</v>
      </c>
      <c r="Y132" s="7">
        <f>[1]!Table1[[#This Row],[Gross_Sales]]*[1]!Table1[[#This Row],[Discount]]</f>
        <v>16500</v>
      </c>
      <c r="Z132" s="8">
        <f>[1]!Table1[[#This Row],[Gross_Sales]]*[1]!Table1[[#This Row],[Discount_amount]]</f>
        <v>1815000000</v>
      </c>
      <c r="AA132" s="6">
        <f>IFERROR([1]!Table1[[#This Row],[Profit]]/[1]!Table1[[#This Row],[Sales]],0)</f>
        <v>0.14438502673796791</v>
      </c>
      <c r="AB132" s="3">
        <f>YEAR([1]!Table1[[#This Row],[Order_Date]])</f>
        <v>2024</v>
      </c>
      <c r="AC132" s="3">
        <f>MONTH([1]!Table1[[#This Row],[Order_Date]])</f>
        <v>4</v>
      </c>
      <c r="AD132" s="3" t="str">
        <f t="shared" si="6"/>
        <v>Apr</v>
      </c>
      <c r="AE132" s="3" t="str">
        <f t="shared" si="7"/>
        <v>Q2</v>
      </c>
      <c r="AF132" s="3" t="str">
        <f t="shared" si="8"/>
        <v>2024-Apr</v>
      </c>
      <c r="AG132" s="3">
        <f>COUNTIF(C:C,Table1[[#This Row],[Customer_ID]])</f>
        <v>8</v>
      </c>
      <c r="AH132" s="9" t="e">
        <f>IF([1]!Table1[[#This Row],[Customer_order_count]] &gt;= 10,"FREQUENT",IF([1]!Table1[[#This Row],[Customer_order_count]] &lt;= 10,"REGULAR","OCASSIONAL"))</f>
        <v>#REF!</v>
      </c>
    </row>
    <row r="133" spans="1:34" x14ac:dyDescent="0.25">
      <c r="A133" s="10" t="s">
        <v>589</v>
      </c>
      <c r="B133" s="11">
        <v>45903</v>
      </c>
      <c r="C133" s="12" t="s">
        <v>590</v>
      </c>
      <c r="D133" s="13" t="s">
        <v>591</v>
      </c>
      <c r="E133" s="13" t="s">
        <v>16</v>
      </c>
      <c r="F133" s="14">
        <v>37</v>
      </c>
      <c r="G133" s="12" t="s">
        <v>269</v>
      </c>
      <c r="H133" s="12" t="s">
        <v>270</v>
      </c>
      <c r="I133" s="12" t="s">
        <v>56</v>
      </c>
      <c r="J133" s="12" t="s">
        <v>57</v>
      </c>
      <c r="K133" s="12" t="s">
        <v>58</v>
      </c>
      <c r="L133" s="14">
        <v>2</v>
      </c>
      <c r="M133" s="14">
        <v>1200</v>
      </c>
      <c r="N133" s="15">
        <v>0</v>
      </c>
      <c r="O133" s="14">
        <v>2400</v>
      </c>
      <c r="P133" s="14">
        <v>1600</v>
      </c>
      <c r="Q133" s="5">
        <f>Table1[[#This Row],[Sales]]-Table1[[#This Row],[Cost]]</f>
        <v>800</v>
      </c>
      <c r="R133" s="12" t="s">
        <v>9</v>
      </c>
      <c r="S133" s="12" t="s">
        <v>10</v>
      </c>
      <c r="T133" s="12" t="s">
        <v>33</v>
      </c>
      <c r="U133" s="12" t="s">
        <v>19</v>
      </c>
      <c r="V133" s="6">
        <f>Table1[[#This Row],[Profit]]/Table1[[#This Row],[Sales]]</f>
        <v>0.33333333333333331</v>
      </c>
      <c r="W133" s="12">
        <f>[1]!Table1[[#This Row],[Sales]]-[1]!Table1[[#This Row],[Cost]]-[1]!Table1[[#This Row],[Profit]]</f>
        <v>0</v>
      </c>
      <c r="X133" s="12">
        <f>[1]!Table1[[#This Row],[Quantity]]*[1]!Table1[[#This Row],[Unit_Price]]</f>
        <v>2400</v>
      </c>
      <c r="Y133" s="16">
        <f>[1]!Table1[[#This Row],[Gross_Sales]]*[1]!Table1[[#This Row],[Discount]]</f>
        <v>0</v>
      </c>
      <c r="Z133" s="17">
        <f>[1]!Table1[[#This Row],[Gross_Sales]]*[1]!Table1[[#This Row],[Discount_amount]]</f>
        <v>0</v>
      </c>
      <c r="AA133" s="15">
        <f>IFERROR([1]!Table1[[#This Row],[Profit]]/[1]!Table1[[#This Row],[Sales]],0)</f>
        <v>0.33333333333333331</v>
      </c>
      <c r="AB133" s="12">
        <f>YEAR([1]!Table1[[#This Row],[Order_Date]])</f>
        <v>2025</v>
      </c>
      <c r="AC133" s="12">
        <f>MONTH([1]!Table1[[#This Row],[Order_Date]])</f>
        <v>9</v>
      </c>
      <c r="AD133" s="12" t="str">
        <f t="shared" si="6"/>
        <v>Sep</v>
      </c>
      <c r="AE133" s="12" t="str">
        <f t="shared" si="7"/>
        <v>Q3</v>
      </c>
      <c r="AF133" s="12" t="str">
        <f t="shared" si="8"/>
        <v>2025-Sep</v>
      </c>
      <c r="AG133" s="12">
        <f>COUNTIF(C:C,Table1[[#This Row],[Customer_ID]])</f>
        <v>4</v>
      </c>
      <c r="AH133" s="18" t="e">
        <f>IF([1]!Table1[[#This Row],[Customer_order_count]] &gt;= 10,"FREQUENT",IF([1]!Table1[[#This Row],[Customer_order_count]] &lt;= 10,"REGULAR","OCASSIONAL"))</f>
        <v>#REF!</v>
      </c>
    </row>
    <row r="134" spans="1:34" x14ac:dyDescent="0.25">
      <c r="A134" s="1" t="s">
        <v>592</v>
      </c>
      <c r="B134" s="2">
        <v>45304</v>
      </c>
      <c r="C134" s="3" t="s">
        <v>593</v>
      </c>
      <c r="D134" s="4" t="s">
        <v>594</v>
      </c>
      <c r="E134" s="4" t="s">
        <v>3</v>
      </c>
      <c r="F134" s="5">
        <v>43</v>
      </c>
      <c r="G134" s="3" t="s">
        <v>263</v>
      </c>
      <c r="H134" s="3" t="s">
        <v>5</v>
      </c>
      <c r="I134" s="3" t="s">
        <v>344</v>
      </c>
      <c r="J134" s="3" t="s">
        <v>345</v>
      </c>
      <c r="K134" s="3" t="s">
        <v>39</v>
      </c>
      <c r="L134" s="5">
        <v>1</v>
      </c>
      <c r="M134" s="5">
        <v>2200</v>
      </c>
      <c r="N134" s="6">
        <v>0.05</v>
      </c>
      <c r="O134" s="5">
        <v>2090</v>
      </c>
      <c r="P134" s="5">
        <v>1400</v>
      </c>
      <c r="Q134" s="5">
        <f>Table1[[#This Row],[Sales]]-Table1[[#This Row],[Cost]]</f>
        <v>690</v>
      </c>
      <c r="R134" s="3" t="s">
        <v>17</v>
      </c>
      <c r="S134" s="3" t="s">
        <v>10</v>
      </c>
      <c r="T134" s="3" t="s">
        <v>18</v>
      </c>
      <c r="U134" s="3" t="s">
        <v>27</v>
      </c>
      <c r="V134" s="6">
        <f>Table1[[#This Row],[Profit]]/Table1[[#This Row],[Sales]]</f>
        <v>0.33014354066985646</v>
      </c>
      <c r="W134" s="3">
        <f>[1]!Table1[[#This Row],[Sales]]-[1]!Table1[[#This Row],[Cost]]-[1]!Table1[[#This Row],[Profit]]</f>
        <v>0</v>
      </c>
      <c r="X134" s="3">
        <f>[1]!Table1[[#This Row],[Quantity]]*[1]!Table1[[#This Row],[Unit_Price]]</f>
        <v>2200</v>
      </c>
      <c r="Y134" s="7">
        <f>[1]!Table1[[#This Row],[Gross_Sales]]*[1]!Table1[[#This Row],[Discount]]</f>
        <v>110</v>
      </c>
      <c r="Z134" s="8">
        <f>[1]!Table1[[#This Row],[Gross_Sales]]*[1]!Table1[[#This Row],[Discount_amount]]</f>
        <v>242000</v>
      </c>
      <c r="AA134" s="6">
        <f>IFERROR([1]!Table1[[#This Row],[Profit]]/[1]!Table1[[#This Row],[Sales]],0)</f>
        <v>0.33014354066985646</v>
      </c>
      <c r="AB134" s="3">
        <f>YEAR([1]!Table1[[#This Row],[Order_Date]])</f>
        <v>2024</v>
      </c>
      <c r="AC134" s="3">
        <f>MONTH([1]!Table1[[#This Row],[Order_Date]])</f>
        <v>1</v>
      </c>
      <c r="AD134" s="3" t="str">
        <f t="shared" si="6"/>
        <v>Jan</v>
      </c>
      <c r="AE134" s="3" t="str">
        <f t="shared" si="7"/>
        <v>Q1</v>
      </c>
      <c r="AF134" s="3" t="str">
        <f t="shared" si="8"/>
        <v>2024-Jan</v>
      </c>
      <c r="AG134" s="3">
        <f>COUNTIF(C:C,Table1[[#This Row],[Customer_ID]])</f>
        <v>17</v>
      </c>
      <c r="AH134" s="9" t="e">
        <f>IF([1]!Table1[[#This Row],[Customer_order_count]] &gt;= 10,"FREQUENT",IF([1]!Table1[[#This Row],[Customer_order_count]] &lt;= 10,"REGULAR","OCASSIONAL"))</f>
        <v>#REF!</v>
      </c>
    </row>
    <row r="135" spans="1:34" x14ac:dyDescent="0.25">
      <c r="A135" s="10" t="s">
        <v>595</v>
      </c>
      <c r="B135" s="11">
        <v>45864</v>
      </c>
      <c r="C135" s="12" t="s">
        <v>596</v>
      </c>
      <c r="D135" s="13" t="s">
        <v>597</v>
      </c>
      <c r="E135" s="13" t="s">
        <v>16</v>
      </c>
      <c r="F135" s="14">
        <v>37</v>
      </c>
      <c r="G135" s="12" t="s">
        <v>290</v>
      </c>
      <c r="H135" s="12" t="s">
        <v>276</v>
      </c>
      <c r="I135" s="12" t="s">
        <v>89</v>
      </c>
      <c r="J135" s="12" t="s">
        <v>90</v>
      </c>
      <c r="K135" s="12" t="s">
        <v>91</v>
      </c>
      <c r="L135" s="14">
        <v>1</v>
      </c>
      <c r="M135" s="14">
        <v>35000</v>
      </c>
      <c r="N135" s="15">
        <v>0.15</v>
      </c>
      <c r="O135" s="14">
        <v>29750</v>
      </c>
      <c r="P135" s="14">
        <v>27000</v>
      </c>
      <c r="Q135" s="5">
        <f>Table1[[#This Row],[Sales]]-Table1[[#This Row],[Cost]]</f>
        <v>2750</v>
      </c>
      <c r="R135" s="12" t="s">
        <v>17</v>
      </c>
      <c r="S135" s="12" t="s">
        <v>10</v>
      </c>
      <c r="T135" s="12" t="s">
        <v>33</v>
      </c>
      <c r="U135" s="12" t="s">
        <v>12</v>
      </c>
      <c r="V135" s="6">
        <f>Table1[[#This Row],[Profit]]/Table1[[#This Row],[Sales]]</f>
        <v>9.2436974789915971E-2</v>
      </c>
      <c r="W135" s="12">
        <f>[1]!Table1[[#This Row],[Sales]]-[1]!Table1[[#This Row],[Cost]]-[1]!Table1[[#This Row],[Profit]]</f>
        <v>0</v>
      </c>
      <c r="X135" s="12">
        <f>[1]!Table1[[#This Row],[Quantity]]*[1]!Table1[[#This Row],[Unit_Price]]</f>
        <v>35000</v>
      </c>
      <c r="Y135" s="16">
        <f>[1]!Table1[[#This Row],[Gross_Sales]]*[1]!Table1[[#This Row],[Discount]]</f>
        <v>5250</v>
      </c>
      <c r="Z135" s="17">
        <f>[1]!Table1[[#This Row],[Gross_Sales]]*[1]!Table1[[#This Row],[Discount_amount]]</f>
        <v>183750000</v>
      </c>
      <c r="AA135" s="15">
        <f>IFERROR([1]!Table1[[#This Row],[Profit]]/[1]!Table1[[#This Row],[Sales]],0)</f>
        <v>9.2436974789915971E-2</v>
      </c>
      <c r="AB135" s="12">
        <f>YEAR([1]!Table1[[#This Row],[Order_Date]])</f>
        <v>2025</v>
      </c>
      <c r="AC135" s="12">
        <f>MONTH([1]!Table1[[#This Row],[Order_Date]])</f>
        <v>7</v>
      </c>
      <c r="AD135" s="12" t="str">
        <f t="shared" si="6"/>
        <v>Jul</v>
      </c>
      <c r="AE135" s="12" t="str">
        <f t="shared" si="7"/>
        <v>Q3</v>
      </c>
      <c r="AF135" s="12" t="str">
        <f t="shared" si="8"/>
        <v>2025-Jul</v>
      </c>
      <c r="AG135" s="12">
        <f>COUNTIF(C:C,Table1[[#This Row],[Customer_ID]])</f>
        <v>5</v>
      </c>
      <c r="AH135" s="18" t="e">
        <f>IF([1]!Table1[[#This Row],[Customer_order_count]] &gt;= 10,"FREQUENT",IF([1]!Table1[[#This Row],[Customer_order_count]] &lt;= 10,"REGULAR","OCASSIONAL"))</f>
        <v>#REF!</v>
      </c>
    </row>
    <row r="136" spans="1:34" x14ac:dyDescent="0.25">
      <c r="A136" s="1" t="s">
        <v>598</v>
      </c>
      <c r="B136" s="2">
        <v>45681</v>
      </c>
      <c r="C136" s="3" t="s">
        <v>599</v>
      </c>
      <c r="D136" s="4" t="s">
        <v>551</v>
      </c>
      <c r="E136" s="4" t="s">
        <v>3</v>
      </c>
      <c r="F136" s="5">
        <v>26</v>
      </c>
      <c r="G136" s="3" t="s">
        <v>317</v>
      </c>
      <c r="H136" s="3" t="s">
        <v>5</v>
      </c>
      <c r="I136" s="3" t="s">
        <v>305</v>
      </c>
      <c r="J136" s="3" t="s">
        <v>306</v>
      </c>
      <c r="K136" s="3" t="s">
        <v>91</v>
      </c>
      <c r="L136" s="5">
        <v>1</v>
      </c>
      <c r="M136" s="5">
        <v>8500</v>
      </c>
      <c r="N136" s="6">
        <v>0.05</v>
      </c>
      <c r="O136" s="5">
        <v>8075</v>
      </c>
      <c r="P136" s="5">
        <v>6500</v>
      </c>
      <c r="Q136" s="5">
        <f>Table1[[#This Row],[Sales]]-Table1[[#This Row],[Cost]]</f>
        <v>1575</v>
      </c>
      <c r="R136" s="3" t="s">
        <v>26</v>
      </c>
      <c r="S136" s="3" t="s">
        <v>10</v>
      </c>
      <c r="T136" s="3" t="s">
        <v>18</v>
      </c>
      <c r="U136" s="3" t="s">
        <v>27</v>
      </c>
      <c r="V136" s="6">
        <f>Table1[[#This Row],[Profit]]/Table1[[#This Row],[Sales]]</f>
        <v>0.19504643962848298</v>
      </c>
      <c r="W136" s="3">
        <f>[1]!Table1[[#This Row],[Sales]]-[1]!Table1[[#This Row],[Cost]]-[1]!Table1[[#This Row],[Profit]]</f>
        <v>0</v>
      </c>
      <c r="X136" s="3">
        <f>[1]!Table1[[#This Row],[Quantity]]*[1]!Table1[[#This Row],[Unit_Price]]</f>
        <v>8500</v>
      </c>
      <c r="Y136" s="7">
        <f>[1]!Table1[[#This Row],[Gross_Sales]]*[1]!Table1[[#This Row],[Discount]]</f>
        <v>425</v>
      </c>
      <c r="Z136" s="8">
        <f>[1]!Table1[[#This Row],[Gross_Sales]]*[1]!Table1[[#This Row],[Discount_amount]]</f>
        <v>3612500</v>
      </c>
      <c r="AA136" s="6">
        <f>IFERROR([1]!Table1[[#This Row],[Profit]]/[1]!Table1[[#This Row],[Sales]],0)</f>
        <v>0.19504643962848298</v>
      </c>
      <c r="AB136" s="3">
        <f>YEAR([1]!Table1[[#This Row],[Order_Date]])</f>
        <v>2025</v>
      </c>
      <c r="AC136" s="3">
        <f>MONTH([1]!Table1[[#This Row],[Order_Date]])</f>
        <v>1</v>
      </c>
      <c r="AD136" s="3" t="str">
        <f t="shared" si="6"/>
        <v>Jan</v>
      </c>
      <c r="AE136" s="3" t="str">
        <f t="shared" si="7"/>
        <v>Q1</v>
      </c>
      <c r="AF136" s="3" t="str">
        <f t="shared" si="8"/>
        <v>2025-Jan</v>
      </c>
      <c r="AG136" s="3">
        <f>COUNTIF(C:C,Table1[[#This Row],[Customer_ID]])</f>
        <v>18</v>
      </c>
      <c r="AH136" s="9" t="e">
        <f>IF([1]!Table1[[#This Row],[Customer_order_count]] &gt;= 10,"FREQUENT",IF([1]!Table1[[#This Row],[Customer_order_count]] &lt;= 10,"REGULAR","OCASSIONAL"))</f>
        <v>#REF!</v>
      </c>
    </row>
    <row r="137" spans="1:34" x14ac:dyDescent="0.25">
      <c r="A137" s="10" t="s">
        <v>600</v>
      </c>
      <c r="B137" s="11">
        <v>45796</v>
      </c>
      <c r="C137" s="12" t="s">
        <v>314</v>
      </c>
      <c r="D137" s="13" t="s">
        <v>207</v>
      </c>
      <c r="E137" s="13" t="s">
        <v>16</v>
      </c>
      <c r="F137" s="14">
        <v>30</v>
      </c>
      <c r="G137" s="12" t="s">
        <v>284</v>
      </c>
      <c r="H137" s="12" t="s">
        <v>285</v>
      </c>
      <c r="I137" s="12" t="s">
        <v>176</v>
      </c>
      <c r="J137" s="12" t="s">
        <v>177</v>
      </c>
      <c r="K137" s="12" t="s">
        <v>25</v>
      </c>
      <c r="L137" s="14">
        <v>1</v>
      </c>
      <c r="M137" s="14">
        <v>22000</v>
      </c>
      <c r="N137" s="15">
        <v>0</v>
      </c>
      <c r="O137" s="14">
        <v>22000</v>
      </c>
      <c r="P137" s="14">
        <v>16500</v>
      </c>
      <c r="Q137" s="5">
        <f>Table1[[#This Row],[Sales]]-Table1[[#This Row],[Cost]]</f>
        <v>5500</v>
      </c>
      <c r="R137" s="12" t="s">
        <v>26</v>
      </c>
      <c r="S137" s="12" t="s">
        <v>10</v>
      </c>
      <c r="T137" s="12" t="s">
        <v>11</v>
      </c>
      <c r="U137" s="12" t="s">
        <v>12</v>
      </c>
      <c r="V137" s="6">
        <f>Table1[[#This Row],[Profit]]/Table1[[#This Row],[Sales]]</f>
        <v>0.25</v>
      </c>
      <c r="W137" s="12">
        <f>[1]!Table1[[#This Row],[Sales]]-[1]!Table1[[#This Row],[Cost]]-[1]!Table1[[#This Row],[Profit]]</f>
        <v>0</v>
      </c>
      <c r="X137" s="12">
        <f>[1]!Table1[[#This Row],[Quantity]]*[1]!Table1[[#This Row],[Unit_Price]]</f>
        <v>22000</v>
      </c>
      <c r="Y137" s="16">
        <f>[1]!Table1[[#This Row],[Gross_Sales]]*[1]!Table1[[#This Row],[Discount]]</f>
        <v>0</v>
      </c>
      <c r="Z137" s="17">
        <f>[1]!Table1[[#This Row],[Gross_Sales]]*[1]!Table1[[#This Row],[Discount_amount]]</f>
        <v>0</v>
      </c>
      <c r="AA137" s="15">
        <f>IFERROR([1]!Table1[[#This Row],[Profit]]/[1]!Table1[[#This Row],[Sales]],0)</f>
        <v>0.25</v>
      </c>
      <c r="AB137" s="12">
        <f>YEAR([1]!Table1[[#This Row],[Order_Date]])</f>
        <v>2025</v>
      </c>
      <c r="AC137" s="12">
        <f>MONTH([1]!Table1[[#This Row],[Order_Date]])</f>
        <v>5</v>
      </c>
      <c r="AD137" s="12" t="str">
        <f t="shared" si="6"/>
        <v>May</v>
      </c>
      <c r="AE137" s="12" t="str">
        <f t="shared" si="7"/>
        <v>Q2</v>
      </c>
      <c r="AF137" s="12" t="str">
        <f t="shared" si="8"/>
        <v>2025-May</v>
      </c>
      <c r="AG137" s="12">
        <f>COUNTIF(C:C,Table1[[#This Row],[Customer_ID]])</f>
        <v>8</v>
      </c>
      <c r="AH137" s="18" t="e">
        <f>IF([1]!Table1[[#This Row],[Customer_order_count]] &gt;= 10,"FREQUENT",IF([1]!Table1[[#This Row],[Customer_order_count]] &lt;= 10,"REGULAR","OCASSIONAL"))</f>
        <v>#REF!</v>
      </c>
    </row>
    <row r="138" spans="1:34" x14ac:dyDescent="0.25">
      <c r="A138" s="1" t="s">
        <v>601</v>
      </c>
      <c r="B138" s="2">
        <v>45723</v>
      </c>
      <c r="C138" s="3" t="s">
        <v>602</v>
      </c>
      <c r="D138" s="4" t="s">
        <v>603</v>
      </c>
      <c r="E138" s="4" t="s">
        <v>3</v>
      </c>
      <c r="F138" s="5">
        <v>41</v>
      </c>
      <c r="G138" s="3" t="s">
        <v>407</v>
      </c>
      <c r="H138" s="3" t="s">
        <v>285</v>
      </c>
      <c r="I138" s="3" t="s">
        <v>344</v>
      </c>
      <c r="J138" s="3" t="s">
        <v>345</v>
      </c>
      <c r="K138" s="3" t="s">
        <v>39</v>
      </c>
      <c r="L138" s="5">
        <v>2</v>
      </c>
      <c r="M138" s="5">
        <v>2200</v>
      </c>
      <c r="N138" s="6">
        <v>0.1</v>
      </c>
      <c r="O138" s="5">
        <v>3960</v>
      </c>
      <c r="P138" s="5">
        <v>2800</v>
      </c>
      <c r="Q138" s="5">
        <f>Table1[[#This Row],[Sales]]-Table1[[#This Row],[Cost]]</f>
        <v>1160</v>
      </c>
      <c r="R138" s="3" t="s">
        <v>17</v>
      </c>
      <c r="S138" s="3" t="s">
        <v>10</v>
      </c>
      <c r="T138" s="3" t="s">
        <v>18</v>
      </c>
      <c r="U138" s="3" t="s">
        <v>27</v>
      </c>
      <c r="V138" s="6">
        <f>Table1[[#This Row],[Profit]]/Table1[[#This Row],[Sales]]</f>
        <v>0.29292929292929293</v>
      </c>
      <c r="W138" s="3">
        <f>[1]!Table1[[#This Row],[Sales]]-[1]!Table1[[#This Row],[Cost]]-[1]!Table1[[#This Row],[Profit]]</f>
        <v>0</v>
      </c>
      <c r="X138" s="3">
        <f>[1]!Table1[[#This Row],[Quantity]]*[1]!Table1[[#This Row],[Unit_Price]]</f>
        <v>4400</v>
      </c>
      <c r="Y138" s="7">
        <f>[1]!Table1[[#This Row],[Gross_Sales]]*[1]!Table1[[#This Row],[Discount]]</f>
        <v>440</v>
      </c>
      <c r="Z138" s="8">
        <f>[1]!Table1[[#This Row],[Gross_Sales]]*[1]!Table1[[#This Row],[Discount_amount]]</f>
        <v>1936000</v>
      </c>
      <c r="AA138" s="6">
        <f>IFERROR([1]!Table1[[#This Row],[Profit]]/[1]!Table1[[#This Row],[Sales]],0)</f>
        <v>0.29292929292929293</v>
      </c>
      <c r="AB138" s="3">
        <f>YEAR([1]!Table1[[#This Row],[Order_Date]])</f>
        <v>2025</v>
      </c>
      <c r="AC138" s="3">
        <f>MONTH([1]!Table1[[#This Row],[Order_Date]])</f>
        <v>3</v>
      </c>
      <c r="AD138" s="3" t="str">
        <f t="shared" si="6"/>
        <v>Mar</v>
      </c>
      <c r="AE138" s="3" t="str">
        <f t="shared" si="7"/>
        <v>Q1</v>
      </c>
      <c r="AF138" s="3" t="str">
        <f t="shared" si="8"/>
        <v>2025-Mar</v>
      </c>
      <c r="AG138" s="3">
        <f>COUNTIF(C:C,Table1[[#This Row],[Customer_ID]])</f>
        <v>12</v>
      </c>
      <c r="AH138" s="9" t="e">
        <f>IF([1]!Table1[[#This Row],[Customer_order_count]] &gt;= 10,"FREQUENT",IF([1]!Table1[[#This Row],[Customer_order_count]] &lt;= 10,"REGULAR","OCASSIONAL"))</f>
        <v>#REF!</v>
      </c>
    </row>
    <row r="139" spans="1:34" x14ac:dyDescent="0.25">
      <c r="A139" s="10" t="s">
        <v>604</v>
      </c>
      <c r="B139" s="11">
        <v>45549</v>
      </c>
      <c r="C139" s="12" t="s">
        <v>605</v>
      </c>
      <c r="D139" s="13" t="s">
        <v>606</v>
      </c>
      <c r="E139" s="13" t="s">
        <v>3</v>
      </c>
      <c r="F139" s="14">
        <v>36</v>
      </c>
      <c r="G139" s="12" t="s">
        <v>284</v>
      </c>
      <c r="H139" s="12" t="s">
        <v>285</v>
      </c>
      <c r="I139" s="12" t="s">
        <v>89</v>
      </c>
      <c r="J139" s="12" t="s">
        <v>90</v>
      </c>
      <c r="K139" s="12" t="s">
        <v>91</v>
      </c>
      <c r="L139" s="14">
        <v>1</v>
      </c>
      <c r="M139" s="14">
        <v>35000</v>
      </c>
      <c r="N139" s="15">
        <v>0.2</v>
      </c>
      <c r="O139" s="14">
        <v>28000</v>
      </c>
      <c r="P139" s="14">
        <v>27000</v>
      </c>
      <c r="Q139" s="5">
        <f>Table1[[#This Row],[Sales]]-Table1[[#This Row],[Cost]]</f>
        <v>1000</v>
      </c>
      <c r="R139" s="12" t="s">
        <v>9</v>
      </c>
      <c r="S139" s="12" t="s">
        <v>10</v>
      </c>
      <c r="T139" s="12" t="s">
        <v>33</v>
      </c>
      <c r="U139" s="12" t="s">
        <v>12</v>
      </c>
      <c r="V139" s="6">
        <f>Table1[[#This Row],[Profit]]/Table1[[#This Row],[Sales]]</f>
        <v>3.5714285714285712E-2</v>
      </c>
      <c r="W139" s="12">
        <f>[1]!Table1[[#This Row],[Sales]]-[1]!Table1[[#This Row],[Cost]]-[1]!Table1[[#This Row],[Profit]]</f>
        <v>0</v>
      </c>
      <c r="X139" s="12">
        <f>[1]!Table1[[#This Row],[Quantity]]*[1]!Table1[[#This Row],[Unit_Price]]</f>
        <v>35000</v>
      </c>
      <c r="Y139" s="16">
        <f>[1]!Table1[[#This Row],[Gross_Sales]]*[1]!Table1[[#This Row],[Discount]]</f>
        <v>7000</v>
      </c>
      <c r="Z139" s="17">
        <f>[1]!Table1[[#This Row],[Gross_Sales]]*[1]!Table1[[#This Row],[Discount_amount]]</f>
        <v>245000000</v>
      </c>
      <c r="AA139" s="15">
        <f>IFERROR([1]!Table1[[#This Row],[Profit]]/[1]!Table1[[#This Row],[Sales]],0)</f>
        <v>3.5714285714285712E-2</v>
      </c>
      <c r="AB139" s="12">
        <f>YEAR([1]!Table1[[#This Row],[Order_Date]])</f>
        <v>2024</v>
      </c>
      <c r="AC139" s="12">
        <f>MONTH([1]!Table1[[#This Row],[Order_Date]])</f>
        <v>9</v>
      </c>
      <c r="AD139" s="12" t="str">
        <f t="shared" si="6"/>
        <v>Sep</v>
      </c>
      <c r="AE139" s="12" t="str">
        <f t="shared" si="7"/>
        <v>Q3</v>
      </c>
      <c r="AF139" s="12" t="str">
        <f t="shared" si="8"/>
        <v>2024-Sep</v>
      </c>
      <c r="AG139" s="12">
        <f>COUNTIF(C:C,Table1[[#This Row],[Customer_ID]])</f>
        <v>8</v>
      </c>
      <c r="AH139" s="18" t="e">
        <f>IF([1]!Table1[[#This Row],[Customer_order_count]] &gt;= 10,"FREQUENT",IF([1]!Table1[[#This Row],[Customer_order_count]] &lt;= 10,"REGULAR","OCASSIONAL"))</f>
        <v>#REF!</v>
      </c>
    </row>
    <row r="140" spans="1:34" x14ac:dyDescent="0.25">
      <c r="A140" s="1" t="s">
        <v>607</v>
      </c>
      <c r="B140" s="2">
        <v>45923</v>
      </c>
      <c r="C140" s="3" t="s">
        <v>608</v>
      </c>
      <c r="D140" s="4" t="s">
        <v>609</v>
      </c>
      <c r="E140" s="4" t="s">
        <v>16</v>
      </c>
      <c r="F140" s="5">
        <v>52</v>
      </c>
      <c r="G140" s="3" t="s">
        <v>312</v>
      </c>
      <c r="H140" s="3" t="s">
        <v>276</v>
      </c>
      <c r="I140" s="3" t="s">
        <v>186</v>
      </c>
      <c r="J140" s="3" t="s">
        <v>187</v>
      </c>
      <c r="K140" s="3" t="s">
        <v>91</v>
      </c>
      <c r="L140" s="5">
        <v>1</v>
      </c>
      <c r="M140" s="5">
        <v>12000</v>
      </c>
      <c r="N140" s="6">
        <v>0</v>
      </c>
      <c r="O140" s="5">
        <v>12000</v>
      </c>
      <c r="P140" s="5">
        <v>9000</v>
      </c>
      <c r="Q140" s="5">
        <f>Table1[[#This Row],[Sales]]-Table1[[#This Row],[Cost]]</f>
        <v>3000</v>
      </c>
      <c r="R140" s="3" t="s">
        <v>17</v>
      </c>
      <c r="S140" s="3" t="s">
        <v>10</v>
      </c>
      <c r="T140" s="3" t="s">
        <v>33</v>
      </c>
      <c r="U140" s="3" t="s">
        <v>27</v>
      </c>
      <c r="V140" s="6">
        <f>Table1[[#This Row],[Profit]]/Table1[[#This Row],[Sales]]</f>
        <v>0.25</v>
      </c>
      <c r="W140" s="3">
        <f>[1]!Table1[[#This Row],[Sales]]-[1]!Table1[[#This Row],[Cost]]-[1]!Table1[[#This Row],[Profit]]</f>
        <v>0</v>
      </c>
      <c r="X140" s="3">
        <f>[1]!Table1[[#This Row],[Quantity]]*[1]!Table1[[#This Row],[Unit_Price]]</f>
        <v>12000</v>
      </c>
      <c r="Y140" s="7">
        <f>[1]!Table1[[#This Row],[Gross_Sales]]*[1]!Table1[[#This Row],[Discount]]</f>
        <v>0</v>
      </c>
      <c r="Z140" s="8">
        <f>[1]!Table1[[#This Row],[Gross_Sales]]*[1]!Table1[[#This Row],[Discount_amount]]</f>
        <v>0</v>
      </c>
      <c r="AA140" s="6">
        <f>IFERROR([1]!Table1[[#This Row],[Profit]]/[1]!Table1[[#This Row],[Sales]],0)</f>
        <v>0.25</v>
      </c>
      <c r="AB140" s="3">
        <f>YEAR([1]!Table1[[#This Row],[Order_Date]])</f>
        <v>2025</v>
      </c>
      <c r="AC140" s="3">
        <f>MONTH([1]!Table1[[#This Row],[Order_Date]])</f>
        <v>9</v>
      </c>
      <c r="AD140" s="3" t="str">
        <f t="shared" si="6"/>
        <v>Sep</v>
      </c>
      <c r="AE140" s="3" t="str">
        <f t="shared" si="7"/>
        <v>Q3</v>
      </c>
      <c r="AF140" s="3" t="str">
        <f t="shared" si="8"/>
        <v>2025-Sep</v>
      </c>
      <c r="AG140" s="3">
        <f>COUNTIF(C:C,Table1[[#This Row],[Customer_ID]])</f>
        <v>20</v>
      </c>
      <c r="AH140" s="9" t="e">
        <f>IF([1]!Table1[[#This Row],[Customer_order_count]] &gt;= 10,"FREQUENT",IF([1]!Table1[[#This Row],[Customer_order_count]] &lt;= 10,"REGULAR","OCASSIONAL"))</f>
        <v>#REF!</v>
      </c>
    </row>
    <row r="141" spans="1:34" x14ac:dyDescent="0.25">
      <c r="A141" s="10" t="s">
        <v>610</v>
      </c>
      <c r="B141" s="11">
        <v>45298</v>
      </c>
      <c r="C141" s="12" t="s">
        <v>611</v>
      </c>
      <c r="D141" s="13" t="s">
        <v>612</v>
      </c>
      <c r="E141" s="13" t="s">
        <v>16</v>
      </c>
      <c r="F141" s="14">
        <v>41</v>
      </c>
      <c r="G141" s="12" t="s">
        <v>312</v>
      </c>
      <c r="H141" s="12" t="s">
        <v>276</v>
      </c>
      <c r="I141" s="12" t="s">
        <v>95</v>
      </c>
      <c r="J141" s="12" t="s">
        <v>96</v>
      </c>
      <c r="K141" s="12" t="s">
        <v>46</v>
      </c>
      <c r="L141" s="14">
        <v>1</v>
      </c>
      <c r="M141" s="14">
        <v>600</v>
      </c>
      <c r="N141" s="15">
        <v>0.05</v>
      </c>
      <c r="O141" s="14">
        <v>570</v>
      </c>
      <c r="P141" s="14">
        <v>380</v>
      </c>
      <c r="Q141" s="5">
        <f>Table1[[#This Row],[Sales]]-Table1[[#This Row],[Cost]]</f>
        <v>190</v>
      </c>
      <c r="R141" s="12" t="s">
        <v>26</v>
      </c>
      <c r="S141" s="12" t="s">
        <v>10</v>
      </c>
      <c r="T141" s="12" t="s">
        <v>18</v>
      </c>
      <c r="U141" s="12" t="s">
        <v>19</v>
      </c>
      <c r="V141" s="6">
        <f>Table1[[#This Row],[Profit]]/Table1[[#This Row],[Sales]]</f>
        <v>0.33333333333333331</v>
      </c>
      <c r="W141" s="12">
        <f>[1]!Table1[[#This Row],[Sales]]-[1]!Table1[[#This Row],[Cost]]-[1]!Table1[[#This Row],[Profit]]</f>
        <v>0</v>
      </c>
      <c r="X141" s="12">
        <f>[1]!Table1[[#This Row],[Quantity]]*[1]!Table1[[#This Row],[Unit_Price]]</f>
        <v>600</v>
      </c>
      <c r="Y141" s="16">
        <f>[1]!Table1[[#This Row],[Gross_Sales]]*[1]!Table1[[#This Row],[Discount]]</f>
        <v>30</v>
      </c>
      <c r="Z141" s="17">
        <f>[1]!Table1[[#This Row],[Gross_Sales]]*[1]!Table1[[#This Row],[Discount_amount]]</f>
        <v>18000</v>
      </c>
      <c r="AA141" s="15">
        <f>IFERROR([1]!Table1[[#This Row],[Profit]]/[1]!Table1[[#This Row],[Sales]],0)</f>
        <v>0.33333333333333331</v>
      </c>
      <c r="AB141" s="12">
        <f>YEAR([1]!Table1[[#This Row],[Order_Date]])</f>
        <v>2024</v>
      </c>
      <c r="AC141" s="12">
        <f>MONTH([1]!Table1[[#This Row],[Order_Date]])</f>
        <v>1</v>
      </c>
      <c r="AD141" s="12" t="str">
        <f t="shared" si="6"/>
        <v>Jan</v>
      </c>
      <c r="AE141" s="12" t="str">
        <f t="shared" si="7"/>
        <v>Q1</v>
      </c>
      <c r="AF141" s="12" t="str">
        <f t="shared" si="8"/>
        <v>2024-Jan</v>
      </c>
      <c r="AG141" s="12">
        <f>COUNTIF(C:C,Table1[[#This Row],[Customer_ID]])</f>
        <v>5</v>
      </c>
      <c r="AH141" s="18" t="e">
        <f>IF([1]!Table1[[#This Row],[Customer_order_count]] &gt;= 10,"FREQUENT",IF([1]!Table1[[#This Row],[Customer_order_count]] &lt;= 10,"REGULAR","OCASSIONAL"))</f>
        <v>#REF!</v>
      </c>
    </row>
    <row r="142" spans="1:34" x14ac:dyDescent="0.25">
      <c r="A142" s="1" t="s">
        <v>613</v>
      </c>
      <c r="B142" s="2">
        <v>45629</v>
      </c>
      <c r="C142" s="3" t="s">
        <v>614</v>
      </c>
      <c r="D142" s="4" t="s">
        <v>615</v>
      </c>
      <c r="E142" s="4" t="s">
        <v>16</v>
      </c>
      <c r="F142" s="5">
        <v>55</v>
      </c>
      <c r="G142" s="3" t="s">
        <v>263</v>
      </c>
      <c r="H142" s="3" t="s">
        <v>5</v>
      </c>
      <c r="I142" s="3" t="s">
        <v>74</v>
      </c>
      <c r="J142" s="3" t="s">
        <v>75</v>
      </c>
      <c r="K142" s="3" t="s">
        <v>76</v>
      </c>
      <c r="L142" s="5">
        <v>3</v>
      </c>
      <c r="M142" s="5">
        <v>550</v>
      </c>
      <c r="N142" s="6">
        <v>0.1</v>
      </c>
      <c r="O142" s="5">
        <v>1485</v>
      </c>
      <c r="P142" s="5">
        <v>1350</v>
      </c>
      <c r="Q142" s="5">
        <f>Table1[[#This Row],[Sales]]-Table1[[#This Row],[Cost]]</f>
        <v>135</v>
      </c>
      <c r="R142" s="3" t="s">
        <v>26</v>
      </c>
      <c r="S142" s="3" t="s">
        <v>10</v>
      </c>
      <c r="T142" s="3" t="s">
        <v>40</v>
      </c>
      <c r="U142" s="3" t="s">
        <v>12</v>
      </c>
      <c r="V142" s="6">
        <f>Table1[[#This Row],[Profit]]/Table1[[#This Row],[Sales]]</f>
        <v>9.0909090909090912E-2</v>
      </c>
      <c r="W142" s="3">
        <f>[1]!Table1[[#This Row],[Sales]]-[1]!Table1[[#This Row],[Cost]]-[1]!Table1[[#This Row],[Profit]]</f>
        <v>0</v>
      </c>
      <c r="X142" s="3">
        <f>[1]!Table1[[#This Row],[Quantity]]*[1]!Table1[[#This Row],[Unit_Price]]</f>
        <v>1650</v>
      </c>
      <c r="Y142" s="7">
        <f>[1]!Table1[[#This Row],[Gross_Sales]]*[1]!Table1[[#This Row],[Discount]]</f>
        <v>165</v>
      </c>
      <c r="Z142" s="8">
        <f>[1]!Table1[[#This Row],[Gross_Sales]]*[1]!Table1[[#This Row],[Discount_amount]]</f>
        <v>272250</v>
      </c>
      <c r="AA142" s="6">
        <f>IFERROR([1]!Table1[[#This Row],[Profit]]/[1]!Table1[[#This Row],[Sales]],0)</f>
        <v>9.0909090909090912E-2</v>
      </c>
      <c r="AB142" s="3">
        <f>YEAR([1]!Table1[[#This Row],[Order_Date]])</f>
        <v>2024</v>
      </c>
      <c r="AC142" s="3">
        <f>MONTH([1]!Table1[[#This Row],[Order_Date]])</f>
        <v>12</v>
      </c>
      <c r="AD142" s="3" t="str">
        <f t="shared" si="6"/>
        <v>Dec</v>
      </c>
      <c r="AE142" s="3" t="str">
        <f t="shared" si="7"/>
        <v>Q4</v>
      </c>
      <c r="AF142" s="3" t="str">
        <f t="shared" si="8"/>
        <v>2024-Dec</v>
      </c>
      <c r="AG142" s="3">
        <f>COUNTIF(C:C,Table1[[#This Row],[Customer_ID]])</f>
        <v>6</v>
      </c>
      <c r="AH142" s="9" t="e">
        <f>IF([1]!Table1[[#This Row],[Customer_order_count]] &gt;= 10,"FREQUENT",IF([1]!Table1[[#This Row],[Customer_order_count]] &lt;= 10,"REGULAR","OCASSIONAL"))</f>
        <v>#REF!</v>
      </c>
    </row>
    <row r="143" spans="1:34" x14ac:dyDescent="0.25">
      <c r="A143" s="10" t="s">
        <v>616</v>
      </c>
      <c r="B143" s="11">
        <v>45958</v>
      </c>
      <c r="C143" s="12" t="s">
        <v>617</v>
      </c>
      <c r="D143" s="13" t="s">
        <v>320</v>
      </c>
      <c r="E143" s="13" t="s">
        <v>16</v>
      </c>
      <c r="F143" s="14">
        <v>30</v>
      </c>
      <c r="G143" s="12" t="s">
        <v>295</v>
      </c>
      <c r="H143" s="12" t="s">
        <v>270</v>
      </c>
      <c r="I143" s="12" t="s">
        <v>56</v>
      </c>
      <c r="J143" s="12" t="s">
        <v>57</v>
      </c>
      <c r="K143" s="12" t="s">
        <v>58</v>
      </c>
      <c r="L143" s="14">
        <v>2</v>
      </c>
      <c r="M143" s="14">
        <v>1200</v>
      </c>
      <c r="N143" s="15">
        <v>0.1</v>
      </c>
      <c r="O143" s="14">
        <v>2160</v>
      </c>
      <c r="P143" s="14">
        <v>1600</v>
      </c>
      <c r="Q143" s="5">
        <f>Table1[[#This Row],[Sales]]-Table1[[#This Row],[Cost]]</f>
        <v>560</v>
      </c>
      <c r="R143" s="12" t="s">
        <v>26</v>
      </c>
      <c r="S143" s="12" t="s">
        <v>10</v>
      </c>
      <c r="T143" s="12" t="s">
        <v>40</v>
      </c>
      <c r="U143" s="12" t="s">
        <v>19</v>
      </c>
      <c r="V143" s="6">
        <f>Table1[[#This Row],[Profit]]/Table1[[#This Row],[Sales]]</f>
        <v>0.25925925925925924</v>
      </c>
      <c r="W143" s="12">
        <f>[1]!Table1[[#This Row],[Sales]]-[1]!Table1[[#This Row],[Cost]]-[1]!Table1[[#This Row],[Profit]]</f>
        <v>0</v>
      </c>
      <c r="X143" s="12">
        <f>[1]!Table1[[#This Row],[Quantity]]*[1]!Table1[[#This Row],[Unit_Price]]</f>
        <v>2400</v>
      </c>
      <c r="Y143" s="16">
        <f>[1]!Table1[[#This Row],[Gross_Sales]]*[1]!Table1[[#This Row],[Discount]]</f>
        <v>240</v>
      </c>
      <c r="Z143" s="17">
        <f>[1]!Table1[[#This Row],[Gross_Sales]]*[1]!Table1[[#This Row],[Discount_amount]]</f>
        <v>576000</v>
      </c>
      <c r="AA143" s="15">
        <f>IFERROR([1]!Table1[[#This Row],[Profit]]/[1]!Table1[[#This Row],[Sales]],0)</f>
        <v>0.25925925925925924</v>
      </c>
      <c r="AB143" s="12">
        <f>YEAR([1]!Table1[[#This Row],[Order_Date]])</f>
        <v>2025</v>
      </c>
      <c r="AC143" s="12">
        <f>MONTH([1]!Table1[[#This Row],[Order_Date]])</f>
        <v>10</v>
      </c>
      <c r="AD143" s="12" t="str">
        <f t="shared" si="6"/>
        <v>Oct</v>
      </c>
      <c r="AE143" s="12" t="str">
        <f t="shared" si="7"/>
        <v>Q4</v>
      </c>
      <c r="AF143" s="12" t="str">
        <f t="shared" si="8"/>
        <v>2025-Oct</v>
      </c>
      <c r="AG143" s="12">
        <f>COUNTIF(C:C,Table1[[#This Row],[Customer_ID]])</f>
        <v>4</v>
      </c>
      <c r="AH143" s="18" t="e">
        <f>IF([1]!Table1[[#This Row],[Customer_order_count]] &gt;= 10,"FREQUENT",IF([1]!Table1[[#This Row],[Customer_order_count]] &lt;= 10,"REGULAR","OCASSIONAL"))</f>
        <v>#REF!</v>
      </c>
    </row>
    <row r="144" spans="1:34" x14ac:dyDescent="0.25">
      <c r="A144" s="1" t="s">
        <v>618</v>
      </c>
      <c r="B144" s="2">
        <v>46003</v>
      </c>
      <c r="C144" s="3" t="s">
        <v>619</v>
      </c>
      <c r="D144" s="4" t="s">
        <v>609</v>
      </c>
      <c r="E144" s="4" t="s">
        <v>3</v>
      </c>
      <c r="F144" s="5">
        <v>32</v>
      </c>
      <c r="G144" s="3" t="s">
        <v>407</v>
      </c>
      <c r="H144" s="3" t="s">
        <v>285</v>
      </c>
      <c r="I144" s="3" t="s">
        <v>186</v>
      </c>
      <c r="J144" s="3" t="s">
        <v>187</v>
      </c>
      <c r="K144" s="3" t="s">
        <v>91</v>
      </c>
      <c r="L144" s="5">
        <v>1</v>
      </c>
      <c r="M144" s="5">
        <v>12000</v>
      </c>
      <c r="N144" s="6">
        <v>0.05</v>
      </c>
      <c r="O144" s="5">
        <v>11400</v>
      </c>
      <c r="P144" s="5">
        <v>9000</v>
      </c>
      <c r="Q144" s="5">
        <f>Table1[[#This Row],[Sales]]-Table1[[#This Row],[Cost]]</f>
        <v>2400</v>
      </c>
      <c r="R144" s="3" t="s">
        <v>17</v>
      </c>
      <c r="S144" s="3" t="s">
        <v>10</v>
      </c>
      <c r="T144" s="3" t="s">
        <v>40</v>
      </c>
      <c r="U144" s="3" t="s">
        <v>19</v>
      </c>
      <c r="V144" s="6">
        <f>Table1[[#This Row],[Profit]]/Table1[[#This Row],[Sales]]</f>
        <v>0.21052631578947367</v>
      </c>
      <c r="W144" s="3">
        <f>[1]!Table1[[#This Row],[Sales]]-[1]!Table1[[#This Row],[Cost]]-[1]!Table1[[#This Row],[Profit]]</f>
        <v>0</v>
      </c>
      <c r="X144" s="3">
        <f>[1]!Table1[[#This Row],[Quantity]]*[1]!Table1[[#This Row],[Unit_Price]]</f>
        <v>12000</v>
      </c>
      <c r="Y144" s="7">
        <f>[1]!Table1[[#This Row],[Gross_Sales]]*[1]!Table1[[#This Row],[Discount]]</f>
        <v>600</v>
      </c>
      <c r="Z144" s="8">
        <f>[1]!Table1[[#This Row],[Gross_Sales]]*[1]!Table1[[#This Row],[Discount_amount]]</f>
        <v>7200000</v>
      </c>
      <c r="AA144" s="6">
        <f>IFERROR([1]!Table1[[#This Row],[Profit]]/[1]!Table1[[#This Row],[Sales]],0)</f>
        <v>0.21052631578947367</v>
      </c>
      <c r="AB144" s="3">
        <f>YEAR([1]!Table1[[#This Row],[Order_Date]])</f>
        <v>2025</v>
      </c>
      <c r="AC144" s="3">
        <f>MONTH([1]!Table1[[#This Row],[Order_Date]])</f>
        <v>12</v>
      </c>
      <c r="AD144" s="3" t="str">
        <f t="shared" si="6"/>
        <v>Dec</v>
      </c>
      <c r="AE144" s="3" t="str">
        <f t="shared" si="7"/>
        <v>Q4</v>
      </c>
      <c r="AF144" s="3" t="str">
        <f t="shared" si="8"/>
        <v>2025-Dec</v>
      </c>
      <c r="AG144" s="3">
        <f>COUNTIF(C:C,Table1[[#This Row],[Customer_ID]])</f>
        <v>23</v>
      </c>
      <c r="AH144" s="9" t="e">
        <f>IF([1]!Table1[[#This Row],[Customer_order_count]] &gt;= 10,"FREQUENT",IF([1]!Table1[[#This Row],[Customer_order_count]] &lt;= 10,"REGULAR","OCASSIONAL"))</f>
        <v>#REF!</v>
      </c>
    </row>
    <row r="145" spans="1:34" x14ac:dyDescent="0.25">
      <c r="A145" s="10" t="s">
        <v>620</v>
      </c>
      <c r="B145" s="11">
        <v>45699</v>
      </c>
      <c r="C145" s="12" t="s">
        <v>621</v>
      </c>
      <c r="D145" s="13" t="s">
        <v>64</v>
      </c>
      <c r="E145" s="13" t="s">
        <v>3</v>
      </c>
      <c r="F145" s="14">
        <v>27</v>
      </c>
      <c r="G145" s="12" t="s">
        <v>269</v>
      </c>
      <c r="H145" s="12" t="s">
        <v>270</v>
      </c>
      <c r="I145" s="12" t="s">
        <v>68</v>
      </c>
      <c r="J145" s="12" t="s">
        <v>69</v>
      </c>
      <c r="K145" s="12" t="s">
        <v>39</v>
      </c>
      <c r="L145" s="14">
        <v>2</v>
      </c>
      <c r="M145" s="14">
        <v>3500</v>
      </c>
      <c r="N145" s="15">
        <v>0.15</v>
      </c>
      <c r="O145" s="14">
        <v>5950</v>
      </c>
      <c r="P145" s="14">
        <v>4600</v>
      </c>
      <c r="Q145" s="5">
        <f>Table1[[#This Row],[Sales]]-Table1[[#This Row],[Cost]]</f>
        <v>1350</v>
      </c>
      <c r="R145" s="12" t="s">
        <v>26</v>
      </c>
      <c r="S145" s="12" t="s">
        <v>10</v>
      </c>
      <c r="T145" s="12" t="s">
        <v>18</v>
      </c>
      <c r="U145" s="12" t="s">
        <v>12</v>
      </c>
      <c r="V145" s="6">
        <f>Table1[[#This Row],[Profit]]/Table1[[#This Row],[Sales]]</f>
        <v>0.22689075630252101</v>
      </c>
      <c r="W145" s="12">
        <f>[1]!Table1[[#This Row],[Sales]]-[1]!Table1[[#This Row],[Cost]]-[1]!Table1[[#This Row],[Profit]]</f>
        <v>0</v>
      </c>
      <c r="X145" s="12">
        <f>[1]!Table1[[#This Row],[Quantity]]*[1]!Table1[[#This Row],[Unit_Price]]</f>
        <v>7000</v>
      </c>
      <c r="Y145" s="16">
        <f>[1]!Table1[[#This Row],[Gross_Sales]]*[1]!Table1[[#This Row],[Discount]]</f>
        <v>1050</v>
      </c>
      <c r="Z145" s="17">
        <f>[1]!Table1[[#This Row],[Gross_Sales]]*[1]!Table1[[#This Row],[Discount_amount]]</f>
        <v>7350000</v>
      </c>
      <c r="AA145" s="15">
        <f>IFERROR([1]!Table1[[#This Row],[Profit]]/[1]!Table1[[#This Row],[Sales]],0)</f>
        <v>0.22689075630252101</v>
      </c>
      <c r="AB145" s="12">
        <f>YEAR([1]!Table1[[#This Row],[Order_Date]])</f>
        <v>2025</v>
      </c>
      <c r="AC145" s="12">
        <f>MONTH([1]!Table1[[#This Row],[Order_Date]])</f>
        <v>2</v>
      </c>
      <c r="AD145" s="12" t="str">
        <f t="shared" si="6"/>
        <v>Feb</v>
      </c>
      <c r="AE145" s="12" t="str">
        <f t="shared" si="7"/>
        <v>Q1</v>
      </c>
      <c r="AF145" s="12" t="str">
        <f t="shared" si="8"/>
        <v>2025-Feb</v>
      </c>
      <c r="AG145" s="12">
        <f>COUNTIF(C:C,Table1[[#This Row],[Customer_ID]])</f>
        <v>12</v>
      </c>
      <c r="AH145" s="18" t="e">
        <f>IF([1]!Table1[[#This Row],[Customer_order_count]] &gt;= 10,"FREQUENT",IF([1]!Table1[[#This Row],[Customer_order_count]] &lt;= 10,"REGULAR","OCASSIONAL"))</f>
        <v>#REF!</v>
      </c>
    </row>
    <row r="146" spans="1:34" x14ac:dyDescent="0.25">
      <c r="A146" s="1" t="s">
        <v>622</v>
      </c>
      <c r="B146" s="2">
        <v>45794</v>
      </c>
      <c r="C146" s="3" t="s">
        <v>623</v>
      </c>
      <c r="D146" s="4" t="s">
        <v>417</v>
      </c>
      <c r="E146" s="4" t="s">
        <v>16</v>
      </c>
      <c r="F146" s="5">
        <v>56</v>
      </c>
      <c r="G146" s="3" t="s">
        <v>317</v>
      </c>
      <c r="H146" s="3" t="s">
        <v>5</v>
      </c>
      <c r="I146" s="3" t="s">
        <v>81</v>
      </c>
      <c r="J146" s="3" t="s">
        <v>82</v>
      </c>
      <c r="K146" s="3" t="s">
        <v>58</v>
      </c>
      <c r="L146" s="5">
        <v>3</v>
      </c>
      <c r="M146" s="5">
        <v>3500</v>
      </c>
      <c r="N146" s="6">
        <v>0</v>
      </c>
      <c r="O146" s="5">
        <v>10500</v>
      </c>
      <c r="P146" s="5">
        <v>7500</v>
      </c>
      <c r="Q146" s="5">
        <f>Table1[[#This Row],[Sales]]-Table1[[#This Row],[Cost]]</f>
        <v>3000</v>
      </c>
      <c r="R146" s="3" t="s">
        <v>9</v>
      </c>
      <c r="S146" s="3" t="s">
        <v>10</v>
      </c>
      <c r="T146" s="3" t="s">
        <v>11</v>
      </c>
      <c r="U146" s="3" t="s">
        <v>19</v>
      </c>
      <c r="V146" s="6">
        <f>Table1[[#This Row],[Profit]]/Table1[[#This Row],[Sales]]</f>
        <v>0.2857142857142857</v>
      </c>
      <c r="W146" s="3">
        <f>[1]!Table1[[#This Row],[Sales]]-[1]!Table1[[#This Row],[Cost]]-[1]!Table1[[#This Row],[Profit]]</f>
        <v>0</v>
      </c>
      <c r="X146" s="3">
        <f>[1]!Table1[[#This Row],[Quantity]]*[1]!Table1[[#This Row],[Unit_Price]]</f>
        <v>10500</v>
      </c>
      <c r="Y146" s="7">
        <f>[1]!Table1[[#This Row],[Gross_Sales]]*[1]!Table1[[#This Row],[Discount]]</f>
        <v>0</v>
      </c>
      <c r="Z146" s="8">
        <f>[1]!Table1[[#This Row],[Gross_Sales]]*[1]!Table1[[#This Row],[Discount_amount]]</f>
        <v>0</v>
      </c>
      <c r="AA146" s="6">
        <f>IFERROR([1]!Table1[[#This Row],[Profit]]/[1]!Table1[[#This Row],[Sales]],0)</f>
        <v>0.2857142857142857</v>
      </c>
      <c r="AB146" s="3">
        <f>YEAR([1]!Table1[[#This Row],[Order_Date]])</f>
        <v>2025</v>
      </c>
      <c r="AC146" s="3">
        <f>MONTH([1]!Table1[[#This Row],[Order_Date]])</f>
        <v>5</v>
      </c>
      <c r="AD146" s="3" t="str">
        <f t="shared" si="6"/>
        <v>May</v>
      </c>
      <c r="AE146" s="3" t="str">
        <f t="shared" si="7"/>
        <v>Q2</v>
      </c>
      <c r="AF146" s="3" t="str">
        <f t="shared" si="8"/>
        <v>2025-May</v>
      </c>
      <c r="AG146" s="3">
        <f>COUNTIF(C:C,Table1[[#This Row],[Customer_ID]])</f>
        <v>2</v>
      </c>
      <c r="AH146" s="9" t="e">
        <f>IF([1]!Table1[[#This Row],[Customer_order_count]] &gt;= 10,"FREQUENT",IF([1]!Table1[[#This Row],[Customer_order_count]] &lt;= 10,"REGULAR","OCASSIONAL"))</f>
        <v>#REF!</v>
      </c>
    </row>
    <row r="147" spans="1:34" x14ac:dyDescent="0.25">
      <c r="A147" s="10" t="s">
        <v>624</v>
      </c>
      <c r="B147" s="11">
        <v>45579</v>
      </c>
      <c r="C147" s="12" t="s">
        <v>21</v>
      </c>
      <c r="D147" s="12" t="s">
        <v>22</v>
      </c>
      <c r="E147" s="12" t="s">
        <v>3</v>
      </c>
      <c r="F147" s="12">
        <v>39</v>
      </c>
      <c r="G147" s="12" t="s">
        <v>4</v>
      </c>
      <c r="H147" s="12" t="s">
        <v>5</v>
      </c>
      <c r="I147" s="12" t="s">
        <v>95</v>
      </c>
      <c r="J147" s="12" t="s">
        <v>96</v>
      </c>
      <c r="K147" s="12" t="s">
        <v>46</v>
      </c>
      <c r="L147" s="12">
        <v>1</v>
      </c>
      <c r="M147" s="12">
        <v>600</v>
      </c>
      <c r="N147" s="12">
        <v>0</v>
      </c>
      <c r="O147" s="12">
        <v>0</v>
      </c>
      <c r="P147" s="12">
        <v>380</v>
      </c>
      <c r="Q147" s="5">
        <f>Table1[[#This Row],[Sales]]-Table1[[#This Row],[Cost]]</f>
        <v>-380</v>
      </c>
      <c r="R147" s="12" t="s">
        <v>26</v>
      </c>
      <c r="S147" s="12" t="s">
        <v>291</v>
      </c>
      <c r="T147" s="12" t="s">
        <v>40</v>
      </c>
      <c r="U147" s="12" t="s">
        <v>27</v>
      </c>
      <c r="V147" s="3" t="e">
        <f>Table1[[#This Row],[Profit]]/Table1[[#This Row],[Sales]]</f>
        <v>#DIV/0!</v>
      </c>
      <c r="W147" s="12">
        <f>[1]!Table1[[#This Row],[Sales]]-[1]!Table1[[#This Row],[Cost]]-[1]!Table1[[#This Row],[Profit]]</f>
        <v>-380</v>
      </c>
      <c r="X147" s="12">
        <f>[1]!Table1[[#This Row],[Quantity]]*[1]!Table1[[#This Row],[Unit_Price]]</f>
        <v>600</v>
      </c>
      <c r="Y147" s="12">
        <f>[1]!Table1[[#This Row],[Gross_Sales]]*[1]!Table1[[#This Row],[Discount]]</f>
        <v>0</v>
      </c>
      <c r="Z147" s="12">
        <f>[1]!Table1[[#This Row],[Gross_Sales]]*[1]!Table1[[#This Row],[Discount_amount]]</f>
        <v>0</v>
      </c>
      <c r="AA147" s="12">
        <f>IFERROR([1]!Table1[[#This Row],[Profit]]/[1]!Table1[[#This Row],[Sales]],0)</f>
        <v>0</v>
      </c>
      <c r="AB147" s="12">
        <f>YEAR([1]!Table1[[#This Row],[Order_Date]])</f>
        <v>2024</v>
      </c>
      <c r="AC147" s="12">
        <f>MONTH([1]!Table1[[#This Row],[Order_Date]])</f>
        <v>10</v>
      </c>
      <c r="AD147" s="12" t="str">
        <f t="shared" si="6"/>
        <v>Oct</v>
      </c>
      <c r="AE147" s="12" t="str">
        <f t="shared" si="7"/>
        <v>Q4</v>
      </c>
      <c r="AF147" s="12" t="str">
        <f t="shared" si="8"/>
        <v>2024-Oct</v>
      </c>
      <c r="AG147" s="12">
        <f>COUNTIF(C:C,Table1[[#This Row],[Customer_ID]])</f>
        <v>37</v>
      </c>
      <c r="AH147" s="18" t="e">
        <f>IF([1]!Table1[[#This Row],[Customer_order_count]] &gt;= 10,"FREQUENT",IF([1]!Table1[[#This Row],[Customer_order_count]] &lt;= 10,"REGULAR","OCASSIONAL"))</f>
        <v>#REF!</v>
      </c>
    </row>
    <row r="148" spans="1:34" x14ac:dyDescent="0.25">
      <c r="A148" s="1" t="s">
        <v>625</v>
      </c>
      <c r="B148" s="2">
        <v>45496</v>
      </c>
      <c r="C148" s="3" t="s">
        <v>626</v>
      </c>
      <c r="D148" s="4" t="s">
        <v>454</v>
      </c>
      <c r="E148" s="4" t="s">
        <v>3</v>
      </c>
      <c r="F148" s="5">
        <v>52</v>
      </c>
      <c r="G148" s="3" t="s">
        <v>407</v>
      </c>
      <c r="H148" s="3" t="s">
        <v>285</v>
      </c>
      <c r="I148" s="3" t="s">
        <v>81</v>
      </c>
      <c r="J148" s="3" t="s">
        <v>82</v>
      </c>
      <c r="K148" s="3" t="s">
        <v>58</v>
      </c>
      <c r="L148" s="5">
        <v>1</v>
      </c>
      <c r="M148" s="5">
        <v>3500</v>
      </c>
      <c r="N148" s="6">
        <v>0.05</v>
      </c>
      <c r="O148" s="5">
        <v>3325</v>
      </c>
      <c r="P148" s="5">
        <v>2500</v>
      </c>
      <c r="Q148" s="5">
        <f>Table1[[#This Row],[Sales]]-Table1[[#This Row],[Cost]]</f>
        <v>825</v>
      </c>
      <c r="R148" s="3" t="s">
        <v>98</v>
      </c>
      <c r="S148" s="3" t="s">
        <v>10</v>
      </c>
      <c r="T148" s="3" t="s">
        <v>33</v>
      </c>
      <c r="U148" s="3" t="s">
        <v>12</v>
      </c>
      <c r="V148" s="6">
        <f>Table1[[#This Row],[Profit]]/Table1[[#This Row],[Sales]]</f>
        <v>0.24812030075187969</v>
      </c>
      <c r="W148" s="3">
        <f>[1]!Table1[[#This Row],[Sales]]-[1]!Table1[[#This Row],[Cost]]-[1]!Table1[[#This Row],[Profit]]</f>
        <v>0</v>
      </c>
      <c r="X148" s="3">
        <f>[1]!Table1[[#This Row],[Quantity]]*[1]!Table1[[#This Row],[Unit_Price]]</f>
        <v>3500</v>
      </c>
      <c r="Y148" s="7">
        <f>[1]!Table1[[#This Row],[Gross_Sales]]*[1]!Table1[[#This Row],[Discount]]</f>
        <v>175</v>
      </c>
      <c r="Z148" s="8">
        <f>[1]!Table1[[#This Row],[Gross_Sales]]*[1]!Table1[[#This Row],[Discount_amount]]</f>
        <v>612500</v>
      </c>
      <c r="AA148" s="6">
        <f>IFERROR([1]!Table1[[#This Row],[Profit]]/[1]!Table1[[#This Row],[Sales]],0)</f>
        <v>0.24812030075187969</v>
      </c>
      <c r="AB148" s="3">
        <f>YEAR([1]!Table1[[#This Row],[Order_Date]])</f>
        <v>2024</v>
      </c>
      <c r="AC148" s="3">
        <f>MONTH([1]!Table1[[#This Row],[Order_Date]])</f>
        <v>7</v>
      </c>
      <c r="AD148" s="3" t="str">
        <f t="shared" si="6"/>
        <v>Jul</v>
      </c>
      <c r="AE148" s="3" t="str">
        <f t="shared" si="7"/>
        <v>Q3</v>
      </c>
      <c r="AF148" s="3" t="str">
        <f t="shared" si="8"/>
        <v>2024-Jul</v>
      </c>
      <c r="AG148" s="3">
        <f>COUNTIF(C:C,Table1[[#This Row],[Customer_ID]])</f>
        <v>8</v>
      </c>
      <c r="AH148" s="9" t="e">
        <f>IF([1]!Table1[[#This Row],[Customer_order_count]] &gt;= 10,"FREQUENT",IF([1]!Table1[[#This Row],[Customer_order_count]] &lt;= 10,"REGULAR","OCASSIONAL"))</f>
        <v>#REF!</v>
      </c>
    </row>
    <row r="149" spans="1:34" x14ac:dyDescent="0.25">
      <c r="A149" s="10" t="s">
        <v>627</v>
      </c>
      <c r="B149" s="11">
        <v>45855</v>
      </c>
      <c r="C149" s="12" t="s">
        <v>628</v>
      </c>
      <c r="D149" s="13" t="s">
        <v>629</v>
      </c>
      <c r="E149" s="13" t="s">
        <v>3</v>
      </c>
      <c r="F149" s="14">
        <v>38</v>
      </c>
      <c r="G149" s="12" t="s">
        <v>275</v>
      </c>
      <c r="H149" s="12" t="s">
        <v>276</v>
      </c>
      <c r="I149" s="12" t="s">
        <v>23</v>
      </c>
      <c r="J149" s="12" t="s">
        <v>24</v>
      </c>
      <c r="K149" s="12" t="s">
        <v>25</v>
      </c>
      <c r="L149" s="14">
        <v>2</v>
      </c>
      <c r="M149" s="14">
        <v>55000</v>
      </c>
      <c r="N149" s="15">
        <v>0.1</v>
      </c>
      <c r="O149" s="14">
        <v>99000</v>
      </c>
      <c r="P149" s="14">
        <v>80000</v>
      </c>
      <c r="Q149" s="5">
        <f>Table1[[#This Row],[Sales]]-Table1[[#This Row],[Cost]]</f>
        <v>19000</v>
      </c>
      <c r="R149" s="12" t="s">
        <v>98</v>
      </c>
      <c r="S149" s="12" t="s">
        <v>10</v>
      </c>
      <c r="T149" s="12" t="s">
        <v>33</v>
      </c>
      <c r="U149" s="12" t="s">
        <v>27</v>
      </c>
      <c r="V149" s="6">
        <f>Table1[[#This Row],[Profit]]/Table1[[#This Row],[Sales]]</f>
        <v>0.19191919191919191</v>
      </c>
      <c r="W149" s="12">
        <f>[1]!Table1[[#This Row],[Sales]]-[1]!Table1[[#This Row],[Cost]]-[1]!Table1[[#This Row],[Profit]]</f>
        <v>0</v>
      </c>
      <c r="X149" s="12">
        <f>[1]!Table1[[#This Row],[Quantity]]*[1]!Table1[[#This Row],[Unit_Price]]</f>
        <v>110000</v>
      </c>
      <c r="Y149" s="16">
        <f>[1]!Table1[[#This Row],[Gross_Sales]]*[1]!Table1[[#This Row],[Discount]]</f>
        <v>11000</v>
      </c>
      <c r="Z149" s="17">
        <f>[1]!Table1[[#This Row],[Gross_Sales]]*[1]!Table1[[#This Row],[Discount_amount]]</f>
        <v>1210000000</v>
      </c>
      <c r="AA149" s="15">
        <f>IFERROR([1]!Table1[[#This Row],[Profit]]/[1]!Table1[[#This Row],[Sales]],0)</f>
        <v>0.19191919191919191</v>
      </c>
      <c r="AB149" s="12">
        <f>YEAR([1]!Table1[[#This Row],[Order_Date]])</f>
        <v>2025</v>
      </c>
      <c r="AC149" s="12">
        <f>MONTH([1]!Table1[[#This Row],[Order_Date]])</f>
        <v>7</v>
      </c>
      <c r="AD149" s="12" t="str">
        <f t="shared" si="6"/>
        <v>Jul</v>
      </c>
      <c r="AE149" s="12" t="str">
        <f t="shared" si="7"/>
        <v>Q3</v>
      </c>
      <c r="AF149" s="12" t="str">
        <f t="shared" si="8"/>
        <v>2025-Jul</v>
      </c>
      <c r="AG149" s="12">
        <f>COUNTIF(C:C,Table1[[#This Row],[Customer_ID]])</f>
        <v>7</v>
      </c>
      <c r="AH149" s="18" t="e">
        <f>IF([1]!Table1[[#This Row],[Customer_order_count]] &gt;= 10,"FREQUENT",IF([1]!Table1[[#This Row],[Customer_order_count]] &lt;= 10,"REGULAR","OCASSIONAL"))</f>
        <v>#REF!</v>
      </c>
    </row>
    <row r="150" spans="1:34" x14ac:dyDescent="0.25">
      <c r="A150" s="1" t="s">
        <v>630</v>
      </c>
      <c r="B150" s="2">
        <v>46017</v>
      </c>
      <c r="C150" s="3" t="s">
        <v>631</v>
      </c>
      <c r="D150" s="4" t="s">
        <v>352</v>
      </c>
      <c r="E150" s="4" t="s">
        <v>3</v>
      </c>
      <c r="F150" s="5">
        <v>45</v>
      </c>
      <c r="G150" s="3" t="s">
        <v>339</v>
      </c>
      <c r="H150" s="3" t="s">
        <v>285</v>
      </c>
      <c r="I150" s="3" t="s">
        <v>186</v>
      </c>
      <c r="J150" s="3" t="s">
        <v>187</v>
      </c>
      <c r="K150" s="3" t="s">
        <v>91</v>
      </c>
      <c r="L150" s="5">
        <v>2</v>
      </c>
      <c r="M150" s="5">
        <v>12000</v>
      </c>
      <c r="N150" s="6">
        <v>0.15</v>
      </c>
      <c r="O150" s="5">
        <v>20400</v>
      </c>
      <c r="P150" s="5">
        <v>18000</v>
      </c>
      <c r="Q150" s="5">
        <f>Table1[[#This Row],[Sales]]-Table1[[#This Row],[Cost]]</f>
        <v>2400</v>
      </c>
      <c r="R150" s="3" t="s">
        <v>17</v>
      </c>
      <c r="S150" s="3" t="s">
        <v>10</v>
      </c>
      <c r="T150" s="3" t="s">
        <v>40</v>
      </c>
      <c r="U150" s="3" t="s">
        <v>27</v>
      </c>
      <c r="V150" s="6">
        <f>Table1[[#This Row],[Profit]]/Table1[[#This Row],[Sales]]</f>
        <v>0.11764705882352941</v>
      </c>
      <c r="W150" s="3">
        <f>[1]!Table1[[#This Row],[Sales]]-[1]!Table1[[#This Row],[Cost]]-[1]!Table1[[#This Row],[Profit]]</f>
        <v>0</v>
      </c>
      <c r="X150" s="3">
        <f>[1]!Table1[[#This Row],[Quantity]]*[1]!Table1[[#This Row],[Unit_Price]]</f>
        <v>24000</v>
      </c>
      <c r="Y150" s="7">
        <f>[1]!Table1[[#This Row],[Gross_Sales]]*[1]!Table1[[#This Row],[Discount]]</f>
        <v>3600</v>
      </c>
      <c r="Z150" s="8">
        <f>[1]!Table1[[#This Row],[Gross_Sales]]*[1]!Table1[[#This Row],[Discount_amount]]</f>
        <v>86400000</v>
      </c>
      <c r="AA150" s="6">
        <f>IFERROR([1]!Table1[[#This Row],[Profit]]/[1]!Table1[[#This Row],[Sales]],0)</f>
        <v>0.11764705882352941</v>
      </c>
      <c r="AB150" s="3">
        <f>YEAR([1]!Table1[[#This Row],[Order_Date]])</f>
        <v>2025</v>
      </c>
      <c r="AC150" s="3">
        <f>MONTH([1]!Table1[[#This Row],[Order_Date]])</f>
        <v>12</v>
      </c>
      <c r="AD150" s="3" t="str">
        <f t="shared" si="6"/>
        <v>Dec</v>
      </c>
      <c r="AE150" s="3" t="str">
        <f t="shared" si="7"/>
        <v>Q4</v>
      </c>
      <c r="AF150" s="3" t="str">
        <f t="shared" si="8"/>
        <v>2025-Dec</v>
      </c>
      <c r="AG150" s="3">
        <f>COUNTIF(C:C,Table1[[#This Row],[Customer_ID]])</f>
        <v>5</v>
      </c>
      <c r="AH150" s="9" t="e">
        <f>IF([1]!Table1[[#This Row],[Customer_order_count]] &gt;= 10,"FREQUENT",IF([1]!Table1[[#This Row],[Customer_order_count]] &lt;= 10,"REGULAR","OCASSIONAL"))</f>
        <v>#REF!</v>
      </c>
    </row>
    <row r="151" spans="1:34" x14ac:dyDescent="0.25">
      <c r="A151" s="10" t="s">
        <v>632</v>
      </c>
      <c r="B151" s="11">
        <v>46001</v>
      </c>
      <c r="C151" s="12" t="s">
        <v>633</v>
      </c>
      <c r="D151" s="13" t="s">
        <v>557</v>
      </c>
      <c r="E151" s="13" t="s">
        <v>3</v>
      </c>
      <c r="F151" s="14">
        <v>58</v>
      </c>
      <c r="G151" s="12" t="s">
        <v>339</v>
      </c>
      <c r="H151" s="12" t="s">
        <v>285</v>
      </c>
      <c r="I151" s="12" t="s">
        <v>65</v>
      </c>
      <c r="J151" s="12" t="s">
        <v>66</v>
      </c>
      <c r="K151" s="12" t="s">
        <v>25</v>
      </c>
      <c r="L151" s="14">
        <v>1</v>
      </c>
      <c r="M151" s="14">
        <v>2500</v>
      </c>
      <c r="N151" s="15">
        <v>0.05</v>
      </c>
      <c r="O151" s="14">
        <v>2375</v>
      </c>
      <c r="P151" s="14">
        <v>1600</v>
      </c>
      <c r="Q151" s="5">
        <f>Table1[[#This Row],[Sales]]-Table1[[#This Row],[Cost]]</f>
        <v>775</v>
      </c>
      <c r="R151" s="12" t="s">
        <v>77</v>
      </c>
      <c r="S151" s="12" t="s">
        <v>10</v>
      </c>
      <c r="T151" s="12" t="s">
        <v>40</v>
      </c>
      <c r="U151" s="12" t="s">
        <v>19</v>
      </c>
      <c r="V151" s="6">
        <f>Table1[[#This Row],[Profit]]/Table1[[#This Row],[Sales]]</f>
        <v>0.32631578947368423</v>
      </c>
      <c r="W151" s="12">
        <f>[1]!Table1[[#This Row],[Sales]]-[1]!Table1[[#This Row],[Cost]]-[1]!Table1[[#This Row],[Profit]]</f>
        <v>0</v>
      </c>
      <c r="X151" s="12">
        <f>[1]!Table1[[#This Row],[Quantity]]*[1]!Table1[[#This Row],[Unit_Price]]</f>
        <v>2500</v>
      </c>
      <c r="Y151" s="16">
        <f>[1]!Table1[[#This Row],[Gross_Sales]]*[1]!Table1[[#This Row],[Discount]]</f>
        <v>125</v>
      </c>
      <c r="Z151" s="17">
        <f>[1]!Table1[[#This Row],[Gross_Sales]]*[1]!Table1[[#This Row],[Discount_amount]]</f>
        <v>312500</v>
      </c>
      <c r="AA151" s="15">
        <f>IFERROR([1]!Table1[[#This Row],[Profit]]/[1]!Table1[[#This Row],[Sales]],0)</f>
        <v>0.32631578947368423</v>
      </c>
      <c r="AB151" s="12">
        <f>YEAR([1]!Table1[[#This Row],[Order_Date]])</f>
        <v>2025</v>
      </c>
      <c r="AC151" s="12">
        <f>MONTH([1]!Table1[[#This Row],[Order_Date]])</f>
        <v>12</v>
      </c>
      <c r="AD151" s="12" t="str">
        <f t="shared" si="6"/>
        <v>Dec</v>
      </c>
      <c r="AE151" s="12" t="str">
        <f t="shared" si="7"/>
        <v>Q4</v>
      </c>
      <c r="AF151" s="12" t="str">
        <f t="shared" si="8"/>
        <v>2025-Dec</v>
      </c>
      <c r="AG151" s="12">
        <f>COUNTIF(C:C,Table1[[#This Row],[Customer_ID]])</f>
        <v>1</v>
      </c>
      <c r="AH151" s="18" t="e">
        <f>IF([1]!Table1[[#This Row],[Customer_order_count]] &gt;= 10,"FREQUENT",IF([1]!Table1[[#This Row],[Customer_order_count]] &lt;= 10,"REGULAR","OCASSIONAL"))</f>
        <v>#REF!</v>
      </c>
    </row>
    <row r="152" spans="1:34" x14ac:dyDescent="0.25">
      <c r="A152" s="1" t="s">
        <v>13</v>
      </c>
      <c r="B152" s="2">
        <v>45710</v>
      </c>
      <c r="C152" s="3" t="s">
        <v>14</v>
      </c>
      <c r="D152" s="4" t="s">
        <v>15</v>
      </c>
      <c r="E152" s="4" t="s">
        <v>16</v>
      </c>
      <c r="F152" s="5">
        <v>27</v>
      </c>
      <c r="G152" s="3" t="s">
        <v>4</v>
      </c>
      <c r="H152" s="3" t="s">
        <v>5</v>
      </c>
      <c r="I152" s="3" t="s">
        <v>6</v>
      </c>
      <c r="J152" s="3" t="s">
        <v>7</v>
      </c>
      <c r="K152" s="3" t="s">
        <v>8</v>
      </c>
      <c r="L152" s="5">
        <v>2</v>
      </c>
      <c r="M152" s="5">
        <v>7000</v>
      </c>
      <c r="N152" s="6">
        <v>0.05</v>
      </c>
      <c r="O152" s="5">
        <v>13300</v>
      </c>
      <c r="P152" s="5">
        <v>10400</v>
      </c>
      <c r="Q152" s="5">
        <f>Table1[[#This Row],[Sales]]-Table1[[#This Row],[Cost]]</f>
        <v>2900</v>
      </c>
      <c r="R152" s="3" t="s">
        <v>17</v>
      </c>
      <c r="S152" s="3" t="s">
        <v>10</v>
      </c>
      <c r="T152" s="3" t="s">
        <v>18</v>
      </c>
      <c r="U152" s="3" t="s">
        <v>19</v>
      </c>
      <c r="V152" s="6">
        <f>Table1[[#This Row],[Profit]]/Table1[[#This Row],[Sales]]</f>
        <v>0.21804511278195488</v>
      </c>
      <c r="W152" s="3">
        <f>[1]!Table1[[#This Row],[Sales]]-[1]!Table1[[#This Row],[Cost]]-[1]!Table1[[#This Row],[Profit]]</f>
        <v>0</v>
      </c>
      <c r="X152" s="3">
        <f>[1]!Table1[[#This Row],[Quantity]]*[1]!Table1[[#This Row],[Unit_Price]]</f>
        <v>14000</v>
      </c>
      <c r="Y152" s="7">
        <f>[1]!Table1[[#This Row],[Gross_Sales]]*[1]!Table1[[#This Row],[Discount]]</f>
        <v>700</v>
      </c>
      <c r="Z152" s="8">
        <f>[1]!Table1[[#This Row],[Gross_Sales]]*[1]!Table1[[#This Row],[Discount_amount]]</f>
        <v>9800000</v>
      </c>
      <c r="AA152" s="6">
        <f>IFERROR([1]!Table1[[#This Row],[Profit]]/[1]!Table1[[#This Row],[Sales]],0)</f>
        <v>0.21804511278195488</v>
      </c>
      <c r="AB152" s="3">
        <f>YEAR([1]!Table1[[#This Row],[Order_Date]])</f>
        <v>2025</v>
      </c>
      <c r="AC152" s="3">
        <f>MONTH([1]!Table1[[#This Row],[Order_Date]])</f>
        <v>2</v>
      </c>
      <c r="AD152" s="3" t="str">
        <f t="shared" si="6"/>
        <v>Feb</v>
      </c>
      <c r="AE152" s="3" t="str">
        <f t="shared" si="7"/>
        <v>Q1</v>
      </c>
      <c r="AF152" s="3" t="str">
        <f t="shared" si="8"/>
        <v>2025-Feb</v>
      </c>
      <c r="AG152" s="3">
        <f>COUNTIF(C:C,Table1[[#This Row],[Customer_ID]])</f>
        <v>3</v>
      </c>
      <c r="AH152" s="9" t="e">
        <f>IF([1]!Table1[[#This Row],[Customer_order_count]] &gt;= 10,"FREQUENT",IF([1]!Table1[[#This Row],[Customer_order_count]] &lt;= 10,"REGULAR","OCASSIONAL"))</f>
        <v>#REF!</v>
      </c>
    </row>
    <row r="153" spans="1:34" x14ac:dyDescent="0.25">
      <c r="A153" s="10" t="s">
        <v>634</v>
      </c>
      <c r="B153" s="11">
        <v>45539</v>
      </c>
      <c r="C153" s="12" t="s">
        <v>116</v>
      </c>
      <c r="D153" s="13" t="s">
        <v>117</v>
      </c>
      <c r="E153" s="13" t="s">
        <v>16</v>
      </c>
      <c r="F153" s="14">
        <v>42</v>
      </c>
      <c r="G153" s="12" t="s">
        <v>4</v>
      </c>
      <c r="H153" s="12" t="s">
        <v>5</v>
      </c>
      <c r="I153" s="12" t="s">
        <v>37</v>
      </c>
      <c r="J153" s="12" t="s">
        <v>38</v>
      </c>
      <c r="K153" s="12" t="s">
        <v>39</v>
      </c>
      <c r="L153" s="14">
        <v>2</v>
      </c>
      <c r="M153" s="14">
        <v>900</v>
      </c>
      <c r="N153" s="15">
        <v>0</v>
      </c>
      <c r="O153" s="14">
        <v>1800</v>
      </c>
      <c r="P153" s="14">
        <v>1100</v>
      </c>
      <c r="Q153" s="5">
        <f>Table1[[#This Row],[Sales]]-Table1[[#This Row],[Cost]]</f>
        <v>700</v>
      </c>
      <c r="R153" s="12" t="s">
        <v>9</v>
      </c>
      <c r="S153" s="12" t="s">
        <v>10</v>
      </c>
      <c r="T153" s="12" t="s">
        <v>33</v>
      </c>
      <c r="U153" s="12" t="s">
        <v>19</v>
      </c>
      <c r="V153" s="6">
        <f>Table1[[#This Row],[Profit]]/Table1[[#This Row],[Sales]]</f>
        <v>0.3888888888888889</v>
      </c>
      <c r="W153" s="12">
        <f>[1]!Table1[[#This Row],[Sales]]-[1]!Table1[[#This Row],[Cost]]-[1]!Table1[[#This Row],[Profit]]</f>
        <v>0</v>
      </c>
      <c r="X153" s="12">
        <f>[1]!Table1[[#This Row],[Quantity]]*[1]!Table1[[#This Row],[Unit_Price]]</f>
        <v>1800</v>
      </c>
      <c r="Y153" s="16">
        <f>[1]!Table1[[#This Row],[Gross_Sales]]*[1]!Table1[[#This Row],[Discount]]</f>
        <v>0</v>
      </c>
      <c r="Z153" s="17">
        <f>[1]!Table1[[#This Row],[Gross_Sales]]*[1]!Table1[[#This Row],[Discount_amount]]</f>
        <v>0</v>
      </c>
      <c r="AA153" s="15">
        <f>IFERROR([1]!Table1[[#This Row],[Profit]]/[1]!Table1[[#This Row],[Sales]],0)</f>
        <v>0.3888888888888889</v>
      </c>
      <c r="AB153" s="12">
        <f>YEAR([1]!Table1[[#This Row],[Order_Date]])</f>
        <v>2024</v>
      </c>
      <c r="AC153" s="12">
        <f>MONTH([1]!Table1[[#This Row],[Order_Date]])</f>
        <v>9</v>
      </c>
      <c r="AD153" s="12" t="str">
        <f t="shared" si="6"/>
        <v>Sep</v>
      </c>
      <c r="AE153" s="12" t="str">
        <f t="shared" si="7"/>
        <v>Q3</v>
      </c>
      <c r="AF153" s="12" t="str">
        <f t="shared" si="8"/>
        <v>2024-Sep</v>
      </c>
      <c r="AG153" s="12">
        <f>COUNTIF(C:C,Table1[[#This Row],[Customer_ID]])</f>
        <v>10</v>
      </c>
      <c r="AH153" s="18" t="e">
        <f>IF([1]!Table1[[#This Row],[Customer_order_count]] &gt;= 10,"FREQUENT",IF([1]!Table1[[#This Row],[Customer_order_count]] &lt;= 10,"REGULAR","OCASSIONAL"))</f>
        <v>#REF!</v>
      </c>
    </row>
    <row r="154" spans="1:34" x14ac:dyDescent="0.25">
      <c r="A154" s="1" t="s">
        <v>635</v>
      </c>
      <c r="B154" s="2">
        <v>45678</v>
      </c>
      <c r="C154" s="3" t="s">
        <v>582</v>
      </c>
      <c r="D154" s="4" t="s">
        <v>583</v>
      </c>
      <c r="E154" s="4" t="s">
        <v>16</v>
      </c>
      <c r="F154" s="5">
        <v>59</v>
      </c>
      <c r="G154" s="3" t="s">
        <v>269</v>
      </c>
      <c r="H154" s="3" t="s">
        <v>270</v>
      </c>
      <c r="I154" s="3" t="s">
        <v>65</v>
      </c>
      <c r="J154" s="3" t="s">
        <v>66</v>
      </c>
      <c r="K154" s="3" t="s">
        <v>25</v>
      </c>
      <c r="L154" s="5">
        <v>1</v>
      </c>
      <c r="M154" s="5">
        <v>2500</v>
      </c>
      <c r="N154" s="6">
        <v>0.25</v>
      </c>
      <c r="O154" s="5">
        <v>1875</v>
      </c>
      <c r="P154" s="5">
        <v>1600</v>
      </c>
      <c r="Q154" s="5">
        <f>Table1[[#This Row],[Sales]]-Table1[[#This Row],[Cost]]</f>
        <v>275</v>
      </c>
      <c r="R154" s="3" t="s">
        <v>17</v>
      </c>
      <c r="S154" s="3" t="s">
        <v>10</v>
      </c>
      <c r="T154" s="3" t="s">
        <v>18</v>
      </c>
      <c r="U154" s="3" t="s">
        <v>19</v>
      </c>
      <c r="V154" s="6">
        <f>Table1[[#This Row],[Profit]]/Table1[[#This Row],[Sales]]</f>
        <v>0.14666666666666667</v>
      </c>
      <c r="W154" s="3">
        <f>[1]!Table1[[#This Row],[Sales]]-[1]!Table1[[#This Row],[Cost]]-[1]!Table1[[#This Row],[Profit]]</f>
        <v>0</v>
      </c>
      <c r="X154" s="3">
        <f>[1]!Table1[[#This Row],[Quantity]]*[1]!Table1[[#This Row],[Unit_Price]]</f>
        <v>2500</v>
      </c>
      <c r="Y154" s="7">
        <f>[1]!Table1[[#This Row],[Gross_Sales]]*[1]!Table1[[#This Row],[Discount]]</f>
        <v>625</v>
      </c>
      <c r="Z154" s="8">
        <f>[1]!Table1[[#This Row],[Gross_Sales]]*[1]!Table1[[#This Row],[Discount_amount]]</f>
        <v>1562500</v>
      </c>
      <c r="AA154" s="6">
        <f>IFERROR([1]!Table1[[#This Row],[Profit]]/[1]!Table1[[#This Row],[Sales]],0)</f>
        <v>0.14666666666666667</v>
      </c>
      <c r="AB154" s="3">
        <f>YEAR([1]!Table1[[#This Row],[Order_Date]])</f>
        <v>2025</v>
      </c>
      <c r="AC154" s="3">
        <f>MONTH([1]!Table1[[#This Row],[Order_Date]])</f>
        <v>1</v>
      </c>
      <c r="AD154" s="3" t="str">
        <f t="shared" si="6"/>
        <v>Jan</v>
      </c>
      <c r="AE154" s="3" t="str">
        <f t="shared" si="7"/>
        <v>Q1</v>
      </c>
      <c r="AF154" s="3" t="str">
        <f t="shared" si="8"/>
        <v>2025-Jan</v>
      </c>
      <c r="AG154" s="3">
        <f>COUNTIF(C:C,Table1[[#This Row],[Customer_ID]])</f>
        <v>4</v>
      </c>
      <c r="AH154" s="9" t="e">
        <f>IF([1]!Table1[[#This Row],[Customer_order_count]] &gt;= 10,"FREQUENT",IF([1]!Table1[[#This Row],[Customer_order_count]] &lt;= 10,"REGULAR","OCASSIONAL"))</f>
        <v>#REF!</v>
      </c>
    </row>
    <row r="155" spans="1:34" x14ac:dyDescent="0.25">
      <c r="A155" s="10" t="s">
        <v>636</v>
      </c>
      <c r="B155" s="11">
        <v>45888</v>
      </c>
      <c r="C155" s="12" t="s">
        <v>414</v>
      </c>
      <c r="D155" s="12" t="s">
        <v>326</v>
      </c>
      <c r="E155" s="12" t="s">
        <v>16</v>
      </c>
      <c r="F155" s="12">
        <v>53</v>
      </c>
      <c r="G155" s="12" t="s">
        <v>312</v>
      </c>
      <c r="H155" s="12" t="s">
        <v>276</v>
      </c>
      <c r="I155" s="12" t="s">
        <v>95</v>
      </c>
      <c r="J155" s="12" t="s">
        <v>96</v>
      </c>
      <c r="K155" s="12" t="s">
        <v>46</v>
      </c>
      <c r="L155" s="12">
        <v>2</v>
      </c>
      <c r="M155" s="12">
        <v>600</v>
      </c>
      <c r="N155" s="12">
        <v>0.1</v>
      </c>
      <c r="O155" s="12">
        <v>0</v>
      </c>
      <c r="P155" s="12">
        <v>760</v>
      </c>
      <c r="Q155" s="5">
        <f>Table1[[#This Row],[Sales]]-Table1[[#This Row],[Cost]]</f>
        <v>-760</v>
      </c>
      <c r="R155" s="12" t="s">
        <v>17</v>
      </c>
      <c r="S155" s="12" t="s">
        <v>291</v>
      </c>
      <c r="T155" s="12" t="s">
        <v>33</v>
      </c>
      <c r="U155" s="12" t="s">
        <v>12</v>
      </c>
      <c r="V155" s="3" t="e">
        <f>Table1[[#This Row],[Profit]]/Table1[[#This Row],[Sales]]</f>
        <v>#DIV/0!</v>
      </c>
      <c r="W155" s="12">
        <f>[1]!Table1[[#This Row],[Sales]]-[1]!Table1[[#This Row],[Cost]]-[1]!Table1[[#This Row],[Profit]]</f>
        <v>-760</v>
      </c>
      <c r="X155" s="12">
        <f>[1]!Table1[[#This Row],[Quantity]]*[1]!Table1[[#This Row],[Unit_Price]]</f>
        <v>1200</v>
      </c>
      <c r="Y155" s="12">
        <f>[1]!Table1[[#This Row],[Gross_Sales]]*[1]!Table1[[#This Row],[Discount]]</f>
        <v>120</v>
      </c>
      <c r="Z155" s="12">
        <f>[1]!Table1[[#This Row],[Gross_Sales]]*[1]!Table1[[#This Row],[Discount_amount]]</f>
        <v>144000</v>
      </c>
      <c r="AA155" s="12">
        <f>IFERROR([1]!Table1[[#This Row],[Profit]]/[1]!Table1[[#This Row],[Sales]],0)</f>
        <v>0</v>
      </c>
      <c r="AB155" s="12">
        <f>YEAR([1]!Table1[[#This Row],[Order_Date]])</f>
        <v>2025</v>
      </c>
      <c r="AC155" s="12">
        <f>MONTH([1]!Table1[[#This Row],[Order_Date]])</f>
        <v>8</v>
      </c>
      <c r="AD155" s="12" t="str">
        <f t="shared" si="6"/>
        <v>Aug</v>
      </c>
      <c r="AE155" s="12" t="str">
        <f t="shared" si="7"/>
        <v>Q3</v>
      </c>
      <c r="AF155" s="12" t="str">
        <f t="shared" si="8"/>
        <v>2025-Aug</v>
      </c>
      <c r="AG155" s="12">
        <f>COUNTIF(C:C,Table1[[#This Row],[Customer_ID]])</f>
        <v>12</v>
      </c>
      <c r="AH155" s="18" t="e">
        <f>IF([1]!Table1[[#This Row],[Customer_order_count]] &gt;= 10,"FREQUENT",IF([1]!Table1[[#This Row],[Customer_order_count]] &lt;= 10,"REGULAR","OCASSIONAL"))</f>
        <v>#REF!</v>
      </c>
    </row>
    <row r="156" spans="1:34" x14ac:dyDescent="0.25">
      <c r="A156" s="1" t="s">
        <v>637</v>
      </c>
      <c r="B156" s="2">
        <v>46000</v>
      </c>
      <c r="C156" s="3" t="s">
        <v>371</v>
      </c>
      <c r="D156" s="4" t="s">
        <v>372</v>
      </c>
      <c r="E156" s="4" t="s">
        <v>3</v>
      </c>
      <c r="F156" s="5">
        <v>40</v>
      </c>
      <c r="G156" s="3" t="s">
        <v>275</v>
      </c>
      <c r="H156" s="3" t="s">
        <v>276</v>
      </c>
      <c r="I156" s="3" t="s">
        <v>44</v>
      </c>
      <c r="J156" s="3" t="s">
        <v>45</v>
      </c>
      <c r="K156" s="3" t="s">
        <v>46</v>
      </c>
      <c r="L156" s="5">
        <v>2</v>
      </c>
      <c r="M156" s="5">
        <v>2500</v>
      </c>
      <c r="N156" s="6">
        <v>0.2</v>
      </c>
      <c r="O156" s="5">
        <v>4000</v>
      </c>
      <c r="P156" s="5">
        <v>3000</v>
      </c>
      <c r="Q156" s="5">
        <f>Table1[[#This Row],[Sales]]-Table1[[#This Row],[Cost]]</f>
        <v>1000</v>
      </c>
      <c r="R156" s="3" t="s">
        <v>17</v>
      </c>
      <c r="S156" s="3" t="s">
        <v>10</v>
      </c>
      <c r="T156" s="3" t="s">
        <v>40</v>
      </c>
      <c r="U156" s="3" t="s">
        <v>27</v>
      </c>
      <c r="V156" s="6">
        <f>Table1[[#This Row],[Profit]]/Table1[[#This Row],[Sales]]</f>
        <v>0.25</v>
      </c>
      <c r="W156" s="3">
        <f>[1]!Table1[[#This Row],[Sales]]-[1]!Table1[[#This Row],[Cost]]-[1]!Table1[[#This Row],[Profit]]</f>
        <v>0</v>
      </c>
      <c r="X156" s="3">
        <f>[1]!Table1[[#This Row],[Quantity]]*[1]!Table1[[#This Row],[Unit_Price]]</f>
        <v>5000</v>
      </c>
      <c r="Y156" s="7">
        <f>[1]!Table1[[#This Row],[Gross_Sales]]*[1]!Table1[[#This Row],[Discount]]</f>
        <v>1000</v>
      </c>
      <c r="Z156" s="8">
        <f>[1]!Table1[[#This Row],[Gross_Sales]]*[1]!Table1[[#This Row],[Discount_amount]]</f>
        <v>5000000</v>
      </c>
      <c r="AA156" s="6">
        <f>IFERROR([1]!Table1[[#This Row],[Profit]]/[1]!Table1[[#This Row],[Sales]],0)</f>
        <v>0.25</v>
      </c>
      <c r="AB156" s="3">
        <f>YEAR([1]!Table1[[#This Row],[Order_Date]])</f>
        <v>2025</v>
      </c>
      <c r="AC156" s="3">
        <f>MONTH([1]!Table1[[#This Row],[Order_Date]])</f>
        <v>12</v>
      </c>
      <c r="AD156" s="3" t="str">
        <f t="shared" si="6"/>
        <v>Dec</v>
      </c>
      <c r="AE156" s="3" t="str">
        <f t="shared" si="7"/>
        <v>Q4</v>
      </c>
      <c r="AF156" s="3" t="str">
        <f t="shared" si="8"/>
        <v>2025-Dec</v>
      </c>
      <c r="AG156" s="3">
        <f>COUNTIF(C:C,Table1[[#This Row],[Customer_ID]])</f>
        <v>10</v>
      </c>
      <c r="AH156" s="9" t="e">
        <f>IF([1]!Table1[[#This Row],[Customer_order_count]] &gt;= 10,"FREQUENT",IF([1]!Table1[[#This Row],[Customer_order_count]] &lt;= 10,"REGULAR","OCASSIONAL"))</f>
        <v>#REF!</v>
      </c>
    </row>
    <row r="157" spans="1:34" x14ac:dyDescent="0.25">
      <c r="A157" s="10" t="s">
        <v>638</v>
      </c>
      <c r="B157" s="11">
        <v>45660</v>
      </c>
      <c r="C157" s="12" t="s">
        <v>602</v>
      </c>
      <c r="D157" s="13" t="s">
        <v>603</v>
      </c>
      <c r="E157" s="13" t="s">
        <v>3</v>
      </c>
      <c r="F157" s="14">
        <v>41</v>
      </c>
      <c r="G157" s="12" t="s">
        <v>407</v>
      </c>
      <c r="H157" s="12" t="s">
        <v>285</v>
      </c>
      <c r="I157" s="12" t="s">
        <v>109</v>
      </c>
      <c r="J157" s="12" t="s">
        <v>110</v>
      </c>
      <c r="K157" s="12" t="s">
        <v>8</v>
      </c>
      <c r="L157" s="14">
        <v>2</v>
      </c>
      <c r="M157" s="14">
        <v>4000</v>
      </c>
      <c r="N157" s="15">
        <v>0.15</v>
      </c>
      <c r="O157" s="14">
        <v>6800</v>
      </c>
      <c r="P157" s="14">
        <v>5800</v>
      </c>
      <c r="Q157" s="5">
        <f>Table1[[#This Row],[Sales]]-Table1[[#This Row],[Cost]]</f>
        <v>1000</v>
      </c>
      <c r="R157" s="12" t="s">
        <v>77</v>
      </c>
      <c r="S157" s="12" t="s">
        <v>10</v>
      </c>
      <c r="T157" s="12" t="s">
        <v>18</v>
      </c>
      <c r="U157" s="12" t="s">
        <v>27</v>
      </c>
      <c r="V157" s="6">
        <f>Table1[[#This Row],[Profit]]/Table1[[#This Row],[Sales]]</f>
        <v>0.14705882352941177</v>
      </c>
      <c r="W157" s="12">
        <f>[1]!Table1[[#This Row],[Sales]]-[1]!Table1[[#This Row],[Cost]]-[1]!Table1[[#This Row],[Profit]]</f>
        <v>0</v>
      </c>
      <c r="X157" s="12">
        <f>[1]!Table1[[#This Row],[Quantity]]*[1]!Table1[[#This Row],[Unit_Price]]</f>
        <v>8000</v>
      </c>
      <c r="Y157" s="16">
        <f>[1]!Table1[[#This Row],[Gross_Sales]]*[1]!Table1[[#This Row],[Discount]]</f>
        <v>1200</v>
      </c>
      <c r="Z157" s="17">
        <f>[1]!Table1[[#This Row],[Gross_Sales]]*[1]!Table1[[#This Row],[Discount_amount]]</f>
        <v>9600000</v>
      </c>
      <c r="AA157" s="15">
        <f>IFERROR([1]!Table1[[#This Row],[Profit]]/[1]!Table1[[#This Row],[Sales]],0)</f>
        <v>0.14705882352941177</v>
      </c>
      <c r="AB157" s="12">
        <f>YEAR([1]!Table1[[#This Row],[Order_Date]])</f>
        <v>2025</v>
      </c>
      <c r="AC157" s="12">
        <f>MONTH([1]!Table1[[#This Row],[Order_Date]])</f>
        <v>1</v>
      </c>
      <c r="AD157" s="12" t="str">
        <f t="shared" si="6"/>
        <v>Jan</v>
      </c>
      <c r="AE157" s="12" t="str">
        <f t="shared" si="7"/>
        <v>Q1</v>
      </c>
      <c r="AF157" s="12" t="str">
        <f t="shared" si="8"/>
        <v>2025-Jan</v>
      </c>
      <c r="AG157" s="12">
        <f>COUNTIF(C:C,Table1[[#This Row],[Customer_ID]])</f>
        <v>12</v>
      </c>
      <c r="AH157" s="18" t="e">
        <f>IF([1]!Table1[[#This Row],[Customer_order_count]] &gt;= 10,"FREQUENT",IF([1]!Table1[[#This Row],[Customer_order_count]] &lt;= 10,"REGULAR","OCASSIONAL"))</f>
        <v>#REF!</v>
      </c>
    </row>
    <row r="158" spans="1:34" x14ac:dyDescent="0.25">
      <c r="A158" s="1" t="s">
        <v>639</v>
      </c>
      <c r="B158" s="2">
        <v>45945</v>
      </c>
      <c r="C158" s="3" t="s">
        <v>483</v>
      </c>
      <c r="D158" s="4" t="s">
        <v>484</v>
      </c>
      <c r="E158" s="4" t="s">
        <v>3</v>
      </c>
      <c r="F158" s="5">
        <v>34</v>
      </c>
      <c r="G158" s="3" t="s">
        <v>269</v>
      </c>
      <c r="H158" s="3" t="s">
        <v>270</v>
      </c>
      <c r="I158" s="3" t="s">
        <v>65</v>
      </c>
      <c r="J158" s="3" t="s">
        <v>66</v>
      </c>
      <c r="K158" s="3" t="s">
        <v>25</v>
      </c>
      <c r="L158" s="5">
        <v>1</v>
      </c>
      <c r="M158" s="5">
        <v>2500</v>
      </c>
      <c r="N158" s="6">
        <v>0.15</v>
      </c>
      <c r="O158" s="5">
        <v>2125</v>
      </c>
      <c r="P158" s="5">
        <v>1600</v>
      </c>
      <c r="Q158" s="5">
        <f>Table1[[#This Row],[Sales]]-Table1[[#This Row],[Cost]]</f>
        <v>525</v>
      </c>
      <c r="R158" s="3" t="s">
        <v>26</v>
      </c>
      <c r="S158" s="3" t="s">
        <v>10</v>
      </c>
      <c r="T158" s="3" t="s">
        <v>40</v>
      </c>
      <c r="U158" s="3" t="s">
        <v>19</v>
      </c>
      <c r="V158" s="6">
        <f>Table1[[#This Row],[Profit]]/Table1[[#This Row],[Sales]]</f>
        <v>0.24705882352941178</v>
      </c>
      <c r="W158" s="3">
        <f>[1]!Table1[[#This Row],[Sales]]-[1]!Table1[[#This Row],[Cost]]-[1]!Table1[[#This Row],[Profit]]</f>
        <v>0</v>
      </c>
      <c r="X158" s="3">
        <f>[1]!Table1[[#This Row],[Quantity]]*[1]!Table1[[#This Row],[Unit_Price]]</f>
        <v>2500</v>
      </c>
      <c r="Y158" s="7">
        <f>[1]!Table1[[#This Row],[Gross_Sales]]*[1]!Table1[[#This Row],[Discount]]</f>
        <v>375</v>
      </c>
      <c r="Z158" s="8">
        <f>[1]!Table1[[#This Row],[Gross_Sales]]*[1]!Table1[[#This Row],[Discount_amount]]</f>
        <v>937500</v>
      </c>
      <c r="AA158" s="6">
        <f>IFERROR([1]!Table1[[#This Row],[Profit]]/[1]!Table1[[#This Row],[Sales]],0)</f>
        <v>0.24705882352941178</v>
      </c>
      <c r="AB158" s="3">
        <f>YEAR([1]!Table1[[#This Row],[Order_Date]])</f>
        <v>2025</v>
      </c>
      <c r="AC158" s="3">
        <f>MONTH([1]!Table1[[#This Row],[Order_Date]])</f>
        <v>10</v>
      </c>
      <c r="AD158" s="3" t="str">
        <f t="shared" si="6"/>
        <v>Oct</v>
      </c>
      <c r="AE158" s="3" t="str">
        <f t="shared" si="7"/>
        <v>Q4</v>
      </c>
      <c r="AF158" s="3" t="str">
        <f t="shared" si="8"/>
        <v>2025-Oct</v>
      </c>
      <c r="AG158" s="3">
        <f>COUNTIF(C:C,Table1[[#This Row],[Customer_ID]])</f>
        <v>4</v>
      </c>
      <c r="AH158" s="9" t="e">
        <f>IF([1]!Table1[[#This Row],[Customer_order_count]] &gt;= 10,"FREQUENT",IF([1]!Table1[[#This Row],[Customer_order_count]] &lt;= 10,"REGULAR","OCASSIONAL"))</f>
        <v>#REF!</v>
      </c>
    </row>
    <row r="159" spans="1:34" x14ac:dyDescent="0.25">
      <c r="A159" s="10" t="s">
        <v>640</v>
      </c>
      <c r="B159" s="11">
        <v>45972</v>
      </c>
      <c r="C159" s="12" t="s">
        <v>641</v>
      </c>
      <c r="D159" s="13" t="s">
        <v>642</v>
      </c>
      <c r="E159" s="13" t="s">
        <v>16</v>
      </c>
      <c r="F159" s="14">
        <v>22</v>
      </c>
      <c r="G159" s="12" t="s">
        <v>275</v>
      </c>
      <c r="H159" s="12" t="s">
        <v>276</v>
      </c>
      <c r="I159" s="12" t="s">
        <v>264</v>
      </c>
      <c r="J159" s="12" t="s">
        <v>265</v>
      </c>
      <c r="K159" s="12" t="s">
        <v>46</v>
      </c>
      <c r="L159" s="14">
        <v>2</v>
      </c>
      <c r="M159" s="14">
        <v>800</v>
      </c>
      <c r="N159" s="15">
        <v>0.15</v>
      </c>
      <c r="O159" s="14">
        <v>1360</v>
      </c>
      <c r="P159" s="14">
        <v>1000</v>
      </c>
      <c r="Q159" s="5">
        <f>Table1[[#This Row],[Sales]]-Table1[[#This Row],[Cost]]</f>
        <v>360</v>
      </c>
      <c r="R159" s="12" t="s">
        <v>26</v>
      </c>
      <c r="S159" s="12" t="s">
        <v>10</v>
      </c>
      <c r="T159" s="12" t="s">
        <v>40</v>
      </c>
      <c r="U159" s="12" t="s">
        <v>27</v>
      </c>
      <c r="V159" s="6">
        <f>Table1[[#This Row],[Profit]]/Table1[[#This Row],[Sales]]</f>
        <v>0.26470588235294118</v>
      </c>
      <c r="W159" s="12">
        <f>[1]!Table1[[#This Row],[Sales]]-[1]!Table1[[#This Row],[Cost]]-[1]!Table1[[#This Row],[Profit]]</f>
        <v>0</v>
      </c>
      <c r="X159" s="12">
        <f>[1]!Table1[[#This Row],[Quantity]]*[1]!Table1[[#This Row],[Unit_Price]]</f>
        <v>1600</v>
      </c>
      <c r="Y159" s="16">
        <f>[1]!Table1[[#This Row],[Gross_Sales]]*[1]!Table1[[#This Row],[Discount]]</f>
        <v>240</v>
      </c>
      <c r="Z159" s="17">
        <f>[1]!Table1[[#This Row],[Gross_Sales]]*[1]!Table1[[#This Row],[Discount_amount]]</f>
        <v>384000</v>
      </c>
      <c r="AA159" s="15">
        <f>IFERROR([1]!Table1[[#This Row],[Profit]]/[1]!Table1[[#This Row],[Sales]],0)</f>
        <v>0.26470588235294118</v>
      </c>
      <c r="AB159" s="12">
        <f>YEAR([1]!Table1[[#This Row],[Order_Date]])</f>
        <v>2025</v>
      </c>
      <c r="AC159" s="12">
        <f>MONTH([1]!Table1[[#This Row],[Order_Date]])</f>
        <v>11</v>
      </c>
      <c r="AD159" s="12" t="str">
        <f t="shared" si="6"/>
        <v>Nov</v>
      </c>
      <c r="AE159" s="12" t="str">
        <f t="shared" si="7"/>
        <v>Q4</v>
      </c>
      <c r="AF159" s="12" t="str">
        <f t="shared" si="8"/>
        <v>2025-Nov</v>
      </c>
      <c r="AG159" s="12">
        <f>COUNTIF(C:C,Table1[[#This Row],[Customer_ID]])</f>
        <v>13</v>
      </c>
      <c r="AH159" s="18" t="e">
        <f>IF([1]!Table1[[#This Row],[Customer_order_count]] &gt;= 10,"FREQUENT",IF([1]!Table1[[#This Row],[Customer_order_count]] &lt;= 10,"REGULAR","OCASSIONAL"))</f>
        <v>#REF!</v>
      </c>
    </row>
    <row r="160" spans="1:34" x14ac:dyDescent="0.25">
      <c r="A160" s="1" t="s">
        <v>643</v>
      </c>
      <c r="B160" s="2">
        <v>45868</v>
      </c>
      <c r="C160" s="3" t="s">
        <v>644</v>
      </c>
      <c r="D160" s="4" t="s">
        <v>606</v>
      </c>
      <c r="E160" s="4" t="s">
        <v>3</v>
      </c>
      <c r="F160" s="5">
        <v>45</v>
      </c>
      <c r="G160" s="3" t="s">
        <v>263</v>
      </c>
      <c r="H160" s="3" t="s">
        <v>5</v>
      </c>
      <c r="I160" s="3" t="s">
        <v>51</v>
      </c>
      <c r="J160" s="3" t="s">
        <v>52</v>
      </c>
      <c r="K160" s="3" t="s">
        <v>8</v>
      </c>
      <c r="L160" s="5">
        <v>1</v>
      </c>
      <c r="M160" s="5">
        <v>4500</v>
      </c>
      <c r="N160" s="6">
        <v>0.1</v>
      </c>
      <c r="O160" s="5">
        <v>4050</v>
      </c>
      <c r="P160" s="5">
        <v>3200</v>
      </c>
      <c r="Q160" s="5">
        <f>Table1[[#This Row],[Sales]]-Table1[[#This Row],[Cost]]</f>
        <v>850</v>
      </c>
      <c r="R160" s="3" t="s">
        <v>9</v>
      </c>
      <c r="S160" s="3" t="s">
        <v>10</v>
      </c>
      <c r="T160" s="3" t="s">
        <v>33</v>
      </c>
      <c r="U160" s="3" t="s">
        <v>12</v>
      </c>
      <c r="V160" s="6">
        <f>Table1[[#This Row],[Profit]]/Table1[[#This Row],[Sales]]</f>
        <v>0.20987654320987653</v>
      </c>
      <c r="W160" s="3">
        <f>[1]!Table1[[#This Row],[Sales]]-[1]!Table1[[#This Row],[Cost]]-[1]!Table1[[#This Row],[Profit]]</f>
        <v>0</v>
      </c>
      <c r="X160" s="3">
        <f>[1]!Table1[[#This Row],[Quantity]]*[1]!Table1[[#This Row],[Unit_Price]]</f>
        <v>4500</v>
      </c>
      <c r="Y160" s="7">
        <f>[1]!Table1[[#This Row],[Gross_Sales]]*[1]!Table1[[#This Row],[Discount]]</f>
        <v>450</v>
      </c>
      <c r="Z160" s="8">
        <f>[1]!Table1[[#This Row],[Gross_Sales]]*[1]!Table1[[#This Row],[Discount_amount]]</f>
        <v>2025000</v>
      </c>
      <c r="AA160" s="6">
        <f>IFERROR([1]!Table1[[#This Row],[Profit]]/[1]!Table1[[#This Row],[Sales]],0)</f>
        <v>0.20987654320987653</v>
      </c>
      <c r="AB160" s="3">
        <f>YEAR([1]!Table1[[#This Row],[Order_Date]])</f>
        <v>2025</v>
      </c>
      <c r="AC160" s="3">
        <f>MONTH([1]!Table1[[#This Row],[Order_Date]])</f>
        <v>7</v>
      </c>
      <c r="AD160" s="3" t="str">
        <f t="shared" si="6"/>
        <v>Jul</v>
      </c>
      <c r="AE160" s="3" t="str">
        <f t="shared" si="7"/>
        <v>Q3</v>
      </c>
      <c r="AF160" s="3" t="str">
        <f t="shared" si="8"/>
        <v>2025-Jul</v>
      </c>
      <c r="AG160" s="3">
        <f>COUNTIF(C:C,Table1[[#This Row],[Customer_ID]])</f>
        <v>4</v>
      </c>
      <c r="AH160" s="9" t="e">
        <f>IF([1]!Table1[[#This Row],[Customer_order_count]] &gt;= 10,"FREQUENT",IF([1]!Table1[[#This Row],[Customer_order_count]] &lt;= 10,"REGULAR","OCASSIONAL"))</f>
        <v>#REF!</v>
      </c>
    </row>
    <row r="161" spans="1:34" x14ac:dyDescent="0.25">
      <c r="A161" s="10" t="s">
        <v>645</v>
      </c>
      <c r="B161" s="11">
        <v>45631</v>
      </c>
      <c r="C161" s="12" t="s">
        <v>397</v>
      </c>
      <c r="D161" s="13" t="s">
        <v>329</v>
      </c>
      <c r="E161" s="13" t="s">
        <v>3</v>
      </c>
      <c r="F161" s="14">
        <v>25</v>
      </c>
      <c r="G161" s="12" t="s">
        <v>295</v>
      </c>
      <c r="H161" s="12" t="s">
        <v>270</v>
      </c>
      <c r="I161" s="12" t="s">
        <v>44</v>
      </c>
      <c r="J161" s="12" t="s">
        <v>45</v>
      </c>
      <c r="K161" s="12" t="s">
        <v>46</v>
      </c>
      <c r="L161" s="14">
        <v>2</v>
      </c>
      <c r="M161" s="14">
        <v>2500</v>
      </c>
      <c r="N161" s="15">
        <v>0.05</v>
      </c>
      <c r="O161" s="14">
        <v>4750</v>
      </c>
      <c r="P161" s="14">
        <v>3000</v>
      </c>
      <c r="Q161" s="5">
        <f>Table1[[#This Row],[Sales]]-Table1[[#This Row],[Cost]]</f>
        <v>1750</v>
      </c>
      <c r="R161" s="12" t="s">
        <v>26</v>
      </c>
      <c r="S161" s="12" t="s">
        <v>10</v>
      </c>
      <c r="T161" s="12" t="s">
        <v>40</v>
      </c>
      <c r="U161" s="12" t="s">
        <v>27</v>
      </c>
      <c r="V161" s="6">
        <f>Table1[[#This Row],[Profit]]/Table1[[#This Row],[Sales]]</f>
        <v>0.36842105263157893</v>
      </c>
      <c r="W161" s="12">
        <f>[1]!Table1[[#This Row],[Sales]]-[1]!Table1[[#This Row],[Cost]]-[1]!Table1[[#This Row],[Profit]]</f>
        <v>0</v>
      </c>
      <c r="X161" s="12">
        <f>[1]!Table1[[#This Row],[Quantity]]*[1]!Table1[[#This Row],[Unit_Price]]</f>
        <v>5000</v>
      </c>
      <c r="Y161" s="16">
        <f>[1]!Table1[[#This Row],[Gross_Sales]]*[1]!Table1[[#This Row],[Discount]]</f>
        <v>250</v>
      </c>
      <c r="Z161" s="17">
        <f>[1]!Table1[[#This Row],[Gross_Sales]]*[1]!Table1[[#This Row],[Discount_amount]]</f>
        <v>1250000</v>
      </c>
      <c r="AA161" s="15">
        <f>IFERROR([1]!Table1[[#This Row],[Profit]]/[1]!Table1[[#This Row],[Sales]],0)</f>
        <v>0.36842105263157893</v>
      </c>
      <c r="AB161" s="12">
        <f>YEAR([1]!Table1[[#This Row],[Order_Date]])</f>
        <v>2024</v>
      </c>
      <c r="AC161" s="12">
        <f>MONTH([1]!Table1[[#This Row],[Order_Date]])</f>
        <v>12</v>
      </c>
      <c r="AD161" s="12" t="str">
        <f t="shared" si="6"/>
        <v>Dec</v>
      </c>
      <c r="AE161" s="12" t="str">
        <f t="shared" si="7"/>
        <v>Q4</v>
      </c>
      <c r="AF161" s="12" t="str">
        <f t="shared" si="8"/>
        <v>2024-Dec</v>
      </c>
      <c r="AG161" s="12">
        <f>COUNTIF(C:C,Table1[[#This Row],[Customer_ID]])</f>
        <v>14</v>
      </c>
      <c r="AH161" s="18" t="e">
        <f>IF([1]!Table1[[#This Row],[Customer_order_count]] &gt;= 10,"FREQUENT",IF([1]!Table1[[#This Row],[Customer_order_count]] &lt;= 10,"REGULAR","OCASSIONAL"))</f>
        <v>#REF!</v>
      </c>
    </row>
    <row r="162" spans="1:34" x14ac:dyDescent="0.25">
      <c r="A162" s="1" t="s">
        <v>646</v>
      </c>
      <c r="B162" s="2">
        <v>45519</v>
      </c>
      <c r="C162" s="3" t="s">
        <v>647</v>
      </c>
      <c r="D162" s="4" t="s">
        <v>158</v>
      </c>
      <c r="E162" s="4" t="s">
        <v>16</v>
      </c>
      <c r="F162" s="5">
        <v>24</v>
      </c>
      <c r="G162" s="3" t="s">
        <v>275</v>
      </c>
      <c r="H162" s="3" t="s">
        <v>276</v>
      </c>
      <c r="I162" s="3" t="s">
        <v>105</v>
      </c>
      <c r="J162" s="3" t="s">
        <v>106</v>
      </c>
      <c r="K162" s="3" t="s">
        <v>76</v>
      </c>
      <c r="L162" s="5">
        <v>1</v>
      </c>
      <c r="M162" s="5">
        <v>450</v>
      </c>
      <c r="N162" s="6">
        <v>0.1</v>
      </c>
      <c r="O162" s="5">
        <v>405</v>
      </c>
      <c r="P162" s="5">
        <v>330</v>
      </c>
      <c r="Q162" s="5">
        <f>Table1[[#This Row],[Sales]]-Table1[[#This Row],[Cost]]</f>
        <v>75</v>
      </c>
      <c r="R162" s="3" t="s">
        <v>9</v>
      </c>
      <c r="S162" s="3" t="s">
        <v>10</v>
      </c>
      <c r="T162" s="3" t="s">
        <v>33</v>
      </c>
      <c r="U162" s="3" t="s">
        <v>19</v>
      </c>
      <c r="V162" s="6">
        <f>Table1[[#This Row],[Profit]]/Table1[[#This Row],[Sales]]</f>
        <v>0.18518518518518517</v>
      </c>
      <c r="W162" s="3">
        <f>[1]!Table1[[#This Row],[Sales]]-[1]!Table1[[#This Row],[Cost]]-[1]!Table1[[#This Row],[Profit]]</f>
        <v>0</v>
      </c>
      <c r="X162" s="3">
        <f>[1]!Table1[[#This Row],[Quantity]]*[1]!Table1[[#This Row],[Unit_Price]]</f>
        <v>450</v>
      </c>
      <c r="Y162" s="7">
        <f>[1]!Table1[[#This Row],[Gross_Sales]]*[1]!Table1[[#This Row],[Discount]]</f>
        <v>45</v>
      </c>
      <c r="Z162" s="8">
        <f>[1]!Table1[[#This Row],[Gross_Sales]]*[1]!Table1[[#This Row],[Discount_amount]]</f>
        <v>20250</v>
      </c>
      <c r="AA162" s="6">
        <f>IFERROR([1]!Table1[[#This Row],[Profit]]/[1]!Table1[[#This Row],[Sales]],0)</f>
        <v>0.18518518518518517</v>
      </c>
      <c r="AB162" s="3">
        <f>YEAR([1]!Table1[[#This Row],[Order_Date]])</f>
        <v>2024</v>
      </c>
      <c r="AC162" s="3">
        <f>MONTH([1]!Table1[[#This Row],[Order_Date]])</f>
        <v>8</v>
      </c>
      <c r="AD162" s="3" t="str">
        <f t="shared" si="6"/>
        <v>Aug</v>
      </c>
      <c r="AE162" s="3" t="str">
        <f t="shared" si="7"/>
        <v>Q3</v>
      </c>
      <c r="AF162" s="3" t="str">
        <f t="shared" si="8"/>
        <v>2024-Aug</v>
      </c>
      <c r="AG162" s="3">
        <f>COUNTIF(C:C,Table1[[#This Row],[Customer_ID]])</f>
        <v>7</v>
      </c>
      <c r="AH162" s="9" t="e">
        <f>IF([1]!Table1[[#This Row],[Customer_order_count]] &gt;= 10,"FREQUENT",IF([1]!Table1[[#This Row],[Customer_order_count]] &lt;= 10,"REGULAR","OCASSIONAL"))</f>
        <v>#REF!</v>
      </c>
    </row>
    <row r="163" spans="1:34" x14ac:dyDescent="0.25">
      <c r="A163" s="10" t="s">
        <v>648</v>
      </c>
      <c r="B163" s="11">
        <v>45996</v>
      </c>
      <c r="C163" s="12" t="s">
        <v>467</v>
      </c>
      <c r="D163" s="13" t="s">
        <v>468</v>
      </c>
      <c r="E163" s="13" t="s">
        <v>3</v>
      </c>
      <c r="F163" s="14">
        <v>23</v>
      </c>
      <c r="G163" s="12" t="s">
        <v>290</v>
      </c>
      <c r="H163" s="12" t="s">
        <v>276</v>
      </c>
      <c r="I163" s="12" t="s">
        <v>81</v>
      </c>
      <c r="J163" s="12" t="s">
        <v>82</v>
      </c>
      <c r="K163" s="12" t="s">
        <v>58</v>
      </c>
      <c r="L163" s="14">
        <v>2</v>
      </c>
      <c r="M163" s="14">
        <v>3500</v>
      </c>
      <c r="N163" s="15">
        <v>0.05</v>
      </c>
      <c r="O163" s="14">
        <v>6650</v>
      </c>
      <c r="P163" s="14">
        <v>5000</v>
      </c>
      <c r="Q163" s="5">
        <f>Table1[[#This Row],[Sales]]-Table1[[#This Row],[Cost]]</f>
        <v>1650</v>
      </c>
      <c r="R163" s="12" t="s">
        <v>26</v>
      </c>
      <c r="S163" s="12" t="s">
        <v>10</v>
      </c>
      <c r="T163" s="12" t="s">
        <v>40</v>
      </c>
      <c r="U163" s="12" t="s">
        <v>12</v>
      </c>
      <c r="V163" s="6">
        <f>Table1[[#This Row],[Profit]]/Table1[[#This Row],[Sales]]</f>
        <v>0.24812030075187969</v>
      </c>
      <c r="W163" s="12">
        <f>[1]!Table1[[#This Row],[Sales]]-[1]!Table1[[#This Row],[Cost]]-[1]!Table1[[#This Row],[Profit]]</f>
        <v>0</v>
      </c>
      <c r="X163" s="12">
        <f>[1]!Table1[[#This Row],[Quantity]]*[1]!Table1[[#This Row],[Unit_Price]]</f>
        <v>7000</v>
      </c>
      <c r="Y163" s="16">
        <f>[1]!Table1[[#This Row],[Gross_Sales]]*[1]!Table1[[#This Row],[Discount]]</f>
        <v>350</v>
      </c>
      <c r="Z163" s="17">
        <f>[1]!Table1[[#This Row],[Gross_Sales]]*[1]!Table1[[#This Row],[Discount_amount]]</f>
        <v>2450000</v>
      </c>
      <c r="AA163" s="15">
        <f>IFERROR([1]!Table1[[#This Row],[Profit]]/[1]!Table1[[#This Row],[Sales]],0)</f>
        <v>0.24812030075187969</v>
      </c>
      <c r="AB163" s="12">
        <f>YEAR([1]!Table1[[#This Row],[Order_Date]])</f>
        <v>2025</v>
      </c>
      <c r="AC163" s="12">
        <f>MONTH([1]!Table1[[#This Row],[Order_Date]])</f>
        <v>12</v>
      </c>
      <c r="AD163" s="12" t="str">
        <f t="shared" si="6"/>
        <v>Dec</v>
      </c>
      <c r="AE163" s="12" t="str">
        <f t="shared" si="7"/>
        <v>Q4</v>
      </c>
      <c r="AF163" s="12" t="str">
        <f t="shared" si="8"/>
        <v>2025-Dec</v>
      </c>
      <c r="AG163" s="12">
        <f>COUNTIF(C:C,Table1[[#This Row],[Customer_ID]])</f>
        <v>13</v>
      </c>
      <c r="AH163" s="18" t="e">
        <f>IF([1]!Table1[[#This Row],[Customer_order_count]] &gt;= 10,"FREQUENT",IF([1]!Table1[[#This Row],[Customer_order_count]] &lt;= 10,"REGULAR","OCASSIONAL"))</f>
        <v>#REF!</v>
      </c>
    </row>
    <row r="164" spans="1:34" x14ac:dyDescent="0.25">
      <c r="A164" s="1" t="s">
        <v>649</v>
      </c>
      <c r="B164" s="2">
        <v>45766</v>
      </c>
      <c r="C164" s="3" t="s">
        <v>650</v>
      </c>
      <c r="D164" s="4" t="s">
        <v>651</v>
      </c>
      <c r="E164" s="4" t="s">
        <v>3</v>
      </c>
      <c r="F164" s="5">
        <v>48</v>
      </c>
      <c r="G164" s="3" t="s">
        <v>317</v>
      </c>
      <c r="H164" s="3" t="s">
        <v>5</v>
      </c>
      <c r="I164" s="3" t="s">
        <v>6</v>
      </c>
      <c r="J164" s="3" t="s">
        <v>7</v>
      </c>
      <c r="K164" s="3" t="s">
        <v>8</v>
      </c>
      <c r="L164" s="5">
        <v>3</v>
      </c>
      <c r="M164" s="5">
        <v>7000</v>
      </c>
      <c r="N164" s="6">
        <v>0.05</v>
      </c>
      <c r="O164" s="5">
        <v>19950</v>
      </c>
      <c r="P164" s="5">
        <v>15600</v>
      </c>
      <c r="Q164" s="5">
        <f>Table1[[#This Row],[Sales]]-Table1[[#This Row],[Cost]]</f>
        <v>4350</v>
      </c>
      <c r="R164" s="3" t="s">
        <v>17</v>
      </c>
      <c r="S164" s="3" t="s">
        <v>10</v>
      </c>
      <c r="T164" s="3" t="s">
        <v>11</v>
      </c>
      <c r="U164" s="3" t="s">
        <v>27</v>
      </c>
      <c r="V164" s="6">
        <f>Table1[[#This Row],[Profit]]/Table1[[#This Row],[Sales]]</f>
        <v>0.21804511278195488</v>
      </c>
      <c r="W164" s="3">
        <f>[1]!Table1[[#This Row],[Sales]]-[1]!Table1[[#This Row],[Cost]]-[1]!Table1[[#This Row],[Profit]]</f>
        <v>0</v>
      </c>
      <c r="X164" s="3">
        <f>[1]!Table1[[#This Row],[Quantity]]*[1]!Table1[[#This Row],[Unit_Price]]</f>
        <v>21000</v>
      </c>
      <c r="Y164" s="7">
        <f>[1]!Table1[[#This Row],[Gross_Sales]]*[1]!Table1[[#This Row],[Discount]]</f>
        <v>1050</v>
      </c>
      <c r="Z164" s="8">
        <f>[1]!Table1[[#This Row],[Gross_Sales]]*[1]!Table1[[#This Row],[Discount_amount]]</f>
        <v>22050000</v>
      </c>
      <c r="AA164" s="6">
        <f>IFERROR([1]!Table1[[#This Row],[Profit]]/[1]!Table1[[#This Row],[Sales]],0)</f>
        <v>0.21804511278195488</v>
      </c>
      <c r="AB164" s="3">
        <f>YEAR([1]!Table1[[#This Row],[Order_Date]])</f>
        <v>2025</v>
      </c>
      <c r="AC164" s="3">
        <f>MONTH([1]!Table1[[#This Row],[Order_Date]])</f>
        <v>4</v>
      </c>
      <c r="AD164" s="3" t="str">
        <f t="shared" si="6"/>
        <v>Apr</v>
      </c>
      <c r="AE164" s="3" t="str">
        <f t="shared" si="7"/>
        <v>Q2</v>
      </c>
      <c r="AF164" s="3" t="str">
        <f t="shared" si="8"/>
        <v>2025-Apr</v>
      </c>
      <c r="AG164" s="3">
        <f>COUNTIF(C:C,Table1[[#This Row],[Customer_ID]])</f>
        <v>18</v>
      </c>
      <c r="AH164" s="9" t="e">
        <f>IF([1]!Table1[[#This Row],[Customer_order_count]] &gt;= 10,"FREQUENT",IF([1]!Table1[[#This Row],[Customer_order_count]] &lt;= 10,"REGULAR","OCASSIONAL"))</f>
        <v>#REF!</v>
      </c>
    </row>
    <row r="165" spans="1:34" x14ac:dyDescent="0.25">
      <c r="A165" s="10" t="s">
        <v>652</v>
      </c>
      <c r="B165" s="11">
        <v>45645</v>
      </c>
      <c r="C165" s="12" t="s">
        <v>653</v>
      </c>
      <c r="D165" s="13" t="s">
        <v>654</v>
      </c>
      <c r="E165" s="13" t="s">
        <v>16</v>
      </c>
      <c r="F165" s="14">
        <v>47</v>
      </c>
      <c r="G165" s="12" t="s">
        <v>284</v>
      </c>
      <c r="H165" s="12" t="s">
        <v>285</v>
      </c>
      <c r="I165" s="12" t="s">
        <v>23</v>
      </c>
      <c r="J165" s="12" t="s">
        <v>24</v>
      </c>
      <c r="K165" s="12" t="s">
        <v>25</v>
      </c>
      <c r="L165" s="14">
        <v>1</v>
      </c>
      <c r="M165" s="14">
        <v>55000</v>
      </c>
      <c r="N165" s="15">
        <v>0.15</v>
      </c>
      <c r="O165" s="14">
        <v>46750</v>
      </c>
      <c r="P165" s="14">
        <v>40000</v>
      </c>
      <c r="Q165" s="5">
        <f>Table1[[#This Row],[Sales]]-Table1[[#This Row],[Cost]]</f>
        <v>6750</v>
      </c>
      <c r="R165" s="12" t="s">
        <v>17</v>
      </c>
      <c r="S165" s="12" t="s">
        <v>10</v>
      </c>
      <c r="T165" s="12" t="s">
        <v>40</v>
      </c>
      <c r="U165" s="12" t="s">
        <v>12</v>
      </c>
      <c r="V165" s="6">
        <f>Table1[[#This Row],[Profit]]/Table1[[#This Row],[Sales]]</f>
        <v>0.14438502673796791</v>
      </c>
      <c r="W165" s="12">
        <f>[1]!Table1[[#This Row],[Sales]]-[1]!Table1[[#This Row],[Cost]]-[1]!Table1[[#This Row],[Profit]]</f>
        <v>0</v>
      </c>
      <c r="X165" s="12">
        <f>[1]!Table1[[#This Row],[Quantity]]*[1]!Table1[[#This Row],[Unit_Price]]</f>
        <v>55000</v>
      </c>
      <c r="Y165" s="16">
        <f>[1]!Table1[[#This Row],[Gross_Sales]]*[1]!Table1[[#This Row],[Discount]]</f>
        <v>8250</v>
      </c>
      <c r="Z165" s="17">
        <f>[1]!Table1[[#This Row],[Gross_Sales]]*[1]!Table1[[#This Row],[Discount_amount]]</f>
        <v>453750000</v>
      </c>
      <c r="AA165" s="15">
        <f>IFERROR([1]!Table1[[#This Row],[Profit]]/[1]!Table1[[#This Row],[Sales]],0)</f>
        <v>0.14438502673796791</v>
      </c>
      <c r="AB165" s="12">
        <f>YEAR([1]!Table1[[#This Row],[Order_Date]])</f>
        <v>2024</v>
      </c>
      <c r="AC165" s="12">
        <f>MONTH([1]!Table1[[#This Row],[Order_Date]])</f>
        <v>12</v>
      </c>
      <c r="AD165" s="12" t="str">
        <f t="shared" si="6"/>
        <v>Dec</v>
      </c>
      <c r="AE165" s="12" t="str">
        <f t="shared" si="7"/>
        <v>Q4</v>
      </c>
      <c r="AF165" s="12" t="str">
        <f t="shared" si="8"/>
        <v>2024-Dec</v>
      </c>
      <c r="AG165" s="12">
        <f>COUNTIF(C:C,Table1[[#This Row],[Customer_ID]])</f>
        <v>6</v>
      </c>
      <c r="AH165" s="18" t="e">
        <f>IF([1]!Table1[[#This Row],[Customer_order_count]] &gt;= 10,"FREQUENT",IF([1]!Table1[[#This Row],[Customer_order_count]] &lt;= 10,"REGULAR","OCASSIONAL"))</f>
        <v>#REF!</v>
      </c>
    </row>
    <row r="166" spans="1:34" x14ac:dyDescent="0.25">
      <c r="A166" s="1" t="s">
        <v>655</v>
      </c>
      <c r="B166" s="2">
        <v>45379</v>
      </c>
      <c r="C166" s="3" t="s">
        <v>262</v>
      </c>
      <c r="D166" s="4" t="s">
        <v>101</v>
      </c>
      <c r="E166" s="4" t="s">
        <v>3</v>
      </c>
      <c r="F166" s="5">
        <v>56</v>
      </c>
      <c r="G166" s="3" t="s">
        <v>263</v>
      </c>
      <c r="H166" s="3" t="s">
        <v>5</v>
      </c>
      <c r="I166" s="3" t="s">
        <v>31</v>
      </c>
      <c r="J166" s="3" t="s">
        <v>32</v>
      </c>
      <c r="K166" s="3" t="s">
        <v>25</v>
      </c>
      <c r="L166" s="5">
        <v>1</v>
      </c>
      <c r="M166" s="5">
        <v>5000</v>
      </c>
      <c r="N166" s="6">
        <v>0.05</v>
      </c>
      <c r="O166" s="5">
        <v>4750</v>
      </c>
      <c r="P166" s="5">
        <v>3500</v>
      </c>
      <c r="Q166" s="5">
        <f>Table1[[#This Row],[Sales]]-Table1[[#This Row],[Cost]]</f>
        <v>1250</v>
      </c>
      <c r="R166" s="3" t="s">
        <v>77</v>
      </c>
      <c r="S166" s="3" t="s">
        <v>10</v>
      </c>
      <c r="T166" s="3" t="s">
        <v>18</v>
      </c>
      <c r="U166" s="3" t="s">
        <v>27</v>
      </c>
      <c r="V166" s="6">
        <f>Table1[[#This Row],[Profit]]/Table1[[#This Row],[Sales]]</f>
        <v>0.26315789473684209</v>
      </c>
      <c r="W166" s="3">
        <f>[1]!Table1[[#This Row],[Sales]]-[1]!Table1[[#This Row],[Cost]]-[1]!Table1[[#This Row],[Profit]]</f>
        <v>0</v>
      </c>
      <c r="X166" s="3">
        <f>[1]!Table1[[#This Row],[Quantity]]*[1]!Table1[[#This Row],[Unit_Price]]</f>
        <v>5000</v>
      </c>
      <c r="Y166" s="7">
        <f>[1]!Table1[[#This Row],[Gross_Sales]]*[1]!Table1[[#This Row],[Discount]]</f>
        <v>250</v>
      </c>
      <c r="Z166" s="8">
        <f>[1]!Table1[[#This Row],[Gross_Sales]]*[1]!Table1[[#This Row],[Discount_amount]]</f>
        <v>1250000</v>
      </c>
      <c r="AA166" s="6">
        <f>IFERROR([1]!Table1[[#This Row],[Profit]]/[1]!Table1[[#This Row],[Sales]],0)</f>
        <v>0.26315789473684209</v>
      </c>
      <c r="AB166" s="3">
        <f>YEAR([1]!Table1[[#This Row],[Order_Date]])</f>
        <v>2024</v>
      </c>
      <c r="AC166" s="3">
        <f>MONTH([1]!Table1[[#This Row],[Order_Date]])</f>
        <v>3</v>
      </c>
      <c r="AD166" s="3" t="str">
        <f t="shared" si="6"/>
        <v>Mar</v>
      </c>
      <c r="AE166" s="3" t="str">
        <f t="shared" si="7"/>
        <v>Q1</v>
      </c>
      <c r="AF166" s="3" t="str">
        <f t="shared" si="8"/>
        <v>2024-Mar</v>
      </c>
      <c r="AG166" s="3">
        <f>COUNTIF(C:C,Table1[[#This Row],[Customer_ID]])</f>
        <v>30</v>
      </c>
      <c r="AH166" s="9" t="e">
        <f>IF([1]!Table1[[#This Row],[Customer_order_count]] &gt;= 10,"FREQUENT",IF([1]!Table1[[#This Row],[Customer_order_count]] &lt;= 10,"REGULAR","OCASSIONAL"))</f>
        <v>#REF!</v>
      </c>
    </row>
    <row r="167" spans="1:34" x14ac:dyDescent="0.25">
      <c r="A167" s="10" t="s">
        <v>656</v>
      </c>
      <c r="B167" s="11">
        <v>45648</v>
      </c>
      <c r="C167" s="12" t="s">
        <v>599</v>
      </c>
      <c r="D167" s="13" t="s">
        <v>551</v>
      </c>
      <c r="E167" s="13" t="s">
        <v>3</v>
      </c>
      <c r="F167" s="14">
        <v>26</v>
      </c>
      <c r="G167" s="12" t="s">
        <v>317</v>
      </c>
      <c r="H167" s="12" t="s">
        <v>5</v>
      </c>
      <c r="I167" s="12" t="s">
        <v>344</v>
      </c>
      <c r="J167" s="12" t="s">
        <v>345</v>
      </c>
      <c r="K167" s="12" t="s">
        <v>39</v>
      </c>
      <c r="L167" s="14">
        <v>2</v>
      </c>
      <c r="M167" s="14">
        <v>2200</v>
      </c>
      <c r="N167" s="15">
        <v>0.1</v>
      </c>
      <c r="O167" s="14">
        <v>3960</v>
      </c>
      <c r="P167" s="14">
        <v>2800</v>
      </c>
      <c r="Q167" s="5">
        <f>Table1[[#This Row],[Sales]]-Table1[[#This Row],[Cost]]</f>
        <v>1160</v>
      </c>
      <c r="R167" s="12" t="s">
        <v>26</v>
      </c>
      <c r="S167" s="12" t="s">
        <v>10</v>
      </c>
      <c r="T167" s="12" t="s">
        <v>40</v>
      </c>
      <c r="U167" s="12" t="s">
        <v>27</v>
      </c>
      <c r="V167" s="6">
        <f>Table1[[#This Row],[Profit]]/Table1[[#This Row],[Sales]]</f>
        <v>0.29292929292929293</v>
      </c>
      <c r="W167" s="12">
        <f>[1]!Table1[[#This Row],[Sales]]-[1]!Table1[[#This Row],[Cost]]-[1]!Table1[[#This Row],[Profit]]</f>
        <v>0</v>
      </c>
      <c r="X167" s="12">
        <f>[1]!Table1[[#This Row],[Quantity]]*[1]!Table1[[#This Row],[Unit_Price]]</f>
        <v>4400</v>
      </c>
      <c r="Y167" s="16">
        <f>[1]!Table1[[#This Row],[Gross_Sales]]*[1]!Table1[[#This Row],[Discount]]</f>
        <v>440</v>
      </c>
      <c r="Z167" s="17">
        <f>[1]!Table1[[#This Row],[Gross_Sales]]*[1]!Table1[[#This Row],[Discount_amount]]</f>
        <v>1936000</v>
      </c>
      <c r="AA167" s="15">
        <f>IFERROR([1]!Table1[[#This Row],[Profit]]/[1]!Table1[[#This Row],[Sales]],0)</f>
        <v>0.29292929292929293</v>
      </c>
      <c r="AB167" s="12">
        <f>YEAR([1]!Table1[[#This Row],[Order_Date]])</f>
        <v>2024</v>
      </c>
      <c r="AC167" s="12">
        <f>MONTH([1]!Table1[[#This Row],[Order_Date]])</f>
        <v>12</v>
      </c>
      <c r="AD167" s="12" t="str">
        <f t="shared" si="6"/>
        <v>Dec</v>
      </c>
      <c r="AE167" s="12" t="str">
        <f t="shared" si="7"/>
        <v>Q4</v>
      </c>
      <c r="AF167" s="12" t="str">
        <f t="shared" si="8"/>
        <v>2024-Dec</v>
      </c>
      <c r="AG167" s="12">
        <f>COUNTIF(C:C,Table1[[#This Row],[Customer_ID]])</f>
        <v>18</v>
      </c>
      <c r="AH167" s="18" t="e">
        <f>IF([1]!Table1[[#This Row],[Customer_order_count]] &gt;= 10,"FREQUENT",IF([1]!Table1[[#This Row],[Customer_order_count]] &lt;= 10,"REGULAR","OCASSIONAL"))</f>
        <v>#REF!</v>
      </c>
    </row>
    <row r="168" spans="1:34" x14ac:dyDescent="0.25">
      <c r="A168" s="1" t="s">
        <v>657</v>
      </c>
      <c r="B168" s="2">
        <v>45825</v>
      </c>
      <c r="C168" s="3" t="s">
        <v>658</v>
      </c>
      <c r="D168" s="4" t="s">
        <v>518</v>
      </c>
      <c r="E168" s="4" t="s">
        <v>16</v>
      </c>
      <c r="F168" s="5">
        <v>34</v>
      </c>
      <c r="G168" s="3" t="s">
        <v>317</v>
      </c>
      <c r="H168" s="3" t="s">
        <v>5</v>
      </c>
      <c r="I168" s="3" t="s">
        <v>143</v>
      </c>
      <c r="J168" s="3" t="s">
        <v>144</v>
      </c>
      <c r="K168" s="3" t="s">
        <v>76</v>
      </c>
      <c r="L168" s="5">
        <v>1</v>
      </c>
      <c r="M168" s="5">
        <v>700</v>
      </c>
      <c r="N168" s="6">
        <v>0.1</v>
      </c>
      <c r="O168" s="5">
        <v>630</v>
      </c>
      <c r="P168" s="5">
        <v>570</v>
      </c>
      <c r="Q168" s="5">
        <f>Table1[[#This Row],[Sales]]-Table1[[#This Row],[Cost]]</f>
        <v>60</v>
      </c>
      <c r="R168" s="3" t="s">
        <v>26</v>
      </c>
      <c r="S168" s="3" t="s">
        <v>10</v>
      </c>
      <c r="T168" s="3" t="s">
        <v>11</v>
      </c>
      <c r="U168" s="3" t="s">
        <v>12</v>
      </c>
      <c r="V168" s="6">
        <f>Table1[[#This Row],[Profit]]/Table1[[#This Row],[Sales]]</f>
        <v>9.5238095238095233E-2</v>
      </c>
      <c r="W168" s="3">
        <f>[1]!Table1[[#This Row],[Sales]]-[1]!Table1[[#This Row],[Cost]]-[1]!Table1[[#This Row],[Profit]]</f>
        <v>0</v>
      </c>
      <c r="X168" s="3">
        <f>[1]!Table1[[#This Row],[Quantity]]*[1]!Table1[[#This Row],[Unit_Price]]</f>
        <v>700</v>
      </c>
      <c r="Y168" s="7">
        <f>[1]!Table1[[#This Row],[Gross_Sales]]*[1]!Table1[[#This Row],[Discount]]</f>
        <v>70</v>
      </c>
      <c r="Z168" s="8">
        <f>[1]!Table1[[#This Row],[Gross_Sales]]*[1]!Table1[[#This Row],[Discount_amount]]</f>
        <v>49000</v>
      </c>
      <c r="AA168" s="6">
        <f>IFERROR([1]!Table1[[#This Row],[Profit]]/[1]!Table1[[#This Row],[Sales]],0)</f>
        <v>9.5238095238095233E-2</v>
      </c>
      <c r="AB168" s="3">
        <f>YEAR([1]!Table1[[#This Row],[Order_Date]])</f>
        <v>2025</v>
      </c>
      <c r="AC168" s="3">
        <f>MONTH([1]!Table1[[#This Row],[Order_Date]])</f>
        <v>6</v>
      </c>
      <c r="AD168" s="3" t="str">
        <f t="shared" si="6"/>
        <v>Jun</v>
      </c>
      <c r="AE168" s="3" t="str">
        <f t="shared" si="7"/>
        <v>Q2</v>
      </c>
      <c r="AF168" s="3" t="str">
        <f t="shared" si="8"/>
        <v>2025-Jun</v>
      </c>
      <c r="AG168" s="3">
        <f>COUNTIF(C:C,Table1[[#This Row],[Customer_ID]])</f>
        <v>7</v>
      </c>
      <c r="AH168" s="9" t="e">
        <f>IF([1]!Table1[[#This Row],[Customer_order_count]] &gt;= 10,"FREQUENT",IF([1]!Table1[[#This Row],[Customer_order_count]] &lt;= 10,"REGULAR","OCASSIONAL"))</f>
        <v>#REF!</v>
      </c>
    </row>
    <row r="169" spans="1:34" x14ac:dyDescent="0.25">
      <c r="A169" s="10" t="s">
        <v>659</v>
      </c>
      <c r="B169" s="11">
        <v>46005</v>
      </c>
      <c r="C169" s="12" t="s">
        <v>585</v>
      </c>
      <c r="D169" s="13" t="s">
        <v>36</v>
      </c>
      <c r="E169" s="13" t="s">
        <v>3</v>
      </c>
      <c r="F169" s="14">
        <v>51</v>
      </c>
      <c r="G169" s="12" t="s">
        <v>284</v>
      </c>
      <c r="H169" s="12" t="s">
        <v>285</v>
      </c>
      <c r="I169" s="12" t="s">
        <v>74</v>
      </c>
      <c r="J169" s="12" t="s">
        <v>75</v>
      </c>
      <c r="K169" s="12" t="s">
        <v>76</v>
      </c>
      <c r="L169" s="14">
        <v>2</v>
      </c>
      <c r="M169" s="14">
        <v>550</v>
      </c>
      <c r="N169" s="15">
        <v>0.1</v>
      </c>
      <c r="O169" s="14">
        <v>990</v>
      </c>
      <c r="P169" s="14">
        <v>900</v>
      </c>
      <c r="Q169" s="5">
        <f>Table1[[#This Row],[Sales]]-Table1[[#This Row],[Cost]]</f>
        <v>90</v>
      </c>
      <c r="R169" s="12" t="s">
        <v>26</v>
      </c>
      <c r="S169" s="12" t="s">
        <v>10</v>
      </c>
      <c r="T169" s="12" t="s">
        <v>40</v>
      </c>
      <c r="U169" s="12" t="s">
        <v>12</v>
      </c>
      <c r="V169" s="6">
        <f>Table1[[#This Row],[Profit]]/Table1[[#This Row],[Sales]]</f>
        <v>9.0909090909090912E-2</v>
      </c>
      <c r="W169" s="12">
        <f>[1]!Table1[[#This Row],[Sales]]-[1]!Table1[[#This Row],[Cost]]-[1]!Table1[[#This Row],[Profit]]</f>
        <v>0</v>
      </c>
      <c r="X169" s="12">
        <f>[1]!Table1[[#This Row],[Quantity]]*[1]!Table1[[#This Row],[Unit_Price]]</f>
        <v>1100</v>
      </c>
      <c r="Y169" s="16">
        <f>[1]!Table1[[#This Row],[Gross_Sales]]*[1]!Table1[[#This Row],[Discount]]</f>
        <v>110</v>
      </c>
      <c r="Z169" s="17">
        <f>[1]!Table1[[#This Row],[Gross_Sales]]*[1]!Table1[[#This Row],[Discount_amount]]</f>
        <v>121000</v>
      </c>
      <c r="AA169" s="15">
        <f>IFERROR([1]!Table1[[#This Row],[Profit]]/[1]!Table1[[#This Row],[Sales]],0)</f>
        <v>9.0909090909090912E-2</v>
      </c>
      <c r="AB169" s="12">
        <f>YEAR([1]!Table1[[#This Row],[Order_Date]])</f>
        <v>2025</v>
      </c>
      <c r="AC169" s="12">
        <f>MONTH([1]!Table1[[#This Row],[Order_Date]])</f>
        <v>12</v>
      </c>
      <c r="AD169" s="12" t="str">
        <f t="shared" si="6"/>
        <v>Dec</v>
      </c>
      <c r="AE169" s="12" t="str">
        <f t="shared" si="7"/>
        <v>Q4</v>
      </c>
      <c r="AF169" s="12" t="str">
        <f t="shared" si="8"/>
        <v>2025-Dec</v>
      </c>
      <c r="AG169" s="12">
        <f>COUNTIF(C:C,Table1[[#This Row],[Customer_ID]])</f>
        <v>12</v>
      </c>
      <c r="AH169" s="18" t="e">
        <f>IF([1]!Table1[[#This Row],[Customer_order_count]] &gt;= 10,"FREQUENT",IF([1]!Table1[[#This Row],[Customer_order_count]] &lt;= 10,"REGULAR","OCASSIONAL"))</f>
        <v>#REF!</v>
      </c>
    </row>
    <row r="170" spans="1:34" x14ac:dyDescent="0.25">
      <c r="A170" s="1" t="s">
        <v>660</v>
      </c>
      <c r="B170" s="2">
        <v>46019</v>
      </c>
      <c r="C170" s="3" t="s">
        <v>564</v>
      </c>
      <c r="D170" s="4" t="s">
        <v>557</v>
      </c>
      <c r="E170" s="4" t="s">
        <v>16</v>
      </c>
      <c r="F170" s="5">
        <v>38</v>
      </c>
      <c r="G170" s="3" t="s">
        <v>312</v>
      </c>
      <c r="H170" s="3" t="s">
        <v>276</v>
      </c>
      <c r="I170" s="3" t="s">
        <v>31</v>
      </c>
      <c r="J170" s="3" t="s">
        <v>32</v>
      </c>
      <c r="K170" s="3" t="s">
        <v>25</v>
      </c>
      <c r="L170" s="5">
        <v>4</v>
      </c>
      <c r="M170" s="5">
        <v>5000</v>
      </c>
      <c r="N170" s="6">
        <v>0.05</v>
      </c>
      <c r="O170" s="5">
        <v>19000</v>
      </c>
      <c r="P170" s="5">
        <v>14000</v>
      </c>
      <c r="Q170" s="5">
        <f>Table1[[#This Row],[Sales]]-Table1[[#This Row],[Cost]]</f>
        <v>5000</v>
      </c>
      <c r="R170" s="3" t="s">
        <v>26</v>
      </c>
      <c r="S170" s="3" t="s">
        <v>10</v>
      </c>
      <c r="T170" s="3" t="s">
        <v>40</v>
      </c>
      <c r="U170" s="3" t="s">
        <v>27</v>
      </c>
      <c r="V170" s="6">
        <f>Table1[[#This Row],[Profit]]/Table1[[#This Row],[Sales]]</f>
        <v>0.26315789473684209</v>
      </c>
      <c r="W170" s="3">
        <f>[1]!Table1[[#This Row],[Sales]]-[1]!Table1[[#This Row],[Cost]]-[1]!Table1[[#This Row],[Profit]]</f>
        <v>0</v>
      </c>
      <c r="X170" s="3">
        <f>[1]!Table1[[#This Row],[Quantity]]*[1]!Table1[[#This Row],[Unit_Price]]</f>
        <v>20000</v>
      </c>
      <c r="Y170" s="7">
        <f>[1]!Table1[[#This Row],[Gross_Sales]]*[1]!Table1[[#This Row],[Discount]]</f>
        <v>1000</v>
      </c>
      <c r="Z170" s="8">
        <f>[1]!Table1[[#This Row],[Gross_Sales]]*[1]!Table1[[#This Row],[Discount_amount]]</f>
        <v>20000000</v>
      </c>
      <c r="AA170" s="6">
        <f>IFERROR([1]!Table1[[#This Row],[Profit]]/[1]!Table1[[#This Row],[Sales]],0)</f>
        <v>0.26315789473684209</v>
      </c>
      <c r="AB170" s="3">
        <f>YEAR([1]!Table1[[#This Row],[Order_Date]])</f>
        <v>2025</v>
      </c>
      <c r="AC170" s="3">
        <f>MONTH([1]!Table1[[#This Row],[Order_Date]])</f>
        <v>12</v>
      </c>
      <c r="AD170" s="3" t="str">
        <f t="shared" si="6"/>
        <v>Dec</v>
      </c>
      <c r="AE170" s="3" t="str">
        <f t="shared" si="7"/>
        <v>Q4</v>
      </c>
      <c r="AF170" s="3" t="str">
        <f t="shared" si="8"/>
        <v>2025-Dec</v>
      </c>
      <c r="AG170" s="3">
        <f>COUNTIF(C:C,Table1[[#This Row],[Customer_ID]])</f>
        <v>11</v>
      </c>
      <c r="AH170" s="9" t="e">
        <f>IF([1]!Table1[[#This Row],[Customer_order_count]] &gt;= 10,"FREQUENT",IF([1]!Table1[[#This Row],[Customer_order_count]] &lt;= 10,"REGULAR","OCASSIONAL"))</f>
        <v>#REF!</v>
      </c>
    </row>
    <row r="171" spans="1:34" x14ac:dyDescent="0.25">
      <c r="A171" s="10" t="s">
        <v>661</v>
      </c>
      <c r="B171" s="11">
        <v>45403</v>
      </c>
      <c r="C171" s="12" t="s">
        <v>434</v>
      </c>
      <c r="D171" s="12" t="s">
        <v>435</v>
      </c>
      <c r="E171" s="12" t="s">
        <v>16</v>
      </c>
      <c r="F171" s="12">
        <v>26</v>
      </c>
      <c r="G171" s="12" t="s">
        <v>280</v>
      </c>
      <c r="H171" s="12" t="s">
        <v>270</v>
      </c>
      <c r="I171" s="12" t="s">
        <v>6</v>
      </c>
      <c r="J171" s="12" t="s">
        <v>7</v>
      </c>
      <c r="K171" s="12" t="s">
        <v>8</v>
      </c>
      <c r="L171" s="12">
        <v>2</v>
      </c>
      <c r="M171" s="12">
        <v>7000</v>
      </c>
      <c r="N171" s="12">
        <v>0.1</v>
      </c>
      <c r="O171" s="12">
        <v>0</v>
      </c>
      <c r="P171" s="12">
        <v>10400</v>
      </c>
      <c r="Q171" s="5">
        <f>Table1[[#This Row],[Sales]]-Table1[[#This Row],[Cost]]</f>
        <v>-10400</v>
      </c>
      <c r="R171" s="12" t="s">
        <v>77</v>
      </c>
      <c r="S171" s="12" t="s">
        <v>291</v>
      </c>
      <c r="T171" s="12" t="s">
        <v>11</v>
      </c>
      <c r="U171" s="12" t="s">
        <v>27</v>
      </c>
      <c r="V171" s="3" t="e">
        <f>Table1[[#This Row],[Profit]]/Table1[[#This Row],[Sales]]</f>
        <v>#DIV/0!</v>
      </c>
      <c r="W171" s="12">
        <f>[1]!Table1[[#This Row],[Sales]]-[1]!Table1[[#This Row],[Cost]]-[1]!Table1[[#This Row],[Profit]]</f>
        <v>-10400</v>
      </c>
      <c r="X171" s="12">
        <f>[1]!Table1[[#This Row],[Quantity]]*[1]!Table1[[#This Row],[Unit_Price]]</f>
        <v>14000</v>
      </c>
      <c r="Y171" s="12">
        <f>[1]!Table1[[#This Row],[Gross_Sales]]*[1]!Table1[[#This Row],[Discount]]</f>
        <v>1400</v>
      </c>
      <c r="Z171" s="12">
        <f>[1]!Table1[[#This Row],[Gross_Sales]]*[1]!Table1[[#This Row],[Discount_amount]]</f>
        <v>19600000</v>
      </c>
      <c r="AA171" s="12">
        <f>IFERROR([1]!Table1[[#This Row],[Profit]]/[1]!Table1[[#This Row],[Sales]],0)</f>
        <v>0</v>
      </c>
      <c r="AB171" s="12">
        <f>YEAR([1]!Table1[[#This Row],[Order_Date]])</f>
        <v>2024</v>
      </c>
      <c r="AC171" s="12">
        <f>MONTH([1]!Table1[[#This Row],[Order_Date]])</f>
        <v>4</v>
      </c>
      <c r="AD171" s="12" t="str">
        <f t="shared" si="6"/>
        <v>Apr</v>
      </c>
      <c r="AE171" s="12" t="str">
        <f t="shared" si="7"/>
        <v>Q2</v>
      </c>
      <c r="AF171" s="12" t="str">
        <f t="shared" si="8"/>
        <v>2024-Apr</v>
      </c>
      <c r="AG171" s="12">
        <f>COUNTIF(C:C,Table1[[#This Row],[Customer_ID]])</f>
        <v>32</v>
      </c>
      <c r="AH171" s="18" t="e">
        <f>IF([1]!Table1[[#This Row],[Customer_order_count]] &gt;= 10,"FREQUENT",IF([1]!Table1[[#This Row],[Customer_order_count]] &lt;= 10,"REGULAR","OCASSIONAL"))</f>
        <v>#REF!</v>
      </c>
    </row>
    <row r="172" spans="1:34" x14ac:dyDescent="0.25">
      <c r="A172" s="1" t="s">
        <v>662</v>
      </c>
      <c r="B172" s="2">
        <v>45541</v>
      </c>
      <c r="C172" s="3" t="s">
        <v>397</v>
      </c>
      <c r="D172" s="4" t="s">
        <v>329</v>
      </c>
      <c r="E172" s="4" t="s">
        <v>3</v>
      </c>
      <c r="F172" s="5">
        <v>25</v>
      </c>
      <c r="G172" s="3" t="s">
        <v>295</v>
      </c>
      <c r="H172" s="3" t="s">
        <v>270</v>
      </c>
      <c r="I172" s="3" t="s">
        <v>105</v>
      </c>
      <c r="J172" s="3" t="s">
        <v>106</v>
      </c>
      <c r="K172" s="3" t="s">
        <v>76</v>
      </c>
      <c r="L172" s="5">
        <v>1</v>
      </c>
      <c r="M172" s="5">
        <v>450</v>
      </c>
      <c r="N172" s="6">
        <v>0</v>
      </c>
      <c r="O172" s="5">
        <v>450</v>
      </c>
      <c r="P172" s="5">
        <v>330</v>
      </c>
      <c r="Q172" s="5">
        <f>Table1[[#This Row],[Sales]]-Table1[[#This Row],[Cost]]</f>
        <v>120</v>
      </c>
      <c r="R172" s="3" t="s">
        <v>26</v>
      </c>
      <c r="S172" s="3" t="s">
        <v>10</v>
      </c>
      <c r="T172" s="3" t="s">
        <v>33</v>
      </c>
      <c r="U172" s="3" t="s">
        <v>27</v>
      </c>
      <c r="V172" s="6">
        <f>Table1[[#This Row],[Profit]]/Table1[[#This Row],[Sales]]</f>
        <v>0.26666666666666666</v>
      </c>
      <c r="W172" s="3">
        <f>[1]!Table1[[#This Row],[Sales]]-[1]!Table1[[#This Row],[Cost]]-[1]!Table1[[#This Row],[Profit]]</f>
        <v>0</v>
      </c>
      <c r="X172" s="3">
        <f>[1]!Table1[[#This Row],[Quantity]]*[1]!Table1[[#This Row],[Unit_Price]]</f>
        <v>450</v>
      </c>
      <c r="Y172" s="7">
        <f>[1]!Table1[[#This Row],[Gross_Sales]]*[1]!Table1[[#This Row],[Discount]]</f>
        <v>0</v>
      </c>
      <c r="Z172" s="8">
        <f>[1]!Table1[[#This Row],[Gross_Sales]]*[1]!Table1[[#This Row],[Discount_amount]]</f>
        <v>0</v>
      </c>
      <c r="AA172" s="6">
        <f>IFERROR([1]!Table1[[#This Row],[Profit]]/[1]!Table1[[#This Row],[Sales]],0)</f>
        <v>0.26666666666666666</v>
      </c>
      <c r="AB172" s="3">
        <f>YEAR([1]!Table1[[#This Row],[Order_Date]])</f>
        <v>2024</v>
      </c>
      <c r="AC172" s="3">
        <f>MONTH([1]!Table1[[#This Row],[Order_Date]])</f>
        <v>9</v>
      </c>
      <c r="AD172" s="3" t="str">
        <f t="shared" si="6"/>
        <v>Sep</v>
      </c>
      <c r="AE172" s="3" t="str">
        <f t="shared" si="7"/>
        <v>Q3</v>
      </c>
      <c r="AF172" s="3" t="str">
        <f t="shared" si="8"/>
        <v>2024-Sep</v>
      </c>
      <c r="AG172" s="3">
        <f>COUNTIF(C:C,Table1[[#This Row],[Customer_ID]])</f>
        <v>14</v>
      </c>
      <c r="AH172" s="9" t="e">
        <f>IF([1]!Table1[[#This Row],[Customer_order_count]] &gt;= 10,"FREQUENT",IF([1]!Table1[[#This Row],[Customer_order_count]] &lt;= 10,"REGULAR","OCASSIONAL"))</f>
        <v>#REF!</v>
      </c>
    </row>
    <row r="173" spans="1:34" x14ac:dyDescent="0.25">
      <c r="A173" s="10" t="s">
        <v>663</v>
      </c>
      <c r="B173" s="11">
        <v>45865</v>
      </c>
      <c r="C173" s="12" t="s">
        <v>399</v>
      </c>
      <c r="D173" s="13" t="s">
        <v>15</v>
      </c>
      <c r="E173" s="13" t="s">
        <v>3</v>
      </c>
      <c r="F173" s="14">
        <v>24</v>
      </c>
      <c r="G173" s="12" t="s">
        <v>269</v>
      </c>
      <c r="H173" s="12" t="s">
        <v>270</v>
      </c>
      <c r="I173" s="12" t="s">
        <v>44</v>
      </c>
      <c r="J173" s="12" t="s">
        <v>45</v>
      </c>
      <c r="K173" s="12" t="s">
        <v>46</v>
      </c>
      <c r="L173" s="14">
        <v>1</v>
      </c>
      <c r="M173" s="14">
        <v>2500</v>
      </c>
      <c r="N173" s="15">
        <v>0.05</v>
      </c>
      <c r="O173" s="14">
        <v>2375</v>
      </c>
      <c r="P173" s="14">
        <v>1500</v>
      </c>
      <c r="Q173" s="5">
        <f>Table1[[#This Row],[Sales]]-Table1[[#This Row],[Cost]]</f>
        <v>875</v>
      </c>
      <c r="R173" s="12" t="s">
        <v>98</v>
      </c>
      <c r="S173" s="12" t="s">
        <v>10</v>
      </c>
      <c r="T173" s="12" t="s">
        <v>33</v>
      </c>
      <c r="U173" s="12" t="s">
        <v>12</v>
      </c>
      <c r="V173" s="6">
        <f>Table1[[#This Row],[Profit]]/Table1[[#This Row],[Sales]]</f>
        <v>0.36842105263157893</v>
      </c>
      <c r="W173" s="12">
        <f>[1]!Table1[[#This Row],[Sales]]-[1]!Table1[[#This Row],[Cost]]-[1]!Table1[[#This Row],[Profit]]</f>
        <v>0</v>
      </c>
      <c r="X173" s="12">
        <f>[1]!Table1[[#This Row],[Quantity]]*[1]!Table1[[#This Row],[Unit_Price]]</f>
        <v>2500</v>
      </c>
      <c r="Y173" s="16">
        <f>[1]!Table1[[#This Row],[Gross_Sales]]*[1]!Table1[[#This Row],[Discount]]</f>
        <v>125</v>
      </c>
      <c r="Z173" s="17">
        <f>[1]!Table1[[#This Row],[Gross_Sales]]*[1]!Table1[[#This Row],[Discount_amount]]</f>
        <v>312500</v>
      </c>
      <c r="AA173" s="15">
        <f>IFERROR([1]!Table1[[#This Row],[Profit]]/[1]!Table1[[#This Row],[Sales]],0)</f>
        <v>0.36842105263157893</v>
      </c>
      <c r="AB173" s="12">
        <f>YEAR([1]!Table1[[#This Row],[Order_Date]])</f>
        <v>2025</v>
      </c>
      <c r="AC173" s="12">
        <f>MONTH([1]!Table1[[#This Row],[Order_Date]])</f>
        <v>7</v>
      </c>
      <c r="AD173" s="12" t="str">
        <f t="shared" si="6"/>
        <v>Jul</v>
      </c>
      <c r="AE173" s="12" t="str">
        <f t="shared" si="7"/>
        <v>Q3</v>
      </c>
      <c r="AF173" s="12" t="str">
        <f t="shared" si="8"/>
        <v>2025-Jul</v>
      </c>
      <c r="AG173" s="12">
        <f>COUNTIF(C:C,Table1[[#This Row],[Customer_ID]])</f>
        <v>14</v>
      </c>
      <c r="AH173" s="18" t="e">
        <f>IF([1]!Table1[[#This Row],[Customer_order_count]] &gt;= 10,"FREQUENT",IF([1]!Table1[[#This Row],[Customer_order_count]] &lt;= 10,"REGULAR","OCASSIONAL"))</f>
        <v>#REF!</v>
      </c>
    </row>
    <row r="174" spans="1:34" x14ac:dyDescent="0.25">
      <c r="A174" s="1" t="s">
        <v>664</v>
      </c>
      <c r="B174" s="2">
        <v>45706</v>
      </c>
      <c r="C174" s="3" t="s">
        <v>665</v>
      </c>
      <c r="D174" s="4" t="s">
        <v>666</v>
      </c>
      <c r="E174" s="4" t="s">
        <v>3</v>
      </c>
      <c r="F174" s="5">
        <v>46</v>
      </c>
      <c r="G174" s="3" t="s">
        <v>290</v>
      </c>
      <c r="H174" s="3" t="s">
        <v>276</v>
      </c>
      <c r="I174" s="3" t="s">
        <v>51</v>
      </c>
      <c r="J174" s="3" t="s">
        <v>52</v>
      </c>
      <c r="K174" s="3" t="s">
        <v>8</v>
      </c>
      <c r="L174" s="5">
        <v>1</v>
      </c>
      <c r="M174" s="5">
        <v>4500</v>
      </c>
      <c r="N174" s="6">
        <v>0</v>
      </c>
      <c r="O174" s="5">
        <v>4500</v>
      </c>
      <c r="P174" s="5">
        <v>3200</v>
      </c>
      <c r="Q174" s="5">
        <f>Table1[[#This Row],[Sales]]-Table1[[#This Row],[Cost]]</f>
        <v>1300</v>
      </c>
      <c r="R174" s="3" t="s">
        <v>26</v>
      </c>
      <c r="S174" s="3" t="s">
        <v>10</v>
      </c>
      <c r="T174" s="3" t="s">
        <v>18</v>
      </c>
      <c r="U174" s="3" t="s">
        <v>19</v>
      </c>
      <c r="V174" s="6">
        <f>Table1[[#This Row],[Profit]]/Table1[[#This Row],[Sales]]</f>
        <v>0.28888888888888886</v>
      </c>
      <c r="W174" s="3">
        <f>[1]!Table1[[#This Row],[Sales]]-[1]!Table1[[#This Row],[Cost]]-[1]!Table1[[#This Row],[Profit]]</f>
        <v>0</v>
      </c>
      <c r="X174" s="3">
        <f>[1]!Table1[[#This Row],[Quantity]]*[1]!Table1[[#This Row],[Unit_Price]]</f>
        <v>4500</v>
      </c>
      <c r="Y174" s="7">
        <f>[1]!Table1[[#This Row],[Gross_Sales]]*[1]!Table1[[#This Row],[Discount]]</f>
        <v>0</v>
      </c>
      <c r="Z174" s="8">
        <f>[1]!Table1[[#This Row],[Gross_Sales]]*[1]!Table1[[#This Row],[Discount_amount]]</f>
        <v>0</v>
      </c>
      <c r="AA174" s="6">
        <f>IFERROR([1]!Table1[[#This Row],[Profit]]/[1]!Table1[[#This Row],[Sales]],0)</f>
        <v>0.28888888888888886</v>
      </c>
      <c r="AB174" s="3">
        <f>YEAR([1]!Table1[[#This Row],[Order_Date]])</f>
        <v>2025</v>
      </c>
      <c r="AC174" s="3">
        <f>MONTH([1]!Table1[[#This Row],[Order_Date]])</f>
        <v>2</v>
      </c>
      <c r="AD174" s="3" t="str">
        <f t="shared" si="6"/>
        <v>Feb</v>
      </c>
      <c r="AE174" s="3" t="str">
        <f t="shared" si="7"/>
        <v>Q1</v>
      </c>
      <c r="AF174" s="3" t="str">
        <f t="shared" si="8"/>
        <v>2025-Feb</v>
      </c>
      <c r="AG174" s="3">
        <f>COUNTIF(C:C,Table1[[#This Row],[Customer_ID]])</f>
        <v>1</v>
      </c>
      <c r="AH174" s="9" t="e">
        <f>IF([1]!Table1[[#This Row],[Customer_order_count]] &gt;= 10,"FREQUENT",IF([1]!Table1[[#This Row],[Customer_order_count]] &lt;= 10,"REGULAR","OCASSIONAL"))</f>
        <v>#REF!</v>
      </c>
    </row>
    <row r="175" spans="1:34" x14ac:dyDescent="0.25">
      <c r="A175" s="10" t="s">
        <v>667</v>
      </c>
      <c r="B175" s="11">
        <v>45734</v>
      </c>
      <c r="C175" s="12" t="s">
        <v>608</v>
      </c>
      <c r="D175" s="13" t="s">
        <v>609</v>
      </c>
      <c r="E175" s="13" t="s">
        <v>16</v>
      </c>
      <c r="F175" s="14">
        <v>52</v>
      </c>
      <c r="G175" s="12" t="s">
        <v>312</v>
      </c>
      <c r="H175" s="12" t="s">
        <v>276</v>
      </c>
      <c r="I175" s="12" t="s">
        <v>95</v>
      </c>
      <c r="J175" s="12" t="s">
        <v>96</v>
      </c>
      <c r="K175" s="12" t="s">
        <v>46</v>
      </c>
      <c r="L175" s="14">
        <v>1</v>
      </c>
      <c r="M175" s="14">
        <v>600</v>
      </c>
      <c r="N175" s="15">
        <v>0.15</v>
      </c>
      <c r="O175" s="14">
        <v>510</v>
      </c>
      <c r="P175" s="14">
        <v>380</v>
      </c>
      <c r="Q175" s="5">
        <f>Table1[[#This Row],[Sales]]-Table1[[#This Row],[Cost]]</f>
        <v>130</v>
      </c>
      <c r="R175" s="12" t="s">
        <v>26</v>
      </c>
      <c r="S175" s="12" t="s">
        <v>10</v>
      </c>
      <c r="T175" s="12" t="s">
        <v>18</v>
      </c>
      <c r="U175" s="12" t="s">
        <v>27</v>
      </c>
      <c r="V175" s="6">
        <f>Table1[[#This Row],[Profit]]/Table1[[#This Row],[Sales]]</f>
        <v>0.25490196078431371</v>
      </c>
      <c r="W175" s="12">
        <f>[1]!Table1[[#This Row],[Sales]]-[1]!Table1[[#This Row],[Cost]]-[1]!Table1[[#This Row],[Profit]]</f>
        <v>0</v>
      </c>
      <c r="X175" s="12">
        <f>[1]!Table1[[#This Row],[Quantity]]*[1]!Table1[[#This Row],[Unit_Price]]</f>
        <v>600</v>
      </c>
      <c r="Y175" s="16">
        <f>[1]!Table1[[#This Row],[Gross_Sales]]*[1]!Table1[[#This Row],[Discount]]</f>
        <v>90</v>
      </c>
      <c r="Z175" s="17">
        <f>[1]!Table1[[#This Row],[Gross_Sales]]*[1]!Table1[[#This Row],[Discount_amount]]</f>
        <v>54000</v>
      </c>
      <c r="AA175" s="15">
        <f>IFERROR([1]!Table1[[#This Row],[Profit]]/[1]!Table1[[#This Row],[Sales]],0)</f>
        <v>0.25490196078431371</v>
      </c>
      <c r="AB175" s="12">
        <f>YEAR([1]!Table1[[#This Row],[Order_Date]])</f>
        <v>2025</v>
      </c>
      <c r="AC175" s="12">
        <f>MONTH([1]!Table1[[#This Row],[Order_Date]])</f>
        <v>3</v>
      </c>
      <c r="AD175" s="12" t="str">
        <f t="shared" si="6"/>
        <v>Mar</v>
      </c>
      <c r="AE175" s="12" t="str">
        <f t="shared" si="7"/>
        <v>Q1</v>
      </c>
      <c r="AF175" s="12" t="str">
        <f t="shared" si="8"/>
        <v>2025-Mar</v>
      </c>
      <c r="AG175" s="12">
        <f>COUNTIF(C:C,Table1[[#This Row],[Customer_ID]])</f>
        <v>20</v>
      </c>
      <c r="AH175" s="18" t="e">
        <f>IF([1]!Table1[[#This Row],[Customer_order_count]] &gt;= 10,"FREQUENT",IF([1]!Table1[[#This Row],[Customer_order_count]] &lt;= 10,"REGULAR","OCASSIONAL"))</f>
        <v>#REF!</v>
      </c>
    </row>
    <row r="176" spans="1:34" x14ac:dyDescent="0.25">
      <c r="A176" s="1" t="s">
        <v>668</v>
      </c>
      <c r="B176" s="2">
        <v>45494</v>
      </c>
      <c r="C176" s="3" t="s">
        <v>267</v>
      </c>
      <c r="D176" s="4" t="s">
        <v>268</v>
      </c>
      <c r="E176" s="4" t="s">
        <v>16</v>
      </c>
      <c r="F176" s="5">
        <v>32</v>
      </c>
      <c r="G176" s="3" t="s">
        <v>269</v>
      </c>
      <c r="H176" s="3" t="s">
        <v>270</v>
      </c>
      <c r="I176" s="3" t="s">
        <v>74</v>
      </c>
      <c r="J176" s="3" t="s">
        <v>75</v>
      </c>
      <c r="K176" s="3" t="s">
        <v>76</v>
      </c>
      <c r="L176" s="5">
        <v>3</v>
      </c>
      <c r="M176" s="5">
        <v>550</v>
      </c>
      <c r="N176" s="6">
        <v>0.15</v>
      </c>
      <c r="O176" s="5">
        <v>1402.5</v>
      </c>
      <c r="P176" s="5">
        <v>1350</v>
      </c>
      <c r="Q176" s="5">
        <f>Table1[[#This Row],[Sales]]-Table1[[#This Row],[Cost]]</f>
        <v>52.5</v>
      </c>
      <c r="R176" s="3" t="s">
        <v>17</v>
      </c>
      <c r="S176" s="3" t="s">
        <v>10</v>
      </c>
      <c r="T176" s="3" t="s">
        <v>33</v>
      </c>
      <c r="U176" s="3" t="s">
        <v>27</v>
      </c>
      <c r="V176" s="6">
        <f>Table1[[#This Row],[Profit]]/Table1[[#This Row],[Sales]]</f>
        <v>3.7433155080213901E-2</v>
      </c>
      <c r="W176" s="3">
        <f>[1]!Table1[[#This Row],[Sales]]-[1]!Table1[[#This Row],[Cost]]-[1]!Table1[[#This Row],[Profit]]</f>
        <v>0</v>
      </c>
      <c r="X176" s="3">
        <f>[1]!Table1[[#This Row],[Quantity]]*[1]!Table1[[#This Row],[Unit_Price]]</f>
        <v>1650</v>
      </c>
      <c r="Y176" s="7">
        <f>[1]!Table1[[#This Row],[Gross_Sales]]*[1]!Table1[[#This Row],[Discount]]</f>
        <v>247.5</v>
      </c>
      <c r="Z176" s="8">
        <f>[1]!Table1[[#This Row],[Gross_Sales]]*[1]!Table1[[#This Row],[Discount_amount]]</f>
        <v>408375</v>
      </c>
      <c r="AA176" s="6">
        <f>IFERROR([1]!Table1[[#This Row],[Profit]]/[1]!Table1[[#This Row],[Sales]],0)</f>
        <v>3.7433155080213901E-2</v>
      </c>
      <c r="AB176" s="3">
        <f>YEAR([1]!Table1[[#This Row],[Order_Date]])</f>
        <v>2024</v>
      </c>
      <c r="AC176" s="3">
        <f>MONTH([1]!Table1[[#This Row],[Order_Date]])</f>
        <v>7</v>
      </c>
      <c r="AD176" s="3" t="str">
        <f t="shared" si="6"/>
        <v>Jul</v>
      </c>
      <c r="AE176" s="3" t="str">
        <f t="shared" si="7"/>
        <v>Q3</v>
      </c>
      <c r="AF176" s="3" t="str">
        <f t="shared" si="8"/>
        <v>2024-Jul</v>
      </c>
      <c r="AG176" s="3">
        <f>COUNTIF(C:C,Table1[[#This Row],[Customer_ID]])</f>
        <v>11</v>
      </c>
      <c r="AH176" s="9" t="e">
        <f>IF([1]!Table1[[#This Row],[Customer_order_count]] &gt;= 10,"FREQUENT",IF([1]!Table1[[#This Row],[Customer_order_count]] &lt;= 10,"REGULAR","OCASSIONAL"))</f>
        <v>#REF!</v>
      </c>
    </row>
    <row r="177" spans="1:34" x14ac:dyDescent="0.25">
      <c r="A177" s="10" t="s">
        <v>669</v>
      </c>
      <c r="B177" s="11">
        <v>46013</v>
      </c>
      <c r="C177" s="12" t="s">
        <v>486</v>
      </c>
      <c r="D177" s="13" t="s">
        <v>487</v>
      </c>
      <c r="E177" s="13" t="s">
        <v>3</v>
      </c>
      <c r="F177" s="14">
        <v>59</v>
      </c>
      <c r="G177" s="12" t="s">
        <v>407</v>
      </c>
      <c r="H177" s="12" t="s">
        <v>285</v>
      </c>
      <c r="I177" s="12" t="s">
        <v>186</v>
      </c>
      <c r="J177" s="12" t="s">
        <v>187</v>
      </c>
      <c r="K177" s="12" t="s">
        <v>91</v>
      </c>
      <c r="L177" s="14">
        <v>1</v>
      </c>
      <c r="M177" s="14">
        <v>12000</v>
      </c>
      <c r="N177" s="15">
        <v>0.1</v>
      </c>
      <c r="O177" s="14">
        <v>10800</v>
      </c>
      <c r="P177" s="14">
        <v>9000</v>
      </c>
      <c r="Q177" s="5">
        <f>Table1[[#This Row],[Sales]]-Table1[[#This Row],[Cost]]</f>
        <v>1800</v>
      </c>
      <c r="R177" s="12" t="s">
        <v>26</v>
      </c>
      <c r="S177" s="12" t="s">
        <v>10</v>
      </c>
      <c r="T177" s="12" t="s">
        <v>40</v>
      </c>
      <c r="U177" s="12" t="s">
        <v>12</v>
      </c>
      <c r="V177" s="6">
        <f>Table1[[#This Row],[Profit]]/Table1[[#This Row],[Sales]]</f>
        <v>0.16666666666666666</v>
      </c>
      <c r="W177" s="12">
        <f>[1]!Table1[[#This Row],[Sales]]-[1]!Table1[[#This Row],[Cost]]-[1]!Table1[[#This Row],[Profit]]</f>
        <v>0</v>
      </c>
      <c r="X177" s="12">
        <f>[1]!Table1[[#This Row],[Quantity]]*[1]!Table1[[#This Row],[Unit_Price]]</f>
        <v>12000</v>
      </c>
      <c r="Y177" s="16">
        <f>[1]!Table1[[#This Row],[Gross_Sales]]*[1]!Table1[[#This Row],[Discount]]</f>
        <v>1200</v>
      </c>
      <c r="Z177" s="17">
        <f>[1]!Table1[[#This Row],[Gross_Sales]]*[1]!Table1[[#This Row],[Discount_amount]]</f>
        <v>14400000</v>
      </c>
      <c r="AA177" s="15">
        <f>IFERROR([1]!Table1[[#This Row],[Profit]]/[1]!Table1[[#This Row],[Sales]],0)</f>
        <v>0.16666666666666666</v>
      </c>
      <c r="AB177" s="12">
        <f>YEAR([1]!Table1[[#This Row],[Order_Date]])</f>
        <v>2025</v>
      </c>
      <c r="AC177" s="12">
        <f>MONTH([1]!Table1[[#This Row],[Order_Date]])</f>
        <v>12</v>
      </c>
      <c r="AD177" s="12" t="str">
        <f t="shared" si="6"/>
        <v>Dec</v>
      </c>
      <c r="AE177" s="12" t="str">
        <f t="shared" si="7"/>
        <v>Q4</v>
      </c>
      <c r="AF177" s="12" t="str">
        <f t="shared" si="8"/>
        <v>2025-Dec</v>
      </c>
      <c r="AG177" s="12">
        <f>COUNTIF(C:C,Table1[[#This Row],[Customer_ID]])</f>
        <v>10</v>
      </c>
      <c r="AH177" s="18" t="e">
        <f>IF([1]!Table1[[#This Row],[Customer_order_count]] &gt;= 10,"FREQUENT",IF([1]!Table1[[#This Row],[Customer_order_count]] &lt;= 10,"REGULAR","OCASSIONAL"))</f>
        <v>#REF!</v>
      </c>
    </row>
    <row r="178" spans="1:34" x14ac:dyDescent="0.25">
      <c r="A178" s="1" t="s">
        <v>670</v>
      </c>
      <c r="B178" s="2">
        <v>45356</v>
      </c>
      <c r="C178" s="3" t="s">
        <v>671</v>
      </c>
      <c r="D178" s="4" t="s">
        <v>672</v>
      </c>
      <c r="E178" s="4" t="s">
        <v>16</v>
      </c>
      <c r="F178" s="5">
        <v>57</v>
      </c>
      <c r="G178" s="3" t="s">
        <v>290</v>
      </c>
      <c r="H178" s="3" t="s">
        <v>276</v>
      </c>
      <c r="I178" s="3" t="s">
        <v>81</v>
      </c>
      <c r="J178" s="3" t="s">
        <v>82</v>
      </c>
      <c r="K178" s="3" t="s">
        <v>58</v>
      </c>
      <c r="L178" s="5">
        <v>2</v>
      </c>
      <c r="M178" s="5">
        <v>3500</v>
      </c>
      <c r="N178" s="6">
        <v>0.2</v>
      </c>
      <c r="O178" s="5">
        <v>5600</v>
      </c>
      <c r="P178" s="5">
        <v>5000</v>
      </c>
      <c r="Q178" s="5">
        <f>Table1[[#This Row],[Sales]]-Table1[[#This Row],[Cost]]</f>
        <v>600</v>
      </c>
      <c r="R178" s="3" t="s">
        <v>26</v>
      </c>
      <c r="S178" s="3" t="s">
        <v>10</v>
      </c>
      <c r="T178" s="3" t="s">
        <v>18</v>
      </c>
      <c r="U178" s="3" t="s">
        <v>27</v>
      </c>
      <c r="V178" s="6">
        <f>Table1[[#This Row],[Profit]]/Table1[[#This Row],[Sales]]</f>
        <v>0.10714285714285714</v>
      </c>
      <c r="W178" s="3">
        <f>[1]!Table1[[#This Row],[Sales]]-[1]!Table1[[#This Row],[Cost]]-[1]!Table1[[#This Row],[Profit]]</f>
        <v>0</v>
      </c>
      <c r="X178" s="3">
        <f>[1]!Table1[[#This Row],[Quantity]]*[1]!Table1[[#This Row],[Unit_Price]]</f>
        <v>7000</v>
      </c>
      <c r="Y178" s="7">
        <f>[1]!Table1[[#This Row],[Gross_Sales]]*[1]!Table1[[#This Row],[Discount]]</f>
        <v>1400</v>
      </c>
      <c r="Z178" s="8">
        <f>[1]!Table1[[#This Row],[Gross_Sales]]*[1]!Table1[[#This Row],[Discount_amount]]</f>
        <v>9800000</v>
      </c>
      <c r="AA178" s="6">
        <f>IFERROR([1]!Table1[[#This Row],[Profit]]/[1]!Table1[[#This Row],[Sales]],0)</f>
        <v>0.10714285714285714</v>
      </c>
      <c r="AB178" s="3">
        <f>YEAR([1]!Table1[[#This Row],[Order_Date]])</f>
        <v>2024</v>
      </c>
      <c r="AC178" s="3">
        <f>MONTH([1]!Table1[[#This Row],[Order_Date]])</f>
        <v>3</v>
      </c>
      <c r="AD178" s="3" t="str">
        <f t="shared" si="6"/>
        <v>Mar</v>
      </c>
      <c r="AE178" s="3" t="str">
        <f t="shared" si="7"/>
        <v>Q1</v>
      </c>
      <c r="AF178" s="3" t="str">
        <f t="shared" si="8"/>
        <v>2024-Mar</v>
      </c>
      <c r="AG178" s="3">
        <f>COUNTIF(C:C,Table1[[#This Row],[Customer_ID]])</f>
        <v>14</v>
      </c>
      <c r="AH178" s="9" t="e">
        <f>IF([1]!Table1[[#This Row],[Customer_order_count]] &gt;= 10,"FREQUENT",IF([1]!Table1[[#This Row],[Customer_order_count]] &lt;= 10,"REGULAR","OCASSIONAL"))</f>
        <v>#REF!</v>
      </c>
    </row>
    <row r="179" spans="1:34" x14ac:dyDescent="0.25">
      <c r="A179" s="10" t="s">
        <v>673</v>
      </c>
      <c r="B179" s="11">
        <v>45483</v>
      </c>
      <c r="C179" s="12" t="s">
        <v>674</v>
      </c>
      <c r="D179" s="13" t="s">
        <v>675</v>
      </c>
      <c r="E179" s="13" t="s">
        <v>16</v>
      </c>
      <c r="F179" s="14">
        <v>48</v>
      </c>
      <c r="G179" s="12" t="s">
        <v>290</v>
      </c>
      <c r="H179" s="12" t="s">
        <v>276</v>
      </c>
      <c r="I179" s="12" t="s">
        <v>264</v>
      </c>
      <c r="J179" s="12" t="s">
        <v>265</v>
      </c>
      <c r="K179" s="12" t="s">
        <v>46</v>
      </c>
      <c r="L179" s="14">
        <v>2</v>
      </c>
      <c r="M179" s="14">
        <v>800</v>
      </c>
      <c r="N179" s="15">
        <v>0.1</v>
      </c>
      <c r="O179" s="14">
        <v>1440</v>
      </c>
      <c r="P179" s="14">
        <v>1000</v>
      </c>
      <c r="Q179" s="5">
        <f>Table1[[#This Row],[Sales]]-Table1[[#This Row],[Cost]]</f>
        <v>440</v>
      </c>
      <c r="R179" s="12" t="s">
        <v>26</v>
      </c>
      <c r="S179" s="12" t="s">
        <v>10</v>
      </c>
      <c r="T179" s="12" t="s">
        <v>33</v>
      </c>
      <c r="U179" s="12" t="s">
        <v>12</v>
      </c>
      <c r="V179" s="6">
        <f>Table1[[#This Row],[Profit]]/Table1[[#This Row],[Sales]]</f>
        <v>0.30555555555555558</v>
      </c>
      <c r="W179" s="12">
        <f>[1]!Table1[[#This Row],[Sales]]-[1]!Table1[[#This Row],[Cost]]-[1]!Table1[[#This Row],[Profit]]</f>
        <v>0</v>
      </c>
      <c r="X179" s="12">
        <f>[1]!Table1[[#This Row],[Quantity]]*[1]!Table1[[#This Row],[Unit_Price]]</f>
        <v>1600</v>
      </c>
      <c r="Y179" s="16">
        <f>[1]!Table1[[#This Row],[Gross_Sales]]*[1]!Table1[[#This Row],[Discount]]</f>
        <v>160</v>
      </c>
      <c r="Z179" s="17">
        <f>[1]!Table1[[#This Row],[Gross_Sales]]*[1]!Table1[[#This Row],[Discount_amount]]</f>
        <v>256000</v>
      </c>
      <c r="AA179" s="15">
        <f>IFERROR([1]!Table1[[#This Row],[Profit]]/[1]!Table1[[#This Row],[Sales]],0)</f>
        <v>0.30555555555555558</v>
      </c>
      <c r="AB179" s="12">
        <f>YEAR([1]!Table1[[#This Row],[Order_Date]])</f>
        <v>2024</v>
      </c>
      <c r="AC179" s="12">
        <f>MONTH([1]!Table1[[#This Row],[Order_Date]])</f>
        <v>7</v>
      </c>
      <c r="AD179" s="12" t="str">
        <f t="shared" si="6"/>
        <v>Jul</v>
      </c>
      <c r="AE179" s="12" t="str">
        <f t="shared" si="7"/>
        <v>Q3</v>
      </c>
      <c r="AF179" s="12" t="str">
        <f t="shared" si="8"/>
        <v>2024-Jul</v>
      </c>
      <c r="AG179" s="12">
        <f>COUNTIF(C:C,Table1[[#This Row],[Customer_ID]])</f>
        <v>3</v>
      </c>
      <c r="AH179" s="18" t="e">
        <f>IF([1]!Table1[[#This Row],[Customer_order_count]] &gt;= 10,"FREQUENT",IF([1]!Table1[[#This Row],[Customer_order_count]] &lt;= 10,"REGULAR","OCASSIONAL"))</f>
        <v>#REF!</v>
      </c>
    </row>
    <row r="180" spans="1:34" x14ac:dyDescent="0.25">
      <c r="A180" s="1" t="s">
        <v>676</v>
      </c>
      <c r="B180" s="2">
        <v>45560</v>
      </c>
      <c r="C180" s="3" t="s">
        <v>605</v>
      </c>
      <c r="D180" s="4" t="s">
        <v>606</v>
      </c>
      <c r="E180" s="4" t="s">
        <v>3</v>
      </c>
      <c r="F180" s="5">
        <v>36</v>
      </c>
      <c r="G180" s="3" t="s">
        <v>284</v>
      </c>
      <c r="H180" s="3" t="s">
        <v>285</v>
      </c>
      <c r="I180" s="3" t="s">
        <v>6</v>
      </c>
      <c r="J180" s="3" t="s">
        <v>7</v>
      </c>
      <c r="K180" s="3" t="s">
        <v>8</v>
      </c>
      <c r="L180" s="5">
        <v>1</v>
      </c>
      <c r="M180" s="5">
        <v>7000</v>
      </c>
      <c r="N180" s="6">
        <v>0.1</v>
      </c>
      <c r="O180" s="5">
        <v>6300</v>
      </c>
      <c r="P180" s="5">
        <v>5200</v>
      </c>
      <c r="Q180" s="5">
        <f>Table1[[#This Row],[Sales]]-Table1[[#This Row],[Cost]]</f>
        <v>1100</v>
      </c>
      <c r="R180" s="3" t="s">
        <v>77</v>
      </c>
      <c r="S180" s="3" t="s">
        <v>10</v>
      </c>
      <c r="T180" s="3" t="s">
        <v>33</v>
      </c>
      <c r="U180" s="3" t="s">
        <v>12</v>
      </c>
      <c r="V180" s="6">
        <f>Table1[[#This Row],[Profit]]/Table1[[#This Row],[Sales]]</f>
        <v>0.17460317460317459</v>
      </c>
      <c r="W180" s="3">
        <f>[1]!Table1[[#This Row],[Sales]]-[1]!Table1[[#This Row],[Cost]]-[1]!Table1[[#This Row],[Profit]]</f>
        <v>0</v>
      </c>
      <c r="X180" s="3">
        <f>[1]!Table1[[#This Row],[Quantity]]*[1]!Table1[[#This Row],[Unit_Price]]</f>
        <v>7000</v>
      </c>
      <c r="Y180" s="7">
        <f>[1]!Table1[[#This Row],[Gross_Sales]]*[1]!Table1[[#This Row],[Discount]]</f>
        <v>700</v>
      </c>
      <c r="Z180" s="8">
        <f>[1]!Table1[[#This Row],[Gross_Sales]]*[1]!Table1[[#This Row],[Discount_amount]]</f>
        <v>4900000</v>
      </c>
      <c r="AA180" s="6">
        <f>IFERROR([1]!Table1[[#This Row],[Profit]]/[1]!Table1[[#This Row],[Sales]],0)</f>
        <v>0.17460317460317459</v>
      </c>
      <c r="AB180" s="3">
        <f>YEAR([1]!Table1[[#This Row],[Order_Date]])</f>
        <v>2024</v>
      </c>
      <c r="AC180" s="3">
        <f>MONTH([1]!Table1[[#This Row],[Order_Date]])</f>
        <v>9</v>
      </c>
      <c r="AD180" s="3" t="str">
        <f t="shared" si="6"/>
        <v>Sep</v>
      </c>
      <c r="AE180" s="3" t="str">
        <f t="shared" si="7"/>
        <v>Q3</v>
      </c>
      <c r="AF180" s="3" t="str">
        <f t="shared" si="8"/>
        <v>2024-Sep</v>
      </c>
      <c r="AG180" s="3">
        <f>COUNTIF(C:C,Table1[[#This Row],[Customer_ID]])</f>
        <v>8</v>
      </c>
      <c r="AH180" s="9" t="e">
        <f>IF([1]!Table1[[#This Row],[Customer_order_count]] &gt;= 10,"FREQUENT",IF([1]!Table1[[#This Row],[Customer_order_count]] &lt;= 10,"REGULAR","OCASSIONAL"))</f>
        <v>#REF!</v>
      </c>
    </row>
    <row r="181" spans="1:34" x14ac:dyDescent="0.25">
      <c r="A181" s="10" t="s">
        <v>677</v>
      </c>
      <c r="B181" s="11">
        <v>45946</v>
      </c>
      <c r="C181" s="12" t="s">
        <v>619</v>
      </c>
      <c r="D181" s="13" t="s">
        <v>609</v>
      </c>
      <c r="E181" s="13" t="s">
        <v>3</v>
      </c>
      <c r="F181" s="14">
        <v>32</v>
      </c>
      <c r="G181" s="12" t="s">
        <v>407</v>
      </c>
      <c r="H181" s="12" t="s">
        <v>285</v>
      </c>
      <c r="I181" s="12" t="s">
        <v>68</v>
      </c>
      <c r="J181" s="12" t="s">
        <v>69</v>
      </c>
      <c r="K181" s="12" t="s">
        <v>39</v>
      </c>
      <c r="L181" s="14">
        <v>1</v>
      </c>
      <c r="M181" s="14">
        <v>3500</v>
      </c>
      <c r="N181" s="15">
        <v>0.1</v>
      </c>
      <c r="O181" s="14">
        <v>3150</v>
      </c>
      <c r="P181" s="14">
        <v>2300</v>
      </c>
      <c r="Q181" s="5">
        <f>Table1[[#This Row],[Sales]]-Table1[[#This Row],[Cost]]</f>
        <v>850</v>
      </c>
      <c r="R181" s="12" t="s">
        <v>17</v>
      </c>
      <c r="S181" s="12" t="s">
        <v>10</v>
      </c>
      <c r="T181" s="12" t="s">
        <v>40</v>
      </c>
      <c r="U181" s="12" t="s">
        <v>19</v>
      </c>
      <c r="V181" s="6">
        <f>Table1[[#This Row],[Profit]]/Table1[[#This Row],[Sales]]</f>
        <v>0.26984126984126983</v>
      </c>
      <c r="W181" s="12">
        <f>[1]!Table1[[#This Row],[Sales]]-[1]!Table1[[#This Row],[Cost]]-[1]!Table1[[#This Row],[Profit]]</f>
        <v>0</v>
      </c>
      <c r="X181" s="12">
        <f>[1]!Table1[[#This Row],[Quantity]]*[1]!Table1[[#This Row],[Unit_Price]]</f>
        <v>3500</v>
      </c>
      <c r="Y181" s="16">
        <f>[1]!Table1[[#This Row],[Gross_Sales]]*[1]!Table1[[#This Row],[Discount]]</f>
        <v>350</v>
      </c>
      <c r="Z181" s="17">
        <f>[1]!Table1[[#This Row],[Gross_Sales]]*[1]!Table1[[#This Row],[Discount_amount]]</f>
        <v>1225000</v>
      </c>
      <c r="AA181" s="15">
        <f>IFERROR([1]!Table1[[#This Row],[Profit]]/[1]!Table1[[#This Row],[Sales]],0)</f>
        <v>0.26984126984126983</v>
      </c>
      <c r="AB181" s="12">
        <f>YEAR([1]!Table1[[#This Row],[Order_Date]])</f>
        <v>2025</v>
      </c>
      <c r="AC181" s="12">
        <f>MONTH([1]!Table1[[#This Row],[Order_Date]])</f>
        <v>10</v>
      </c>
      <c r="AD181" s="12" t="str">
        <f t="shared" si="6"/>
        <v>Oct</v>
      </c>
      <c r="AE181" s="12" t="str">
        <f t="shared" si="7"/>
        <v>Q4</v>
      </c>
      <c r="AF181" s="12" t="str">
        <f t="shared" si="8"/>
        <v>2025-Oct</v>
      </c>
      <c r="AG181" s="12">
        <f>COUNTIF(C:C,Table1[[#This Row],[Customer_ID]])</f>
        <v>23</v>
      </c>
      <c r="AH181" s="18" t="e">
        <f>IF([1]!Table1[[#This Row],[Customer_order_count]] &gt;= 10,"FREQUENT",IF([1]!Table1[[#This Row],[Customer_order_count]] &lt;= 10,"REGULAR","OCASSIONAL"))</f>
        <v>#REF!</v>
      </c>
    </row>
    <row r="182" spans="1:34" x14ac:dyDescent="0.25">
      <c r="A182" s="1" t="s">
        <v>678</v>
      </c>
      <c r="B182" s="2">
        <v>45893</v>
      </c>
      <c r="C182" s="3" t="s">
        <v>679</v>
      </c>
      <c r="D182" s="4" t="s">
        <v>438</v>
      </c>
      <c r="E182" s="4" t="s">
        <v>16</v>
      </c>
      <c r="F182" s="5">
        <v>58</v>
      </c>
      <c r="G182" s="3" t="s">
        <v>317</v>
      </c>
      <c r="H182" s="3" t="s">
        <v>5</v>
      </c>
      <c r="I182" s="3" t="s">
        <v>31</v>
      </c>
      <c r="J182" s="3" t="s">
        <v>32</v>
      </c>
      <c r="K182" s="3" t="s">
        <v>25</v>
      </c>
      <c r="L182" s="5">
        <v>1</v>
      </c>
      <c r="M182" s="5">
        <v>5000</v>
      </c>
      <c r="N182" s="6">
        <v>0</v>
      </c>
      <c r="O182" s="5">
        <v>5000</v>
      </c>
      <c r="P182" s="5">
        <v>3500</v>
      </c>
      <c r="Q182" s="5">
        <f>Table1[[#This Row],[Sales]]-Table1[[#This Row],[Cost]]</f>
        <v>1500</v>
      </c>
      <c r="R182" s="3" t="s">
        <v>26</v>
      </c>
      <c r="S182" s="3" t="s">
        <v>10</v>
      </c>
      <c r="T182" s="3" t="s">
        <v>33</v>
      </c>
      <c r="U182" s="3" t="s">
        <v>19</v>
      </c>
      <c r="V182" s="6">
        <f>Table1[[#This Row],[Profit]]/Table1[[#This Row],[Sales]]</f>
        <v>0.3</v>
      </c>
      <c r="W182" s="3">
        <f>[1]!Table1[[#This Row],[Sales]]-[1]!Table1[[#This Row],[Cost]]-[1]!Table1[[#This Row],[Profit]]</f>
        <v>0</v>
      </c>
      <c r="X182" s="3">
        <f>[1]!Table1[[#This Row],[Quantity]]*[1]!Table1[[#This Row],[Unit_Price]]</f>
        <v>5000</v>
      </c>
      <c r="Y182" s="7">
        <f>[1]!Table1[[#This Row],[Gross_Sales]]*[1]!Table1[[#This Row],[Discount]]</f>
        <v>0</v>
      </c>
      <c r="Z182" s="8">
        <f>[1]!Table1[[#This Row],[Gross_Sales]]*[1]!Table1[[#This Row],[Discount_amount]]</f>
        <v>0</v>
      </c>
      <c r="AA182" s="6">
        <f>IFERROR([1]!Table1[[#This Row],[Profit]]/[1]!Table1[[#This Row],[Sales]],0)</f>
        <v>0.3</v>
      </c>
      <c r="AB182" s="3">
        <f>YEAR([1]!Table1[[#This Row],[Order_Date]])</f>
        <v>2025</v>
      </c>
      <c r="AC182" s="3">
        <f>MONTH([1]!Table1[[#This Row],[Order_Date]])</f>
        <v>8</v>
      </c>
      <c r="AD182" s="3" t="str">
        <f t="shared" si="6"/>
        <v>Aug</v>
      </c>
      <c r="AE182" s="3" t="str">
        <f t="shared" si="7"/>
        <v>Q3</v>
      </c>
      <c r="AF182" s="3" t="str">
        <f t="shared" si="8"/>
        <v>2025-Aug</v>
      </c>
      <c r="AG182" s="3">
        <f>COUNTIF(C:C,Table1[[#This Row],[Customer_ID]])</f>
        <v>3</v>
      </c>
      <c r="AH182" s="9" t="e">
        <f>IF([1]!Table1[[#This Row],[Customer_order_count]] &gt;= 10,"FREQUENT",IF([1]!Table1[[#This Row],[Customer_order_count]] &lt;= 10,"REGULAR","OCASSIONAL"))</f>
        <v>#REF!</v>
      </c>
    </row>
    <row r="183" spans="1:34" x14ac:dyDescent="0.25">
      <c r="A183" s="10" t="s">
        <v>680</v>
      </c>
      <c r="B183" s="11">
        <v>45924</v>
      </c>
      <c r="C183" s="12" t="s">
        <v>467</v>
      </c>
      <c r="D183" s="13" t="s">
        <v>468</v>
      </c>
      <c r="E183" s="13" t="s">
        <v>3</v>
      </c>
      <c r="F183" s="14">
        <v>23</v>
      </c>
      <c r="G183" s="12" t="s">
        <v>290</v>
      </c>
      <c r="H183" s="12" t="s">
        <v>276</v>
      </c>
      <c r="I183" s="12" t="s">
        <v>305</v>
      </c>
      <c r="J183" s="12" t="s">
        <v>306</v>
      </c>
      <c r="K183" s="12" t="s">
        <v>91</v>
      </c>
      <c r="L183" s="14">
        <v>2</v>
      </c>
      <c r="M183" s="14">
        <v>8500</v>
      </c>
      <c r="N183" s="15">
        <v>0.1</v>
      </c>
      <c r="O183" s="14">
        <v>15300</v>
      </c>
      <c r="P183" s="14">
        <v>13000</v>
      </c>
      <c r="Q183" s="5">
        <f>Table1[[#This Row],[Sales]]-Table1[[#This Row],[Cost]]</f>
        <v>2300</v>
      </c>
      <c r="R183" s="12" t="s">
        <v>77</v>
      </c>
      <c r="S183" s="12" t="s">
        <v>10</v>
      </c>
      <c r="T183" s="12" t="s">
        <v>33</v>
      </c>
      <c r="U183" s="12" t="s">
        <v>12</v>
      </c>
      <c r="V183" s="6">
        <f>Table1[[#This Row],[Profit]]/Table1[[#This Row],[Sales]]</f>
        <v>0.15032679738562091</v>
      </c>
      <c r="W183" s="12">
        <f>[1]!Table1[[#This Row],[Sales]]-[1]!Table1[[#This Row],[Cost]]-[1]!Table1[[#This Row],[Profit]]</f>
        <v>0</v>
      </c>
      <c r="X183" s="12">
        <f>[1]!Table1[[#This Row],[Quantity]]*[1]!Table1[[#This Row],[Unit_Price]]</f>
        <v>17000</v>
      </c>
      <c r="Y183" s="16">
        <f>[1]!Table1[[#This Row],[Gross_Sales]]*[1]!Table1[[#This Row],[Discount]]</f>
        <v>1700</v>
      </c>
      <c r="Z183" s="17">
        <f>[1]!Table1[[#This Row],[Gross_Sales]]*[1]!Table1[[#This Row],[Discount_amount]]</f>
        <v>28900000</v>
      </c>
      <c r="AA183" s="15">
        <f>IFERROR([1]!Table1[[#This Row],[Profit]]/[1]!Table1[[#This Row],[Sales]],0)</f>
        <v>0.15032679738562091</v>
      </c>
      <c r="AB183" s="12">
        <f>YEAR([1]!Table1[[#This Row],[Order_Date]])</f>
        <v>2025</v>
      </c>
      <c r="AC183" s="12">
        <f>MONTH([1]!Table1[[#This Row],[Order_Date]])</f>
        <v>9</v>
      </c>
      <c r="AD183" s="12" t="str">
        <f t="shared" si="6"/>
        <v>Sep</v>
      </c>
      <c r="AE183" s="12" t="str">
        <f t="shared" si="7"/>
        <v>Q3</v>
      </c>
      <c r="AF183" s="12" t="str">
        <f t="shared" si="8"/>
        <v>2025-Sep</v>
      </c>
      <c r="AG183" s="12">
        <f>COUNTIF(C:C,Table1[[#This Row],[Customer_ID]])</f>
        <v>13</v>
      </c>
      <c r="AH183" s="18" t="e">
        <f>IF([1]!Table1[[#This Row],[Customer_order_count]] &gt;= 10,"FREQUENT",IF([1]!Table1[[#This Row],[Customer_order_count]] &lt;= 10,"REGULAR","OCASSIONAL"))</f>
        <v>#REF!</v>
      </c>
    </row>
    <row r="184" spans="1:34" x14ac:dyDescent="0.25">
      <c r="A184" s="1" t="s">
        <v>681</v>
      </c>
      <c r="B184" s="2">
        <v>45596</v>
      </c>
      <c r="C184" s="3" t="s">
        <v>123</v>
      </c>
      <c r="D184" s="4" t="s">
        <v>124</v>
      </c>
      <c r="E184" s="4" t="s">
        <v>3</v>
      </c>
      <c r="F184" s="5">
        <v>47</v>
      </c>
      <c r="G184" s="3" t="s">
        <v>4</v>
      </c>
      <c r="H184" s="3" t="s">
        <v>5</v>
      </c>
      <c r="I184" s="3" t="s">
        <v>56</v>
      </c>
      <c r="J184" s="3" t="s">
        <v>57</v>
      </c>
      <c r="K184" s="3" t="s">
        <v>58</v>
      </c>
      <c r="L184" s="5">
        <v>2</v>
      </c>
      <c r="M184" s="5">
        <v>1200</v>
      </c>
      <c r="N184" s="6">
        <v>0.15</v>
      </c>
      <c r="O184" s="5">
        <v>2040</v>
      </c>
      <c r="P184" s="5">
        <v>1600</v>
      </c>
      <c r="Q184" s="5">
        <f>Table1[[#This Row],[Sales]]-Table1[[#This Row],[Cost]]</f>
        <v>440</v>
      </c>
      <c r="R184" s="3" t="s">
        <v>17</v>
      </c>
      <c r="S184" s="3" t="s">
        <v>10</v>
      </c>
      <c r="T184" s="3" t="s">
        <v>40</v>
      </c>
      <c r="U184" s="3" t="s">
        <v>12</v>
      </c>
      <c r="V184" s="6">
        <f>Table1[[#This Row],[Profit]]/Table1[[#This Row],[Sales]]</f>
        <v>0.21568627450980393</v>
      </c>
      <c r="W184" s="3">
        <f>[1]!Table1[[#This Row],[Sales]]-[1]!Table1[[#This Row],[Cost]]-[1]!Table1[[#This Row],[Profit]]</f>
        <v>0</v>
      </c>
      <c r="X184" s="3">
        <f>[1]!Table1[[#This Row],[Quantity]]*[1]!Table1[[#This Row],[Unit_Price]]</f>
        <v>2400</v>
      </c>
      <c r="Y184" s="7">
        <f>[1]!Table1[[#This Row],[Gross_Sales]]*[1]!Table1[[#This Row],[Discount]]</f>
        <v>360</v>
      </c>
      <c r="Z184" s="8">
        <f>[1]!Table1[[#This Row],[Gross_Sales]]*[1]!Table1[[#This Row],[Discount_amount]]</f>
        <v>864000</v>
      </c>
      <c r="AA184" s="6">
        <f>IFERROR([1]!Table1[[#This Row],[Profit]]/[1]!Table1[[#This Row],[Sales]],0)</f>
        <v>0.21568627450980393</v>
      </c>
      <c r="AB184" s="3">
        <f>YEAR([1]!Table1[[#This Row],[Order_Date]])</f>
        <v>2024</v>
      </c>
      <c r="AC184" s="3">
        <f>MONTH([1]!Table1[[#This Row],[Order_Date]])</f>
        <v>10</v>
      </c>
      <c r="AD184" s="3" t="str">
        <f t="shared" si="6"/>
        <v>Oct</v>
      </c>
      <c r="AE184" s="3" t="str">
        <f t="shared" si="7"/>
        <v>Q4</v>
      </c>
      <c r="AF184" s="3" t="str">
        <f t="shared" si="8"/>
        <v>2024-Oct</v>
      </c>
      <c r="AG184" s="3">
        <f>COUNTIF(C:C,Table1[[#This Row],[Customer_ID]])</f>
        <v>9</v>
      </c>
      <c r="AH184" s="9" t="e">
        <f>IF([1]!Table1[[#This Row],[Customer_order_count]] &gt;= 10,"FREQUENT",IF([1]!Table1[[#This Row],[Customer_order_count]] &lt;= 10,"REGULAR","OCASSIONAL"))</f>
        <v>#REF!</v>
      </c>
    </row>
    <row r="185" spans="1:34" x14ac:dyDescent="0.25">
      <c r="A185" s="10" t="s">
        <v>682</v>
      </c>
      <c r="B185" s="11">
        <v>45612</v>
      </c>
      <c r="C185" s="12" t="s">
        <v>683</v>
      </c>
      <c r="D185" s="13" t="s">
        <v>301</v>
      </c>
      <c r="E185" s="13" t="s">
        <v>3</v>
      </c>
      <c r="F185" s="14">
        <v>51</v>
      </c>
      <c r="G185" s="12" t="s">
        <v>275</v>
      </c>
      <c r="H185" s="12" t="s">
        <v>276</v>
      </c>
      <c r="I185" s="12" t="s">
        <v>31</v>
      </c>
      <c r="J185" s="12" t="s">
        <v>32</v>
      </c>
      <c r="K185" s="12" t="s">
        <v>25</v>
      </c>
      <c r="L185" s="14">
        <v>1</v>
      </c>
      <c r="M185" s="14">
        <v>5000</v>
      </c>
      <c r="N185" s="15">
        <v>0.05</v>
      </c>
      <c r="O185" s="14">
        <v>4750</v>
      </c>
      <c r="P185" s="14">
        <v>3500</v>
      </c>
      <c r="Q185" s="5">
        <f>Table1[[#This Row],[Sales]]-Table1[[#This Row],[Cost]]</f>
        <v>1250</v>
      </c>
      <c r="R185" s="12" t="s">
        <v>26</v>
      </c>
      <c r="S185" s="12" t="s">
        <v>10</v>
      </c>
      <c r="T185" s="12" t="s">
        <v>40</v>
      </c>
      <c r="U185" s="12" t="s">
        <v>19</v>
      </c>
      <c r="V185" s="6">
        <f>Table1[[#This Row],[Profit]]/Table1[[#This Row],[Sales]]</f>
        <v>0.26315789473684209</v>
      </c>
      <c r="W185" s="12">
        <f>[1]!Table1[[#This Row],[Sales]]-[1]!Table1[[#This Row],[Cost]]-[1]!Table1[[#This Row],[Profit]]</f>
        <v>0</v>
      </c>
      <c r="X185" s="12">
        <f>[1]!Table1[[#This Row],[Quantity]]*[1]!Table1[[#This Row],[Unit_Price]]</f>
        <v>5000</v>
      </c>
      <c r="Y185" s="16">
        <f>[1]!Table1[[#This Row],[Gross_Sales]]*[1]!Table1[[#This Row],[Discount]]</f>
        <v>250</v>
      </c>
      <c r="Z185" s="17">
        <f>[1]!Table1[[#This Row],[Gross_Sales]]*[1]!Table1[[#This Row],[Discount_amount]]</f>
        <v>1250000</v>
      </c>
      <c r="AA185" s="15">
        <f>IFERROR([1]!Table1[[#This Row],[Profit]]/[1]!Table1[[#This Row],[Sales]],0)</f>
        <v>0.26315789473684209</v>
      </c>
      <c r="AB185" s="12">
        <f>YEAR([1]!Table1[[#This Row],[Order_Date]])</f>
        <v>2024</v>
      </c>
      <c r="AC185" s="12">
        <f>MONTH([1]!Table1[[#This Row],[Order_Date]])</f>
        <v>11</v>
      </c>
      <c r="AD185" s="12" t="str">
        <f t="shared" si="6"/>
        <v>Nov</v>
      </c>
      <c r="AE185" s="12" t="str">
        <f t="shared" si="7"/>
        <v>Q4</v>
      </c>
      <c r="AF185" s="12" t="str">
        <f t="shared" si="8"/>
        <v>2024-Nov</v>
      </c>
      <c r="AG185" s="12">
        <f>COUNTIF(C:C,Table1[[#This Row],[Customer_ID]])</f>
        <v>3</v>
      </c>
      <c r="AH185" s="18" t="e">
        <f>IF([1]!Table1[[#This Row],[Customer_order_count]] &gt;= 10,"FREQUENT",IF([1]!Table1[[#This Row],[Customer_order_count]] &lt;= 10,"REGULAR","OCASSIONAL"))</f>
        <v>#REF!</v>
      </c>
    </row>
    <row r="186" spans="1:34" x14ac:dyDescent="0.25">
      <c r="A186" s="1" t="s">
        <v>684</v>
      </c>
      <c r="B186" s="2">
        <v>45674</v>
      </c>
      <c r="C186" s="3" t="s">
        <v>685</v>
      </c>
      <c r="D186" s="4" t="s">
        <v>320</v>
      </c>
      <c r="E186" s="4" t="s">
        <v>3</v>
      </c>
      <c r="F186" s="5">
        <v>22</v>
      </c>
      <c r="G186" s="3" t="s">
        <v>290</v>
      </c>
      <c r="H186" s="3" t="s">
        <v>276</v>
      </c>
      <c r="I186" s="3" t="s">
        <v>109</v>
      </c>
      <c r="J186" s="3" t="s">
        <v>110</v>
      </c>
      <c r="K186" s="3" t="s">
        <v>8</v>
      </c>
      <c r="L186" s="5">
        <v>3</v>
      </c>
      <c r="M186" s="5">
        <v>4000</v>
      </c>
      <c r="N186" s="6">
        <v>0.1</v>
      </c>
      <c r="O186" s="5">
        <v>10800</v>
      </c>
      <c r="P186" s="5">
        <v>8700</v>
      </c>
      <c r="Q186" s="5">
        <f>Table1[[#This Row],[Sales]]-Table1[[#This Row],[Cost]]</f>
        <v>2100</v>
      </c>
      <c r="R186" s="3" t="s">
        <v>26</v>
      </c>
      <c r="S186" s="3" t="s">
        <v>10</v>
      </c>
      <c r="T186" s="3" t="s">
        <v>18</v>
      </c>
      <c r="U186" s="3" t="s">
        <v>12</v>
      </c>
      <c r="V186" s="6">
        <f>Table1[[#This Row],[Profit]]/Table1[[#This Row],[Sales]]</f>
        <v>0.19444444444444445</v>
      </c>
      <c r="W186" s="3">
        <f>[1]!Table1[[#This Row],[Sales]]-[1]!Table1[[#This Row],[Cost]]-[1]!Table1[[#This Row],[Profit]]</f>
        <v>0</v>
      </c>
      <c r="X186" s="3">
        <f>[1]!Table1[[#This Row],[Quantity]]*[1]!Table1[[#This Row],[Unit_Price]]</f>
        <v>12000</v>
      </c>
      <c r="Y186" s="7">
        <f>[1]!Table1[[#This Row],[Gross_Sales]]*[1]!Table1[[#This Row],[Discount]]</f>
        <v>1200</v>
      </c>
      <c r="Z186" s="8">
        <f>[1]!Table1[[#This Row],[Gross_Sales]]*[1]!Table1[[#This Row],[Discount_amount]]</f>
        <v>14400000</v>
      </c>
      <c r="AA186" s="6">
        <f>IFERROR([1]!Table1[[#This Row],[Profit]]/[1]!Table1[[#This Row],[Sales]],0)</f>
        <v>0.19444444444444445</v>
      </c>
      <c r="AB186" s="3">
        <f>YEAR([1]!Table1[[#This Row],[Order_Date]])</f>
        <v>2025</v>
      </c>
      <c r="AC186" s="3">
        <f>MONTH([1]!Table1[[#This Row],[Order_Date]])</f>
        <v>1</v>
      </c>
      <c r="AD186" s="3" t="str">
        <f t="shared" si="6"/>
        <v>Jan</v>
      </c>
      <c r="AE186" s="3" t="str">
        <f t="shared" si="7"/>
        <v>Q1</v>
      </c>
      <c r="AF186" s="3" t="str">
        <f t="shared" si="8"/>
        <v>2025-Jan</v>
      </c>
      <c r="AG186" s="3">
        <f>COUNTIF(C:C,Table1[[#This Row],[Customer_ID]])</f>
        <v>6</v>
      </c>
      <c r="AH186" s="9" t="e">
        <f>IF([1]!Table1[[#This Row],[Customer_order_count]] &gt;= 10,"FREQUENT",IF([1]!Table1[[#This Row],[Customer_order_count]] &lt;= 10,"REGULAR","OCASSIONAL"))</f>
        <v>#REF!</v>
      </c>
    </row>
    <row r="187" spans="1:34" x14ac:dyDescent="0.25">
      <c r="A187" s="10" t="s">
        <v>686</v>
      </c>
      <c r="B187" s="11">
        <v>45902</v>
      </c>
      <c r="C187" s="12" t="s">
        <v>687</v>
      </c>
      <c r="D187" s="13" t="s">
        <v>151</v>
      </c>
      <c r="E187" s="13" t="s">
        <v>16</v>
      </c>
      <c r="F187" s="14">
        <v>58</v>
      </c>
      <c r="G187" s="12" t="s">
        <v>269</v>
      </c>
      <c r="H187" s="12" t="s">
        <v>270</v>
      </c>
      <c r="I187" s="12" t="s">
        <v>176</v>
      </c>
      <c r="J187" s="12" t="s">
        <v>177</v>
      </c>
      <c r="K187" s="12" t="s">
        <v>25</v>
      </c>
      <c r="L187" s="14">
        <v>1</v>
      </c>
      <c r="M187" s="14">
        <v>22000</v>
      </c>
      <c r="N187" s="15">
        <v>0.15</v>
      </c>
      <c r="O187" s="14">
        <v>18700</v>
      </c>
      <c r="P187" s="14">
        <v>16500</v>
      </c>
      <c r="Q187" s="5">
        <f>Table1[[#This Row],[Sales]]-Table1[[#This Row],[Cost]]</f>
        <v>2200</v>
      </c>
      <c r="R187" s="12" t="s">
        <v>17</v>
      </c>
      <c r="S187" s="12" t="s">
        <v>10</v>
      </c>
      <c r="T187" s="12" t="s">
        <v>33</v>
      </c>
      <c r="U187" s="12" t="s">
        <v>19</v>
      </c>
      <c r="V187" s="6">
        <f>Table1[[#This Row],[Profit]]/Table1[[#This Row],[Sales]]</f>
        <v>0.11764705882352941</v>
      </c>
      <c r="W187" s="12">
        <f>[1]!Table1[[#This Row],[Sales]]-[1]!Table1[[#This Row],[Cost]]-[1]!Table1[[#This Row],[Profit]]</f>
        <v>0</v>
      </c>
      <c r="X187" s="12">
        <f>[1]!Table1[[#This Row],[Quantity]]*[1]!Table1[[#This Row],[Unit_Price]]</f>
        <v>22000</v>
      </c>
      <c r="Y187" s="16">
        <f>[1]!Table1[[#This Row],[Gross_Sales]]*[1]!Table1[[#This Row],[Discount]]</f>
        <v>3300</v>
      </c>
      <c r="Z187" s="17">
        <f>[1]!Table1[[#This Row],[Gross_Sales]]*[1]!Table1[[#This Row],[Discount_amount]]</f>
        <v>72600000</v>
      </c>
      <c r="AA187" s="15">
        <f>IFERROR([1]!Table1[[#This Row],[Profit]]/[1]!Table1[[#This Row],[Sales]],0)</f>
        <v>0.11764705882352941</v>
      </c>
      <c r="AB187" s="12">
        <f>YEAR([1]!Table1[[#This Row],[Order_Date]])</f>
        <v>2025</v>
      </c>
      <c r="AC187" s="12">
        <f>MONTH([1]!Table1[[#This Row],[Order_Date]])</f>
        <v>9</v>
      </c>
      <c r="AD187" s="12" t="str">
        <f t="shared" si="6"/>
        <v>Sep</v>
      </c>
      <c r="AE187" s="12" t="str">
        <f t="shared" si="7"/>
        <v>Q3</v>
      </c>
      <c r="AF187" s="12" t="str">
        <f t="shared" si="8"/>
        <v>2025-Sep</v>
      </c>
      <c r="AG187" s="12">
        <f>COUNTIF(C:C,Table1[[#This Row],[Customer_ID]])</f>
        <v>5</v>
      </c>
      <c r="AH187" s="18" t="e">
        <f>IF([1]!Table1[[#This Row],[Customer_order_count]] &gt;= 10,"FREQUENT",IF([1]!Table1[[#This Row],[Customer_order_count]] &lt;= 10,"REGULAR","OCASSIONAL"))</f>
        <v>#REF!</v>
      </c>
    </row>
    <row r="188" spans="1:34" x14ac:dyDescent="0.25">
      <c r="A188" s="1" t="s">
        <v>688</v>
      </c>
      <c r="B188" s="2">
        <v>45790</v>
      </c>
      <c r="C188" s="3" t="s">
        <v>689</v>
      </c>
      <c r="D188" s="3" t="s">
        <v>690</v>
      </c>
      <c r="E188" s="3" t="s">
        <v>3</v>
      </c>
      <c r="F188" s="3">
        <v>44</v>
      </c>
      <c r="G188" s="3" t="s">
        <v>280</v>
      </c>
      <c r="H188" s="3" t="s">
        <v>270</v>
      </c>
      <c r="I188" s="3" t="s">
        <v>51</v>
      </c>
      <c r="J188" s="3" t="s">
        <v>52</v>
      </c>
      <c r="K188" s="3" t="s">
        <v>8</v>
      </c>
      <c r="L188" s="3">
        <v>2</v>
      </c>
      <c r="M188" s="3">
        <v>4500</v>
      </c>
      <c r="N188" s="3">
        <v>0</v>
      </c>
      <c r="O188" s="3">
        <v>0</v>
      </c>
      <c r="P188" s="3">
        <v>6400</v>
      </c>
      <c r="Q188" s="5">
        <f>Table1[[#This Row],[Sales]]-Table1[[#This Row],[Cost]]</f>
        <v>-6400</v>
      </c>
      <c r="R188" s="3" t="s">
        <v>17</v>
      </c>
      <c r="S188" s="3" t="s">
        <v>291</v>
      </c>
      <c r="T188" s="3" t="s">
        <v>11</v>
      </c>
      <c r="U188" s="3" t="s">
        <v>12</v>
      </c>
      <c r="V188" s="3" t="e">
        <f>Table1[[#This Row],[Profit]]/Table1[[#This Row],[Sales]]</f>
        <v>#DIV/0!</v>
      </c>
      <c r="W188" s="3">
        <f>[1]!Table1[[#This Row],[Sales]]-[1]!Table1[[#This Row],[Cost]]-[1]!Table1[[#This Row],[Profit]]</f>
        <v>-6400</v>
      </c>
      <c r="X188" s="3">
        <f>[1]!Table1[[#This Row],[Quantity]]*[1]!Table1[[#This Row],[Unit_Price]]</f>
        <v>9000</v>
      </c>
      <c r="Y188" s="3">
        <f>[1]!Table1[[#This Row],[Gross_Sales]]*[1]!Table1[[#This Row],[Discount]]</f>
        <v>0</v>
      </c>
      <c r="Z188" s="3">
        <f>[1]!Table1[[#This Row],[Gross_Sales]]*[1]!Table1[[#This Row],[Discount_amount]]</f>
        <v>0</v>
      </c>
      <c r="AA188" s="3">
        <f>IFERROR([1]!Table1[[#This Row],[Profit]]/[1]!Table1[[#This Row],[Sales]],0)</f>
        <v>0</v>
      </c>
      <c r="AB188" s="3">
        <f>YEAR([1]!Table1[[#This Row],[Order_Date]])</f>
        <v>2025</v>
      </c>
      <c r="AC188" s="3">
        <f>MONTH([1]!Table1[[#This Row],[Order_Date]])</f>
        <v>5</v>
      </c>
      <c r="AD188" s="3" t="str">
        <f t="shared" si="6"/>
        <v>May</v>
      </c>
      <c r="AE188" s="3" t="str">
        <f t="shared" si="7"/>
        <v>Q2</v>
      </c>
      <c r="AF188" s="3" t="str">
        <f t="shared" si="8"/>
        <v>2025-May</v>
      </c>
      <c r="AG188" s="3">
        <f>COUNTIF(C:C,Table1[[#This Row],[Customer_ID]])</f>
        <v>14</v>
      </c>
      <c r="AH188" s="9" t="e">
        <f>IF([1]!Table1[[#This Row],[Customer_order_count]] &gt;= 10,"FREQUENT",IF([1]!Table1[[#This Row],[Customer_order_count]] &lt;= 10,"REGULAR","OCASSIONAL"))</f>
        <v>#REF!</v>
      </c>
    </row>
    <row r="189" spans="1:34" x14ac:dyDescent="0.25">
      <c r="A189" s="10" t="s">
        <v>691</v>
      </c>
      <c r="B189" s="11">
        <v>45469</v>
      </c>
      <c r="C189" s="12" t="s">
        <v>530</v>
      </c>
      <c r="D189" s="13" t="s">
        <v>531</v>
      </c>
      <c r="E189" s="13" t="s">
        <v>3</v>
      </c>
      <c r="F189" s="14">
        <v>31</v>
      </c>
      <c r="G189" s="12" t="s">
        <v>275</v>
      </c>
      <c r="H189" s="12" t="s">
        <v>276</v>
      </c>
      <c r="I189" s="12" t="s">
        <v>127</v>
      </c>
      <c r="J189" s="12" t="s">
        <v>128</v>
      </c>
      <c r="K189" s="12" t="s">
        <v>58</v>
      </c>
      <c r="L189" s="14">
        <v>2</v>
      </c>
      <c r="M189" s="14">
        <v>3000</v>
      </c>
      <c r="N189" s="15">
        <v>0.1</v>
      </c>
      <c r="O189" s="14">
        <v>5400</v>
      </c>
      <c r="P189" s="14">
        <v>4200</v>
      </c>
      <c r="Q189" s="5">
        <f>Table1[[#This Row],[Sales]]-Table1[[#This Row],[Cost]]</f>
        <v>1200</v>
      </c>
      <c r="R189" s="12" t="s">
        <v>26</v>
      </c>
      <c r="S189" s="12" t="s">
        <v>10</v>
      </c>
      <c r="T189" s="12" t="s">
        <v>11</v>
      </c>
      <c r="U189" s="12" t="s">
        <v>12</v>
      </c>
      <c r="V189" s="6">
        <f>Table1[[#This Row],[Profit]]/Table1[[#This Row],[Sales]]</f>
        <v>0.22222222222222221</v>
      </c>
      <c r="W189" s="12">
        <f>[1]!Table1[[#This Row],[Sales]]-[1]!Table1[[#This Row],[Cost]]-[1]!Table1[[#This Row],[Profit]]</f>
        <v>0</v>
      </c>
      <c r="X189" s="12">
        <f>[1]!Table1[[#This Row],[Quantity]]*[1]!Table1[[#This Row],[Unit_Price]]</f>
        <v>6000</v>
      </c>
      <c r="Y189" s="16">
        <f>[1]!Table1[[#This Row],[Gross_Sales]]*[1]!Table1[[#This Row],[Discount]]</f>
        <v>600</v>
      </c>
      <c r="Z189" s="17">
        <f>[1]!Table1[[#This Row],[Gross_Sales]]*[1]!Table1[[#This Row],[Discount_amount]]</f>
        <v>3600000</v>
      </c>
      <c r="AA189" s="15">
        <f>IFERROR([1]!Table1[[#This Row],[Profit]]/[1]!Table1[[#This Row],[Sales]],0)</f>
        <v>0.22222222222222221</v>
      </c>
      <c r="AB189" s="12">
        <f>YEAR([1]!Table1[[#This Row],[Order_Date]])</f>
        <v>2024</v>
      </c>
      <c r="AC189" s="12">
        <f>MONTH([1]!Table1[[#This Row],[Order_Date]])</f>
        <v>6</v>
      </c>
      <c r="AD189" s="12" t="str">
        <f t="shared" si="6"/>
        <v>Jun</v>
      </c>
      <c r="AE189" s="12" t="str">
        <f t="shared" si="7"/>
        <v>Q2</v>
      </c>
      <c r="AF189" s="12" t="str">
        <f t="shared" si="8"/>
        <v>2024-Jun</v>
      </c>
      <c r="AG189" s="12">
        <f>COUNTIF(C:C,Table1[[#This Row],[Customer_ID]])</f>
        <v>13</v>
      </c>
      <c r="AH189" s="18" t="e">
        <f>IF([1]!Table1[[#This Row],[Customer_order_count]] &gt;= 10,"FREQUENT",IF([1]!Table1[[#This Row],[Customer_order_count]] &lt;= 10,"REGULAR","OCASSIONAL"))</f>
        <v>#REF!</v>
      </c>
    </row>
    <row r="190" spans="1:34" x14ac:dyDescent="0.25">
      <c r="A190" s="1" t="s">
        <v>692</v>
      </c>
      <c r="B190" s="2">
        <v>45483</v>
      </c>
      <c r="C190" s="3" t="s">
        <v>42</v>
      </c>
      <c r="D190" s="4" t="s">
        <v>43</v>
      </c>
      <c r="E190" s="4" t="s">
        <v>3</v>
      </c>
      <c r="F190" s="5">
        <v>43</v>
      </c>
      <c r="G190" s="3" t="s">
        <v>4</v>
      </c>
      <c r="H190" s="3" t="s">
        <v>5</v>
      </c>
      <c r="I190" s="3" t="s">
        <v>68</v>
      </c>
      <c r="J190" s="3" t="s">
        <v>69</v>
      </c>
      <c r="K190" s="3" t="s">
        <v>39</v>
      </c>
      <c r="L190" s="5">
        <v>1</v>
      </c>
      <c r="M190" s="5">
        <v>3500</v>
      </c>
      <c r="N190" s="6">
        <v>0.05</v>
      </c>
      <c r="O190" s="5">
        <v>3325</v>
      </c>
      <c r="P190" s="5">
        <v>2300</v>
      </c>
      <c r="Q190" s="5">
        <f>Table1[[#This Row],[Sales]]-Table1[[#This Row],[Cost]]</f>
        <v>1025</v>
      </c>
      <c r="R190" s="3" t="s">
        <v>77</v>
      </c>
      <c r="S190" s="3" t="s">
        <v>10</v>
      </c>
      <c r="T190" s="3" t="s">
        <v>33</v>
      </c>
      <c r="U190" s="3" t="s">
        <v>19</v>
      </c>
      <c r="V190" s="6">
        <f>Table1[[#This Row],[Profit]]/Table1[[#This Row],[Sales]]</f>
        <v>0.30827067669172931</v>
      </c>
      <c r="W190" s="3">
        <f>[1]!Table1[[#This Row],[Sales]]-[1]!Table1[[#This Row],[Cost]]-[1]!Table1[[#This Row],[Profit]]</f>
        <v>0</v>
      </c>
      <c r="X190" s="3">
        <f>[1]!Table1[[#This Row],[Quantity]]*[1]!Table1[[#This Row],[Unit_Price]]</f>
        <v>3500</v>
      </c>
      <c r="Y190" s="7">
        <f>[1]!Table1[[#This Row],[Gross_Sales]]*[1]!Table1[[#This Row],[Discount]]</f>
        <v>175</v>
      </c>
      <c r="Z190" s="8">
        <f>[1]!Table1[[#This Row],[Gross_Sales]]*[1]!Table1[[#This Row],[Discount_amount]]</f>
        <v>612500</v>
      </c>
      <c r="AA190" s="6">
        <f>IFERROR([1]!Table1[[#This Row],[Profit]]/[1]!Table1[[#This Row],[Sales]],0)</f>
        <v>0.30827067669172931</v>
      </c>
      <c r="AB190" s="3">
        <f>YEAR([1]!Table1[[#This Row],[Order_Date]])</f>
        <v>2024</v>
      </c>
      <c r="AC190" s="3">
        <f>MONTH([1]!Table1[[#This Row],[Order_Date]])</f>
        <v>7</v>
      </c>
      <c r="AD190" s="3" t="str">
        <f t="shared" si="6"/>
        <v>Jul</v>
      </c>
      <c r="AE190" s="3" t="str">
        <f t="shared" si="7"/>
        <v>Q3</v>
      </c>
      <c r="AF190" s="3" t="str">
        <f t="shared" si="8"/>
        <v>2024-Jul</v>
      </c>
      <c r="AG190" s="3">
        <f>COUNTIF(C:C,Table1[[#This Row],[Customer_ID]])</f>
        <v>4</v>
      </c>
      <c r="AH190" s="9" t="e">
        <f>IF([1]!Table1[[#This Row],[Customer_order_count]] &gt;= 10,"FREQUENT",IF([1]!Table1[[#This Row],[Customer_order_count]] &lt;= 10,"REGULAR","OCASSIONAL"))</f>
        <v>#REF!</v>
      </c>
    </row>
    <row r="191" spans="1:34" x14ac:dyDescent="0.25">
      <c r="A191" s="10" t="s">
        <v>693</v>
      </c>
      <c r="B191" s="11">
        <v>45659</v>
      </c>
      <c r="C191" s="12" t="s">
        <v>694</v>
      </c>
      <c r="D191" s="13" t="s">
        <v>695</v>
      </c>
      <c r="E191" s="13" t="s">
        <v>16</v>
      </c>
      <c r="F191" s="14">
        <v>59</v>
      </c>
      <c r="G191" s="12" t="s">
        <v>284</v>
      </c>
      <c r="H191" s="12" t="s">
        <v>285</v>
      </c>
      <c r="I191" s="12" t="s">
        <v>23</v>
      </c>
      <c r="J191" s="12" t="s">
        <v>24</v>
      </c>
      <c r="K191" s="12" t="s">
        <v>25</v>
      </c>
      <c r="L191" s="14">
        <v>1</v>
      </c>
      <c r="M191" s="14">
        <v>55000</v>
      </c>
      <c r="N191" s="15">
        <v>0.2</v>
      </c>
      <c r="O191" s="14">
        <v>44000</v>
      </c>
      <c r="P191" s="14">
        <v>40000</v>
      </c>
      <c r="Q191" s="5">
        <f>Table1[[#This Row],[Sales]]-Table1[[#This Row],[Cost]]</f>
        <v>4000</v>
      </c>
      <c r="R191" s="12" t="s">
        <v>17</v>
      </c>
      <c r="S191" s="12" t="s">
        <v>10</v>
      </c>
      <c r="T191" s="12" t="s">
        <v>18</v>
      </c>
      <c r="U191" s="12" t="s">
        <v>27</v>
      </c>
      <c r="V191" s="6">
        <f>Table1[[#This Row],[Profit]]/Table1[[#This Row],[Sales]]</f>
        <v>9.0909090909090912E-2</v>
      </c>
      <c r="W191" s="12">
        <f>[1]!Table1[[#This Row],[Sales]]-[1]!Table1[[#This Row],[Cost]]-[1]!Table1[[#This Row],[Profit]]</f>
        <v>0</v>
      </c>
      <c r="X191" s="12">
        <f>[1]!Table1[[#This Row],[Quantity]]*[1]!Table1[[#This Row],[Unit_Price]]</f>
        <v>55000</v>
      </c>
      <c r="Y191" s="16">
        <f>[1]!Table1[[#This Row],[Gross_Sales]]*[1]!Table1[[#This Row],[Discount]]</f>
        <v>11000</v>
      </c>
      <c r="Z191" s="17">
        <f>[1]!Table1[[#This Row],[Gross_Sales]]*[1]!Table1[[#This Row],[Discount_amount]]</f>
        <v>605000000</v>
      </c>
      <c r="AA191" s="15">
        <f>IFERROR([1]!Table1[[#This Row],[Profit]]/[1]!Table1[[#This Row],[Sales]],0)</f>
        <v>9.0909090909090912E-2</v>
      </c>
      <c r="AB191" s="12">
        <f>YEAR([1]!Table1[[#This Row],[Order_Date]])</f>
        <v>2025</v>
      </c>
      <c r="AC191" s="12">
        <f>MONTH([1]!Table1[[#This Row],[Order_Date]])</f>
        <v>1</v>
      </c>
      <c r="AD191" s="12" t="str">
        <f t="shared" si="6"/>
        <v>Jan</v>
      </c>
      <c r="AE191" s="12" t="str">
        <f t="shared" si="7"/>
        <v>Q1</v>
      </c>
      <c r="AF191" s="12" t="str">
        <f t="shared" si="8"/>
        <v>2025-Jan</v>
      </c>
      <c r="AG191" s="12">
        <f>COUNTIF(C:C,Table1[[#This Row],[Customer_ID]])</f>
        <v>16</v>
      </c>
      <c r="AH191" s="18" t="e">
        <f>IF([1]!Table1[[#This Row],[Customer_order_count]] &gt;= 10,"FREQUENT",IF([1]!Table1[[#This Row],[Customer_order_count]] &lt;= 10,"REGULAR","OCASSIONAL"))</f>
        <v>#REF!</v>
      </c>
    </row>
    <row r="192" spans="1:34" x14ac:dyDescent="0.25">
      <c r="A192" s="1" t="s">
        <v>696</v>
      </c>
      <c r="B192" s="2">
        <v>45685</v>
      </c>
      <c r="C192" s="3" t="s">
        <v>311</v>
      </c>
      <c r="D192" s="4" t="s">
        <v>101</v>
      </c>
      <c r="E192" s="4" t="s">
        <v>16</v>
      </c>
      <c r="F192" s="5">
        <v>42</v>
      </c>
      <c r="G192" s="3" t="s">
        <v>312</v>
      </c>
      <c r="H192" s="3" t="s">
        <v>276</v>
      </c>
      <c r="I192" s="3" t="s">
        <v>127</v>
      </c>
      <c r="J192" s="3" t="s">
        <v>128</v>
      </c>
      <c r="K192" s="3" t="s">
        <v>58</v>
      </c>
      <c r="L192" s="5">
        <v>1</v>
      </c>
      <c r="M192" s="5">
        <v>3000</v>
      </c>
      <c r="N192" s="6">
        <v>0.05</v>
      </c>
      <c r="O192" s="5">
        <v>2850</v>
      </c>
      <c r="P192" s="5">
        <v>2100</v>
      </c>
      <c r="Q192" s="5">
        <f>Table1[[#This Row],[Sales]]-Table1[[#This Row],[Cost]]</f>
        <v>750</v>
      </c>
      <c r="R192" s="3" t="s">
        <v>17</v>
      </c>
      <c r="S192" s="3" t="s">
        <v>10</v>
      </c>
      <c r="T192" s="3" t="s">
        <v>18</v>
      </c>
      <c r="U192" s="3" t="s">
        <v>27</v>
      </c>
      <c r="V192" s="6">
        <f>Table1[[#This Row],[Profit]]/Table1[[#This Row],[Sales]]</f>
        <v>0.26315789473684209</v>
      </c>
      <c r="W192" s="3">
        <f>[1]!Table1[[#This Row],[Sales]]-[1]!Table1[[#This Row],[Cost]]-[1]!Table1[[#This Row],[Profit]]</f>
        <v>0</v>
      </c>
      <c r="X192" s="3">
        <f>[1]!Table1[[#This Row],[Quantity]]*[1]!Table1[[#This Row],[Unit_Price]]</f>
        <v>3000</v>
      </c>
      <c r="Y192" s="7">
        <f>[1]!Table1[[#This Row],[Gross_Sales]]*[1]!Table1[[#This Row],[Discount]]</f>
        <v>150</v>
      </c>
      <c r="Z192" s="8">
        <f>[1]!Table1[[#This Row],[Gross_Sales]]*[1]!Table1[[#This Row],[Discount_amount]]</f>
        <v>450000</v>
      </c>
      <c r="AA192" s="6">
        <f>IFERROR([1]!Table1[[#This Row],[Profit]]/[1]!Table1[[#This Row],[Sales]],0)</f>
        <v>0.26315789473684209</v>
      </c>
      <c r="AB192" s="3">
        <f>YEAR([1]!Table1[[#This Row],[Order_Date]])</f>
        <v>2025</v>
      </c>
      <c r="AC192" s="3">
        <f>MONTH([1]!Table1[[#This Row],[Order_Date]])</f>
        <v>1</v>
      </c>
      <c r="AD192" s="3" t="str">
        <f t="shared" si="6"/>
        <v>Jan</v>
      </c>
      <c r="AE192" s="3" t="str">
        <f t="shared" si="7"/>
        <v>Q1</v>
      </c>
      <c r="AF192" s="3" t="str">
        <f t="shared" si="8"/>
        <v>2025-Jan</v>
      </c>
      <c r="AG192" s="3">
        <f>COUNTIF(C:C,Table1[[#This Row],[Customer_ID]])</f>
        <v>21</v>
      </c>
      <c r="AH192" s="9" t="e">
        <f>IF([1]!Table1[[#This Row],[Customer_order_count]] &gt;= 10,"FREQUENT",IF([1]!Table1[[#This Row],[Customer_order_count]] &lt;= 10,"REGULAR","OCASSIONAL"))</f>
        <v>#REF!</v>
      </c>
    </row>
    <row r="193" spans="1:34" x14ac:dyDescent="0.25">
      <c r="A193" s="10" t="s">
        <v>697</v>
      </c>
      <c r="B193" s="11">
        <v>45993</v>
      </c>
      <c r="C193" s="12" t="s">
        <v>562</v>
      </c>
      <c r="D193" s="13" t="s">
        <v>438</v>
      </c>
      <c r="E193" s="13" t="s">
        <v>3</v>
      </c>
      <c r="F193" s="14">
        <v>35</v>
      </c>
      <c r="G193" s="12" t="s">
        <v>339</v>
      </c>
      <c r="H193" s="12" t="s">
        <v>285</v>
      </c>
      <c r="I193" s="12" t="s">
        <v>143</v>
      </c>
      <c r="J193" s="12" t="s">
        <v>144</v>
      </c>
      <c r="K193" s="12" t="s">
        <v>76</v>
      </c>
      <c r="L193" s="14">
        <v>3</v>
      </c>
      <c r="M193" s="14">
        <v>700</v>
      </c>
      <c r="N193" s="15">
        <v>0.1</v>
      </c>
      <c r="O193" s="14">
        <v>1890</v>
      </c>
      <c r="P193" s="14">
        <v>1710</v>
      </c>
      <c r="Q193" s="5">
        <f>Table1[[#This Row],[Sales]]-Table1[[#This Row],[Cost]]</f>
        <v>180</v>
      </c>
      <c r="R193" s="12" t="s">
        <v>17</v>
      </c>
      <c r="S193" s="12" t="s">
        <v>10</v>
      </c>
      <c r="T193" s="12" t="s">
        <v>40</v>
      </c>
      <c r="U193" s="12" t="s">
        <v>12</v>
      </c>
      <c r="V193" s="6">
        <f>Table1[[#This Row],[Profit]]/Table1[[#This Row],[Sales]]</f>
        <v>9.5238095238095233E-2</v>
      </c>
      <c r="W193" s="12">
        <f>[1]!Table1[[#This Row],[Sales]]-[1]!Table1[[#This Row],[Cost]]-[1]!Table1[[#This Row],[Profit]]</f>
        <v>0</v>
      </c>
      <c r="X193" s="12">
        <f>[1]!Table1[[#This Row],[Quantity]]*[1]!Table1[[#This Row],[Unit_Price]]</f>
        <v>2100</v>
      </c>
      <c r="Y193" s="16">
        <f>[1]!Table1[[#This Row],[Gross_Sales]]*[1]!Table1[[#This Row],[Discount]]</f>
        <v>210</v>
      </c>
      <c r="Z193" s="17">
        <f>[1]!Table1[[#This Row],[Gross_Sales]]*[1]!Table1[[#This Row],[Discount_amount]]</f>
        <v>441000</v>
      </c>
      <c r="AA193" s="15">
        <f>IFERROR([1]!Table1[[#This Row],[Profit]]/[1]!Table1[[#This Row],[Sales]],0)</f>
        <v>9.5238095238095233E-2</v>
      </c>
      <c r="AB193" s="12">
        <f>YEAR([1]!Table1[[#This Row],[Order_Date]])</f>
        <v>2025</v>
      </c>
      <c r="AC193" s="12">
        <f>MONTH([1]!Table1[[#This Row],[Order_Date]])</f>
        <v>12</v>
      </c>
      <c r="AD193" s="12" t="str">
        <f t="shared" si="6"/>
        <v>Dec</v>
      </c>
      <c r="AE193" s="12" t="str">
        <f t="shared" si="7"/>
        <v>Q4</v>
      </c>
      <c r="AF193" s="12" t="str">
        <f t="shared" si="8"/>
        <v>2025-Dec</v>
      </c>
      <c r="AG193" s="12">
        <f>COUNTIF(C:C,Table1[[#This Row],[Customer_ID]])</f>
        <v>12</v>
      </c>
      <c r="AH193" s="18" t="e">
        <f>IF([1]!Table1[[#This Row],[Customer_order_count]] &gt;= 10,"FREQUENT",IF([1]!Table1[[#This Row],[Customer_order_count]] &lt;= 10,"REGULAR","OCASSIONAL"))</f>
        <v>#REF!</v>
      </c>
    </row>
    <row r="194" spans="1:34" x14ac:dyDescent="0.25">
      <c r="A194" s="1" t="s">
        <v>698</v>
      </c>
      <c r="B194" s="2">
        <v>45792</v>
      </c>
      <c r="C194" s="3" t="s">
        <v>699</v>
      </c>
      <c r="D194" s="4" t="s">
        <v>700</v>
      </c>
      <c r="E194" s="4" t="s">
        <v>3</v>
      </c>
      <c r="F194" s="5">
        <v>45</v>
      </c>
      <c r="G194" s="3" t="s">
        <v>295</v>
      </c>
      <c r="H194" s="3" t="s">
        <v>270</v>
      </c>
      <c r="I194" s="3" t="s">
        <v>305</v>
      </c>
      <c r="J194" s="3" t="s">
        <v>306</v>
      </c>
      <c r="K194" s="3" t="s">
        <v>91</v>
      </c>
      <c r="L194" s="5">
        <v>1</v>
      </c>
      <c r="M194" s="5">
        <v>8500</v>
      </c>
      <c r="N194" s="6">
        <v>0.25</v>
      </c>
      <c r="O194" s="5">
        <v>6375</v>
      </c>
      <c r="P194" s="5">
        <v>6500</v>
      </c>
      <c r="Q194" s="5">
        <f>Table1[[#This Row],[Sales]]-Table1[[#This Row],[Cost]]</f>
        <v>-125</v>
      </c>
      <c r="R194" s="3" t="s">
        <v>26</v>
      </c>
      <c r="S194" s="3" t="s">
        <v>10</v>
      </c>
      <c r="T194" s="3" t="s">
        <v>11</v>
      </c>
      <c r="U194" s="3" t="s">
        <v>12</v>
      </c>
      <c r="V194" s="6">
        <f>Table1[[#This Row],[Profit]]/Table1[[#This Row],[Sales]]</f>
        <v>-1.9607843137254902E-2</v>
      </c>
      <c r="W194" s="3">
        <f>[1]!Table1[[#This Row],[Sales]]-[1]!Table1[[#This Row],[Cost]]-[1]!Table1[[#This Row],[Profit]]</f>
        <v>0</v>
      </c>
      <c r="X194" s="3">
        <f>[1]!Table1[[#This Row],[Quantity]]*[1]!Table1[[#This Row],[Unit_Price]]</f>
        <v>8500</v>
      </c>
      <c r="Y194" s="7">
        <f>[1]!Table1[[#This Row],[Gross_Sales]]*[1]!Table1[[#This Row],[Discount]]</f>
        <v>2125</v>
      </c>
      <c r="Z194" s="8">
        <f>[1]!Table1[[#This Row],[Gross_Sales]]*[1]!Table1[[#This Row],[Discount_amount]]</f>
        <v>18062500</v>
      </c>
      <c r="AA194" s="6">
        <f>IFERROR([1]!Table1[[#This Row],[Profit]]/[1]!Table1[[#This Row],[Sales]],0)</f>
        <v>-1.9607843137254902E-2</v>
      </c>
      <c r="AB194" s="3">
        <f>YEAR([1]!Table1[[#This Row],[Order_Date]])</f>
        <v>2025</v>
      </c>
      <c r="AC194" s="3">
        <f>MONTH([1]!Table1[[#This Row],[Order_Date]])</f>
        <v>5</v>
      </c>
      <c r="AD194" s="3" t="str">
        <f t="shared" ref="AD194:AD257" si="9">TEXT(B:B,"mmm")</f>
        <v>May</v>
      </c>
      <c r="AE194" s="3" t="str">
        <f t="shared" ref="AE194:AE257" si="10">"Q"&amp;ROUNDUP(MONTH(B194)/3,0)</f>
        <v>Q2</v>
      </c>
      <c r="AF194" s="3" t="str">
        <f t="shared" ref="AF194:AF257" si="11">TEXT(B:B,"yyyy-mmm")</f>
        <v>2025-May</v>
      </c>
      <c r="AG194" s="3">
        <f>COUNTIF(C:C,Table1[[#This Row],[Customer_ID]])</f>
        <v>14</v>
      </c>
      <c r="AH194" s="9" t="e">
        <f>IF([1]!Table1[[#This Row],[Customer_order_count]] &gt;= 10,"FREQUENT",IF([1]!Table1[[#This Row],[Customer_order_count]] &lt;= 10,"REGULAR","OCASSIONAL"))</f>
        <v>#REF!</v>
      </c>
    </row>
    <row r="195" spans="1:34" x14ac:dyDescent="0.25">
      <c r="A195" s="10" t="s">
        <v>701</v>
      </c>
      <c r="B195" s="11">
        <v>45517</v>
      </c>
      <c r="C195" s="12" t="s">
        <v>702</v>
      </c>
      <c r="D195" s="13" t="s">
        <v>703</v>
      </c>
      <c r="E195" s="13" t="s">
        <v>16</v>
      </c>
      <c r="F195" s="14">
        <v>24</v>
      </c>
      <c r="G195" s="12" t="s">
        <v>275</v>
      </c>
      <c r="H195" s="12" t="s">
        <v>276</v>
      </c>
      <c r="I195" s="12" t="s">
        <v>344</v>
      </c>
      <c r="J195" s="12" t="s">
        <v>345</v>
      </c>
      <c r="K195" s="12" t="s">
        <v>39</v>
      </c>
      <c r="L195" s="14">
        <v>1</v>
      </c>
      <c r="M195" s="14">
        <v>2200</v>
      </c>
      <c r="N195" s="15">
        <v>0.15</v>
      </c>
      <c r="O195" s="14">
        <v>1870</v>
      </c>
      <c r="P195" s="14">
        <v>1400</v>
      </c>
      <c r="Q195" s="5">
        <f>Table1[[#This Row],[Sales]]-Table1[[#This Row],[Cost]]</f>
        <v>470</v>
      </c>
      <c r="R195" s="12" t="s">
        <v>26</v>
      </c>
      <c r="S195" s="12" t="s">
        <v>10</v>
      </c>
      <c r="T195" s="12" t="s">
        <v>33</v>
      </c>
      <c r="U195" s="12" t="s">
        <v>12</v>
      </c>
      <c r="V195" s="6">
        <f>Table1[[#This Row],[Profit]]/Table1[[#This Row],[Sales]]</f>
        <v>0.25133689839572193</v>
      </c>
      <c r="W195" s="12">
        <f>[1]!Table1[[#This Row],[Sales]]-[1]!Table1[[#This Row],[Cost]]-[1]!Table1[[#This Row],[Profit]]</f>
        <v>0</v>
      </c>
      <c r="X195" s="12">
        <f>[1]!Table1[[#This Row],[Quantity]]*[1]!Table1[[#This Row],[Unit_Price]]</f>
        <v>2200</v>
      </c>
      <c r="Y195" s="16">
        <f>[1]!Table1[[#This Row],[Gross_Sales]]*[1]!Table1[[#This Row],[Discount]]</f>
        <v>330</v>
      </c>
      <c r="Z195" s="17">
        <f>[1]!Table1[[#This Row],[Gross_Sales]]*[1]!Table1[[#This Row],[Discount_amount]]</f>
        <v>726000</v>
      </c>
      <c r="AA195" s="15">
        <f>IFERROR([1]!Table1[[#This Row],[Profit]]/[1]!Table1[[#This Row],[Sales]],0)</f>
        <v>0.25133689839572193</v>
      </c>
      <c r="AB195" s="12">
        <f>YEAR([1]!Table1[[#This Row],[Order_Date]])</f>
        <v>2024</v>
      </c>
      <c r="AC195" s="12">
        <f>MONTH([1]!Table1[[#This Row],[Order_Date]])</f>
        <v>8</v>
      </c>
      <c r="AD195" s="12" t="str">
        <f t="shared" si="9"/>
        <v>Aug</v>
      </c>
      <c r="AE195" s="12" t="str">
        <f t="shared" si="10"/>
        <v>Q3</v>
      </c>
      <c r="AF195" s="12" t="str">
        <f t="shared" si="11"/>
        <v>2024-Aug</v>
      </c>
      <c r="AG195" s="12">
        <f>COUNTIF(C:C,Table1[[#This Row],[Customer_ID]])</f>
        <v>12</v>
      </c>
      <c r="AH195" s="18" t="e">
        <f>IF([1]!Table1[[#This Row],[Customer_order_count]] &gt;= 10,"FREQUENT",IF([1]!Table1[[#This Row],[Customer_order_count]] &lt;= 10,"REGULAR","OCASSIONAL"))</f>
        <v>#REF!</v>
      </c>
    </row>
    <row r="196" spans="1:34" x14ac:dyDescent="0.25">
      <c r="A196" s="1" t="s">
        <v>704</v>
      </c>
      <c r="B196" s="2">
        <v>45587</v>
      </c>
      <c r="C196" s="3" t="s">
        <v>705</v>
      </c>
      <c r="D196" s="4" t="s">
        <v>642</v>
      </c>
      <c r="E196" s="4" t="s">
        <v>16</v>
      </c>
      <c r="F196" s="5">
        <v>27</v>
      </c>
      <c r="G196" s="3" t="s">
        <v>280</v>
      </c>
      <c r="H196" s="3" t="s">
        <v>270</v>
      </c>
      <c r="I196" s="3" t="s">
        <v>305</v>
      </c>
      <c r="J196" s="3" t="s">
        <v>306</v>
      </c>
      <c r="K196" s="3" t="s">
        <v>91</v>
      </c>
      <c r="L196" s="5">
        <v>2</v>
      </c>
      <c r="M196" s="5">
        <v>8500</v>
      </c>
      <c r="N196" s="6">
        <v>0.1</v>
      </c>
      <c r="O196" s="5">
        <v>15300</v>
      </c>
      <c r="P196" s="5">
        <v>13000</v>
      </c>
      <c r="Q196" s="5">
        <f>Table1[[#This Row],[Sales]]-Table1[[#This Row],[Cost]]</f>
        <v>2300</v>
      </c>
      <c r="R196" s="3" t="s">
        <v>9</v>
      </c>
      <c r="S196" s="3" t="s">
        <v>10</v>
      </c>
      <c r="T196" s="3" t="s">
        <v>40</v>
      </c>
      <c r="U196" s="3" t="s">
        <v>27</v>
      </c>
      <c r="V196" s="6">
        <f>Table1[[#This Row],[Profit]]/Table1[[#This Row],[Sales]]</f>
        <v>0.15032679738562091</v>
      </c>
      <c r="W196" s="3">
        <f>[1]!Table1[[#This Row],[Sales]]-[1]!Table1[[#This Row],[Cost]]-[1]!Table1[[#This Row],[Profit]]</f>
        <v>0</v>
      </c>
      <c r="X196" s="3">
        <f>[1]!Table1[[#This Row],[Quantity]]*[1]!Table1[[#This Row],[Unit_Price]]</f>
        <v>17000</v>
      </c>
      <c r="Y196" s="7">
        <f>[1]!Table1[[#This Row],[Gross_Sales]]*[1]!Table1[[#This Row],[Discount]]</f>
        <v>1700</v>
      </c>
      <c r="Z196" s="8">
        <f>[1]!Table1[[#This Row],[Gross_Sales]]*[1]!Table1[[#This Row],[Discount_amount]]</f>
        <v>28900000</v>
      </c>
      <c r="AA196" s="6">
        <f>IFERROR([1]!Table1[[#This Row],[Profit]]/[1]!Table1[[#This Row],[Sales]],0)</f>
        <v>0.15032679738562091</v>
      </c>
      <c r="AB196" s="3">
        <f>YEAR([1]!Table1[[#This Row],[Order_Date]])</f>
        <v>2024</v>
      </c>
      <c r="AC196" s="3">
        <f>MONTH([1]!Table1[[#This Row],[Order_Date]])</f>
        <v>10</v>
      </c>
      <c r="AD196" s="3" t="str">
        <f t="shared" si="9"/>
        <v>Oct</v>
      </c>
      <c r="AE196" s="3" t="str">
        <f t="shared" si="10"/>
        <v>Q4</v>
      </c>
      <c r="AF196" s="3" t="str">
        <f t="shared" si="11"/>
        <v>2024-Oct</v>
      </c>
      <c r="AG196" s="3">
        <f>COUNTIF(C:C,Table1[[#This Row],[Customer_ID]])</f>
        <v>26</v>
      </c>
      <c r="AH196" s="9" t="e">
        <f>IF([1]!Table1[[#This Row],[Customer_order_count]] &gt;= 10,"FREQUENT",IF([1]!Table1[[#This Row],[Customer_order_count]] &lt;= 10,"REGULAR","OCASSIONAL"))</f>
        <v>#REF!</v>
      </c>
    </row>
    <row r="197" spans="1:34" x14ac:dyDescent="0.25">
      <c r="A197" s="10" t="s">
        <v>706</v>
      </c>
      <c r="B197" s="11">
        <v>45799</v>
      </c>
      <c r="C197" s="12" t="s">
        <v>707</v>
      </c>
      <c r="D197" s="13" t="s">
        <v>708</v>
      </c>
      <c r="E197" s="13" t="s">
        <v>3</v>
      </c>
      <c r="F197" s="14">
        <v>26</v>
      </c>
      <c r="G197" s="12" t="s">
        <v>295</v>
      </c>
      <c r="H197" s="12" t="s">
        <v>270</v>
      </c>
      <c r="I197" s="12" t="s">
        <v>127</v>
      </c>
      <c r="J197" s="12" t="s">
        <v>128</v>
      </c>
      <c r="K197" s="12" t="s">
        <v>58</v>
      </c>
      <c r="L197" s="14">
        <v>3</v>
      </c>
      <c r="M197" s="14">
        <v>3000</v>
      </c>
      <c r="N197" s="15">
        <v>0.15</v>
      </c>
      <c r="O197" s="14">
        <v>7650</v>
      </c>
      <c r="P197" s="14">
        <v>6300</v>
      </c>
      <c r="Q197" s="5">
        <f>Table1[[#This Row],[Sales]]-Table1[[#This Row],[Cost]]</f>
        <v>1350</v>
      </c>
      <c r="R197" s="12" t="s">
        <v>17</v>
      </c>
      <c r="S197" s="12" t="s">
        <v>10</v>
      </c>
      <c r="T197" s="12" t="s">
        <v>11</v>
      </c>
      <c r="U197" s="12" t="s">
        <v>27</v>
      </c>
      <c r="V197" s="6">
        <f>Table1[[#This Row],[Profit]]/Table1[[#This Row],[Sales]]</f>
        <v>0.17647058823529413</v>
      </c>
      <c r="W197" s="12">
        <f>[1]!Table1[[#This Row],[Sales]]-[1]!Table1[[#This Row],[Cost]]-[1]!Table1[[#This Row],[Profit]]</f>
        <v>0</v>
      </c>
      <c r="X197" s="12">
        <f>[1]!Table1[[#This Row],[Quantity]]*[1]!Table1[[#This Row],[Unit_Price]]</f>
        <v>9000</v>
      </c>
      <c r="Y197" s="16">
        <f>[1]!Table1[[#This Row],[Gross_Sales]]*[1]!Table1[[#This Row],[Discount]]</f>
        <v>1350</v>
      </c>
      <c r="Z197" s="17">
        <f>[1]!Table1[[#This Row],[Gross_Sales]]*[1]!Table1[[#This Row],[Discount_amount]]</f>
        <v>12150000</v>
      </c>
      <c r="AA197" s="15">
        <f>IFERROR([1]!Table1[[#This Row],[Profit]]/[1]!Table1[[#This Row],[Sales]],0)</f>
        <v>0.17647058823529413</v>
      </c>
      <c r="AB197" s="12">
        <f>YEAR([1]!Table1[[#This Row],[Order_Date]])</f>
        <v>2025</v>
      </c>
      <c r="AC197" s="12">
        <f>MONTH([1]!Table1[[#This Row],[Order_Date]])</f>
        <v>5</v>
      </c>
      <c r="AD197" s="12" t="str">
        <f t="shared" si="9"/>
        <v>May</v>
      </c>
      <c r="AE197" s="12" t="str">
        <f t="shared" si="10"/>
        <v>Q2</v>
      </c>
      <c r="AF197" s="12" t="str">
        <f t="shared" si="11"/>
        <v>2025-May</v>
      </c>
      <c r="AG197" s="12">
        <f>COUNTIF(C:C,Table1[[#This Row],[Customer_ID]])</f>
        <v>23</v>
      </c>
      <c r="AH197" s="18" t="e">
        <f>IF([1]!Table1[[#This Row],[Customer_order_count]] &gt;= 10,"FREQUENT",IF([1]!Table1[[#This Row],[Customer_order_count]] &lt;= 10,"REGULAR","OCASSIONAL"))</f>
        <v>#REF!</v>
      </c>
    </row>
    <row r="198" spans="1:34" x14ac:dyDescent="0.25">
      <c r="A198" s="1" t="s">
        <v>709</v>
      </c>
      <c r="B198" s="2">
        <v>45566</v>
      </c>
      <c r="C198" s="3" t="s">
        <v>710</v>
      </c>
      <c r="D198" s="4" t="s">
        <v>700</v>
      </c>
      <c r="E198" s="4" t="s">
        <v>3</v>
      </c>
      <c r="F198" s="5">
        <v>44</v>
      </c>
      <c r="G198" s="3" t="s">
        <v>280</v>
      </c>
      <c r="H198" s="3" t="s">
        <v>270</v>
      </c>
      <c r="I198" s="3" t="s">
        <v>127</v>
      </c>
      <c r="J198" s="3" t="s">
        <v>128</v>
      </c>
      <c r="K198" s="3" t="s">
        <v>58</v>
      </c>
      <c r="L198" s="5">
        <v>1</v>
      </c>
      <c r="M198" s="5">
        <v>3000</v>
      </c>
      <c r="N198" s="6">
        <v>0</v>
      </c>
      <c r="O198" s="5">
        <v>3000</v>
      </c>
      <c r="P198" s="5">
        <v>2100</v>
      </c>
      <c r="Q198" s="5">
        <f>Table1[[#This Row],[Sales]]-Table1[[#This Row],[Cost]]</f>
        <v>900</v>
      </c>
      <c r="R198" s="3" t="s">
        <v>77</v>
      </c>
      <c r="S198" s="3" t="s">
        <v>10</v>
      </c>
      <c r="T198" s="3" t="s">
        <v>40</v>
      </c>
      <c r="U198" s="3" t="s">
        <v>19</v>
      </c>
      <c r="V198" s="6">
        <f>Table1[[#This Row],[Profit]]/Table1[[#This Row],[Sales]]</f>
        <v>0.3</v>
      </c>
      <c r="W198" s="3">
        <f>[1]!Table1[[#This Row],[Sales]]-[1]!Table1[[#This Row],[Cost]]-[1]!Table1[[#This Row],[Profit]]</f>
        <v>0</v>
      </c>
      <c r="X198" s="3">
        <f>[1]!Table1[[#This Row],[Quantity]]*[1]!Table1[[#This Row],[Unit_Price]]</f>
        <v>3000</v>
      </c>
      <c r="Y198" s="7">
        <f>[1]!Table1[[#This Row],[Gross_Sales]]*[1]!Table1[[#This Row],[Discount]]</f>
        <v>0</v>
      </c>
      <c r="Z198" s="8">
        <f>[1]!Table1[[#This Row],[Gross_Sales]]*[1]!Table1[[#This Row],[Discount_amount]]</f>
        <v>0</v>
      </c>
      <c r="AA198" s="6">
        <f>IFERROR([1]!Table1[[#This Row],[Profit]]/[1]!Table1[[#This Row],[Sales]],0)</f>
        <v>0.3</v>
      </c>
      <c r="AB198" s="3">
        <f>YEAR([1]!Table1[[#This Row],[Order_Date]])</f>
        <v>2024</v>
      </c>
      <c r="AC198" s="3">
        <f>MONTH([1]!Table1[[#This Row],[Order_Date]])</f>
        <v>10</v>
      </c>
      <c r="AD198" s="3" t="str">
        <f t="shared" si="9"/>
        <v>Oct</v>
      </c>
      <c r="AE198" s="3" t="str">
        <f t="shared" si="10"/>
        <v>Q4</v>
      </c>
      <c r="AF198" s="3" t="str">
        <f t="shared" si="11"/>
        <v>2024-Oct</v>
      </c>
      <c r="AG198" s="3">
        <f>COUNTIF(C:C,Table1[[#This Row],[Customer_ID]])</f>
        <v>3</v>
      </c>
      <c r="AH198" s="9" t="e">
        <f>IF([1]!Table1[[#This Row],[Customer_order_count]] &gt;= 10,"FREQUENT",IF([1]!Table1[[#This Row],[Customer_order_count]] &lt;= 10,"REGULAR","OCASSIONAL"))</f>
        <v>#REF!</v>
      </c>
    </row>
    <row r="199" spans="1:34" x14ac:dyDescent="0.25">
      <c r="A199" s="10" t="s">
        <v>711</v>
      </c>
      <c r="B199" s="11">
        <v>45334</v>
      </c>
      <c r="C199" s="12" t="s">
        <v>585</v>
      </c>
      <c r="D199" s="12" t="s">
        <v>36</v>
      </c>
      <c r="E199" s="12" t="s">
        <v>3</v>
      </c>
      <c r="F199" s="12">
        <v>51</v>
      </c>
      <c r="G199" s="12" t="s">
        <v>284</v>
      </c>
      <c r="H199" s="12" t="s">
        <v>285</v>
      </c>
      <c r="I199" s="12" t="s">
        <v>74</v>
      </c>
      <c r="J199" s="12" t="s">
        <v>75</v>
      </c>
      <c r="K199" s="12" t="s">
        <v>76</v>
      </c>
      <c r="L199" s="12">
        <v>1</v>
      </c>
      <c r="M199" s="12">
        <v>550</v>
      </c>
      <c r="N199" s="12">
        <v>0.1</v>
      </c>
      <c r="O199" s="12">
        <v>495</v>
      </c>
      <c r="P199" s="12">
        <v>450</v>
      </c>
      <c r="Q199" s="5">
        <f>Table1[[#This Row],[Sales]]-Table1[[#This Row],[Cost]]</f>
        <v>45</v>
      </c>
      <c r="R199" s="12" t="s">
        <v>17</v>
      </c>
      <c r="S199" s="12" t="s">
        <v>287</v>
      </c>
      <c r="T199" s="12" t="s">
        <v>18</v>
      </c>
      <c r="U199" s="12" t="s">
        <v>12</v>
      </c>
      <c r="V199" s="6">
        <f>Table1[[#This Row],[Profit]]/Table1[[#This Row],[Sales]]</f>
        <v>9.0909090909090912E-2</v>
      </c>
      <c r="W199" s="12">
        <f>[1]!Table1[[#This Row],[Sales]]-[1]!Table1[[#This Row],[Cost]]-[1]!Table1[[#This Row],[Profit]]</f>
        <v>-900</v>
      </c>
      <c r="X199" s="12">
        <f>[1]!Table1[[#This Row],[Quantity]]*[1]!Table1[[#This Row],[Unit_Price]]</f>
        <v>550</v>
      </c>
      <c r="Y199" s="12">
        <f>[1]!Table1[[#This Row],[Gross_Sales]]*[1]!Table1[[#This Row],[Discount]]</f>
        <v>55</v>
      </c>
      <c r="Z199" s="12">
        <f>[1]!Table1[[#This Row],[Gross_Sales]]*[1]!Table1[[#This Row],[Discount_amount]]</f>
        <v>30250</v>
      </c>
      <c r="AA199" s="12">
        <f>IFERROR([1]!Table1[[#This Row],[Profit]]/[1]!Table1[[#This Row],[Sales]],0)</f>
        <v>9.0909090909090912E-2</v>
      </c>
      <c r="AB199" s="12">
        <f>YEAR([1]!Table1[[#This Row],[Order_Date]])</f>
        <v>2024</v>
      </c>
      <c r="AC199" s="12">
        <f>MONTH([1]!Table1[[#This Row],[Order_Date]])</f>
        <v>2</v>
      </c>
      <c r="AD199" s="12" t="str">
        <f t="shared" si="9"/>
        <v>Feb</v>
      </c>
      <c r="AE199" s="12" t="str">
        <f t="shared" si="10"/>
        <v>Q1</v>
      </c>
      <c r="AF199" s="12" t="str">
        <f t="shared" si="11"/>
        <v>2024-Feb</v>
      </c>
      <c r="AG199" s="12">
        <f>COUNTIF(C:C,Table1[[#This Row],[Customer_ID]])</f>
        <v>12</v>
      </c>
      <c r="AH199" s="18" t="e">
        <f>IF([1]!Table1[[#This Row],[Customer_order_count]] &gt;= 10,"FREQUENT",IF([1]!Table1[[#This Row],[Customer_order_count]] &lt;= 10,"REGULAR","OCASSIONAL"))</f>
        <v>#REF!</v>
      </c>
    </row>
    <row r="200" spans="1:34" x14ac:dyDescent="0.25">
      <c r="A200" s="1" t="s">
        <v>712</v>
      </c>
      <c r="B200" s="2">
        <v>45396</v>
      </c>
      <c r="C200" s="3" t="s">
        <v>713</v>
      </c>
      <c r="D200" s="4" t="s">
        <v>474</v>
      </c>
      <c r="E200" s="4" t="s">
        <v>16</v>
      </c>
      <c r="F200" s="5">
        <v>52</v>
      </c>
      <c r="G200" s="3" t="s">
        <v>339</v>
      </c>
      <c r="H200" s="3" t="s">
        <v>285</v>
      </c>
      <c r="I200" s="3" t="s">
        <v>51</v>
      </c>
      <c r="J200" s="3" t="s">
        <v>52</v>
      </c>
      <c r="K200" s="3" t="s">
        <v>8</v>
      </c>
      <c r="L200" s="5">
        <v>4</v>
      </c>
      <c r="M200" s="5">
        <v>4500</v>
      </c>
      <c r="N200" s="6">
        <v>0.1</v>
      </c>
      <c r="O200" s="5">
        <v>16200</v>
      </c>
      <c r="P200" s="5">
        <v>12800</v>
      </c>
      <c r="Q200" s="5">
        <f>Table1[[#This Row],[Sales]]-Table1[[#This Row],[Cost]]</f>
        <v>3400</v>
      </c>
      <c r="R200" s="3" t="s">
        <v>9</v>
      </c>
      <c r="S200" s="3" t="s">
        <v>10</v>
      </c>
      <c r="T200" s="3" t="s">
        <v>11</v>
      </c>
      <c r="U200" s="3" t="s">
        <v>12</v>
      </c>
      <c r="V200" s="6">
        <f>Table1[[#This Row],[Profit]]/Table1[[#This Row],[Sales]]</f>
        <v>0.20987654320987653</v>
      </c>
      <c r="W200" s="3">
        <f>[1]!Table1[[#This Row],[Sales]]-[1]!Table1[[#This Row],[Cost]]-[1]!Table1[[#This Row],[Profit]]</f>
        <v>0</v>
      </c>
      <c r="X200" s="3">
        <f>[1]!Table1[[#This Row],[Quantity]]*[1]!Table1[[#This Row],[Unit_Price]]</f>
        <v>18000</v>
      </c>
      <c r="Y200" s="7">
        <f>[1]!Table1[[#This Row],[Gross_Sales]]*[1]!Table1[[#This Row],[Discount]]</f>
        <v>1800</v>
      </c>
      <c r="Z200" s="8">
        <f>[1]!Table1[[#This Row],[Gross_Sales]]*[1]!Table1[[#This Row],[Discount_amount]]</f>
        <v>32400000</v>
      </c>
      <c r="AA200" s="6">
        <f>IFERROR([1]!Table1[[#This Row],[Profit]]/[1]!Table1[[#This Row],[Sales]],0)</f>
        <v>0.20987654320987653</v>
      </c>
      <c r="AB200" s="3">
        <f>YEAR([1]!Table1[[#This Row],[Order_Date]])</f>
        <v>2024</v>
      </c>
      <c r="AC200" s="3">
        <f>MONTH([1]!Table1[[#This Row],[Order_Date]])</f>
        <v>4</v>
      </c>
      <c r="AD200" s="3" t="str">
        <f t="shared" si="9"/>
        <v>Apr</v>
      </c>
      <c r="AE200" s="3" t="str">
        <f t="shared" si="10"/>
        <v>Q2</v>
      </c>
      <c r="AF200" s="3" t="str">
        <f t="shared" si="11"/>
        <v>2024-Apr</v>
      </c>
      <c r="AG200" s="3">
        <f>COUNTIF(C:C,Table1[[#This Row],[Customer_ID]])</f>
        <v>6</v>
      </c>
      <c r="AH200" s="9" t="e">
        <f>IF([1]!Table1[[#This Row],[Customer_order_count]] &gt;= 10,"FREQUENT",IF([1]!Table1[[#This Row],[Customer_order_count]] &lt;= 10,"REGULAR","OCASSIONAL"))</f>
        <v>#REF!</v>
      </c>
    </row>
    <row r="201" spans="1:34" x14ac:dyDescent="0.25">
      <c r="A201" s="10" t="s">
        <v>714</v>
      </c>
      <c r="B201" s="11">
        <v>45325</v>
      </c>
      <c r="C201" s="12" t="s">
        <v>715</v>
      </c>
      <c r="D201" s="13" t="s">
        <v>448</v>
      </c>
      <c r="E201" s="13" t="s">
        <v>16</v>
      </c>
      <c r="F201" s="14">
        <v>38</v>
      </c>
      <c r="G201" s="12" t="s">
        <v>317</v>
      </c>
      <c r="H201" s="12" t="s">
        <v>5</v>
      </c>
      <c r="I201" s="12" t="s">
        <v>74</v>
      </c>
      <c r="J201" s="12" t="s">
        <v>75</v>
      </c>
      <c r="K201" s="12" t="s">
        <v>76</v>
      </c>
      <c r="L201" s="14">
        <v>1</v>
      </c>
      <c r="M201" s="14">
        <v>550</v>
      </c>
      <c r="N201" s="15">
        <v>0.15</v>
      </c>
      <c r="O201" s="14">
        <v>467.5</v>
      </c>
      <c r="P201" s="14">
        <v>450</v>
      </c>
      <c r="Q201" s="5">
        <f>Table1[[#This Row],[Sales]]-Table1[[#This Row],[Cost]]</f>
        <v>17.5</v>
      </c>
      <c r="R201" s="12" t="s">
        <v>26</v>
      </c>
      <c r="S201" s="12" t="s">
        <v>10</v>
      </c>
      <c r="T201" s="12" t="s">
        <v>18</v>
      </c>
      <c r="U201" s="12" t="s">
        <v>27</v>
      </c>
      <c r="V201" s="6">
        <f>Table1[[#This Row],[Profit]]/Table1[[#This Row],[Sales]]</f>
        <v>3.7433155080213901E-2</v>
      </c>
      <c r="W201" s="12">
        <f>[1]!Table1[[#This Row],[Sales]]-[1]!Table1[[#This Row],[Cost]]-[1]!Table1[[#This Row],[Profit]]</f>
        <v>0</v>
      </c>
      <c r="X201" s="12">
        <f>[1]!Table1[[#This Row],[Quantity]]*[1]!Table1[[#This Row],[Unit_Price]]</f>
        <v>550</v>
      </c>
      <c r="Y201" s="16">
        <f>[1]!Table1[[#This Row],[Gross_Sales]]*[1]!Table1[[#This Row],[Discount]]</f>
        <v>82.5</v>
      </c>
      <c r="Z201" s="17">
        <f>[1]!Table1[[#This Row],[Gross_Sales]]*[1]!Table1[[#This Row],[Discount_amount]]</f>
        <v>45375</v>
      </c>
      <c r="AA201" s="15">
        <f>IFERROR([1]!Table1[[#This Row],[Profit]]/[1]!Table1[[#This Row],[Sales]],0)</f>
        <v>3.7433155080213901E-2</v>
      </c>
      <c r="AB201" s="12">
        <f>YEAR([1]!Table1[[#This Row],[Order_Date]])</f>
        <v>2024</v>
      </c>
      <c r="AC201" s="12">
        <f>MONTH([1]!Table1[[#This Row],[Order_Date]])</f>
        <v>2</v>
      </c>
      <c r="AD201" s="12" t="str">
        <f t="shared" si="9"/>
        <v>Feb</v>
      </c>
      <c r="AE201" s="12" t="str">
        <f t="shared" si="10"/>
        <v>Q1</v>
      </c>
      <c r="AF201" s="12" t="str">
        <f t="shared" si="11"/>
        <v>2024-Feb</v>
      </c>
      <c r="AG201" s="12">
        <f>COUNTIF(C:C,Table1[[#This Row],[Customer_ID]])</f>
        <v>21</v>
      </c>
      <c r="AH201" s="18" t="e">
        <f>IF([1]!Table1[[#This Row],[Customer_order_count]] &gt;= 10,"FREQUENT",IF([1]!Table1[[#This Row],[Customer_order_count]] &lt;= 10,"REGULAR","OCASSIONAL"))</f>
        <v>#REF!</v>
      </c>
    </row>
    <row r="202" spans="1:34" x14ac:dyDescent="0.25">
      <c r="A202" s="1" t="s">
        <v>716</v>
      </c>
      <c r="B202" s="2">
        <v>45381</v>
      </c>
      <c r="C202" s="3" t="s">
        <v>412</v>
      </c>
      <c r="D202" s="4" t="s">
        <v>335</v>
      </c>
      <c r="E202" s="4" t="s">
        <v>16</v>
      </c>
      <c r="F202" s="5">
        <v>58</v>
      </c>
      <c r="G202" s="3" t="s">
        <v>317</v>
      </c>
      <c r="H202" s="3" t="s">
        <v>5</v>
      </c>
      <c r="I202" s="3" t="s">
        <v>74</v>
      </c>
      <c r="J202" s="3" t="s">
        <v>75</v>
      </c>
      <c r="K202" s="3" t="s">
        <v>76</v>
      </c>
      <c r="L202" s="5">
        <v>2</v>
      </c>
      <c r="M202" s="5">
        <v>550</v>
      </c>
      <c r="N202" s="6">
        <v>0.1</v>
      </c>
      <c r="O202" s="5">
        <v>990</v>
      </c>
      <c r="P202" s="5">
        <v>900</v>
      </c>
      <c r="Q202" s="5">
        <f>Table1[[#This Row],[Sales]]-Table1[[#This Row],[Cost]]</f>
        <v>90</v>
      </c>
      <c r="R202" s="3" t="s">
        <v>77</v>
      </c>
      <c r="S202" s="3" t="s">
        <v>10</v>
      </c>
      <c r="T202" s="3" t="s">
        <v>18</v>
      </c>
      <c r="U202" s="3" t="s">
        <v>27</v>
      </c>
      <c r="V202" s="6">
        <f>Table1[[#This Row],[Profit]]/Table1[[#This Row],[Sales]]</f>
        <v>9.0909090909090912E-2</v>
      </c>
      <c r="W202" s="3">
        <f>[1]!Table1[[#This Row],[Sales]]-[1]!Table1[[#This Row],[Cost]]-[1]!Table1[[#This Row],[Profit]]</f>
        <v>0</v>
      </c>
      <c r="X202" s="3">
        <f>[1]!Table1[[#This Row],[Quantity]]*[1]!Table1[[#This Row],[Unit_Price]]</f>
        <v>1100</v>
      </c>
      <c r="Y202" s="7">
        <f>[1]!Table1[[#This Row],[Gross_Sales]]*[1]!Table1[[#This Row],[Discount]]</f>
        <v>110</v>
      </c>
      <c r="Z202" s="8">
        <f>[1]!Table1[[#This Row],[Gross_Sales]]*[1]!Table1[[#This Row],[Discount_amount]]</f>
        <v>121000</v>
      </c>
      <c r="AA202" s="6">
        <f>IFERROR([1]!Table1[[#This Row],[Profit]]/[1]!Table1[[#This Row],[Sales]],0)</f>
        <v>9.0909090909090912E-2</v>
      </c>
      <c r="AB202" s="3">
        <f>YEAR([1]!Table1[[#This Row],[Order_Date]])</f>
        <v>2024</v>
      </c>
      <c r="AC202" s="3">
        <f>MONTH([1]!Table1[[#This Row],[Order_Date]])</f>
        <v>3</v>
      </c>
      <c r="AD202" s="3" t="str">
        <f t="shared" si="9"/>
        <v>Mar</v>
      </c>
      <c r="AE202" s="3" t="str">
        <f t="shared" si="10"/>
        <v>Q1</v>
      </c>
      <c r="AF202" s="3" t="str">
        <f t="shared" si="11"/>
        <v>2024-Mar</v>
      </c>
      <c r="AG202" s="3">
        <f>COUNTIF(C:C,Table1[[#This Row],[Customer_ID]])</f>
        <v>12</v>
      </c>
      <c r="AH202" s="9" t="e">
        <f>IF([1]!Table1[[#This Row],[Customer_order_count]] &gt;= 10,"FREQUENT",IF([1]!Table1[[#This Row],[Customer_order_count]] &lt;= 10,"REGULAR","OCASSIONAL"))</f>
        <v>#REF!</v>
      </c>
    </row>
    <row r="203" spans="1:34" x14ac:dyDescent="0.25">
      <c r="A203" s="10" t="s">
        <v>717</v>
      </c>
      <c r="B203" s="11">
        <v>45534</v>
      </c>
      <c r="C203" s="12" t="s">
        <v>617</v>
      </c>
      <c r="D203" s="13" t="s">
        <v>320</v>
      </c>
      <c r="E203" s="13" t="s">
        <v>16</v>
      </c>
      <c r="F203" s="14">
        <v>30</v>
      </c>
      <c r="G203" s="12" t="s">
        <v>295</v>
      </c>
      <c r="H203" s="12" t="s">
        <v>270</v>
      </c>
      <c r="I203" s="12" t="s">
        <v>186</v>
      </c>
      <c r="J203" s="12" t="s">
        <v>187</v>
      </c>
      <c r="K203" s="12" t="s">
        <v>91</v>
      </c>
      <c r="L203" s="14">
        <v>1</v>
      </c>
      <c r="M203" s="14">
        <v>12000</v>
      </c>
      <c r="N203" s="15">
        <v>0.1</v>
      </c>
      <c r="O203" s="14">
        <v>10800</v>
      </c>
      <c r="P203" s="14">
        <v>9000</v>
      </c>
      <c r="Q203" s="5">
        <f>Table1[[#This Row],[Sales]]-Table1[[#This Row],[Cost]]</f>
        <v>1800</v>
      </c>
      <c r="R203" s="12" t="s">
        <v>77</v>
      </c>
      <c r="S203" s="12" t="s">
        <v>10</v>
      </c>
      <c r="T203" s="12" t="s">
        <v>33</v>
      </c>
      <c r="U203" s="12" t="s">
        <v>19</v>
      </c>
      <c r="V203" s="6">
        <f>Table1[[#This Row],[Profit]]/Table1[[#This Row],[Sales]]</f>
        <v>0.16666666666666666</v>
      </c>
      <c r="W203" s="12">
        <f>[1]!Table1[[#This Row],[Sales]]-[1]!Table1[[#This Row],[Cost]]-[1]!Table1[[#This Row],[Profit]]</f>
        <v>0</v>
      </c>
      <c r="X203" s="12">
        <f>[1]!Table1[[#This Row],[Quantity]]*[1]!Table1[[#This Row],[Unit_Price]]</f>
        <v>12000</v>
      </c>
      <c r="Y203" s="16">
        <f>[1]!Table1[[#This Row],[Gross_Sales]]*[1]!Table1[[#This Row],[Discount]]</f>
        <v>1200</v>
      </c>
      <c r="Z203" s="17">
        <f>[1]!Table1[[#This Row],[Gross_Sales]]*[1]!Table1[[#This Row],[Discount_amount]]</f>
        <v>14400000</v>
      </c>
      <c r="AA203" s="15">
        <f>IFERROR([1]!Table1[[#This Row],[Profit]]/[1]!Table1[[#This Row],[Sales]],0)</f>
        <v>0.16666666666666666</v>
      </c>
      <c r="AB203" s="12">
        <f>YEAR([1]!Table1[[#This Row],[Order_Date]])</f>
        <v>2024</v>
      </c>
      <c r="AC203" s="12">
        <f>MONTH([1]!Table1[[#This Row],[Order_Date]])</f>
        <v>8</v>
      </c>
      <c r="AD203" s="12" t="str">
        <f t="shared" si="9"/>
        <v>Aug</v>
      </c>
      <c r="AE203" s="12" t="str">
        <f t="shared" si="10"/>
        <v>Q3</v>
      </c>
      <c r="AF203" s="12" t="str">
        <f t="shared" si="11"/>
        <v>2024-Aug</v>
      </c>
      <c r="AG203" s="12">
        <f>COUNTIF(C:C,Table1[[#This Row],[Customer_ID]])</f>
        <v>4</v>
      </c>
      <c r="AH203" s="18" t="e">
        <f>IF([1]!Table1[[#This Row],[Customer_order_count]] &gt;= 10,"FREQUENT",IF([1]!Table1[[#This Row],[Customer_order_count]] &lt;= 10,"REGULAR","OCASSIONAL"))</f>
        <v>#REF!</v>
      </c>
    </row>
    <row r="204" spans="1:34" x14ac:dyDescent="0.25">
      <c r="A204" s="1" t="s">
        <v>718</v>
      </c>
      <c r="B204" s="2">
        <v>45651</v>
      </c>
      <c r="C204" s="3" t="s">
        <v>719</v>
      </c>
      <c r="D204" s="4" t="s">
        <v>402</v>
      </c>
      <c r="E204" s="4" t="s">
        <v>16</v>
      </c>
      <c r="F204" s="5">
        <v>24</v>
      </c>
      <c r="G204" s="3" t="s">
        <v>280</v>
      </c>
      <c r="H204" s="3" t="s">
        <v>270</v>
      </c>
      <c r="I204" s="3" t="s">
        <v>109</v>
      </c>
      <c r="J204" s="3" t="s">
        <v>110</v>
      </c>
      <c r="K204" s="3" t="s">
        <v>8</v>
      </c>
      <c r="L204" s="5">
        <v>1</v>
      </c>
      <c r="M204" s="5">
        <v>4000</v>
      </c>
      <c r="N204" s="6">
        <v>0.05</v>
      </c>
      <c r="O204" s="5">
        <v>3800</v>
      </c>
      <c r="P204" s="5">
        <v>2900</v>
      </c>
      <c r="Q204" s="5">
        <f>Table1[[#This Row],[Sales]]-Table1[[#This Row],[Cost]]</f>
        <v>900</v>
      </c>
      <c r="R204" s="3" t="s">
        <v>17</v>
      </c>
      <c r="S204" s="3" t="s">
        <v>10</v>
      </c>
      <c r="T204" s="3" t="s">
        <v>40</v>
      </c>
      <c r="U204" s="3" t="s">
        <v>12</v>
      </c>
      <c r="V204" s="6">
        <f>Table1[[#This Row],[Profit]]/Table1[[#This Row],[Sales]]</f>
        <v>0.23684210526315788</v>
      </c>
      <c r="W204" s="3">
        <f>[1]!Table1[[#This Row],[Sales]]-[1]!Table1[[#This Row],[Cost]]-[1]!Table1[[#This Row],[Profit]]</f>
        <v>0</v>
      </c>
      <c r="X204" s="3">
        <f>[1]!Table1[[#This Row],[Quantity]]*[1]!Table1[[#This Row],[Unit_Price]]</f>
        <v>4000</v>
      </c>
      <c r="Y204" s="7">
        <f>[1]!Table1[[#This Row],[Gross_Sales]]*[1]!Table1[[#This Row],[Discount]]</f>
        <v>200</v>
      </c>
      <c r="Z204" s="8">
        <f>[1]!Table1[[#This Row],[Gross_Sales]]*[1]!Table1[[#This Row],[Discount_amount]]</f>
        <v>800000</v>
      </c>
      <c r="AA204" s="6">
        <f>IFERROR([1]!Table1[[#This Row],[Profit]]/[1]!Table1[[#This Row],[Sales]],0)</f>
        <v>0.23684210526315788</v>
      </c>
      <c r="AB204" s="3">
        <f>YEAR([1]!Table1[[#This Row],[Order_Date]])</f>
        <v>2024</v>
      </c>
      <c r="AC204" s="3">
        <f>MONTH([1]!Table1[[#This Row],[Order_Date]])</f>
        <v>12</v>
      </c>
      <c r="AD204" s="3" t="str">
        <f t="shared" si="9"/>
        <v>Dec</v>
      </c>
      <c r="AE204" s="3" t="str">
        <f t="shared" si="10"/>
        <v>Q4</v>
      </c>
      <c r="AF204" s="3" t="str">
        <f t="shared" si="11"/>
        <v>2024-Dec</v>
      </c>
      <c r="AG204" s="3">
        <f>COUNTIF(C:C,Table1[[#This Row],[Customer_ID]])</f>
        <v>4</v>
      </c>
      <c r="AH204" s="9" t="e">
        <f>IF([1]!Table1[[#This Row],[Customer_order_count]] &gt;= 10,"FREQUENT",IF([1]!Table1[[#This Row],[Customer_order_count]] &lt;= 10,"REGULAR","OCASSIONAL"))</f>
        <v>#REF!</v>
      </c>
    </row>
    <row r="205" spans="1:34" x14ac:dyDescent="0.25">
      <c r="A205" s="10" t="s">
        <v>720</v>
      </c>
      <c r="B205" s="11">
        <v>45922</v>
      </c>
      <c r="C205" s="12" t="s">
        <v>489</v>
      </c>
      <c r="D205" s="13" t="s">
        <v>490</v>
      </c>
      <c r="E205" s="13" t="s">
        <v>3</v>
      </c>
      <c r="F205" s="14">
        <v>26</v>
      </c>
      <c r="G205" s="12" t="s">
        <v>339</v>
      </c>
      <c r="H205" s="12" t="s">
        <v>285</v>
      </c>
      <c r="I205" s="12" t="s">
        <v>176</v>
      </c>
      <c r="J205" s="12" t="s">
        <v>177</v>
      </c>
      <c r="K205" s="12" t="s">
        <v>25</v>
      </c>
      <c r="L205" s="14">
        <v>1</v>
      </c>
      <c r="M205" s="14">
        <v>22000</v>
      </c>
      <c r="N205" s="15">
        <v>0.05</v>
      </c>
      <c r="O205" s="14">
        <v>20900</v>
      </c>
      <c r="P205" s="14">
        <v>16500</v>
      </c>
      <c r="Q205" s="5">
        <f>Table1[[#This Row],[Sales]]-Table1[[#This Row],[Cost]]</f>
        <v>4400</v>
      </c>
      <c r="R205" s="12" t="s">
        <v>9</v>
      </c>
      <c r="S205" s="12" t="s">
        <v>10</v>
      </c>
      <c r="T205" s="12" t="s">
        <v>33</v>
      </c>
      <c r="U205" s="12" t="s">
        <v>27</v>
      </c>
      <c r="V205" s="6">
        <f>Table1[[#This Row],[Profit]]/Table1[[#This Row],[Sales]]</f>
        <v>0.21052631578947367</v>
      </c>
      <c r="W205" s="12">
        <f>[1]!Table1[[#This Row],[Sales]]-[1]!Table1[[#This Row],[Cost]]-[1]!Table1[[#This Row],[Profit]]</f>
        <v>0</v>
      </c>
      <c r="X205" s="12">
        <f>[1]!Table1[[#This Row],[Quantity]]*[1]!Table1[[#This Row],[Unit_Price]]</f>
        <v>22000</v>
      </c>
      <c r="Y205" s="16">
        <f>[1]!Table1[[#This Row],[Gross_Sales]]*[1]!Table1[[#This Row],[Discount]]</f>
        <v>1100</v>
      </c>
      <c r="Z205" s="17">
        <f>[1]!Table1[[#This Row],[Gross_Sales]]*[1]!Table1[[#This Row],[Discount_amount]]</f>
        <v>24200000</v>
      </c>
      <c r="AA205" s="15">
        <f>IFERROR([1]!Table1[[#This Row],[Profit]]/[1]!Table1[[#This Row],[Sales]],0)</f>
        <v>0.21052631578947367</v>
      </c>
      <c r="AB205" s="12">
        <f>YEAR([1]!Table1[[#This Row],[Order_Date]])</f>
        <v>2025</v>
      </c>
      <c r="AC205" s="12">
        <f>MONTH([1]!Table1[[#This Row],[Order_Date]])</f>
        <v>9</v>
      </c>
      <c r="AD205" s="12" t="str">
        <f t="shared" si="9"/>
        <v>Sep</v>
      </c>
      <c r="AE205" s="12" t="str">
        <f t="shared" si="10"/>
        <v>Q3</v>
      </c>
      <c r="AF205" s="12" t="str">
        <f t="shared" si="11"/>
        <v>2025-Sep</v>
      </c>
      <c r="AG205" s="12">
        <f>COUNTIF(C:C,Table1[[#This Row],[Customer_ID]])</f>
        <v>26</v>
      </c>
      <c r="AH205" s="18" t="e">
        <f>IF([1]!Table1[[#This Row],[Customer_order_count]] &gt;= 10,"FREQUENT",IF([1]!Table1[[#This Row],[Customer_order_count]] &lt;= 10,"REGULAR","OCASSIONAL"))</f>
        <v>#REF!</v>
      </c>
    </row>
    <row r="206" spans="1:34" x14ac:dyDescent="0.25">
      <c r="A206" s="1" t="s">
        <v>721</v>
      </c>
      <c r="B206" s="2">
        <v>45352</v>
      </c>
      <c r="C206" s="3" t="s">
        <v>722</v>
      </c>
      <c r="D206" s="4" t="s">
        <v>426</v>
      </c>
      <c r="E206" s="4" t="s">
        <v>16</v>
      </c>
      <c r="F206" s="5">
        <v>44</v>
      </c>
      <c r="G206" s="3" t="s">
        <v>275</v>
      </c>
      <c r="H206" s="3" t="s">
        <v>276</v>
      </c>
      <c r="I206" s="3" t="s">
        <v>81</v>
      </c>
      <c r="J206" s="3" t="s">
        <v>82</v>
      </c>
      <c r="K206" s="3" t="s">
        <v>58</v>
      </c>
      <c r="L206" s="5">
        <v>1</v>
      </c>
      <c r="M206" s="5">
        <v>3500</v>
      </c>
      <c r="N206" s="6">
        <v>0.2</v>
      </c>
      <c r="O206" s="5">
        <v>2800</v>
      </c>
      <c r="P206" s="5">
        <v>2500</v>
      </c>
      <c r="Q206" s="5">
        <f>Table1[[#This Row],[Sales]]-Table1[[#This Row],[Cost]]</f>
        <v>300</v>
      </c>
      <c r="R206" s="3" t="s">
        <v>26</v>
      </c>
      <c r="S206" s="3" t="s">
        <v>10</v>
      </c>
      <c r="T206" s="3" t="s">
        <v>18</v>
      </c>
      <c r="U206" s="3" t="s">
        <v>12</v>
      </c>
      <c r="V206" s="6">
        <f>Table1[[#This Row],[Profit]]/Table1[[#This Row],[Sales]]</f>
        <v>0.10714285714285714</v>
      </c>
      <c r="W206" s="3">
        <f>[1]!Table1[[#This Row],[Sales]]-[1]!Table1[[#This Row],[Cost]]-[1]!Table1[[#This Row],[Profit]]</f>
        <v>0</v>
      </c>
      <c r="X206" s="3">
        <f>[1]!Table1[[#This Row],[Quantity]]*[1]!Table1[[#This Row],[Unit_Price]]</f>
        <v>3500</v>
      </c>
      <c r="Y206" s="7">
        <f>[1]!Table1[[#This Row],[Gross_Sales]]*[1]!Table1[[#This Row],[Discount]]</f>
        <v>700</v>
      </c>
      <c r="Z206" s="8">
        <f>[1]!Table1[[#This Row],[Gross_Sales]]*[1]!Table1[[#This Row],[Discount_amount]]</f>
        <v>2450000</v>
      </c>
      <c r="AA206" s="6">
        <f>IFERROR([1]!Table1[[#This Row],[Profit]]/[1]!Table1[[#This Row],[Sales]],0)</f>
        <v>0.10714285714285714</v>
      </c>
      <c r="AB206" s="3">
        <f>YEAR([1]!Table1[[#This Row],[Order_Date]])</f>
        <v>2024</v>
      </c>
      <c r="AC206" s="3">
        <f>MONTH([1]!Table1[[#This Row],[Order_Date]])</f>
        <v>3</v>
      </c>
      <c r="AD206" s="3" t="str">
        <f t="shared" si="9"/>
        <v>Mar</v>
      </c>
      <c r="AE206" s="3" t="str">
        <f t="shared" si="10"/>
        <v>Q1</v>
      </c>
      <c r="AF206" s="3" t="str">
        <f t="shared" si="11"/>
        <v>2024-Mar</v>
      </c>
      <c r="AG206" s="3">
        <f>COUNTIF(C:C,Table1[[#This Row],[Customer_ID]])</f>
        <v>3</v>
      </c>
      <c r="AH206" s="9" t="e">
        <f>IF([1]!Table1[[#This Row],[Customer_order_count]] &gt;= 10,"FREQUENT",IF([1]!Table1[[#This Row],[Customer_order_count]] &lt;= 10,"REGULAR","OCASSIONAL"))</f>
        <v>#REF!</v>
      </c>
    </row>
    <row r="207" spans="1:34" x14ac:dyDescent="0.25">
      <c r="A207" s="10" t="s">
        <v>723</v>
      </c>
      <c r="B207" s="11">
        <v>45843</v>
      </c>
      <c r="C207" s="12" t="s">
        <v>724</v>
      </c>
      <c r="D207" s="13" t="s">
        <v>725</v>
      </c>
      <c r="E207" s="13" t="s">
        <v>16</v>
      </c>
      <c r="F207" s="14">
        <v>44</v>
      </c>
      <c r="G207" s="12" t="s">
        <v>407</v>
      </c>
      <c r="H207" s="12" t="s">
        <v>285</v>
      </c>
      <c r="I207" s="12" t="s">
        <v>305</v>
      </c>
      <c r="J207" s="12" t="s">
        <v>306</v>
      </c>
      <c r="K207" s="12" t="s">
        <v>91</v>
      </c>
      <c r="L207" s="14">
        <v>1</v>
      </c>
      <c r="M207" s="14">
        <v>8500</v>
      </c>
      <c r="N207" s="15">
        <v>0.1</v>
      </c>
      <c r="O207" s="14">
        <v>7650</v>
      </c>
      <c r="P207" s="14">
        <v>6500</v>
      </c>
      <c r="Q207" s="5">
        <f>Table1[[#This Row],[Sales]]-Table1[[#This Row],[Cost]]</f>
        <v>1150</v>
      </c>
      <c r="R207" s="12" t="s">
        <v>26</v>
      </c>
      <c r="S207" s="12" t="s">
        <v>10</v>
      </c>
      <c r="T207" s="12" t="s">
        <v>33</v>
      </c>
      <c r="U207" s="12" t="s">
        <v>27</v>
      </c>
      <c r="V207" s="6">
        <f>Table1[[#This Row],[Profit]]/Table1[[#This Row],[Sales]]</f>
        <v>0.15032679738562091</v>
      </c>
      <c r="W207" s="12">
        <f>[1]!Table1[[#This Row],[Sales]]-[1]!Table1[[#This Row],[Cost]]-[1]!Table1[[#This Row],[Profit]]</f>
        <v>0</v>
      </c>
      <c r="X207" s="12">
        <f>[1]!Table1[[#This Row],[Quantity]]*[1]!Table1[[#This Row],[Unit_Price]]</f>
        <v>8500</v>
      </c>
      <c r="Y207" s="16">
        <f>[1]!Table1[[#This Row],[Gross_Sales]]*[1]!Table1[[#This Row],[Discount]]</f>
        <v>850</v>
      </c>
      <c r="Z207" s="17">
        <f>[1]!Table1[[#This Row],[Gross_Sales]]*[1]!Table1[[#This Row],[Discount_amount]]</f>
        <v>7225000</v>
      </c>
      <c r="AA207" s="15">
        <f>IFERROR([1]!Table1[[#This Row],[Profit]]/[1]!Table1[[#This Row],[Sales]],0)</f>
        <v>0.15032679738562091</v>
      </c>
      <c r="AB207" s="12">
        <f>YEAR([1]!Table1[[#This Row],[Order_Date]])</f>
        <v>2025</v>
      </c>
      <c r="AC207" s="12">
        <f>MONTH([1]!Table1[[#This Row],[Order_Date]])</f>
        <v>7</v>
      </c>
      <c r="AD207" s="12" t="str">
        <f t="shared" si="9"/>
        <v>Jul</v>
      </c>
      <c r="AE207" s="12" t="str">
        <f t="shared" si="10"/>
        <v>Q3</v>
      </c>
      <c r="AF207" s="12" t="str">
        <f t="shared" si="11"/>
        <v>2025-Jul</v>
      </c>
      <c r="AG207" s="12">
        <f>COUNTIF(C:C,Table1[[#This Row],[Customer_ID]])</f>
        <v>18</v>
      </c>
      <c r="AH207" s="18" t="e">
        <f>IF([1]!Table1[[#This Row],[Customer_order_count]] &gt;= 10,"FREQUENT",IF([1]!Table1[[#This Row],[Customer_order_count]] &lt;= 10,"REGULAR","OCASSIONAL"))</f>
        <v>#REF!</v>
      </c>
    </row>
    <row r="208" spans="1:34" x14ac:dyDescent="0.25">
      <c r="A208" s="1" t="s">
        <v>726</v>
      </c>
      <c r="B208" s="2">
        <v>45588</v>
      </c>
      <c r="C208" s="3" t="s">
        <v>727</v>
      </c>
      <c r="D208" s="4" t="s">
        <v>728</v>
      </c>
      <c r="E208" s="4" t="s">
        <v>16</v>
      </c>
      <c r="F208" s="5">
        <v>37</v>
      </c>
      <c r="G208" s="3" t="s">
        <v>312</v>
      </c>
      <c r="H208" s="3" t="s">
        <v>276</v>
      </c>
      <c r="I208" s="3" t="s">
        <v>81</v>
      </c>
      <c r="J208" s="3" t="s">
        <v>82</v>
      </c>
      <c r="K208" s="3" t="s">
        <v>58</v>
      </c>
      <c r="L208" s="5">
        <v>1</v>
      </c>
      <c r="M208" s="5">
        <v>3500</v>
      </c>
      <c r="N208" s="6">
        <v>0.1</v>
      </c>
      <c r="O208" s="5">
        <v>3150</v>
      </c>
      <c r="P208" s="5">
        <v>2500</v>
      </c>
      <c r="Q208" s="5">
        <f>Table1[[#This Row],[Sales]]-Table1[[#This Row],[Cost]]</f>
        <v>650</v>
      </c>
      <c r="R208" s="3" t="s">
        <v>26</v>
      </c>
      <c r="S208" s="3" t="s">
        <v>10</v>
      </c>
      <c r="T208" s="3" t="s">
        <v>40</v>
      </c>
      <c r="U208" s="3" t="s">
        <v>19</v>
      </c>
      <c r="V208" s="6">
        <f>Table1[[#This Row],[Profit]]/Table1[[#This Row],[Sales]]</f>
        <v>0.20634920634920634</v>
      </c>
      <c r="W208" s="3">
        <f>[1]!Table1[[#This Row],[Sales]]-[1]!Table1[[#This Row],[Cost]]-[1]!Table1[[#This Row],[Profit]]</f>
        <v>0</v>
      </c>
      <c r="X208" s="3">
        <f>[1]!Table1[[#This Row],[Quantity]]*[1]!Table1[[#This Row],[Unit_Price]]</f>
        <v>3500</v>
      </c>
      <c r="Y208" s="7">
        <f>[1]!Table1[[#This Row],[Gross_Sales]]*[1]!Table1[[#This Row],[Discount]]</f>
        <v>350</v>
      </c>
      <c r="Z208" s="8">
        <f>[1]!Table1[[#This Row],[Gross_Sales]]*[1]!Table1[[#This Row],[Discount_amount]]</f>
        <v>1225000</v>
      </c>
      <c r="AA208" s="6">
        <f>IFERROR([1]!Table1[[#This Row],[Profit]]/[1]!Table1[[#This Row],[Sales]],0)</f>
        <v>0.20634920634920634</v>
      </c>
      <c r="AB208" s="3">
        <f>YEAR([1]!Table1[[#This Row],[Order_Date]])</f>
        <v>2024</v>
      </c>
      <c r="AC208" s="3">
        <f>MONTH([1]!Table1[[#This Row],[Order_Date]])</f>
        <v>10</v>
      </c>
      <c r="AD208" s="3" t="str">
        <f t="shared" si="9"/>
        <v>Oct</v>
      </c>
      <c r="AE208" s="3" t="str">
        <f t="shared" si="10"/>
        <v>Q4</v>
      </c>
      <c r="AF208" s="3" t="str">
        <f t="shared" si="11"/>
        <v>2024-Oct</v>
      </c>
      <c r="AG208" s="3">
        <f>COUNTIF(C:C,Table1[[#This Row],[Customer_ID]])</f>
        <v>8</v>
      </c>
      <c r="AH208" s="9" t="e">
        <f>IF([1]!Table1[[#This Row],[Customer_order_count]] &gt;= 10,"FREQUENT",IF([1]!Table1[[#This Row],[Customer_order_count]] &lt;= 10,"REGULAR","OCASSIONAL"))</f>
        <v>#REF!</v>
      </c>
    </row>
    <row r="209" spans="1:34" x14ac:dyDescent="0.25">
      <c r="A209" s="10" t="s">
        <v>729</v>
      </c>
      <c r="B209" s="11">
        <v>45987</v>
      </c>
      <c r="C209" s="12" t="s">
        <v>730</v>
      </c>
      <c r="D209" s="13" t="s">
        <v>731</v>
      </c>
      <c r="E209" s="13" t="s">
        <v>3</v>
      </c>
      <c r="F209" s="14">
        <v>41</v>
      </c>
      <c r="G209" s="12" t="s">
        <v>280</v>
      </c>
      <c r="H209" s="12" t="s">
        <v>270</v>
      </c>
      <c r="I209" s="12" t="s">
        <v>31</v>
      </c>
      <c r="J209" s="12" t="s">
        <v>32</v>
      </c>
      <c r="K209" s="12" t="s">
        <v>25</v>
      </c>
      <c r="L209" s="14">
        <v>2</v>
      </c>
      <c r="M209" s="14">
        <v>5000</v>
      </c>
      <c r="N209" s="15">
        <v>0.15</v>
      </c>
      <c r="O209" s="14">
        <v>8500</v>
      </c>
      <c r="P209" s="14">
        <v>7000</v>
      </c>
      <c r="Q209" s="5">
        <f>Table1[[#This Row],[Sales]]-Table1[[#This Row],[Cost]]</f>
        <v>1500</v>
      </c>
      <c r="R209" s="12" t="s">
        <v>26</v>
      </c>
      <c r="S209" s="12" t="s">
        <v>10</v>
      </c>
      <c r="T209" s="12" t="s">
        <v>40</v>
      </c>
      <c r="U209" s="12" t="s">
        <v>19</v>
      </c>
      <c r="V209" s="6">
        <f>Table1[[#This Row],[Profit]]/Table1[[#This Row],[Sales]]</f>
        <v>0.17647058823529413</v>
      </c>
      <c r="W209" s="12">
        <f>[1]!Table1[[#This Row],[Sales]]-[1]!Table1[[#This Row],[Cost]]-[1]!Table1[[#This Row],[Profit]]</f>
        <v>0</v>
      </c>
      <c r="X209" s="12">
        <f>[1]!Table1[[#This Row],[Quantity]]*[1]!Table1[[#This Row],[Unit_Price]]</f>
        <v>10000</v>
      </c>
      <c r="Y209" s="16">
        <f>[1]!Table1[[#This Row],[Gross_Sales]]*[1]!Table1[[#This Row],[Discount]]</f>
        <v>1500</v>
      </c>
      <c r="Z209" s="17">
        <f>[1]!Table1[[#This Row],[Gross_Sales]]*[1]!Table1[[#This Row],[Discount_amount]]</f>
        <v>15000000</v>
      </c>
      <c r="AA209" s="15">
        <f>IFERROR([1]!Table1[[#This Row],[Profit]]/[1]!Table1[[#This Row],[Sales]],0)</f>
        <v>0.17647058823529413</v>
      </c>
      <c r="AB209" s="12">
        <f>YEAR([1]!Table1[[#This Row],[Order_Date]])</f>
        <v>2025</v>
      </c>
      <c r="AC209" s="12">
        <f>MONTH([1]!Table1[[#This Row],[Order_Date]])</f>
        <v>11</v>
      </c>
      <c r="AD209" s="12" t="str">
        <f t="shared" si="9"/>
        <v>Nov</v>
      </c>
      <c r="AE209" s="12" t="str">
        <f t="shared" si="10"/>
        <v>Q4</v>
      </c>
      <c r="AF209" s="12" t="str">
        <f t="shared" si="11"/>
        <v>2025-Nov</v>
      </c>
      <c r="AG209" s="12">
        <f>COUNTIF(C:C,Table1[[#This Row],[Customer_ID]])</f>
        <v>2</v>
      </c>
      <c r="AH209" s="18" t="e">
        <f>IF([1]!Table1[[#This Row],[Customer_order_count]] &gt;= 10,"FREQUENT",IF([1]!Table1[[#This Row],[Customer_order_count]] &lt;= 10,"REGULAR","OCASSIONAL"))</f>
        <v>#REF!</v>
      </c>
    </row>
    <row r="210" spans="1:34" x14ac:dyDescent="0.25">
      <c r="A210" s="1" t="s">
        <v>732</v>
      </c>
      <c r="B210" s="2">
        <v>45713</v>
      </c>
      <c r="C210" s="3" t="s">
        <v>391</v>
      </c>
      <c r="D210" s="4" t="s">
        <v>392</v>
      </c>
      <c r="E210" s="4" t="s">
        <v>3</v>
      </c>
      <c r="F210" s="5">
        <v>50</v>
      </c>
      <c r="G210" s="3" t="s">
        <v>263</v>
      </c>
      <c r="H210" s="3" t="s">
        <v>5</v>
      </c>
      <c r="I210" s="3" t="s">
        <v>102</v>
      </c>
      <c r="J210" s="3" t="s">
        <v>103</v>
      </c>
      <c r="K210" s="3" t="s">
        <v>25</v>
      </c>
      <c r="L210" s="5">
        <v>1</v>
      </c>
      <c r="M210" s="5">
        <v>28000</v>
      </c>
      <c r="N210" s="6">
        <v>0.15</v>
      </c>
      <c r="O210" s="5">
        <v>23800</v>
      </c>
      <c r="P210" s="5">
        <v>21000</v>
      </c>
      <c r="Q210" s="5">
        <f>Table1[[#This Row],[Sales]]-Table1[[#This Row],[Cost]]</f>
        <v>2800</v>
      </c>
      <c r="R210" s="3" t="s">
        <v>98</v>
      </c>
      <c r="S210" s="3" t="s">
        <v>10</v>
      </c>
      <c r="T210" s="3" t="s">
        <v>18</v>
      </c>
      <c r="U210" s="3" t="s">
        <v>27</v>
      </c>
      <c r="V210" s="6">
        <f>Table1[[#This Row],[Profit]]/Table1[[#This Row],[Sales]]</f>
        <v>0.11764705882352941</v>
      </c>
      <c r="W210" s="3">
        <f>[1]!Table1[[#This Row],[Sales]]-[1]!Table1[[#This Row],[Cost]]-[1]!Table1[[#This Row],[Profit]]</f>
        <v>0</v>
      </c>
      <c r="X210" s="3">
        <f>[1]!Table1[[#This Row],[Quantity]]*[1]!Table1[[#This Row],[Unit_Price]]</f>
        <v>28000</v>
      </c>
      <c r="Y210" s="7">
        <f>[1]!Table1[[#This Row],[Gross_Sales]]*[1]!Table1[[#This Row],[Discount]]</f>
        <v>4200</v>
      </c>
      <c r="Z210" s="8">
        <f>[1]!Table1[[#This Row],[Gross_Sales]]*[1]!Table1[[#This Row],[Discount_amount]]</f>
        <v>117600000</v>
      </c>
      <c r="AA210" s="6">
        <f>IFERROR([1]!Table1[[#This Row],[Profit]]/[1]!Table1[[#This Row],[Sales]],0)</f>
        <v>0.11764705882352941</v>
      </c>
      <c r="AB210" s="3">
        <f>YEAR([1]!Table1[[#This Row],[Order_Date]])</f>
        <v>2025</v>
      </c>
      <c r="AC210" s="3">
        <f>MONTH([1]!Table1[[#This Row],[Order_Date]])</f>
        <v>2</v>
      </c>
      <c r="AD210" s="3" t="str">
        <f t="shared" si="9"/>
        <v>Feb</v>
      </c>
      <c r="AE210" s="3" t="str">
        <f t="shared" si="10"/>
        <v>Q1</v>
      </c>
      <c r="AF210" s="3" t="str">
        <f t="shared" si="11"/>
        <v>2025-Feb</v>
      </c>
      <c r="AG210" s="3">
        <f>COUNTIF(C:C,Table1[[#This Row],[Customer_ID]])</f>
        <v>8</v>
      </c>
      <c r="AH210" s="9" t="e">
        <f>IF([1]!Table1[[#This Row],[Customer_order_count]] &gt;= 10,"FREQUENT",IF([1]!Table1[[#This Row],[Customer_order_count]] &lt;= 10,"REGULAR","OCASSIONAL"))</f>
        <v>#REF!</v>
      </c>
    </row>
    <row r="211" spans="1:34" x14ac:dyDescent="0.25">
      <c r="A211" s="10" t="s">
        <v>733</v>
      </c>
      <c r="B211" s="11">
        <v>45421</v>
      </c>
      <c r="C211" s="12" t="s">
        <v>734</v>
      </c>
      <c r="D211" s="13" t="s">
        <v>174</v>
      </c>
      <c r="E211" s="13" t="s">
        <v>16</v>
      </c>
      <c r="F211" s="14">
        <v>39</v>
      </c>
      <c r="G211" s="12" t="s">
        <v>339</v>
      </c>
      <c r="H211" s="12" t="s">
        <v>285</v>
      </c>
      <c r="I211" s="12" t="s">
        <v>109</v>
      </c>
      <c r="J211" s="12" t="s">
        <v>110</v>
      </c>
      <c r="K211" s="12" t="s">
        <v>8</v>
      </c>
      <c r="L211" s="14">
        <v>1</v>
      </c>
      <c r="M211" s="14">
        <v>4000</v>
      </c>
      <c r="N211" s="15">
        <v>0.2</v>
      </c>
      <c r="O211" s="14">
        <v>3200</v>
      </c>
      <c r="P211" s="14">
        <v>2900</v>
      </c>
      <c r="Q211" s="5">
        <f>Table1[[#This Row],[Sales]]-Table1[[#This Row],[Cost]]</f>
        <v>300</v>
      </c>
      <c r="R211" s="12" t="s">
        <v>77</v>
      </c>
      <c r="S211" s="12" t="s">
        <v>10</v>
      </c>
      <c r="T211" s="12" t="s">
        <v>11</v>
      </c>
      <c r="U211" s="12" t="s">
        <v>12</v>
      </c>
      <c r="V211" s="6">
        <f>Table1[[#This Row],[Profit]]/Table1[[#This Row],[Sales]]</f>
        <v>9.375E-2</v>
      </c>
      <c r="W211" s="12">
        <f>[1]!Table1[[#This Row],[Sales]]-[1]!Table1[[#This Row],[Cost]]-[1]!Table1[[#This Row],[Profit]]</f>
        <v>0</v>
      </c>
      <c r="X211" s="12">
        <f>[1]!Table1[[#This Row],[Quantity]]*[1]!Table1[[#This Row],[Unit_Price]]</f>
        <v>4000</v>
      </c>
      <c r="Y211" s="16">
        <f>[1]!Table1[[#This Row],[Gross_Sales]]*[1]!Table1[[#This Row],[Discount]]</f>
        <v>800</v>
      </c>
      <c r="Z211" s="17">
        <f>[1]!Table1[[#This Row],[Gross_Sales]]*[1]!Table1[[#This Row],[Discount_amount]]</f>
        <v>3200000</v>
      </c>
      <c r="AA211" s="15">
        <f>IFERROR([1]!Table1[[#This Row],[Profit]]/[1]!Table1[[#This Row],[Sales]],0)</f>
        <v>9.375E-2</v>
      </c>
      <c r="AB211" s="12">
        <f>YEAR([1]!Table1[[#This Row],[Order_Date]])</f>
        <v>2024</v>
      </c>
      <c r="AC211" s="12">
        <f>MONTH([1]!Table1[[#This Row],[Order_Date]])</f>
        <v>5</v>
      </c>
      <c r="AD211" s="12" t="str">
        <f t="shared" si="9"/>
        <v>May</v>
      </c>
      <c r="AE211" s="12" t="str">
        <f t="shared" si="10"/>
        <v>Q2</v>
      </c>
      <c r="AF211" s="12" t="str">
        <f t="shared" si="11"/>
        <v>2024-May</v>
      </c>
      <c r="AG211" s="12">
        <f>COUNTIF(C:C,Table1[[#This Row],[Customer_ID]])</f>
        <v>12</v>
      </c>
      <c r="AH211" s="18" t="e">
        <f>IF([1]!Table1[[#This Row],[Customer_order_count]] &gt;= 10,"FREQUENT",IF([1]!Table1[[#This Row],[Customer_order_count]] &lt;= 10,"REGULAR","OCASSIONAL"))</f>
        <v>#REF!</v>
      </c>
    </row>
    <row r="212" spans="1:34" x14ac:dyDescent="0.25">
      <c r="A212" s="1" t="s">
        <v>735</v>
      </c>
      <c r="B212" s="2">
        <v>46020</v>
      </c>
      <c r="C212" s="3" t="s">
        <v>543</v>
      </c>
      <c r="D212" s="4" t="s">
        <v>326</v>
      </c>
      <c r="E212" s="4" t="s">
        <v>3</v>
      </c>
      <c r="F212" s="5">
        <v>46</v>
      </c>
      <c r="G212" s="3" t="s">
        <v>317</v>
      </c>
      <c r="H212" s="3" t="s">
        <v>5</v>
      </c>
      <c r="I212" s="3" t="s">
        <v>68</v>
      </c>
      <c r="J212" s="3" t="s">
        <v>69</v>
      </c>
      <c r="K212" s="3" t="s">
        <v>39</v>
      </c>
      <c r="L212" s="5">
        <v>2</v>
      </c>
      <c r="M212" s="5">
        <v>3500</v>
      </c>
      <c r="N212" s="6">
        <v>0.2</v>
      </c>
      <c r="O212" s="5">
        <v>5600</v>
      </c>
      <c r="P212" s="5">
        <v>4600</v>
      </c>
      <c r="Q212" s="5">
        <f>Table1[[#This Row],[Sales]]-Table1[[#This Row],[Cost]]</f>
        <v>1000</v>
      </c>
      <c r="R212" s="3" t="s">
        <v>77</v>
      </c>
      <c r="S212" s="3" t="s">
        <v>10</v>
      </c>
      <c r="T212" s="3" t="s">
        <v>40</v>
      </c>
      <c r="U212" s="3" t="s">
        <v>12</v>
      </c>
      <c r="V212" s="6">
        <f>Table1[[#This Row],[Profit]]/Table1[[#This Row],[Sales]]</f>
        <v>0.17857142857142858</v>
      </c>
      <c r="W212" s="3">
        <f>[1]!Table1[[#This Row],[Sales]]-[1]!Table1[[#This Row],[Cost]]-[1]!Table1[[#This Row],[Profit]]</f>
        <v>0</v>
      </c>
      <c r="X212" s="3">
        <f>[1]!Table1[[#This Row],[Quantity]]*[1]!Table1[[#This Row],[Unit_Price]]</f>
        <v>7000</v>
      </c>
      <c r="Y212" s="7">
        <f>[1]!Table1[[#This Row],[Gross_Sales]]*[1]!Table1[[#This Row],[Discount]]</f>
        <v>1400</v>
      </c>
      <c r="Z212" s="8">
        <f>[1]!Table1[[#This Row],[Gross_Sales]]*[1]!Table1[[#This Row],[Discount_amount]]</f>
        <v>9800000</v>
      </c>
      <c r="AA212" s="6">
        <f>IFERROR([1]!Table1[[#This Row],[Profit]]/[1]!Table1[[#This Row],[Sales]],0)</f>
        <v>0.17857142857142858</v>
      </c>
      <c r="AB212" s="3">
        <f>YEAR([1]!Table1[[#This Row],[Order_Date]])</f>
        <v>2025</v>
      </c>
      <c r="AC212" s="3">
        <f>MONTH([1]!Table1[[#This Row],[Order_Date]])</f>
        <v>12</v>
      </c>
      <c r="AD212" s="3" t="str">
        <f t="shared" si="9"/>
        <v>Dec</v>
      </c>
      <c r="AE212" s="3" t="str">
        <f t="shared" si="10"/>
        <v>Q4</v>
      </c>
      <c r="AF212" s="3" t="str">
        <f t="shared" si="11"/>
        <v>2025-Dec</v>
      </c>
      <c r="AG212" s="3">
        <f>COUNTIF(C:C,Table1[[#This Row],[Customer_ID]])</f>
        <v>14</v>
      </c>
      <c r="AH212" s="9" t="e">
        <f>IF([1]!Table1[[#This Row],[Customer_order_count]] &gt;= 10,"FREQUENT",IF([1]!Table1[[#This Row],[Customer_order_count]] &lt;= 10,"REGULAR","OCASSIONAL"))</f>
        <v>#REF!</v>
      </c>
    </row>
    <row r="213" spans="1:34" x14ac:dyDescent="0.25">
      <c r="A213" s="10" t="s">
        <v>736</v>
      </c>
      <c r="B213" s="11">
        <v>45984</v>
      </c>
      <c r="C213" s="12" t="s">
        <v>737</v>
      </c>
      <c r="D213" s="13" t="s">
        <v>438</v>
      </c>
      <c r="E213" s="13" t="s">
        <v>3</v>
      </c>
      <c r="F213" s="14">
        <v>23</v>
      </c>
      <c r="G213" s="12" t="s">
        <v>263</v>
      </c>
      <c r="H213" s="12" t="s">
        <v>5</v>
      </c>
      <c r="I213" s="12" t="s">
        <v>95</v>
      </c>
      <c r="J213" s="12" t="s">
        <v>96</v>
      </c>
      <c r="K213" s="12" t="s">
        <v>46</v>
      </c>
      <c r="L213" s="14">
        <v>1</v>
      </c>
      <c r="M213" s="14">
        <v>600</v>
      </c>
      <c r="N213" s="15">
        <v>0</v>
      </c>
      <c r="O213" s="14">
        <v>600</v>
      </c>
      <c r="P213" s="14">
        <v>380</v>
      </c>
      <c r="Q213" s="5">
        <f>Table1[[#This Row],[Sales]]-Table1[[#This Row],[Cost]]</f>
        <v>220</v>
      </c>
      <c r="R213" s="12" t="s">
        <v>17</v>
      </c>
      <c r="S213" s="12" t="s">
        <v>10</v>
      </c>
      <c r="T213" s="12" t="s">
        <v>40</v>
      </c>
      <c r="U213" s="12" t="s">
        <v>27</v>
      </c>
      <c r="V213" s="6">
        <f>Table1[[#This Row],[Profit]]/Table1[[#This Row],[Sales]]</f>
        <v>0.36666666666666664</v>
      </c>
      <c r="W213" s="12">
        <f>[1]!Table1[[#This Row],[Sales]]-[1]!Table1[[#This Row],[Cost]]-[1]!Table1[[#This Row],[Profit]]</f>
        <v>0</v>
      </c>
      <c r="X213" s="12">
        <f>[1]!Table1[[#This Row],[Quantity]]*[1]!Table1[[#This Row],[Unit_Price]]</f>
        <v>600</v>
      </c>
      <c r="Y213" s="16">
        <f>[1]!Table1[[#This Row],[Gross_Sales]]*[1]!Table1[[#This Row],[Discount]]</f>
        <v>0</v>
      </c>
      <c r="Z213" s="17">
        <f>[1]!Table1[[#This Row],[Gross_Sales]]*[1]!Table1[[#This Row],[Discount_amount]]</f>
        <v>0</v>
      </c>
      <c r="AA213" s="15">
        <f>IFERROR([1]!Table1[[#This Row],[Profit]]/[1]!Table1[[#This Row],[Sales]],0)</f>
        <v>0.36666666666666664</v>
      </c>
      <c r="AB213" s="12">
        <f>YEAR([1]!Table1[[#This Row],[Order_Date]])</f>
        <v>2025</v>
      </c>
      <c r="AC213" s="12">
        <f>MONTH([1]!Table1[[#This Row],[Order_Date]])</f>
        <v>11</v>
      </c>
      <c r="AD213" s="12" t="str">
        <f t="shared" si="9"/>
        <v>Nov</v>
      </c>
      <c r="AE213" s="12" t="str">
        <f t="shared" si="10"/>
        <v>Q4</v>
      </c>
      <c r="AF213" s="12" t="str">
        <f t="shared" si="11"/>
        <v>2025-Nov</v>
      </c>
      <c r="AG213" s="12">
        <f>COUNTIF(C:C,Table1[[#This Row],[Customer_ID]])</f>
        <v>12</v>
      </c>
      <c r="AH213" s="18" t="e">
        <f>IF([1]!Table1[[#This Row],[Customer_order_count]] &gt;= 10,"FREQUENT",IF([1]!Table1[[#This Row],[Customer_order_count]] &lt;= 10,"REGULAR","OCASSIONAL"))</f>
        <v>#REF!</v>
      </c>
    </row>
    <row r="214" spans="1:34" x14ac:dyDescent="0.25">
      <c r="A214" s="1" t="s">
        <v>738</v>
      </c>
      <c r="B214" s="2">
        <v>45567</v>
      </c>
      <c r="C214" s="3" t="s">
        <v>739</v>
      </c>
      <c r="D214" s="4" t="s">
        <v>740</v>
      </c>
      <c r="E214" s="4" t="s">
        <v>16</v>
      </c>
      <c r="F214" s="5">
        <v>36</v>
      </c>
      <c r="G214" s="3" t="s">
        <v>284</v>
      </c>
      <c r="H214" s="3" t="s">
        <v>285</v>
      </c>
      <c r="I214" s="3" t="s">
        <v>51</v>
      </c>
      <c r="J214" s="3" t="s">
        <v>52</v>
      </c>
      <c r="K214" s="3" t="s">
        <v>8</v>
      </c>
      <c r="L214" s="5">
        <v>1</v>
      </c>
      <c r="M214" s="5">
        <v>4500</v>
      </c>
      <c r="N214" s="6">
        <v>0.1</v>
      </c>
      <c r="O214" s="5">
        <v>4050</v>
      </c>
      <c r="P214" s="5">
        <v>3200</v>
      </c>
      <c r="Q214" s="5">
        <f>Table1[[#This Row],[Sales]]-Table1[[#This Row],[Cost]]</f>
        <v>850</v>
      </c>
      <c r="R214" s="3" t="s">
        <v>17</v>
      </c>
      <c r="S214" s="3" t="s">
        <v>10</v>
      </c>
      <c r="T214" s="3" t="s">
        <v>40</v>
      </c>
      <c r="U214" s="3" t="s">
        <v>19</v>
      </c>
      <c r="V214" s="6">
        <f>Table1[[#This Row],[Profit]]/Table1[[#This Row],[Sales]]</f>
        <v>0.20987654320987653</v>
      </c>
      <c r="W214" s="3">
        <f>[1]!Table1[[#This Row],[Sales]]-[1]!Table1[[#This Row],[Cost]]-[1]!Table1[[#This Row],[Profit]]</f>
        <v>0</v>
      </c>
      <c r="X214" s="3">
        <f>[1]!Table1[[#This Row],[Quantity]]*[1]!Table1[[#This Row],[Unit_Price]]</f>
        <v>4500</v>
      </c>
      <c r="Y214" s="7">
        <f>[1]!Table1[[#This Row],[Gross_Sales]]*[1]!Table1[[#This Row],[Discount]]</f>
        <v>450</v>
      </c>
      <c r="Z214" s="8">
        <f>[1]!Table1[[#This Row],[Gross_Sales]]*[1]!Table1[[#This Row],[Discount_amount]]</f>
        <v>2025000</v>
      </c>
      <c r="AA214" s="6">
        <f>IFERROR([1]!Table1[[#This Row],[Profit]]/[1]!Table1[[#This Row],[Sales]],0)</f>
        <v>0.20987654320987653</v>
      </c>
      <c r="AB214" s="3">
        <f>YEAR([1]!Table1[[#This Row],[Order_Date]])</f>
        <v>2024</v>
      </c>
      <c r="AC214" s="3">
        <f>MONTH([1]!Table1[[#This Row],[Order_Date]])</f>
        <v>10</v>
      </c>
      <c r="AD214" s="3" t="str">
        <f t="shared" si="9"/>
        <v>Oct</v>
      </c>
      <c r="AE214" s="3" t="str">
        <f t="shared" si="10"/>
        <v>Q4</v>
      </c>
      <c r="AF214" s="3" t="str">
        <f t="shared" si="11"/>
        <v>2024-Oct</v>
      </c>
      <c r="AG214" s="3">
        <f>COUNTIF(C:C,Table1[[#This Row],[Customer_ID]])</f>
        <v>3</v>
      </c>
      <c r="AH214" s="9" t="e">
        <f>IF([1]!Table1[[#This Row],[Customer_order_count]] &gt;= 10,"FREQUENT",IF([1]!Table1[[#This Row],[Customer_order_count]] &lt;= 10,"REGULAR","OCASSIONAL"))</f>
        <v>#REF!</v>
      </c>
    </row>
    <row r="215" spans="1:34" x14ac:dyDescent="0.25">
      <c r="A215" s="10" t="s">
        <v>741</v>
      </c>
      <c r="B215" s="11">
        <v>45940</v>
      </c>
      <c r="C215" s="12" t="s">
        <v>742</v>
      </c>
      <c r="D215" s="13" t="s">
        <v>523</v>
      </c>
      <c r="E215" s="13" t="s">
        <v>16</v>
      </c>
      <c r="F215" s="14">
        <v>47</v>
      </c>
      <c r="G215" s="12" t="s">
        <v>407</v>
      </c>
      <c r="H215" s="12" t="s">
        <v>285</v>
      </c>
      <c r="I215" s="12" t="s">
        <v>65</v>
      </c>
      <c r="J215" s="12" t="s">
        <v>66</v>
      </c>
      <c r="K215" s="12" t="s">
        <v>25</v>
      </c>
      <c r="L215" s="14">
        <v>1</v>
      </c>
      <c r="M215" s="14">
        <v>2500</v>
      </c>
      <c r="N215" s="15">
        <v>0.25</v>
      </c>
      <c r="O215" s="14">
        <v>1875</v>
      </c>
      <c r="P215" s="14">
        <v>1600</v>
      </c>
      <c r="Q215" s="5">
        <f>Table1[[#This Row],[Sales]]-Table1[[#This Row],[Cost]]</f>
        <v>275</v>
      </c>
      <c r="R215" s="12" t="s">
        <v>17</v>
      </c>
      <c r="S215" s="12" t="s">
        <v>10</v>
      </c>
      <c r="T215" s="12" t="s">
        <v>40</v>
      </c>
      <c r="U215" s="12" t="s">
        <v>12</v>
      </c>
      <c r="V215" s="6">
        <f>Table1[[#This Row],[Profit]]/Table1[[#This Row],[Sales]]</f>
        <v>0.14666666666666667</v>
      </c>
      <c r="W215" s="12">
        <f>[1]!Table1[[#This Row],[Sales]]-[1]!Table1[[#This Row],[Cost]]-[1]!Table1[[#This Row],[Profit]]</f>
        <v>0</v>
      </c>
      <c r="X215" s="12">
        <f>[1]!Table1[[#This Row],[Quantity]]*[1]!Table1[[#This Row],[Unit_Price]]</f>
        <v>2500</v>
      </c>
      <c r="Y215" s="16">
        <f>[1]!Table1[[#This Row],[Gross_Sales]]*[1]!Table1[[#This Row],[Discount]]</f>
        <v>625</v>
      </c>
      <c r="Z215" s="17">
        <f>[1]!Table1[[#This Row],[Gross_Sales]]*[1]!Table1[[#This Row],[Discount_amount]]</f>
        <v>1562500</v>
      </c>
      <c r="AA215" s="15">
        <f>IFERROR([1]!Table1[[#This Row],[Profit]]/[1]!Table1[[#This Row],[Sales]],0)</f>
        <v>0.14666666666666667</v>
      </c>
      <c r="AB215" s="12">
        <f>YEAR([1]!Table1[[#This Row],[Order_Date]])</f>
        <v>2025</v>
      </c>
      <c r="AC215" s="12">
        <f>MONTH([1]!Table1[[#This Row],[Order_Date]])</f>
        <v>10</v>
      </c>
      <c r="AD215" s="12" t="str">
        <f t="shared" si="9"/>
        <v>Oct</v>
      </c>
      <c r="AE215" s="12" t="str">
        <f t="shared" si="10"/>
        <v>Q4</v>
      </c>
      <c r="AF215" s="12" t="str">
        <f t="shared" si="11"/>
        <v>2025-Oct</v>
      </c>
      <c r="AG215" s="12">
        <f>COUNTIF(C:C,Table1[[#This Row],[Customer_ID]])</f>
        <v>9</v>
      </c>
      <c r="AH215" s="18" t="e">
        <f>IF([1]!Table1[[#This Row],[Customer_order_count]] &gt;= 10,"FREQUENT",IF([1]!Table1[[#This Row],[Customer_order_count]] &lt;= 10,"REGULAR","OCASSIONAL"))</f>
        <v>#REF!</v>
      </c>
    </row>
    <row r="216" spans="1:34" x14ac:dyDescent="0.25">
      <c r="A216" s="1" t="s">
        <v>743</v>
      </c>
      <c r="B216" s="2">
        <v>46003</v>
      </c>
      <c r="C216" s="3" t="s">
        <v>293</v>
      </c>
      <c r="D216" s="4" t="s">
        <v>294</v>
      </c>
      <c r="E216" s="4" t="s">
        <v>3</v>
      </c>
      <c r="F216" s="5">
        <v>33</v>
      </c>
      <c r="G216" s="3" t="s">
        <v>295</v>
      </c>
      <c r="H216" s="3" t="s">
        <v>270</v>
      </c>
      <c r="I216" s="3" t="s">
        <v>264</v>
      </c>
      <c r="J216" s="3" t="s">
        <v>265</v>
      </c>
      <c r="K216" s="3" t="s">
        <v>46</v>
      </c>
      <c r="L216" s="5">
        <v>2</v>
      </c>
      <c r="M216" s="5">
        <v>800</v>
      </c>
      <c r="N216" s="6">
        <v>0.05</v>
      </c>
      <c r="O216" s="5">
        <v>1520</v>
      </c>
      <c r="P216" s="5">
        <v>1000</v>
      </c>
      <c r="Q216" s="5">
        <f>Table1[[#This Row],[Sales]]-Table1[[#This Row],[Cost]]</f>
        <v>520</v>
      </c>
      <c r="R216" s="3" t="s">
        <v>17</v>
      </c>
      <c r="S216" s="3" t="s">
        <v>10</v>
      </c>
      <c r="T216" s="3" t="s">
        <v>40</v>
      </c>
      <c r="U216" s="3" t="s">
        <v>27</v>
      </c>
      <c r="V216" s="6">
        <f>Table1[[#This Row],[Profit]]/Table1[[#This Row],[Sales]]</f>
        <v>0.34210526315789475</v>
      </c>
      <c r="W216" s="3">
        <f>[1]!Table1[[#This Row],[Sales]]-[1]!Table1[[#This Row],[Cost]]-[1]!Table1[[#This Row],[Profit]]</f>
        <v>0</v>
      </c>
      <c r="X216" s="3">
        <f>[1]!Table1[[#This Row],[Quantity]]*[1]!Table1[[#This Row],[Unit_Price]]</f>
        <v>1600</v>
      </c>
      <c r="Y216" s="7">
        <f>[1]!Table1[[#This Row],[Gross_Sales]]*[1]!Table1[[#This Row],[Discount]]</f>
        <v>80</v>
      </c>
      <c r="Z216" s="8">
        <f>[1]!Table1[[#This Row],[Gross_Sales]]*[1]!Table1[[#This Row],[Discount_amount]]</f>
        <v>128000</v>
      </c>
      <c r="AA216" s="6">
        <f>IFERROR([1]!Table1[[#This Row],[Profit]]/[1]!Table1[[#This Row],[Sales]],0)</f>
        <v>0.34210526315789475</v>
      </c>
      <c r="AB216" s="3">
        <f>YEAR([1]!Table1[[#This Row],[Order_Date]])</f>
        <v>2025</v>
      </c>
      <c r="AC216" s="3">
        <f>MONTH([1]!Table1[[#This Row],[Order_Date]])</f>
        <v>12</v>
      </c>
      <c r="AD216" s="3" t="str">
        <f t="shared" si="9"/>
        <v>Dec</v>
      </c>
      <c r="AE216" s="3" t="str">
        <f t="shared" si="10"/>
        <v>Q4</v>
      </c>
      <c r="AF216" s="3" t="str">
        <f t="shared" si="11"/>
        <v>2025-Dec</v>
      </c>
      <c r="AG216" s="3">
        <f>COUNTIF(C:C,Table1[[#This Row],[Customer_ID]])</f>
        <v>16</v>
      </c>
      <c r="AH216" s="9" t="e">
        <f>IF([1]!Table1[[#This Row],[Customer_order_count]] &gt;= 10,"FREQUENT",IF([1]!Table1[[#This Row],[Customer_order_count]] &lt;= 10,"REGULAR","OCASSIONAL"))</f>
        <v>#REF!</v>
      </c>
    </row>
    <row r="217" spans="1:34" x14ac:dyDescent="0.25">
      <c r="A217" s="10" t="s">
        <v>744</v>
      </c>
      <c r="B217" s="11">
        <v>45887</v>
      </c>
      <c r="C217" s="12" t="s">
        <v>508</v>
      </c>
      <c r="D217" s="13" t="s">
        <v>509</v>
      </c>
      <c r="E217" s="13" t="s">
        <v>16</v>
      </c>
      <c r="F217" s="14">
        <v>25</v>
      </c>
      <c r="G217" s="12" t="s">
        <v>312</v>
      </c>
      <c r="H217" s="12" t="s">
        <v>276</v>
      </c>
      <c r="I217" s="12" t="s">
        <v>23</v>
      </c>
      <c r="J217" s="12" t="s">
        <v>24</v>
      </c>
      <c r="K217" s="12" t="s">
        <v>25</v>
      </c>
      <c r="L217" s="14">
        <v>1</v>
      </c>
      <c r="M217" s="14">
        <v>55000</v>
      </c>
      <c r="N217" s="15">
        <v>0.1</v>
      </c>
      <c r="O217" s="14">
        <v>49500</v>
      </c>
      <c r="P217" s="14">
        <v>40000</v>
      </c>
      <c r="Q217" s="5">
        <f>Table1[[#This Row],[Sales]]-Table1[[#This Row],[Cost]]</f>
        <v>9500</v>
      </c>
      <c r="R217" s="12" t="s">
        <v>77</v>
      </c>
      <c r="S217" s="12" t="s">
        <v>10</v>
      </c>
      <c r="T217" s="12" t="s">
        <v>33</v>
      </c>
      <c r="U217" s="12" t="s">
        <v>27</v>
      </c>
      <c r="V217" s="6">
        <f>Table1[[#This Row],[Profit]]/Table1[[#This Row],[Sales]]</f>
        <v>0.19191919191919191</v>
      </c>
      <c r="W217" s="12">
        <f>[1]!Table1[[#This Row],[Sales]]-[1]!Table1[[#This Row],[Cost]]-[1]!Table1[[#This Row],[Profit]]</f>
        <v>0</v>
      </c>
      <c r="X217" s="12">
        <f>[1]!Table1[[#This Row],[Quantity]]*[1]!Table1[[#This Row],[Unit_Price]]</f>
        <v>55000</v>
      </c>
      <c r="Y217" s="16">
        <f>[1]!Table1[[#This Row],[Gross_Sales]]*[1]!Table1[[#This Row],[Discount]]</f>
        <v>5500</v>
      </c>
      <c r="Z217" s="17">
        <f>[1]!Table1[[#This Row],[Gross_Sales]]*[1]!Table1[[#This Row],[Discount_amount]]</f>
        <v>302500000</v>
      </c>
      <c r="AA217" s="15">
        <f>IFERROR([1]!Table1[[#This Row],[Profit]]/[1]!Table1[[#This Row],[Sales]],0)</f>
        <v>0.19191919191919191</v>
      </c>
      <c r="AB217" s="12">
        <f>YEAR([1]!Table1[[#This Row],[Order_Date]])</f>
        <v>2025</v>
      </c>
      <c r="AC217" s="12">
        <f>MONTH([1]!Table1[[#This Row],[Order_Date]])</f>
        <v>8</v>
      </c>
      <c r="AD217" s="12" t="str">
        <f t="shared" si="9"/>
        <v>Aug</v>
      </c>
      <c r="AE217" s="12" t="str">
        <f t="shared" si="10"/>
        <v>Q3</v>
      </c>
      <c r="AF217" s="12" t="str">
        <f t="shared" si="11"/>
        <v>2025-Aug</v>
      </c>
      <c r="AG217" s="12">
        <f>COUNTIF(C:C,Table1[[#This Row],[Customer_ID]])</f>
        <v>11</v>
      </c>
      <c r="AH217" s="18" t="e">
        <f>IF([1]!Table1[[#This Row],[Customer_order_count]] &gt;= 10,"FREQUENT",IF([1]!Table1[[#This Row],[Customer_order_count]] &lt;= 10,"REGULAR","OCASSIONAL"))</f>
        <v>#REF!</v>
      </c>
    </row>
    <row r="218" spans="1:34" x14ac:dyDescent="0.25">
      <c r="A218" s="1" t="s">
        <v>745</v>
      </c>
      <c r="B218" s="2">
        <v>45387</v>
      </c>
      <c r="C218" s="3" t="s">
        <v>511</v>
      </c>
      <c r="D218" s="4" t="s">
        <v>101</v>
      </c>
      <c r="E218" s="4" t="s">
        <v>3</v>
      </c>
      <c r="F218" s="5">
        <v>55</v>
      </c>
      <c r="G218" s="3" t="s">
        <v>407</v>
      </c>
      <c r="H218" s="3" t="s">
        <v>285</v>
      </c>
      <c r="I218" s="3" t="s">
        <v>74</v>
      </c>
      <c r="J218" s="3" t="s">
        <v>75</v>
      </c>
      <c r="K218" s="3" t="s">
        <v>76</v>
      </c>
      <c r="L218" s="5">
        <v>4</v>
      </c>
      <c r="M218" s="5">
        <v>550</v>
      </c>
      <c r="N218" s="6">
        <v>0.05</v>
      </c>
      <c r="O218" s="5">
        <v>2090</v>
      </c>
      <c r="P218" s="5">
        <v>1800</v>
      </c>
      <c r="Q218" s="5">
        <f>Table1[[#This Row],[Sales]]-Table1[[#This Row],[Cost]]</f>
        <v>290</v>
      </c>
      <c r="R218" s="3" t="s">
        <v>17</v>
      </c>
      <c r="S218" s="3" t="s">
        <v>10</v>
      </c>
      <c r="T218" s="3" t="s">
        <v>11</v>
      </c>
      <c r="U218" s="3" t="s">
        <v>27</v>
      </c>
      <c r="V218" s="6">
        <f>Table1[[#This Row],[Profit]]/Table1[[#This Row],[Sales]]</f>
        <v>0.13875598086124402</v>
      </c>
      <c r="W218" s="3">
        <f>[1]!Table1[[#This Row],[Sales]]-[1]!Table1[[#This Row],[Cost]]-[1]!Table1[[#This Row],[Profit]]</f>
        <v>0</v>
      </c>
      <c r="X218" s="3">
        <f>[1]!Table1[[#This Row],[Quantity]]*[1]!Table1[[#This Row],[Unit_Price]]</f>
        <v>2200</v>
      </c>
      <c r="Y218" s="7">
        <f>[1]!Table1[[#This Row],[Gross_Sales]]*[1]!Table1[[#This Row],[Discount]]</f>
        <v>110</v>
      </c>
      <c r="Z218" s="8">
        <f>[1]!Table1[[#This Row],[Gross_Sales]]*[1]!Table1[[#This Row],[Discount_amount]]</f>
        <v>242000</v>
      </c>
      <c r="AA218" s="6">
        <f>IFERROR([1]!Table1[[#This Row],[Profit]]/[1]!Table1[[#This Row],[Sales]],0)</f>
        <v>0.13875598086124402</v>
      </c>
      <c r="AB218" s="3">
        <f>YEAR([1]!Table1[[#This Row],[Order_Date]])</f>
        <v>2024</v>
      </c>
      <c r="AC218" s="3">
        <f>MONTH([1]!Table1[[#This Row],[Order_Date]])</f>
        <v>4</v>
      </c>
      <c r="AD218" s="3" t="str">
        <f t="shared" si="9"/>
        <v>Apr</v>
      </c>
      <c r="AE218" s="3" t="str">
        <f t="shared" si="10"/>
        <v>Q2</v>
      </c>
      <c r="AF218" s="3" t="str">
        <f t="shared" si="11"/>
        <v>2024-Apr</v>
      </c>
      <c r="AG218" s="3">
        <f>COUNTIF(C:C,Table1[[#This Row],[Customer_ID]])</f>
        <v>9</v>
      </c>
      <c r="AH218" s="9" t="e">
        <f>IF([1]!Table1[[#This Row],[Customer_order_count]] &gt;= 10,"FREQUENT",IF([1]!Table1[[#This Row],[Customer_order_count]] &lt;= 10,"REGULAR","OCASSIONAL"))</f>
        <v>#REF!</v>
      </c>
    </row>
    <row r="219" spans="1:34" x14ac:dyDescent="0.25">
      <c r="A219" s="10" t="s">
        <v>746</v>
      </c>
      <c r="B219" s="11">
        <v>45356</v>
      </c>
      <c r="C219" s="12" t="s">
        <v>747</v>
      </c>
      <c r="D219" s="12" t="s">
        <v>748</v>
      </c>
      <c r="E219" s="12" t="s">
        <v>16</v>
      </c>
      <c r="F219" s="12">
        <v>54</v>
      </c>
      <c r="G219" s="12" t="s">
        <v>407</v>
      </c>
      <c r="H219" s="12" t="s">
        <v>285</v>
      </c>
      <c r="I219" s="12" t="s">
        <v>127</v>
      </c>
      <c r="J219" s="12" t="s">
        <v>128</v>
      </c>
      <c r="K219" s="12" t="s">
        <v>58</v>
      </c>
      <c r="L219" s="12">
        <v>1</v>
      </c>
      <c r="M219" s="12">
        <v>3000</v>
      </c>
      <c r="N219" s="12">
        <v>0.05</v>
      </c>
      <c r="O219" s="12">
        <v>2850</v>
      </c>
      <c r="P219" s="12">
        <v>2100</v>
      </c>
      <c r="Q219" s="5">
        <f>Table1[[#This Row],[Sales]]-Table1[[#This Row],[Cost]]</f>
        <v>750</v>
      </c>
      <c r="R219" s="12" t="s">
        <v>26</v>
      </c>
      <c r="S219" s="12" t="s">
        <v>287</v>
      </c>
      <c r="T219" s="12" t="s">
        <v>18</v>
      </c>
      <c r="U219" s="12" t="s">
        <v>27</v>
      </c>
      <c r="V219" s="6">
        <f>Table1[[#This Row],[Profit]]/Table1[[#This Row],[Sales]]</f>
        <v>0.26315789473684209</v>
      </c>
      <c r="W219" s="12">
        <f>[1]!Table1[[#This Row],[Sales]]-[1]!Table1[[#This Row],[Cost]]-[1]!Table1[[#This Row],[Profit]]</f>
        <v>-4200</v>
      </c>
      <c r="X219" s="12">
        <f>[1]!Table1[[#This Row],[Quantity]]*[1]!Table1[[#This Row],[Unit_Price]]</f>
        <v>3000</v>
      </c>
      <c r="Y219" s="12">
        <f>[1]!Table1[[#This Row],[Gross_Sales]]*[1]!Table1[[#This Row],[Discount]]</f>
        <v>150</v>
      </c>
      <c r="Z219" s="12">
        <f>[1]!Table1[[#This Row],[Gross_Sales]]*[1]!Table1[[#This Row],[Discount_amount]]</f>
        <v>450000</v>
      </c>
      <c r="AA219" s="12">
        <f>IFERROR([1]!Table1[[#This Row],[Profit]]/[1]!Table1[[#This Row],[Sales]],0)</f>
        <v>0.26315789473684209</v>
      </c>
      <c r="AB219" s="12">
        <f>YEAR([1]!Table1[[#This Row],[Order_Date]])</f>
        <v>2024</v>
      </c>
      <c r="AC219" s="12">
        <f>MONTH([1]!Table1[[#This Row],[Order_Date]])</f>
        <v>3</v>
      </c>
      <c r="AD219" s="12" t="str">
        <f t="shared" si="9"/>
        <v>Mar</v>
      </c>
      <c r="AE219" s="12" t="str">
        <f t="shared" si="10"/>
        <v>Q1</v>
      </c>
      <c r="AF219" s="12" t="str">
        <f t="shared" si="11"/>
        <v>2024-Mar</v>
      </c>
      <c r="AG219" s="12">
        <f>COUNTIF(C:C,Table1[[#This Row],[Customer_ID]])</f>
        <v>14</v>
      </c>
      <c r="AH219" s="18" t="e">
        <f>IF([1]!Table1[[#This Row],[Customer_order_count]] &gt;= 10,"FREQUENT",IF([1]!Table1[[#This Row],[Customer_order_count]] &lt;= 10,"REGULAR","OCASSIONAL"))</f>
        <v>#REF!</v>
      </c>
    </row>
    <row r="220" spans="1:34" x14ac:dyDescent="0.25">
      <c r="A220" s="1" t="s">
        <v>749</v>
      </c>
      <c r="B220" s="2">
        <v>45508</v>
      </c>
      <c r="C220" s="3" t="s">
        <v>530</v>
      </c>
      <c r="D220" s="4" t="s">
        <v>531</v>
      </c>
      <c r="E220" s="4" t="s">
        <v>3</v>
      </c>
      <c r="F220" s="5">
        <v>31</v>
      </c>
      <c r="G220" s="3" t="s">
        <v>275</v>
      </c>
      <c r="H220" s="3" t="s">
        <v>276</v>
      </c>
      <c r="I220" s="3" t="s">
        <v>143</v>
      </c>
      <c r="J220" s="3" t="s">
        <v>144</v>
      </c>
      <c r="K220" s="3" t="s">
        <v>76</v>
      </c>
      <c r="L220" s="5">
        <v>3</v>
      </c>
      <c r="M220" s="5">
        <v>700</v>
      </c>
      <c r="N220" s="6">
        <v>0.1</v>
      </c>
      <c r="O220" s="5">
        <v>1890</v>
      </c>
      <c r="P220" s="5">
        <v>1710</v>
      </c>
      <c r="Q220" s="5">
        <f>Table1[[#This Row],[Sales]]-Table1[[#This Row],[Cost]]</f>
        <v>180</v>
      </c>
      <c r="R220" s="3" t="s">
        <v>26</v>
      </c>
      <c r="S220" s="3" t="s">
        <v>10</v>
      </c>
      <c r="T220" s="3" t="s">
        <v>33</v>
      </c>
      <c r="U220" s="3" t="s">
        <v>12</v>
      </c>
      <c r="V220" s="6">
        <f>Table1[[#This Row],[Profit]]/Table1[[#This Row],[Sales]]</f>
        <v>9.5238095238095233E-2</v>
      </c>
      <c r="W220" s="3">
        <f>[1]!Table1[[#This Row],[Sales]]-[1]!Table1[[#This Row],[Cost]]-[1]!Table1[[#This Row],[Profit]]</f>
        <v>0</v>
      </c>
      <c r="X220" s="3">
        <f>[1]!Table1[[#This Row],[Quantity]]*[1]!Table1[[#This Row],[Unit_Price]]</f>
        <v>2100</v>
      </c>
      <c r="Y220" s="7">
        <f>[1]!Table1[[#This Row],[Gross_Sales]]*[1]!Table1[[#This Row],[Discount]]</f>
        <v>210</v>
      </c>
      <c r="Z220" s="8">
        <f>[1]!Table1[[#This Row],[Gross_Sales]]*[1]!Table1[[#This Row],[Discount_amount]]</f>
        <v>441000</v>
      </c>
      <c r="AA220" s="6">
        <f>IFERROR([1]!Table1[[#This Row],[Profit]]/[1]!Table1[[#This Row],[Sales]],0)</f>
        <v>9.5238095238095233E-2</v>
      </c>
      <c r="AB220" s="3">
        <f>YEAR([1]!Table1[[#This Row],[Order_Date]])</f>
        <v>2024</v>
      </c>
      <c r="AC220" s="3">
        <f>MONTH([1]!Table1[[#This Row],[Order_Date]])</f>
        <v>8</v>
      </c>
      <c r="AD220" s="3" t="str">
        <f t="shared" si="9"/>
        <v>Aug</v>
      </c>
      <c r="AE220" s="3" t="str">
        <f t="shared" si="10"/>
        <v>Q3</v>
      </c>
      <c r="AF220" s="3" t="str">
        <f t="shared" si="11"/>
        <v>2024-Aug</v>
      </c>
      <c r="AG220" s="3">
        <f>COUNTIF(C:C,Table1[[#This Row],[Customer_ID]])</f>
        <v>13</v>
      </c>
      <c r="AH220" s="9" t="e">
        <f>IF([1]!Table1[[#This Row],[Customer_order_count]] &gt;= 10,"FREQUENT",IF([1]!Table1[[#This Row],[Customer_order_count]] &lt;= 10,"REGULAR","OCASSIONAL"))</f>
        <v>#REF!</v>
      </c>
    </row>
    <row r="221" spans="1:34" x14ac:dyDescent="0.25">
      <c r="A221" s="10" t="s">
        <v>750</v>
      </c>
      <c r="B221" s="11">
        <v>45637</v>
      </c>
      <c r="C221" s="12" t="s">
        <v>751</v>
      </c>
      <c r="D221" s="13" t="s">
        <v>372</v>
      </c>
      <c r="E221" s="13" t="s">
        <v>16</v>
      </c>
      <c r="F221" s="14">
        <v>58</v>
      </c>
      <c r="G221" s="12" t="s">
        <v>312</v>
      </c>
      <c r="H221" s="12" t="s">
        <v>276</v>
      </c>
      <c r="I221" s="12" t="s">
        <v>127</v>
      </c>
      <c r="J221" s="12" t="s">
        <v>128</v>
      </c>
      <c r="K221" s="12" t="s">
        <v>58</v>
      </c>
      <c r="L221" s="14">
        <v>1</v>
      </c>
      <c r="M221" s="14">
        <v>3000</v>
      </c>
      <c r="N221" s="15">
        <v>0.1</v>
      </c>
      <c r="O221" s="14">
        <v>2700</v>
      </c>
      <c r="P221" s="14">
        <v>2100</v>
      </c>
      <c r="Q221" s="5">
        <f>Table1[[#This Row],[Sales]]-Table1[[#This Row],[Cost]]</f>
        <v>600</v>
      </c>
      <c r="R221" s="12" t="s">
        <v>17</v>
      </c>
      <c r="S221" s="12" t="s">
        <v>10</v>
      </c>
      <c r="T221" s="12" t="s">
        <v>40</v>
      </c>
      <c r="U221" s="12" t="s">
        <v>19</v>
      </c>
      <c r="V221" s="6">
        <f>Table1[[#This Row],[Profit]]/Table1[[#This Row],[Sales]]</f>
        <v>0.22222222222222221</v>
      </c>
      <c r="W221" s="12">
        <f>[1]!Table1[[#This Row],[Sales]]-[1]!Table1[[#This Row],[Cost]]-[1]!Table1[[#This Row],[Profit]]</f>
        <v>0</v>
      </c>
      <c r="X221" s="12">
        <f>[1]!Table1[[#This Row],[Quantity]]*[1]!Table1[[#This Row],[Unit_Price]]</f>
        <v>3000</v>
      </c>
      <c r="Y221" s="16">
        <f>[1]!Table1[[#This Row],[Gross_Sales]]*[1]!Table1[[#This Row],[Discount]]</f>
        <v>300</v>
      </c>
      <c r="Z221" s="17">
        <f>[1]!Table1[[#This Row],[Gross_Sales]]*[1]!Table1[[#This Row],[Discount_amount]]</f>
        <v>900000</v>
      </c>
      <c r="AA221" s="15">
        <f>IFERROR([1]!Table1[[#This Row],[Profit]]/[1]!Table1[[#This Row],[Sales]],0)</f>
        <v>0.22222222222222221</v>
      </c>
      <c r="AB221" s="12">
        <f>YEAR([1]!Table1[[#This Row],[Order_Date]])</f>
        <v>2024</v>
      </c>
      <c r="AC221" s="12">
        <f>MONTH([1]!Table1[[#This Row],[Order_Date]])</f>
        <v>12</v>
      </c>
      <c r="AD221" s="12" t="str">
        <f t="shared" si="9"/>
        <v>Dec</v>
      </c>
      <c r="AE221" s="12" t="str">
        <f t="shared" si="10"/>
        <v>Q4</v>
      </c>
      <c r="AF221" s="12" t="str">
        <f t="shared" si="11"/>
        <v>2024-Dec</v>
      </c>
      <c r="AG221" s="12">
        <f>COUNTIF(C:C,Table1[[#This Row],[Customer_ID]])</f>
        <v>2</v>
      </c>
      <c r="AH221" s="18" t="e">
        <f>IF([1]!Table1[[#This Row],[Customer_order_count]] &gt;= 10,"FREQUENT",IF([1]!Table1[[#This Row],[Customer_order_count]] &lt;= 10,"REGULAR","OCASSIONAL"))</f>
        <v>#REF!</v>
      </c>
    </row>
    <row r="222" spans="1:34" x14ac:dyDescent="0.25">
      <c r="A222" s="1" t="s">
        <v>752</v>
      </c>
      <c r="B222" s="2">
        <v>45788</v>
      </c>
      <c r="C222" s="3" t="s">
        <v>753</v>
      </c>
      <c r="D222" s="4" t="s">
        <v>754</v>
      </c>
      <c r="E222" s="4" t="s">
        <v>16</v>
      </c>
      <c r="F222" s="5">
        <v>59</v>
      </c>
      <c r="G222" s="3" t="s">
        <v>407</v>
      </c>
      <c r="H222" s="3" t="s">
        <v>285</v>
      </c>
      <c r="I222" s="3" t="s">
        <v>68</v>
      </c>
      <c r="J222" s="3" t="s">
        <v>69</v>
      </c>
      <c r="K222" s="3" t="s">
        <v>39</v>
      </c>
      <c r="L222" s="5">
        <v>1</v>
      </c>
      <c r="M222" s="5">
        <v>3500</v>
      </c>
      <c r="N222" s="6">
        <v>0.1</v>
      </c>
      <c r="O222" s="5">
        <v>3150</v>
      </c>
      <c r="P222" s="5">
        <v>2300</v>
      </c>
      <c r="Q222" s="5">
        <f>Table1[[#This Row],[Sales]]-Table1[[#This Row],[Cost]]</f>
        <v>850</v>
      </c>
      <c r="R222" s="3" t="s">
        <v>77</v>
      </c>
      <c r="S222" s="3" t="s">
        <v>10</v>
      </c>
      <c r="T222" s="3" t="s">
        <v>11</v>
      </c>
      <c r="U222" s="3" t="s">
        <v>27</v>
      </c>
      <c r="V222" s="6">
        <f>Table1[[#This Row],[Profit]]/Table1[[#This Row],[Sales]]</f>
        <v>0.26984126984126983</v>
      </c>
      <c r="W222" s="3">
        <f>[1]!Table1[[#This Row],[Sales]]-[1]!Table1[[#This Row],[Cost]]-[1]!Table1[[#This Row],[Profit]]</f>
        <v>0</v>
      </c>
      <c r="X222" s="3">
        <f>[1]!Table1[[#This Row],[Quantity]]*[1]!Table1[[#This Row],[Unit_Price]]</f>
        <v>3500</v>
      </c>
      <c r="Y222" s="7">
        <f>[1]!Table1[[#This Row],[Gross_Sales]]*[1]!Table1[[#This Row],[Discount]]</f>
        <v>350</v>
      </c>
      <c r="Z222" s="8">
        <f>[1]!Table1[[#This Row],[Gross_Sales]]*[1]!Table1[[#This Row],[Discount_amount]]</f>
        <v>1225000</v>
      </c>
      <c r="AA222" s="6">
        <f>IFERROR([1]!Table1[[#This Row],[Profit]]/[1]!Table1[[#This Row],[Sales]],0)</f>
        <v>0.26984126984126983</v>
      </c>
      <c r="AB222" s="3">
        <f>YEAR([1]!Table1[[#This Row],[Order_Date]])</f>
        <v>2025</v>
      </c>
      <c r="AC222" s="3">
        <f>MONTH([1]!Table1[[#This Row],[Order_Date]])</f>
        <v>5</v>
      </c>
      <c r="AD222" s="3" t="str">
        <f t="shared" si="9"/>
        <v>May</v>
      </c>
      <c r="AE222" s="3" t="str">
        <f t="shared" si="10"/>
        <v>Q2</v>
      </c>
      <c r="AF222" s="3" t="str">
        <f t="shared" si="11"/>
        <v>2025-May</v>
      </c>
      <c r="AG222" s="3">
        <f>COUNTIF(C:C,Table1[[#This Row],[Customer_ID]])</f>
        <v>19</v>
      </c>
      <c r="AH222" s="9" t="e">
        <f>IF([1]!Table1[[#This Row],[Customer_order_count]] &gt;= 10,"FREQUENT",IF([1]!Table1[[#This Row],[Customer_order_count]] &lt;= 10,"REGULAR","OCASSIONAL"))</f>
        <v>#REF!</v>
      </c>
    </row>
    <row r="223" spans="1:34" x14ac:dyDescent="0.25">
      <c r="A223" s="10" t="s">
        <v>755</v>
      </c>
      <c r="B223" s="11">
        <v>45339</v>
      </c>
      <c r="C223" s="12" t="s">
        <v>556</v>
      </c>
      <c r="D223" s="13" t="s">
        <v>557</v>
      </c>
      <c r="E223" s="13" t="s">
        <v>16</v>
      </c>
      <c r="F223" s="14">
        <v>25</v>
      </c>
      <c r="G223" s="12" t="s">
        <v>269</v>
      </c>
      <c r="H223" s="12" t="s">
        <v>270</v>
      </c>
      <c r="I223" s="12" t="s">
        <v>31</v>
      </c>
      <c r="J223" s="12" t="s">
        <v>32</v>
      </c>
      <c r="K223" s="12" t="s">
        <v>25</v>
      </c>
      <c r="L223" s="14">
        <v>1</v>
      </c>
      <c r="M223" s="14">
        <v>5000</v>
      </c>
      <c r="N223" s="15">
        <v>0.05</v>
      </c>
      <c r="O223" s="14">
        <v>4750</v>
      </c>
      <c r="P223" s="14">
        <v>3500</v>
      </c>
      <c r="Q223" s="5">
        <f>Table1[[#This Row],[Sales]]-Table1[[#This Row],[Cost]]</f>
        <v>1250</v>
      </c>
      <c r="R223" s="12" t="s">
        <v>17</v>
      </c>
      <c r="S223" s="12" t="s">
        <v>10</v>
      </c>
      <c r="T223" s="12" t="s">
        <v>18</v>
      </c>
      <c r="U223" s="12" t="s">
        <v>12</v>
      </c>
      <c r="V223" s="6">
        <f>Table1[[#This Row],[Profit]]/Table1[[#This Row],[Sales]]</f>
        <v>0.26315789473684209</v>
      </c>
      <c r="W223" s="12">
        <f>[1]!Table1[[#This Row],[Sales]]-[1]!Table1[[#This Row],[Cost]]-[1]!Table1[[#This Row],[Profit]]</f>
        <v>0</v>
      </c>
      <c r="X223" s="12">
        <f>[1]!Table1[[#This Row],[Quantity]]*[1]!Table1[[#This Row],[Unit_Price]]</f>
        <v>5000</v>
      </c>
      <c r="Y223" s="16">
        <f>[1]!Table1[[#This Row],[Gross_Sales]]*[1]!Table1[[#This Row],[Discount]]</f>
        <v>250</v>
      </c>
      <c r="Z223" s="17">
        <f>[1]!Table1[[#This Row],[Gross_Sales]]*[1]!Table1[[#This Row],[Discount_amount]]</f>
        <v>1250000</v>
      </c>
      <c r="AA223" s="15">
        <f>IFERROR([1]!Table1[[#This Row],[Profit]]/[1]!Table1[[#This Row],[Sales]],0)</f>
        <v>0.26315789473684209</v>
      </c>
      <c r="AB223" s="12">
        <f>YEAR([1]!Table1[[#This Row],[Order_Date]])</f>
        <v>2024</v>
      </c>
      <c r="AC223" s="12">
        <f>MONTH([1]!Table1[[#This Row],[Order_Date]])</f>
        <v>2</v>
      </c>
      <c r="AD223" s="12" t="str">
        <f t="shared" si="9"/>
        <v>Feb</v>
      </c>
      <c r="AE223" s="12" t="str">
        <f t="shared" si="10"/>
        <v>Q1</v>
      </c>
      <c r="AF223" s="12" t="str">
        <f t="shared" si="11"/>
        <v>2024-Feb</v>
      </c>
      <c r="AG223" s="12">
        <f>COUNTIF(C:C,Table1[[#This Row],[Customer_ID]])</f>
        <v>11</v>
      </c>
      <c r="AH223" s="18" t="e">
        <f>IF([1]!Table1[[#This Row],[Customer_order_count]] &gt;= 10,"FREQUENT",IF([1]!Table1[[#This Row],[Customer_order_count]] &lt;= 10,"REGULAR","OCASSIONAL"))</f>
        <v>#REF!</v>
      </c>
    </row>
    <row r="224" spans="1:34" x14ac:dyDescent="0.25">
      <c r="A224" s="1" t="s">
        <v>756</v>
      </c>
      <c r="B224" s="2">
        <v>45308</v>
      </c>
      <c r="C224" s="3" t="s">
        <v>757</v>
      </c>
      <c r="D224" s="4" t="s">
        <v>471</v>
      </c>
      <c r="E224" s="4" t="s">
        <v>3</v>
      </c>
      <c r="F224" s="5">
        <v>38</v>
      </c>
      <c r="G224" s="3" t="s">
        <v>290</v>
      </c>
      <c r="H224" s="3" t="s">
        <v>276</v>
      </c>
      <c r="I224" s="3" t="s">
        <v>31</v>
      </c>
      <c r="J224" s="3" t="s">
        <v>32</v>
      </c>
      <c r="K224" s="3" t="s">
        <v>25</v>
      </c>
      <c r="L224" s="5">
        <v>1</v>
      </c>
      <c r="M224" s="5">
        <v>5000</v>
      </c>
      <c r="N224" s="6">
        <v>0.25</v>
      </c>
      <c r="O224" s="5">
        <v>3750</v>
      </c>
      <c r="P224" s="5">
        <v>3500</v>
      </c>
      <c r="Q224" s="5">
        <f>Table1[[#This Row],[Sales]]-Table1[[#This Row],[Cost]]</f>
        <v>250</v>
      </c>
      <c r="R224" s="3" t="s">
        <v>77</v>
      </c>
      <c r="S224" s="3" t="s">
        <v>10</v>
      </c>
      <c r="T224" s="3" t="s">
        <v>18</v>
      </c>
      <c r="U224" s="3" t="s">
        <v>19</v>
      </c>
      <c r="V224" s="6">
        <f>Table1[[#This Row],[Profit]]/Table1[[#This Row],[Sales]]</f>
        <v>6.6666666666666666E-2</v>
      </c>
      <c r="W224" s="3">
        <f>[1]!Table1[[#This Row],[Sales]]-[1]!Table1[[#This Row],[Cost]]-[1]!Table1[[#This Row],[Profit]]</f>
        <v>0</v>
      </c>
      <c r="X224" s="3">
        <f>[1]!Table1[[#This Row],[Quantity]]*[1]!Table1[[#This Row],[Unit_Price]]</f>
        <v>5000</v>
      </c>
      <c r="Y224" s="7">
        <f>[1]!Table1[[#This Row],[Gross_Sales]]*[1]!Table1[[#This Row],[Discount]]</f>
        <v>1250</v>
      </c>
      <c r="Z224" s="8">
        <f>[1]!Table1[[#This Row],[Gross_Sales]]*[1]!Table1[[#This Row],[Discount_amount]]</f>
        <v>6250000</v>
      </c>
      <c r="AA224" s="6">
        <f>IFERROR([1]!Table1[[#This Row],[Profit]]/[1]!Table1[[#This Row],[Sales]],0)</f>
        <v>6.6666666666666666E-2</v>
      </c>
      <c r="AB224" s="3">
        <f>YEAR([1]!Table1[[#This Row],[Order_Date]])</f>
        <v>2024</v>
      </c>
      <c r="AC224" s="3">
        <f>MONTH([1]!Table1[[#This Row],[Order_Date]])</f>
        <v>1</v>
      </c>
      <c r="AD224" s="3" t="str">
        <f t="shared" si="9"/>
        <v>Jan</v>
      </c>
      <c r="AE224" s="3" t="str">
        <f t="shared" si="10"/>
        <v>Q1</v>
      </c>
      <c r="AF224" s="3" t="str">
        <f t="shared" si="11"/>
        <v>2024-Jan</v>
      </c>
      <c r="AG224" s="3">
        <f>COUNTIF(C:C,Table1[[#This Row],[Customer_ID]])</f>
        <v>3</v>
      </c>
      <c r="AH224" s="9" t="e">
        <f>IF([1]!Table1[[#This Row],[Customer_order_count]] &gt;= 10,"FREQUENT",IF([1]!Table1[[#This Row],[Customer_order_count]] &lt;= 10,"REGULAR","OCASSIONAL"))</f>
        <v>#REF!</v>
      </c>
    </row>
    <row r="225" spans="1:34" x14ac:dyDescent="0.25">
      <c r="A225" s="10" t="s">
        <v>758</v>
      </c>
      <c r="B225" s="11">
        <v>45759</v>
      </c>
      <c r="C225" s="12" t="s">
        <v>759</v>
      </c>
      <c r="D225" s="13" t="s">
        <v>760</v>
      </c>
      <c r="E225" s="13" t="s">
        <v>16</v>
      </c>
      <c r="F225" s="14">
        <v>38</v>
      </c>
      <c r="G225" s="12" t="s">
        <v>275</v>
      </c>
      <c r="H225" s="12" t="s">
        <v>276</v>
      </c>
      <c r="I225" s="12" t="s">
        <v>23</v>
      </c>
      <c r="J225" s="12" t="s">
        <v>24</v>
      </c>
      <c r="K225" s="12" t="s">
        <v>25</v>
      </c>
      <c r="L225" s="14">
        <v>4</v>
      </c>
      <c r="M225" s="14">
        <v>55000</v>
      </c>
      <c r="N225" s="15">
        <v>0.1</v>
      </c>
      <c r="O225" s="14">
        <v>198000</v>
      </c>
      <c r="P225" s="14">
        <v>160000</v>
      </c>
      <c r="Q225" s="5">
        <f>Table1[[#This Row],[Sales]]-Table1[[#This Row],[Cost]]</f>
        <v>38000</v>
      </c>
      <c r="R225" s="12" t="s">
        <v>98</v>
      </c>
      <c r="S225" s="12" t="s">
        <v>10</v>
      </c>
      <c r="T225" s="12" t="s">
        <v>11</v>
      </c>
      <c r="U225" s="12" t="s">
        <v>27</v>
      </c>
      <c r="V225" s="6">
        <f>Table1[[#This Row],[Profit]]/Table1[[#This Row],[Sales]]</f>
        <v>0.19191919191919191</v>
      </c>
      <c r="W225" s="12">
        <f>[1]!Table1[[#This Row],[Sales]]-[1]!Table1[[#This Row],[Cost]]-[1]!Table1[[#This Row],[Profit]]</f>
        <v>0</v>
      </c>
      <c r="X225" s="12">
        <f>[1]!Table1[[#This Row],[Quantity]]*[1]!Table1[[#This Row],[Unit_Price]]</f>
        <v>220000</v>
      </c>
      <c r="Y225" s="16">
        <f>[1]!Table1[[#This Row],[Gross_Sales]]*[1]!Table1[[#This Row],[Discount]]</f>
        <v>22000</v>
      </c>
      <c r="Z225" s="17">
        <f>[1]!Table1[[#This Row],[Gross_Sales]]*[1]!Table1[[#This Row],[Discount_amount]]</f>
        <v>4840000000</v>
      </c>
      <c r="AA225" s="15">
        <f>IFERROR([1]!Table1[[#This Row],[Profit]]/[1]!Table1[[#This Row],[Sales]],0)</f>
        <v>0.19191919191919191</v>
      </c>
      <c r="AB225" s="12">
        <f>YEAR([1]!Table1[[#This Row],[Order_Date]])</f>
        <v>2025</v>
      </c>
      <c r="AC225" s="12">
        <f>MONTH([1]!Table1[[#This Row],[Order_Date]])</f>
        <v>4</v>
      </c>
      <c r="AD225" s="12" t="str">
        <f t="shared" si="9"/>
        <v>Apr</v>
      </c>
      <c r="AE225" s="12" t="str">
        <f t="shared" si="10"/>
        <v>Q2</v>
      </c>
      <c r="AF225" s="12" t="str">
        <f t="shared" si="11"/>
        <v>2025-Apr</v>
      </c>
      <c r="AG225" s="12">
        <f>COUNTIF(C:C,Table1[[#This Row],[Customer_ID]])</f>
        <v>3</v>
      </c>
      <c r="AH225" s="18" t="e">
        <f>IF([1]!Table1[[#This Row],[Customer_order_count]] &gt;= 10,"FREQUENT",IF([1]!Table1[[#This Row],[Customer_order_count]] &lt;= 10,"REGULAR","OCASSIONAL"))</f>
        <v>#REF!</v>
      </c>
    </row>
    <row r="226" spans="1:34" x14ac:dyDescent="0.25">
      <c r="A226" s="1" t="s">
        <v>761</v>
      </c>
      <c r="B226" s="2">
        <v>45997</v>
      </c>
      <c r="C226" s="3" t="s">
        <v>434</v>
      </c>
      <c r="D226" s="4" t="s">
        <v>435</v>
      </c>
      <c r="E226" s="4" t="s">
        <v>16</v>
      </c>
      <c r="F226" s="5">
        <v>26</v>
      </c>
      <c r="G226" s="3" t="s">
        <v>280</v>
      </c>
      <c r="H226" s="3" t="s">
        <v>270</v>
      </c>
      <c r="I226" s="3" t="s">
        <v>176</v>
      </c>
      <c r="J226" s="3" t="s">
        <v>177</v>
      </c>
      <c r="K226" s="3" t="s">
        <v>25</v>
      </c>
      <c r="L226" s="5">
        <v>1</v>
      </c>
      <c r="M226" s="5">
        <v>22000</v>
      </c>
      <c r="N226" s="6">
        <v>0.1</v>
      </c>
      <c r="O226" s="5">
        <v>19800</v>
      </c>
      <c r="P226" s="5">
        <v>16500</v>
      </c>
      <c r="Q226" s="5">
        <f>Table1[[#This Row],[Sales]]-Table1[[#This Row],[Cost]]</f>
        <v>3300</v>
      </c>
      <c r="R226" s="3" t="s">
        <v>77</v>
      </c>
      <c r="S226" s="3" t="s">
        <v>10</v>
      </c>
      <c r="T226" s="3" t="s">
        <v>40</v>
      </c>
      <c r="U226" s="3" t="s">
        <v>27</v>
      </c>
      <c r="V226" s="6">
        <f>Table1[[#This Row],[Profit]]/Table1[[#This Row],[Sales]]</f>
        <v>0.16666666666666666</v>
      </c>
      <c r="W226" s="3">
        <f>[1]!Table1[[#This Row],[Sales]]-[1]!Table1[[#This Row],[Cost]]-[1]!Table1[[#This Row],[Profit]]</f>
        <v>0</v>
      </c>
      <c r="X226" s="3">
        <f>[1]!Table1[[#This Row],[Quantity]]*[1]!Table1[[#This Row],[Unit_Price]]</f>
        <v>22000</v>
      </c>
      <c r="Y226" s="7">
        <f>[1]!Table1[[#This Row],[Gross_Sales]]*[1]!Table1[[#This Row],[Discount]]</f>
        <v>2200</v>
      </c>
      <c r="Z226" s="8">
        <f>[1]!Table1[[#This Row],[Gross_Sales]]*[1]!Table1[[#This Row],[Discount_amount]]</f>
        <v>48400000</v>
      </c>
      <c r="AA226" s="6">
        <f>IFERROR([1]!Table1[[#This Row],[Profit]]/[1]!Table1[[#This Row],[Sales]],0)</f>
        <v>0.16666666666666666</v>
      </c>
      <c r="AB226" s="3">
        <f>YEAR([1]!Table1[[#This Row],[Order_Date]])</f>
        <v>2025</v>
      </c>
      <c r="AC226" s="3">
        <f>MONTH([1]!Table1[[#This Row],[Order_Date]])</f>
        <v>12</v>
      </c>
      <c r="AD226" s="3" t="str">
        <f t="shared" si="9"/>
        <v>Dec</v>
      </c>
      <c r="AE226" s="3" t="str">
        <f t="shared" si="10"/>
        <v>Q4</v>
      </c>
      <c r="AF226" s="3" t="str">
        <f t="shared" si="11"/>
        <v>2025-Dec</v>
      </c>
      <c r="AG226" s="3">
        <f>COUNTIF(C:C,Table1[[#This Row],[Customer_ID]])</f>
        <v>32</v>
      </c>
      <c r="AH226" s="9" t="e">
        <f>IF([1]!Table1[[#This Row],[Customer_order_count]] &gt;= 10,"FREQUENT",IF([1]!Table1[[#This Row],[Customer_order_count]] &lt;= 10,"REGULAR","OCASSIONAL"))</f>
        <v>#REF!</v>
      </c>
    </row>
    <row r="227" spans="1:34" x14ac:dyDescent="0.25">
      <c r="A227" s="10" t="s">
        <v>762</v>
      </c>
      <c r="B227" s="11">
        <v>45572</v>
      </c>
      <c r="C227" s="12" t="s">
        <v>763</v>
      </c>
      <c r="D227" s="13" t="s">
        <v>207</v>
      </c>
      <c r="E227" s="13" t="s">
        <v>3</v>
      </c>
      <c r="F227" s="14">
        <v>50</v>
      </c>
      <c r="G227" s="12" t="s">
        <v>339</v>
      </c>
      <c r="H227" s="12" t="s">
        <v>285</v>
      </c>
      <c r="I227" s="12" t="s">
        <v>65</v>
      </c>
      <c r="J227" s="12" t="s">
        <v>66</v>
      </c>
      <c r="K227" s="12" t="s">
        <v>25</v>
      </c>
      <c r="L227" s="14">
        <v>1</v>
      </c>
      <c r="M227" s="14">
        <v>2500</v>
      </c>
      <c r="N227" s="15">
        <v>0.1</v>
      </c>
      <c r="O227" s="14">
        <v>2250</v>
      </c>
      <c r="P227" s="14">
        <v>1600</v>
      </c>
      <c r="Q227" s="5">
        <f>Table1[[#This Row],[Sales]]-Table1[[#This Row],[Cost]]</f>
        <v>650</v>
      </c>
      <c r="R227" s="12" t="s">
        <v>9</v>
      </c>
      <c r="S227" s="12" t="s">
        <v>10</v>
      </c>
      <c r="T227" s="12" t="s">
        <v>40</v>
      </c>
      <c r="U227" s="12" t="s">
        <v>27</v>
      </c>
      <c r="V227" s="6">
        <f>Table1[[#This Row],[Profit]]/Table1[[#This Row],[Sales]]</f>
        <v>0.28888888888888886</v>
      </c>
      <c r="W227" s="12">
        <f>[1]!Table1[[#This Row],[Sales]]-[1]!Table1[[#This Row],[Cost]]-[1]!Table1[[#This Row],[Profit]]</f>
        <v>0</v>
      </c>
      <c r="X227" s="12">
        <f>[1]!Table1[[#This Row],[Quantity]]*[1]!Table1[[#This Row],[Unit_Price]]</f>
        <v>2500</v>
      </c>
      <c r="Y227" s="16">
        <f>[1]!Table1[[#This Row],[Gross_Sales]]*[1]!Table1[[#This Row],[Discount]]</f>
        <v>250</v>
      </c>
      <c r="Z227" s="17">
        <f>[1]!Table1[[#This Row],[Gross_Sales]]*[1]!Table1[[#This Row],[Discount_amount]]</f>
        <v>625000</v>
      </c>
      <c r="AA227" s="15">
        <f>IFERROR([1]!Table1[[#This Row],[Profit]]/[1]!Table1[[#This Row],[Sales]],0)</f>
        <v>0.28888888888888886</v>
      </c>
      <c r="AB227" s="12">
        <f>YEAR([1]!Table1[[#This Row],[Order_Date]])</f>
        <v>2024</v>
      </c>
      <c r="AC227" s="12">
        <f>MONTH([1]!Table1[[#This Row],[Order_Date]])</f>
        <v>10</v>
      </c>
      <c r="AD227" s="12" t="str">
        <f t="shared" si="9"/>
        <v>Oct</v>
      </c>
      <c r="AE227" s="12" t="str">
        <f t="shared" si="10"/>
        <v>Q4</v>
      </c>
      <c r="AF227" s="12" t="str">
        <f t="shared" si="11"/>
        <v>2024-Oct</v>
      </c>
      <c r="AG227" s="12">
        <f>COUNTIF(C:C,Table1[[#This Row],[Customer_ID]])</f>
        <v>20</v>
      </c>
      <c r="AH227" s="18" t="e">
        <f>IF([1]!Table1[[#This Row],[Customer_order_count]] &gt;= 10,"FREQUENT",IF([1]!Table1[[#This Row],[Customer_order_count]] &lt;= 10,"REGULAR","OCASSIONAL"))</f>
        <v>#REF!</v>
      </c>
    </row>
    <row r="228" spans="1:34" x14ac:dyDescent="0.25">
      <c r="A228" s="1" t="s">
        <v>764</v>
      </c>
      <c r="B228" s="2">
        <v>45672</v>
      </c>
      <c r="C228" s="3" t="s">
        <v>765</v>
      </c>
      <c r="D228" s="4" t="s">
        <v>766</v>
      </c>
      <c r="E228" s="4" t="s">
        <v>16</v>
      </c>
      <c r="F228" s="5">
        <v>33</v>
      </c>
      <c r="G228" s="3" t="s">
        <v>312</v>
      </c>
      <c r="H228" s="3" t="s">
        <v>276</v>
      </c>
      <c r="I228" s="3" t="s">
        <v>6</v>
      </c>
      <c r="J228" s="3" t="s">
        <v>7</v>
      </c>
      <c r="K228" s="3" t="s">
        <v>8</v>
      </c>
      <c r="L228" s="5">
        <v>1</v>
      </c>
      <c r="M228" s="5">
        <v>7000</v>
      </c>
      <c r="N228" s="6">
        <v>0.1</v>
      </c>
      <c r="O228" s="5">
        <v>6300</v>
      </c>
      <c r="P228" s="5">
        <v>5200</v>
      </c>
      <c r="Q228" s="5">
        <f>Table1[[#This Row],[Sales]]-Table1[[#This Row],[Cost]]</f>
        <v>1100</v>
      </c>
      <c r="R228" s="3" t="s">
        <v>77</v>
      </c>
      <c r="S228" s="3" t="s">
        <v>10</v>
      </c>
      <c r="T228" s="3" t="s">
        <v>18</v>
      </c>
      <c r="U228" s="3" t="s">
        <v>19</v>
      </c>
      <c r="V228" s="6">
        <f>Table1[[#This Row],[Profit]]/Table1[[#This Row],[Sales]]</f>
        <v>0.17460317460317459</v>
      </c>
      <c r="W228" s="3">
        <f>[1]!Table1[[#This Row],[Sales]]-[1]!Table1[[#This Row],[Cost]]-[1]!Table1[[#This Row],[Profit]]</f>
        <v>0</v>
      </c>
      <c r="X228" s="3">
        <f>[1]!Table1[[#This Row],[Quantity]]*[1]!Table1[[#This Row],[Unit_Price]]</f>
        <v>7000</v>
      </c>
      <c r="Y228" s="7">
        <f>[1]!Table1[[#This Row],[Gross_Sales]]*[1]!Table1[[#This Row],[Discount]]</f>
        <v>700</v>
      </c>
      <c r="Z228" s="8">
        <f>[1]!Table1[[#This Row],[Gross_Sales]]*[1]!Table1[[#This Row],[Discount_amount]]</f>
        <v>4900000</v>
      </c>
      <c r="AA228" s="6">
        <f>IFERROR([1]!Table1[[#This Row],[Profit]]/[1]!Table1[[#This Row],[Sales]],0)</f>
        <v>0.17460317460317459</v>
      </c>
      <c r="AB228" s="3">
        <f>YEAR([1]!Table1[[#This Row],[Order_Date]])</f>
        <v>2025</v>
      </c>
      <c r="AC228" s="3">
        <f>MONTH([1]!Table1[[#This Row],[Order_Date]])</f>
        <v>1</v>
      </c>
      <c r="AD228" s="3" t="str">
        <f t="shared" si="9"/>
        <v>Jan</v>
      </c>
      <c r="AE228" s="3" t="str">
        <f t="shared" si="10"/>
        <v>Q1</v>
      </c>
      <c r="AF228" s="3" t="str">
        <f t="shared" si="11"/>
        <v>2025-Jan</v>
      </c>
      <c r="AG228" s="3">
        <f>COUNTIF(C:C,Table1[[#This Row],[Customer_ID]])</f>
        <v>2</v>
      </c>
      <c r="AH228" s="9" t="e">
        <f>IF([1]!Table1[[#This Row],[Customer_order_count]] &gt;= 10,"FREQUENT",IF([1]!Table1[[#This Row],[Customer_order_count]] &lt;= 10,"REGULAR","OCASSIONAL"))</f>
        <v>#REF!</v>
      </c>
    </row>
    <row r="229" spans="1:34" x14ac:dyDescent="0.25">
      <c r="A229" s="10" t="s">
        <v>767</v>
      </c>
      <c r="B229" s="11">
        <v>45697</v>
      </c>
      <c r="C229" s="12" t="s">
        <v>768</v>
      </c>
      <c r="D229" s="13" t="s">
        <v>769</v>
      </c>
      <c r="E229" s="13" t="s">
        <v>3</v>
      </c>
      <c r="F229" s="14">
        <v>57</v>
      </c>
      <c r="G229" s="12" t="s">
        <v>312</v>
      </c>
      <c r="H229" s="12" t="s">
        <v>276</v>
      </c>
      <c r="I229" s="12" t="s">
        <v>51</v>
      </c>
      <c r="J229" s="12" t="s">
        <v>52</v>
      </c>
      <c r="K229" s="12" t="s">
        <v>8</v>
      </c>
      <c r="L229" s="14">
        <v>1</v>
      </c>
      <c r="M229" s="14">
        <v>4500</v>
      </c>
      <c r="N229" s="15">
        <v>0.05</v>
      </c>
      <c r="O229" s="14">
        <v>4275</v>
      </c>
      <c r="P229" s="14">
        <v>3200</v>
      </c>
      <c r="Q229" s="5">
        <f>Table1[[#This Row],[Sales]]-Table1[[#This Row],[Cost]]</f>
        <v>1075</v>
      </c>
      <c r="R229" s="12" t="s">
        <v>26</v>
      </c>
      <c r="S229" s="12" t="s">
        <v>10</v>
      </c>
      <c r="T229" s="12" t="s">
        <v>18</v>
      </c>
      <c r="U229" s="12" t="s">
        <v>19</v>
      </c>
      <c r="V229" s="6">
        <f>Table1[[#This Row],[Profit]]/Table1[[#This Row],[Sales]]</f>
        <v>0.25146198830409355</v>
      </c>
      <c r="W229" s="12">
        <f>[1]!Table1[[#This Row],[Sales]]-[1]!Table1[[#This Row],[Cost]]-[1]!Table1[[#This Row],[Profit]]</f>
        <v>0</v>
      </c>
      <c r="X229" s="12">
        <f>[1]!Table1[[#This Row],[Quantity]]*[1]!Table1[[#This Row],[Unit_Price]]</f>
        <v>4500</v>
      </c>
      <c r="Y229" s="16">
        <f>[1]!Table1[[#This Row],[Gross_Sales]]*[1]!Table1[[#This Row],[Discount]]</f>
        <v>225</v>
      </c>
      <c r="Z229" s="17">
        <f>[1]!Table1[[#This Row],[Gross_Sales]]*[1]!Table1[[#This Row],[Discount_amount]]</f>
        <v>1012500</v>
      </c>
      <c r="AA229" s="15">
        <f>IFERROR([1]!Table1[[#This Row],[Profit]]/[1]!Table1[[#This Row],[Sales]],0)</f>
        <v>0.25146198830409355</v>
      </c>
      <c r="AB229" s="12">
        <f>YEAR([1]!Table1[[#This Row],[Order_Date]])</f>
        <v>2025</v>
      </c>
      <c r="AC229" s="12">
        <f>MONTH([1]!Table1[[#This Row],[Order_Date]])</f>
        <v>2</v>
      </c>
      <c r="AD229" s="12" t="str">
        <f t="shared" si="9"/>
        <v>Feb</v>
      </c>
      <c r="AE229" s="12" t="str">
        <f t="shared" si="10"/>
        <v>Q1</v>
      </c>
      <c r="AF229" s="12" t="str">
        <f t="shared" si="11"/>
        <v>2025-Feb</v>
      </c>
      <c r="AG229" s="12">
        <f>COUNTIF(C:C,Table1[[#This Row],[Customer_ID]])</f>
        <v>4</v>
      </c>
      <c r="AH229" s="18" t="e">
        <f>IF([1]!Table1[[#This Row],[Customer_order_count]] &gt;= 10,"FREQUENT",IF([1]!Table1[[#This Row],[Customer_order_count]] &lt;= 10,"REGULAR","OCASSIONAL"))</f>
        <v>#REF!</v>
      </c>
    </row>
    <row r="230" spans="1:34" x14ac:dyDescent="0.25">
      <c r="A230" s="1" t="s">
        <v>770</v>
      </c>
      <c r="B230" s="2">
        <v>45531</v>
      </c>
      <c r="C230" s="3" t="s">
        <v>734</v>
      </c>
      <c r="D230" s="4" t="s">
        <v>174</v>
      </c>
      <c r="E230" s="4" t="s">
        <v>16</v>
      </c>
      <c r="F230" s="5">
        <v>39</v>
      </c>
      <c r="G230" s="3" t="s">
        <v>339</v>
      </c>
      <c r="H230" s="3" t="s">
        <v>285</v>
      </c>
      <c r="I230" s="3" t="s">
        <v>44</v>
      </c>
      <c r="J230" s="3" t="s">
        <v>45</v>
      </c>
      <c r="K230" s="3" t="s">
        <v>46</v>
      </c>
      <c r="L230" s="5">
        <v>2</v>
      </c>
      <c r="M230" s="5">
        <v>2500</v>
      </c>
      <c r="N230" s="6">
        <v>0.15</v>
      </c>
      <c r="O230" s="5">
        <v>4250</v>
      </c>
      <c r="P230" s="5">
        <v>3000</v>
      </c>
      <c r="Q230" s="5">
        <f>Table1[[#This Row],[Sales]]-Table1[[#This Row],[Cost]]</f>
        <v>1250</v>
      </c>
      <c r="R230" s="3" t="s">
        <v>9</v>
      </c>
      <c r="S230" s="3" t="s">
        <v>10</v>
      </c>
      <c r="T230" s="3" t="s">
        <v>33</v>
      </c>
      <c r="U230" s="3" t="s">
        <v>12</v>
      </c>
      <c r="V230" s="6">
        <f>Table1[[#This Row],[Profit]]/Table1[[#This Row],[Sales]]</f>
        <v>0.29411764705882354</v>
      </c>
      <c r="W230" s="3">
        <f>[1]!Table1[[#This Row],[Sales]]-[1]!Table1[[#This Row],[Cost]]-[1]!Table1[[#This Row],[Profit]]</f>
        <v>0</v>
      </c>
      <c r="X230" s="3">
        <f>[1]!Table1[[#This Row],[Quantity]]*[1]!Table1[[#This Row],[Unit_Price]]</f>
        <v>5000</v>
      </c>
      <c r="Y230" s="7">
        <f>[1]!Table1[[#This Row],[Gross_Sales]]*[1]!Table1[[#This Row],[Discount]]</f>
        <v>750</v>
      </c>
      <c r="Z230" s="8">
        <f>[1]!Table1[[#This Row],[Gross_Sales]]*[1]!Table1[[#This Row],[Discount_amount]]</f>
        <v>3750000</v>
      </c>
      <c r="AA230" s="6">
        <f>IFERROR([1]!Table1[[#This Row],[Profit]]/[1]!Table1[[#This Row],[Sales]],0)</f>
        <v>0.29411764705882354</v>
      </c>
      <c r="AB230" s="3">
        <f>YEAR([1]!Table1[[#This Row],[Order_Date]])</f>
        <v>2024</v>
      </c>
      <c r="AC230" s="3">
        <f>MONTH([1]!Table1[[#This Row],[Order_Date]])</f>
        <v>8</v>
      </c>
      <c r="AD230" s="3" t="str">
        <f t="shared" si="9"/>
        <v>Aug</v>
      </c>
      <c r="AE230" s="3" t="str">
        <f t="shared" si="10"/>
        <v>Q3</v>
      </c>
      <c r="AF230" s="3" t="str">
        <f t="shared" si="11"/>
        <v>2024-Aug</v>
      </c>
      <c r="AG230" s="3">
        <f>COUNTIF(C:C,Table1[[#This Row],[Customer_ID]])</f>
        <v>12</v>
      </c>
      <c r="AH230" s="9" t="e">
        <f>IF([1]!Table1[[#This Row],[Customer_order_count]] &gt;= 10,"FREQUENT",IF([1]!Table1[[#This Row],[Customer_order_count]] &lt;= 10,"REGULAR","OCASSIONAL"))</f>
        <v>#REF!</v>
      </c>
    </row>
    <row r="231" spans="1:34" x14ac:dyDescent="0.25">
      <c r="A231" s="10" t="s">
        <v>771</v>
      </c>
      <c r="B231" s="11">
        <v>45293</v>
      </c>
      <c r="C231" s="12" t="s">
        <v>619</v>
      </c>
      <c r="D231" s="13" t="s">
        <v>609</v>
      </c>
      <c r="E231" s="13" t="s">
        <v>3</v>
      </c>
      <c r="F231" s="14">
        <v>32</v>
      </c>
      <c r="G231" s="12" t="s">
        <v>407</v>
      </c>
      <c r="H231" s="12" t="s">
        <v>285</v>
      </c>
      <c r="I231" s="12" t="s">
        <v>186</v>
      </c>
      <c r="J231" s="12" t="s">
        <v>187</v>
      </c>
      <c r="K231" s="12" t="s">
        <v>91</v>
      </c>
      <c r="L231" s="14">
        <v>2</v>
      </c>
      <c r="M231" s="14">
        <v>12000</v>
      </c>
      <c r="N231" s="15">
        <v>0.1</v>
      </c>
      <c r="O231" s="14">
        <v>21600</v>
      </c>
      <c r="P231" s="14">
        <v>18000</v>
      </c>
      <c r="Q231" s="5">
        <f>Table1[[#This Row],[Sales]]-Table1[[#This Row],[Cost]]</f>
        <v>3600</v>
      </c>
      <c r="R231" s="12" t="s">
        <v>17</v>
      </c>
      <c r="S231" s="12" t="s">
        <v>10</v>
      </c>
      <c r="T231" s="12" t="s">
        <v>18</v>
      </c>
      <c r="U231" s="12" t="s">
        <v>19</v>
      </c>
      <c r="V231" s="6">
        <f>Table1[[#This Row],[Profit]]/Table1[[#This Row],[Sales]]</f>
        <v>0.16666666666666666</v>
      </c>
      <c r="W231" s="12">
        <f>[1]!Table1[[#This Row],[Sales]]-[1]!Table1[[#This Row],[Cost]]-[1]!Table1[[#This Row],[Profit]]</f>
        <v>0</v>
      </c>
      <c r="X231" s="12">
        <f>[1]!Table1[[#This Row],[Quantity]]*[1]!Table1[[#This Row],[Unit_Price]]</f>
        <v>24000</v>
      </c>
      <c r="Y231" s="16">
        <f>[1]!Table1[[#This Row],[Gross_Sales]]*[1]!Table1[[#This Row],[Discount]]</f>
        <v>2400</v>
      </c>
      <c r="Z231" s="17">
        <f>[1]!Table1[[#This Row],[Gross_Sales]]*[1]!Table1[[#This Row],[Discount_amount]]</f>
        <v>57600000</v>
      </c>
      <c r="AA231" s="15">
        <f>IFERROR([1]!Table1[[#This Row],[Profit]]/[1]!Table1[[#This Row],[Sales]],0)</f>
        <v>0.16666666666666666</v>
      </c>
      <c r="AB231" s="12">
        <f>YEAR([1]!Table1[[#This Row],[Order_Date]])</f>
        <v>2024</v>
      </c>
      <c r="AC231" s="12">
        <f>MONTH([1]!Table1[[#This Row],[Order_Date]])</f>
        <v>1</v>
      </c>
      <c r="AD231" s="12" t="str">
        <f t="shared" si="9"/>
        <v>Jan</v>
      </c>
      <c r="AE231" s="12" t="str">
        <f t="shared" si="10"/>
        <v>Q1</v>
      </c>
      <c r="AF231" s="12" t="str">
        <f t="shared" si="11"/>
        <v>2024-Jan</v>
      </c>
      <c r="AG231" s="12">
        <f>COUNTIF(C:C,Table1[[#This Row],[Customer_ID]])</f>
        <v>23</v>
      </c>
      <c r="AH231" s="18" t="e">
        <f>IF([1]!Table1[[#This Row],[Customer_order_count]] &gt;= 10,"FREQUENT",IF([1]!Table1[[#This Row],[Customer_order_count]] &lt;= 10,"REGULAR","OCASSIONAL"))</f>
        <v>#REF!</v>
      </c>
    </row>
    <row r="232" spans="1:34" x14ac:dyDescent="0.25">
      <c r="A232" s="1" t="s">
        <v>772</v>
      </c>
      <c r="B232" s="2">
        <v>45523</v>
      </c>
      <c r="C232" s="3" t="s">
        <v>773</v>
      </c>
      <c r="D232" s="4" t="s">
        <v>672</v>
      </c>
      <c r="E232" s="4" t="s">
        <v>3</v>
      </c>
      <c r="F232" s="5">
        <v>24</v>
      </c>
      <c r="G232" s="3" t="s">
        <v>407</v>
      </c>
      <c r="H232" s="3" t="s">
        <v>285</v>
      </c>
      <c r="I232" s="3" t="s">
        <v>105</v>
      </c>
      <c r="J232" s="3" t="s">
        <v>106</v>
      </c>
      <c r="K232" s="3" t="s">
        <v>76</v>
      </c>
      <c r="L232" s="5">
        <v>2</v>
      </c>
      <c r="M232" s="5">
        <v>450</v>
      </c>
      <c r="N232" s="6">
        <v>0.05</v>
      </c>
      <c r="O232" s="5">
        <v>855</v>
      </c>
      <c r="P232" s="5">
        <v>660</v>
      </c>
      <c r="Q232" s="5">
        <f>Table1[[#This Row],[Sales]]-Table1[[#This Row],[Cost]]</f>
        <v>195</v>
      </c>
      <c r="R232" s="3" t="s">
        <v>9</v>
      </c>
      <c r="S232" s="3" t="s">
        <v>10</v>
      </c>
      <c r="T232" s="3" t="s">
        <v>33</v>
      </c>
      <c r="U232" s="3" t="s">
        <v>19</v>
      </c>
      <c r="V232" s="6">
        <f>Table1[[#This Row],[Profit]]/Table1[[#This Row],[Sales]]</f>
        <v>0.22807017543859648</v>
      </c>
      <c r="W232" s="3">
        <f>[1]!Table1[[#This Row],[Sales]]-[1]!Table1[[#This Row],[Cost]]-[1]!Table1[[#This Row],[Profit]]</f>
        <v>0</v>
      </c>
      <c r="X232" s="3">
        <f>[1]!Table1[[#This Row],[Quantity]]*[1]!Table1[[#This Row],[Unit_Price]]</f>
        <v>900</v>
      </c>
      <c r="Y232" s="7">
        <f>[1]!Table1[[#This Row],[Gross_Sales]]*[1]!Table1[[#This Row],[Discount]]</f>
        <v>45</v>
      </c>
      <c r="Z232" s="8">
        <f>[1]!Table1[[#This Row],[Gross_Sales]]*[1]!Table1[[#This Row],[Discount_amount]]</f>
        <v>40500</v>
      </c>
      <c r="AA232" s="6">
        <f>IFERROR([1]!Table1[[#This Row],[Profit]]/[1]!Table1[[#This Row],[Sales]],0)</f>
        <v>0.22807017543859648</v>
      </c>
      <c r="AB232" s="3">
        <f>YEAR([1]!Table1[[#This Row],[Order_Date]])</f>
        <v>2024</v>
      </c>
      <c r="AC232" s="3">
        <f>MONTH([1]!Table1[[#This Row],[Order_Date]])</f>
        <v>8</v>
      </c>
      <c r="AD232" s="3" t="str">
        <f t="shared" si="9"/>
        <v>Aug</v>
      </c>
      <c r="AE232" s="3" t="str">
        <f t="shared" si="10"/>
        <v>Q3</v>
      </c>
      <c r="AF232" s="3" t="str">
        <f t="shared" si="11"/>
        <v>2024-Aug</v>
      </c>
      <c r="AG232" s="3">
        <f>COUNTIF(C:C,Table1[[#This Row],[Customer_ID]])</f>
        <v>1</v>
      </c>
      <c r="AH232" s="9" t="e">
        <f>IF([1]!Table1[[#This Row],[Customer_order_count]] &gt;= 10,"FREQUENT",IF([1]!Table1[[#This Row],[Customer_order_count]] &lt;= 10,"REGULAR","OCASSIONAL"))</f>
        <v>#REF!</v>
      </c>
    </row>
    <row r="233" spans="1:34" x14ac:dyDescent="0.25">
      <c r="A233" s="10" t="s">
        <v>774</v>
      </c>
      <c r="B233" s="11">
        <v>46004</v>
      </c>
      <c r="C233" s="12" t="s">
        <v>79</v>
      </c>
      <c r="D233" s="12" t="s">
        <v>80</v>
      </c>
      <c r="E233" s="12" t="s">
        <v>16</v>
      </c>
      <c r="F233" s="12">
        <v>35</v>
      </c>
      <c r="G233" s="12" t="s">
        <v>4</v>
      </c>
      <c r="H233" s="12" t="s">
        <v>5</v>
      </c>
      <c r="I233" s="12" t="s">
        <v>68</v>
      </c>
      <c r="J233" s="12" t="s">
        <v>69</v>
      </c>
      <c r="K233" s="12" t="s">
        <v>39</v>
      </c>
      <c r="L233" s="12">
        <v>1</v>
      </c>
      <c r="M233" s="12">
        <v>3500</v>
      </c>
      <c r="N233" s="12">
        <v>0.15</v>
      </c>
      <c r="O233" s="12">
        <v>2975</v>
      </c>
      <c r="P233" s="12">
        <v>2300</v>
      </c>
      <c r="Q233" s="5">
        <f>Table1[[#This Row],[Sales]]-Table1[[#This Row],[Cost]]</f>
        <v>675</v>
      </c>
      <c r="R233" s="12" t="s">
        <v>77</v>
      </c>
      <c r="S233" s="12" t="s">
        <v>287</v>
      </c>
      <c r="T233" s="12" t="s">
        <v>40</v>
      </c>
      <c r="U233" s="12" t="s">
        <v>12</v>
      </c>
      <c r="V233" s="6">
        <f>Table1[[#This Row],[Profit]]/Table1[[#This Row],[Sales]]</f>
        <v>0.22689075630252101</v>
      </c>
      <c r="W233" s="12">
        <f>[1]!Table1[[#This Row],[Sales]]-[1]!Table1[[#This Row],[Cost]]-[1]!Table1[[#This Row],[Profit]]</f>
        <v>-4600</v>
      </c>
      <c r="X233" s="12">
        <f>[1]!Table1[[#This Row],[Quantity]]*[1]!Table1[[#This Row],[Unit_Price]]</f>
        <v>3500</v>
      </c>
      <c r="Y233" s="12">
        <f>[1]!Table1[[#This Row],[Gross_Sales]]*[1]!Table1[[#This Row],[Discount]]</f>
        <v>525</v>
      </c>
      <c r="Z233" s="12">
        <f>[1]!Table1[[#This Row],[Gross_Sales]]*[1]!Table1[[#This Row],[Discount_amount]]</f>
        <v>1837500</v>
      </c>
      <c r="AA233" s="12">
        <f>IFERROR([1]!Table1[[#This Row],[Profit]]/[1]!Table1[[#This Row],[Sales]],0)</f>
        <v>0.22689075630252101</v>
      </c>
      <c r="AB233" s="12">
        <f>YEAR([1]!Table1[[#This Row],[Order_Date]])</f>
        <v>2025</v>
      </c>
      <c r="AC233" s="12">
        <f>MONTH([1]!Table1[[#This Row],[Order_Date]])</f>
        <v>12</v>
      </c>
      <c r="AD233" s="12" t="str">
        <f t="shared" si="9"/>
        <v>Dec</v>
      </c>
      <c r="AE233" s="12" t="str">
        <f t="shared" si="10"/>
        <v>Q4</v>
      </c>
      <c r="AF233" s="12" t="str">
        <f t="shared" si="11"/>
        <v>2025-Dec</v>
      </c>
      <c r="AG233" s="12">
        <f>COUNTIF(C:C,Table1[[#This Row],[Customer_ID]])</f>
        <v>15</v>
      </c>
      <c r="AH233" s="18" t="e">
        <f>IF([1]!Table1[[#This Row],[Customer_order_count]] &gt;= 10,"FREQUENT",IF([1]!Table1[[#This Row],[Customer_order_count]] &lt;= 10,"REGULAR","OCASSIONAL"))</f>
        <v>#REF!</v>
      </c>
    </row>
    <row r="234" spans="1:34" x14ac:dyDescent="0.25">
      <c r="A234" s="1" t="s">
        <v>775</v>
      </c>
      <c r="B234" s="2">
        <v>45724</v>
      </c>
      <c r="C234" s="3" t="s">
        <v>734</v>
      </c>
      <c r="D234" s="4" t="s">
        <v>174</v>
      </c>
      <c r="E234" s="4" t="s">
        <v>16</v>
      </c>
      <c r="F234" s="5">
        <v>39</v>
      </c>
      <c r="G234" s="3" t="s">
        <v>339</v>
      </c>
      <c r="H234" s="3" t="s">
        <v>285</v>
      </c>
      <c r="I234" s="3" t="s">
        <v>109</v>
      </c>
      <c r="J234" s="3" t="s">
        <v>110</v>
      </c>
      <c r="K234" s="3" t="s">
        <v>8</v>
      </c>
      <c r="L234" s="5">
        <v>2</v>
      </c>
      <c r="M234" s="5">
        <v>4000</v>
      </c>
      <c r="N234" s="6">
        <v>0.1</v>
      </c>
      <c r="O234" s="5">
        <v>7200</v>
      </c>
      <c r="P234" s="5">
        <v>5800</v>
      </c>
      <c r="Q234" s="5">
        <f>Table1[[#This Row],[Sales]]-Table1[[#This Row],[Cost]]</f>
        <v>1400</v>
      </c>
      <c r="R234" s="3" t="s">
        <v>26</v>
      </c>
      <c r="S234" s="3" t="s">
        <v>10</v>
      </c>
      <c r="T234" s="3" t="s">
        <v>18</v>
      </c>
      <c r="U234" s="3" t="s">
        <v>12</v>
      </c>
      <c r="V234" s="6">
        <f>Table1[[#This Row],[Profit]]/Table1[[#This Row],[Sales]]</f>
        <v>0.19444444444444445</v>
      </c>
      <c r="W234" s="3">
        <f>[1]!Table1[[#This Row],[Sales]]-[1]!Table1[[#This Row],[Cost]]-[1]!Table1[[#This Row],[Profit]]</f>
        <v>0</v>
      </c>
      <c r="X234" s="3">
        <f>[1]!Table1[[#This Row],[Quantity]]*[1]!Table1[[#This Row],[Unit_Price]]</f>
        <v>8000</v>
      </c>
      <c r="Y234" s="7">
        <f>[1]!Table1[[#This Row],[Gross_Sales]]*[1]!Table1[[#This Row],[Discount]]</f>
        <v>800</v>
      </c>
      <c r="Z234" s="8">
        <f>[1]!Table1[[#This Row],[Gross_Sales]]*[1]!Table1[[#This Row],[Discount_amount]]</f>
        <v>6400000</v>
      </c>
      <c r="AA234" s="6">
        <f>IFERROR([1]!Table1[[#This Row],[Profit]]/[1]!Table1[[#This Row],[Sales]],0)</f>
        <v>0.19444444444444445</v>
      </c>
      <c r="AB234" s="3">
        <f>YEAR([1]!Table1[[#This Row],[Order_Date]])</f>
        <v>2025</v>
      </c>
      <c r="AC234" s="3">
        <f>MONTH([1]!Table1[[#This Row],[Order_Date]])</f>
        <v>3</v>
      </c>
      <c r="AD234" s="3" t="str">
        <f t="shared" si="9"/>
        <v>Mar</v>
      </c>
      <c r="AE234" s="3" t="str">
        <f t="shared" si="10"/>
        <v>Q1</v>
      </c>
      <c r="AF234" s="3" t="str">
        <f t="shared" si="11"/>
        <v>2025-Mar</v>
      </c>
      <c r="AG234" s="3">
        <f>COUNTIF(C:C,Table1[[#This Row],[Customer_ID]])</f>
        <v>12</v>
      </c>
      <c r="AH234" s="9" t="e">
        <f>IF([1]!Table1[[#This Row],[Customer_order_count]] &gt;= 10,"FREQUENT",IF([1]!Table1[[#This Row],[Customer_order_count]] &lt;= 10,"REGULAR","OCASSIONAL"))</f>
        <v>#REF!</v>
      </c>
    </row>
    <row r="235" spans="1:34" x14ac:dyDescent="0.25">
      <c r="A235" s="10" t="s">
        <v>776</v>
      </c>
      <c r="B235" s="11">
        <v>45684</v>
      </c>
      <c r="C235" s="12" t="s">
        <v>399</v>
      </c>
      <c r="D235" s="13" t="s">
        <v>15</v>
      </c>
      <c r="E235" s="13" t="s">
        <v>3</v>
      </c>
      <c r="F235" s="14">
        <v>24</v>
      </c>
      <c r="G235" s="12" t="s">
        <v>269</v>
      </c>
      <c r="H235" s="12" t="s">
        <v>270</v>
      </c>
      <c r="I235" s="12" t="s">
        <v>65</v>
      </c>
      <c r="J235" s="12" t="s">
        <v>66</v>
      </c>
      <c r="K235" s="12" t="s">
        <v>25</v>
      </c>
      <c r="L235" s="14">
        <v>2</v>
      </c>
      <c r="M235" s="14">
        <v>2500</v>
      </c>
      <c r="N235" s="15">
        <v>0.15</v>
      </c>
      <c r="O235" s="14">
        <v>4250</v>
      </c>
      <c r="P235" s="14">
        <v>3200</v>
      </c>
      <c r="Q235" s="5">
        <f>Table1[[#This Row],[Sales]]-Table1[[#This Row],[Cost]]</f>
        <v>1050</v>
      </c>
      <c r="R235" s="12" t="s">
        <v>9</v>
      </c>
      <c r="S235" s="12" t="s">
        <v>10</v>
      </c>
      <c r="T235" s="12" t="s">
        <v>18</v>
      </c>
      <c r="U235" s="12" t="s">
        <v>12</v>
      </c>
      <c r="V235" s="6">
        <f>Table1[[#This Row],[Profit]]/Table1[[#This Row],[Sales]]</f>
        <v>0.24705882352941178</v>
      </c>
      <c r="W235" s="12">
        <f>[1]!Table1[[#This Row],[Sales]]-[1]!Table1[[#This Row],[Cost]]-[1]!Table1[[#This Row],[Profit]]</f>
        <v>0</v>
      </c>
      <c r="X235" s="12">
        <f>[1]!Table1[[#This Row],[Quantity]]*[1]!Table1[[#This Row],[Unit_Price]]</f>
        <v>5000</v>
      </c>
      <c r="Y235" s="16">
        <f>[1]!Table1[[#This Row],[Gross_Sales]]*[1]!Table1[[#This Row],[Discount]]</f>
        <v>750</v>
      </c>
      <c r="Z235" s="17">
        <f>[1]!Table1[[#This Row],[Gross_Sales]]*[1]!Table1[[#This Row],[Discount_amount]]</f>
        <v>3750000</v>
      </c>
      <c r="AA235" s="15">
        <f>IFERROR([1]!Table1[[#This Row],[Profit]]/[1]!Table1[[#This Row],[Sales]],0)</f>
        <v>0.24705882352941178</v>
      </c>
      <c r="AB235" s="12">
        <f>YEAR([1]!Table1[[#This Row],[Order_Date]])</f>
        <v>2025</v>
      </c>
      <c r="AC235" s="12">
        <f>MONTH([1]!Table1[[#This Row],[Order_Date]])</f>
        <v>1</v>
      </c>
      <c r="AD235" s="12" t="str">
        <f t="shared" si="9"/>
        <v>Jan</v>
      </c>
      <c r="AE235" s="12" t="str">
        <f t="shared" si="10"/>
        <v>Q1</v>
      </c>
      <c r="AF235" s="12" t="str">
        <f t="shared" si="11"/>
        <v>2025-Jan</v>
      </c>
      <c r="AG235" s="12">
        <f>COUNTIF(C:C,Table1[[#This Row],[Customer_ID]])</f>
        <v>14</v>
      </c>
      <c r="AH235" s="18" t="e">
        <f>IF([1]!Table1[[#This Row],[Customer_order_count]] &gt;= 10,"FREQUENT",IF([1]!Table1[[#This Row],[Customer_order_count]] &lt;= 10,"REGULAR","OCASSIONAL"))</f>
        <v>#REF!</v>
      </c>
    </row>
    <row r="236" spans="1:34" x14ac:dyDescent="0.25">
      <c r="A236" s="1" t="s">
        <v>777</v>
      </c>
      <c r="B236" s="2">
        <v>45612</v>
      </c>
      <c r="C236" s="3" t="s">
        <v>778</v>
      </c>
      <c r="D236" s="4" t="s">
        <v>410</v>
      </c>
      <c r="E236" s="4" t="s">
        <v>16</v>
      </c>
      <c r="F236" s="5">
        <v>56</v>
      </c>
      <c r="G236" s="3" t="s">
        <v>280</v>
      </c>
      <c r="H236" s="3" t="s">
        <v>270</v>
      </c>
      <c r="I236" s="3" t="s">
        <v>264</v>
      </c>
      <c r="J236" s="3" t="s">
        <v>265</v>
      </c>
      <c r="K236" s="3" t="s">
        <v>46</v>
      </c>
      <c r="L236" s="5">
        <v>1</v>
      </c>
      <c r="M236" s="5">
        <v>800</v>
      </c>
      <c r="N236" s="6">
        <v>0.05</v>
      </c>
      <c r="O236" s="5">
        <v>760</v>
      </c>
      <c r="P236" s="5">
        <v>500</v>
      </c>
      <c r="Q236" s="5">
        <f>Table1[[#This Row],[Sales]]-Table1[[#This Row],[Cost]]</f>
        <v>260</v>
      </c>
      <c r="R236" s="3" t="s">
        <v>77</v>
      </c>
      <c r="S236" s="3" t="s">
        <v>10</v>
      </c>
      <c r="T236" s="3" t="s">
        <v>40</v>
      </c>
      <c r="U236" s="3" t="s">
        <v>12</v>
      </c>
      <c r="V236" s="6">
        <f>Table1[[#This Row],[Profit]]/Table1[[#This Row],[Sales]]</f>
        <v>0.34210526315789475</v>
      </c>
      <c r="W236" s="3">
        <f>[1]!Table1[[#This Row],[Sales]]-[1]!Table1[[#This Row],[Cost]]-[1]!Table1[[#This Row],[Profit]]</f>
        <v>0</v>
      </c>
      <c r="X236" s="3">
        <f>[1]!Table1[[#This Row],[Quantity]]*[1]!Table1[[#This Row],[Unit_Price]]</f>
        <v>800</v>
      </c>
      <c r="Y236" s="7">
        <f>[1]!Table1[[#This Row],[Gross_Sales]]*[1]!Table1[[#This Row],[Discount]]</f>
        <v>40</v>
      </c>
      <c r="Z236" s="8">
        <f>[1]!Table1[[#This Row],[Gross_Sales]]*[1]!Table1[[#This Row],[Discount_amount]]</f>
        <v>32000</v>
      </c>
      <c r="AA236" s="6">
        <f>IFERROR([1]!Table1[[#This Row],[Profit]]/[1]!Table1[[#This Row],[Sales]],0)</f>
        <v>0.34210526315789475</v>
      </c>
      <c r="AB236" s="3">
        <f>YEAR([1]!Table1[[#This Row],[Order_Date]])</f>
        <v>2024</v>
      </c>
      <c r="AC236" s="3">
        <f>MONTH([1]!Table1[[#This Row],[Order_Date]])</f>
        <v>11</v>
      </c>
      <c r="AD236" s="3" t="str">
        <f t="shared" si="9"/>
        <v>Nov</v>
      </c>
      <c r="AE236" s="3" t="str">
        <f t="shared" si="10"/>
        <v>Q4</v>
      </c>
      <c r="AF236" s="3" t="str">
        <f t="shared" si="11"/>
        <v>2024-Nov</v>
      </c>
      <c r="AG236" s="3">
        <f>COUNTIF(C:C,Table1[[#This Row],[Customer_ID]])</f>
        <v>10</v>
      </c>
      <c r="AH236" s="9" t="e">
        <f>IF([1]!Table1[[#This Row],[Customer_order_count]] &gt;= 10,"FREQUENT",IF([1]!Table1[[#This Row],[Customer_order_count]] &lt;= 10,"REGULAR","OCASSIONAL"))</f>
        <v>#REF!</v>
      </c>
    </row>
    <row r="237" spans="1:34" x14ac:dyDescent="0.25">
      <c r="A237" s="10" t="s">
        <v>779</v>
      </c>
      <c r="B237" s="11">
        <v>45428</v>
      </c>
      <c r="C237" s="12" t="s">
        <v>650</v>
      </c>
      <c r="D237" s="13" t="s">
        <v>651</v>
      </c>
      <c r="E237" s="13" t="s">
        <v>3</v>
      </c>
      <c r="F237" s="14">
        <v>48</v>
      </c>
      <c r="G237" s="12" t="s">
        <v>317</v>
      </c>
      <c r="H237" s="12" t="s">
        <v>5</v>
      </c>
      <c r="I237" s="12" t="s">
        <v>51</v>
      </c>
      <c r="J237" s="12" t="s">
        <v>52</v>
      </c>
      <c r="K237" s="12" t="s">
        <v>8</v>
      </c>
      <c r="L237" s="14">
        <v>1</v>
      </c>
      <c r="M237" s="14">
        <v>4500</v>
      </c>
      <c r="N237" s="15">
        <v>0.1</v>
      </c>
      <c r="O237" s="14">
        <v>4050</v>
      </c>
      <c r="P237" s="14">
        <v>3200</v>
      </c>
      <c r="Q237" s="5">
        <f>Table1[[#This Row],[Sales]]-Table1[[#This Row],[Cost]]</f>
        <v>850</v>
      </c>
      <c r="R237" s="12" t="s">
        <v>98</v>
      </c>
      <c r="S237" s="12" t="s">
        <v>10</v>
      </c>
      <c r="T237" s="12" t="s">
        <v>11</v>
      </c>
      <c r="U237" s="12" t="s">
        <v>27</v>
      </c>
      <c r="V237" s="6">
        <f>Table1[[#This Row],[Profit]]/Table1[[#This Row],[Sales]]</f>
        <v>0.20987654320987653</v>
      </c>
      <c r="W237" s="12">
        <f>[1]!Table1[[#This Row],[Sales]]-[1]!Table1[[#This Row],[Cost]]-[1]!Table1[[#This Row],[Profit]]</f>
        <v>0</v>
      </c>
      <c r="X237" s="12">
        <f>[1]!Table1[[#This Row],[Quantity]]*[1]!Table1[[#This Row],[Unit_Price]]</f>
        <v>4500</v>
      </c>
      <c r="Y237" s="16">
        <f>[1]!Table1[[#This Row],[Gross_Sales]]*[1]!Table1[[#This Row],[Discount]]</f>
        <v>450</v>
      </c>
      <c r="Z237" s="17">
        <f>[1]!Table1[[#This Row],[Gross_Sales]]*[1]!Table1[[#This Row],[Discount_amount]]</f>
        <v>2025000</v>
      </c>
      <c r="AA237" s="15">
        <f>IFERROR([1]!Table1[[#This Row],[Profit]]/[1]!Table1[[#This Row],[Sales]],0)</f>
        <v>0.20987654320987653</v>
      </c>
      <c r="AB237" s="12">
        <f>YEAR([1]!Table1[[#This Row],[Order_Date]])</f>
        <v>2024</v>
      </c>
      <c r="AC237" s="12">
        <f>MONTH([1]!Table1[[#This Row],[Order_Date]])</f>
        <v>5</v>
      </c>
      <c r="AD237" s="12" t="str">
        <f t="shared" si="9"/>
        <v>May</v>
      </c>
      <c r="AE237" s="12" t="str">
        <f t="shared" si="10"/>
        <v>Q2</v>
      </c>
      <c r="AF237" s="12" t="str">
        <f t="shared" si="11"/>
        <v>2024-May</v>
      </c>
      <c r="AG237" s="12">
        <f>COUNTIF(C:C,Table1[[#This Row],[Customer_ID]])</f>
        <v>18</v>
      </c>
      <c r="AH237" s="18" t="e">
        <f>IF([1]!Table1[[#This Row],[Customer_order_count]] &gt;= 10,"FREQUENT",IF([1]!Table1[[#This Row],[Customer_order_count]] &lt;= 10,"REGULAR","OCASSIONAL"))</f>
        <v>#REF!</v>
      </c>
    </row>
    <row r="238" spans="1:34" x14ac:dyDescent="0.25">
      <c r="A238" s="1" t="s">
        <v>780</v>
      </c>
      <c r="B238" s="2">
        <v>45835</v>
      </c>
      <c r="C238" s="3" t="s">
        <v>545</v>
      </c>
      <c r="D238" s="4" t="s">
        <v>546</v>
      </c>
      <c r="E238" s="4" t="s">
        <v>16</v>
      </c>
      <c r="F238" s="5">
        <v>21</v>
      </c>
      <c r="G238" s="3" t="s">
        <v>339</v>
      </c>
      <c r="H238" s="3" t="s">
        <v>285</v>
      </c>
      <c r="I238" s="3" t="s">
        <v>81</v>
      </c>
      <c r="J238" s="3" t="s">
        <v>82</v>
      </c>
      <c r="K238" s="3" t="s">
        <v>58</v>
      </c>
      <c r="L238" s="5">
        <v>1</v>
      </c>
      <c r="M238" s="5">
        <v>3500</v>
      </c>
      <c r="N238" s="6">
        <v>0.1</v>
      </c>
      <c r="O238" s="5">
        <v>3150</v>
      </c>
      <c r="P238" s="5">
        <v>2500</v>
      </c>
      <c r="Q238" s="5">
        <f>Table1[[#This Row],[Sales]]-Table1[[#This Row],[Cost]]</f>
        <v>650</v>
      </c>
      <c r="R238" s="3" t="s">
        <v>26</v>
      </c>
      <c r="S238" s="3" t="s">
        <v>10</v>
      </c>
      <c r="T238" s="3" t="s">
        <v>11</v>
      </c>
      <c r="U238" s="3" t="s">
        <v>27</v>
      </c>
      <c r="V238" s="6">
        <f>Table1[[#This Row],[Profit]]/Table1[[#This Row],[Sales]]</f>
        <v>0.20634920634920634</v>
      </c>
      <c r="W238" s="3">
        <f>[1]!Table1[[#This Row],[Sales]]-[1]!Table1[[#This Row],[Cost]]-[1]!Table1[[#This Row],[Profit]]</f>
        <v>0</v>
      </c>
      <c r="X238" s="3">
        <f>[1]!Table1[[#This Row],[Quantity]]*[1]!Table1[[#This Row],[Unit_Price]]</f>
        <v>3500</v>
      </c>
      <c r="Y238" s="7">
        <f>[1]!Table1[[#This Row],[Gross_Sales]]*[1]!Table1[[#This Row],[Discount]]</f>
        <v>350</v>
      </c>
      <c r="Z238" s="8">
        <f>[1]!Table1[[#This Row],[Gross_Sales]]*[1]!Table1[[#This Row],[Discount_amount]]</f>
        <v>1225000</v>
      </c>
      <c r="AA238" s="6">
        <f>IFERROR([1]!Table1[[#This Row],[Profit]]/[1]!Table1[[#This Row],[Sales]],0)</f>
        <v>0.20634920634920634</v>
      </c>
      <c r="AB238" s="3">
        <f>YEAR([1]!Table1[[#This Row],[Order_Date]])</f>
        <v>2025</v>
      </c>
      <c r="AC238" s="3">
        <f>MONTH([1]!Table1[[#This Row],[Order_Date]])</f>
        <v>6</v>
      </c>
      <c r="AD238" s="3" t="str">
        <f t="shared" si="9"/>
        <v>Jun</v>
      </c>
      <c r="AE238" s="3" t="str">
        <f t="shared" si="10"/>
        <v>Q2</v>
      </c>
      <c r="AF238" s="3" t="str">
        <f t="shared" si="11"/>
        <v>2025-Jun</v>
      </c>
      <c r="AG238" s="3">
        <f>COUNTIF(C:C,Table1[[#This Row],[Customer_ID]])</f>
        <v>17</v>
      </c>
      <c r="AH238" s="9" t="e">
        <f>IF([1]!Table1[[#This Row],[Customer_order_count]] &gt;= 10,"FREQUENT",IF([1]!Table1[[#This Row],[Customer_order_count]] &lt;= 10,"REGULAR","OCASSIONAL"))</f>
        <v>#REF!</v>
      </c>
    </row>
    <row r="239" spans="1:34" x14ac:dyDescent="0.25">
      <c r="A239" s="10" t="s">
        <v>781</v>
      </c>
      <c r="B239" s="11">
        <v>45742</v>
      </c>
      <c r="C239" s="12" t="s">
        <v>489</v>
      </c>
      <c r="D239" s="13" t="s">
        <v>490</v>
      </c>
      <c r="E239" s="13" t="s">
        <v>3</v>
      </c>
      <c r="F239" s="14">
        <v>26</v>
      </c>
      <c r="G239" s="12" t="s">
        <v>339</v>
      </c>
      <c r="H239" s="12" t="s">
        <v>285</v>
      </c>
      <c r="I239" s="12" t="s">
        <v>264</v>
      </c>
      <c r="J239" s="12" t="s">
        <v>265</v>
      </c>
      <c r="K239" s="12" t="s">
        <v>46</v>
      </c>
      <c r="L239" s="14">
        <v>1</v>
      </c>
      <c r="M239" s="14">
        <v>800</v>
      </c>
      <c r="N239" s="15">
        <v>0</v>
      </c>
      <c r="O239" s="14">
        <v>800</v>
      </c>
      <c r="P239" s="14">
        <v>500</v>
      </c>
      <c r="Q239" s="5">
        <f>Table1[[#This Row],[Sales]]-Table1[[#This Row],[Cost]]</f>
        <v>300</v>
      </c>
      <c r="R239" s="12" t="s">
        <v>9</v>
      </c>
      <c r="S239" s="12" t="s">
        <v>10</v>
      </c>
      <c r="T239" s="12" t="s">
        <v>18</v>
      </c>
      <c r="U239" s="12" t="s">
        <v>27</v>
      </c>
      <c r="V239" s="6">
        <f>Table1[[#This Row],[Profit]]/Table1[[#This Row],[Sales]]</f>
        <v>0.375</v>
      </c>
      <c r="W239" s="12">
        <f>[1]!Table1[[#This Row],[Sales]]-[1]!Table1[[#This Row],[Cost]]-[1]!Table1[[#This Row],[Profit]]</f>
        <v>0</v>
      </c>
      <c r="X239" s="12">
        <f>[1]!Table1[[#This Row],[Quantity]]*[1]!Table1[[#This Row],[Unit_Price]]</f>
        <v>800</v>
      </c>
      <c r="Y239" s="16">
        <f>[1]!Table1[[#This Row],[Gross_Sales]]*[1]!Table1[[#This Row],[Discount]]</f>
        <v>0</v>
      </c>
      <c r="Z239" s="17">
        <f>[1]!Table1[[#This Row],[Gross_Sales]]*[1]!Table1[[#This Row],[Discount_amount]]</f>
        <v>0</v>
      </c>
      <c r="AA239" s="15">
        <f>IFERROR([1]!Table1[[#This Row],[Profit]]/[1]!Table1[[#This Row],[Sales]],0)</f>
        <v>0.375</v>
      </c>
      <c r="AB239" s="12">
        <f>YEAR([1]!Table1[[#This Row],[Order_Date]])</f>
        <v>2025</v>
      </c>
      <c r="AC239" s="12">
        <f>MONTH([1]!Table1[[#This Row],[Order_Date]])</f>
        <v>3</v>
      </c>
      <c r="AD239" s="12" t="str">
        <f t="shared" si="9"/>
        <v>Mar</v>
      </c>
      <c r="AE239" s="12" t="str">
        <f t="shared" si="10"/>
        <v>Q1</v>
      </c>
      <c r="AF239" s="12" t="str">
        <f t="shared" si="11"/>
        <v>2025-Mar</v>
      </c>
      <c r="AG239" s="12">
        <f>COUNTIF(C:C,Table1[[#This Row],[Customer_ID]])</f>
        <v>26</v>
      </c>
      <c r="AH239" s="18" t="e">
        <f>IF([1]!Table1[[#This Row],[Customer_order_count]] &gt;= 10,"FREQUENT",IF([1]!Table1[[#This Row],[Customer_order_count]] &lt;= 10,"REGULAR","OCASSIONAL"))</f>
        <v>#REF!</v>
      </c>
    </row>
    <row r="240" spans="1:34" x14ac:dyDescent="0.25">
      <c r="A240" s="1" t="s">
        <v>782</v>
      </c>
      <c r="B240" s="2">
        <v>45447</v>
      </c>
      <c r="C240" s="3" t="s">
        <v>619</v>
      </c>
      <c r="D240" s="4" t="s">
        <v>609</v>
      </c>
      <c r="E240" s="4" t="s">
        <v>3</v>
      </c>
      <c r="F240" s="5">
        <v>32</v>
      </c>
      <c r="G240" s="3" t="s">
        <v>407</v>
      </c>
      <c r="H240" s="3" t="s">
        <v>285</v>
      </c>
      <c r="I240" s="3" t="s">
        <v>44</v>
      </c>
      <c r="J240" s="3" t="s">
        <v>45</v>
      </c>
      <c r="K240" s="3" t="s">
        <v>46</v>
      </c>
      <c r="L240" s="5">
        <v>2</v>
      </c>
      <c r="M240" s="5">
        <v>2500</v>
      </c>
      <c r="N240" s="6">
        <v>0.05</v>
      </c>
      <c r="O240" s="5">
        <v>4750</v>
      </c>
      <c r="P240" s="5">
        <v>3000</v>
      </c>
      <c r="Q240" s="5">
        <f>Table1[[#This Row],[Sales]]-Table1[[#This Row],[Cost]]</f>
        <v>1750</v>
      </c>
      <c r="R240" s="3" t="s">
        <v>17</v>
      </c>
      <c r="S240" s="3" t="s">
        <v>10</v>
      </c>
      <c r="T240" s="3" t="s">
        <v>11</v>
      </c>
      <c r="U240" s="3" t="s">
        <v>19</v>
      </c>
      <c r="V240" s="6">
        <f>Table1[[#This Row],[Profit]]/Table1[[#This Row],[Sales]]</f>
        <v>0.36842105263157893</v>
      </c>
      <c r="W240" s="3">
        <f>[1]!Table1[[#This Row],[Sales]]-[1]!Table1[[#This Row],[Cost]]-[1]!Table1[[#This Row],[Profit]]</f>
        <v>0</v>
      </c>
      <c r="X240" s="3">
        <f>[1]!Table1[[#This Row],[Quantity]]*[1]!Table1[[#This Row],[Unit_Price]]</f>
        <v>5000</v>
      </c>
      <c r="Y240" s="7">
        <f>[1]!Table1[[#This Row],[Gross_Sales]]*[1]!Table1[[#This Row],[Discount]]</f>
        <v>250</v>
      </c>
      <c r="Z240" s="8">
        <f>[1]!Table1[[#This Row],[Gross_Sales]]*[1]!Table1[[#This Row],[Discount_amount]]</f>
        <v>1250000</v>
      </c>
      <c r="AA240" s="6">
        <f>IFERROR([1]!Table1[[#This Row],[Profit]]/[1]!Table1[[#This Row],[Sales]],0)</f>
        <v>0.36842105263157893</v>
      </c>
      <c r="AB240" s="3">
        <f>YEAR([1]!Table1[[#This Row],[Order_Date]])</f>
        <v>2024</v>
      </c>
      <c r="AC240" s="3">
        <f>MONTH([1]!Table1[[#This Row],[Order_Date]])</f>
        <v>6</v>
      </c>
      <c r="AD240" s="3" t="str">
        <f t="shared" si="9"/>
        <v>Jun</v>
      </c>
      <c r="AE240" s="3" t="str">
        <f t="shared" si="10"/>
        <v>Q2</v>
      </c>
      <c r="AF240" s="3" t="str">
        <f t="shared" si="11"/>
        <v>2024-Jun</v>
      </c>
      <c r="AG240" s="3">
        <f>COUNTIF(C:C,Table1[[#This Row],[Customer_ID]])</f>
        <v>23</v>
      </c>
      <c r="AH240" s="9" t="e">
        <f>IF([1]!Table1[[#This Row],[Customer_order_count]] &gt;= 10,"FREQUENT",IF([1]!Table1[[#This Row],[Customer_order_count]] &lt;= 10,"REGULAR","OCASSIONAL"))</f>
        <v>#REF!</v>
      </c>
    </row>
    <row r="241" spans="1:34" x14ac:dyDescent="0.25">
      <c r="A241" s="10" t="s">
        <v>783</v>
      </c>
      <c r="B241" s="11">
        <v>45514</v>
      </c>
      <c r="C241" s="12" t="s">
        <v>365</v>
      </c>
      <c r="D241" s="13" t="s">
        <v>366</v>
      </c>
      <c r="E241" s="13" t="s">
        <v>16</v>
      </c>
      <c r="F241" s="14">
        <v>56</v>
      </c>
      <c r="G241" s="12" t="s">
        <v>295</v>
      </c>
      <c r="H241" s="12" t="s">
        <v>270</v>
      </c>
      <c r="I241" s="12" t="s">
        <v>65</v>
      </c>
      <c r="J241" s="12" t="s">
        <v>66</v>
      </c>
      <c r="K241" s="12" t="s">
        <v>25</v>
      </c>
      <c r="L241" s="14">
        <v>1</v>
      </c>
      <c r="M241" s="14">
        <v>2500</v>
      </c>
      <c r="N241" s="15">
        <v>0.15</v>
      </c>
      <c r="O241" s="14">
        <v>2125</v>
      </c>
      <c r="P241" s="14">
        <v>1600</v>
      </c>
      <c r="Q241" s="5">
        <f>Table1[[#This Row],[Sales]]-Table1[[#This Row],[Cost]]</f>
        <v>525</v>
      </c>
      <c r="R241" s="12" t="s">
        <v>77</v>
      </c>
      <c r="S241" s="12" t="s">
        <v>10</v>
      </c>
      <c r="T241" s="12" t="s">
        <v>33</v>
      </c>
      <c r="U241" s="12" t="s">
        <v>27</v>
      </c>
      <c r="V241" s="6">
        <f>Table1[[#This Row],[Profit]]/Table1[[#This Row],[Sales]]</f>
        <v>0.24705882352941178</v>
      </c>
      <c r="W241" s="12">
        <f>[1]!Table1[[#This Row],[Sales]]-[1]!Table1[[#This Row],[Cost]]-[1]!Table1[[#This Row],[Profit]]</f>
        <v>0</v>
      </c>
      <c r="X241" s="12">
        <f>[1]!Table1[[#This Row],[Quantity]]*[1]!Table1[[#This Row],[Unit_Price]]</f>
        <v>2500</v>
      </c>
      <c r="Y241" s="16">
        <f>[1]!Table1[[#This Row],[Gross_Sales]]*[1]!Table1[[#This Row],[Discount]]</f>
        <v>375</v>
      </c>
      <c r="Z241" s="17">
        <f>[1]!Table1[[#This Row],[Gross_Sales]]*[1]!Table1[[#This Row],[Discount_amount]]</f>
        <v>937500</v>
      </c>
      <c r="AA241" s="15">
        <f>IFERROR([1]!Table1[[#This Row],[Profit]]/[1]!Table1[[#This Row],[Sales]],0)</f>
        <v>0.24705882352941178</v>
      </c>
      <c r="AB241" s="12">
        <f>YEAR([1]!Table1[[#This Row],[Order_Date]])</f>
        <v>2024</v>
      </c>
      <c r="AC241" s="12">
        <f>MONTH([1]!Table1[[#This Row],[Order_Date]])</f>
        <v>8</v>
      </c>
      <c r="AD241" s="12" t="str">
        <f t="shared" si="9"/>
        <v>Aug</v>
      </c>
      <c r="AE241" s="12" t="str">
        <f t="shared" si="10"/>
        <v>Q3</v>
      </c>
      <c r="AF241" s="12" t="str">
        <f t="shared" si="11"/>
        <v>2024-Aug</v>
      </c>
      <c r="AG241" s="12">
        <f>COUNTIF(C:C,Table1[[#This Row],[Customer_ID]])</f>
        <v>25</v>
      </c>
      <c r="AH241" s="18" t="e">
        <f>IF([1]!Table1[[#This Row],[Customer_order_count]] &gt;= 10,"FREQUENT",IF([1]!Table1[[#This Row],[Customer_order_count]] &lt;= 10,"REGULAR","OCASSIONAL"))</f>
        <v>#REF!</v>
      </c>
    </row>
    <row r="242" spans="1:34" x14ac:dyDescent="0.25">
      <c r="A242" s="1" t="s">
        <v>784</v>
      </c>
      <c r="B242" s="2">
        <v>45418</v>
      </c>
      <c r="C242" s="3" t="s">
        <v>785</v>
      </c>
      <c r="D242" s="4" t="s">
        <v>786</v>
      </c>
      <c r="E242" s="4" t="s">
        <v>3</v>
      </c>
      <c r="F242" s="5">
        <v>41</v>
      </c>
      <c r="G242" s="3" t="s">
        <v>339</v>
      </c>
      <c r="H242" s="3" t="s">
        <v>285</v>
      </c>
      <c r="I242" s="3" t="s">
        <v>81</v>
      </c>
      <c r="J242" s="3" t="s">
        <v>82</v>
      </c>
      <c r="K242" s="3" t="s">
        <v>58</v>
      </c>
      <c r="L242" s="5">
        <v>1</v>
      </c>
      <c r="M242" s="5">
        <v>3500</v>
      </c>
      <c r="N242" s="6">
        <v>0.05</v>
      </c>
      <c r="O242" s="5">
        <v>3325</v>
      </c>
      <c r="P242" s="5">
        <v>2500</v>
      </c>
      <c r="Q242" s="5">
        <f>Table1[[#This Row],[Sales]]-Table1[[#This Row],[Cost]]</f>
        <v>825</v>
      </c>
      <c r="R242" s="3" t="s">
        <v>9</v>
      </c>
      <c r="S242" s="3" t="s">
        <v>10</v>
      </c>
      <c r="T242" s="3" t="s">
        <v>11</v>
      </c>
      <c r="U242" s="3" t="s">
        <v>19</v>
      </c>
      <c r="V242" s="6">
        <f>Table1[[#This Row],[Profit]]/Table1[[#This Row],[Sales]]</f>
        <v>0.24812030075187969</v>
      </c>
      <c r="W242" s="3">
        <f>[1]!Table1[[#This Row],[Sales]]-[1]!Table1[[#This Row],[Cost]]-[1]!Table1[[#This Row],[Profit]]</f>
        <v>0</v>
      </c>
      <c r="X242" s="3">
        <f>[1]!Table1[[#This Row],[Quantity]]*[1]!Table1[[#This Row],[Unit_Price]]</f>
        <v>3500</v>
      </c>
      <c r="Y242" s="7">
        <f>[1]!Table1[[#This Row],[Gross_Sales]]*[1]!Table1[[#This Row],[Discount]]</f>
        <v>175</v>
      </c>
      <c r="Z242" s="8">
        <f>[1]!Table1[[#This Row],[Gross_Sales]]*[1]!Table1[[#This Row],[Discount_amount]]</f>
        <v>612500</v>
      </c>
      <c r="AA242" s="6">
        <f>IFERROR([1]!Table1[[#This Row],[Profit]]/[1]!Table1[[#This Row],[Sales]],0)</f>
        <v>0.24812030075187969</v>
      </c>
      <c r="AB242" s="3">
        <f>YEAR([1]!Table1[[#This Row],[Order_Date]])</f>
        <v>2024</v>
      </c>
      <c r="AC242" s="3">
        <f>MONTH([1]!Table1[[#This Row],[Order_Date]])</f>
        <v>5</v>
      </c>
      <c r="AD242" s="3" t="str">
        <f t="shared" si="9"/>
        <v>May</v>
      </c>
      <c r="AE242" s="3" t="str">
        <f t="shared" si="10"/>
        <v>Q2</v>
      </c>
      <c r="AF242" s="3" t="str">
        <f t="shared" si="11"/>
        <v>2024-May</v>
      </c>
      <c r="AG242" s="3">
        <f>COUNTIF(C:C,Table1[[#This Row],[Customer_ID]])</f>
        <v>1</v>
      </c>
      <c r="AH242" s="9" t="e">
        <f>IF([1]!Table1[[#This Row],[Customer_order_count]] &gt;= 10,"FREQUENT",IF([1]!Table1[[#This Row],[Customer_order_count]] &lt;= 10,"REGULAR","OCASSIONAL"))</f>
        <v>#REF!</v>
      </c>
    </row>
    <row r="243" spans="1:34" x14ac:dyDescent="0.25">
      <c r="A243" s="10" t="s">
        <v>787</v>
      </c>
      <c r="B243" s="11">
        <v>45731</v>
      </c>
      <c r="C243" s="12" t="s">
        <v>434</v>
      </c>
      <c r="D243" s="13" t="s">
        <v>435</v>
      </c>
      <c r="E243" s="13" t="s">
        <v>16</v>
      </c>
      <c r="F243" s="14">
        <v>26</v>
      </c>
      <c r="G243" s="12" t="s">
        <v>280</v>
      </c>
      <c r="H243" s="12" t="s">
        <v>270</v>
      </c>
      <c r="I243" s="12" t="s">
        <v>68</v>
      </c>
      <c r="J243" s="12" t="s">
        <v>69</v>
      </c>
      <c r="K243" s="12" t="s">
        <v>39</v>
      </c>
      <c r="L243" s="14">
        <v>2</v>
      </c>
      <c r="M243" s="14">
        <v>3500</v>
      </c>
      <c r="N243" s="15">
        <v>0.1</v>
      </c>
      <c r="O243" s="14">
        <v>6300</v>
      </c>
      <c r="P243" s="14">
        <v>4600</v>
      </c>
      <c r="Q243" s="5">
        <f>Table1[[#This Row],[Sales]]-Table1[[#This Row],[Cost]]</f>
        <v>1700</v>
      </c>
      <c r="R243" s="12" t="s">
        <v>9</v>
      </c>
      <c r="S243" s="12" t="s">
        <v>10</v>
      </c>
      <c r="T243" s="12" t="s">
        <v>18</v>
      </c>
      <c r="U243" s="12" t="s">
        <v>27</v>
      </c>
      <c r="V243" s="6">
        <f>Table1[[#This Row],[Profit]]/Table1[[#This Row],[Sales]]</f>
        <v>0.26984126984126983</v>
      </c>
      <c r="W243" s="12">
        <f>[1]!Table1[[#This Row],[Sales]]-[1]!Table1[[#This Row],[Cost]]-[1]!Table1[[#This Row],[Profit]]</f>
        <v>0</v>
      </c>
      <c r="X243" s="12">
        <f>[1]!Table1[[#This Row],[Quantity]]*[1]!Table1[[#This Row],[Unit_Price]]</f>
        <v>7000</v>
      </c>
      <c r="Y243" s="16">
        <f>[1]!Table1[[#This Row],[Gross_Sales]]*[1]!Table1[[#This Row],[Discount]]</f>
        <v>700</v>
      </c>
      <c r="Z243" s="17">
        <f>[1]!Table1[[#This Row],[Gross_Sales]]*[1]!Table1[[#This Row],[Discount_amount]]</f>
        <v>4900000</v>
      </c>
      <c r="AA243" s="15">
        <f>IFERROR([1]!Table1[[#This Row],[Profit]]/[1]!Table1[[#This Row],[Sales]],0)</f>
        <v>0.26984126984126983</v>
      </c>
      <c r="AB243" s="12">
        <f>YEAR([1]!Table1[[#This Row],[Order_Date]])</f>
        <v>2025</v>
      </c>
      <c r="AC243" s="12">
        <f>MONTH([1]!Table1[[#This Row],[Order_Date]])</f>
        <v>3</v>
      </c>
      <c r="AD243" s="12" t="str">
        <f t="shared" si="9"/>
        <v>Mar</v>
      </c>
      <c r="AE243" s="12" t="str">
        <f t="shared" si="10"/>
        <v>Q1</v>
      </c>
      <c r="AF243" s="12" t="str">
        <f t="shared" si="11"/>
        <v>2025-Mar</v>
      </c>
      <c r="AG243" s="12">
        <f>COUNTIF(C:C,Table1[[#This Row],[Customer_ID]])</f>
        <v>32</v>
      </c>
      <c r="AH243" s="18" t="e">
        <f>IF([1]!Table1[[#This Row],[Customer_order_count]] &gt;= 10,"FREQUENT",IF([1]!Table1[[#This Row],[Customer_order_count]] &lt;= 10,"REGULAR","OCASSIONAL"))</f>
        <v>#REF!</v>
      </c>
    </row>
    <row r="244" spans="1:34" x14ac:dyDescent="0.25">
      <c r="A244" s="1" t="s">
        <v>788</v>
      </c>
      <c r="B244" s="2">
        <v>45952</v>
      </c>
      <c r="C244" s="3" t="s">
        <v>789</v>
      </c>
      <c r="D244" s="4" t="s">
        <v>790</v>
      </c>
      <c r="E244" s="4" t="s">
        <v>3</v>
      </c>
      <c r="F244" s="5">
        <v>39</v>
      </c>
      <c r="G244" s="3" t="s">
        <v>263</v>
      </c>
      <c r="H244" s="3" t="s">
        <v>5</v>
      </c>
      <c r="I244" s="3" t="s">
        <v>65</v>
      </c>
      <c r="J244" s="3" t="s">
        <v>66</v>
      </c>
      <c r="K244" s="3" t="s">
        <v>25</v>
      </c>
      <c r="L244" s="5">
        <v>1</v>
      </c>
      <c r="M244" s="5">
        <v>2500</v>
      </c>
      <c r="N244" s="6">
        <v>0</v>
      </c>
      <c r="O244" s="5">
        <v>2500</v>
      </c>
      <c r="P244" s="5">
        <v>1600</v>
      </c>
      <c r="Q244" s="5">
        <f>Table1[[#This Row],[Sales]]-Table1[[#This Row],[Cost]]</f>
        <v>900</v>
      </c>
      <c r="R244" s="3" t="s">
        <v>26</v>
      </c>
      <c r="S244" s="3" t="s">
        <v>10</v>
      </c>
      <c r="T244" s="3" t="s">
        <v>40</v>
      </c>
      <c r="U244" s="3" t="s">
        <v>27</v>
      </c>
      <c r="V244" s="6">
        <f>Table1[[#This Row],[Profit]]/Table1[[#This Row],[Sales]]</f>
        <v>0.36</v>
      </c>
      <c r="W244" s="3">
        <f>[1]!Table1[[#This Row],[Sales]]-[1]!Table1[[#This Row],[Cost]]-[1]!Table1[[#This Row],[Profit]]</f>
        <v>0</v>
      </c>
      <c r="X244" s="3">
        <f>[1]!Table1[[#This Row],[Quantity]]*[1]!Table1[[#This Row],[Unit_Price]]</f>
        <v>2500</v>
      </c>
      <c r="Y244" s="7">
        <f>[1]!Table1[[#This Row],[Gross_Sales]]*[1]!Table1[[#This Row],[Discount]]</f>
        <v>0</v>
      </c>
      <c r="Z244" s="8">
        <f>[1]!Table1[[#This Row],[Gross_Sales]]*[1]!Table1[[#This Row],[Discount_amount]]</f>
        <v>0</v>
      </c>
      <c r="AA244" s="6">
        <f>IFERROR([1]!Table1[[#This Row],[Profit]]/[1]!Table1[[#This Row],[Sales]],0)</f>
        <v>0.36</v>
      </c>
      <c r="AB244" s="3">
        <f>YEAR([1]!Table1[[#This Row],[Order_Date]])</f>
        <v>2025</v>
      </c>
      <c r="AC244" s="3">
        <f>MONTH([1]!Table1[[#This Row],[Order_Date]])</f>
        <v>10</v>
      </c>
      <c r="AD244" s="3" t="str">
        <f t="shared" si="9"/>
        <v>Oct</v>
      </c>
      <c r="AE244" s="3" t="str">
        <f t="shared" si="10"/>
        <v>Q4</v>
      </c>
      <c r="AF244" s="3" t="str">
        <f t="shared" si="11"/>
        <v>2025-Oct</v>
      </c>
      <c r="AG244" s="3">
        <f>COUNTIF(C:C,Table1[[#This Row],[Customer_ID]])</f>
        <v>8</v>
      </c>
      <c r="AH244" s="9" t="e">
        <f>IF([1]!Table1[[#This Row],[Customer_order_count]] &gt;= 10,"FREQUENT",IF([1]!Table1[[#This Row],[Customer_order_count]] &lt;= 10,"REGULAR","OCASSIONAL"))</f>
        <v>#REF!</v>
      </c>
    </row>
    <row r="245" spans="1:34" x14ac:dyDescent="0.25">
      <c r="A245" s="10" t="s">
        <v>791</v>
      </c>
      <c r="B245" s="11">
        <v>45914</v>
      </c>
      <c r="C245" s="12" t="s">
        <v>792</v>
      </c>
      <c r="D245" s="13" t="s">
        <v>793</v>
      </c>
      <c r="E245" s="13" t="s">
        <v>3</v>
      </c>
      <c r="F245" s="14">
        <v>40</v>
      </c>
      <c r="G245" s="12" t="s">
        <v>275</v>
      </c>
      <c r="H245" s="12" t="s">
        <v>276</v>
      </c>
      <c r="I245" s="12" t="s">
        <v>344</v>
      </c>
      <c r="J245" s="12" t="s">
        <v>345</v>
      </c>
      <c r="K245" s="12" t="s">
        <v>39</v>
      </c>
      <c r="L245" s="14">
        <v>1</v>
      </c>
      <c r="M245" s="14">
        <v>2200</v>
      </c>
      <c r="N245" s="15">
        <v>0.1</v>
      </c>
      <c r="O245" s="14">
        <v>1980</v>
      </c>
      <c r="P245" s="14">
        <v>1400</v>
      </c>
      <c r="Q245" s="5">
        <f>Table1[[#This Row],[Sales]]-Table1[[#This Row],[Cost]]</f>
        <v>580</v>
      </c>
      <c r="R245" s="12" t="s">
        <v>9</v>
      </c>
      <c r="S245" s="12" t="s">
        <v>10</v>
      </c>
      <c r="T245" s="12" t="s">
        <v>33</v>
      </c>
      <c r="U245" s="12" t="s">
        <v>19</v>
      </c>
      <c r="V245" s="6">
        <f>Table1[[#This Row],[Profit]]/Table1[[#This Row],[Sales]]</f>
        <v>0.29292929292929293</v>
      </c>
      <c r="W245" s="12">
        <f>[1]!Table1[[#This Row],[Sales]]-[1]!Table1[[#This Row],[Cost]]-[1]!Table1[[#This Row],[Profit]]</f>
        <v>0</v>
      </c>
      <c r="X245" s="12">
        <f>[1]!Table1[[#This Row],[Quantity]]*[1]!Table1[[#This Row],[Unit_Price]]</f>
        <v>2200</v>
      </c>
      <c r="Y245" s="16">
        <f>[1]!Table1[[#This Row],[Gross_Sales]]*[1]!Table1[[#This Row],[Discount]]</f>
        <v>220</v>
      </c>
      <c r="Z245" s="17">
        <f>[1]!Table1[[#This Row],[Gross_Sales]]*[1]!Table1[[#This Row],[Discount_amount]]</f>
        <v>484000</v>
      </c>
      <c r="AA245" s="15">
        <f>IFERROR([1]!Table1[[#This Row],[Profit]]/[1]!Table1[[#This Row],[Sales]],0)</f>
        <v>0.29292929292929293</v>
      </c>
      <c r="AB245" s="12">
        <f>YEAR([1]!Table1[[#This Row],[Order_Date]])</f>
        <v>2025</v>
      </c>
      <c r="AC245" s="12">
        <f>MONTH([1]!Table1[[#This Row],[Order_Date]])</f>
        <v>9</v>
      </c>
      <c r="AD245" s="12" t="str">
        <f t="shared" si="9"/>
        <v>Sep</v>
      </c>
      <c r="AE245" s="12" t="str">
        <f t="shared" si="10"/>
        <v>Q3</v>
      </c>
      <c r="AF245" s="12" t="str">
        <f t="shared" si="11"/>
        <v>2025-Sep</v>
      </c>
      <c r="AG245" s="12">
        <f>COUNTIF(C:C,Table1[[#This Row],[Customer_ID]])</f>
        <v>5</v>
      </c>
      <c r="AH245" s="18" t="e">
        <f>IF([1]!Table1[[#This Row],[Customer_order_count]] &gt;= 10,"FREQUENT",IF([1]!Table1[[#This Row],[Customer_order_count]] &lt;= 10,"REGULAR","OCASSIONAL"))</f>
        <v>#REF!</v>
      </c>
    </row>
    <row r="246" spans="1:34" x14ac:dyDescent="0.25">
      <c r="A246" s="1" t="s">
        <v>794</v>
      </c>
      <c r="B246" s="2">
        <v>45966</v>
      </c>
      <c r="C246" s="3" t="s">
        <v>795</v>
      </c>
      <c r="D246" s="4" t="s">
        <v>796</v>
      </c>
      <c r="E246" s="4" t="s">
        <v>3</v>
      </c>
      <c r="F246" s="5">
        <v>51</v>
      </c>
      <c r="G246" s="3" t="s">
        <v>295</v>
      </c>
      <c r="H246" s="3" t="s">
        <v>270</v>
      </c>
      <c r="I246" s="3" t="s">
        <v>344</v>
      </c>
      <c r="J246" s="3" t="s">
        <v>345</v>
      </c>
      <c r="K246" s="3" t="s">
        <v>39</v>
      </c>
      <c r="L246" s="5">
        <v>1</v>
      </c>
      <c r="M246" s="5">
        <v>2200</v>
      </c>
      <c r="N246" s="6">
        <v>0.05</v>
      </c>
      <c r="O246" s="5">
        <v>2090</v>
      </c>
      <c r="P246" s="5">
        <v>1400</v>
      </c>
      <c r="Q246" s="5">
        <f>Table1[[#This Row],[Sales]]-Table1[[#This Row],[Cost]]</f>
        <v>690</v>
      </c>
      <c r="R246" s="3" t="s">
        <v>26</v>
      </c>
      <c r="S246" s="3" t="s">
        <v>10</v>
      </c>
      <c r="T246" s="3" t="s">
        <v>40</v>
      </c>
      <c r="U246" s="3" t="s">
        <v>19</v>
      </c>
      <c r="V246" s="6">
        <f>Table1[[#This Row],[Profit]]/Table1[[#This Row],[Sales]]</f>
        <v>0.33014354066985646</v>
      </c>
      <c r="W246" s="3">
        <f>[1]!Table1[[#This Row],[Sales]]-[1]!Table1[[#This Row],[Cost]]-[1]!Table1[[#This Row],[Profit]]</f>
        <v>0</v>
      </c>
      <c r="X246" s="3">
        <f>[1]!Table1[[#This Row],[Quantity]]*[1]!Table1[[#This Row],[Unit_Price]]</f>
        <v>2200</v>
      </c>
      <c r="Y246" s="7">
        <f>[1]!Table1[[#This Row],[Gross_Sales]]*[1]!Table1[[#This Row],[Discount]]</f>
        <v>110</v>
      </c>
      <c r="Z246" s="8">
        <f>[1]!Table1[[#This Row],[Gross_Sales]]*[1]!Table1[[#This Row],[Discount_amount]]</f>
        <v>242000</v>
      </c>
      <c r="AA246" s="6">
        <f>IFERROR([1]!Table1[[#This Row],[Profit]]/[1]!Table1[[#This Row],[Sales]],0)</f>
        <v>0.33014354066985646</v>
      </c>
      <c r="AB246" s="3">
        <f>YEAR([1]!Table1[[#This Row],[Order_Date]])</f>
        <v>2025</v>
      </c>
      <c r="AC246" s="3">
        <f>MONTH([1]!Table1[[#This Row],[Order_Date]])</f>
        <v>11</v>
      </c>
      <c r="AD246" s="3" t="str">
        <f t="shared" si="9"/>
        <v>Nov</v>
      </c>
      <c r="AE246" s="3" t="str">
        <f t="shared" si="10"/>
        <v>Q4</v>
      </c>
      <c r="AF246" s="3" t="str">
        <f t="shared" si="11"/>
        <v>2025-Nov</v>
      </c>
      <c r="AG246" s="3">
        <f>COUNTIF(C:C,Table1[[#This Row],[Customer_ID]])</f>
        <v>1</v>
      </c>
      <c r="AH246" s="9" t="e">
        <f>IF([1]!Table1[[#This Row],[Customer_order_count]] &gt;= 10,"FREQUENT",IF([1]!Table1[[#This Row],[Customer_order_count]] &lt;= 10,"REGULAR","OCASSIONAL"))</f>
        <v>#REF!</v>
      </c>
    </row>
    <row r="247" spans="1:34" x14ac:dyDescent="0.25">
      <c r="A247" s="10" t="s">
        <v>797</v>
      </c>
      <c r="B247" s="11">
        <v>45485</v>
      </c>
      <c r="C247" s="12" t="s">
        <v>705</v>
      </c>
      <c r="D247" s="13" t="s">
        <v>642</v>
      </c>
      <c r="E247" s="13" t="s">
        <v>16</v>
      </c>
      <c r="F247" s="14">
        <v>27</v>
      </c>
      <c r="G247" s="12" t="s">
        <v>280</v>
      </c>
      <c r="H247" s="12" t="s">
        <v>270</v>
      </c>
      <c r="I247" s="12" t="s">
        <v>95</v>
      </c>
      <c r="J247" s="12" t="s">
        <v>96</v>
      </c>
      <c r="K247" s="12" t="s">
        <v>46</v>
      </c>
      <c r="L247" s="14">
        <v>2</v>
      </c>
      <c r="M247" s="14">
        <v>600</v>
      </c>
      <c r="N247" s="15">
        <v>0.1</v>
      </c>
      <c r="O247" s="14">
        <v>1080</v>
      </c>
      <c r="P247" s="14">
        <v>760</v>
      </c>
      <c r="Q247" s="5">
        <f>Table1[[#This Row],[Sales]]-Table1[[#This Row],[Cost]]</f>
        <v>320</v>
      </c>
      <c r="R247" s="12" t="s">
        <v>26</v>
      </c>
      <c r="S247" s="12" t="s">
        <v>10</v>
      </c>
      <c r="T247" s="12" t="s">
        <v>33</v>
      </c>
      <c r="U247" s="12" t="s">
        <v>27</v>
      </c>
      <c r="V247" s="6">
        <f>Table1[[#This Row],[Profit]]/Table1[[#This Row],[Sales]]</f>
        <v>0.29629629629629628</v>
      </c>
      <c r="W247" s="12">
        <f>[1]!Table1[[#This Row],[Sales]]-[1]!Table1[[#This Row],[Cost]]-[1]!Table1[[#This Row],[Profit]]</f>
        <v>0</v>
      </c>
      <c r="X247" s="12">
        <f>[1]!Table1[[#This Row],[Quantity]]*[1]!Table1[[#This Row],[Unit_Price]]</f>
        <v>1200</v>
      </c>
      <c r="Y247" s="16">
        <f>[1]!Table1[[#This Row],[Gross_Sales]]*[1]!Table1[[#This Row],[Discount]]</f>
        <v>120</v>
      </c>
      <c r="Z247" s="17">
        <f>[1]!Table1[[#This Row],[Gross_Sales]]*[1]!Table1[[#This Row],[Discount_amount]]</f>
        <v>144000</v>
      </c>
      <c r="AA247" s="15">
        <f>IFERROR([1]!Table1[[#This Row],[Profit]]/[1]!Table1[[#This Row],[Sales]],0)</f>
        <v>0.29629629629629628</v>
      </c>
      <c r="AB247" s="12">
        <f>YEAR([1]!Table1[[#This Row],[Order_Date]])</f>
        <v>2024</v>
      </c>
      <c r="AC247" s="12">
        <f>MONTH([1]!Table1[[#This Row],[Order_Date]])</f>
        <v>7</v>
      </c>
      <c r="AD247" s="12" t="str">
        <f t="shared" si="9"/>
        <v>Jul</v>
      </c>
      <c r="AE247" s="12" t="str">
        <f t="shared" si="10"/>
        <v>Q3</v>
      </c>
      <c r="AF247" s="12" t="str">
        <f t="shared" si="11"/>
        <v>2024-Jul</v>
      </c>
      <c r="AG247" s="12">
        <f>COUNTIF(C:C,Table1[[#This Row],[Customer_ID]])</f>
        <v>26</v>
      </c>
      <c r="AH247" s="18" t="e">
        <f>IF([1]!Table1[[#This Row],[Customer_order_count]] &gt;= 10,"FREQUENT",IF([1]!Table1[[#This Row],[Customer_order_count]] &lt;= 10,"REGULAR","OCASSIONAL"))</f>
        <v>#REF!</v>
      </c>
    </row>
    <row r="248" spans="1:34" x14ac:dyDescent="0.25">
      <c r="A248" s="1" t="s">
        <v>798</v>
      </c>
      <c r="B248" s="2">
        <v>45537</v>
      </c>
      <c r="C248" s="3" t="s">
        <v>799</v>
      </c>
      <c r="D248" s="4" t="s">
        <v>43</v>
      </c>
      <c r="E248" s="4" t="s">
        <v>3</v>
      </c>
      <c r="F248" s="5">
        <v>28</v>
      </c>
      <c r="G248" s="3" t="s">
        <v>317</v>
      </c>
      <c r="H248" s="3" t="s">
        <v>5</v>
      </c>
      <c r="I248" s="3" t="s">
        <v>143</v>
      </c>
      <c r="J248" s="3" t="s">
        <v>144</v>
      </c>
      <c r="K248" s="3" t="s">
        <v>76</v>
      </c>
      <c r="L248" s="5">
        <v>3</v>
      </c>
      <c r="M248" s="5">
        <v>700</v>
      </c>
      <c r="N248" s="6">
        <v>0</v>
      </c>
      <c r="O248" s="5">
        <v>2100</v>
      </c>
      <c r="P248" s="5">
        <v>1710</v>
      </c>
      <c r="Q248" s="5">
        <f>Table1[[#This Row],[Sales]]-Table1[[#This Row],[Cost]]</f>
        <v>390</v>
      </c>
      <c r="R248" s="3" t="s">
        <v>26</v>
      </c>
      <c r="S248" s="3" t="s">
        <v>10</v>
      </c>
      <c r="T248" s="3" t="s">
        <v>33</v>
      </c>
      <c r="U248" s="3" t="s">
        <v>27</v>
      </c>
      <c r="V248" s="6">
        <f>Table1[[#This Row],[Profit]]/Table1[[#This Row],[Sales]]</f>
        <v>0.18571428571428572</v>
      </c>
      <c r="W248" s="3">
        <f>[1]!Table1[[#This Row],[Sales]]-[1]!Table1[[#This Row],[Cost]]-[1]!Table1[[#This Row],[Profit]]</f>
        <v>0</v>
      </c>
      <c r="X248" s="3">
        <f>[1]!Table1[[#This Row],[Quantity]]*[1]!Table1[[#This Row],[Unit_Price]]</f>
        <v>2100</v>
      </c>
      <c r="Y248" s="7">
        <f>[1]!Table1[[#This Row],[Gross_Sales]]*[1]!Table1[[#This Row],[Discount]]</f>
        <v>0</v>
      </c>
      <c r="Z248" s="8">
        <f>[1]!Table1[[#This Row],[Gross_Sales]]*[1]!Table1[[#This Row],[Discount_amount]]</f>
        <v>0</v>
      </c>
      <c r="AA248" s="6">
        <f>IFERROR([1]!Table1[[#This Row],[Profit]]/[1]!Table1[[#This Row],[Sales]],0)</f>
        <v>0.18571428571428572</v>
      </c>
      <c r="AB248" s="3">
        <f>YEAR([1]!Table1[[#This Row],[Order_Date]])</f>
        <v>2024</v>
      </c>
      <c r="AC248" s="3">
        <f>MONTH([1]!Table1[[#This Row],[Order_Date]])</f>
        <v>9</v>
      </c>
      <c r="AD248" s="3" t="str">
        <f t="shared" si="9"/>
        <v>Sep</v>
      </c>
      <c r="AE248" s="3" t="str">
        <f t="shared" si="10"/>
        <v>Q3</v>
      </c>
      <c r="AF248" s="3" t="str">
        <f t="shared" si="11"/>
        <v>2024-Sep</v>
      </c>
      <c r="AG248" s="3">
        <f>COUNTIF(C:C,Table1[[#This Row],[Customer_ID]])</f>
        <v>17</v>
      </c>
      <c r="AH248" s="9" t="e">
        <f>IF([1]!Table1[[#This Row],[Customer_order_count]] &gt;= 10,"FREQUENT",IF([1]!Table1[[#This Row],[Customer_order_count]] &lt;= 10,"REGULAR","OCASSIONAL"))</f>
        <v>#REF!</v>
      </c>
    </row>
    <row r="249" spans="1:34" x14ac:dyDescent="0.25">
      <c r="A249" s="10" t="s">
        <v>800</v>
      </c>
      <c r="B249" s="11">
        <v>45945</v>
      </c>
      <c r="C249" s="12" t="s">
        <v>792</v>
      </c>
      <c r="D249" s="12" t="s">
        <v>793</v>
      </c>
      <c r="E249" s="12" t="s">
        <v>3</v>
      </c>
      <c r="F249" s="12">
        <v>40</v>
      </c>
      <c r="G249" s="12" t="s">
        <v>275</v>
      </c>
      <c r="H249" s="12" t="s">
        <v>276</v>
      </c>
      <c r="I249" s="12" t="s">
        <v>56</v>
      </c>
      <c r="J249" s="12" t="s">
        <v>57</v>
      </c>
      <c r="K249" s="12" t="s">
        <v>58</v>
      </c>
      <c r="L249" s="12">
        <v>2</v>
      </c>
      <c r="M249" s="12">
        <v>1200</v>
      </c>
      <c r="N249" s="12">
        <v>0.05</v>
      </c>
      <c r="O249" s="12">
        <v>0</v>
      </c>
      <c r="P249" s="12">
        <v>1600</v>
      </c>
      <c r="Q249" s="5">
        <f>Table1[[#This Row],[Sales]]-Table1[[#This Row],[Cost]]</f>
        <v>-1600</v>
      </c>
      <c r="R249" s="12" t="s">
        <v>26</v>
      </c>
      <c r="S249" s="12" t="s">
        <v>291</v>
      </c>
      <c r="T249" s="12" t="s">
        <v>40</v>
      </c>
      <c r="U249" s="12" t="s">
        <v>19</v>
      </c>
      <c r="V249" s="3" t="e">
        <f>Table1[[#This Row],[Profit]]/Table1[[#This Row],[Sales]]</f>
        <v>#DIV/0!</v>
      </c>
      <c r="W249" s="12">
        <f>[1]!Table1[[#This Row],[Sales]]-[1]!Table1[[#This Row],[Cost]]-[1]!Table1[[#This Row],[Profit]]</f>
        <v>-1600</v>
      </c>
      <c r="X249" s="12">
        <f>[1]!Table1[[#This Row],[Quantity]]*[1]!Table1[[#This Row],[Unit_Price]]</f>
        <v>2400</v>
      </c>
      <c r="Y249" s="12">
        <f>[1]!Table1[[#This Row],[Gross_Sales]]*[1]!Table1[[#This Row],[Discount]]</f>
        <v>120</v>
      </c>
      <c r="Z249" s="12">
        <f>[1]!Table1[[#This Row],[Gross_Sales]]*[1]!Table1[[#This Row],[Discount_amount]]</f>
        <v>288000</v>
      </c>
      <c r="AA249" s="12">
        <f>IFERROR([1]!Table1[[#This Row],[Profit]]/[1]!Table1[[#This Row],[Sales]],0)</f>
        <v>0</v>
      </c>
      <c r="AB249" s="12">
        <f>YEAR([1]!Table1[[#This Row],[Order_Date]])</f>
        <v>2025</v>
      </c>
      <c r="AC249" s="12">
        <f>MONTH([1]!Table1[[#This Row],[Order_Date]])</f>
        <v>10</v>
      </c>
      <c r="AD249" s="12" t="str">
        <f t="shared" si="9"/>
        <v>Oct</v>
      </c>
      <c r="AE249" s="12" t="str">
        <f t="shared" si="10"/>
        <v>Q4</v>
      </c>
      <c r="AF249" s="12" t="str">
        <f t="shared" si="11"/>
        <v>2025-Oct</v>
      </c>
      <c r="AG249" s="12">
        <f>COUNTIF(C:C,Table1[[#This Row],[Customer_ID]])</f>
        <v>5</v>
      </c>
      <c r="AH249" s="18" t="e">
        <f>IF([1]!Table1[[#This Row],[Customer_order_count]] &gt;= 10,"FREQUENT",IF([1]!Table1[[#This Row],[Customer_order_count]] &lt;= 10,"REGULAR","OCASSIONAL"))</f>
        <v>#REF!</v>
      </c>
    </row>
    <row r="250" spans="1:34" x14ac:dyDescent="0.25">
      <c r="A250" s="1" t="s">
        <v>801</v>
      </c>
      <c r="B250" s="2">
        <v>45304</v>
      </c>
      <c r="C250" s="3" t="s">
        <v>802</v>
      </c>
      <c r="D250" s="4" t="s">
        <v>803</v>
      </c>
      <c r="E250" s="4" t="s">
        <v>3</v>
      </c>
      <c r="F250" s="5">
        <v>37</v>
      </c>
      <c r="G250" s="3" t="s">
        <v>275</v>
      </c>
      <c r="H250" s="3" t="s">
        <v>276</v>
      </c>
      <c r="I250" s="3" t="s">
        <v>264</v>
      </c>
      <c r="J250" s="3" t="s">
        <v>265</v>
      </c>
      <c r="K250" s="3" t="s">
        <v>46</v>
      </c>
      <c r="L250" s="5">
        <v>2</v>
      </c>
      <c r="M250" s="5">
        <v>800</v>
      </c>
      <c r="N250" s="6">
        <v>0.1</v>
      </c>
      <c r="O250" s="5">
        <v>1440</v>
      </c>
      <c r="P250" s="5">
        <v>1000</v>
      </c>
      <c r="Q250" s="5">
        <f>Table1[[#This Row],[Sales]]-Table1[[#This Row],[Cost]]</f>
        <v>440</v>
      </c>
      <c r="R250" s="3" t="s">
        <v>77</v>
      </c>
      <c r="S250" s="3" t="s">
        <v>10</v>
      </c>
      <c r="T250" s="3" t="s">
        <v>18</v>
      </c>
      <c r="U250" s="3" t="s">
        <v>19</v>
      </c>
      <c r="V250" s="6">
        <f>Table1[[#This Row],[Profit]]/Table1[[#This Row],[Sales]]</f>
        <v>0.30555555555555558</v>
      </c>
      <c r="W250" s="3">
        <f>[1]!Table1[[#This Row],[Sales]]-[1]!Table1[[#This Row],[Cost]]-[1]!Table1[[#This Row],[Profit]]</f>
        <v>0</v>
      </c>
      <c r="X250" s="3">
        <f>[1]!Table1[[#This Row],[Quantity]]*[1]!Table1[[#This Row],[Unit_Price]]</f>
        <v>1600</v>
      </c>
      <c r="Y250" s="7">
        <f>[1]!Table1[[#This Row],[Gross_Sales]]*[1]!Table1[[#This Row],[Discount]]</f>
        <v>160</v>
      </c>
      <c r="Z250" s="8">
        <f>[1]!Table1[[#This Row],[Gross_Sales]]*[1]!Table1[[#This Row],[Discount_amount]]</f>
        <v>256000</v>
      </c>
      <c r="AA250" s="6">
        <f>IFERROR([1]!Table1[[#This Row],[Profit]]/[1]!Table1[[#This Row],[Sales]],0)</f>
        <v>0.30555555555555558</v>
      </c>
      <c r="AB250" s="3">
        <f>YEAR([1]!Table1[[#This Row],[Order_Date]])</f>
        <v>2024</v>
      </c>
      <c r="AC250" s="3">
        <f>MONTH([1]!Table1[[#This Row],[Order_Date]])</f>
        <v>1</v>
      </c>
      <c r="AD250" s="3" t="str">
        <f t="shared" si="9"/>
        <v>Jan</v>
      </c>
      <c r="AE250" s="3" t="str">
        <f t="shared" si="10"/>
        <v>Q1</v>
      </c>
      <c r="AF250" s="3" t="str">
        <f t="shared" si="11"/>
        <v>2024-Jan</v>
      </c>
      <c r="AG250" s="3">
        <f>COUNTIF(C:C,Table1[[#This Row],[Customer_ID]])</f>
        <v>6</v>
      </c>
      <c r="AH250" s="9" t="e">
        <f>IF([1]!Table1[[#This Row],[Customer_order_count]] &gt;= 10,"FREQUENT",IF([1]!Table1[[#This Row],[Customer_order_count]] &lt;= 10,"REGULAR","OCASSIONAL"))</f>
        <v>#REF!</v>
      </c>
    </row>
    <row r="251" spans="1:34" x14ac:dyDescent="0.25">
      <c r="A251" s="10" t="s">
        <v>804</v>
      </c>
      <c r="B251" s="11">
        <v>45874</v>
      </c>
      <c r="C251" s="12" t="s">
        <v>805</v>
      </c>
      <c r="D251" s="13" t="s">
        <v>675</v>
      </c>
      <c r="E251" s="13" t="s">
        <v>3</v>
      </c>
      <c r="F251" s="14">
        <v>48</v>
      </c>
      <c r="G251" s="12" t="s">
        <v>269</v>
      </c>
      <c r="H251" s="12" t="s">
        <v>270</v>
      </c>
      <c r="I251" s="12" t="s">
        <v>44</v>
      </c>
      <c r="J251" s="12" t="s">
        <v>45</v>
      </c>
      <c r="K251" s="12" t="s">
        <v>46</v>
      </c>
      <c r="L251" s="14">
        <v>2</v>
      </c>
      <c r="M251" s="14">
        <v>2500</v>
      </c>
      <c r="N251" s="15">
        <v>0.1</v>
      </c>
      <c r="O251" s="14">
        <v>4500</v>
      </c>
      <c r="P251" s="14">
        <v>3000</v>
      </c>
      <c r="Q251" s="5">
        <f>Table1[[#This Row],[Sales]]-Table1[[#This Row],[Cost]]</f>
        <v>1500</v>
      </c>
      <c r="R251" s="12" t="s">
        <v>26</v>
      </c>
      <c r="S251" s="12" t="s">
        <v>10</v>
      </c>
      <c r="T251" s="12" t="s">
        <v>33</v>
      </c>
      <c r="U251" s="12" t="s">
        <v>27</v>
      </c>
      <c r="V251" s="6">
        <f>Table1[[#This Row],[Profit]]/Table1[[#This Row],[Sales]]</f>
        <v>0.33333333333333331</v>
      </c>
      <c r="W251" s="12">
        <f>[1]!Table1[[#This Row],[Sales]]-[1]!Table1[[#This Row],[Cost]]-[1]!Table1[[#This Row],[Profit]]</f>
        <v>0</v>
      </c>
      <c r="X251" s="12">
        <f>[1]!Table1[[#This Row],[Quantity]]*[1]!Table1[[#This Row],[Unit_Price]]</f>
        <v>5000</v>
      </c>
      <c r="Y251" s="16">
        <f>[1]!Table1[[#This Row],[Gross_Sales]]*[1]!Table1[[#This Row],[Discount]]</f>
        <v>500</v>
      </c>
      <c r="Z251" s="17">
        <f>[1]!Table1[[#This Row],[Gross_Sales]]*[1]!Table1[[#This Row],[Discount_amount]]</f>
        <v>2500000</v>
      </c>
      <c r="AA251" s="15">
        <f>IFERROR([1]!Table1[[#This Row],[Profit]]/[1]!Table1[[#This Row],[Sales]],0)</f>
        <v>0.33333333333333331</v>
      </c>
      <c r="AB251" s="12">
        <f>YEAR([1]!Table1[[#This Row],[Order_Date]])</f>
        <v>2025</v>
      </c>
      <c r="AC251" s="12">
        <f>MONTH([1]!Table1[[#This Row],[Order_Date]])</f>
        <v>8</v>
      </c>
      <c r="AD251" s="12" t="str">
        <f t="shared" si="9"/>
        <v>Aug</v>
      </c>
      <c r="AE251" s="12" t="str">
        <f t="shared" si="10"/>
        <v>Q3</v>
      </c>
      <c r="AF251" s="12" t="str">
        <f t="shared" si="11"/>
        <v>2025-Aug</v>
      </c>
      <c r="AG251" s="12">
        <f>COUNTIF(C:C,Table1[[#This Row],[Customer_ID]])</f>
        <v>11</v>
      </c>
      <c r="AH251" s="18" t="e">
        <f>IF([1]!Table1[[#This Row],[Customer_order_count]] &gt;= 10,"FREQUENT",IF([1]!Table1[[#This Row],[Customer_order_count]] &lt;= 10,"REGULAR","OCASSIONAL"))</f>
        <v>#REF!</v>
      </c>
    </row>
    <row r="252" spans="1:34" x14ac:dyDescent="0.25">
      <c r="A252" s="1" t="s">
        <v>806</v>
      </c>
      <c r="B252" s="2">
        <v>45774</v>
      </c>
      <c r="C252" s="3" t="s">
        <v>303</v>
      </c>
      <c r="D252" s="4" t="s">
        <v>304</v>
      </c>
      <c r="E252" s="4" t="s">
        <v>16</v>
      </c>
      <c r="F252" s="5">
        <v>36</v>
      </c>
      <c r="G252" s="3" t="s">
        <v>275</v>
      </c>
      <c r="H252" s="3" t="s">
        <v>276</v>
      </c>
      <c r="I252" s="3" t="s">
        <v>65</v>
      </c>
      <c r="J252" s="3" t="s">
        <v>66</v>
      </c>
      <c r="K252" s="3" t="s">
        <v>25</v>
      </c>
      <c r="L252" s="5">
        <v>1</v>
      </c>
      <c r="M252" s="5">
        <v>2500</v>
      </c>
      <c r="N252" s="6">
        <v>0.2</v>
      </c>
      <c r="O252" s="5">
        <v>2000</v>
      </c>
      <c r="P252" s="5">
        <v>1600</v>
      </c>
      <c r="Q252" s="5">
        <f>Table1[[#This Row],[Sales]]-Table1[[#This Row],[Cost]]</f>
        <v>400</v>
      </c>
      <c r="R252" s="3" t="s">
        <v>26</v>
      </c>
      <c r="S252" s="3" t="s">
        <v>10</v>
      </c>
      <c r="T252" s="3" t="s">
        <v>11</v>
      </c>
      <c r="U252" s="3" t="s">
        <v>27</v>
      </c>
      <c r="V252" s="6">
        <f>Table1[[#This Row],[Profit]]/Table1[[#This Row],[Sales]]</f>
        <v>0.2</v>
      </c>
      <c r="W252" s="3">
        <f>[1]!Table1[[#This Row],[Sales]]-[1]!Table1[[#This Row],[Cost]]-[1]!Table1[[#This Row],[Profit]]</f>
        <v>0</v>
      </c>
      <c r="X252" s="3">
        <f>[1]!Table1[[#This Row],[Quantity]]*[1]!Table1[[#This Row],[Unit_Price]]</f>
        <v>2500</v>
      </c>
      <c r="Y252" s="7">
        <f>[1]!Table1[[#This Row],[Gross_Sales]]*[1]!Table1[[#This Row],[Discount]]</f>
        <v>500</v>
      </c>
      <c r="Z252" s="8">
        <f>[1]!Table1[[#This Row],[Gross_Sales]]*[1]!Table1[[#This Row],[Discount_amount]]</f>
        <v>1250000</v>
      </c>
      <c r="AA252" s="6">
        <f>IFERROR([1]!Table1[[#This Row],[Profit]]/[1]!Table1[[#This Row],[Sales]],0)</f>
        <v>0.2</v>
      </c>
      <c r="AB252" s="3">
        <f>YEAR([1]!Table1[[#This Row],[Order_Date]])</f>
        <v>2025</v>
      </c>
      <c r="AC252" s="3">
        <f>MONTH([1]!Table1[[#This Row],[Order_Date]])</f>
        <v>4</v>
      </c>
      <c r="AD252" s="3" t="str">
        <f t="shared" si="9"/>
        <v>Apr</v>
      </c>
      <c r="AE252" s="3" t="str">
        <f t="shared" si="10"/>
        <v>Q2</v>
      </c>
      <c r="AF252" s="3" t="str">
        <f t="shared" si="11"/>
        <v>2025-Apr</v>
      </c>
      <c r="AG252" s="3">
        <f>COUNTIF(C:C,Table1[[#This Row],[Customer_ID]])</f>
        <v>23</v>
      </c>
      <c r="AH252" s="9" t="e">
        <f>IF([1]!Table1[[#This Row],[Customer_order_count]] &gt;= 10,"FREQUENT",IF([1]!Table1[[#This Row],[Customer_order_count]] &lt;= 10,"REGULAR","OCASSIONAL"))</f>
        <v>#REF!</v>
      </c>
    </row>
    <row r="253" spans="1:34" x14ac:dyDescent="0.25">
      <c r="A253" s="10" t="s">
        <v>807</v>
      </c>
      <c r="B253" s="11">
        <v>45560</v>
      </c>
      <c r="C253" s="12" t="s">
        <v>808</v>
      </c>
      <c r="D253" s="13" t="s">
        <v>809</v>
      </c>
      <c r="E253" s="13" t="s">
        <v>16</v>
      </c>
      <c r="F253" s="14">
        <v>20</v>
      </c>
      <c r="G253" s="12" t="s">
        <v>263</v>
      </c>
      <c r="H253" s="12" t="s">
        <v>5</v>
      </c>
      <c r="I253" s="12" t="s">
        <v>186</v>
      </c>
      <c r="J253" s="12" t="s">
        <v>187</v>
      </c>
      <c r="K253" s="12" t="s">
        <v>91</v>
      </c>
      <c r="L253" s="14">
        <v>1</v>
      </c>
      <c r="M253" s="14">
        <v>12000</v>
      </c>
      <c r="N253" s="15">
        <v>0.1</v>
      </c>
      <c r="O253" s="14">
        <v>10800</v>
      </c>
      <c r="P253" s="14">
        <v>9000</v>
      </c>
      <c r="Q253" s="5">
        <f>Table1[[#This Row],[Sales]]-Table1[[#This Row],[Cost]]</f>
        <v>1800</v>
      </c>
      <c r="R253" s="12" t="s">
        <v>26</v>
      </c>
      <c r="S253" s="12" t="s">
        <v>10</v>
      </c>
      <c r="T253" s="12" t="s">
        <v>33</v>
      </c>
      <c r="U253" s="12" t="s">
        <v>19</v>
      </c>
      <c r="V253" s="6">
        <f>Table1[[#This Row],[Profit]]/Table1[[#This Row],[Sales]]</f>
        <v>0.16666666666666666</v>
      </c>
      <c r="W253" s="12">
        <f>[1]!Table1[[#This Row],[Sales]]-[1]!Table1[[#This Row],[Cost]]-[1]!Table1[[#This Row],[Profit]]</f>
        <v>0</v>
      </c>
      <c r="X253" s="12">
        <f>[1]!Table1[[#This Row],[Quantity]]*[1]!Table1[[#This Row],[Unit_Price]]</f>
        <v>12000</v>
      </c>
      <c r="Y253" s="16">
        <f>[1]!Table1[[#This Row],[Gross_Sales]]*[1]!Table1[[#This Row],[Discount]]</f>
        <v>1200</v>
      </c>
      <c r="Z253" s="17">
        <f>[1]!Table1[[#This Row],[Gross_Sales]]*[1]!Table1[[#This Row],[Discount_amount]]</f>
        <v>14400000</v>
      </c>
      <c r="AA253" s="15">
        <f>IFERROR([1]!Table1[[#This Row],[Profit]]/[1]!Table1[[#This Row],[Sales]],0)</f>
        <v>0.16666666666666666</v>
      </c>
      <c r="AB253" s="12">
        <f>YEAR([1]!Table1[[#This Row],[Order_Date]])</f>
        <v>2024</v>
      </c>
      <c r="AC253" s="12">
        <f>MONTH([1]!Table1[[#This Row],[Order_Date]])</f>
        <v>9</v>
      </c>
      <c r="AD253" s="12" t="str">
        <f t="shared" si="9"/>
        <v>Sep</v>
      </c>
      <c r="AE253" s="12" t="str">
        <f t="shared" si="10"/>
        <v>Q3</v>
      </c>
      <c r="AF253" s="12" t="str">
        <f t="shared" si="11"/>
        <v>2024-Sep</v>
      </c>
      <c r="AG253" s="12">
        <f>COUNTIF(C:C,Table1[[#This Row],[Customer_ID]])</f>
        <v>1</v>
      </c>
      <c r="AH253" s="18" t="e">
        <f>IF([1]!Table1[[#This Row],[Customer_order_count]] &gt;= 10,"FREQUENT",IF([1]!Table1[[#This Row],[Customer_order_count]] &lt;= 10,"REGULAR","OCASSIONAL"))</f>
        <v>#REF!</v>
      </c>
    </row>
    <row r="254" spans="1:34" x14ac:dyDescent="0.25">
      <c r="A254" s="1" t="s">
        <v>810</v>
      </c>
      <c r="B254" s="2">
        <v>45699</v>
      </c>
      <c r="C254" s="3" t="s">
        <v>727</v>
      </c>
      <c r="D254" s="4" t="s">
        <v>728</v>
      </c>
      <c r="E254" s="4" t="s">
        <v>16</v>
      </c>
      <c r="F254" s="5">
        <v>37</v>
      </c>
      <c r="G254" s="3" t="s">
        <v>312</v>
      </c>
      <c r="H254" s="3" t="s">
        <v>276</v>
      </c>
      <c r="I254" s="3" t="s">
        <v>105</v>
      </c>
      <c r="J254" s="3" t="s">
        <v>106</v>
      </c>
      <c r="K254" s="3" t="s">
        <v>76</v>
      </c>
      <c r="L254" s="5">
        <v>3</v>
      </c>
      <c r="M254" s="5">
        <v>450</v>
      </c>
      <c r="N254" s="6">
        <v>0.15</v>
      </c>
      <c r="O254" s="5">
        <v>1147.5</v>
      </c>
      <c r="P254" s="5">
        <v>990</v>
      </c>
      <c r="Q254" s="5">
        <f>Table1[[#This Row],[Sales]]-Table1[[#This Row],[Cost]]</f>
        <v>157.5</v>
      </c>
      <c r="R254" s="3" t="s">
        <v>26</v>
      </c>
      <c r="S254" s="3" t="s">
        <v>10</v>
      </c>
      <c r="T254" s="3" t="s">
        <v>18</v>
      </c>
      <c r="U254" s="3" t="s">
        <v>19</v>
      </c>
      <c r="V254" s="6">
        <f>Table1[[#This Row],[Profit]]/Table1[[#This Row],[Sales]]</f>
        <v>0.13725490196078433</v>
      </c>
      <c r="W254" s="3">
        <f>[1]!Table1[[#This Row],[Sales]]-[1]!Table1[[#This Row],[Cost]]-[1]!Table1[[#This Row],[Profit]]</f>
        <v>0</v>
      </c>
      <c r="X254" s="3">
        <f>[1]!Table1[[#This Row],[Quantity]]*[1]!Table1[[#This Row],[Unit_Price]]</f>
        <v>1350</v>
      </c>
      <c r="Y254" s="7">
        <f>[1]!Table1[[#This Row],[Gross_Sales]]*[1]!Table1[[#This Row],[Discount]]</f>
        <v>202.5</v>
      </c>
      <c r="Z254" s="8">
        <f>[1]!Table1[[#This Row],[Gross_Sales]]*[1]!Table1[[#This Row],[Discount_amount]]</f>
        <v>273375</v>
      </c>
      <c r="AA254" s="6">
        <f>IFERROR([1]!Table1[[#This Row],[Profit]]/[1]!Table1[[#This Row],[Sales]],0)</f>
        <v>0.13725490196078433</v>
      </c>
      <c r="AB254" s="3">
        <f>YEAR([1]!Table1[[#This Row],[Order_Date]])</f>
        <v>2025</v>
      </c>
      <c r="AC254" s="3">
        <f>MONTH([1]!Table1[[#This Row],[Order_Date]])</f>
        <v>2</v>
      </c>
      <c r="AD254" s="3" t="str">
        <f t="shared" si="9"/>
        <v>Feb</v>
      </c>
      <c r="AE254" s="3" t="str">
        <f t="shared" si="10"/>
        <v>Q1</v>
      </c>
      <c r="AF254" s="3" t="str">
        <f t="shared" si="11"/>
        <v>2025-Feb</v>
      </c>
      <c r="AG254" s="3">
        <f>COUNTIF(C:C,Table1[[#This Row],[Customer_ID]])</f>
        <v>8</v>
      </c>
      <c r="AH254" s="9" t="e">
        <f>IF([1]!Table1[[#This Row],[Customer_order_count]] &gt;= 10,"FREQUENT",IF([1]!Table1[[#This Row],[Customer_order_count]] &lt;= 10,"REGULAR","OCASSIONAL"))</f>
        <v>#REF!</v>
      </c>
    </row>
    <row r="255" spans="1:34" x14ac:dyDescent="0.25">
      <c r="A255" s="10" t="s">
        <v>811</v>
      </c>
      <c r="B255" s="11">
        <v>45717</v>
      </c>
      <c r="C255" s="12" t="s">
        <v>737</v>
      </c>
      <c r="D255" s="13" t="s">
        <v>438</v>
      </c>
      <c r="E255" s="13" t="s">
        <v>3</v>
      </c>
      <c r="F255" s="14">
        <v>23</v>
      </c>
      <c r="G255" s="12" t="s">
        <v>263</v>
      </c>
      <c r="H255" s="12" t="s">
        <v>5</v>
      </c>
      <c r="I255" s="12" t="s">
        <v>44</v>
      </c>
      <c r="J255" s="12" t="s">
        <v>45</v>
      </c>
      <c r="K255" s="12" t="s">
        <v>46</v>
      </c>
      <c r="L255" s="14">
        <v>1</v>
      </c>
      <c r="M255" s="14">
        <v>2500</v>
      </c>
      <c r="N255" s="15">
        <v>0.05</v>
      </c>
      <c r="O255" s="14">
        <v>2375</v>
      </c>
      <c r="P255" s="14">
        <v>1500</v>
      </c>
      <c r="Q255" s="5">
        <f>Table1[[#This Row],[Sales]]-Table1[[#This Row],[Cost]]</f>
        <v>875</v>
      </c>
      <c r="R255" s="12" t="s">
        <v>9</v>
      </c>
      <c r="S255" s="12" t="s">
        <v>10</v>
      </c>
      <c r="T255" s="12" t="s">
        <v>18</v>
      </c>
      <c r="U255" s="12" t="s">
        <v>27</v>
      </c>
      <c r="V255" s="6">
        <f>Table1[[#This Row],[Profit]]/Table1[[#This Row],[Sales]]</f>
        <v>0.36842105263157893</v>
      </c>
      <c r="W255" s="12">
        <f>[1]!Table1[[#This Row],[Sales]]-[1]!Table1[[#This Row],[Cost]]-[1]!Table1[[#This Row],[Profit]]</f>
        <v>0</v>
      </c>
      <c r="X255" s="12">
        <f>[1]!Table1[[#This Row],[Quantity]]*[1]!Table1[[#This Row],[Unit_Price]]</f>
        <v>2500</v>
      </c>
      <c r="Y255" s="16">
        <f>[1]!Table1[[#This Row],[Gross_Sales]]*[1]!Table1[[#This Row],[Discount]]</f>
        <v>125</v>
      </c>
      <c r="Z255" s="17">
        <f>[1]!Table1[[#This Row],[Gross_Sales]]*[1]!Table1[[#This Row],[Discount_amount]]</f>
        <v>312500</v>
      </c>
      <c r="AA255" s="15">
        <f>IFERROR([1]!Table1[[#This Row],[Profit]]/[1]!Table1[[#This Row],[Sales]],0)</f>
        <v>0.36842105263157893</v>
      </c>
      <c r="AB255" s="12">
        <f>YEAR([1]!Table1[[#This Row],[Order_Date]])</f>
        <v>2025</v>
      </c>
      <c r="AC255" s="12">
        <f>MONTH([1]!Table1[[#This Row],[Order_Date]])</f>
        <v>3</v>
      </c>
      <c r="AD255" s="12" t="str">
        <f t="shared" si="9"/>
        <v>Mar</v>
      </c>
      <c r="AE255" s="12" t="str">
        <f t="shared" si="10"/>
        <v>Q1</v>
      </c>
      <c r="AF255" s="12" t="str">
        <f t="shared" si="11"/>
        <v>2025-Mar</v>
      </c>
      <c r="AG255" s="12">
        <f>COUNTIF(C:C,Table1[[#This Row],[Customer_ID]])</f>
        <v>12</v>
      </c>
      <c r="AH255" s="18" t="e">
        <f>IF([1]!Table1[[#This Row],[Customer_order_count]] &gt;= 10,"FREQUENT",IF([1]!Table1[[#This Row],[Customer_order_count]] &lt;= 10,"REGULAR","OCASSIONAL"))</f>
        <v>#REF!</v>
      </c>
    </row>
    <row r="256" spans="1:34" x14ac:dyDescent="0.25">
      <c r="A256" s="1" t="s">
        <v>812</v>
      </c>
      <c r="B256" s="2">
        <v>45841</v>
      </c>
      <c r="C256" s="3" t="s">
        <v>813</v>
      </c>
      <c r="D256" s="4" t="s">
        <v>420</v>
      </c>
      <c r="E256" s="4" t="s">
        <v>3</v>
      </c>
      <c r="F256" s="5">
        <v>28</v>
      </c>
      <c r="G256" s="3" t="s">
        <v>295</v>
      </c>
      <c r="H256" s="3" t="s">
        <v>270</v>
      </c>
      <c r="I256" s="3" t="s">
        <v>127</v>
      </c>
      <c r="J256" s="3" t="s">
        <v>128</v>
      </c>
      <c r="K256" s="3" t="s">
        <v>58</v>
      </c>
      <c r="L256" s="5">
        <v>2</v>
      </c>
      <c r="M256" s="5">
        <v>3000</v>
      </c>
      <c r="N256" s="6">
        <v>0.05</v>
      </c>
      <c r="O256" s="5">
        <v>5700</v>
      </c>
      <c r="P256" s="5">
        <v>4200</v>
      </c>
      <c r="Q256" s="5">
        <f>Table1[[#This Row],[Sales]]-Table1[[#This Row],[Cost]]</f>
        <v>1500</v>
      </c>
      <c r="R256" s="3" t="s">
        <v>17</v>
      </c>
      <c r="S256" s="3" t="s">
        <v>10</v>
      </c>
      <c r="T256" s="3" t="s">
        <v>33</v>
      </c>
      <c r="U256" s="3" t="s">
        <v>12</v>
      </c>
      <c r="V256" s="6">
        <f>Table1[[#This Row],[Profit]]/Table1[[#This Row],[Sales]]</f>
        <v>0.26315789473684209</v>
      </c>
      <c r="W256" s="3">
        <f>[1]!Table1[[#This Row],[Sales]]-[1]!Table1[[#This Row],[Cost]]-[1]!Table1[[#This Row],[Profit]]</f>
        <v>0</v>
      </c>
      <c r="X256" s="3">
        <f>[1]!Table1[[#This Row],[Quantity]]*[1]!Table1[[#This Row],[Unit_Price]]</f>
        <v>6000</v>
      </c>
      <c r="Y256" s="7">
        <f>[1]!Table1[[#This Row],[Gross_Sales]]*[1]!Table1[[#This Row],[Discount]]</f>
        <v>300</v>
      </c>
      <c r="Z256" s="8">
        <f>[1]!Table1[[#This Row],[Gross_Sales]]*[1]!Table1[[#This Row],[Discount_amount]]</f>
        <v>1800000</v>
      </c>
      <c r="AA256" s="6">
        <f>IFERROR([1]!Table1[[#This Row],[Profit]]/[1]!Table1[[#This Row],[Sales]],0)</f>
        <v>0.26315789473684209</v>
      </c>
      <c r="AB256" s="3">
        <f>YEAR([1]!Table1[[#This Row],[Order_Date]])</f>
        <v>2025</v>
      </c>
      <c r="AC256" s="3">
        <f>MONTH([1]!Table1[[#This Row],[Order_Date]])</f>
        <v>7</v>
      </c>
      <c r="AD256" s="3" t="str">
        <f t="shared" si="9"/>
        <v>Jul</v>
      </c>
      <c r="AE256" s="3" t="str">
        <f t="shared" si="10"/>
        <v>Q3</v>
      </c>
      <c r="AF256" s="3" t="str">
        <f t="shared" si="11"/>
        <v>2025-Jul</v>
      </c>
      <c r="AG256" s="3">
        <f>COUNTIF(C:C,Table1[[#This Row],[Customer_ID]])</f>
        <v>8</v>
      </c>
      <c r="AH256" s="9" t="e">
        <f>IF([1]!Table1[[#This Row],[Customer_order_count]] &gt;= 10,"FREQUENT",IF([1]!Table1[[#This Row],[Customer_order_count]] &lt;= 10,"REGULAR","OCASSIONAL"))</f>
        <v>#REF!</v>
      </c>
    </row>
    <row r="257" spans="1:34" x14ac:dyDescent="0.25">
      <c r="A257" s="10" t="s">
        <v>814</v>
      </c>
      <c r="B257" s="11">
        <v>45609</v>
      </c>
      <c r="C257" s="12" t="s">
        <v>293</v>
      </c>
      <c r="D257" s="13" t="s">
        <v>294</v>
      </c>
      <c r="E257" s="13" t="s">
        <v>3</v>
      </c>
      <c r="F257" s="14">
        <v>33</v>
      </c>
      <c r="G257" s="12" t="s">
        <v>295</v>
      </c>
      <c r="H257" s="12" t="s">
        <v>270</v>
      </c>
      <c r="I257" s="12" t="s">
        <v>65</v>
      </c>
      <c r="J257" s="12" t="s">
        <v>66</v>
      </c>
      <c r="K257" s="12" t="s">
        <v>25</v>
      </c>
      <c r="L257" s="14">
        <v>3</v>
      </c>
      <c r="M257" s="14">
        <v>2500</v>
      </c>
      <c r="N257" s="15">
        <v>0.2</v>
      </c>
      <c r="O257" s="14">
        <v>6000</v>
      </c>
      <c r="P257" s="14">
        <v>4800</v>
      </c>
      <c r="Q257" s="5">
        <f>Table1[[#This Row],[Sales]]-Table1[[#This Row],[Cost]]</f>
        <v>1200</v>
      </c>
      <c r="R257" s="12" t="s">
        <v>17</v>
      </c>
      <c r="S257" s="12" t="s">
        <v>10</v>
      </c>
      <c r="T257" s="12" t="s">
        <v>40</v>
      </c>
      <c r="U257" s="12" t="s">
        <v>27</v>
      </c>
      <c r="V257" s="6">
        <f>Table1[[#This Row],[Profit]]/Table1[[#This Row],[Sales]]</f>
        <v>0.2</v>
      </c>
      <c r="W257" s="12">
        <f>[1]!Table1[[#This Row],[Sales]]-[1]!Table1[[#This Row],[Cost]]-[1]!Table1[[#This Row],[Profit]]</f>
        <v>0</v>
      </c>
      <c r="X257" s="12">
        <f>[1]!Table1[[#This Row],[Quantity]]*[1]!Table1[[#This Row],[Unit_Price]]</f>
        <v>7500</v>
      </c>
      <c r="Y257" s="16">
        <f>[1]!Table1[[#This Row],[Gross_Sales]]*[1]!Table1[[#This Row],[Discount]]</f>
        <v>1500</v>
      </c>
      <c r="Z257" s="17">
        <f>[1]!Table1[[#This Row],[Gross_Sales]]*[1]!Table1[[#This Row],[Discount_amount]]</f>
        <v>11250000</v>
      </c>
      <c r="AA257" s="15">
        <f>IFERROR([1]!Table1[[#This Row],[Profit]]/[1]!Table1[[#This Row],[Sales]],0)</f>
        <v>0.2</v>
      </c>
      <c r="AB257" s="12">
        <f>YEAR([1]!Table1[[#This Row],[Order_Date]])</f>
        <v>2024</v>
      </c>
      <c r="AC257" s="12">
        <f>MONTH([1]!Table1[[#This Row],[Order_Date]])</f>
        <v>11</v>
      </c>
      <c r="AD257" s="12" t="str">
        <f t="shared" si="9"/>
        <v>Nov</v>
      </c>
      <c r="AE257" s="12" t="str">
        <f t="shared" si="10"/>
        <v>Q4</v>
      </c>
      <c r="AF257" s="12" t="str">
        <f t="shared" si="11"/>
        <v>2024-Nov</v>
      </c>
      <c r="AG257" s="12">
        <f>COUNTIF(C:C,Table1[[#This Row],[Customer_ID]])</f>
        <v>16</v>
      </c>
      <c r="AH257" s="18" t="e">
        <f>IF([1]!Table1[[#This Row],[Customer_order_count]] &gt;= 10,"FREQUENT",IF([1]!Table1[[#This Row],[Customer_order_count]] &lt;= 10,"REGULAR","OCASSIONAL"))</f>
        <v>#REF!</v>
      </c>
    </row>
    <row r="258" spans="1:34" x14ac:dyDescent="0.25">
      <c r="A258" s="1" t="s">
        <v>815</v>
      </c>
      <c r="B258" s="2">
        <v>45451</v>
      </c>
      <c r="C258" s="3" t="s">
        <v>699</v>
      </c>
      <c r="D258" s="4" t="s">
        <v>700</v>
      </c>
      <c r="E258" s="4" t="s">
        <v>3</v>
      </c>
      <c r="F258" s="5">
        <v>45</v>
      </c>
      <c r="G258" s="3" t="s">
        <v>295</v>
      </c>
      <c r="H258" s="3" t="s">
        <v>270</v>
      </c>
      <c r="I258" s="3" t="s">
        <v>127</v>
      </c>
      <c r="J258" s="3" t="s">
        <v>128</v>
      </c>
      <c r="K258" s="3" t="s">
        <v>58</v>
      </c>
      <c r="L258" s="5">
        <v>1</v>
      </c>
      <c r="M258" s="5">
        <v>3000</v>
      </c>
      <c r="N258" s="6">
        <v>0.1</v>
      </c>
      <c r="O258" s="5">
        <v>2700</v>
      </c>
      <c r="P258" s="5">
        <v>2100</v>
      </c>
      <c r="Q258" s="5">
        <f>Table1[[#This Row],[Sales]]-Table1[[#This Row],[Cost]]</f>
        <v>600</v>
      </c>
      <c r="R258" s="3" t="s">
        <v>26</v>
      </c>
      <c r="S258" s="3" t="s">
        <v>10</v>
      </c>
      <c r="T258" s="3" t="s">
        <v>11</v>
      </c>
      <c r="U258" s="3" t="s">
        <v>12</v>
      </c>
      <c r="V258" s="6">
        <f>Table1[[#This Row],[Profit]]/Table1[[#This Row],[Sales]]</f>
        <v>0.22222222222222221</v>
      </c>
      <c r="W258" s="3">
        <f>[1]!Table1[[#This Row],[Sales]]-[1]!Table1[[#This Row],[Cost]]-[1]!Table1[[#This Row],[Profit]]</f>
        <v>0</v>
      </c>
      <c r="X258" s="3">
        <f>[1]!Table1[[#This Row],[Quantity]]*[1]!Table1[[#This Row],[Unit_Price]]</f>
        <v>3000</v>
      </c>
      <c r="Y258" s="7">
        <f>[1]!Table1[[#This Row],[Gross_Sales]]*[1]!Table1[[#This Row],[Discount]]</f>
        <v>300</v>
      </c>
      <c r="Z258" s="8">
        <f>[1]!Table1[[#This Row],[Gross_Sales]]*[1]!Table1[[#This Row],[Discount_amount]]</f>
        <v>900000</v>
      </c>
      <c r="AA258" s="6">
        <f>IFERROR([1]!Table1[[#This Row],[Profit]]/[1]!Table1[[#This Row],[Sales]],0)</f>
        <v>0.22222222222222221</v>
      </c>
      <c r="AB258" s="3">
        <f>YEAR([1]!Table1[[#This Row],[Order_Date]])</f>
        <v>2024</v>
      </c>
      <c r="AC258" s="3">
        <f>MONTH([1]!Table1[[#This Row],[Order_Date]])</f>
        <v>6</v>
      </c>
      <c r="AD258" s="3" t="str">
        <f t="shared" ref="AD258:AD321" si="12">TEXT(B:B,"mmm")</f>
        <v>Jun</v>
      </c>
      <c r="AE258" s="3" t="str">
        <f t="shared" ref="AE258:AE321" si="13">"Q"&amp;ROUNDUP(MONTH(B258)/3,0)</f>
        <v>Q2</v>
      </c>
      <c r="AF258" s="3" t="str">
        <f t="shared" ref="AF258:AF321" si="14">TEXT(B:B,"yyyy-mmm")</f>
        <v>2024-Jun</v>
      </c>
      <c r="AG258" s="3">
        <f>COUNTIF(C:C,Table1[[#This Row],[Customer_ID]])</f>
        <v>14</v>
      </c>
      <c r="AH258" s="9" t="e">
        <f>IF([1]!Table1[[#This Row],[Customer_order_count]] &gt;= 10,"FREQUENT",IF([1]!Table1[[#This Row],[Customer_order_count]] &lt;= 10,"REGULAR","OCASSIONAL"))</f>
        <v>#REF!</v>
      </c>
    </row>
    <row r="259" spans="1:34" x14ac:dyDescent="0.25">
      <c r="A259" s="10" t="s">
        <v>816</v>
      </c>
      <c r="B259" s="11">
        <v>45957</v>
      </c>
      <c r="C259" s="12" t="s">
        <v>734</v>
      </c>
      <c r="D259" s="13" t="s">
        <v>174</v>
      </c>
      <c r="E259" s="13" t="s">
        <v>16</v>
      </c>
      <c r="F259" s="14">
        <v>39</v>
      </c>
      <c r="G259" s="12" t="s">
        <v>339</v>
      </c>
      <c r="H259" s="12" t="s">
        <v>285</v>
      </c>
      <c r="I259" s="12" t="s">
        <v>6</v>
      </c>
      <c r="J259" s="12" t="s">
        <v>7</v>
      </c>
      <c r="K259" s="12" t="s">
        <v>8</v>
      </c>
      <c r="L259" s="14">
        <v>2</v>
      </c>
      <c r="M259" s="14">
        <v>7000</v>
      </c>
      <c r="N259" s="15">
        <v>0.1</v>
      </c>
      <c r="O259" s="14">
        <v>12600</v>
      </c>
      <c r="P259" s="14">
        <v>10400</v>
      </c>
      <c r="Q259" s="5">
        <f>Table1[[#This Row],[Sales]]-Table1[[#This Row],[Cost]]</f>
        <v>2200</v>
      </c>
      <c r="R259" s="12" t="s">
        <v>17</v>
      </c>
      <c r="S259" s="12" t="s">
        <v>10</v>
      </c>
      <c r="T259" s="12" t="s">
        <v>40</v>
      </c>
      <c r="U259" s="12" t="s">
        <v>12</v>
      </c>
      <c r="V259" s="6">
        <f>Table1[[#This Row],[Profit]]/Table1[[#This Row],[Sales]]</f>
        <v>0.17460317460317459</v>
      </c>
      <c r="W259" s="12">
        <f>[1]!Table1[[#This Row],[Sales]]-[1]!Table1[[#This Row],[Cost]]-[1]!Table1[[#This Row],[Profit]]</f>
        <v>0</v>
      </c>
      <c r="X259" s="12">
        <f>[1]!Table1[[#This Row],[Quantity]]*[1]!Table1[[#This Row],[Unit_Price]]</f>
        <v>14000</v>
      </c>
      <c r="Y259" s="16">
        <f>[1]!Table1[[#This Row],[Gross_Sales]]*[1]!Table1[[#This Row],[Discount]]</f>
        <v>1400</v>
      </c>
      <c r="Z259" s="17">
        <f>[1]!Table1[[#This Row],[Gross_Sales]]*[1]!Table1[[#This Row],[Discount_amount]]</f>
        <v>19600000</v>
      </c>
      <c r="AA259" s="15">
        <f>IFERROR([1]!Table1[[#This Row],[Profit]]/[1]!Table1[[#This Row],[Sales]],0)</f>
        <v>0.17460317460317459</v>
      </c>
      <c r="AB259" s="12">
        <f>YEAR([1]!Table1[[#This Row],[Order_Date]])</f>
        <v>2025</v>
      </c>
      <c r="AC259" s="12">
        <f>MONTH([1]!Table1[[#This Row],[Order_Date]])</f>
        <v>10</v>
      </c>
      <c r="AD259" s="12" t="str">
        <f t="shared" si="12"/>
        <v>Oct</v>
      </c>
      <c r="AE259" s="12" t="str">
        <f t="shared" si="13"/>
        <v>Q4</v>
      </c>
      <c r="AF259" s="12" t="str">
        <f t="shared" si="14"/>
        <v>2025-Oct</v>
      </c>
      <c r="AG259" s="12">
        <f>COUNTIF(C:C,Table1[[#This Row],[Customer_ID]])</f>
        <v>12</v>
      </c>
      <c r="AH259" s="18" t="e">
        <f>IF([1]!Table1[[#This Row],[Customer_order_count]] &gt;= 10,"FREQUENT",IF([1]!Table1[[#This Row],[Customer_order_count]] &lt;= 10,"REGULAR","OCASSIONAL"))</f>
        <v>#REF!</v>
      </c>
    </row>
    <row r="260" spans="1:34" x14ac:dyDescent="0.25">
      <c r="A260" s="1" t="s">
        <v>817</v>
      </c>
      <c r="B260" s="2">
        <v>45739</v>
      </c>
      <c r="C260" s="3" t="s">
        <v>818</v>
      </c>
      <c r="D260" s="4" t="s">
        <v>819</v>
      </c>
      <c r="E260" s="4" t="s">
        <v>16</v>
      </c>
      <c r="F260" s="5">
        <v>37</v>
      </c>
      <c r="G260" s="3" t="s">
        <v>407</v>
      </c>
      <c r="H260" s="3" t="s">
        <v>285</v>
      </c>
      <c r="I260" s="3" t="s">
        <v>89</v>
      </c>
      <c r="J260" s="3" t="s">
        <v>90</v>
      </c>
      <c r="K260" s="3" t="s">
        <v>91</v>
      </c>
      <c r="L260" s="5">
        <v>2</v>
      </c>
      <c r="M260" s="5">
        <v>35000</v>
      </c>
      <c r="N260" s="6">
        <v>0.05</v>
      </c>
      <c r="O260" s="5">
        <v>66500</v>
      </c>
      <c r="P260" s="5">
        <v>54000</v>
      </c>
      <c r="Q260" s="5">
        <f>Table1[[#This Row],[Sales]]-Table1[[#This Row],[Cost]]</f>
        <v>12500</v>
      </c>
      <c r="R260" s="3" t="s">
        <v>26</v>
      </c>
      <c r="S260" s="3" t="s">
        <v>10</v>
      </c>
      <c r="T260" s="3" t="s">
        <v>18</v>
      </c>
      <c r="U260" s="3" t="s">
        <v>12</v>
      </c>
      <c r="V260" s="6">
        <f>Table1[[#This Row],[Profit]]/Table1[[#This Row],[Sales]]</f>
        <v>0.18796992481203006</v>
      </c>
      <c r="W260" s="3">
        <f>[1]!Table1[[#This Row],[Sales]]-[1]!Table1[[#This Row],[Cost]]-[1]!Table1[[#This Row],[Profit]]</f>
        <v>0</v>
      </c>
      <c r="X260" s="3">
        <f>[1]!Table1[[#This Row],[Quantity]]*[1]!Table1[[#This Row],[Unit_Price]]</f>
        <v>70000</v>
      </c>
      <c r="Y260" s="7">
        <f>[1]!Table1[[#This Row],[Gross_Sales]]*[1]!Table1[[#This Row],[Discount]]</f>
        <v>3500</v>
      </c>
      <c r="Z260" s="8">
        <f>[1]!Table1[[#This Row],[Gross_Sales]]*[1]!Table1[[#This Row],[Discount_amount]]</f>
        <v>245000000</v>
      </c>
      <c r="AA260" s="6">
        <f>IFERROR([1]!Table1[[#This Row],[Profit]]/[1]!Table1[[#This Row],[Sales]],0)</f>
        <v>0.18796992481203006</v>
      </c>
      <c r="AB260" s="3">
        <f>YEAR([1]!Table1[[#This Row],[Order_Date]])</f>
        <v>2025</v>
      </c>
      <c r="AC260" s="3">
        <f>MONTH([1]!Table1[[#This Row],[Order_Date]])</f>
        <v>3</v>
      </c>
      <c r="AD260" s="3" t="str">
        <f t="shared" si="12"/>
        <v>Mar</v>
      </c>
      <c r="AE260" s="3" t="str">
        <f t="shared" si="13"/>
        <v>Q1</v>
      </c>
      <c r="AF260" s="3" t="str">
        <f t="shared" si="14"/>
        <v>2025-Mar</v>
      </c>
      <c r="AG260" s="3">
        <f>COUNTIF(C:C,Table1[[#This Row],[Customer_ID]])</f>
        <v>3</v>
      </c>
      <c r="AH260" s="9" t="e">
        <f>IF([1]!Table1[[#This Row],[Customer_order_count]] &gt;= 10,"FREQUENT",IF([1]!Table1[[#This Row],[Customer_order_count]] &lt;= 10,"REGULAR","OCASSIONAL"))</f>
        <v>#REF!</v>
      </c>
    </row>
    <row r="261" spans="1:34" x14ac:dyDescent="0.25">
      <c r="A261" s="10" t="s">
        <v>820</v>
      </c>
      <c r="B261" s="11">
        <v>45736</v>
      </c>
      <c r="C261" s="12" t="s">
        <v>593</v>
      </c>
      <c r="D261" s="13" t="s">
        <v>594</v>
      </c>
      <c r="E261" s="13" t="s">
        <v>3</v>
      </c>
      <c r="F261" s="14">
        <v>43</v>
      </c>
      <c r="G261" s="12" t="s">
        <v>263</v>
      </c>
      <c r="H261" s="12" t="s">
        <v>5</v>
      </c>
      <c r="I261" s="12" t="s">
        <v>31</v>
      </c>
      <c r="J261" s="12" t="s">
        <v>32</v>
      </c>
      <c r="K261" s="12" t="s">
        <v>25</v>
      </c>
      <c r="L261" s="14">
        <v>4</v>
      </c>
      <c r="M261" s="14">
        <v>5000</v>
      </c>
      <c r="N261" s="15">
        <v>0.2</v>
      </c>
      <c r="O261" s="14">
        <v>16000</v>
      </c>
      <c r="P261" s="14">
        <v>14000</v>
      </c>
      <c r="Q261" s="5">
        <f>Table1[[#This Row],[Sales]]-Table1[[#This Row],[Cost]]</f>
        <v>2000</v>
      </c>
      <c r="R261" s="12" t="s">
        <v>17</v>
      </c>
      <c r="S261" s="12" t="s">
        <v>10</v>
      </c>
      <c r="T261" s="12" t="s">
        <v>18</v>
      </c>
      <c r="U261" s="12" t="s">
        <v>27</v>
      </c>
      <c r="V261" s="6">
        <f>Table1[[#This Row],[Profit]]/Table1[[#This Row],[Sales]]</f>
        <v>0.125</v>
      </c>
      <c r="W261" s="12">
        <f>[1]!Table1[[#This Row],[Sales]]-[1]!Table1[[#This Row],[Cost]]-[1]!Table1[[#This Row],[Profit]]</f>
        <v>0</v>
      </c>
      <c r="X261" s="12">
        <f>[1]!Table1[[#This Row],[Quantity]]*[1]!Table1[[#This Row],[Unit_Price]]</f>
        <v>20000</v>
      </c>
      <c r="Y261" s="16">
        <f>[1]!Table1[[#This Row],[Gross_Sales]]*[1]!Table1[[#This Row],[Discount]]</f>
        <v>4000</v>
      </c>
      <c r="Z261" s="17">
        <f>[1]!Table1[[#This Row],[Gross_Sales]]*[1]!Table1[[#This Row],[Discount_amount]]</f>
        <v>80000000</v>
      </c>
      <c r="AA261" s="15">
        <f>IFERROR([1]!Table1[[#This Row],[Profit]]/[1]!Table1[[#This Row],[Sales]],0)</f>
        <v>0.125</v>
      </c>
      <c r="AB261" s="12">
        <f>YEAR([1]!Table1[[#This Row],[Order_Date]])</f>
        <v>2025</v>
      </c>
      <c r="AC261" s="12">
        <f>MONTH([1]!Table1[[#This Row],[Order_Date]])</f>
        <v>3</v>
      </c>
      <c r="AD261" s="12" t="str">
        <f t="shared" si="12"/>
        <v>Mar</v>
      </c>
      <c r="AE261" s="12" t="str">
        <f t="shared" si="13"/>
        <v>Q1</v>
      </c>
      <c r="AF261" s="12" t="str">
        <f t="shared" si="14"/>
        <v>2025-Mar</v>
      </c>
      <c r="AG261" s="12">
        <f>COUNTIF(C:C,Table1[[#This Row],[Customer_ID]])</f>
        <v>17</v>
      </c>
      <c r="AH261" s="18" t="e">
        <f>IF([1]!Table1[[#This Row],[Customer_order_count]] &gt;= 10,"FREQUENT",IF([1]!Table1[[#This Row],[Customer_order_count]] &lt;= 10,"REGULAR","OCASSIONAL"))</f>
        <v>#REF!</v>
      </c>
    </row>
    <row r="262" spans="1:34" x14ac:dyDescent="0.25">
      <c r="A262" s="1" t="s">
        <v>821</v>
      </c>
      <c r="B262" s="2">
        <v>45608</v>
      </c>
      <c r="C262" s="3" t="s">
        <v>371</v>
      </c>
      <c r="D262" s="4" t="s">
        <v>372</v>
      </c>
      <c r="E262" s="4" t="s">
        <v>3</v>
      </c>
      <c r="F262" s="5">
        <v>40</v>
      </c>
      <c r="G262" s="3" t="s">
        <v>275</v>
      </c>
      <c r="H262" s="3" t="s">
        <v>276</v>
      </c>
      <c r="I262" s="3" t="s">
        <v>6</v>
      </c>
      <c r="J262" s="3" t="s">
        <v>7</v>
      </c>
      <c r="K262" s="3" t="s">
        <v>8</v>
      </c>
      <c r="L262" s="5">
        <v>1</v>
      </c>
      <c r="M262" s="5">
        <v>7000</v>
      </c>
      <c r="N262" s="6">
        <v>0</v>
      </c>
      <c r="O262" s="5">
        <v>7000</v>
      </c>
      <c r="P262" s="5">
        <v>5200</v>
      </c>
      <c r="Q262" s="5">
        <f>Table1[[#This Row],[Sales]]-Table1[[#This Row],[Cost]]</f>
        <v>1800</v>
      </c>
      <c r="R262" s="3" t="s">
        <v>9</v>
      </c>
      <c r="S262" s="3" t="s">
        <v>10</v>
      </c>
      <c r="T262" s="3" t="s">
        <v>40</v>
      </c>
      <c r="U262" s="3" t="s">
        <v>27</v>
      </c>
      <c r="V262" s="6">
        <f>Table1[[#This Row],[Profit]]/Table1[[#This Row],[Sales]]</f>
        <v>0.25714285714285712</v>
      </c>
      <c r="W262" s="3">
        <f>[1]!Table1[[#This Row],[Sales]]-[1]!Table1[[#This Row],[Cost]]-[1]!Table1[[#This Row],[Profit]]</f>
        <v>0</v>
      </c>
      <c r="X262" s="3">
        <f>[1]!Table1[[#This Row],[Quantity]]*[1]!Table1[[#This Row],[Unit_Price]]</f>
        <v>7000</v>
      </c>
      <c r="Y262" s="7">
        <f>[1]!Table1[[#This Row],[Gross_Sales]]*[1]!Table1[[#This Row],[Discount]]</f>
        <v>0</v>
      </c>
      <c r="Z262" s="8">
        <f>[1]!Table1[[#This Row],[Gross_Sales]]*[1]!Table1[[#This Row],[Discount_amount]]</f>
        <v>0</v>
      </c>
      <c r="AA262" s="6">
        <f>IFERROR([1]!Table1[[#This Row],[Profit]]/[1]!Table1[[#This Row],[Sales]],0)</f>
        <v>0.25714285714285712</v>
      </c>
      <c r="AB262" s="3">
        <f>YEAR([1]!Table1[[#This Row],[Order_Date]])</f>
        <v>2024</v>
      </c>
      <c r="AC262" s="3">
        <f>MONTH([1]!Table1[[#This Row],[Order_Date]])</f>
        <v>11</v>
      </c>
      <c r="AD262" s="3" t="str">
        <f t="shared" si="12"/>
        <v>Nov</v>
      </c>
      <c r="AE262" s="3" t="str">
        <f t="shared" si="13"/>
        <v>Q4</v>
      </c>
      <c r="AF262" s="3" t="str">
        <f t="shared" si="14"/>
        <v>2024-Nov</v>
      </c>
      <c r="AG262" s="3">
        <f>COUNTIF(C:C,Table1[[#This Row],[Customer_ID]])</f>
        <v>10</v>
      </c>
      <c r="AH262" s="9" t="e">
        <f>IF([1]!Table1[[#This Row],[Customer_order_count]] &gt;= 10,"FREQUENT",IF([1]!Table1[[#This Row],[Customer_order_count]] &lt;= 10,"REGULAR","OCASSIONAL"))</f>
        <v>#REF!</v>
      </c>
    </row>
    <row r="263" spans="1:34" x14ac:dyDescent="0.25">
      <c r="A263" s="10" t="s">
        <v>822</v>
      </c>
      <c r="B263" s="11">
        <v>45414</v>
      </c>
      <c r="C263" s="12" t="s">
        <v>500</v>
      </c>
      <c r="D263" s="13" t="s">
        <v>501</v>
      </c>
      <c r="E263" s="13" t="s">
        <v>16</v>
      </c>
      <c r="F263" s="14">
        <v>22</v>
      </c>
      <c r="G263" s="12" t="s">
        <v>339</v>
      </c>
      <c r="H263" s="12" t="s">
        <v>285</v>
      </c>
      <c r="I263" s="12" t="s">
        <v>23</v>
      </c>
      <c r="J263" s="12" t="s">
        <v>24</v>
      </c>
      <c r="K263" s="12" t="s">
        <v>25</v>
      </c>
      <c r="L263" s="14">
        <v>2</v>
      </c>
      <c r="M263" s="14">
        <v>55000</v>
      </c>
      <c r="N263" s="15">
        <v>0.05</v>
      </c>
      <c r="O263" s="14">
        <v>104500</v>
      </c>
      <c r="P263" s="14">
        <v>80000</v>
      </c>
      <c r="Q263" s="5">
        <f>Table1[[#This Row],[Sales]]-Table1[[#This Row],[Cost]]</f>
        <v>24500</v>
      </c>
      <c r="R263" s="12" t="s">
        <v>9</v>
      </c>
      <c r="S263" s="12" t="s">
        <v>10</v>
      </c>
      <c r="T263" s="12" t="s">
        <v>11</v>
      </c>
      <c r="U263" s="12" t="s">
        <v>27</v>
      </c>
      <c r="V263" s="6">
        <f>Table1[[#This Row],[Profit]]/Table1[[#This Row],[Sales]]</f>
        <v>0.23444976076555024</v>
      </c>
      <c r="W263" s="12">
        <f>[1]!Table1[[#This Row],[Sales]]-[1]!Table1[[#This Row],[Cost]]-[1]!Table1[[#This Row],[Profit]]</f>
        <v>0</v>
      </c>
      <c r="X263" s="12">
        <f>[1]!Table1[[#This Row],[Quantity]]*[1]!Table1[[#This Row],[Unit_Price]]</f>
        <v>110000</v>
      </c>
      <c r="Y263" s="16">
        <f>[1]!Table1[[#This Row],[Gross_Sales]]*[1]!Table1[[#This Row],[Discount]]</f>
        <v>5500</v>
      </c>
      <c r="Z263" s="17">
        <f>[1]!Table1[[#This Row],[Gross_Sales]]*[1]!Table1[[#This Row],[Discount_amount]]</f>
        <v>605000000</v>
      </c>
      <c r="AA263" s="15">
        <f>IFERROR([1]!Table1[[#This Row],[Profit]]/[1]!Table1[[#This Row],[Sales]],0)</f>
        <v>0.23444976076555024</v>
      </c>
      <c r="AB263" s="12">
        <f>YEAR([1]!Table1[[#This Row],[Order_Date]])</f>
        <v>2024</v>
      </c>
      <c r="AC263" s="12">
        <f>MONTH([1]!Table1[[#This Row],[Order_Date]])</f>
        <v>5</v>
      </c>
      <c r="AD263" s="12" t="str">
        <f t="shared" si="12"/>
        <v>May</v>
      </c>
      <c r="AE263" s="12" t="str">
        <f t="shared" si="13"/>
        <v>Q2</v>
      </c>
      <c r="AF263" s="12" t="str">
        <f t="shared" si="14"/>
        <v>2024-May</v>
      </c>
      <c r="AG263" s="12">
        <f>COUNTIF(C:C,Table1[[#This Row],[Customer_ID]])</f>
        <v>19</v>
      </c>
      <c r="AH263" s="18" t="e">
        <f>IF([1]!Table1[[#This Row],[Customer_order_count]] &gt;= 10,"FREQUENT",IF([1]!Table1[[#This Row],[Customer_order_count]] &lt;= 10,"REGULAR","OCASSIONAL"))</f>
        <v>#REF!</v>
      </c>
    </row>
    <row r="264" spans="1:34" x14ac:dyDescent="0.25">
      <c r="A264" s="1" t="s">
        <v>823</v>
      </c>
      <c r="B264" s="2">
        <v>45459</v>
      </c>
      <c r="C264" s="3" t="s">
        <v>351</v>
      </c>
      <c r="D264" s="4" t="s">
        <v>352</v>
      </c>
      <c r="E264" s="4" t="s">
        <v>3</v>
      </c>
      <c r="F264" s="5">
        <v>54</v>
      </c>
      <c r="G264" s="3" t="s">
        <v>275</v>
      </c>
      <c r="H264" s="3" t="s">
        <v>276</v>
      </c>
      <c r="I264" s="3" t="s">
        <v>143</v>
      </c>
      <c r="J264" s="3" t="s">
        <v>144</v>
      </c>
      <c r="K264" s="3" t="s">
        <v>76</v>
      </c>
      <c r="L264" s="5">
        <v>4</v>
      </c>
      <c r="M264" s="5">
        <v>700</v>
      </c>
      <c r="N264" s="6">
        <v>0.1</v>
      </c>
      <c r="O264" s="5">
        <v>2520</v>
      </c>
      <c r="P264" s="5">
        <v>2280</v>
      </c>
      <c r="Q264" s="5">
        <f>Table1[[#This Row],[Sales]]-Table1[[#This Row],[Cost]]</f>
        <v>240</v>
      </c>
      <c r="R264" s="3" t="s">
        <v>98</v>
      </c>
      <c r="S264" s="3" t="s">
        <v>10</v>
      </c>
      <c r="T264" s="3" t="s">
        <v>11</v>
      </c>
      <c r="U264" s="3" t="s">
        <v>27</v>
      </c>
      <c r="V264" s="6">
        <f>Table1[[#This Row],[Profit]]/Table1[[#This Row],[Sales]]</f>
        <v>9.5238095238095233E-2</v>
      </c>
      <c r="W264" s="3">
        <f>[1]!Table1[[#This Row],[Sales]]-[1]!Table1[[#This Row],[Cost]]-[1]!Table1[[#This Row],[Profit]]</f>
        <v>0</v>
      </c>
      <c r="X264" s="3">
        <f>[1]!Table1[[#This Row],[Quantity]]*[1]!Table1[[#This Row],[Unit_Price]]</f>
        <v>2800</v>
      </c>
      <c r="Y264" s="7">
        <f>[1]!Table1[[#This Row],[Gross_Sales]]*[1]!Table1[[#This Row],[Discount]]</f>
        <v>280</v>
      </c>
      <c r="Z264" s="8">
        <f>[1]!Table1[[#This Row],[Gross_Sales]]*[1]!Table1[[#This Row],[Discount_amount]]</f>
        <v>784000</v>
      </c>
      <c r="AA264" s="6">
        <f>IFERROR([1]!Table1[[#This Row],[Profit]]/[1]!Table1[[#This Row],[Sales]],0)</f>
        <v>9.5238095238095233E-2</v>
      </c>
      <c r="AB264" s="3">
        <f>YEAR([1]!Table1[[#This Row],[Order_Date]])</f>
        <v>2024</v>
      </c>
      <c r="AC264" s="3">
        <f>MONTH([1]!Table1[[#This Row],[Order_Date]])</f>
        <v>6</v>
      </c>
      <c r="AD264" s="3" t="str">
        <f t="shared" si="12"/>
        <v>Jun</v>
      </c>
      <c r="AE264" s="3" t="str">
        <f t="shared" si="13"/>
        <v>Q2</v>
      </c>
      <c r="AF264" s="3" t="str">
        <f t="shared" si="14"/>
        <v>2024-Jun</v>
      </c>
      <c r="AG264" s="3">
        <f>COUNTIF(C:C,Table1[[#This Row],[Customer_ID]])</f>
        <v>22</v>
      </c>
      <c r="AH264" s="9" t="e">
        <f>IF([1]!Table1[[#This Row],[Customer_order_count]] &gt;= 10,"FREQUENT",IF([1]!Table1[[#This Row],[Customer_order_count]] &lt;= 10,"REGULAR","OCASSIONAL"))</f>
        <v>#REF!</v>
      </c>
    </row>
    <row r="265" spans="1:34" x14ac:dyDescent="0.25">
      <c r="A265" s="10" t="s">
        <v>824</v>
      </c>
      <c r="B265" s="11">
        <v>45557</v>
      </c>
      <c r="C265" s="12" t="s">
        <v>593</v>
      </c>
      <c r="D265" s="13" t="s">
        <v>594</v>
      </c>
      <c r="E265" s="13" t="s">
        <v>3</v>
      </c>
      <c r="F265" s="14">
        <v>43</v>
      </c>
      <c r="G265" s="12" t="s">
        <v>263</v>
      </c>
      <c r="H265" s="12" t="s">
        <v>5</v>
      </c>
      <c r="I265" s="12" t="s">
        <v>305</v>
      </c>
      <c r="J265" s="12" t="s">
        <v>306</v>
      </c>
      <c r="K265" s="12" t="s">
        <v>91</v>
      </c>
      <c r="L265" s="14">
        <v>2</v>
      </c>
      <c r="M265" s="14">
        <v>8500</v>
      </c>
      <c r="N265" s="15">
        <v>0.1</v>
      </c>
      <c r="O265" s="14">
        <v>15300</v>
      </c>
      <c r="P265" s="14">
        <v>13000</v>
      </c>
      <c r="Q265" s="5">
        <f>Table1[[#This Row],[Sales]]-Table1[[#This Row],[Cost]]</f>
        <v>2300</v>
      </c>
      <c r="R265" s="12" t="s">
        <v>26</v>
      </c>
      <c r="S265" s="12" t="s">
        <v>10</v>
      </c>
      <c r="T265" s="12" t="s">
        <v>33</v>
      </c>
      <c r="U265" s="12" t="s">
        <v>27</v>
      </c>
      <c r="V265" s="6">
        <f>Table1[[#This Row],[Profit]]/Table1[[#This Row],[Sales]]</f>
        <v>0.15032679738562091</v>
      </c>
      <c r="W265" s="12">
        <f>[1]!Table1[[#This Row],[Sales]]-[1]!Table1[[#This Row],[Cost]]-[1]!Table1[[#This Row],[Profit]]</f>
        <v>0</v>
      </c>
      <c r="X265" s="12">
        <f>[1]!Table1[[#This Row],[Quantity]]*[1]!Table1[[#This Row],[Unit_Price]]</f>
        <v>17000</v>
      </c>
      <c r="Y265" s="16">
        <f>[1]!Table1[[#This Row],[Gross_Sales]]*[1]!Table1[[#This Row],[Discount]]</f>
        <v>1700</v>
      </c>
      <c r="Z265" s="17">
        <f>[1]!Table1[[#This Row],[Gross_Sales]]*[1]!Table1[[#This Row],[Discount_amount]]</f>
        <v>28900000</v>
      </c>
      <c r="AA265" s="15">
        <f>IFERROR([1]!Table1[[#This Row],[Profit]]/[1]!Table1[[#This Row],[Sales]],0)</f>
        <v>0.15032679738562091</v>
      </c>
      <c r="AB265" s="12">
        <f>YEAR([1]!Table1[[#This Row],[Order_Date]])</f>
        <v>2024</v>
      </c>
      <c r="AC265" s="12">
        <f>MONTH([1]!Table1[[#This Row],[Order_Date]])</f>
        <v>9</v>
      </c>
      <c r="AD265" s="12" t="str">
        <f t="shared" si="12"/>
        <v>Sep</v>
      </c>
      <c r="AE265" s="12" t="str">
        <f t="shared" si="13"/>
        <v>Q3</v>
      </c>
      <c r="AF265" s="12" t="str">
        <f t="shared" si="14"/>
        <v>2024-Sep</v>
      </c>
      <c r="AG265" s="12">
        <f>COUNTIF(C:C,Table1[[#This Row],[Customer_ID]])</f>
        <v>17</v>
      </c>
      <c r="AH265" s="18" t="e">
        <f>IF([1]!Table1[[#This Row],[Customer_order_count]] &gt;= 10,"FREQUENT",IF([1]!Table1[[#This Row],[Customer_order_count]] &lt;= 10,"REGULAR","OCASSIONAL"))</f>
        <v>#REF!</v>
      </c>
    </row>
    <row r="266" spans="1:34" x14ac:dyDescent="0.25">
      <c r="A266" s="1" t="s">
        <v>825</v>
      </c>
      <c r="B266" s="2">
        <v>45567</v>
      </c>
      <c r="C266" s="3" t="s">
        <v>365</v>
      </c>
      <c r="D266" s="4" t="s">
        <v>366</v>
      </c>
      <c r="E266" s="4" t="s">
        <v>16</v>
      </c>
      <c r="F266" s="5">
        <v>56</v>
      </c>
      <c r="G266" s="3" t="s">
        <v>295</v>
      </c>
      <c r="H266" s="3" t="s">
        <v>270</v>
      </c>
      <c r="I266" s="3" t="s">
        <v>31</v>
      </c>
      <c r="J266" s="3" t="s">
        <v>32</v>
      </c>
      <c r="K266" s="3" t="s">
        <v>25</v>
      </c>
      <c r="L266" s="5">
        <v>2</v>
      </c>
      <c r="M266" s="5">
        <v>5000</v>
      </c>
      <c r="N266" s="6">
        <v>0.15</v>
      </c>
      <c r="O266" s="5">
        <v>8500</v>
      </c>
      <c r="P266" s="5">
        <v>7000</v>
      </c>
      <c r="Q266" s="5">
        <f>Table1[[#This Row],[Sales]]-Table1[[#This Row],[Cost]]</f>
        <v>1500</v>
      </c>
      <c r="R266" s="3" t="s">
        <v>9</v>
      </c>
      <c r="S266" s="3" t="s">
        <v>10</v>
      </c>
      <c r="T266" s="3" t="s">
        <v>40</v>
      </c>
      <c r="U266" s="3" t="s">
        <v>27</v>
      </c>
      <c r="V266" s="6">
        <f>Table1[[#This Row],[Profit]]/Table1[[#This Row],[Sales]]</f>
        <v>0.17647058823529413</v>
      </c>
      <c r="W266" s="3">
        <f>[1]!Table1[[#This Row],[Sales]]-[1]!Table1[[#This Row],[Cost]]-[1]!Table1[[#This Row],[Profit]]</f>
        <v>0</v>
      </c>
      <c r="X266" s="3">
        <f>[1]!Table1[[#This Row],[Quantity]]*[1]!Table1[[#This Row],[Unit_Price]]</f>
        <v>10000</v>
      </c>
      <c r="Y266" s="7">
        <f>[1]!Table1[[#This Row],[Gross_Sales]]*[1]!Table1[[#This Row],[Discount]]</f>
        <v>1500</v>
      </c>
      <c r="Z266" s="8">
        <f>[1]!Table1[[#This Row],[Gross_Sales]]*[1]!Table1[[#This Row],[Discount_amount]]</f>
        <v>15000000</v>
      </c>
      <c r="AA266" s="6">
        <f>IFERROR([1]!Table1[[#This Row],[Profit]]/[1]!Table1[[#This Row],[Sales]],0)</f>
        <v>0.17647058823529413</v>
      </c>
      <c r="AB266" s="3">
        <f>YEAR([1]!Table1[[#This Row],[Order_Date]])</f>
        <v>2024</v>
      </c>
      <c r="AC266" s="3">
        <f>MONTH([1]!Table1[[#This Row],[Order_Date]])</f>
        <v>10</v>
      </c>
      <c r="AD266" s="3" t="str">
        <f t="shared" si="12"/>
        <v>Oct</v>
      </c>
      <c r="AE266" s="3" t="str">
        <f t="shared" si="13"/>
        <v>Q4</v>
      </c>
      <c r="AF266" s="3" t="str">
        <f t="shared" si="14"/>
        <v>2024-Oct</v>
      </c>
      <c r="AG266" s="3">
        <f>COUNTIF(C:C,Table1[[#This Row],[Customer_ID]])</f>
        <v>25</v>
      </c>
      <c r="AH266" s="9" t="e">
        <f>IF([1]!Table1[[#This Row],[Customer_order_count]] &gt;= 10,"FREQUENT",IF([1]!Table1[[#This Row],[Customer_order_count]] &lt;= 10,"REGULAR","OCASSIONAL"))</f>
        <v>#REF!</v>
      </c>
    </row>
    <row r="267" spans="1:34" x14ac:dyDescent="0.25">
      <c r="A267" s="10" t="s">
        <v>826</v>
      </c>
      <c r="B267" s="11">
        <v>45731</v>
      </c>
      <c r="C267" s="12" t="s">
        <v>342</v>
      </c>
      <c r="D267" s="13" t="s">
        <v>343</v>
      </c>
      <c r="E267" s="13" t="s">
        <v>16</v>
      </c>
      <c r="F267" s="14">
        <v>57</v>
      </c>
      <c r="G267" s="12" t="s">
        <v>290</v>
      </c>
      <c r="H267" s="12" t="s">
        <v>276</v>
      </c>
      <c r="I267" s="12" t="s">
        <v>37</v>
      </c>
      <c r="J267" s="12" t="s">
        <v>38</v>
      </c>
      <c r="K267" s="12" t="s">
        <v>39</v>
      </c>
      <c r="L267" s="14">
        <v>2</v>
      </c>
      <c r="M267" s="14">
        <v>900</v>
      </c>
      <c r="N267" s="15">
        <v>0.1</v>
      </c>
      <c r="O267" s="14">
        <v>1620</v>
      </c>
      <c r="P267" s="14">
        <v>1100</v>
      </c>
      <c r="Q267" s="5">
        <f>Table1[[#This Row],[Sales]]-Table1[[#This Row],[Cost]]</f>
        <v>520</v>
      </c>
      <c r="R267" s="12" t="s">
        <v>17</v>
      </c>
      <c r="S267" s="12" t="s">
        <v>10</v>
      </c>
      <c r="T267" s="12" t="s">
        <v>18</v>
      </c>
      <c r="U267" s="12" t="s">
        <v>19</v>
      </c>
      <c r="V267" s="6">
        <f>Table1[[#This Row],[Profit]]/Table1[[#This Row],[Sales]]</f>
        <v>0.32098765432098764</v>
      </c>
      <c r="W267" s="12">
        <f>[1]!Table1[[#This Row],[Sales]]-[1]!Table1[[#This Row],[Cost]]-[1]!Table1[[#This Row],[Profit]]</f>
        <v>0</v>
      </c>
      <c r="X267" s="12">
        <f>[1]!Table1[[#This Row],[Quantity]]*[1]!Table1[[#This Row],[Unit_Price]]</f>
        <v>1800</v>
      </c>
      <c r="Y267" s="16">
        <f>[1]!Table1[[#This Row],[Gross_Sales]]*[1]!Table1[[#This Row],[Discount]]</f>
        <v>180</v>
      </c>
      <c r="Z267" s="17">
        <f>[1]!Table1[[#This Row],[Gross_Sales]]*[1]!Table1[[#This Row],[Discount_amount]]</f>
        <v>324000</v>
      </c>
      <c r="AA267" s="15">
        <f>IFERROR([1]!Table1[[#This Row],[Profit]]/[1]!Table1[[#This Row],[Sales]],0)</f>
        <v>0.32098765432098764</v>
      </c>
      <c r="AB267" s="12">
        <f>YEAR([1]!Table1[[#This Row],[Order_Date]])</f>
        <v>2025</v>
      </c>
      <c r="AC267" s="12">
        <f>MONTH([1]!Table1[[#This Row],[Order_Date]])</f>
        <v>3</v>
      </c>
      <c r="AD267" s="12" t="str">
        <f t="shared" si="12"/>
        <v>Mar</v>
      </c>
      <c r="AE267" s="12" t="str">
        <f t="shared" si="13"/>
        <v>Q1</v>
      </c>
      <c r="AF267" s="12" t="str">
        <f t="shared" si="14"/>
        <v>2025-Mar</v>
      </c>
      <c r="AG267" s="12">
        <f>COUNTIF(C:C,Table1[[#This Row],[Customer_ID]])</f>
        <v>14</v>
      </c>
      <c r="AH267" s="18" t="e">
        <f>IF([1]!Table1[[#This Row],[Customer_order_count]] &gt;= 10,"FREQUENT",IF([1]!Table1[[#This Row],[Customer_order_count]] &lt;= 10,"REGULAR","OCASSIONAL"))</f>
        <v>#REF!</v>
      </c>
    </row>
    <row r="268" spans="1:34" x14ac:dyDescent="0.25">
      <c r="A268" s="1" t="s">
        <v>827</v>
      </c>
      <c r="B268" s="2">
        <v>45882</v>
      </c>
      <c r="C268" s="3" t="s">
        <v>348</v>
      </c>
      <c r="D268" s="4" t="s">
        <v>349</v>
      </c>
      <c r="E268" s="4" t="s">
        <v>16</v>
      </c>
      <c r="F268" s="5">
        <v>59</v>
      </c>
      <c r="G268" s="3" t="s">
        <v>263</v>
      </c>
      <c r="H268" s="3" t="s">
        <v>5</v>
      </c>
      <c r="I268" s="3" t="s">
        <v>51</v>
      </c>
      <c r="J268" s="3" t="s">
        <v>52</v>
      </c>
      <c r="K268" s="3" t="s">
        <v>8</v>
      </c>
      <c r="L268" s="5">
        <v>1</v>
      </c>
      <c r="M268" s="5">
        <v>4500</v>
      </c>
      <c r="N268" s="6">
        <v>0</v>
      </c>
      <c r="O268" s="5">
        <v>4500</v>
      </c>
      <c r="P268" s="5">
        <v>3200</v>
      </c>
      <c r="Q268" s="5">
        <f>Table1[[#This Row],[Sales]]-Table1[[#This Row],[Cost]]</f>
        <v>1300</v>
      </c>
      <c r="R268" s="3" t="s">
        <v>26</v>
      </c>
      <c r="S268" s="3" t="s">
        <v>10</v>
      </c>
      <c r="T268" s="3" t="s">
        <v>33</v>
      </c>
      <c r="U268" s="3" t="s">
        <v>12</v>
      </c>
      <c r="V268" s="6">
        <f>Table1[[#This Row],[Profit]]/Table1[[#This Row],[Sales]]</f>
        <v>0.28888888888888886</v>
      </c>
      <c r="W268" s="3">
        <f>[1]!Table1[[#This Row],[Sales]]-[1]!Table1[[#This Row],[Cost]]-[1]!Table1[[#This Row],[Profit]]</f>
        <v>0</v>
      </c>
      <c r="X268" s="3">
        <f>[1]!Table1[[#This Row],[Quantity]]*[1]!Table1[[#This Row],[Unit_Price]]</f>
        <v>4500</v>
      </c>
      <c r="Y268" s="7">
        <f>[1]!Table1[[#This Row],[Gross_Sales]]*[1]!Table1[[#This Row],[Discount]]</f>
        <v>0</v>
      </c>
      <c r="Z268" s="8">
        <f>[1]!Table1[[#This Row],[Gross_Sales]]*[1]!Table1[[#This Row],[Discount_amount]]</f>
        <v>0</v>
      </c>
      <c r="AA268" s="6">
        <f>IFERROR([1]!Table1[[#This Row],[Profit]]/[1]!Table1[[#This Row],[Sales]],0)</f>
        <v>0.28888888888888886</v>
      </c>
      <c r="AB268" s="3">
        <f>YEAR([1]!Table1[[#This Row],[Order_Date]])</f>
        <v>2025</v>
      </c>
      <c r="AC268" s="3">
        <f>MONTH([1]!Table1[[#This Row],[Order_Date]])</f>
        <v>8</v>
      </c>
      <c r="AD268" s="3" t="str">
        <f t="shared" si="12"/>
        <v>Aug</v>
      </c>
      <c r="AE268" s="3" t="str">
        <f t="shared" si="13"/>
        <v>Q3</v>
      </c>
      <c r="AF268" s="3" t="str">
        <f t="shared" si="14"/>
        <v>2025-Aug</v>
      </c>
      <c r="AG268" s="3">
        <f>COUNTIF(C:C,Table1[[#This Row],[Customer_ID]])</f>
        <v>14</v>
      </c>
      <c r="AH268" s="9" t="e">
        <f>IF([1]!Table1[[#This Row],[Customer_order_count]] &gt;= 10,"FREQUENT",IF([1]!Table1[[#This Row],[Customer_order_count]] &lt;= 10,"REGULAR","OCASSIONAL"))</f>
        <v>#REF!</v>
      </c>
    </row>
    <row r="269" spans="1:34" x14ac:dyDescent="0.25">
      <c r="A269" s="10" t="s">
        <v>828</v>
      </c>
      <c r="B269" s="11">
        <v>45660</v>
      </c>
      <c r="C269" s="12" t="s">
        <v>829</v>
      </c>
      <c r="D269" s="13" t="s">
        <v>830</v>
      </c>
      <c r="E269" s="13" t="s">
        <v>3</v>
      </c>
      <c r="F269" s="14">
        <v>42</v>
      </c>
      <c r="G269" s="12" t="s">
        <v>295</v>
      </c>
      <c r="H269" s="12" t="s">
        <v>270</v>
      </c>
      <c r="I269" s="12" t="s">
        <v>102</v>
      </c>
      <c r="J269" s="12" t="s">
        <v>103</v>
      </c>
      <c r="K269" s="12" t="s">
        <v>25</v>
      </c>
      <c r="L269" s="14">
        <v>2</v>
      </c>
      <c r="M269" s="14">
        <v>28000</v>
      </c>
      <c r="N269" s="15">
        <v>0.25</v>
      </c>
      <c r="O269" s="14">
        <v>42000</v>
      </c>
      <c r="P269" s="14">
        <v>42000</v>
      </c>
      <c r="Q269" s="5">
        <f>Table1[[#This Row],[Sales]]-Table1[[#This Row],[Cost]]</f>
        <v>0</v>
      </c>
      <c r="R269" s="12" t="s">
        <v>17</v>
      </c>
      <c r="S269" s="12" t="s">
        <v>10</v>
      </c>
      <c r="T269" s="12" t="s">
        <v>18</v>
      </c>
      <c r="U269" s="12" t="s">
        <v>27</v>
      </c>
      <c r="V269" s="6">
        <f>Table1[[#This Row],[Profit]]/Table1[[#This Row],[Sales]]</f>
        <v>0</v>
      </c>
      <c r="W269" s="12">
        <f>[1]!Table1[[#This Row],[Sales]]-[1]!Table1[[#This Row],[Cost]]-[1]!Table1[[#This Row],[Profit]]</f>
        <v>0</v>
      </c>
      <c r="X269" s="12">
        <f>[1]!Table1[[#This Row],[Quantity]]*[1]!Table1[[#This Row],[Unit_Price]]</f>
        <v>56000</v>
      </c>
      <c r="Y269" s="16">
        <f>[1]!Table1[[#This Row],[Gross_Sales]]*[1]!Table1[[#This Row],[Discount]]</f>
        <v>14000</v>
      </c>
      <c r="Z269" s="17">
        <f>[1]!Table1[[#This Row],[Gross_Sales]]*[1]!Table1[[#This Row],[Discount_amount]]</f>
        <v>784000000</v>
      </c>
      <c r="AA269" s="15">
        <f>IFERROR([1]!Table1[[#This Row],[Profit]]/[1]!Table1[[#This Row],[Sales]],0)</f>
        <v>0</v>
      </c>
      <c r="AB269" s="12">
        <f>YEAR([1]!Table1[[#This Row],[Order_Date]])</f>
        <v>2025</v>
      </c>
      <c r="AC269" s="12">
        <f>MONTH([1]!Table1[[#This Row],[Order_Date]])</f>
        <v>1</v>
      </c>
      <c r="AD269" s="12" t="str">
        <f t="shared" si="12"/>
        <v>Jan</v>
      </c>
      <c r="AE269" s="12" t="str">
        <f t="shared" si="13"/>
        <v>Q1</v>
      </c>
      <c r="AF269" s="12" t="str">
        <f t="shared" si="14"/>
        <v>2025-Jan</v>
      </c>
      <c r="AG269" s="12">
        <f>COUNTIF(C:C,Table1[[#This Row],[Customer_ID]])</f>
        <v>11</v>
      </c>
      <c r="AH269" s="18" t="e">
        <f>IF([1]!Table1[[#This Row],[Customer_order_count]] &gt;= 10,"FREQUENT",IF([1]!Table1[[#This Row],[Customer_order_count]] &lt;= 10,"REGULAR","OCASSIONAL"))</f>
        <v>#REF!</v>
      </c>
    </row>
    <row r="270" spans="1:34" x14ac:dyDescent="0.25">
      <c r="A270" s="1" t="s">
        <v>831</v>
      </c>
      <c r="B270" s="2">
        <v>45668</v>
      </c>
      <c r="C270" s="3" t="s">
        <v>434</v>
      </c>
      <c r="D270" s="4" t="s">
        <v>435</v>
      </c>
      <c r="E270" s="4" t="s">
        <v>16</v>
      </c>
      <c r="F270" s="5">
        <v>26</v>
      </c>
      <c r="G270" s="3" t="s">
        <v>280</v>
      </c>
      <c r="H270" s="3" t="s">
        <v>270</v>
      </c>
      <c r="I270" s="3" t="s">
        <v>305</v>
      </c>
      <c r="J270" s="3" t="s">
        <v>306</v>
      </c>
      <c r="K270" s="3" t="s">
        <v>91</v>
      </c>
      <c r="L270" s="5">
        <v>1</v>
      </c>
      <c r="M270" s="5">
        <v>8500</v>
      </c>
      <c r="N270" s="6">
        <v>0.2</v>
      </c>
      <c r="O270" s="5">
        <v>6800</v>
      </c>
      <c r="P270" s="5">
        <v>6500</v>
      </c>
      <c r="Q270" s="5">
        <f>Table1[[#This Row],[Sales]]-Table1[[#This Row],[Cost]]</f>
        <v>300</v>
      </c>
      <c r="R270" s="3" t="s">
        <v>26</v>
      </c>
      <c r="S270" s="3" t="s">
        <v>10</v>
      </c>
      <c r="T270" s="3" t="s">
        <v>18</v>
      </c>
      <c r="U270" s="3" t="s">
        <v>27</v>
      </c>
      <c r="V270" s="6">
        <f>Table1[[#This Row],[Profit]]/Table1[[#This Row],[Sales]]</f>
        <v>4.4117647058823532E-2</v>
      </c>
      <c r="W270" s="3">
        <f>[1]!Table1[[#This Row],[Sales]]-[1]!Table1[[#This Row],[Cost]]-[1]!Table1[[#This Row],[Profit]]</f>
        <v>0</v>
      </c>
      <c r="X270" s="3">
        <f>[1]!Table1[[#This Row],[Quantity]]*[1]!Table1[[#This Row],[Unit_Price]]</f>
        <v>8500</v>
      </c>
      <c r="Y270" s="7">
        <f>[1]!Table1[[#This Row],[Gross_Sales]]*[1]!Table1[[#This Row],[Discount]]</f>
        <v>1700</v>
      </c>
      <c r="Z270" s="8">
        <f>[1]!Table1[[#This Row],[Gross_Sales]]*[1]!Table1[[#This Row],[Discount_amount]]</f>
        <v>14450000</v>
      </c>
      <c r="AA270" s="6">
        <f>IFERROR([1]!Table1[[#This Row],[Profit]]/[1]!Table1[[#This Row],[Sales]],0)</f>
        <v>4.4117647058823532E-2</v>
      </c>
      <c r="AB270" s="3">
        <f>YEAR([1]!Table1[[#This Row],[Order_Date]])</f>
        <v>2025</v>
      </c>
      <c r="AC270" s="3">
        <f>MONTH([1]!Table1[[#This Row],[Order_Date]])</f>
        <v>1</v>
      </c>
      <c r="AD270" s="3" t="str">
        <f t="shared" si="12"/>
        <v>Jan</v>
      </c>
      <c r="AE270" s="3" t="str">
        <f t="shared" si="13"/>
        <v>Q1</v>
      </c>
      <c r="AF270" s="3" t="str">
        <f t="shared" si="14"/>
        <v>2025-Jan</v>
      </c>
      <c r="AG270" s="3">
        <f>COUNTIF(C:C,Table1[[#This Row],[Customer_ID]])</f>
        <v>32</v>
      </c>
      <c r="AH270" s="9" t="e">
        <f>IF([1]!Table1[[#This Row],[Customer_order_count]] &gt;= 10,"FREQUENT",IF([1]!Table1[[#This Row],[Customer_order_count]] &lt;= 10,"REGULAR","OCASSIONAL"))</f>
        <v>#REF!</v>
      </c>
    </row>
    <row r="271" spans="1:34" x14ac:dyDescent="0.25">
      <c r="A271" s="10" t="s">
        <v>832</v>
      </c>
      <c r="B271" s="11">
        <v>45879</v>
      </c>
      <c r="C271" s="12" t="s">
        <v>540</v>
      </c>
      <c r="D271" s="13" t="s">
        <v>541</v>
      </c>
      <c r="E271" s="13" t="s">
        <v>3</v>
      </c>
      <c r="F271" s="14">
        <v>47</v>
      </c>
      <c r="G271" s="12" t="s">
        <v>275</v>
      </c>
      <c r="H271" s="12" t="s">
        <v>276</v>
      </c>
      <c r="I271" s="12" t="s">
        <v>6</v>
      </c>
      <c r="J271" s="12" t="s">
        <v>7</v>
      </c>
      <c r="K271" s="12" t="s">
        <v>8</v>
      </c>
      <c r="L271" s="14">
        <v>2</v>
      </c>
      <c r="M271" s="14">
        <v>7000</v>
      </c>
      <c r="N271" s="15">
        <v>0.1</v>
      </c>
      <c r="O271" s="14">
        <v>12600</v>
      </c>
      <c r="P271" s="14">
        <v>10400</v>
      </c>
      <c r="Q271" s="5">
        <f>Table1[[#This Row],[Sales]]-Table1[[#This Row],[Cost]]</f>
        <v>2200</v>
      </c>
      <c r="R271" s="12" t="s">
        <v>9</v>
      </c>
      <c r="S271" s="12" t="s">
        <v>10</v>
      </c>
      <c r="T271" s="12" t="s">
        <v>33</v>
      </c>
      <c r="U271" s="12" t="s">
        <v>19</v>
      </c>
      <c r="V271" s="6">
        <f>Table1[[#This Row],[Profit]]/Table1[[#This Row],[Sales]]</f>
        <v>0.17460317460317459</v>
      </c>
      <c r="W271" s="12">
        <f>[1]!Table1[[#This Row],[Sales]]-[1]!Table1[[#This Row],[Cost]]-[1]!Table1[[#This Row],[Profit]]</f>
        <v>0</v>
      </c>
      <c r="X271" s="12">
        <f>[1]!Table1[[#This Row],[Quantity]]*[1]!Table1[[#This Row],[Unit_Price]]</f>
        <v>14000</v>
      </c>
      <c r="Y271" s="16">
        <f>[1]!Table1[[#This Row],[Gross_Sales]]*[1]!Table1[[#This Row],[Discount]]</f>
        <v>1400</v>
      </c>
      <c r="Z271" s="17">
        <f>[1]!Table1[[#This Row],[Gross_Sales]]*[1]!Table1[[#This Row],[Discount_amount]]</f>
        <v>19600000</v>
      </c>
      <c r="AA271" s="15">
        <f>IFERROR([1]!Table1[[#This Row],[Profit]]/[1]!Table1[[#This Row],[Sales]],0)</f>
        <v>0.17460317460317459</v>
      </c>
      <c r="AB271" s="12">
        <f>YEAR([1]!Table1[[#This Row],[Order_Date]])</f>
        <v>2025</v>
      </c>
      <c r="AC271" s="12">
        <f>MONTH([1]!Table1[[#This Row],[Order_Date]])</f>
        <v>8</v>
      </c>
      <c r="AD271" s="12" t="str">
        <f t="shared" si="12"/>
        <v>Aug</v>
      </c>
      <c r="AE271" s="12" t="str">
        <f t="shared" si="13"/>
        <v>Q3</v>
      </c>
      <c r="AF271" s="12" t="str">
        <f t="shared" si="14"/>
        <v>2025-Aug</v>
      </c>
      <c r="AG271" s="12">
        <f>COUNTIF(C:C,Table1[[#This Row],[Customer_ID]])</f>
        <v>17</v>
      </c>
      <c r="AH271" s="18" t="e">
        <f>IF([1]!Table1[[#This Row],[Customer_order_count]] &gt;= 10,"FREQUENT",IF([1]!Table1[[#This Row],[Customer_order_count]] &lt;= 10,"REGULAR","OCASSIONAL"))</f>
        <v>#REF!</v>
      </c>
    </row>
    <row r="272" spans="1:34" x14ac:dyDescent="0.25">
      <c r="A272" s="1" t="s">
        <v>833</v>
      </c>
      <c r="B272" s="2">
        <v>45813</v>
      </c>
      <c r="C272" s="3" t="s">
        <v>834</v>
      </c>
      <c r="D272" s="4" t="s">
        <v>379</v>
      </c>
      <c r="E272" s="4" t="s">
        <v>3</v>
      </c>
      <c r="F272" s="5">
        <v>52</v>
      </c>
      <c r="G272" s="3" t="s">
        <v>284</v>
      </c>
      <c r="H272" s="3" t="s">
        <v>285</v>
      </c>
      <c r="I272" s="3" t="s">
        <v>23</v>
      </c>
      <c r="J272" s="3" t="s">
        <v>24</v>
      </c>
      <c r="K272" s="3" t="s">
        <v>25</v>
      </c>
      <c r="L272" s="5">
        <v>1</v>
      </c>
      <c r="M272" s="5">
        <v>55000</v>
      </c>
      <c r="N272" s="6">
        <v>0.1</v>
      </c>
      <c r="O272" s="5">
        <v>49500</v>
      </c>
      <c r="P272" s="5">
        <v>40000</v>
      </c>
      <c r="Q272" s="5">
        <f>Table1[[#This Row],[Sales]]-Table1[[#This Row],[Cost]]</f>
        <v>9500</v>
      </c>
      <c r="R272" s="3" t="s">
        <v>26</v>
      </c>
      <c r="S272" s="3" t="s">
        <v>10</v>
      </c>
      <c r="T272" s="3" t="s">
        <v>11</v>
      </c>
      <c r="U272" s="3" t="s">
        <v>12</v>
      </c>
      <c r="V272" s="6">
        <f>Table1[[#This Row],[Profit]]/Table1[[#This Row],[Sales]]</f>
        <v>0.19191919191919191</v>
      </c>
      <c r="W272" s="3">
        <f>[1]!Table1[[#This Row],[Sales]]-[1]!Table1[[#This Row],[Cost]]-[1]!Table1[[#This Row],[Profit]]</f>
        <v>0</v>
      </c>
      <c r="X272" s="3">
        <f>[1]!Table1[[#This Row],[Quantity]]*[1]!Table1[[#This Row],[Unit_Price]]</f>
        <v>55000</v>
      </c>
      <c r="Y272" s="7">
        <f>[1]!Table1[[#This Row],[Gross_Sales]]*[1]!Table1[[#This Row],[Discount]]</f>
        <v>5500</v>
      </c>
      <c r="Z272" s="8">
        <f>[1]!Table1[[#This Row],[Gross_Sales]]*[1]!Table1[[#This Row],[Discount_amount]]</f>
        <v>302500000</v>
      </c>
      <c r="AA272" s="6">
        <f>IFERROR([1]!Table1[[#This Row],[Profit]]/[1]!Table1[[#This Row],[Sales]],0)</f>
        <v>0.19191919191919191</v>
      </c>
      <c r="AB272" s="3">
        <f>YEAR([1]!Table1[[#This Row],[Order_Date]])</f>
        <v>2025</v>
      </c>
      <c r="AC272" s="3">
        <f>MONTH([1]!Table1[[#This Row],[Order_Date]])</f>
        <v>6</v>
      </c>
      <c r="AD272" s="3" t="str">
        <f t="shared" si="12"/>
        <v>Jun</v>
      </c>
      <c r="AE272" s="3" t="str">
        <f t="shared" si="13"/>
        <v>Q2</v>
      </c>
      <c r="AF272" s="3" t="str">
        <f t="shared" si="14"/>
        <v>2025-Jun</v>
      </c>
      <c r="AG272" s="3">
        <f>COUNTIF(C:C,Table1[[#This Row],[Customer_ID]])</f>
        <v>5</v>
      </c>
      <c r="AH272" s="9" t="e">
        <f>IF([1]!Table1[[#This Row],[Customer_order_count]] &gt;= 10,"FREQUENT",IF([1]!Table1[[#This Row],[Customer_order_count]] &lt;= 10,"REGULAR","OCASSIONAL"))</f>
        <v>#REF!</v>
      </c>
    </row>
    <row r="273" spans="1:34" x14ac:dyDescent="0.25">
      <c r="A273" s="10" t="s">
        <v>835</v>
      </c>
      <c r="B273" s="11">
        <v>45542</v>
      </c>
      <c r="C273" s="12" t="s">
        <v>836</v>
      </c>
      <c r="D273" s="13" t="s">
        <v>654</v>
      </c>
      <c r="E273" s="13" t="s">
        <v>16</v>
      </c>
      <c r="F273" s="14">
        <v>43</v>
      </c>
      <c r="G273" s="12" t="s">
        <v>284</v>
      </c>
      <c r="H273" s="12" t="s">
        <v>285</v>
      </c>
      <c r="I273" s="12" t="s">
        <v>102</v>
      </c>
      <c r="J273" s="12" t="s">
        <v>103</v>
      </c>
      <c r="K273" s="12" t="s">
        <v>25</v>
      </c>
      <c r="L273" s="14">
        <v>2</v>
      </c>
      <c r="M273" s="14">
        <v>28000</v>
      </c>
      <c r="N273" s="15">
        <v>0</v>
      </c>
      <c r="O273" s="14">
        <v>56000</v>
      </c>
      <c r="P273" s="14">
        <v>42000</v>
      </c>
      <c r="Q273" s="5">
        <f>Table1[[#This Row],[Sales]]-Table1[[#This Row],[Cost]]</f>
        <v>14000</v>
      </c>
      <c r="R273" s="12" t="s">
        <v>17</v>
      </c>
      <c r="S273" s="12" t="s">
        <v>10</v>
      </c>
      <c r="T273" s="12" t="s">
        <v>33</v>
      </c>
      <c r="U273" s="12" t="s">
        <v>27</v>
      </c>
      <c r="V273" s="6">
        <f>Table1[[#This Row],[Profit]]/Table1[[#This Row],[Sales]]</f>
        <v>0.25</v>
      </c>
      <c r="W273" s="12">
        <f>[1]!Table1[[#This Row],[Sales]]-[1]!Table1[[#This Row],[Cost]]-[1]!Table1[[#This Row],[Profit]]</f>
        <v>0</v>
      </c>
      <c r="X273" s="12">
        <f>[1]!Table1[[#This Row],[Quantity]]*[1]!Table1[[#This Row],[Unit_Price]]</f>
        <v>56000</v>
      </c>
      <c r="Y273" s="16">
        <f>[1]!Table1[[#This Row],[Gross_Sales]]*[1]!Table1[[#This Row],[Discount]]</f>
        <v>0</v>
      </c>
      <c r="Z273" s="17">
        <f>[1]!Table1[[#This Row],[Gross_Sales]]*[1]!Table1[[#This Row],[Discount_amount]]</f>
        <v>0</v>
      </c>
      <c r="AA273" s="15">
        <f>IFERROR([1]!Table1[[#This Row],[Profit]]/[1]!Table1[[#This Row],[Sales]],0)</f>
        <v>0.25</v>
      </c>
      <c r="AB273" s="12">
        <f>YEAR([1]!Table1[[#This Row],[Order_Date]])</f>
        <v>2024</v>
      </c>
      <c r="AC273" s="12">
        <f>MONTH([1]!Table1[[#This Row],[Order_Date]])</f>
        <v>9</v>
      </c>
      <c r="AD273" s="12" t="str">
        <f t="shared" si="12"/>
        <v>Sep</v>
      </c>
      <c r="AE273" s="12" t="str">
        <f t="shared" si="13"/>
        <v>Q3</v>
      </c>
      <c r="AF273" s="12" t="str">
        <f t="shared" si="14"/>
        <v>2024-Sep</v>
      </c>
      <c r="AG273" s="12">
        <f>COUNTIF(C:C,Table1[[#This Row],[Customer_ID]])</f>
        <v>16</v>
      </c>
      <c r="AH273" s="18" t="e">
        <f>IF([1]!Table1[[#This Row],[Customer_order_count]] &gt;= 10,"FREQUENT",IF([1]!Table1[[#This Row],[Customer_order_count]] &lt;= 10,"REGULAR","OCASSIONAL"))</f>
        <v>#REF!</v>
      </c>
    </row>
    <row r="274" spans="1:34" x14ac:dyDescent="0.25">
      <c r="A274" s="1" t="s">
        <v>837</v>
      </c>
      <c r="B274" s="2">
        <v>45445</v>
      </c>
      <c r="C274" s="3" t="s">
        <v>838</v>
      </c>
      <c r="D274" s="4" t="s">
        <v>796</v>
      </c>
      <c r="E274" s="4" t="s">
        <v>16</v>
      </c>
      <c r="F274" s="5">
        <v>26</v>
      </c>
      <c r="G274" s="3" t="s">
        <v>312</v>
      </c>
      <c r="H274" s="3" t="s">
        <v>276</v>
      </c>
      <c r="I274" s="3" t="s">
        <v>305</v>
      </c>
      <c r="J274" s="3" t="s">
        <v>306</v>
      </c>
      <c r="K274" s="3" t="s">
        <v>91</v>
      </c>
      <c r="L274" s="5">
        <v>1</v>
      </c>
      <c r="M274" s="5">
        <v>8500</v>
      </c>
      <c r="N274" s="6">
        <v>0.15</v>
      </c>
      <c r="O274" s="5">
        <v>7225</v>
      </c>
      <c r="P274" s="5">
        <v>6500</v>
      </c>
      <c r="Q274" s="5">
        <f>Table1[[#This Row],[Sales]]-Table1[[#This Row],[Cost]]</f>
        <v>725</v>
      </c>
      <c r="R274" s="3" t="s">
        <v>77</v>
      </c>
      <c r="S274" s="3" t="s">
        <v>10</v>
      </c>
      <c r="T274" s="3" t="s">
        <v>11</v>
      </c>
      <c r="U274" s="3" t="s">
        <v>12</v>
      </c>
      <c r="V274" s="6">
        <f>Table1[[#This Row],[Profit]]/Table1[[#This Row],[Sales]]</f>
        <v>0.10034602076124567</v>
      </c>
      <c r="W274" s="3">
        <f>[1]!Table1[[#This Row],[Sales]]-[1]!Table1[[#This Row],[Cost]]-[1]!Table1[[#This Row],[Profit]]</f>
        <v>0</v>
      </c>
      <c r="X274" s="3">
        <f>[1]!Table1[[#This Row],[Quantity]]*[1]!Table1[[#This Row],[Unit_Price]]</f>
        <v>8500</v>
      </c>
      <c r="Y274" s="7">
        <f>[1]!Table1[[#This Row],[Gross_Sales]]*[1]!Table1[[#This Row],[Discount]]</f>
        <v>1275</v>
      </c>
      <c r="Z274" s="8">
        <f>[1]!Table1[[#This Row],[Gross_Sales]]*[1]!Table1[[#This Row],[Discount_amount]]</f>
        <v>10837500</v>
      </c>
      <c r="AA274" s="6">
        <f>IFERROR([1]!Table1[[#This Row],[Profit]]/[1]!Table1[[#This Row],[Sales]],0)</f>
        <v>0.10034602076124567</v>
      </c>
      <c r="AB274" s="3">
        <f>YEAR([1]!Table1[[#This Row],[Order_Date]])</f>
        <v>2024</v>
      </c>
      <c r="AC274" s="3">
        <f>MONTH([1]!Table1[[#This Row],[Order_Date]])</f>
        <v>6</v>
      </c>
      <c r="AD274" s="3" t="str">
        <f t="shared" si="12"/>
        <v>Jun</v>
      </c>
      <c r="AE274" s="3" t="str">
        <f t="shared" si="13"/>
        <v>Q2</v>
      </c>
      <c r="AF274" s="3" t="str">
        <f t="shared" si="14"/>
        <v>2024-Jun</v>
      </c>
      <c r="AG274" s="3">
        <f>COUNTIF(C:C,Table1[[#This Row],[Customer_ID]])</f>
        <v>14</v>
      </c>
      <c r="AH274" s="9" t="e">
        <f>IF([1]!Table1[[#This Row],[Customer_order_count]] &gt;= 10,"FREQUENT",IF([1]!Table1[[#This Row],[Customer_order_count]] &lt;= 10,"REGULAR","OCASSIONAL"))</f>
        <v>#REF!</v>
      </c>
    </row>
    <row r="275" spans="1:34" x14ac:dyDescent="0.25">
      <c r="A275" s="10" t="s">
        <v>839</v>
      </c>
      <c r="B275" s="11">
        <v>45858</v>
      </c>
      <c r="C275" s="12" t="s">
        <v>540</v>
      </c>
      <c r="D275" s="13" t="s">
        <v>541</v>
      </c>
      <c r="E275" s="13" t="s">
        <v>3</v>
      </c>
      <c r="F275" s="14">
        <v>47</v>
      </c>
      <c r="G275" s="12" t="s">
        <v>275</v>
      </c>
      <c r="H275" s="12" t="s">
        <v>276</v>
      </c>
      <c r="I275" s="12" t="s">
        <v>109</v>
      </c>
      <c r="J275" s="12" t="s">
        <v>110</v>
      </c>
      <c r="K275" s="12" t="s">
        <v>8</v>
      </c>
      <c r="L275" s="14">
        <v>4</v>
      </c>
      <c r="M275" s="14">
        <v>4000</v>
      </c>
      <c r="N275" s="15">
        <v>0.05</v>
      </c>
      <c r="O275" s="14">
        <v>15200</v>
      </c>
      <c r="P275" s="14">
        <v>11600</v>
      </c>
      <c r="Q275" s="5">
        <f>Table1[[#This Row],[Sales]]-Table1[[#This Row],[Cost]]</f>
        <v>3600</v>
      </c>
      <c r="R275" s="12" t="s">
        <v>9</v>
      </c>
      <c r="S275" s="12" t="s">
        <v>10</v>
      </c>
      <c r="T275" s="12" t="s">
        <v>33</v>
      </c>
      <c r="U275" s="12" t="s">
        <v>19</v>
      </c>
      <c r="V275" s="6">
        <f>Table1[[#This Row],[Profit]]/Table1[[#This Row],[Sales]]</f>
        <v>0.23684210526315788</v>
      </c>
      <c r="W275" s="12">
        <f>[1]!Table1[[#This Row],[Sales]]-[1]!Table1[[#This Row],[Cost]]-[1]!Table1[[#This Row],[Profit]]</f>
        <v>0</v>
      </c>
      <c r="X275" s="12">
        <f>[1]!Table1[[#This Row],[Quantity]]*[1]!Table1[[#This Row],[Unit_Price]]</f>
        <v>16000</v>
      </c>
      <c r="Y275" s="16">
        <f>[1]!Table1[[#This Row],[Gross_Sales]]*[1]!Table1[[#This Row],[Discount]]</f>
        <v>800</v>
      </c>
      <c r="Z275" s="17">
        <f>[1]!Table1[[#This Row],[Gross_Sales]]*[1]!Table1[[#This Row],[Discount_amount]]</f>
        <v>12800000</v>
      </c>
      <c r="AA275" s="15">
        <f>IFERROR([1]!Table1[[#This Row],[Profit]]/[1]!Table1[[#This Row],[Sales]],0)</f>
        <v>0.23684210526315788</v>
      </c>
      <c r="AB275" s="12">
        <f>YEAR([1]!Table1[[#This Row],[Order_Date]])</f>
        <v>2025</v>
      </c>
      <c r="AC275" s="12">
        <f>MONTH([1]!Table1[[#This Row],[Order_Date]])</f>
        <v>7</v>
      </c>
      <c r="AD275" s="12" t="str">
        <f t="shared" si="12"/>
        <v>Jul</v>
      </c>
      <c r="AE275" s="12" t="str">
        <f t="shared" si="13"/>
        <v>Q3</v>
      </c>
      <c r="AF275" s="12" t="str">
        <f t="shared" si="14"/>
        <v>2025-Jul</v>
      </c>
      <c r="AG275" s="12">
        <f>COUNTIF(C:C,Table1[[#This Row],[Customer_ID]])</f>
        <v>17</v>
      </c>
      <c r="AH275" s="18" t="e">
        <f>IF([1]!Table1[[#This Row],[Customer_order_count]] &gt;= 10,"FREQUENT",IF([1]!Table1[[#This Row],[Customer_order_count]] &lt;= 10,"REGULAR","OCASSIONAL"))</f>
        <v>#REF!</v>
      </c>
    </row>
    <row r="276" spans="1:34" x14ac:dyDescent="0.25">
      <c r="A276" s="1" t="s">
        <v>840</v>
      </c>
      <c r="B276" s="2">
        <v>45621</v>
      </c>
      <c r="C276" s="3" t="s">
        <v>378</v>
      </c>
      <c r="D276" s="4" t="s">
        <v>379</v>
      </c>
      <c r="E276" s="4" t="s">
        <v>3</v>
      </c>
      <c r="F276" s="5">
        <v>30</v>
      </c>
      <c r="G276" s="3" t="s">
        <v>263</v>
      </c>
      <c r="H276" s="3" t="s">
        <v>5</v>
      </c>
      <c r="I276" s="3" t="s">
        <v>89</v>
      </c>
      <c r="J276" s="3" t="s">
        <v>90</v>
      </c>
      <c r="K276" s="3" t="s">
        <v>91</v>
      </c>
      <c r="L276" s="5">
        <v>1</v>
      </c>
      <c r="M276" s="5">
        <v>35000</v>
      </c>
      <c r="N276" s="6">
        <v>0.1</v>
      </c>
      <c r="O276" s="5">
        <v>31500</v>
      </c>
      <c r="P276" s="5">
        <v>27000</v>
      </c>
      <c r="Q276" s="5">
        <f>Table1[[#This Row],[Sales]]-Table1[[#This Row],[Cost]]</f>
        <v>4500</v>
      </c>
      <c r="R276" s="3" t="s">
        <v>17</v>
      </c>
      <c r="S276" s="3" t="s">
        <v>10</v>
      </c>
      <c r="T276" s="3" t="s">
        <v>40</v>
      </c>
      <c r="U276" s="3" t="s">
        <v>19</v>
      </c>
      <c r="V276" s="6">
        <f>Table1[[#This Row],[Profit]]/Table1[[#This Row],[Sales]]</f>
        <v>0.14285714285714285</v>
      </c>
      <c r="W276" s="3">
        <f>[1]!Table1[[#This Row],[Sales]]-[1]!Table1[[#This Row],[Cost]]-[1]!Table1[[#This Row],[Profit]]</f>
        <v>0</v>
      </c>
      <c r="X276" s="3">
        <f>[1]!Table1[[#This Row],[Quantity]]*[1]!Table1[[#This Row],[Unit_Price]]</f>
        <v>35000</v>
      </c>
      <c r="Y276" s="7">
        <f>[1]!Table1[[#This Row],[Gross_Sales]]*[1]!Table1[[#This Row],[Discount]]</f>
        <v>3500</v>
      </c>
      <c r="Z276" s="8">
        <f>[1]!Table1[[#This Row],[Gross_Sales]]*[1]!Table1[[#This Row],[Discount_amount]]</f>
        <v>122500000</v>
      </c>
      <c r="AA276" s="6">
        <f>IFERROR([1]!Table1[[#This Row],[Profit]]/[1]!Table1[[#This Row],[Sales]],0)</f>
        <v>0.14285714285714285</v>
      </c>
      <c r="AB276" s="3">
        <f>YEAR([1]!Table1[[#This Row],[Order_Date]])</f>
        <v>2024</v>
      </c>
      <c r="AC276" s="3">
        <f>MONTH([1]!Table1[[#This Row],[Order_Date]])</f>
        <v>11</v>
      </c>
      <c r="AD276" s="3" t="str">
        <f t="shared" si="12"/>
        <v>Nov</v>
      </c>
      <c r="AE276" s="3" t="str">
        <f t="shared" si="13"/>
        <v>Q4</v>
      </c>
      <c r="AF276" s="3" t="str">
        <f t="shared" si="14"/>
        <v>2024-Nov</v>
      </c>
      <c r="AG276" s="3">
        <f>COUNTIF(C:C,Table1[[#This Row],[Customer_ID]])</f>
        <v>21</v>
      </c>
      <c r="AH276" s="9" t="e">
        <f>IF([1]!Table1[[#This Row],[Customer_order_count]] &gt;= 10,"FREQUENT",IF([1]!Table1[[#This Row],[Customer_order_count]] &lt;= 10,"REGULAR","OCASSIONAL"))</f>
        <v>#REF!</v>
      </c>
    </row>
    <row r="277" spans="1:34" x14ac:dyDescent="0.25">
      <c r="A277" s="10" t="s">
        <v>841</v>
      </c>
      <c r="B277" s="11">
        <v>45569</v>
      </c>
      <c r="C277" s="12" t="s">
        <v>707</v>
      </c>
      <c r="D277" s="13" t="s">
        <v>708</v>
      </c>
      <c r="E277" s="13" t="s">
        <v>3</v>
      </c>
      <c r="F277" s="14">
        <v>26</v>
      </c>
      <c r="G277" s="12" t="s">
        <v>295</v>
      </c>
      <c r="H277" s="12" t="s">
        <v>270</v>
      </c>
      <c r="I277" s="12" t="s">
        <v>65</v>
      </c>
      <c r="J277" s="12" t="s">
        <v>66</v>
      </c>
      <c r="K277" s="12" t="s">
        <v>25</v>
      </c>
      <c r="L277" s="14">
        <v>4</v>
      </c>
      <c r="M277" s="14">
        <v>2500</v>
      </c>
      <c r="N277" s="15">
        <v>0.1</v>
      </c>
      <c r="O277" s="14">
        <v>9000</v>
      </c>
      <c r="P277" s="14">
        <v>6400</v>
      </c>
      <c r="Q277" s="5">
        <f>Table1[[#This Row],[Sales]]-Table1[[#This Row],[Cost]]</f>
        <v>2600</v>
      </c>
      <c r="R277" s="12" t="s">
        <v>17</v>
      </c>
      <c r="S277" s="12" t="s">
        <v>10</v>
      </c>
      <c r="T277" s="12" t="s">
        <v>40</v>
      </c>
      <c r="U277" s="12" t="s">
        <v>27</v>
      </c>
      <c r="V277" s="6">
        <f>Table1[[#This Row],[Profit]]/Table1[[#This Row],[Sales]]</f>
        <v>0.28888888888888886</v>
      </c>
      <c r="W277" s="12">
        <f>[1]!Table1[[#This Row],[Sales]]-[1]!Table1[[#This Row],[Cost]]-[1]!Table1[[#This Row],[Profit]]</f>
        <v>0</v>
      </c>
      <c r="X277" s="12">
        <f>[1]!Table1[[#This Row],[Quantity]]*[1]!Table1[[#This Row],[Unit_Price]]</f>
        <v>10000</v>
      </c>
      <c r="Y277" s="16">
        <f>[1]!Table1[[#This Row],[Gross_Sales]]*[1]!Table1[[#This Row],[Discount]]</f>
        <v>1000</v>
      </c>
      <c r="Z277" s="17">
        <f>[1]!Table1[[#This Row],[Gross_Sales]]*[1]!Table1[[#This Row],[Discount_amount]]</f>
        <v>10000000</v>
      </c>
      <c r="AA277" s="15">
        <f>IFERROR([1]!Table1[[#This Row],[Profit]]/[1]!Table1[[#This Row],[Sales]],0)</f>
        <v>0.28888888888888886</v>
      </c>
      <c r="AB277" s="12">
        <f>YEAR([1]!Table1[[#This Row],[Order_Date]])</f>
        <v>2024</v>
      </c>
      <c r="AC277" s="12">
        <f>MONTH([1]!Table1[[#This Row],[Order_Date]])</f>
        <v>10</v>
      </c>
      <c r="AD277" s="12" t="str">
        <f t="shared" si="12"/>
        <v>Oct</v>
      </c>
      <c r="AE277" s="12" t="str">
        <f t="shared" si="13"/>
        <v>Q4</v>
      </c>
      <c r="AF277" s="12" t="str">
        <f t="shared" si="14"/>
        <v>2024-Oct</v>
      </c>
      <c r="AG277" s="12">
        <f>COUNTIF(C:C,Table1[[#This Row],[Customer_ID]])</f>
        <v>23</v>
      </c>
      <c r="AH277" s="18" t="e">
        <f>IF([1]!Table1[[#This Row],[Customer_order_count]] &gt;= 10,"FREQUENT",IF([1]!Table1[[#This Row],[Customer_order_count]] &lt;= 10,"REGULAR","OCASSIONAL"))</f>
        <v>#REF!</v>
      </c>
    </row>
    <row r="278" spans="1:34" x14ac:dyDescent="0.25">
      <c r="A278" s="1" t="s">
        <v>842</v>
      </c>
      <c r="B278" s="2">
        <v>45981</v>
      </c>
      <c r="C278" s="3" t="s">
        <v>843</v>
      </c>
      <c r="D278" s="4" t="s">
        <v>484</v>
      </c>
      <c r="E278" s="4" t="s">
        <v>16</v>
      </c>
      <c r="F278" s="5">
        <v>60</v>
      </c>
      <c r="G278" s="3" t="s">
        <v>312</v>
      </c>
      <c r="H278" s="3" t="s">
        <v>276</v>
      </c>
      <c r="I278" s="3" t="s">
        <v>102</v>
      </c>
      <c r="J278" s="3" t="s">
        <v>103</v>
      </c>
      <c r="K278" s="3" t="s">
        <v>25</v>
      </c>
      <c r="L278" s="5">
        <v>2</v>
      </c>
      <c r="M278" s="5">
        <v>28000</v>
      </c>
      <c r="N278" s="6">
        <v>0.2</v>
      </c>
      <c r="O278" s="5">
        <v>44800</v>
      </c>
      <c r="P278" s="5">
        <v>42000</v>
      </c>
      <c r="Q278" s="5">
        <f>Table1[[#This Row],[Sales]]-Table1[[#This Row],[Cost]]</f>
        <v>2800</v>
      </c>
      <c r="R278" s="3" t="s">
        <v>26</v>
      </c>
      <c r="S278" s="3" t="s">
        <v>10</v>
      </c>
      <c r="T278" s="3" t="s">
        <v>40</v>
      </c>
      <c r="U278" s="3" t="s">
        <v>12</v>
      </c>
      <c r="V278" s="6">
        <f>Table1[[#This Row],[Profit]]/Table1[[#This Row],[Sales]]</f>
        <v>6.25E-2</v>
      </c>
      <c r="W278" s="3">
        <f>[1]!Table1[[#This Row],[Sales]]-[1]!Table1[[#This Row],[Cost]]-[1]!Table1[[#This Row],[Profit]]</f>
        <v>0</v>
      </c>
      <c r="X278" s="3">
        <f>[1]!Table1[[#This Row],[Quantity]]*[1]!Table1[[#This Row],[Unit_Price]]</f>
        <v>56000</v>
      </c>
      <c r="Y278" s="7">
        <f>[1]!Table1[[#This Row],[Gross_Sales]]*[1]!Table1[[#This Row],[Discount]]</f>
        <v>11200</v>
      </c>
      <c r="Z278" s="8">
        <f>[1]!Table1[[#This Row],[Gross_Sales]]*[1]!Table1[[#This Row],[Discount_amount]]</f>
        <v>627200000</v>
      </c>
      <c r="AA278" s="6">
        <f>IFERROR([1]!Table1[[#This Row],[Profit]]/[1]!Table1[[#This Row],[Sales]],0)</f>
        <v>6.25E-2</v>
      </c>
      <c r="AB278" s="3">
        <f>YEAR([1]!Table1[[#This Row],[Order_Date]])</f>
        <v>2025</v>
      </c>
      <c r="AC278" s="3">
        <f>MONTH([1]!Table1[[#This Row],[Order_Date]])</f>
        <v>11</v>
      </c>
      <c r="AD278" s="3" t="str">
        <f t="shared" si="12"/>
        <v>Nov</v>
      </c>
      <c r="AE278" s="3" t="str">
        <f t="shared" si="13"/>
        <v>Q4</v>
      </c>
      <c r="AF278" s="3" t="str">
        <f t="shared" si="14"/>
        <v>2025-Nov</v>
      </c>
      <c r="AG278" s="3">
        <f>COUNTIF(C:C,Table1[[#This Row],[Customer_ID]])</f>
        <v>6</v>
      </c>
      <c r="AH278" s="9" t="e">
        <f>IF([1]!Table1[[#This Row],[Customer_order_count]] &gt;= 10,"FREQUENT",IF([1]!Table1[[#This Row],[Customer_order_count]] &lt;= 10,"REGULAR","OCASSIONAL"))</f>
        <v>#REF!</v>
      </c>
    </row>
    <row r="279" spans="1:34" x14ac:dyDescent="0.25">
      <c r="A279" s="10" t="s">
        <v>844</v>
      </c>
      <c r="B279" s="11">
        <v>45339</v>
      </c>
      <c r="C279" s="12" t="s">
        <v>845</v>
      </c>
      <c r="D279" s="13" t="s">
        <v>846</v>
      </c>
      <c r="E279" s="13" t="s">
        <v>16</v>
      </c>
      <c r="F279" s="14">
        <v>21</v>
      </c>
      <c r="G279" s="12" t="s">
        <v>339</v>
      </c>
      <c r="H279" s="12" t="s">
        <v>285</v>
      </c>
      <c r="I279" s="12" t="s">
        <v>95</v>
      </c>
      <c r="J279" s="12" t="s">
        <v>96</v>
      </c>
      <c r="K279" s="12" t="s">
        <v>46</v>
      </c>
      <c r="L279" s="14">
        <v>1</v>
      </c>
      <c r="M279" s="14">
        <v>600</v>
      </c>
      <c r="N279" s="15">
        <v>0.05</v>
      </c>
      <c r="O279" s="14">
        <v>570</v>
      </c>
      <c r="P279" s="14">
        <v>380</v>
      </c>
      <c r="Q279" s="5">
        <f>Table1[[#This Row],[Sales]]-Table1[[#This Row],[Cost]]</f>
        <v>190</v>
      </c>
      <c r="R279" s="12" t="s">
        <v>26</v>
      </c>
      <c r="S279" s="12" t="s">
        <v>10</v>
      </c>
      <c r="T279" s="12" t="s">
        <v>18</v>
      </c>
      <c r="U279" s="12" t="s">
        <v>12</v>
      </c>
      <c r="V279" s="6">
        <f>Table1[[#This Row],[Profit]]/Table1[[#This Row],[Sales]]</f>
        <v>0.33333333333333331</v>
      </c>
      <c r="W279" s="12">
        <f>[1]!Table1[[#This Row],[Sales]]-[1]!Table1[[#This Row],[Cost]]-[1]!Table1[[#This Row],[Profit]]</f>
        <v>0</v>
      </c>
      <c r="X279" s="12">
        <f>[1]!Table1[[#This Row],[Quantity]]*[1]!Table1[[#This Row],[Unit_Price]]</f>
        <v>600</v>
      </c>
      <c r="Y279" s="16">
        <f>[1]!Table1[[#This Row],[Gross_Sales]]*[1]!Table1[[#This Row],[Discount]]</f>
        <v>30</v>
      </c>
      <c r="Z279" s="17">
        <f>[1]!Table1[[#This Row],[Gross_Sales]]*[1]!Table1[[#This Row],[Discount_amount]]</f>
        <v>18000</v>
      </c>
      <c r="AA279" s="15">
        <f>IFERROR([1]!Table1[[#This Row],[Profit]]/[1]!Table1[[#This Row],[Sales]],0)</f>
        <v>0.33333333333333331</v>
      </c>
      <c r="AB279" s="12">
        <f>YEAR([1]!Table1[[#This Row],[Order_Date]])</f>
        <v>2024</v>
      </c>
      <c r="AC279" s="12">
        <f>MONTH([1]!Table1[[#This Row],[Order_Date]])</f>
        <v>2</v>
      </c>
      <c r="AD279" s="12" t="str">
        <f t="shared" si="12"/>
        <v>Feb</v>
      </c>
      <c r="AE279" s="12" t="str">
        <f t="shared" si="13"/>
        <v>Q1</v>
      </c>
      <c r="AF279" s="12" t="str">
        <f t="shared" si="14"/>
        <v>2024-Feb</v>
      </c>
      <c r="AG279" s="12">
        <f>COUNTIF(C:C,Table1[[#This Row],[Customer_ID]])</f>
        <v>5</v>
      </c>
      <c r="AH279" s="18" t="e">
        <f>IF([1]!Table1[[#This Row],[Customer_order_count]] &gt;= 10,"FREQUENT",IF([1]!Table1[[#This Row],[Customer_order_count]] &lt;= 10,"REGULAR","OCASSIONAL"))</f>
        <v>#REF!</v>
      </c>
    </row>
    <row r="280" spans="1:34" x14ac:dyDescent="0.25">
      <c r="A280" s="1" t="s">
        <v>847</v>
      </c>
      <c r="B280" s="2">
        <v>45581</v>
      </c>
      <c r="C280" s="3" t="s">
        <v>848</v>
      </c>
      <c r="D280" s="4" t="s">
        <v>426</v>
      </c>
      <c r="E280" s="4" t="s">
        <v>16</v>
      </c>
      <c r="F280" s="5">
        <v>20</v>
      </c>
      <c r="G280" s="3" t="s">
        <v>317</v>
      </c>
      <c r="H280" s="3" t="s">
        <v>5</v>
      </c>
      <c r="I280" s="3" t="s">
        <v>344</v>
      </c>
      <c r="J280" s="3" t="s">
        <v>345</v>
      </c>
      <c r="K280" s="3" t="s">
        <v>39</v>
      </c>
      <c r="L280" s="5">
        <v>1</v>
      </c>
      <c r="M280" s="5">
        <v>2200</v>
      </c>
      <c r="N280" s="6">
        <v>0.1</v>
      </c>
      <c r="O280" s="5">
        <v>1980</v>
      </c>
      <c r="P280" s="5">
        <v>1400</v>
      </c>
      <c r="Q280" s="5">
        <f>Table1[[#This Row],[Sales]]-Table1[[#This Row],[Cost]]</f>
        <v>580</v>
      </c>
      <c r="R280" s="3" t="s">
        <v>26</v>
      </c>
      <c r="S280" s="3" t="s">
        <v>10</v>
      </c>
      <c r="T280" s="3" t="s">
        <v>40</v>
      </c>
      <c r="U280" s="3" t="s">
        <v>12</v>
      </c>
      <c r="V280" s="6">
        <f>Table1[[#This Row],[Profit]]/Table1[[#This Row],[Sales]]</f>
        <v>0.29292929292929293</v>
      </c>
      <c r="W280" s="3">
        <f>[1]!Table1[[#This Row],[Sales]]-[1]!Table1[[#This Row],[Cost]]-[1]!Table1[[#This Row],[Profit]]</f>
        <v>0</v>
      </c>
      <c r="X280" s="3">
        <f>[1]!Table1[[#This Row],[Quantity]]*[1]!Table1[[#This Row],[Unit_Price]]</f>
        <v>2200</v>
      </c>
      <c r="Y280" s="7">
        <f>[1]!Table1[[#This Row],[Gross_Sales]]*[1]!Table1[[#This Row],[Discount]]</f>
        <v>220</v>
      </c>
      <c r="Z280" s="8">
        <f>[1]!Table1[[#This Row],[Gross_Sales]]*[1]!Table1[[#This Row],[Discount_amount]]</f>
        <v>484000</v>
      </c>
      <c r="AA280" s="6">
        <f>IFERROR([1]!Table1[[#This Row],[Profit]]/[1]!Table1[[#This Row],[Sales]],0)</f>
        <v>0.29292929292929293</v>
      </c>
      <c r="AB280" s="3">
        <f>YEAR([1]!Table1[[#This Row],[Order_Date]])</f>
        <v>2024</v>
      </c>
      <c r="AC280" s="3">
        <f>MONTH([1]!Table1[[#This Row],[Order_Date]])</f>
        <v>10</v>
      </c>
      <c r="AD280" s="3" t="str">
        <f t="shared" si="12"/>
        <v>Oct</v>
      </c>
      <c r="AE280" s="3" t="str">
        <f t="shared" si="13"/>
        <v>Q4</v>
      </c>
      <c r="AF280" s="3" t="str">
        <f t="shared" si="14"/>
        <v>2024-Oct</v>
      </c>
      <c r="AG280" s="3">
        <f>COUNTIF(C:C,Table1[[#This Row],[Customer_ID]])</f>
        <v>6</v>
      </c>
      <c r="AH280" s="9" t="e">
        <f>IF([1]!Table1[[#This Row],[Customer_order_count]] &gt;= 10,"FREQUENT",IF([1]!Table1[[#This Row],[Customer_order_count]] &lt;= 10,"REGULAR","OCASSIONAL"))</f>
        <v>#REF!</v>
      </c>
    </row>
    <row r="281" spans="1:34" x14ac:dyDescent="0.25">
      <c r="A281" s="10" t="s">
        <v>849</v>
      </c>
      <c r="B281" s="11">
        <v>45300</v>
      </c>
      <c r="C281" s="12" t="s">
        <v>850</v>
      </c>
      <c r="D281" s="13" t="s">
        <v>851</v>
      </c>
      <c r="E281" s="13" t="s">
        <v>16</v>
      </c>
      <c r="F281" s="14">
        <v>39</v>
      </c>
      <c r="G281" s="12" t="s">
        <v>295</v>
      </c>
      <c r="H281" s="12" t="s">
        <v>270</v>
      </c>
      <c r="I281" s="12" t="s">
        <v>264</v>
      </c>
      <c r="J281" s="12" t="s">
        <v>265</v>
      </c>
      <c r="K281" s="12" t="s">
        <v>46</v>
      </c>
      <c r="L281" s="14">
        <v>2</v>
      </c>
      <c r="M281" s="14">
        <v>800</v>
      </c>
      <c r="N281" s="15">
        <v>0</v>
      </c>
      <c r="O281" s="14">
        <v>1600</v>
      </c>
      <c r="P281" s="14">
        <v>1000</v>
      </c>
      <c r="Q281" s="5">
        <f>Table1[[#This Row],[Sales]]-Table1[[#This Row],[Cost]]</f>
        <v>600</v>
      </c>
      <c r="R281" s="12" t="s">
        <v>26</v>
      </c>
      <c r="S281" s="12" t="s">
        <v>10</v>
      </c>
      <c r="T281" s="12" t="s">
        <v>18</v>
      </c>
      <c r="U281" s="12" t="s">
        <v>19</v>
      </c>
      <c r="V281" s="6">
        <f>Table1[[#This Row],[Profit]]/Table1[[#This Row],[Sales]]</f>
        <v>0.375</v>
      </c>
      <c r="W281" s="12">
        <f>[1]!Table1[[#This Row],[Sales]]-[1]!Table1[[#This Row],[Cost]]-[1]!Table1[[#This Row],[Profit]]</f>
        <v>0</v>
      </c>
      <c r="X281" s="12">
        <f>[1]!Table1[[#This Row],[Quantity]]*[1]!Table1[[#This Row],[Unit_Price]]</f>
        <v>1600</v>
      </c>
      <c r="Y281" s="16">
        <f>[1]!Table1[[#This Row],[Gross_Sales]]*[1]!Table1[[#This Row],[Discount]]</f>
        <v>0</v>
      </c>
      <c r="Z281" s="17">
        <f>[1]!Table1[[#This Row],[Gross_Sales]]*[1]!Table1[[#This Row],[Discount_amount]]</f>
        <v>0</v>
      </c>
      <c r="AA281" s="15">
        <f>IFERROR([1]!Table1[[#This Row],[Profit]]/[1]!Table1[[#This Row],[Sales]],0)</f>
        <v>0.375</v>
      </c>
      <c r="AB281" s="12">
        <f>YEAR([1]!Table1[[#This Row],[Order_Date]])</f>
        <v>2024</v>
      </c>
      <c r="AC281" s="12">
        <f>MONTH([1]!Table1[[#This Row],[Order_Date]])</f>
        <v>1</v>
      </c>
      <c r="AD281" s="12" t="str">
        <f t="shared" si="12"/>
        <v>Jan</v>
      </c>
      <c r="AE281" s="12" t="str">
        <f t="shared" si="13"/>
        <v>Q1</v>
      </c>
      <c r="AF281" s="12" t="str">
        <f t="shared" si="14"/>
        <v>2024-Jan</v>
      </c>
      <c r="AG281" s="12">
        <f>COUNTIF(C:C,Table1[[#This Row],[Customer_ID]])</f>
        <v>5</v>
      </c>
      <c r="AH281" s="18" t="e">
        <f>IF([1]!Table1[[#This Row],[Customer_order_count]] &gt;= 10,"FREQUENT",IF([1]!Table1[[#This Row],[Customer_order_count]] &lt;= 10,"REGULAR","OCASSIONAL"))</f>
        <v>#REF!</v>
      </c>
    </row>
    <row r="282" spans="1:34" x14ac:dyDescent="0.25">
      <c r="A282" s="1" t="s">
        <v>852</v>
      </c>
      <c r="B282" s="2">
        <v>45603</v>
      </c>
      <c r="C282" s="3" t="s">
        <v>853</v>
      </c>
      <c r="D282" s="4" t="s">
        <v>854</v>
      </c>
      <c r="E282" s="4" t="s">
        <v>16</v>
      </c>
      <c r="F282" s="5">
        <v>47</v>
      </c>
      <c r="G282" s="3" t="s">
        <v>263</v>
      </c>
      <c r="H282" s="3" t="s">
        <v>5</v>
      </c>
      <c r="I282" s="3" t="s">
        <v>56</v>
      </c>
      <c r="J282" s="3" t="s">
        <v>57</v>
      </c>
      <c r="K282" s="3" t="s">
        <v>58</v>
      </c>
      <c r="L282" s="5">
        <v>1</v>
      </c>
      <c r="M282" s="5">
        <v>1200</v>
      </c>
      <c r="N282" s="6">
        <v>0.1</v>
      </c>
      <c r="O282" s="5">
        <v>1080</v>
      </c>
      <c r="P282" s="5">
        <v>800</v>
      </c>
      <c r="Q282" s="5">
        <f>Table1[[#This Row],[Sales]]-Table1[[#This Row],[Cost]]</f>
        <v>280</v>
      </c>
      <c r="R282" s="3" t="s">
        <v>26</v>
      </c>
      <c r="S282" s="3" t="s">
        <v>10</v>
      </c>
      <c r="T282" s="3" t="s">
        <v>40</v>
      </c>
      <c r="U282" s="3" t="s">
        <v>12</v>
      </c>
      <c r="V282" s="6">
        <f>Table1[[#This Row],[Profit]]/Table1[[#This Row],[Sales]]</f>
        <v>0.25925925925925924</v>
      </c>
      <c r="W282" s="3">
        <f>[1]!Table1[[#This Row],[Sales]]-[1]!Table1[[#This Row],[Cost]]-[1]!Table1[[#This Row],[Profit]]</f>
        <v>0</v>
      </c>
      <c r="X282" s="3">
        <f>[1]!Table1[[#This Row],[Quantity]]*[1]!Table1[[#This Row],[Unit_Price]]</f>
        <v>1200</v>
      </c>
      <c r="Y282" s="7">
        <f>[1]!Table1[[#This Row],[Gross_Sales]]*[1]!Table1[[#This Row],[Discount]]</f>
        <v>120</v>
      </c>
      <c r="Z282" s="8">
        <f>[1]!Table1[[#This Row],[Gross_Sales]]*[1]!Table1[[#This Row],[Discount_amount]]</f>
        <v>144000</v>
      </c>
      <c r="AA282" s="6">
        <f>IFERROR([1]!Table1[[#This Row],[Profit]]/[1]!Table1[[#This Row],[Sales]],0)</f>
        <v>0.25925925925925924</v>
      </c>
      <c r="AB282" s="3">
        <f>YEAR([1]!Table1[[#This Row],[Order_Date]])</f>
        <v>2024</v>
      </c>
      <c r="AC282" s="3">
        <f>MONTH([1]!Table1[[#This Row],[Order_Date]])</f>
        <v>11</v>
      </c>
      <c r="AD282" s="3" t="str">
        <f t="shared" si="12"/>
        <v>Nov</v>
      </c>
      <c r="AE282" s="3" t="str">
        <f t="shared" si="13"/>
        <v>Q4</v>
      </c>
      <c r="AF282" s="3" t="str">
        <f t="shared" si="14"/>
        <v>2024-Nov</v>
      </c>
      <c r="AG282" s="3">
        <f>COUNTIF(C:C,Table1[[#This Row],[Customer_ID]])</f>
        <v>9</v>
      </c>
      <c r="AH282" s="9" t="e">
        <f>IF([1]!Table1[[#This Row],[Customer_order_count]] &gt;= 10,"FREQUENT",IF([1]!Table1[[#This Row],[Customer_order_count]] &lt;= 10,"REGULAR","OCASSIONAL"))</f>
        <v>#REF!</v>
      </c>
    </row>
    <row r="283" spans="1:34" x14ac:dyDescent="0.25">
      <c r="A283" s="10" t="s">
        <v>855</v>
      </c>
      <c r="B283" s="11">
        <v>45797</v>
      </c>
      <c r="C283" s="12" t="s">
        <v>778</v>
      </c>
      <c r="D283" s="13" t="s">
        <v>410</v>
      </c>
      <c r="E283" s="13" t="s">
        <v>16</v>
      </c>
      <c r="F283" s="14">
        <v>56</v>
      </c>
      <c r="G283" s="12" t="s">
        <v>280</v>
      </c>
      <c r="H283" s="12" t="s">
        <v>270</v>
      </c>
      <c r="I283" s="12" t="s">
        <v>186</v>
      </c>
      <c r="J283" s="12" t="s">
        <v>187</v>
      </c>
      <c r="K283" s="12" t="s">
        <v>91</v>
      </c>
      <c r="L283" s="14">
        <v>2</v>
      </c>
      <c r="M283" s="14">
        <v>12000</v>
      </c>
      <c r="N283" s="15">
        <v>0.15</v>
      </c>
      <c r="O283" s="14">
        <v>20400</v>
      </c>
      <c r="P283" s="14">
        <v>18000</v>
      </c>
      <c r="Q283" s="5">
        <f>Table1[[#This Row],[Sales]]-Table1[[#This Row],[Cost]]</f>
        <v>2400</v>
      </c>
      <c r="R283" s="12" t="s">
        <v>9</v>
      </c>
      <c r="S283" s="12" t="s">
        <v>10</v>
      </c>
      <c r="T283" s="12" t="s">
        <v>11</v>
      </c>
      <c r="U283" s="12" t="s">
        <v>12</v>
      </c>
      <c r="V283" s="6">
        <f>Table1[[#This Row],[Profit]]/Table1[[#This Row],[Sales]]</f>
        <v>0.11764705882352941</v>
      </c>
      <c r="W283" s="12">
        <f>[1]!Table1[[#This Row],[Sales]]-[1]!Table1[[#This Row],[Cost]]-[1]!Table1[[#This Row],[Profit]]</f>
        <v>0</v>
      </c>
      <c r="X283" s="12">
        <f>[1]!Table1[[#This Row],[Quantity]]*[1]!Table1[[#This Row],[Unit_Price]]</f>
        <v>24000</v>
      </c>
      <c r="Y283" s="16">
        <f>[1]!Table1[[#This Row],[Gross_Sales]]*[1]!Table1[[#This Row],[Discount]]</f>
        <v>3600</v>
      </c>
      <c r="Z283" s="17">
        <f>[1]!Table1[[#This Row],[Gross_Sales]]*[1]!Table1[[#This Row],[Discount_amount]]</f>
        <v>86400000</v>
      </c>
      <c r="AA283" s="15">
        <f>IFERROR([1]!Table1[[#This Row],[Profit]]/[1]!Table1[[#This Row],[Sales]],0)</f>
        <v>0.11764705882352941</v>
      </c>
      <c r="AB283" s="12">
        <f>YEAR([1]!Table1[[#This Row],[Order_Date]])</f>
        <v>2025</v>
      </c>
      <c r="AC283" s="12">
        <f>MONTH([1]!Table1[[#This Row],[Order_Date]])</f>
        <v>5</v>
      </c>
      <c r="AD283" s="12" t="str">
        <f t="shared" si="12"/>
        <v>May</v>
      </c>
      <c r="AE283" s="12" t="str">
        <f t="shared" si="13"/>
        <v>Q2</v>
      </c>
      <c r="AF283" s="12" t="str">
        <f t="shared" si="14"/>
        <v>2025-May</v>
      </c>
      <c r="AG283" s="12">
        <f>COUNTIF(C:C,Table1[[#This Row],[Customer_ID]])</f>
        <v>10</v>
      </c>
      <c r="AH283" s="18" t="e">
        <f>IF([1]!Table1[[#This Row],[Customer_order_count]] &gt;= 10,"FREQUENT",IF([1]!Table1[[#This Row],[Customer_order_count]] &lt;= 10,"REGULAR","OCASSIONAL"))</f>
        <v>#REF!</v>
      </c>
    </row>
    <row r="284" spans="1:34" x14ac:dyDescent="0.25">
      <c r="A284" s="1" t="s">
        <v>856</v>
      </c>
      <c r="B284" s="2">
        <v>45543</v>
      </c>
      <c r="C284" s="3" t="s">
        <v>857</v>
      </c>
      <c r="D284" s="4" t="s">
        <v>392</v>
      </c>
      <c r="E284" s="4" t="s">
        <v>16</v>
      </c>
      <c r="F284" s="5">
        <v>21</v>
      </c>
      <c r="G284" s="3" t="s">
        <v>407</v>
      </c>
      <c r="H284" s="3" t="s">
        <v>285</v>
      </c>
      <c r="I284" s="3" t="s">
        <v>176</v>
      </c>
      <c r="J284" s="3" t="s">
        <v>177</v>
      </c>
      <c r="K284" s="3" t="s">
        <v>25</v>
      </c>
      <c r="L284" s="5">
        <v>2</v>
      </c>
      <c r="M284" s="5">
        <v>22000</v>
      </c>
      <c r="N284" s="6">
        <v>0.15</v>
      </c>
      <c r="O284" s="5">
        <v>37400</v>
      </c>
      <c r="P284" s="5">
        <v>33000</v>
      </c>
      <c r="Q284" s="5">
        <f>Table1[[#This Row],[Sales]]-Table1[[#This Row],[Cost]]</f>
        <v>4400</v>
      </c>
      <c r="R284" s="3" t="s">
        <v>26</v>
      </c>
      <c r="S284" s="3" t="s">
        <v>10</v>
      </c>
      <c r="T284" s="3" t="s">
        <v>33</v>
      </c>
      <c r="U284" s="3" t="s">
        <v>12</v>
      </c>
      <c r="V284" s="6">
        <f>Table1[[#This Row],[Profit]]/Table1[[#This Row],[Sales]]</f>
        <v>0.11764705882352941</v>
      </c>
      <c r="W284" s="3">
        <f>[1]!Table1[[#This Row],[Sales]]-[1]!Table1[[#This Row],[Cost]]-[1]!Table1[[#This Row],[Profit]]</f>
        <v>0</v>
      </c>
      <c r="X284" s="3">
        <f>[1]!Table1[[#This Row],[Quantity]]*[1]!Table1[[#This Row],[Unit_Price]]</f>
        <v>44000</v>
      </c>
      <c r="Y284" s="7">
        <f>[1]!Table1[[#This Row],[Gross_Sales]]*[1]!Table1[[#This Row],[Discount]]</f>
        <v>6600</v>
      </c>
      <c r="Z284" s="8">
        <f>[1]!Table1[[#This Row],[Gross_Sales]]*[1]!Table1[[#This Row],[Discount_amount]]</f>
        <v>290400000</v>
      </c>
      <c r="AA284" s="6">
        <f>IFERROR([1]!Table1[[#This Row],[Profit]]/[1]!Table1[[#This Row],[Sales]],0)</f>
        <v>0.11764705882352941</v>
      </c>
      <c r="AB284" s="3">
        <f>YEAR([1]!Table1[[#This Row],[Order_Date]])</f>
        <v>2024</v>
      </c>
      <c r="AC284" s="3">
        <f>MONTH([1]!Table1[[#This Row],[Order_Date]])</f>
        <v>9</v>
      </c>
      <c r="AD284" s="3" t="str">
        <f t="shared" si="12"/>
        <v>Sep</v>
      </c>
      <c r="AE284" s="3" t="str">
        <f t="shared" si="13"/>
        <v>Q3</v>
      </c>
      <c r="AF284" s="3" t="str">
        <f t="shared" si="14"/>
        <v>2024-Sep</v>
      </c>
      <c r="AG284" s="3">
        <f>COUNTIF(C:C,Table1[[#This Row],[Customer_ID]])</f>
        <v>17</v>
      </c>
      <c r="AH284" s="9" t="e">
        <f>IF([1]!Table1[[#This Row],[Customer_order_count]] &gt;= 10,"FREQUENT",IF([1]!Table1[[#This Row],[Customer_order_count]] &lt;= 10,"REGULAR","OCASSIONAL"))</f>
        <v>#REF!</v>
      </c>
    </row>
    <row r="285" spans="1:34" x14ac:dyDescent="0.25">
      <c r="A285" s="10" t="s">
        <v>858</v>
      </c>
      <c r="B285" s="11">
        <v>45530</v>
      </c>
      <c r="C285" s="12" t="s">
        <v>538</v>
      </c>
      <c r="D285" s="13" t="s">
        <v>362</v>
      </c>
      <c r="E285" s="13" t="s">
        <v>16</v>
      </c>
      <c r="F285" s="14">
        <v>31</v>
      </c>
      <c r="G285" s="12" t="s">
        <v>290</v>
      </c>
      <c r="H285" s="12" t="s">
        <v>276</v>
      </c>
      <c r="I285" s="12" t="s">
        <v>127</v>
      </c>
      <c r="J285" s="12" t="s">
        <v>128</v>
      </c>
      <c r="K285" s="12" t="s">
        <v>58</v>
      </c>
      <c r="L285" s="14">
        <v>1</v>
      </c>
      <c r="M285" s="14">
        <v>3000</v>
      </c>
      <c r="N285" s="15">
        <v>0.15</v>
      </c>
      <c r="O285" s="14">
        <v>2550</v>
      </c>
      <c r="P285" s="14">
        <v>2100</v>
      </c>
      <c r="Q285" s="5">
        <f>Table1[[#This Row],[Sales]]-Table1[[#This Row],[Cost]]</f>
        <v>450</v>
      </c>
      <c r="R285" s="12" t="s">
        <v>26</v>
      </c>
      <c r="S285" s="12" t="s">
        <v>10</v>
      </c>
      <c r="T285" s="12" t="s">
        <v>33</v>
      </c>
      <c r="U285" s="12" t="s">
        <v>12</v>
      </c>
      <c r="V285" s="6">
        <f>Table1[[#This Row],[Profit]]/Table1[[#This Row],[Sales]]</f>
        <v>0.17647058823529413</v>
      </c>
      <c r="W285" s="12">
        <f>[1]!Table1[[#This Row],[Sales]]-[1]!Table1[[#This Row],[Cost]]-[1]!Table1[[#This Row],[Profit]]</f>
        <v>0</v>
      </c>
      <c r="X285" s="12">
        <f>[1]!Table1[[#This Row],[Quantity]]*[1]!Table1[[#This Row],[Unit_Price]]</f>
        <v>3000</v>
      </c>
      <c r="Y285" s="16">
        <f>[1]!Table1[[#This Row],[Gross_Sales]]*[1]!Table1[[#This Row],[Discount]]</f>
        <v>450</v>
      </c>
      <c r="Z285" s="17">
        <f>[1]!Table1[[#This Row],[Gross_Sales]]*[1]!Table1[[#This Row],[Discount_amount]]</f>
        <v>1350000</v>
      </c>
      <c r="AA285" s="15">
        <f>IFERROR([1]!Table1[[#This Row],[Profit]]/[1]!Table1[[#This Row],[Sales]],0)</f>
        <v>0.17647058823529413</v>
      </c>
      <c r="AB285" s="12">
        <f>YEAR([1]!Table1[[#This Row],[Order_Date]])</f>
        <v>2024</v>
      </c>
      <c r="AC285" s="12">
        <f>MONTH([1]!Table1[[#This Row],[Order_Date]])</f>
        <v>8</v>
      </c>
      <c r="AD285" s="12" t="str">
        <f t="shared" si="12"/>
        <v>Aug</v>
      </c>
      <c r="AE285" s="12" t="str">
        <f t="shared" si="13"/>
        <v>Q3</v>
      </c>
      <c r="AF285" s="12" t="str">
        <f t="shared" si="14"/>
        <v>2024-Aug</v>
      </c>
      <c r="AG285" s="12">
        <f>COUNTIF(C:C,Table1[[#This Row],[Customer_ID]])</f>
        <v>12</v>
      </c>
      <c r="AH285" s="18" t="e">
        <f>IF([1]!Table1[[#This Row],[Customer_order_count]] &gt;= 10,"FREQUENT",IF([1]!Table1[[#This Row],[Customer_order_count]] &lt;= 10,"REGULAR","OCASSIONAL"))</f>
        <v>#REF!</v>
      </c>
    </row>
    <row r="286" spans="1:34" x14ac:dyDescent="0.25">
      <c r="A286" s="1" t="s">
        <v>859</v>
      </c>
      <c r="B286" s="2">
        <v>45301</v>
      </c>
      <c r="C286" s="3" t="s">
        <v>316</v>
      </c>
      <c r="D286" s="4" t="s">
        <v>167</v>
      </c>
      <c r="E286" s="4" t="s">
        <v>3</v>
      </c>
      <c r="F286" s="5">
        <v>47</v>
      </c>
      <c r="G286" s="3" t="s">
        <v>317</v>
      </c>
      <c r="H286" s="3" t="s">
        <v>5</v>
      </c>
      <c r="I286" s="3" t="s">
        <v>68</v>
      </c>
      <c r="J286" s="3" t="s">
        <v>69</v>
      </c>
      <c r="K286" s="3" t="s">
        <v>39</v>
      </c>
      <c r="L286" s="5">
        <v>1</v>
      </c>
      <c r="M286" s="5">
        <v>3500</v>
      </c>
      <c r="N286" s="6">
        <v>0</v>
      </c>
      <c r="O286" s="5">
        <v>3500</v>
      </c>
      <c r="P286" s="5">
        <v>2300</v>
      </c>
      <c r="Q286" s="5">
        <f>Table1[[#This Row],[Sales]]-Table1[[#This Row],[Cost]]</f>
        <v>1200</v>
      </c>
      <c r="R286" s="3" t="s">
        <v>26</v>
      </c>
      <c r="S286" s="3" t="s">
        <v>10</v>
      </c>
      <c r="T286" s="3" t="s">
        <v>18</v>
      </c>
      <c r="U286" s="3" t="s">
        <v>27</v>
      </c>
      <c r="V286" s="6">
        <f>Table1[[#This Row],[Profit]]/Table1[[#This Row],[Sales]]</f>
        <v>0.34285714285714286</v>
      </c>
      <c r="W286" s="3">
        <f>[1]!Table1[[#This Row],[Sales]]-[1]!Table1[[#This Row],[Cost]]-[1]!Table1[[#This Row],[Profit]]</f>
        <v>0</v>
      </c>
      <c r="X286" s="3">
        <f>[1]!Table1[[#This Row],[Quantity]]*[1]!Table1[[#This Row],[Unit_Price]]</f>
        <v>3500</v>
      </c>
      <c r="Y286" s="7">
        <f>[1]!Table1[[#This Row],[Gross_Sales]]*[1]!Table1[[#This Row],[Discount]]</f>
        <v>0</v>
      </c>
      <c r="Z286" s="8">
        <f>[1]!Table1[[#This Row],[Gross_Sales]]*[1]!Table1[[#This Row],[Discount_amount]]</f>
        <v>0</v>
      </c>
      <c r="AA286" s="6">
        <f>IFERROR([1]!Table1[[#This Row],[Profit]]/[1]!Table1[[#This Row],[Sales]],0)</f>
        <v>0.34285714285714286</v>
      </c>
      <c r="AB286" s="3">
        <f>YEAR([1]!Table1[[#This Row],[Order_Date]])</f>
        <v>2024</v>
      </c>
      <c r="AC286" s="3">
        <f>MONTH([1]!Table1[[#This Row],[Order_Date]])</f>
        <v>1</v>
      </c>
      <c r="AD286" s="3" t="str">
        <f t="shared" si="12"/>
        <v>Jan</v>
      </c>
      <c r="AE286" s="3" t="str">
        <f t="shared" si="13"/>
        <v>Q1</v>
      </c>
      <c r="AF286" s="3" t="str">
        <f t="shared" si="14"/>
        <v>2024-Jan</v>
      </c>
      <c r="AG286" s="3">
        <f>COUNTIF(C:C,Table1[[#This Row],[Customer_ID]])</f>
        <v>10</v>
      </c>
      <c r="AH286" s="9" t="e">
        <f>IF([1]!Table1[[#This Row],[Customer_order_count]] &gt;= 10,"FREQUENT",IF([1]!Table1[[#This Row],[Customer_order_count]] &lt;= 10,"REGULAR","OCASSIONAL"))</f>
        <v>#REF!</v>
      </c>
    </row>
    <row r="287" spans="1:34" x14ac:dyDescent="0.25">
      <c r="A287" s="10" t="s">
        <v>860</v>
      </c>
      <c r="B287" s="11">
        <v>45606</v>
      </c>
      <c r="C287" s="12" t="s">
        <v>861</v>
      </c>
      <c r="D287" s="12" t="s">
        <v>862</v>
      </c>
      <c r="E287" s="12" t="s">
        <v>3</v>
      </c>
      <c r="F287" s="12">
        <v>53</v>
      </c>
      <c r="G287" s="12" t="s">
        <v>317</v>
      </c>
      <c r="H287" s="12" t="s">
        <v>5</v>
      </c>
      <c r="I287" s="12" t="s">
        <v>31</v>
      </c>
      <c r="J287" s="12" t="s">
        <v>32</v>
      </c>
      <c r="K287" s="12" t="s">
        <v>25</v>
      </c>
      <c r="L287" s="12">
        <v>2</v>
      </c>
      <c r="M287" s="12">
        <v>5000</v>
      </c>
      <c r="N287" s="12">
        <v>0.15</v>
      </c>
      <c r="O287" s="12">
        <v>8500</v>
      </c>
      <c r="P287" s="12">
        <v>7000</v>
      </c>
      <c r="Q287" s="5">
        <f>Table1[[#This Row],[Sales]]-Table1[[#This Row],[Cost]]</f>
        <v>1500</v>
      </c>
      <c r="R287" s="12" t="s">
        <v>26</v>
      </c>
      <c r="S287" s="12" t="s">
        <v>287</v>
      </c>
      <c r="T287" s="12" t="s">
        <v>40</v>
      </c>
      <c r="U287" s="12" t="s">
        <v>12</v>
      </c>
      <c r="V287" s="6">
        <f>Table1[[#This Row],[Profit]]/Table1[[#This Row],[Sales]]</f>
        <v>0.17647058823529413</v>
      </c>
      <c r="W287" s="12">
        <f>[1]!Table1[[#This Row],[Sales]]-[1]!Table1[[#This Row],[Cost]]-[1]!Table1[[#This Row],[Profit]]</f>
        <v>-14000</v>
      </c>
      <c r="X287" s="12">
        <f>[1]!Table1[[#This Row],[Quantity]]*[1]!Table1[[#This Row],[Unit_Price]]</f>
        <v>10000</v>
      </c>
      <c r="Y287" s="12">
        <f>[1]!Table1[[#This Row],[Gross_Sales]]*[1]!Table1[[#This Row],[Discount]]</f>
        <v>1500</v>
      </c>
      <c r="Z287" s="12">
        <f>[1]!Table1[[#This Row],[Gross_Sales]]*[1]!Table1[[#This Row],[Discount_amount]]</f>
        <v>15000000</v>
      </c>
      <c r="AA287" s="12">
        <f>IFERROR([1]!Table1[[#This Row],[Profit]]/[1]!Table1[[#This Row],[Sales]],0)</f>
        <v>0.17647058823529413</v>
      </c>
      <c r="AB287" s="12">
        <f>YEAR([1]!Table1[[#This Row],[Order_Date]])</f>
        <v>2024</v>
      </c>
      <c r="AC287" s="12">
        <f>MONTH([1]!Table1[[#This Row],[Order_Date]])</f>
        <v>11</v>
      </c>
      <c r="AD287" s="12" t="str">
        <f t="shared" si="12"/>
        <v>Nov</v>
      </c>
      <c r="AE287" s="12" t="str">
        <f t="shared" si="13"/>
        <v>Q4</v>
      </c>
      <c r="AF287" s="12" t="str">
        <f t="shared" si="14"/>
        <v>2024-Nov</v>
      </c>
      <c r="AG287" s="12">
        <f>COUNTIF(C:C,Table1[[#This Row],[Customer_ID]])</f>
        <v>10</v>
      </c>
      <c r="AH287" s="18" t="e">
        <f>IF([1]!Table1[[#This Row],[Customer_order_count]] &gt;= 10,"FREQUENT",IF([1]!Table1[[#This Row],[Customer_order_count]] &lt;= 10,"REGULAR","OCASSIONAL"))</f>
        <v>#REF!</v>
      </c>
    </row>
    <row r="288" spans="1:34" x14ac:dyDescent="0.25">
      <c r="A288" s="1" t="s">
        <v>863</v>
      </c>
      <c r="B288" s="2">
        <v>45721</v>
      </c>
      <c r="C288" s="3" t="s">
        <v>864</v>
      </c>
      <c r="D288" s="3" t="s">
        <v>865</v>
      </c>
      <c r="E288" s="3" t="s">
        <v>16</v>
      </c>
      <c r="F288" s="3">
        <v>32</v>
      </c>
      <c r="G288" s="3" t="s">
        <v>269</v>
      </c>
      <c r="H288" s="3" t="s">
        <v>270</v>
      </c>
      <c r="I288" s="3" t="s">
        <v>143</v>
      </c>
      <c r="J288" s="3" t="s">
        <v>144</v>
      </c>
      <c r="K288" s="3" t="s">
        <v>76</v>
      </c>
      <c r="L288" s="3">
        <v>3</v>
      </c>
      <c r="M288" s="3">
        <v>700</v>
      </c>
      <c r="N288" s="3">
        <v>0.05</v>
      </c>
      <c r="O288" s="3">
        <v>1995</v>
      </c>
      <c r="P288" s="3">
        <v>1710</v>
      </c>
      <c r="Q288" s="5">
        <f>Table1[[#This Row],[Sales]]-Table1[[#This Row],[Cost]]</f>
        <v>285</v>
      </c>
      <c r="R288" s="3" t="s">
        <v>98</v>
      </c>
      <c r="S288" s="3" t="s">
        <v>287</v>
      </c>
      <c r="T288" s="3" t="s">
        <v>18</v>
      </c>
      <c r="U288" s="3" t="s">
        <v>19</v>
      </c>
      <c r="V288" s="6">
        <f>Table1[[#This Row],[Profit]]/Table1[[#This Row],[Sales]]</f>
        <v>0.14285714285714285</v>
      </c>
      <c r="W288" s="3">
        <f>[1]!Table1[[#This Row],[Sales]]-[1]!Table1[[#This Row],[Cost]]-[1]!Table1[[#This Row],[Profit]]</f>
        <v>-3420</v>
      </c>
      <c r="X288" s="3">
        <f>[1]!Table1[[#This Row],[Quantity]]*[1]!Table1[[#This Row],[Unit_Price]]</f>
        <v>2100</v>
      </c>
      <c r="Y288" s="3">
        <f>[1]!Table1[[#This Row],[Gross_Sales]]*[1]!Table1[[#This Row],[Discount]]</f>
        <v>105</v>
      </c>
      <c r="Z288" s="3">
        <f>[1]!Table1[[#This Row],[Gross_Sales]]*[1]!Table1[[#This Row],[Discount_amount]]</f>
        <v>220500</v>
      </c>
      <c r="AA288" s="3">
        <f>IFERROR([1]!Table1[[#This Row],[Profit]]/[1]!Table1[[#This Row],[Sales]],0)</f>
        <v>0.14285714285714285</v>
      </c>
      <c r="AB288" s="3">
        <f>YEAR([1]!Table1[[#This Row],[Order_Date]])</f>
        <v>2025</v>
      </c>
      <c r="AC288" s="3">
        <f>MONTH([1]!Table1[[#This Row],[Order_Date]])</f>
        <v>3</v>
      </c>
      <c r="AD288" s="3" t="str">
        <f t="shared" si="12"/>
        <v>Mar</v>
      </c>
      <c r="AE288" s="3" t="str">
        <f t="shared" si="13"/>
        <v>Q1</v>
      </c>
      <c r="AF288" s="3" t="str">
        <f t="shared" si="14"/>
        <v>2025-Mar</v>
      </c>
      <c r="AG288" s="3">
        <f>COUNTIF(C:C,Table1[[#This Row],[Customer_ID]])</f>
        <v>5</v>
      </c>
      <c r="AH288" s="9" t="e">
        <f>IF([1]!Table1[[#This Row],[Customer_order_count]] &gt;= 10,"FREQUENT",IF([1]!Table1[[#This Row],[Customer_order_count]] &lt;= 10,"REGULAR","OCASSIONAL"))</f>
        <v>#REF!</v>
      </c>
    </row>
    <row r="289" spans="1:34" x14ac:dyDescent="0.25">
      <c r="A289" s="10" t="s">
        <v>866</v>
      </c>
      <c r="B289" s="11">
        <v>45437</v>
      </c>
      <c r="C289" s="12" t="s">
        <v>867</v>
      </c>
      <c r="D289" s="13" t="s">
        <v>868</v>
      </c>
      <c r="E289" s="13" t="s">
        <v>3</v>
      </c>
      <c r="F289" s="14">
        <v>55</v>
      </c>
      <c r="G289" s="12" t="s">
        <v>275</v>
      </c>
      <c r="H289" s="12" t="s">
        <v>276</v>
      </c>
      <c r="I289" s="12" t="s">
        <v>109</v>
      </c>
      <c r="J289" s="12" t="s">
        <v>110</v>
      </c>
      <c r="K289" s="12" t="s">
        <v>8</v>
      </c>
      <c r="L289" s="14">
        <v>1</v>
      </c>
      <c r="M289" s="14">
        <v>4000</v>
      </c>
      <c r="N289" s="15">
        <v>0.05</v>
      </c>
      <c r="O289" s="14">
        <v>3800</v>
      </c>
      <c r="P289" s="14">
        <v>2900</v>
      </c>
      <c r="Q289" s="5">
        <f>Table1[[#This Row],[Sales]]-Table1[[#This Row],[Cost]]</f>
        <v>900</v>
      </c>
      <c r="R289" s="12" t="s">
        <v>26</v>
      </c>
      <c r="S289" s="12" t="s">
        <v>10</v>
      </c>
      <c r="T289" s="12" t="s">
        <v>11</v>
      </c>
      <c r="U289" s="12" t="s">
        <v>12</v>
      </c>
      <c r="V289" s="6">
        <f>Table1[[#This Row],[Profit]]/Table1[[#This Row],[Sales]]</f>
        <v>0.23684210526315788</v>
      </c>
      <c r="W289" s="12">
        <f>[1]!Table1[[#This Row],[Sales]]-[1]!Table1[[#This Row],[Cost]]-[1]!Table1[[#This Row],[Profit]]</f>
        <v>0</v>
      </c>
      <c r="X289" s="12">
        <f>[1]!Table1[[#This Row],[Quantity]]*[1]!Table1[[#This Row],[Unit_Price]]</f>
        <v>4000</v>
      </c>
      <c r="Y289" s="16">
        <f>[1]!Table1[[#This Row],[Gross_Sales]]*[1]!Table1[[#This Row],[Discount]]</f>
        <v>200</v>
      </c>
      <c r="Z289" s="17">
        <f>[1]!Table1[[#This Row],[Gross_Sales]]*[1]!Table1[[#This Row],[Discount_amount]]</f>
        <v>800000</v>
      </c>
      <c r="AA289" s="15">
        <f>IFERROR([1]!Table1[[#This Row],[Profit]]/[1]!Table1[[#This Row],[Sales]],0)</f>
        <v>0.23684210526315788</v>
      </c>
      <c r="AB289" s="12">
        <f>YEAR([1]!Table1[[#This Row],[Order_Date]])</f>
        <v>2024</v>
      </c>
      <c r="AC289" s="12">
        <f>MONTH([1]!Table1[[#This Row],[Order_Date]])</f>
        <v>5</v>
      </c>
      <c r="AD289" s="12" t="str">
        <f t="shared" si="12"/>
        <v>May</v>
      </c>
      <c r="AE289" s="12" t="str">
        <f t="shared" si="13"/>
        <v>Q2</v>
      </c>
      <c r="AF289" s="12" t="str">
        <f t="shared" si="14"/>
        <v>2024-May</v>
      </c>
      <c r="AG289" s="12">
        <f>COUNTIF(C:C,Table1[[#This Row],[Customer_ID]])</f>
        <v>5</v>
      </c>
      <c r="AH289" s="18" t="e">
        <f>IF([1]!Table1[[#This Row],[Customer_order_count]] &gt;= 10,"FREQUENT",IF([1]!Table1[[#This Row],[Customer_order_count]] &lt;= 10,"REGULAR","OCASSIONAL"))</f>
        <v>#REF!</v>
      </c>
    </row>
    <row r="290" spans="1:34" x14ac:dyDescent="0.25">
      <c r="A290" s="1" t="s">
        <v>869</v>
      </c>
      <c r="B290" s="2">
        <v>45529</v>
      </c>
      <c r="C290" s="3" t="s">
        <v>689</v>
      </c>
      <c r="D290" s="3" t="s">
        <v>690</v>
      </c>
      <c r="E290" s="3" t="s">
        <v>3</v>
      </c>
      <c r="F290" s="3">
        <v>44</v>
      </c>
      <c r="G290" s="3" t="s">
        <v>280</v>
      </c>
      <c r="H290" s="3" t="s">
        <v>270</v>
      </c>
      <c r="I290" s="3" t="s">
        <v>105</v>
      </c>
      <c r="J290" s="3" t="s">
        <v>106</v>
      </c>
      <c r="K290" s="3" t="s">
        <v>76</v>
      </c>
      <c r="L290" s="3">
        <v>2</v>
      </c>
      <c r="M290" s="3">
        <v>450</v>
      </c>
      <c r="N290" s="3">
        <v>0.1</v>
      </c>
      <c r="O290" s="3">
        <v>0</v>
      </c>
      <c r="P290" s="3">
        <v>660</v>
      </c>
      <c r="Q290" s="5">
        <f>Table1[[#This Row],[Sales]]-Table1[[#This Row],[Cost]]</f>
        <v>-660</v>
      </c>
      <c r="R290" s="3" t="s">
        <v>17</v>
      </c>
      <c r="S290" s="3" t="s">
        <v>291</v>
      </c>
      <c r="T290" s="3" t="s">
        <v>33</v>
      </c>
      <c r="U290" s="3" t="s">
        <v>12</v>
      </c>
      <c r="V290" s="3" t="e">
        <f>Table1[[#This Row],[Profit]]/Table1[[#This Row],[Sales]]</f>
        <v>#DIV/0!</v>
      </c>
      <c r="W290" s="3">
        <f>[1]!Table1[[#This Row],[Sales]]-[1]!Table1[[#This Row],[Cost]]-[1]!Table1[[#This Row],[Profit]]</f>
        <v>-660</v>
      </c>
      <c r="X290" s="3">
        <f>[1]!Table1[[#This Row],[Quantity]]*[1]!Table1[[#This Row],[Unit_Price]]</f>
        <v>900</v>
      </c>
      <c r="Y290" s="3">
        <f>[1]!Table1[[#This Row],[Gross_Sales]]*[1]!Table1[[#This Row],[Discount]]</f>
        <v>90</v>
      </c>
      <c r="Z290" s="3">
        <f>[1]!Table1[[#This Row],[Gross_Sales]]*[1]!Table1[[#This Row],[Discount_amount]]</f>
        <v>81000</v>
      </c>
      <c r="AA290" s="3">
        <f>IFERROR([1]!Table1[[#This Row],[Profit]]/[1]!Table1[[#This Row],[Sales]],0)</f>
        <v>0</v>
      </c>
      <c r="AB290" s="3">
        <f>YEAR([1]!Table1[[#This Row],[Order_Date]])</f>
        <v>2024</v>
      </c>
      <c r="AC290" s="3">
        <f>MONTH([1]!Table1[[#This Row],[Order_Date]])</f>
        <v>8</v>
      </c>
      <c r="AD290" s="3" t="str">
        <f t="shared" si="12"/>
        <v>Aug</v>
      </c>
      <c r="AE290" s="3" t="str">
        <f t="shared" si="13"/>
        <v>Q3</v>
      </c>
      <c r="AF290" s="3" t="str">
        <f t="shared" si="14"/>
        <v>2024-Aug</v>
      </c>
      <c r="AG290" s="3">
        <f>COUNTIF(C:C,Table1[[#This Row],[Customer_ID]])</f>
        <v>14</v>
      </c>
      <c r="AH290" s="9" t="e">
        <f>IF([1]!Table1[[#This Row],[Customer_order_count]] &gt;= 10,"FREQUENT",IF([1]!Table1[[#This Row],[Customer_order_count]] &lt;= 10,"REGULAR","OCASSIONAL"))</f>
        <v>#REF!</v>
      </c>
    </row>
    <row r="291" spans="1:34" x14ac:dyDescent="0.25">
      <c r="A291" s="10" t="s">
        <v>870</v>
      </c>
      <c r="B291" s="11">
        <v>45761</v>
      </c>
      <c r="C291" s="12" t="s">
        <v>650</v>
      </c>
      <c r="D291" s="13" t="s">
        <v>651</v>
      </c>
      <c r="E291" s="13" t="s">
        <v>3</v>
      </c>
      <c r="F291" s="14">
        <v>48</v>
      </c>
      <c r="G291" s="12" t="s">
        <v>317</v>
      </c>
      <c r="H291" s="12" t="s">
        <v>5</v>
      </c>
      <c r="I291" s="12" t="s">
        <v>65</v>
      </c>
      <c r="J291" s="12" t="s">
        <v>66</v>
      </c>
      <c r="K291" s="12" t="s">
        <v>25</v>
      </c>
      <c r="L291" s="14">
        <v>4</v>
      </c>
      <c r="M291" s="14">
        <v>2500</v>
      </c>
      <c r="N291" s="15">
        <v>0.2</v>
      </c>
      <c r="O291" s="14">
        <v>8000</v>
      </c>
      <c r="P291" s="14">
        <v>6400</v>
      </c>
      <c r="Q291" s="5">
        <f>Table1[[#This Row],[Sales]]-Table1[[#This Row],[Cost]]</f>
        <v>1600</v>
      </c>
      <c r="R291" s="12" t="s">
        <v>17</v>
      </c>
      <c r="S291" s="12" t="s">
        <v>10</v>
      </c>
      <c r="T291" s="12" t="s">
        <v>11</v>
      </c>
      <c r="U291" s="12" t="s">
        <v>27</v>
      </c>
      <c r="V291" s="6">
        <f>Table1[[#This Row],[Profit]]/Table1[[#This Row],[Sales]]</f>
        <v>0.2</v>
      </c>
      <c r="W291" s="12">
        <f>[1]!Table1[[#This Row],[Sales]]-[1]!Table1[[#This Row],[Cost]]-[1]!Table1[[#This Row],[Profit]]</f>
        <v>0</v>
      </c>
      <c r="X291" s="12">
        <f>[1]!Table1[[#This Row],[Quantity]]*[1]!Table1[[#This Row],[Unit_Price]]</f>
        <v>10000</v>
      </c>
      <c r="Y291" s="16">
        <f>[1]!Table1[[#This Row],[Gross_Sales]]*[1]!Table1[[#This Row],[Discount]]</f>
        <v>2000</v>
      </c>
      <c r="Z291" s="17">
        <f>[1]!Table1[[#This Row],[Gross_Sales]]*[1]!Table1[[#This Row],[Discount_amount]]</f>
        <v>20000000</v>
      </c>
      <c r="AA291" s="15">
        <f>IFERROR([1]!Table1[[#This Row],[Profit]]/[1]!Table1[[#This Row],[Sales]],0)</f>
        <v>0.2</v>
      </c>
      <c r="AB291" s="12">
        <f>YEAR([1]!Table1[[#This Row],[Order_Date]])</f>
        <v>2025</v>
      </c>
      <c r="AC291" s="12">
        <f>MONTH([1]!Table1[[#This Row],[Order_Date]])</f>
        <v>4</v>
      </c>
      <c r="AD291" s="12" t="str">
        <f t="shared" si="12"/>
        <v>Apr</v>
      </c>
      <c r="AE291" s="12" t="str">
        <f t="shared" si="13"/>
        <v>Q2</v>
      </c>
      <c r="AF291" s="12" t="str">
        <f t="shared" si="14"/>
        <v>2025-Apr</v>
      </c>
      <c r="AG291" s="12">
        <f>COUNTIF(C:C,Table1[[#This Row],[Customer_ID]])</f>
        <v>18</v>
      </c>
      <c r="AH291" s="18" t="e">
        <f>IF([1]!Table1[[#This Row],[Customer_order_count]] &gt;= 10,"FREQUENT",IF([1]!Table1[[#This Row],[Customer_order_count]] &lt;= 10,"REGULAR","OCASSIONAL"))</f>
        <v>#REF!</v>
      </c>
    </row>
    <row r="292" spans="1:34" x14ac:dyDescent="0.25">
      <c r="A292" s="1" t="s">
        <v>871</v>
      </c>
      <c r="B292" s="2">
        <v>45944</v>
      </c>
      <c r="C292" s="3" t="s">
        <v>799</v>
      </c>
      <c r="D292" s="4" t="s">
        <v>43</v>
      </c>
      <c r="E292" s="4" t="s">
        <v>3</v>
      </c>
      <c r="F292" s="5">
        <v>28</v>
      </c>
      <c r="G292" s="3" t="s">
        <v>317</v>
      </c>
      <c r="H292" s="3" t="s">
        <v>5</v>
      </c>
      <c r="I292" s="3" t="s">
        <v>95</v>
      </c>
      <c r="J292" s="3" t="s">
        <v>96</v>
      </c>
      <c r="K292" s="3" t="s">
        <v>46</v>
      </c>
      <c r="L292" s="5">
        <v>1</v>
      </c>
      <c r="M292" s="5">
        <v>600</v>
      </c>
      <c r="N292" s="6">
        <v>0.1</v>
      </c>
      <c r="O292" s="5">
        <v>540</v>
      </c>
      <c r="P292" s="5">
        <v>380</v>
      </c>
      <c r="Q292" s="5">
        <f>Table1[[#This Row],[Sales]]-Table1[[#This Row],[Cost]]</f>
        <v>160</v>
      </c>
      <c r="R292" s="3" t="s">
        <v>26</v>
      </c>
      <c r="S292" s="3" t="s">
        <v>10</v>
      </c>
      <c r="T292" s="3" t="s">
        <v>40</v>
      </c>
      <c r="U292" s="3" t="s">
        <v>27</v>
      </c>
      <c r="V292" s="6">
        <f>Table1[[#This Row],[Profit]]/Table1[[#This Row],[Sales]]</f>
        <v>0.29629629629629628</v>
      </c>
      <c r="W292" s="3">
        <f>[1]!Table1[[#This Row],[Sales]]-[1]!Table1[[#This Row],[Cost]]-[1]!Table1[[#This Row],[Profit]]</f>
        <v>0</v>
      </c>
      <c r="X292" s="3">
        <f>[1]!Table1[[#This Row],[Quantity]]*[1]!Table1[[#This Row],[Unit_Price]]</f>
        <v>600</v>
      </c>
      <c r="Y292" s="7">
        <f>[1]!Table1[[#This Row],[Gross_Sales]]*[1]!Table1[[#This Row],[Discount]]</f>
        <v>60</v>
      </c>
      <c r="Z292" s="8">
        <f>[1]!Table1[[#This Row],[Gross_Sales]]*[1]!Table1[[#This Row],[Discount_amount]]</f>
        <v>36000</v>
      </c>
      <c r="AA292" s="6">
        <f>IFERROR([1]!Table1[[#This Row],[Profit]]/[1]!Table1[[#This Row],[Sales]],0)</f>
        <v>0.29629629629629628</v>
      </c>
      <c r="AB292" s="3">
        <f>YEAR([1]!Table1[[#This Row],[Order_Date]])</f>
        <v>2025</v>
      </c>
      <c r="AC292" s="3">
        <f>MONTH([1]!Table1[[#This Row],[Order_Date]])</f>
        <v>10</v>
      </c>
      <c r="AD292" s="3" t="str">
        <f t="shared" si="12"/>
        <v>Oct</v>
      </c>
      <c r="AE292" s="3" t="str">
        <f t="shared" si="13"/>
        <v>Q4</v>
      </c>
      <c r="AF292" s="3" t="str">
        <f t="shared" si="14"/>
        <v>2025-Oct</v>
      </c>
      <c r="AG292" s="3">
        <f>COUNTIF(C:C,Table1[[#This Row],[Customer_ID]])</f>
        <v>17</v>
      </c>
      <c r="AH292" s="9" t="e">
        <f>IF([1]!Table1[[#This Row],[Customer_order_count]] &gt;= 10,"FREQUENT",IF([1]!Table1[[#This Row],[Customer_order_count]] &lt;= 10,"REGULAR","OCASSIONAL"))</f>
        <v>#REF!</v>
      </c>
    </row>
    <row r="293" spans="1:34" x14ac:dyDescent="0.25">
      <c r="A293" s="10" t="s">
        <v>872</v>
      </c>
      <c r="B293" s="11">
        <v>45737</v>
      </c>
      <c r="C293" s="12" t="s">
        <v>873</v>
      </c>
      <c r="D293" s="13" t="s">
        <v>474</v>
      </c>
      <c r="E293" s="13" t="s">
        <v>16</v>
      </c>
      <c r="F293" s="14">
        <v>42</v>
      </c>
      <c r="G293" s="12" t="s">
        <v>295</v>
      </c>
      <c r="H293" s="12" t="s">
        <v>270</v>
      </c>
      <c r="I293" s="12" t="s">
        <v>6</v>
      </c>
      <c r="J293" s="12" t="s">
        <v>7</v>
      </c>
      <c r="K293" s="12" t="s">
        <v>8</v>
      </c>
      <c r="L293" s="14">
        <v>1</v>
      </c>
      <c r="M293" s="14">
        <v>7000</v>
      </c>
      <c r="N293" s="15">
        <v>0.05</v>
      </c>
      <c r="O293" s="14">
        <v>6650</v>
      </c>
      <c r="P293" s="14">
        <v>5200</v>
      </c>
      <c r="Q293" s="5">
        <f>Table1[[#This Row],[Sales]]-Table1[[#This Row],[Cost]]</f>
        <v>1450</v>
      </c>
      <c r="R293" s="12" t="s">
        <v>98</v>
      </c>
      <c r="S293" s="12" t="s">
        <v>10</v>
      </c>
      <c r="T293" s="12" t="s">
        <v>18</v>
      </c>
      <c r="U293" s="12" t="s">
        <v>19</v>
      </c>
      <c r="V293" s="6">
        <f>Table1[[#This Row],[Profit]]/Table1[[#This Row],[Sales]]</f>
        <v>0.21804511278195488</v>
      </c>
      <c r="W293" s="12">
        <f>[1]!Table1[[#This Row],[Sales]]-[1]!Table1[[#This Row],[Cost]]-[1]!Table1[[#This Row],[Profit]]</f>
        <v>0</v>
      </c>
      <c r="X293" s="12">
        <f>[1]!Table1[[#This Row],[Quantity]]*[1]!Table1[[#This Row],[Unit_Price]]</f>
        <v>7000</v>
      </c>
      <c r="Y293" s="16">
        <f>[1]!Table1[[#This Row],[Gross_Sales]]*[1]!Table1[[#This Row],[Discount]]</f>
        <v>350</v>
      </c>
      <c r="Z293" s="17">
        <f>[1]!Table1[[#This Row],[Gross_Sales]]*[1]!Table1[[#This Row],[Discount_amount]]</f>
        <v>2450000</v>
      </c>
      <c r="AA293" s="15">
        <f>IFERROR([1]!Table1[[#This Row],[Profit]]/[1]!Table1[[#This Row],[Sales]],0)</f>
        <v>0.21804511278195488</v>
      </c>
      <c r="AB293" s="12">
        <f>YEAR([1]!Table1[[#This Row],[Order_Date]])</f>
        <v>2025</v>
      </c>
      <c r="AC293" s="12">
        <f>MONTH([1]!Table1[[#This Row],[Order_Date]])</f>
        <v>3</v>
      </c>
      <c r="AD293" s="12" t="str">
        <f t="shared" si="12"/>
        <v>Mar</v>
      </c>
      <c r="AE293" s="12" t="str">
        <f t="shared" si="13"/>
        <v>Q1</v>
      </c>
      <c r="AF293" s="12" t="str">
        <f t="shared" si="14"/>
        <v>2025-Mar</v>
      </c>
      <c r="AG293" s="12">
        <f>COUNTIF(C:C,Table1[[#This Row],[Customer_ID]])</f>
        <v>3</v>
      </c>
      <c r="AH293" s="18" t="e">
        <f>IF([1]!Table1[[#This Row],[Customer_order_count]] &gt;= 10,"FREQUENT",IF([1]!Table1[[#This Row],[Customer_order_count]] &lt;= 10,"REGULAR","OCASSIONAL"))</f>
        <v>#REF!</v>
      </c>
    </row>
    <row r="294" spans="1:34" x14ac:dyDescent="0.25">
      <c r="A294" s="1" t="s">
        <v>874</v>
      </c>
      <c r="B294" s="2">
        <v>45559</v>
      </c>
      <c r="C294" s="3" t="s">
        <v>79</v>
      </c>
      <c r="D294" s="4" t="s">
        <v>80</v>
      </c>
      <c r="E294" s="4" t="s">
        <v>16</v>
      </c>
      <c r="F294" s="5">
        <v>35</v>
      </c>
      <c r="G294" s="3" t="s">
        <v>4</v>
      </c>
      <c r="H294" s="3" t="s">
        <v>5</v>
      </c>
      <c r="I294" s="3" t="s">
        <v>68</v>
      </c>
      <c r="J294" s="3" t="s">
        <v>69</v>
      </c>
      <c r="K294" s="3" t="s">
        <v>39</v>
      </c>
      <c r="L294" s="5">
        <v>1</v>
      </c>
      <c r="M294" s="5">
        <v>3500</v>
      </c>
      <c r="N294" s="6">
        <v>0.1</v>
      </c>
      <c r="O294" s="5">
        <v>3150</v>
      </c>
      <c r="P294" s="5">
        <v>2300</v>
      </c>
      <c r="Q294" s="5">
        <f>Table1[[#This Row],[Sales]]-Table1[[#This Row],[Cost]]</f>
        <v>850</v>
      </c>
      <c r="R294" s="3" t="s">
        <v>77</v>
      </c>
      <c r="S294" s="3" t="s">
        <v>10</v>
      </c>
      <c r="T294" s="3" t="s">
        <v>33</v>
      </c>
      <c r="U294" s="3" t="s">
        <v>12</v>
      </c>
      <c r="V294" s="6">
        <f>Table1[[#This Row],[Profit]]/Table1[[#This Row],[Sales]]</f>
        <v>0.26984126984126983</v>
      </c>
      <c r="W294" s="3">
        <f>[1]!Table1[[#This Row],[Sales]]-[1]!Table1[[#This Row],[Cost]]-[1]!Table1[[#This Row],[Profit]]</f>
        <v>0</v>
      </c>
      <c r="X294" s="3">
        <f>[1]!Table1[[#This Row],[Quantity]]*[1]!Table1[[#This Row],[Unit_Price]]</f>
        <v>3500</v>
      </c>
      <c r="Y294" s="7">
        <f>[1]!Table1[[#This Row],[Gross_Sales]]*[1]!Table1[[#This Row],[Discount]]</f>
        <v>350</v>
      </c>
      <c r="Z294" s="8">
        <f>[1]!Table1[[#This Row],[Gross_Sales]]*[1]!Table1[[#This Row],[Discount_amount]]</f>
        <v>1225000</v>
      </c>
      <c r="AA294" s="6">
        <f>IFERROR([1]!Table1[[#This Row],[Profit]]/[1]!Table1[[#This Row],[Sales]],0)</f>
        <v>0.26984126984126983</v>
      </c>
      <c r="AB294" s="3">
        <f>YEAR([1]!Table1[[#This Row],[Order_Date]])</f>
        <v>2024</v>
      </c>
      <c r="AC294" s="3">
        <f>MONTH([1]!Table1[[#This Row],[Order_Date]])</f>
        <v>9</v>
      </c>
      <c r="AD294" s="3" t="str">
        <f t="shared" si="12"/>
        <v>Sep</v>
      </c>
      <c r="AE294" s="3" t="str">
        <f t="shared" si="13"/>
        <v>Q3</v>
      </c>
      <c r="AF294" s="3" t="str">
        <f t="shared" si="14"/>
        <v>2024-Sep</v>
      </c>
      <c r="AG294" s="3">
        <f>COUNTIF(C:C,Table1[[#This Row],[Customer_ID]])</f>
        <v>15</v>
      </c>
      <c r="AH294" s="9" t="e">
        <f>IF([1]!Table1[[#This Row],[Customer_order_count]] &gt;= 10,"FREQUENT",IF([1]!Table1[[#This Row],[Customer_order_count]] &lt;= 10,"REGULAR","OCASSIONAL"))</f>
        <v>#REF!</v>
      </c>
    </row>
    <row r="295" spans="1:34" x14ac:dyDescent="0.25">
      <c r="A295" s="10" t="s">
        <v>875</v>
      </c>
      <c r="B295" s="11">
        <v>45626</v>
      </c>
      <c r="C295" s="12" t="s">
        <v>223</v>
      </c>
      <c r="D295" s="13" t="s">
        <v>224</v>
      </c>
      <c r="E295" s="13" t="s">
        <v>16</v>
      </c>
      <c r="F295" s="14">
        <v>34</v>
      </c>
      <c r="G295" s="12" t="s">
        <v>4</v>
      </c>
      <c r="H295" s="12" t="s">
        <v>5</v>
      </c>
      <c r="I295" s="12" t="s">
        <v>68</v>
      </c>
      <c r="J295" s="12" t="s">
        <v>69</v>
      </c>
      <c r="K295" s="12" t="s">
        <v>39</v>
      </c>
      <c r="L295" s="14">
        <v>1</v>
      </c>
      <c r="M295" s="14">
        <v>3500</v>
      </c>
      <c r="N295" s="15">
        <v>0.05</v>
      </c>
      <c r="O295" s="14">
        <v>3325</v>
      </c>
      <c r="P295" s="14">
        <v>2300</v>
      </c>
      <c r="Q295" s="5">
        <f>Table1[[#This Row],[Sales]]-Table1[[#This Row],[Cost]]</f>
        <v>1025</v>
      </c>
      <c r="R295" s="12" t="s">
        <v>17</v>
      </c>
      <c r="S295" s="12" t="s">
        <v>10</v>
      </c>
      <c r="T295" s="12" t="s">
        <v>40</v>
      </c>
      <c r="U295" s="12" t="s">
        <v>19</v>
      </c>
      <c r="V295" s="6">
        <f>Table1[[#This Row],[Profit]]/Table1[[#This Row],[Sales]]</f>
        <v>0.30827067669172931</v>
      </c>
      <c r="W295" s="12">
        <f>[1]!Table1[[#This Row],[Sales]]-[1]!Table1[[#This Row],[Cost]]-[1]!Table1[[#This Row],[Profit]]</f>
        <v>0</v>
      </c>
      <c r="X295" s="12">
        <f>[1]!Table1[[#This Row],[Quantity]]*[1]!Table1[[#This Row],[Unit_Price]]</f>
        <v>3500</v>
      </c>
      <c r="Y295" s="16">
        <f>[1]!Table1[[#This Row],[Gross_Sales]]*[1]!Table1[[#This Row],[Discount]]</f>
        <v>175</v>
      </c>
      <c r="Z295" s="17">
        <f>[1]!Table1[[#This Row],[Gross_Sales]]*[1]!Table1[[#This Row],[Discount_amount]]</f>
        <v>612500</v>
      </c>
      <c r="AA295" s="15">
        <f>IFERROR([1]!Table1[[#This Row],[Profit]]/[1]!Table1[[#This Row],[Sales]],0)</f>
        <v>0.30827067669172931</v>
      </c>
      <c r="AB295" s="12">
        <f>YEAR([1]!Table1[[#This Row],[Order_Date]])</f>
        <v>2024</v>
      </c>
      <c r="AC295" s="12">
        <f>MONTH([1]!Table1[[#This Row],[Order_Date]])</f>
        <v>11</v>
      </c>
      <c r="AD295" s="12" t="str">
        <f t="shared" si="12"/>
        <v>Nov</v>
      </c>
      <c r="AE295" s="12" t="str">
        <f t="shared" si="13"/>
        <v>Q4</v>
      </c>
      <c r="AF295" s="12" t="str">
        <f t="shared" si="14"/>
        <v>2024-Nov</v>
      </c>
      <c r="AG295" s="12">
        <f>COUNTIF(C:C,Table1[[#This Row],[Customer_ID]])</f>
        <v>3</v>
      </c>
      <c r="AH295" s="18" t="e">
        <f>IF([1]!Table1[[#This Row],[Customer_order_count]] &gt;= 10,"FREQUENT",IF([1]!Table1[[#This Row],[Customer_order_count]] &lt;= 10,"REGULAR","OCASSIONAL"))</f>
        <v>#REF!</v>
      </c>
    </row>
    <row r="296" spans="1:34" x14ac:dyDescent="0.25">
      <c r="A296" s="1" t="s">
        <v>876</v>
      </c>
      <c r="B296" s="2">
        <v>45499</v>
      </c>
      <c r="C296" s="3" t="s">
        <v>861</v>
      </c>
      <c r="D296" s="4" t="s">
        <v>862</v>
      </c>
      <c r="E296" s="4" t="s">
        <v>3</v>
      </c>
      <c r="F296" s="5">
        <v>53</v>
      </c>
      <c r="G296" s="3" t="s">
        <v>317</v>
      </c>
      <c r="H296" s="3" t="s">
        <v>5</v>
      </c>
      <c r="I296" s="3" t="s">
        <v>176</v>
      </c>
      <c r="J296" s="3" t="s">
        <v>177</v>
      </c>
      <c r="K296" s="3" t="s">
        <v>25</v>
      </c>
      <c r="L296" s="5">
        <v>1</v>
      </c>
      <c r="M296" s="5">
        <v>22000</v>
      </c>
      <c r="N296" s="6">
        <v>0</v>
      </c>
      <c r="O296" s="5">
        <v>22000</v>
      </c>
      <c r="P296" s="5">
        <v>16500</v>
      </c>
      <c r="Q296" s="5">
        <f>Table1[[#This Row],[Sales]]-Table1[[#This Row],[Cost]]</f>
        <v>5500</v>
      </c>
      <c r="R296" s="3" t="s">
        <v>9</v>
      </c>
      <c r="S296" s="3" t="s">
        <v>10</v>
      </c>
      <c r="T296" s="3" t="s">
        <v>33</v>
      </c>
      <c r="U296" s="3" t="s">
        <v>12</v>
      </c>
      <c r="V296" s="6">
        <f>Table1[[#This Row],[Profit]]/Table1[[#This Row],[Sales]]</f>
        <v>0.25</v>
      </c>
      <c r="W296" s="3">
        <f>[1]!Table1[[#This Row],[Sales]]-[1]!Table1[[#This Row],[Cost]]-[1]!Table1[[#This Row],[Profit]]</f>
        <v>0</v>
      </c>
      <c r="X296" s="3">
        <f>[1]!Table1[[#This Row],[Quantity]]*[1]!Table1[[#This Row],[Unit_Price]]</f>
        <v>22000</v>
      </c>
      <c r="Y296" s="7">
        <f>[1]!Table1[[#This Row],[Gross_Sales]]*[1]!Table1[[#This Row],[Discount]]</f>
        <v>0</v>
      </c>
      <c r="Z296" s="8">
        <f>[1]!Table1[[#This Row],[Gross_Sales]]*[1]!Table1[[#This Row],[Discount_amount]]</f>
        <v>0</v>
      </c>
      <c r="AA296" s="6">
        <f>IFERROR([1]!Table1[[#This Row],[Profit]]/[1]!Table1[[#This Row],[Sales]],0)</f>
        <v>0.25</v>
      </c>
      <c r="AB296" s="3">
        <f>YEAR([1]!Table1[[#This Row],[Order_Date]])</f>
        <v>2024</v>
      </c>
      <c r="AC296" s="3">
        <f>MONTH([1]!Table1[[#This Row],[Order_Date]])</f>
        <v>7</v>
      </c>
      <c r="AD296" s="3" t="str">
        <f t="shared" si="12"/>
        <v>Jul</v>
      </c>
      <c r="AE296" s="3" t="str">
        <f t="shared" si="13"/>
        <v>Q3</v>
      </c>
      <c r="AF296" s="3" t="str">
        <f t="shared" si="14"/>
        <v>2024-Jul</v>
      </c>
      <c r="AG296" s="3">
        <f>COUNTIF(C:C,Table1[[#This Row],[Customer_ID]])</f>
        <v>10</v>
      </c>
      <c r="AH296" s="9" t="e">
        <f>IF([1]!Table1[[#This Row],[Customer_order_count]] &gt;= 10,"FREQUENT",IF([1]!Table1[[#This Row],[Customer_order_count]] &lt;= 10,"REGULAR","OCASSIONAL"))</f>
        <v>#REF!</v>
      </c>
    </row>
    <row r="297" spans="1:34" x14ac:dyDescent="0.25">
      <c r="A297" s="10" t="s">
        <v>877</v>
      </c>
      <c r="B297" s="11">
        <v>45451</v>
      </c>
      <c r="C297" s="12" t="s">
        <v>878</v>
      </c>
      <c r="D297" s="13" t="s">
        <v>468</v>
      </c>
      <c r="E297" s="13" t="s">
        <v>3</v>
      </c>
      <c r="F297" s="14">
        <v>40</v>
      </c>
      <c r="G297" s="12" t="s">
        <v>280</v>
      </c>
      <c r="H297" s="12" t="s">
        <v>270</v>
      </c>
      <c r="I297" s="12" t="s">
        <v>31</v>
      </c>
      <c r="J297" s="12" t="s">
        <v>32</v>
      </c>
      <c r="K297" s="12" t="s">
        <v>25</v>
      </c>
      <c r="L297" s="14">
        <v>1</v>
      </c>
      <c r="M297" s="14">
        <v>5000</v>
      </c>
      <c r="N297" s="15">
        <v>0.1</v>
      </c>
      <c r="O297" s="14">
        <v>4500</v>
      </c>
      <c r="P297" s="14">
        <v>3500</v>
      </c>
      <c r="Q297" s="5">
        <f>Table1[[#This Row],[Sales]]-Table1[[#This Row],[Cost]]</f>
        <v>1000</v>
      </c>
      <c r="R297" s="12" t="s">
        <v>26</v>
      </c>
      <c r="S297" s="12" t="s">
        <v>10</v>
      </c>
      <c r="T297" s="12" t="s">
        <v>11</v>
      </c>
      <c r="U297" s="12" t="s">
        <v>27</v>
      </c>
      <c r="V297" s="6">
        <f>Table1[[#This Row],[Profit]]/Table1[[#This Row],[Sales]]</f>
        <v>0.22222222222222221</v>
      </c>
      <c r="W297" s="12">
        <f>[1]!Table1[[#This Row],[Sales]]-[1]!Table1[[#This Row],[Cost]]-[1]!Table1[[#This Row],[Profit]]</f>
        <v>0</v>
      </c>
      <c r="X297" s="12">
        <f>[1]!Table1[[#This Row],[Quantity]]*[1]!Table1[[#This Row],[Unit_Price]]</f>
        <v>5000</v>
      </c>
      <c r="Y297" s="16">
        <f>[1]!Table1[[#This Row],[Gross_Sales]]*[1]!Table1[[#This Row],[Discount]]</f>
        <v>500</v>
      </c>
      <c r="Z297" s="17">
        <f>[1]!Table1[[#This Row],[Gross_Sales]]*[1]!Table1[[#This Row],[Discount_amount]]</f>
        <v>2500000</v>
      </c>
      <c r="AA297" s="15">
        <f>IFERROR([1]!Table1[[#This Row],[Profit]]/[1]!Table1[[#This Row],[Sales]],0)</f>
        <v>0.22222222222222221</v>
      </c>
      <c r="AB297" s="12">
        <f>YEAR([1]!Table1[[#This Row],[Order_Date]])</f>
        <v>2024</v>
      </c>
      <c r="AC297" s="12">
        <f>MONTH([1]!Table1[[#This Row],[Order_Date]])</f>
        <v>6</v>
      </c>
      <c r="AD297" s="12" t="str">
        <f t="shared" si="12"/>
        <v>Jun</v>
      </c>
      <c r="AE297" s="12" t="str">
        <f t="shared" si="13"/>
        <v>Q2</v>
      </c>
      <c r="AF297" s="12" t="str">
        <f t="shared" si="14"/>
        <v>2024-Jun</v>
      </c>
      <c r="AG297" s="12">
        <f>COUNTIF(C:C,Table1[[#This Row],[Customer_ID]])</f>
        <v>7</v>
      </c>
      <c r="AH297" s="18" t="e">
        <f>IF([1]!Table1[[#This Row],[Customer_order_count]] &gt;= 10,"FREQUENT",IF([1]!Table1[[#This Row],[Customer_order_count]] &lt;= 10,"REGULAR","OCASSIONAL"))</f>
        <v>#REF!</v>
      </c>
    </row>
    <row r="298" spans="1:34" x14ac:dyDescent="0.25">
      <c r="A298" s="1" t="s">
        <v>879</v>
      </c>
      <c r="B298" s="2">
        <v>45708</v>
      </c>
      <c r="C298" s="3" t="s">
        <v>365</v>
      </c>
      <c r="D298" s="3" t="s">
        <v>366</v>
      </c>
      <c r="E298" s="3" t="s">
        <v>16</v>
      </c>
      <c r="F298" s="3">
        <v>56</v>
      </c>
      <c r="G298" s="3" t="s">
        <v>295</v>
      </c>
      <c r="H298" s="3" t="s">
        <v>270</v>
      </c>
      <c r="I298" s="3" t="s">
        <v>31</v>
      </c>
      <c r="J298" s="3" t="s">
        <v>32</v>
      </c>
      <c r="K298" s="3" t="s">
        <v>25</v>
      </c>
      <c r="L298" s="3">
        <v>3</v>
      </c>
      <c r="M298" s="3">
        <v>5000</v>
      </c>
      <c r="N298" s="3">
        <v>0.1</v>
      </c>
      <c r="O298" s="3">
        <v>13500</v>
      </c>
      <c r="P298" s="3">
        <v>10500</v>
      </c>
      <c r="Q298" s="5">
        <f>Table1[[#This Row],[Sales]]-Table1[[#This Row],[Cost]]</f>
        <v>3000</v>
      </c>
      <c r="R298" s="3" t="s">
        <v>17</v>
      </c>
      <c r="S298" s="3" t="s">
        <v>287</v>
      </c>
      <c r="T298" s="3" t="s">
        <v>18</v>
      </c>
      <c r="U298" s="3" t="s">
        <v>27</v>
      </c>
      <c r="V298" s="6">
        <f>Table1[[#This Row],[Profit]]/Table1[[#This Row],[Sales]]</f>
        <v>0.22222222222222221</v>
      </c>
      <c r="W298" s="3">
        <f>[1]!Table1[[#This Row],[Sales]]-[1]!Table1[[#This Row],[Cost]]-[1]!Table1[[#This Row],[Profit]]</f>
        <v>-21000</v>
      </c>
      <c r="X298" s="3">
        <f>[1]!Table1[[#This Row],[Quantity]]*[1]!Table1[[#This Row],[Unit_Price]]</f>
        <v>15000</v>
      </c>
      <c r="Y298" s="3">
        <f>[1]!Table1[[#This Row],[Gross_Sales]]*[1]!Table1[[#This Row],[Discount]]</f>
        <v>1500</v>
      </c>
      <c r="Z298" s="3">
        <f>[1]!Table1[[#This Row],[Gross_Sales]]*[1]!Table1[[#This Row],[Discount_amount]]</f>
        <v>22500000</v>
      </c>
      <c r="AA298" s="3">
        <f>IFERROR([1]!Table1[[#This Row],[Profit]]/[1]!Table1[[#This Row],[Sales]],0)</f>
        <v>0.22222222222222221</v>
      </c>
      <c r="AB298" s="3">
        <f>YEAR([1]!Table1[[#This Row],[Order_Date]])</f>
        <v>2025</v>
      </c>
      <c r="AC298" s="3">
        <f>MONTH([1]!Table1[[#This Row],[Order_Date]])</f>
        <v>2</v>
      </c>
      <c r="AD298" s="3" t="str">
        <f t="shared" si="12"/>
        <v>Feb</v>
      </c>
      <c r="AE298" s="3" t="str">
        <f t="shared" si="13"/>
        <v>Q1</v>
      </c>
      <c r="AF298" s="3" t="str">
        <f t="shared" si="14"/>
        <v>2025-Feb</v>
      </c>
      <c r="AG298" s="3">
        <f>COUNTIF(C:C,Table1[[#This Row],[Customer_ID]])</f>
        <v>25</v>
      </c>
      <c r="AH298" s="9" t="e">
        <f>IF([1]!Table1[[#This Row],[Customer_order_count]] &gt;= 10,"FREQUENT",IF([1]!Table1[[#This Row],[Customer_order_count]] &lt;= 10,"REGULAR","OCASSIONAL"))</f>
        <v>#REF!</v>
      </c>
    </row>
    <row r="299" spans="1:34" x14ac:dyDescent="0.25">
      <c r="A299" s="10" t="s">
        <v>880</v>
      </c>
      <c r="B299" s="11">
        <v>45504</v>
      </c>
      <c r="C299" s="12" t="s">
        <v>881</v>
      </c>
      <c r="D299" s="13" t="s">
        <v>101</v>
      </c>
      <c r="E299" s="13" t="s">
        <v>3</v>
      </c>
      <c r="F299" s="14">
        <v>44</v>
      </c>
      <c r="G299" s="12" t="s">
        <v>312</v>
      </c>
      <c r="H299" s="12" t="s">
        <v>276</v>
      </c>
      <c r="I299" s="12" t="s">
        <v>74</v>
      </c>
      <c r="J299" s="12" t="s">
        <v>75</v>
      </c>
      <c r="K299" s="12" t="s">
        <v>76</v>
      </c>
      <c r="L299" s="14">
        <v>4</v>
      </c>
      <c r="M299" s="14">
        <v>550</v>
      </c>
      <c r="N299" s="15">
        <v>0.15</v>
      </c>
      <c r="O299" s="14">
        <v>1870</v>
      </c>
      <c r="P299" s="14">
        <v>1800</v>
      </c>
      <c r="Q299" s="5">
        <f>Table1[[#This Row],[Sales]]-Table1[[#This Row],[Cost]]</f>
        <v>70</v>
      </c>
      <c r="R299" s="12" t="s">
        <v>26</v>
      </c>
      <c r="S299" s="12" t="s">
        <v>10</v>
      </c>
      <c r="T299" s="12" t="s">
        <v>33</v>
      </c>
      <c r="U299" s="12" t="s">
        <v>12</v>
      </c>
      <c r="V299" s="6">
        <f>Table1[[#This Row],[Profit]]/Table1[[#This Row],[Sales]]</f>
        <v>3.7433155080213901E-2</v>
      </c>
      <c r="W299" s="12">
        <f>[1]!Table1[[#This Row],[Sales]]-[1]!Table1[[#This Row],[Cost]]-[1]!Table1[[#This Row],[Profit]]</f>
        <v>0</v>
      </c>
      <c r="X299" s="12">
        <f>[1]!Table1[[#This Row],[Quantity]]*[1]!Table1[[#This Row],[Unit_Price]]</f>
        <v>2200</v>
      </c>
      <c r="Y299" s="16">
        <f>[1]!Table1[[#This Row],[Gross_Sales]]*[1]!Table1[[#This Row],[Discount]]</f>
        <v>330</v>
      </c>
      <c r="Z299" s="17">
        <f>[1]!Table1[[#This Row],[Gross_Sales]]*[1]!Table1[[#This Row],[Discount_amount]]</f>
        <v>726000</v>
      </c>
      <c r="AA299" s="15">
        <f>IFERROR([1]!Table1[[#This Row],[Profit]]/[1]!Table1[[#This Row],[Sales]],0)</f>
        <v>3.7433155080213901E-2</v>
      </c>
      <c r="AB299" s="12">
        <f>YEAR([1]!Table1[[#This Row],[Order_Date]])</f>
        <v>2024</v>
      </c>
      <c r="AC299" s="12">
        <f>MONTH([1]!Table1[[#This Row],[Order_Date]])</f>
        <v>7</v>
      </c>
      <c r="AD299" s="12" t="str">
        <f t="shared" si="12"/>
        <v>Jul</v>
      </c>
      <c r="AE299" s="12" t="str">
        <f t="shared" si="13"/>
        <v>Q3</v>
      </c>
      <c r="AF299" s="12" t="str">
        <f t="shared" si="14"/>
        <v>2024-Jul</v>
      </c>
      <c r="AG299" s="12">
        <f>COUNTIF(C:C,Table1[[#This Row],[Customer_ID]])</f>
        <v>6</v>
      </c>
      <c r="AH299" s="18" t="e">
        <f>IF([1]!Table1[[#This Row],[Customer_order_count]] &gt;= 10,"FREQUENT",IF([1]!Table1[[#This Row],[Customer_order_count]] &lt;= 10,"REGULAR","OCASSIONAL"))</f>
        <v>#REF!</v>
      </c>
    </row>
    <row r="300" spans="1:34" x14ac:dyDescent="0.25">
      <c r="A300" s="1" t="s">
        <v>882</v>
      </c>
      <c r="B300" s="2">
        <v>45414</v>
      </c>
      <c r="C300" s="3" t="s">
        <v>1</v>
      </c>
      <c r="D300" s="4" t="s">
        <v>2</v>
      </c>
      <c r="E300" s="4" t="s">
        <v>3</v>
      </c>
      <c r="F300" s="5">
        <v>36</v>
      </c>
      <c r="G300" s="3" t="s">
        <v>4</v>
      </c>
      <c r="H300" s="3" t="s">
        <v>5</v>
      </c>
      <c r="I300" s="3" t="s">
        <v>65</v>
      </c>
      <c r="J300" s="3" t="s">
        <v>66</v>
      </c>
      <c r="K300" s="3" t="s">
        <v>25</v>
      </c>
      <c r="L300" s="5">
        <v>2</v>
      </c>
      <c r="M300" s="5">
        <v>2500</v>
      </c>
      <c r="N300" s="6">
        <v>0.1</v>
      </c>
      <c r="O300" s="5">
        <v>4500</v>
      </c>
      <c r="P300" s="5">
        <v>3200</v>
      </c>
      <c r="Q300" s="5">
        <f>Table1[[#This Row],[Sales]]-Table1[[#This Row],[Cost]]</f>
        <v>1300</v>
      </c>
      <c r="R300" s="3" t="s">
        <v>26</v>
      </c>
      <c r="S300" s="3" t="s">
        <v>10</v>
      </c>
      <c r="T300" s="3" t="s">
        <v>11</v>
      </c>
      <c r="U300" s="3" t="s">
        <v>12</v>
      </c>
      <c r="V300" s="6">
        <f>Table1[[#This Row],[Profit]]/Table1[[#This Row],[Sales]]</f>
        <v>0.28888888888888886</v>
      </c>
      <c r="W300" s="3">
        <f>[1]!Table1[[#This Row],[Sales]]-[1]!Table1[[#This Row],[Cost]]-[1]!Table1[[#This Row],[Profit]]</f>
        <v>0</v>
      </c>
      <c r="X300" s="3">
        <f>[1]!Table1[[#This Row],[Quantity]]*[1]!Table1[[#This Row],[Unit_Price]]</f>
        <v>5000</v>
      </c>
      <c r="Y300" s="7">
        <f>[1]!Table1[[#This Row],[Gross_Sales]]*[1]!Table1[[#This Row],[Discount]]</f>
        <v>500</v>
      </c>
      <c r="Z300" s="8">
        <f>[1]!Table1[[#This Row],[Gross_Sales]]*[1]!Table1[[#This Row],[Discount_amount]]</f>
        <v>2500000</v>
      </c>
      <c r="AA300" s="6">
        <f>IFERROR([1]!Table1[[#This Row],[Profit]]/[1]!Table1[[#This Row],[Sales]],0)</f>
        <v>0.28888888888888886</v>
      </c>
      <c r="AB300" s="3">
        <f>YEAR([1]!Table1[[#This Row],[Order_Date]])</f>
        <v>2024</v>
      </c>
      <c r="AC300" s="3">
        <f>MONTH([1]!Table1[[#This Row],[Order_Date]])</f>
        <v>5</v>
      </c>
      <c r="AD300" s="3" t="str">
        <f t="shared" si="12"/>
        <v>May</v>
      </c>
      <c r="AE300" s="3" t="str">
        <f t="shared" si="13"/>
        <v>Q2</v>
      </c>
      <c r="AF300" s="3" t="str">
        <f t="shared" si="14"/>
        <v>2024-May</v>
      </c>
      <c r="AG300" s="3">
        <f>COUNTIF(C:C,Table1[[#This Row],[Customer_ID]])</f>
        <v>7</v>
      </c>
      <c r="AH300" s="9" t="e">
        <f>IF([1]!Table1[[#This Row],[Customer_order_count]] &gt;= 10,"FREQUENT",IF([1]!Table1[[#This Row],[Customer_order_count]] &lt;= 10,"REGULAR","OCASSIONAL"))</f>
        <v>#REF!</v>
      </c>
    </row>
    <row r="301" spans="1:34" x14ac:dyDescent="0.25">
      <c r="A301" s="10" t="s">
        <v>883</v>
      </c>
      <c r="B301" s="11">
        <v>46013</v>
      </c>
      <c r="C301" s="12" t="s">
        <v>414</v>
      </c>
      <c r="D301" s="13" t="s">
        <v>326</v>
      </c>
      <c r="E301" s="13" t="s">
        <v>16</v>
      </c>
      <c r="F301" s="14">
        <v>53</v>
      </c>
      <c r="G301" s="12" t="s">
        <v>312</v>
      </c>
      <c r="H301" s="12" t="s">
        <v>276</v>
      </c>
      <c r="I301" s="12" t="s">
        <v>109</v>
      </c>
      <c r="J301" s="12" t="s">
        <v>110</v>
      </c>
      <c r="K301" s="12" t="s">
        <v>8</v>
      </c>
      <c r="L301" s="14">
        <v>1</v>
      </c>
      <c r="M301" s="14">
        <v>4000</v>
      </c>
      <c r="N301" s="15">
        <v>0</v>
      </c>
      <c r="O301" s="14">
        <v>4000</v>
      </c>
      <c r="P301" s="14">
        <v>2900</v>
      </c>
      <c r="Q301" s="5">
        <f>Table1[[#This Row],[Sales]]-Table1[[#This Row],[Cost]]</f>
        <v>1100</v>
      </c>
      <c r="R301" s="12" t="s">
        <v>17</v>
      </c>
      <c r="S301" s="12" t="s">
        <v>10</v>
      </c>
      <c r="T301" s="12" t="s">
        <v>40</v>
      </c>
      <c r="U301" s="12" t="s">
        <v>12</v>
      </c>
      <c r="V301" s="6">
        <f>Table1[[#This Row],[Profit]]/Table1[[#This Row],[Sales]]</f>
        <v>0.27500000000000002</v>
      </c>
      <c r="W301" s="12">
        <f>[1]!Table1[[#This Row],[Sales]]-[1]!Table1[[#This Row],[Cost]]-[1]!Table1[[#This Row],[Profit]]</f>
        <v>0</v>
      </c>
      <c r="X301" s="12">
        <f>[1]!Table1[[#This Row],[Quantity]]*[1]!Table1[[#This Row],[Unit_Price]]</f>
        <v>4000</v>
      </c>
      <c r="Y301" s="16">
        <f>[1]!Table1[[#This Row],[Gross_Sales]]*[1]!Table1[[#This Row],[Discount]]</f>
        <v>0</v>
      </c>
      <c r="Z301" s="17">
        <f>[1]!Table1[[#This Row],[Gross_Sales]]*[1]!Table1[[#This Row],[Discount_amount]]</f>
        <v>0</v>
      </c>
      <c r="AA301" s="15">
        <f>IFERROR([1]!Table1[[#This Row],[Profit]]/[1]!Table1[[#This Row],[Sales]],0)</f>
        <v>0.27500000000000002</v>
      </c>
      <c r="AB301" s="12">
        <f>YEAR([1]!Table1[[#This Row],[Order_Date]])</f>
        <v>2025</v>
      </c>
      <c r="AC301" s="12">
        <f>MONTH([1]!Table1[[#This Row],[Order_Date]])</f>
        <v>12</v>
      </c>
      <c r="AD301" s="12" t="str">
        <f t="shared" si="12"/>
        <v>Dec</v>
      </c>
      <c r="AE301" s="12" t="str">
        <f t="shared" si="13"/>
        <v>Q4</v>
      </c>
      <c r="AF301" s="12" t="str">
        <f t="shared" si="14"/>
        <v>2025-Dec</v>
      </c>
      <c r="AG301" s="12">
        <f>COUNTIF(C:C,Table1[[#This Row],[Customer_ID]])</f>
        <v>12</v>
      </c>
      <c r="AH301" s="18" t="e">
        <f>IF([1]!Table1[[#This Row],[Customer_order_count]] &gt;= 10,"FREQUENT",IF([1]!Table1[[#This Row],[Customer_order_count]] &lt;= 10,"REGULAR","OCASSIONAL"))</f>
        <v>#REF!</v>
      </c>
    </row>
    <row r="302" spans="1:34" x14ac:dyDescent="0.25">
      <c r="A302" s="1" t="s">
        <v>884</v>
      </c>
      <c r="B302" s="2">
        <v>45627</v>
      </c>
      <c r="C302" s="3" t="s">
        <v>500</v>
      </c>
      <c r="D302" s="4" t="s">
        <v>501</v>
      </c>
      <c r="E302" s="4" t="s">
        <v>16</v>
      </c>
      <c r="F302" s="5">
        <v>22</v>
      </c>
      <c r="G302" s="3" t="s">
        <v>339</v>
      </c>
      <c r="H302" s="3" t="s">
        <v>285</v>
      </c>
      <c r="I302" s="3" t="s">
        <v>176</v>
      </c>
      <c r="J302" s="3" t="s">
        <v>177</v>
      </c>
      <c r="K302" s="3" t="s">
        <v>25</v>
      </c>
      <c r="L302" s="5">
        <v>1</v>
      </c>
      <c r="M302" s="5">
        <v>22000</v>
      </c>
      <c r="N302" s="6">
        <v>0.1</v>
      </c>
      <c r="O302" s="5">
        <v>19800</v>
      </c>
      <c r="P302" s="5">
        <v>16500</v>
      </c>
      <c r="Q302" s="5">
        <f>Table1[[#This Row],[Sales]]-Table1[[#This Row],[Cost]]</f>
        <v>3300</v>
      </c>
      <c r="R302" s="3" t="s">
        <v>26</v>
      </c>
      <c r="S302" s="3" t="s">
        <v>10</v>
      </c>
      <c r="T302" s="3" t="s">
        <v>40</v>
      </c>
      <c r="U302" s="3" t="s">
        <v>27</v>
      </c>
      <c r="V302" s="6">
        <f>Table1[[#This Row],[Profit]]/Table1[[#This Row],[Sales]]</f>
        <v>0.16666666666666666</v>
      </c>
      <c r="W302" s="3">
        <f>[1]!Table1[[#This Row],[Sales]]-[1]!Table1[[#This Row],[Cost]]-[1]!Table1[[#This Row],[Profit]]</f>
        <v>0</v>
      </c>
      <c r="X302" s="3">
        <f>[1]!Table1[[#This Row],[Quantity]]*[1]!Table1[[#This Row],[Unit_Price]]</f>
        <v>22000</v>
      </c>
      <c r="Y302" s="7">
        <f>[1]!Table1[[#This Row],[Gross_Sales]]*[1]!Table1[[#This Row],[Discount]]</f>
        <v>2200</v>
      </c>
      <c r="Z302" s="8">
        <f>[1]!Table1[[#This Row],[Gross_Sales]]*[1]!Table1[[#This Row],[Discount_amount]]</f>
        <v>48400000</v>
      </c>
      <c r="AA302" s="6">
        <f>IFERROR([1]!Table1[[#This Row],[Profit]]/[1]!Table1[[#This Row],[Sales]],0)</f>
        <v>0.16666666666666666</v>
      </c>
      <c r="AB302" s="3">
        <f>YEAR([1]!Table1[[#This Row],[Order_Date]])</f>
        <v>2024</v>
      </c>
      <c r="AC302" s="3">
        <f>MONTH([1]!Table1[[#This Row],[Order_Date]])</f>
        <v>12</v>
      </c>
      <c r="AD302" s="3" t="str">
        <f t="shared" si="12"/>
        <v>Dec</v>
      </c>
      <c r="AE302" s="3" t="str">
        <f t="shared" si="13"/>
        <v>Q4</v>
      </c>
      <c r="AF302" s="3" t="str">
        <f t="shared" si="14"/>
        <v>2024-Dec</v>
      </c>
      <c r="AG302" s="3">
        <f>COUNTIF(C:C,Table1[[#This Row],[Customer_ID]])</f>
        <v>19</v>
      </c>
      <c r="AH302" s="9" t="e">
        <f>IF([1]!Table1[[#This Row],[Customer_order_count]] &gt;= 10,"FREQUENT",IF([1]!Table1[[#This Row],[Customer_order_count]] &lt;= 10,"REGULAR","OCASSIONAL"))</f>
        <v>#REF!</v>
      </c>
    </row>
    <row r="303" spans="1:34" x14ac:dyDescent="0.25">
      <c r="A303" s="10" t="s">
        <v>885</v>
      </c>
      <c r="B303" s="11">
        <v>45656</v>
      </c>
      <c r="C303" s="12" t="s">
        <v>500</v>
      </c>
      <c r="D303" s="13" t="s">
        <v>501</v>
      </c>
      <c r="E303" s="13" t="s">
        <v>16</v>
      </c>
      <c r="F303" s="14">
        <v>22</v>
      </c>
      <c r="G303" s="12" t="s">
        <v>339</v>
      </c>
      <c r="H303" s="12" t="s">
        <v>285</v>
      </c>
      <c r="I303" s="12" t="s">
        <v>95</v>
      </c>
      <c r="J303" s="12" t="s">
        <v>96</v>
      </c>
      <c r="K303" s="12" t="s">
        <v>46</v>
      </c>
      <c r="L303" s="14">
        <v>2</v>
      </c>
      <c r="M303" s="14">
        <v>600</v>
      </c>
      <c r="N303" s="15">
        <v>0.05</v>
      </c>
      <c r="O303" s="14">
        <v>1140</v>
      </c>
      <c r="P303" s="14">
        <v>760</v>
      </c>
      <c r="Q303" s="5">
        <f>Table1[[#This Row],[Sales]]-Table1[[#This Row],[Cost]]</f>
        <v>380</v>
      </c>
      <c r="R303" s="12" t="s">
        <v>17</v>
      </c>
      <c r="S303" s="12" t="s">
        <v>10</v>
      </c>
      <c r="T303" s="12" t="s">
        <v>40</v>
      </c>
      <c r="U303" s="12" t="s">
        <v>27</v>
      </c>
      <c r="V303" s="6">
        <f>Table1[[#This Row],[Profit]]/Table1[[#This Row],[Sales]]</f>
        <v>0.33333333333333331</v>
      </c>
      <c r="W303" s="12">
        <f>[1]!Table1[[#This Row],[Sales]]-[1]!Table1[[#This Row],[Cost]]-[1]!Table1[[#This Row],[Profit]]</f>
        <v>0</v>
      </c>
      <c r="X303" s="12">
        <f>[1]!Table1[[#This Row],[Quantity]]*[1]!Table1[[#This Row],[Unit_Price]]</f>
        <v>1200</v>
      </c>
      <c r="Y303" s="16">
        <f>[1]!Table1[[#This Row],[Gross_Sales]]*[1]!Table1[[#This Row],[Discount]]</f>
        <v>60</v>
      </c>
      <c r="Z303" s="17">
        <f>[1]!Table1[[#This Row],[Gross_Sales]]*[1]!Table1[[#This Row],[Discount_amount]]</f>
        <v>72000</v>
      </c>
      <c r="AA303" s="15">
        <f>IFERROR([1]!Table1[[#This Row],[Profit]]/[1]!Table1[[#This Row],[Sales]],0)</f>
        <v>0.33333333333333331</v>
      </c>
      <c r="AB303" s="12">
        <f>YEAR([1]!Table1[[#This Row],[Order_Date]])</f>
        <v>2024</v>
      </c>
      <c r="AC303" s="12">
        <f>MONTH([1]!Table1[[#This Row],[Order_Date]])</f>
        <v>12</v>
      </c>
      <c r="AD303" s="12" t="str">
        <f t="shared" si="12"/>
        <v>Dec</v>
      </c>
      <c r="AE303" s="12" t="str">
        <f t="shared" si="13"/>
        <v>Q4</v>
      </c>
      <c r="AF303" s="12" t="str">
        <f t="shared" si="14"/>
        <v>2024-Dec</v>
      </c>
      <c r="AG303" s="12">
        <f>COUNTIF(C:C,Table1[[#This Row],[Customer_ID]])</f>
        <v>19</v>
      </c>
      <c r="AH303" s="18" t="e">
        <f>IF([1]!Table1[[#This Row],[Customer_order_count]] &gt;= 10,"FREQUENT",IF([1]!Table1[[#This Row],[Customer_order_count]] &lt;= 10,"REGULAR","OCASSIONAL"))</f>
        <v>#REF!</v>
      </c>
    </row>
    <row r="304" spans="1:34" x14ac:dyDescent="0.25">
      <c r="A304" s="1" t="s">
        <v>886</v>
      </c>
      <c r="B304" s="2">
        <v>45558</v>
      </c>
      <c r="C304" s="3" t="s">
        <v>262</v>
      </c>
      <c r="D304" s="4" t="s">
        <v>101</v>
      </c>
      <c r="E304" s="4" t="s">
        <v>3</v>
      </c>
      <c r="F304" s="5">
        <v>56</v>
      </c>
      <c r="G304" s="3" t="s">
        <v>263</v>
      </c>
      <c r="H304" s="3" t="s">
        <v>5</v>
      </c>
      <c r="I304" s="3" t="s">
        <v>305</v>
      </c>
      <c r="J304" s="3" t="s">
        <v>306</v>
      </c>
      <c r="K304" s="3" t="s">
        <v>91</v>
      </c>
      <c r="L304" s="5">
        <v>1</v>
      </c>
      <c r="M304" s="5">
        <v>8500</v>
      </c>
      <c r="N304" s="6">
        <v>0.15</v>
      </c>
      <c r="O304" s="5">
        <v>7225</v>
      </c>
      <c r="P304" s="5">
        <v>6500</v>
      </c>
      <c r="Q304" s="5">
        <f>Table1[[#This Row],[Sales]]-Table1[[#This Row],[Cost]]</f>
        <v>725</v>
      </c>
      <c r="R304" s="3" t="s">
        <v>26</v>
      </c>
      <c r="S304" s="3" t="s">
        <v>10</v>
      </c>
      <c r="T304" s="3" t="s">
        <v>33</v>
      </c>
      <c r="U304" s="3" t="s">
        <v>27</v>
      </c>
      <c r="V304" s="6">
        <f>Table1[[#This Row],[Profit]]/Table1[[#This Row],[Sales]]</f>
        <v>0.10034602076124567</v>
      </c>
      <c r="W304" s="3">
        <f>[1]!Table1[[#This Row],[Sales]]-[1]!Table1[[#This Row],[Cost]]-[1]!Table1[[#This Row],[Profit]]</f>
        <v>0</v>
      </c>
      <c r="X304" s="3">
        <f>[1]!Table1[[#This Row],[Quantity]]*[1]!Table1[[#This Row],[Unit_Price]]</f>
        <v>8500</v>
      </c>
      <c r="Y304" s="7">
        <f>[1]!Table1[[#This Row],[Gross_Sales]]*[1]!Table1[[#This Row],[Discount]]</f>
        <v>1275</v>
      </c>
      <c r="Z304" s="8">
        <f>[1]!Table1[[#This Row],[Gross_Sales]]*[1]!Table1[[#This Row],[Discount_amount]]</f>
        <v>10837500</v>
      </c>
      <c r="AA304" s="6">
        <f>IFERROR([1]!Table1[[#This Row],[Profit]]/[1]!Table1[[#This Row],[Sales]],0)</f>
        <v>0.10034602076124567</v>
      </c>
      <c r="AB304" s="3">
        <f>YEAR([1]!Table1[[#This Row],[Order_Date]])</f>
        <v>2024</v>
      </c>
      <c r="AC304" s="3">
        <f>MONTH([1]!Table1[[#This Row],[Order_Date]])</f>
        <v>9</v>
      </c>
      <c r="AD304" s="3" t="str">
        <f t="shared" si="12"/>
        <v>Sep</v>
      </c>
      <c r="AE304" s="3" t="str">
        <f t="shared" si="13"/>
        <v>Q3</v>
      </c>
      <c r="AF304" s="3" t="str">
        <f t="shared" si="14"/>
        <v>2024-Sep</v>
      </c>
      <c r="AG304" s="3">
        <f>COUNTIF(C:C,Table1[[#This Row],[Customer_ID]])</f>
        <v>30</v>
      </c>
      <c r="AH304" s="9" t="e">
        <f>IF([1]!Table1[[#This Row],[Customer_order_count]] &gt;= 10,"FREQUENT",IF([1]!Table1[[#This Row],[Customer_order_count]] &lt;= 10,"REGULAR","OCASSIONAL"))</f>
        <v>#REF!</v>
      </c>
    </row>
    <row r="305" spans="1:34" x14ac:dyDescent="0.25">
      <c r="A305" s="10" t="s">
        <v>887</v>
      </c>
      <c r="B305" s="11">
        <v>45755</v>
      </c>
      <c r="C305" s="12" t="s">
        <v>888</v>
      </c>
      <c r="D305" s="13" t="s">
        <v>889</v>
      </c>
      <c r="E305" s="13" t="s">
        <v>16</v>
      </c>
      <c r="F305" s="14">
        <v>31</v>
      </c>
      <c r="G305" s="12" t="s">
        <v>284</v>
      </c>
      <c r="H305" s="12" t="s">
        <v>285</v>
      </c>
      <c r="I305" s="12" t="s">
        <v>127</v>
      </c>
      <c r="J305" s="12" t="s">
        <v>128</v>
      </c>
      <c r="K305" s="12" t="s">
        <v>58</v>
      </c>
      <c r="L305" s="14">
        <v>4</v>
      </c>
      <c r="M305" s="14">
        <v>3000</v>
      </c>
      <c r="N305" s="15">
        <v>0</v>
      </c>
      <c r="O305" s="14">
        <v>12000</v>
      </c>
      <c r="P305" s="14">
        <v>8400</v>
      </c>
      <c r="Q305" s="5">
        <f>Table1[[#This Row],[Sales]]-Table1[[#This Row],[Cost]]</f>
        <v>3600</v>
      </c>
      <c r="R305" s="12" t="s">
        <v>9</v>
      </c>
      <c r="S305" s="12" t="s">
        <v>10</v>
      </c>
      <c r="T305" s="12" t="s">
        <v>11</v>
      </c>
      <c r="U305" s="12" t="s">
        <v>19</v>
      </c>
      <c r="V305" s="6">
        <f>Table1[[#This Row],[Profit]]/Table1[[#This Row],[Sales]]</f>
        <v>0.3</v>
      </c>
      <c r="W305" s="12">
        <f>[1]!Table1[[#This Row],[Sales]]-[1]!Table1[[#This Row],[Cost]]-[1]!Table1[[#This Row],[Profit]]</f>
        <v>0</v>
      </c>
      <c r="X305" s="12">
        <f>[1]!Table1[[#This Row],[Quantity]]*[1]!Table1[[#This Row],[Unit_Price]]</f>
        <v>12000</v>
      </c>
      <c r="Y305" s="16">
        <f>[1]!Table1[[#This Row],[Gross_Sales]]*[1]!Table1[[#This Row],[Discount]]</f>
        <v>0</v>
      </c>
      <c r="Z305" s="17">
        <f>[1]!Table1[[#This Row],[Gross_Sales]]*[1]!Table1[[#This Row],[Discount_amount]]</f>
        <v>0</v>
      </c>
      <c r="AA305" s="15">
        <f>IFERROR([1]!Table1[[#This Row],[Profit]]/[1]!Table1[[#This Row],[Sales]],0)</f>
        <v>0.3</v>
      </c>
      <c r="AB305" s="12">
        <f>YEAR([1]!Table1[[#This Row],[Order_Date]])</f>
        <v>2025</v>
      </c>
      <c r="AC305" s="12">
        <f>MONTH([1]!Table1[[#This Row],[Order_Date]])</f>
        <v>4</v>
      </c>
      <c r="AD305" s="12" t="str">
        <f t="shared" si="12"/>
        <v>Apr</v>
      </c>
      <c r="AE305" s="12" t="str">
        <f t="shared" si="13"/>
        <v>Q2</v>
      </c>
      <c r="AF305" s="12" t="str">
        <f t="shared" si="14"/>
        <v>2025-Apr</v>
      </c>
      <c r="AG305" s="12">
        <f>COUNTIF(C:C,Table1[[#This Row],[Customer_ID]])</f>
        <v>7</v>
      </c>
      <c r="AH305" s="18" t="e">
        <f>IF([1]!Table1[[#This Row],[Customer_order_count]] &gt;= 10,"FREQUENT",IF([1]!Table1[[#This Row],[Customer_order_count]] &lt;= 10,"REGULAR","OCASSIONAL"))</f>
        <v>#REF!</v>
      </c>
    </row>
    <row r="306" spans="1:34" x14ac:dyDescent="0.25">
      <c r="A306" s="1" t="s">
        <v>890</v>
      </c>
      <c r="B306" s="2">
        <v>45765</v>
      </c>
      <c r="C306" s="3" t="s">
        <v>543</v>
      </c>
      <c r="D306" s="4" t="s">
        <v>326</v>
      </c>
      <c r="E306" s="4" t="s">
        <v>3</v>
      </c>
      <c r="F306" s="5">
        <v>46</v>
      </c>
      <c r="G306" s="3" t="s">
        <v>317</v>
      </c>
      <c r="H306" s="3" t="s">
        <v>5</v>
      </c>
      <c r="I306" s="3" t="s">
        <v>31</v>
      </c>
      <c r="J306" s="3" t="s">
        <v>32</v>
      </c>
      <c r="K306" s="3" t="s">
        <v>25</v>
      </c>
      <c r="L306" s="5">
        <v>1</v>
      </c>
      <c r="M306" s="5">
        <v>5000</v>
      </c>
      <c r="N306" s="6">
        <v>0.1</v>
      </c>
      <c r="O306" s="5">
        <v>4500</v>
      </c>
      <c r="P306" s="5">
        <v>3500</v>
      </c>
      <c r="Q306" s="5">
        <f>Table1[[#This Row],[Sales]]-Table1[[#This Row],[Cost]]</f>
        <v>1000</v>
      </c>
      <c r="R306" s="3" t="s">
        <v>77</v>
      </c>
      <c r="S306" s="3" t="s">
        <v>10</v>
      </c>
      <c r="T306" s="3" t="s">
        <v>11</v>
      </c>
      <c r="U306" s="3" t="s">
        <v>12</v>
      </c>
      <c r="V306" s="6">
        <f>Table1[[#This Row],[Profit]]/Table1[[#This Row],[Sales]]</f>
        <v>0.22222222222222221</v>
      </c>
      <c r="W306" s="3">
        <f>[1]!Table1[[#This Row],[Sales]]-[1]!Table1[[#This Row],[Cost]]-[1]!Table1[[#This Row],[Profit]]</f>
        <v>0</v>
      </c>
      <c r="X306" s="3">
        <f>[1]!Table1[[#This Row],[Quantity]]*[1]!Table1[[#This Row],[Unit_Price]]</f>
        <v>5000</v>
      </c>
      <c r="Y306" s="7">
        <f>[1]!Table1[[#This Row],[Gross_Sales]]*[1]!Table1[[#This Row],[Discount]]</f>
        <v>500</v>
      </c>
      <c r="Z306" s="8">
        <f>[1]!Table1[[#This Row],[Gross_Sales]]*[1]!Table1[[#This Row],[Discount_amount]]</f>
        <v>2500000</v>
      </c>
      <c r="AA306" s="6">
        <f>IFERROR([1]!Table1[[#This Row],[Profit]]/[1]!Table1[[#This Row],[Sales]],0)</f>
        <v>0.22222222222222221</v>
      </c>
      <c r="AB306" s="3">
        <f>YEAR([1]!Table1[[#This Row],[Order_Date]])</f>
        <v>2025</v>
      </c>
      <c r="AC306" s="3">
        <f>MONTH([1]!Table1[[#This Row],[Order_Date]])</f>
        <v>4</v>
      </c>
      <c r="AD306" s="3" t="str">
        <f t="shared" si="12"/>
        <v>Apr</v>
      </c>
      <c r="AE306" s="3" t="str">
        <f t="shared" si="13"/>
        <v>Q2</v>
      </c>
      <c r="AF306" s="3" t="str">
        <f t="shared" si="14"/>
        <v>2025-Apr</v>
      </c>
      <c r="AG306" s="3">
        <f>COUNTIF(C:C,Table1[[#This Row],[Customer_ID]])</f>
        <v>14</v>
      </c>
      <c r="AH306" s="9" t="e">
        <f>IF([1]!Table1[[#This Row],[Customer_order_count]] &gt;= 10,"FREQUENT",IF([1]!Table1[[#This Row],[Customer_order_count]] &lt;= 10,"REGULAR","OCASSIONAL"))</f>
        <v>#REF!</v>
      </c>
    </row>
    <row r="307" spans="1:34" x14ac:dyDescent="0.25">
      <c r="A307" s="10" t="s">
        <v>891</v>
      </c>
      <c r="B307" s="11">
        <v>45304</v>
      </c>
      <c r="C307" s="12" t="s">
        <v>473</v>
      </c>
      <c r="D307" s="12" t="s">
        <v>474</v>
      </c>
      <c r="E307" s="12" t="s">
        <v>3</v>
      </c>
      <c r="F307" s="12">
        <v>58</v>
      </c>
      <c r="G307" s="12" t="s">
        <v>339</v>
      </c>
      <c r="H307" s="12" t="s">
        <v>285</v>
      </c>
      <c r="I307" s="12" t="s">
        <v>102</v>
      </c>
      <c r="J307" s="12" t="s">
        <v>103</v>
      </c>
      <c r="K307" s="12" t="s">
        <v>25</v>
      </c>
      <c r="L307" s="12">
        <v>3</v>
      </c>
      <c r="M307" s="12">
        <v>28000</v>
      </c>
      <c r="N307" s="12">
        <v>0.05</v>
      </c>
      <c r="O307" s="12">
        <v>79800</v>
      </c>
      <c r="P307" s="12">
        <v>63000</v>
      </c>
      <c r="Q307" s="5">
        <f>Table1[[#This Row],[Sales]]-Table1[[#This Row],[Cost]]</f>
        <v>16800</v>
      </c>
      <c r="R307" s="12" t="s">
        <v>77</v>
      </c>
      <c r="S307" s="12" t="s">
        <v>287</v>
      </c>
      <c r="T307" s="12" t="s">
        <v>18</v>
      </c>
      <c r="U307" s="12" t="s">
        <v>19</v>
      </c>
      <c r="V307" s="6">
        <f>Table1[[#This Row],[Profit]]/Table1[[#This Row],[Sales]]</f>
        <v>0.21052631578947367</v>
      </c>
      <c r="W307" s="12">
        <f>[1]!Table1[[#This Row],[Sales]]-[1]!Table1[[#This Row],[Cost]]-[1]!Table1[[#This Row],[Profit]]</f>
        <v>-126000</v>
      </c>
      <c r="X307" s="12">
        <f>[1]!Table1[[#This Row],[Quantity]]*[1]!Table1[[#This Row],[Unit_Price]]</f>
        <v>84000</v>
      </c>
      <c r="Y307" s="12">
        <f>[1]!Table1[[#This Row],[Gross_Sales]]*[1]!Table1[[#This Row],[Discount]]</f>
        <v>4200</v>
      </c>
      <c r="Z307" s="12">
        <f>[1]!Table1[[#This Row],[Gross_Sales]]*[1]!Table1[[#This Row],[Discount_amount]]</f>
        <v>352800000</v>
      </c>
      <c r="AA307" s="12">
        <f>IFERROR([1]!Table1[[#This Row],[Profit]]/[1]!Table1[[#This Row],[Sales]],0)</f>
        <v>0.21052631578947367</v>
      </c>
      <c r="AB307" s="12">
        <f>YEAR([1]!Table1[[#This Row],[Order_Date]])</f>
        <v>2024</v>
      </c>
      <c r="AC307" s="12">
        <f>MONTH([1]!Table1[[#This Row],[Order_Date]])</f>
        <v>1</v>
      </c>
      <c r="AD307" s="12" t="str">
        <f t="shared" si="12"/>
        <v>Jan</v>
      </c>
      <c r="AE307" s="12" t="str">
        <f t="shared" si="13"/>
        <v>Q1</v>
      </c>
      <c r="AF307" s="12" t="str">
        <f t="shared" si="14"/>
        <v>2024-Jan</v>
      </c>
      <c r="AG307" s="12">
        <f>COUNTIF(C:C,Table1[[#This Row],[Customer_ID]])</f>
        <v>9</v>
      </c>
      <c r="AH307" s="18" t="e">
        <f>IF([1]!Table1[[#This Row],[Customer_order_count]] &gt;= 10,"FREQUENT",IF([1]!Table1[[#This Row],[Customer_order_count]] &lt;= 10,"REGULAR","OCASSIONAL"))</f>
        <v>#REF!</v>
      </c>
    </row>
    <row r="308" spans="1:34" x14ac:dyDescent="0.25">
      <c r="A308" s="1" t="s">
        <v>892</v>
      </c>
      <c r="B308" s="2">
        <v>45425</v>
      </c>
      <c r="C308" s="3" t="s">
        <v>893</v>
      </c>
      <c r="D308" s="4" t="s">
        <v>22</v>
      </c>
      <c r="E308" s="4" t="s">
        <v>3</v>
      </c>
      <c r="F308" s="5">
        <v>22</v>
      </c>
      <c r="G308" s="3" t="s">
        <v>284</v>
      </c>
      <c r="H308" s="3" t="s">
        <v>285</v>
      </c>
      <c r="I308" s="3" t="s">
        <v>186</v>
      </c>
      <c r="J308" s="3" t="s">
        <v>187</v>
      </c>
      <c r="K308" s="3" t="s">
        <v>91</v>
      </c>
      <c r="L308" s="5">
        <v>2</v>
      </c>
      <c r="M308" s="5">
        <v>12000</v>
      </c>
      <c r="N308" s="6">
        <v>0.1</v>
      </c>
      <c r="O308" s="5">
        <v>21600</v>
      </c>
      <c r="P308" s="5">
        <v>18000</v>
      </c>
      <c r="Q308" s="5">
        <f>Table1[[#This Row],[Sales]]-Table1[[#This Row],[Cost]]</f>
        <v>3600</v>
      </c>
      <c r="R308" s="3" t="s">
        <v>77</v>
      </c>
      <c r="S308" s="3" t="s">
        <v>10</v>
      </c>
      <c r="T308" s="3" t="s">
        <v>11</v>
      </c>
      <c r="U308" s="3" t="s">
        <v>12</v>
      </c>
      <c r="V308" s="6">
        <f>Table1[[#This Row],[Profit]]/Table1[[#This Row],[Sales]]</f>
        <v>0.16666666666666666</v>
      </c>
      <c r="W308" s="3">
        <f>[1]!Table1[[#This Row],[Sales]]-[1]!Table1[[#This Row],[Cost]]-[1]!Table1[[#This Row],[Profit]]</f>
        <v>0</v>
      </c>
      <c r="X308" s="3">
        <f>[1]!Table1[[#This Row],[Quantity]]*[1]!Table1[[#This Row],[Unit_Price]]</f>
        <v>24000</v>
      </c>
      <c r="Y308" s="7">
        <f>[1]!Table1[[#This Row],[Gross_Sales]]*[1]!Table1[[#This Row],[Discount]]</f>
        <v>2400</v>
      </c>
      <c r="Z308" s="8">
        <f>[1]!Table1[[#This Row],[Gross_Sales]]*[1]!Table1[[#This Row],[Discount_amount]]</f>
        <v>57600000</v>
      </c>
      <c r="AA308" s="6">
        <f>IFERROR([1]!Table1[[#This Row],[Profit]]/[1]!Table1[[#This Row],[Sales]],0)</f>
        <v>0.16666666666666666</v>
      </c>
      <c r="AB308" s="3">
        <f>YEAR([1]!Table1[[#This Row],[Order_Date]])</f>
        <v>2024</v>
      </c>
      <c r="AC308" s="3">
        <f>MONTH([1]!Table1[[#This Row],[Order_Date]])</f>
        <v>5</v>
      </c>
      <c r="AD308" s="3" t="str">
        <f t="shared" si="12"/>
        <v>May</v>
      </c>
      <c r="AE308" s="3" t="str">
        <f t="shared" si="13"/>
        <v>Q2</v>
      </c>
      <c r="AF308" s="3" t="str">
        <f t="shared" si="14"/>
        <v>2024-May</v>
      </c>
      <c r="AG308" s="3">
        <f>COUNTIF(C:C,Table1[[#This Row],[Customer_ID]])</f>
        <v>2</v>
      </c>
      <c r="AH308" s="9" t="e">
        <f>IF([1]!Table1[[#This Row],[Customer_order_count]] &gt;= 10,"FREQUENT",IF([1]!Table1[[#This Row],[Customer_order_count]] &lt;= 10,"REGULAR","OCASSIONAL"))</f>
        <v>#REF!</v>
      </c>
    </row>
    <row r="309" spans="1:34" x14ac:dyDescent="0.25">
      <c r="A309" s="10" t="s">
        <v>894</v>
      </c>
      <c r="B309" s="11">
        <v>45937</v>
      </c>
      <c r="C309" s="12" t="s">
        <v>818</v>
      </c>
      <c r="D309" s="13" t="s">
        <v>819</v>
      </c>
      <c r="E309" s="13" t="s">
        <v>16</v>
      </c>
      <c r="F309" s="14">
        <v>37</v>
      </c>
      <c r="G309" s="12" t="s">
        <v>407</v>
      </c>
      <c r="H309" s="12" t="s">
        <v>285</v>
      </c>
      <c r="I309" s="12" t="s">
        <v>51</v>
      </c>
      <c r="J309" s="12" t="s">
        <v>52</v>
      </c>
      <c r="K309" s="12" t="s">
        <v>8</v>
      </c>
      <c r="L309" s="14">
        <v>1</v>
      </c>
      <c r="M309" s="14">
        <v>4500</v>
      </c>
      <c r="N309" s="15">
        <v>0.1</v>
      </c>
      <c r="O309" s="14">
        <v>4050</v>
      </c>
      <c r="P309" s="14">
        <v>3200</v>
      </c>
      <c r="Q309" s="5">
        <f>Table1[[#This Row],[Sales]]-Table1[[#This Row],[Cost]]</f>
        <v>850</v>
      </c>
      <c r="R309" s="12" t="s">
        <v>26</v>
      </c>
      <c r="S309" s="12" t="s">
        <v>10</v>
      </c>
      <c r="T309" s="12" t="s">
        <v>40</v>
      </c>
      <c r="U309" s="12" t="s">
        <v>12</v>
      </c>
      <c r="V309" s="6">
        <f>Table1[[#This Row],[Profit]]/Table1[[#This Row],[Sales]]</f>
        <v>0.20987654320987653</v>
      </c>
      <c r="W309" s="12">
        <f>[1]!Table1[[#This Row],[Sales]]-[1]!Table1[[#This Row],[Cost]]-[1]!Table1[[#This Row],[Profit]]</f>
        <v>0</v>
      </c>
      <c r="X309" s="12">
        <f>[1]!Table1[[#This Row],[Quantity]]*[1]!Table1[[#This Row],[Unit_Price]]</f>
        <v>4500</v>
      </c>
      <c r="Y309" s="16">
        <f>[1]!Table1[[#This Row],[Gross_Sales]]*[1]!Table1[[#This Row],[Discount]]</f>
        <v>450</v>
      </c>
      <c r="Z309" s="17">
        <f>[1]!Table1[[#This Row],[Gross_Sales]]*[1]!Table1[[#This Row],[Discount_amount]]</f>
        <v>2025000</v>
      </c>
      <c r="AA309" s="15">
        <f>IFERROR([1]!Table1[[#This Row],[Profit]]/[1]!Table1[[#This Row],[Sales]],0)</f>
        <v>0.20987654320987653</v>
      </c>
      <c r="AB309" s="12">
        <f>YEAR([1]!Table1[[#This Row],[Order_Date]])</f>
        <v>2025</v>
      </c>
      <c r="AC309" s="12">
        <f>MONTH([1]!Table1[[#This Row],[Order_Date]])</f>
        <v>10</v>
      </c>
      <c r="AD309" s="12" t="str">
        <f t="shared" si="12"/>
        <v>Oct</v>
      </c>
      <c r="AE309" s="12" t="str">
        <f t="shared" si="13"/>
        <v>Q4</v>
      </c>
      <c r="AF309" s="12" t="str">
        <f t="shared" si="14"/>
        <v>2025-Oct</v>
      </c>
      <c r="AG309" s="12">
        <f>COUNTIF(C:C,Table1[[#This Row],[Customer_ID]])</f>
        <v>3</v>
      </c>
      <c r="AH309" s="18" t="e">
        <f>IF([1]!Table1[[#This Row],[Customer_order_count]] &gt;= 10,"FREQUENT",IF([1]!Table1[[#This Row],[Customer_order_count]] &lt;= 10,"REGULAR","OCASSIONAL"))</f>
        <v>#REF!</v>
      </c>
    </row>
    <row r="310" spans="1:34" x14ac:dyDescent="0.25">
      <c r="A310" s="1" t="s">
        <v>895</v>
      </c>
      <c r="B310" s="2">
        <v>45368</v>
      </c>
      <c r="C310" s="3" t="s">
        <v>896</v>
      </c>
      <c r="D310" s="4" t="s">
        <v>460</v>
      </c>
      <c r="E310" s="4" t="s">
        <v>16</v>
      </c>
      <c r="F310" s="5">
        <v>21</v>
      </c>
      <c r="G310" s="3" t="s">
        <v>284</v>
      </c>
      <c r="H310" s="3" t="s">
        <v>285</v>
      </c>
      <c r="I310" s="3" t="s">
        <v>23</v>
      </c>
      <c r="J310" s="3" t="s">
        <v>24</v>
      </c>
      <c r="K310" s="3" t="s">
        <v>25</v>
      </c>
      <c r="L310" s="5">
        <v>1</v>
      </c>
      <c r="M310" s="5">
        <v>55000</v>
      </c>
      <c r="N310" s="6">
        <v>0.2</v>
      </c>
      <c r="O310" s="5">
        <v>44000</v>
      </c>
      <c r="P310" s="5">
        <v>40000</v>
      </c>
      <c r="Q310" s="5">
        <f>Table1[[#This Row],[Sales]]-Table1[[#This Row],[Cost]]</f>
        <v>4000</v>
      </c>
      <c r="R310" s="3" t="s">
        <v>98</v>
      </c>
      <c r="S310" s="3" t="s">
        <v>10</v>
      </c>
      <c r="T310" s="3" t="s">
        <v>18</v>
      </c>
      <c r="U310" s="3" t="s">
        <v>12</v>
      </c>
      <c r="V310" s="6">
        <f>Table1[[#This Row],[Profit]]/Table1[[#This Row],[Sales]]</f>
        <v>9.0909090909090912E-2</v>
      </c>
      <c r="W310" s="3">
        <f>[1]!Table1[[#This Row],[Sales]]-[1]!Table1[[#This Row],[Cost]]-[1]!Table1[[#This Row],[Profit]]</f>
        <v>0</v>
      </c>
      <c r="X310" s="3">
        <f>[1]!Table1[[#This Row],[Quantity]]*[1]!Table1[[#This Row],[Unit_Price]]</f>
        <v>55000</v>
      </c>
      <c r="Y310" s="7">
        <f>[1]!Table1[[#This Row],[Gross_Sales]]*[1]!Table1[[#This Row],[Discount]]</f>
        <v>11000</v>
      </c>
      <c r="Z310" s="8">
        <f>[1]!Table1[[#This Row],[Gross_Sales]]*[1]!Table1[[#This Row],[Discount_amount]]</f>
        <v>605000000</v>
      </c>
      <c r="AA310" s="6">
        <f>IFERROR([1]!Table1[[#This Row],[Profit]]/[1]!Table1[[#This Row],[Sales]],0)</f>
        <v>9.0909090909090912E-2</v>
      </c>
      <c r="AB310" s="3">
        <f>YEAR([1]!Table1[[#This Row],[Order_Date]])</f>
        <v>2024</v>
      </c>
      <c r="AC310" s="3">
        <f>MONTH([1]!Table1[[#This Row],[Order_Date]])</f>
        <v>3</v>
      </c>
      <c r="AD310" s="3" t="str">
        <f t="shared" si="12"/>
        <v>Mar</v>
      </c>
      <c r="AE310" s="3" t="str">
        <f t="shared" si="13"/>
        <v>Q1</v>
      </c>
      <c r="AF310" s="3" t="str">
        <f t="shared" si="14"/>
        <v>2024-Mar</v>
      </c>
      <c r="AG310" s="3">
        <f>COUNTIF(C:C,Table1[[#This Row],[Customer_ID]])</f>
        <v>3</v>
      </c>
      <c r="AH310" s="9" t="e">
        <f>IF([1]!Table1[[#This Row],[Customer_order_count]] &gt;= 10,"FREQUENT",IF([1]!Table1[[#This Row],[Customer_order_count]] &lt;= 10,"REGULAR","OCASSIONAL"))</f>
        <v>#REF!</v>
      </c>
    </row>
    <row r="311" spans="1:34" x14ac:dyDescent="0.25">
      <c r="A311" s="10" t="s">
        <v>897</v>
      </c>
      <c r="B311" s="11">
        <v>45953</v>
      </c>
      <c r="C311" s="12" t="s">
        <v>556</v>
      </c>
      <c r="D311" s="13" t="s">
        <v>557</v>
      </c>
      <c r="E311" s="13" t="s">
        <v>16</v>
      </c>
      <c r="F311" s="14">
        <v>25</v>
      </c>
      <c r="G311" s="12" t="s">
        <v>269</v>
      </c>
      <c r="H311" s="12" t="s">
        <v>270</v>
      </c>
      <c r="I311" s="12" t="s">
        <v>74</v>
      </c>
      <c r="J311" s="12" t="s">
        <v>75</v>
      </c>
      <c r="K311" s="12" t="s">
        <v>76</v>
      </c>
      <c r="L311" s="14">
        <v>3</v>
      </c>
      <c r="M311" s="14">
        <v>550</v>
      </c>
      <c r="N311" s="15">
        <v>0.05</v>
      </c>
      <c r="O311" s="14">
        <v>1567.5</v>
      </c>
      <c r="P311" s="14">
        <v>1350</v>
      </c>
      <c r="Q311" s="5">
        <f>Table1[[#This Row],[Sales]]-Table1[[#This Row],[Cost]]</f>
        <v>217.5</v>
      </c>
      <c r="R311" s="12" t="s">
        <v>77</v>
      </c>
      <c r="S311" s="12" t="s">
        <v>10</v>
      </c>
      <c r="T311" s="12" t="s">
        <v>40</v>
      </c>
      <c r="U311" s="12" t="s">
        <v>12</v>
      </c>
      <c r="V311" s="6">
        <f>Table1[[#This Row],[Profit]]/Table1[[#This Row],[Sales]]</f>
        <v>0.13875598086124402</v>
      </c>
      <c r="W311" s="12">
        <f>[1]!Table1[[#This Row],[Sales]]-[1]!Table1[[#This Row],[Cost]]-[1]!Table1[[#This Row],[Profit]]</f>
        <v>0</v>
      </c>
      <c r="X311" s="12">
        <f>[1]!Table1[[#This Row],[Quantity]]*[1]!Table1[[#This Row],[Unit_Price]]</f>
        <v>1650</v>
      </c>
      <c r="Y311" s="16">
        <f>[1]!Table1[[#This Row],[Gross_Sales]]*[1]!Table1[[#This Row],[Discount]]</f>
        <v>82.5</v>
      </c>
      <c r="Z311" s="17">
        <f>[1]!Table1[[#This Row],[Gross_Sales]]*[1]!Table1[[#This Row],[Discount_amount]]</f>
        <v>136125</v>
      </c>
      <c r="AA311" s="15">
        <f>IFERROR([1]!Table1[[#This Row],[Profit]]/[1]!Table1[[#This Row],[Sales]],0)</f>
        <v>0.13875598086124402</v>
      </c>
      <c r="AB311" s="12">
        <f>YEAR([1]!Table1[[#This Row],[Order_Date]])</f>
        <v>2025</v>
      </c>
      <c r="AC311" s="12">
        <f>MONTH([1]!Table1[[#This Row],[Order_Date]])</f>
        <v>10</v>
      </c>
      <c r="AD311" s="12" t="str">
        <f t="shared" si="12"/>
        <v>Oct</v>
      </c>
      <c r="AE311" s="12" t="str">
        <f t="shared" si="13"/>
        <v>Q4</v>
      </c>
      <c r="AF311" s="12" t="str">
        <f t="shared" si="14"/>
        <v>2025-Oct</v>
      </c>
      <c r="AG311" s="12">
        <f>COUNTIF(C:C,Table1[[#This Row],[Customer_ID]])</f>
        <v>11</v>
      </c>
      <c r="AH311" s="18" t="e">
        <f>IF([1]!Table1[[#This Row],[Customer_order_count]] &gt;= 10,"FREQUENT",IF([1]!Table1[[#This Row],[Customer_order_count]] &lt;= 10,"REGULAR","OCASSIONAL"))</f>
        <v>#REF!</v>
      </c>
    </row>
    <row r="312" spans="1:34" x14ac:dyDescent="0.25">
      <c r="A312" s="1" t="s">
        <v>898</v>
      </c>
      <c r="B312" s="2">
        <v>45631</v>
      </c>
      <c r="C312" s="3" t="s">
        <v>899</v>
      </c>
      <c r="D312" s="4" t="s">
        <v>167</v>
      </c>
      <c r="E312" s="4" t="s">
        <v>3</v>
      </c>
      <c r="F312" s="5">
        <v>35</v>
      </c>
      <c r="G312" s="3" t="s">
        <v>407</v>
      </c>
      <c r="H312" s="3" t="s">
        <v>285</v>
      </c>
      <c r="I312" s="3" t="s">
        <v>31</v>
      </c>
      <c r="J312" s="3" t="s">
        <v>32</v>
      </c>
      <c r="K312" s="3" t="s">
        <v>25</v>
      </c>
      <c r="L312" s="5">
        <v>3</v>
      </c>
      <c r="M312" s="5">
        <v>5000</v>
      </c>
      <c r="N312" s="6">
        <v>0</v>
      </c>
      <c r="O312" s="5">
        <v>15000</v>
      </c>
      <c r="P312" s="5">
        <v>10500</v>
      </c>
      <c r="Q312" s="5">
        <f>Table1[[#This Row],[Sales]]-Table1[[#This Row],[Cost]]</f>
        <v>4500</v>
      </c>
      <c r="R312" s="3" t="s">
        <v>26</v>
      </c>
      <c r="S312" s="3" t="s">
        <v>10</v>
      </c>
      <c r="T312" s="3" t="s">
        <v>40</v>
      </c>
      <c r="U312" s="3" t="s">
        <v>12</v>
      </c>
      <c r="V312" s="6">
        <f>Table1[[#This Row],[Profit]]/Table1[[#This Row],[Sales]]</f>
        <v>0.3</v>
      </c>
      <c r="W312" s="3">
        <f>[1]!Table1[[#This Row],[Sales]]-[1]!Table1[[#This Row],[Cost]]-[1]!Table1[[#This Row],[Profit]]</f>
        <v>0</v>
      </c>
      <c r="X312" s="3">
        <f>[1]!Table1[[#This Row],[Quantity]]*[1]!Table1[[#This Row],[Unit_Price]]</f>
        <v>15000</v>
      </c>
      <c r="Y312" s="7">
        <f>[1]!Table1[[#This Row],[Gross_Sales]]*[1]!Table1[[#This Row],[Discount]]</f>
        <v>0</v>
      </c>
      <c r="Z312" s="8">
        <f>[1]!Table1[[#This Row],[Gross_Sales]]*[1]!Table1[[#This Row],[Discount_amount]]</f>
        <v>0</v>
      </c>
      <c r="AA312" s="6">
        <f>IFERROR([1]!Table1[[#This Row],[Profit]]/[1]!Table1[[#This Row],[Sales]],0)</f>
        <v>0.3</v>
      </c>
      <c r="AB312" s="3">
        <f>YEAR([1]!Table1[[#This Row],[Order_Date]])</f>
        <v>2024</v>
      </c>
      <c r="AC312" s="3">
        <f>MONTH([1]!Table1[[#This Row],[Order_Date]])</f>
        <v>12</v>
      </c>
      <c r="AD312" s="3" t="str">
        <f t="shared" si="12"/>
        <v>Dec</v>
      </c>
      <c r="AE312" s="3" t="str">
        <f t="shared" si="13"/>
        <v>Q4</v>
      </c>
      <c r="AF312" s="3" t="str">
        <f t="shared" si="14"/>
        <v>2024-Dec</v>
      </c>
      <c r="AG312" s="3">
        <f>COUNTIF(C:C,Table1[[#This Row],[Customer_ID]])</f>
        <v>6</v>
      </c>
      <c r="AH312" s="9" t="e">
        <f>IF([1]!Table1[[#This Row],[Customer_order_count]] &gt;= 10,"FREQUENT",IF([1]!Table1[[#This Row],[Customer_order_count]] &lt;= 10,"REGULAR","OCASSIONAL"))</f>
        <v>#REF!</v>
      </c>
    </row>
    <row r="313" spans="1:34" x14ac:dyDescent="0.25">
      <c r="A313" s="10" t="s">
        <v>900</v>
      </c>
      <c r="B313" s="11">
        <v>45464</v>
      </c>
      <c r="C313" s="12" t="s">
        <v>535</v>
      </c>
      <c r="D313" s="13" t="s">
        <v>536</v>
      </c>
      <c r="E313" s="13" t="s">
        <v>3</v>
      </c>
      <c r="F313" s="14">
        <v>33</v>
      </c>
      <c r="G313" s="12" t="s">
        <v>339</v>
      </c>
      <c r="H313" s="12" t="s">
        <v>285</v>
      </c>
      <c r="I313" s="12" t="s">
        <v>81</v>
      </c>
      <c r="J313" s="12" t="s">
        <v>82</v>
      </c>
      <c r="K313" s="12" t="s">
        <v>58</v>
      </c>
      <c r="L313" s="14">
        <v>4</v>
      </c>
      <c r="M313" s="14">
        <v>3500</v>
      </c>
      <c r="N313" s="15">
        <v>0.1</v>
      </c>
      <c r="O313" s="14">
        <v>12600</v>
      </c>
      <c r="P313" s="14">
        <v>10000</v>
      </c>
      <c r="Q313" s="5">
        <f>Table1[[#This Row],[Sales]]-Table1[[#This Row],[Cost]]</f>
        <v>2600</v>
      </c>
      <c r="R313" s="12" t="s">
        <v>17</v>
      </c>
      <c r="S313" s="12" t="s">
        <v>10</v>
      </c>
      <c r="T313" s="12" t="s">
        <v>11</v>
      </c>
      <c r="U313" s="12" t="s">
        <v>12</v>
      </c>
      <c r="V313" s="6">
        <f>Table1[[#This Row],[Profit]]/Table1[[#This Row],[Sales]]</f>
        <v>0.20634920634920634</v>
      </c>
      <c r="W313" s="12">
        <f>[1]!Table1[[#This Row],[Sales]]-[1]!Table1[[#This Row],[Cost]]-[1]!Table1[[#This Row],[Profit]]</f>
        <v>0</v>
      </c>
      <c r="X313" s="12">
        <f>[1]!Table1[[#This Row],[Quantity]]*[1]!Table1[[#This Row],[Unit_Price]]</f>
        <v>14000</v>
      </c>
      <c r="Y313" s="16">
        <f>[1]!Table1[[#This Row],[Gross_Sales]]*[1]!Table1[[#This Row],[Discount]]</f>
        <v>1400</v>
      </c>
      <c r="Z313" s="17">
        <f>[1]!Table1[[#This Row],[Gross_Sales]]*[1]!Table1[[#This Row],[Discount_amount]]</f>
        <v>19600000</v>
      </c>
      <c r="AA313" s="15">
        <f>IFERROR([1]!Table1[[#This Row],[Profit]]/[1]!Table1[[#This Row],[Sales]],0)</f>
        <v>0.20634920634920634</v>
      </c>
      <c r="AB313" s="12">
        <f>YEAR([1]!Table1[[#This Row],[Order_Date]])</f>
        <v>2024</v>
      </c>
      <c r="AC313" s="12">
        <f>MONTH([1]!Table1[[#This Row],[Order_Date]])</f>
        <v>6</v>
      </c>
      <c r="AD313" s="12" t="str">
        <f t="shared" si="12"/>
        <v>Jun</v>
      </c>
      <c r="AE313" s="12" t="str">
        <f t="shared" si="13"/>
        <v>Q2</v>
      </c>
      <c r="AF313" s="12" t="str">
        <f t="shared" si="14"/>
        <v>2024-Jun</v>
      </c>
      <c r="AG313" s="12">
        <f>COUNTIF(C:C,Table1[[#This Row],[Customer_ID]])</f>
        <v>8</v>
      </c>
      <c r="AH313" s="18" t="e">
        <f>IF([1]!Table1[[#This Row],[Customer_order_count]] &gt;= 10,"FREQUENT",IF([1]!Table1[[#This Row],[Customer_order_count]] &lt;= 10,"REGULAR","OCASSIONAL"))</f>
        <v>#REF!</v>
      </c>
    </row>
    <row r="314" spans="1:34" x14ac:dyDescent="0.25">
      <c r="A314" s="1" t="s">
        <v>20</v>
      </c>
      <c r="B314" s="2">
        <v>45800</v>
      </c>
      <c r="C314" s="3" t="s">
        <v>21</v>
      </c>
      <c r="D314" s="4" t="s">
        <v>22</v>
      </c>
      <c r="E314" s="4" t="s">
        <v>3</v>
      </c>
      <c r="F314" s="5">
        <v>39</v>
      </c>
      <c r="G314" s="3" t="s">
        <v>4</v>
      </c>
      <c r="H314" s="3" t="s">
        <v>5</v>
      </c>
      <c r="I314" s="3" t="s">
        <v>23</v>
      </c>
      <c r="J314" s="3" t="s">
        <v>24</v>
      </c>
      <c r="K314" s="3" t="s">
        <v>25</v>
      </c>
      <c r="L314" s="5">
        <v>1</v>
      </c>
      <c r="M314" s="5">
        <v>55000</v>
      </c>
      <c r="N314" s="6">
        <v>0.1</v>
      </c>
      <c r="O314" s="5">
        <v>49500</v>
      </c>
      <c r="P314" s="5">
        <v>40000</v>
      </c>
      <c r="Q314" s="5">
        <f>Table1[[#This Row],[Sales]]-Table1[[#This Row],[Cost]]</f>
        <v>9500</v>
      </c>
      <c r="R314" s="3" t="s">
        <v>26</v>
      </c>
      <c r="S314" s="3" t="s">
        <v>10</v>
      </c>
      <c r="T314" s="3" t="s">
        <v>11</v>
      </c>
      <c r="U314" s="3" t="s">
        <v>27</v>
      </c>
      <c r="V314" s="6">
        <f>Table1[[#This Row],[Profit]]/Table1[[#This Row],[Sales]]</f>
        <v>0.19191919191919191</v>
      </c>
      <c r="W314" s="3">
        <f>[1]!Table1[[#This Row],[Sales]]-[1]!Table1[[#This Row],[Cost]]-[1]!Table1[[#This Row],[Profit]]</f>
        <v>0</v>
      </c>
      <c r="X314" s="3">
        <f>[1]!Table1[[#This Row],[Quantity]]*[1]!Table1[[#This Row],[Unit_Price]]</f>
        <v>55000</v>
      </c>
      <c r="Y314" s="7">
        <f>[1]!Table1[[#This Row],[Gross_Sales]]*[1]!Table1[[#This Row],[Discount]]</f>
        <v>5500</v>
      </c>
      <c r="Z314" s="8">
        <f>[1]!Table1[[#This Row],[Gross_Sales]]*[1]!Table1[[#This Row],[Discount_amount]]</f>
        <v>302500000</v>
      </c>
      <c r="AA314" s="6">
        <f>IFERROR([1]!Table1[[#This Row],[Profit]]/[1]!Table1[[#This Row],[Sales]],0)</f>
        <v>0.19191919191919191</v>
      </c>
      <c r="AB314" s="3">
        <f>YEAR([1]!Table1[[#This Row],[Order_Date]])</f>
        <v>2025</v>
      </c>
      <c r="AC314" s="3">
        <f>MONTH([1]!Table1[[#This Row],[Order_Date]])</f>
        <v>5</v>
      </c>
      <c r="AD314" s="3" t="str">
        <f t="shared" si="12"/>
        <v>May</v>
      </c>
      <c r="AE314" s="3" t="str">
        <f t="shared" si="13"/>
        <v>Q2</v>
      </c>
      <c r="AF314" s="3" t="str">
        <f t="shared" si="14"/>
        <v>2025-May</v>
      </c>
      <c r="AG314" s="3">
        <f>COUNTIF(C:C,Table1[[#This Row],[Customer_ID]])</f>
        <v>37</v>
      </c>
      <c r="AH314" s="9" t="e">
        <f>IF([1]!Table1[[#This Row],[Customer_order_count]] &gt;= 10,"FREQUENT",IF([1]!Table1[[#This Row],[Customer_order_count]] &lt;= 10,"REGULAR","OCASSIONAL"))</f>
        <v>#REF!</v>
      </c>
    </row>
    <row r="315" spans="1:34" x14ac:dyDescent="0.25">
      <c r="A315" s="10" t="s">
        <v>901</v>
      </c>
      <c r="B315" s="11">
        <v>45654</v>
      </c>
      <c r="C315" s="12" t="s">
        <v>356</v>
      </c>
      <c r="D315" s="13" t="s">
        <v>357</v>
      </c>
      <c r="E315" s="13" t="s">
        <v>16</v>
      </c>
      <c r="F315" s="14">
        <v>47</v>
      </c>
      <c r="G315" s="12" t="s">
        <v>339</v>
      </c>
      <c r="H315" s="12" t="s">
        <v>285</v>
      </c>
      <c r="I315" s="12" t="s">
        <v>186</v>
      </c>
      <c r="J315" s="12" t="s">
        <v>187</v>
      </c>
      <c r="K315" s="12" t="s">
        <v>91</v>
      </c>
      <c r="L315" s="14">
        <v>2</v>
      </c>
      <c r="M315" s="14">
        <v>12000</v>
      </c>
      <c r="N315" s="15">
        <v>0.25</v>
      </c>
      <c r="O315" s="14">
        <v>18000</v>
      </c>
      <c r="P315" s="14">
        <v>18000</v>
      </c>
      <c r="Q315" s="5">
        <f>Table1[[#This Row],[Sales]]-Table1[[#This Row],[Cost]]</f>
        <v>0</v>
      </c>
      <c r="R315" s="12" t="s">
        <v>77</v>
      </c>
      <c r="S315" s="12" t="s">
        <v>10</v>
      </c>
      <c r="T315" s="12" t="s">
        <v>40</v>
      </c>
      <c r="U315" s="12" t="s">
        <v>27</v>
      </c>
      <c r="V315" s="6">
        <f>Table1[[#This Row],[Profit]]/Table1[[#This Row],[Sales]]</f>
        <v>0</v>
      </c>
      <c r="W315" s="12">
        <f>[1]!Table1[[#This Row],[Sales]]-[1]!Table1[[#This Row],[Cost]]-[1]!Table1[[#This Row],[Profit]]</f>
        <v>0</v>
      </c>
      <c r="X315" s="12">
        <f>[1]!Table1[[#This Row],[Quantity]]*[1]!Table1[[#This Row],[Unit_Price]]</f>
        <v>24000</v>
      </c>
      <c r="Y315" s="16">
        <f>[1]!Table1[[#This Row],[Gross_Sales]]*[1]!Table1[[#This Row],[Discount]]</f>
        <v>6000</v>
      </c>
      <c r="Z315" s="17">
        <f>[1]!Table1[[#This Row],[Gross_Sales]]*[1]!Table1[[#This Row],[Discount_amount]]</f>
        <v>144000000</v>
      </c>
      <c r="AA315" s="15">
        <f>IFERROR([1]!Table1[[#This Row],[Profit]]/[1]!Table1[[#This Row],[Sales]],0)</f>
        <v>0</v>
      </c>
      <c r="AB315" s="12">
        <f>YEAR([1]!Table1[[#This Row],[Order_Date]])</f>
        <v>2024</v>
      </c>
      <c r="AC315" s="12">
        <f>MONTH([1]!Table1[[#This Row],[Order_Date]])</f>
        <v>12</v>
      </c>
      <c r="AD315" s="12" t="str">
        <f t="shared" si="12"/>
        <v>Dec</v>
      </c>
      <c r="AE315" s="12" t="str">
        <f t="shared" si="13"/>
        <v>Q4</v>
      </c>
      <c r="AF315" s="12" t="str">
        <f t="shared" si="14"/>
        <v>2024-Dec</v>
      </c>
      <c r="AG315" s="12">
        <f>COUNTIF(C:C,Table1[[#This Row],[Customer_ID]])</f>
        <v>10</v>
      </c>
      <c r="AH315" s="18" t="e">
        <f>IF([1]!Table1[[#This Row],[Customer_order_count]] &gt;= 10,"FREQUENT",IF([1]!Table1[[#This Row],[Customer_order_count]] &lt;= 10,"REGULAR","OCASSIONAL"))</f>
        <v>#REF!</v>
      </c>
    </row>
    <row r="316" spans="1:34" x14ac:dyDescent="0.25">
      <c r="A316" s="1" t="s">
        <v>902</v>
      </c>
      <c r="B316" s="2">
        <v>45748</v>
      </c>
      <c r="C316" s="3" t="s">
        <v>903</v>
      </c>
      <c r="D316" s="4" t="s">
        <v>904</v>
      </c>
      <c r="E316" s="4" t="s">
        <v>3</v>
      </c>
      <c r="F316" s="5">
        <v>47</v>
      </c>
      <c r="G316" s="3" t="s">
        <v>275</v>
      </c>
      <c r="H316" s="3" t="s">
        <v>276</v>
      </c>
      <c r="I316" s="3" t="s">
        <v>176</v>
      </c>
      <c r="J316" s="3" t="s">
        <v>177</v>
      </c>
      <c r="K316" s="3" t="s">
        <v>25</v>
      </c>
      <c r="L316" s="5">
        <v>2</v>
      </c>
      <c r="M316" s="5">
        <v>22000</v>
      </c>
      <c r="N316" s="6">
        <v>0.05</v>
      </c>
      <c r="O316" s="5">
        <v>41800</v>
      </c>
      <c r="P316" s="5">
        <v>33000</v>
      </c>
      <c r="Q316" s="5">
        <f>Table1[[#This Row],[Sales]]-Table1[[#This Row],[Cost]]</f>
        <v>8800</v>
      </c>
      <c r="R316" s="3" t="s">
        <v>26</v>
      </c>
      <c r="S316" s="3" t="s">
        <v>10</v>
      </c>
      <c r="T316" s="3" t="s">
        <v>11</v>
      </c>
      <c r="U316" s="3" t="s">
        <v>12</v>
      </c>
      <c r="V316" s="6">
        <f>Table1[[#This Row],[Profit]]/Table1[[#This Row],[Sales]]</f>
        <v>0.21052631578947367</v>
      </c>
      <c r="W316" s="3">
        <f>[1]!Table1[[#This Row],[Sales]]-[1]!Table1[[#This Row],[Cost]]-[1]!Table1[[#This Row],[Profit]]</f>
        <v>0</v>
      </c>
      <c r="X316" s="3">
        <f>[1]!Table1[[#This Row],[Quantity]]*[1]!Table1[[#This Row],[Unit_Price]]</f>
        <v>44000</v>
      </c>
      <c r="Y316" s="7">
        <f>[1]!Table1[[#This Row],[Gross_Sales]]*[1]!Table1[[#This Row],[Discount]]</f>
        <v>2200</v>
      </c>
      <c r="Z316" s="8">
        <f>[1]!Table1[[#This Row],[Gross_Sales]]*[1]!Table1[[#This Row],[Discount_amount]]</f>
        <v>96800000</v>
      </c>
      <c r="AA316" s="6">
        <f>IFERROR([1]!Table1[[#This Row],[Profit]]/[1]!Table1[[#This Row],[Sales]],0)</f>
        <v>0.21052631578947367</v>
      </c>
      <c r="AB316" s="3">
        <f>YEAR([1]!Table1[[#This Row],[Order_Date]])</f>
        <v>2025</v>
      </c>
      <c r="AC316" s="3">
        <f>MONTH([1]!Table1[[#This Row],[Order_Date]])</f>
        <v>4</v>
      </c>
      <c r="AD316" s="3" t="str">
        <f t="shared" si="12"/>
        <v>Apr</v>
      </c>
      <c r="AE316" s="3" t="str">
        <f t="shared" si="13"/>
        <v>Q2</v>
      </c>
      <c r="AF316" s="3" t="str">
        <f t="shared" si="14"/>
        <v>2025-Apr</v>
      </c>
      <c r="AG316" s="3">
        <f>COUNTIF(C:C,Table1[[#This Row],[Customer_ID]])</f>
        <v>8</v>
      </c>
      <c r="AH316" s="9" t="e">
        <f>IF([1]!Table1[[#This Row],[Customer_order_count]] &gt;= 10,"FREQUENT",IF([1]!Table1[[#This Row],[Customer_order_count]] &lt;= 10,"REGULAR","OCASSIONAL"))</f>
        <v>#REF!</v>
      </c>
    </row>
    <row r="317" spans="1:34" x14ac:dyDescent="0.25">
      <c r="A317" s="10" t="s">
        <v>905</v>
      </c>
      <c r="B317" s="11">
        <v>45543</v>
      </c>
      <c r="C317" s="12" t="s">
        <v>328</v>
      </c>
      <c r="D317" s="13" t="s">
        <v>329</v>
      </c>
      <c r="E317" s="13" t="s">
        <v>3</v>
      </c>
      <c r="F317" s="14">
        <v>36</v>
      </c>
      <c r="G317" s="12" t="s">
        <v>312</v>
      </c>
      <c r="H317" s="12" t="s">
        <v>276</v>
      </c>
      <c r="I317" s="12" t="s">
        <v>51</v>
      </c>
      <c r="J317" s="12" t="s">
        <v>52</v>
      </c>
      <c r="K317" s="12" t="s">
        <v>8</v>
      </c>
      <c r="L317" s="14">
        <v>1</v>
      </c>
      <c r="M317" s="14">
        <v>4500</v>
      </c>
      <c r="N317" s="15">
        <v>0.2</v>
      </c>
      <c r="O317" s="14">
        <v>3600</v>
      </c>
      <c r="P317" s="14">
        <v>3200</v>
      </c>
      <c r="Q317" s="5">
        <f>Table1[[#This Row],[Sales]]-Table1[[#This Row],[Cost]]</f>
        <v>400</v>
      </c>
      <c r="R317" s="12" t="s">
        <v>26</v>
      </c>
      <c r="S317" s="12" t="s">
        <v>10</v>
      </c>
      <c r="T317" s="12" t="s">
        <v>33</v>
      </c>
      <c r="U317" s="12" t="s">
        <v>12</v>
      </c>
      <c r="V317" s="6">
        <f>Table1[[#This Row],[Profit]]/Table1[[#This Row],[Sales]]</f>
        <v>0.1111111111111111</v>
      </c>
      <c r="W317" s="12">
        <f>[1]!Table1[[#This Row],[Sales]]-[1]!Table1[[#This Row],[Cost]]-[1]!Table1[[#This Row],[Profit]]</f>
        <v>0</v>
      </c>
      <c r="X317" s="12">
        <f>[1]!Table1[[#This Row],[Quantity]]*[1]!Table1[[#This Row],[Unit_Price]]</f>
        <v>4500</v>
      </c>
      <c r="Y317" s="16">
        <f>[1]!Table1[[#This Row],[Gross_Sales]]*[1]!Table1[[#This Row],[Discount]]</f>
        <v>900</v>
      </c>
      <c r="Z317" s="17">
        <f>[1]!Table1[[#This Row],[Gross_Sales]]*[1]!Table1[[#This Row],[Discount_amount]]</f>
        <v>4050000</v>
      </c>
      <c r="AA317" s="15">
        <f>IFERROR([1]!Table1[[#This Row],[Profit]]/[1]!Table1[[#This Row],[Sales]],0)</f>
        <v>0.1111111111111111</v>
      </c>
      <c r="AB317" s="12">
        <f>YEAR([1]!Table1[[#This Row],[Order_Date]])</f>
        <v>2024</v>
      </c>
      <c r="AC317" s="12">
        <f>MONTH([1]!Table1[[#This Row],[Order_Date]])</f>
        <v>9</v>
      </c>
      <c r="AD317" s="12" t="str">
        <f t="shared" si="12"/>
        <v>Sep</v>
      </c>
      <c r="AE317" s="12" t="str">
        <f t="shared" si="13"/>
        <v>Q3</v>
      </c>
      <c r="AF317" s="12" t="str">
        <f t="shared" si="14"/>
        <v>2024-Sep</v>
      </c>
      <c r="AG317" s="12">
        <f>COUNTIF(C:C,Table1[[#This Row],[Customer_ID]])</f>
        <v>5</v>
      </c>
      <c r="AH317" s="18" t="e">
        <f>IF([1]!Table1[[#This Row],[Customer_order_count]] &gt;= 10,"FREQUENT",IF([1]!Table1[[#This Row],[Customer_order_count]] &lt;= 10,"REGULAR","OCASSIONAL"))</f>
        <v>#REF!</v>
      </c>
    </row>
    <row r="318" spans="1:34" x14ac:dyDescent="0.25">
      <c r="A318" s="1" t="s">
        <v>906</v>
      </c>
      <c r="B318" s="2">
        <v>45855</v>
      </c>
      <c r="C318" s="3" t="s">
        <v>262</v>
      </c>
      <c r="D318" s="4" t="s">
        <v>101</v>
      </c>
      <c r="E318" s="4" t="s">
        <v>3</v>
      </c>
      <c r="F318" s="5">
        <v>56</v>
      </c>
      <c r="G318" s="3" t="s">
        <v>263</v>
      </c>
      <c r="H318" s="3" t="s">
        <v>5</v>
      </c>
      <c r="I318" s="3" t="s">
        <v>143</v>
      </c>
      <c r="J318" s="3" t="s">
        <v>144</v>
      </c>
      <c r="K318" s="3" t="s">
        <v>76</v>
      </c>
      <c r="L318" s="5">
        <v>2</v>
      </c>
      <c r="M318" s="5">
        <v>700</v>
      </c>
      <c r="N318" s="6">
        <v>0</v>
      </c>
      <c r="O318" s="5">
        <v>1400</v>
      </c>
      <c r="P318" s="5">
        <v>1140</v>
      </c>
      <c r="Q318" s="5">
        <f>Table1[[#This Row],[Sales]]-Table1[[#This Row],[Cost]]</f>
        <v>260</v>
      </c>
      <c r="R318" s="3" t="s">
        <v>26</v>
      </c>
      <c r="S318" s="3" t="s">
        <v>10</v>
      </c>
      <c r="T318" s="3" t="s">
        <v>33</v>
      </c>
      <c r="U318" s="3" t="s">
        <v>27</v>
      </c>
      <c r="V318" s="6">
        <f>Table1[[#This Row],[Profit]]/Table1[[#This Row],[Sales]]</f>
        <v>0.18571428571428572</v>
      </c>
      <c r="W318" s="3">
        <f>[1]!Table1[[#This Row],[Sales]]-[1]!Table1[[#This Row],[Cost]]-[1]!Table1[[#This Row],[Profit]]</f>
        <v>0</v>
      </c>
      <c r="X318" s="3">
        <f>[1]!Table1[[#This Row],[Quantity]]*[1]!Table1[[#This Row],[Unit_Price]]</f>
        <v>1400</v>
      </c>
      <c r="Y318" s="7">
        <f>[1]!Table1[[#This Row],[Gross_Sales]]*[1]!Table1[[#This Row],[Discount]]</f>
        <v>0</v>
      </c>
      <c r="Z318" s="8">
        <f>[1]!Table1[[#This Row],[Gross_Sales]]*[1]!Table1[[#This Row],[Discount_amount]]</f>
        <v>0</v>
      </c>
      <c r="AA318" s="6">
        <f>IFERROR([1]!Table1[[#This Row],[Profit]]/[1]!Table1[[#This Row],[Sales]],0)</f>
        <v>0.18571428571428572</v>
      </c>
      <c r="AB318" s="3">
        <f>YEAR([1]!Table1[[#This Row],[Order_Date]])</f>
        <v>2025</v>
      </c>
      <c r="AC318" s="3">
        <f>MONTH([1]!Table1[[#This Row],[Order_Date]])</f>
        <v>7</v>
      </c>
      <c r="AD318" s="3" t="str">
        <f t="shared" si="12"/>
        <v>Jul</v>
      </c>
      <c r="AE318" s="3" t="str">
        <f t="shared" si="13"/>
        <v>Q3</v>
      </c>
      <c r="AF318" s="3" t="str">
        <f t="shared" si="14"/>
        <v>2025-Jul</v>
      </c>
      <c r="AG318" s="3">
        <f>COUNTIF(C:C,Table1[[#This Row],[Customer_ID]])</f>
        <v>30</v>
      </c>
      <c r="AH318" s="9" t="e">
        <f>IF([1]!Table1[[#This Row],[Customer_order_count]] &gt;= 10,"FREQUENT",IF([1]!Table1[[#This Row],[Customer_order_count]] &lt;= 10,"REGULAR","OCASSIONAL"))</f>
        <v>#REF!</v>
      </c>
    </row>
    <row r="319" spans="1:34" x14ac:dyDescent="0.25">
      <c r="A319" s="10" t="s">
        <v>907</v>
      </c>
      <c r="B319" s="11">
        <v>45432</v>
      </c>
      <c r="C319" s="12" t="s">
        <v>391</v>
      </c>
      <c r="D319" s="12" t="s">
        <v>392</v>
      </c>
      <c r="E319" s="12" t="s">
        <v>3</v>
      </c>
      <c r="F319" s="12">
        <v>50</v>
      </c>
      <c r="G319" s="12" t="s">
        <v>263</v>
      </c>
      <c r="H319" s="12" t="s">
        <v>5</v>
      </c>
      <c r="I319" s="12" t="s">
        <v>44</v>
      </c>
      <c r="J319" s="12" t="s">
        <v>45</v>
      </c>
      <c r="K319" s="12" t="s">
        <v>46</v>
      </c>
      <c r="L319" s="12">
        <v>1</v>
      </c>
      <c r="M319" s="12">
        <v>2500</v>
      </c>
      <c r="N319" s="12">
        <v>0.05</v>
      </c>
      <c r="O319" s="12">
        <v>0</v>
      </c>
      <c r="P319" s="12">
        <v>1500</v>
      </c>
      <c r="Q319" s="5">
        <f>Table1[[#This Row],[Sales]]-Table1[[#This Row],[Cost]]</f>
        <v>-1500</v>
      </c>
      <c r="R319" s="12" t="s">
        <v>26</v>
      </c>
      <c r="S319" s="12" t="s">
        <v>291</v>
      </c>
      <c r="T319" s="12" t="s">
        <v>11</v>
      </c>
      <c r="U319" s="12" t="s">
        <v>27</v>
      </c>
      <c r="V319" s="3" t="e">
        <f>Table1[[#This Row],[Profit]]/Table1[[#This Row],[Sales]]</f>
        <v>#DIV/0!</v>
      </c>
      <c r="W319" s="12">
        <f>[1]!Table1[[#This Row],[Sales]]-[1]!Table1[[#This Row],[Cost]]-[1]!Table1[[#This Row],[Profit]]</f>
        <v>-1500</v>
      </c>
      <c r="X319" s="12">
        <f>[1]!Table1[[#This Row],[Quantity]]*[1]!Table1[[#This Row],[Unit_Price]]</f>
        <v>2500</v>
      </c>
      <c r="Y319" s="12">
        <f>[1]!Table1[[#This Row],[Gross_Sales]]*[1]!Table1[[#This Row],[Discount]]</f>
        <v>125</v>
      </c>
      <c r="Z319" s="12">
        <f>[1]!Table1[[#This Row],[Gross_Sales]]*[1]!Table1[[#This Row],[Discount_amount]]</f>
        <v>312500</v>
      </c>
      <c r="AA319" s="12">
        <f>IFERROR([1]!Table1[[#This Row],[Profit]]/[1]!Table1[[#This Row],[Sales]],0)</f>
        <v>0</v>
      </c>
      <c r="AB319" s="12">
        <f>YEAR([1]!Table1[[#This Row],[Order_Date]])</f>
        <v>2024</v>
      </c>
      <c r="AC319" s="12">
        <f>MONTH([1]!Table1[[#This Row],[Order_Date]])</f>
        <v>5</v>
      </c>
      <c r="AD319" s="12" t="str">
        <f t="shared" si="12"/>
        <v>May</v>
      </c>
      <c r="AE319" s="12" t="str">
        <f t="shared" si="13"/>
        <v>Q2</v>
      </c>
      <c r="AF319" s="12" t="str">
        <f t="shared" si="14"/>
        <v>2024-May</v>
      </c>
      <c r="AG319" s="12">
        <f>COUNTIF(C:C,Table1[[#This Row],[Customer_ID]])</f>
        <v>8</v>
      </c>
      <c r="AH319" s="18" t="e">
        <f>IF([1]!Table1[[#This Row],[Customer_order_count]] &gt;= 10,"FREQUENT",IF([1]!Table1[[#This Row],[Customer_order_count]] &lt;= 10,"REGULAR","OCASSIONAL"))</f>
        <v>#REF!</v>
      </c>
    </row>
    <row r="320" spans="1:34" x14ac:dyDescent="0.25">
      <c r="A320" s="1" t="s">
        <v>908</v>
      </c>
      <c r="B320" s="2">
        <v>45830</v>
      </c>
      <c r="C320" s="3" t="s">
        <v>763</v>
      </c>
      <c r="D320" s="4" t="s">
        <v>207</v>
      </c>
      <c r="E320" s="4" t="s">
        <v>3</v>
      </c>
      <c r="F320" s="5">
        <v>50</v>
      </c>
      <c r="G320" s="3" t="s">
        <v>339</v>
      </c>
      <c r="H320" s="3" t="s">
        <v>285</v>
      </c>
      <c r="I320" s="3" t="s">
        <v>89</v>
      </c>
      <c r="J320" s="3" t="s">
        <v>90</v>
      </c>
      <c r="K320" s="3" t="s">
        <v>91</v>
      </c>
      <c r="L320" s="5">
        <v>2</v>
      </c>
      <c r="M320" s="5">
        <v>35000</v>
      </c>
      <c r="N320" s="6">
        <v>0.1</v>
      </c>
      <c r="O320" s="5">
        <v>63000</v>
      </c>
      <c r="P320" s="5">
        <v>54000</v>
      </c>
      <c r="Q320" s="5">
        <f>Table1[[#This Row],[Sales]]-Table1[[#This Row],[Cost]]</f>
        <v>9000</v>
      </c>
      <c r="R320" s="3" t="s">
        <v>17</v>
      </c>
      <c r="S320" s="3" t="s">
        <v>10</v>
      </c>
      <c r="T320" s="3" t="s">
        <v>11</v>
      </c>
      <c r="U320" s="3" t="s">
        <v>27</v>
      </c>
      <c r="V320" s="6">
        <f>Table1[[#This Row],[Profit]]/Table1[[#This Row],[Sales]]</f>
        <v>0.14285714285714285</v>
      </c>
      <c r="W320" s="3">
        <f>[1]!Table1[[#This Row],[Sales]]-[1]!Table1[[#This Row],[Cost]]-[1]!Table1[[#This Row],[Profit]]</f>
        <v>0</v>
      </c>
      <c r="X320" s="3">
        <f>[1]!Table1[[#This Row],[Quantity]]*[1]!Table1[[#This Row],[Unit_Price]]</f>
        <v>70000</v>
      </c>
      <c r="Y320" s="7">
        <f>[1]!Table1[[#This Row],[Gross_Sales]]*[1]!Table1[[#This Row],[Discount]]</f>
        <v>7000</v>
      </c>
      <c r="Z320" s="8">
        <f>[1]!Table1[[#This Row],[Gross_Sales]]*[1]!Table1[[#This Row],[Discount_amount]]</f>
        <v>490000000</v>
      </c>
      <c r="AA320" s="6">
        <f>IFERROR([1]!Table1[[#This Row],[Profit]]/[1]!Table1[[#This Row],[Sales]],0)</f>
        <v>0.14285714285714285</v>
      </c>
      <c r="AB320" s="3">
        <f>YEAR([1]!Table1[[#This Row],[Order_Date]])</f>
        <v>2025</v>
      </c>
      <c r="AC320" s="3">
        <f>MONTH([1]!Table1[[#This Row],[Order_Date]])</f>
        <v>6</v>
      </c>
      <c r="AD320" s="3" t="str">
        <f t="shared" si="12"/>
        <v>Jun</v>
      </c>
      <c r="AE320" s="3" t="str">
        <f t="shared" si="13"/>
        <v>Q2</v>
      </c>
      <c r="AF320" s="3" t="str">
        <f t="shared" si="14"/>
        <v>2025-Jun</v>
      </c>
      <c r="AG320" s="3">
        <f>COUNTIF(C:C,Table1[[#This Row],[Customer_ID]])</f>
        <v>20</v>
      </c>
      <c r="AH320" s="9" t="e">
        <f>IF([1]!Table1[[#This Row],[Customer_order_count]] &gt;= 10,"FREQUENT",IF([1]!Table1[[#This Row],[Customer_order_count]] &lt;= 10,"REGULAR","OCASSIONAL"))</f>
        <v>#REF!</v>
      </c>
    </row>
    <row r="321" spans="1:34" x14ac:dyDescent="0.25">
      <c r="A321" s="10" t="s">
        <v>909</v>
      </c>
      <c r="B321" s="11">
        <v>45311</v>
      </c>
      <c r="C321" s="12" t="s">
        <v>705</v>
      </c>
      <c r="D321" s="13" t="s">
        <v>642</v>
      </c>
      <c r="E321" s="13" t="s">
        <v>16</v>
      </c>
      <c r="F321" s="14">
        <v>27</v>
      </c>
      <c r="G321" s="12" t="s">
        <v>280</v>
      </c>
      <c r="H321" s="12" t="s">
        <v>270</v>
      </c>
      <c r="I321" s="12" t="s">
        <v>95</v>
      </c>
      <c r="J321" s="12" t="s">
        <v>96</v>
      </c>
      <c r="K321" s="12" t="s">
        <v>46</v>
      </c>
      <c r="L321" s="14">
        <v>3</v>
      </c>
      <c r="M321" s="14">
        <v>600</v>
      </c>
      <c r="N321" s="15">
        <v>0.1</v>
      </c>
      <c r="O321" s="14">
        <v>1620</v>
      </c>
      <c r="P321" s="14">
        <v>1140</v>
      </c>
      <c r="Q321" s="5">
        <f>Table1[[#This Row],[Sales]]-Table1[[#This Row],[Cost]]</f>
        <v>480</v>
      </c>
      <c r="R321" s="12" t="s">
        <v>9</v>
      </c>
      <c r="S321" s="12" t="s">
        <v>10</v>
      </c>
      <c r="T321" s="12" t="s">
        <v>18</v>
      </c>
      <c r="U321" s="12" t="s">
        <v>27</v>
      </c>
      <c r="V321" s="6">
        <f>Table1[[#This Row],[Profit]]/Table1[[#This Row],[Sales]]</f>
        <v>0.29629629629629628</v>
      </c>
      <c r="W321" s="12">
        <f>[1]!Table1[[#This Row],[Sales]]-[1]!Table1[[#This Row],[Cost]]-[1]!Table1[[#This Row],[Profit]]</f>
        <v>0</v>
      </c>
      <c r="X321" s="12">
        <f>[1]!Table1[[#This Row],[Quantity]]*[1]!Table1[[#This Row],[Unit_Price]]</f>
        <v>1800</v>
      </c>
      <c r="Y321" s="16">
        <f>[1]!Table1[[#This Row],[Gross_Sales]]*[1]!Table1[[#This Row],[Discount]]</f>
        <v>180</v>
      </c>
      <c r="Z321" s="17">
        <f>[1]!Table1[[#This Row],[Gross_Sales]]*[1]!Table1[[#This Row],[Discount_amount]]</f>
        <v>324000</v>
      </c>
      <c r="AA321" s="15">
        <f>IFERROR([1]!Table1[[#This Row],[Profit]]/[1]!Table1[[#This Row],[Sales]],0)</f>
        <v>0.29629629629629628</v>
      </c>
      <c r="AB321" s="12">
        <f>YEAR([1]!Table1[[#This Row],[Order_Date]])</f>
        <v>2024</v>
      </c>
      <c r="AC321" s="12">
        <f>MONTH([1]!Table1[[#This Row],[Order_Date]])</f>
        <v>1</v>
      </c>
      <c r="AD321" s="12" t="str">
        <f t="shared" si="12"/>
        <v>Jan</v>
      </c>
      <c r="AE321" s="12" t="str">
        <f t="shared" si="13"/>
        <v>Q1</v>
      </c>
      <c r="AF321" s="12" t="str">
        <f t="shared" si="14"/>
        <v>2024-Jan</v>
      </c>
      <c r="AG321" s="12">
        <f>COUNTIF(C:C,Table1[[#This Row],[Customer_ID]])</f>
        <v>26</v>
      </c>
      <c r="AH321" s="18" t="e">
        <f>IF([1]!Table1[[#This Row],[Customer_order_count]] &gt;= 10,"FREQUENT",IF([1]!Table1[[#This Row],[Customer_order_count]] &lt;= 10,"REGULAR","OCASSIONAL"))</f>
        <v>#REF!</v>
      </c>
    </row>
    <row r="322" spans="1:34" x14ac:dyDescent="0.25">
      <c r="A322" s="1" t="s">
        <v>910</v>
      </c>
      <c r="B322" s="2">
        <v>45849</v>
      </c>
      <c r="C322" s="3" t="s">
        <v>489</v>
      </c>
      <c r="D322" s="4" t="s">
        <v>490</v>
      </c>
      <c r="E322" s="4" t="s">
        <v>3</v>
      </c>
      <c r="F322" s="5">
        <v>26</v>
      </c>
      <c r="G322" s="3" t="s">
        <v>339</v>
      </c>
      <c r="H322" s="3" t="s">
        <v>285</v>
      </c>
      <c r="I322" s="3" t="s">
        <v>143</v>
      </c>
      <c r="J322" s="3" t="s">
        <v>144</v>
      </c>
      <c r="K322" s="3" t="s">
        <v>76</v>
      </c>
      <c r="L322" s="5">
        <v>3</v>
      </c>
      <c r="M322" s="5">
        <v>700</v>
      </c>
      <c r="N322" s="6">
        <v>0.1</v>
      </c>
      <c r="O322" s="5">
        <v>1890</v>
      </c>
      <c r="P322" s="5">
        <v>1710</v>
      </c>
      <c r="Q322" s="5">
        <f>Table1[[#This Row],[Sales]]-Table1[[#This Row],[Cost]]</f>
        <v>180</v>
      </c>
      <c r="R322" s="3" t="s">
        <v>26</v>
      </c>
      <c r="S322" s="3" t="s">
        <v>10</v>
      </c>
      <c r="T322" s="3" t="s">
        <v>33</v>
      </c>
      <c r="U322" s="3" t="s">
        <v>27</v>
      </c>
      <c r="V322" s="6">
        <f>Table1[[#This Row],[Profit]]/Table1[[#This Row],[Sales]]</f>
        <v>9.5238095238095233E-2</v>
      </c>
      <c r="W322" s="3">
        <f>[1]!Table1[[#This Row],[Sales]]-[1]!Table1[[#This Row],[Cost]]-[1]!Table1[[#This Row],[Profit]]</f>
        <v>0</v>
      </c>
      <c r="X322" s="3">
        <f>[1]!Table1[[#This Row],[Quantity]]*[1]!Table1[[#This Row],[Unit_Price]]</f>
        <v>2100</v>
      </c>
      <c r="Y322" s="7">
        <f>[1]!Table1[[#This Row],[Gross_Sales]]*[1]!Table1[[#This Row],[Discount]]</f>
        <v>210</v>
      </c>
      <c r="Z322" s="8">
        <f>[1]!Table1[[#This Row],[Gross_Sales]]*[1]!Table1[[#This Row],[Discount_amount]]</f>
        <v>441000</v>
      </c>
      <c r="AA322" s="6">
        <f>IFERROR([1]!Table1[[#This Row],[Profit]]/[1]!Table1[[#This Row],[Sales]],0)</f>
        <v>9.5238095238095233E-2</v>
      </c>
      <c r="AB322" s="3">
        <f>YEAR([1]!Table1[[#This Row],[Order_Date]])</f>
        <v>2025</v>
      </c>
      <c r="AC322" s="3">
        <f>MONTH([1]!Table1[[#This Row],[Order_Date]])</f>
        <v>7</v>
      </c>
      <c r="AD322" s="3" t="str">
        <f t="shared" ref="AD322:AD385" si="15">TEXT(B:B,"mmm")</f>
        <v>Jul</v>
      </c>
      <c r="AE322" s="3" t="str">
        <f t="shared" ref="AE322:AE385" si="16">"Q"&amp;ROUNDUP(MONTH(B322)/3,0)</f>
        <v>Q3</v>
      </c>
      <c r="AF322" s="3" t="str">
        <f t="shared" ref="AF322:AF385" si="17">TEXT(B:B,"yyyy-mmm")</f>
        <v>2025-Jul</v>
      </c>
      <c r="AG322" s="3">
        <f>COUNTIF(C:C,Table1[[#This Row],[Customer_ID]])</f>
        <v>26</v>
      </c>
      <c r="AH322" s="9" t="e">
        <f>IF([1]!Table1[[#This Row],[Customer_order_count]] &gt;= 10,"FREQUENT",IF([1]!Table1[[#This Row],[Customer_order_count]] &lt;= 10,"REGULAR","OCASSIONAL"))</f>
        <v>#REF!</v>
      </c>
    </row>
    <row r="323" spans="1:34" x14ac:dyDescent="0.25">
      <c r="A323" s="10" t="s">
        <v>911</v>
      </c>
      <c r="B323" s="11">
        <v>45621</v>
      </c>
      <c r="C323" s="12" t="s">
        <v>912</v>
      </c>
      <c r="D323" s="13" t="s">
        <v>913</v>
      </c>
      <c r="E323" s="13" t="s">
        <v>3</v>
      </c>
      <c r="F323" s="14">
        <v>37</v>
      </c>
      <c r="G323" s="12" t="s">
        <v>339</v>
      </c>
      <c r="H323" s="12" t="s">
        <v>285</v>
      </c>
      <c r="I323" s="12" t="s">
        <v>95</v>
      </c>
      <c r="J323" s="12" t="s">
        <v>96</v>
      </c>
      <c r="K323" s="12" t="s">
        <v>46</v>
      </c>
      <c r="L323" s="14">
        <v>1</v>
      </c>
      <c r="M323" s="14">
        <v>600</v>
      </c>
      <c r="N323" s="15">
        <v>0.1</v>
      </c>
      <c r="O323" s="14">
        <v>540</v>
      </c>
      <c r="P323" s="14">
        <v>380</v>
      </c>
      <c r="Q323" s="5">
        <f>Table1[[#This Row],[Sales]]-Table1[[#This Row],[Cost]]</f>
        <v>160</v>
      </c>
      <c r="R323" s="12" t="s">
        <v>26</v>
      </c>
      <c r="S323" s="12" t="s">
        <v>10</v>
      </c>
      <c r="T323" s="12" t="s">
        <v>40</v>
      </c>
      <c r="U323" s="12" t="s">
        <v>27</v>
      </c>
      <c r="V323" s="6">
        <f>Table1[[#This Row],[Profit]]/Table1[[#This Row],[Sales]]</f>
        <v>0.29629629629629628</v>
      </c>
      <c r="W323" s="12">
        <f>[1]!Table1[[#This Row],[Sales]]-[1]!Table1[[#This Row],[Cost]]-[1]!Table1[[#This Row],[Profit]]</f>
        <v>0</v>
      </c>
      <c r="X323" s="12">
        <f>[1]!Table1[[#This Row],[Quantity]]*[1]!Table1[[#This Row],[Unit_Price]]</f>
        <v>600</v>
      </c>
      <c r="Y323" s="16">
        <f>[1]!Table1[[#This Row],[Gross_Sales]]*[1]!Table1[[#This Row],[Discount]]</f>
        <v>60</v>
      </c>
      <c r="Z323" s="17">
        <f>[1]!Table1[[#This Row],[Gross_Sales]]*[1]!Table1[[#This Row],[Discount_amount]]</f>
        <v>36000</v>
      </c>
      <c r="AA323" s="15">
        <f>IFERROR([1]!Table1[[#This Row],[Profit]]/[1]!Table1[[#This Row],[Sales]],0)</f>
        <v>0.29629629629629628</v>
      </c>
      <c r="AB323" s="12">
        <f>YEAR([1]!Table1[[#This Row],[Order_Date]])</f>
        <v>2024</v>
      </c>
      <c r="AC323" s="12">
        <f>MONTH([1]!Table1[[#This Row],[Order_Date]])</f>
        <v>11</v>
      </c>
      <c r="AD323" s="12" t="str">
        <f t="shared" si="15"/>
        <v>Nov</v>
      </c>
      <c r="AE323" s="12" t="str">
        <f t="shared" si="16"/>
        <v>Q4</v>
      </c>
      <c r="AF323" s="12" t="str">
        <f t="shared" si="17"/>
        <v>2024-Nov</v>
      </c>
      <c r="AG323" s="12">
        <f>COUNTIF(C:C,Table1[[#This Row],[Customer_ID]])</f>
        <v>16</v>
      </c>
      <c r="AH323" s="18" t="e">
        <f>IF([1]!Table1[[#This Row],[Customer_order_count]] &gt;= 10,"FREQUENT",IF([1]!Table1[[#This Row],[Customer_order_count]] &lt;= 10,"REGULAR","OCASSIONAL"))</f>
        <v>#REF!</v>
      </c>
    </row>
    <row r="324" spans="1:34" x14ac:dyDescent="0.25">
      <c r="A324" s="1" t="s">
        <v>914</v>
      </c>
      <c r="B324" s="2">
        <v>45903</v>
      </c>
      <c r="C324" s="3" t="s">
        <v>915</v>
      </c>
      <c r="D324" s="4" t="s">
        <v>916</v>
      </c>
      <c r="E324" s="4" t="s">
        <v>3</v>
      </c>
      <c r="F324" s="5">
        <v>43</v>
      </c>
      <c r="G324" s="3" t="s">
        <v>339</v>
      </c>
      <c r="H324" s="3" t="s">
        <v>285</v>
      </c>
      <c r="I324" s="3" t="s">
        <v>89</v>
      </c>
      <c r="J324" s="3" t="s">
        <v>90</v>
      </c>
      <c r="K324" s="3" t="s">
        <v>91</v>
      </c>
      <c r="L324" s="5">
        <v>3</v>
      </c>
      <c r="M324" s="5">
        <v>35000</v>
      </c>
      <c r="N324" s="6">
        <v>0.2</v>
      </c>
      <c r="O324" s="5">
        <v>84000</v>
      </c>
      <c r="P324" s="5">
        <v>81000</v>
      </c>
      <c r="Q324" s="5">
        <f>Table1[[#This Row],[Sales]]-Table1[[#This Row],[Cost]]</f>
        <v>3000</v>
      </c>
      <c r="R324" s="3" t="s">
        <v>26</v>
      </c>
      <c r="S324" s="3" t="s">
        <v>10</v>
      </c>
      <c r="T324" s="3" t="s">
        <v>33</v>
      </c>
      <c r="U324" s="3" t="s">
        <v>27</v>
      </c>
      <c r="V324" s="6">
        <f>Table1[[#This Row],[Profit]]/Table1[[#This Row],[Sales]]</f>
        <v>3.5714285714285712E-2</v>
      </c>
      <c r="W324" s="3">
        <f>[1]!Table1[[#This Row],[Sales]]-[1]!Table1[[#This Row],[Cost]]-[1]!Table1[[#This Row],[Profit]]</f>
        <v>0</v>
      </c>
      <c r="X324" s="3">
        <f>[1]!Table1[[#This Row],[Quantity]]*[1]!Table1[[#This Row],[Unit_Price]]</f>
        <v>105000</v>
      </c>
      <c r="Y324" s="7">
        <f>[1]!Table1[[#This Row],[Gross_Sales]]*[1]!Table1[[#This Row],[Discount]]</f>
        <v>21000</v>
      </c>
      <c r="Z324" s="8">
        <f>[1]!Table1[[#This Row],[Gross_Sales]]*[1]!Table1[[#This Row],[Discount_amount]]</f>
        <v>2205000000</v>
      </c>
      <c r="AA324" s="6">
        <f>IFERROR([1]!Table1[[#This Row],[Profit]]/[1]!Table1[[#This Row],[Sales]],0)</f>
        <v>3.5714285714285712E-2</v>
      </c>
      <c r="AB324" s="3">
        <f>YEAR([1]!Table1[[#This Row],[Order_Date]])</f>
        <v>2025</v>
      </c>
      <c r="AC324" s="3">
        <f>MONTH([1]!Table1[[#This Row],[Order_Date]])</f>
        <v>9</v>
      </c>
      <c r="AD324" s="3" t="str">
        <f t="shared" si="15"/>
        <v>Sep</v>
      </c>
      <c r="AE324" s="3" t="str">
        <f t="shared" si="16"/>
        <v>Q3</v>
      </c>
      <c r="AF324" s="3" t="str">
        <f t="shared" si="17"/>
        <v>2025-Sep</v>
      </c>
      <c r="AG324" s="3">
        <f>COUNTIF(C:C,Table1[[#This Row],[Customer_ID]])</f>
        <v>10</v>
      </c>
      <c r="AH324" s="9" t="e">
        <f>IF([1]!Table1[[#This Row],[Customer_order_count]] &gt;= 10,"FREQUENT",IF([1]!Table1[[#This Row],[Customer_order_count]] &lt;= 10,"REGULAR","OCASSIONAL"))</f>
        <v>#REF!</v>
      </c>
    </row>
    <row r="325" spans="1:34" x14ac:dyDescent="0.25">
      <c r="A325" s="10" t="s">
        <v>917</v>
      </c>
      <c r="B325" s="11">
        <v>45579</v>
      </c>
      <c r="C325" s="12" t="s">
        <v>647</v>
      </c>
      <c r="D325" s="13" t="s">
        <v>158</v>
      </c>
      <c r="E325" s="13" t="s">
        <v>16</v>
      </c>
      <c r="F325" s="14">
        <v>24</v>
      </c>
      <c r="G325" s="12" t="s">
        <v>275</v>
      </c>
      <c r="H325" s="12" t="s">
        <v>276</v>
      </c>
      <c r="I325" s="12" t="s">
        <v>102</v>
      </c>
      <c r="J325" s="12" t="s">
        <v>103</v>
      </c>
      <c r="K325" s="12" t="s">
        <v>25</v>
      </c>
      <c r="L325" s="14">
        <v>1</v>
      </c>
      <c r="M325" s="14">
        <v>28000</v>
      </c>
      <c r="N325" s="15">
        <v>0.1</v>
      </c>
      <c r="O325" s="14">
        <v>25200</v>
      </c>
      <c r="P325" s="14">
        <v>21000</v>
      </c>
      <c r="Q325" s="5">
        <f>Table1[[#This Row],[Sales]]-Table1[[#This Row],[Cost]]</f>
        <v>4200</v>
      </c>
      <c r="R325" s="12" t="s">
        <v>77</v>
      </c>
      <c r="S325" s="12" t="s">
        <v>10</v>
      </c>
      <c r="T325" s="12" t="s">
        <v>40</v>
      </c>
      <c r="U325" s="12" t="s">
        <v>19</v>
      </c>
      <c r="V325" s="6">
        <f>Table1[[#This Row],[Profit]]/Table1[[#This Row],[Sales]]</f>
        <v>0.16666666666666666</v>
      </c>
      <c r="W325" s="12">
        <f>[1]!Table1[[#This Row],[Sales]]-[1]!Table1[[#This Row],[Cost]]-[1]!Table1[[#This Row],[Profit]]</f>
        <v>0</v>
      </c>
      <c r="X325" s="12">
        <f>[1]!Table1[[#This Row],[Quantity]]*[1]!Table1[[#This Row],[Unit_Price]]</f>
        <v>28000</v>
      </c>
      <c r="Y325" s="16">
        <f>[1]!Table1[[#This Row],[Gross_Sales]]*[1]!Table1[[#This Row],[Discount]]</f>
        <v>2800</v>
      </c>
      <c r="Z325" s="17">
        <f>[1]!Table1[[#This Row],[Gross_Sales]]*[1]!Table1[[#This Row],[Discount_amount]]</f>
        <v>78400000</v>
      </c>
      <c r="AA325" s="15">
        <f>IFERROR([1]!Table1[[#This Row],[Profit]]/[1]!Table1[[#This Row],[Sales]],0)</f>
        <v>0.16666666666666666</v>
      </c>
      <c r="AB325" s="12">
        <f>YEAR([1]!Table1[[#This Row],[Order_Date]])</f>
        <v>2024</v>
      </c>
      <c r="AC325" s="12">
        <f>MONTH([1]!Table1[[#This Row],[Order_Date]])</f>
        <v>10</v>
      </c>
      <c r="AD325" s="12" t="str">
        <f t="shared" si="15"/>
        <v>Oct</v>
      </c>
      <c r="AE325" s="12" t="str">
        <f t="shared" si="16"/>
        <v>Q4</v>
      </c>
      <c r="AF325" s="12" t="str">
        <f t="shared" si="17"/>
        <v>2024-Oct</v>
      </c>
      <c r="AG325" s="12">
        <f>COUNTIF(C:C,Table1[[#This Row],[Customer_ID]])</f>
        <v>7</v>
      </c>
      <c r="AH325" s="18" t="e">
        <f>IF([1]!Table1[[#This Row],[Customer_order_count]] &gt;= 10,"FREQUENT",IF([1]!Table1[[#This Row],[Customer_order_count]] &lt;= 10,"REGULAR","OCASSIONAL"))</f>
        <v>#REF!</v>
      </c>
    </row>
    <row r="326" spans="1:34" x14ac:dyDescent="0.25">
      <c r="A326" s="1" t="s">
        <v>918</v>
      </c>
      <c r="B326" s="2">
        <v>45658</v>
      </c>
      <c r="C326" s="3" t="s">
        <v>486</v>
      </c>
      <c r="D326" s="3" t="s">
        <v>487</v>
      </c>
      <c r="E326" s="3" t="s">
        <v>3</v>
      </c>
      <c r="F326" s="3">
        <v>59</v>
      </c>
      <c r="G326" s="3" t="s">
        <v>407</v>
      </c>
      <c r="H326" s="3" t="s">
        <v>285</v>
      </c>
      <c r="I326" s="3" t="s">
        <v>81</v>
      </c>
      <c r="J326" s="3" t="s">
        <v>82</v>
      </c>
      <c r="K326" s="3" t="s">
        <v>58</v>
      </c>
      <c r="L326" s="3">
        <v>1</v>
      </c>
      <c r="M326" s="3">
        <v>3500</v>
      </c>
      <c r="N326" s="3">
        <v>0</v>
      </c>
      <c r="O326" s="3">
        <v>3500</v>
      </c>
      <c r="P326" s="3">
        <v>2500</v>
      </c>
      <c r="Q326" s="5">
        <f>Table1[[#This Row],[Sales]]-Table1[[#This Row],[Cost]]</f>
        <v>1000</v>
      </c>
      <c r="R326" s="3" t="s">
        <v>98</v>
      </c>
      <c r="S326" s="3" t="s">
        <v>287</v>
      </c>
      <c r="T326" s="3" t="s">
        <v>18</v>
      </c>
      <c r="U326" s="3" t="s">
        <v>12</v>
      </c>
      <c r="V326" s="6">
        <f>Table1[[#This Row],[Profit]]/Table1[[#This Row],[Sales]]</f>
        <v>0.2857142857142857</v>
      </c>
      <c r="W326" s="3">
        <f>[1]!Table1[[#This Row],[Sales]]-[1]!Table1[[#This Row],[Cost]]-[1]!Table1[[#This Row],[Profit]]</f>
        <v>-5000</v>
      </c>
      <c r="X326" s="3">
        <f>[1]!Table1[[#This Row],[Quantity]]*[1]!Table1[[#This Row],[Unit_Price]]</f>
        <v>3500</v>
      </c>
      <c r="Y326" s="3">
        <f>[1]!Table1[[#This Row],[Gross_Sales]]*[1]!Table1[[#This Row],[Discount]]</f>
        <v>0</v>
      </c>
      <c r="Z326" s="3">
        <f>[1]!Table1[[#This Row],[Gross_Sales]]*[1]!Table1[[#This Row],[Discount_amount]]</f>
        <v>0</v>
      </c>
      <c r="AA326" s="3">
        <f>IFERROR([1]!Table1[[#This Row],[Profit]]/[1]!Table1[[#This Row],[Sales]],0)</f>
        <v>0.2857142857142857</v>
      </c>
      <c r="AB326" s="3">
        <f>YEAR([1]!Table1[[#This Row],[Order_Date]])</f>
        <v>2025</v>
      </c>
      <c r="AC326" s="3">
        <f>MONTH([1]!Table1[[#This Row],[Order_Date]])</f>
        <v>1</v>
      </c>
      <c r="AD326" s="3" t="str">
        <f t="shared" si="15"/>
        <v>Jan</v>
      </c>
      <c r="AE326" s="3" t="str">
        <f t="shared" si="16"/>
        <v>Q1</v>
      </c>
      <c r="AF326" s="3" t="str">
        <f t="shared" si="17"/>
        <v>2025-Jan</v>
      </c>
      <c r="AG326" s="3">
        <f>COUNTIF(C:C,Table1[[#This Row],[Customer_ID]])</f>
        <v>10</v>
      </c>
      <c r="AH326" s="9" t="e">
        <f>IF([1]!Table1[[#This Row],[Customer_order_count]] &gt;= 10,"FREQUENT",IF([1]!Table1[[#This Row],[Customer_order_count]] &lt;= 10,"REGULAR","OCASSIONAL"))</f>
        <v>#REF!</v>
      </c>
    </row>
    <row r="327" spans="1:34" x14ac:dyDescent="0.25">
      <c r="A327" s="10" t="s">
        <v>919</v>
      </c>
      <c r="B327" s="11">
        <v>45394</v>
      </c>
      <c r="C327" s="12" t="s">
        <v>517</v>
      </c>
      <c r="D327" s="13" t="s">
        <v>518</v>
      </c>
      <c r="E327" s="13" t="s">
        <v>16</v>
      </c>
      <c r="F327" s="14">
        <v>54</v>
      </c>
      <c r="G327" s="12" t="s">
        <v>284</v>
      </c>
      <c r="H327" s="12" t="s">
        <v>285</v>
      </c>
      <c r="I327" s="12" t="s">
        <v>89</v>
      </c>
      <c r="J327" s="12" t="s">
        <v>90</v>
      </c>
      <c r="K327" s="12" t="s">
        <v>91</v>
      </c>
      <c r="L327" s="14">
        <v>2</v>
      </c>
      <c r="M327" s="14">
        <v>35000</v>
      </c>
      <c r="N327" s="15">
        <v>0.1</v>
      </c>
      <c r="O327" s="14">
        <v>63000</v>
      </c>
      <c r="P327" s="14">
        <v>54000</v>
      </c>
      <c r="Q327" s="5">
        <f>Table1[[#This Row],[Sales]]-Table1[[#This Row],[Cost]]</f>
        <v>9000</v>
      </c>
      <c r="R327" s="12" t="s">
        <v>9</v>
      </c>
      <c r="S327" s="12" t="s">
        <v>10</v>
      </c>
      <c r="T327" s="12" t="s">
        <v>11</v>
      </c>
      <c r="U327" s="12" t="s">
        <v>27</v>
      </c>
      <c r="V327" s="6">
        <f>Table1[[#This Row],[Profit]]/Table1[[#This Row],[Sales]]</f>
        <v>0.14285714285714285</v>
      </c>
      <c r="W327" s="12">
        <f>[1]!Table1[[#This Row],[Sales]]-[1]!Table1[[#This Row],[Cost]]-[1]!Table1[[#This Row],[Profit]]</f>
        <v>0</v>
      </c>
      <c r="X327" s="12">
        <f>[1]!Table1[[#This Row],[Quantity]]*[1]!Table1[[#This Row],[Unit_Price]]</f>
        <v>70000</v>
      </c>
      <c r="Y327" s="16">
        <f>[1]!Table1[[#This Row],[Gross_Sales]]*[1]!Table1[[#This Row],[Discount]]</f>
        <v>7000</v>
      </c>
      <c r="Z327" s="17">
        <f>[1]!Table1[[#This Row],[Gross_Sales]]*[1]!Table1[[#This Row],[Discount_amount]]</f>
        <v>490000000</v>
      </c>
      <c r="AA327" s="15">
        <f>IFERROR([1]!Table1[[#This Row],[Profit]]/[1]!Table1[[#This Row],[Sales]],0)</f>
        <v>0.14285714285714285</v>
      </c>
      <c r="AB327" s="12">
        <f>YEAR([1]!Table1[[#This Row],[Order_Date]])</f>
        <v>2024</v>
      </c>
      <c r="AC327" s="12">
        <f>MONTH([1]!Table1[[#This Row],[Order_Date]])</f>
        <v>4</v>
      </c>
      <c r="AD327" s="12" t="str">
        <f t="shared" si="15"/>
        <v>Apr</v>
      </c>
      <c r="AE327" s="12" t="str">
        <f t="shared" si="16"/>
        <v>Q2</v>
      </c>
      <c r="AF327" s="12" t="str">
        <f t="shared" si="17"/>
        <v>2024-Apr</v>
      </c>
      <c r="AG327" s="12">
        <f>COUNTIF(C:C,Table1[[#This Row],[Customer_ID]])</f>
        <v>12</v>
      </c>
      <c r="AH327" s="18" t="e">
        <f>IF([1]!Table1[[#This Row],[Customer_order_count]] &gt;= 10,"FREQUENT",IF([1]!Table1[[#This Row],[Customer_order_count]] &lt;= 10,"REGULAR","OCASSIONAL"))</f>
        <v>#REF!</v>
      </c>
    </row>
    <row r="328" spans="1:34" x14ac:dyDescent="0.25">
      <c r="A328" s="1" t="s">
        <v>920</v>
      </c>
      <c r="B328" s="2">
        <v>45349</v>
      </c>
      <c r="C328" s="3" t="s">
        <v>459</v>
      </c>
      <c r="D328" s="3" t="s">
        <v>460</v>
      </c>
      <c r="E328" s="3" t="s">
        <v>3</v>
      </c>
      <c r="F328" s="3">
        <v>31</v>
      </c>
      <c r="G328" s="3" t="s">
        <v>269</v>
      </c>
      <c r="H328" s="3" t="s">
        <v>270</v>
      </c>
      <c r="I328" s="3" t="s">
        <v>89</v>
      </c>
      <c r="J328" s="3" t="s">
        <v>90</v>
      </c>
      <c r="K328" s="3" t="s">
        <v>91</v>
      </c>
      <c r="L328" s="3">
        <v>2</v>
      </c>
      <c r="M328" s="3">
        <v>35000</v>
      </c>
      <c r="N328" s="3">
        <v>0.05</v>
      </c>
      <c r="O328" s="3">
        <v>66500</v>
      </c>
      <c r="P328" s="3">
        <v>54000</v>
      </c>
      <c r="Q328" s="5">
        <f>Table1[[#This Row],[Sales]]-Table1[[#This Row],[Cost]]</f>
        <v>12500</v>
      </c>
      <c r="R328" s="3" t="s">
        <v>17</v>
      </c>
      <c r="S328" s="3" t="s">
        <v>287</v>
      </c>
      <c r="T328" s="3" t="s">
        <v>18</v>
      </c>
      <c r="U328" s="3" t="s">
        <v>19</v>
      </c>
      <c r="V328" s="6">
        <f>Table1[[#This Row],[Profit]]/Table1[[#This Row],[Sales]]</f>
        <v>0.18796992481203006</v>
      </c>
      <c r="W328" s="3">
        <f>[1]!Table1[[#This Row],[Sales]]-[1]!Table1[[#This Row],[Cost]]-[1]!Table1[[#This Row],[Profit]]</f>
        <v>-108000</v>
      </c>
      <c r="X328" s="3">
        <f>[1]!Table1[[#This Row],[Quantity]]*[1]!Table1[[#This Row],[Unit_Price]]</f>
        <v>70000</v>
      </c>
      <c r="Y328" s="3">
        <f>[1]!Table1[[#This Row],[Gross_Sales]]*[1]!Table1[[#This Row],[Discount]]</f>
        <v>3500</v>
      </c>
      <c r="Z328" s="3">
        <f>[1]!Table1[[#This Row],[Gross_Sales]]*[1]!Table1[[#This Row],[Discount_amount]]</f>
        <v>245000000</v>
      </c>
      <c r="AA328" s="3">
        <f>IFERROR([1]!Table1[[#This Row],[Profit]]/[1]!Table1[[#This Row],[Sales]],0)</f>
        <v>0.18796992481203006</v>
      </c>
      <c r="AB328" s="3">
        <f>YEAR([1]!Table1[[#This Row],[Order_Date]])</f>
        <v>2024</v>
      </c>
      <c r="AC328" s="3">
        <f>MONTH([1]!Table1[[#This Row],[Order_Date]])</f>
        <v>2</v>
      </c>
      <c r="AD328" s="3" t="str">
        <f t="shared" si="15"/>
        <v>Feb</v>
      </c>
      <c r="AE328" s="3" t="str">
        <f t="shared" si="16"/>
        <v>Q1</v>
      </c>
      <c r="AF328" s="3" t="str">
        <f t="shared" si="17"/>
        <v>2024-Feb</v>
      </c>
      <c r="AG328" s="3">
        <f>COUNTIF(C:C,Table1[[#This Row],[Customer_ID]])</f>
        <v>12</v>
      </c>
      <c r="AH328" s="9" t="e">
        <f>IF([1]!Table1[[#This Row],[Customer_order_count]] &gt;= 10,"FREQUENT",IF([1]!Table1[[#This Row],[Customer_order_count]] &lt;= 10,"REGULAR","OCASSIONAL"))</f>
        <v>#REF!</v>
      </c>
    </row>
    <row r="329" spans="1:34" x14ac:dyDescent="0.25">
      <c r="A329" s="10" t="s">
        <v>921</v>
      </c>
      <c r="B329" s="11">
        <v>45689</v>
      </c>
      <c r="C329" s="12" t="s">
        <v>356</v>
      </c>
      <c r="D329" s="12" t="s">
        <v>357</v>
      </c>
      <c r="E329" s="12" t="s">
        <v>16</v>
      </c>
      <c r="F329" s="12">
        <v>47</v>
      </c>
      <c r="G329" s="12" t="s">
        <v>339</v>
      </c>
      <c r="H329" s="12" t="s">
        <v>285</v>
      </c>
      <c r="I329" s="12" t="s">
        <v>264</v>
      </c>
      <c r="J329" s="12" t="s">
        <v>265</v>
      </c>
      <c r="K329" s="12" t="s">
        <v>46</v>
      </c>
      <c r="L329" s="12">
        <v>1</v>
      </c>
      <c r="M329" s="12">
        <v>800</v>
      </c>
      <c r="N329" s="12">
        <v>0.05</v>
      </c>
      <c r="O329" s="12">
        <v>760</v>
      </c>
      <c r="P329" s="12">
        <v>500</v>
      </c>
      <c r="Q329" s="5">
        <f>Table1[[#This Row],[Sales]]-Table1[[#This Row],[Cost]]</f>
        <v>260</v>
      </c>
      <c r="R329" s="12" t="s">
        <v>77</v>
      </c>
      <c r="S329" s="12" t="s">
        <v>287</v>
      </c>
      <c r="T329" s="12" t="s">
        <v>18</v>
      </c>
      <c r="U329" s="12" t="s">
        <v>27</v>
      </c>
      <c r="V329" s="6">
        <f>Table1[[#This Row],[Profit]]/Table1[[#This Row],[Sales]]</f>
        <v>0.34210526315789475</v>
      </c>
      <c r="W329" s="12">
        <f>[1]!Table1[[#This Row],[Sales]]-[1]!Table1[[#This Row],[Cost]]-[1]!Table1[[#This Row],[Profit]]</f>
        <v>-1000</v>
      </c>
      <c r="X329" s="12">
        <f>[1]!Table1[[#This Row],[Quantity]]*[1]!Table1[[#This Row],[Unit_Price]]</f>
        <v>800</v>
      </c>
      <c r="Y329" s="12">
        <f>[1]!Table1[[#This Row],[Gross_Sales]]*[1]!Table1[[#This Row],[Discount]]</f>
        <v>40</v>
      </c>
      <c r="Z329" s="12">
        <f>[1]!Table1[[#This Row],[Gross_Sales]]*[1]!Table1[[#This Row],[Discount_amount]]</f>
        <v>32000</v>
      </c>
      <c r="AA329" s="12">
        <f>IFERROR([1]!Table1[[#This Row],[Profit]]/[1]!Table1[[#This Row],[Sales]],0)</f>
        <v>0.34210526315789475</v>
      </c>
      <c r="AB329" s="12">
        <f>YEAR([1]!Table1[[#This Row],[Order_Date]])</f>
        <v>2025</v>
      </c>
      <c r="AC329" s="12">
        <f>MONTH([1]!Table1[[#This Row],[Order_Date]])</f>
        <v>2</v>
      </c>
      <c r="AD329" s="12" t="str">
        <f t="shared" si="15"/>
        <v>Feb</v>
      </c>
      <c r="AE329" s="12" t="str">
        <f t="shared" si="16"/>
        <v>Q1</v>
      </c>
      <c r="AF329" s="12" t="str">
        <f t="shared" si="17"/>
        <v>2025-Feb</v>
      </c>
      <c r="AG329" s="12">
        <f>COUNTIF(C:C,Table1[[#This Row],[Customer_ID]])</f>
        <v>10</v>
      </c>
      <c r="AH329" s="18" t="e">
        <f>IF([1]!Table1[[#This Row],[Customer_order_count]] &gt;= 10,"FREQUENT",IF([1]!Table1[[#This Row],[Customer_order_count]] &lt;= 10,"REGULAR","OCASSIONAL"))</f>
        <v>#REF!</v>
      </c>
    </row>
    <row r="330" spans="1:34" x14ac:dyDescent="0.25">
      <c r="A330" s="1" t="s">
        <v>922</v>
      </c>
      <c r="B330" s="2">
        <v>45469</v>
      </c>
      <c r="C330" s="3" t="s">
        <v>923</v>
      </c>
      <c r="D330" s="4" t="s">
        <v>924</v>
      </c>
      <c r="E330" s="4" t="s">
        <v>16</v>
      </c>
      <c r="F330" s="5">
        <v>45</v>
      </c>
      <c r="G330" s="3" t="s">
        <v>284</v>
      </c>
      <c r="H330" s="3" t="s">
        <v>285</v>
      </c>
      <c r="I330" s="3" t="s">
        <v>305</v>
      </c>
      <c r="J330" s="3" t="s">
        <v>306</v>
      </c>
      <c r="K330" s="3" t="s">
        <v>91</v>
      </c>
      <c r="L330" s="5">
        <v>1</v>
      </c>
      <c r="M330" s="5">
        <v>8500</v>
      </c>
      <c r="N330" s="6">
        <v>0.05</v>
      </c>
      <c r="O330" s="5">
        <v>8075</v>
      </c>
      <c r="P330" s="5">
        <v>6500</v>
      </c>
      <c r="Q330" s="5">
        <f>Table1[[#This Row],[Sales]]-Table1[[#This Row],[Cost]]</f>
        <v>1575</v>
      </c>
      <c r="R330" s="3" t="s">
        <v>26</v>
      </c>
      <c r="S330" s="3" t="s">
        <v>10</v>
      </c>
      <c r="T330" s="3" t="s">
        <v>11</v>
      </c>
      <c r="U330" s="3" t="s">
        <v>12</v>
      </c>
      <c r="V330" s="6">
        <f>Table1[[#This Row],[Profit]]/Table1[[#This Row],[Sales]]</f>
        <v>0.19504643962848298</v>
      </c>
      <c r="W330" s="3">
        <f>[1]!Table1[[#This Row],[Sales]]-[1]!Table1[[#This Row],[Cost]]-[1]!Table1[[#This Row],[Profit]]</f>
        <v>0</v>
      </c>
      <c r="X330" s="3">
        <f>[1]!Table1[[#This Row],[Quantity]]*[1]!Table1[[#This Row],[Unit_Price]]</f>
        <v>8500</v>
      </c>
      <c r="Y330" s="7">
        <f>[1]!Table1[[#This Row],[Gross_Sales]]*[1]!Table1[[#This Row],[Discount]]</f>
        <v>425</v>
      </c>
      <c r="Z330" s="8">
        <f>[1]!Table1[[#This Row],[Gross_Sales]]*[1]!Table1[[#This Row],[Discount_amount]]</f>
        <v>3612500</v>
      </c>
      <c r="AA330" s="6">
        <f>IFERROR([1]!Table1[[#This Row],[Profit]]/[1]!Table1[[#This Row],[Sales]],0)</f>
        <v>0.19504643962848298</v>
      </c>
      <c r="AB330" s="3">
        <f>YEAR([1]!Table1[[#This Row],[Order_Date]])</f>
        <v>2024</v>
      </c>
      <c r="AC330" s="3">
        <f>MONTH([1]!Table1[[#This Row],[Order_Date]])</f>
        <v>6</v>
      </c>
      <c r="AD330" s="3" t="str">
        <f t="shared" si="15"/>
        <v>Jun</v>
      </c>
      <c r="AE330" s="3" t="str">
        <f t="shared" si="16"/>
        <v>Q2</v>
      </c>
      <c r="AF330" s="3" t="str">
        <f t="shared" si="17"/>
        <v>2024-Jun</v>
      </c>
      <c r="AG330" s="3">
        <f>COUNTIF(C:C,Table1[[#This Row],[Customer_ID]])</f>
        <v>5</v>
      </c>
      <c r="AH330" s="9" t="e">
        <f>IF([1]!Table1[[#This Row],[Customer_order_count]] &gt;= 10,"FREQUENT",IF([1]!Table1[[#This Row],[Customer_order_count]] &lt;= 10,"REGULAR","OCASSIONAL"))</f>
        <v>#REF!</v>
      </c>
    </row>
    <row r="331" spans="1:34" x14ac:dyDescent="0.25">
      <c r="A331" s="10" t="s">
        <v>925</v>
      </c>
      <c r="B331" s="11">
        <v>46006</v>
      </c>
      <c r="C331" s="12" t="s">
        <v>707</v>
      </c>
      <c r="D331" s="13" t="s">
        <v>708</v>
      </c>
      <c r="E331" s="13" t="s">
        <v>3</v>
      </c>
      <c r="F331" s="14">
        <v>26</v>
      </c>
      <c r="G331" s="12" t="s">
        <v>295</v>
      </c>
      <c r="H331" s="12" t="s">
        <v>270</v>
      </c>
      <c r="I331" s="12" t="s">
        <v>264</v>
      </c>
      <c r="J331" s="12" t="s">
        <v>265</v>
      </c>
      <c r="K331" s="12" t="s">
        <v>46</v>
      </c>
      <c r="L331" s="14">
        <v>3</v>
      </c>
      <c r="M331" s="14">
        <v>800</v>
      </c>
      <c r="N331" s="15">
        <v>0.15</v>
      </c>
      <c r="O331" s="14">
        <v>2040</v>
      </c>
      <c r="P331" s="14">
        <v>1500</v>
      </c>
      <c r="Q331" s="5">
        <f>Table1[[#This Row],[Sales]]-Table1[[#This Row],[Cost]]</f>
        <v>540</v>
      </c>
      <c r="R331" s="12" t="s">
        <v>77</v>
      </c>
      <c r="S331" s="12" t="s">
        <v>10</v>
      </c>
      <c r="T331" s="12" t="s">
        <v>40</v>
      </c>
      <c r="U331" s="12" t="s">
        <v>27</v>
      </c>
      <c r="V331" s="6">
        <f>Table1[[#This Row],[Profit]]/Table1[[#This Row],[Sales]]</f>
        <v>0.26470588235294118</v>
      </c>
      <c r="W331" s="12">
        <f>[1]!Table1[[#This Row],[Sales]]-[1]!Table1[[#This Row],[Cost]]-[1]!Table1[[#This Row],[Profit]]</f>
        <v>0</v>
      </c>
      <c r="X331" s="12">
        <f>[1]!Table1[[#This Row],[Quantity]]*[1]!Table1[[#This Row],[Unit_Price]]</f>
        <v>2400</v>
      </c>
      <c r="Y331" s="16">
        <f>[1]!Table1[[#This Row],[Gross_Sales]]*[1]!Table1[[#This Row],[Discount]]</f>
        <v>360</v>
      </c>
      <c r="Z331" s="17">
        <f>[1]!Table1[[#This Row],[Gross_Sales]]*[1]!Table1[[#This Row],[Discount_amount]]</f>
        <v>864000</v>
      </c>
      <c r="AA331" s="15">
        <f>IFERROR([1]!Table1[[#This Row],[Profit]]/[1]!Table1[[#This Row],[Sales]],0)</f>
        <v>0.26470588235294118</v>
      </c>
      <c r="AB331" s="12">
        <f>YEAR([1]!Table1[[#This Row],[Order_Date]])</f>
        <v>2025</v>
      </c>
      <c r="AC331" s="12">
        <f>MONTH([1]!Table1[[#This Row],[Order_Date]])</f>
        <v>12</v>
      </c>
      <c r="AD331" s="12" t="str">
        <f t="shared" si="15"/>
        <v>Dec</v>
      </c>
      <c r="AE331" s="12" t="str">
        <f t="shared" si="16"/>
        <v>Q4</v>
      </c>
      <c r="AF331" s="12" t="str">
        <f t="shared" si="17"/>
        <v>2025-Dec</v>
      </c>
      <c r="AG331" s="12">
        <f>COUNTIF(C:C,Table1[[#This Row],[Customer_ID]])</f>
        <v>23</v>
      </c>
      <c r="AH331" s="18" t="e">
        <f>IF([1]!Table1[[#This Row],[Customer_order_count]] &gt;= 10,"FREQUENT",IF([1]!Table1[[#This Row],[Customer_order_count]] &lt;= 10,"REGULAR","OCASSIONAL"))</f>
        <v>#REF!</v>
      </c>
    </row>
    <row r="332" spans="1:34" x14ac:dyDescent="0.25">
      <c r="A332" s="1" t="s">
        <v>926</v>
      </c>
      <c r="B332" s="2">
        <v>46009</v>
      </c>
      <c r="C332" s="3" t="s">
        <v>927</v>
      </c>
      <c r="D332" s="4" t="s">
        <v>928</v>
      </c>
      <c r="E332" s="4" t="s">
        <v>3</v>
      </c>
      <c r="F332" s="5">
        <v>51</v>
      </c>
      <c r="G332" s="3" t="s">
        <v>312</v>
      </c>
      <c r="H332" s="3" t="s">
        <v>276</v>
      </c>
      <c r="I332" s="3" t="s">
        <v>264</v>
      </c>
      <c r="J332" s="3" t="s">
        <v>265</v>
      </c>
      <c r="K332" s="3" t="s">
        <v>46</v>
      </c>
      <c r="L332" s="5">
        <v>1</v>
      </c>
      <c r="M332" s="5">
        <v>800</v>
      </c>
      <c r="N332" s="6">
        <v>0.2</v>
      </c>
      <c r="O332" s="5">
        <v>640</v>
      </c>
      <c r="P332" s="5">
        <v>500</v>
      </c>
      <c r="Q332" s="5">
        <f>Table1[[#This Row],[Sales]]-Table1[[#This Row],[Cost]]</f>
        <v>140</v>
      </c>
      <c r="R332" s="3" t="s">
        <v>77</v>
      </c>
      <c r="S332" s="3" t="s">
        <v>10</v>
      </c>
      <c r="T332" s="3" t="s">
        <v>40</v>
      </c>
      <c r="U332" s="3" t="s">
        <v>12</v>
      </c>
      <c r="V332" s="6">
        <f>Table1[[#This Row],[Profit]]/Table1[[#This Row],[Sales]]</f>
        <v>0.21875</v>
      </c>
      <c r="W332" s="3">
        <f>[1]!Table1[[#This Row],[Sales]]-[1]!Table1[[#This Row],[Cost]]-[1]!Table1[[#This Row],[Profit]]</f>
        <v>0</v>
      </c>
      <c r="X332" s="3">
        <f>[1]!Table1[[#This Row],[Quantity]]*[1]!Table1[[#This Row],[Unit_Price]]</f>
        <v>800</v>
      </c>
      <c r="Y332" s="7">
        <f>[1]!Table1[[#This Row],[Gross_Sales]]*[1]!Table1[[#This Row],[Discount]]</f>
        <v>160</v>
      </c>
      <c r="Z332" s="8">
        <f>[1]!Table1[[#This Row],[Gross_Sales]]*[1]!Table1[[#This Row],[Discount_amount]]</f>
        <v>128000</v>
      </c>
      <c r="AA332" s="6">
        <f>IFERROR([1]!Table1[[#This Row],[Profit]]/[1]!Table1[[#This Row],[Sales]],0)</f>
        <v>0.21875</v>
      </c>
      <c r="AB332" s="3">
        <f>YEAR([1]!Table1[[#This Row],[Order_Date]])</f>
        <v>2025</v>
      </c>
      <c r="AC332" s="3">
        <f>MONTH([1]!Table1[[#This Row],[Order_Date]])</f>
        <v>12</v>
      </c>
      <c r="AD332" s="3" t="str">
        <f t="shared" si="15"/>
        <v>Dec</v>
      </c>
      <c r="AE332" s="3" t="str">
        <f t="shared" si="16"/>
        <v>Q4</v>
      </c>
      <c r="AF332" s="3" t="str">
        <f t="shared" si="17"/>
        <v>2025-Dec</v>
      </c>
      <c r="AG332" s="3">
        <f>COUNTIF(C:C,Table1[[#This Row],[Customer_ID]])</f>
        <v>10</v>
      </c>
      <c r="AH332" s="9" t="e">
        <f>IF([1]!Table1[[#This Row],[Customer_order_count]] &gt;= 10,"FREQUENT",IF([1]!Table1[[#This Row],[Customer_order_count]] &lt;= 10,"REGULAR","OCASSIONAL"))</f>
        <v>#REF!</v>
      </c>
    </row>
    <row r="333" spans="1:34" x14ac:dyDescent="0.25">
      <c r="A333" s="10" t="s">
        <v>929</v>
      </c>
      <c r="B333" s="11">
        <v>45868</v>
      </c>
      <c r="C333" s="12" t="s">
        <v>930</v>
      </c>
      <c r="D333" s="13" t="s">
        <v>215</v>
      </c>
      <c r="E333" s="13" t="s">
        <v>16</v>
      </c>
      <c r="F333" s="14">
        <v>28</v>
      </c>
      <c r="G333" s="12" t="s">
        <v>284</v>
      </c>
      <c r="H333" s="12" t="s">
        <v>285</v>
      </c>
      <c r="I333" s="12" t="s">
        <v>186</v>
      </c>
      <c r="J333" s="12" t="s">
        <v>187</v>
      </c>
      <c r="K333" s="12" t="s">
        <v>91</v>
      </c>
      <c r="L333" s="14">
        <v>1</v>
      </c>
      <c r="M333" s="14">
        <v>12000</v>
      </c>
      <c r="N333" s="15">
        <v>0</v>
      </c>
      <c r="O333" s="14">
        <v>12000</v>
      </c>
      <c r="P333" s="14">
        <v>9000</v>
      </c>
      <c r="Q333" s="5">
        <f>Table1[[#This Row],[Sales]]-Table1[[#This Row],[Cost]]</f>
        <v>3000</v>
      </c>
      <c r="R333" s="12" t="s">
        <v>77</v>
      </c>
      <c r="S333" s="12" t="s">
        <v>10</v>
      </c>
      <c r="T333" s="12" t="s">
        <v>33</v>
      </c>
      <c r="U333" s="12" t="s">
        <v>19</v>
      </c>
      <c r="V333" s="6">
        <f>Table1[[#This Row],[Profit]]/Table1[[#This Row],[Sales]]</f>
        <v>0.25</v>
      </c>
      <c r="W333" s="12">
        <f>[1]!Table1[[#This Row],[Sales]]-[1]!Table1[[#This Row],[Cost]]-[1]!Table1[[#This Row],[Profit]]</f>
        <v>0</v>
      </c>
      <c r="X333" s="12">
        <f>[1]!Table1[[#This Row],[Quantity]]*[1]!Table1[[#This Row],[Unit_Price]]</f>
        <v>12000</v>
      </c>
      <c r="Y333" s="16">
        <f>[1]!Table1[[#This Row],[Gross_Sales]]*[1]!Table1[[#This Row],[Discount]]</f>
        <v>0</v>
      </c>
      <c r="Z333" s="17">
        <f>[1]!Table1[[#This Row],[Gross_Sales]]*[1]!Table1[[#This Row],[Discount_amount]]</f>
        <v>0</v>
      </c>
      <c r="AA333" s="15">
        <f>IFERROR([1]!Table1[[#This Row],[Profit]]/[1]!Table1[[#This Row],[Sales]],0)</f>
        <v>0.25</v>
      </c>
      <c r="AB333" s="12">
        <f>YEAR([1]!Table1[[#This Row],[Order_Date]])</f>
        <v>2025</v>
      </c>
      <c r="AC333" s="12">
        <f>MONTH([1]!Table1[[#This Row],[Order_Date]])</f>
        <v>7</v>
      </c>
      <c r="AD333" s="12" t="str">
        <f t="shared" si="15"/>
        <v>Jul</v>
      </c>
      <c r="AE333" s="12" t="str">
        <f t="shared" si="16"/>
        <v>Q3</v>
      </c>
      <c r="AF333" s="12" t="str">
        <f t="shared" si="17"/>
        <v>2025-Jul</v>
      </c>
      <c r="AG333" s="12">
        <f>COUNTIF(C:C,Table1[[#This Row],[Customer_ID]])</f>
        <v>1</v>
      </c>
      <c r="AH333" s="18" t="e">
        <f>IF([1]!Table1[[#This Row],[Customer_order_count]] &gt;= 10,"FREQUENT",IF([1]!Table1[[#This Row],[Customer_order_count]] &lt;= 10,"REGULAR","OCASSIONAL"))</f>
        <v>#REF!</v>
      </c>
    </row>
    <row r="334" spans="1:34" x14ac:dyDescent="0.25">
      <c r="A334" s="1" t="s">
        <v>931</v>
      </c>
      <c r="B334" s="2">
        <v>45796</v>
      </c>
      <c r="C334" s="3" t="s">
        <v>605</v>
      </c>
      <c r="D334" s="4" t="s">
        <v>606</v>
      </c>
      <c r="E334" s="4" t="s">
        <v>3</v>
      </c>
      <c r="F334" s="5">
        <v>36</v>
      </c>
      <c r="G334" s="3" t="s">
        <v>284</v>
      </c>
      <c r="H334" s="3" t="s">
        <v>285</v>
      </c>
      <c r="I334" s="3" t="s">
        <v>127</v>
      </c>
      <c r="J334" s="3" t="s">
        <v>128</v>
      </c>
      <c r="K334" s="3" t="s">
        <v>58</v>
      </c>
      <c r="L334" s="5">
        <v>3</v>
      </c>
      <c r="M334" s="5">
        <v>3000</v>
      </c>
      <c r="N334" s="6">
        <v>0.1</v>
      </c>
      <c r="O334" s="5">
        <v>8100</v>
      </c>
      <c r="P334" s="5">
        <v>6300</v>
      </c>
      <c r="Q334" s="5">
        <f>Table1[[#This Row],[Sales]]-Table1[[#This Row],[Cost]]</f>
        <v>1800</v>
      </c>
      <c r="R334" s="3" t="s">
        <v>26</v>
      </c>
      <c r="S334" s="3" t="s">
        <v>10</v>
      </c>
      <c r="T334" s="3" t="s">
        <v>11</v>
      </c>
      <c r="U334" s="3" t="s">
        <v>12</v>
      </c>
      <c r="V334" s="6">
        <f>Table1[[#This Row],[Profit]]/Table1[[#This Row],[Sales]]</f>
        <v>0.22222222222222221</v>
      </c>
      <c r="W334" s="3">
        <f>[1]!Table1[[#This Row],[Sales]]-[1]!Table1[[#This Row],[Cost]]-[1]!Table1[[#This Row],[Profit]]</f>
        <v>0</v>
      </c>
      <c r="X334" s="3">
        <f>[1]!Table1[[#This Row],[Quantity]]*[1]!Table1[[#This Row],[Unit_Price]]</f>
        <v>9000</v>
      </c>
      <c r="Y334" s="7">
        <f>[1]!Table1[[#This Row],[Gross_Sales]]*[1]!Table1[[#This Row],[Discount]]</f>
        <v>900</v>
      </c>
      <c r="Z334" s="8">
        <f>[1]!Table1[[#This Row],[Gross_Sales]]*[1]!Table1[[#This Row],[Discount_amount]]</f>
        <v>8100000</v>
      </c>
      <c r="AA334" s="6">
        <f>IFERROR([1]!Table1[[#This Row],[Profit]]/[1]!Table1[[#This Row],[Sales]],0)</f>
        <v>0.22222222222222221</v>
      </c>
      <c r="AB334" s="3">
        <f>YEAR([1]!Table1[[#This Row],[Order_Date]])</f>
        <v>2025</v>
      </c>
      <c r="AC334" s="3">
        <f>MONTH([1]!Table1[[#This Row],[Order_Date]])</f>
        <v>5</v>
      </c>
      <c r="AD334" s="3" t="str">
        <f t="shared" si="15"/>
        <v>May</v>
      </c>
      <c r="AE334" s="3" t="str">
        <f t="shared" si="16"/>
        <v>Q2</v>
      </c>
      <c r="AF334" s="3" t="str">
        <f t="shared" si="17"/>
        <v>2025-May</v>
      </c>
      <c r="AG334" s="3">
        <f>COUNTIF(C:C,Table1[[#This Row],[Customer_ID]])</f>
        <v>8</v>
      </c>
      <c r="AH334" s="9" t="e">
        <f>IF([1]!Table1[[#This Row],[Customer_order_count]] &gt;= 10,"FREQUENT",IF([1]!Table1[[#This Row],[Customer_order_count]] &lt;= 10,"REGULAR","OCASSIONAL"))</f>
        <v>#REF!</v>
      </c>
    </row>
    <row r="335" spans="1:34" x14ac:dyDescent="0.25">
      <c r="A335" s="10" t="s">
        <v>932</v>
      </c>
      <c r="B335" s="11">
        <v>45384</v>
      </c>
      <c r="C335" s="12" t="s">
        <v>316</v>
      </c>
      <c r="D335" s="13" t="s">
        <v>167</v>
      </c>
      <c r="E335" s="13" t="s">
        <v>3</v>
      </c>
      <c r="F335" s="14">
        <v>47</v>
      </c>
      <c r="G335" s="12" t="s">
        <v>317</v>
      </c>
      <c r="H335" s="12" t="s">
        <v>5</v>
      </c>
      <c r="I335" s="12" t="s">
        <v>102</v>
      </c>
      <c r="J335" s="12" t="s">
        <v>103</v>
      </c>
      <c r="K335" s="12" t="s">
        <v>25</v>
      </c>
      <c r="L335" s="14">
        <v>1</v>
      </c>
      <c r="M335" s="14">
        <v>28000</v>
      </c>
      <c r="N335" s="15">
        <v>0.15</v>
      </c>
      <c r="O335" s="14">
        <v>23800</v>
      </c>
      <c r="P335" s="14">
        <v>21000</v>
      </c>
      <c r="Q335" s="5">
        <f>Table1[[#This Row],[Sales]]-Table1[[#This Row],[Cost]]</f>
        <v>2800</v>
      </c>
      <c r="R335" s="12" t="s">
        <v>26</v>
      </c>
      <c r="S335" s="12" t="s">
        <v>10</v>
      </c>
      <c r="T335" s="12" t="s">
        <v>11</v>
      </c>
      <c r="U335" s="12" t="s">
        <v>27</v>
      </c>
      <c r="V335" s="6">
        <f>Table1[[#This Row],[Profit]]/Table1[[#This Row],[Sales]]</f>
        <v>0.11764705882352941</v>
      </c>
      <c r="W335" s="12">
        <f>[1]!Table1[[#This Row],[Sales]]-[1]!Table1[[#This Row],[Cost]]-[1]!Table1[[#This Row],[Profit]]</f>
        <v>0</v>
      </c>
      <c r="X335" s="12">
        <f>[1]!Table1[[#This Row],[Quantity]]*[1]!Table1[[#This Row],[Unit_Price]]</f>
        <v>28000</v>
      </c>
      <c r="Y335" s="16">
        <f>[1]!Table1[[#This Row],[Gross_Sales]]*[1]!Table1[[#This Row],[Discount]]</f>
        <v>4200</v>
      </c>
      <c r="Z335" s="17">
        <f>[1]!Table1[[#This Row],[Gross_Sales]]*[1]!Table1[[#This Row],[Discount_amount]]</f>
        <v>117600000</v>
      </c>
      <c r="AA335" s="15">
        <f>IFERROR([1]!Table1[[#This Row],[Profit]]/[1]!Table1[[#This Row],[Sales]],0)</f>
        <v>0.11764705882352941</v>
      </c>
      <c r="AB335" s="12">
        <f>YEAR([1]!Table1[[#This Row],[Order_Date]])</f>
        <v>2024</v>
      </c>
      <c r="AC335" s="12">
        <f>MONTH([1]!Table1[[#This Row],[Order_Date]])</f>
        <v>4</v>
      </c>
      <c r="AD335" s="12" t="str">
        <f t="shared" si="15"/>
        <v>Apr</v>
      </c>
      <c r="AE335" s="12" t="str">
        <f t="shared" si="16"/>
        <v>Q2</v>
      </c>
      <c r="AF335" s="12" t="str">
        <f t="shared" si="17"/>
        <v>2024-Apr</v>
      </c>
      <c r="AG335" s="12">
        <f>COUNTIF(C:C,Table1[[#This Row],[Customer_ID]])</f>
        <v>10</v>
      </c>
      <c r="AH335" s="18" t="e">
        <f>IF([1]!Table1[[#This Row],[Customer_order_count]] &gt;= 10,"FREQUENT",IF([1]!Table1[[#This Row],[Customer_order_count]] &lt;= 10,"REGULAR","OCASSIONAL"))</f>
        <v>#REF!</v>
      </c>
    </row>
    <row r="336" spans="1:34" x14ac:dyDescent="0.25">
      <c r="A336" s="1" t="s">
        <v>933</v>
      </c>
      <c r="B336" s="2">
        <v>45831</v>
      </c>
      <c r="C336" s="3" t="s">
        <v>715</v>
      </c>
      <c r="D336" s="3" t="s">
        <v>448</v>
      </c>
      <c r="E336" s="3" t="s">
        <v>16</v>
      </c>
      <c r="F336" s="3">
        <v>38</v>
      </c>
      <c r="G336" s="3" t="s">
        <v>317</v>
      </c>
      <c r="H336" s="3" t="s">
        <v>5</v>
      </c>
      <c r="I336" s="3" t="s">
        <v>143</v>
      </c>
      <c r="J336" s="3" t="s">
        <v>144</v>
      </c>
      <c r="K336" s="3" t="s">
        <v>76</v>
      </c>
      <c r="L336" s="3">
        <v>2</v>
      </c>
      <c r="M336" s="3">
        <v>700</v>
      </c>
      <c r="N336" s="3">
        <v>0.1</v>
      </c>
      <c r="O336" s="3">
        <v>0</v>
      </c>
      <c r="P336" s="3">
        <v>1140</v>
      </c>
      <c r="Q336" s="5">
        <f>Table1[[#This Row],[Sales]]-Table1[[#This Row],[Cost]]</f>
        <v>-1140</v>
      </c>
      <c r="R336" s="3" t="s">
        <v>26</v>
      </c>
      <c r="S336" s="3" t="s">
        <v>291</v>
      </c>
      <c r="T336" s="3" t="s">
        <v>11</v>
      </c>
      <c r="U336" s="3" t="s">
        <v>27</v>
      </c>
      <c r="V336" s="3" t="e">
        <f>Table1[[#This Row],[Profit]]/Table1[[#This Row],[Sales]]</f>
        <v>#DIV/0!</v>
      </c>
      <c r="W336" s="3">
        <f>[1]!Table1[[#This Row],[Sales]]-[1]!Table1[[#This Row],[Cost]]-[1]!Table1[[#This Row],[Profit]]</f>
        <v>-1140</v>
      </c>
      <c r="X336" s="3">
        <f>[1]!Table1[[#This Row],[Quantity]]*[1]!Table1[[#This Row],[Unit_Price]]</f>
        <v>1400</v>
      </c>
      <c r="Y336" s="3">
        <f>[1]!Table1[[#This Row],[Gross_Sales]]*[1]!Table1[[#This Row],[Discount]]</f>
        <v>140</v>
      </c>
      <c r="Z336" s="3">
        <f>[1]!Table1[[#This Row],[Gross_Sales]]*[1]!Table1[[#This Row],[Discount_amount]]</f>
        <v>196000</v>
      </c>
      <c r="AA336" s="3">
        <f>IFERROR([1]!Table1[[#This Row],[Profit]]/[1]!Table1[[#This Row],[Sales]],0)</f>
        <v>0</v>
      </c>
      <c r="AB336" s="3">
        <f>YEAR([1]!Table1[[#This Row],[Order_Date]])</f>
        <v>2025</v>
      </c>
      <c r="AC336" s="3">
        <f>MONTH([1]!Table1[[#This Row],[Order_Date]])</f>
        <v>6</v>
      </c>
      <c r="AD336" s="3" t="str">
        <f t="shared" si="15"/>
        <v>Jun</v>
      </c>
      <c r="AE336" s="3" t="str">
        <f t="shared" si="16"/>
        <v>Q2</v>
      </c>
      <c r="AF336" s="3" t="str">
        <f t="shared" si="17"/>
        <v>2025-Jun</v>
      </c>
      <c r="AG336" s="3">
        <f>COUNTIF(C:C,Table1[[#This Row],[Customer_ID]])</f>
        <v>21</v>
      </c>
      <c r="AH336" s="9" t="e">
        <f>IF([1]!Table1[[#This Row],[Customer_order_count]] &gt;= 10,"FREQUENT",IF([1]!Table1[[#This Row],[Customer_order_count]] &lt;= 10,"REGULAR","OCASSIONAL"))</f>
        <v>#REF!</v>
      </c>
    </row>
    <row r="337" spans="1:34" x14ac:dyDescent="0.25">
      <c r="A337" s="10" t="s">
        <v>934</v>
      </c>
      <c r="B337" s="11">
        <v>45498</v>
      </c>
      <c r="C337" s="12" t="s">
        <v>935</v>
      </c>
      <c r="D337" s="13" t="s">
        <v>936</v>
      </c>
      <c r="E337" s="13" t="s">
        <v>16</v>
      </c>
      <c r="F337" s="14">
        <v>52</v>
      </c>
      <c r="G337" s="12" t="s">
        <v>317</v>
      </c>
      <c r="H337" s="12" t="s">
        <v>5</v>
      </c>
      <c r="I337" s="12" t="s">
        <v>176</v>
      </c>
      <c r="J337" s="12" t="s">
        <v>177</v>
      </c>
      <c r="K337" s="12" t="s">
        <v>25</v>
      </c>
      <c r="L337" s="14">
        <v>1</v>
      </c>
      <c r="M337" s="14">
        <v>22000</v>
      </c>
      <c r="N337" s="15">
        <v>0.1</v>
      </c>
      <c r="O337" s="14">
        <v>19800</v>
      </c>
      <c r="P337" s="14">
        <v>16500</v>
      </c>
      <c r="Q337" s="5">
        <f>Table1[[#This Row],[Sales]]-Table1[[#This Row],[Cost]]</f>
        <v>3300</v>
      </c>
      <c r="R337" s="12" t="s">
        <v>26</v>
      </c>
      <c r="S337" s="12" t="s">
        <v>10</v>
      </c>
      <c r="T337" s="12" t="s">
        <v>33</v>
      </c>
      <c r="U337" s="12" t="s">
        <v>19</v>
      </c>
      <c r="V337" s="6">
        <f>Table1[[#This Row],[Profit]]/Table1[[#This Row],[Sales]]</f>
        <v>0.16666666666666666</v>
      </c>
      <c r="W337" s="12">
        <f>[1]!Table1[[#This Row],[Sales]]-[1]!Table1[[#This Row],[Cost]]-[1]!Table1[[#This Row],[Profit]]</f>
        <v>0</v>
      </c>
      <c r="X337" s="12">
        <f>[1]!Table1[[#This Row],[Quantity]]*[1]!Table1[[#This Row],[Unit_Price]]</f>
        <v>22000</v>
      </c>
      <c r="Y337" s="16">
        <f>[1]!Table1[[#This Row],[Gross_Sales]]*[1]!Table1[[#This Row],[Discount]]</f>
        <v>2200</v>
      </c>
      <c r="Z337" s="17">
        <f>[1]!Table1[[#This Row],[Gross_Sales]]*[1]!Table1[[#This Row],[Discount_amount]]</f>
        <v>48400000</v>
      </c>
      <c r="AA337" s="15">
        <f>IFERROR([1]!Table1[[#This Row],[Profit]]/[1]!Table1[[#This Row],[Sales]],0)</f>
        <v>0.16666666666666666</v>
      </c>
      <c r="AB337" s="12">
        <f>YEAR([1]!Table1[[#This Row],[Order_Date]])</f>
        <v>2024</v>
      </c>
      <c r="AC337" s="12">
        <f>MONTH([1]!Table1[[#This Row],[Order_Date]])</f>
        <v>7</v>
      </c>
      <c r="AD337" s="12" t="str">
        <f t="shared" si="15"/>
        <v>Jul</v>
      </c>
      <c r="AE337" s="12" t="str">
        <f t="shared" si="16"/>
        <v>Q3</v>
      </c>
      <c r="AF337" s="12" t="str">
        <f t="shared" si="17"/>
        <v>2024-Jul</v>
      </c>
      <c r="AG337" s="12">
        <f>COUNTIF(C:C,Table1[[#This Row],[Customer_ID]])</f>
        <v>4</v>
      </c>
      <c r="AH337" s="18" t="e">
        <f>IF([1]!Table1[[#This Row],[Customer_order_count]] &gt;= 10,"FREQUENT",IF([1]!Table1[[#This Row],[Customer_order_count]] &lt;= 10,"REGULAR","OCASSIONAL"))</f>
        <v>#REF!</v>
      </c>
    </row>
    <row r="338" spans="1:34" x14ac:dyDescent="0.25">
      <c r="A338" s="1" t="s">
        <v>937</v>
      </c>
      <c r="B338" s="2">
        <v>45623</v>
      </c>
      <c r="C338" s="3" t="s">
        <v>938</v>
      </c>
      <c r="D338" s="4" t="s">
        <v>760</v>
      </c>
      <c r="E338" s="4" t="s">
        <v>16</v>
      </c>
      <c r="F338" s="5">
        <v>51</v>
      </c>
      <c r="G338" s="3" t="s">
        <v>339</v>
      </c>
      <c r="H338" s="3" t="s">
        <v>285</v>
      </c>
      <c r="I338" s="3" t="s">
        <v>102</v>
      </c>
      <c r="J338" s="3" t="s">
        <v>103</v>
      </c>
      <c r="K338" s="3" t="s">
        <v>25</v>
      </c>
      <c r="L338" s="5">
        <v>2</v>
      </c>
      <c r="M338" s="5">
        <v>28000</v>
      </c>
      <c r="N338" s="6">
        <v>0.15</v>
      </c>
      <c r="O338" s="5">
        <v>47600</v>
      </c>
      <c r="P338" s="5">
        <v>42000</v>
      </c>
      <c r="Q338" s="5">
        <f>Table1[[#This Row],[Sales]]-Table1[[#This Row],[Cost]]</f>
        <v>5600</v>
      </c>
      <c r="R338" s="3" t="s">
        <v>26</v>
      </c>
      <c r="S338" s="3" t="s">
        <v>10</v>
      </c>
      <c r="T338" s="3" t="s">
        <v>40</v>
      </c>
      <c r="U338" s="3" t="s">
        <v>27</v>
      </c>
      <c r="V338" s="6">
        <f>Table1[[#This Row],[Profit]]/Table1[[#This Row],[Sales]]</f>
        <v>0.11764705882352941</v>
      </c>
      <c r="W338" s="3">
        <f>[1]!Table1[[#This Row],[Sales]]-[1]!Table1[[#This Row],[Cost]]-[1]!Table1[[#This Row],[Profit]]</f>
        <v>0</v>
      </c>
      <c r="X338" s="3">
        <f>[1]!Table1[[#This Row],[Quantity]]*[1]!Table1[[#This Row],[Unit_Price]]</f>
        <v>56000</v>
      </c>
      <c r="Y338" s="7">
        <f>[1]!Table1[[#This Row],[Gross_Sales]]*[1]!Table1[[#This Row],[Discount]]</f>
        <v>8400</v>
      </c>
      <c r="Z338" s="8">
        <f>[1]!Table1[[#This Row],[Gross_Sales]]*[1]!Table1[[#This Row],[Discount_amount]]</f>
        <v>470400000</v>
      </c>
      <c r="AA338" s="6">
        <f>IFERROR([1]!Table1[[#This Row],[Profit]]/[1]!Table1[[#This Row],[Sales]],0)</f>
        <v>0.11764705882352941</v>
      </c>
      <c r="AB338" s="3">
        <f>YEAR([1]!Table1[[#This Row],[Order_Date]])</f>
        <v>2024</v>
      </c>
      <c r="AC338" s="3">
        <f>MONTH([1]!Table1[[#This Row],[Order_Date]])</f>
        <v>11</v>
      </c>
      <c r="AD338" s="3" t="str">
        <f t="shared" si="15"/>
        <v>Nov</v>
      </c>
      <c r="AE338" s="3" t="str">
        <f t="shared" si="16"/>
        <v>Q4</v>
      </c>
      <c r="AF338" s="3" t="str">
        <f t="shared" si="17"/>
        <v>2024-Nov</v>
      </c>
      <c r="AG338" s="3">
        <f>COUNTIF(C:C,Table1[[#This Row],[Customer_ID]])</f>
        <v>9</v>
      </c>
      <c r="AH338" s="9" t="e">
        <f>IF([1]!Table1[[#This Row],[Customer_order_count]] &gt;= 10,"FREQUENT",IF([1]!Table1[[#This Row],[Customer_order_count]] &lt;= 10,"REGULAR","OCASSIONAL"))</f>
        <v>#REF!</v>
      </c>
    </row>
    <row r="339" spans="1:34" x14ac:dyDescent="0.25">
      <c r="A339" s="10" t="s">
        <v>939</v>
      </c>
      <c r="B339" s="11">
        <v>45437</v>
      </c>
      <c r="C339" s="12" t="s">
        <v>940</v>
      </c>
      <c r="D339" s="13" t="s">
        <v>941</v>
      </c>
      <c r="E339" s="13" t="s">
        <v>16</v>
      </c>
      <c r="F339" s="14">
        <v>45</v>
      </c>
      <c r="G339" s="12" t="s">
        <v>275</v>
      </c>
      <c r="H339" s="12" t="s">
        <v>276</v>
      </c>
      <c r="I339" s="12" t="s">
        <v>31</v>
      </c>
      <c r="J339" s="12" t="s">
        <v>32</v>
      </c>
      <c r="K339" s="12" t="s">
        <v>25</v>
      </c>
      <c r="L339" s="14">
        <v>2</v>
      </c>
      <c r="M339" s="14">
        <v>5000</v>
      </c>
      <c r="N339" s="15">
        <v>0.1</v>
      </c>
      <c r="O339" s="14">
        <v>9000</v>
      </c>
      <c r="P339" s="14">
        <v>7000</v>
      </c>
      <c r="Q339" s="5">
        <f>Table1[[#This Row],[Sales]]-Table1[[#This Row],[Cost]]</f>
        <v>2000</v>
      </c>
      <c r="R339" s="12" t="s">
        <v>77</v>
      </c>
      <c r="S339" s="12" t="s">
        <v>10</v>
      </c>
      <c r="T339" s="12" t="s">
        <v>11</v>
      </c>
      <c r="U339" s="12" t="s">
        <v>19</v>
      </c>
      <c r="V339" s="6">
        <f>Table1[[#This Row],[Profit]]/Table1[[#This Row],[Sales]]</f>
        <v>0.22222222222222221</v>
      </c>
      <c r="W339" s="12">
        <f>[1]!Table1[[#This Row],[Sales]]-[1]!Table1[[#This Row],[Cost]]-[1]!Table1[[#This Row],[Profit]]</f>
        <v>0</v>
      </c>
      <c r="X339" s="12">
        <f>[1]!Table1[[#This Row],[Quantity]]*[1]!Table1[[#This Row],[Unit_Price]]</f>
        <v>10000</v>
      </c>
      <c r="Y339" s="16">
        <f>[1]!Table1[[#This Row],[Gross_Sales]]*[1]!Table1[[#This Row],[Discount]]</f>
        <v>1000</v>
      </c>
      <c r="Z339" s="17">
        <f>[1]!Table1[[#This Row],[Gross_Sales]]*[1]!Table1[[#This Row],[Discount_amount]]</f>
        <v>10000000</v>
      </c>
      <c r="AA339" s="15">
        <f>IFERROR([1]!Table1[[#This Row],[Profit]]/[1]!Table1[[#This Row],[Sales]],0)</f>
        <v>0.22222222222222221</v>
      </c>
      <c r="AB339" s="12">
        <f>YEAR([1]!Table1[[#This Row],[Order_Date]])</f>
        <v>2024</v>
      </c>
      <c r="AC339" s="12">
        <f>MONTH([1]!Table1[[#This Row],[Order_Date]])</f>
        <v>5</v>
      </c>
      <c r="AD339" s="12" t="str">
        <f t="shared" si="15"/>
        <v>May</v>
      </c>
      <c r="AE339" s="12" t="str">
        <f t="shared" si="16"/>
        <v>Q2</v>
      </c>
      <c r="AF339" s="12" t="str">
        <f t="shared" si="17"/>
        <v>2024-May</v>
      </c>
      <c r="AG339" s="12">
        <f>COUNTIF(C:C,Table1[[#This Row],[Customer_ID]])</f>
        <v>3</v>
      </c>
      <c r="AH339" s="18" t="e">
        <f>IF([1]!Table1[[#This Row],[Customer_order_count]] &gt;= 10,"FREQUENT",IF([1]!Table1[[#This Row],[Customer_order_count]] &lt;= 10,"REGULAR","OCASSIONAL"))</f>
        <v>#REF!</v>
      </c>
    </row>
    <row r="340" spans="1:34" x14ac:dyDescent="0.25">
      <c r="A340" s="1" t="s">
        <v>942</v>
      </c>
      <c r="B340" s="2">
        <v>45366</v>
      </c>
      <c r="C340" s="3" t="s">
        <v>943</v>
      </c>
      <c r="D340" s="4" t="s">
        <v>151</v>
      </c>
      <c r="E340" s="4" t="s">
        <v>3</v>
      </c>
      <c r="F340" s="5">
        <v>58</v>
      </c>
      <c r="G340" s="3" t="s">
        <v>275</v>
      </c>
      <c r="H340" s="3" t="s">
        <v>276</v>
      </c>
      <c r="I340" s="3" t="s">
        <v>264</v>
      </c>
      <c r="J340" s="3" t="s">
        <v>265</v>
      </c>
      <c r="K340" s="3" t="s">
        <v>46</v>
      </c>
      <c r="L340" s="5">
        <v>1</v>
      </c>
      <c r="M340" s="5">
        <v>800</v>
      </c>
      <c r="N340" s="6">
        <v>0.05</v>
      </c>
      <c r="O340" s="5">
        <v>760</v>
      </c>
      <c r="P340" s="5">
        <v>500</v>
      </c>
      <c r="Q340" s="5">
        <f>Table1[[#This Row],[Sales]]-Table1[[#This Row],[Cost]]</f>
        <v>260</v>
      </c>
      <c r="R340" s="3" t="s">
        <v>9</v>
      </c>
      <c r="S340" s="3" t="s">
        <v>10</v>
      </c>
      <c r="T340" s="3" t="s">
        <v>18</v>
      </c>
      <c r="U340" s="3" t="s">
        <v>19</v>
      </c>
      <c r="V340" s="6">
        <f>Table1[[#This Row],[Profit]]/Table1[[#This Row],[Sales]]</f>
        <v>0.34210526315789475</v>
      </c>
      <c r="W340" s="3">
        <f>[1]!Table1[[#This Row],[Sales]]-[1]!Table1[[#This Row],[Cost]]-[1]!Table1[[#This Row],[Profit]]</f>
        <v>0</v>
      </c>
      <c r="X340" s="3">
        <f>[1]!Table1[[#This Row],[Quantity]]*[1]!Table1[[#This Row],[Unit_Price]]</f>
        <v>800</v>
      </c>
      <c r="Y340" s="7">
        <f>[1]!Table1[[#This Row],[Gross_Sales]]*[1]!Table1[[#This Row],[Discount]]</f>
        <v>40</v>
      </c>
      <c r="Z340" s="8">
        <f>[1]!Table1[[#This Row],[Gross_Sales]]*[1]!Table1[[#This Row],[Discount_amount]]</f>
        <v>32000</v>
      </c>
      <c r="AA340" s="6">
        <f>IFERROR([1]!Table1[[#This Row],[Profit]]/[1]!Table1[[#This Row],[Sales]],0)</f>
        <v>0.34210526315789475</v>
      </c>
      <c r="AB340" s="3">
        <f>YEAR([1]!Table1[[#This Row],[Order_Date]])</f>
        <v>2024</v>
      </c>
      <c r="AC340" s="3">
        <f>MONTH([1]!Table1[[#This Row],[Order_Date]])</f>
        <v>3</v>
      </c>
      <c r="AD340" s="3" t="str">
        <f t="shared" si="15"/>
        <v>Mar</v>
      </c>
      <c r="AE340" s="3" t="str">
        <f t="shared" si="16"/>
        <v>Q1</v>
      </c>
      <c r="AF340" s="3" t="str">
        <f t="shared" si="17"/>
        <v>2024-Mar</v>
      </c>
      <c r="AG340" s="3">
        <f>COUNTIF(C:C,Table1[[#This Row],[Customer_ID]])</f>
        <v>5</v>
      </c>
      <c r="AH340" s="9" t="e">
        <f>IF([1]!Table1[[#This Row],[Customer_order_count]] &gt;= 10,"FREQUENT",IF([1]!Table1[[#This Row],[Customer_order_count]] &lt;= 10,"REGULAR","OCASSIONAL"))</f>
        <v>#REF!</v>
      </c>
    </row>
    <row r="341" spans="1:34" x14ac:dyDescent="0.25">
      <c r="A341" s="10" t="s">
        <v>28</v>
      </c>
      <c r="B341" s="11">
        <v>45892</v>
      </c>
      <c r="C341" s="12" t="s">
        <v>29</v>
      </c>
      <c r="D341" s="13" t="s">
        <v>30</v>
      </c>
      <c r="E341" s="13" t="s">
        <v>3</v>
      </c>
      <c r="F341" s="14">
        <v>24</v>
      </c>
      <c r="G341" s="12" t="s">
        <v>4</v>
      </c>
      <c r="H341" s="12" t="s">
        <v>5</v>
      </c>
      <c r="I341" s="12" t="s">
        <v>31</v>
      </c>
      <c r="J341" s="12" t="s">
        <v>32</v>
      </c>
      <c r="K341" s="12" t="s">
        <v>25</v>
      </c>
      <c r="L341" s="14">
        <v>2</v>
      </c>
      <c r="M341" s="14">
        <v>5000</v>
      </c>
      <c r="N341" s="15">
        <v>0.1</v>
      </c>
      <c r="O341" s="14">
        <v>9000</v>
      </c>
      <c r="P341" s="14">
        <v>7000</v>
      </c>
      <c r="Q341" s="5">
        <f>Table1[[#This Row],[Sales]]-Table1[[#This Row],[Cost]]</f>
        <v>2000</v>
      </c>
      <c r="R341" s="12" t="s">
        <v>26</v>
      </c>
      <c r="S341" s="12" t="s">
        <v>10</v>
      </c>
      <c r="T341" s="12" t="s">
        <v>33</v>
      </c>
      <c r="U341" s="12" t="s">
        <v>12</v>
      </c>
      <c r="V341" s="6">
        <f>Table1[[#This Row],[Profit]]/Table1[[#This Row],[Sales]]</f>
        <v>0.22222222222222221</v>
      </c>
      <c r="W341" s="12">
        <f>[1]!Table1[[#This Row],[Sales]]-[1]!Table1[[#This Row],[Cost]]-[1]!Table1[[#This Row],[Profit]]</f>
        <v>0</v>
      </c>
      <c r="X341" s="12">
        <f>[1]!Table1[[#This Row],[Quantity]]*[1]!Table1[[#This Row],[Unit_Price]]</f>
        <v>10000</v>
      </c>
      <c r="Y341" s="16">
        <f>[1]!Table1[[#This Row],[Gross_Sales]]*[1]!Table1[[#This Row],[Discount]]</f>
        <v>1000</v>
      </c>
      <c r="Z341" s="17">
        <f>[1]!Table1[[#This Row],[Gross_Sales]]*[1]!Table1[[#This Row],[Discount_amount]]</f>
        <v>10000000</v>
      </c>
      <c r="AA341" s="15">
        <f>IFERROR([1]!Table1[[#This Row],[Profit]]/[1]!Table1[[#This Row],[Sales]],0)</f>
        <v>0.22222222222222221</v>
      </c>
      <c r="AB341" s="12">
        <f>YEAR([1]!Table1[[#This Row],[Order_Date]])</f>
        <v>2025</v>
      </c>
      <c r="AC341" s="12">
        <f>MONTH([1]!Table1[[#This Row],[Order_Date]])</f>
        <v>8</v>
      </c>
      <c r="AD341" s="12" t="str">
        <f t="shared" si="15"/>
        <v>Aug</v>
      </c>
      <c r="AE341" s="12" t="str">
        <f t="shared" si="16"/>
        <v>Q3</v>
      </c>
      <c r="AF341" s="12" t="str">
        <f t="shared" si="17"/>
        <v>2025-Aug</v>
      </c>
      <c r="AG341" s="12">
        <f>COUNTIF(C:C,Table1[[#This Row],[Customer_ID]])</f>
        <v>3</v>
      </c>
      <c r="AH341" s="18" t="e">
        <f>IF([1]!Table1[[#This Row],[Customer_order_count]] &gt;= 10,"FREQUENT",IF([1]!Table1[[#This Row],[Customer_order_count]] &lt;= 10,"REGULAR","OCASSIONAL"))</f>
        <v>#REF!</v>
      </c>
    </row>
    <row r="342" spans="1:34" x14ac:dyDescent="0.25">
      <c r="A342" s="1" t="s">
        <v>944</v>
      </c>
      <c r="B342" s="2">
        <v>45453</v>
      </c>
      <c r="C342" s="3" t="s">
        <v>945</v>
      </c>
      <c r="D342" s="3" t="s">
        <v>2</v>
      </c>
      <c r="E342" s="3" t="s">
        <v>3</v>
      </c>
      <c r="F342" s="3">
        <v>42</v>
      </c>
      <c r="G342" s="3" t="s">
        <v>407</v>
      </c>
      <c r="H342" s="3" t="s">
        <v>285</v>
      </c>
      <c r="I342" s="3" t="s">
        <v>44</v>
      </c>
      <c r="J342" s="3" t="s">
        <v>45</v>
      </c>
      <c r="K342" s="3" t="s">
        <v>46</v>
      </c>
      <c r="L342" s="3">
        <v>3</v>
      </c>
      <c r="M342" s="3">
        <v>2500</v>
      </c>
      <c r="N342" s="3">
        <v>0.05</v>
      </c>
      <c r="O342" s="3">
        <v>7125</v>
      </c>
      <c r="P342" s="3">
        <v>4500</v>
      </c>
      <c r="Q342" s="5">
        <f>Table1[[#This Row],[Sales]]-Table1[[#This Row],[Cost]]</f>
        <v>2625</v>
      </c>
      <c r="R342" s="3" t="s">
        <v>9</v>
      </c>
      <c r="S342" s="3" t="s">
        <v>287</v>
      </c>
      <c r="T342" s="3" t="s">
        <v>11</v>
      </c>
      <c r="U342" s="3" t="s">
        <v>12</v>
      </c>
      <c r="V342" s="6">
        <f>Table1[[#This Row],[Profit]]/Table1[[#This Row],[Sales]]</f>
        <v>0.36842105263157893</v>
      </c>
      <c r="W342" s="3">
        <f>[1]!Table1[[#This Row],[Sales]]-[1]!Table1[[#This Row],[Cost]]-[1]!Table1[[#This Row],[Profit]]</f>
        <v>-9000</v>
      </c>
      <c r="X342" s="3">
        <f>[1]!Table1[[#This Row],[Quantity]]*[1]!Table1[[#This Row],[Unit_Price]]</f>
        <v>7500</v>
      </c>
      <c r="Y342" s="3">
        <f>[1]!Table1[[#This Row],[Gross_Sales]]*[1]!Table1[[#This Row],[Discount]]</f>
        <v>375</v>
      </c>
      <c r="Z342" s="3">
        <f>[1]!Table1[[#This Row],[Gross_Sales]]*[1]!Table1[[#This Row],[Discount_amount]]</f>
        <v>2812500</v>
      </c>
      <c r="AA342" s="3">
        <f>IFERROR([1]!Table1[[#This Row],[Profit]]/[1]!Table1[[#This Row],[Sales]],0)</f>
        <v>0.36842105263157893</v>
      </c>
      <c r="AB342" s="3">
        <f>YEAR([1]!Table1[[#This Row],[Order_Date]])</f>
        <v>2024</v>
      </c>
      <c r="AC342" s="3">
        <f>MONTH([1]!Table1[[#This Row],[Order_Date]])</f>
        <v>6</v>
      </c>
      <c r="AD342" s="3" t="str">
        <f t="shared" si="15"/>
        <v>Jun</v>
      </c>
      <c r="AE342" s="3" t="str">
        <f t="shared" si="16"/>
        <v>Q2</v>
      </c>
      <c r="AF342" s="3" t="str">
        <f t="shared" si="17"/>
        <v>2024-Jun</v>
      </c>
      <c r="AG342" s="3">
        <f>COUNTIF(C:C,Table1[[#This Row],[Customer_ID]])</f>
        <v>6</v>
      </c>
      <c r="AH342" s="9" t="e">
        <f>IF([1]!Table1[[#This Row],[Customer_order_count]] &gt;= 10,"FREQUENT",IF([1]!Table1[[#This Row],[Customer_order_count]] &lt;= 10,"REGULAR","OCASSIONAL"))</f>
        <v>#REF!</v>
      </c>
    </row>
    <row r="343" spans="1:34" x14ac:dyDescent="0.25">
      <c r="A343" s="10" t="s">
        <v>946</v>
      </c>
      <c r="B343" s="11">
        <v>45956</v>
      </c>
      <c r="C343" s="12" t="s">
        <v>947</v>
      </c>
      <c r="D343" s="12" t="s">
        <v>948</v>
      </c>
      <c r="E343" s="12" t="s">
        <v>16</v>
      </c>
      <c r="F343" s="12">
        <v>33</v>
      </c>
      <c r="G343" s="12" t="s">
        <v>317</v>
      </c>
      <c r="H343" s="12" t="s">
        <v>5</v>
      </c>
      <c r="I343" s="12" t="s">
        <v>68</v>
      </c>
      <c r="J343" s="12" t="s">
        <v>69</v>
      </c>
      <c r="K343" s="12" t="s">
        <v>39</v>
      </c>
      <c r="L343" s="12">
        <v>1</v>
      </c>
      <c r="M343" s="12">
        <v>3500</v>
      </c>
      <c r="N343" s="12">
        <v>0.05</v>
      </c>
      <c r="O343" s="12">
        <v>3325</v>
      </c>
      <c r="P343" s="12">
        <v>2300</v>
      </c>
      <c r="Q343" s="5">
        <f>Table1[[#This Row],[Sales]]-Table1[[#This Row],[Cost]]</f>
        <v>1025</v>
      </c>
      <c r="R343" s="12" t="s">
        <v>26</v>
      </c>
      <c r="S343" s="12" t="s">
        <v>287</v>
      </c>
      <c r="T343" s="12" t="s">
        <v>40</v>
      </c>
      <c r="U343" s="12" t="s">
        <v>27</v>
      </c>
      <c r="V343" s="6">
        <f>Table1[[#This Row],[Profit]]/Table1[[#This Row],[Sales]]</f>
        <v>0.30827067669172931</v>
      </c>
      <c r="W343" s="12">
        <f>[1]!Table1[[#This Row],[Sales]]-[1]!Table1[[#This Row],[Cost]]-[1]!Table1[[#This Row],[Profit]]</f>
        <v>-4600</v>
      </c>
      <c r="X343" s="12">
        <f>[1]!Table1[[#This Row],[Quantity]]*[1]!Table1[[#This Row],[Unit_Price]]</f>
        <v>3500</v>
      </c>
      <c r="Y343" s="12">
        <f>[1]!Table1[[#This Row],[Gross_Sales]]*[1]!Table1[[#This Row],[Discount]]</f>
        <v>175</v>
      </c>
      <c r="Z343" s="12">
        <f>[1]!Table1[[#This Row],[Gross_Sales]]*[1]!Table1[[#This Row],[Discount_amount]]</f>
        <v>612500</v>
      </c>
      <c r="AA343" s="12">
        <f>IFERROR([1]!Table1[[#This Row],[Profit]]/[1]!Table1[[#This Row],[Sales]],0)</f>
        <v>0.30827067669172931</v>
      </c>
      <c r="AB343" s="12">
        <f>YEAR([1]!Table1[[#This Row],[Order_Date]])</f>
        <v>2025</v>
      </c>
      <c r="AC343" s="12">
        <f>MONTH([1]!Table1[[#This Row],[Order_Date]])</f>
        <v>10</v>
      </c>
      <c r="AD343" s="12" t="str">
        <f t="shared" si="15"/>
        <v>Oct</v>
      </c>
      <c r="AE343" s="12" t="str">
        <f t="shared" si="16"/>
        <v>Q4</v>
      </c>
      <c r="AF343" s="12" t="str">
        <f t="shared" si="17"/>
        <v>2025-Oct</v>
      </c>
      <c r="AG343" s="12">
        <f>COUNTIF(C:C,Table1[[#This Row],[Customer_ID]])</f>
        <v>13</v>
      </c>
      <c r="AH343" s="18" t="e">
        <f>IF([1]!Table1[[#This Row],[Customer_order_count]] &gt;= 10,"FREQUENT",IF([1]!Table1[[#This Row],[Customer_order_count]] &lt;= 10,"REGULAR","OCASSIONAL"))</f>
        <v>#REF!</v>
      </c>
    </row>
    <row r="344" spans="1:34" x14ac:dyDescent="0.25">
      <c r="A344" s="1" t="s">
        <v>949</v>
      </c>
      <c r="B344" s="2">
        <v>46002</v>
      </c>
      <c r="C344" s="3" t="s">
        <v>950</v>
      </c>
      <c r="D344" s="4" t="s">
        <v>158</v>
      </c>
      <c r="E344" s="4" t="s">
        <v>16</v>
      </c>
      <c r="F344" s="5">
        <v>30</v>
      </c>
      <c r="G344" s="3" t="s">
        <v>263</v>
      </c>
      <c r="H344" s="3" t="s">
        <v>5</v>
      </c>
      <c r="I344" s="3" t="s">
        <v>56</v>
      </c>
      <c r="J344" s="3" t="s">
        <v>57</v>
      </c>
      <c r="K344" s="3" t="s">
        <v>58</v>
      </c>
      <c r="L344" s="5">
        <v>3</v>
      </c>
      <c r="M344" s="5">
        <v>1200</v>
      </c>
      <c r="N344" s="6">
        <v>0.1</v>
      </c>
      <c r="O344" s="5">
        <v>3240</v>
      </c>
      <c r="P344" s="5">
        <v>2400</v>
      </c>
      <c r="Q344" s="5">
        <f>Table1[[#This Row],[Sales]]-Table1[[#This Row],[Cost]]</f>
        <v>840</v>
      </c>
      <c r="R344" s="3" t="s">
        <v>9</v>
      </c>
      <c r="S344" s="3" t="s">
        <v>10</v>
      </c>
      <c r="T344" s="3" t="s">
        <v>40</v>
      </c>
      <c r="U344" s="3" t="s">
        <v>12</v>
      </c>
      <c r="V344" s="6">
        <f>Table1[[#This Row],[Profit]]/Table1[[#This Row],[Sales]]</f>
        <v>0.25925925925925924</v>
      </c>
      <c r="W344" s="3">
        <f>[1]!Table1[[#This Row],[Sales]]-[1]!Table1[[#This Row],[Cost]]-[1]!Table1[[#This Row],[Profit]]</f>
        <v>0</v>
      </c>
      <c r="X344" s="3">
        <f>[1]!Table1[[#This Row],[Quantity]]*[1]!Table1[[#This Row],[Unit_Price]]</f>
        <v>3600</v>
      </c>
      <c r="Y344" s="7">
        <f>[1]!Table1[[#This Row],[Gross_Sales]]*[1]!Table1[[#This Row],[Discount]]</f>
        <v>360</v>
      </c>
      <c r="Z344" s="8">
        <f>[1]!Table1[[#This Row],[Gross_Sales]]*[1]!Table1[[#This Row],[Discount_amount]]</f>
        <v>1296000</v>
      </c>
      <c r="AA344" s="6">
        <f>IFERROR([1]!Table1[[#This Row],[Profit]]/[1]!Table1[[#This Row],[Sales]],0)</f>
        <v>0.25925925925925924</v>
      </c>
      <c r="AB344" s="3">
        <f>YEAR([1]!Table1[[#This Row],[Order_Date]])</f>
        <v>2025</v>
      </c>
      <c r="AC344" s="3">
        <f>MONTH([1]!Table1[[#This Row],[Order_Date]])</f>
        <v>12</v>
      </c>
      <c r="AD344" s="3" t="str">
        <f t="shared" si="15"/>
        <v>Dec</v>
      </c>
      <c r="AE344" s="3" t="str">
        <f t="shared" si="16"/>
        <v>Q4</v>
      </c>
      <c r="AF344" s="3" t="str">
        <f t="shared" si="17"/>
        <v>2025-Dec</v>
      </c>
      <c r="AG344" s="3">
        <f>COUNTIF(C:C,Table1[[#This Row],[Customer_ID]])</f>
        <v>3</v>
      </c>
      <c r="AH344" s="9" t="e">
        <f>IF([1]!Table1[[#This Row],[Customer_order_count]] &gt;= 10,"FREQUENT",IF([1]!Table1[[#This Row],[Customer_order_count]] &lt;= 10,"REGULAR","OCASSIONAL"))</f>
        <v>#REF!</v>
      </c>
    </row>
    <row r="345" spans="1:34" x14ac:dyDescent="0.25">
      <c r="A345" s="10" t="s">
        <v>951</v>
      </c>
      <c r="B345" s="11">
        <v>45895</v>
      </c>
      <c r="C345" s="12" t="s">
        <v>391</v>
      </c>
      <c r="D345" s="13" t="s">
        <v>392</v>
      </c>
      <c r="E345" s="13" t="s">
        <v>3</v>
      </c>
      <c r="F345" s="14">
        <v>50</v>
      </c>
      <c r="G345" s="12" t="s">
        <v>263</v>
      </c>
      <c r="H345" s="12" t="s">
        <v>5</v>
      </c>
      <c r="I345" s="12" t="s">
        <v>305</v>
      </c>
      <c r="J345" s="12" t="s">
        <v>306</v>
      </c>
      <c r="K345" s="12" t="s">
        <v>91</v>
      </c>
      <c r="L345" s="14">
        <v>1</v>
      </c>
      <c r="M345" s="14">
        <v>8500</v>
      </c>
      <c r="N345" s="15">
        <v>0.15</v>
      </c>
      <c r="O345" s="14">
        <v>7225</v>
      </c>
      <c r="P345" s="14">
        <v>6500</v>
      </c>
      <c r="Q345" s="5">
        <f>Table1[[#This Row],[Sales]]-Table1[[#This Row],[Cost]]</f>
        <v>725</v>
      </c>
      <c r="R345" s="12" t="s">
        <v>26</v>
      </c>
      <c r="S345" s="12" t="s">
        <v>10</v>
      </c>
      <c r="T345" s="12" t="s">
        <v>33</v>
      </c>
      <c r="U345" s="12" t="s">
        <v>27</v>
      </c>
      <c r="V345" s="6">
        <f>Table1[[#This Row],[Profit]]/Table1[[#This Row],[Sales]]</f>
        <v>0.10034602076124567</v>
      </c>
      <c r="W345" s="12">
        <f>[1]!Table1[[#This Row],[Sales]]-[1]!Table1[[#This Row],[Cost]]-[1]!Table1[[#This Row],[Profit]]</f>
        <v>0</v>
      </c>
      <c r="X345" s="12">
        <f>[1]!Table1[[#This Row],[Quantity]]*[1]!Table1[[#This Row],[Unit_Price]]</f>
        <v>8500</v>
      </c>
      <c r="Y345" s="16">
        <f>[1]!Table1[[#This Row],[Gross_Sales]]*[1]!Table1[[#This Row],[Discount]]</f>
        <v>1275</v>
      </c>
      <c r="Z345" s="17">
        <f>[1]!Table1[[#This Row],[Gross_Sales]]*[1]!Table1[[#This Row],[Discount_amount]]</f>
        <v>10837500</v>
      </c>
      <c r="AA345" s="15">
        <f>IFERROR([1]!Table1[[#This Row],[Profit]]/[1]!Table1[[#This Row],[Sales]],0)</f>
        <v>0.10034602076124567</v>
      </c>
      <c r="AB345" s="12">
        <f>YEAR([1]!Table1[[#This Row],[Order_Date]])</f>
        <v>2025</v>
      </c>
      <c r="AC345" s="12">
        <f>MONTH([1]!Table1[[#This Row],[Order_Date]])</f>
        <v>8</v>
      </c>
      <c r="AD345" s="12" t="str">
        <f t="shared" si="15"/>
        <v>Aug</v>
      </c>
      <c r="AE345" s="12" t="str">
        <f t="shared" si="16"/>
        <v>Q3</v>
      </c>
      <c r="AF345" s="12" t="str">
        <f t="shared" si="17"/>
        <v>2025-Aug</v>
      </c>
      <c r="AG345" s="12">
        <f>COUNTIF(C:C,Table1[[#This Row],[Customer_ID]])</f>
        <v>8</v>
      </c>
      <c r="AH345" s="18" t="e">
        <f>IF([1]!Table1[[#This Row],[Customer_order_count]] &gt;= 10,"FREQUENT",IF([1]!Table1[[#This Row],[Customer_order_count]] &lt;= 10,"REGULAR","OCASSIONAL"))</f>
        <v>#REF!</v>
      </c>
    </row>
    <row r="346" spans="1:34" x14ac:dyDescent="0.25">
      <c r="A346" s="1" t="s">
        <v>952</v>
      </c>
      <c r="B346" s="2">
        <v>45593</v>
      </c>
      <c r="C346" s="3" t="s">
        <v>953</v>
      </c>
      <c r="D346" s="4" t="s">
        <v>501</v>
      </c>
      <c r="E346" s="4" t="s">
        <v>16</v>
      </c>
      <c r="F346" s="5">
        <v>23</v>
      </c>
      <c r="G346" s="3" t="s">
        <v>312</v>
      </c>
      <c r="H346" s="3" t="s">
        <v>276</v>
      </c>
      <c r="I346" s="3" t="s">
        <v>176</v>
      </c>
      <c r="J346" s="3" t="s">
        <v>177</v>
      </c>
      <c r="K346" s="3" t="s">
        <v>25</v>
      </c>
      <c r="L346" s="5">
        <v>3</v>
      </c>
      <c r="M346" s="5">
        <v>22000</v>
      </c>
      <c r="N346" s="6">
        <v>0.2</v>
      </c>
      <c r="O346" s="5">
        <v>52800</v>
      </c>
      <c r="P346" s="5">
        <v>49500</v>
      </c>
      <c r="Q346" s="5">
        <f>Table1[[#This Row],[Sales]]-Table1[[#This Row],[Cost]]</f>
        <v>3300</v>
      </c>
      <c r="R346" s="3" t="s">
        <v>26</v>
      </c>
      <c r="S346" s="3" t="s">
        <v>10</v>
      </c>
      <c r="T346" s="3" t="s">
        <v>40</v>
      </c>
      <c r="U346" s="3" t="s">
        <v>27</v>
      </c>
      <c r="V346" s="6">
        <f>Table1[[#This Row],[Profit]]/Table1[[#This Row],[Sales]]</f>
        <v>6.25E-2</v>
      </c>
      <c r="W346" s="3">
        <f>[1]!Table1[[#This Row],[Sales]]-[1]!Table1[[#This Row],[Cost]]-[1]!Table1[[#This Row],[Profit]]</f>
        <v>0</v>
      </c>
      <c r="X346" s="3">
        <f>[1]!Table1[[#This Row],[Quantity]]*[1]!Table1[[#This Row],[Unit_Price]]</f>
        <v>66000</v>
      </c>
      <c r="Y346" s="7">
        <f>[1]!Table1[[#This Row],[Gross_Sales]]*[1]!Table1[[#This Row],[Discount]]</f>
        <v>13200</v>
      </c>
      <c r="Z346" s="8">
        <f>[1]!Table1[[#This Row],[Gross_Sales]]*[1]!Table1[[#This Row],[Discount_amount]]</f>
        <v>871200000</v>
      </c>
      <c r="AA346" s="6">
        <f>IFERROR([1]!Table1[[#This Row],[Profit]]/[1]!Table1[[#This Row],[Sales]],0)</f>
        <v>6.25E-2</v>
      </c>
      <c r="AB346" s="3">
        <f>YEAR([1]!Table1[[#This Row],[Order_Date]])</f>
        <v>2024</v>
      </c>
      <c r="AC346" s="3">
        <f>MONTH([1]!Table1[[#This Row],[Order_Date]])</f>
        <v>10</v>
      </c>
      <c r="AD346" s="3" t="str">
        <f t="shared" si="15"/>
        <v>Oct</v>
      </c>
      <c r="AE346" s="3" t="str">
        <f t="shared" si="16"/>
        <v>Q4</v>
      </c>
      <c r="AF346" s="3" t="str">
        <f t="shared" si="17"/>
        <v>2024-Oct</v>
      </c>
      <c r="AG346" s="3">
        <f>COUNTIF(C:C,Table1[[#This Row],[Customer_ID]])</f>
        <v>19</v>
      </c>
      <c r="AH346" s="9" t="e">
        <f>IF([1]!Table1[[#This Row],[Customer_order_count]] &gt;= 10,"FREQUENT",IF([1]!Table1[[#This Row],[Customer_order_count]] &lt;= 10,"REGULAR","OCASSIONAL"))</f>
        <v>#REF!</v>
      </c>
    </row>
    <row r="347" spans="1:34" x14ac:dyDescent="0.25">
      <c r="A347" s="10" t="s">
        <v>954</v>
      </c>
      <c r="B347" s="11">
        <v>46010</v>
      </c>
      <c r="C347" s="12" t="s">
        <v>351</v>
      </c>
      <c r="D347" s="12" t="s">
        <v>352</v>
      </c>
      <c r="E347" s="12" t="s">
        <v>3</v>
      </c>
      <c r="F347" s="12">
        <v>54</v>
      </c>
      <c r="G347" s="12" t="s">
        <v>275</v>
      </c>
      <c r="H347" s="12" t="s">
        <v>276</v>
      </c>
      <c r="I347" s="12" t="s">
        <v>81</v>
      </c>
      <c r="J347" s="12" t="s">
        <v>82</v>
      </c>
      <c r="K347" s="12" t="s">
        <v>58</v>
      </c>
      <c r="L347" s="12">
        <v>4</v>
      </c>
      <c r="M347" s="12">
        <v>3500</v>
      </c>
      <c r="N347" s="12">
        <v>0.05</v>
      </c>
      <c r="O347" s="12">
        <v>13300</v>
      </c>
      <c r="P347" s="12">
        <v>10000</v>
      </c>
      <c r="Q347" s="5">
        <f>Table1[[#This Row],[Sales]]-Table1[[#This Row],[Cost]]</f>
        <v>3300</v>
      </c>
      <c r="R347" s="12" t="s">
        <v>26</v>
      </c>
      <c r="S347" s="12" t="s">
        <v>287</v>
      </c>
      <c r="T347" s="12" t="s">
        <v>40</v>
      </c>
      <c r="U347" s="12" t="s">
        <v>27</v>
      </c>
      <c r="V347" s="6">
        <f>Table1[[#This Row],[Profit]]/Table1[[#This Row],[Sales]]</f>
        <v>0.24812030075187969</v>
      </c>
      <c r="W347" s="12">
        <f>[1]!Table1[[#This Row],[Sales]]-[1]!Table1[[#This Row],[Cost]]-[1]!Table1[[#This Row],[Profit]]</f>
        <v>-20000</v>
      </c>
      <c r="X347" s="12">
        <f>[1]!Table1[[#This Row],[Quantity]]*[1]!Table1[[#This Row],[Unit_Price]]</f>
        <v>14000</v>
      </c>
      <c r="Y347" s="12">
        <f>[1]!Table1[[#This Row],[Gross_Sales]]*[1]!Table1[[#This Row],[Discount]]</f>
        <v>700</v>
      </c>
      <c r="Z347" s="12">
        <f>[1]!Table1[[#This Row],[Gross_Sales]]*[1]!Table1[[#This Row],[Discount_amount]]</f>
        <v>9800000</v>
      </c>
      <c r="AA347" s="12">
        <f>IFERROR([1]!Table1[[#This Row],[Profit]]/[1]!Table1[[#This Row],[Sales]],0)</f>
        <v>0.24812030075187969</v>
      </c>
      <c r="AB347" s="12">
        <f>YEAR([1]!Table1[[#This Row],[Order_Date]])</f>
        <v>2025</v>
      </c>
      <c r="AC347" s="12">
        <f>MONTH([1]!Table1[[#This Row],[Order_Date]])</f>
        <v>12</v>
      </c>
      <c r="AD347" s="12" t="str">
        <f t="shared" si="15"/>
        <v>Dec</v>
      </c>
      <c r="AE347" s="12" t="str">
        <f t="shared" si="16"/>
        <v>Q4</v>
      </c>
      <c r="AF347" s="12" t="str">
        <f t="shared" si="17"/>
        <v>2025-Dec</v>
      </c>
      <c r="AG347" s="12">
        <f>COUNTIF(C:C,Table1[[#This Row],[Customer_ID]])</f>
        <v>22</v>
      </c>
      <c r="AH347" s="18" t="e">
        <f>IF([1]!Table1[[#This Row],[Customer_order_count]] &gt;= 10,"FREQUENT",IF([1]!Table1[[#This Row],[Customer_order_count]] &lt;= 10,"REGULAR","OCASSIONAL"))</f>
        <v>#REF!</v>
      </c>
    </row>
    <row r="348" spans="1:34" x14ac:dyDescent="0.25">
      <c r="A348" s="1" t="s">
        <v>955</v>
      </c>
      <c r="B348" s="2">
        <v>45873</v>
      </c>
      <c r="C348" s="3" t="s">
        <v>947</v>
      </c>
      <c r="D348" s="4" t="s">
        <v>948</v>
      </c>
      <c r="E348" s="4" t="s">
        <v>16</v>
      </c>
      <c r="F348" s="5">
        <v>33</v>
      </c>
      <c r="G348" s="3" t="s">
        <v>317</v>
      </c>
      <c r="H348" s="3" t="s">
        <v>5</v>
      </c>
      <c r="I348" s="3" t="s">
        <v>102</v>
      </c>
      <c r="J348" s="3" t="s">
        <v>103</v>
      </c>
      <c r="K348" s="3" t="s">
        <v>25</v>
      </c>
      <c r="L348" s="5">
        <v>2</v>
      </c>
      <c r="M348" s="5">
        <v>28000</v>
      </c>
      <c r="N348" s="6">
        <v>0.15</v>
      </c>
      <c r="O348" s="5">
        <v>47600</v>
      </c>
      <c r="P348" s="5">
        <v>42000</v>
      </c>
      <c r="Q348" s="5">
        <f>Table1[[#This Row],[Sales]]-Table1[[#This Row],[Cost]]</f>
        <v>5600</v>
      </c>
      <c r="R348" s="3" t="s">
        <v>26</v>
      </c>
      <c r="S348" s="3" t="s">
        <v>10</v>
      </c>
      <c r="T348" s="3" t="s">
        <v>33</v>
      </c>
      <c r="U348" s="3" t="s">
        <v>27</v>
      </c>
      <c r="V348" s="6">
        <f>Table1[[#This Row],[Profit]]/Table1[[#This Row],[Sales]]</f>
        <v>0.11764705882352941</v>
      </c>
      <c r="W348" s="3">
        <f>[1]!Table1[[#This Row],[Sales]]-[1]!Table1[[#This Row],[Cost]]-[1]!Table1[[#This Row],[Profit]]</f>
        <v>0</v>
      </c>
      <c r="X348" s="3">
        <f>[1]!Table1[[#This Row],[Quantity]]*[1]!Table1[[#This Row],[Unit_Price]]</f>
        <v>56000</v>
      </c>
      <c r="Y348" s="7">
        <f>[1]!Table1[[#This Row],[Gross_Sales]]*[1]!Table1[[#This Row],[Discount]]</f>
        <v>8400</v>
      </c>
      <c r="Z348" s="8">
        <f>[1]!Table1[[#This Row],[Gross_Sales]]*[1]!Table1[[#This Row],[Discount_amount]]</f>
        <v>470400000</v>
      </c>
      <c r="AA348" s="6">
        <f>IFERROR([1]!Table1[[#This Row],[Profit]]/[1]!Table1[[#This Row],[Sales]],0)</f>
        <v>0.11764705882352941</v>
      </c>
      <c r="AB348" s="3">
        <f>YEAR([1]!Table1[[#This Row],[Order_Date]])</f>
        <v>2025</v>
      </c>
      <c r="AC348" s="3">
        <f>MONTH([1]!Table1[[#This Row],[Order_Date]])</f>
        <v>8</v>
      </c>
      <c r="AD348" s="3" t="str">
        <f t="shared" si="15"/>
        <v>Aug</v>
      </c>
      <c r="AE348" s="3" t="str">
        <f t="shared" si="16"/>
        <v>Q3</v>
      </c>
      <c r="AF348" s="3" t="str">
        <f t="shared" si="17"/>
        <v>2025-Aug</v>
      </c>
      <c r="AG348" s="3">
        <f>COUNTIF(C:C,Table1[[#This Row],[Customer_ID]])</f>
        <v>13</v>
      </c>
      <c r="AH348" s="9" t="e">
        <f>IF([1]!Table1[[#This Row],[Customer_order_count]] &gt;= 10,"FREQUENT",IF([1]!Table1[[#This Row],[Customer_order_count]] &lt;= 10,"REGULAR","OCASSIONAL"))</f>
        <v>#REF!</v>
      </c>
    </row>
    <row r="349" spans="1:34" x14ac:dyDescent="0.25">
      <c r="A349" s="10" t="s">
        <v>956</v>
      </c>
      <c r="B349" s="11">
        <v>45918</v>
      </c>
      <c r="C349" s="12" t="s">
        <v>915</v>
      </c>
      <c r="D349" s="13" t="s">
        <v>916</v>
      </c>
      <c r="E349" s="13" t="s">
        <v>3</v>
      </c>
      <c r="F349" s="14">
        <v>43</v>
      </c>
      <c r="G349" s="12" t="s">
        <v>339</v>
      </c>
      <c r="H349" s="12" t="s">
        <v>285</v>
      </c>
      <c r="I349" s="12" t="s">
        <v>89</v>
      </c>
      <c r="J349" s="12" t="s">
        <v>90</v>
      </c>
      <c r="K349" s="12" t="s">
        <v>91</v>
      </c>
      <c r="L349" s="14">
        <v>3</v>
      </c>
      <c r="M349" s="14">
        <v>35000</v>
      </c>
      <c r="N349" s="15">
        <v>0.1</v>
      </c>
      <c r="O349" s="14">
        <v>94500</v>
      </c>
      <c r="P349" s="14">
        <v>81000</v>
      </c>
      <c r="Q349" s="5">
        <f>Table1[[#This Row],[Sales]]-Table1[[#This Row],[Cost]]</f>
        <v>13500</v>
      </c>
      <c r="R349" s="12" t="s">
        <v>17</v>
      </c>
      <c r="S349" s="12" t="s">
        <v>10</v>
      </c>
      <c r="T349" s="12" t="s">
        <v>33</v>
      </c>
      <c r="U349" s="12" t="s">
        <v>27</v>
      </c>
      <c r="V349" s="6">
        <f>Table1[[#This Row],[Profit]]/Table1[[#This Row],[Sales]]</f>
        <v>0.14285714285714285</v>
      </c>
      <c r="W349" s="12">
        <f>[1]!Table1[[#This Row],[Sales]]-[1]!Table1[[#This Row],[Cost]]-[1]!Table1[[#This Row],[Profit]]</f>
        <v>0</v>
      </c>
      <c r="X349" s="12">
        <f>[1]!Table1[[#This Row],[Quantity]]*[1]!Table1[[#This Row],[Unit_Price]]</f>
        <v>105000</v>
      </c>
      <c r="Y349" s="16">
        <f>[1]!Table1[[#This Row],[Gross_Sales]]*[1]!Table1[[#This Row],[Discount]]</f>
        <v>10500</v>
      </c>
      <c r="Z349" s="17">
        <f>[1]!Table1[[#This Row],[Gross_Sales]]*[1]!Table1[[#This Row],[Discount_amount]]</f>
        <v>1102500000</v>
      </c>
      <c r="AA349" s="15">
        <f>IFERROR([1]!Table1[[#This Row],[Profit]]/[1]!Table1[[#This Row],[Sales]],0)</f>
        <v>0.14285714285714285</v>
      </c>
      <c r="AB349" s="12">
        <f>YEAR([1]!Table1[[#This Row],[Order_Date]])</f>
        <v>2025</v>
      </c>
      <c r="AC349" s="12">
        <f>MONTH([1]!Table1[[#This Row],[Order_Date]])</f>
        <v>9</v>
      </c>
      <c r="AD349" s="12" t="str">
        <f t="shared" si="15"/>
        <v>Sep</v>
      </c>
      <c r="AE349" s="12" t="str">
        <f t="shared" si="16"/>
        <v>Q3</v>
      </c>
      <c r="AF349" s="12" t="str">
        <f t="shared" si="17"/>
        <v>2025-Sep</v>
      </c>
      <c r="AG349" s="12">
        <f>COUNTIF(C:C,Table1[[#This Row],[Customer_ID]])</f>
        <v>10</v>
      </c>
      <c r="AH349" s="18" t="e">
        <f>IF([1]!Table1[[#This Row],[Customer_order_count]] &gt;= 10,"FREQUENT",IF([1]!Table1[[#This Row],[Customer_order_count]] &lt;= 10,"REGULAR","OCASSIONAL"))</f>
        <v>#REF!</v>
      </c>
    </row>
    <row r="350" spans="1:34" x14ac:dyDescent="0.25">
      <c r="A350" s="1" t="s">
        <v>957</v>
      </c>
      <c r="B350" s="2">
        <v>45800</v>
      </c>
      <c r="C350" s="3" t="s">
        <v>348</v>
      </c>
      <c r="D350" s="4" t="s">
        <v>349</v>
      </c>
      <c r="E350" s="4" t="s">
        <v>16</v>
      </c>
      <c r="F350" s="5">
        <v>59</v>
      </c>
      <c r="G350" s="3" t="s">
        <v>263</v>
      </c>
      <c r="H350" s="3" t="s">
        <v>5</v>
      </c>
      <c r="I350" s="3" t="s">
        <v>176</v>
      </c>
      <c r="J350" s="3" t="s">
        <v>177</v>
      </c>
      <c r="K350" s="3" t="s">
        <v>25</v>
      </c>
      <c r="L350" s="5">
        <v>1</v>
      </c>
      <c r="M350" s="5">
        <v>22000</v>
      </c>
      <c r="N350" s="6">
        <v>0.15</v>
      </c>
      <c r="O350" s="5">
        <v>18700</v>
      </c>
      <c r="P350" s="5">
        <v>16500</v>
      </c>
      <c r="Q350" s="5">
        <f>Table1[[#This Row],[Sales]]-Table1[[#This Row],[Cost]]</f>
        <v>2200</v>
      </c>
      <c r="R350" s="3" t="s">
        <v>26</v>
      </c>
      <c r="S350" s="3" t="s">
        <v>10</v>
      </c>
      <c r="T350" s="3" t="s">
        <v>11</v>
      </c>
      <c r="U350" s="3" t="s">
        <v>12</v>
      </c>
      <c r="V350" s="6">
        <f>Table1[[#This Row],[Profit]]/Table1[[#This Row],[Sales]]</f>
        <v>0.11764705882352941</v>
      </c>
      <c r="W350" s="3">
        <f>[1]!Table1[[#This Row],[Sales]]-[1]!Table1[[#This Row],[Cost]]-[1]!Table1[[#This Row],[Profit]]</f>
        <v>0</v>
      </c>
      <c r="X350" s="3">
        <f>[1]!Table1[[#This Row],[Quantity]]*[1]!Table1[[#This Row],[Unit_Price]]</f>
        <v>22000</v>
      </c>
      <c r="Y350" s="7">
        <f>[1]!Table1[[#This Row],[Gross_Sales]]*[1]!Table1[[#This Row],[Discount]]</f>
        <v>3300</v>
      </c>
      <c r="Z350" s="8">
        <f>[1]!Table1[[#This Row],[Gross_Sales]]*[1]!Table1[[#This Row],[Discount_amount]]</f>
        <v>72600000</v>
      </c>
      <c r="AA350" s="6">
        <f>IFERROR([1]!Table1[[#This Row],[Profit]]/[1]!Table1[[#This Row],[Sales]],0)</f>
        <v>0.11764705882352941</v>
      </c>
      <c r="AB350" s="3">
        <f>YEAR([1]!Table1[[#This Row],[Order_Date]])</f>
        <v>2025</v>
      </c>
      <c r="AC350" s="3">
        <f>MONTH([1]!Table1[[#This Row],[Order_Date]])</f>
        <v>5</v>
      </c>
      <c r="AD350" s="3" t="str">
        <f t="shared" si="15"/>
        <v>May</v>
      </c>
      <c r="AE350" s="3" t="str">
        <f t="shared" si="16"/>
        <v>Q2</v>
      </c>
      <c r="AF350" s="3" t="str">
        <f t="shared" si="17"/>
        <v>2025-May</v>
      </c>
      <c r="AG350" s="3">
        <f>COUNTIF(C:C,Table1[[#This Row],[Customer_ID]])</f>
        <v>14</v>
      </c>
      <c r="AH350" s="9" t="e">
        <f>IF([1]!Table1[[#This Row],[Customer_order_count]] &gt;= 10,"FREQUENT",IF([1]!Table1[[#This Row],[Customer_order_count]] &lt;= 10,"REGULAR","OCASSIONAL"))</f>
        <v>#REF!</v>
      </c>
    </row>
    <row r="351" spans="1:34" x14ac:dyDescent="0.25">
      <c r="A351" s="10" t="s">
        <v>958</v>
      </c>
      <c r="B351" s="11">
        <v>45647</v>
      </c>
      <c r="C351" s="12" t="s">
        <v>116</v>
      </c>
      <c r="D351" s="12" t="s">
        <v>117</v>
      </c>
      <c r="E351" s="12" t="s">
        <v>16</v>
      </c>
      <c r="F351" s="12">
        <v>42</v>
      </c>
      <c r="G351" s="12" t="s">
        <v>4</v>
      </c>
      <c r="H351" s="12" t="s">
        <v>5</v>
      </c>
      <c r="I351" s="12" t="s">
        <v>68</v>
      </c>
      <c r="J351" s="12" t="s">
        <v>69</v>
      </c>
      <c r="K351" s="12" t="s">
        <v>39</v>
      </c>
      <c r="L351" s="12">
        <v>2</v>
      </c>
      <c r="M351" s="12">
        <v>3500</v>
      </c>
      <c r="N351" s="12">
        <v>0.15</v>
      </c>
      <c r="O351" s="12">
        <v>0</v>
      </c>
      <c r="P351" s="12">
        <v>4600</v>
      </c>
      <c r="Q351" s="5">
        <f>Table1[[#This Row],[Sales]]-Table1[[#This Row],[Cost]]</f>
        <v>-4600</v>
      </c>
      <c r="R351" s="12" t="s">
        <v>26</v>
      </c>
      <c r="S351" s="12" t="s">
        <v>291</v>
      </c>
      <c r="T351" s="12" t="s">
        <v>40</v>
      </c>
      <c r="U351" s="12" t="s">
        <v>19</v>
      </c>
      <c r="V351" s="3" t="e">
        <f>Table1[[#This Row],[Profit]]/Table1[[#This Row],[Sales]]</f>
        <v>#DIV/0!</v>
      </c>
      <c r="W351" s="12">
        <f>[1]!Table1[[#This Row],[Sales]]-[1]!Table1[[#This Row],[Cost]]-[1]!Table1[[#This Row],[Profit]]</f>
        <v>-4600</v>
      </c>
      <c r="X351" s="12">
        <f>[1]!Table1[[#This Row],[Quantity]]*[1]!Table1[[#This Row],[Unit_Price]]</f>
        <v>7000</v>
      </c>
      <c r="Y351" s="12">
        <f>[1]!Table1[[#This Row],[Gross_Sales]]*[1]!Table1[[#This Row],[Discount]]</f>
        <v>1050</v>
      </c>
      <c r="Z351" s="12">
        <f>[1]!Table1[[#This Row],[Gross_Sales]]*[1]!Table1[[#This Row],[Discount_amount]]</f>
        <v>7350000</v>
      </c>
      <c r="AA351" s="12">
        <f>IFERROR([1]!Table1[[#This Row],[Profit]]/[1]!Table1[[#This Row],[Sales]],0)</f>
        <v>0</v>
      </c>
      <c r="AB351" s="12">
        <f>YEAR([1]!Table1[[#This Row],[Order_Date]])</f>
        <v>2024</v>
      </c>
      <c r="AC351" s="12">
        <f>MONTH([1]!Table1[[#This Row],[Order_Date]])</f>
        <v>12</v>
      </c>
      <c r="AD351" s="12" t="str">
        <f t="shared" si="15"/>
        <v>Dec</v>
      </c>
      <c r="AE351" s="12" t="str">
        <f t="shared" si="16"/>
        <v>Q4</v>
      </c>
      <c r="AF351" s="12" t="str">
        <f t="shared" si="17"/>
        <v>2024-Dec</v>
      </c>
      <c r="AG351" s="12">
        <f>COUNTIF(C:C,Table1[[#This Row],[Customer_ID]])</f>
        <v>10</v>
      </c>
      <c r="AH351" s="18" t="e">
        <f>IF([1]!Table1[[#This Row],[Customer_order_count]] &gt;= 10,"FREQUENT",IF([1]!Table1[[#This Row],[Customer_order_count]] &lt;= 10,"REGULAR","OCASSIONAL"))</f>
        <v>#REF!</v>
      </c>
    </row>
    <row r="352" spans="1:34" x14ac:dyDescent="0.25">
      <c r="A352" s="1" t="s">
        <v>959</v>
      </c>
      <c r="B352" s="2">
        <v>45382</v>
      </c>
      <c r="C352" s="3" t="s">
        <v>912</v>
      </c>
      <c r="D352" s="4" t="s">
        <v>913</v>
      </c>
      <c r="E352" s="4" t="s">
        <v>3</v>
      </c>
      <c r="F352" s="5">
        <v>37</v>
      </c>
      <c r="G352" s="3" t="s">
        <v>339</v>
      </c>
      <c r="H352" s="3" t="s">
        <v>285</v>
      </c>
      <c r="I352" s="3" t="s">
        <v>109</v>
      </c>
      <c r="J352" s="3" t="s">
        <v>110</v>
      </c>
      <c r="K352" s="3" t="s">
        <v>8</v>
      </c>
      <c r="L352" s="5">
        <v>2</v>
      </c>
      <c r="M352" s="5">
        <v>4000</v>
      </c>
      <c r="N352" s="6">
        <v>0.05</v>
      </c>
      <c r="O352" s="5">
        <v>7600</v>
      </c>
      <c r="P352" s="5">
        <v>5800</v>
      </c>
      <c r="Q352" s="5">
        <f>Table1[[#This Row],[Sales]]-Table1[[#This Row],[Cost]]</f>
        <v>1800</v>
      </c>
      <c r="R352" s="3" t="s">
        <v>9</v>
      </c>
      <c r="S352" s="3" t="s">
        <v>10</v>
      </c>
      <c r="T352" s="3" t="s">
        <v>18</v>
      </c>
      <c r="U352" s="3" t="s">
        <v>27</v>
      </c>
      <c r="V352" s="6">
        <f>Table1[[#This Row],[Profit]]/Table1[[#This Row],[Sales]]</f>
        <v>0.23684210526315788</v>
      </c>
      <c r="W352" s="3">
        <f>[1]!Table1[[#This Row],[Sales]]-[1]!Table1[[#This Row],[Cost]]-[1]!Table1[[#This Row],[Profit]]</f>
        <v>0</v>
      </c>
      <c r="X352" s="3">
        <f>[1]!Table1[[#This Row],[Quantity]]*[1]!Table1[[#This Row],[Unit_Price]]</f>
        <v>8000</v>
      </c>
      <c r="Y352" s="7">
        <f>[1]!Table1[[#This Row],[Gross_Sales]]*[1]!Table1[[#This Row],[Discount]]</f>
        <v>400</v>
      </c>
      <c r="Z352" s="8">
        <f>[1]!Table1[[#This Row],[Gross_Sales]]*[1]!Table1[[#This Row],[Discount_amount]]</f>
        <v>3200000</v>
      </c>
      <c r="AA352" s="6">
        <f>IFERROR([1]!Table1[[#This Row],[Profit]]/[1]!Table1[[#This Row],[Sales]],0)</f>
        <v>0.23684210526315788</v>
      </c>
      <c r="AB352" s="3">
        <f>YEAR([1]!Table1[[#This Row],[Order_Date]])</f>
        <v>2024</v>
      </c>
      <c r="AC352" s="3">
        <f>MONTH([1]!Table1[[#This Row],[Order_Date]])</f>
        <v>3</v>
      </c>
      <c r="AD352" s="3" t="str">
        <f t="shared" si="15"/>
        <v>Mar</v>
      </c>
      <c r="AE352" s="3" t="str">
        <f t="shared" si="16"/>
        <v>Q1</v>
      </c>
      <c r="AF352" s="3" t="str">
        <f t="shared" si="17"/>
        <v>2024-Mar</v>
      </c>
      <c r="AG352" s="3">
        <f>COUNTIF(C:C,Table1[[#This Row],[Customer_ID]])</f>
        <v>16</v>
      </c>
      <c r="AH352" s="9" t="e">
        <f>IF([1]!Table1[[#This Row],[Customer_order_count]] &gt;= 10,"FREQUENT",IF([1]!Table1[[#This Row],[Customer_order_count]] &lt;= 10,"REGULAR","OCASSIONAL"))</f>
        <v>#REF!</v>
      </c>
    </row>
    <row r="353" spans="1:34" x14ac:dyDescent="0.25">
      <c r="A353" s="10" t="s">
        <v>960</v>
      </c>
      <c r="B353" s="11">
        <v>45635</v>
      </c>
      <c r="C353" s="12" t="s">
        <v>961</v>
      </c>
      <c r="D353" s="13" t="s">
        <v>962</v>
      </c>
      <c r="E353" s="13" t="s">
        <v>16</v>
      </c>
      <c r="F353" s="14">
        <v>48</v>
      </c>
      <c r="G353" s="12" t="s">
        <v>407</v>
      </c>
      <c r="H353" s="12" t="s">
        <v>285</v>
      </c>
      <c r="I353" s="12" t="s">
        <v>74</v>
      </c>
      <c r="J353" s="12" t="s">
        <v>75</v>
      </c>
      <c r="K353" s="12" t="s">
        <v>76</v>
      </c>
      <c r="L353" s="14">
        <v>4</v>
      </c>
      <c r="M353" s="14">
        <v>550</v>
      </c>
      <c r="N353" s="15">
        <v>0.1</v>
      </c>
      <c r="O353" s="14">
        <v>1980</v>
      </c>
      <c r="P353" s="14">
        <v>1800</v>
      </c>
      <c r="Q353" s="5">
        <f>Table1[[#This Row],[Sales]]-Table1[[#This Row],[Cost]]</f>
        <v>180</v>
      </c>
      <c r="R353" s="12" t="s">
        <v>26</v>
      </c>
      <c r="S353" s="12" t="s">
        <v>10</v>
      </c>
      <c r="T353" s="12" t="s">
        <v>40</v>
      </c>
      <c r="U353" s="12" t="s">
        <v>27</v>
      </c>
      <c r="V353" s="6">
        <f>Table1[[#This Row],[Profit]]/Table1[[#This Row],[Sales]]</f>
        <v>9.0909090909090912E-2</v>
      </c>
      <c r="W353" s="12">
        <f>[1]!Table1[[#This Row],[Sales]]-[1]!Table1[[#This Row],[Cost]]-[1]!Table1[[#This Row],[Profit]]</f>
        <v>0</v>
      </c>
      <c r="X353" s="12">
        <f>[1]!Table1[[#This Row],[Quantity]]*[1]!Table1[[#This Row],[Unit_Price]]</f>
        <v>2200</v>
      </c>
      <c r="Y353" s="16">
        <f>[1]!Table1[[#This Row],[Gross_Sales]]*[1]!Table1[[#This Row],[Discount]]</f>
        <v>220</v>
      </c>
      <c r="Z353" s="17">
        <f>[1]!Table1[[#This Row],[Gross_Sales]]*[1]!Table1[[#This Row],[Discount_amount]]</f>
        <v>484000</v>
      </c>
      <c r="AA353" s="15">
        <f>IFERROR([1]!Table1[[#This Row],[Profit]]/[1]!Table1[[#This Row],[Sales]],0)</f>
        <v>9.0909090909090912E-2</v>
      </c>
      <c r="AB353" s="12">
        <f>YEAR([1]!Table1[[#This Row],[Order_Date]])</f>
        <v>2024</v>
      </c>
      <c r="AC353" s="12">
        <f>MONTH([1]!Table1[[#This Row],[Order_Date]])</f>
        <v>12</v>
      </c>
      <c r="AD353" s="12" t="str">
        <f t="shared" si="15"/>
        <v>Dec</v>
      </c>
      <c r="AE353" s="12" t="str">
        <f t="shared" si="16"/>
        <v>Q4</v>
      </c>
      <c r="AF353" s="12" t="str">
        <f t="shared" si="17"/>
        <v>2024-Dec</v>
      </c>
      <c r="AG353" s="12">
        <f>COUNTIF(C:C,Table1[[#This Row],[Customer_ID]])</f>
        <v>14</v>
      </c>
      <c r="AH353" s="18" t="e">
        <f>IF([1]!Table1[[#This Row],[Customer_order_count]] &gt;= 10,"FREQUENT",IF([1]!Table1[[#This Row],[Customer_order_count]] &lt;= 10,"REGULAR","OCASSIONAL"))</f>
        <v>#REF!</v>
      </c>
    </row>
    <row r="354" spans="1:34" x14ac:dyDescent="0.25">
      <c r="A354" s="1" t="s">
        <v>963</v>
      </c>
      <c r="B354" s="2">
        <v>46001</v>
      </c>
      <c r="C354" s="3" t="s">
        <v>964</v>
      </c>
      <c r="D354" s="4" t="s">
        <v>965</v>
      </c>
      <c r="E354" s="4" t="s">
        <v>16</v>
      </c>
      <c r="F354" s="5">
        <v>51</v>
      </c>
      <c r="G354" s="3" t="s">
        <v>339</v>
      </c>
      <c r="H354" s="3" t="s">
        <v>285</v>
      </c>
      <c r="I354" s="3" t="s">
        <v>65</v>
      </c>
      <c r="J354" s="3" t="s">
        <v>66</v>
      </c>
      <c r="K354" s="3" t="s">
        <v>25</v>
      </c>
      <c r="L354" s="5">
        <v>1</v>
      </c>
      <c r="M354" s="5">
        <v>2500</v>
      </c>
      <c r="N354" s="6">
        <v>0.1</v>
      </c>
      <c r="O354" s="5">
        <v>2250</v>
      </c>
      <c r="P354" s="5">
        <v>1600</v>
      </c>
      <c r="Q354" s="5">
        <f>Table1[[#This Row],[Sales]]-Table1[[#This Row],[Cost]]</f>
        <v>650</v>
      </c>
      <c r="R354" s="3" t="s">
        <v>26</v>
      </c>
      <c r="S354" s="3" t="s">
        <v>10</v>
      </c>
      <c r="T354" s="3" t="s">
        <v>40</v>
      </c>
      <c r="U354" s="3" t="s">
        <v>27</v>
      </c>
      <c r="V354" s="6">
        <f>Table1[[#This Row],[Profit]]/Table1[[#This Row],[Sales]]</f>
        <v>0.28888888888888886</v>
      </c>
      <c r="W354" s="3">
        <f>[1]!Table1[[#This Row],[Sales]]-[1]!Table1[[#This Row],[Cost]]-[1]!Table1[[#This Row],[Profit]]</f>
        <v>0</v>
      </c>
      <c r="X354" s="3">
        <f>[1]!Table1[[#This Row],[Quantity]]*[1]!Table1[[#This Row],[Unit_Price]]</f>
        <v>2500</v>
      </c>
      <c r="Y354" s="7">
        <f>[1]!Table1[[#This Row],[Gross_Sales]]*[1]!Table1[[#This Row],[Discount]]</f>
        <v>250</v>
      </c>
      <c r="Z354" s="8">
        <f>[1]!Table1[[#This Row],[Gross_Sales]]*[1]!Table1[[#This Row],[Discount_amount]]</f>
        <v>625000</v>
      </c>
      <c r="AA354" s="6">
        <f>IFERROR([1]!Table1[[#This Row],[Profit]]/[1]!Table1[[#This Row],[Sales]],0)</f>
        <v>0.28888888888888886</v>
      </c>
      <c r="AB354" s="3">
        <f>YEAR([1]!Table1[[#This Row],[Order_Date]])</f>
        <v>2025</v>
      </c>
      <c r="AC354" s="3">
        <f>MONTH([1]!Table1[[#This Row],[Order_Date]])</f>
        <v>12</v>
      </c>
      <c r="AD354" s="3" t="str">
        <f t="shared" si="15"/>
        <v>Dec</v>
      </c>
      <c r="AE354" s="3" t="str">
        <f t="shared" si="16"/>
        <v>Q4</v>
      </c>
      <c r="AF354" s="3" t="str">
        <f t="shared" si="17"/>
        <v>2025-Dec</v>
      </c>
      <c r="AG354" s="3">
        <f>COUNTIF(C:C,Table1[[#This Row],[Customer_ID]])</f>
        <v>8</v>
      </c>
      <c r="AH354" s="9" t="e">
        <f>IF([1]!Table1[[#This Row],[Customer_order_count]] &gt;= 10,"FREQUENT",IF([1]!Table1[[#This Row],[Customer_order_count]] &lt;= 10,"REGULAR","OCASSIONAL"))</f>
        <v>#REF!</v>
      </c>
    </row>
    <row r="355" spans="1:34" x14ac:dyDescent="0.25">
      <c r="A355" s="10" t="s">
        <v>966</v>
      </c>
      <c r="B355" s="11">
        <v>45293</v>
      </c>
      <c r="C355" s="12" t="s">
        <v>715</v>
      </c>
      <c r="D355" s="13" t="s">
        <v>448</v>
      </c>
      <c r="E355" s="13" t="s">
        <v>16</v>
      </c>
      <c r="F355" s="14">
        <v>38</v>
      </c>
      <c r="G355" s="12" t="s">
        <v>317</v>
      </c>
      <c r="H355" s="12" t="s">
        <v>5</v>
      </c>
      <c r="I355" s="12" t="s">
        <v>102</v>
      </c>
      <c r="J355" s="12" t="s">
        <v>103</v>
      </c>
      <c r="K355" s="12" t="s">
        <v>25</v>
      </c>
      <c r="L355" s="14">
        <v>1</v>
      </c>
      <c r="M355" s="14">
        <v>28000</v>
      </c>
      <c r="N355" s="15">
        <v>0.1</v>
      </c>
      <c r="O355" s="14">
        <v>25200</v>
      </c>
      <c r="P355" s="14">
        <v>21000</v>
      </c>
      <c r="Q355" s="5">
        <f>Table1[[#This Row],[Sales]]-Table1[[#This Row],[Cost]]</f>
        <v>4200</v>
      </c>
      <c r="R355" s="12" t="s">
        <v>26</v>
      </c>
      <c r="S355" s="12" t="s">
        <v>10</v>
      </c>
      <c r="T355" s="12" t="s">
        <v>18</v>
      </c>
      <c r="U355" s="12" t="s">
        <v>27</v>
      </c>
      <c r="V355" s="6">
        <f>Table1[[#This Row],[Profit]]/Table1[[#This Row],[Sales]]</f>
        <v>0.16666666666666666</v>
      </c>
      <c r="W355" s="12">
        <f>[1]!Table1[[#This Row],[Sales]]-[1]!Table1[[#This Row],[Cost]]-[1]!Table1[[#This Row],[Profit]]</f>
        <v>0</v>
      </c>
      <c r="X355" s="12">
        <f>[1]!Table1[[#This Row],[Quantity]]*[1]!Table1[[#This Row],[Unit_Price]]</f>
        <v>28000</v>
      </c>
      <c r="Y355" s="16">
        <f>[1]!Table1[[#This Row],[Gross_Sales]]*[1]!Table1[[#This Row],[Discount]]</f>
        <v>2800</v>
      </c>
      <c r="Z355" s="17">
        <f>[1]!Table1[[#This Row],[Gross_Sales]]*[1]!Table1[[#This Row],[Discount_amount]]</f>
        <v>78400000</v>
      </c>
      <c r="AA355" s="15">
        <f>IFERROR([1]!Table1[[#This Row],[Profit]]/[1]!Table1[[#This Row],[Sales]],0)</f>
        <v>0.16666666666666666</v>
      </c>
      <c r="AB355" s="12">
        <f>YEAR([1]!Table1[[#This Row],[Order_Date]])</f>
        <v>2024</v>
      </c>
      <c r="AC355" s="12">
        <f>MONTH([1]!Table1[[#This Row],[Order_Date]])</f>
        <v>1</v>
      </c>
      <c r="AD355" s="12" t="str">
        <f t="shared" si="15"/>
        <v>Jan</v>
      </c>
      <c r="AE355" s="12" t="str">
        <f t="shared" si="16"/>
        <v>Q1</v>
      </c>
      <c r="AF355" s="12" t="str">
        <f t="shared" si="17"/>
        <v>2024-Jan</v>
      </c>
      <c r="AG355" s="12">
        <f>COUNTIF(C:C,Table1[[#This Row],[Customer_ID]])</f>
        <v>21</v>
      </c>
      <c r="AH355" s="18" t="e">
        <f>IF([1]!Table1[[#This Row],[Customer_order_count]] &gt;= 10,"FREQUENT",IF([1]!Table1[[#This Row],[Customer_order_count]] &lt;= 10,"REGULAR","OCASSIONAL"))</f>
        <v>#REF!</v>
      </c>
    </row>
    <row r="356" spans="1:34" x14ac:dyDescent="0.25">
      <c r="A356" s="1" t="s">
        <v>967</v>
      </c>
      <c r="B356" s="2">
        <v>45462</v>
      </c>
      <c r="C356" s="3" t="s">
        <v>968</v>
      </c>
      <c r="D356" s="4" t="s">
        <v>969</v>
      </c>
      <c r="E356" s="4" t="s">
        <v>3</v>
      </c>
      <c r="F356" s="5">
        <v>23</v>
      </c>
      <c r="G356" s="3" t="s">
        <v>317</v>
      </c>
      <c r="H356" s="3" t="s">
        <v>5</v>
      </c>
      <c r="I356" s="3" t="s">
        <v>44</v>
      </c>
      <c r="J356" s="3" t="s">
        <v>45</v>
      </c>
      <c r="K356" s="3" t="s">
        <v>46</v>
      </c>
      <c r="L356" s="5">
        <v>2</v>
      </c>
      <c r="M356" s="5">
        <v>2500</v>
      </c>
      <c r="N356" s="6">
        <v>0.05</v>
      </c>
      <c r="O356" s="5">
        <v>4750</v>
      </c>
      <c r="P356" s="5">
        <v>3000</v>
      </c>
      <c r="Q356" s="5">
        <f>Table1[[#This Row],[Sales]]-Table1[[#This Row],[Cost]]</f>
        <v>1750</v>
      </c>
      <c r="R356" s="3" t="s">
        <v>17</v>
      </c>
      <c r="S356" s="3" t="s">
        <v>10</v>
      </c>
      <c r="T356" s="3" t="s">
        <v>11</v>
      </c>
      <c r="U356" s="3" t="s">
        <v>19</v>
      </c>
      <c r="V356" s="6">
        <f>Table1[[#This Row],[Profit]]/Table1[[#This Row],[Sales]]</f>
        <v>0.36842105263157893</v>
      </c>
      <c r="W356" s="3">
        <f>[1]!Table1[[#This Row],[Sales]]-[1]!Table1[[#This Row],[Cost]]-[1]!Table1[[#This Row],[Profit]]</f>
        <v>0</v>
      </c>
      <c r="X356" s="3">
        <f>[1]!Table1[[#This Row],[Quantity]]*[1]!Table1[[#This Row],[Unit_Price]]</f>
        <v>5000</v>
      </c>
      <c r="Y356" s="7">
        <f>[1]!Table1[[#This Row],[Gross_Sales]]*[1]!Table1[[#This Row],[Discount]]</f>
        <v>250</v>
      </c>
      <c r="Z356" s="8">
        <f>[1]!Table1[[#This Row],[Gross_Sales]]*[1]!Table1[[#This Row],[Discount_amount]]</f>
        <v>1250000</v>
      </c>
      <c r="AA356" s="6">
        <f>IFERROR([1]!Table1[[#This Row],[Profit]]/[1]!Table1[[#This Row],[Sales]],0)</f>
        <v>0.36842105263157893</v>
      </c>
      <c r="AB356" s="3">
        <f>YEAR([1]!Table1[[#This Row],[Order_Date]])</f>
        <v>2024</v>
      </c>
      <c r="AC356" s="3">
        <f>MONTH([1]!Table1[[#This Row],[Order_Date]])</f>
        <v>6</v>
      </c>
      <c r="AD356" s="3" t="str">
        <f t="shared" si="15"/>
        <v>Jun</v>
      </c>
      <c r="AE356" s="3" t="str">
        <f t="shared" si="16"/>
        <v>Q2</v>
      </c>
      <c r="AF356" s="3" t="str">
        <f t="shared" si="17"/>
        <v>2024-Jun</v>
      </c>
      <c r="AG356" s="3">
        <f>COUNTIF(C:C,Table1[[#This Row],[Customer_ID]])</f>
        <v>1</v>
      </c>
      <c r="AH356" s="9" t="e">
        <f>IF([1]!Table1[[#This Row],[Customer_order_count]] &gt;= 10,"FREQUENT",IF([1]!Table1[[#This Row],[Customer_order_count]] &lt;= 10,"REGULAR","OCASSIONAL"))</f>
        <v>#REF!</v>
      </c>
    </row>
    <row r="357" spans="1:34" x14ac:dyDescent="0.25">
      <c r="A357" s="10" t="s">
        <v>970</v>
      </c>
      <c r="B357" s="11">
        <v>45851</v>
      </c>
      <c r="C357" s="12" t="s">
        <v>971</v>
      </c>
      <c r="D357" s="13" t="s">
        <v>972</v>
      </c>
      <c r="E357" s="13" t="s">
        <v>16</v>
      </c>
      <c r="F357" s="14">
        <v>26</v>
      </c>
      <c r="G357" s="12" t="s">
        <v>295</v>
      </c>
      <c r="H357" s="12" t="s">
        <v>270</v>
      </c>
      <c r="I357" s="12" t="s">
        <v>95</v>
      </c>
      <c r="J357" s="12" t="s">
        <v>96</v>
      </c>
      <c r="K357" s="12" t="s">
        <v>46</v>
      </c>
      <c r="L357" s="14">
        <v>2</v>
      </c>
      <c r="M357" s="14">
        <v>600</v>
      </c>
      <c r="N357" s="15">
        <v>0.15</v>
      </c>
      <c r="O357" s="14">
        <v>1020</v>
      </c>
      <c r="P357" s="14">
        <v>760</v>
      </c>
      <c r="Q357" s="5">
        <f>Table1[[#This Row],[Sales]]-Table1[[#This Row],[Cost]]</f>
        <v>260</v>
      </c>
      <c r="R357" s="12" t="s">
        <v>26</v>
      </c>
      <c r="S357" s="12" t="s">
        <v>10</v>
      </c>
      <c r="T357" s="12" t="s">
        <v>33</v>
      </c>
      <c r="U357" s="12" t="s">
        <v>19</v>
      </c>
      <c r="V357" s="6">
        <f>Table1[[#This Row],[Profit]]/Table1[[#This Row],[Sales]]</f>
        <v>0.25490196078431371</v>
      </c>
      <c r="W357" s="12">
        <f>[1]!Table1[[#This Row],[Sales]]-[1]!Table1[[#This Row],[Cost]]-[1]!Table1[[#This Row],[Profit]]</f>
        <v>0</v>
      </c>
      <c r="X357" s="12">
        <f>[1]!Table1[[#This Row],[Quantity]]*[1]!Table1[[#This Row],[Unit_Price]]</f>
        <v>1200</v>
      </c>
      <c r="Y357" s="16">
        <f>[1]!Table1[[#This Row],[Gross_Sales]]*[1]!Table1[[#This Row],[Discount]]</f>
        <v>180</v>
      </c>
      <c r="Z357" s="17">
        <f>[1]!Table1[[#This Row],[Gross_Sales]]*[1]!Table1[[#This Row],[Discount_amount]]</f>
        <v>216000</v>
      </c>
      <c r="AA357" s="15">
        <f>IFERROR([1]!Table1[[#This Row],[Profit]]/[1]!Table1[[#This Row],[Sales]],0)</f>
        <v>0.25490196078431371</v>
      </c>
      <c r="AB357" s="12">
        <f>YEAR([1]!Table1[[#This Row],[Order_Date]])</f>
        <v>2025</v>
      </c>
      <c r="AC357" s="12">
        <f>MONTH([1]!Table1[[#This Row],[Order_Date]])</f>
        <v>7</v>
      </c>
      <c r="AD357" s="12" t="str">
        <f t="shared" si="15"/>
        <v>Jul</v>
      </c>
      <c r="AE357" s="12" t="str">
        <f t="shared" si="16"/>
        <v>Q3</v>
      </c>
      <c r="AF357" s="12" t="str">
        <f t="shared" si="17"/>
        <v>2025-Jul</v>
      </c>
      <c r="AG357" s="12">
        <f>COUNTIF(C:C,Table1[[#This Row],[Customer_ID]])</f>
        <v>1</v>
      </c>
      <c r="AH357" s="18" t="e">
        <f>IF([1]!Table1[[#This Row],[Customer_order_count]] &gt;= 10,"FREQUENT",IF([1]!Table1[[#This Row],[Customer_order_count]] &lt;= 10,"REGULAR","OCASSIONAL"))</f>
        <v>#REF!</v>
      </c>
    </row>
    <row r="358" spans="1:34" x14ac:dyDescent="0.25">
      <c r="A358" s="1" t="s">
        <v>973</v>
      </c>
      <c r="B358" s="2">
        <v>45883</v>
      </c>
      <c r="C358" s="3" t="s">
        <v>434</v>
      </c>
      <c r="D358" s="4" t="s">
        <v>435</v>
      </c>
      <c r="E358" s="4" t="s">
        <v>16</v>
      </c>
      <c r="F358" s="5">
        <v>26</v>
      </c>
      <c r="G358" s="3" t="s">
        <v>280</v>
      </c>
      <c r="H358" s="3" t="s">
        <v>270</v>
      </c>
      <c r="I358" s="3" t="s">
        <v>51</v>
      </c>
      <c r="J358" s="3" t="s">
        <v>52</v>
      </c>
      <c r="K358" s="3" t="s">
        <v>8</v>
      </c>
      <c r="L358" s="5">
        <v>1</v>
      </c>
      <c r="M358" s="5">
        <v>4500</v>
      </c>
      <c r="N358" s="6">
        <v>0</v>
      </c>
      <c r="O358" s="5">
        <v>4500</v>
      </c>
      <c r="P358" s="5">
        <v>3200</v>
      </c>
      <c r="Q358" s="5">
        <f>Table1[[#This Row],[Sales]]-Table1[[#This Row],[Cost]]</f>
        <v>1300</v>
      </c>
      <c r="R358" s="3" t="s">
        <v>9</v>
      </c>
      <c r="S358" s="3" t="s">
        <v>10</v>
      </c>
      <c r="T358" s="3" t="s">
        <v>33</v>
      </c>
      <c r="U358" s="3" t="s">
        <v>27</v>
      </c>
      <c r="V358" s="6">
        <f>Table1[[#This Row],[Profit]]/Table1[[#This Row],[Sales]]</f>
        <v>0.28888888888888886</v>
      </c>
      <c r="W358" s="3">
        <f>[1]!Table1[[#This Row],[Sales]]-[1]!Table1[[#This Row],[Cost]]-[1]!Table1[[#This Row],[Profit]]</f>
        <v>0</v>
      </c>
      <c r="X358" s="3">
        <f>[1]!Table1[[#This Row],[Quantity]]*[1]!Table1[[#This Row],[Unit_Price]]</f>
        <v>4500</v>
      </c>
      <c r="Y358" s="7">
        <f>[1]!Table1[[#This Row],[Gross_Sales]]*[1]!Table1[[#This Row],[Discount]]</f>
        <v>0</v>
      </c>
      <c r="Z358" s="8">
        <f>[1]!Table1[[#This Row],[Gross_Sales]]*[1]!Table1[[#This Row],[Discount_amount]]</f>
        <v>0</v>
      </c>
      <c r="AA358" s="6">
        <f>IFERROR([1]!Table1[[#This Row],[Profit]]/[1]!Table1[[#This Row],[Sales]],0)</f>
        <v>0.28888888888888886</v>
      </c>
      <c r="AB358" s="3">
        <f>YEAR([1]!Table1[[#This Row],[Order_Date]])</f>
        <v>2025</v>
      </c>
      <c r="AC358" s="3">
        <f>MONTH([1]!Table1[[#This Row],[Order_Date]])</f>
        <v>8</v>
      </c>
      <c r="AD358" s="3" t="str">
        <f t="shared" si="15"/>
        <v>Aug</v>
      </c>
      <c r="AE358" s="3" t="str">
        <f t="shared" si="16"/>
        <v>Q3</v>
      </c>
      <c r="AF358" s="3" t="str">
        <f t="shared" si="17"/>
        <v>2025-Aug</v>
      </c>
      <c r="AG358" s="3">
        <f>COUNTIF(C:C,Table1[[#This Row],[Customer_ID]])</f>
        <v>32</v>
      </c>
      <c r="AH358" s="9" t="e">
        <f>IF([1]!Table1[[#This Row],[Customer_order_count]] &gt;= 10,"FREQUENT",IF([1]!Table1[[#This Row],[Customer_order_count]] &lt;= 10,"REGULAR","OCASSIONAL"))</f>
        <v>#REF!</v>
      </c>
    </row>
    <row r="359" spans="1:34" x14ac:dyDescent="0.25">
      <c r="A359" s="10" t="s">
        <v>974</v>
      </c>
      <c r="B359" s="11">
        <v>45754</v>
      </c>
      <c r="C359" s="12" t="s">
        <v>899</v>
      </c>
      <c r="D359" s="13" t="s">
        <v>167</v>
      </c>
      <c r="E359" s="13" t="s">
        <v>3</v>
      </c>
      <c r="F359" s="14">
        <v>35</v>
      </c>
      <c r="G359" s="12" t="s">
        <v>407</v>
      </c>
      <c r="H359" s="12" t="s">
        <v>285</v>
      </c>
      <c r="I359" s="12" t="s">
        <v>65</v>
      </c>
      <c r="J359" s="12" t="s">
        <v>66</v>
      </c>
      <c r="K359" s="12" t="s">
        <v>25</v>
      </c>
      <c r="L359" s="14">
        <v>1</v>
      </c>
      <c r="M359" s="14">
        <v>2500</v>
      </c>
      <c r="N359" s="15">
        <v>0.15</v>
      </c>
      <c r="O359" s="14">
        <v>2125</v>
      </c>
      <c r="P359" s="14">
        <v>1600</v>
      </c>
      <c r="Q359" s="5">
        <f>Table1[[#This Row],[Sales]]-Table1[[#This Row],[Cost]]</f>
        <v>525</v>
      </c>
      <c r="R359" s="12" t="s">
        <v>9</v>
      </c>
      <c r="S359" s="12" t="s">
        <v>10</v>
      </c>
      <c r="T359" s="12" t="s">
        <v>11</v>
      </c>
      <c r="U359" s="12" t="s">
        <v>12</v>
      </c>
      <c r="V359" s="6">
        <f>Table1[[#This Row],[Profit]]/Table1[[#This Row],[Sales]]</f>
        <v>0.24705882352941178</v>
      </c>
      <c r="W359" s="12">
        <f>[1]!Table1[[#This Row],[Sales]]-[1]!Table1[[#This Row],[Cost]]-[1]!Table1[[#This Row],[Profit]]</f>
        <v>0</v>
      </c>
      <c r="X359" s="12">
        <f>[1]!Table1[[#This Row],[Quantity]]*[1]!Table1[[#This Row],[Unit_Price]]</f>
        <v>2500</v>
      </c>
      <c r="Y359" s="16">
        <f>[1]!Table1[[#This Row],[Gross_Sales]]*[1]!Table1[[#This Row],[Discount]]</f>
        <v>375</v>
      </c>
      <c r="Z359" s="17">
        <f>[1]!Table1[[#This Row],[Gross_Sales]]*[1]!Table1[[#This Row],[Discount_amount]]</f>
        <v>937500</v>
      </c>
      <c r="AA359" s="15">
        <f>IFERROR([1]!Table1[[#This Row],[Profit]]/[1]!Table1[[#This Row],[Sales]],0)</f>
        <v>0.24705882352941178</v>
      </c>
      <c r="AB359" s="12">
        <f>YEAR([1]!Table1[[#This Row],[Order_Date]])</f>
        <v>2025</v>
      </c>
      <c r="AC359" s="12">
        <f>MONTH([1]!Table1[[#This Row],[Order_Date]])</f>
        <v>4</v>
      </c>
      <c r="AD359" s="12" t="str">
        <f t="shared" si="15"/>
        <v>Apr</v>
      </c>
      <c r="AE359" s="12" t="str">
        <f t="shared" si="16"/>
        <v>Q2</v>
      </c>
      <c r="AF359" s="12" t="str">
        <f t="shared" si="17"/>
        <v>2025-Apr</v>
      </c>
      <c r="AG359" s="12">
        <f>COUNTIF(C:C,Table1[[#This Row],[Customer_ID]])</f>
        <v>6</v>
      </c>
      <c r="AH359" s="18" t="e">
        <f>IF([1]!Table1[[#This Row],[Customer_order_count]] &gt;= 10,"FREQUENT",IF([1]!Table1[[#This Row],[Customer_order_count]] &lt;= 10,"REGULAR","OCASSIONAL"))</f>
        <v>#REF!</v>
      </c>
    </row>
    <row r="360" spans="1:34" x14ac:dyDescent="0.25">
      <c r="A360" s="1" t="s">
        <v>975</v>
      </c>
      <c r="B360" s="2">
        <v>45312</v>
      </c>
      <c r="C360" s="3" t="s">
        <v>575</v>
      </c>
      <c r="D360" s="4" t="s">
        <v>557</v>
      </c>
      <c r="E360" s="4" t="s">
        <v>3</v>
      </c>
      <c r="F360" s="5">
        <v>20</v>
      </c>
      <c r="G360" s="3" t="s">
        <v>339</v>
      </c>
      <c r="H360" s="3" t="s">
        <v>285</v>
      </c>
      <c r="I360" s="3" t="s">
        <v>68</v>
      </c>
      <c r="J360" s="3" t="s">
        <v>69</v>
      </c>
      <c r="K360" s="3" t="s">
        <v>39</v>
      </c>
      <c r="L360" s="5">
        <v>2</v>
      </c>
      <c r="M360" s="5">
        <v>3500</v>
      </c>
      <c r="N360" s="6">
        <v>0.05</v>
      </c>
      <c r="O360" s="5">
        <v>6650</v>
      </c>
      <c r="P360" s="5">
        <v>4600</v>
      </c>
      <c r="Q360" s="5">
        <f>Table1[[#This Row],[Sales]]-Table1[[#This Row],[Cost]]</f>
        <v>2050</v>
      </c>
      <c r="R360" s="3" t="s">
        <v>26</v>
      </c>
      <c r="S360" s="3" t="s">
        <v>10</v>
      </c>
      <c r="T360" s="3" t="s">
        <v>18</v>
      </c>
      <c r="U360" s="3" t="s">
        <v>27</v>
      </c>
      <c r="V360" s="6">
        <f>Table1[[#This Row],[Profit]]/Table1[[#This Row],[Sales]]</f>
        <v>0.30827067669172931</v>
      </c>
      <c r="W360" s="3">
        <f>[1]!Table1[[#This Row],[Sales]]-[1]!Table1[[#This Row],[Cost]]-[1]!Table1[[#This Row],[Profit]]</f>
        <v>0</v>
      </c>
      <c r="X360" s="3">
        <f>[1]!Table1[[#This Row],[Quantity]]*[1]!Table1[[#This Row],[Unit_Price]]</f>
        <v>7000</v>
      </c>
      <c r="Y360" s="7">
        <f>[1]!Table1[[#This Row],[Gross_Sales]]*[1]!Table1[[#This Row],[Discount]]</f>
        <v>350</v>
      </c>
      <c r="Z360" s="8">
        <f>[1]!Table1[[#This Row],[Gross_Sales]]*[1]!Table1[[#This Row],[Discount_amount]]</f>
        <v>2450000</v>
      </c>
      <c r="AA360" s="6">
        <f>IFERROR([1]!Table1[[#This Row],[Profit]]/[1]!Table1[[#This Row],[Sales]],0)</f>
        <v>0.30827067669172931</v>
      </c>
      <c r="AB360" s="3">
        <f>YEAR([1]!Table1[[#This Row],[Order_Date]])</f>
        <v>2024</v>
      </c>
      <c r="AC360" s="3">
        <f>MONTH([1]!Table1[[#This Row],[Order_Date]])</f>
        <v>1</v>
      </c>
      <c r="AD360" s="3" t="str">
        <f t="shared" si="15"/>
        <v>Jan</v>
      </c>
      <c r="AE360" s="3" t="str">
        <f t="shared" si="16"/>
        <v>Q1</v>
      </c>
      <c r="AF360" s="3" t="str">
        <f t="shared" si="17"/>
        <v>2024-Jan</v>
      </c>
      <c r="AG360" s="3">
        <f>COUNTIF(C:C,Table1[[#This Row],[Customer_ID]])</f>
        <v>6</v>
      </c>
      <c r="AH360" s="9" t="e">
        <f>IF([1]!Table1[[#This Row],[Customer_order_count]] &gt;= 10,"FREQUENT",IF([1]!Table1[[#This Row],[Customer_order_count]] &lt;= 10,"REGULAR","OCASSIONAL"))</f>
        <v>#REF!</v>
      </c>
    </row>
    <row r="361" spans="1:34" x14ac:dyDescent="0.25">
      <c r="A361" s="10" t="s">
        <v>976</v>
      </c>
      <c r="B361" s="11">
        <v>45642</v>
      </c>
      <c r="C361" s="12" t="s">
        <v>977</v>
      </c>
      <c r="D361" s="13" t="s">
        <v>651</v>
      </c>
      <c r="E361" s="13" t="s">
        <v>3</v>
      </c>
      <c r="F361" s="14">
        <v>58</v>
      </c>
      <c r="G361" s="12" t="s">
        <v>407</v>
      </c>
      <c r="H361" s="12" t="s">
        <v>285</v>
      </c>
      <c r="I361" s="12" t="s">
        <v>305</v>
      </c>
      <c r="J361" s="12" t="s">
        <v>306</v>
      </c>
      <c r="K361" s="12" t="s">
        <v>91</v>
      </c>
      <c r="L361" s="14">
        <v>1</v>
      </c>
      <c r="M361" s="14">
        <v>8500</v>
      </c>
      <c r="N361" s="15">
        <v>0.25</v>
      </c>
      <c r="O361" s="14">
        <v>6375</v>
      </c>
      <c r="P361" s="14">
        <v>6500</v>
      </c>
      <c r="Q361" s="5">
        <f>Table1[[#This Row],[Sales]]-Table1[[#This Row],[Cost]]</f>
        <v>-125</v>
      </c>
      <c r="R361" s="12" t="s">
        <v>77</v>
      </c>
      <c r="S361" s="12" t="s">
        <v>10</v>
      </c>
      <c r="T361" s="12" t="s">
        <v>40</v>
      </c>
      <c r="U361" s="12" t="s">
        <v>19</v>
      </c>
      <c r="V361" s="6">
        <f>Table1[[#This Row],[Profit]]/Table1[[#This Row],[Sales]]</f>
        <v>-1.9607843137254902E-2</v>
      </c>
      <c r="W361" s="12">
        <f>[1]!Table1[[#This Row],[Sales]]-[1]!Table1[[#This Row],[Cost]]-[1]!Table1[[#This Row],[Profit]]</f>
        <v>0</v>
      </c>
      <c r="X361" s="12">
        <f>[1]!Table1[[#This Row],[Quantity]]*[1]!Table1[[#This Row],[Unit_Price]]</f>
        <v>8500</v>
      </c>
      <c r="Y361" s="16">
        <f>[1]!Table1[[#This Row],[Gross_Sales]]*[1]!Table1[[#This Row],[Discount]]</f>
        <v>2125</v>
      </c>
      <c r="Z361" s="17">
        <f>[1]!Table1[[#This Row],[Gross_Sales]]*[1]!Table1[[#This Row],[Discount_amount]]</f>
        <v>18062500</v>
      </c>
      <c r="AA361" s="15">
        <f>IFERROR([1]!Table1[[#This Row],[Profit]]/[1]!Table1[[#This Row],[Sales]],0)</f>
        <v>-1.9607843137254902E-2</v>
      </c>
      <c r="AB361" s="12">
        <f>YEAR([1]!Table1[[#This Row],[Order_Date]])</f>
        <v>2024</v>
      </c>
      <c r="AC361" s="12">
        <f>MONTH([1]!Table1[[#This Row],[Order_Date]])</f>
        <v>12</v>
      </c>
      <c r="AD361" s="12" t="str">
        <f t="shared" si="15"/>
        <v>Dec</v>
      </c>
      <c r="AE361" s="12" t="str">
        <f t="shared" si="16"/>
        <v>Q4</v>
      </c>
      <c r="AF361" s="12" t="str">
        <f t="shared" si="17"/>
        <v>2024-Dec</v>
      </c>
      <c r="AG361" s="12">
        <f>COUNTIF(C:C,Table1[[#This Row],[Customer_ID]])</f>
        <v>3</v>
      </c>
      <c r="AH361" s="18" t="e">
        <f>IF([1]!Table1[[#This Row],[Customer_order_count]] &gt;= 10,"FREQUENT",IF([1]!Table1[[#This Row],[Customer_order_count]] &lt;= 10,"REGULAR","OCASSIONAL"))</f>
        <v>#REF!</v>
      </c>
    </row>
    <row r="362" spans="1:34" x14ac:dyDescent="0.25">
      <c r="A362" s="1" t="s">
        <v>978</v>
      </c>
      <c r="B362" s="2">
        <v>45368</v>
      </c>
      <c r="C362" s="3" t="s">
        <v>979</v>
      </c>
      <c r="D362" s="3" t="s">
        <v>980</v>
      </c>
      <c r="E362" s="3" t="s">
        <v>3</v>
      </c>
      <c r="F362" s="3">
        <v>47</v>
      </c>
      <c r="G362" s="3" t="s">
        <v>295</v>
      </c>
      <c r="H362" s="3" t="s">
        <v>270</v>
      </c>
      <c r="I362" s="3" t="s">
        <v>127</v>
      </c>
      <c r="J362" s="3" t="s">
        <v>128</v>
      </c>
      <c r="K362" s="3" t="s">
        <v>58</v>
      </c>
      <c r="L362" s="3">
        <v>1</v>
      </c>
      <c r="M362" s="3">
        <v>3000</v>
      </c>
      <c r="N362" s="3">
        <v>0.1</v>
      </c>
      <c r="O362" s="3">
        <v>2700</v>
      </c>
      <c r="P362" s="3">
        <v>2100</v>
      </c>
      <c r="Q362" s="5">
        <f>Table1[[#This Row],[Sales]]-Table1[[#This Row],[Cost]]</f>
        <v>600</v>
      </c>
      <c r="R362" s="3" t="s">
        <v>77</v>
      </c>
      <c r="S362" s="3" t="s">
        <v>287</v>
      </c>
      <c r="T362" s="3" t="s">
        <v>18</v>
      </c>
      <c r="U362" s="3" t="s">
        <v>19</v>
      </c>
      <c r="V362" s="6">
        <f>Table1[[#This Row],[Profit]]/Table1[[#This Row],[Sales]]</f>
        <v>0.22222222222222221</v>
      </c>
      <c r="W362" s="3">
        <f>[1]!Table1[[#This Row],[Sales]]-[1]!Table1[[#This Row],[Cost]]-[1]!Table1[[#This Row],[Profit]]</f>
        <v>-4200</v>
      </c>
      <c r="X362" s="3">
        <f>[1]!Table1[[#This Row],[Quantity]]*[1]!Table1[[#This Row],[Unit_Price]]</f>
        <v>3000</v>
      </c>
      <c r="Y362" s="3">
        <f>[1]!Table1[[#This Row],[Gross_Sales]]*[1]!Table1[[#This Row],[Discount]]</f>
        <v>300</v>
      </c>
      <c r="Z362" s="3">
        <f>[1]!Table1[[#This Row],[Gross_Sales]]*[1]!Table1[[#This Row],[Discount_amount]]</f>
        <v>900000</v>
      </c>
      <c r="AA362" s="3">
        <f>IFERROR([1]!Table1[[#This Row],[Profit]]/[1]!Table1[[#This Row],[Sales]],0)</f>
        <v>0.22222222222222221</v>
      </c>
      <c r="AB362" s="3">
        <f>YEAR([1]!Table1[[#This Row],[Order_Date]])</f>
        <v>2024</v>
      </c>
      <c r="AC362" s="3">
        <f>MONTH([1]!Table1[[#This Row],[Order_Date]])</f>
        <v>3</v>
      </c>
      <c r="AD362" s="3" t="str">
        <f t="shared" si="15"/>
        <v>Mar</v>
      </c>
      <c r="AE362" s="3" t="str">
        <f t="shared" si="16"/>
        <v>Q1</v>
      </c>
      <c r="AF362" s="3" t="str">
        <f t="shared" si="17"/>
        <v>2024-Mar</v>
      </c>
      <c r="AG362" s="3">
        <f>COUNTIF(C:C,Table1[[#This Row],[Customer_ID]])</f>
        <v>1</v>
      </c>
      <c r="AH362" s="9" t="e">
        <f>IF([1]!Table1[[#This Row],[Customer_order_count]] &gt;= 10,"FREQUENT",IF([1]!Table1[[#This Row],[Customer_order_count]] &lt;= 10,"REGULAR","OCASSIONAL"))</f>
        <v>#REF!</v>
      </c>
    </row>
    <row r="363" spans="1:34" x14ac:dyDescent="0.25">
      <c r="A363" s="10" t="s">
        <v>981</v>
      </c>
      <c r="B363" s="11">
        <v>45638</v>
      </c>
      <c r="C363" s="12" t="s">
        <v>378</v>
      </c>
      <c r="D363" s="12" t="s">
        <v>379</v>
      </c>
      <c r="E363" s="12" t="s">
        <v>3</v>
      </c>
      <c r="F363" s="12">
        <v>30</v>
      </c>
      <c r="G363" s="12" t="s">
        <v>263</v>
      </c>
      <c r="H363" s="12" t="s">
        <v>5</v>
      </c>
      <c r="I363" s="12" t="s">
        <v>56</v>
      </c>
      <c r="J363" s="12" t="s">
        <v>57</v>
      </c>
      <c r="K363" s="12" t="s">
        <v>58</v>
      </c>
      <c r="L363" s="12">
        <v>2</v>
      </c>
      <c r="M363" s="12">
        <v>1200</v>
      </c>
      <c r="N363" s="12">
        <v>0</v>
      </c>
      <c r="O363" s="12">
        <v>0</v>
      </c>
      <c r="P363" s="12">
        <v>1600</v>
      </c>
      <c r="Q363" s="5">
        <f>Table1[[#This Row],[Sales]]-Table1[[#This Row],[Cost]]</f>
        <v>-1600</v>
      </c>
      <c r="R363" s="12" t="s">
        <v>98</v>
      </c>
      <c r="S363" s="12" t="s">
        <v>291</v>
      </c>
      <c r="T363" s="12" t="s">
        <v>40</v>
      </c>
      <c r="U363" s="12" t="s">
        <v>19</v>
      </c>
      <c r="V363" s="3" t="e">
        <f>Table1[[#This Row],[Profit]]/Table1[[#This Row],[Sales]]</f>
        <v>#DIV/0!</v>
      </c>
      <c r="W363" s="12">
        <f>[1]!Table1[[#This Row],[Sales]]-[1]!Table1[[#This Row],[Cost]]-[1]!Table1[[#This Row],[Profit]]</f>
        <v>-1600</v>
      </c>
      <c r="X363" s="12">
        <f>[1]!Table1[[#This Row],[Quantity]]*[1]!Table1[[#This Row],[Unit_Price]]</f>
        <v>2400</v>
      </c>
      <c r="Y363" s="12">
        <f>[1]!Table1[[#This Row],[Gross_Sales]]*[1]!Table1[[#This Row],[Discount]]</f>
        <v>0</v>
      </c>
      <c r="Z363" s="12">
        <f>[1]!Table1[[#This Row],[Gross_Sales]]*[1]!Table1[[#This Row],[Discount_amount]]</f>
        <v>0</v>
      </c>
      <c r="AA363" s="12">
        <f>IFERROR([1]!Table1[[#This Row],[Profit]]/[1]!Table1[[#This Row],[Sales]],0)</f>
        <v>0</v>
      </c>
      <c r="AB363" s="12">
        <f>YEAR([1]!Table1[[#This Row],[Order_Date]])</f>
        <v>2024</v>
      </c>
      <c r="AC363" s="12">
        <f>MONTH([1]!Table1[[#This Row],[Order_Date]])</f>
        <v>12</v>
      </c>
      <c r="AD363" s="12" t="str">
        <f t="shared" si="15"/>
        <v>Dec</v>
      </c>
      <c r="AE363" s="12" t="str">
        <f t="shared" si="16"/>
        <v>Q4</v>
      </c>
      <c r="AF363" s="12" t="str">
        <f t="shared" si="17"/>
        <v>2024-Dec</v>
      </c>
      <c r="AG363" s="12">
        <f>COUNTIF(C:C,Table1[[#This Row],[Customer_ID]])</f>
        <v>21</v>
      </c>
      <c r="AH363" s="18" t="e">
        <f>IF([1]!Table1[[#This Row],[Customer_order_count]] &gt;= 10,"FREQUENT",IF([1]!Table1[[#This Row],[Customer_order_count]] &lt;= 10,"REGULAR","OCASSIONAL"))</f>
        <v>#REF!</v>
      </c>
    </row>
    <row r="364" spans="1:34" x14ac:dyDescent="0.25">
      <c r="A364" s="1" t="s">
        <v>982</v>
      </c>
      <c r="B364" s="2">
        <v>46013</v>
      </c>
      <c r="C364" s="3" t="s">
        <v>983</v>
      </c>
      <c r="D364" s="4" t="s">
        <v>583</v>
      </c>
      <c r="E364" s="4" t="s">
        <v>16</v>
      </c>
      <c r="F364" s="5">
        <v>28</v>
      </c>
      <c r="G364" s="3" t="s">
        <v>290</v>
      </c>
      <c r="H364" s="3" t="s">
        <v>276</v>
      </c>
      <c r="I364" s="3" t="s">
        <v>23</v>
      </c>
      <c r="J364" s="3" t="s">
        <v>24</v>
      </c>
      <c r="K364" s="3" t="s">
        <v>25</v>
      </c>
      <c r="L364" s="5">
        <v>3</v>
      </c>
      <c r="M364" s="5">
        <v>55000</v>
      </c>
      <c r="N364" s="6">
        <v>0.05</v>
      </c>
      <c r="O364" s="5">
        <v>156750</v>
      </c>
      <c r="P364" s="5">
        <v>120000</v>
      </c>
      <c r="Q364" s="5">
        <f>Table1[[#This Row],[Sales]]-Table1[[#This Row],[Cost]]</f>
        <v>36750</v>
      </c>
      <c r="R364" s="3" t="s">
        <v>17</v>
      </c>
      <c r="S364" s="3" t="s">
        <v>10</v>
      </c>
      <c r="T364" s="3" t="s">
        <v>40</v>
      </c>
      <c r="U364" s="3" t="s">
        <v>27</v>
      </c>
      <c r="V364" s="6">
        <f>Table1[[#This Row],[Profit]]/Table1[[#This Row],[Sales]]</f>
        <v>0.23444976076555024</v>
      </c>
      <c r="W364" s="3">
        <f>[1]!Table1[[#This Row],[Sales]]-[1]!Table1[[#This Row],[Cost]]-[1]!Table1[[#This Row],[Profit]]</f>
        <v>0</v>
      </c>
      <c r="X364" s="3">
        <f>[1]!Table1[[#This Row],[Quantity]]*[1]!Table1[[#This Row],[Unit_Price]]</f>
        <v>165000</v>
      </c>
      <c r="Y364" s="7">
        <f>[1]!Table1[[#This Row],[Gross_Sales]]*[1]!Table1[[#This Row],[Discount]]</f>
        <v>8250</v>
      </c>
      <c r="Z364" s="8">
        <f>[1]!Table1[[#This Row],[Gross_Sales]]*[1]!Table1[[#This Row],[Discount_amount]]</f>
        <v>1361250000</v>
      </c>
      <c r="AA364" s="6">
        <f>IFERROR([1]!Table1[[#This Row],[Profit]]/[1]!Table1[[#This Row],[Sales]],0)</f>
        <v>0.23444976076555024</v>
      </c>
      <c r="AB364" s="3">
        <f>YEAR([1]!Table1[[#This Row],[Order_Date]])</f>
        <v>2025</v>
      </c>
      <c r="AC364" s="3">
        <f>MONTH([1]!Table1[[#This Row],[Order_Date]])</f>
        <v>12</v>
      </c>
      <c r="AD364" s="3" t="str">
        <f t="shared" si="15"/>
        <v>Dec</v>
      </c>
      <c r="AE364" s="3" t="str">
        <f t="shared" si="16"/>
        <v>Q4</v>
      </c>
      <c r="AF364" s="3" t="str">
        <f t="shared" si="17"/>
        <v>2025-Dec</v>
      </c>
      <c r="AG364" s="3">
        <f>COUNTIF(C:C,Table1[[#This Row],[Customer_ID]])</f>
        <v>4</v>
      </c>
      <c r="AH364" s="9" t="e">
        <f>IF([1]!Table1[[#This Row],[Customer_order_count]] &gt;= 10,"FREQUENT",IF([1]!Table1[[#This Row],[Customer_order_count]] &lt;= 10,"REGULAR","OCASSIONAL"))</f>
        <v>#REF!</v>
      </c>
    </row>
    <row r="365" spans="1:34" x14ac:dyDescent="0.25">
      <c r="A365" s="10" t="s">
        <v>984</v>
      </c>
      <c r="B365" s="11">
        <v>45913</v>
      </c>
      <c r="C365" s="12" t="s">
        <v>985</v>
      </c>
      <c r="D365" s="13" t="s">
        <v>986</v>
      </c>
      <c r="E365" s="13" t="s">
        <v>16</v>
      </c>
      <c r="F365" s="14">
        <v>42</v>
      </c>
      <c r="G365" s="12" t="s">
        <v>280</v>
      </c>
      <c r="H365" s="12" t="s">
        <v>270</v>
      </c>
      <c r="I365" s="12" t="s">
        <v>44</v>
      </c>
      <c r="J365" s="12" t="s">
        <v>45</v>
      </c>
      <c r="K365" s="12" t="s">
        <v>46</v>
      </c>
      <c r="L365" s="14">
        <v>1</v>
      </c>
      <c r="M365" s="14">
        <v>2500</v>
      </c>
      <c r="N365" s="15">
        <v>0.1</v>
      </c>
      <c r="O365" s="14">
        <v>2250</v>
      </c>
      <c r="P365" s="14">
        <v>1500</v>
      </c>
      <c r="Q365" s="5">
        <f>Table1[[#This Row],[Sales]]-Table1[[#This Row],[Cost]]</f>
        <v>750</v>
      </c>
      <c r="R365" s="12" t="s">
        <v>26</v>
      </c>
      <c r="S365" s="12" t="s">
        <v>10</v>
      </c>
      <c r="T365" s="12" t="s">
        <v>33</v>
      </c>
      <c r="U365" s="12" t="s">
        <v>19</v>
      </c>
      <c r="V365" s="6">
        <f>Table1[[#This Row],[Profit]]/Table1[[#This Row],[Sales]]</f>
        <v>0.33333333333333331</v>
      </c>
      <c r="W365" s="12">
        <f>[1]!Table1[[#This Row],[Sales]]-[1]!Table1[[#This Row],[Cost]]-[1]!Table1[[#This Row],[Profit]]</f>
        <v>0</v>
      </c>
      <c r="X365" s="12">
        <f>[1]!Table1[[#This Row],[Quantity]]*[1]!Table1[[#This Row],[Unit_Price]]</f>
        <v>2500</v>
      </c>
      <c r="Y365" s="16">
        <f>[1]!Table1[[#This Row],[Gross_Sales]]*[1]!Table1[[#This Row],[Discount]]</f>
        <v>250</v>
      </c>
      <c r="Z365" s="17">
        <f>[1]!Table1[[#This Row],[Gross_Sales]]*[1]!Table1[[#This Row],[Discount_amount]]</f>
        <v>625000</v>
      </c>
      <c r="AA365" s="15">
        <f>IFERROR([1]!Table1[[#This Row],[Profit]]/[1]!Table1[[#This Row],[Sales]],0)</f>
        <v>0.33333333333333331</v>
      </c>
      <c r="AB365" s="12">
        <f>YEAR([1]!Table1[[#This Row],[Order_Date]])</f>
        <v>2025</v>
      </c>
      <c r="AC365" s="12">
        <f>MONTH([1]!Table1[[#This Row],[Order_Date]])</f>
        <v>9</v>
      </c>
      <c r="AD365" s="12" t="str">
        <f t="shared" si="15"/>
        <v>Sep</v>
      </c>
      <c r="AE365" s="12" t="str">
        <f t="shared" si="16"/>
        <v>Q3</v>
      </c>
      <c r="AF365" s="12" t="str">
        <f t="shared" si="17"/>
        <v>2025-Sep</v>
      </c>
      <c r="AG365" s="12">
        <f>COUNTIF(C:C,Table1[[#This Row],[Customer_ID]])</f>
        <v>10</v>
      </c>
      <c r="AH365" s="18" t="e">
        <f>IF([1]!Table1[[#This Row],[Customer_order_count]] &gt;= 10,"FREQUENT",IF([1]!Table1[[#This Row],[Customer_order_count]] &lt;= 10,"REGULAR","OCASSIONAL"))</f>
        <v>#REF!</v>
      </c>
    </row>
    <row r="366" spans="1:34" x14ac:dyDescent="0.25">
      <c r="A366" s="1" t="s">
        <v>987</v>
      </c>
      <c r="B366" s="2">
        <v>45502</v>
      </c>
      <c r="C366" s="3" t="s">
        <v>988</v>
      </c>
      <c r="D366" s="4" t="s">
        <v>854</v>
      </c>
      <c r="E366" s="4" t="s">
        <v>3</v>
      </c>
      <c r="F366" s="5">
        <v>51</v>
      </c>
      <c r="G366" s="3" t="s">
        <v>407</v>
      </c>
      <c r="H366" s="3" t="s">
        <v>285</v>
      </c>
      <c r="I366" s="3" t="s">
        <v>186</v>
      </c>
      <c r="J366" s="3" t="s">
        <v>187</v>
      </c>
      <c r="K366" s="3" t="s">
        <v>91</v>
      </c>
      <c r="L366" s="5">
        <v>1</v>
      </c>
      <c r="M366" s="5">
        <v>12000</v>
      </c>
      <c r="N366" s="6">
        <v>0.1</v>
      </c>
      <c r="O366" s="5">
        <v>10800</v>
      </c>
      <c r="P366" s="5">
        <v>9000</v>
      </c>
      <c r="Q366" s="5">
        <f>Table1[[#This Row],[Sales]]-Table1[[#This Row],[Cost]]</f>
        <v>1800</v>
      </c>
      <c r="R366" s="3" t="s">
        <v>17</v>
      </c>
      <c r="S366" s="3" t="s">
        <v>10</v>
      </c>
      <c r="T366" s="3" t="s">
        <v>33</v>
      </c>
      <c r="U366" s="3" t="s">
        <v>19</v>
      </c>
      <c r="V366" s="6">
        <f>Table1[[#This Row],[Profit]]/Table1[[#This Row],[Sales]]</f>
        <v>0.16666666666666666</v>
      </c>
      <c r="W366" s="3">
        <f>[1]!Table1[[#This Row],[Sales]]-[1]!Table1[[#This Row],[Cost]]-[1]!Table1[[#This Row],[Profit]]</f>
        <v>0</v>
      </c>
      <c r="X366" s="3">
        <f>[1]!Table1[[#This Row],[Quantity]]*[1]!Table1[[#This Row],[Unit_Price]]</f>
        <v>12000</v>
      </c>
      <c r="Y366" s="7">
        <f>[1]!Table1[[#This Row],[Gross_Sales]]*[1]!Table1[[#This Row],[Discount]]</f>
        <v>1200</v>
      </c>
      <c r="Z366" s="8">
        <f>[1]!Table1[[#This Row],[Gross_Sales]]*[1]!Table1[[#This Row],[Discount_amount]]</f>
        <v>14400000</v>
      </c>
      <c r="AA366" s="6">
        <f>IFERROR([1]!Table1[[#This Row],[Profit]]/[1]!Table1[[#This Row],[Sales]],0)</f>
        <v>0.16666666666666666</v>
      </c>
      <c r="AB366" s="3">
        <f>YEAR([1]!Table1[[#This Row],[Order_Date]])</f>
        <v>2024</v>
      </c>
      <c r="AC366" s="3">
        <f>MONTH([1]!Table1[[#This Row],[Order_Date]])</f>
        <v>7</v>
      </c>
      <c r="AD366" s="3" t="str">
        <f t="shared" si="15"/>
        <v>Jul</v>
      </c>
      <c r="AE366" s="3" t="str">
        <f t="shared" si="16"/>
        <v>Q3</v>
      </c>
      <c r="AF366" s="3" t="str">
        <f t="shared" si="17"/>
        <v>2024-Jul</v>
      </c>
      <c r="AG366" s="3">
        <f>COUNTIF(C:C,Table1[[#This Row],[Customer_ID]])</f>
        <v>3</v>
      </c>
      <c r="AH366" s="9" t="e">
        <f>IF([1]!Table1[[#This Row],[Customer_order_count]] &gt;= 10,"FREQUENT",IF([1]!Table1[[#This Row],[Customer_order_count]] &lt;= 10,"REGULAR","OCASSIONAL"))</f>
        <v>#REF!</v>
      </c>
    </row>
    <row r="367" spans="1:34" x14ac:dyDescent="0.25">
      <c r="A367" s="10" t="s">
        <v>989</v>
      </c>
      <c r="B367" s="11">
        <v>45845</v>
      </c>
      <c r="C367" s="12" t="s">
        <v>990</v>
      </c>
      <c r="D367" s="13" t="s">
        <v>991</v>
      </c>
      <c r="E367" s="13" t="s">
        <v>3</v>
      </c>
      <c r="F367" s="14">
        <v>53</v>
      </c>
      <c r="G367" s="12" t="s">
        <v>339</v>
      </c>
      <c r="H367" s="12" t="s">
        <v>285</v>
      </c>
      <c r="I367" s="12" t="s">
        <v>37</v>
      </c>
      <c r="J367" s="12" t="s">
        <v>38</v>
      </c>
      <c r="K367" s="12" t="s">
        <v>39</v>
      </c>
      <c r="L367" s="14">
        <v>1</v>
      </c>
      <c r="M367" s="14">
        <v>900</v>
      </c>
      <c r="N367" s="15">
        <v>0.05</v>
      </c>
      <c r="O367" s="14">
        <v>855</v>
      </c>
      <c r="P367" s="14">
        <v>550</v>
      </c>
      <c r="Q367" s="5">
        <f>Table1[[#This Row],[Sales]]-Table1[[#This Row],[Cost]]</f>
        <v>305</v>
      </c>
      <c r="R367" s="12" t="s">
        <v>9</v>
      </c>
      <c r="S367" s="12" t="s">
        <v>10</v>
      </c>
      <c r="T367" s="12" t="s">
        <v>33</v>
      </c>
      <c r="U367" s="12" t="s">
        <v>19</v>
      </c>
      <c r="V367" s="6">
        <f>Table1[[#This Row],[Profit]]/Table1[[#This Row],[Sales]]</f>
        <v>0.35672514619883039</v>
      </c>
      <c r="W367" s="12">
        <f>[1]!Table1[[#This Row],[Sales]]-[1]!Table1[[#This Row],[Cost]]-[1]!Table1[[#This Row],[Profit]]</f>
        <v>0</v>
      </c>
      <c r="X367" s="12">
        <f>[1]!Table1[[#This Row],[Quantity]]*[1]!Table1[[#This Row],[Unit_Price]]</f>
        <v>900</v>
      </c>
      <c r="Y367" s="16">
        <f>[1]!Table1[[#This Row],[Gross_Sales]]*[1]!Table1[[#This Row],[Discount]]</f>
        <v>45</v>
      </c>
      <c r="Z367" s="17">
        <f>[1]!Table1[[#This Row],[Gross_Sales]]*[1]!Table1[[#This Row],[Discount_amount]]</f>
        <v>40500</v>
      </c>
      <c r="AA367" s="15">
        <f>IFERROR([1]!Table1[[#This Row],[Profit]]/[1]!Table1[[#This Row],[Sales]],0)</f>
        <v>0.35672514619883039</v>
      </c>
      <c r="AB367" s="12">
        <f>YEAR([1]!Table1[[#This Row],[Order_Date]])</f>
        <v>2025</v>
      </c>
      <c r="AC367" s="12">
        <f>MONTH([1]!Table1[[#This Row],[Order_Date]])</f>
        <v>7</v>
      </c>
      <c r="AD367" s="12" t="str">
        <f t="shared" si="15"/>
        <v>Jul</v>
      </c>
      <c r="AE367" s="12" t="str">
        <f t="shared" si="16"/>
        <v>Q3</v>
      </c>
      <c r="AF367" s="12" t="str">
        <f t="shared" si="17"/>
        <v>2025-Jul</v>
      </c>
      <c r="AG367" s="12">
        <f>COUNTIF(C:C,Table1[[#This Row],[Customer_ID]])</f>
        <v>1</v>
      </c>
      <c r="AH367" s="18" t="e">
        <f>IF([1]!Table1[[#This Row],[Customer_order_count]] &gt;= 10,"FREQUENT",IF([1]!Table1[[#This Row],[Customer_order_count]] &lt;= 10,"REGULAR","OCASSIONAL"))</f>
        <v>#REF!</v>
      </c>
    </row>
    <row r="368" spans="1:34" x14ac:dyDescent="0.25">
      <c r="A368" s="1" t="s">
        <v>992</v>
      </c>
      <c r="B368" s="2">
        <v>45390</v>
      </c>
      <c r="C368" s="3" t="s">
        <v>993</v>
      </c>
      <c r="D368" s="4" t="s">
        <v>369</v>
      </c>
      <c r="E368" s="4" t="s">
        <v>16</v>
      </c>
      <c r="F368" s="5">
        <v>58</v>
      </c>
      <c r="G368" s="3" t="s">
        <v>317</v>
      </c>
      <c r="H368" s="3" t="s">
        <v>5</v>
      </c>
      <c r="I368" s="3" t="s">
        <v>102</v>
      </c>
      <c r="J368" s="3" t="s">
        <v>103</v>
      </c>
      <c r="K368" s="3" t="s">
        <v>25</v>
      </c>
      <c r="L368" s="5">
        <v>3</v>
      </c>
      <c r="M368" s="5">
        <v>28000</v>
      </c>
      <c r="N368" s="6">
        <v>0.2</v>
      </c>
      <c r="O368" s="5">
        <v>67200</v>
      </c>
      <c r="P368" s="5">
        <v>63000</v>
      </c>
      <c r="Q368" s="5">
        <f>Table1[[#This Row],[Sales]]-Table1[[#This Row],[Cost]]</f>
        <v>4200</v>
      </c>
      <c r="R368" s="3" t="s">
        <v>26</v>
      </c>
      <c r="S368" s="3" t="s">
        <v>10</v>
      </c>
      <c r="T368" s="3" t="s">
        <v>11</v>
      </c>
      <c r="U368" s="3" t="s">
        <v>12</v>
      </c>
      <c r="V368" s="6">
        <f>Table1[[#This Row],[Profit]]/Table1[[#This Row],[Sales]]</f>
        <v>6.25E-2</v>
      </c>
      <c r="W368" s="3">
        <f>[1]!Table1[[#This Row],[Sales]]-[1]!Table1[[#This Row],[Cost]]-[1]!Table1[[#This Row],[Profit]]</f>
        <v>0</v>
      </c>
      <c r="X368" s="3">
        <f>[1]!Table1[[#This Row],[Quantity]]*[1]!Table1[[#This Row],[Unit_Price]]</f>
        <v>84000</v>
      </c>
      <c r="Y368" s="7">
        <f>[1]!Table1[[#This Row],[Gross_Sales]]*[1]!Table1[[#This Row],[Discount]]</f>
        <v>16800</v>
      </c>
      <c r="Z368" s="8">
        <f>[1]!Table1[[#This Row],[Gross_Sales]]*[1]!Table1[[#This Row],[Discount_amount]]</f>
        <v>1411200000</v>
      </c>
      <c r="AA368" s="6">
        <f>IFERROR([1]!Table1[[#This Row],[Profit]]/[1]!Table1[[#This Row],[Sales]],0)</f>
        <v>6.25E-2</v>
      </c>
      <c r="AB368" s="3">
        <f>YEAR([1]!Table1[[#This Row],[Order_Date]])</f>
        <v>2024</v>
      </c>
      <c r="AC368" s="3">
        <f>MONTH([1]!Table1[[#This Row],[Order_Date]])</f>
        <v>4</v>
      </c>
      <c r="AD368" s="3" t="str">
        <f t="shared" si="15"/>
        <v>Apr</v>
      </c>
      <c r="AE368" s="3" t="str">
        <f t="shared" si="16"/>
        <v>Q2</v>
      </c>
      <c r="AF368" s="3" t="str">
        <f t="shared" si="17"/>
        <v>2024-Apr</v>
      </c>
      <c r="AG368" s="3">
        <f>COUNTIF(C:C,Table1[[#This Row],[Customer_ID]])</f>
        <v>1</v>
      </c>
      <c r="AH368" s="9" t="e">
        <f>IF([1]!Table1[[#This Row],[Customer_order_count]] &gt;= 10,"FREQUENT",IF([1]!Table1[[#This Row],[Customer_order_count]] &lt;= 10,"REGULAR","OCASSIONAL"))</f>
        <v>#REF!</v>
      </c>
    </row>
    <row r="369" spans="1:34" x14ac:dyDescent="0.25">
      <c r="A369" s="10" t="s">
        <v>994</v>
      </c>
      <c r="B369" s="11">
        <v>45794</v>
      </c>
      <c r="C369" s="12" t="s">
        <v>995</v>
      </c>
      <c r="D369" s="13" t="s">
        <v>583</v>
      </c>
      <c r="E369" s="13" t="s">
        <v>16</v>
      </c>
      <c r="F369" s="14">
        <v>48</v>
      </c>
      <c r="G369" s="12" t="s">
        <v>290</v>
      </c>
      <c r="H369" s="12" t="s">
        <v>276</v>
      </c>
      <c r="I369" s="12" t="s">
        <v>176</v>
      </c>
      <c r="J369" s="12" t="s">
        <v>177</v>
      </c>
      <c r="K369" s="12" t="s">
        <v>25</v>
      </c>
      <c r="L369" s="14">
        <v>2</v>
      </c>
      <c r="M369" s="14">
        <v>22000</v>
      </c>
      <c r="N369" s="15">
        <v>0.15</v>
      </c>
      <c r="O369" s="14">
        <v>37400</v>
      </c>
      <c r="P369" s="14">
        <v>33000</v>
      </c>
      <c r="Q369" s="5">
        <f>Table1[[#This Row],[Sales]]-Table1[[#This Row],[Cost]]</f>
        <v>4400</v>
      </c>
      <c r="R369" s="12" t="s">
        <v>26</v>
      </c>
      <c r="S369" s="12" t="s">
        <v>10</v>
      </c>
      <c r="T369" s="12" t="s">
        <v>11</v>
      </c>
      <c r="U369" s="12" t="s">
        <v>27</v>
      </c>
      <c r="V369" s="6">
        <f>Table1[[#This Row],[Profit]]/Table1[[#This Row],[Sales]]</f>
        <v>0.11764705882352941</v>
      </c>
      <c r="W369" s="12">
        <f>[1]!Table1[[#This Row],[Sales]]-[1]!Table1[[#This Row],[Cost]]-[1]!Table1[[#This Row],[Profit]]</f>
        <v>0</v>
      </c>
      <c r="X369" s="12">
        <f>[1]!Table1[[#This Row],[Quantity]]*[1]!Table1[[#This Row],[Unit_Price]]</f>
        <v>44000</v>
      </c>
      <c r="Y369" s="16">
        <f>[1]!Table1[[#This Row],[Gross_Sales]]*[1]!Table1[[#This Row],[Discount]]</f>
        <v>6600</v>
      </c>
      <c r="Z369" s="17">
        <f>[1]!Table1[[#This Row],[Gross_Sales]]*[1]!Table1[[#This Row],[Discount_amount]]</f>
        <v>290400000</v>
      </c>
      <c r="AA369" s="15">
        <f>IFERROR([1]!Table1[[#This Row],[Profit]]/[1]!Table1[[#This Row],[Sales]],0)</f>
        <v>0.11764705882352941</v>
      </c>
      <c r="AB369" s="12">
        <f>YEAR([1]!Table1[[#This Row],[Order_Date]])</f>
        <v>2025</v>
      </c>
      <c r="AC369" s="12">
        <f>MONTH([1]!Table1[[#This Row],[Order_Date]])</f>
        <v>5</v>
      </c>
      <c r="AD369" s="12" t="str">
        <f t="shared" si="15"/>
        <v>May</v>
      </c>
      <c r="AE369" s="12" t="str">
        <f t="shared" si="16"/>
        <v>Q2</v>
      </c>
      <c r="AF369" s="12" t="str">
        <f t="shared" si="17"/>
        <v>2025-May</v>
      </c>
      <c r="AG369" s="12">
        <f>COUNTIF(C:C,Table1[[#This Row],[Customer_ID]])</f>
        <v>6</v>
      </c>
      <c r="AH369" s="18" t="e">
        <f>IF([1]!Table1[[#This Row],[Customer_order_count]] &gt;= 10,"FREQUENT",IF([1]!Table1[[#This Row],[Customer_order_count]] &lt;= 10,"REGULAR","OCASSIONAL"))</f>
        <v>#REF!</v>
      </c>
    </row>
    <row r="370" spans="1:34" x14ac:dyDescent="0.25">
      <c r="A370" s="1" t="s">
        <v>996</v>
      </c>
      <c r="B370" s="2">
        <v>45381</v>
      </c>
      <c r="C370" s="3" t="s">
        <v>997</v>
      </c>
      <c r="D370" s="4" t="s">
        <v>477</v>
      </c>
      <c r="E370" s="4" t="s">
        <v>16</v>
      </c>
      <c r="F370" s="5">
        <v>47</v>
      </c>
      <c r="G370" s="3" t="s">
        <v>312</v>
      </c>
      <c r="H370" s="3" t="s">
        <v>276</v>
      </c>
      <c r="I370" s="3" t="s">
        <v>344</v>
      </c>
      <c r="J370" s="3" t="s">
        <v>345</v>
      </c>
      <c r="K370" s="3" t="s">
        <v>39</v>
      </c>
      <c r="L370" s="5">
        <v>3</v>
      </c>
      <c r="M370" s="5">
        <v>2200</v>
      </c>
      <c r="N370" s="6">
        <v>0.1</v>
      </c>
      <c r="O370" s="5">
        <v>5940</v>
      </c>
      <c r="P370" s="5">
        <v>4200</v>
      </c>
      <c r="Q370" s="5">
        <f>Table1[[#This Row],[Sales]]-Table1[[#This Row],[Cost]]</f>
        <v>1740</v>
      </c>
      <c r="R370" s="3" t="s">
        <v>77</v>
      </c>
      <c r="S370" s="3" t="s">
        <v>10</v>
      </c>
      <c r="T370" s="3" t="s">
        <v>18</v>
      </c>
      <c r="U370" s="3" t="s">
        <v>12</v>
      </c>
      <c r="V370" s="6">
        <f>Table1[[#This Row],[Profit]]/Table1[[#This Row],[Sales]]</f>
        <v>0.29292929292929293</v>
      </c>
      <c r="W370" s="3">
        <f>[1]!Table1[[#This Row],[Sales]]-[1]!Table1[[#This Row],[Cost]]-[1]!Table1[[#This Row],[Profit]]</f>
        <v>0</v>
      </c>
      <c r="X370" s="3">
        <f>[1]!Table1[[#This Row],[Quantity]]*[1]!Table1[[#This Row],[Unit_Price]]</f>
        <v>6600</v>
      </c>
      <c r="Y370" s="7">
        <f>[1]!Table1[[#This Row],[Gross_Sales]]*[1]!Table1[[#This Row],[Discount]]</f>
        <v>660</v>
      </c>
      <c r="Z370" s="8">
        <f>[1]!Table1[[#This Row],[Gross_Sales]]*[1]!Table1[[#This Row],[Discount_amount]]</f>
        <v>4356000</v>
      </c>
      <c r="AA370" s="6">
        <f>IFERROR([1]!Table1[[#This Row],[Profit]]/[1]!Table1[[#This Row],[Sales]],0)</f>
        <v>0.29292929292929293</v>
      </c>
      <c r="AB370" s="3">
        <f>YEAR([1]!Table1[[#This Row],[Order_Date]])</f>
        <v>2024</v>
      </c>
      <c r="AC370" s="3">
        <f>MONTH([1]!Table1[[#This Row],[Order_Date]])</f>
        <v>3</v>
      </c>
      <c r="AD370" s="3" t="str">
        <f t="shared" si="15"/>
        <v>Mar</v>
      </c>
      <c r="AE370" s="3" t="str">
        <f t="shared" si="16"/>
        <v>Q1</v>
      </c>
      <c r="AF370" s="3" t="str">
        <f t="shared" si="17"/>
        <v>2024-Mar</v>
      </c>
      <c r="AG370" s="3">
        <f>COUNTIF(C:C,Table1[[#This Row],[Customer_ID]])</f>
        <v>9</v>
      </c>
      <c r="AH370" s="9" t="e">
        <f>IF([1]!Table1[[#This Row],[Customer_order_count]] &gt;= 10,"FREQUENT",IF([1]!Table1[[#This Row],[Customer_order_count]] &lt;= 10,"REGULAR","OCASSIONAL"))</f>
        <v>#REF!</v>
      </c>
    </row>
    <row r="371" spans="1:34" x14ac:dyDescent="0.25">
      <c r="A371" s="10" t="s">
        <v>998</v>
      </c>
      <c r="B371" s="11">
        <v>45783</v>
      </c>
      <c r="C371" s="12" t="s">
        <v>857</v>
      </c>
      <c r="D371" s="13" t="s">
        <v>392</v>
      </c>
      <c r="E371" s="13" t="s">
        <v>16</v>
      </c>
      <c r="F371" s="14">
        <v>21</v>
      </c>
      <c r="G371" s="12" t="s">
        <v>407</v>
      </c>
      <c r="H371" s="12" t="s">
        <v>285</v>
      </c>
      <c r="I371" s="12" t="s">
        <v>186</v>
      </c>
      <c r="J371" s="12" t="s">
        <v>187</v>
      </c>
      <c r="K371" s="12" t="s">
        <v>91</v>
      </c>
      <c r="L371" s="14">
        <v>1</v>
      </c>
      <c r="M371" s="14">
        <v>12000</v>
      </c>
      <c r="N371" s="15">
        <v>0.1</v>
      </c>
      <c r="O371" s="14">
        <v>10800</v>
      </c>
      <c r="P371" s="14">
        <v>9000</v>
      </c>
      <c r="Q371" s="5">
        <f>Table1[[#This Row],[Sales]]-Table1[[#This Row],[Cost]]</f>
        <v>1800</v>
      </c>
      <c r="R371" s="12" t="s">
        <v>26</v>
      </c>
      <c r="S371" s="12" t="s">
        <v>10</v>
      </c>
      <c r="T371" s="12" t="s">
        <v>11</v>
      </c>
      <c r="U371" s="12" t="s">
        <v>12</v>
      </c>
      <c r="V371" s="6">
        <f>Table1[[#This Row],[Profit]]/Table1[[#This Row],[Sales]]</f>
        <v>0.16666666666666666</v>
      </c>
      <c r="W371" s="12">
        <f>[1]!Table1[[#This Row],[Sales]]-[1]!Table1[[#This Row],[Cost]]-[1]!Table1[[#This Row],[Profit]]</f>
        <v>0</v>
      </c>
      <c r="X371" s="12">
        <f>[1]!Table1[[#This Row],[Quantity]]*[1]!Table1[[#This Row],[Unit_Price]]</f>
        <v>12000</v>
      </c>
      <c r="Y371" s="16">
        <f>[1]!Table1[[#This Row],[Gross_Sales]]*[1]!Table1[[#This Row],[Discount]]</f>
        <v>1200</v>
      </c>
      <c r="Z371" s="17">
        <f>[1]!Table1[[#This Row],[Gross_Sales]]*[1]!Table1[[#This Row],[Discount_amount]]</f>
        <v>14400000</v>
      </c>
      <c r="AA371" s="15">
        <f>IFERROR([1]!Table1[[#This Row],[Profit]]/[1]!Table1[[#This Row],[Sales]],0)</f>
        <v>0.16666666666666666</v>
      </c>
      <c r="AB371" s="12">
        <f>YEAR([1]!Table1[[#This Row],[Order_Date]])</f>
        <v>2025</v>
      </c>
      <c r="AC371" s="12">
        <f>MONTH([1]!Table1[[#This Row],[Order_Date]])</f>
        <v>5</v>
      </c>
      <c r="AD371" s="12" t="str">
        <f t="shared" si="15"/>
        <v>May</v>
      </c>
      <c r="AE371" s="12" t="str">
        <f t="shared" si="16"/>
        <v>Q2</v>
      </c>
      <c r="AF371" s="12" t="str">
        <f t="shared" si="17"/>
        <v>2025-May</v>
      </c>
      <c r="AG371" s="12">
        <f>COUNTIF(C:C,Table1[[#This Row],[Customer_ID]])</f>
        <v>17</v>
      </c>
      <c r="AH371" s="18" t="e">
        <f>IF([1]!Table1[[#This Row],[Customer_order_count]] &gt;= 10,"FREQUENT",IF([1]!Table1[[#This Row],[Customer_order_count]] &lt;= 10,"REGULAR","OCASSIONAL"))</f>
        <v>#REF!</v>
      </c>
    </row>
    <row r="372" spans="1:34" x14ac:dyDescent="0.25">
      <c r="A372" s="1" t="s">
        <v>999</v>
      </c>
      <c r="B372" s="2">
        <v>45945</v>
      </c>
      <c r="C372" s="3" t="s">
        <v>734</v>
      </c>
      <c r="D372" s="4" t="s">
        <v>174</v>
      </c>
      <c r="E372" s="4" t="s">
        <v>16</v>
      </c>
      <c r="F372" s="5">
        <v>39</v>
      </c>
      <c r="G372" s="3" t="s">
        <v>339</v>
      </c>
      <c r="H372" s="3" t="s">
        <v>285</v>
      </c>
      <c r="I372" s="3" t="s">
        <v>344</v>
      </c>
      <c r="J372" s="3" t="s">
        <v>345</v>
      </c>
      <c r="K372" s="3" t="s">
        <v>39</v>
      </c>
      <c r="L372" s="5">
        <v>3</v>
      </c>
      <c r="M372" s="5">
        <v>2200</v>
      </c>
      <c r="N372" s="6">
        <v>0.1</v>
      </c>
      <c r="O372" s="5">
        <v>5940</v>
      </c>
      <c r="P372" s="5">
        <v>4200</v>
      </c>
      <c r="Q372" s="5">
        <f>Table1[[#This Row],[Sales]]-Table1[[#This Row],[Cost]]</f>
        <v>1740</v>
      </c>
      <c r="R372" s="3" t="s">
        <v>98</v>
      </c>
      <c r="S372" s="3" t="s">
        <v>10</v>
      </c>
      <c r="T372" s="3" t="s">
        <v>40</v>
      </c>
      <c r="U372" s="3" t="s">
        <v>12</v>
      </c>
      <c r="V372" s="6">
        <f>Table1[[#This Row],[Profit]]/Table1[[#This Row],[Sales]]</f>
        <v>0.29292929292929293</v>
      </c>
      <c r="W372" s="3">
        <f>[1]!Table1[[#This Row],[Sales]]-[1]!Table1[[#This Row],[Cost]]-[1]!Table1[[#This Row],[Profit]]</f>
        <v>0</v>
      </c>
      <c r="X372" s="3">
        <f>[1]!Table1[[#This Row],[Quantity]]*[1]!Table1[[#This Row],[Unit_Price]]</f>
        <v>6600</v>
      </c>
      <c r="Y372" s="7">
        <f>[1]!Table1[[#This Row],[Gross_Sales]]*[1]!Table1[[#This Row],[Discount]]</f>
        <v>660</v>
      </c>
      <c r="Z372" s="8">
        <f>[1]!Table1[[#This Row],[Gross_Sales]]*[1]!Table1[[#This Row],[Discount_amount]]</f>
        <v>4356000</v>
      </c>
      <c r="AA372" s="6">
        <f>IFERROR([1]!Table1[[#This Row],[Profit]]/[1]!Table1[[#This Row],[Sales]],0)</f>
        <v>0.29292929292929293</v>
      </c>
      <c r="AB372" s="3">
        <f>YEAR([1]!Table1[[#This Row],[Order_Date]])</f>
        <v>2025</v>
      </c>
      <c r="AC372" s="3">
        <f>MONTH([1]!Table1[[#This Row],[Order_Date]])</f>
        <v>10</v>
      </c>
      <c r="AD372" s="3" t="str">
        <f t="shared" si="15"/>
        <v>Oct</v>
      </c>
      <c r="AE372" s="3" t="str">
        <f t="shared" si="16"/>
        <v>Q4</v>
      </c>
      <c r="AF372" s="3" t="str">
        <f t="shared" si="17"/>
        <v>2025-Oct</v>
      </c>
      <c r="AG372" s="3">
        <f>COUNTIF(C:C,Table1[[#This Row],[Customer_ID]])</f>
        <v>12</v>
      </c>
      <c r="AH372" s="9" t="e">
        <f>IF([1]!Table1[[#This Row],[Customer_order_count]] &gt;= 10,"FREQUENT",IF([1]!Table1[[#This Row],[Customer_order_count]] &lt;= 10,"REGULAR","OCASSIONAL"))</f>
        <v>#REF!</v>
      </c>
    </row>
    <row r="373" spans="1:34" x14ac:dyDescent="0.25">
      <c r="A373" s="10" t="s">
        <v>1000</v>
      </c>
      <c r="B373" s="11">
        <v>45410</v>
      </c>
      <c r="C373" s="12" t="s">
        <v>1001</v>
      </c>
      <c r="D373" s="13" t="s">
        <v>1002</v>
      </c>
      <c r="E373" s="13" t="s">
        <v>16</v>
      </c>
      <c r="F373" s="14">
        <v>49</v>
      </c>
      <c r="G373" s="12" t="s">
        <v>280</v>
      </c>
      <c r="H373" s="12" t="s">
        <v>270</v>
      </c>
      <c r="I373" s="12" t="s">
        <v>344</v>
      </c>
      <c r="J373" s="12" t="s">
        <v>345</v>
      </c>
      <c r="K373" s="12" t="s">
        <v>39</v>
      </c>
      <c r="L373" s="14">
        <v>4</v>
      </c>
      <c r="M373" s="14">
        <v>2200</v>
      </c>
      <c r="N373" s="15">
        <v>0</v>
      </c>
      <c r="O373" s="14">
        <v>8800</v>
      </c>
      <c r="P373" s="14">
        <v>5600</v>
      </c>
      <c r="Q373" s="5">
        <f>Table1[[#This Row],[Sales]]-Table1[[#This Row],[Cost]]</f>
        <v>3200</v>
      </c>
      <c r="R373" s="12" t="s">
        <v>9</v>
      </c>
      <c r="S373" s="12" t="s">
        <v>10</v>
      </c>
      <c r="T373" s="12" t="s">
        <v>11</v>
      </c>
      <c r="U373" s="12" t="s">
        <v>27</v>
      </c>
      <c r="V373" s="6">
        <f>Table1[[#This Row],[Profit]]/Table1[[#This Row],[Sales]]</f>
        <v>0.36363636363636365</v>
      </c>
      <c r="W373" s="12">
        <f>[1]!Table1[[#This Row],[Sales]]-[1]!Table1[[#This Row],[Cost]]-[1]!Table1[[#This Row],[Profit]]</f>
        <v>0</v>
      </c>
      <c r="X373" s="12">
        <f>[1]!Table1[[#This Row],[Quantity]]*[1]!Table1[[#This Row],[Unit_Price]]</f>
        <v>8800</v>
      </c>
      <c r="Y373" s="16">
        <f>[1]!Table1[[#This Row],[Gross_Sales]]*[1]!Table1[[#This Row],[Discount]]</f>
        <v>0</v>
      </c>
      <c r="Z373" s="17">
        <f>[1]!Table1[[#This Row],[Gross_Sales]]*[1]!Table1[[#This Row],[Discount_amount]]</f>
        <v>0</v>
      </c>
      <c r="AA373" s="15">
        <f>IFERROR([1]!Table1[[#This Row],[Profit]]/[1]!Table1[[#This Row],[Sales]],0)</f>
        <v>0.36363636363636365</v>
      </c>
      <c r="AB373" s="12">
        <f>YEAR([1]!Table1[[#This Row],[Order_Date]])</f>
        <v>2024</v>
      </c>
      <c r="AC373" s="12">
        <f>MONTH([1]!Table1[[#This Row],[Order_Date]])</f>
        <v>4</v>
      </c>
      <c r="AD373" s="12" t="str">
        <f t="shared" si="15"/>
        <v>Apr</v>
      </c>
      <c r="AE373" s="12" t="str">
        <f t="shared" si="16"/>
        <v>Q2</v>
      </c>
      <c r="AF373" s="12" t="str">
        <f t="shared" si="17"/>
        <v>2024-Apr</v>
      </c>
      <c r="AG373" s="12">
        <f>COUNTIF(C:C,Table1[[#This Row],[Customer_ID]])</f>
        <v>16</v>
      </c>
      <c r="AH373" s="18" t="e">
        <f>IF([1]!Table1[[#This Row],[Customer_order_count]] &gt;= 10,"FREQUENT",IF([1]!Table1[[#This Row],[Customer_order_count]] &lt;= 10,"REGULAR","OCASSIONAL"))</f>
        <v>#REF!</v>
      </c>
    </row>
    <row r="374" spans="1:34" x14ac:dyDescent="0.25">
      <c r="A374" s="1" t="s">
        <v>34</v>
      </c>
      <c r="B374" s="2">
        <v>45968</v>
      </c>
      <c r="C374" s="3" t="s">
        <v>35</v>
      </c>
      <c r="D374" s="4" t="s">
        <v>36</v>
      </c>
      <c r="E374" s="4" t="s">
        <v>16</v>
      </c>
      <c r="F374" s="5">
        <v>27</v>
      </c>
      <c r="G374" s="3" t="s">
        <v>4</v>
      </c>
      <c r="H374" s="3" t="s">
        <v>5</v>
      </c>
      <c r="I374" s="3" t="s">
        <v>37</v>
      </c>
      <c r="J374" s="3" t="s">
        <v>38</v>
      </c>
      <c r="K374" s="3" t="s">
        <v>39</v>
      </c>
      <c r="L374" s="5">
        <v>1</v>
      </c>
      <c r="M374" s="5">
        <v>900</v>
      </c>
      <c r="N374" s="6">
        <v>0.1</v>
      </c>
      <c r="O374" s="5">
        <v>810</v>
      </c>
      <c r="P374" s="5">
        <v>550</v>
      </c>
      <c r="Q374" s="5">
        <f>Table1[[#This Row],[Sales]]-Table1[[#This Row],[Cost]]</f>
        <v>260</v>
      </c>
      <c r="R374" s="3" t="s">
        <v>26</v>
      </c>
      <c r="S374" s="3" t="s">
        <v>10</v>
      </c>
      <c r="T374" s="3" t="s">
        <v>40</v>
      </c>
      <c r="U374" s="3" t="s">
        <v>19</v>
      </c>
      <c r="V374" s="6">
        <f>Table1[[#This Row],[Profit]]/Table1[[#This Row],[Sales]]</f>
        <v>0.32098765432098764</v>
      </c>
      <c r="W374" s="3">
        <f>[1]!Table1[[#This Row],[Sales]]-[1]!Table1[[#This Row],[Cost]]-[1]!Table1[[#This Row],[Profit]]</f>
        <v>0</v>
      </c>
      <c r="X374" s="3">
        <f>[1]!Table1[[#This Row],[Quantity]]*[1]!Table1[[#This Row],[Unit_Price]]</f>
        <v>900</v>
      </c>
      <c r="Y374" s="7">
        <f>[1]!Table1[[#This Row],[Gross_Sales]]*[1]!Table1[[#This Row],[Discount]]</f>
        <v>90</v>
      </c>
      <c r="Z374" s="8">
        <f>[1]!Table1[[#This Row],[Gross_Sales]]*[1]!Table1[[#This Row],[Discount_amount]]</f>
        <v>81000</v>
      </c>
      <c r="AA374" s="6">
        <f>IFERROR([1]!Table1[[#This Row],[Profit]]/[1]!Table1[[#This Row],[Sales]],0)</f>
        <v>0.32098765432098764</v>
      </c>
      <c r="AB374" s="3">
        <f>YEAR([1]!Table1[[#This Row],[Order_Date]])</f>
        <v>2025</v>
      </c>
      <c r="AC374" s="3">
        <f>MONTH([1]!Table1[[#This Row],[Order_Date]])</f>
        <v>11</v>
      </c>
      <c r="AD374" s="3" t="str">
        <f t="shared" si="15"/>
        <v>Nov</v>
      </c>
      <c r="AE374" s="3" t="str">
        <f t="shared" si="16"/>
        <v>Q4</v>
      </c>
      <c r="AF374" s="3" t="str">
        <f t="shared" si="17"/>
        <v>2025-Nov</v>
      </c>
      <c r="AG374" s="3">
        <f>COUNTIF(C:C,Table1[[#This Row],[Customer_ID]])</f>
        <v>6</v>
      </c>
      <c r="AH374" s="9" t="e">
        <f>IF([1]!Table1[[#This Row],[Customer_order_count]] &gt;= 10,"FREQUENT",IF([1]!Table1[[#This Row],[Customer_order_count]] &lt;= 10,"REGULAR","OCASSIONAL"))</f>
        <v>#REF!</v>
      </c>
    </row>
    <row r="375" spans="1:34" x14ac:dyDescent="0.25">
      <c r="A375" s="10" t="s">
        <v>1003</v>
      </c>
      <c r="B375" s="11">
        <v>45481</v>
      </c>
      <c r="C375" s="12" t="s">
        <v>699</v>
      </c>
      <c r="D375" s="13" t="s">
        <v>700</v>
      </c>
      <c r="E375" s="13" t="s">
        <v>3</v>
      </c>
      <c r="F375" s="14">
        <v>45</v>
      </c>
      <c r="G375" s="12" t="s">
        <v>295</v>
      </c>
      <c r="H375" s="12" t="s">
        <v>270</v>
      </c>
      <c r="I375" s="12" t="s">
        <v>264</v>
      </c>
      <c r="J375" s="12" t="s">
        <v>265</v>
      </c>
      <c r="K375" s="12" t="s">
        <v>46</v>
      </c>
      <c r="L375" s="14">
        <v>1</v>
      </c>
      <c r="M375" s="14">
        <v>800</v>
      </c>
      <c r="N375" s="15">
        <v>0.15</v>
      </c>
      <c r="O375" s="14">
        <v>680</v>
      </c>
      <c r="P375" s="14">
        <v>500</v>
      </c>
      <c r="Q375" s="5">
        <f>Table1[[#This Row],[Sales]]-Table1[[#This Row],[Cost]]</f>
        <v>180</v>
      </c>
      <c r="R375" s="12" t="s">
        <v>77</v>
      </c>
      <c r="S375" s="12" t="s">
        <v>10</v>
      </c>
      <c r="T375" s="12" t="s">
        <v>33</v>
      </c>
      <c r="U375" s="12" t="s">
        <v>12</v>
      </c>
      <c r="V375" s="6">
        <f>Table1[[#This Row],[Profit]]/Table1[[#This Row],[Sales]]</f>
        <v>0.26470588235294118</v>
      </c>
      <c r="W375" s="12">
        <f>[1]!Table1[[#This Row],[Sales]]-[1]!Table1[[#This Row],[Cost]]-[1]!Table1[[#This Row],[Profit]]</f>
        <v>0</v>
      </c>
      <c r="X375" s="12">
        <f>[1]!Table1[[#This Row],[Quantity]]*[1]!Table1[[#This Row],[Unit_Price]]</f>
        <v>800</v>
      </c>
      <c r="Y375" s="16">
        <f>[1]!Table1[[#This Row],[Gross_Sales]]*[1]!Table1[[#This Row],[Discount]]</f>
        <v>120</v>
      </c>
      <c r="Z375" s="17">
        <f>[1]!Table1[[#This Row],[Gross_Sales]]*[1]!Table1[[#This Row],[Discount_amount]]</f>
        <v>96000</v>
      </c>
      <c r="AA375" s="15">
        <f>IFERROR([1]!Table1[[#This Row],[Profit]]/[1]!Table1[[#This Row],[Sales]],0)</f>
        <v>0.26470588235294118</v>
      </c>
      <c r="AB375" s="12">
        <f>YEAR([1]!Table1[[#This Row],[Order_Date]])</f>
        <v>2024</v>
      </c>
      <c r="AC375" s="12">
        <f>MONTH([1]!Table1[[#This Row],[Order_Date]])</f>
        <v>7</v>
      </c>
      <c r="AD375" s="12" t="str">
        <f t="shared" si="15"/>
        <v>Jul</v>
      </c>
      <c r="AE375" s="12" t="str">
        <f t="shared" si="16"/>
        <v>Q3</v>
      </c>
      <c r="AF375" s="12" t="str">
        <f t="shared" si="17"/>
        <v>2024-Jul</v>
      </c>
      <c r="AG375" s="12">
        <f>COUNTIF(C:C,Table1[[#This Row],[Customer_ID]])</f>
        <v>14</v>
      </c>
      <c r="AH375" s="18" t="e">
        <f>IF([1]!Table1[[#This Row],[Customer_order_count]] &gt;= 10,"FREQUENT",IF([1]!Table1[[#This Row],[Customer_order_count]] &lt;= 10,"REGULAR","OCASSIONAL"))</f>
        <v>#REF!</v>
      </c>
    </row>
    <row r="376" spans="1:34" x14ac:dyDescent="0.25">
      <c r="A376" s="1" t="s">
        <v>1004</v>
      </c>
      <c r="B376" s="2">
        <v>45748</v>
      </c>
      <c r="C376" s="3" t="s">
        <v>430</v>
      </c>
      <c r="D376" s="4" t="s">
        <v>431</v>
      </c>
      <c r="E376" s="4" t="s">
        <v>3</v>
      </c>
      <c r="F376" s="5">
        <v>58</v>
      </c>
      <c r="G376" s="3" t="s">
        <v>407</v>
      </c>
      <c r="H376" s="3" t="s">
        <v>285</v>
      </c>
      <c r="I376" s="3" t="s">
        <v>102</v>
      </c>
      <c r="J376" s="3" t="s">
        <v>103</v>
      </c>
      <c r="K376" s="3" t="s">
        <v>25</v>
      </c>
      <c r="L376" s="5">
        <v>3</v>
      </c>
      <c r="M376" s="5">
        <v>28000</v>
      </c>
      <c r="N376" s="6">
        <v>0.15</v>
      </c>
      <c r="O376" s="5">
        <v>71400</v>
      </c>
      <c r="P376" s="5">
        <v>63000</v>
      </c>
      <c r="Q376" s="5">
        <f>Table1[[#This Row],[Sales]]-Table1[[#This Row],[Cost]]</f>
        <v>8400</v>
      </c>
      <c r="R376" s="3" t="s">
        <v>26</v>
      </c>
      <c r="S376" s="3" t="s">
        <v>10</v>
      </c>
      <c r="T376" s="3" t="s">
        <v>11</v>
      </c>
      <c r="U376" s="3" t="s">
        <v>27</v>
      </c>
      <c r="V376" s="6">
        <f>Table1[[#This Row],[Profit]]/Table1[[#This Row],[Sales]]</f>
        <v>0.11764705882352941</v>
      </c>
      <c r="W376" s="3">
        <f>[1]!Table1[[#This Row],[Sales]]-[1]!Table1[[#This Row],[Cost]]-[1]!Table1[[#This Row],[Profit]]</f>
        <v>0</v>
      </c>
      <c r="X376" s="3">
        <f>[1]!Table1[[#This Row],[Quantity]]*[1]!Table1[[#This Row],[Unit_Price]]</f>
        <v>84000</v>
      </c>
      <c r="Y376" s="7">
        <f>[1]!Table1[[#This Row],[Gross_Sales]]*[1]!Table1[[#This Row],[Discount]]</f>
        <v>12600</v>
      </c>
      <c r="Z376" s="8">
        <f>[1]!Table1[[#This Row],[Gross_Sales]]*[1]!Table1[[#This Row],[Discount_amount]]</f>
        <v>1058400000</v>
      </c>
      <c r="AA376" s="6">
        <f>IFERROR([1]!Table1[[#This Row],[Profit]]/[1]!Table1[[#This Row],[Sales]],0)</f>
        <v>0.11764705882352941</v>
      </c>
      <c r="AB376" s="3">
        <f>YEAR([1]!Table1[[#This Row],[Order_Date]])</f>
        <v>2025</v>
      </c>
      <c r="AC376" s="3">
        <f>MONTH([1]!Table1[[#This Row],[Order_Date]])</f>
        <v>4</v>
      </c>
      <c r="AD376" s="3" t="str">
        <f t="shared" si="15"/>
        <v>Apr</v>
      </c>
      <c r="AE376" s="3" t="str">
        <f t="shared" si="16"/>
        <v>Q2</v>
      </c>
      <c r="AF376" s="3" t="str">
        <f t="shared" si="17"/>
        <v>2025-Apr</v>
      </c>
      <c r="AG376" s="3">
        <f>COUNTIF(C:C,Table1[[#This Row],[Customer_ID]])</f>
        <v>5</v>
      </c>
      <c r="AH376" s="9" t="e">
        <f>IF([1]!Table1[[#This Row],[Customer_order_count]] &gt;= 10,"FREQUENT",IF([1]!Table1[[#This Row],[Customer_order_count]] &lt;= 10,"REGULAR","OCASSIONAL"))</f>
        <v>#REF!</v>
      </c>
    </row>
    <row r="377" spans="1:34" x14ac:dyDescent="0.25">
      <c r="A377" s="10" t="s">
        <v>1005</v>
      </c>
      <c r="B377" s="11">
        <v>45523</v>
      </c>
      <c r="C377" s="12" t="s">
        <v>538</v>
      </c>
      <c r="D377" s="13" t="s">
        <v>362</v>
      </c>
      <c r="E377" s="13" t="s">
        <v>16</v>
      </c>
      <c r="F377" s="14">
        <v>31</v>
      </c>
      <c r="G377" s="12" t="s">
        <v>290</v>
      </c>
      <c r="H377" s="12" t="s">
        <v>276</v>
      </c>
      <c r="I377" s="12" t="s">
        <v>37</v>
      </c>
      <c r="J377" s="12" t="s">
        <v>38</v>
      </c>
      <c r="K377" s="12" t="s">
        <v>39</v>
      </c>
      <c r="L377" s="14">
        <v>1</v>
      </c>
      <c r="M377" s="14">
        <v>900</v>
      </c>
      <c r="N377" s="15">
        <v>0.2</v>
      </c>
      <c r="O377" s="14">
        <v>720</v>
      </c>
      <c r="P377" s="14">
        <v>550</v>
      </c>
      <c r="Q377" s="5">
        <f>Table1[[#This Row],[Sales]]-Table1[[#This Row],[Cost]]</f>
        <v>170</v>
      </c>
      <c r="R377" s="12" t="s">
        <v>17</v>
      </c>
      <c r="S377" s="12" t="s">
        <v>10</v>
      </c>
      <c r="T377" s="12" t="s">
        <v>33</v>
      </c>
      <c r="U377" s="12" t="s">
        <v>12</v>
      </c>
      <c r="V377" s="6">
        <f>Table1[[#This Row],[Profit]]/Table1[[#This Row],[Sales]]</f>
        <v>0.2361111111111111</v>
      </c>
      <c r="W377" s="12">
        <f>[1]!Table1[[#This Row],[Sales]]-[1]!Table1[[#This Row],[Cost]]-[1]!Table1[[#This Row],[Profit]]</f>
        <v>0</v>
      </c>
      <c r="X377" s="12">
        <f>[1]!Table1[[#This Row],[Quantity]]*[1]!Table1[[#This Row],[Unit_Price]]</f>
        <v>900</v>
      </c>
      <c r="Y377" s="16">
        <f>[1]!Table1[[#This Row],[Gross_Sales]]*[1]!Table1[[#This Row],[Discount]]</f>
        <v>180</v>
      </c>
      <c r="Z377" s="17">
        <f>[1]!Table1[[#This Row],[Gross_Sales]]*[1]!Table1[[#This Row],[Discount_amount]]</f>
        <v>162000</v>
      </c>
      <c r="AA377" s="15">
        <f>IFERROR([1]!Table1[[#This Row],[Profit]]/[1]!Table1[[#This Row],[Sales]],0)</f>
        <v>0.2361111111111111</v>
      </c>
      <c r="AB377" s="12">
        <f>YEAR([1]!Table1[[#This Row],[Order_Date]])</f>
        <v>2024</v>
      </c>
      <c r="AC377" s="12">
        <f>MONTH([1]!Table1[[#This Row],[Order_Date]])</f>
        <v>8</v>
      </c>
      <c r="AD377" s="12" t="str">
        <f t="shared" si="15"/>
        <v>Aug</v>
      </c>
      <c r="AE377" s="12" t="str">
        <f t="shared" si="16"/>
        <v>Q3</v>
      </c>
      <c r="AF377" s="12" t="str">
        <f t="shared" si="17"/>
        <v>2024-Aug</v>
      </c>
      <c r="AG377" s="12">
        <f>COUNTIF(C:C,Table1[[#This Row],[Customer_ID]])</f>
        <v>12</v>
      </c>
      <c r="AH377" s="18" t="e">
        <f>IF([1]!Table1[[#This Row],[Customer_order_count]] &gt;= 10,"FREQUENT",IF([1]!Table1[[#This Row],[Customer_order_count]] &lt;= 10,"REGULAR","OCASSIONAL"))</f>
        <v>#REF!</v>
      </c>
    </row>
    <row r="378" spans="1:34" x14ac:dyDescent="0.25">
      <c r="A378" s="1" t="s">
        <v>1006</v>
      </c>
      <c r="B378" s="2">
        <v>46005</v>
      </c>
      <c r="C378" s="3" t="s">
        <v>500</v>
      </c>
      <c r="D378" s="4" t="s">
        <v>501</v>
      </c>
      <c r="E378" s="4" t="s">
        <v>16</v>
      </c>
      <c r="F378" s="5">
        <v>22</v>
      </c>
      <c r="G378" s="3" t="s">
        <v>339</v>
      </c>
      <c r="H378" s="3" t="s">
        <v>285</v>
      </c>
      <c r="I378" s="3" t="s">
        <v>6</v>
      </c>
      <c r="J378" s="3" t="s">
        <v>7</v>
      </c>
      <c r="K378" s="3" t="s">
        <v>8</v>
      </c>
      <c r="L378" s="5">
        <v>1</v>
      </c>
      <c r="M378" s="5">
        <v>7000</v>
      </c>
      <c r="N378" s="6">
        <v>0.15</v>
      </c>
      <c r="O378" s="5">
        <v>5950</v>
      </c>
      <c r="P378" s="5">
        <v>5200</v>
      </c>
      <c r="Q378" s="5">
        <f>Table1[[#This Row],[Sales]]-Table1[[#This Row],[Cost]]</f>
        <v>750</v>
      </c>
      <c r="R378" s="3" t="s">
        <v>26</v>
      </c>
      <c r="S378" s="3" t="s">
        <v>10</v>
      </c>
      <c r="T378" s="3" t="s">
        <v>40</v>
      </c>
      <c r="U378" s="3" t="s">
        <v>27</v>
      </c>
      <c r="V378" s="6">
        <f>Table1[[#This Row],[Profit]]/Table1[[#This Row],[Sales]]</f>
        <v>0.12605042016806722</v>
      </c>
      <c r="W378" s="3">
        <f>[1]!Table1[[#This Row],[Sales]]-[1]!Table1[[#This Row],[Cost]]-[1]!Table1[[#This Row],[Profit]]</f>
        <v>0</v>
      </c>
      <c r="X378" s="3">
        <f>[1]!Table1[[#This Row],[Quantity]]*[1]!Table1[[#This Row],[Unit_Price]]</f>
        <v>7000</v>
      </c>
      <c r="Y378" s="7">
        <f>[1]!Table1[[#This Row],[Gross_Sales]]*[1]!Table1[[#This Row],[Discount]]</f>
        <v>1050</v>
      </c>
      <c r="Z378" s="8">
        <f>[1]!Table1[[#This Row],[Gross_Sales]]*[1]!Table1[[#This Row],[Discount_amount]]</f>
        <v>7350000</v>
      </c>
      <c r="AA378" s="6">
        <f>IFERROR([1]!Table1[[#This Row],[Profit]]/[1]!Table1[[#This Row],[Sales]],0)</f>
        <v>0.12605042016806722</v>
      </c>
      <c r="AB378" s="3">
        <f>YEAR([1]!Table1[[#This Row],[Order_Date]])</f>
        <v>2025</v>
      </c>
      <c r="AC378" s="3">
        <f>MONTH([1]!Table1[[#This Row],[Order_Date]])</f>
        <v>12</v>
      </c>
      <c r="AD378" s="3" t="str">
        <f t="shared" si="15"/>
        <v>Dec</v>
      </c>
      <c r="AE378" s="3" t="str">
        <f t="shared" si="16"/>
        <v>Q4</v>
      </c>
      <c r="AF378" s="3" t="str">
        <f t="shared" si="17"/>
        <v>2025-Dec</v>
      </c>
      <c r="AG378" s="3">
        <f>COUNTIF(C:C,Table1[[#This Row],[Customer_ID]])</f>
        <v>19</v>
      </c>
      <c r="AH378" s="9" t="e">
        <f>IF([1]!Table1[[#This Row],[Customer_order_count]] &gt;= 10,"FREQUENT",IF([1]!Table1[[#This Row],[Customer_order_count]] &lt;= 10,"REGULAR","OCASSIONAL"))</f>
        <v>#REF!</v>
      </c>
    </row>
    <row r="379" spans="1:34" x14ac:dyDescent="0.25">
      <c r="A379" s="10" t="s">
        <v>1007</v>
      </c>
      <c r="B379" s="11">
        <v>45846</v>
      </c>
      <c r="C379" s="12" t="s">
        <v>1008</v>
      </c>
      <c r="D379" s="13" t="s">
        <v>1009</v>
      </c>
      <c r="E379" s="13" t="s">
        <v>16</v>
      </c>
      <c r="F379" s="14">
        <v>28</v>
      </c>
      <c r="G379" s="12" t="s">
        <v>317</v>
      </c>
      <c r="H379" s="12" t="s">
        <v>5</v>
      </c>
      <c r="I379" s="12" t="s">
        <v>44</v>
      </c>
      <c r="J379" s="12" t="s">
        <v>45</v>
      </c>
      <c r="K379" s="12" t="s">
        <v>46</v>
      </c>
      <c r="L379" s="14">
        <v>3</v>
      </c>
      <c r="M379" s="14">
        <v>2500</v>
      </c>
      <c r="N379" s="15">
        <v>0</v>
      </c>
      <c r="O379" s="14">
        <v>7500</v>
      </c>
      <c r="P379" s="14">
        <v>4500</v>
      </c>
      <c r="Q379" s="5">
        <f>Table1[[#This Row],[Sales]]-Table1[[#This Row],[Cost]]</f>
        <v>3000</v>
      </c>
      <c r="R379" s="12" t="s">
        <v>98</v>
      </c>
      <c r="S379" s="12" t="s">
        <v>10</v>
      </c>
      <c r="T379" s="12" t="s">
        <v>33</v>
      </c>
      <c r="U379" s="12" t="s">
        <v>12</v>
      </c>
      <c r="V379" s="6">
        <f>Table1[[#This Row],[Profit]]/Table1[[#This Row],[Sales]]</f>
        <v>0.4</v>
      </c>
      <c r="W379" s="12">
        <f>[1]!Table1[[#This Row],[Sales]]-[1]!Table1[[#This Row],[Cost]]-[1]!Table1[[#This Row],[Profit]]</f>
        <v>0</v>
      </c>
      <c r="X379" s="12">
        <f>[1]!Table1[[#This Row],[Quantity]]*[1]!Table1[[#This Row],[Unit_Price]]</f>
        <v>7500</v>
      </c>
      <c r="Y379" s="16">
        <f>[1]!Table1[[#This Row],[Gross_Sales]]*[1]!Table1[[#This Row],[Discount]]</f>
        <v>0</v>
      </c>
      <c r="Z379" s="17">
        <f>[1]!Table1[[#This Row],[Gross_Sales]]*[1]!Table1[[#This Row],[Discount_amount]]</f>
        <v>0</v>
      </c>
      <c r="AA379" s="15">
        <f>IFERROR([1]!Table1[[#This Row],[Profit]]/[1]!Table1[[#This Row],[Sales]],0)</f>
        <v>0.4</v>
      </c>
      <c r="AB379" s="12">
        <f>YEAR([1]!Table1[[#This Row],[Order_Date]])</f>
        <v>2025</v>
      </c>
      <c r="AC379" s="12">
        <f>MONTH([1]!Table1[[#This Row],[Order_Date]])</f>
        <v>7</v>
      </c>
      <c r="AD379" s="12" t="str">
        <f t="shared" si="15"/>
        <v>Jul</v>
      </c>
      <c r="AE379" s="12" t="str">
        <f t="shared" si="16"/>
        <v>Q3</v>
      </c>
      <c r="AF379" s="12" t="str">
        <f t="shared" si="17"/>
        <v>2025-Jul</v>
      </c>
      <c r="AG379" s="12">
        <f>COUNTIF(C:C,Table1[[#This Row],[Customer_ID]])</f>
        <v>8</v>
      </c>
      <c r="AH379" s="18" t="e">
        <f>IF([1]!Table1[[#This Row],[Customer_order_count]] &gt;= 10,"FREQUENT",IF([1]!Table1[[#This Row],[Customer_order_count]] &lt;= 10,"REGULAR","OCASSIONAL"))</f>
        <v>#REF!</v>
      </c>
    </row>
    <row r="380" spans="1:34" x14ac:dyDescent="0.25">
      <c r="A380" s="1" t="s">
        <v>1010</v>
      </c>
      <c r="B380" s="2">
        <v>45858</v>
      </c>
      <c r="C380" s="3" t="s">
        <v>440</v>
      </c>
      <c r="D380" s="4" t="s">
        <v>441</v>
      </c>
      <c r="E380" s="4" t="s">
        <v>3</v>
      </c>
      <c r="F380" s="5">
        <v>43</v>
      </c>
      <c r="G380" s="3" t="s">
        <v>275</v>
      </c>
      <c r="H380" s="3" t="s">
        <v>276</v>
      </c>
      <c r="I380" s="3" t="s">
        <v>102</v>
      </c>
      <c r="J380" s="3" t="s">
        <v>103</v>
      </c>
      <c r="K380" s="3" t="s">
        <v>25</v>
      </c>
      <c r="L380" s="5">
        <v>1</v>
      </c>
      <c r="M380" s="5">
        <v>28000</v>
      </c>
      <c r="N380" s="6">
        <v>0</v>
      </c>
      <c r="O380" s="5">
        <v>28000</v>
      </c>
      <c r="P380" s="5">
        <v>21000</v>
      </c>
      <c r="Q380" s="5">
        <f>Table1[[#This Row],[Sales]]-Table1[[#This Row],[Cost]]</f>
        <v>7000</v>
      </c>
      <c r="R380" s="3" t="s">
        <v>77</v>
      </c>
      <c r="S380" s="3" t="s">
        <v>10</v>
      </c>
      <c r="T380" s="3" t="s">
        <v>33</v>
      </c>
      <c r="U380" s="3" t="s">
        <v>12</v>
      </c>
      <c r="V380" s="6">
        <f>Table1[[#This Row],[Profit]]/Table1[[#This Row],[Sales]]</f>
        <v>0.25</v>
      </c>
      <c r="W380" s="3">
        <f>[1]!Table1[[#This Row],[Sales]]-[1]!Table1[[#This Row],[Cost]]-[1]!Table1[[#This Row],[Profit]]</f>
        <v>0</v>
      </c>
      <c r="X380" s="3">
        <f>[1]!Table1[[#This Row],[Quantity]]*[1]!Table1[[#This Row],[Unit_Price]]</f>
        <v>28000</v>
      </c>
      <c r="Y380" s="7">
        <f>[1]!Table1[[#This Row],[Gross_Sales]]*[1]!Table1[[#This Row],[Discount]]</f>
        <v>0</v>
      </c>
      <c r="Z380" s="8">
        <f>[1]!Table1[[#This Row],[Gross_Sales]]*[1]!Table1[[#This Row],[Discount_amount]]</f>
        <v>0</v>
      </c>
      <c r="AA380" s="6">
        <f>IFERROR([1]!Table1[[#This Row],[Profit]]/[1]!Table1[[#This Row],[Sales]],0)</f>
        <v>0.25</v>
      </c>
      <c r="AB380" s="3">
        <f>YEAR([1]!Table1[[#This Row],[Order_Date]])</f>
        <v>2025</v>
      </c>
      <c r="AC380" s="3">
        <f>MONTH([1]!Table1[[#This Row],[Order_Date]])</f>
        <v>7</v>
      </c>
      <c r="AD380" s="3" t="str">
        <f t="shared" si="15"/>
        <v>Jul</v>
      </c>
      <c r="AE380" s="3" t="str">
        <f t="shared" si="16"/>
        <v>Q3</v>
      </c>
      <c r="AF380" s="3" t="str">
        <f t="shared" si="17"/>
        <v>2025-Jul</v>
      </c>
      <c r="AG380" s="3">
        <f>COUNTIF(C:C,Table1[[#This Row],[Customer_ID]])</f>
        <v>8</v>
      </c>
      <c r="AH380" s="9" t="e">
        <f>IF([1]!Table1[[#This Row],[Customer_order_count]] &gt;= 10,"FREQUENT",IF([1]!Table1[[#This Row],[Customer_order_count]] &lt;= 10,"REGULAR","OCASSIONAL"))</f>
        <v>#REF!</v>
      </c>
    </row>
    <row r="381" spans="1:34" x14ac:dyDescent="0.25">
      <c r="A381" s="10" t="s">
        <v>1011</v>
      </c>
      <c r="B381" s="11">
        <v>45720</v>
      </c>
      <c r="C381" s="12" t="s">
        <v>737</v>
      </c>
      <c r="D381" s="12" t="s">
        <v>438</v>
      </c>
      <c r="E381" s="12" t="s">
        <v>3</v>
      </c>
      <c r="F381" s="12">
        <v>23</v>
      </c>
      <c r="G381" s="12" t="s">
        <v>263</v>
      </c>
      <c r="H381" s="12" t="s">
        <v>5</v>
      </c>
      <c r="I381" s="12" t="s">
        <v>127</v>
      </c>
      <c r="J381" s="12" t="s">
        <v>128</v>
      </c>
      <c r="K381" s="12" t="s">
        <v>58</v>
      </c>
      <c r="L381" s="12">
        <v>1</v>
      </c>
      <c r="M381" s="12">
        <v>3000</v>
      </c>
      <c r="N381" s="12">
        <v>0.1</v>
      </c>
      <c r="O381" s="12">
        <v>0</v>
      </c>
      <c r="P381" s="12">
        <v>2100</v>
      </c>
      <c r="Q381" s="5">
        <f>Table1[[#This Row],[Sales]]-Table1[[#This Row],[Cost]]</f>
        <v>-2100</v>
      </c>
      <c r="R381" s="12" t="s">
        <v>9</v>
      </c>
      <c r="S381" s="12" t="s">
        <v>291</v>
      </c>
      <c r="T381" s="12" t="s">
        <v>18</v>
      </c>
      <c r="U381" s="12" t="s">
        <v>27</v>
      </c>
      <c r="V381" s="3" t="e">
        <f>Table1[[#This Row],[Profit]]/Table1[[#This Row],[Sales]]</f>
        <v>#DIV/0!</v>
      </c>
      <c r="W381" s="12">
        <f>[1]!Table1[[#This Row],[Sales]]-[1]!Table1[[#This Row],[Cost]]-[1]!Table1[[#This Row],[Profit]]</f>
        <v>-2100</v>
      </c>
      <c r="X381" s="12">
        <f>[1]!Table1[[#This Row],[Quantity]]*[1]!Table1[[#This Row],[Unit_Price]]</f>
        <v>3000</v>
      </c>
      <c r="Y381" s="12">
        <f>[1]!Table1[[#This Row],[Gross_Sales]]*[1]!Table1[[#This Row],[Discount]]</f>
        <v>300</v>
      </c>
      <c r="Z381" s="12">
        <f>[1]!Table1[[#This Row],[Gross_Sales]]*[1]!Table1[[#This Row],[Discount_amount]]</f>
        <v>900000</v>
      </c>
      <c r="AA381" s="12">
        <f>IFERROR([1]!Table1[[#This Row],[Profit]]/[1]!Table1[[#This Row],[Sales]],0)</f>
        <v>0</v>
      </c>
      <c r="AB381" s="12">
        <f>YEAR([1]!Table1[[#This Row],[Order_Date]])</f>
        <v>2025</v>
      </c>
      <c r="AC381" s="12">
        <f>MONTH([1]!Table1[[#This Row],[Order_Date]])</f>
        <v>3</v>
      </c>
      <c r="AD381" s="12" t="str">
        <f t="shared" si="15"/>
        <v>Mar</v>
      </c>
      <c r="AE381" s="12" t="str">
        <f t="shared" si="16"/>
        <v>Q1</v>
      </c>
      <c r="AF381" s="12" t="str">
        <f t="shared" si="17"/>
        <v>2025-Mar</v>
      </c>
      <c r="AG381" s="12">
        <f>COUNTIF(C:C,Table1[[#This Row],[Customer_ID]])</f>
        <v>12</v>
      </c>
      <c r="AH381" s="18" t="e">
        <f>IF([1]!Table1[[#This Row],[Customer_order_count]] &gt;= 10,"FREQUENT",IF([1]!Table1[[#This Row],[Customer_order_count]] &lt;= 10,"REGULAR","OCASSIONAL"))</f>
        <v>#REF!</v>
      </c>
    </row>
    <row r="382" spans="1:34" x14ac:dyDescent="0.25">
      <c r="A382" s="1" t="s">
        <v>1012</v>
      </c>
      <c r="B382" s="2">
        <v>45878</v>
      </c>
      <c r="C382" s="3" t="s">
        <v>365</v>
      </c>
      <c r="D382" s="4" t="s">
        <v>366</v>
      </c>
      <c r="E382" s="4" t="s">
        <v>16</v>
      </c>
      <c r="F382" s="5">
        <v>56</v>
      </c>
      <c r="G382" s="3" t="s">
        <v>295</v>
      </c>
      <c r="H382" s="3" t="s">
        <v>270</v>
      </c>
      <c r="I382" s="3" t="s">
        <v>89</v>
      </c>
      <c r="J382" s="3" t="s">
        <v>90</v>
      </c>
      <c r="K382" s="3" t="s">
        <v>91</v>
      </c>
      <c r="L382" s="5">
        <v>2</v>
      </c>
      <c r="M382" s="5">
        <v>35000</v>
      </c>
      <c r="N382" s="6">
        <v>0.1</v>
      </c>
      <c r="O382" s="5">
        <v>63000</v>
      </c>
      <c r="P382" s="5">
        <v>54000</v>
      </c>
      <c r="Q382" s="5">
        <f>Table1[[#This Row],[Sales]]-Table1[[#This Row],[Cost]]</f>
        <v>9000</v>
      </c>
      <c r="R382" s="3" t="s">
        <v>17</v>
      </c>
      <c r="S382" s="3" t="s">
        <v>10</v>
      </c>
      <c r="T382" s="3" t="s">
        <v>33</v>
      </c>
      <c r="U382" s="3" t="s">
        <v>27</v>
      </c>
      <c r="V382" s="6">
        <f>Table1[[#This Row],[Profit]]/Table1[[#This Row],[Sales]]</f>
        <v>0.14285714285714285</v>
      </c>
      <c r="W382" s="3">
        <f>[1]!Table1[[#This Row],[Sales]]-[1]!Table1[[#This Row],[Cost]]-[1]!Table1[[#This Row],[Profit]]</f>
        <v>0</v>
      </c>
      <c r="X382" s="3">
        <f>[1]!Table1[[#This Row],[Quantity]]*[1]!Table1[[#This Row],[Unit_Price]]</f>
        <v>70000</v>
      </c>
      <c r="Y382" s="7">
        <f>[1]!Table1[[#This Row],[Gross_Sales]]*[1]!Table1[[#This Row],[Discount]]</f>
        <v>7000</v>
      </c>
      <c r="Z382" s="8">
        <f>[1]!Table1[[#This Row],[Gross_Sales]]*[1]!Table1[[#This Row],[Discount_amount]]</f>
        <v>490000000</v>
      </c>
      <c r="AA382" s="6">
        <f>IFERROR([1]!Table1[[#This Row],[Profit]]/[1]!Table1[[#This Row],[Sales]],0)</f>
        <v>0.14285714285714285</v>
      </c>
      <c r="AB382" s="3">
        <f>YEAR([1]!Table1[[#This Row],[Order_Date]])</f>
        <v>2025</v>
      </c>
      <c r="AC382" s="3">
        <f>MONTH([1]!Table1[[#This Row],[Order_Date]])</f>
        <v>8</v>
      </c>
      <c r="AD382" s="3" t="str">
        <f t="shared" si="15"/>
        <v>Aug</v>
      </c>
      <c r="AE382" s="3" t="str">
        <f t="shared" si="16"/>
        <v>Q3</v>
      </c>
      <c r="AF382" s="3" t="str">
        <f t="shared" si="17"/>
        <v>2025-Aug</v>
      </c>
      <c r="AG382" s="3">
        <f>COUNTIF(C:C,Table1[[#This Row],[Customer_ID]])</f>
        <v>25</v>
      </c>
      <c r="AH382" s="9" t="e">
        <f>IF([1]!Table1[[#This Row],[Customer_order_count]] &gt;= 10,"FREQUENT",IF([1]!Table1[[#This Row],[Customer_order_count]] &lt;= 10,"REGULAR","OCASSIONAL"))</f>
        <v>#REF!</v>
      </c>
    </row>
    <row r="383" spans="1:34" x14ac:dyDescent="0.25">
      <c r="A383" s="10" t="s">
        <v>1013</v>
      </c>
      <c r="B383" s="11">
        <v>45327</v>
      </c>
      <c r="C383" s="12" t="s">
        <v>365</v>
      </c>
      <c r="D383" s="13" t="s">
        <v>366</v>
      </c>
      <c r="E383" s="13" t="s">
        <v>16</v>
      </c>
      <c r="F383" s="14">
        <v>56</v>
      </c>
      <c r="G383" s="12" t="s">
        <v>295</v>
      </c>
      <c r="H383" s="12" t="s">
        <v>270</v>
      </c>
      <c r="I383" s="12" t="s">
        <v>105</v>
      </c>
      <c r="J383" s="12" t="s">
        <v>106</v>
      </c>
      <c r="K383" s="12" t="s">
        <v>76</v>
      </c>
      <c r="L383" s="14">
        <v>3</v>
      </c>
      <c r="M383" s="14">
        <v>450</v>
      </c>
      <c r="N383" s="15">
        <v>0</v>
      </c>
      <c r="O383" s="14">
        <v>1350</v>
      </c>
      <c r="P383" s="14">
        <v>990</v>
      </c>
      <c r="Q383" s="5">
        <f>Table1[[#This Row],[Sales]]-Table1[[#This Row],[Cost]]</f>
        <v>360</v>
      </c>
      <c r="R383" s="12" t="s">
        <v>17</v>
      </c>
      <c r="S383" s="12" t="s">
        <v>10</v>
      </c>
      <c r="T383" s="12" t="s">
        <v>18</v>
      </c>
      <c r="U383" s="12" t="s">
        <v>27</v>
      </c>
      <c r="V383" s="6">
        <f>Table1[[#This Row],[Profit]]/Table1[[#This Row],[Sales]]</f>
        <v>0.26666666666666666</v>
      </c>
      <c r="W383" s="12">
        <f>[1]!Table1[[#This Row],[Sales]]-[1]!Table1[[#This Row],[Cost]]-[1]!Table1[[#This Row],[Profit]]</f>
        <v>0</v>
      </c>
      <c r="X383" s="12">
        <f>[1]!Table1[[#This Row],[Quantity]]*[1]!Table1[[#This Row],[Unit_Price]]</f>
        <v>1350</v>
      </c>
      <c r="Y383" s="16">
        <f>[1]!Table1[[#This Row],[Gross_Sales]]*[1]!Table1[[#This Row],[Discount]]</f>
        <v>0</v>
      </c>
      <c r="Z383" s="17">
        <f>[1]!Table1[[#This Row],[Gross_Sales]]*[1]!Table1[[#This Row],[Discount_amount]]</f>
        <v>0</v>
      </c>
      <c r="AA383" s="15">
        <f>IFERROR([1]!Table1[[#This Row],[Profit]]/[1]!Table1[[#This Row],[Sales]],0)</f>
        <v>0.26666666666666666</v>
      </c>
      <c r="AB383" s="12">
        <f>YEAR([1]!Table1[[#This Row],[Order_Date]])</f>
        <v>2024</v>
      </c>
      <c r="AC383" s="12">
        <f>MONTH([1]!Table1[[#This Row],[Order_Date]])</f>
        <v>2</v>
      </c>
      <c r="AD383" s="12" t="str">
        <f t="shared" si="15"/>
        <v>Feb</v>
      </c>
      <c r="AE383" s="12" t="str">
        <f t="shared" si="16"/>
        <v>Q1</v>
      </c>
      <c r="AF383" s="12" t="str">
        <f t="shared" si="17"/>
        <v>2024-Feb</v>
      </c>
      <c r="AG383" s="12">
        <f>COUNTIF(C:C,Table1[[#This Row],[Customer_ID]])</f>
        <v>25</v>
      </c>
      <c r="AH383" s="18" t="e">
        <f>IF([1]!Table1[[#This Row],[Customer_order_count]] &gt;= 10,"FREQUENT",IF([1]!Table1[[#This Row],[Customer_order_count]] &lt;= 10,"REGULAR","OCASSIONAL"))</f>
        <v>#REF!</v>
      </c>
    </row>
    <row r="384" spans="1:34" x14ac:dyDescent="0.25">
      <c r="A384" s="1" t="s">
        <v>1014</v>
      </c>
      <c r="B384" s="2">
        <v>45877</v>
      </c>
      <c r="C384" s="3" t="s">
        <v>1015</v>
      </c>
      <c r="D384" s="4" t="s">
        <v>924</v>
      </c>
      <c r="E384" s="4" t="s">
        <v>16</v>
      </c>
      <c r="F384" s="5">
        <v>36</v>
      </c>
      <c r="G384" s="3" t="s">
        <v>339</v>
      </c>
      <c r="H384" s="3" t="s">
        <v>285</v>
      </c>
      <c r="I384" s="3" t="s">
        <v>6</v>
      </c>
      <c r="J384" s="3" t="s">
        <v>7</v>
      </c>
      <c r="K384" s="3" t="s">
        <v>8</v>
      </c>
      <c r="L384" s="5">
        <v>3</v>
      </c>
      <c r="M384" s="5">
        <v>7000</v>
      </c>
      <c r="N384" s="6">
        <v>0.1</v>
      </c>
      <c r="O384" s="5">
        <v>18900</v>
      </c>
      <c r="P384" s="5">
        <v>15600</v>
      </c>
      <c r="Q384" s="5">
        <f>Table1[[#This Row],[Sales]]-Table1[[#This Row],[Cost]]</f>
        <v>3300</v>
      </c>
      <c r="R384" s="3" t="s">
        <v>98</v>
      </c>
      <c r="S384" s="3" t="s">
        <v>10</v>
      </c>
      <c r="T384" s="3" t="s">
        <v>33</v>
      </c>
      <c r="U384" s="3" t="s">
        <v>12</v>
      </c>
      <c r="V384" s="6">
        <f>Table1[[#This Row],[Profit]]/Table1[[#This Row],[Sales]]</f>
        <v>0.17460317460317459</v>
      </c>
      <c r="W384" s="3">
        <f>[1]!Table1[[#This Row],[Sales]]-[1]!Table1[[#This Row],[Cost]]-[1]!Table1[[#This Row],[Profit]]</f>
        <v>0</v>
      </c>
      <c r="X384" s="3">
        <f>[1]!Table1[[#This Row],[Quantity]]*[1]!Table1[[#This Row],[Unit_Price]]</f>
        <v>21000</v>
      </c>
      <c r="Y384" s="7">
        <f>[1]!Table1[[#This Row],[Gross_Sales]]*[1]!Table1[[#This Row],[Discount]]</f>
        <v>2100</v>
      </c>
      <c r="Z384" s="8">
        <f>[1]!Table1[[#This Row],[Gross_Sales]]*[1]!Table1[[#This Row],[Discount_amount]]</f>
        <v>44100000</v>
      </c>
      <c r="AA384" s="6">
        <f>IFERROR([1]!Table1[[#This Row],[Profit]]/[1]!Table1[[#This Row],[Sales]],0)</f>
        <v>0.17460317460317459</v>
      </c>
      <c r="AB384" s="3">
        <f>YEAR([1]!Table1[[#This Row],[Order_Date]])</f>
        <v>2025</v>
      </c>
      <c r="AC384" s="3">
        <f>MONTH([1]!Table1[[#This Row],[Order_Date]])</f>
        <v>8</v>
      </c>
      <c r="AD384" s="3" t="str">
        <f t="shared" si="15"/>
        <v>Aug</v>
      </c>
      <c r="AE384" s="3" t="str">
        <f t="shared" si="16"/>
        <v>Q3</v>
      </c>
      <c r="AF384" s="3" t="str">
        <f t="shared" si="17"/>
        <v>2025-Aug</v>
      </c>
      <c r="AG384" s="3">
        <f>COUNTIF(C:C,Table1[[#This Row],[Customer_ID]])</f>
        <v>5</v>
      </c>
      <c r="AH384" s="9" t="e">
        <f>IF([1]!Table1[[#This Row],[Customer_order_count]] &gt;= 10,"FREQUENT",IF([1]!Table1[[#This Row],[Customer_order_count]] &lt;= 10,"REGULAR","OCASSIONAL"))</f>
        <v>#REF!</v>
      </c>
    </row>
    <row r="385" spans="1:34" x14ac:dyDescent="0.25">
      <c r="A385" s="10" t="s">
        <v>1016</v>
      </c>
      <c r="B385" s="11">
        <v>45751</v>
      </c>
      <c r="C385" s="12" t="s">
        <v>845</v>
      </c>
      <c r="D385" s="13" t="s">
        <v>846</v>
      </c>
      <c r="E385" s="13" t="s">
        <v>16</v>
      </c>
      <c r="F385" s="14">
        <v>21</v>
      </c>
      <c r="G385" s="12" t="s">
        <v>339</v>
      </c>
      <c r="H385" s="12" t="s">
        <v>285</v>
      </c>
      <c r="I385" s="12" t="s">
        <v>305</v>
      </c>
      <c r="J385" s="12" t="s">
        <v>306</v>
      </c>
      <c r="K385" s="12" t="s">
        <v>91</v>
      </c>
      <c r="L385" s="14">
        <v>3</v>
      </c>
      <c r="M385" s="14">
        <v>8500</v>
      </c>
      <c r="N385" s="15">
        <v>0.05</v>
      </c>
      <c r="O385" s="14">
        <v>24225</v>
      </c>
      <c r="P385" s="14">
        <v>19500</v>
      </c>
      <c r="Q385" s="5">
        <f>Table1[[#This Row],[Sales]]-Table1[[#This Row],[Cost]]</f>
        <v>4725</v>
      </c>
      <c r="R385" s="12" t="s">
        <v>77</v>
      </c>
      <c r="S385" s="12" t="s">
        <v>10</v>
      </c>
      <c r="T385" s="12" t="s">
        <v>11</v>
      </c>
      <c r="U385" s="12" t="s">
        <v>12</v>
      </c>
      <c r="V385" s="6">
        <f>Table1[[#This Row],[Profit]]/Table1[[#This Row],[Sales]]</f>
        <v>0.19504643962848298</v>
      </c>
      <c r="W385" s="12">
        <f>[1]!Table1[[#This Row],[Sales]]-[1]!Table1[[#This Row],[Cost]]-[1]!Table1[[#This Row],[Profit]]</f>
        <v>0</v>
      </c>
      <c r="X385" s="12">
        <f>[1]!Table1[[#This Row],[Quantity]]*[1]!Table1[[#This Row],[Unit_Price]]</f>
        <v>25500</v>
      </c>
      <c r="Y385" s="16">
        <f>[1]!Table1[[#This Row],[Gross_Sales]]*[1]!Table1[[#This Row],[Discount]]</f>
        <v>1275</v>
      </c>
      <c r="Z385" s="17">
        <f>[1]!Table1[[#This Row],[Gross_Sales]]*[1]!Table1[[#This Row],[Discount_amount]]</f>
        <v>32512500</v>
      </c>
      <c r="AA385" s="15">
        <f>IFERROR([1]!Table1[[#This Row],[Profit]]/[1]!Table1[[#This Row],[Sales]],0)</f>
        <v>0.19504643962848298</v>
      </c>
      <c r="AB385" s="12">
        <f>YEAR([1]!Table1[[#This Row],[Order_Date]])</f>
        <v>2025</v>
      </c>
      <c r="AC385" s="12">
        <f>MONTH([1]!Table1[[#This Row],[Order_Date]])</f>
        <v>4</v>
      </c>
      <c r="AD385" s="12" t="str">
        <f t="shared" si="15"/>
        <v>Apr</v>
      </c>
      <c r="AE385" s="12" t="str">
        <f t="shared" si="16"/>
        <v>Q2</v>
      </c>
      <c r="AF385" s="12" t="str">
        <f t="shared" si="17"/>
        <v>2025-Apr</v>
      </c>
      <c r="AG385" s="12">
        <f>COUNTIF(C:C,Table1[[#This Row],[Customer_ID]])</f>
        <v>5</v>
      </c>
      <c r="AH385" s="18" t="e">
        <f>IF([1]!Table1[[#This Row],[Customer_order_count]] &gt;= 10,"FREQUENT",IF([1]!Table1[[#This Row],[Customer_order_count]] &lt;= 10,"REGULAR","OCASSIONAL"))</f>
        <v>#REF!</v>
      </c>
    </row>
    <row r="386" spans="1:34" x14ac:dyDescent="0.25">
      <c r="A386" s="1" t="s">
        <v>1017</v>
      </c>
      <c r="B386" s="2">
        <v>45508</v>
      </c>
      <c r="C386" s="3" t="s">
        <v>912</v>
      </c>
      <c r="D386" s="4" t="s">
        <v>913</v>
      </c>
      <c r="E386" s="4" t="s">
        <v>3</v>
      </c>
      <c r="F386" s="5">
        <v>37</v>
      </c>
      <c r="G386" s="3" t="s">
        <v>339</v>
      </c>
      <c r="H386" s="3" t="s">
        <v>285</v>
      </c>
      <c r="I386" s="3" t="s">
        <v>186</v>
      </c>
      <c r="J386" s="3" t="s">
        <v>187</v>
      </c>
      <c r="K386" s="3" t="s">
        <v>91</v>
      </c>
      <c r="L386" s="5">
        <v>1</v>
      </c>
      <c r="M386" s="5">
        <v>12000</v>
      </c>
      <c r="N386" s="6">
        <v>0.15</v>
      </c>
      <c r="O386" s="5">
        <v>10200</v>
      </c>
      <c r="P386" s="5">
        <v>9000</v>
      </c>
      <c r="Q386" s="5">
        <f>Table1[[#This Row],[Sales]]-Table1[[#This Row],[Cost]]</f>
        <v>1200</v>
      </c>
      <c r="R386" s="3" t="s">
        <v>26</v>
      </c>
      <c r="S386" s="3" t="s">
        <v>10</v>
      </c>
      <c r="T386" s="3" t="s">
        <v>33</v>
      </c>
      <c r="U386" s="3" t="s">
        <v>27</v>
      </c>
      <c r="V386" s="6">
        <f>Table1[[#This Row],[Profit]]/Table1[[#This Row],[Sales]]</f>
        <v>0.11764705882352941</v>
      </c>
      <c r="W386" s="3">
        <f>[1]!Table1[[#This Row],[Sales]]-[1]!Table1[[#This Row],[Cost]]-[1]!Table1[[#This Row],[Profit]]</f>
        <v>0</v>
      </c>
      <c r="X386" s="3">
        <f>[1]!Table1[[#This Row],[Quantity]]*[1]!Table1[[#This Row],[Unit_Price]]</f>
        <v>12000</v>
      </c>
      <c r="Y386" s="7">
        <f>[1]!Table1[[#This Row],[Gross_Sales]]*[1]!Table1[[#This Row],[Discount]]</f>
        <v>1800</v>
      </c>
      <c r="Z386" s="8">
        <f>[1]!Table1[[#This Row],[Gross_Sales]]*[1]!Table1[[#This Row],[Discount_amount]]</f>
        <v>21600000</v>
      </c>
      <c r="AA386" s="6">
        <f>IFERROR([1]!Table1[[#This Row],[Profit]]/[1]!Table1[[#This Row],[Sales]],0)</f>
        <v>0.11764705882352941</v>
      </c>
      <c r="AB386" s="3">
        <f>YEAR([1]!Table1[[#This Row],[Order_Date]])</f>
        <v>2024</v>
      </c>
      <c r="AC386" s="3">
        <f>MONTH([1]!Table1[[#This Row],[Order_Date]])</f>
        <v>8</v>
      </c>
      <c r="AD386" s="3" t="str">
        <f t="shared" ref="AD386:AD449" si="18">TEXT(B:B,"mmm")</f>
        <v>Aug</v>
      </c>
      <c r="AE386" s="3" t="str">
        <f t="shared" ref="AE386:AE449" si="19">"Q"&amp;ROUNDUP(MONTH(B386)/3,0)</f>
        <v>Q3</v>
      </c>
      <c r="AF386" s="3" t="str">
        <f t="shared" ref="AF386:AF449" si="20">TEXT(B:B,"yyyy-mmm")</f>
        <v>2024-Aug</v>
      </c>
      <c r="AG386" s="3">
        <f>COUNTIF(C:C,Table1[[#This Row],[Customer_ID]])</f>
        <v>16</v>
      </c>
      <c r="AH386" s="9" t="e">
        <f>IF([1]!Table1[[#This Row],[Customer_order_count]] &gt;= 10,"FREQUENT",IF([1]!Table1[[#This Row],[Customer_order_count]] &lt;= 10,"REGULAR","OCASSIONAL"))</f>
        <v>#REF!</v>
      </c>
    </row>
    <row r="387" spans="1:34" x14ac:dyDescent="0.25">
      <c r="A387" s="10" t="s">
        <v>41</v>
      </c>
      <c r="B387" s="11">
        <v>45991</v>
      </c>
      <c r="C387" s="12" t="s">
        <v>42</v>
      </c>
      <c r="D387" s="13" t="s">
        <v>43</v>
      </c>
      <c r="E387" s="13" t="s">
        <v>3</v>
      </c>
      <c r="F387" s="14">
        <v>43</v>
      </c>
      <c r="G387" s="12" t="s">
        <v>4</v>
      </c>
      <c r="H387" s="12" t="s">
        <v>5</v>
      </c>
      <c r="I387" s="12" t="s">
        <v>44</v>
      </c>
      <c r="J387" s="12" t="s">
        <v>45</v>
      </c>
      <c r="K387" s="12" t="s">
        <v>46</v>
      </c>
      <c r="L387" s="14">
        <v>2</v>
      </c>
      <c r="M387" s="14">
        <v>2500</v>
      </c>
      <c r="N387" s="15">
        <v>0.2</v>
      </c>
      <c r="O387" s="14">
        <v>4000</v>
      </c>
      <c r="P387" s="14">
        <v>3000</v>
      </c>
      <c r="Q387" s="5">
        <f>Table1[[#This Row],[Sales]]-Table1[[#This Row],[Cost]]</f>
        <v>1000</v>
      </c>
      <c r="R387" s="12" t="s">
        <v>26</v>
      </c>
      <c r="S387" s="12" t="s">
        <v>10</v>
      </c>
      <c r="T387" s="12" t="s">
        <v>40</v>
      </c>
      <c r="U387" s="12" t="s">
        <v>19</v>
      </c>
      <c r="V387" s="6">
        <f>Table1[[#This Row],[Profit]]/Table1[[#This Row],[Sales]]</f>
        <v>0.25</v>
      </c>
      <c r="W387" s="12">
        <f>[1]!Table1[[#This Row],[Sales]]-[1]!Table1[[#This Row],[Cost]]-[1]!Table1[[#This Row],[Profit]]</f>
        <v>0</v>
      </c>
      <c r="X387" s="12">
        <f>[1]!Table1[[#This Row],[Quantity]]*[1]!Table1[[#This Row],[Unit_Price]]</f>
        <v>5000</v>
      </c>
      <c r="Y387" s="16">
        <f>[1]!Table1[[#This Row],[Gross_Sales]]*[1]!Table1[[#This Row],[Discount]]</f>
        <v>1000</v>
      </c>
      <c r="Z387" s="17">
        <f>[1]!Table1[[#This Row],[Gross_Sales]]*[1]!Table1[[#This Row],[Discount_amount]]</f>
        <v>5000000</v>
      </c>
      <c r="AA387" s="15">
        <f>IFERROR([1]!Table1[[#This Row],[Profit]]/[1]!Table1[[#This Row],[Sales]],0)</f>
        <v>0.25</v>
      </c>
      <c r="AB387" s="12">
        <f>YEAR([1]!Table1[[#This Row],[Order_Date]])</f>
        <v>2025</v>
      </c>
      <c r="AC387" s="12">
        <f>MONTH([1]!Table1[[#This Row],[Order_Date]])</f>
        <v>11</v>
      </c>
      <c r="AD387" s="12" t="str">
        <f t="shared" si="18"/>
        <v>Nov</v>
      </c>
      <c r="AE387" s="12" t="str">
        <f t="shared" si="19"/>
        <v>Q4</v>
      </c>
      <c r="AF387" s="12" t="str">
        <f t="shared" si="20"/>
        <v>2025-Nov</v>
      </c>
      <c r="AG387" s="12">
        <f>COUNTIF(C:C,Table1[[#This Row],[Customer_ID]])</f>
        <v>4</v>
      </c>
      <c r="AH387" s="18" t="e">
        <f>IF([1]!Table1[[#This Row],[Customer_order_count]] &gt;= 10,"FREQUENT",IF([1]!Table1[[#This Row],[Customer_order_count]] &lt;= 10,"REGULAR","OCASSIONAL"))</f>
        <v>#REF!</v>
      </c>
    </row>
    <row r="388" spans="1:34" x14ac:dyDescent="0.25">
      <c r="A388" s="1" t="s">
        <v>1018</v>
      </c>
      <c r="B388" s="2">
        <v>45443</v>
      </c>
      <c r="C388" s="3" t="s">
        <v>945</v>
      </c>
      <c r="D388" s="3" t="s">
        <v>2</v>
      </c>
      <c r="E388" s="3" t="s">
        <v>3</v>
      </c>
      <c r="F388" s="3">
        <v>42</v>
      </c>
      <c r="G388" s="3" t="s">
        <v>407</v>
      </c>
      <c r="H388" s="3" t="s">
        <v>285</v>
      </c>
      <c r="I388" s="3" t="s">
        <v>56</v>
      </c>
      <c r="J388" s="3" t="s">
        <v>57</v>
      </c>
      <c r="K388" s="3" t="s">
        <v>58</v>
      </c>
      <c r="L388" s="3">
        <v>1</v>
      </c>
      <c r="M388" s="3">
        <v>1200</v>
      </c>
      <c r="N388" s="3">
        <v>0</v>
      </c>
      <c r="O388" s="3">
        <v>0</v>
      </c>
      <c r="P388" s="3">
        <v>800</v>
      </c>
      <c r="Q388" s="5">
        <f>Table1[[#This Row],[Sales]]-Table1[[#This Row],[Cost]]</f>
        <v>-800</v>
      </c>
      <c r="R388" s="3" t="s">
        <v>26</v>
      </c>
      <c r="S388" s="3" t="s">
        <v>291</v>
      </c>
      <c r="T388" s="3" t="s">
        <v>11</v>
      </c>
      <c r="U388" s="3" t="s">
        <v>12</v>
      </c>
      <c r="V388" s="3" t="e">
        <f>Table1[[#This Row],[Profit]]/Table1[[#This Row],[Sales]]</f>
        <v>#DIV/0!</v>
      </c>
      <c r="W388" s="3">
        <f>[1]!Table1[[#This Row],[Sales]]-[1]!Table1[[#This Row],[Cost]]-[1]!Table1[[#This Row],[Profit]]</f>
        <v>-800</v>
      </c>
      <c r="X388" s="3">
        <f>[1]!Table1[[#This Row],[Quantity]]*[1]!Table1[[#This Row],[Unit_Price]]</f>
        <v>1200</v>
      </c>
      <c r="Y388" s="3">
        <f>[1]!Table1[[#This Row],[Gross_Sales]]*[1]!Table1[[#This Row],[Discount]]</f>
        <v>0</v>
      </c>
      <c r="Z388" s="3">
        <f>[1]!Table1[[#This Row],[Gross_Sales]]*[1]!Table1[[#This Row],[Discount_amount]]</f>
        <v>0</v>
      </c>
      <c r="AA388" s="3">
        <f>IFERROR([1]!Table1[[#This Row],[Profit]]/[1]!Table1[[#This Row],[Sales]],0)</f>
        <v>0</v>
      </c>
      <c r="AB388" s="3">
        <f>YEAR([1]!Table1[[#This Row],[Order_Date]])</f>
        <v>2024</v>
      </c>
      <c r="AC388" s="3">
        <f>MONTH([1]!Table1[[#This Row],[Order_Date]])</f>
        <v>5</v>
      </c>
      <c r="AD388" s="3" t="str">
        <f t="shared" si="18"/>
        <v>May</v>
      </c>
      <c r="AE388" s="3" t="str">
        <f t="shared" si="19"/>
        <v>Q2</v>
      </c>
      <c r="AF388" s="3" t="str">
        <f t="shared" si="20"/>
        <v>2024-May</v>
      </c>
      <c r="AG388" s="3">
        <f>COUNTIF(C:C,Table1[[#This Row],[Customer_ID]])</f>
        <v>6</v>
      </c>
      <c r="AH388" s="9" t="e">
        <f>IF([1]!Table1[[#This Row],[Customer_order_count]] &gt;= 10,"FREQUENT",IF([1]!Table1[[#This Row],[Customer_order_count]] &lt;= 10,"REGULAR","OCASSIONAL"))</f>
        <v>#REF!</v>
      </c>
    </row>
    <row r="389" spans="1:34" x14ac:dyDescent="0.25">
      <c r="A389" s="10" t="s">
        <v>1019</v>
      </c>
      <c r="B389" s="11">
        <v>45360</v>
      </c>
      <c r="C389" s="12" t="s">
        <v>1020</v>
      </c>
      <c r="D389" s="13" t="s">
        <v>184</v>
      </c>
      <c r="E389" s="13" t="s">
        <v>3</v>
      </c>
      <c r="F389" s="14">
        <v>44</v>
      </c>
      <c r="G389" s="12" t="s">
        <v>269</v>
      </c>
      <c r="H389" s="12" t="s">
        <v>270</v>
      </c>
      <c r="I389" s="12" t="s">
        <v>65</v>
      </c>
      <c r="J389" s="12" t="s">
        <v>66</v>
      </c>
      <c r="K389" s="12" t="s">
        <v>25</v>
      </c>
      <c r="L389" s="14">
        <v>2</v>
      </c>
      <c r="M389" s="14">
        <v>2500</v>
      </c>
      <c r="N389" s="15">
        <v>0.05</v>
      </c>
      <c r="O389" s="14">
        <v>4750</v>
      </c>
      <c r="P389" s="14">
        <v>3200</v>
      </c>
      <c r="Q389" s="5">
        <f>Table1[[#This Row],[Sales]]-Table1[[#This Row],[Cost]]</f>
        <v>1550</v>
      </c>
      <c r="R389" s="12" t="s">
        <v>26</v>
      </c>
      <c r="S389" s="12" t="s">
        <v>10</v>
      </c>
      <c r="T389" s="12" t="s">
        <v>18</v>
      </c>
      <c r="U389" s="12" t="s">
        <v>12</v>
      </c>
      <c r="V389" s="6">
        <f>Table1[[#This Row],[Profit]]/Table1[[#This Row],[Sales]]</f>
        <v>0.32631578947368423</v>
      </c>
      <c r="W389" s="12">
        <f>[1]!Table1[[#This Row],[Sales]]-[1]!Table1[[#This Row],[Cost]]-[1]!Table1[[#This Row],[Profit]]</f>
        <v>0</v>
      </c>
      <c r="X389" s="12">
        <f>[1]!Table1[[#This Row],[Quantity]]*[1]!Table1[[#This Row],[Unit_Price]]</f>
        <v>5000</v>
      </c>
      <c r="Y389" s="16">
        <f>[1]!Table1[[#This Row],[Gross_Sales]]*[1]!Table1[[#This Row],[Discount]]</f>
        <v>250</v>
      </c>
      <c r="Z389" s="17">
        <f>[1]!Table1[[#This Row],[Gross_Sales]]*[1]!Table1[[#This Row],[Discount_amount]]</f>
        <v>1250000</v>
      </c>
      <c r="AA389" s="15">
        <f>IFERROR([1]!Table1[[#This Row],[Profit]]/[1]!Table1[[#This Row],[Sales]],0)</f>
        <v>0.32631578947368423</v>
      </c>
      <c r="AB389" s="12">
        <f>YEAR([1]!Table1[[#This Row],[Order_Date]])</f>
        <v>2024</v>
      </c>
      <c r="AC389" s="12">
        <f>MONTH([1]!Table1[[#This Row],[Order_Date]])</f>
        <v>3</v>
      </c>
      <c r="AD389" s="12" t="str">
        <f t="shared" si="18"/>
        <v>Mar</v>
      </c>
      <c r="AE389" s="12" t="str">
        <f t="shared" si="19"/>
        <v>Q1</v>
      </c>
      <c r="AF389" s="12" t="str">
        <f t="shared" si="20"/>
        <v>2024-Mar</v>
      </c>
      <c r="AG389" s="12">
        <f>COUNTIF(C:C,Table1[[#This Row],[Customer_ID]])</f>
        <v>7</v>
      </c>
      <c r="AH389" s="18" t="e">
        <f>IF([1]!Table1[[#This Row],[Customer_order_count]] &gt;= 10,"FREQUENT",IF([1]!Table1[[#This Row],[Customer_order_count]] &lt;= 10,"REGULAR","OCASSIONAL"))</f>
        <v>#REF!</v>
      </c>
    </row>
    <row r="390" spans="1:34" x14ac:dyDescent="0.25">
      <c r="A390" s="1" t="s">
        <v>1021</v>
      </c>
      <c r="B390" s="2">
        <v>45625</v>
      </c>
      <c r="C390" s="3" t="s">
        <v>1022</v>
      </c>
      <c r="D390" s="3" t="s">
        <v>49</v>
      </c>
      <c r="E390" s="3" t="s">
        <v>3</v>
      </c>
      <c r="F390" s="3">
        <v>39</v>
      </c>
      <c r="G390" s="3" t="s">
        <v>263</v>
      </c>
      <c r="H390" s="3" t="s">
        <v>5</v>
      </c>
      <c r="I390" s="3" t="s">
        <v>37</v>
      </c>
      <c r="J390" s="3" t="s">
        <v>38</v>
      </c>
      <c r="K390" s="3" t="s">
        <v>39</v>
      </c>
      <c r="L390" s="3">
        <v>3</v>
      </c>
      <c r="M390" s="3">
        <v>900</v>
      </c>
      <c r="N390" s="3">
        <v>0.1</v>
      </c>
      <c r="O390" s="3">
        <v>0</v>
      </c>
      <c r="P390" s="3">
        <v>1650</v>
      </c>
      <c r="Q390" s="5">
        <f>Table1[[#This Row],[Sales]]-Table1[[#This Row],[Cost]]</f>
        <v>-1650</v>
      </c>
      <c r="R390" s="3" t="s">
        <v>17</v>
      </c>
      <c r="S390" s="3" t="s">
        <v>291</v>
      </c>
      <c r="T390" s="3" t="s">
        <v>40</v>
      </c>
      <c r="U390" s="3" t="s">
        <v>19</v>
      </c>
      <c r="V390" s="3" t="e">
        <f>Table1[[#This Row],[Profit]]/Table1[[#This Row],[Sales]]</f>
        <v>#DIV/0!</v>
      </c>
      <c r="W390" s="3">
        <f>[1]!Table1[[#This Row],[Sales]]-[1]!Table1[[#This Row],[Cost]]-[1]!Table1[[#This Row],[Profit]]</f>
        <v>-1650</v>
      </c>
      <c r="X390" s="3">
        <f>[1]!Table1[[#This Row],[Quantity]]*[1]!Table1[[#This Row],[Unit_Price]]</f>
        <v>2700</v>
      </c>
      <c r="Y390" s="3">
        <f>[1]!Table1[[#This Row],[Gross_Sales]]*[1]!Table1[[#This Row],[Discount]]</f>
        <v>270</v>
      </c>
      <c r="Z390" s="3">
        <f>[1]!Table1[[#This Row],[Gross_Sales]]*[1]!Table1[[#This Row],[Discount_amount]]</f>
        <v>729000</v>
      </c>
      <c r="AA390" s="3">
        <f>IFERROR([1]!Table1[[#This Row],[Profit]]/[1]!Table1[[#This Row],[Sales]],0)</f>
        <v>0</v>
      </c>
      <c r="AB390" s="3">
        <f>YEAR([1]!Table1[[#This Row],[Order_Date]])</f>
        <v>2024</v>
      </c>
      <c r="AC390" s="3">
        <f>MONTH([1]!Table1[[#This Row],[Order_Date]])</f>
        <v>11</v>
      </c>
      <c r="AD390" s="3" t="str">
        <f t="shared" si="18"/>
        <v>Nov</v>
      </c>
      <c r="AE390" s="3" t="str">
        <f t="shared" si="19"/>
        <v>Q4</v>
      </c>
      <c r="AF390" s="3" t="str">
        <f t="shared" si="20"/>
        <v>2024-Nov</v>
      </c>
      <c r="AG390" s="3">
        <f>COUNTIF(C:C,Table1[[#This Row],[Customer_ID]])</f>
        <v>5</v>
      </c>
      <c r="AH390" s="9" t="e">
        <f>IF([1]!Table1[[#This Row],[Customer_order_count]] &gt;= 10,"FREQUENT",IF([1]!Table1[[#This Row],[Customer_order_count]] &lt;= 10,"REGULAR","OCASSIONAL"))</f>
        <v>#REF!</v>
      </c>
    </row>
    <row r="391" spans="1:34" x14ac:dyDescent="0.25">
      <c r="A391" s="10" t="s">
        <v>1023</v>
      </c>
      <c r="B391" s="11">
        <v>45304</v>
      </c>
      <c r="C391" s="12" t="s">
        <v>1020</v>
      </c>
      <c r="D391" s="13" t="s">
        <v>184</v>
      </c>
      <c r="E391" s="13" t="s">
        <v>3</v>
      </c>
      <c r="F391" s="14">
        <v>44</v>
      </c>
      <c r="G391" s="12" t="s">
        <v>269</v>
      </c>
      <c r="H391" s="12" t="s">
        <v>270</v>
      </c>
      <c r="I391" s="12" t="s">
        <v>109</v>
      </c>
      <c r="J391" s="12" t="s">
        <v>110</v>
      </c>
      <c r="K391" s="12" t="s">
        <v>8</v>
      </c>
      <c r="L391" s="14">
        <v>3</v>
      </c>
      <c r="M391" s="14">
        <v>4000</v>
      </c>
      <c r="N391" s="15">
        <v>0.1</v>
      </c>
      <c r="O391" s="14">
        <v>10800</v>
      </c>
      <c r="P391" s="14">
        <v>8700</v>
      </c>
      <c r="Q391" s="5">
        <f>Table1[[#This Row],[Sales]]-Table1[[#This Row],[Cost]]</f>
        <v>2100</v>
      </c>
      <c r="R391" s="12" t="s">
        <v>17</v>
      </c>
      <c r="S391" s="12" t="s">
        <v>10</v>
      </c>
      <c r="T391" s="12" t="s">
        <v>18</v>
      </c>
      <c r="U391" s="12" t="s">
        <v>12</v>
      </c>
      <c r="V391" s="6">
        <f>Table1[[#This Row],[Profit]]/Table1[[#This Row],[Sales]]</f>
        <v>0.19444444444444445</v>
      </c>
      <c r="W391" s="12">
        <f>[1]!Table1[[#This Row],[Sales]]-[1]!Table1[[#This Row],[Cost]]-[1]!Table1[[#This Row],[Profit]]</f>
        <v>0</v>
      </c>
      <c r="X391" s="12">
        <f>[1]!Table1[[#This Row],[Quantity]]*[1]!Table1[[#This Row],[Unit_Price]]</f>
        <v>12000</v>
      </c>
      <c r="Y391" s="16">
        <f>[1]!Table1[[#This Row],[Gross_Sales]]*[1]!Table1[[#This Row],[Discount]]</f>
        <v>1200</v>
      </c>
      <c r="Z391" s="17">
        <f>[1]!Table1[[#This Row],[Gross_Sales]]*[1]!Table1[[#This Row],[Discount_amount]]</f>
        <v>14400000</v>
      </c>
      <c r="AA391" s="15">
        <f>IFERROR([1]!Table1[[#This Row],[Profit]]/[1]!Table1[[#This Row],[Sales]],0)</f>
        <v>0.19444444444444445</v>
      </c>
      <c r="AB391" s="12">
        <f>YEAR([1]!Table1[[#This Row],[Order_Date]])</f>
        <v>2024</v>
      </c>
      <c r="AC391" s="12">
        <f>MONTH([1]!Table1[[#This Row],[Order_Date]])</f>
        <v>1</v>
      </c>
      <c r="AD391" s="12" t="str">
        <f t="shared" si="18"/>
        <v>Jan</v>
      </c>
      <c r="AE391" s="12" t="str">
        <f t="shared" si="19"/>
        <v>Q1</v>
      </c>
      <c r="AF391" s="12" t="str">
        <f t="shared" si="20"/>
        <v>2024-Jan</v>
      </c>
      <c r="AG391" s="12">
        <f>COUNTIF(C:C,Table1[[#This Row],[Customer_ID]])</f>
        <v>7</v>
      </c>
      <c r="AH391" s="18" t="e">
        <f>IF([1]!Table1[[#This Row],[Customer_order_count]] &gt;= 10,"FREQUENT",IF([1]!Table1[[#This Row],[Customer_order_count]] &lt;= 10,"REGULAR","OCASSIONAL"))</f>
        <v>#REF!</v>
      </c>
    </row>
    <row r="392" spans="1:34" x14ac:dyDescent="0.25">
      <c r="A392" s="1" t="s">
        <v>1024</v>
      </c>
      <c r="B392" s="2">
        <v>45721</v>
      </c>
      <c r="C392" s="3" t="s">
        <v>608</v>
      </c>
      <c r="D392" s="4" t="s">
        <v>609</v>
      </c>
      <c r="E392" s="4" t="s">
        <v>16</v>
      </c>
      <c r="F392" s="5">
        <v>52</v>
      </c>
      <c r="G392" s="3" t="s">
        <v>312</v>
      </c>
      <c r="H392" s="3" t="s">
        <v>276</v>
      </c>
      <c r="I392" s="3" t="s">
        <v>31</v>
      </c>
      <c r="J392" s="3" t="s">
        <v>32</v>
      </c>
      <c r="K392" s="3" t="s">
        <v>25</v>
      </c>
      <c r="L392" s="5">
        <v>1</v>
      </c>
      <c r="M392" s="5">
        <v>5000</v>
      </c>
      <c r="N392" s="6">
        <v>0.1</v>
      </c>
      <c r="O392" s="5">
        <v>4500</v>
      </c>
      <c r="P392" s="5">
        <v>3500</v>
      </c>
      <c r="Q392" s="5">
        <f>Table1[[#This Row],[Sales]]-Table1[[#This Row],[Cost]]</f>
        <v>1000</v>
      </c>
      <c r="R392" s="3" t="s">
        <v>17</v>
      </c>
      <c r="S392" s="3" t="s">
        <v>10</v>
      </c>
      <c r="T392" s="3" t="s">
        <v>18</v>
      </c>
      <c r="U392" s="3" t="s">
        <v>27</v>
      </c>
      <c r="V392" s="6">
        <f>Table1[[#This Row],[Profit]]/Table1[[#This Row],[Sales]]</f>
        <v>0.22222222222222221</v>
      </c>
      <c r="W392" s="3">
        <f>[1]!Table1[[#This Row],[Sales]]-[1]!Table1[[#This Row],[Cost]]-[1]!Table1[[#This Row],[Profit]]</f>
        <v>0</v>
      </c>
      <c r="X392" s="3">
        <f>[1]!Table1[[#This Row],[Quantity]]*[1]!Table1[[#This Row],[Unit_Price]]</f>
        <v>5000</v>
      </c>
      <c r="Y392" s="7">
        <f>[1]!Table1[[#This Row],[Gross_Sales]]*[1]!Table1[[#This Row],[Discount]]</f>
        <v>500</v>
      </c>
      <c r="Z392" s="8">
        <f>[1]!Table1[[#This Row],[Gross_Sales]]*[1]!Table1[[#This Row],[Discount_amount]]</f>
        <v>2500000</v>
      </c>
      <c r="AA392" s="6">
        <f>IFERROR([1]!Table1[[#This Row],[Profit]]/[1]!Table1[[#This Row],[Sales]],0)</f>
        <v>0.22222222222222221</v>
      </c>
      <c r="AB392" s="3">
        <f>YEAR([1]!Table1[[#This Row],[Order_Date]])</f>
        <v>2025</v>
      </c>
      <c r="AC392" s="3">
        <f>MONTH([1]!Table1[[#This Row],[Order_Date]])</f>
        <v>3</v>
      </c>
      <c r="AD392" s="3" t="str">
        <f t="shared" si="18"/>
        <v>Mar</v>
      </c>
      <c r="AE392" s="3" t="str">
        <f t="shared" si="19"/>
        <v>Q1</v>
      </c>
      <c r="AF392" s="3" t="str">
        <f t="shared" si="20"/>
        <v>2025-Mar</v>
      </c>
      <c r="AG392" s="3">
        <f>COUNTIF(C:C,Table1[[#This Row],[Customer_ID]])</f>
        <v>20</v>
      </c>
      <c r="AH392" s="9" t="e">
        <f>IF([1]!Table1[[#This Row],[Customer_order_count]] &gt;= 10,"FREQUENT",IF([1]!Table1[[#This Row],[Customer_order_count]] &lt;= 10,"REGULAR","OCASSIONAL"))</f>
        <v>#REF!</v>
      </c>
    </row>
    <row r="393" spans="1:34" x14ac:dyDescent="0.25">
      <c r="A393" s="10" t="s">
        <v>1025</v>
      </c>
      <c r="B393" s="11">
        <v>45894</v>
      </c>
      <c r="C393" s="12" t="s">
        <v>1026</v>
      </c>
      <c r="D393" s="12" t="s">
        <v>629</v>
      </c>
      <c r="E393" s="12" t="s">
        <v>16</v>
      </c>
      <c r="F393" s="12">
        <v>48</v>
      </c>
      <c r="G393" s="12" t="s">
        <v>269</v>
      </c>
      <c r="H393" s="12" t="s">
        <v>270</v>
      </c>
      <c r="I393" s="12" t="s">
        <v>81</v>
      </c>
      <c r="J393" s="12" t="s">
        <v>82</v>
      </c>
      <c r="K393" s="12" t="s">
        <v>58</v>
      </c>
      <c r="L393" s="12">
        <v>2</v>
      </c>
      <c r="M393" s="12">
        <v>3500</v>
      </c>
      <c r="N393" s="12">
        <v>0.1</v>
      </c>
      <c r="O393" s="12">
        <v>0</v>
      </c>
      <c r="P393" s="12">
        <v>5000</v>
      </c>
      <c r="Q393" s="5">
        <f>Table1[[#This Row],[Sales]]-Table1[[#This Row],[Cost]]</f>
        <v>-5000</v>
      </c>
      <c r="R393" s="12" t="s">
        <v>9</v>
      </c>
      <c r="S393" s="12" t="s">
        <v>291</v>
      </c>
      <c r="T393" s="12" t="s">
        <v>33</v>
      </c>
      <c r="U393" s="12" t="s">
        <v>19</v>
      </c>
      <c r="V393" s="3" t="e">
        <f>Table1[[#This Row],[Profit]]/Table1[[#This Row],[Sales]]</f>
        <v>#DIV/0!</v>
      </c>
      <c r="W393" s="12">
        <f>[1]!Table1[[#This Row],[Sales]]-[1]!Table1[[#This Row],[Cost]]-[1]!Table1[[#This Row],[Profit]]</f>
        <v>-5000</v>
      </c>
      <c r="X393" s="12">
        <f>[1]!Table1[[#This Row],[Quantity]]*[1]!Table1[[#This Row],[Unit_Price]]</f>
        <v>7000</v>
      </c>
      <c r="Y393" s="12">
        <f>[1]!Table1[[#This Row],[Gross_Sales]]*[1]!Table1[[#This Row],[Discount]]</f>
        <v>700</v>
      </c>
      <c r="Z393" s="12">
        <f>[1]!Table1[[#This Row],[Gross_Sales]]*[1]!Table1[[#This Row],[Discount_amount]]</f>
        <v>4900000</v>
      </c>
      <c r="AA393" s="12">
        <f>IFERROR([1]!Table1[[#This Row],[Profit]]/[1]!Table1[[#This Row],[Sales]],0)</f>
        <v>0</v>
      </c>
      <c r="AB393" s="12">
        <f>YEAR([1]!Table1[[#This Row],[Order_Date]])</f>
        <v>2025</v>
      </c>
      <c r="AC393" s="12">
        <f>MONTH([1]!Table1[[#This Row],[Order_Date]])</f>
        <v>8</v>
      </c>
      <c r="AD393" s="12" t="str">
        <f t="shared" si="18"/>
        <v>Aug</v>
      </c>
      <c r="AE393" s="12" t="str">
        <f t="shared" si="19"/>
        <v>Q3</v>
      </c>
      <c r="AF393" s="12" t="str">
        <f t="shared" si="20"/>
        <v>2025-Aug</v>
      </c>
      <c r="AG393" s="12">
        <f>COUNTIF(C:C,Table1[[#This Row],[Customer_ID]])</f>
        <v>1</v>
      </c>
      <c r="AH393" s="18" t="e">
        <f>IF([1]!Table1[[#This Row],[Customer_order_count]] &gt;= 10,"FREQUENT",IF([1]!Table1[[#This Row],[Customer_order_count]] &lt;= 10,"REGULAR","OCASSIONAL"))</f>
        <v>#REF!</v>
      </c>
    </row>
    <row r="394" spans="1:34" x14ac:dyDescent="0.25">
      <c r="A394" s="1" t="s">
        <v>1027</v>
      </c>
      <c r="B394" s="2">
        <v>45400</v>
      </c>
      <c r="C394" s="3" t="s">
        <v>1028</v>
      </c>
      <c r="D394" s="4" t="s">
        <v>1029</v>
      </c>
      <c r="E394" s="4" t="s">
        <v>3</v>
      </c>
      <c r="F394" s="5">
        <v>46</v>
      </c>
      <c r="G394" s="3" t="s">
        <v>275</v>
      </c>
      <c r="H394" s="3" t="s">
        <v>276</v>
      </c>
      <c r="I394" s="3" t="s">
        <v>81</v>
      </c>
      <c r="J394" s="3" t="s">
        <v>82</v>
      </c>
      <c r="K394" s="3" t="s">
        <v>58</v>
      </c>
      <c r="L394" s="5">
        <v>1</v>
      </c>
      <c r="M394" s="5">
        <v>3500</v>
      </c>
      <c r="N394" s="6">
        <v>0.1</v>
      </c>
      <c r="O394" s="5">
        <v>3150</v>
      </c>
      <c r="P394" s="5">
        <v>2500</v>
      </c>
      <c r="Q394" s="5">
        <f>Table1[[#This Row],[Sales]]-Table1[[#This Row],[Cost]]</f>
        <v>650</v>
      </c>
      <c r="R394" s="3" t="s">
        <v>9</v>
      </c>
      <c r="S394" s="3" t="s">
        <v>10</v>
      </c>
      <c r="T394" s="3" t="s">
        <v>11</v>
      </c>
      <c r="U394" s="3" t="s">
        <v>12</v>
      </c>
      <c r="V394" s="6">
        <f>Table1[[#This Row],[Profit]]/Table1[[#This Row],[Sales]]</f>
        <v>0.20634920634920634</v>
      </c>
      <c r="W394" s="3">
        <f>[1]!Table1[[#This Row],[Sales]]-[1]!Table1[[#This Row],[Cost]]-[1]!Table1[[#This Row],[Profit]]</f>
        <v>0</v>
      </c>
      <c r="X394" s="3">
        <f>[1]!Table1[[#This Row],[Quantity]]*[1]!Table1[[#This Row],[Unit_Price]]</f>
        <v>3500</v>
      </c>
      <c r="Y394" s="7">
        <f>[1]!Table1[[#This Row],[Gross_Sales]]*[1]!Table1[[#This Row],[Discount]]</f>
        <v>350</v>
      </c>
      <c r="Z394" s="8">
        <f>[1]!Table1[[#This Row],[Gross_Sales]]*[1]!Table1[[#This Row],[Discount_amount]]</f>
        <v>1225000</v>
      </c>
      <c r="AA394" s="6">
        <f>IFERROR([1]!Table1[[#This Row],[Profit]]/[1]!Table1[[#This Row],[Sales]],0)</f>
        <v>0.20634920634920634</v>
      </c>
      <c r="AB394" s="3">
        <f>YEAR([1]!Table1[[#This Row],[Order_Date]])</f>
        <v>2024</v>
      </c>
      <c r="AC394" s="3">
        <f>MONTH([1]!Table1[[#This Row],[Order_Date]])</f>
        <v>4</v>
      </c>
      <c r="AD394" s="3" t="str">
        <f t="shared" si="18"/>
        <v>Apr</v>
      </c>
      <c r="AE394" s="3" t="str">
        <f t="shared" si="19"/>
        <v>Q2</v>
      </c>
      <c r="AF394" s="3" t="str">
        <f t="shared" si="20"/>
        <v>2024-Apr</v>
      </c>
      <c r="AG394" s="3">
        <f>COUNTIF(C:C,Table1[[#This Row],[Customer_ID]])</f>
        <v>6</v>
      </c>
      <c r="AH394" s="9" t="e">
        <f>IF([1]!Table1[[#This Row],[Customer_order_count]] &gt;= 10,"FREQUENT",IF([1]!Table1[[#This Row],[Customer_order_count]] &lt;= 10,"REGULAR","OCASSIONAL"))</f>
        <v>#REF!</v>
      </c>
    </row>
    <row r="395" spans="1:34" x14ac:dyDescent="0.25">
      <c r="A395" s="10" t="s">
        <v>1030</v>
      </c>
      <c r="B395" s="11">
        <v>45840</v>
      </c>
      <c r="C395" s="12" t="s">
        <v>1031</v>
      </c>
      <c r="D395" s="13" t="s">
        <v>151</v>
      </c>
      <c r="E395" s="13" t="s">
        <v>16</v>
      </c>
      <c r="F395" s="14">
        <v>36</v>
      </c>
      <c r="G395" s="12" t="s">
        <v>275</v>
      </c>
      <c r="H395" s="12" t="s">
        <v>276</v>
      </c>
      <c r="I395" s="12" t="s">
        <v>264</v>
      </c>
      <c r="J395" s="12" t="s">
        <v>265</v>
      </c>
      <c r="K395" s="12" t="s">
        <v>46</v>
      </c>
      <c r="L395" s="14">
        <v>2</v>
      </c>
      <c r="M395" s="14">
        <v>800</v>
      </c>
      <c r="N395" s="15">
        <v>0.1</v>
      </c>
      <c r="O395" s="14">
        <v>1440</v>
      </c>
      <c r="P395" s="14">
        <v>1000</v>
      </c>
      <c r="Q395" s="5">
        <f>Table1[[#This Row],[Sales]]-Table1[[#This Row],[Cost]]</f>
        <v>440</v>
      </c>
      <c r="R395" s="12" t="s">
        <v>77</v>
      </c>
      <c r="S395" s="12" t="s">
        <v>10</v>
      </c>
      <c r="T395" s="12" t="s">
        <v>33</v>
      </c>
      <c r="U395" s="12" t="s">
        <v>12</v>
      </c>
      <c r="V395" s="6">
        <f>Table1[[#This Row],[Profit]]/Table1[[#This Row],[Sales]]</f>
        <v>0.30555555555555558</v>
      </c>
      <c r="W395" s="12">
        <f>[1]!Table1[[#This Row],[Sales]]-[1]!Table1[[#This Row],[Cost]]-[1]!Table1[[#This Row],[Profit]]</f>
        <v>0</v>
      </c>
      <c r="X395" s="12">
        <f>[1]!Table1[[#This Row],[Quantity]]*[1]!Table1[[#This Row],[Unit_Price]]</f>
        <v>1600</v>
      </c>
      <c r="Y395" s="16">
        <f>[1]!Table1[[#This Row],[Gross_Sales]]*[1]!Table1[[#This Row],[Discount]]</f>
        <v>160</v>
      </c>
      <c r="Z395" s="17">
        <f>[1]!Table1[[#This Row],[Gross_Sales]]*[1]!Table1[[#This Row],[Discount_amount]]</f>
        <v>256000</v>
      </c>
      <c r="AA395" s="15">
        <f>IFERROR([1]!Table1[[#This Row],[Profit]]/[1]!Table1[[#This Row],[Sales]],0)</f>
        <v>0.30555555555555558</v>
      </c>
      <c r="AB395" s="12">
        <f>YEAR([1]!Table1[[#This Row],[Order_Date]])</f>
        <v>2025</v>
      </c>
      <c r="AC395" s="12">
        <f>MONTH([1]!Table1[[#This Row],[Order_Date]])</f>
        <v>7</v>
      </c>
      <c r="AD395" s="12" t="str">
        <f t="shared" si="18"/>
        <v>Jul</v>
      </c>
      <c r="AE395" s="12" t="str">
        <f t="shared" si="19"/>
        <v>Q3</v>
      </c>
      <c r="AF395" s="12" t="str">
        <f t="shared" si="20"/>
        <v>2025-Jul</v>
      </c>
      <c r="AG395" s="12">
        <f>COUNTIF(C:C,Table1[[#This Row],[Customer_ID]])</f>
        <v>5</v>
      </c>
      <c r="AH395" s="18" t="e">
        <f>IF([1]!Table1[[#This Row],[Customer_order_count]] &gt;= 10,"FREQUENT",IF([1]!Table1[[#This Row],[Customer_order_count]] &lt;= 10,"REGULAR","OCASSIONAL"))</f>
        <v>#REF!</v>
      </c>
    </row>
    <row r="396" spans="1:34" x14ac:dyDescent="0.25">
      <c r="A396" s="1" t="s">
        <v>1032</v>
      </c>
      <c r="B396" s="2">
        <v>45962</v>
      </c>
      <c r="C396" s="3" t="s">
        <v>927</v>
      </c>
      <c r="D396" s="4" t="s">
        <v>928</v>
      </c>
      <c r="E396" s="4" t="s">
        <v>3</v>
      </c>
      <c r="F396" s="5">
        <v>51</v>
      </c>
      <c r="G396" s="3" t="s">
        <v>312</v>
      </c>
      <c r="H396" s="3" t="s">
        <v>276</v>
      </c>
      <c r="I396" s="3" t="s">
        <v>143</v>
      </c>
      <c r="J396" s="3" t="s">
        <v>144</v>
      </c>
      <c r="K396" s="3" t="s">
        <v>76</v>
      </c>
      <c r="L396" s="5">
        <v>3</v>
      </c>
      <c r="M396" s="5">
        <v>700</v>
      </c>
      <c r="N396" s="6">
        <v>0</v>
      </c>
      <c r="O396" s="5">
        <v>2100</v>
      </c>
      <c r="P396" s="5">
        <v>1710</v>
      </c>
      <c r="Q396" s="5">
        <f>Table1[[#This Row],[Sales]]-Table1[[#This Row],[Cost]]</f>
        <v>390</v>
      </c>
      <c r="R396" s="3" t="s">
        <v>17</v>
      </c>
      <c r="S396" s="3" t="s">
        <v>10</v>
      </c>
      <c r="T396" s="3" t="s">
        <v>40</v>
      </c>
      <c r="U396" s="3" t="s">
        <v>12</v>
      </c>
      <c r="V396" s="6">
        <f>Table1[[#This Row],[Profit]]/Table1[[#This Row],[Sales]]</f>
        <v>0.18571428571428572</v>
      </c>
      <c r="W396" s="3">
        <f>[1]!Table1[[#This Row],[Sales]]-[1]!Table1[[#This Row],[Cost]]-[1]!Table1[[#This Row],[Profit]]</f>
        <v>0</v>
      </c>
      <c r="X396" s="3">
        <f>[1]!Table1[[#This Row],[Quantity]]*[1]!Table1[[#This Row],[Unit_Price]]</f>
        <v>2100</v>
      </c>
      <c r="Y396" s="7">
        <f>[1]!Table1[[#This Row],[Gross_Sales]]*[1]!Table1[[#This Row],[Discount]]</f>
        <v>0</v>
      </c>
      <c r="Z396" s="8">
        <f>[1]!Table1[[#This Row],[Gross_Sales]]*[1]!Table1[[#This Row],[Discount_amount]]</f>
        <v>0</v>
      </c>
      <c r="AA396" s="6">
        <f>IFERROR([1]!Table1[[#This Row],[Profit]]/[1]!Table1[[#This Row],[Sales]],0)</f>
        <v>0.18571428571428572</v>
      </c>
      <c r="AB396" s="3">
        <f>YEAR([1]!Table1[[#This Row],[Order_Date]])</f>
        <v>2025</v>
      </c>
      <c r="AC396" s="3">
        <f>MONTH([1]!Table1[[#This Row],[Order_Date]])</f>
        <v>11</v>
      </c>
      <c r="AD396" s="3" t="str">
        <f t="shared" si="18"/>
        <v>Nov</v>
      </c>
      <c r="AE396" s="3" t="str">
        <f t="shared" si="19"/>
        <v>Q4</v>
      </c>
      <c r="AF396" s="3" t="str">
        <f t="shared" si="20"/>
        <v>2025-Nov</v>
      </c>
      <c r="AG396" s="3">
        <f>COUNTIF(C:C,Table1[[#This Row],[Customer_ID]])</f>
        <v>10</v>
      </c>
      <c r="AH396" s="9" t="e">
        <f>IF([1]!Table1[[#This Row],[Customer_order_count]] &gt;= 10,"FREQUENT",IF([1]!Table1[[#This Row],[Customer_order_count]] &lt;= 10,"REGULAR","OCASSIONAL"))</f>
        <v>#REF!</v>
      </c>
    </row>
    <row r="397" spans="1:34" x14ac:dyDescent="0.25">
      <c r="A397" s="10" t="s">
        <v>1033</v>
      </c>
      <c r="B397" s="11">
        <v>45468</v>
      </c>
      <c r="C397" s="12" t="s">
        <v>1034</v>
      </c>
      <c r="D397" s="13" t="s">
        <v>1035</v>
      </c>
      <c r="E397" s="13" t="s">
        <v>16</v>
      </c>
      <c r="F397" s="14">
        <v>54</v>
      </c>
      <c r="G397" s="12" t="s">
        <v>339</v>
      </c>
      <c r="H397" s="12" t="s">
        <v>285</v>
      </c>
      <c r="I397" s="12" t="s">
        <v>37</v>
      </c>
      <c r="J397" s="12" t="s">
        <v>38</v>
      </c>
      <c r="K397" s="12" t="s">
        <v>39</v>
      </c>
      <c r="L397" s="14">
        <v>1</v>
      </c>
      <c r="M397" s="14">
        <v>900</v>
      </c>
      <c r="N397" s="15">
        <v>0.1</v>
      </c>
      <c r="O397" s="14">
        <v>810</v>
      </c>
      <c r="P397" s="14">
        <v>550</v>
      </c>
      <c r="Q397" s="5">
        <f>Table1[[#This Row],[Sales]]-Table1[[#This Row],[Cost]]</f>
        <v>260</v>
      </c>
      <c r="R397" s="12" t="s">
        <v>17</v>
      </c>
      <c r="S397" s="12" t="s">
        <v>10</v>
      </c>
      <c r="T397" s="12" t="s">
        <v>11</v>
      </c>
      <c r="U397" s="12" t="s">
        <v>27</v>
      </c>
      <c r="V397" s="6">
        <f>Table1[[#This Row],[Profit]]/Table1[[#This Row],[Sales]]</f>
        <v>0.32098765432098764</v>
      </c>
      <c r="W397" s="12">
        <f>[1]!Table1[[#This Row],[Sales]]-[1]!Table1[[#This Row],[Cost]]-[1]!Table1[[#This Row],[Profit]]</f>
        <v>0</v>
      </c>
      <c r="X397" s="12">
        <f>[1]!Table1[[#This Row],[Quantity]]*[1]!Table1[[#This Row],[Unit_Price]]</f>
        <v>900</v>
      </c>
      <c r="Y397" s="16">
        <f>[1]!Table1[[#This Row],[Gross_Sales]]*[1]!Table1[[#This Row],[Discount]]</f>
        <v>90</v>
      </c>
      <c r="Z397" s="17">
        <f>[1]!Table1[[#This Row],[Gross_Sales]]*[1]!Table1[[#This Row],[Discount_amount]]</f>
        <v>81000</v>
      </c>
      <c r="AA397" s="15">
        <f>IFERROR([1]!Table1[[#This Row],[Profit]]/[1]!Table1[[#This Row],[Sales]],0)</f>
        <v>0.32098765432098764</v>
      </c>
      <c r="AB397" s="12">
        <f>YEAR([1]!Table1[[#This Row],[Order_Date]])</f>
        <v>2024</v>
      </c>
      <c r="AC397" s="12">
        <f>MONTH([1]!Table1[[#This Row],[Order_Date]])</f>
        <v>6</v>
      </c>
      <c r="AD397" s="12" t="str">
        <f t="shared" si="18"/>
        <v>Jun</v>
      </c>
      <c r="AE397" s="12" t="str">
        <f t="shared" si="19"/>
        <v>Q2</v>
      </c>
      <c r="AF397" s="12" t="str">
        <f t="shared" si="20"/>
        <v>2024-Jun</v>
      </c>
      <c r="AG397" s="12">
        <f>COUNTIF(C:C,Table1[[#This Row],[Customer_ID]])</f>
        <v>6</v>
      </c>
      <c r="AH397" s="18" t="e">
        <f>IF([1]!Table1[[#This Row],[Customer_order_count]] &gt;= 10,"FREQUENT",IF([1]!Table1[[#This Row],[Customer_order_count]] &lt;= 10,"REGULAR","OCASSIONAL"))</f>
        <v>#REF!</v>
      </c>
    </row>
    <row r="398" spans="1:34" x14ac:dyDescent="0.25">
      <c r="A398" s="1" t="s">
        <v>1036</v>
      </c>
      <c r="B398" s="2">
        <v>45989</v>
      </c>
      <c r="C398" s="3" t="s">
        <v>1037</v>
      </c>
      <c r="D398" s="4" t="s">
        <v>1038</v>
      </c>
      <c r="E398" s="4" t="s">
        <v>3</v>
      </c>
      <c r="F398" s="5">
        <v>22</v>
      </c>
      <c r="G398" s="3" t="s">
        <v>290</v>
      </c>
      <c r="H398" s="3" t="s">
        <v>276</v>
      </c>
      <c r="I398" s="3" t="s">
        <v>109</v>
      </c>
      <c r="J398" s="3" t="s">
        <v>110</v>
      </c>
      <c r="K398" s="3" t="s">
        <v>8</v>
      </c>
      <c r="L398" s="5">
        <v>2</v>
      </c>
      <c r="M398" s="5">
        <v>4000</v>
      </c>
      <c r="N398" s="6">
        <v>0.1</v>
      </c>
      <c r="O398" s="5">
        <v>7200</v>
      </c>
      <c r="P398" s="5">
        <v>5800</v>
      </c>
      <c r="Q398" s="5">
        <f>Table1[[#This Row],[Sales]]-Table1[[#This Row],[Cost]]</f>
        <v>1400</v>
      </c>
      <c r="R398" s="3" t="s">
        <v>17</v>
      </c>
      <c r="S398" s="3" t="s">
        <v>10</v>
      </c>
      <c r="T398" s="3" t="s">
        <v>40</v>
      </c>
      <c r="U398" s="3" t="s">
        <v>12</v>
      </c>
      <c r="V398" s="6">
        <f>Table1[[#This Row],[Profit]]/Table1[[#This Row],[Sales]]</f>
        <v>0.19444444444444445</v>
      </c>
      <c r="W398" s="3">
        <f>[1]!Table1[[#This Row],[Sales]]-[1]!Table1[[#This Row],[Cost]]-[1]!Table1[[#This Row],[Profit]]</f>
        <v>0</v>
      </c>
      <c r="X398" s="3">
        <f>[1]!Table1[[#This Row],[Quantity]]*[1]!Table1[[#This Row],[Unit_Price]]</f>
        <v>8000</v>
      </c>
      <c r="Y398" s="7">
        <f>[1]!Table1[[#This Row],[Gross_Sales]]*[1]!Table1[[#This Row],[Discount]]</f>
        <v>800</v>
      </c>
      <c r="Z398" s="8">
        <f>[1]!Table1[[#This Row],[Gross_Sales]]*[1]!Table1[[#This Row],[Discount_amount]]</f>
        <v>6400000</v>
      </c>
      <c r="AA398" s="6">
        <f>IFERROR([1]!Table1[[#This Row],[Profit]]/[1]!Table1[[#This Row],[Sales]],0)</f>
        <v>0.19444444444444445</v>
      </c>
      <c r="AB398" s="3">
        <f>YEAR([1]!Table1[[#This Row],[Order_Date]])</f>
        <v>2025</v>
      </c>
      <c r="AC398" s="3">
        <f>MONTH([1]!Table1[[#This Row],[Order_Date]])</f>
        <v>11</v>
      </c>
      <c r="AD398" s="3" t="str">
        <f t="shared" si="18"/>
        <v>Nov</v>
      </c>
      <c r="AE398" s="3" t="str">
        <f t="shared" si="19"/>
        <v>Q4</v>
      </c>
      <c r="AF398" s="3" t="str">
        <f t="shared" si="20"/>
        <v>2025-Nov</v>
      </c>
      <c r="AG398" s="3">
        <f>COUNTIF(C:C,Table1[[#This Row],[Customer_ID]])</f>
        <v>14</v>
      </c>
      <c r="AH398" s="9" t="e">
        <f>IF([1]!Table1[[#This Row],[Customer_order_count]] &gt;= 10,"FREQUENT",IF([1]!Table1[[#This Row],[Customer_order_count]] &lt;= 10,"REGULAR","OCASSIONAL"))</f>
        <v>#REF!</v>
      </c>
    </row>
    <row r="399" spans="1:34" x14ac:dyDescent="0.25">
      <c r="A399" s="10" t="s">
        <v>1039</v>
      </c>
      <c r="B399" s="11">
        <v>45631</v>
      </c>
      <c r="C399" s="12" t="s">
        <v>351</v>
      </c>
      <c r="D399" s="13" t="s">
        <v>352</v>
      </c>
      <c r="E399" s="13" t="s">
        <v>3</v>
      </c>
      <c r="F399" s="14">
        <v>54</v>
      </c>
      <c r="G399" s="12" t="s">
        <v>275</v>
      </c>
      <c r="H399" s="12" t="s">
        <v>276</v>
      </c>
      <c r="I399" s="12" t="s">
        <v>109</v>
      </c>
      <c r="J399" s="12" t="s">
        <v>110</v>
      </c>
      <c r="K399" s="12" t="s">
        <v>8</v>
      </c>
      <c r="L399" s="14">
        <v>2</v>
      </c>
      <c r="M399" s="14">
        <v>4000</v>
      </c>
      <c r="N399" s="15">
        <v>0</v>
      </c>
      <c r="O399" s="14">
        <v>8000</v>
      </c>
      <c r="P399" s="14">
        <v>5800</v>
      </c>
      <c r="Q399" s="5">
        <f>Table1[[#This Row],[Sales]]-Table1[[#This Row],[Cost]]</f>
        <v>2200</v>
      </c>
      <c r="R399" s="12" t="s">
        <v>26</v>
      </c>
      <c r="S399" s="12" t="s">
        <v>10</v>
      </c>
      <c r="T399" s="12" t="s">
        <v>40</v>
      </c>
      <c r="U399" s="12" t="s">
        <v>27</v>
      </c>
      <c r="V399" s="6">
        <f>Table1[[#This Row],[Profit]]/Table1[[#This Row],[Sales]]</f>
        <v>0.27500000000000002</v>
      </c>
      <c r="W399" s="12">
        <f>[1]!Table1[[#This Row],[Sales]]-[1]!Table1[[#This Row],[Cost]]-[1]!Table1[[#This Row],[Profit]]</f>
        <v>0</v>
      </c>
      <c r="X399" s="12">
        <f>[1]!Table1[[#This Row],[Quantity]]*[1]!Table1[[#This Row],[Unit_Price]]</f>
        <v>8000</v>
      </c>
      <c r="Y399" s="16">
        <f>[1]!Table1[[#This Row],[Gross_Sales]]*[1]!Table1[[#This Row],[Discount]]</f>
        <v>0</v>
      </c>
      <c r="Z399" s="17">
        <f>[1]!Table1[[#This Row],[Gross_Sales]]*[1]!Table1[[#This Row],[Discount_amount]]</f>
        <v>0</v>
      </c>
      <c r="AA399" s="15">
        <f>IFERROR([1]!Table1[[#This Row],[Profit]]/[1]!Table1[[#This Row],[Sales]],0)</f>
        <v>0.27500000000000002</v>
      </c>
      <c r="AB399" s="12">
        <f>YEAR([1]!Table1[[#This Row],[Order_Date]])</f>
        <v>2024</v>
      </c>
      <c r="AC399" s="12">
        <f>MONTH([1]!Table1[[#This Row],[Order_Date]])</f>
        <v>12</v>
      </c>
      <c r="AD399" s="12" t="str">
        <f t="shared" si="18"/>
        <v>Dec</v>
      </c>
      <c r="AE399" s="12" t="str">
        <f t="shared" si="19"/>
        <v>Q4</v>
      </c>
      <c r="AF399" s="12" t="str">
        <f t="shared" si="20"/>
        <v>2024-Dec</v>
      </c>
      <c r="AG399" s="12">
        <f>COUNTIF(C:C,Table1[[#This Row],[Customer_ID]])</f>
        <v>22</v>
      </c>
      <c r="AH399" s="18" t="e">
        <f>IF([1]!Table1[[#This Row],[Customer_order_count]] &gt;= 10,"FREQUENT",IF([1]!Table1[[#This Row],[Customer_order_count]] &lt;= 10,"REGULAR","OCASSIONAL"))</f>
        <v>#REF!</v>
      </c>
    </row>
    <row r="400" spans="1:34" x14ac:dyDescent="0.25">
      <c r="A400" s="1" t="s">
        <v>1040</v>
      </c>
      <c r="B400" s="2">
        <v>45567</v>
      </c>
      <c r="C400" s="3" t="s">
        <v>1041</v>
      </c>
      <c r="D400" s="4" t="s">
        <v>1042</v>
      </c>
      <c r="E400" s="4" t="s">
        <v>3</v>
      </c>
      <c r="F400" s="5">
        <v>41</v>
      </c>
      <c r="G400" s="3" t="s">
        <v>269</v>
      </c>
      <c r="H400" s="3" t="s">
        <v>270</v>
      </c>
      <c r="I400" s="3" t="s">
        <v>264</v>
      </c>
      <c r="J400" s="3" t="s">
        <v>265</v>
      </c>
      <c r="K400" s="3" t="s">
        <v>46</v>
      </c>
      <c r="L400" s="5">
        <v>1</v>
      </c>
      <c r="M400" s="5">
        <v>800</v>
      </c>
      <c r="N400" s="6">
        <v>0.1</v>
      </c>
      <c r="O400" s="5">
        <v>720</v>
      </c>
      <c r="P400" s="5">
        <v>500</v>
      </c>
      <c r="Q400" s="5">
        <f>Table1[[#This Row],[Sales]]-Table1[[#This Row],[Cost]]</f>
        <v>220</v>
      </c>
      <c r="R400" s="3" t="s">
        <v>26</v>
      </c>
      <c r="S400" s="3" t="s">
        <v>10</v>
      </c>
      <c r="T400" s="3" t="s">
        <v>40</v>
      </c>
      <c r="U400" s="3" t="s">
        <v>19</v>
      </c>
      <c r="V400" s="6">
        <f>Table1[[#This Row],[Profit]]/Table1[[#This Row],[Sales]]</f>
        <v>0.30555555555555558</v>
      </c>
      <c r="W400" s="3">
        <f>[1]!Table1[[#This Row],[Sales]]-[1]!Table1[[#This Row],[Cost]]-[1]!Table1[[#This Row],[Profit]]</f>
        <v>0</v>
      </c>
      <c r="X400" s="3">
        <f>[1]!Table1[[#This Row],[Quantity]]*[1]!Table1[[#This Row],[Unit_Price]]</f>
        <v>800</v>
      </c>
      <c r="Y400" s="7">
        <f>[1]!Table1[[#This Row],[Gross_Sales]]*[1]!Table1[[#This Row],[Discount]]</f>
        <v>80</v>
      </c>
      <c r="Z400" s="8">
        <f>[1]!Table1[[#This Row],[Gross_Sales]]*[1]!Table1[[#This Row],[Discount_amount]]</f>
        <v>64000</v>
      </c>
      <c r="AA400" s="6">
        <f>IFERROR([1]!Table1[[#This Row],[Profit]]/[1]!Table1[[#This Row],[Sales]],0)</f>
        <v>0.30555555555555558</v>
      </c>
      <c r="AB400" s="3">
        <f>YEAR([1]!Table1[[#This Row],[Order_Date]])</f>
        <v>2024</v>
      </c>
      <c r="AC400" s="3">
        <f>MONTH([1]!Table1[[#This Row],[Order_Date]])</f>
        <v>10</v>
      </c>
      <c r="AD400" s="3" t="str">
        <f t="shared" si="18"/>
        <v>Oct</v>
      </c>
      <c r="AE400" s="3" t="str">
        <f t="shared" si="19"/>
        <v>Q4</v>
      </c>
      <c r="AF400" s="3" t="str">
        <f t="shared" si="20"/>
        <v>2024-Oct</v>
      </c>
      <c r="AG400" s="3">
        <f>COUNTIF(C:C,Table1[[#This Row],[Customer_ID]])</f>
        <v>2</v>
      </c>
      <c r="AH400" s="9" t="e">
        <f>IF([1]!Table1[[#This Row],[Customer_order_count]] &gt;= 10,"FREQUENT",IF([1]!Table1[[#This Row],[Customer_order_count]] &lt;= 10,"REGULAR","OCASSIONAL"))</f>
        <v>#REF!</v>
      </c>
    </row>
    <row r="401" spans="1:34" x14ac:dyDescent="0.25">
      <c r="A401" s="10" t="s">
        <v>1043</v>
      </c>
      <c r="B401" s="11">
        <v>45602</v>
      </c>
      <c r="C401" s="12" t="s">
        <v>371</v>
      </c>
      <c r="D401" s="13" t="s">
        <v>372</v>
      </c>
      <c r="E401" s="13" t="s">
        <v>3</v>
      </c>
      <c r="F401" s="14">
        <v>40</v>
      </c>
      <c r="G401" s="12" t="s">
        <v>275</v>
      </c>
      <c r="H401" s="12" t="s">
        <v>276</v>
      </c>
      <c r="I401" s="12" t="s">
        <v>344</v>
      </c>
      <c r="J401" s="12" t="s">
        <v>345</v>
      </c>
      <c r="K401" s="12" t="s">
        <v>39</v>
      </c>
      <c r="L401" s="14">
        <v>1</v>
      </c>
      <c r="M401" s="14">
        <v>2200</v>
      </c>
      <c r="N401" s="15">
        <v>0.05</v>
      </c>
      <c r="O401" s="14">
        <v>2090</v>
      </c>
      <c r="P401" s="14">
        <v>1400</v>
      </c>
      <c r="Q401" s="5">
        <f>Table1[[#This Row],[Sales]]-Table1[[#This Row],[Cost]]</f>
        <v>690</v>
      </c>
      <c r="R401" s="12" t="s">
        <v>26</v>
      </c>
      <c r="S401" s="12" t="s">
        <v>10</v>
      </c>
      <c r="T401" s="12" t="s">
        <v>40</v>
      </c>
      <c r="U401" s="12" t="s">
        <v>27</v>
      </c>
      <c r="V401" s="6">
        <f>Table1[[#This Row],[Profit]]/Table1[[#This Row],[Sales]]</f>
        <v>0.33014354066985646</v>
      </c>
      <c r="W401" s="12">
        <f>[1]!Table1[[#This Row],[Sales]]-[1]!Table1[[#This Row],[Cost]]-[1]!Table1[[#This Row],[Profit]]</f>
        <v>0</v>
      </c>
      <c r="X401" s="12">
        <f>[1]!Table1[[#This Row],[Quantity]]*[1]!Table1[[#This Row],[Unit_Price]]</f>
        <v>2200</v>
      </c>
      <c r="Y401" s="16">
        <f>[1]!Table1[[#This Row],[Gross_Sales]]*[1]!Table1[[#This Row],[Discount]]</f>
        <v>110</v>
      </c>
      <c r="Z401" s="17">
        <f>[1]!Table1[[#This Row],[Gross_Sales]]*[1]!Table1[[#This Row],[Discount_amount]]</f>
        <v>242000</v>
      </c>
      <c r="AA401" s="15">
        <f>IFERROR([1]!Table1[[#This Row],[Profit]]/[1]!Table1[[#This Row],[Sales]],0)</f>
        <v>0.33014354066985646</v>
      </c>
      <c r="AB401" s="12">
        <f>YEAR([1]!Table1[[#This Row],[Order_Date]])</f>
        <v>2024</v>
      </c>
      <c r="AC401" s="12">
        <f>MONTH([1]!Table1[[#This Row],[Order_Date]])</f>
        <v>11</v>
      </c>
      <c r="AD401" s="12" t="str">
        <f t="shared" si="18"/>
        <v>Nov</v>
      </c>
      <c r="AE401" s="12" t="str">
        <f t="shared" si="19"/>
        <v>Q4</v>
      </c>
      <c r="AF401" s="12" t="str">
        <f t="shared" si="20"/>
        <v>2024-Nov</v>
      </c>
      <c r="AG401" s="12">
        <f>COUNTIF(C:C,Table1[[#This Row],[Customer_ID]])</f>
        <v>10</v>
      </c>
      <c r="AH401" s="18" t="e">
        <f>IF([1]!Table1[[#This Row],[Customer_order_count]] &gt;= 10,"FREQUENT",IF([1]!Table1[[#This Row],[Customer_order_count]] &lt;= 10,"REGULAR","OCASSIONAL"))</f>
        <v>#REF!</v>
      </c>
    </row>
    <row r="402" spans="1:34" x14ac:dyDescent="0.25">
      <c r="A402" s="1" t="s">
        <v>1044</v>
      </c>
      <c r="B402" s="2">
        <v>46004</v>
      </c>
      <c r="C402" s="3" t="s">
        <v>1045</v>
      </c>
      <c r="D402" s="4" t="s">
        <v>803</v>
      </c>
      <c r="E402" s="4" t="s">
        <v>16</v>
      </c>
      <c r="F402" s="5">
        <v>54</v>
      </c>
      <c r="G402" s="3" t="s">
        <v>275</v>
      </c>
      <c r="H402" s="3" t="s">
        <v>276</v>
      </c>
      <c r="I402" s="3" t="s">
        <v>6</v>
      </c>
      <c r="J402" s="3" t="s">
        <v>7</v>
      </c>
      <c r="K402" s="3" t="s">
        <v>8</v>
      </c>
      <c r="L402" s="5">
        <v>1</v>
      </c>
      <c r="M402" s="5">
        <v>7000</v>
      </c>
      <c r="N402" s="6">
        <v>0.1</v>
      </c>
      <c r="O402" s="5">
        <v>6300</v>
      </c>
      <c r="P402" s="5">
        <v>5200</v>
      </c>
      <c r="Q402" s="5">
        <f>Table1[[#This Row],[Sales]]-Table1[[#This Row],[Cost]]</f>
        <v>1100</v>
      </c>
      <c r="R402" s="3" t="s">
        <v>26</v>
      </c>
      <c r="S402" s="3" t="s">
        <v>10</v>
      </c>
      <c r="T402" s="3" t="s">
        <v>40</v>
      </c>
      <c r="U402" s="3" t="s">
        <v>27</v>
      </c>
      <c r="V402" s="6">
        <f>Table1[[#This Row],[Profit]]/Table1[[#This Row],[Sales]]</f>
        <v>0.17460317460317459</v>
      </c>
      <c r="W402" s="3">
        <f>[1]!Table1[[#This Row],[Sales]]-[1]!Table1[[#This Row],[Cost]]-[1]!Table1[[#This Row],[Profit]]</f>
        <v>0</v>
      </c>
      <c r="X402" s="3">
        <f>[1]!Table1[[#This Row],[Quantity]]*[1]!Table1[[#This Row],[Unit_Price]]</f>
        <v>7000</v>
      </c>
      <c r="Y402" s="7">
        <f>[1]!Table1[[#This Row],[Gross_Sales]]*[1]!Table1[[#This Row],[Discount]]</f>
        <v>700</v>
      </c>
      <c r="Z402" s="8">
        <f>[1]!Table1[[#This Row],[Gross_Sales]]*[1]!Table1[[#This Row],[Discount_amount]]</f>
        <v>4900000</v>
      </c>
      <c r="AA402" s="6">
        <f>IFERROR([1]!Table1[[#This Row],[Profit]]/[1]!Table1[[#This Row],[Sales]],0)</f>
        <v>0.17460317460317459</v>
      </c>
      <c r="AB402" s="3">
        <f>YEAR([1]!Table1[[#This Row],[Order_Date]])</f>
        <v>2025</v>
      </c>
      <c r="AC402" s="3">
        <f>MONTH([1]!Table1[[#This Row],[Order_Date]])</f>
        <v>12</v>
      </c>
      <c r="AD402" s="3" t="str">
        <f t="shared" si="18"/>
        <v>Dec</v>
      </c>
      <c r="AE402" s="3" t="str">
        <f t="shared" si="19"/>
        <v>Q4</v>
      </c>
      <c r="AF402" s="3" t="str">
        <f t="shared" si="20"/>
        <v>2025-Dec</v>
      </c>
      <c r="AG402" s="3">
        <f>COUNTIF(C:C,Table1[[#This Row],[Customer_ID]])</f>
        <v>14</v>
      </c>
      <c r="AH402" s="9" t="e">
        <f>IF([1]!Table1[[#This Row],[Customer_order_count]] &gt;= 10,"FREQUENT",IF([1]!Table1[[#This Row],[Customer_order_count]] &lt;= 10,"REGULAR","OCASSIONAL"))</f>
        <v>#REF!</v>
      </c>
    </row>
    <row r="403" spans="1:34" x14ac:dyDescent="0.25">
      <c r="A403" s="10" t="s">
        <v>1046</v>
      </c>
      <c r="B403" s="11">
        <v>45429</v>
      </c>
      <c r="C403" s="12" t="s">
        <v>1047</v>
      </c>
      <c r="D403" s="13" t="s">
        <v>1029</v>
      </c>
      <c r="E403" s="13" t="s">
        <v>16</v>
      </c>
      <c r="F403" s="14">
        <v>52</v>
      </c>
      <c r="G403" s="12" t="s">
        <v>275</v>
      </c>
      <c r="H403" s="12" t="s">
        <v>276</v>
      </c>
      <c r="I403" s="12" t="s">
        <v>344</v>
      </c>
      <c r="J403" s="12" t="s">
        <v>345</v>
      </c>
      <c r="K403" s="12" t="s">
        <v>39</v>
      </c>
      <c r="L403" s="14">
        <v>2</v>
      </c>
      <c r="M403" s="14">
        <v>2200</v>
      </c>
      <c r="N403" s="15">
        <v>0.05</v>
      </c>
      <c r="O403" s="14">
        <v>4180</v>
      </c>
      <c r="P403" s="14">
        <v>2800</v>
      </c>
      <c r="Q403" s="5">
        <f>Table1[[#This Row],[Sales]]-Table1[[#This Row],[Cost]]</f>
        <v>1380</v>
      </c>
      <c r="R403" s="12" t="s">
        <v>98</v>
      </c>
      <c r="S403" s="12" t="s">
        <v>10</v>
      </c>
      <c r="T403" s="12" t="s">
        <v>11</v>
      </c>
      <c r="U403" s="12" t="s">
        <v>27</v>
      </c>
      <c r="V403" s="6">
        <f>Table1[[#This Row],[Profit]]/Table1[[#This Row],[Sales]]</f>
        <v>0.33014354066985646</v>
      </c>
      <c r="W403" s="12">
        <f>[1]!Table1[[#This Row],[Sales]]-[1]!Table1[[#This Row],[Cost]]-[1]!Table1[[#This Row],[Profit]]</f>
        <v>0</v>
      </c>
      <c r="X403" s="12">
        <f>[1]!Table1[[#This Row],[Quantity]]*[1]!Table1[[#This Row],[Unit_Price]]</f>
        <v>4400</v>
      </c>
      <c r="Y403" s="16">
        <f>[1]!Table1[[#This Row],[Gross_Sales]]*[1]!Table1[[#This Row],[Discount]]</f>
        <v>220</v>
      </c>
      <c r="Z403" s="17">
        <f>[1]!Table1[[#This Row],[Gross_Sales]]*[1]!Table1[[#This Row],[Discount_amount]]</f>
        <v>968000</v>
      </c>
      <c r="AA403" s="15">
        <f>IFERROR([1]!Table1[[#This Row],[Profit]]/[1]!Table1[[#This Row],[Sales]],0)</f>
        <v>0.33014354066985646</v>
      </c>
      <c r="AB403" s="12">
        <f>YEAR([1]!Table1[[#This Row],[Order_Date]])</f>
        <v>2024</v>
      </c>
      <c r="AC403" s="12">
        <f>MONTH([1]!Table1[[#This Row],[Order_Date]])</f>
        <v>5</v>
      </c>
      <c r="AD403" s="12" t="str">
        <f t="shared" si="18"/>
        <v>May</v>
      </c>
      <c r="AE403" s="12" t="str">
        <f t="shared" si="19"/>
        <v>Q2</v>
      </c>
      <c r="AF403" s="12" t="str">
        <f t="shared" si="20"/>
        <v>2024-May</v>
      </c>
      <c r="AG403" s="12">
        <f>COUNTIF(C:C,Table1[[#This Row],[Customer_ID]])</f>
        <v>23</v>
      </c>
      <c r="AH403" s="18" t="e">
        <f>IF([1]!Table1[[#This Row],[Customer_order_count]] &gt;= 10,"FREQUENT",IF([1]!Table1[[#This Row],[Customer_order_count]] &lt;= 10,"REGULAR","OCASSIONAL"))</f>
        <v>#REF!</v>
      </c>
    </row>
    <row r="404" spans="1:34" x14ac:dyDescent="0.25">
      <c r="A404" s="1" t="s">
        <v>1048</v>
      </c>
      <c r="B404" s="2">
        <v>45620</v>
      </c>
      <c r="C404" s="3" t="s">
        <v>540</v>
      </c>
      <c r="D404" s="4" t="s">
        <v>541</v>
      </c>
      <c r="E404" s="4" t="s">
        <v>3</v>
      </c>
      <c r="F404" s="5">
        <v>47</v>
      </c>
      <c r="G404" s="3" t="s">
        <v>275</v>
      </c>
      <c r="H404" s="3" t="s">
        <v>276</v>
      </c>
      <c r="I404" s="3" t="s">
        <v>37</v>
      </c>
      <c r="J404" s="3" t="s">
        <v>38</v>
      </c>
      <c r="K404" s="3" t="s">
        <v>39</v>
      </c>
      <c r="L404" s="5">
        <v>1</v>
      </c>
      <c r="M404" s="5">
        <v>900</v>
      </c>
      <c r="N404" s="6">
        <v>0</v>
      </c>
      <c r="O404" s="5">
        <v>900</v>
      </c>
      <c r="P404" s="5">
        <v>550</v>
      </c>
      <c r="Q404" s="5">
        <f>Table1[[#This Row],[Sales]]-Table1[[#This Row],[Cost]]</f>
        <v>350</v>
      </c>
      <c r="R404" s="3" t="s">
        <v>9</v>
      </c>
      <c r="S404" s="3" t="s">
        <v>10</v>
      </c>
      <c r="T404" s="3" t="s">
        <v>40</v>
      </c>
      <c r="U404" s="3" t="s">
        <v>19</v>
      </c>
      <c r="V404" s="6">
        <f>Table1[[#This Row],[Profit]]/Table1[[#This Row],[Sales]]</f>
        <v>0.3888888888888889</v>
      </c>
      <c r="W404" s="3">
        <f>[1]!Table1[[#This Row],[Sales]]-[1]!Table1[[#This Row],[Cost]]-[1]!Table1[[#This Row],[Profit]]</f>
        <v>0</v>
      </c>
      <c r="X404" s="3">
        <f>[1]!Table1[[#This Row],[Quantity]]*[1]!Table1[[#This Row],[Unit_Price]]</f>
        <v>900</v>
      </c>
      <c r="Y404" s="7">
        <f>[1]!Table1[[#This Row],[Gross_Sales]]*[1]!Table1[[#This Row],[Discount]]</f>
        <v>0</v>
      </c>
      <c r="Z404" s="8">
        <f>[1]!Table1[[#This Row],[Gross_Sales]]*[1]!Table1[[#This Row],[Discount_amount]]</f>
        <v>0</v>
      </c>
      <c r="AA404" s="6">
        <f>IFERROR([1]!Table1[[#This Row],[Profit]]/[1]!Table1[[#This Row],[Sales]],0)</f>
        <v>0.3888888888888889</v>
      </c>
      <c r="AB404" s="3">
        <f>YEAR([1]!Table1[[#This Row],[Order_Date]])</f>
        <v>2024</v>
      </c>
      <c r="AC404" s="3">
        <f>MONTH([1]!Table1[[#This Row],[Order_Date]])</f>
        <v>11</v>
      </c>
      <c r="AD404" s="3" t="str">
        <f t="shared" si="18"/>
        <v>Nov</v>
      </c>
      <c r="AE404" s="3" t="str">
        <f t="shared" si="19"/>
        <v>Q4</v>
      </c>
      <c r="AF404" s="3" t="str">
        <f t="shared" si="20"/>
        <v>2024-Nov</v>
      </c>
      <c r="AG404" s="3">
        <f>COUNTIF(C:C,Table1[[#This Row],[Customer_ID]])</f>
        <v>17</v>
      </c>
      <c r="AH404" s="9" t="e">
        <f>IF([1]!Table1[[#This Row],[Customer_order_count]] &gt;= 10,"FREQUENT",IF([1]!Table1[[#This Row],[Customer_order_count]] &lt;= 10,"REGULAR","OCASSIONAL"))</f>
        <v>#REF!</v>
      </c>
    </row>
    <row r="405" spans="1:34" x14ac:dyDescent="0.25">
      <c r="A405" s="10" t="s">
        <v>1049</v>
      </c>
      <c r="B405" s="11">
        <v>45383</v>
      </c>
      <c r="C405" s="12" t="s">
        <v>621</v>
      </c>
      <c r="D405" s="12" t="s">
        <v>64</v>
      </c>
      <c r="E405" s="12" t="s">
        <v>3</v>
      </c>
      <c r="F405" s="12">
        <v>27</v>
      </c>
      <c r="G405" s="12" t="s">
        <v>269</v>
      </c>
      <c r="H405" s="12" t="s">
        <v>270</v>
      </c>
      <c r="I405" s="12" t="s">
        <v>186</v>
      </c>
      <c r="J405" s="12" t="s">
        <v>187</v>
      </c>
      <c r="K405" s="12" t="s">
        <v>91</v>
      </c>
      <c r="L405" s="12">
        <v>1</v>
      </c>
      <c r="M405" s="12">
        <v>12000</v>
      </c>
      <c r="N405" s="12">
        <v>0</v>
      </c>
      <c r="O405" s="12">
        <v>0</v>
      </c>
      <c r="P405" s="12">
        <v>9000</v>
      </c>
      <c r="Q405" s="5">
        <f>Table1[[#This Row],[Sales]]-Table1[[#This Row],[Cost]]</f>
        <v>-9000</v>
      </c>
      <c r="R405" s="12" t="s">
        <v>17</v>
      </c>
      <c r="S405" s="12" t="s">
        <v>291</v>
      </c>
      <c r="T405" s="12" t="s">
        <v>11</v>
      </c>
      <c r="U405" s="12" t="s">
        <v>12</v>
      </c>
      <c r="V405" s="3" t="e">
        <f>Table1[[#This Row],[Profit]]/Table1[[#This Row],[Sales]]</f>
        <v>#DIV/0!</v>
      </c>
      <c r="W405" s="12">
        <f>[1]!Table1[[#This Row],[Sales]]-[1]!Table1[[#This Row],[Cost]]-[1]!Table1[[#This Row],[Profit]]</f>
        <v>-9000</v>
      </c>
      <c r="X405" s="12">
        <f>[1]!Table1[[#This Row],[Quantity]]*[1]!Table1[[#This Row],[Unit_Price]]</f>
        <v>12000</v>
      </c>
      <c r="Y405" s="12">
        <f>[1]!Table1[[#This Row],[Gross_Sales]]*[1]!Table1[[#This Row],[Discount]]</f>
        <v>0</v>
      </c>
      <c r="Z405" s="12">
        <f>[1]!Table1[[#This Row],[Gross_Sales]]*[1]!Table1[[#This Row],[Discount_amount]]</f>
        <v>0</v>
      </c>
      <c r="AA405" s="12">
        <f>IFERROR([1]!Table1[[#This Row],[Profit]]/[1]!Table1[[#This Row],[Sales]],0)</f>
        <v>0</v>
      </c>
      <c r="AB405" s="12">
        <f>YEAR([1]!Table1[[#This Row],[Order_Date]])</f>
        <v>2024</v>
      </c>
      <c r="AC405" s="12">
        <f>MONTH([1]!Table1[[#This Row],[Order_Date]])</f>
        <v>4</v>
      </c>
      <c r="AD405" s="12" t="str">
        <f t="shared" si="18"/>
        <v>Apr</v>
      </c>
      <c r="AE405" s="12" t="str">
        <f t="shared" si="19"/>
        <v>Q2</v>
      </c>
      <c r="AF405" s="12" t="str">
        <f t="shared" si="20"/>
        <v>2024-Apr</v>
      </c>
      <c r="AG405" s="12">
        <f>COUNTIF(C:C,Table1[[#This Row],[Customer_ID]])</f>
        <v>12</v>
      </c>
      <c r="AH405" s="18" t="e">
        <f>IF([1]!Table1[[#This Row],[Customer_order_count]] &gt;= 10,"FREQUENT",IF([1]!Table1[[#This Row],[Customer_order_count]] &lt;= 10,"REGULAR","OCASSIONAL"))</f>
        <v>#REF!</v>
      </c>
    </row>
    <row r="406" spans="1:34" x14ac:dyDescent="0.25">
      <c r="A406" s="1" t="s">
        <v>1050</v>
      </c>
      <c r="B406" s="2">
        <v>45708</v>
      </c>
      <c r="C406" s="3" t="s">
        <v>434</v>
      </c>
      <c r="D406" s="4" t="s">
        <v>435</v>
      </c>
      <c r="E406" s="4" t="s">
        <v>16</v>
      </c>
      <c r="F406" s="5">
        <v>26</v>
      </c>
      <c r="G406" s="3" t="s">
        <v>280</v>
      </c>
      <c r="H406" s="3" t="s">
        <v>270</v>
      </c>
      <c r="I406" s="3" t="s">
        <v>143</v>
      </c>
      <c r="J406" s="3" t="s">
        <v>144</v>
      </c>
      <c r="K406" s="3" t="s">
        <v>76</v>
      </c>
      <c r="L406" s="5">
        <v>2</v>
      </c>
      <c r="M406" s="5">
        <v>700</v>
      </c>
      <c r="N406" s="6">
        <v>0.15</v>
      </c>
      <c r="O406" s="5">
        <v>1190</v>
      </c>
      <c r="P406" s="5">
        <v>1140</v>
      </c>
      <c r="Q406" s="5">
        <f>Table1[[#This Row],[Sales]]-Table1[[#This Row],[Cost]]</f>
        <v>50</v>
      </c>
      <c r="R406" s="3" t="s">
        <v>9</v>
      </c>
      <c r="S406" s="3" t="s">
        <v>10</v>
      </c>
      <c r="T406" s="3" t="s">
        <v>18</v>
      </c>
      <c r="U406" s="3" t="s">
        <v>27</v>
      </c>
      <c r="V406" s="6">
        <f>Table1[[#This Row],[Profit]]/Table1[[#This Row],[Sales]]</f>
        <v>4.2016806722689079E-2</v>
      </c>
      <c r="W406" s="3">
        <f>[1]!Table1[[#This Row],[Sales]]-[1]!Table1[[#This Row],[Cost]]-[1]!Table1[[#This Row],[Profit]]</f>
        <v>0</v>
      </c>
      <c r="X406" s="3">
        <f>[1]!Table1[[#This Row],[Quantity]]*[1]!Table1[[#This Row],[Unit_Price]]</f>
        <v>1400</v>
      </c>
      <c r="Y406" s="7">
        <f>[1]!Table1[[#This Row],[Gross_Sales]]*[1]!Table1[[#This Row],[Discount]]</f>
        <v>210</v>
      </c>
      <c r="Z406" s="8">
        <f>[1]!Table1[[#This Row],[Gross_Sales]]*[1]!Table1[[#This Row],[Discount_amount]]</f>
        <v>294000</v>
      </c>
      <c r="AA406" s="6">
        <f>IFERROR([1]!Table1[[#This Row],[Profit]]/[1]!Table1[[#This Row],[Sales]],0)</f>
        <v>4.2016806722689079E-2</v>
      </c>
      <c r="AB406" s="3">
        <f>YEAR([1]!Table1[[#This Row],[Order_Date]])</f>
        <v>2025</v>
      </c>
      <c r="AC406" s="3">
        <f>MONTH([1]!Table1[[#This Row],[Order_Date]])</f>
        <v>2</v>
      </c>
      <c r="AD406" s="3" t="str">
        <f t="shared" si="18"/>
        <v>Feb</v>
      </c>
      <c r="AE406" s="3" t="str">
        <f t="shared" si="19"/>
        <v>Q1</v>
      </c>
      <c r="AF406" s="3" t="str">
        <f t="shared" si="20"/>
        <v>2025-Feb</v>
      </c>
      <c r="AG406" s="3">
        <f>COUNTIF(C:C,Table1[[#This Row],[Customer_ID]])</f>
        <v>32</v>
      </c>
      <c r="AH406" s="9" t="e">
        <f>IF([1]!Table1[[#This Row],[Customer_order_count]] &gt;= 10,"FREQUENT",IF([1]!Table1[[#This Row],[Customer_order_count]] &lt;= 10,"REGULAR","OCASSIONAL"))</f>
        <v>#REF!</v>
      </c>
    </row>
    <row r="407" spans="1:34" x14ac:dyDescent="0.25">
      <c r="A407" s="10" t="s">
        <v>1051</v>
      </c>
      <c r="B407" s="11">
        <v>45349</v>
      </c>
      <c r="C407" s="12" t="s">
        <v>1052</v>
      </c>
      <c r="D407" s="13" t="s">
        <v>335</v>
      </c>
      <c r="E407" s="13" t="s">
        <v>16</v>
      </c>
      <c r="F407" s="14">
        <v>48</v>
      </c>
      <c r="G407" s="12" t="s">
        <v>275</v>
      </c>
      <c r="H407" s="12" t="s">
        <v>276</v>
      </c>
      <c r="I407" s="12" t="s">
        <v>105</v>
      </c>
      <c r="J407" s="12" t="s">
        <v>106</v>
      </c>
      <c r="K407" s="12" t="s">
        <v>76</v>
      </c>
      <c r="L407" s="14">
        <v>3</v>
      </c>
      <c r="M407" s="14">
        <v>450</v>
      </c>
      <c r="N407" s="15">
        <v>0.05</v>
      </c>
      <c r="O407" s="14">
        <v>1282.5</v>
      </c>
      <c r="P407" s="14">
        <v>990</v>
      </c>
      <c r="Q407" s="5">
        <f>Table1[[#This Row],[Sales]]-Table1[[#This Row],[Cost]]</f>
        <v>292.5</v>
      </c>
      <c r="R407" s="12" t="s">
        <v>9</v>
      </c>
      <c r="S407" s="12" t="s">
        <v>10</v>
      </c>
      <c r="T407" s="12" t="s">
        <v>18</v>
      </c>
      <c r="U407" s="12" t="s">
        <v>19</v>
      </c>
      <c r="V407" s="6">
        <f>Table1[[#This Row],[Profit]]/Table1[[#This Row],[Sales]]</f>
        <v>0.22807017543859648</v>
      </c>
      <c r="W407" s="12">
        <f>[1]!Table1[[#This Row],[Sales]]-[1]!Table1[[#This Row],[Cost]]-[1]!Table1[[#This Row],[Profit]]</f>
        <v>0</v>
      </c>
      <c r="X407" s="12">
        <f>[1]!Table1[[#This Row],[Quantity]]*[1]!Table1[[#This Row],[Unit_Price]]</f>
        <v>1350</v>
      </c>
      <c r="Y407" s="16">
        <f>[1]!Table1[[#This Row],[Gross_Sales]]*[1]!Table1[[#This Row],[Discount]]</f>
        <v>67.5</v>
      </c>
      <c r="Z407" s="17">
        <f>[1]!Table1[[#This Row],[Gross_Sales]]*[1]!Table1[[#This Row],[Discount_amount]]</f>
        <v>91125</v>
      </c>
      <c r="AA407" s="15">
        <f>IFERROR([1]!Table1[[#This Row],[Profit]]/[1]!Table1[[#This Row],[Sales]],0)</f>
        <v>0.22807017543859648</v>
      </c>
      <c r="AB407" s="12">
        <f>YEAR([1]!Table1[[#This Row],[Order_Date]])</f>
        <v>2024</v>
      </c>
      <c r="AC407" s="12">
        <f>MONTH([1]!Table1[[#This Row],[Order_Date]])</f>
        <v>2</v>
      </c>
      <c r="AD407" s="12" t="str">
        <f t="shared" si="18"/>
        <v>Feb</v>
      </c>
      <c r="AE407" s="12" t="str">
        <f t="shared" si="19"/>
        <v>Q1</v>
      </c>
      <c r="AF407" s="12" t="str">
        <f t="shared" si="20"/>
        <v>2024-Feb</v>
      </c>
      <c r="AG407" s="12">
        <f>COUNTIF(C:C,Table1[[#This Row],[Customer_ID]])</f>
        <v>5</v>
      </c>
      <c r="AH407" s="18" t="e">
        <f>IF([1]!Table1[[#This Row],[Customer_order_count]] &gt;= 10,"FREQUENT",IF([1]!Table1[[#This Row],[Customer_order_count]] &lt;= 10,"REGULAR","OCASSIONAL"))</f>
        <v>#REF!</v>
      </c>
    </row>
    <row r="408" spans="1:34" x14ac:dyDescent="0.25">
      <c r="A408" s="1" t="s">
        <v>1053</v>
      </c>
      <c r="B408" s="2">
        <v>46018</v>
      </c>
      <c r="C408" s="3" t="s">
        <v>569</v>
      </c>
      <c r="D408" s="4" t="s">
        <v>570</v>
      </c>
      <c r="E408" s="4" t="s">
        <v>16</v>
      </c>
      <c r="F408" s="5">
        <v>47</v>
      </c>
      <c r="G408" s="3" t="s">
        <v>339</v>
      </c>
      <c r="H408" s="3" t="s">
        <v>285</v>
      </c>
      <c r="I408" s="3" t="s">
        <v>105</v>
      </c>
      <c r="J408" s="3" t="s">
        <v>106</v>
      </c>
      <c r="K408" s="3" t="s">
        <v>76</v>
      </c>
      <c r="L408" s="5">
        <v>2</v>
      </c>
      <c r="M408" s="5">
        <v>450</v>
      </c>
      <c r="N408" s="6">
        <v>0</v>
      </c>
      <c r="O408" s="5">
        <v>900</v>
      </c>
      <c r="P408" s="5">
        <v>660</v>
      </c>
      <c r="Q408" s="5">
        <f>Table1[[#This Row],[Sales]]-Table1[[#This Row],[Cost]]</f>
        <v>240</v>
      </c>
      <c r="R408" s="3" t="s">
        <v>17</v>
      </c>
      <c r="S408" s="3" t="s">
        <v>10</v>
      </c>
      <c r="T408" s="3" t="s">
        <v>40</v>
      </c>
      <c r="U408" s="3" t="s">
        <v>12</v>
      </c>
      <c r="V408" s="6">
        <f>Table1[[#This Row],[Profit]]/Table1[[#This Row],[Sales]]</f>
        <v>0.26666666666666666</v>
      </c>
      <c r="W408" s="3">
        <f>[1]!Table1[[#This Row],[Sales]]-[1]!Table1[[#This Row],[Cost]]-[1]!Table1[[#This Row],[Profit]]</f>
        <v>0</v>
      </c>
      <c r="X408" s="3">
        <f>[1]!Table1[[#This Row],[Quantity]]*[1]!Table1[[#This Row],[Unit_Price]]</f>
        <v>900</v>
      </c>
      <c r="Y408" s="7">
        <f>[1]!Table1[[#This Row],[Gross_Sales]]*[1]!Table1[[#This Row],[Discount]]</f>
        <v>0</v>
      </c>
      <c r="Z408" s="8">
        <f>[1]!Table1[[#This Row],[Gross_Sales]]*[1]!Table1[[#This Row],[Discount_amount]]</f>
        <v>0</v>
      </c>
      <c r="AA408" s="6">
        <f>IFERROR([1]!Table1[[#This Row],[Profit]]/[1]!Table1[[#This Row],[Sales]],0)</f>
        <v>0.26666666666666666</v>
      </c>
      <c r="AB408" s="3">
        <f>YEAR([1]!Table1[[#This Row],[Order_Date]])</f>
        <v>2025</v>
      </c>
      <c r="AC408" s="3">
        <f>MONTH([1]!Table1[[#This Row],[Order_Date]])</f>
        <v>12</v>
      </c>
      <c r="AD408" s="3" t="str">
        <f t="shared" si="18"/>
        <v>Dec</v>
      </c>
      <c r="AE408" s="3" t="str">
        <f t="shared" si="19"/>
        <v>Q4</v>
      </c>
      <c r="AF408" s="3" t="str">
        <f t="shared" si="20"/>
        <v>2025-Dec</v>
      </c>
      <c r="AG408" s="3">
        <f>COUNTIF(C:C,Table1[[#This Row],[Customer_ID]])</f>
        <v>8</v>
      </c>
      <c r="AH408" s="9" t="e">
        <f>IF([1]!Table1[[#This Row],[Customer_order_count]] &gt;= 10,"FREQUENT",IF([1]!Table1[[#This Row],[Customer_order_count]] &lt;= 10,"REGULAR","OCASSIONAL"))</f>
        <v>#REF!</v>
      </c>
    </row>
    <row r="409" spans="1:34" x14ac:dyDescent="0.25">
      <c r="A409" s="10" t="s">
        <v>1054</v>
      </c>
      <c r="B409" s="11">
        <v>45828</v>
      </c>
      <c r="C409" s="12" t="s">
        <v>354</v>
      </c>
      <c r="D409" s="13" t="s">
        <v>167</v>
      </c>
      <c r="E409" s="13" t="s">
        <v>3</v>
      </c>
      <c r="F409" s="14">
        <v>27</v>
      </c>
      <c r="G409" s="12" t="s">
        <v>269</v>
      </c>
      <c r="H409" s="12" t="s">
        <v>270</v>
      </c>
      <c r="I409" s="12" t="s">
        <v>81</v>
      </c>
      <c r="J409" s="12" t="s">
        <v>82</v>
      </c>
      <c r="K409" s="12" t="s">
        <v>58</v>
      </c>
      <c r="L409" s="14">
        <v>1</v>
      </c>
      <c r="M409" s="14">
        <v>3500</v>
      </c>
      <c r="N409" s="15">
        <v>0.05</v>
      </c>
      <c r="O409" s="14">
        <v>3325</v>
      </c>
      <c r="P409" s="14">
        <v>2500</v>
      </c>
      <c r="Q409" s="5">
        <f>Table1[[#This Row],[Sales]]-Table1[[#This Row],[Cost]]</f>
        <v>825</v>
      </c>
      <c r="R409" s="12" t="s">
        <v>26</v>
      </c>
      <c r="S409" s="12" t="s">
        <v>10</v>
      </c>
      <c r="T409" s="12" t="s">
        <v>11</v>
      </c>
      <c r="U409" s="12" t="s">
        <v>19</v>
      </c>
      <c r="V409" s="6">
        <f>Table1[[#This Row],[Profit]]/Table1[[#This Row],[Sales]]</f>
        <v>0.24812030075187969</v>
      </c>
      <c r="W409" s="12">
        <f>[1]!Table1[[#This Row],[Sales]]-[1]!Table1[[#This Row],[Cost]]-[1]!Table1[[#This Row],[Profit]]</f>
        <v>0</v>
      </c>
      <c r="X409" s="12">
        <f>[1]!Table1[[#This Row],[Quantity]]*[1]!Table1[[#This Row],[Unit_Price]]</f>
        <v>3500</v>
      </c>
      <c r="Y409" s="16">
        <f>[1]!Table1[[#This Row],[Gross_Sales]]*[1]!Table1[[#This Row],[Discount]]</f>
        <v>175</v>
      </c>
      <c r="Z409" s="17">
        <f>[1]!Table1[[#This Row],[Gross_Sales]]*[1]!Table1[[#This Row],[Discount_amount]]</f>
        <v>612500</v>
      </c>
      <c r="AA409" s="15">
        <f>IFERROR([1]!Table1[[#This Row],[Profit]]/[1]!Table1[[#This Row],[Sales]],0)</f>
        <v>0.24812030075187969</v>
      </c>
      <c r="AB409" s="12">
        <f>YEAR([1]!Table1[[#This Row],[Order_Date]])</f>
        <v>2025</v>
      </c>
      <c r="AC409" s="12">
        <f>MONTH([1]!Table1[[#This Row],[Order_Date]])</f>
        <v>6</v>
      </c>
      <c r="AD409" s="12" t="str">
        <f t="shared" si="18"/>
        <v>Jun</v>
      </c>
      <c r="AE409" s="12" t="str">
        <f t="shared" si="19"/>
        <v>Q2</v>
      </c>
      <c r="AF409" s="12" t="str">
        <f t="shared" si="20"/>
        <v>2025-Jun</v>
      </c>
      <c r="AG409" s="12">
        <f>COUNTIF(C:C,Table1[[#This Row],[Customer_ID]])</f>
        <v>5</v>
      </c>
      <c r="AH409" s="18" t="e">
        <f>IF([1]!Table1[[#This Row],[Customer_order_count]] &gt;= 10,"FREQUENT",IF([1]!Table1[[#This Row],[Customer_order_count]] &lt;= 10,"REGULAR","OCASSIONAL"))</f>
        <v>#REF!</v>
      </c>
    </row>
    <row r="410" spans="1:34" x14ac:dyDescent="0.25">
      <c r="A410" s="1" t="s">
        <v>1055</v>
      </c>
      <c r="B410" s="2">
        <v>45497</v>
      </c>
      <c r="C410" s="3" t="s">
        <v>351</v>
      </c>
      <c r="D410" s="4" t="s">
        <v>352</v>
      </c>
      <c r="E410" s="4" t="s">
        <v>3</v>
      </c>
      <c r="F410" s="5">
        <v>54</v>
      </c>
      <c r="G410" s="3" t="s">
        <v>275</v>
      </c>
      <c r="H410" s="3" t="s">
        <v>276</v>
      </c>
      <c r="I410" s="3" t="s">
        <v>102</v>
      </c>
      <c r="J410" s="3" t="s">
        <v>103</v>
      </c>
      <c r="K410" s="3" t="s">
        <v>25</v>
      </c>
      <c r="L410" s="5">
        <v>3</v>
      </c>
      <c r="M410" s="5">
        <v>28000</v>
      </c>
      <c r="N410" s="6">
        <v>0.1</v>
      </c>
      <c r="O410" s="5">
        <v>75600</v>
      </c>
      <c r="P410" s="5">
        <v>63000</v>
      </c>
      <c r="Q410" s="5">
        <f>Table1[[#This Row],[Sales]]-Table1[[#This Row],[Cost]]</f>
        <v>12600</v>
      </c>
      <c r="R410" s="3" t="s">
        <v>26</v>
      </c>
      <c r="S410" s="3" t="s">
        <v>10</v>
      </c>
      <c r="T410" s="3" t="s">
        <v>33</v>
      </c>
      <c r="U410" s="3" t="s">
        <v>27</v>
      </c>
      <c r="V410" s="6">
        <f>Table1[[#This Row],[Profit]]/Table1[[#This Row],[Sales]]</f>
        <v>0.16666666666666666</v>
      </c>
      <c r="W410" s="3">
        <f>[1]!Table1[[#This Row],[Sales]]-[1]!Table1[[#This Row],[Cost]]-[1]!Table1[[#This Row],[Profit]]</f>
        <v>0</v>
      </c>
      <c r="X410" s="3">
        <f>[1]!Table1[[#This Row],[Quantity]]*[1]!Table1[[#This Row],[Unit_Price]]</f>
        <v>84000</v>
      </c>
      <c r="Y410" s="7">
        <f>[1]!Table1[[#This Row],[Gross_Sales]]*[1]!Table1[[#This Row],[Discount]]</f>
        <v>8400</v>
      </c>
      <c r="Z410" s="8">
        <f>[1]!Table1[[#This Row],[Gross_Sales]]*[1]!Table1[[#This Row],[Discount_amount]]</f>
        <v>705600000</v>
      </c>
      <c r="AA410" s="6">
        <f>IFERROR([1]!Table1[[#This Row],[Profit]]/[1]!Table1[[#This Row],[Sales]],0)</f>
        <v>0.16666666666666666</v>
      </c>
      <c r="AB410" s="3">
        <f>YEAR([1]!Table1[[#This Row],[Order_Date]])</f>
        <v>2024</v>
      </c>
      <c r="AC410" s="3">
        <f>MONTH([1]!Table1[[#This Row],[Order_Date]])</f>
        <v>7</v>
      </c>
      <c r="AD410" s="3" t="str">
        <f t="shared" si="18"/>
        <v>Jul</v>
      </c>
      <c r="AE410" s="3" t="str">
        <f t="shared" si="19"/>
        <v>Q3</v>
      </c>
      <c r="AF410" s="3" t="str">
        <f t="shared" si="20"/>
        <v>2024-Jul</v>
      </c>
      <c r="AG410" s="3">
        <f>COUNTIF(C:C,Table1[[#This Row],[Customer_ID]])</f>
        <v>22</v>
      </c>
      <c r="AH410" s="9" t="e">
        <f>IF([1]!Table1[[#This Row],[Customer_order_count]] &gt;= 10,"FREQUENT",IF([1]!Table1[[#This Row],[Customer_order_count]] &lt;= 10,"REGULAR","OCASSIONAL"))</f>
        <v>#REF!</v>
      </c>
    </row>
    <row r="411" spans="1:34" x14ac:dyDescent="0.25">
      <c r="A411" s="10" t="s">
        <v>1056</v>
      </c>
      <c r="B411" s="11">
        <v>45661</v>
      </c>
      <c r="C411" s="12" t="s">
        <v>337</v>
      </c>
      <c r="D411" s="13" t="s">
        <v>338</v>
      </c>
      <c r="E411" s="13" t="s">
        <v>16</v>
      </c>
      <c r="F411" s="14">
        <v>35</v>
      </c>
      <c r="G411" s="12" t="s">
        <v>339</v>
      </c>
      <c r="H411" s="12" t="s">
        <v>285</v>
      </c>
      <c r="I411" s="12" t="s">
        <v>109</v>
      </c>
      <c r="J411" s="12" t="s">
        <v>110</v>
      </c>
      <c r="K411" s="12" t="s">
        <v>8</v>
      </c>
      <c r="L411" s="14">
        <v>4</v>
      </c>
      <c r="M411" s="14">
        <v>4000</v>
      </c>
      <c r="N411" s="15">
        <v>0</v>
      </c>
      <c r="O411" s="14">
        <v>16000</v>
      </c>
      <c r="P411" s="14">
        <v>11600</v>
      </c>
      <c r="Q411" s="5">
        <f>Table1[[#This Row],[Sales]]-Table1[[#This Row],[Cost]]</f>
        <v>4400</v>
      </c>
      <c r="R411" s="12" t="s">
        <v>26</v>
      </c>
      <c r="S411" s="12" t="s">
        <v>10</v>
      </c>
      <c r="T411" s="12" t="s">
        <v>18</v>
      </c>
      <c r="U411" s="12" t="s">
        <v>27</v>
      </c>
      <c r="V411" s="6">
        <f>Table1[[#This Row],[Profit]]/Table1[[#This Row],[Sales]]</f>
        <v>0.27500000000000002</v>
      </c>
      <c r="W411" s="12">
        <f>[1]!Table1[[#This Row],[Sales]]-[1]!Table1[[#This Row],[Cost]]-[1]!Table1[[#This Row],[Profit]]</f>
        <v>0</v>
      </c>
      <c r="X411" s="12">
        <f>[1]!Table1[[#This Row],[Quantity]]*[1]!Table1[[#This Row],[Unit_Price]]</f>
        <v>16000</v>
      </c>
      <c r="Y411" s="16">
        <f>[1]!Table1[[#This Row],[Gross_Sales]]*[1]!Table1[[#This Row],[Discount]]</f>
        <v>0</v>
      </c>
      <c r="Z411" s="17">
        <f>[1]!Table1[[#This Row],[Gross_Sales]]*[1]!Table1[[#This Row],[Discount_amount]]</f>
        <v>0</v>
      </c>
      <c r="AA411" s="15">
        <f>IFERROR([1]!Table1[[#This Row],[Profit]]/[1]!Table1[[#This Row],[Sales]],0)</f>
        <v>0.27500000000000002</v>
      </c>
      <c r="AB411" s="12">
        <f>YEAR([1]!Table1[[#This Row],[Order_Date]])</f>
        <v>2025</v>
      </c>
      <c r="AC411" s="12">
        <f>MONTH([1]!Table1[[#This Row],[Order_Date]])</f>
        <v>1</v>
      </c>
      <c r="AD411" s="12" t="str">
        <f t="shared" si="18"/>
        <v>Jan</v>
      </c>
      <c r="AE411" s="12" t="str">
        <f t="shared" si="19"/>
        <v>Q1</v>
      </c>
      <c r="AF411" s="12" t="str">
        <f t="shared" si="20"/>
        <v>2025-Jan</v>
      </c>
      <c r="AG411" s="12">
        <f>COUNTIF(C:C,Table1[[#This Row],[Customer_ID]])</f>
        <v>11</v>
      </c>
      <c r="AH411" s="18" t="e">
        <f>IF([1]!Table1[[#This Row],[Customer_order_count]] &gt;= 10,"FREQUENT",IF([1]!Table1[[#This Row],[Customer_order_count]] &lt;= 10,"REGULAR","OCASSIONAL"))</f>
        <v>#REF!</v>
      </c>
    </row>
    <row r="412" spans="1:34" x14ac:dyDescent="0.25">
      <c r="A412" s="1" t="s">
        <v>1057</v>
      </c>
      <c r="B412" s="2">
        <v>45767</v>
      </c>
      <c r="C412" s="3" t="s">
        <v>397</v>
      </c>
      <c r="D412" s="3" t="s">
        <v>329</v>
      </c>
      <c r="E412" s="3" t="s">
        <v>3</v>
      </c>
      <c r="F412" s="3">
        <v>25</v>
      </c>
      <c r="G412" s="3" t="s">
        <v>295</v>
      </c>
      <c r="H412" s="3" t="s">
        <v>270</v>
      </c>
      <c r="I412" s="3" t="s">
        <v>105</v>
      </c>
      <c r="J412" s="3" t="s">
        <v>106</v>
      </c>
      <c r="K412" s="3" t="s">
        <v>76</v>
      </c>
      <c r="L412" s="3">
        <v>2</v>
      </c>
      <c r="M412" s="3">
        <v>450</v>
      </c>
      <c r="N412" s="3">
        <v>0.05</v>
      </c>
      <c r="O412" s="3">
        <v>0</v>
      </c>
      <c r="P412" s="3">
        <v>660</v>
      </c>
      <c r="Q412" s="5">
        <f>Table1[[#This Row],[Sales]]-Table1[[#This Row],[Cost]]</f>
        <v>-660</v>
      </c>
      <c r="R412" s="3" t="s">
        <v>26</v>
      </c>
      <c r="S412" s="3" t="s">
        <v>291</v>
      </c>
      <c r="T412" s="3" t="s">
        <v>11</v>
      </c>
      <c r="U412" s="3" t="s">
        <v>27</v>
      </c>
      <c r="V412" s="3" t="e">
        <f>Table1[[#This Row],[Profit]]/Table1[[#This Row],[Sales]]</f>
        <v>#DIV/0!</v>
      </c>
      <c r="W412" s="3">
        <f>[1]!Table1[[#This Row],[Sales]]-[1]!Table1[[#This Row],[Cost]]-[1]!Table1[[#This Row],[Profit]]</f>
        <v>-660</v>
      </c>
      <c r="X412" s="3">
        <f>[1]!Table1[[#This Row],[Quantity]]*[1]!Table1[[#This Row],[Unit_Price]]</f>
        <v>900</v>
      </c>
      <c r="Y412" s="3">
        <f>[1]!Table1[[#This Row],[Gross_Sales]]*[1]!Table1[[#This Row],[Discount]]</f>
        <v>45</v>
      </c>
      <c r="Z412" s="3">
        <f>[1]!Table1[[#This Row],[Gross_Sales]]*[1]!Table1[[#This Row],[Discount_amount]]</f>
        <v>40500</v>
      </c>
      <c r="AA412" s="3">
        <f>IFERROR([1]!Table1[[#This Row],[Profit]]/[1]!Table1[[#This Row],[Sales]],0)</f>
        <v>0</v>
      </c>
      <c r="AB412" s="3">
        <f>YEAR([1]!Table1[[#This Row],[Order_Date]])</f>
        <v>2025</v>
      </c>
      <c r="AC412" s="3">
        <f>MONTH([1]!Table1[[#This Row],[Order_Date]])</f>
        <v>4</v>
      </c>
      <c r="AD412" s="3" t="str">
        <f t="shared" si="18"/>
        <v>Apr</v>
      </c>
      <c r="AE412" s="3" t="str">
        <f t="shared" si="19"/>
        <v>Q2</v>
      </c>
      <c r="AF412" s="3" t="str">
        <f t="shared" si="20"/>
        <v>2025-Apr</v>
      </c>
      <c r="AG412" s="3">
        <f>COUNTIF(C:C,Table1[[#This Row],[Customer_ID]])</f>
        <v>14</v>
      </c>
      <c r="AH412" s="9" t="e">
        <f>IF([1]!Table1[[#This Row],[Customer_order_count]] &gt;= 10,"FREQUENT",IF([1]!Table1[[#This Row],[Customer_order_count]] &lt;= 10,"REGULAR","OCASSIONAL"))</f>
        <v>#REF!</v>
      </c>
    </row>
    <row r="413" spans="1:34" x14ac:dyDescent="0.25">
      <c r="A413" s="10" t="s">
        <v>1058</v>
      </c>
      <c r="B413" s="11">
        <v>45989</v>
      </c>
      <c r="C413" s="12" t="s">
        <v>641</v>
      </c>
      <c r="D413" s="13" t="s">
        <v>642</v>
      </c>
      <c r="E413" s="13" t="s">
        <v>16</v>
      </c>
      <c r="F413" s="14">
        <v>22</v>
      </c>
      <c r="G413" s="12" t="s">
        <v>275</v>
      </c>
      <c r="H413" s="12" t="s">
        <v>276</v>
      </c>
      <c r="I413" s="12" t="s">
        <v>23</v>
      </c>
      <c r="J413" s="12" t="s">
        <v>24</v>
      </c>
      <c r="K413" s="12" t="s">
        <v>25</v>
      </c>
      <c r="L413" s="14">
        <v>3</v>
      </c>
      <c r="M413" s="14">
        <v>55000</v>
      </c>
      <c r="N413" s="15">
        <v>0.15</v>
      </c>
      <c r="O413" s="14">
        <v>140250</v>
      </c>
      <c r="P413" s="14">
        <v>120000</v>
      </c>
      <c r="Q413" s="5">
        <f>Table1[[#This Row],[Sales]]-Table1[[#This Row],[Cost]]</f>
        <v>20250</v>
      </c>
      <c r="R413" s="12" t="s">
        <v>26</v>
      </c>
      <c r="S413" s="12" t="s">
        <v>10</v>
      </c>
      <c r="T413" s="12" t="s">
        <v>40</v>
      </c>
      <c r="U413" s="12" t="s">
        <v>27</v>
      </c>
      <c r="V413" s="6">
        <f>Table1[[#This Row],[Profit]]/Table1[[#This Row],[Sales]]</f>
        <v>0.14438502673796791</v>
      </c>
      <c r="W413" s="12">
        <f>[1]!Table1[[#This Row],[Sales]]-[1]!Table1[[#This Row],[Cost]]-[1]!Table1[[#This Row],[Profit]]</f>
        <v>0</v>
      </c>
      <c r="X413" s="12">
        <f>[1]!Table1[[#This Row],[Quantity]]*[1]!Table1[[#This Row],[Unit_Price]]</f>
        <v>165000</v>
      </c>
      <c r="Y413" s="16">
        <f>[1]!Table1[[#This Row],[Gross_Sales]]*[1]!Table1[[#This Row],[Discount]]</f>
        <v>24750</v>
      </c>
      <c r="Z413" s="17">
        <f>[1]!Table1[[#This Row],[Gross_Sales]]*[1]!Table1[[#This Row],[Discount_amount]]</f>
        <v>4083750000</v>
      </c>
      <c r="AA413" s="15">
        <f>IFERROR([1]!Table1[[#This Row],[Profit]]/[1]!Table1[[#This Row],[Sales]],0)</f>
        <v>0.14438502673796791</v>
      </c>
      <c r="AB413" s="12">
        <f>YEAR([1]!Table1[[#This Row],[Order_Date]])</f>
        <v>2025</v>
      </c>
      <c r="AC413" s="12">
        <f>MONTH([1]!Table1[[#This Row],[Order_Date]])</f>
        <v>11</v>
      </c>
      <c r="AD413" s="12" t="str">
        <f t="shared" si="18"/>
        <v>Nov</v>
      </c>
      <c r="AE413" s="12" t="str">
        <f t="shared" si="19"/>
        <v>Q4</v>
      </c>
      <c r="AF413" s="12" t="str">
        <f t="shared" si="20"/>
        <v>2025-Nov</v>
      </c>
      <c r="AG413" s="12">
        <f>COUNTIF(C:C,Table1[[#This Row],[Customer_ID]])</f>
        <v>13</v>
      </c>
      <c r="AH413" s="18" t="e">
        <f>IF([1]!Table1[[#This Row],[Customer_order_count]] &gt;= 10,"FREQUENT",IF([1]!Table1[[#This Row],[Customer_order_count]] &lt;= 10,"REGULAR","OCASSIONAL"))</f>
        <v>#REF!</v>
      </c>
    </row>
    <row r="414" spans="1:34" x14ac:dyDescent="0.25">
      <c r="A414" s="1" t="s">
        <v>1059</v>
      </c>
      <c r="B414" s="2">
        <v>45748</v>
      </c>
      <c r="C414" s="3" t="s">
        <v>262</v>
      </c>
      <c r="D414" s="4" t="s">
        <v>101</v>
      </c>
      <c r="E414" s="4" t="s">
        <v>3</v>
      </c>
      <c r="F414" s="5">
        <v>56</v>
      </c>
      <c r="G414" s="3" t="s">
        <v>263</v>
      </c>
      <c r="H414" s="3" t="s">
        <v>5</v>
      </c>
      <c r="I414" s="3" t="s">
        <v>305</v>
      </c>
      <c r="J414" s="3" t="s">
        <v>306</v>
      </c>
      <c r="K414" s="3" t="s">
        <v>91</v>
      </c>
      <c r="L414" s="5">
        <v>1</v>
      </c>
      <c r="M414" s="5">
        <v>8500</v>
      </c>
      <c r="N414" s="6">
        <v>0.2</v>
      </c>
      <c r="O414" s="5">
        <v>6800</v>
      </c>
      <c r="P414" s="5">
        <v>6500</v>
      </c>
      <c r="Q414" s="5">
        <f>Table1[[#This Row],[Sales]]-Table1[[#This Row],[Cost]]</f>
        <v>300</v>
      </c>
      <c r="R414" s="3" t="s">
        <v>98</v>
      </c>
      <c r="S414" s="3" t="s">
        <v>10</v>
      </c>
      <c r="T414" s="3" t="s">
        <v>11</v>
      </c>
      <c r="U414" s="3" t="s">
        <v>27</v>
      </c>
      <c r="V414" s="6">
        <f>Table1[[#This Row],[Profit]]/Table1[[#This Row],[Sales]]</f>
        <v>4.4117647058823532E-2</v>
      </c>
      <c r="W414" s="3">
        <f>[1]!Table1[[#This Row],[Sales]]-[1]!Table1[[#This Row],[Cost]]-[1]!Table1[[#This Row],[Profit]]</f>
        <v>0</v>
      </c>
      <c r="X414" s="3">
        <f>[1]!Table1[[#This Row],[Quantity]]*[1]!Table1[[#This Row],[Unit_Price]]</f>
        <v>8500</v>
      </c>
      <c r="Y414" s="7">
        <f>[1]!Table1[[#This Row],[Gross_Sales]]*[1]!Table1[[#This Row],[Discount]]</f>
        <v>1700</v>
      </c>
      <c r="Z414" s="8">
        <f>[1]!Table1[[#This Row],[Gross_Sales]]*[1]!Table1[[#This Row],[Discount_amount]]</f>
        <v>14450000</v>
      </c>
      <c r="AA414" s="6">
        <f>IFERROR([1]!Table1[[#This Row],[Profit]]/[1]!Table1[[#This Row],[Sales]],0)</f>
        <v>4.4117647058823532E-2</v>
      </c>
      <c r="AB414" s="3">
        <f>YEAR([1]!Table1[[#This Row],[Order_Date]])</f>
        <v>2025</v>
      </c>
      <c r="AC414" s="3">
        <f>MONTH([1]!Table1[[#This Row],[Order_Date]])</f>
        <v>4</v>
      </c>
      <c r="AD414" s="3" t="str">
        <f t="shared" si="18"/>
        <v>Apr</v>
      </c>
      <c r="AE414" s="3" t="str">
        <f t="shared" si="19"/>
        <v>Q2</v>
      </c>
      <c r="AF414" s="3" t="str">
        <f t="shared" si="20"/>
        <v>2025-Apr</v>
      </c>
      <c r="AG414" s="3">
        <f>COUNTIF(C:C,Table1[[#This Row],[Customer_ID]])</f>
        <v>30</v>
      </c>
      <c r="AH414" s="9" t="e">
        <f>IF([1]!Table1[[#This Row],[Customer_order_count]] &gt;= 10,"FREQUENT",IF([1]!Table1[[#This Row],[Customer_order_count]] &lt;= 10,"REGULAR","OCASSIONAL"))</f>
        <v>#REF!</v>
      </c>
    </row>
    <row r="415" spans="1:34" x14ac:dyDescent="0.25">
      <c r="A415" s="10" t="s">
        <v>1060</v>
      </c>
      <c r="B415" s="11">
        <v>45856</v>
      </c>
      <c r="C415" s="12" t="s">
        <v>619</v>
      </c>
      <c r="D415" s="13" t="s">
        <v>609</v>
      </c>
      <c r="E415" s="13" t="s">
        <v>3</v>
      </c>
      <c r="F415" s="14">
        <v>32</v>
      </c>
      <c r="G415" s="12" t="s">
        <v>407</v>
      </c>
      <c r="H415" s="12" t="s">
        <v>285</v>
      </c>
      <c r="I415" s="12" t="s">
        <v>264</v>
      </c>
      <c r="J415" s="12" t="s">
        <v>265</v>
      </c>
      <c r="K415" s="12" t="s">
        <v>46</v>
      </c>
      <c r="L415" s="14">
        <v>2</v>
      </c>
      <c r="M415" s="14">
        <v>800</v>
      </c>
      <c r="N415" s="15">
        <v>0</v>
      </c>
      <c r="O415" s="14">
        <v>1600</v>
      </c>
      <c r="P415" s="14">
        <v>1000</v>
      </c>
      <c r="Q415" s="5">
        <f>Table1[[#This Row],[Sales]]-Table1[[#This Row],[Cost]]</f>
        <v>600</v>
      </c>
      <c r="R415" s="12" t="s">
        <v>26</v>
      </c>
      <c r="S415" s="12" t="s">
        <v>10</v>
      </c>
      <c r="T415" s="12" t="s">
        <v>33</v>
      </c>
      <c r="U415" s="12" t="s">
        <v>19</v>
      </c>
      <c r="V415" s="6">
        <f>Table1[[#This Row],[Profit]]/Table1[[#This Row],[Sales]]</f>
        <v>0.375</v>
      </c>
      <c r="W415" s="12">
        <f>[1]!Table1[[#This Row],[Sales]]-[1]!Table1[[#This Row],[Cost]]-[1]!Table1[[#This Row],[Profit]]</f>
        <v>0</v>
      </c>
      <c r="X415" s="12">
        <f>[1]!Table1[[#This Row],[Quantity]]*[1]!Table1[[#This Row],[Unit_Price]]</f>
        <v>1600</v>
      </c>
      <c r="Y415" s="16">
        <f>[1]!Table1[[#This Row],[Gross_Sales]]*[1]!Table1[[#This Row],[Discount]]</f>
        <v>0</v>
      </c>
      <c r="Z415" s="17">
        <f>[1]!Table1[[#This Row],[Gross_Sales]]*[1]!Table1[[#This Row],[Discount_amount]]</f>
        <v>0</v>
      </c>
      <c r="AA415" s="15">
        <f>IFERROR([1]!Table1[[#This Row],[Profit]]/[1]!Table1[[#This Row],[Sales]],0)</f>
        <v>0.375</v>
      </c>
      <c r="AB415" s="12">
        <f>YEAR([1]!Table1[[#This Row],[Order_Date]])</f>
        <v>2025</v>
      </c>
      <c r="AC415" s="12">
        <f>MONTH([1]!Table1[[#This Row],[Order_Date]])</f>
        <v>7</v>
      </c>
      <c r="AD415" s="12" t="str">
        <f t="shared" si="18"/>
        <v>Jul</v>
      </c>
      <c r="AE415" s="12" t="str">
        <f t="shared" si="19"/>
        <v>Q3</v>
      </c>
      <c r="AF415" s="12" t="str">
        <f t="shared" si="20"/>
        <v>2025-Jul</v>
      </c>
      <c r="AG415" s="12">
        <f>COUNTIF(C:C,Table1[[#This Row],[Customer_ID]])</f>
        <v>23</v>
      </c>
      <c r="AH415" s="18" t="e">
        <f>IF([1]!Table1[[#This Row],[Customer_order_count]] &gt;= 10,"FREQUENT",IF([1]!Table1[[#This Row],[Customer_order_count]] &lt;= 10,"REGULAR","OCASSIONAL"))</f>
        <v>#REF!</v>
      </c>
    </row>
    <row r="416" spans="1:34" x14ac:dyDescent="0.25">
      <c r="A416" s="1" t="s">
        <v>1061</v>
      </c>
      <c r="B416" s="2">
        <v>45556</v>
      </c>
      <c r="C416" s="3" t="s">
        <v>553</v>
      </c>
      <c r="D416" s="4" t="s">
        <v>493</v>
      </c>
      <c r="E416" s="4" t="s">
        <v>16</v>
      </c>
      <c r="F416" s="5">
        <v>42</v>
      </c>
      <c r="G416" s="3" t="s">
        <v>284</v>
      </c>
      <c r="H416" s="3" t="s">
        <v>285</v>
      </c>
      <c r="I416" s="3" t="s">
        <v>109</v>
      </c>
      <c r="J416" s="3" t="s">
        <v>110</v>
      </c>
      <c r="K416" s="3" t="s">
        <v>8</v>
      </c>
      <c r="L416" s="5">
        <v>1</v>
      </c>
      <c r="M416" s="5">
        <v>4000</v>
      </c>
      <c r="N416" s="6">
        <v>0.05</v>
      </c>
      <c r="O416" s="5">
        <v>3800</v>
      </c>
      <c r="P416" s="5">
        <v>2900</v>
      </c>
      <c r="Q416" s="5">
        <f>Table1[[#This Row],[Sales]]-Table1[[#This Row],[Cost]]</f>
        <v>900</v>
      </c>
      <c r="R416" s="3" t="s">
        <v>26</v>
      </c>
      <c r="S416" s="3" t="s">
        <v>10</v>
      </c>
      <c r="T416" s="3" t="s">
        <v>33</v>
      </c>
      <c r="U416" s="3" t="s">
        <v>27</v>
      </c>
      <c r="V416" s="6">
        <f>Table1[[#This Row],[Profit]]/Table1[[#This Row],[Sales]]</f>
        <v>0.23684210526315788</v>
      </c>
      <c r="W416" s="3">
        <f>[1]!Table1[[#This Row],[Sales]]-[1]!Table1[[#This Row],[Cost]]-[1]!Table1[[#This Row],[Profit]]</f>
        <v>0</v>
      </c>
      <c r="X416" s="3">
        <f>[1]!Table1[[#This Row],[Quantity]]*[1]!Table1[[#This Row],[Unit_Price]]</f>
        <v>4000</v>
      </c>
      <c r="Y416" s="7">
        <f>[1]!Table1[[#This Row],[Gross_Sales]]*[1]!Table1[[#This Row],[Discount]]</f>
        <v>200</v>
      </c>
      <c r="Z416" s="8">
        <f>[1]!Table1[[#This Row],[Gross_Sales]]*[1]!Table1[[#This Row],[Discount_amount]]</f>
        <v>800000</v>
      </c>
      <c r="AA416" s="6">
        <f>IFERROR([1]!Table1[[#This Row],[Profit]]/[1]!Table1[[#This Row],[Sales]],0)</f>
        <v>0.23684210526315788</v>
      </c>
      <c r="AB416" s="3">
        <f>YEAR([1]!Table1[[#This Row],[Order_Date]])</f>
        <v>2024</v>
      </c>
      <c r="AC416" s="3">
        <f>MONTH([1]!Table1[[#This Row],[Order_Date]])</f>
        <v>9</v>
      </c>
      <c r="AD416" s="3" t="str">
        <f t="shared" si="18"/>
        <v>Sep</v>
      </c>
      <c r="AE416" s="3" t="str">
        <f t="shared" si="19"/>
        <v>Q3</v>
      </c>
      <c r="AF416" s="3" t="str">
        <f t="shared" si="20"/>
        <v>2024-Sep</v>
      </c>
      <c r="AG416" s="3">
        <f>COUNTIF(C:C,Table1[[#This Row],[Customer_ID]])</f>
        <v>11</v>
      </c>
      <c r="AH416" s="9" t="e">
        <f>IF([1]!Table1[[#This Row],[Customer_order_count]] &gt;= 10,"FREQUENT",IF([1]!Table1[[#This Row],[Customer_order_count]] &lt;= 10,"REGULAR","OCASSIONAL"))</f>
        <v>#REF!</v>
      </c>
    </row>
    <row r="417" spans="1:34" x14ac:dyDescent="0.25">
      <c r="A417" s="10" t="s">
        <v>1062</v>
      </c>
      <c r="B417" s="11">
        <v>45342</v>
      </c>
      <c r="C417" s="12" t="s">
        <v>543</v>
      </c>
      <c r="D417" s="13" t="s">
        <v>326</v>
      </c>
      <c r="E417" s="13" t="s">
        <v>3</v>
      </c>
      <c r="F417" s="14">
        <v>46</v>
      </c>
      <c r="G417" s="12" t="s">
        <v>317</v>
      </c>
      <c r="H417" s="12" t="s">
        <v>5</v>
      </c>
      <c r="I417" s="12" t="s">
        <v>305</v>
      </c>
      <c r="J417" s="12" t="s">
        <v>306</v>
      </c>
      <c r="K417" s="12" t="s">
        <v>91</v>
      </c>
      <c r="L417" s="14">
        <v>2</v>
      </c>
      <c r="M417" s="14">
        <v>8500</v>
      </c>
      <c r="N417" s="15">
        <v>0.15</v>
      </c>
      <c r="O417" s="14">
        <v>14450</v>
      </c>
      <c r="P417" s="14">
        <v>13000</v>
      </c>
      <c r="Q417" s="5">
        <f>Table1[[#This Row],[Sales]]-Table1[[#This Row],[Cost]]</f>
        <v>1450</v>
      </c>
      <c r="R417" s="12" t="s">
        <v>77</v>
      </c>
      <c r="S417" s="12" t="s">
        <v>10</v>
      </c>
      <c r="T417" s="12" t="s">
        <v>18</v>
      </c>
      <c r="U417" s="12" t="s">
        <v>12</v>
      </c>
      <c r="V417" s="6">
        <f>Table1[[#This Row],[Profit]]/Table1[[#This Row],[Sales]]</f>
        <v>0.10034602076124567</v>
      </c>
      <c r="W417" s="12">
        <f>[1]!Table1[[#This Row],[Sales]]-[1]!Table1[[#This Row],[Cost]]-[1]!Table1[[#This Row],[Profit]]</f>
        <v>0</v>
      </c>
      <c r="X417" s="12">
        <f>[1]!Table1[[#This Row],[Quantity]]*[1]!Table1[[#This Row],[Unit_Price]]</f>
        <v>17000</v>
      </c>
      <c r="Y417" s="16">
        <f>[1]!Table1[[#This Row],[Gross_Sales]]*[1]!Table1[[#This Row],[Discount]]</f>
        <v>2550</v>
      </c>
      <c r="Z417" s="17">
        <f>[1]!Table1[[#This Row],[Gross_Sales]]*[1]!Table1[[#This Row],[Discount_amount]]</f>
        <v>43350000</v>
      </c>
      <c r="AA417" s="15">
        <f>IFERROR([1]!Table1[[#This Row],[Profit]]/[1]!Table1[[#This Row],[Sales]],0)</f>
        <v>0.10034602076124567</v>
      </c>
      <c r="AB417" s="12">
        <f>YEAR([1]!Table1[[#This Row],[Order_Date]])</f>
        <v>2024</v>
      </c>
      <c r="AC417" s="12">
        <f>MONTH([1]!Table1[[#This Row],[Order_Date]])</f>
        <v>2</v>
      </c>
      <c r="AD417" s="12" t="str">
        <f t="shared" si="18"/>
        <v>Feb</v>
      </c>
      <c r="AE417" s="12" t="str">
        <f t="shared" si="19"/>
        <v>Q1</v>
      </c>
      <c r="AF417" s="12" t="str">
        <f t="shared" si="20"/>
        <v>2024-Feb</v>
      </c>
      <c r="AG417" s="12">
        <f>COUNTIF(C:C,Table1[[#This Row],[Customer_ID]])</f>
        <v>14</v>
      </c>
      <c r="AH417" s="18" t="e">
        <f>IF([1]!Table1[[#This Row],[Customer_order_count]] &gt;= 10,"FREQUENT",IF([1]!Table1[[#This Row],[Customer_order_count]] &lt;= 10,"REGULAR","OCASSIONAL"))</f>
        <v>#REF!</v>
      </c>
    </row>
    <row r="418" spans="1:34" x14ac:dyDescent="0.25">
      <c r="A418" s="1" t="s">
        <v>1063</v>
      </c>
      <c r="B418" s="2">
        <v>45511</v>
      </c>
      <c r="C418" s="3" t="s">
        <v>705</v>
      </c>
      <c r="D418" s="4" t="s">
        <v>642</v>
      </c>
      <c r="E418" s="4" t="s">
        <v>16</v>
      </c>
      <c r="F418" s="5">
        <v>27</v>
      </c>
      <c r="G418" s="3" t="s">
        <v>280</v>
      </c>
      <c r="H418" s="3" t="s">
        <v>270</v>
      </c>
      <c r="I418" s="3" t="s">
        <v>89</v>
      </c>
      <c r="J418" s="3" t="s">
        <v>90</v>
      </c>
      <c r="K418" s="3" t="s">
        <v>91</v>
      </c>
      <c r="L418" s="5">
        <v>1</v>
      </c>
      <c r="M418" s="5">
        <v>35000</v>
      </c>
      <c r="N418" s="6">
        <v>0.1</v>
      </c>
      <c r="O418" s="5">
        <v>31500</v>
      </c>
      <c r="P418" s="5">
        <v>27000</v>
      </c>
      <c r="Q418" s="5">
        <f>Table1[[#This Row],[Sales]]-Table1[[#This Row],[Cost]]</f>
        <v>4500</v>
      </c>
      <c r="R418" s="3" t="s">
        <v>17</v>
      </c>
      <c r="S418" s="3" t="s">
        <v>10</v>
      </c>
      <c r="T418" s="3" t="s">
        <v>33</v>
      </c>
      <c r="U418" s="3" t="s">
        <v>27</v>
      </c>
      <c r="V418" s="6">
        <f>Table1[[#This Row],[Profit]]/Table1[[#This Row],[Sales]]</f>
        <v>0.14285714285714285</v>
      </c>
      <c r="W418" s="3">
        <f>[1]!Table1[[#This Row],[Sales]]-[1]!Table1[[#This Row],[Cost]]-[1]!Table1[[#This Row],[Profit]]</f>
        <v>0</v>
      </c>
      <c r="X418" s="3">
        <f>[1]!Table1[[#This Row],[Quantity]]*[1]!Table1[[#This Row],[Unit_Price]]</f>
        <v>35000</v>
      </c>
      <c r="Y418" s="7">
        <f>[1]!Table1[[#This Row],[Gross_Sales]]*[1]!Table1[[#This Row],[Discount]]</f>
        <v>3500</v>
      </c>
      <c r="Z418" s="8">
        <f>[1]!Table1[[#This Row],[Gross_Sales]]*[1]!Table1[[#This Row],[Discount_amount]]</f>
        <v>122500000</v>
      </c>
      <c r="AA418" s="6">
        <f>IFERROR([1]!Table1[[#This Row],[Profit]]/[1]!Table1[[#This Row],[Sales]],0)</f>
        <v>0.14285714285714285</v>
      </c>
      <c r="AB418" s="3">
        <f>YEAR([1]!Table1[[#This Row],[Order_Date]])</f>
        <v>2024</v>
      </c>
      <c r="AC418" s="3">
        <f>MONTH([1]!Table1[[#This Row],[Order_Date]])</f>
        <v>8</v>
      </c>
      <c r="AD418" s="3" t="str">
        <f t="shared" si="18"/>
        <v>Aug</v>
      </c>
      <c r="AE418" s="3" t="str">
        <f t="shared" si="19"/>
        <v>Q3</v>
      </c>
      <c r="AF418" s="3" t="str">
        <f t="shared" si="20"/>
        <v>2024-Aug</v>
      </c>
      <c r="AG418" s="3">
        <f>COUNTIF(C:C,Table1[[#This Row],[Customer_ID]])</f>
        <v>26</v>
      </c>
      <c r="AH418" s="9" t="e">
        <f>IF([1]!Table1[[#This Row],[Customer_order_count]] &gt;= 10,"FREQUENT",IF([1]!Table1[[#This Row],[Customer_order_count]] &lt;= 10,"REGULAR","OCASSIONAL"))</f>
        <v>#REF!</v>
      </c>
    </row>
    <row r="419" spans="1:34" x14ac:dyDescent="0.25">
      <c r="A419" s="10" t="s">
        <v>1064</v>
      </c>
      <c r="B419" s="11">
        <v>45567</v>
      </c>
      <c r="C419" s="12" t="s">
        <v>1065</v>
      </c>
      <c r="D419" s="13" t="s">
        <v>612</v>
      </c>
      <c r="E419" s="13" t="s">
        <v>3</v>
      </c>
      <c r="F419" s="14">
        <v>59</v>
      </c>
      <c r="G419" s="12" t="s">
        <v>269</v>
      </c>
      <c r="H419" s="12" t="s">
        <v>270</v>
      </c>
      <c r="I419" s="12" t="s">
        <v>51</v>
      </c>
      <c r="J419" s="12" t="s">
        <v>52</v>
      </c>
      <c r="K419" s="12" t="s">
        <v>8</v>
      </c>
      <c r="L419" s="14">
        <v>1</v>
      </c>
      <c r="M419" s="14">
        <v>4500</v>
      </c>
      <c r="N419" s="15">
        <v>0.05</v>
      </c>
      <c r="O419" s="14">
        <v>4275</v>
      </c>
      <c r="P419" s="14">
        <v>3200</v>
      </c>
      <c r="Q419" s="5">
        <f>Table1[[#This Row],[Sales]]-Table1[[#This Row],[Cost]]</f>
        <v>1075</v>
      </c>
      <c r="R419" s="12" t="s">
        <v>17</v>
      </c>
      <c r="S419" s="12" t="s">
        <v>10</v>
      </c>
      <c r="T419" s="12" t="s">
        <v>40</v>
      </c>
      <c r="U419" s="12" t="s">
        <v>19</v>
      </c>
      <c r="V419" s="6">
        <f>Table1[[#This Row],[Profit]]/Table1[[#This Row],[Sales]]</f>
        <v>0.25146198830409355</v>
      </c>
      <c r="W419" s="12">
        <f>[1]!Table1[[#This Row],[Sales]]-[1]!Table1[[#This Row],[Cost]]-[1]!Table1[[#This Row],[Profit]]</f>
        <v>0</v>
      </c>
      <c r="X419" s="12">
        <f>[1]!Table1[[#This Row],[Quantity]]*[1]!Table1[[#This Row],[Unit_Price]]</f>
        <v>4500</v>
      </c>
      <c r="Y419" s="16">
        <f>[1]!Table1[[#This Row],[Gross_Sales]]*[1]!Table1[[#This Row],[Discount]]</f>
        <v>225</v>
      </c>
      <c r="Z419" s="17">
        <f>[1]!Table1[[#This Row],[Gross_Sales]]*[1]!Table1[[#This Row],[Discount_amount]]</f>
        <v>1012500</v>
      </c>
      <c r="AA419" s="15">
        <f>IFERROR([1]!Table1[[#This Row],[Profit]]/[1]!Table1[[#This Row],[Sales]],0)</f>
        <v>0.25146198830409355</v>
      </c>
      <c r="AB419" s="12">
        <f>YEAR([1]!Table1[[#This Row],[Order_Date]])</f>
        <v>2024</v>
      </c>
      <c r="AC419" s="12">
        <f>MONTH([1]!Table1[[#This Row],[Order_Date]])</f>
        <v>10</v>
      </c>
      <c r="AD419" s="12" t="str">
        <f t="shared" si="18"/>
        <v>Oct</v>
      </c>
      <c r="AE419" s="12" t="str">
        <f t="shared" si="19"/>
        <v>Q4</v>
      </c>
      <c r="AF419" s="12" t="str">
        <f t="shared" si="20"/>
        <v>2024-Oct</v>
      </c>
      <c r="AG419" s="12">
        <f>COUNTIF(C:C,Table1[[#This Row],[Customer_ID]])</f>
        <v>2</v>
      </c>
      <c r="AH419" s="18" t="e">
        <f>IF([1]!Table1[[#This Row],[Customer_order_count]] &gt;= 10,"FREQUENT",IF([1]!Table1[[#This Row],[Customer_order_count]] &lt;= 10,"REGULAR","OCASSIONAL"))</f>
        <v>#REF!</v>
      </c>
    </row>
    <row r="420" spans="1:34" x14ac:dyDescent="0.25">
      <c r="A420" s="1" t="s">
        <v>47</v>
      </c>
      <c r="B420" s="2">
        <v>45990</v>
      </c>
      <c r="C420" s="3" t="s">
        <v>48</v>
      </c>
      <c r="D420" s="4" t="s">
        <v>49</v>
      </c>
      <c r="E420" s="4" t="s">
        <v>3</v>
      </c>
      <c r="F420" s="5">
        <v>45</v>
      </c>
      <c r="G420" s="3" t="s">
        <v>4</v>
      </c>
      <c r="H420" s="3" t="s">
        <v>5</v>
      </c>
      <c r="I420" s="3" t="s">
        <v>23</v>
      </c>
      <c r="J420" s="3" t="s">
        <v>24</v>
      </c>
      <c r="K420" s="3" t="s">
        <v>25</v>
      </c>
      <c r="L420" s="5">
        <v>1</v>
      </c>
      <c r="M420" s="5">
        <v>55000</v>
      </c>
      <c r="N420" s="6">
        <v>0</v>
      </c>
      <c r="O420" s="5">
        <v>55000</v>
      </c>
      <c r="P420" s="5">
        <v>40000</v>
      </c>
      <c r="Q420" s="5">
        <f>Table1[[#This Row],[Sales]]-Table1[[#This Row],[Cost]]</f>
        <v>15000</v>
      </c>
      <c r="R420" s="3" t="s">
        <v>17</v>
      </c>
      <c r="S420" s="3" t="s">
        <v>10</v>
      </c>
      <c r="T420" s="3" t="s">
        <v>40</v>
      </c>
      <c r="U420" s="3" t="s">
        <v>12</v>
      </c>
      <c r="V420" s="6">
        <f>Table1[[#This Row],[Profit]]/Table1[[#This Row],[Sales]]</f>
        <v>0.27272727272727271</v>
      </c>
      <c r="W420" s="3">
        <f>[1]!Table1[[#This Row],[Sales]]-[1]!Table1[[#This Row],[Cost]]-[1]!Table1[[#This Row],[Profit]]</f>
        <v>0</v>
      </c>
      <c r="X420" s="3">
        <f>[1]!Table1[[#This Row],[Quantity]]*[1]!Table1[[#This Row],[Unit_Price]]</f>
        <v>55000</v>
      </c>
      <c r="Y420" s="7">
        <f>[1]!Table1[[#This Row],[Gross_Sales]]*[1]!Table1[[#This Row],[Discount]]</f>
        <v>0</v>
      </c>
      <c r="Z420" s="8">
        <f>[1]!Table1[[#This Row],[Gross_Sales]]*[1]!Table1[[#This Row],[Discount_amount]]</f>
        <v>0</v>
      </c>
      <c r="AA420" s="6">
        <f>IFERROR([1]!Table1[[#This Row],[Profit]]/[1]!Table1[[#This Row],[Sales]],0)</f>
        <v>0.27272727272727271</v>
      </c>
      <c r="AB420" s="3">
        <f>YEAR([1]!Table1[[#This Row],[Order_Date]])</f>
        <v>2025</v>
      </c>
      <c r="AC420" s="3">
        <f>MONTH([1]!Table1[[#This Row],[Order_Date]])</f>
        <v>11</v>
      </c>
      <c r="AD420" s="3" t="str">
        <f t="shared" si="18"/>
        <v>Nov</v>
      </c>
      <c r="AE420" s="3" t="str">
        <f t="shared" si="19"/>
        <v>Q4</v>
      </c>
      <c r="AF420" s="3" t="str">
        <f t="shared" si="20"/>
        <v>2025-Nov</v>
      </c>
      <c r="AG420" s="3">
        <f>COUNTIF(C:C,Table1[[#This Row],[Customer_ID]])</f>
        <v>12</v>
      </c>
      <c r="AH420" s="9" t="e">
        <f>IF([1]!Table1[[#This Row],[Customer_order_count]] &gt;= 10,"FREQUENT",IF([1]!Table1[[#This Row],[Customer_order_count]] &lt;= 10,"REGULAR","OCASSIONAL"))</f>
        <v>#REF!</v>
      </c>
    </row>
    <row r="421" spans="1:34" x14ac:dyDescent="0.25">
      <c r="A421" s="10" t="s">
        <v>1066</v>
      </c>
      <c r="B421" s="11">
        <v>45469</v>
      </c>
      <c r="C421" s="12" t="s">
        <v>1067</v>
      </c>
      <c r="D421" s="13" t="s">
        <v>431</v>
      </c>
      <c r="E421" s="13" t="s">
        <v>3</v>
      </c>
      <c r="F421" s="14">
        <v>38</v>
      </c>
      <c r="G421" s="12" t="s">
        <v>407</v>
      </c>
      <c r="H421" s="12" t="s">
        <v>285</v>
      </c>
      <c r="I421" s="12" t="s">
        <v>56</v>
      </c>
      <c r="J421" s="12" t="s">
        <v>57</v>
      </c>
      <c r="K421" s="12" t="s">
        <v>58</v>
      </c>
      <c r="L421" s="14">
        <v>3</v>
      </c>
      <c r="M421" s="14">
        <v>1200</v>
      </c>
      <c r="N421" s="15">
        <v>0.1</v>
      </c>
      <c r="O421" s="14">
        <v>3240</v>
      </c>
      <c r="P421" s="14">
        <v>2400</v>
      </c>
      <c r="Q421" s="5">
        <f>Table1[[#This Row],[Sales]]-Table1[[#This Row],[Cost]]</f>
        <v>840</v>
      </c>
      <c r="R421" s="12" t="s">
        <v>77</v>
      </c>
      <c r="S421" s="12" t="s">
        <v>10</v>
      </c>
      <c r="T421" s="12" t="s">
        <v>11</v>
      </c>
      <c r="U421" s="12" t="s">
        <v>27</v>
      </c>
      <c r="V421" s="6">
        <f>Table1[[#This Row],[Profit]]/Table1[[#This Row],[Sales]]</f>
        <v>0.25925925925925924</v>
      </c>
      <c r="W421" s="12">
        <f>[1]!Table1[[#This Row],[Sales]]-[1]!Table1[[#This Row],[Cost]]-[1]!Table1[[#This Row],[Profit]]</f>
        <v>0</v>
      </c>
      <c r="X421" s="12">
        <f>[1]!Table1[[#This Row],[Quantity]]*[1]!Table1[[#This Row],[Unit_Price]]</f>
        <v>3600</v>
      </c>
      <c r="Y421" s="16">
        <f>[1]!Table1[[#This Row],[Gross_Sales]]*[1]!Table1[[#This Row],[Discount]]</f>
        <v>360</v>
      </c>
      <c r="Z421" s="17">
        <f>[1]!Table1[[#This Row],[Gross_Sales]]*[1]!Table1[[#This Row],[Discount_amount]]</f>
        <v>1296000</v>
      </c>
      <c r="AA421" s="15">
        <f>IFERROR([1]!Table1[[#This Row],[Profit]]/[1]!Table1[[#This Row],[Sales]],0)</f>
        <v>0.25925925925925924</v>
      </c>
      <c r="AB421" s="12">
        <f>YEAR([1]!Table1[[#This Row],[Order_Date]])</f>
        <v>2024</v>
      </c>
      <c r="AC421" s="12">
        <f>MONTH([1]!Table1[[#This Row],[Order_Date]])</f>
        <v>6</v>
      </c>
      <c r="AD421" s="12" t="str">
        <f t="shared" si="18"/>
        <v>Jun</v>
      </c>
      <c r="AE421" s="12" t="str">
        <f t="shared" si="19"/>
        <v>Q2</v>
      </c>
      <c r="AF421" s="12" t="str">
        <f t="shared" si="20"/>
        <v>2024-Jun</v>
      </c>
      <c r="AG421" s="12">
        <f>COUNTIF(C:C,Table1[[#This Row],[Customer_ID]])</f>
        <v>6</v>
      </c>
      <c r="AH421" s="18" t="e">
        <f>IF([1]!Table1[[#This Row],[Customer_order_count]] &gt;= 10,"FREQUENT",IF([1]!Table1[[#This Row],[Customer_order_count]] &lt;= 10,"REGULAR","OCASSIONAL"))</f>
        <v>#REF!</v>
      </c>
    </row>
    <row r="422" spans="1:34" x14ac:dyDescent="0.25">
      <c r="A422" s="1" t="s">
        <v>1068</v>
      </c>
      <c r="B422" s="2">
        <v>45914</v>
      </c>
      <c r="C422" s="3" t="s">
        <v>1069</v>
      </c>
      <c r="D422" s="4" t="s">
        <v>1070</v>
      </c>
      <c r="E422" s="4" t="s">
        <v>3</v>
      </c>
      <c r="F422" s="5">
        <v>52</v>
      </c>
      <c r="G422" s="3" t="s">
        <v>295</v>
      </c>
      <c r="H422" s="3" t="s">
        <v>270</v>
      </c>
      <c r="I422" s="3" t="s">
        <v>344</v>
      </c>
      <c r="J422" s="3" t="s">
        <v>345</v>
      </c>
      <c r="K422" s="3" t="s">
        <v>39</v>
      </c>
      <c r="L422" s="5">
        <v>1</v>
      </c>
      <c r="M422" s="5">
        <v>2200</v>
      </c>
      <c r="N422" s="6">
        <v>0.1</v>
      </c>
      <c r="O422" s="5">
        <v>1980</v>
      </c>
      <c r="P422" s="5">
        <v>1400</v>
      </c>
      <c r="Q422" s="5">
        <f>Table1[[#This Row],[Sales]]-Table1[[#This Row],[Cost]]</f>
        <v>580</v>
      </c>
      <c r="R422" s="3" t="s">
        <v>9</v>
      </c>
      <c r="S422" s="3" t="s">
        <v>10</v>
      </c>
      <c r="T422" s="3" t="s">
        <v>33</v>
      </c>
      <c r="U422" s="3" t="s">
        <v>19</v>
      </c>
      <c r="V422" s="6">
        <f>Table1[[#This Row],[Profit]]/Table1[[#This Row],[Sales]]</f>
        <v>0.29292929292929293</v>
      </c>
      <c r="W422" s="3">
        <f>[1]!Table1[[#This Row],[Sales]]-[1]!Table1[[#This Row],[Cost]]-[1]!Table1[[#This Row],[Profit]]</f>
        <v>0</v>
      </c>
      <c r="X422" s="3">
        <f>[1]!Table1[[#This Row],[Quantity]]*[1]!Table1[[#This Row],[Unit_Price]]</f>
        <v>2200</v>
      </c>
      <c r="Y422" s="7">
        <f>[1]!Table1[[#This Row],[Gross_Sales]]*[1]!Table1[[#This Row],[Discount]]</f>
        <v>220</v>
      </c>
      <c r="Z422" s="8">
        <f>[1]!Table1[[#This Row],[Gross_Sales]]*[1]!Table1[[#This Row],[Discount_amount]]</f>
        <v>484000</v>
      </c>
      <c r="AA422" s="6">
        <f>IFERROR([1]!Table1[[#This Row],[Profit]]/[1]!Table1[[#This Row],[Sales]],0)</f>
        <v>0.29292929292929293</v>
      </c>
      <c r="AB422" s="3">
        <f>YEAR([1]!Table1[[#This Row],[Order_Date]])</f>
        <v>2025</v>
      </c>
      <c r="AC422" s="3">
        <f>MONTH([1]!Table1[[#This Row],[Order_Date]])</f>
        <v>9</v>
      </c>
      <c r="AD422" s="3" t="str">
        <f t="shared" si="18"/>
        <v>Sep</v>
      </c>
      <c r="AE422" s="3" t="str">
        <f t="shared" si="19"/>
        <v>Q3</v>
      </c>
      <c r="AF422" s="3" t="str">
        <f t="shared" si="20"/>
        <v>2025-Sep</v>
      </c>
      <c r="AG422" s="3">
        <f>COUNTIF(C:C,Table1[[#This Row],[Customer_ID]])</f>
        <v>4</v>
      </c>
      <c r="AH422" s="9" t="e">
        <f>IF([1]!Table1[[#This Row],[Customer_order_count]] &gt;= 10,"FREQUENT",IF([1]!Table1[[#This Row],[Customer_order_count]] &lt;= 10,"REGULAR","OCASSIONAL"))</f>
        <v>#REF!</v>
      </c>
    </row>
    <row r="423" spans="1:34" x14ac:dyDescent="0.25">
      <c r="A423" s="10" t="s">
        <v>1071</v>
      </c>
      <c r="B423" s="11">
        <v>45573</v>
      </c>
      <c r="C423" s="12" t="s">
        <v>1072</v>
      </c>
      <c r="D423" s="13" t="s">
        <v>1073</v>
      </c>
      <c r="E423" s="13" t="s">
        <v>16</v>
      </c>
      <c r="F423" s="14">
        <v>40</v>
      </c>
      <c r="G423" s="12" t="s">
        <v>290</v>
      </c>
      <c r="H423" s="12" t="s">
        <v>276</v>
      </c>
      <c r="I423" s="12" t="s">
        <v>44</v>
      </c>
      <c r="J423" s="12" t="s">
        <v>45</v>
      </c>
      <c r="K423" s="12" t="s">
        <v>46</v>
      </c>
      <c r="L423" s="14">
        <v>2</v>
      </c>
      <c r="M423" s="14">
        <v>2500</v>
      </c>
      <c r="N423" s="15">
        <v>0.15</v>
      </c>
      <c r="O423" s="14">
        <v>4250</v>
      </c>
      <c r="P423" s="14">
        <v>3000</v>
      </c>
      <c r="Q423" s="5">
        <f>Table1[[#This Row],[Sales]]-Table1[[#This Row],[Cost]]</f>
        <v>1250</v>
      </c>
      <c r="R423" s="12" t="s">
        <v>77</v>
      </c>
      <c r="S423" s="12" t="s">
        <v>10</v>
      </c>
      <c r="T423" s="12" t="s">
        <v>40</v>
      </c>
      <c r="U423" s="12" t="s">
        <v>19</v>
      </c>
      <c r="V423" s="6">
        <f>Table1[[#This Row],[Profit]]/Table1[[#This Row],[Sales]]</f>
        <v>0.29411764705882354</v>
      </c>
      <c r="W423" s="12">
        <f>[1]!Table1[[#This Row],[Sales]]-[1]!Table1[[#This Row],[Cost]]-[1]!Table1[[#This Row],[Profit]]</f>
        <v>0</v>
      </c>
      <c r="X423" s="12">
        <f>[1]!Table1[[#This Row],[Quantity]]*[1]!Table1[[#This Row],[Unit_Price]]</f>
        <v>5000</v>
      </c>
      <c r="Y423" s="16">
        <f>[1]!Table1[[#This Row],[Gross_Sales]]*[1]!Table1[[#This Row],[Discount]]</f>
        <v>750</v>
      </c>
      <c r="Z423" s="17">
        <f>[1]!Table1[[#This Row],[Gross_Sales]]*[1]!Table1[[#This Row],[Discount_amount]]</f>
        <v>3750000</v>
      </c>
      <c r="AA423" s="15">
        <f>IFERROR([1]!Table1[[#This Row],[Profit]]/[1]!Table1[[#This Row],[Sales]],0)</f>
        <v>0.29411764705882354</v>
      </c>
      <c r="AB423" s="12">
        <f>YEAR([1]!Table1[[#This Row],[Order_Date]])</f>
        <v>2024</v>
      </c>
      <c r="AC423" s="12">
        <f>MONTH([1]!Table1[[#This Row],[Order_Date]])</f>
        <v>10</v>
      </c>
      <c r="AD423" s="12" t="str">
        <f t="shared" si="18"/>
        <v>Oct</v>
      </c>
      <c r="AE423" s="12" t="str">
        <f t="shared" si="19"/>
        <v>Q4</v>
      </c>
      <c r="AF423" s="12" t="str">
        <f t="shared" si="20"/>
        <v>2024-Oct</v>
      </c>
      <c r="AG423" s="12">
        <f>COUNTIF(C:C,Table1[[#This Row],[Customer_ID]])</f>
        <v>2</v>
      </c>
      <c r="AH423" s="18" t="e">
        <f>IF([1]!Table1[[#This Row],[Customer_order_count]] &gt;= 10,"FREQUENT",IF([1]!Table1[[#This Row],[Customer_order_count]] &lt;= 10,"REGULAR","OCASSIONAL"))</f>
        <v>#REF!</v>
      </c>
    </row>
    <row r="424" spans="1:34" x14ac:dyDescent="0.25">
      <c r="A424" s="1" t="s">
        <v>1074</v>
      </c>
      <c r="B424" s="2">
        <v>45762</v>
      </c>
      <c r="C424" s="3" t="s">
        <v>262</v>
      </c>
      <c r="D424" s="4" t="s">
        <v>101</v>
      </c>
      <c r="E424" s="4" t="s">
        <v>3</v>
      </c>
      <c r="F424" s="5">
        <v>56</v>
      </c>
      <c r="G424" s="3" t="s">
        <v>263</v>
      </c>
      <c r="H424" s="3" t="s">
        <v>5</v>
      </c>
      <c r="I424" s="3" t="s">
        <v>37</v>
      </c>
      <c r="J424" s="3" t="s">
        <v>38</v>
      </c>
      <c r="K424" s="3" t="s">
        <v>39</v>
      </c>
      <c r="L424" s="5">
        <v>3</v>
      </c>
      <c r="M424" s="5">
        <v>900</v>
      </c>
      <c r="N424" s="6">
        <v>0.1</v>
      </c>
      <c r="O424" s="5">
        <v>2430</v>
      </c>
      <c r="P424" s="5">
        <v>1650</v>
      </c>
      <c r="Q424" s="5">
        <f>Table1[[#This Row],[Sales]]-Table1[[#This Row],[Cost]]</f>
        <v>780</v>
      </c>
      <c r="R424" s="3" t="s">
        <v>26</v>
      </c>
      <c r="S424" s="3" t="s">
        <v>10</v>
      </c>
      <c r="T424" s="3" t="s">
        <v>11</v>
      </c>
      <c r="U424" s="3" t="s">
        <v>27</v>
      </c>
      <c r="V424" s="6">
        <f>Table1[[#This Row],[Profit]]/Table1[[#This Row],[Sales]]</f>
        <v>0.32098765432098764</v>
      </c>
      <c r="W424" s="3">
        <f>[1]!Table1[[#This Row],[Sales]]-[1]!Table1[[#This Row],[Cost]]-[1]!Table1[[#This Row],[Profit]]</f>
        <v>0</v>
      </c>
      <c r="X424" s="3">
        <f>[1]!Table1[[#This Row],[Quantity]]*[1]!Table1[[#This Row],[Unit_Price]]</f>
        <v>2700</v>
      </c>
      <c r="Y424" s="7">
        <f>[1]!Table1[[#This Row],[Gross_Sales]]*[1]!Table1[[#This Row],[Discount]]</f>
        <v>270</v>
      </c>
      <c r="Z424" s="8">
        <f>[1]!Table1[[#This Row],[Gross_Sales]]*[1]!Table1[[#This Row],[Discount_amount]]</f>
        <v>729000</v>
      </c>
      <c r="AA424" s="6">
        <f>IFERROR([1]!Table1[[#This Row],[Profit]]/[1]!Table1[[#This Row],[Sales]],0)</f>
        <v>0.32098765432098764</v>
      </c>
      <c r="AB424" s="3">
        <f>YEAR([1]!Table1[[#This Row],[Order_Date]])</f>
        <v>2025</v>
      </c>
      <c r="AC424" s="3">
        <f>MONTH([1]!Table1[[#This Row],[Order_Date]])</f>
        <v>4</v>
      </c>
      <c r="AD424" s="3" t="str">
        <f t="shared" si="18"/>
        <v>Apr</v>
      </c>
      <c r="AE424" s="3" t="str">
        <f t="shared" si="19"/>
        <v>Q2</v>
      </c>
      <c r="AF424" s="3" t="str">
        <f t="shared" si="20"/>
        <v>2025-Apr</v>
      </c>
      <c r="AG424" s="3">
        <f>COUNTIF(C:C,Table1[[#This Row],[Customer_ID]])</f>
        <v>30</v>
      </c>
      <c r="AH424" s="9" t="e">
        <f>IF([1]!Table1[[#This Row],[Customer_order_count]] &gt;= 10,"FREQUENT",IF([1]!Table1[[#This Row],[Customer_order_count]] &lt;= 10,"REGULAR","OCASSIONAL"))</f>
        <v>#REF!</v>
      </c>
    </row>
    <row r="425" spans="1:34" x14ac:dyDescent="0.25">
      <c r="A425" s="10" t="s">
        <v>1075</v>
      </c>
      <c r="B425" s="11">
        <v>45825</v>
      </c>
      <c r="C425" s="12" t="s">
        <v>705</v>
      </c>
      <c r="D425" s="13" t="s">
        <v>642</v>
      </c>
      <c r="E425" s="13" t="s">
        <v>16</v>
      </c>
      <c r="F425" s="14">
        <v>27</v>
      </c>
      <c r="G425" s="12" t="s">
        <v>280</v>
      </c>
      <c r="H425" s="12" t="s">
        <v>270</v>
      </c>
      <c r="I425" s="12" t="s">
        <v>56</v>
      </c>
      <c r="J425" s="12" t="s">
        <v>57</v>
      </c>
      <c r="K425" s="12" t="s">
        <v>58</v>
      </c>
      <c r="L425" s="14">
        <v>3</v>
      </c>
      <c r="M425" s="14">
        <v>1200</v>
      </c>
      <c r="N425" s="15">
        <v>0</v>
      </c>
      <c r="O425" s="14">
        <v>3600</v>
      </c>
      <c r="P425" s="14">
        <v>2400</v>
      </c>
      <c r="Q425" s="5">
        <f>Table1[[#This Row],[Sales]]-Table1[[#This Row],[Cost]]</f>
        <v>1200</v>
      </c>
      <c r="R425" s="12" t="s">
        <v>26</v>
      </c>
      <c r="S425" s="12" t="s">
        <v>10</v>
      </c>
      <c r="T425" s="12" t="s">
        <v>11</v>
      </c>
      <c r="U425" s="12" t="s">
        <v>27</v>
      </c>
      <c r="V425" s="6">
        <f>Table1[[#This Row],[Profit]]/Table1[[#This Row],[Sales]]</f>
        <v>0.33333333333333331</v>
      </c>
      <c r="W425" s="12">
        <f>[1]!Table1[[#This Row],[Sales]]-[1]!Table1[[#This Row],[Cost]]-[1]!Table1[[#This Row],[Profit]]</f>
        <v>0</v>
      </c>
      <c r="X425" s="12">
        <f>[1]!Table1[[#This Row],[Quantity]]*[1]!Table1[[#This Row],[Unit_Price]]</f>
        <v>3600</v>
      </c>
      <c r="Y425" s="16">
        <f>[1]!Table1[[#This Row],[Gross_Sales]]*[1]!Table1[[#This Row],[Discount]]</f>
        <v>0</v>
      </c>
      <c r="Z425" s="17">
        <f>[1]!Table1[[#This Row],[Gross_Sales]]*[1]!Table1[[#This Row],[Discount_amount]]</f>
        <v>0</v>
      </c>
      <c r="AA425" s="15">
        <f>IFERROR([1]!Table1[[#This Row],[Profit]]/[1]!Table1[[#This Row],[Sales]],0)</f>
        <v>0.33333333333333331</v>
      </c>
      <c r="AB425" s="12">
        <f>YEAR([1]!Table1[[#This Row],[Order_Date]])</f>
        <v>2025</v>
      </c>
      <c r="AC425" s="12">
        <f>MONTH([1]!Table1[[#This Row],[Order_Date]])</f>
        <v>6</v>
      </c>
      <c r="AD425" s="12" t="str">
        <f t="shared" si="18"/>
        <v>Jun</v>
      </c>
      <c r="AE425" s="12" t="str">
        <f t="shared" si="19"/>
        <v>Q2</v>
      </c>
      <c r="AF425" s="12" t="str">
        <f t="shared" si="20"/>
        <v>2025-Jun</v>
      </c>
      <c r="AG425" s="12">
        <f>COUNTIF(C:C,Table1[[#This Row],[Customer_ID]])</f>
        <v>26</v>
      </c>
      <c r="AH425" s="18" t="e">
        <f>IF([1]!Table1[[#This Row],[Customer_order_count]] &gt;= 10,"FREQUENT",IF([1]!Table1[[#This Row],[Customer_order_count]] &lt;= 10,"REGULAR","OCASSIONAL"))</f>
        <v>#REF!</v>
      </c>
    </row>
    <row r="426" spans="1:34" x14ac:dyDescent="0.25">
      <c r="A426" s="1" t="s">
        <v>1076</v>
      </c>
      <c r="B426" s="2">
        <v>45815</v>
      </c>
      <c r="C426" s="3" t="s">
        <v>1077</v>
      </c>
      <c r="D426" s="4" t="s">
        <v>1078</v>
      </c>
      <c r="E426" s="4" t="s">
        <v>3</v>
      </c>
      <c r="F426" s="5">
        <v>50</v>
      </c>
      <c r="G426" s="3" t="s">
        <v>407</v>
      </c>
      <c r="H426" s="3" t="s">
        <v>285</v>
      </c>
      <c r="I426" s="3" t="s">
        <v>6</v>
      </c>
      <c r="J426" s="3" t="s">
        <v>7</v>
      </c>
      <c r="K426" s="3" t="s">
        <v>8</v>
      </c>
      <c r="L426" s="5">
        <v>1</v>
      </c>
      <c r="M426" s="5">
        <v>7000</v>
      </c>
      <c r="N426" s="6">
        <v>0</v>
      </c>
      <c r="O426" s="5">
        <v>7000</v>
      </c>
      <c r="P426" s="5">
        <v>5200</v>
      </c>
      <c r="Q426" s="5">
        <f>Table1[[#This Row],[Sales]]-Table1[[#This Row],[Cost]]</f>
        <v>1800</v>
      </c>
      <c r="R426" s="3" t="s">
        <v>98</v>
      </c>
      <c r="S426" s="3" t="s">
        <v>10</v>
      </c>
      <c r="T426" s="3" t="s">
        <v>11</v>
      </c>
      <c r="U426" s="3" t="s">
        <v>12</v>
      </c>
      <c r="V426" s="6">
        <f>Table1[[#This Row],[Profit]]/Table1[[#This Row],[Sales]]</f>
        <v>0.25714285714285712</v>
      </c>
      <c r="W426" s="3">
        <f>[1]!Table1[[#This Row],[Sales]]-[1]!Table1[[#This Row],[Cost]]-[1]!Table1[[#This Row],[Profit]]</f>
        <v>0</v>
      </c>
      <c r="X426" s="3">
        <f>[1]!Table1[[#This Row],[Quantity]]*[1]!Table1[[#This Row],[Unit_Price]]</f>
        <v>7000</v>
      </c>
      <c r="Y426" s="7">
        <f>[1]!Table1[[#This Row],[Gross_Sales]]*[1]!Table1[[#This Row],[Discount]]</f>
        <v>0</v>
      </c>
      <c r="Z426" s="8">
        <f>[1]!Table1[[#This Row],[Gross_Sales]]*[1]!Table1[[#This Row],[Discount_amount]]</f>
        <v>0</v>
      </c>
      <c r="AA426" s="6">
        <f>IFERROR([1]!Table1[[#This Row],[Profit]]/[1]!Table1[[#This Row],[Sales]],0)</f>
        <v>0.25714285714285712</v>
      </c>
      <c r="AB426" s="3">
        <f>YEAR([1]!Table1[[#This Row],[Order_Date]])</f>
        <v>2025</v>
      </c>
      <c r="AC426" s="3">
        <f>MONTH([1]!Table1[[#This Row],[Order_Date]])</f>
        <v>6</v>
      </c>
      <c r="AD426" s="3" t="str">
        <f t="shared" si="18"/>
        <v>Jun</v>
      </c>
      <c r="AE426" s="3" t="str">
        <f t="shared" si="19"/>
        <v>Q2</v>
      </c>
      <c r="AF426" s="3" t="str">
        <f t="shared" si="20"/>
        <v>2025-Jun</v>
      </c>
      <c r="AG426" s="3">
        <f>COUNTIF(C:C,Table1[[#This Row],[Customer_ID]])</f>
        <v>2</v>
      </c>
      <c r="AH426" s="9" t="e">
        <f>IF([1]!Table1[[#This Row],[Customer_order_count]] &gt;= 10,"FREQUENT",IF([1]!Table1[[#This Row],[Customer_order_count]] &lt;= 10,"REGULAR","OCASSIONAL"))</f>
        <v>#REF!</v>
      </c>
    </row>
    <row r="427" spans="1:34" x14ac:dyDescent="0.25">
      <c r="A427" s="10" t="s">
        <v>50</v>
      </c>
      <c r="B427" s="11">
        <v>45866</v>
      </c>
      <c r="C427" s="12" t="s">
        <v>35</v>
      </c>
      <c r="D427" s="13" t="s">
        <v>36</v>
      </c>
      <c r="E427" s="13" t="s">
        <v>16</v>
      </c>
      <c r="F427" s="14">
        <v>27</v>
      </c>
      <c r="G427" s="12" t="s">
        <v>4</v>
      </c>
      <c r="H427" s="12" t="s">
        <v>5</v>
      </c>
      <c r="I427" s="12" t="s">
        <v>51</v>
      </c>
      <c r="J427" s="12" t="s">
        <v>52</v>
      </c>
      <c r="K427" s="12" t="s">
        <v>8</v>
      </c>
      <c r="L427" s="14">
        <v>1</v>
      </c>
      <c r="M427" s="14">
        <v>4500</v>
      </c>
      <c r="N427" s="15">
        <v>0.1</v>
      </c>
      <c r="O427" s="14">
        <v>4050</v>
      </c>
      <c r="P427" s="14">
        <v>3200</v>
      </c>
      <c r="Q427" s="5">
        <f>Table1[[#This Row],[Sales]]-Table1[[#This Row],[Cost]]</f>
        <v>850</v>
      </c>
      <c r="R427" s="12" t="s">
        <v>17</v>
      </c>
      <c r="S427" s="12" t="s">
        <v>10</v>
      </c>
      <c r="T427" s="12" t="s">
        <v>33</v>
      </c>
      <c r="U427" s="12" t="s">
        <v>19</v>
      </c>
      <c r="V427" s="6">
        <f>Table1[[#This Row],[Profit]]/Table1[[#This Row],[Sales]]</f>
        <v>0.20987654320987653</v>
      </c>
      <c r="W427" s="12">
        <f>[1]!Table1[[#This Row],[Sales]]-[1]!Table1[[#This Row],[Cost]]-[1]!Table1[[#This Row],[Profit]]</f>
        <v>0</v>
      </c>
      <c r="X427" s="12">
        <f>[1]!Table1[[#This Row],[Quantity]]*[1]!Table1[[#This Row],[Unit_Price]]</f>
        <v>4500</v>
      </c>
      <c r="Y427" s="16">
        <f>[1]!Table1[[#This Row],[Gross_Sales]]*[1]!Table1[[#This Row],[Discount]]</f>
        <v>450</v>
      </c>
      <c r="Z427" s="17">
        <f>[1]!Table1[[#This Row],[Gross_Sales]]*[1]!Table1[[#This Row],[Discount_amount]]</f>
        <v>2025000</v>
      </c>
      <c r="AA427" s="15">
        <f>IFERROR([1]!Table1[[#This Row],[Profit]]/[1]!Table1[[#This Row],[Sales]],0)</f>
        <v>0.20987654320987653</v>
      </c>
      <c r="AB427" s="12">
        <f>YEAR([1]!Table1[[#This Row],[Order_Date]])</f>
        <v>2025</v>
      </c>
      <c r="AC427" s="12">
        <f>MONTH([1]!Table1[[#This Row],[Order_Date]])</f>
        <v>7</v>
      </c>
      <c r="AD427" s="12" t="str">
        <f t="shared" si="18"/>
        <v>Jul</v>
      </c>
      <c r="AE427" s="12" t="str">
        <f t="shared" si="19"/>
        <v>Q3</v>
      </c>
      <c r="AF427" s="12" t="str">
        <f t="shared" si="20"/>
        <v>2025-Jul</v>
      </c>
      <c r="AG427" s="12">
        <f>COUNTIF(C:C,Table1[[#This Row],[Customer_ID]])</f>
        <v>6</v>
      </c>
      <c r="AH427" s="18" t="e">
        <f>IF([1]!Table1[[#This Row],[Customer_order_count]] &gt;= 10,"FREQUENT",IF([1]!Table1[[#This Row],[Customer_order_count]] &lt;= 10,"REGULAR","OCASSIONAL"))</f>
        <v>#REF!</v>
      </c>
    </row>
    <row r="428" spans="1:34" x14ac:dyDescent="0.25">
      <c r="A428" s="1" t="s">
        <v>1079</v>
      </c>
      <c r="B428" s="2">
        <v>45992</v>
      </c>
      <c r="C428" s="3" t="s">
        <v>1080</v>
      </c>
      <c r="D428" s="4" t="s">
        <v>369</v>
      </c>
      <c r="E428" s="4" t="s">
        <v>16</v>
      </c>
      <c r="F428" s="5">
        <v>32</v>
      </c>
      <c r="G428" s="3" t="s">
        <v>290</v>
      </c>
      <c r="H428" s="3" t="s">
        <v>276</v>
      </c>
      <c r="I428" s="3" t="s">
        <v>31</v>
      </c>
      <c r="J428" s="3" t="s">
        <v>32</v>
      </c>
      <c r="K428" s="3" t="s">
        <v>25</v>
      </c>
      <c r="L428" s="5">
        <v>1</v>
      </c>
      <c r="M428" s="5">
        <v>5000</v>
      </c>
      <c r="N428" s="6">
        <v>0.05</v>
      </c>
      <c r="O428" s="5">
        <v>4750</v>
      </c>
      <c r="P428" s="5">
        <v>3500</v>
      </c>
      <c r="Q428" s="5">
        <f>Table1[[#This Row],[Sales]]-Table1[[#This Row],[Cost]]</f>
        <v>1250</v>
      </c>
      <c r="R428" s="3" t="s">
        <v>17</v>
      </c>
      <c r="S428" s="3" t="s">
        <v>10</v>
      </c>
      <c r="T428" s="3" t="s">
        <v>40</v>
      </c>
      <c r="U428" s="3" t="s">
        <v>27</v>
      </c>
      <c r="V428" s="6">
        <f>Table1[[#This Row],[Profit]]/Table1[[#This Row],[Sales]]</f>
        <v>0.26315789473684209</v>
      </c>
      <c r="W428" s="3">
        <f>[1]!Table1[[#This Row],[Sales]]-[1]!Table1[[#This Row],[Cost]]-[1]!Table1[[#This Row],[Profit]]</f>
        <v>0</v>
      </c>
      <c r="X428" s="3">
        <f>[1]!Table1[[#This Row],[Quantity]]*[1]!Table1[[#This Row],[Unit_Price]]</f>
        <v>5000</v>
      </c>
      <c r="Y428" s="7">
        <f>[1]!Table1[[#This Row],[Gross_Sales]]*[1]!Table1[[#This Row],[Discount]]</f>
        <v>250</v>
      </c>
      <c r="Z428" s="8">
        <f>[1]!Table1[[#This Row],[Gross_Sales]]*[1]!Table1[[#This Row],[Discount_amount]]</f>
        <v>1250000</v>
      </c>
      <c r="AA428" s="6">
        <f>IFERROR([1]!Table1[[#This Row],[Profit]]/[1]!Table1[[#This Row],[Sales]],0)</f>
        <v>0.26315789473684209</v>
      </c>
      <c r="AB428" s="3">
        <f>YEAR([1]!Table1[[#This Row],[Order_Date]])</f>
        <v>2025</v>
      </c>
      <c r="AC428" s="3">
        <f>MONTH([1]!Table1[[#This Row],[Order_Date]])</f>
        <v>12</v>
      </c>
      <c r="AD428" s="3" t="str">
        <f t="shared" si="18"/>
        <v>Dec</v>
      </c>
      <c r="AE428" s="3" t="str">
        <f t="shared" si="19"/>
        <v>Q4</v>
      </c>
      <c r="AF428" s="3" t="str">
        <f t="shared" si="20"/>
        <v>2025-Dec</v>
      </c>
      <c r="AG428" s="3">
        <f>COUNTIF(C:C,Table1[[#This Row],[Customer_ID]])</f>
        <v>16</v>
      </c>
      <c r="AH428" s="9" t="e">
        <f>IF([1]!Table1[[#This Row],[Customer_order_count]] &gt;= 10,"FREQUENT",IF([1]!Table1[[#This Row],[Customer_order_count]] &lt;= 10,"REGULAR","OCASSIONAL"))</f>
        <v>#REF!</v>
      </c>
    </row>
    <row r="429" spans="1:34" x14ac:dyDescent="0.25">
      <c r="A429" s="10" t="s">
        <v>1081</v>
      </c>
      <c r="B429" s="11">
        <v>45575</v>
      </c>
      <c r="C429" s="12" t="s">
        <v>857</v>
      </c>
      <c r="D429" s="13" t="s">
        <v>392</v>
      </c>
      <c r="E429" s="13" t="s">
        <v>16</v>
      </c>
      <c r="F429" s="14">
        <v>21</v>
      </c>
      <c r="G429" s="12" t="s">
        <v>407</v>
      </c>
      <c r="H429" s="12" t="s">
        <v>285</v>
      </c>
      <c r="I429" s="12" t="s">
        <v>51</v>
      </c>
      <c r="J429" s="12" t="s">
        <v>52</v>
      </c>
      <c r="K429" s="12" t="s">
        <v>8</v>
      </c>
      <c r="L429" s="14">
        <v>1</v>
      </c>
      <c r="M429" s="14">
        <v>4500</v>
      </c>
      <c r="N429" s="15">
        <v>0.1</v>
      </c>
      <c r="O429" s="14">
        <v>4050</v>
      </c>
      <c r="P429" s="14">
        <v>3200</v>
      </c>
      <c r="Q429" s="5">
        <f>Table1[[#This Row],[Sales]]-Table1[[#This Row],[Cost]]</f>
        <v>850</v>
      </c>
      <c r="R429" s="12" t="s">
        <v>26</v>
      </c>
      <c r="S429" s="12" t="s">
        <v>10</v>
      </c>
      <c r="T429" s="12" t="s">
        <v>40</v>
      </c>
      <c r="U429" s="12" t="s">
        <v>12</v>
      </c>
      <c r="V429" s="6">
        <f>Table1[[#This Row],[Profit]]/Table1[[#This Row],[Sales]]</f>
        <v>0.20987654320987653</v>
      </c>
      <c r="W429" s="12">
        <f>[1]!Table1[[#This Row],[Sales]]-[1]!Table1[[#This Row],[Cost]]-[1]!Table1[[#This Row],[Profit]]</f>
        <v>0</v>
      </c>
      <c r="X429" s="12">
        <f>[1]!Table1[[#This Row],[Quantity]]*[1]!Table1[[#This Row],[Unit_Price]]</f>
        <v>4500</v>
      </c>
      <c r="Y429" s="16">
        <f>[1]!Table1[[#This Row],[Gross_Sales]]*[1]!Table1[[#This Row],[Discount]]</f>
        <v>450</v>
      </c>
      <c r="Z429" s="17">
        <f>[1]!Table1[[#This Row],[Gross_Sales]]*[1]!Table1[[#This Row],[Discount_amount]]</f>
        <v>2025000</v>
      </c>
      <c r="AA429" s="15">
        <f>IFERROR([1]!Table1[[#This Row],[Profit]]/[1]!Table1[[#This Row],[Sales]],0)</f>
        <v>0.20987654320987653</v>
      </c>
      <c r="AB429" s="12">
        <f>YEAR([1]!Table1[[#This Row],[Order_Date]])</f>
        <v>2024</v>
      </c>
      <c r="AC429" s="12">
        <f>MONTH([1]!Table1[[#This Row],[Order_Date]])</f>
        <v>10</v>
      </c>
      <c r="AD429" s="12" t="str">
        <f t="shared" si="18"/>
        <v>Oct</v>
      </c>
      <c r="AE429" s="12" t="str">
        <f t="shared" si="19"/>
        <v>Q4</v>
      </c>
      <c r="AF429" s="12" t="str">
        <f t="shared" si="20"/>
        <v>2024-Oct</v>
      </c>
      <c r="AG429" s="12">
        <f>COUNTIF(C:C,Table1[[#This Row],[Customer_ID]])</f>
        <v>17</v>
      </c>
      <c r="AH429" s="18" t="e">
        <f>IF([1]!Table1[[#This Row],[Customer_order_count]] &gt;= 10,"FREQUENT",IF([1]!Table1[[#This Row],[Customer_order_count]] &lt;= 10,"REGULAR","OCASSIONAL"))</f>
        <v>#REF!</v>
      </c>
    </row>
    <row r="430" spans="1:34" x14ac:dyDescent="0.25">
      <c r="A430" s="1" t="s">
        <v>1082</v>
      </c>
      <c r="B430" s="2">
        <v>45963</v>
      </c>
      <c r="C430" s="3" t="s">
        <v>575</v>
      </c>
      <c r="D430" s="4" t="s">
        <v>557</v>
      </c>
      <c r="E430" s="4" t="s">
        <v>3</v>
      </c>
      <c r="F430" s="5">
        <v>20</v>
      </c>
      <c r="G430" s="3" t="s">
        <v>339</v>
      </c>
      <c r="H430" s="3" t="s">
        <v>285</v>
      </c>
      <c r="I430" s="3" t="s">
        <v>109</v>
      </c>
      <c r="J430" s="3" t="s">
        <v>110</v>
      </c>
      <c r="K430" s="3" t="s">
        <v>8</v>
      </c>
      <c r="L430" s="5">
        <v>2</v>
      </c>
      <c r="M430" s="5">
        <v>4000</v>
      </c>
      <c r="N430" s="6">
        <v>0.1</v>
      </c>
      <c r="O430" s="5">
        <v>7200</v>
      </c>
      <c r="P430" s="5">
        <v>5800</v>
      </c>
      <c r="Q430" s="5">
        <f>Table1[[#This Row],[Sales]]-Table1[[#This Row],[Cost]]</f>
        <v>1400</v>
      </c>
      <c r="R430" s="3" t="s">
        <v>98</v>
      </c>
      <c r="S430" s="3" t="s">
        <v>10</v>
      </c>
      <c r="T430" s="3" t="s">
        <v>40</v>
      </c>
      <c r="U430" s="3" t="s">
        <v>27</v>
      </c>
      <c r="V430" s="6">
        <f>Table1[[#This Row],[Profit]]/Table1[[#This Row],[Sales]]</f>
        <v>0.19444444444444445</v>
      </c>
      <c r="W430" s="3">
        <f>[1]!Table1[[#This Row],[Sales]]-[1]!Table1[[#This Row],[Cost]]-[1]!Table1[[#This Row],[Profit]]</f>
        <v>0</v>
      </c>
      <c r="X430" s="3">
        <f>[1]!Table1[[#This Row],[Quantity]]*[1]!Table1[[#This Row],[Unit_Price]]</f>
        <v>8000</v>
      </c>
      <c r="Y430" s="7">
        <f>[1]!Table1[[#This Row],[Gross_Sales]]*[1]!Table1[[#This Row],[Discount]]</f>
        <v>800</v>
      </c>
      <c r="Z430" s="8">
        <f>[1]!Table1[[#This Row],[Gross_Sales]]*[1]!Table1[[#This Row],[Discount_amount]]</f>
        <v>6400000</v>
      </c>
      <c r="AA430" s="6">
        <f>IFERROR([1]!Table1[[#This Row],[Profit]]/[1]!Table1[[#This Row],[Sales]],0)</f>
        <v>0.19444444444444445</v>
      </c>
      <c r="AB430" s="3">
        <f>YEAR([1]!Table1[[#This Row],[Order_Date]])</f>
        <v>2025</v>
      </c>
      <c r="AC430" s="3">
        <f>MONTH([1]!Table1[[#This Row],[Order_Date]])</f>
        <v>11</v>
      </c>
      <c r="AD430" s="3" t="str">
        <f t="shared" si="18"/>
        <v>Nov</v>
      </c>
      <c r="AE430" s="3" t="str">
        <f t="shared" si="19"/>
        <v>Q4</v>
      </c>
      <c r="AF430" s="3" t="str">
        <f t="shared" si="20"/>
        <v>2025-Nov</v>
      </c>
      <c r="AG430" s="3">
        <f>COUNTIF(C:C,Table1[[#This Row],[Customer_ID]])</f>
        <v>6</v>
      </c>
      <c r="AH430" s="9" t="e">
        <f>IF([1]!Table1[[#This Row],[Customer_order_count]] &gt;= 10,"FREQUENT",IF([1]!Table1[[#This Row],[Customer_order_count]] &lt;= 10,"REGULAR","OCASSIONAL"))</f>
        <v>#REF!</v>
      </c>
    </row>
    <row r="431" spans="1:34" x14ac:dyDescent="0.25">
      <c r="A431" s="10" t="s">
        <v>1083</v>
      </c>
      <c r="B431" s="11">
        <v>45484</v>
      </c>
      <c r="C431" s="12" t="s">
        <v>881</v>
      </c>
      <c r="D431" s="13" t="s">
        <v>101</v>
      </c>
      <c r="E431" s="13" t="s">
        <v>3</v>
      </c>
      <c r="F431" s="14">
        <v>44</v>
      </c>
      <c r="G431" s="12" t="s">
        <v>312</v>
      </c>
      <c r="H431" s="12" t="s">
        <v>276</v>
      </c>
      <c r="I431" s="12" t="s">
        <v>176</v>
      </c>
      <c r="J431" s="12" t="s">
        <v>177</v>
      </c>
      <c r="K431" s="12" t="s">
        <v>25</v>
      </c>
      <c r="L431" s="14">
        <v>2</v>
      </c>
      <c r="M431" s="14">
        <v>22000</v>
      </c>
      <c r="N431" s="15">
        <v>0.1</v>
      </c>
      <c r="O431" s="14">
        <v>39600</v>
      </c>
      <c r="P431" s="14">
        <v>33000</v>
      </c>
      <c r="Q431" s="5">
        <f>Table1[[#This Row],[Sales]]-Table1[[#This Row],[Cost]]</f>
        <v>6600</v>
      </c>
      <c r="R431" s="12" t="s">
        <v>17</v>
      </c>
      <c r="S431" s="12" t="s">
        <v>10</v>
      </c>
      <c r="T431" s="12" t="s">
        <v>33</v>
      </c>
      <c r="U431" s="12" t="s">
        <v>12</v>
      </c>
      <c r="V431" s="6">
        <f>Table1[[#This Row],[Profit]]/Table1[[#This Row],[Sales]]</f>
        <v>0.16666666666666666</v>
      </c>
      <c r="W431" s="12">
        <f>[1]!Table1[[#This Row],[Sales]]-[1]!Table1[[#This Row],[Cost]]-[1]!Table1[[#This Row],[Profit]]</f>
        <v>0</v>
      </c>
      <c r="X431" s="12">
        <f>[1]!Table1[[#This Row],[Quantity]]*[1]!Table1[[#This Row],[Unit_Price]]</f>
        <v>44000</v>
      </c>
      <c r="Y431" s="16">
        <f>[1]!Table1[[#This Row],[Gross_Sales]]*[1]!Table1[[#This Row],[Discount]]</f>
        <v>4400</v>
      </c>
      <c r="Z431" s="17">
        <f>[1]!Table1[[#This Row],[Gross_Sales]]*[1]!Table1[[#This Row],[Discount_amount]]</f>
        <v>193600000</v>
      </c>
      <c r="AA431" s="15">
        <f>IFERROR([1]!Table1[[#This Row],[Profit]]/[1]!Table1[[#This Row],[Sales]],0)</f>
        <v>0.16666666666666666</v>
      </c>
      <c r="AB431" s="12">
        <f>YEAR([1]!Table1[[#This Row],[Order_Date]])</f>
        <v>2024</v>
      </c>
      <c r="AC431" s="12">
        <f>MONTH([1]!Table1[[#This Row],[Order_Date]])</f>
        <v>7</v>
      </c>
      <c r="AD431" s="12" t="str">
        <f t="shared" si="18"/>
        <v>Jul</v>
      </c>
      <c r="AE431" s="12" t="str">
        <f t="shared" si="19"/>
        <v>Q3</v>
      </c>
      <c r="AF431" s="12" t="str">
        <f t="shared" si="20"/>
        <v>2024-Jul</v>
      </c>
      <c r="AG431" s="12">
        <f>COUNTIF(C:C,Table1[[#This Row],[Customer_ID]])</f>
        <v>6</v>
      </c>
      <c r="AH431" s="18" t="e">
        <f>IF([1]!Table1[[#This Row],[Customer_order_count]] &gt;= 10,"FREQUENT",IF([1]!Table1[[#This Row],[Customer_order_count]] &lt;= 10,"REGULAR","OCASSIONAL"))</f>
        <v>#REF!</v>
      </c>
    </row>
    <row r="432" spans="1:34" x14ac:dyDescent="0.25">
      <c r="A432" s="1" t="s">
        <v>1084</v>
      </c>
      <c r="B432" s="2">
        <v>45350</v>
      </c>
      <c r="C432" s="3" t="s">
        <v>1085</v>
      </c>
      <c r="D432" s="4" t="s">
        <v>1086</v>
      </c>
      <c r="E432" s="4" t="s">
        <v>16</v>
      </c>
      <c r="F432" s="5">
        <v>52</v>
      </c>
      <c r="G432" s="3" t="s">
        <v>317</v>
      </c>
      <c r="H432" s="3" t="s">
        <v>5</v>
      </c>
      <c r="I432" s="3" t="s">
        <v>56</v>
      </c>
      <c r="J432" s="3" t="s">
        <v>57</v>
      </c>
      <c r="K432" s="3" t="s">
        <v>58</v>
      </c>
      <c r="L432" s="5">
        <v>2</v>
      </c>
      <c r="M432" s="5">
        <v>1200</v>
      </c>
      <c r="N432" s="6">
        <v>0.05</v>
      </c>
      <c r="O432" s="5">
        <v>2280</v>
      </c>
      <c r="P432" s="5">
        <v>1600</v>
      </c>
      <c r="Q432" s="5">
        <f>Table1[[#This Row],[Sales]]-Table1[[#This Row],[Cost]]</f>
        <v>680</v>
      </c>
      <c r="R432" s="3" t="s">
        <v>17</v>
      </c>
      <c r="S432" s="3" t="s">
        <v>10</v>
      </c>
      <c r="T432" s="3" t="s">
        <v>18</v>
      </c>
      <c r="U432" s="3" t="s">
        <v>19</v>
      </c>
      <c r="V432" s="6">
        <f>Table1[[#This Row],[Profit]]/Table1[[#This Row],[Sales]]</f>
        <v>0.2982456140350877</v>
      </c>
      <c r="W432" s="3">
        <f>[1]!Table1[[#This Row],[Sales]]-[1]!Table1[[#This Row],[Cost]]-[1]!Table1[[#This Row],[Profit]]</f>
        <v>0</v>
      </c>
      <c r="X432" s="3">
        <f>[1]!Table1[[#This Row],[Quantity]]*[1]!Table1[[#This Row],[Unit_Price]]</f>
        <v>2400</v>
      </c>
      <c r="Y432" s="7">
        <f>[1]!Table1[[#This Row],[Gross_Sales]]*[1]!Table1[[#This Row],[Discount]]</f>
        <v>120</v>
      </c>
      <c r="Z432" s="8">
        <f>[1]!Table1[[#This Row],[Gross_Sales]]*[1]!Table1[[#This Row],[Discount_amount]]</f>
        <v>288000</v>
      </c>
      <c r="AA432" s="6">
        <f>IFERROR([1]!Table1[[#This Row],[Profit]]/[1]!Table1[[#This Row],[Sales]],0)</f>
        <v>0.2982456140350877</v>
      </c>
      <c r="AB432" s="3">
        <f>YEAR([1]!Table1[[#This Row],[Order_Date]])</f>
        <v>2024</v>
      </c>
      <c r="AC432" s="3">
        <f>MONTH([1]!Table1[[#This Row],[Order_Date]])</f>
        <v>2</v>
      </c>
      <c r="AD432" s="3" t="str">
        <f t="shared" si="18"/>
        <v>Feb</v>
      </c>
      <c r="AE432" s="3" t="str">
        <f t="shared" si="19"/>
        <v>Q1</v>
      </c>
      <c r="AF432" s="3" t="str">
        <f t="shared" si="20"/>
        <v>2024-Feb</v>
      </c>
      <c r="AG432" s="3">
        <f>COUNTIF(C:C,Table1[[#This Row],[Customer_ID]])</f>
        <v>5</v>
      </c>
      <c r="AH432" s="9" t="e">
        <f>IF([1]!Table1[[#This Row],[Customer_order_count]] &gt;= 10,"FREQUENT",IF([1]!Table1[[#This Row],[Customer_order_count]] &lt;= 10,"REGULAR","OCASSIONAL"))</f>
        <v>#REF!</v>
      </c>
    </row>
    <row r="433" spans="1:34" x14ac:dyDescent="0.25">
      <c r="A433" s="10" t="s">
        <v>1087</v>
      </c>
      <c r="B433" s="11">
        <v>45435</v>
      </c>
      <c r="C433" s="12" t="s">
        <v>1088</v>
      </c>
      <c r="D433" s="12" t="s">
        <v>501</v>
      </c>
      <c r="E433" s="12" t="s">
        <v>3</v>
      </c>
      <c r="F433" s="12">
        <v>41</v>
      </c>
      <c r="G433" s="12" t="s">
        <v>312</v>
      </c>
      <c r="H433" s="12" t="s">
        <v>276</v>
      </c>
      <c r="I433" s="12" t="s">
        <v>23</v>
      </c>
      <c r="J433" s="12" t="s">
        <v>24</v>
      </c>
      <c r="K433" s="12" t="s">
        <v>25</v>
      </c>
      <c r="L433" s="12">
        <v>2</v>
      </c>
      <c r="M433" s="12">
        <v>55000</v>
      </c>
      <c r="N433" s="12">
        <v>0.2</v>
      </c>
      <c r="O433" s="12">
        <v>88000</v>
      </c>
      <c r="P433" s="12">
        <v>80000</v>
      </c>
      <c r="Q433" s="5">
        <f>Table1[[#This Row],[Sales]]-Table1[[#This Row],[Cost]]</f>
        <v>8000</v>
      </c>
      <c r="R433" s="12" t="s">
        <v>9</v>
      </c>
      <c r="S433" s="12" t="s">
        <v>287</v>
      </c>
      <c r="T433" s="12" t="s">
        <v>11</v>
      </c>
      <c r="U433" s="12" t="s">
        <v>19</v>
      </c>
      <c r="V433" s="6">
        <f>Table1[[#This Row],[Profit]]/Table1[[#This Row],[Sales]]</f>
        <v>9.0909090909090912E-2</v>
      </c>
      <c r="W433" s="12">
        <f>[1]!Table1[[#This Row],[Sales]]-[1]!Table1[[#This Row],[Cost]]-[1]!Table1[[#This Row],[Profit]]</f>
        <v>-160000</v>
      </c>
      <c r="X433" s="12">
        <f>[1]!Table1[[#This Row],[Quantity]]*[1]!Table1[[#This Row],[Unit_Price]]</f>
        <v>110000</v>
      </c>
      <c r="Y433" s="12">
        <f>[1]!Table1[[#This Row],[Gross_Sales]]*[1]!Table1[[#This Row],[Discount]]</f>
        <v>22000</v>
      </c>
      <c r="Z433" s="12">
        <f>[1]!Table1[[#This Row],[Gross_Sales]]*[1]!Table1[[#This Row],[Discount_amount]]</f>
        <v>2420000000</v>
      </c>
      <c r="AA433" s="12">
        <f>IFERROR([1]!Table1[[#This Row],[Profit]]/[1]!Table1[[#This Row],[Sales]],0)</f>
        <v>9.0909090909090912E-2</v>
      </c>
      <c r="AB433" s="12">
        <f>YEAR([1]!Table1[[#This Row],[Order_Date]])</f>
        <v>2024</v>
      </c>
      <c r="AC433" s="12">
        <f>MONTH([1]!Table1[[#This Row],[Order_Date]])</f>
        <v>5</v>
      </c>
      <c r="AD433" s="12" t="str">
        <f t="shared" si="18"/>
        <v>May</v>
      </c>
      <c r="AE433" s="12" t="str">
        <f t="shared" si="19"/>
        <v>Q2</v>
      </c>
      <c r="AF433" s="12" t="str">
        <f t="shared" si="20"/>
        <v>2024-May</v>
      </c>
      <c r="AG433" s="12">
        <f>COUNTIF(C:C,Table1[[#This Row],[Customer_ID]])</f>
        <v>3</v>
      </c>
      <c r="AH433" s="18" t="e">
        <f>IF([1]!Table1[[#This Row],[Customer_order_count]] &gt;= 10,"FREQUENT",IF([1]!Table1[[#This Row],[Customer_order_count]] &lt;= 10,"REGULAR","OCASSIONAL"))</f>
        <v>#REF!</v>
      </c>
    </row>
    <row r="434" spans="1:34" x14ac:dyDescent="0.25">
      <c r="A434" s="1" t="s">
        <v>1089</v>
      </c>
      <c r="B434" s="2">
        <v>45557</v>
      </c>
      <c r="C434" s="3" t="s">
        <v>1090</v>
      </c>
      <c r="D434" s="4" t="s">
        <v>965</v>
      </c>
      <c r="E434" s="4" t="s">
        <v>3</v>
      </c>
      <c r="F434" s="5">
        <v>46</v>
      </c>
      <c r="G434" s="3" t="s">
        <v>295</v>
      </c>
      <c r="H434" s="3" t="s">
        <v>270</v>
      </c>
      <c r="I434" s="3" t="s">
        <v>44</v>
      </c>
      <c r="J434" s="3" t="s">
        <v>45</v>
      </c>
      <c r="K434" s="3" t="s">
        <v>46</v>
      </c>
      <c r="L434" s="5">
        <v>1</v>
      </c>
      <c r="M434" s="5">
        <v>2500</v>
      </c>
      <c r="N434" s="6">
        <v>0.05</v>
      </c>
      <c r="O434" s="5">
        <v>2375</v>
      </c>
      <c r="P434" s="5">
        <v>1500</v>
      </c>
      <c r="Q434" s="5">
        <f>Table1[[#This Row],[Sales]]-Table1[[#This Row],[Cost]]</f>
        <v>875</v>
      </c>
      <c r="R434" s="3" t="s">
        <v>17</v>
      </c>
      <c r="S434" s="3" t="s">
        <v>10</v>
      </c>
      <c r="T434" s="3" t="s">
        <v>33</v>
      </c>
      <c r="U434" s="3" t="s">
        <v>19</v>
      </c>
      <c r="V434" s="6">
        <f>Table1[[#This Row],[Profit]]/Table1[[#This Row],[Sales]]</f>
        <v>0.36842105263157893</v>
      </c>
      <c r="W434" s="3">
        <f>[1]!Table1[[#This Row],[Sales]]-[1]!Table1[[#This Row],[Cost]]-[1]!Table1[[#This Row],[Profit]]</f>
        <v>0</v>
      </c>
      <c r="X434" s="3">
        <f>[1]!Table1[[#This Row],[Quantity]]*[1]!Table1[[#This Row],[Unit_Price]]</f>
        <v>2500</v>
      </c>
      <c r="Y434" s="7">
        <f>[1]!Table1[[#This Row],[Gross_Sales]]*[1]!Table1[[#This Row],[Discount]]</f>
        <v>125</v>
      </c>
      <c r="Z434" s="8">
        <f>[1]!Table1[[#This Row],[Gross_Sales]]*[1]!Table1[[#This Row],[Discount_amount]]</f>
        <v>312500</v>
      </c>
      <c r="AA434" s="6">
        <f>IFERROR([1]!Table1[[#This Row],[Profit]]/[1]!Table1[[#This Row],[Sales]],0)</f>
        <v>0.36842105263157893</v>
      </c>
      <c r="AB434" s="3">
        <f>YEAR([1]!Table1[[#This Row],[Order_Date]])</f>
        <v>2024</v>
      </c>
      <c r="AC434" s="3">
        <f>MONTH([1]!Table1[[#This Row],[Order_Date]])</f>
        <v>9</v>
      </c>
      <c r="AD434" s="3" t="str">
        <f t="shared" si="18"/>
        <v>Sep</v>
      </c>
      <c r="AE434" s="3" t="str">
        <f t="shared" si="19"/>
        <v>Q3</v>
      </c>
      <c r="AF434" s="3" t="str">
        <f t="shared" si="20"/>
        <v>2024-Sep</v>
      </c>
      <c r="AG434" s="3">
        <f>COUNTIF(C:C,Table1[[#This Row],[Customer_ID]])</f>
        <v>2</v>
      </c>
      <c r="AH434" s="9" t="e">
        <f>IF([1]!Table1[[#This Row],[Customer_order_count]] &gt;= 10,"FREQUENT",IF([1]!Table1[[#This Row],[Customer_order_count]] &lt;= 10,"REGULAR","OCASSIONAL"))</f>
        <v>#REF!</v>
      </c>
    </row>
    <row r="435" spans="1:34" x14ac:dyDescent="0.25">
      <c r="A435" s="10" t="s">
        <v>1091</v>
      </c>
      <c r="B435" s="11">
        <v>45889</v>
      </c>
      <c r="C435" s="12" t="s">
        <v>368</v>
      </c>
      <c r="D435" s="13" t="s">
        <v>369</v>
      </c>
      <c r="E435" s="13" t="s">
        <v>3</v>
      </c>
      <c r="F435" s="14">
        <v>39</v>
      </c>
      <c r="G435" s="12" t="s">
        <v>290</v>
      </c>
      <c r="H435" s="12" t="s">
        <v>276</v>
      </c>
      <c r="I435" s="12" t="s">
        <v>109</v>
      </c>
      <c r="J435" s="12" t="s">
        <v>110</v>
      </c>
      <c r="K435" s="12" t="s">
        <v>8</v>
      </c>
      <c r="L435" s="14">
        <v>1</v>
      </c>
      <c r="M435" s="14">
        <v>4000</v>
      </c>
      <c r="N435" s="15">
        <v>0.1</v>
      </c>
      <c r="O435" s="14">
        <v>3600</v>
      </c>
      <c r="P435" s="14">
        <v>2900</v>
      </c>
      <c r="Q435" s="5">
        <f>Table1[[#This Row],[Sales]]-Table1[[#This Row],[Cost]]</f>
        <v>700</v>
      </c>
      <c r="R435" s="12" t="s">
        <v>98</v>
      </c>
      <c r="S435" s="12" t="s">
        <v>10</v>
      </c>
      <c r="T435" s="12" t="s">
        <v>33</v>
      </c>
      <c r="U435" s="12" t="s">
        <v>12</v>
      </c>
      <c r="V435" s="6">
        <f>Table1[[#This Row],[Profit]]/Table1[[#This Row],[Sales]]</f>
        <v>0.19444444444444445</v>
      </c>
      <c r="W435" s="12">
        <f>[1]!Table1[[#This Row],[Sales]]-[1]!Table1[[#This Row],[Cost]]-[1]!Table1[[#This Row],[Profit]]</f>
        <v>0</v>
      </c>
      <c r="X435" s="12">
        <f>[1]!Table1[[#This Row],[Quantity]]*[1]!Table1[[#This Row],[Unit_Price]]</f>
        <v>4000</v>
      </c>
      <c r="Y435" s="16">
        <f>[1]!Table1[[#This Row],[Gross_Sales]]*[1]!Table1[[#This Row],[Discount]]</f>
        <v>400</v>
      </c>
      <c r="Z435" s="17">
        <f>[1]!Table1[[#This Row],[Gross_Sales]]*[1]!Table1[[#This Row],[Discount_amount]]</f>
        <v>1600000</v>
      </c>
      <c r="AA435" s="15">
        <f>IFERROR([1]!Table1[[#This Row],[Profit]]/[1]!Table1[[#This Row],[Sales]],0)</f>
        <v>0.19444444444444445</v>
      </c>
      <c r="AB435" s="12">
        <f>YEAR([1]!Table1[[#This Row],[Order_Date]])</f>
        <v>2025</v>
      </c>
      <c r="AC435" s="12">
        <f>MONTH([1]!Table1[[#This Row],[Order_Date]])</f>
        <v>8</v>
      </c>
      <c r="AD435" s="12" t="str">
        <f t="shared" si="18"/>
        <v>Aug</v>
      </c>
      <c r="AE435" s="12" t="str">
        <f t="shared" si="19"/>
        <v>Q3</v>
      </c>
      <c r="AF435" s="12" t="str">
        <f t="shared" si="20"/>
        <v>2025-Aug</v>
      </c>
      <c r="AG435" s="12">
        <f>COUNTIF(C:C,Table1[[#This Row],[Customer_ID]])</f>
        <v>9</v>
      </c>
      <c r="AH435" s="18" t="e">
        <f>IF([1]!Table1[[#This Row],[Customer_order_count]] &gt;= 10,"FREQUENT",IF([1]!Table1[[#This Row],[Customer_order_count]] &lt;= 10,"REGULAR","OCASSIONAL"))</f>
        <v>#REF!</v>
      </c>
    </row>
    <row r="436" spans="1:34" x14ac:dyDescent="0.25">
      <c r="A436" s="1" t="s">
        <v>1092</v>
      </c>
      <c r="B436" s="2">
        <v>45643</v>
      </c>
      <c r="C436" s="3" t="s">
        <v>456</v>
      </c>
      <c r="D436" s="4" t="s">
        <v>457</v>
      </c>
      <c r="E436" s="4" t="s">
        <v>16</v>
      </c>
      <c r="F436" s="5">
        <v>21</v>
      </c>
      <c r="G436" s="3" t="s">
        <v>275</v>
      </c>
      <c r="H436" s="3" t="s">
        <v>276</v>
      </c>
      <c r="I436" s="3" t="s">
        <v>109</v>
      </c>
      <c r="J436" s="3" t="s">
        <v>110</v>
      </c>
      <c r="K436" s="3" t="s">
        <v>8</v>
      </c>
      <c r="L436" s="5">
        <v>2</v>
      </c>
      <c r="M436" s="5">
        <v>4000</v>
      </c>
      <c r="N436" s="6">
        <v>0.05</v>
      </c>
      <c r="O436" s="5">
        <v>7600</v>
      </c>
      <c r="P436" s="5">
        <v>5800</v>
      </c>
      <c r="Q436" s="5">
        <f>Table1[[#This Row],[Sales]]-Table1[[#This Row],[Cost]]</f>
        <v>1800</v>
      </c>
      <c r="R436" s="3" t="s">
        <v>26</v>
      </c>
      <c r="S436" s="3" t="s">
        <v>10</v>
      </c>
      <c r="T436" s="3" t="s">
        <v>40</v>
      </c>
      <c r="U436" s="3" t="s">
        <v>19</v>
      </c>
      <c r="V436" s="6">
        <f>Table1[[#This Row],[Profit]]/Table1[[#This Row],[Sales]]</f>
        <v>0.23684210526315788</v>
      </c>
      <c r="W436" s="3">
        <f>[1]!Table1[[#This Row],[Sales]]-[1]!Table1[[#This Row],[Cost]]-[1]!Table1[[#This Row],[Profit]]</f>
        <v>0</v>
      </c>
      <c r="X436" s="3">
        <f>[1]!Table1[[#This Row],[Quantity]]*[1]!Table1[[#This Row],[Unit_Price]]</f>
        <v>8000</v>
      </c>
      <c r="Y436" s="7">
        <f>[1]!Table1[[#This Row],[Gross_Sales]]*[1]!Table1[[#This Row],[Discount]]</f>
        <v>400</v>
      </c>
      <c r="Z436" s="8">
        <f>[1]!Table1[[#This Row],[Gross_Sales]]*[1]!Table1[[#This Row],[Discount_amount]]</f>
        <v>3200000</v>
      </c>
      <c r="AA436" s="6">
        <f>IFERROR([1]!Table1[[#This Row],[Profit]]/[1]!Table1[[#This Row],[Sales]],0)</f>
        <v>0.23684210526315788</v>
      </c>
      <c r="AB436" s="3">
        <f>YEAR([1]!Table1[[#This Row],[Order_Date]])</f>
        <v>2024</v>
      </c>
      <c r="AC436" s="3">
        <f>MONTH([1]!Table1[[#This Row],[Order_Date]])</f>
        <v>12</v>
      </c>
      <c r="AD436" s="3" t="str">
        <f t="shared" si="18"/>
        <v>Dec</v>
      </c>
      <c r="AE436" s="3" t="str">
        <f t="shared" si="19"/>
        <v>Q4</v>
      </c>
      <c r="AF436" s="3" t="str">
        <f t="shared" si="20"/>
        <v>2024-Dec</v>
      </c>
      <c r="AG436" s="3">
        <f>COUNTIF(C:C,Table1[[#This Row],[Customer_ID]])</f>
        <v>8</v>
      </c>
      <c r="AH436" s="9" t="e">
        <f>IF([1]!Table1[[#This Row],[Customer_order_count]] &gt;= 10,"FREQUENT",IF([1]!Table1[[#This Row],[Customer_order_count]] &lt;= 10,"REGULAR","OCASSIONAL"))</f>
        <v>#REF!</v>
      </c>
    </row>
    <row r="437" spans="1:34" x14ac:dyDescent="0.25">
      <c r="A437" s="10" t="s">
        <v>1093</v>
      </c>
      <c r="B437" s="11">
        <v>45779</v>
      </c>
      <c r="C437" s="12" t="s">
        <v>453</v>
      </c>
      <c r="D437" s="13" t="s">
        <v>454</v>
      </c>
      <c r="E437" s="13" t="s">
        <v>3</v>
      </c>
      <c r="F437" s="14">
        <v>45</v>
      </c>
      <c r="G437" s="12" t="s">
        <v>317</v>
      </c>
      <c r="H437" s="12" t="s">
        <v>5</v>
      </c>
      <c r="I437" s="12" t="s">
        <v>6</v>
      </c>
      <c r="J437" s="12" t="s">
        <v>7</v>
      </c>
      <c r="K437" s="12" t="s">
        <v>8</v>
      </c>
      <c r="L437" s="14">
        <v>1</v>
      </c>
      <c r="M437" s="14">
        <v>7000</v>
      </c>
      <c r="N437" s="15">
        <v>0</v>
      </c>
      <c r="O437" s="14">
        <v>7000</v>
      </c>
      <c r="P437" s="14">
        <v>5200</v>
      </c>
      <c r="Q437" s="5">
        <f>Table1[[#This Row],[Sales]]-Table1[[#This Row],[Cost]]</f>
        <v>1800</v>
      </c>
      <c r="R437" s="12" t="s">
        <v>26</v>
      </c>
      <c r="S437" s="12" t="s">
        <v>10</v>
      </c>
      <c r="T437" s="12" t="s">
        <v>11</v>
      </c>
      <c r="U437" s="12" t="s">
        <v>12</v>
      </c>
      <c r="V437" s="6">
        <f>Table1[[#This Row],[Profit]]/Table1[[#This Row],[Sales]]</f>
        <v>0.25714285714285712</v>
      </c>
      <c r="W437" s="12">
        <f>[1]!Table1[[#This Row],[Sales]]-[1]!Table1[[#This Row],[Cost]]-[1]!Table1[[#This Row],[Profit]]</f>
        <v>0</v>
      </c>
      <c r="X437" s="12">
        <f>[1]!Table1[[#This Row],[Quantity]]*[1]!Table1[[#This Row],[Unit_Price]]</f>
        <v>7000</v>
      </c>
      <c r="Y437" s="16">
        <f>[1]!Table1[[#This Row],[Gross_Sales]]*[1]!Table1[[#This Row],[Discount]]</f>
        <v>0</v>
      </c>
      <c r="Z437" s="17">
        <f>[1]!Table1[[#This Row],[Gross_Sales]]*[1]!Table1[[#This Row],[Discount_amount]]</f>
        <v>0</v>
      </c>
      <c r="AA437" s="15">
        <f>IFERROR([1]!Table1[[#This Row],[Profit]]/[1]!Table1[[#This Row],[Sales]],0)</f>
        <v>0.25714285714285712</v>
      </c>
      <c r="AB437" s="12">
        <f>YEAR([1]!Table1[[#This Row],[Order_Date]])</f>
        <v>2025</v>
      </c>
      <c r="AC437" s="12">
        <f>MONTH([1]!Table1[[#This Row],[Order_Date]])</f>
        <v>5</v>
      </c>
      <c r="AD437" s="12" t="str">
        <f t="shared" si="18"/>
        <v>May</v>
      </c>
      <c r="AE437" s="12" t="str">
        <f t="shared" si="19"/>
        <v>Q2</v>
      </c>
      <c r="AF437" s="12" t="str">
        <f t="shared" si="20"/>
        <v>2025-May</v>
      </c>
      <c r="AG437" s="12">
        <f>COUNTIF(C:C,Table1[[#This Row],[Customer_ID]])</f>
        <v>6</v>
      </c>
      <c r="AH437" s="18" t="e">
        <f>IF([1]!Table1[[#This Row],[Customer_order_count]] &gt;= 10,"FREQUENT",IF([1]!Table1[[#This Row],[Customer_order_count]] &lt;= 10,"REGULAR","OCASSIONAL"))</f>
        <v>#REF!</v>
      </c>
    </row>
    <row r="438" spans="1:34" x14ac:dyDescent="0.25">
      <c r="A438" s="1" t="s">
        <v>1094</v>
      </c>
      <c r="B438" s="2">
        <v>45466</v>
      </c>
      <c r="C438" s="3" t="s">
        <v>813</v>
      </c>
      <c r="D438" s="4" t="s">
        <v>420</v>
      </c>
      <c r="E438" s="4" t="s">
        <v>3</v>
      </c>
      <c r="F438" s="5">
        <v>28</v>
      </c>
      <c r="G438" s="3" t="s">
        <v>295</v>
      </c>
      <c r="H438" s="3" t="s">
        <v>270</v>
      </c>
      <c r="I438" s="3" t="s">
        <v>6</v>
      </c>
      <c r="J438" s="3" t="s">
        <v>7</v>
      </c>
      <c r="K438" s="3" t="s">
        <v>8</v>
      </c>
      <c r="L438" s="5">
        <v>1</v>
      </c>
      <c r="M438" s="5">
        <v>7000</v>
      </c>
      <c r="N438" s="6">
        <v>0.05</v>
      </c>
      <c r="O438" s="5">
        <v>6650</v>
      </c>
      <c r="P438" s="5">
        <v>5200</v>
      </c>
      <c r="Q438" s="5">
        <f>Table1[[#This Row],[Sales]]-Table1[[#This Row],[Cost]]</f>
        <v>1450</v>
      </c>
      <c r="R438" s="3" t="s">
        <v>77</v>
      </c>
      <c r="S438" s="3" t="s">
        <v>10</v>
      </c>
      <c r="T438" s="3" t="s">
        <v>11</v>
      </c>
      <c r="U438" s="3" t="s">
        <v>12</v>
      </c>
      <c r="V438" s="6">
        <f>Table1[[#This Row],[Profit]]/Table1[[#This Row],[Sales]]</f>
        <v>0.21804511278195488</v>
      </c>
      <c r="W438" s="3">
        <f>[1]!Table1[[#This Row],[Sales]]-[1]!Table1[[#This Row],[Cost]]-[1]!Table1[[#This Row],[Profit]]</f>
        <v>0</v>
      </c>
      <c r="X438" s="3">
        <f>[1]!Table1[[#This Row],[Quantity]]*[1]!Table1[[#This Row],[Unit_Price]]</f>
        <v>7000</v>
      </c>
      <c r="Y438" s="7">
        <f>[1]!Table1[[#This Row],[Gross_Sales]]*[1]!Table1[[#This Row],[Discount]]</f>
        <v>350</v>
      </c>
      <c r="Z438" s="8">
        <f>[1]!Table1[[#This Row],[Gross_Sales]]*[1]!Table1[[#This Row],[Discount_amount]]</f>
        <v>2450000</v>
      </c>
      <c r="AA438" s="6">
        <f>IFERROR([1]!Table1[[#This Row],[Profit]]/[1]!Table1[[#This Row],[Sales]],0)</f>
        <v>0.21804511278195488</v>
      </c>
      <c r="AB438" s="3">
        <f>YEAR([1]!Table1[[#This Row],[Order_Date]])</f>
        <v>2024</v>
      </c>
      <c r="AC438" s="3">
        <f>MONTH([1]!Table1[[#This Row],[Order_Date]])</f>
        <v>6</v>
      </c>
      <c r="AD438" s="3" t="str">
        <f t="shared" si="18"/>
        <v>Jun</v>
      </c>
      <c r="AE438" s="3" t="str">
        <f t="shared" si="19"/>
        <v>Q2</v>
      </c>
      <c r="AF438" s="3" t="str">
        <f t="shared" si="20"/>
        <v>2024-Jun</v>
      </c>
      <c r="AG438" s="3">
        <f>COUNTIF(C:C,Table1[[#This Row],[Customer_ID]])</f>
        <v>8</v>
      </c>
      <c r="AH438" s="9" t="e">
        <f>IF([1]!Table1[[#This Row],[Customer_order_count]] &gt;= 10,"FREQUENT",IF([1]!Table1[[#This Row],[Customer_order_count]] &lt;= 10,"REGULAR","OCASSIONAL"))</f>
        <v>#REF!</v>
      </c>
    </row>
    <row r="439" spans="1:34" x14ac:dyDescent="0.25">
      <c r="A439" s="10" t="s">
        <v>1095</v>
      </c>
      <c r="B439" s="11">
        <v>45391</v>
      </c>
      <c r="C439" s="12" t="s">
        <v>150</v>
      </c>
      <c r="D439" s="13" t="s">
        <v>151</v>
      </c>
      <c r="E439" s="13" t="s">
        <v>3</v>
      </c>
      <c r="F439" s="14">
        <v>43</v>
      </c>
      <c r="G439" s="12" t="s">
        <v>4</v>
      </c>
      <c r="H439" s="12" t="s">
        <v>5</v>
      </c>
      <c r="I439" s="12" t="s">
        <v>143</v>
      </c>
      <c r="J439" s="12" t="s">
        <v>144</v>
      </c>
      <c r="K439" s="12" t="s">
        <v>76</v>
      </c>
      <c r="L439" s="14">
        <v>3</v>
      </c>
      <c r="M439" s="14">
        <v>700</v>
      </c>
      <c r="N439" s="15">
        <v>0.1</v>
      </c>
      <c r="O439" s="14">
        <v>1890</v>
      </c>
      <c r="P439" s="14">
        <v>1710</v>
      </c>
      <c r="Q439" s="5">
        <f>Table1[[#This Row],[Sales]]-Table1[[#This Row],[Cost]]</f>
        <v>180</v>
      </c>
      <c r="R439" s="12" t="s">
        <v>26</v>
      </c>
      <c r="S439" s="12" t="s">
        <v>10</v>
      </c>
      <c r="T439" s="12" t="s">
        <v>11</v>
      </c>
      <c r="U439" s="12" t="s">
        <v>27</v>
      </c>
      <c r="V439" s="6">
        <f>Table1[[#This Row],[Profit]]/Table1[[#This Row],[Sales]]</f>
        <v>9.5238095238095233E-2</v>
      </c>
      <c r="W439" s="12">
        <f>[1]!Table1[[#This Row],[Sales]]-[1]!Table1[[#This Row],[Cost]]-[1]!Table1[[#This Row],[Profit]]</f>
        <v>0</v>
      </c>
      <c r="X439" s="12">
        <f>[1]!Table1[[#This Row],[Quantity]]*[1]!Table1[[#This Row],[Unit_Price]]</f>
        <v>2100</v>
      </c>
      <c r="Y439" s="16">
        <f>[1]!Table1[[#This Row],[Gross_Sales]]*[1]!Table1[[#This Row],[Discount]]</f>
        <v>210</v>
      </c>
      <c r="Z439" s="17">
        <f>[1]!Table1[[#This Row],[Gross_Sales]]*[1]!Table1[[#This Row],[Discount_amount]]</f>
        <v>441000</v>
      </c>
      <c r="AA439" s="15">
        <f>IFERROR([1]!Table1[[#This Row],[Profit]]/[1]!Table1[[#This Row],[Sales]],0)</f>
        <v>9.5238095238095233E-2</v>
      </c>
      <c r="AB439" s="12">
        <f>YEAR([1]!Table1[[#This Row],[Order_Date]])</f>
        <v>2024</v>
      </c>
      <c r="AC439" s="12">
        <f>MONTH([1]!Table1[[#This Row],[Order_Date]])</f>
        <v>4</v>
      </c>
      <c r="AD439" s="12" t="str">
        <f t="shared" si="18"/>
        <v>Apr</v>
      </c>
      <c r="AE439" s="12" t="str">
        <f t="shared" si="19"/>
        <v>Q2</v>
      </c>
      <c r="AF439" s="12" t="str">
        <f t="shared" si="20"/>
        <v>2024-Apr</v>
      </c>
      <c r="AG439" s="12">
        <f>COUNTIF(C:C,Table1[[#This Row],[Customer_ID]])</f>
        <v>11</v>
      </c>
      <c r="AH439" s="18" t="e">
        <f>IF([1]!Table1[[#This Row],[Customer_order_count]] &gt;= 10,"FREQUENT",IF([1]!Table1[[#This Row],[Customer_order_count]] &lt;= 10,"REGULAR","OCASSIONAL"))</f>
        <v>#REF!</v>
      </c>
    </row>
    <row r="440" spans="1:34" x14ac:dyDescent="0.25">
      <c r="A440" s="1" t="s">
        <v>1096</v>
      </c>
      <c r="B440" s="2">
        <v>45864</v>
      </c>
      <c r="C440" s="3" t="s">
        <v>611</v>
      </c>
      <c r="D440" s="3" t="s">
        <v>612</v>
      </c>
      <c r="E440" s="3" t="s">
        <v>16</v>
      </c>
      <c r="F440" s="3">
        <v>41</v>
      </c>
      <c r="G440" s="3" t="s">
        <v>312</v>
      </c>
      <c r="H440" s="3" t="s">
        <v>276</v>
      </c>
      <c r="I440" s="3" t="s">
        <v>305</v>
      </c>
      <c r="J440" s="3" t="s">
        <v>306</v>
      </c>
      <c r="K440" s="3" t="s">
        <v>91</v>
      </c>
      <c r="L440" s="3">
        <v>1</v>
      </c>
      <c r="M440" s="3">
        <v>8500</v>
      </c>
      <c r="N440" s="3">
        <v>0.1</v>
      </c>
      <c r="O440" s="3">
        <v>0</v>
      </c>
      <c r="P440" s="3">
        <v>6500</v>
      </c>
      <c r="Q440" s="5">
        <f>Table1[[#This Row],[Sales]]-Table1[[#This Row],[Cost]]</f>
        <v>-6500</v>
      </c>
      <c r="R440" s="3" t="s">
        <v>77</v>
      </c>
      <c r="S440" s="3" t="s">
        <v>291</v>
      </c>
      <c r="T440" s="3" t="s">
        <v>33</v>
      </c>
      <c r="U440" s="3" t="s">
        <v>19</v>
      </c>
      <c r="V440" s="3" t="e">
        <f>Table1[[#This Row],[Profit]]/Table1[[#This Row],[Sales]]</f>
        <v>#DIV/0!</v>
      </c>
      <c r="W440" s="3">
        <f>[1]!Table1[[#This Row],[Sales]]-[1]!Table1[[#This Row],[Cost]]-[1]!Table1[[#This Row],[Profit]]</f>
        <v>-6500</v>
      </c>
      <c r="X440" s="3">
        <f>[1]!Table1[[#This Row],[Quantity]]*[1]!Table1[[#This Row],[Unit_Price]]</f>
        <v>8500</v>
      </c>
      <c r="Y440" s="3">
        <f>[1]!Table1[[#This Row],[Gross_Sales]]*[1]!Table1[[#This Row],[Discount]]</f>
        <v>850</v>
      </c>
      <c r="Z440" s="3">
        <f>[1]!Table1[[#This Row],[Gross_Sales]]*[1]!Table1[[#This Row],[Discount_amount]]</f>
        <v>7225000</v>
      </c>
      <c r="AA440" s="3">
        <f>IFERROR([1]!Table1[[#This Row],[Profit]]/[1]!Table1[[#This Row],[Sales]],0)</f>
        <v>0</v>
      </c>
      <c r="AB440" s="3">
        <f>YEAR([1]!Table1[[#This Row],[Order_Date]])</f>
        <v>2025</v>
      </c>
      <c r="AC440" s="3">
        <f>MONTH([1]!Table1[[#This Row],[Order_Date]])</f>
        <v>7</v>
      </c>
      <c r="AD440" s="3" t="str">
        <f t="shared" si="18"/>
        <v>Jul</v>
      </c>
      <c r="AE440" s="3" t="str">
        <f t="shared" si="19"/>
        <v>Q3</v>
      </c>
      <c r="AF440" s="3" t="str">
        <f t="shared" si="20"/>
        <v>2025-Jul</v>
      </c>
      <c r="AG440" s="3">
        <f>COUNTIF(C:C,Table1[[#This Row],[Customer_ID]])</f>
        <v>5</v>
      </c>
      <c r="AH440" s="9" t="e">
        <f>IF([1]!Table1[[#This Row],[Customer_order_count]] &gt;= 10,"FREQUENT",IF([1]!Table1[[#This Row],[Customer_order_count]] &lt;= 10,"REGULAR","OCASSIONAL"))</f>
        <v>#REF!</v>
      </c>
    </row>
    <row r="441" spans="1:34" x14ac:dyDescent="0.25">
      <c r="A441" s="10" t="s">
        <v>1097</v>
      </c>
      <c r="B441" s="11">
        <v>45962</v>
      </c>
      <c r="C441" s="12" t="s">
        <v>631</v>
      </c>
      <c r="D441" s="13" t="s">
        <v>352</v>
      </c>
      <c r="E441" s="13" t="s">
        <v>3</v>
      </c>
      <c r="F441" s="14">
        <v>45</v>
      </c>
      <c r="G441" s="12" t="s">
        <v>339</v>
      </c>
      <c r="H441" s="12" t="s">
        <v>285</v>
      </c>
      <c r="I441" s="12" t="s">
        <v>65</v>
      </c>
      <c r="J441" s="12" t="s">
        <v>66</v>
      </c>
      <c r="K441" s="12" t="s">
        <v>25</v>
      </c>
      <c r="L441" s="14">
        <v>2</v>
      </c>
      <c r="M441" s="14">
        <v>2500</v>
      </c>
      <c r="N441" s="15">
        <v>0.15</v>
      </c>
      <c r="O441" s="14">
        <v>4250</v>
      </c>
      <c r="P441" s="14">
        <v>3200</v>
      </c>
      <c r="Q441" s="5">
        <f>Table1[[#This Row],[Sales]]-Table1[[#This Row],[Cost]]</f>
        <v>1050</v>
      </c>
      <c r="R441" s="12" t="s">
        <v>26</v>
      </c>
      <c r="S441" s="12" t="s">
        <v>10</v>
      </c>
      <c r="T441" s="12" t="s">
        <v>40</v>
      </c>
      <c r="U441" s="12" t="s">
        <v>27</v>
      </c>
      <c r="V441" s="6">
        <f>Table1[[#This Row],[Profit]]/Table1[[#This Row],[Sales]]</f>
        <v>0.24705882352941178</v>
      </c>
      <c r="W441" s="12">
        <f>[1]!Table1[[#This Row],[Sales]]-[1]!Table1[[#This Row],[Cost]]-[1]!Table1[[#This Row],[Profit]]</f>
        <v>0</v>
      </c>
      <c r="X441" s="12">
        <f>[1]!Table1[[#This Row],[Quantity]]*[1]!Table1[[#This Row],[Unit_Price]]</f>
        <v>5000</v>
      </c>
      <c r="Y441" s="16">
        <f>[1]!Table1[[#This Row],[Gross_Sales]]*[1]!Table1[[#This Row],[Discount]]</f>
        <v>750</v>
      </c>
      <c r="Z441" s="17">
        <f>[1]!Table1[[#This Row],[Gross_Sales]]*[1]!Table1[[#This Row],[Discount_amount]]</f>
        <v>3750000</v>
      </c>
      <c r="AA441" s="15">
        <f>IFERROR([1]!Table1[[#This Row],[Profit]]/[1]!Table1[[#This Row],[Sales]],0)</f>
        <v>0.24705882352941178</v>
      </c>
      <c r="AB441" s="12">
        <f>YEAR([1]!Table1[[#This Row],[Order_Date]])</f>
        <v>2025</v>
      </c>
      <c r="AC441" s="12">
        <f>MONTH([1]!Table1[[#This Row],[Order_Date]])</f>
        <v>11</v>
      </c>
      <c r="AD441" s="12" t="str">
        <f t="shared" si="18"/>
        <v>Nov</v>
      </c>
      <c r="AE441" s="12" t="str">
        <f t="shared" si="19"/>
        <v>Q4</v>
      </c>
      <c r="AF441" s="12" t="str">
        <f t="shared" si="20"/>
        <v>2025-Nov</v>
      </c>
      <c r="AG441" s="12">
        <f>COUNTIF(C:C,Table1[[#This Row],[Customer_ID]])</f>
        <v>5</v>
      </c>
      <c r="AH441" s="18" t="e">
        <f>IF([1]!Table1[[#This Row],[Customer_order_count]] &gt;= 10,"FREQUENT",IF([1]!Table1[[#This Row],[Customer_order_count]] &lt;= 10,"REGULAR","OCASSIONAL"))</f>
        <v>#REF!</v>
      </c>
    </row>
    <row r="442" spans="1:34" x14ac:dyDescent="0.25">
      <c r="A442" s="1" t="s">
        <v>1098</v>
      </c>
      <c r="B442" s="2">
        <v>45606</v>
      </c>
      <c r="C442" s="3" t="s">
        <v>694</v>
      </c>
      <c r="D442" s="4" t="s">
        <v>695</v>
      </c>
      <c r="E442" s="4" t="s">
        <v>16</v>
      </c>
      <c r="F442" s="5">
        <v>59</v>
      </c>
      <c r="G442" s="3" t="s">
        <v>284</v>
      </c>
      <c r="H442" s="3" t="s">
        <v>285</v>
      </c>
      <c r="I442" s="3" t="s">
        <v>44</v>
      </c>
      <c r="J442" s="3" t="s">
        <v>45</v>
      </c>
      <c r="K442" s="3" t="s">
        <v>46</v>
      </c>
      <c r="L442" s="5">
        <v>1</v>
      </c>
      <c r="M442" s="5">
        <v>2500</v>
      </c>
      <c r="N442" s="6">
        <v>0.2</v>
      </c>
      <c r="O442" s="5">
        <v>2000</v>
      </c>
      <c r="P442" s="5">
        <v>1500</v>
      </c>
      <c r="Q442" s="5">
        <f>Table1[[#This Row],[Sales]]-Table1[[#This Row],[Cost]]</f>
        <v>500</v>
      </c>
      <c r="R442" s="3" t="s">
        <v>9</v>
      </c>
      <c r="S442" s="3" t="s">
        <v>10</v>
      </c>
      <c r="T442" s="3" t="s">
        <v>40</v>
      </c>
      <c r="U442" s="3" t="s">
        <v>27</v>
      </c>
      <c r="V442" s="6">
        <f>Table1[[#This Row],[Profit]]/Table1[[#This Row],[Sales]]</f>
        <v>0.25</v>
      </c>
      <c r="W442" s="3">
        <f>[1]!Table1[[#This Row],[Sales]]-[1]!Table1[[#This Row],[Cost]]-[1]!Table1[[#This Row],[Profit]]</f>
        <v>0</v>
      </c>
      <c r="X442" s="3">
        <f>[1]!Table1[[#This Row],[Quantity]]*[1]!Table1[[#This Row],[Unit_Price]]</f>
        <v>2500</v>
      </c>
      <c r="Y442" s="7">
        <f>[1]!Table1[[#This Row],[Gross_Sales]]*[1]!Table1[[#This Row],[Discount]]</f>
        <v>500</v>
      </c>
      <c r="Z442" s="8">
        <f>[1]!Table1[[#This Row],[Gross_Sales]]*[1]!Table1[[#This Row],[Discount_amount]]</f>
        <v>1250000</v>
      </c>
      <c r="AA442" s="6">
        <f>IFERROR([1]!Table1[[#This Row],[Profit]]/[1]!Table1[[#This Row],[Sales]],0)</f>
        <v>0.25</v>
      </c>
      <c r="AB442" s="3">
        <f>YEAR([1]!Table1[[#This Row],[Order_Date]])</f>
        <v>2024</v>
      </c>
      <c r="AC442" s="3">
        <f>MONTH([1]!Table1[[#This Row],[Order_Date]])</f>
        <v>11</v>
      </c>
      <c r="AD442" s="3" t="str">
        <f t="shared" si="18"/>
        <v>Nov</v>
      </c>
      <c r="AE442" s="3" t="str">
        <f t="shared" si="19"/>
        <v>Q4</v>
      </c>
      <c r="AF442" s="3" t="str">
        <f t="shared" si="20"/>
        <v>2024-Nov</v>
      </c>
      <c r="AG442" s="3">
        <f>COUNTIF(C:C,Table1[[#This Row],[Customer_ID]])</f>
        <v>16</v>
      </c>
      <c r="AH442" s="9" t="e">
        <f>IF([1]!Table1[[#This Row],[Customer_order_count]] &gt;= 10,"FREQUENT",IF([1]!Table1[[#This Row],[Customer_order_count]] &lt;= 10,"REGULAR","OCASSIONAL"))</f>
        <v>#REF!</v>
      </c>
    </row>
    <row r="443" spans="1:34" x14ac:dyDescent="0.25">
      <c r="A443" s="10" t="s">
        <v>1099</v>
      </c>
      <c r="B443" s="11">
        <v>45558</v>
      </c>
      <c r="C443" s="12" t="s">
        <v>525</v>
      </c>
      <c r="D443" s="13" t="s">
        <v>526</v>
      </c>
      <c r="E443" s="13" t="s">
        <v>3</v>
      </c>
      <c r="F443" s="14">
        <v>52</v>
      </c>
      <c r="G443" s="12" t="s">
        <v>407</v>
      </c>
      <c r="H443" s="12" t="s">
        <v>285</v>
      </c>
      <c r="I443" s="12" t="s">
        <v>81</v>
      </c>
      <c r="J443" s="12" t="s">
        <v>82</v>
      </c>
      <c r="K443" s="12" t="s">
        <v>58</v>
      </c>
      <c r="L443" s="14">
        <v>2</v>
      </c>
      <c r="M443" s="14">
        <v>3500</v>
      </c>
      <c r="N443" s="15">
        <v>0</v>
      </c>
      <c r="O443" s="14">
        <v>7000</v>
      </c>
      <c r="P443" s="14">
        <v>5000</v>
      </c>
      <c r="Q443" s="5">
        <f>Table1[[#This Row],[Sales]]-Table1[[#This Row],[Cost]]</f>
        <v>2000</v>
      </c>
      <c r="R443" s="12" t="s">
        <v>26</v>
      </c>
      <c r="S443" s="12" t="s">
        <v>10</v>
      </c>
      <c r="T443" s="12" t="s">
        <v>33</v>
      </c>
      <c r="U443" s="12" t="s">
        <v>19</v>
      </c>
      <c r="V443" s="6">
        <f>Table1[[#This Row],[Profit]]/Table1[[#This Row],[Sales]]</f>
        <v>0.2857142857142857</v>
      </c>
      <c r="W443" s="12">
        <f>[1]!Table1[[#This Row],[Sales]]-[1]!Table1[[#This Row],[Cost]]-[1]!Table1[[#This Row],[Profit]]</f>
        <v>0</v>
      </c>
      <c r="X443" s="12">
        <f>[1]!Table1[[#This Row],[Quantity]]*[1]!Table1[[#This Row],[Unit_Price]]</f>
        <v>7000</v>
      </c>
      <c r="Y443" s="16">
        <f>[1]!Table1[[#This Row],[Gross_Sales]]*[1]!Table1[[#This Row],[Discount]]</f>
        <v>0</v>
      </c>
      <c r="Z443" s="17">
        <f>[1]!Table1[[#This Row],[Gross_Sales]]*[1]!Table1[[#This Row],[Discount_amount]]</f>
        <v>0</v>
      </c>
      <c r="AA443" s="15">
        <f>IFERROR([1]!Table1[[#This Row],[Profit]]/[1]!Table1[[#This Row],[Sales]],0)</f>
        <v>0.2857142857142857</v>
      </c>
      <c r="AB443" s="12">
        <f>YEAR([1]!Table1[[#This Row],[Order_Date]])</f>
        <v>2024</v>
      </c>
      <c r="AC443" s="12">
        <f>MONTH([1]!Table1[[#This Row],[Order_Date]])</f>
        <v>9</v>
      </c>
      <c r="AD443" s="12" t="str">
        <f t="shared" si="18"/>
        <v>Sep</v>
      </c>
      <c r="AE443" s="12" t="str">
        <f t="shared" si="19"/>
        <v>Q3</v>
      </c>
      <c r="AF443" s="12" t="str">
        <f t="shared" si="20"/>
        <v>2024-Sep</v>
      </c>
      <c r="AG443" s="12">
        <f>COUNTIF(C:C,Table1[[#This Row],[Customer_ID]])</f>
        <v>5</v>
      </c>
      <c r="AH443" s="18" t="e">
        <f>IF([1]!Table1[[#This Row],[Customer_order_count]] &gt;= 10,"FREQUENT",IF([1]!Table1[[#This Row],[Customer_order_count]] &lt;= 10,"REGULAR","OCASSIONAL"))</f>
        <v>#REF!</v>
      </c>
    </row>
    <row r="444" spans="1:34" x14ac:dyDescent="0.25">
      <c r="A444" s="1" t="s">
        <v>1100</v>
      </c>
      <c r="B444" s="2">
        <v>45773</v>
      </c>
      <c r="C444" s="3" t="s">
        <v>626</v>
      </c>
      <c r="D444" s="4" t="s">
        <v>454</v>
      </c>
      <c r="E444" s="4" t="s">
        <v>3</v>
      </c>
      <c r="F444" s="5">
        <v>52</v>
      </c>
      <c r="G444" s="3" t="s">
        <v>407</v>
      </c>
      <c r="H444" s="3" t="s">
        <v>285</v>
      </c>
      <c r="I444" s="3" t="s">
        <v>102</v>
      </c>
      <c r="J444" s="3" t="s">
        <v>103</v>
      </c>
      <c r="K444" s="3" t="s">
        <v>25</v>
      </c>
      <c r="L444" s="5">
        <v>1</v>
      </c>
      <c r="M444" s="5">
        <v>28000</v>
      </c>
      <c r="N444" s="6">
        <v>0.1</v>
      </c>
      <c r="O444" s="5">
        <v>25200</v>
      </c>
      <c r="P444" s="5">
        <v>21000</v>
      </c>
      <c r="Q444" s="5">
        <f>Table1[[#This Row],[Sales]]-Table1[[#This Row],[Cost]]</f>
        <v>4200</v>
      </c>
      <c r="R444" s="3" t="s">
        <v>77</v>
      </c>
      <c r="S444" s="3" t="s">
        <v>10</v>
      </c>
      <c r="T444" s="3" t="s">
        <v>11</v>
      </c>
      <c r="U444" s="3" t="s">
        <v>12</v>
      </c>
      <c r="V444" s="6">
        <f>Table1[[#This Row],[Profit]]/Table1[[#This Row],[Sales]]</f>
        <v>0.16666666666666666</v>
      </c>
      <c r="W444" s="3">
        <f>[1]!Table1[[#This Row],[Sales]]-[1]!Table1[[#This Row],[Cost]]-[1]!Table1[[#This Row],[Profit]]</f>
        <v>0</v>
      </c>
      <c r="X444" s="3">
        <f>[1]!Table1[[#This Row],[Quantity]]*[1]!Table1[[#This Row],[Unit_Price]]</f>
        <v>28000</v>
      </c>
      <c r="Y444" s="7">
        <f>[1]!Table1[[#This Row],[Gross_Sales]]*[1]!Table1[[#This Row],[Discount]]</f>
        <v>2800</v>
      </c>
      <c r="Z444" s="8">
        <f>[1]!Table1[[#This Row],[Gross_Sales]]*[1]!Table1[[#This Row],[Discount_amount]]</f>
        <v>78400000</v>
      </c>
      <c r="AA444" s="6">
        <f>IFERROR([1]!Table1[[#This Row],[Profit]]/[1]!Table1[[#This Row],[Sales]],0)</f>
        <v>0.16666666666666666</v>
      </c>
      <c r="AB444" s="3">
        <f>YEAR([1]!Table1[[#This Row],[Order_Date]])</f>
        <v>2025</v>
      </c>
      <c r="AC444" s="3">
        <f>MONTH([1]!Table1[[#This Row],[Order_Date]])</f>
        <v>4</v>
      </c>
      <c r="AD444" s="3" t="str">
        <f t="shared" si="18"/>
        <v>Apr</v>
      </c>
      <c r="AE444" s="3" t="str">
        <f t="shared" si="19"/>
        <v>Q2</v>
      </c>
      <c r="AF444" s="3" t="str">
        <f t="shared" si="20"/>
        <v>2025-Apr</v>
      </c>
      <c r="AG444" s="3">
        <f>COUNTIF(C:C,Table1[[#This Row],[Customer_ID]])</f>
        <v>8</v>
      </c>
      <c r="AH444" s="9" t="e">
        <f>IF([1]!Table1[[#This Row],[Customer_order_count]] &gt;= 10,"FREQUENT",IF([1]!Table1[[#This Row],[Customer_order_count]] &lt;= 10,"REGULAR","OCASSIONAL"))</f>
        <v>#REF!</v>
      </c>
    </row>
    <row r="445" spans="1:34" x14ac:dyDescent="0.25">
      <c r="A445" s="10" t="s">
        <v>1101</v>
      </c>
      <c r="B445" s="11">
        <v>45927</v>
      </c>
      <c r="C445" s="12" t="s">
        <v>935</v>
      </c>
      <c r="D445" s="13" t="s">
        <v>936</v>
      </c>
      <c r="E445" s="13" t="s">
        <v>16</v>
      </c>
      <c r="F445" s="14">
        <v>52</v>
      </c>
      <c r="G445" s="12" t="s">
        <v>317</v>
      </c>
      <c r="H445" s="12" t="s">
        <v>5</v>
      </c>
      <c r="I445" s="12" t="s">
        <v>65</v>
      </c>
      <c r="J445" s="12" t="s">
        <v>66</v>
      </c>
      <c r="K445" s="12" t="s">
        <v>25</v>
      </c>
      <c r="L445" s="14">
        <v>1</v>
      </c>
      <c r="M445" s="14">
        <v>2500</v>
      </c>
      <c r="N445" s="15">
        <v>0</v>
      </c>
      <c r="O445" s="14">
        <v>2500</v>
      </c>
      <c r="P445" s="14">
        <v>1600</v>
      </c>
      <c r="Q445" s="5">
        <f>Table1[[#This Row],[Sales]]-Table1[[#This Row],[Cost]]</f>
        <v>900</v>
      </c>
      <c r="R445" s="12" t="s">
        <v>17</v>
      </c>
      <c r="S445" s="12" t="s">
        <v>10</v>
      </c>
      <c r="T445" s="12" t="s">
        <v>33</v>
      </c>
      <c r="U445" s="12" t="s">
        <v>19</v>
      </c>
      <c r="V445" s="6">
        <f>Table1[[#This Row],[Profit]]/Table1[[#This Row],[Sales]]</f>
        <v>0.36</v>
      </c>
      <c r="W445" s="12">
        <f>[1]!Table1[[#This Row],[Sales]]-[1]!Table1[[#This Row],[Cost]]-[1]!Table1[[#This Row],[Profit]]</f>
        <v>0</v>
      </c>
      <c r="X445" s="12">
        <f>[1]!Table1[[#This Row],[Quantity]]*[1]!Table1[[#This Row],[Unit_Price]]</f>
        <v>2500</v>
      </c>
      <c r="Y445" s="16">
        <f>[1]!Table1[[#This Row],[Gross_Sales]]*[1]!Table1[[#This Row],[Discount]]</f>
        <v>0</v>
      </c>
      <c r="Z445" s="17">
        <f>[1]!Table1[[#This Row],[Gross_Sales]]*[1]!Table1[[#This Row],[Discount_amount]]</f>
        <v>0</v>
      </c>
      <c r="AA445" s="15">
        <f>IFERROR([1]!Table1[[#This Row],[Profit]]/[1]!Table1[[#This Row],[Sales]],0)</f>
        <v>0.36</v>
      </c>
      <c r="AB445" s="12">
        <f>YEAR([1]!Table1[[#This Row],[Order_Date]])</f>
        <v>2025</v>
      </c>
      <c r="AC445" s="12">
        <f>MONTH([1]!Table1[[#This Row],[Order_Date]])</f>
        <v>9</v>
      </c>
      <c r="AD445" s="12" t="str">
        <f t="shared" si="18"/>
        <v>Sep</v>
      </c>
      <c r="AE445" s="12" t="str">
        <f t="shared" si="19"/>
        <v>Q3</v>
      </c>
      <c r="AF445" s="12" t="str">
        <f t="shared" si="20"/>
        <v>2025-Sep</v>
      </c>
      <c r="AG445" s="12">
        <f>COUNTIF(C:C,Table1[[#This Row],[Customer_ID]])</f>
        <v>4</v>
      </c>
      <c r="AH445" s="18" t="e">
        <f>IF([1]!Table1[[#This Row],[Customer_order_count]] &gt;= 10,"FREQUENT",IF([1]!Table1[[#This Row],[Customer_order_count]] &lt;= 10,"REGULAR","OCASSIONAL"))</f>
        <v>#REF!</v>
      </c>
    </row>
    <row r="446" spans="1:34" x14ac:dyDescent="0.25">
      <c r="A446" s="1" t="s">
        <v>1102</v>
      </c>
      <c r="B446" s="2">
        <v>45414</v>
      </c>
      <c r="C446" s="3" t="s">
        <v>401</v>
      </c>
      <c r="D446" s="4" t="s">
        <v>402</v>
      </c>
      <c r="E446" s="4" t="s">
        <v>16</v>
      </c>
      <c r="F446" s="5">
        <v>22</v>
      </c>
      <c r="G446" s="3" t="s">
        <v>275</v>
      </c>
      <c r="H446" s="3" t="s">
        <v>276</v>
      </c>
      <c r="I446" s="3" t="s">
        <v>6</v>
      </c>
      <c r="J446" s="3" t="s">
        <v>7</v>
      </c>
      <c r="K446" s="3" t="s">
        <v>8</v>
      </c>
      <c r="L446" s="5">
        <v>1</v>
      </c>
      <c r="M446" s="5">
        <v>7000</v>
      </c>
      <c r="N446" s="6">
        <v>0.05</v>
      </c>
      <c r="O446" s="5">
        <v>6650</v>
      </c>
      <c r="P446" s="5">
        <v>5200</v>
      </c>
      <c r="Q446" s="5">
        <f>Table1[[#This Row],[Sales]]-Table1[[#This Row],[Cost]]</f>
        <v>1450</v>
      </c>
      <c r="R446" s="3" t="s">
        <v>26</v>
      </c>
      <c r="S446" s="3" t="s">
        <v>10</v>
      </c>
      <c r="T446" s="3" t="s">
        <v>11</v>
      </c>
      <c r="U446" s="3" t="s">
        <v>19</v>
      </c>
      <c r="V446" s="6">
        <f>Table1[[#This Row],[Profit]]/Table1[[#This Row],[Sales]]</f>
        <v>0.21804511278195488</v>
      </c>
      <c r="W446" s="3">
        <f>[1]!Table1[[#This Row],[Sales]]-[1]!Table1[[#This Row],[Cost]]-[1]!Table1[[#This Row],[Profit]]</f>
        <v>0</v>
      </c>
      <c r="X446" s="3">
        <f>[1]!Table1[[#This Row],[Quantity]]*[1]!Table1[[#This Row],[Unit_Price]]</f>
        <v>7000</v>
      </c>
      <c r="Y446" s="7">
        <f>[1]!Table1[[#This Row],[Gross_Sales]]*[1]!Table1[[#This Row],[Discount]]</f>
        <v>350</v>
      </c>
      <c r="Z446" s="8">
        <f>[1]!Table1[[#This Row],[Gross_Sales]]*[1]!Table1[[#This Row],[Discount_amount]]</f>
        <v>2450000</v>
      </c>
      <c r="AA446" s="6">
        <f>IFERROR([1]!Table1[[#This Row],[Profit]]/[1]!Table1[[#This Row],[Sales]],0)</f>
        <v>0.21804511278195488</v>
      </c>
      <c r="AB446" s="3">
        <f>YEAR([1]!Table1[[#This Row],[Order_Date]])</f>
        <v>2024</v>
      </c>
      <c r="AC446" s="3">
        <f>MONTH([1]!Table1[[#This Row],[Order_Date]])</f>
        <v>5</v>
      </c>
      <c r="AD446" s="3" t="str">
        <f t="shared" si="18"/>
        <v>May</v>
      </c>
      <c r="AE446" s="3" t="str">
        <f t="shared" si="19"/>
        <v>Q2</v>
      </c>
      <c r="AF446" s="3" t="str">
        <f t="shared" si="20"/>
        <v>2024-May</v>
      </c>
      <c r="AG446" s="3">
        <f>COUNTIF(C:C,Table1[[#This Row],[Customer_ID]])</f>
        <v>6</v>
      </c>
      <c r="AH446" s="9" t="e">
        <f>IF([1]!Table1[[#This Row],[Customer_order_count]] &gt;= 10,"FREQUENT",IF([1]!Table1[[#This Row],[Customer_order_count]] &lt;= 10,"REGULAR","OCASSIONAL"))</f>
        <v>#REF!</v>
      </c>
    </row>
    <row r="447" spans="1:34" x14ac:dyDescent="0.25">
      <c r="A447" s="10" t="s">
        <v>1103</v>
      </c>
      <c r="B447" s="11">
        <v>45347</v>
      </c>
      <c r="C447" s="12" t="s">
        <v>150</v>
      </c>
      <c r="D447" s="13" t="s">
        <v>151</v>
      </c>
      <c r="E447" s="13" t="s">
        <v>3</v>
      </c>
      <c r="F447" s="14">
        <v>43</v>
      </c>
      <c r="G447" s="12" t="s">
        <v>4</v>
      </c>
      <c r="H447" s="12" t="s">
        <v>5</v>
      </c>
      <c r="I447" s="12" t="s">
        <v>176</v>
      </c>
      <c r="J447" s="12" t="s">
        <v>177</v>
      </c>
      <c r="K447" s="12" t="s">
        <v>25</v>
      </c>
      <c r="L447" s="14">
        <v>2</v>
      </c>
      <c r="M447" s="14">
        <v>22000</v>
      </c>
      <c r="N447" s="15">
        <v>0.1</v>
      </c>
      <c r="O447" s="14">
        <v>39600</v>
      </c>
      <c r="P447" s="14">
        <v>33000</v>
      </c>
      <c r="Q447" s="5">
        <f>Table1[[#This Row],[Sales]]-Table1[[#This Row],[Cost]]</f>
        <v>6600</v>
      </c>
      <c r="R447" s="12" t="s">
        <v>26</v>
      </c>
      <c r="S447" s="12" t="s">
        <v>10</v>
      </c>
      <c r="T447" s="12" t="s">
        <v>18</v>
      </c>
      <c r="U447" s="12" t="s">
        <v>27</v>
      </c>
      <c r="V447" s="6">
        <f>Table1[[#This Row],[Profit]]/Table1[[#This Row],[Sales]]</f>
        <v>0.16666666666666666</v>
      </c>
      <c r="W447" s="12">
        <f>[1]!Table1[[#This Row],[Sales]]-[1]!Table1[[#This Row],[Cost]]-[1]!Table1[[#This Row],[Profit]]</f>
        <v>0</v>
      </c>
      <c r="X447" s="12">
        <f>[1]!Table1[[#This Row],[Quantity]]*[1]!Table1[[#This Row],[Unit_Price]]</f>
        <v>44000</v>
      </c>
      <c r="Y447" s="16">
        <f>[1]!Table1[[#This Row],[Gross_Sales]]*[1]!Table1[[#This Row],[Discount]]</f>
        <v>4400</v>
      </c>
      <c r="Z447" s="17">
        <f>[1]!Table1[[#This Row],[Gross_Sales]]*[1]!Table1[[#This Row],[Discount_amount]]</f>
        <v>193600000</v>
      </c>
      <c r="AA447" s="15">
        <f>IFERROR([1]!Table1[[#This Row],[Profit]]/[1]!Table1[[#This Row],[Sales]],0)</f>
        <v>0.16666666666666666</v>
      </c>
      <c r="AB447" s="12">
        <f>YEAR([1]!Table1[[#This Row],[Order_Date]])</f>
        <v>2024</v>
      </c>
      <c r="AC447" s="12">
        <f>MONTH([1]!Table1[[#This Row],[Order_Date]])</f>
        <v>2</v>
      </c>
      <c r="AD447" s="12" t="str">
        <f t="shared" si="18"/>
        <v>Feb</v>
      </c>
      <c r="AE447" s="12" t="str">
        <f t="shared" si="19"/>
        <v>Q1</v>
      </c>
      <c r="AF447" s="12" t="str">
        <f t="shared" si="20"/>
        <v>2024-Feb</v>
      </c>
      <c r="AG447" s="12">
        <f>COUNTIF(C:C,Table1[[#This Row],[Customer_ID]])</f>
        <v>11</v>
      </c>
      <c r="AH447" s="18" t="e">
        <f>IF([1]!Table1[[#This Row],[Customer_order_count]] &gt;= 10,"FREQUENT",IF([1]!Table1[[#This Row],[Customer_order_count]] &lt;= 10,"REGULAR","OCASSIONAL"))</f>
        <v>#REF!</v>
      </c>
    </row>
    <row r="448" spans="1:34" x14ac:dyDescent="0.25">
      <c r="A448" s="1" t="s">
        <v>1104</v>
      </c>
      <c r="B448" s="2">
        <v>45711</v>
      </c>
      <c r="C448" s="3" t="s">
        <v>1105</v>
      </c>
      <c r="D448" s="3" t="s">
        <v>326</v>
      </c>
      <c r="E448" s="3" t="s">
        <v>16</v>
      </c>
      <c r="F448" s="3">
        <v>51</v>
      </c>
      <c r="G448" s="3" t="s">
        <v>295</v>
      </c>
      <c r="H448" s="3" t="s">
        <v>270</v>
      </c>
      <c r="I448" s="3" t="s">
        <v>81</v>
      </c>
      <c r="J448" s="3" t="s">
        <v>82</v>
      </c>
      <c r="K448" s="3" t="s">
        <v>58</v>
      </c>
      <c r="L448" s="3">
        <v>3</v>
      </c>
      <c r="M448" s="3">
        <v>3500</v>
      </c>
      <c r="N448" s="3">
        <v>0</v>
      </c>
      <c r="O448" s="3">
        <v>10500</v>
      </c>
      <c r="P448" s="3">
        <v>7500</v>
      </c>
      <c r="Q448" s="5">
        <f>Table1[[#This Row],[Sales]]-Table1[[#This Row],[Cost]]</f>
        <v>3000</v>
      </c>
      <c r="R448" s="3" t="s">
        <v>77</v>
      </c>
      <c r="S448" s="3" t="s">
        <v>287</v>
      </c>
      <c r="T448" s="3" t="s">
        <v>18</v>
      </c>
      <c r="U448" s="3" t="s">
        <v>19</v>
      </c>
      <c r="V448" s="6">
        <f>Table1[[#This Row],[Profit]]/Table1[[#This Row],[Sales]]</f>
        <v>0.2857142857142857</v>
      </c>
      <c r="W448" s="3">
        <f>[1]!Table1[[#This Row],[Sales]]-[1]!Table1[[#This Row],[Cost]]-[1]!Table1[[#This Row],[Profit]]</f>
        <v>-15000</v>
      </c>
      <c r="X448" s="3">
        <f>[1]!Table1[[#This Row],[Quantity]]*[1]!Table1[[#This Row],[Unit_Price]]</f>
        <v>10500</v>
      </c>
      <c r="Y448" s="3">
        <f>[1]!Table1[[#This Row],[Gross_Sales]]*[1]!Table1[[#This Row],[Discount]]</f>
        <v>0</v>
      </c>
      <c r="Z448" s="3">
        <f>[1]!Table1[[#This Row],[Gross_Sales]]*[1]!Table1[[#This Row],[Discount_amount]]</f>
        <v>0</v>
      </c>
      <c r="AA448" s="3">
        <f>IFERROR([1]!Table1[[#This Row],[Profit]]/[1]!Table1[[#This Row],[Sales]],0)</f>
        <v>0.2857142857142857</v>
      </c>
      <c r="AB448" s="3">
        <f>YEAR([1]!Table1[[#This Row],[Order_Date]])</f>
        <v>2025</v>
      </c>
      <c r="AC448" s="3">
        <f>MONTH([1]!Table1[[#This Row],[Order_Date]])</f>
        <v>2</v>
      </c>
      <c r="AD448" s="3" t="str">
        <f t="shared" si="18"/>
        <v>Feb</v>
      </c>
      <c r="AE448" s="3" t="str">
        <f t="shared" si="19"/>
        <v>Q1</v>
      </c>
      <c r="AF448" s="3" t="str">
        <f t="shared" si="20"/>
        <v>2025-Feb</v>
      </c>
      <c r="AG448" s="3">
        <f>COUNTIF(C:C,Table1[[#This Row],[Customer_ID]])</f>
        <v>4</v>
      </c>
      <c r="AH448" s="9" t="e">
        <f>IF([1]!Table1[[#This Row],[Customer_order_count]] &gt;= 10,"FREQUENT",IF([1]!Table1[[#This Row],[Customer_order_count]] &lt;= 10,"REGULAR","OCASSIONAL"))</f>
        <v>#REF!</v>
      </c>
    </row>
    <row r="449" spans="1:34" x14ac:dyDescent="0.25">
      <c r="A449" s="10" t="s">
        <v>1106</v>
      </c>
      <c r="B449" s="11">
        <v>45438</v>
      </c>
      <c r="C449" s="12" t="s">
        <v>619</v>
      </c>
      <c r="D449" s="13" t="s">
        <v>609</v>
      </c>
      <c r="E449" s="13" t="s">
        <v>3</v>
      </c>
      <c r="F449" s="14">
        <v>32</v>
      </c>
      <c r="G449" s="12" t="s">
        <v>407</v>
      </c>
      <c r="H449" s="12" t="s">
        <v>285</v>
      </c>
      <c r="I449" s="12" t="s">
        <v>68</v>
      </c>
      <c r="J449" s="12" t="s">
        <v>69</v>
      </c>
      <c r="K449" s="12" t="s">
        <v>39</v>
      </c>
      <c r="L449" s="14">
        <v>1</v>
      </c>
      <c r="M449" s="14">
        <v>3500</v>
      </c>
      <c r="N449" s="15">
        <v>0.15</v>
      </c>
      <c r="O449" s="14">
        <v>2975</v>
      </c>
      <c r="P449" s="14">
        <v>2300</v>
      </c>
      <c r="Q449" s="5">
        <f>Table1[[#This Row],[Sales]]-Table1[[#This Row],[Cost]]</f>
        <v>675</v>
      </c>
      <c r="R449" s="12" t="s">
        <v>77</v>
      </c>
      <c r="S449" s="12" t="s">
        <v>10</v>
      </c>
      <c r="T449" s="12" t="s">
        <v>11</v>
      </c>
      <c r="U449" s="12" t="s">
        <v>19</v>
      </c>
      <c r="V449" s="6">
        <f>Table1[[#This Row],[Profit]]/Table1[[#This Row],[Sales]]</f>
        <v>0.22689075630252101</v>
      </c>
      <c r="W449" s="12">
        <f>[1]!Table1[[#This Row],[Sales]]-[1]!Table1[[#This Row],[Cost]]-[1]!Table1[[#This Row],[Profit]]</f>
        <v>0</v>
      </c>
      <c r="X449" s="12">
        <f>[1]!Table1[[#This Row],[Quantity]]*[1]!Table1[[#This Row],[Unit_Price]]</f>
        <v>3500</v>
      </c>
      <c r="Y449" s="16">
        <f>[1]!Table1[[#This Row],[Gross_Sales]]*[1]!Table1[[#This Row],[Discount]]</f>
        <v>525</v>
      </c>
      <c r="Z449" s="17">
        <f>[1]!Table1[[#This Row],[Gross_Sales]]*[1]!Table1[[#This Row],[Discount_amount]]</f>
        <v>1837500</v>
      </c>
      <c r="AA449" s="15">
        <f>IFERROR([1]!Table1[[#This Row],[Profit]]/[1]!Table1[[#This Row],[Sales]],0)</f>
        <v>0.22689075630252101</v>
      </c>
      <c r="AB449" s="12">
        <f>YEAR([1]!Table1[[#This Row],[Order_Date]])</f>
        <v>2024</v>
      </c>
      <c r="AC449" s="12">
        <f>MONTH([1]!Table1[[#This Row],[Order_Date]])</f>
        <v>5</v>
      </c>
      <c r="AD449" s="12" t="str">
        <f t="shared" si="18"/>
        <v>May</v>
      </c>
      <c r="AE449" s="12" t="str">
        <f t="shared" si="19"/>
        <v>Q2</v>
      </c>
      <c r="AF449" s="12" t="str">
        <f t="shared" si="20"/>
        <v>2024-May</v>
      </c>
      <c r="AG449" s="12">
        <f>COUNTIF(C:C,Table1[[#This Row],[Customer_ID]])</f>
        <v>23</v>
      </c>
      <c r="AH449" s="18" t="e">
        <f>IF([1]!Table1[[#This Row],[Customer_order_count]] &gt;= 10,"FREQUENT",IF([1]!Table1[[#This Row],[Customer_order_count]] &lt;= 10,"REGULAR","OCASSIONAL"))</f>
        <v>#REF!</v>
      </c>
    </row>
    <row r="450" spans="1:34" x14ac:dyDescent="0.25">
      <c r="A450" s="1" t="s">
        <v>1107</v>
      </c>
      <c r="B450" s="2">
        <v>45374</v>
      </c>
      <c r="C450" s="3" t="s">
        <v>602</v>
      </c>
      <c r="D450" s="3" t="s">
        <v>603</v>
      </c>
      <c r="E450" s="3" t="s">
        <v>3</v>
      </c>
      <c r="F450" s="3">
        <v>41</v>
      </c>
      <c r="G450" s="3" t="s">
        <v>407</v>
      </c>
      <c r="H450" s="3" t="s">
        <v>285</v>
      </c>
      <c r="I450" s="3" t="s">
        <v>143</v>
      </c>
      <c r="J450" s="3" t="s">
        <v>144</v>
      </c>
      <c r="K450" s="3" t="s">
        <v>76</v>
      </c>
      <c r="L450" s="3">
        <v>4</v>
      </c>
      <c r="M450" s="3">
        <v>700</v>
      </c>
      <c r="N450" s="3">
        <v>0.2</v>
      </c>
      <c r="O450" s="3">
        <v>2240</v>
      </c>
      <c r="P450" s="3">
        <v>2280</v>
      </c>
      <c r="Q450" s="5">
        <f>Table1[[#This Row],[Sales]]-Table1[[#This Row],[Cost]]</f>
        <v>-40</v>
      </c>
      <c r="R450" s="3" t="s">
        <v>26</v>
      </c>
      <c r="S450" s="3" t="s">
        <v>287</v>
      </c>
      <c r="T450" s="3" t="s">
        <v>18</v>
      </c>
      <c r="U450" s="3" t="s">
        <v>27</v>
      </c>
      <c r="V450" s="6">
        <f>Table1[[#This Row],[Profit]]/Table1[[#This Row],[Sales]]</f>
        <v>-1.7857142857142856E-2</v>
      </c>
      <c r="W450" s="3">
        <f>[1]!Table1[[#This Row],[Sales]]-[1]!Table1[[#This Row],[Cost]]-[1]!Table1[[#This Row],[Profit]]</f>
        <v>-4560</v>
      </c>
      <c r="X450" s="3">
        <f>[1]!Table1[[#This Row],[Quantity]]*[1]!Table1[[#This Row],[Unit_Price]]</f>
        <v>2800</v>
      </c>
      <c r="Y450" s="3">
        <f>[1]!Table1[[#This Row],[Gross_Sales]]*[1]!Table1[[#This Row],[Discount]]</f>
        <v>560</v>
      </c>
      <c r="Z450" s="3">
        <f>[1]!Table1[[#This Row],[Gross_Sales]]*[1]!Table1[[#This Row],[Discount_amount]]</f>
        <v>1568000</v>
      </c>
      <c r="AA450" s="3">
        <f>IFERROR([1]!Table1[[#This Row],[Profit]]/[1]!Table1[[#This Row],[Sales]],0)</f>
        <v>-1.7857142857142856E-2</v>
      </c>
      <c r="AB450" s="3">
        <f>YEAR([1]!Table1[[#This Row],[Order_Date]])</f>
        <v>2024</v>
      </c>
      <c r="AC450" s="3">
        <f>MONTH([1]!Table1[[#This Row],[Order_Date]])</f>
        <v>3</v>
      </c>
      <c r="AD450" s="3" t="str">
        <f t="shared" ref="AD450:AD513" si="21">TEXT(B:B,"mmm")</f>
        <v>Mar</v>
      </c>
      <c r="AE450" s="3" t="str">
        <f t="shared" ref="AE450:AE513" si="22">"Q"&amp;ROUNDUP(MONTH(B450)/3,0)</f>
        <v>Q1</v>
      </c>
      <c r="AF450" s="3" t="str">
        <f t="shared" ref="AF450:AF513" si="23">TEXT(B:B,"yyyy-mmm")</f>
        <v>2024-Mar</v>
      </c>
      <c r="AG450" s="3">
        <f>COUNTIF(C:C,Table1[[#This Row],[Customer_ID]])</f>
        <v>12</v>
      </c>
      <c r="AH450" s="9" t="e">
        <f>IF([1]!Table1[[#This Row],[Customer_order_count]] &gt;= 10,"FREQUENT",IF([1]!Table1[[#This Row],[Customer_order_count]] &lt;= 10,"REGULAR","OCASSIONAL"))</f>
        <v>#REF!</v>
      </c>
    </row>
    <row r="451" spans="1:34" x14ac:dyDescent="0.25">
      <c r="A451" s="10" t="s">
        <v>1108</v>
      </c>
      <c r="B451" s="11">
        <v>45612</v>
      </c>
      <c r="C451" s="12" t="s">
        <v>938</v>
      </c>
      <c r="D451" s="13" t="s">
        <v>760</v>
      </c>
      <c r="E451" s="13" t="s">
        <v>16</v>
      </c>
      <c r="F451" s="14">
        <v>51</v>
      </c>
      <c r="G451" s="12" t="s">
        <v>339</v>
      </c>
      <c r="H451" s="12" t="s">
        <v>285</v>
      </c>
      <c r="I451" s="12" t="s">
        <v>51</v>
      </c>
      <c r="J451" s="12" t="s">
        <v>52</v>
      </c>
      <c r="K451" s="12" t="s">
        <v>8</v>
      </c>
      <c r="L451" s="14">
        <v>4</v>
      </c>
      <c r="M451" s="14">
        <v>4500</v>
      </c>
      <c r="N451" s="15">
        <v>0.05</v>
      </c>
      <c r="O451" s="14">
        <v>17100</v>
      </c>
      <c r="P451" s="14">
        <v>12800</v>
      </c>
      <c r="Q451" s="5">
        <f>Table1[[#This Row],[Sales]]-Table1[[#This Row],[Cost]]</f>
        <v>4300</v>
      </c>
      <c r="R451" s="12" t="s">
        <v>26</v>
      </c>
      <c r="S451" s="12" t="s">
        <v>10</v>
      </c>
      <c r="T451" s="12" t="s">
        <v>40</v>
      </c>
      <c r="U451" s="12" t="s">
        <v>27</v>
      </c>
      <c r="V451" s="6">
        <f>Table1[[#This Row],[Profit]]/Table1[[#This Row],[Sales]]</f>
        <v>0.25146198830409355</v>
      </c>
      <c r="W451" s="12">
        <f>[1]!Table1[[#This Row],[Sales]]-[1]!Table1[[#This Row],[Cost]]-[1]!Table1[[#This Row],[Profit]]</f>
        <v>0</v>
      </c>
      <c r="X451" s="12">
        <f>[1]!Table1[[#This Row],[Quantity]]*[1]!Table1[[#This Row],[Unit_Price]]</f>
        <v>18000</v>
      </c>
      <c r="Y451" s="16">
        <f>[1]!Table1[[#This Row],[Gross_Sales]]*[1]!Table1[[#This Row],[Discount]]</f>
        <v>900</v>
      </c>
      <c r="Z451" s="17">
        <f>[1]!Table1[[#This Row],[Gross_Sales]]*[1]!Table1[[#This Row],[Discount_amount]]</f>
        <v>16200000</v>
      </c>
      <c r="AA451" s="15">
        <f>IFERROR([1]!Table1[[#This Row],[Profit]]/[1]!Table1[[#This Row],[Sales]],0)</f>
        <v>0.25146198830409355</v>
      </c>
      <c r="AB451" s="12">
        <f>YEAR([1]!Table1[[#This Row],[Order_Date]])</f>
        <v>2024</v>
      </c>
      <c r="AC451" s="12">
        <f>MONTH([1]!Table1[[#This Row],[Order_Date]])</f>
        <v>11</v>
      </c>
      <c r="AD451" s="12" t="str">
        <f t="shared" si="21"/>
        <v>Nov</v>
      </c>
      <c r="AE451" s="12" t="str">
        <f t="shared" si="22"/>
        <v>Q4</v>
      </c>
      <c r="AF451" s="12" t="str">
        <f t="shared" si="23"/>
        <v>2024-Nov</v>
      </c>
      <c r="AG451" s="12">
        <f>COUNTIF(C:C,Table1[[#This Row],[Customer_ID]])</f>
        <v>9</v>
      </c>
      <c r="AH451" s="18" t="e">
        <f>IF([1]!Table1[[#This Row],[Customer_order_count]] &gt;= 10,"FREQUENT",IF([1]!Table1[[#This Row],[Customer_order_count]] &lt;= 10,"REGULAR","OCASSIONAL"))</f>
        <v>#REF!</v>
      </c>
    </row>
    <row r="452" spans="1:34" x14ac:dyDescent="0.25">
      <c r="A452" s="1" t="s">
        <v>1109</v>
      </c>
      <c r="B452" s="2">
        <v>45506</v>
      </c>
      <c r="C452" s="3" t="s">
        <v>599</v>
      </c>
      <c r="D452" s="4" t="s">
        <v>551</v>
      </c>
      <c r="E452" s="4" t="s">
        <v>3</v>
      </c>
      <c r="F452" s="5">
        <v>26</v>
      </c>
      <c r="G452" s="3" t="s">
        <v>317</v>
      </c>
      <c r="H452" s="3" t="s">
        <v>5</v>
      </c>
      <c r="I452" s="3" t="s">
        <v>305</v>
      </c>
      <c r="J452" s="3" t="s">
        <v>306</v>
      </c>
      <c r="K452" s="3" t="s">
        <v>91</v>
      </c>
      <c r="L452" s="5">
        <v>1</v>
      </c>
      <c r="M452" s="5">
        <v>8500</v>
      </c>
      <c r="N452" s="6">
        <v>0.1</v>
      </c>
      <c r="O452" s="5">
        <v>7650</v>
      </c>
      <c r="P452" s="5">
        <v>6500</v>
      </c>
      <c r="Q452" s="5">
        <f>Table1[[#This Row],[Sales]]-Table1[[#This Row],[Cost]]</f>
        <v>1150</v>
      </c>
      <c r="R452" s="3" t="s">
        <v>17</v>
      </c>
      <c r="S452" s="3" t="s">
        <v>10</v>
      </c>
      <c r="T452" s="3" t="s">
        <v>33</v>
      </c>
      <c r="U452" s="3" t="s">
        <v>27</v>
      </c>
      <c r="V452" s="6">
        <f>Table1[[#This Row],[Profit]]/Table1[[#This Row],[Sales]]</f>
        <v>0.15032679738562091</v>
      </c>
      <c r="W452" s="3">
        <f>[1]!Table1[[#This Row],[Sales]]-[1]!Table1[[#This Row],[Cost]]-[1]!Table1[[#This Row],[Profit]]</f>
        <v>0</v>
      </c>
      <c r="X452" s="3">
        <f>[1]!Table1[[#This Row],[Quantity]]*[1]!Table1[[#This Row],[Unit_Price]]</f>
        <v>8500</v>
      </c>
      <c r="Y452" s="7">
        <f>[1]!Table1[[#This Row],[Gross_Sales]]*[1]!Table1[[#This Row],[Discount]]</f>
        <v>850</v>
      </c>
      <c r="Z452" s="8">
        <f>[1]!Table1[[#This Row],[Gross_Sales]]*[1]!Table1[[#This Row],[Discount_amount]]</f>
        <v>7225000</v>
      </c>
      <c r="AA452" s="6">
        <f>IFERROR([1]!Table1[[#This Row],[Profit]]/[1]!Table1[[#This Row],[Sales]],0)</f>
        <v>0.15032679738562091</v>
      </c>
      <c r="AB452" s="3">
        <f>YEAR([1]!Table1[[#This Row],[Order_Date]])</f>
        <v>2024</v>
      </c>
      <c r="AC452" s="3">
        <f>MONTH([1]!Table1[[#This Row],[Order_Date]])</f>
        <v>8</v>
      </c>
      <c r="AD452" s="3" t="str">
        <f t="shared" si="21"/>
        <v>Aug</v>
      </c>
      <c r="AE452" s="3" t="str">
        <f t="shared" si="22"/>
        <v>Q3</v>
      </c>
      <c r="AF452" s="3" t="str">
        <f t="shared" si="23"/>
        <v>2024-Aug</v>
      </c>
      <c r="AG452" s="3">
        <f>COUNTIF(C:C,Table1[[#This Row],[Customer_ID]])</f>
        <v>18</v>
      </c>
      <c r="AH452" s="9" t="e">
        <f>IF([1]!Table1[[#This Row],[Customer_order_count]] &gt;= 10,"FREQUENT",IF([1]!Table1[[#This Row],[Customer_order_count]] &lt;= 10,"REGULAR","OCASSIONAL"))</f>
        <v>#REF!</v>
      </c>
    </row>
    <row r="453" spans="1:34" x14ac:dyDescent="0.25">
      <c r="A453" s="10" t="s">
        <v>1110</v>
      </c>
      <c r="B453" s="11">
        <v>45382</v>
      </c>
      <c r="C453" s="12" t="s">
        <v>1111</v>
      </c>
      <c r="D453" s="13" t="s">
        <v>725</v>
      </c>
      <c r="E453" s="13" t="s">
        <v>3</v>
      </c>
      <c r="F453" s="14">
        <v>27</v>
      </c>
      <c r="G453" s="12" t="s">
        <v>284</v>
      </c>
      <c r="H453" s="12" t="s">
        <v>285</v>
      </c>
      <c r="I453" s="12" t="s">
        <v>176</v>
      </c>
      <c r="J453" s="12" t="s">
        <v>177</v>
      </c>
      <c r="K453" s="12" t="s">
        <v>25</v>
      </c>
      <c r="L453" s="14">
        <v>2</v>
      </c>
      <c r="M453" s="14">
        <v>22000</v>
      </c>
      <c r="N453" s="15">
        <v>0.1</v>
      </c>
      <c r="O453" s="14">
        <v>39600</v>
      </c>
      <c r="P453" s="14">
        <v>33000</v>
      </c>
      <c r="Q453" s="5">
        <f>Table1[[#This Row],[Sales]]-Table1[[#This Row],[Cost]]</f>
        <v>6600</v>
      </c>
      <c r="R453" s="12" t="s">
        <v>17</v>
      </c>
      <c r="S453" s="12" t="s">
        <v>10</v>
      </c>
      <c r="T453" s="12" t="s">
        <v>18</v>
      </c>
      <c r="U453" s="12" t="s">
        <v>27</v>
      </c>
      <c r="V453" s="6">
        <f>Table1[[#This Row],[Profit]]/Table1[[#This Row],[Sales]]</f>
        <v>0.16666666666666666</v>
      </c>
      <c r="W453" s="12">
        <f>[1]!Table1[[#This Row],[Sales]]-[1]!Table1[[#This Row],[Cost]]-[1]!Table1[[#This Row],[Profit]]</f>
        <v>0</v>
      </c>
      <c r="X453" s="12">
        <f>[1]!Table1[[#This Row],[Quantity]]*[1]!Table1[[#This Row],[Unit_Price]]</f>
        <v>44000</v>
      </c>
      <c r="Y453" s="16">
        <f>[1]!Table1[[#This Row],[Gross_Sales]]*[1]!Table1[[#This Row],[Discount]]</f>
        <v>4400</v>
      </c>
      <c r="Z453" s="17">
        <f>[1]!Table1[[#This Row],[Gross_Sales]]*[1]!Table1[[#This Row],[Discount_amount]]</f>
        <v>193600000</v>
      </c>
      <c r="AA453" s="15">
        <f>IFERROR([1]!Table1[[#This Row],[Profit]]/[1]!Table1[[#This Row],[Sales]],0)</f>
        <v>0.16666666666666666</v>
      </c>
      <c r="AB453" s="12">
        <f>YEAR([1]!Table1[[#This Row],[Order_Date]])</f>
        <v>2024</v>
      </c>
      <c r="AC453" s="12">
        <f>MONTH([1]!Table1[[#This Row],[Order_Date]])</f>
        <v>3</v>
      </c>
      <c r="AD453" s="12" t="str">
        <f t="shared" si="21"/>
        <v>Mar</v>
      </c>
      <c r="AE453" s="12" t="str">
        <f t="shared" si="22"/>
        <v>Q1</v>
      </c>
      <c r="AF453" s="12" t="str">
        <f t="shared" si="23"/>
        <v>2024-Mar</v>
      </c>
      <c r="AG453" s="12">
        <f>COUNTIF(C:C,Table1[[#This Row],[Customer_ID]])</f>
        <v>12</v>
      </c>
      <c r="AH453" s="18" t="e">
        <f>IF([1]!Table1[[#This Row],[Customer_order_count]] &gt;= 10,"FREQUENT",IF([1]!Table1[[#This Row],[Customer_order_count]] &lt;= 10,"REGULAR","OCASSIONAL"))</f>
        <v>#REF!</v>
      </c>
    </row>
    <row r="454" spans="1:34" x14ac:dyDescent="0.25">
      <c r="A454" s="1" t="s">
        <v>1112</v>
      </c>
      <c r="B454" s="2">
        <v>45705</v>
      </c>
      <c r="C454" s="3" t="s">
        <v>838</v>
      </c>
      <c r="D454" s="4" t="s">
        <v>796</v>
      </c>
      <c r="E454" s="4" t="s">
        <v>16</v>
      </c>
      <c r="F454" s="5">
        <v>26</v>
      </c>
      <c r="G454" s="3" t="s">
        <v>312</v>
      </c>
      <c r="H454" s="3" t="s">
        <v>276</v>
      </c>
      <c r="I454" s="3" t="s">
        <v>44</v>
      </c>
      <c r="J454" s="3" t="s">
        <v>45</v>
      </c>
      <c r="K454" s="3" t="s">
        <v>46</v>
      </c>
      <c r="L454" s="5">
        <v>2</v>
      </c>
      <c r="M454" s="5">
        <v>2500</v>
      </c>
      <c r="N454" s="6">
        <v>0.05</v>
      </c>
      <c r="O454" s="5">
        <v>4750</v>
      </c>
      <c r="P454" s="5">
        <v>3000</v>
      </c>
      <c r="Q454" s="5">
        <f>Table1[[#This Row],[Sales]]-Table1[[#This Row],[Cost]]</f>
        <v>1750</v>
      </c>
      <c r="R454" s="3" t="s">
        <v>98</v>
      </c>
      <c r="S454" s="3" t="s">
        <v>10</v>
      </c>
      <c r="T454" s="3" t="s">
        <v>18</v>
      </c>
      <c r="U454" s="3" t="s">
        <v>12</v>
      </c>
      <c r="V454" s="6">
        <f>Table1[[#This Row],[Profit]]/Table1[[#This Row],[Sales]]</f>
        <v>0.36842105263157893</v>
      </c>
      <c r="W454" s="3">
        <f>[1]!Table1[[#This Row],[Sales]]-[1]!Table1[[#This Row],[Cost]]-[1]!Table1[[#This Row],[Profit]]</f>
        <v>0</v>
      </c>
      <c r="X454" s="3">
        <f>[1]!Table1[[#This Row],[Quantity]]*[1]!Table1[[#This Row],[Unit_Price]]</f>
        <v>5000</v>
      </c>
      <c r="Y454" s="7">
        <f>[1]!Table1[[#This Row],[Gross_Sales]]*[1]!Table1[[#This Row],[Discount]]</f>
        <v>250</v>
      </c>
      <c r="Z454" s="8">
        <f>[1]!Table1[[#This Row],[Gross_Sales]]*[1]!Table1[[#This Row],[Discount_amount]]</f>
        <v>1250000</v>
      </c>
      <c r="AA454" s="6">
        <f>IFERROR([1]!Table1[[#This Row],[Profit]]/[1]!Table1[[#This Row],[Sales]],0)</f>
        <v>0.36842105263157893</v>
      </c>
      <c r="AB454" s="3">
        <f>YEAR([1]!Table1[[#This Row],[Order_Date]])</f>
        <v>2025</v>
      </c>
      <c r="AC454" s="3">
        <f>MONTH([1]!Table1[[#This Row],[Order_Date]])</f>
        <v>2</v>
      </c>
      <c r="AD454" s="3" t="str">
        <f t="shared" si="21"/>
        <v>Feb</v>
      </c>
      <c r="AE454" s="3" t="str">
        <f t="shared" si="22"/>
        <v>Q1</v>
      </c>
      <c r="AF454" s="3" t="str">
        <f t="shared" si="23"/>
        <v>2025-Feb</v>
      </c>
      <c r="AG454" s="3">
        <f>COUNTIF(C:C,Table1[[#This Row],[Customer_ID]])</f>
        <v>14</v>
      </c>
      <c r="AH454" s="9" t="e">
        <f>IF([1]!Table1[[#This Row],[Customer_order_count]] &gt;= 10,"FREQUENT",IF([1]!Table1[[#This Row],[Customer_order_count]] &lt;= 10,"REGULAR","OCASSIONAL"))</f>
        <v>#REF!</v>
      </c>
    </row>
    <row r="455" spans="1:34" x14ac:dyDescent="0.25">
      <c r="A455" s="10" t="s">
        <v>1113</v>
      </c>
      <c r="B455" s="11">
        <v>45330</v>
      </c>
      <c r="C455" s="12" t="s">
        <v>365</v>
      </c>
      <c r="D455" s="13" t="s">
        <v>366</v>
      </c>
      <c r="E455" s="13" t="s">
        <v>16</v>
      </c>
      <c r="F455" s="14">
        <v>56</v>
      </c>
      <c r="G455" s="12" t="s">
        <v>295</v>
      </c>
      <c r="H455" s="12" t="s">
        <v>270</v>
      </c>
      <c r="I455" s="12" t="s">
        <v>127</v>
      </c>
      <c r="J455" s="12" t="s">
        <v>128</v>
      </c>
      <c r="K455" s="12" t="s">
        <v>58</v>
      </c>
      <c r="L455" s="14">
        <v>1</v>
      </c>
      <c r="M455" s="14">
        <v>3000</v>
      </c>
      <c r="N455" s="15">
        <v>0.05</v>
      </c>
      <c r="O455" s="14">
        <v>2850</v>
      </c>
      <c r="P455" s="14">
        <v>2100</v>
      </c>
      <c r="Q455" s="5">
        <f>Table1[[#This Row],[Sales]]-Table1[[#This Row],[Cost]]</f>
        <v>750</v>
      </c>
      <c r="R455" s="12" t="s">
        <v>26</v>
      </c>
      <c r="S455" s="12" t="s">
        <v>10</v>
      </c>
      <c r="T455" s="12" t="s">
        <v>18</v>
      </c>
      <c r="U455" s="12" t="s">
        <v>27</v>
      </c>
      <c r="V455" s="6">
        <f>Table1[[#This Row],[Profit]]/Table1[[#This Row],[Sales]]</f>
        <v>0.26315789473684209</v>
      </c>
      <c r="W455" s="12">
        <f>[1]!Table1[[#This Row],[Sales]]-[1]!Table1[[#This Row],[Cost]]-[1]!Table1[[#This Row],[Profit]]</f>
        <v>0</v>
      </c>
      <c r="X455" s="12">
        <f>[1]!Table1[[#This Row],[Quantity]]*[1]!Table1[[#This Row],[Unit_Price]]</f>
        <v>3000</v>
      </c>
      <c r="Y455" s="16">
        <f>[1]!Table1[[#This Row],[Gross_Sales]]*[1]!Table1[[#This Row],[Discount]]</f>
        <v>150</v>
      </c>
      <c r="Z455" s="17">
        <f>[1]!Table1[[#This Row],[Gross_Sales]]*[1]!Table1[[#This Row],[Discount_amount]]</f>
        <v>450000</v>
      </c>
      <c r="AA455" s="15">
        <f>IFERROR([1]!Table1[[#This Row],[Profit]]/[1]!Table1[[#This Row],[Sales]],0)</f>
        <v>0.26315789473684209</v>
      </c>
      <c r="AB455" s="12">
        <f>YEAR([1]!Table1[[#This Row],[Order_Date]])</f>
        <v>2024</v>
      </c>
      <c r="AC455" s="12">
        <f>MONTH([1]!Table1[[#This Row],[Order_Date]])</f>
        <v>2</v>
      </c>
      <c r="AD455" s="12" t="str">
        <f t="shared" si="21"/>
        <v>Feb</v>
      </c>
      <c r="AE455" s="12" t="str">
        <f t="shared" si="22"/>
        <v>Q1</v>
      </c>
      <c r="AF455" s="12" t="str">
        <f t="shared" si="23"/>
        <v>2024-Feb</v>
      </c>
      <c r="AG455" s="12">
        <f>COUNTIF(C:C,Table1[[#This Row],[Customer_ID]])</f>
        <v>25</v>
      </c>
      <c r="AH455" s="18" t="e">
        <f>IF([1]!Table1[[#This Row],[Customer_order_count]] &gt;= 10,"FREQUENT",IF([1]!Table1[[#This Row],[Customer_order_count]] &lt;= 10,"REGULAR","OCASSIONAL"))</f>
        <v>#REF!</v>
      </c>
    </row>
    <row r="456" spans="1:34" x14ac:dyDescent="0.25">
      <c r="A456" s="1" t="s">
        <v>1114</v>
      </c>
      <c r="B456" s="2">
        <v>45306</v>
      </c>
      <c r="C456" s="3" t="s">
        <v>543</v>
      </c>
      <c r="D456" s="4" t="s">
        <v>326</v>
      </c>
      <c r="E456" s="4" t="s">
        <v>3</v>
      </c>
      <c r="F456" s="5">
        <v>46</v>
      </c>
      <c r="G456" s="3" t="s">
        <v>317</v>
      </c>
      <c r="H456" s="3" t="s">
        <v>5</v>
      </c>
      <c r="I456" s="3" t="s">
        <v>68</v>
      </c>
      <c r="J456" s="3" t="s">
        <v>69</v>
      </c>
      <c r="K456" s="3" t="s">
        <v>39</v>
      </c>
      <c r="L456" s="5">
        <v>1</v>
      </c>
      <c r="M456" s="5">
        <v>3500</v>
      </c>
      <c r="N456" s="6">
        <v>0.05</v>
      </c>
      <c r="O456" s="5">
        <v>3325</v>
      </c>
      <c r="P456" s="5">
        <v>2300</v>
      </c>
      <c r="Q456" s="5">
        <f>Table1[[#This Row],[Sales]]-Table1[[#This Row],[Cost]]</f>
        <v>1025</v>
      </c>
      <c r="R456" s="3" t="s">
        <v>9</v>
      </c>
      <c r="S456" s="3" t="s">
        <v>10</v>
      </c>
      <c r="T456" s="3" t="s">
        <v>18</v>
      </c>
      <c r="U456" s="3" t="s">
        <v>12</v>
      </c>
      <c r="V456" s="6">
        <f>Table1[[#This Row],[Profit]]/Table1[[#This Row],[Sales]]</f>
        <v>0.30827067669172931</v>
      </c>
      <c r="W456" s="3">
        <f>[1]!Table1[[#This Row],[Sales]]-[1]!Table1[[#This Row],[Cost]]-[1]!Table1[[#This Row],[Profit]]</f>
        <v>0</v>
      </c>
      <c r="X456" s="3">
        <f>[1]!Table1[[#This Row],[Quantity]]*[1]!Table1[[#This Row],[Unit_Price]]</f>
        <v>3500</v>
      </c>
      <c r="Y456" s="7">
        <f>[1]!Table1[[#This Row],[Gross_Sales]]*[1]!Table1[[#This Row],[Discount]]</f>
        <v>175</v>
      </c>
      <c r="Z456" s="8">
        <f>[1]!Table1[[#This Row],[Gross_Sales]]*[1]!Table1[[#This Row],[Discount_amount]]</f>
        <v>612500</v>
      </c>
      <c r="AA456" s="6">
        <f>IFERROR([1]!Table1[[#This Row],[Profit]]/[1]!Table1[[#This Row],[Sales]],0)</f>
        <v>0.30827067669172931</v>
      </c>
      <c r="AB456" s="3">
        <f>YEAR([1]!Table1[[#This Row],[Order_Date]])</f>
        <v>2024</v>
      </c>
      <c r="AC456" s="3">
        <f>MONTH([1]!Table1[[#This Row],[Order_Date]])</f>
        <v>1</v>
      </c>
      <c r="AD456" s="3" t="str">
        <f t="shared" si="21"/>
        <v>Jan</v>
      </c>
      <c r="AE456" s="3" t="str">
        <f t="shared" si="22"/>
        <v>Q1</v>
      </c>
      <c r="AF456" s="3" t="str">
        <f t="shared" si="23"/>
        <v>2024-Jan</v>
      </c>
      <c r="AG456" s="3">
        <f>COUNTIF(C:C,Table1[[#This Row],[Customer_ID]])</f>
        <v>14</v>
      </c>
      <c r="AH456" s="9" t="e">
        <f>IF([1]!Table1[[#This Row],[Customer_order_count]] &gt;= 10,"FREQUENT",IF([1]!Table1[[#This Row],[Customer_order_count]] &lt;= 10,"REGULAR","OCASSIONAL"))</f>
        <v>#REF!</v>
      </c>
    </row>
    <row r="457" spans="1:34" x14ac:dyDescent="0.25">
      <c r="A457" s="10" t="s">
        <v>1115</v>
      </c>
      <c r="B457" s="11">
        <v>45310</v>
      </c>
      <c r="C457" s="12" t="s">
        <v>550</v>
      </c>
      <c r="D457" s="13" t="s">
        <v>551</v>
      </c>
      <c r="E457" s="13" t="s">
        <v>16</v>
      </c>
      <c r="F457" s="14">
        <v>57</v>
      </c>
      <c r="G457" s="12" t="s">
        <v>317</v>
      </c>
      <c r="H457" s="12" t="s">
        <v>5</v>
      </c>
      <c r="I457" s="12" t="s">
        <v>6</v>
      </c>
      <c r="J457" s="12" t="s">
        <v>7</v>
      </c>
      <c r="K457" s="12" t="s">
        <v>8</v>
      </c>
      <c r="L457" s="14">
        <v>2</v>
      </c>
      <c r="M457" s="14">
        <v>7000</v>
      </c>
      <c r="N457" s="15">
        <v>0.05</v>
      </c>
      <c r="O457" s="14">
        <v>13300</v>
      </c>
      <c r="P457" s="14">
        <v>10400</v>
      </c>
      <c r="Q457" s="5">
        <f>Table1[[#This Row],[Sales]]-Table1[[#This Row],[Cost]]</f>
        <v>2900</v>
      </c>
      <c r="R457" s="12" t="s">
        <v>26</v>
      </c>
      <c r="S457" s="12" t="s">
        <v>10</v>
      </c>
      <c r="T457" s="12" t="s">
        <v>18</v>
      </c>
      <c r="U457" s="12" t="s">
        <v>12</v>
      </c>
      <c r="V457" s="6">
        <f>Table1[[#This Row],[Profit]]/Table1[[#This Row],[Sales]]</f>
        <v>0.21804511278195488</v>
      </c>
      <c r="W457" s="12">
        <f>[1]!Table1[[#This Row],[Sales]]-[1]!Table1[[#This Row],[Cost]]-[1]!Table1[[#This Row],[Profit]]</f>
        <v>0</v>
      </c>
      <c r="X457" s="12">
        <f>[1]!Table1[[#This Row],[Quantity]]*[1]!Table1[[#This Row],[Unit_Price]]</f>
        <v>14000</v>
      </c>
      <c r="Y457" s="16">
        <f>[1]!Table1[[#This Row],[Gross_Sales]]*[1]!Table1[[#This Row],[Discount]]</f>
        <v>700</v>
      </c>
      <c r="Z457" s="17">
        <f>[1]!Table1[[#This Row],[Gross_Sales]]*[1]!Table1[[#This Row],[Discount_amount]]</f>
        <v>9800000</v>
      </c>
      <c r="AA457" s="15">
        <f>IFERROR([1]!Table1[[#This Row],[Profit]]/[1]!Table1[[#This Row],[Sales]],0)</f>
        <v>0.21804511278195488</v>
      </c>
      <c r="AB457" s="12">
        <f>YEAR([1]!Table1[[#This Row],[Order_Date]])</f>
        <v>2024</v>
      </c>
      <c r="AC457" s="12">
        <f>MONTH([1]!Table1[[#This Row],[Order_Date]])</f>
        <v>1</v>
      </c>
      <c r="AD457" s="12" t="str">
        <f t="shared" si="21"/>
        <v>Jan</v>
      </c>
      <c r="AE457" s="12" t="str">
        <f t="shared" si="22"/>
        <v>Q1</v>
      </c>
      <c r="AF457" s="12" t="str">
        <f t="shared" si="23"/>
        <v>2024-Jan</v>
      </c>
      <c r="AG457" s="12">
        <f>COUNTIF(C:C,Table1[[#This Row],[Customer_ID]])</f>
        <v>10</v>
      </c>
      <c r="AH457" s="18" t="e">
        <f>IF([1]!Table1[[#This Row],[Customer_order_count]] &gt;= 10,"FREQUENT",IF([1]!Table1[[#This Row],[Customer_order_count]] &lt;= 10,"REGULAR","OCASSIONAL"))</f>
        <v>#REF!</v>
      </c>
    </row>
    <row r="458" spans="1:34" x14ac:dyDescent="0.25">
      <c r="A458" s="1" t="s">
        <v>1116</v>
      </c>
      <c r="B458" s="2">
        <v>45523</v>
      </c>
      <c r="C458" s="3" t="s">
        <v>614</v>
      </c>
      <c r="D458" s="4" t="s">
        <v>615</v>
      </c>
      <c r="E458" s="4" t="s">
        <v>16</v>
      </c>
      <c r="F458" s="5">
        <v>55</v>
      </c>
      <c r="G458" s="3" t="s">
        <v>263</v>
      </c>
      <c r="H458" s="3" t="s">
        <v>5</v>
      </c>
      <c r="I458" s="3" t="s">
        <v>109</v>
      </c>
      <c r="J458" s="3" t="s">
        <v>110</v>
      </c>
      <c r="K458" s="3" t="s">
        <v>8</v>
      </c>
      <c r="L458" s="5">
        <v>1</v>
      </c>
      <c r="M458" s="5">
        <v>4000</v>
      </c>
      <c r="N458" s="6">
        <v>0.05</v>
      </c>
      <c r="O458" s="5">
        <v>3800</v>
      </c>
      <c r="P458" s="5">
        <v>2900</v>
      </c>
      <c r="Q458" s="5">
        <f>Table1[[#This Row],[Sales]]-Table1[[#This Row],[Cost]]</f>
        <v>900</v>
      </c>
      <c r="R458" s="3" t="s">
        <v>77</v>
      </c>
      <c r="S458" s="3" t="s">
        <v>10</v>
      </c>
      <c r="T458" s="3" t="s">
        <v>33</v>
      </c>
      <c r="U458" s="3" t="s">
        <v>12</v>
      </c>
      <c r="V458" s="6">
        <f>Table1[[#This Row],[Profit]]/Table1[[#This Row],[Sales]]</f>
        <v>0.23684210526315788</v>
      </c>
      <c r="W458" s="3">
        <f>[1]!Table1[[#This Row],[Sales]]-[1]!Table1[[#This Row],[Cost]]-[1]!Table1[[#This Row],[Profit]]</f>
        <v>0</v>
      </c>
      <c r="X458" s="3">
        <f>[1]!Table1[[#This Row],[Quantity]]*[1]!Table1[[#This Row],[Unit_Price]]</f>
        <v>4000</v>
      </c>
      <c r="Y458" s="7">
        <f>[1]!Table1[[#This Row],[Gross_Sales]]*[1]!Table1[[#This Row],[Discount]]</f>
        <v>200</v>
      </c>
      <c r="Z458" s="8">
        <f>[1]!Table1[[#This Row],[Gross_Sales]]*[1]!Table1[[#This Row],[Discount_amount]]</f>
        <v>800000</v>
      </c>
      <c r="AA458" s="6">
        <f>IFERROR([1]!Table1[[#This Row],[Profit]]/[1]!Table1[[#This Row],[Sales]],0)</f>
        <v>0.23684210526315788</v>
      </c>
      <c r="AB458" s="3">
        <f>YEAR([1]!Table1[[#This Row],[Order_Date]])</f>
        <v>2024</v>
      </c>
      <c r="AC458" s="3">
        <f>MONTH([1]!Table1[[#This Row],[Order_Date]])</f>
        <v>8</v>
      </c>
      <c r="AD458" s="3" t="str">
        <f t="shared" si="21"/>
        <v>Aug</v>
      </c>
      <c r="AE458" s="3" t="str">
        <f t="shared" si="22"/>
        <v>Q3</v>
      </c>
      <c r="AF458" s="3" t="str">
        <f t="shared" si="23"/>
        <v>2024-Aug</v>
      </c>
      <c r="AG458" s="3">
        <f>COUNTIF(C:C,Table1[[#This Row],[Customer_ID]])</f>
        <v>6</v>
      </c>
      <c r="AH458" s="9" t="e">
        <f>IF([1]!Table1[[#This Row],[Customer_order_count]] &gt;= 10,"FREQUENT",IF([1]!Table1[[#This Row],[Customer_order_count]] &lt;= 10,"REGULAR","OCASSIONAL"))</f>
        <v>#REF!</v>
      </c>
    </row>
    <row r="459" spans="1:34" x14ac:dyDescent="0.25">
      <c r="A459" s="10" t="s">
        <v>1117</v>
      </c>
      <c r="B459" s="11">
        <v>45397</v>
      </c>
      <c r="C459" s="12" t="s">
        <v>409</v>
      </c>
      <c r="D459" s="13" t="s">
        <v>410</v>
      </c>
      <c r="E459" s="13" t="s">
        <v>16</v>
      </c>
      <c r="F459" s="14">
        <v>35</v>
      </c>
      <c r="G459" s="12" t="s">
        <v>284</v>
      </c>
      <c r="H459" s="12" t="s">
        <v>285</v>
      </c>
      <c r="I459" s="12" t="s">
        <v>95</v>
      </c>
      <c r="J459" s="12" t="s">
        <v>96</v>
      </c>
      <c r="K459" s="12" t="s">
        <v>46</v>
      </c>
      <c r="L459" s="14">
        <v>1</v>
      </c>
      <c r="M459" s="14">
        <v>600</v>
      </c>
      <c r="N459" s="15">
        <v>0.05</v>
      </c>
      <c r="O459" s="14">
        <v>570</v>
      </c>
      <c r="P459" s="14">
        <v>380</v>
      </c>
      <c r="Q459" s="5">
        <f>Table1[[#This Row],[Sales]]-Table1[[#This Row],[Cost]]</f>
        <v>190</v>
      </c>
      <c r="R459" s="12" t="s">
        <v>17</v>
      </c>
      <c r="S459" s="12" t="s">
        <v>10</v>
      </c>
      <c r="T459" s="12" t="s">
        <v>11</v>
      </c>
      <c r="U459" s="12" t="s">
        <v>12</v>
      </c>
      <c r="V459" s="6">
        <f>Table1[[#This Row],[Profit]]/Table1[[#This Row],[Sales]]</f>
        <v>0.33333333333333331</v>
      </c>
      <c r="W459" s="12">
        <f>[1]!Table1[[#This Row],[Sales]]-[1]!Table1[[#This Row],[Cost]]-[1]!Table1[[#This Row],[Profit]]</f>
        <v>0</v>
      </c>
      <c r="X459" s="12">
        <f>[1]!Table1[[#This Row],[Quantity]]*[1]!Table1[[#This Row],[Unit_Price]]</f>
        <v>600</v>
      </c>
      <c r="Y459" s="16">
        <f>[1]!Table1[[#This Row],[Gross_Sales]]*[1]!Table1[[#This Row],[Discount]]</f>
        <v>30</v>
      </c>
      <c r="Z459" s="17">
        <f>[1]!Table1[[#This Row],[Gross_Sales]]*[1]!Table1[[#This Row],[Discount_amount]]</f>
        <v>18000</v>
      </c>
      <c r="AA459" s="15">
        <f>IFERROR([1]!Table1[[#This Row],[Profit]]/[1]!Table1[[#This Row],[Sales]],0)</f>
        <v>0.33333333333333331</v>
      </c>
      <c r="AB459" s="12">
        <f>YEAR([1]!Table1[[#This Row],[Order_Date]])</f>
        <v>2024</v>
      </c>
      <c r="AC459" s="12">
        <f>MONTH([1]!Table1[[#This Row],[Order_Date]])</f>
        <v>4</v>
      </c>
      <c r="AD459" s="12" t="str">
        <f t="shared" si="21"/>
        <v>Apr</v>
      </c>
      <c r="AE459" s="12" t="str">
        <f t="shared" si="22"/>
        <v>Q2</v>
      </c>
      <c r="AF459" s="12" t="str">
        <f t="shared" si="23"/>
        <v>2024-Apr</v>
      </c>
      <c r="AG459" s="12">
        <f>COUNTIF(C:C,Table1[[#This Row],[Customer_ID]])</f>
        <v>5</v>
      </c>
      <c r="AH459" s="18" t="e">
        <f>IF([1]!Table1[[#This Row],[Customer_order_count]] &gt;= 10,"FREQUENT",IF([1]!Table1[[#This Row],[Customer_order_count]] &lt;= 10,"REGULAR","OCASSIONAL"))</f>
        <v>#REF!</v>
      </c>
    </row>
    <row r="460" spans="1:34" x14ac:dyDescent="0.25">
      <c r="A460" s="1" t="s">
        <v>1118</v>
      </c>
      <c r="B460" s="2">
        <v>45358</v>
      </c>
      <c r="C460" s="3" t="s">
        <v>685</v>
      </c>
      <c r="D460" s="4" t="s">
        <v>320</v>
      </c>
      <c r="E460" s="4" t="s">
        <v>3</v>
      </c>
      <c r="F460" s="5">
        <v>22</v>
      </c>
      <c r="G460" s="3" t="s">
        <v>290</v>
      </c>
      <c r="H460" s="3" t="s">
        <v>276</v>
      </c>
      <c r="I460" s="3" t="s">
        <v>102</v>
      </c>
      <c r="J460" s="3" t="s">
        <v>103</v>
      </c>
      <c r="K460" s="3" t="s">
        <v>25</v>
      </c>
      <c r="L460" s="5">
        <v>3</v>
      </c>
      <c r="M460" s="5">
        <v>28000</v>
      </c>
      <c r="N460" s="6">
        <v>0.15</v>
      </c>
      <c r="O460" s="5">
        <v>71400</v>
      </c>
      <c r="P460" s="5">
        <v>63000</v>
      </c>
      <c r="Q460" s="5">
        <f>Table1[[#This Row],[Sales]]-Table1[[#This Row],[Cost]]</f>
        <v>8400</v>
      </c>
      <c r="R460" s="3" t="s">
        <v>26</v>
      </c>
      <c r="S460" s="3" t="s">
        <v>10</v>
      </c>
      <c r="T460" s="3" t="s">
        <v>18</v>
      </c>
      <c r="U460" s="3" t="s">
        <v>12</v>
      </c>
      <c r="V460" s="6">
        <f>Table1[[#This Row],[Profit]]/Table1[[#This Row],[Sales]]</f>
        <v>0.11764705882352941</v>
      </c>
      <c r="W460" s="3">
        <f>[1]!Table1[[#This Row],[Sales]]-[1]!Table1[[#This Row],[Cost]]-[1]!Table1[[#This Row],[Profit]]</f>
        <v>0</v>
      </c>
      <c r="X460" s="3">
        <f>[1]!Table1[[#This Row],[Quantity]]*[1]!Table1[[#This Row],[Unit_Price]]</f>
        <v>84000</v>
      </c>
      <c r="Y460" s="7">
        <f>[1]!Table1[[#This Row],[Gross_Sales]]*[1]!Table1[[#This Row],[Discount]]</f>
        <v>12600</v>
      </c>
      <c r="Z460" s="8">
        <f>[1]!Table1[[#This Row],[Gross_Sales]]*[1]!Table1[[#This Row],[Discount_amount]]</f>
        <v>1058400000</v>
      </c>
      <c r="AA460" s="6">
        <f>IFERROR([1]!Table1[[#This Row],[Profit]]/[1]!Table1[[#This Row],[Sales]],0)</f>
        <v>0.11764705882352941</v>
      </c>
      <c r="AB460" s="3">
        <f>YEAR([1]!Table1[[#This Row],[Order_Date]])</f>
        <v>2024</v>
      </c>
      <c r="AC460" s="3">
        <f>MONTH([1]!Table1[[#This Row],[Order_Date]])</f>
        <v>3</v>
      </c>
      <c r="AD460" s="3" t="str">
        <f t="shared" si="21"/>
        <v>Mar</v>
      </c>
      <c r="AE460" s="3" t="str">
        <f t="shared" si="22"/>
        <v>Q1</v>
      </c>
      <c r="AF460" s="3" t="str">
        <f t="shared" si="23"/>
        <v>2024-Mar</v>
      </c>
      <c r="AG460" s="3">
        <f>COUNTIF(C:C,Table1[[#This Row],[Customer_ID]])</f>
        <v>6</v>
      </c>
      <c r="AH460" s="9" t="e">
        <f>IF([1]!Table1[[#This Row],[Customer_order_count]] &gt;= 10,"FREQUENT",IF([1]!Table1[[#This Row],[Customer_order_count]] &lt;= 10,"REGULAR","OCASSIONAL"))</f>
        <v>#REF!</v>
      </c>
    </row>
    <row r="461" spans="1:34" x14ac:dyDescent="0.25">
      <c r="A461" s="10" t="s">
        <v>53</v>
      </c>
      <c r="B461" s="11">
        <v>45824</v>
      </c>
      <c r="C461" s="12" t="s">
        <v>54</v>
      </c>
      <c r="D461" s="13" t="s">
        <v>55</v>
      </c>
      <c r="E461" s="13" t="s">
        <v>3</v>
      </c>
      <c r="F461" s="14">
        <v>58</v>
      </c>
      <c r="G461" s="12" t="s">
        <v>4</v>
      </c>
      <c r="H461" s="12" t="s">
        <v>5</v>
      </c>
      <c r="I461" s="12" t="s">
        <v>56</v>
      </c>
      <c r="J461" s="12" t="s">
        <v>57</v>
      </c>
      <c r="K461" s="12" t="s">
        <v>58</v>
      </c>
      <c r="L461" s="14">
        <v>2</v>
      </c>
      <c r="M461" s="14">
        <v>1200</v>
      </c>
      <c r="N461" s="15">
        <v>0.05</v>
      </c>
      <c r="O461" s="14">
        <v>2280</v>
      </c>
      <c r="P461" s="14">
        <v>1600</v>
      </c>
      <c r="Q461" s="5">
        <f>Table1[[#This Row],[Sales]]-Table1[[#This Row],[Cost]]</f>
        <v>680</v>
      </c>
      <c r="R461" s="12" t="s">
        <v>17</v>
      </c>
      <c r="S461" s="12" t="s">
        <v>10</v>
      </c>
      <c r="T461" s="12" t="s">
        <v>11</v>
      </c>
      <c r="U461" s="12" t="s">
        <v>12</v>
      </c>
      <c r="V461" s="6">
        <f>Table1[[#This Row],[Profit]]/Table1[[#This Row],[Sales]]</f>
        <v>0.2982456140350877</v>
      </c>
      <c r="W461" s="12">
        <f>[1]!Table1[[#This Row],[Sales]]-[1]!Table1[[#This Row],[Cost]]-[1]!Table1[[#This Row],[Profit]]</f>
        <v>0</v>
      </c>
      <c r="X461" s="12">
        <f>[1]!Table1[[#This Row],[Quantity]]*[1]!Table1[[#This Row],[Unit_Price]]</f>
        <v>2400</v>
      </c>
      <c r="Y461" s="16">
        <f>[1]!Table1[[#This Row],[Gross_Sales]]*[1]!Table1[[#This Row],[Discount]]</f>
        <v>120</v>
      </c>
      <c r="Z461" s="17">
        <f>[1]!Table1[[#This Row],[Gross_Sales]]*[1]!Table1[[#This Row],[Discount_amount]]</f>
        <v>288000</v>
      </c>
      <c r="AA461" s="15">
        <f>IFERROR([1]!Table1[[#This Row],[Profit]]/[1]!Table1[[#This Row],[Sales]],0)</f>
        <v>0.2982456140350877</v>
      </c>
      <c r="AB461" s="12">
        <f>YEAR([1]!Table1[[#This Row],[Order_Date]])</f>
        <v>2025</v>
      </c>
      <c r="AC461" s="12">
        <f>MONTH([1]!Table1[[#This Row],[Order_Date]])</f>
        <v>6</v>
      </c>
      <c r="AD461" s="12" t="str">
        <f t="shared" si="21"/>
        <v>Jun</v>
      </c>
      <c r="AE461" s="12" t="str">
        <f t="shared" si="22"/>
        <v>Q2</v>
      </c>
      <c r="AF461" s="12" t="str">
        <f t="shared" si="23"/>
        <v>2025-Jun</v>
      </c>
      <c r="AG461" s="12">
        <f>COUNTIF(C:C,Table1[[#This Row],[Customer_ID]])</f>
        <v>4</v>
      </c>
      <c r="AH461" s="18" t="e">
        <f>IF([1]!Table1[[#This Row],[Customer_order_count]] &gt;= 10,"FREQUENT",IF([1]!Table1[[#This Row],[Customer_order_count]] &lt;= 10,"REGULAR","OCASSIONAL"))</f>
        <v>#REF!</v>
      </c>
    </row>
    <row r="462" spans="1:34" x14ac:dyDescent="0.25">
      <c r="A462" s="1" t="s">
        <v>1119</v>
      </c>
      <c r="B462" s="2">
        <v>45995</v>
      </c>
      <c r="C462" s="3" t="s">
        <v>447</v>
      </c>
      <c r="D462" s="3" t="s">
        <v>448</v>
      </c>
      <c r="E462" s="3" t="s">
        <v>16</v>
      </c>
      <c r="F462" s="3">
        <v>21</v>
      </c>
      <c r="G462" s="3" t="s">
        <v>275</v>
      </c>
      <c r="H462" s="3" t="s">
        <v>276</v>
      </c>
      <c r="I462" s="3" t="s">
        <v>176</v>
      </c>
      <c r="J462" s="3" t="s">
        <v>177</v>
      </c>
      <c r="K462" s="3" t="s">
        <v>25</v>
      </c>
      <c r="L462" s="3">
        <v>1</v>
      </c>
      <c r="M462" s="3">
        <v>22000</v>
      </c>
      <c r="N462" s="3">
        <v>0.1</v>
      </c>
      <c r="O462" s="3">
        <v>0</v>
      </c>
      <c r="P462" s="3">
        <v>16500</v>
      </c>
      <c r="Q462" s="5">
        <f>Table1[[#This Row],[Sales]]-Table1[[#This Row],[Cost]]</f>
        <v>-16500</v>
      </c>
      <c r="R462" s="3" t="s">
        <v>26</v>
      </c>
      <c r="S462" s="3" t="s">
        <v>291</v>
      </c>
      <c r="T462" s="3" t="s">
        <v>40</v>
      </c>
      <c r="U462" s="3" t="s">
        <v>27</v>
      </c>
      <c r="V462" s="3" t="e">
        <f>Table1[[#This Row],[Profit]]/Table1[[#This Row],[Sales]]</f>
        <v>#DIV/0!</v>
      </c>
      <c r="W462" s="3">
        <f>[1]!Table1[[#This Row],[Sales]]-[1]!Table1[[#This Row],[Cost]]-[1]!Table1[[#This Row],[Profit]]</f>
        <v>-16500</v>
      </c>
      <c r="X462" s="3">
        <f>[1]!Table1[[#This Row],[Quantity]]*[1]!Table1[[#This Row],[Unit_Price]]</f>
        <v>22000</v>
      </c>
      <c r="Y462" s="3">
        <f>[1]!Table1[[#This Row],[Gross_Sales]]*[1]!Table1[[#This Row],[Discount]]</f>
        <v>2200</v>
      </c>
      <c r="Z462" s="3">
        <f>[1]!Table1[[#This Row],[Gross_Sales]]*[1]!Table1[[#This Row],[Discount_amount]]</f>
        <v>48400000</v>
      </c>
      <c r="AA462" s="3">
        <f>IFERROR([1]!Table1[[#This Row],[Profit]]/[1]!Table1[[#This Row],[Sales]],0)</f>
        <v>0</v>
      </c>
      <c r="AB462" s="3">
        <f>YEAR([1]!Table1[[#This Row],[Order_Date]])</f>
        <v>2025</v>
      </c>
      <c r="AC462" s="3">
        <f>MONTH([1]!Table1[[#This Row],[Order_Date]])</f>
        <v>12</v>
      </c>
      <c r="AD462" s="3" t="str">
        <f t="shared" si="21"/>
        <v>Dec</v>
      </c>
      <c r="AE462" s="3" t="str">
        <f t="shared" si="22"/>
        <v>Q4</v>
      </c>
      <c r="AF462" s="3" t="str">
        <f t="shared" si="23"/>
        <v>2025-Dec</v>
      </c>
      <c r="AG462" s="3">
        <f>COUNTIF(C:C,Table1[[#This Row],[Customer_ID]])</f>
        <v>22</v>
      </c>
      <c r="AH462" s="9" t="e">
        <f>IF([1]!Table1[[#This Row],[Customer_order_count]] &gt;= 10,"FREQUENT",IF([1]!Table1[[#This Row],[Customer_order_count]] &lt;= 10,"REGULAR","OCASSIONAL"))</f>
        <v>#REF!</v>
      </c>
    </row>
    <row r="463" spans="1:34" x14ac:dyDescent="0.25">
      <c r="A463" s="10" t="s">
        <v>1120</v>
      </c>
      <c r="B463" s="11">
        <v>45659</v>
      </c>
      <c r="C463" s="12" t="s">
        <v>593</v>
      </c>
      <c r="D463" s="12" t="s">
        <v>594</v>
      </c>
      <c r="E463" s="12" t="s">
        <v>3</v>
      </c>
      <c r="F463" s="12">
        <v>43</v>
      </c>
      <c r="G463" s="12" t="s">
        <v>263</v>
      </c>
      <c r="H463" s="12" t="s">
        <v>5</v>
      </c>
      <c r="I463" s="12" t="s">
        <v>186</v>
      </c>
      <c r="J463" s="12" t="s">
        <v>187</v>
      </c>
      <c r="K463" s="12" t="s">
        <v>91</v>
      </c>
      <c r="L463" s="12">
        <v>1</v>
      </c>
      <c r="M463" s="12">
        <v>12000</v>
      </c>
      <c r="N463" s="12">
        <v>0.25</v>
      </c>
      <c r="O463" s="12">
        <v>0</v>
      </c>
      <c r="P463" s="12">
        <v>9000</v>
      </c>
      <c r="Q463" s="5">
        <f>Table1[[#This Row],[Sales]]-Table1[[#This Row],[Cost]]</f>
        <v>-9000</v>
      </c>
      <c r="R463" s="12" t="s">
        <v>26</v>
      </c>
      <c r="S463" s="12" t="s">
        <v>291</v>
      </c>
      <c r="T463" s="12" t="s">
        <v>18</v>
      </c>
      <c r="U463" s="12" t="s">
        <v>27</v>
      </c>
      <c r="V463" s="3" t="e">
        <f>Table1[[#This Row],[Profit]]/Table1[[#This Row],[Sales]]</f>
        <v>#DIV/0!</v>
      </c>
      <c r="W463" s="12">
        <f>[1]!Table1[[#This Row],[Sales]]-[1]!Table1[[#This Row],[Cost]]-[1]!Table1[[#This Row],[Profit]]</f>
        <v>-9000</v>
      </c>
      <c r="X463" s="12">
        <f>[1]!Table1[[#This Row],[Quantity]]*[1]!Table1[[#This Row],[Unit_Price]]</f>
        <v>12000</v>
      </c>
      <c r="Y463" s="12">
        <f>[1]!Table1[[#This Row],[Gross_Sales]]*[1]!Table1[[#This Row],[Discount]]</f>
        <v>3000</v>
      </c>
      <c r="Z463" s="12">
        <f>[1]!Table1[[#This Row],[Gross_Sales]]*[1]!Table1[[#This Row],[Discount_amount]]</f>
        <v>36000000</v>
      </c>
      <c r="AA463" s="12">
        <f>IFERROR([1]!Table1[[#This Row],[Profit]]/[1]!Table1[[#This Row],[Sales]],0)</f>
        <v>0</v>
      </c>
      <c r="AB463" s="12">
        <f>YEAR([1]!Table1[[#This Row],[Order_Date]])</f>
        <v>2025</v>
      </c>
      <c r="AC463" s="12">
        <f>MONTH([1]!Table1[[#This Row],[Order_Date]])</f>
        <v>1</v>
      </c>
      <c r="AD463" s="12" t="str">
        <f t="shared" si="21"/>
        <v>Jan</v>
      </c>
      <c r="AE463" s="12" t="str">
        <f t="shared" si="22"/>
        <v>Q1</v>
      </c>
      <c r="AF463" s="12" t="str">
        <f t="shared" si="23"/>
        <v>2025-Jan</v>
      </c>
      <c r="AG463" s="12">
        <f>COUNTIF(C:C,Table1[[#This Row],[Customer_ID]])</f>
        <v>17</v>
      </c>
      <c r="AH463" s="18" t="e">
        <f>IF([1]!Table1[[#This Row],[Customer_order_count]] &gt;= 10,"FREQUENT",IF([1]!Table1[[#This Row],[Customer_order_count]] &lt;= 10,"REGULAR","OCASSIONAL"))</f>
        <v>#REF!</v>
      </c>
    </row>
    <row r="464" spans="1:34" x14ac:dyDescent="0.25">
      <c r="A464" s="1" t="s">
        <v>1121</v>
      </c>
      <c r="B464" s="2">
        <v>45705</v>
      </c>
      <c r="C464" s="3" t="s">
        <v>1122</v>
      </c>
      <c r="D464" s="4" t="s">
        <v>1123</v>
      </c>
      <c r="E464" s="4" t="s">
        <v>3</v>
      </c>
      <c r="F464" s="5">
        <v>25</v>
      </c>
      <c r="G464" s="3" t="s">
        <v>339</v>
      </c>
      <c r="H464" s="3" t="s">
        <v>285</v>
      </c>
      <c r="I464" s="3" t="s">
        <v>23</v>
      </c>
      <c r="J464" s="3" t="s">
        <v>24</v>
      </c>
      <c r="K464" s="3" t="s">
        <v>25</v>
      </c>
      <c r="L464" s="5">
        <v>2</v>
      </c>
      <c r="M464" s="5">
        <v>55000</v>
      </c>
      <c r="N464" s="6">
        <v>0.1</v>
      </c>
      <c r="O464" s="5">
        <v>99000</v>
      </c>
      <c r="P464" s="5">
        <v>80000</v>
      </c>
      <c r="Q464" s="5">
        <f>Table1[[#This Row],[Sales]]-Table1[[#This Row],[Cost]]</f>
        <v>19000</v>
      </c>
      <c r="R464" s="3" t="s">
        <v>26</v>
      </c>
      <c r="S464" s="3" t="s">
        <v>10</v>
      </c>
      <c r="T464" s="3" t="s">
        <v>18</v>
      </c>
      <c r="U464" s="3" t="s">
        <v>12</v>
      </c>
      <c r="V464" s="6">
        <f>Table1[[#This Row],[Profit]]/Table1[[#This Row],[Sales]]</f>
        <v>0.19191919191919191</v>
      </c>
      <c r="W464" s="3">
        <f>[1]!Table1[[#This Row],[Sales]]-[1]!Table1[[#This Row],[Cost]]-[1]!Table1[[#This Row],[Profit]]</f>
        <v>0</v>
      </c>
      <c r="X464" s="3">
        <f>[1]!Table1[[#This Row],[Quantity]]*[1]!Table1[[#This Row],[Unit_Price]]</f>
        <v>110000</v>
      </c>
      <c r="Y464" s="7">
        <f>[1]!Table1[[#This Row],[Gross_Sales]]*[1]!Table1[[#This Row],[Discount]]</f>
        <v>11000</v>
      </c>
      <c r="Z464" s="8">
        <f>[1]!Table1[[#This Row],[Gross_Sales]]*[1]!Table1[[#This Row],[Discount_amount]]</f>
        <v>1210000000</v>
      </c>
      <c r="AA464" s="6">
        <f>IFERROR([1]!Table1[[#This Row],[Profit]]/[1]!Table1[[#This Row],[Sales]],0)</f>
        <v>0.19191919191919191</v>
      </c>
      <c r="AB464" s="3">
        <f>YEAR([1]!Table1[[#This Row],[Order_Date]])</f>
        <v>2025</v>
      </c>
      <c r="AC464" s="3">
        <f>MONTH([1]!Table1[[#This Row],[Order_Date]])</f>
        <v>2</v>
      </c>
      <c r="AD464" s="3" t="str">
        <f t="shared" si="21"/>
        <v>Feb</v>
      </c>
      <c r="AE464" s="3" t="str">
        <f t="shared" si="22"/>
        <v>Q1</v>
      </c>
      <c r="AF464" s="3" t="str">
        <f t="shared" si="23"/>
        <v>2025-Feb</v>
      </c>
      <c r="AG464" s="3">
        <f>COUNTIF(C:C,Table1[[#This Row],[Customer_ID]])</f>
        <v>3</v>
      </c>
      <c r="AH464" s="9" t="e">
        <f>IF([1]!Table1[[#This Row],[Customer_order_count]] &gt;= 10,"FREQUENT",IF([1]!Table1[[#This Row],[Customer_order_count]] &lt;= 10,"REGULAR","OCASSIONAL"))</f>
        <v>#REF!</v>
      </c>
    </row>
    <row r="465" spans="1:34" x14ac:dyDescent="0.25">
      <c r="A465" s="10" t="s">
        <v>1124</v>
      </c>
      <c r="B465" s="11">
        <v>45426</v>
      </c>
      <c r="C465" s="12" t="s">
        <v>567</v>
      </c>
      <c r="D465" s="13" t="s">
        <v>410</v>
      </c>
      <c r="E465" s="13" t="s">
        <v>3</v>
      </c>
      <c r="F465" s="14">
        <v>29</v>
      </c>
      <c r="G465" s="12" t="s">
        <v>317</v>
      </c>
      <c r="H465" s="12" t="s">
        <v>5</v>
      </c>
      <c r="I465" s="12" t="s">
        <v>186</v>
      </c>
      <c r="J465" s="12" t="s">
        <v>187</v>
      </c>
      <c r="K465" s="12" t="s">
        <v>91</v>
      </c>
      <c r="L465" s="14">
        <v>1</v>
      </c>
      <c r="M465" s="14">
        <v>12000</v>
      </c>
      <c r="N465" s="15">
        <v>0.15</v>
      </c>
      <c r="O465" s="14">
        <v>10200</v>
      </c>
      <c r="P465" s="14">
        <v>9000</v>
      </c>
      <c r="Q465" s="5">
        <f>Table1[[#This Row],[Sales]]-Table1[[#This Row],[Cost]]</f>
        <v>1200</v>
      </c>
      <c r="R465" s="12" t="s">
        <v>9</v>
      </c>
      <c r="S465" s="12" t="s">
        <v>10</v>
      </c>
      <c r="T465" s="12" t="s">
        <v>11</v>
      </c>
      <c r="U465" s="12" t="s">
        <v>19</v>
      </c>
      <c r="V465" s="6">
        <f>Table1[[#This Row],[Profit]]/Table1[[#This Row],[Sales]]</f>
        <v>0.11764705882352941</v>
      </c>
      <c r="W465" s="12">
        <f>[1]!Table1[[#This Row],[Sales]]-[1]!Table1[[#This Row],[Cost]]-[1]!Table1[[#This Row],[Profit]]</f>
        <v>0</v>
      </c>
      <c r="X465" s="12">
        <f>[1]!Table1[[#This Row],[Quantity]]*[1]!Table1[[#This Row],[Unit_Price]]</f>
        <v>12000</v>
      </c>
      <c r="Y465" s="16">
        <f>[1]!Table1[[#This Row],[Gross_Sales]]*[1]!Table1[[#This Row],[Discount]]</f>
        <v>1800</v>
      </c>
      <c r="Z465" s="17">
        <f>[1]!Table1[[#This Row],[Gross_Sales]]*[1]!Table1[[#This Row],[Discount_amount]]</f>
        <v>21600000</v>
      </c>
      <c r="AA465" s="15">
        <f>IFERROR([1]!Table1[[#This Row],[Profit]]/[1]!Table1[[#This Row],[Sales]],0)</f>
        <v>0.11764705882352941</v>
      </c>
      <c r="AB465" s="12">
        <f>YEAR([1]!Table1[[#This Row],[Order_Date]])</f>
        <v>2024</v>
      </c>
      <c r="AC465" s="12">
        <f>MONTH([1]!Table1[[#This Row],[Order_Date]])</f>
        <v>5</v>
      </c>
      <c r="AD465" s="12" t="str">
        <f t="shared" si="21"/>
        <v>May</v>
      </c>
      <c r="AE465" s="12" t="str">
        <f t="shared" si="22"/>
        <v>Q2</v>
      </c>
      <c r="AF465" s="12" t="str">
        <f t="shared" si="23"/>
        <v>2024-May</v>
      </c>
      <c r="AG465" s="12">
        <f>COUNTIF(C:C,Table1[[#This Row],[Customer_ID]])</f>
        <v>7</v>
      </c>
      <c r="AH465" s="18" t="e">
        <f>IF([1]!Table1[[#This Row],[Customer_order_count]] &gt;= 10,"FREQUENT",IF([1]!Table1[[#This Row],[Customer_order_count]] &lt;= 10,"REGULAR","OCASSIONAL"))</f>
        <v>#REF!</v>
      </c>
    </row>
    <row r="466" spans="1:34" x14ac:dyDescent="0.25">
      <c r="A466" s="1" t="s">
        <v>1125</v>
      </c>
      <c r="B466" s="2">
        <v>45465</v>
      </c>
      <c r="C466" s="3" t="s">
        <v>1126</v>
      </c>
      <c r="D466" s="4" t="s">
        <v>1127</v>
      </c>
      <c r="E466" s="4" t="s">
        <v>3</v>
      </c>
      <c r="F466" s="5">
        <v>33</v>
      </c>
      <c r="G466" s="3" t="s">
        <v>407</v>
      </c>
      <c r="H466" s="3" t="s">
        <v>285</v>
      </c>
      <c r="I466" s="3" t="s">
        <v>31</v>
      </c>
      <c r="J466" s="3" t="s">
        <v>32</v>
      </c>
      <c r="K466" s="3" t="s">
        <v>25</v>
      </c>
      <c r="L466" s="5">
        <v>2</v>
      </c>
      <c r="M466" s="5">
        <v>5000</v>
      </c>
      <c r="N466" s="6">
        <v>0.1</v>
      </c>
      <c r="O466" s="5">
        <v>9000</v>
      </c>
      <c r="P466" s="5">
        <v>7000</v>
      </c>
      <c r="Q466" s="5">
        <f>Table1[[#This Row],[Sales]]-Table1[[#This Row],[Cost]]</f>
        <v>2000</v>
      </c>
      <c r="R466" s="3" t="s">
        <v>26</v>
      </c>
      <c r="S466" s="3" t="s">
        <v>10</v>
      </c>
      <c r="T466" s="3" t="s">
        <v>11</v>
      </c>
      <c r="U466" s="3" t="s">
        <v>12</v>
      </c>
      <c r="V466" s="6">
        <f>Table1[[#This Row],[Profit]]/Table1[[#This Row],[Sales]]</f>
        <v>0.22222222222222221</v>
      </c>
      <c r="W466" s="3">
        <f>[1]!Table1[[#This Row],[Sales]]-[1]!Table1[[#This Row],[Cost]]-[1]!Table1[[#This Row],[Profit]]</f>
        <v>0</v>
      </c>
      <c r="X466" s="3">
        <f>[1]!Table1[[#This Row],[Quantity]]*[1]!Table1[[#This Row],[Unit_Price]]</f>
        <v>10000</v>
      </c>
      <c r="Y466" s="7">
        <f>[1]!Table1[[#This Row],[Gross_Sales]]*[1]!Table1[[#This Row],[Discount]]</f>
        <v>1000</v>
      </c>
      <c r="Z466" s="8">
        <f>[1]!Table1[[#This Row],[Gross_Sales]]*[1]!Table1[[#This Row],[Discount_amount]]</f>
        <v>10000000</v>
      </c>
      <c r="AA466" s="6">
        <f>IFERROR([1]!Table1[[#This Row],[Profit]]/[1]!Table1[[#This Row],[Sales]],0)</f>
        <v>0.22222222222222221</v>
      </c>
      <c r="AB466" s="3">
        <f>YEAR([1]!Table1[[#This Row],[Order_Date]])</f>
        <v>2024</v>
      </c>
      <c r="AC466" s="3">
        <f>MONTH([1]!Table1[[#This Row],[Order_Date]])</f>
        <v>6</v>
      </c>
      <c r="AD466" s="3" t="str">
        <f t="shared" si="21"/>
        <v>Jun</v>
      </c>
      <c r="AE466" s="3" t="str">
        <f t="shared" si="22"/>
        <v>Q2</v>
      </c>
      <c r="AF466" s="3" t="str">
        <f t="shared" si="23"/>
        <v>2024-Jun</v>
      </c>
      <c r="AG466" s="3">
        <f>COUNTIF(C:C,Table1[[#This Row],[Customer_ID]])</f>
        <v>5</v>
      </c>
      <c r="AH466" s="9" t="e">
        <f>IF([1]!Table1[[#This Row],[Customer_order_count]] &gt;= 10,"FREQUENT",IF([1]!Table1[[#This Row],[Customer_order_count]] &lt;= 10,"REGULAR","OCASSIONAL"))</f>
        <v>#REF!</v>
      </c>
    </row>
    <row r="467" spans="1:34" x14ac:dyDescent="0.25">
      <c r="A467" s="10" t="s">
        <v>1128</v>
      </c>
      <c r="B467" s="11">
        <v>45330</v>
      </c>
      <c r="C467" s="12" t="s">
        <v>707</v>
      </c>
      <c r="D467" s="13" t="s">
        <v>708</v>
      </c>
      <c r="E467" s="13" t="s">
        <v>3</v>
      </c>
      <c r="F467" s="14">
        <v>26</v>
      </c>
      <c r="G467" s="12" t="s">
        <v>295</v>
      </c>
      <c r="H467" s="12" t="s">
        <v>270</v>
      </c>
      <c r="I467" s="12" t="s">
        <v>95</v>
      </c>
      <c r="J467" s="12" t="s">
        <v>96</v>
      </c>
      <c r="K467" s="12" t="s">
        <v>46</v>
      </c>
      <c r="L467" s="14">
        <v>3</v>
      </c>
      <c r="M467" s="14">
        <v>600</v>
      </c>
      <c r="N467" s="15">
        <v>0</v>
      </c>
      <c r="O467" s="14">
        <v>1800</v>
      </c>
      <c r="P467" s="14">
        <v>1140</v>
      </c>
      <c r="Q467" s="5">
        <f>Table1[[#This Row],[Sales]]-Table1[[#This Row],[Cost]]</f>
        <v>660</v>
      </c>
      <c r="R467" s="12" t="s">
        <v>77</v>
      </c>
      <c r="S467" s="12" t="s">
        <v>10</v>
      </c>
      <c r="T467" s="12" t="s">
        <v>18</v>
      </c>
      <c r="U467" s="12" t="s">
        <v>27</v>
      </c>
      <c r="V467" s="6">
        <f>Table1[[#This Row],[Profit]]/Table1[[#This Row],[Sales]]</f>
        <v>0.36666666666666664</v>
      </c>
      <c r="W467" s="12">
        <f>[1]!Table1[[#This Row],[Sales]]-[1]!Table1[[#This Row],[Cost]]-[1]!Table1[[#This Row],[Profit]]</f>
        <v>0</v>
      </c>
      <c r="X467" s="12">
        <f>[1]!Table1[[#This Row],[Quantity]]*[1]!Table1[[#This Row],[Unit_Price]]</f>
        <v>1800</v>
      </c>
      <c r="Y467" s="16">
        <f>[1]!Table1[[#This Row],[Gross_Sales]]*[1]!Table1[[#This Row],[Discount]]</f>
        <v>0</v>
      </c>
      <c r="Z467" s="17">
        <f>[1]!Table1[[#This Row],[Gross_Sales]]*[1]!Table1[[#This Row],[Discount_amount]]</f>
        <v>0</v>
      </c>
      <c r="AA467" s="15">
        <f>IFERROR([1]!Table1[[#This Row],[Profit]]/[1]!Table1[[#This Row],[Sales]],0)</f>
        <v>0.36666666666666664</v>
      </c>
      <c r="AB467" s="12">
        <f>YEAR([1]!Table1[[#This Row],[Order_Date]])</f>
        <v>2024</v>
      </c>
      <c r="AC467" s="12">
        <f>MONTH([1]!Table1[[#This Row],[Order_Date]])</f>
        <v>2</v>
      </c>
      <c r="AD467" s="12" t="str">
        <f t="shared" si="21"/>
        <v>Feb</v>
      </c>
      <c r="AE467" s="12" t="str">
        <f t="shared" si="22"/>
        <v>Q1</v>
      </c>
      <c r="AF467" s="12" t="str">
        <f t="shared" si="23"/>
        <v>2024-Feb</v>
      </c>
      <c r="AG467" s="12">
        <f>COUNTIF(C:C,Table1[[#This Row],[Customer_ID]])</f>
        <v>23</v>
      </c>
      <c r="AH467" s="18" t="e">
        <f>IF([1]!Table1[[#This Row],[Customer_order_count]] &gt;= 10,"FREQUENT",IF([1]!Table1[[#This Row],[Customer_order_count]] &lt;= 10,"REGULAR","OCASSIONAL"))</f>
        <v>#REF!</v>
      </c>
    </row>
    <row r="468" spans="1:34" x14ac:dyDescent="0.25">
      <c r="A468" s="1" t="s">
        <v>1129</v>
      </c>
      <c r="B468" s="2">
        <v>45839</v>
      </c>
      <c r="C468" s="3" t="s">
        <v>492</v>
      </c>
      <c r="D468" s="3" t="s">
        <v>493</v>
      </c>
      <c r="E468" s="3" t="s">
        <v>3</v>
      </c>
      <c r="F468" s="3">
        <v>26</v>
      </c>
      <c r="G468" s="3" t="s">
        <v>275</v>
      </c>
      <c r="H468" s="3" t="s">
        <v>276</v>
      </c>
      <c r="I468" s="3" t="s">
        <v>56</v>
      </c>
      <c r="J468" s="3" t="s">
        <v>57</v>
      </c>
      <c r="K468" s="3" t="s">
        <v>58</v>
      </c>
      <c r="L468" s="3">
        <v>4</v>
      </c>
      <c r="M468" s="3">
        <v>1200</v>
      </c>
      <c r="N468" s="3">
        <v>0.1</v>
      </c>
      <c r="O468" s="3">
        <v>4320</v>
      </c>
      <c r="P468" s="3">
        <v>3200</v>
      </c>
      <c r="Q468" s="5">
        <f>Table1[[#This Row],[Sales]]-Table1[[#This Row],[Cost]]</f>
        <v>1120</v>
      </c>
      <c r="R468" s="3" t="s">
        <v>26</v>
      </c>
      <c r="S468" s="3" t="s">
        <v>287</v>
      </c>
      <c r="T468" s="3" t="s">
        <v>33</v>
      </c>
      <c r="U468" s="3" t="s">
        <v>19</v>
      </c>
      <c r="V468" s="6">
        <f>Table1[[#This Row],[Profit]]/Table1[[#This Row],[Sales]]</f>
        <v>0.25925925925925924</v>
      </c>
      <c r="W468" s="3">
        <f>[1]!Table1[[#This Row],[Sales]]-[1]!Table1[[#This Row],[Cost]]-[1]!Table1[[#This Row],[Profit]]</f>
        <v>-6400</v>
      </c>
      <c r="X468" s="3">
        <f>[1]!Table1[[#This Row],[Quantity]]*[1]!Table1[[#This Row],[Unit_Price]]</f>
        <v>4800</v>
      </c>
      <c r="Y468" s="3">
        <f>[1]!Table1[[#This Row],[Gross_Sales]]*[1]!Table1[[#This Row],[Discount]]</f>
        <v>480</v>
      </c>
      <c r="Z468" s="3">
        <f>[1]!Table1[[#This Row],[Gross_Sales]]*[1]!Table1[[#This Row],[Discount_amount]]</f>
        <v>2304000</v>
      </c>
      <c r="AA468" s="3">
        <f>IFERROR([1]!Table1[[#This Row],[Profit]]/[1]!Table1[[#This Row],[Sales]],0)</f>
        <v>0.25925925925925924</v>
      </c>
      <c r="AB468" s="3">
        <f>YEAR([1]!Table1[[#This Row],[Order_Date]])</f>
        <v>2025</v>
      </c>
      <c r="AC468" s="3">
        <f>MONTH([1]!Table1[[#This Row],[Order_Date]])</f>
        <v>7</v>
      </c>
      <c r="AD468" s="3" t="str">
        <f t="shared" si="21"/>
        <v>Jul</v>
      </c>
      <c r="AE468" s="3" t="str">
        <f t="shared" si="22"/>
        <v>Q3</v>
      </c>
      <c r="AF468" s="3" t="str">
        <f t="shared" si="23"/>
        <v>2025-Jul</v>
      </c>
      <c r="AG468" s="3">
        <f>COUNTIF(C:C,Table1[[#This Row],[Customer_ID]])</f>
        <v>3</v>
      </c>
      <c r="AH468" s="9" t="e">
        <f>IF([1]!Table1[[#This Row],[Customer_order_count]] &gt;= 10,"FREQUENT",IF([1]!Table1[[#This Row],[Customer_order_count]] &lt;= 10,"REGULAR","OCASSIONAL"))</f>
        <v>#REF!</v>
      </c>
    </row>
    <row r="469" spans="1:34" x14ac:dyDescent="0.25">
      <c r="A469" s="10" t="s">
        <v>59</v>
      </c>
      <c r="B469" s="11">
        <v>45969</v>
      </c>
      <c r="C469" s="12" t="s">
        <v>60</v>
      </c>
      <c r="D469" s="13" t="s">
        <v>61</v>
      </c>
      <c r="E469" s="13" t="s">
        <v>3</v>
      </c>
      <c r="F469" s="14">
        <v>37</v>
      </c>
      <c r="G469" s="12" t="s">
        <v>4</v>
      </c>
      <c r="H469" s="12" t="s">
        <v>5</v>
      </c>
      <c r="I469" s="12" t="s">
        <v>31</v>
      </c>
      <c r="J469" s="12" t="s">
        <v>32</v>
      </c>
      <c r="K469" s="12" t="s">
        <v>25</v>
      </c>
      <c r="L469" s="14">
        <v>2</v>
      </c>
      <c r="M469" s="14">
        <v>5000</v>
      </c>
      <c r="N469" s="15">
        <v>0.1</v>
      </c>
      <c r="O469" s="14">
        <v>9000</v>
      </c>
      <c r="P469" s="14">
        <v>7000</v>
      </c>
      <c r="Q469" s="5">
        <f>Table1[[#This Row],[Sales]]-Table1[[#This Row],[Cost]]</f>
        <v>2000</v>
      </c>
      <c r="R469" s="12" t="s">
        <v>9</v>
      </c>
      <c r="S469" s="12" t="s">
        <v>10</v>
      </c>
      <c r="T469" s="12" t="s">
        <v>40</v>
      </c>
      <c r="U469" s="12" t="s">
        <v>19</v>
      </c>
      <c r="V469" s="6">
        <f>Table1[[#This Row],[Profit]]/Table1[[#This Row],[Sales]]</f>
        <v>0.22222222222222221</v>
      </c>
      <c r="W469" s="12">
        <f>[1]!Table1[[#This Row],[Sales]]-[1]!Table1[[#This Row],[Cost]]-[1]!Table1[[#This Row],[Profit]]</f>
        <v>0</v>
      </c>
      <c r="X469" s="12">
        <f>[1]!Table1[[#This Row],[Quantity]]*[1]!Table1[[#This Row],[Unit_Price]]</f>
        <v>10000</v>
      </c>
      <c r="Y469" s="16">
        <f>[1]!Table1[[#This Row],[Gross_Sales]]*[1]!Table1[[#This Row],[Discount]]</f>
        <v>1000</v>
      </c>
      <c r="Z469" s="17">
        <f>[1]!Table1[[#This Row],[Gross_Sales]]*[1]!Table1[[#This Row],[Discount_amount]]</f>
        <v>10000000</v>
      </c>
      <c r="AA469" s="15">
        <f>IFERROR([1]!Table1[[#This Row],[Profit]]/[1]!Table1[[#This Row],[Sales]],0)</f>
        <v>0.22222222222222221</v>
      </c>
      <c r="AB469" s="12">
        <f>YEAR([1]!Table1[[#This Row],[Order_Date]])</f>
        <v>2025</v>
      </c>
      <c r="AC469" s="12">
        <f>MONTH([1]!Table1[[#This Row],[Order_Date]])</f>
        <v>11</v>
      </c>
      <c r="AD469" s="12" t="str">
        <f t="shared" si="21"/>
        <v>Nov</v>
      </c>
      <c r="AE469" s="12" t="str">
        <f t="shared" si="22"/>
        <v>Q4</v>
      </c>
      <c r="AF469" s="12" t="str">
        <f t="shared" si="23"/>
        <v>2025-Nov</v>
      </c>
      <c r="AG469" s="12">
        <f>COUNTIF(C:C,Table1[[#This Row],[Customer_ID]])</f>
        <v>2</v>
      </c>
      <c r="AH469" s="18" t="e">
        <f>IF([1]!Table1[[#This Row],[Customer_order_count]] &gt;= 10,"FREQUENT",IF([1]!Table1[[#This Row],[Customer_order_count]] &lt;= 10,"REGULAR","OCASSIONAL"))</f>
        <v>#REF!</v>
      </c>
    </row>
    <row r="470" spans="1:34" x14ac:dyDescent="0.25">
      <c r="A470" s="1" t="s">
        <v>1130</v>
      </c>
      <c r="B470" s="2">
        <v>45998</v>
      </c>
      <c r="C470" s="3" t="s">
        <v>1131</v>
      </c>
      <c r="D470" s="4" t="s">
        <v>603</v>
      </c>
      <c r="E470" s="4" t="s">
        <v>16</v>
      </c>
      <c r="F470" s="5">
        <v>34</v>
      </c>
      <c r="G470" s="3" t="s">
        <v>290</v>
      </c>
      <c r="H470" s="3" t="s">
        <v>276</v>
      </c>
      <c r="I470" s="3" t="s">
        <v>31</v>
      </c>
      <c r="J470" s="3" t="s">
        <v>32</v>
      </c>
      <c r="K470" s="3" t="s">
        <v>25</v>
      </c>
      <c r="L470" s="5">
        <v>1</v>
      </c>
      <c r="M470" s="5">
        <v>5000</v>
      </c>
      <c r="N470" s="6">
        <v>0.15</v>
      </c>
      <c r="O470" s="5">
        <v>4250</v>
      </c>
      <c r="P470" s="5">
        <v>3500</v>
      </c>
      <c r="Q470" s="5">
        <f>Table1[[#This Row],[Sales]]-Table1[[#This Row],[Cost]]</f>
        <v>750</v>
      </c>
      <c r="R470" s="3" t="s">
        <v>17</v>
      </c>
      <c r="S470" s="3" t="s">
        <v>10</v>
      </c>
      <c r="T470" s="3" t="s">
        <v>40</v>
      </c>
      <c r="U470" s="3" t="s">
        <v>19</v>
      </c>
      <c r="V470" s="6">
        <f>Table1[[#This Row],[Profit]]/Table1[[#This Row],[Sales]]</f>
        <v>0.17647058823529413</v>
      </c>
      <c r="W470" s="3">
        <f>[1]!Table1[[#This Row],[Sales]]-[1]!Table1[[#This Row],[Cost]]-[1]!Table1[[#This Row],[Profit]]</f>
        <v>0</v>
      </c>
      <c r="X470" s="3">
        <f>[1]!Table1[[#This Row],[Quantity]]*[1]!Table1[[#This Row],[Unit_Price]]</f>
        <v>5000</v>
      </c>
      <c r="Y470" s="7">
        <f>[1]!Table1[[#This Row],[Gross_Sales]]*[1]!Table1[[#This Row],[Discount]]</f>
        <v>750</v>
      </c>
      <c r="Z470" s="8">
        <f>[1]!Table1[[#This Row],[Gross_Sales]]*[1]!Table1[[#This Row],[Discount_amount]]</f>
        <v>3750000</v>
      </c>
      <c r="AA470" s="6">
        <f>IFERROR([1]!Table1[[#This Row],[Profit]]/[1]!Table1[[#This Row],[Sales]],0)</f>
        <v>0.17647058823529413</v>
      </c>
      <c r="AB470" s="3">
        <f>YEAR([1]!Table1[[#This Row],[Order_Date]])</f>
        <v>2025</v>
      </c>
      <c r="AC470" s="3">
        <f>MONTH([1]!Table1[[#This Row],[Order_Date]])</f>
        <v>12</v>
      </c>
      <c r="AD470" s="3" t="str">
        <f t="shared" si="21"/>
        <v>Dec</v>
      </c>
      <c r="AE470" s="3" t="str">
        <f t="shared" si="22"/>
        <v>Q4</v>
      </c>
      <c r="AF470" s="3" t="str">
        <f t="shared" si="23"/>
        <v>2025-Dec</v>
      </c>
      <c r="AG470" s="3">
        <f>COUNTIF(C:C,Table1[[#This Row],[Customer_ID]])</f>
        <v>5</v>
      </c>
      <c r="AH470" s="9" t="e">
        <f>IF([1]!Table1[[#This Row],[Customer_order_count]] &gt;= 10,"FREQUENT",IF([1]!Table1[[#This Row],[Customer_order_count]] &lt;= 10,"REGULAR","OCASSIONAL"))</f>
        <v>#REF!</v>
      </c>
    </row>
    <row r="471" spans="1:34" x14ac:dyDescent="0.25">
      <c r="A471" s="10" t="s">
        <v>1132</v>
      </c>
      <c r="B471" s="11">
        <v>45852</v>
      </c>
      <c r="C471" s="12" t="s">
        <v>599</v>
      </c>
      <c r="D471" s="13" t="s">
        <v>551</v>
      </c>
      <c r="E471" s="13" t="s">
        <v>3</v>
      </c>
      <c r="F471" s="14">
        <v>26</v>
      </c>
      <c r="G471" s="12" t="s">
        <v>317</v>
      </c>
      <c r="H471" s="12" t="s">
        <v>5</v>
      </c>
      <c r="I471" s="12" t="s">
        <v>37</v>
      </c>
      <c r="J471" s="12" t="s">
        <v>38</v>
      </c>
      <c r="K471" s="12" t="s">
        <v>39</v>
      </c>
      <c r="L471" s="14">
        <v>1</v>
      </c>
      <c r="M471" s="14">
        <v>900</v>
      </c>
      <c r="N471" s="15">
        <v>0.1</v>
      </c>
      <c r="O471" s="14">
        <v>810</v>
      </c>
      <c r="P471" s="14">
        <v>550</v>
      </c>
      <c r="Q471" s="5">
        <f>Table1[[#This Row],[Sales]]-Table1[[#This Row],[Cost]]</f>
        <v>260</v>
      </c>
      <c r="R471" s="12" t="s">
        <v>17</v>
      </c>
      <c r="S471" s="12" t="s">
        <v>10</v>
      </c>
      <c r="T471" s="12" t="s">
        <v>33</v>
      </c>
      <c r="U471" s="12" t="s">
        <v>27</v>
      </c>
      <c r="V471" s="6">
        <f>Table1[[#This Row],[Profit]]/Table1[[#This Row],[Sales]]</f>
        <v>0.32098765432098764</v>
      </c>
      <c r="W471" s="12">
        <f>[1]!Table1[[#This Row],[Sales]]-[1]!Table1[[#This Row],[Cost]]-[1]!Table1[[#This Row],[Profit]]</f>
        <v>0</v>
      </c>
      <c r="X471" s="12">
        <f>[1]!Table1[[#This Row],[Quantity]]*[1]!Table1[[#This Row],[Unit_Price]]</f>
        <v>900</v>
      </c>
      <c r="Y471" s="16">
        <f>[1]!Table1[[#This Row],[Gross_Sales]]*[1]!Table1[[#This Row],[Discount]]</f>
        <v>90</v>
      </c>
      <c r="Z471" s="17">
        <f>[1]!Table1[[#This Row],[Gross_Sales]]*[1]!Table1[[#This Row],[Discount_amount]]</f>
        <v>81000</v>
      </c>
      <c r="AA471" s="15">
        <f>IFERROR([1]!Table1[[#This Row],[Profit]]/[1]!Table1[[#This Row],[Sales]],0)</f>
        <v>0.32098765432098764</v>
      </c>
      <c r="AB471" s="12">
        <f>YEAR([1]!Table1[[#This Row],[Order_Date]])</f>
        <v>2025</v>
      </c>
      <c r="AC471" s="12">
        <f>MONTH([1]!Table1[[#This Row],[Order_Date]])</f>
        <v>7</v>
      </c>
      <c r="AD471" s="12" t="str">
        <f t="shared" si="21"/>
        <v>Jul</v>
      </c>
      <c r="AE471" s="12" t="str">
        <f t="shared" si="22"/>
        <v>Q3</v>
      </c>
      <c r="AF471" s="12" t="str">
        <f t="shared" si="23"/>
        <v>2025-Jul</v>
      </c>
      <c r="AG471" s="12">
        <f>COUNTIF(C:C,Table1[[#This Row],[Customer_ID]])</f>
        <v>18</v>
      </c>
      <c r="AH471" s="18" t="e">
        <f>IF([1]!Table1[[#This Row],[Customer_order_count]] &gt;= 10,"FREQUENT",IF([1]!Table1[[#This Row],[Customer_order_count]] &lt;= 10,"REGULAR","OCASSIONAL"))</f>
        <v>#REF!</v>
      </c>
    </row>
    <row r="472" spans="1:34" x14ac:dyDescent="0.25">
      <c r="A472" s="1" t="s">
        <v>1133</v>
      </c>
      <c r="B472" s="2">
        <v>46003</v>
      </c>
      <c r="C472" s="3" t="s">
        <v>1080</v>
      </c>
      <c r="D472" s="4" t="s">
        <v>369</v>
      </c>
      <c r="E472" s="4" t="s">
        <v>16</v>
      </c>
      <c r="F472" s="5">
        <v>32</v>
      </c>
      <c r="G472" s="3" t="s">
        <v>290</v>
      </c>
      <c r="H472" s="3" t="s">
        <v>276</v>
      </c>
      <c r="I472" s="3" t="s">
        <v>6</v>
      </c>
      <c r="J472" s="3" t="s">
        <v>7</v>
      </c>
      <c r="K472" s="3" t="s">
        <v>8</v>
      </c>
      <c r="L472" s="5">
        <v>3</v>
      </c>
      <c r="M472" s="5">
        <v>7000</v>
      </c>
      <c r="N472" s="6">
        <v>0.2</v>
      </c>
      <c r="O472" s="5">
        <v>16800</v>
      </c>
      <c r="P472" s="5">
        <v>15600</v>
      </c>
      <c r="Q472" s="5">
        <f>Table1[[#This Row],[Sales]]-Table1[[#This Row],[Cost]]</f>
        <v>1200</v>
      </c>
      <c r="R472" s="3" t="s">
        <v>17</v>
      </c>
      <c r="S472" s="3" t="s">
        <v>10</v>
      </c>
      <c r="T472" s="3" t="s">
        <v>40</v>
      </c>
      <c r="U472" s="3" t="s">
        <v>27</v>
      </c>
      <c r="V472" s="6">
        <f>Table1[[#This Row],[Profit]]/Table1[[#This Row],[Sales]]</f>
        <v>7.1428571428571425E-2</v>
      </c>
      <c r="W472" s="3">
        <f>[1]!Table1[[#This Row],[Sales]]-[1]!Table1[[#This Row],[Cost]]-[1]!Table1[[#This Row],[Profit]]</f>
        <v>0</v>
      </c>
      <c r="X472" s="3">
        <f>[1]!Table1[[#This Row],[Quantity]]*[1]!Table1[[#This Row],[Unit_Price]]</f>
        <v>21000</v>
      </c>
      <c r="Y472" s="7">
        <f>[1]!Table1[[#This Row],[Gross_Sales]]*[1]!Table1[[#This Row],[Discount]]</f>
        <v>4200</v>
      </c>
      <c r="Z472" s="8">
        <f>[1]!Table1[[#This Row],[Gross_Sales]]*[1]!Table1[[#This Row],[Discount_amount]]</f>
        <v>88200000</v>
      </c>
      <c r="AA472" s="6">
        <f>IFERROR([1]!Table1[[#This Row],[Profit]]/[1]!Table1[[#This Row],[Sales]],0)</f>
        <v>7.1428571428571425E-2</v>
      </c>
      <c r="AB472" s="3">
        <f>YEAR([1]!Table1[[#This Row],[Order_Date]])</f>
        <v>2025</v>
      </c>
      <c r="AC472" s="3">
        <f>MONTH([1]!Table1[[#This Row],[Order_Date]])</f>
        <v>12</v>
      </c>
      <c r="AD472" s="3" t="str">
        <f t="shared" si="21"/>
        <v>Dec</v>
      </c>
      <c r="AE472" s="3" t="str">
        <f t="shared" si="22"/>
        <v>Q4</v>
      </c>
      <c r="AF472" s="3" t="str">
        <f t="shared" si="23"/>
        <v>2025-Dec</v>
      </c>
      <c r="AG472" s="3">
        <f>COUNTIF(C:C,Table1[[#This Row],[Customer_ID]])</f>
        <v>16</v>
      </c>
      <c r="AH472" s="9" t="e">
        <f>IF([1]!Table1[[#This Row],[Customer_order_count]] &gt;= 10,"FREQUENT",IF([1]!Table1[[#This Row],[Customer_order_count]] &lt;= 10,"REGULAR","OCASSIONAL"))</f>
        <v>#REF!</v>
      </c>
    </row>
    <row r="473" spans="1:34" x14ac:dyDescent="0.25">
      <c r="A473" s="10" t="s">
        <v>1134</v>
      </c>
      <c r="B473" s="11">
        <v>45969</v>
      </c>
      <c r="C473" s="12" t="s">
        <v>580</v>
      </c>
      <c r="D473" s="13" t="s">
        <v>36</v>
      </c>
      <c r="E473" s="13" t="s">
        <v>3</v>
      </c>
      <c r="F473" s="14">
        <v>60</v>
      </c>
      <c r="G473" s="12" t="s">
        <v>290</v>
      </c>
      <c r="H473" s="12" t="s">
        <v>276</v>
      </c>
      <c r="I473" s="12" t="s">
        <v>31</v>
      </c>
      <c r="J473" s="12" t="s">
        <v>32</v>
      </c>
      <c r="K473" s="12" t="s">
        <v>25</v>
      </c>
      <c r="L473" s="14">
        <v>2</v>
      </c>
      <c r="M473" s="14">
        <v>5000</v>
      </c>
      <c r="N473" s="15">
        <v>0.15</v>
      </c>
      <c r="O473" s="14">
        <v>8500</v>
      </c>
      <c r="P473" s="14">
        <v>7000</v>
      </c>
      <c r="Q473" s="5">
        <f>Table1[[#This Row],[Sales]]-Table1[[#This Row],[Cost]]</f>
        <v>1500</v>
      </c>
      <c r="R473" s="12" t="s">
        <v>9</v>
      </c>
      <c r="S473" s="12" t="s">
        <v>10</v>
      </c>
      <c r="T473" s="12" t="s">
        <v>40</v>
      </c>
      <c r="U473" s="12" t="s">
        <v>19</v>
      </c>
      <c r="V473" s="6">
        <f>Table1[[#This Row],[Profit]]/Table1[[#This Row],[Sales]]</f>
        <v>0.17647058823529413</v>
      </c>
      <c r="W473" s="12">
        <f>[1]!Table1[[#This Row],[Sales]]-[1]!Table1[[#This Row],[Cost]]-[1]!Table1[[#This Row],[Profit]]</f>
        <v>0</v>
      </c>
      <c r="X473" s="12">
        <f>[1]!Table1[[#This Row],[Quantity]]*[1]!Table1[[#This Row],[Unit_Price]]</f>
        <v>10000</v>
      </c>
      <c r="Y473" s="16">
        <f>[1]!Table1[[#This Row],[Gross_Sales]]*[1]!Table1[[#This Row],[Discount]]</f>
        <v>1500</v>
      </c>
      <c r="Z473" s="17">
        <f>[1]!Table1[[#This Row],[Gross_Sales]]*[1]!Table1[[#This Row],[Discount_amount]]</f>
        <v>15000000</v>
      </c>
      <c r="AA473" s="15">
        <f>IFERROR([1]!Table1[[#This Row],[Profit]]/[1]!Table1[[#This Row],[Sales]],0)</f>
        <v>0.17647058823529413</v>
      </c>
      <c r="AB473" s="12">
        <f>YEAR([1]!Table1[[#This Row],[Order_Date]])</f>
        <v>2025</v>
      </c>
      <c r="AC473" s="12">
        <f>MONTH([1]!Table1[[#This Row],[Order_Date]])</f>
        <v>11</v>
      </c>
      <c r="AD473" s="12" t="str">
        <f t="shared" si="21"/>
        <v>Nov</v>
      </c>
      <c r="AE473" s="12" t="str">
        <f t="shared" si="22"/>
        <v>Q4</v>
      </c>
      <c r="AF473" s="12" t="str">
        <f t="shared" si="23"/>
        <v>2025-Nov</v>
      </c>
      <c r="AG473" s="12">
        <f>COUNTIF(C:C,Table1[[#This Row],[Customer_ID]])</f>
        <v>11</v>
      </c>
      <c r="AH473" s="18" t="e">
        <f>IF([1]!Table1[[#This Row],[Customer_order_count]] &gt;= 10,"FREQUENT",IF([1]!Table1[[#This Row],[Customer_order_count]] &lt;= 10,"REGULAR","OCASSIONAL"))</f>
        <v>#REF!</v>
      </c>
    </row>
    <row r="474" spans="1:34" x14ac:dyDescent="0.25">
      <c r="A474" s="1" t="s">
        <v>1135</v>
      </c>
      <c r="B474" s="2">
        <v>45912</v>
      </c>
      <c r="C474" s="3" t="s">
        <v>1136</v>
      </c>
      <c r="D474" s="4" t="s">
        <v>541</v>
      </c>
      <c r="E474" s="4" t="s">
        <v>16</v>
      </c>
      <c r="F474" s="5">
        <v>44</v>
      </c>
      <c r="G474" s="3" t="s">
        <v>275</v>
      </c>
      <c r="H474" s="3" t="s">
        <v>276</v>
      </c>
      <c r="I474" s="3" t="s">
        <v>109</v>
      </c>
      <c r="J474" s="3" t="s">
        <v>110</v>
      </c>
      <c r="K474" s="3" t="s">
        <v>8</v>
      </c>
      <c r="L474" s="5">
        <v>4</v>
      </c>
      <c r="M474" s="5">
        <v>4000</v>
      </c>
      <c r="N474" s="6">
        <v>0.05</v>
      </c>
      <c r="O474" s="5">
        <v>15200</v>
      </c>
      <c r="P474" s="5">
        <v>11600</v>
      </c>
      <c r="Q474" s="5">
        <f>Table1[[#This Row],[Sales]]-Table1[[#This Row],[Cost]]</f>
        <v>3600</v>
      </c>
      <c r="R474" s="3" t="s">
        <v>26</v>
      </c>
      <c r="S474" s="3" t="s">
        <v>10</v>
      </c>
      <c r="T474" s="3" t="s">
        <v>33</v>
      </c>
      <c r="U474" s="3" t="s">
        <v>27</v>
      </c>
      <c r="V474" s="6">
        <f>Table1[[#This Row],[Profit]]/Table1[[#This Row],[Sales]]</f>
        <v>0.23684210526315788</v>
      </c>
      <c r="W474" s="3">
        <f>[1]!Table1[[#This Row],[Sales]]-[1]!Table1[[#This Row],[Cost]]-[1]!Table1[[#This Row],[Profit]]</f>
        <v>0</v>
      </c>
      <c r="X474" s="3">
        <f>[1]!Table1[[#This Row],[Quantity]]*[1]!Table1[[#This Row],[Unit_Price]]</f>
        <v>16000</v>
      </c>
      <c r="Y474" s="7">
        <f>[1]!Table1[[#This Row],[Gross_Sales]]*[1]!Table1[[#This Row],[Discount]]</f>
        <v>800</v>
      </c>
      <c r="Z474" s="8">
        <f>[1]!Table1[[#This Row],[Gross_Sales]]*[1]!Table1[[#This Row],[Discount_amount]]</f>
        <v>12800000</v>
      </c>
      <c r="AA474" s="6">
        <f>IFERROR([1]!Table1[[#This Row],[Profit]]/[1]!Table1[[#This Row],[Sales]],0)</f>
        <v>0.23684210526315788</v>
      </c>
      <c r="AB474" s="3">
        <f>YEAR([1]!Table1[[#This Row],[Order_Date]])</f>
        <v>2025</v>
      </c>
      <c r="AC474" s="3">
        <f>MONTH([1]!Table1[[#This Row],[Order_Date]])</f>
        <v>9</v>
      </c>
      <c r="AD474" s="3" t="str">
        <f t="shared" si="21"/>
        <v>Sep</v>
      </c>
      <c r="AE474" s="3" t="str">
        <f t="shared" si="22"/>
        <v>Q3</v>
      </c>
      <c r="AF474" s="3" t="str">
        <f t="shared" si="23"/>
        <v>2025-Sep</v>
      </c>
      <c r="AG474" s="3">
        <f>COUNTIF(C:C,Table1[[#This Row],[Customer_ID]])</f>
        <v>3</v>
      </c>
      <c r="AH474" s="9" t="e">
        <f>IF([1]!Table1[[#This Row],[Customer_order_count]] &gt;= 10,"FREQUENT",IF([1]!Table1[[#This Row],[Customer_order_count]] &lt;= 10,"REGULAR","OCASSIONAL"))</f>
        <v>#REF!</v>
      </c>
    </row>
    <row r="475" spans="1:34" x14ac:dyDescent="0.25">
      <c r="A475" s="10" t="s">
        <v>1137</v>
      </c>
      <c r="B475" s="11">
        <v>45399</v>
      </c>
      <c r="C475" s="12" t="s">
        <v>434</v>
      </c>
      <c r="D475" s="13" t="s">
        <v>435</v>
      </c>
      <c r="E475" s="13" t="s">
        <v>16</v>
      </c>
      <c r="F475" s="14">
        <v>26</v>
      </c>
      <c r="G475" s="12" t="s">
        <v>280</v>
      </c>
      <c r="H475" s="12" t="s">
        <v>270</v>
      </c>
      <c r="I475" s="12" t="s">
        <v>105</v>
      </c>
      <c r="J475" s="12" t="s">
        <v>106</v>
      </c>
      <c r="K475" s="12" t="s">
        <v>76</v>
      </c>
      <c r="L475" s="14">
        <v>4</v>
      </c>
      <c r="M475" s="14">
        <v>450</v>
      </c>
      <c r="N475" s="15">
        <v>0.05</v>
      </c>
      <c r="O475" s="14">
        <v>1710</v>
      </c>
      <c r="P475" s="14">
        <v>1320</v>
      </c>
      <c r="Q475" s="5">
        <f>Table1[[#This Row],[Sales]]-Table1[[#This Row],[Cost]]</f>
        <v>390</v>
      </c>
      <c r="R475" s="12" t="s">
        <v>9</v>
      </c>
      <c r="S475" s="12" t="s">
        <v>10</v>
      </c>
      <c r="T475" s="12" t="s">
        <v>11</v>
      </c>
      <c r="U475" s="12" t="s">
        <v>27</v>
      </c>
      <c r="V475" s="6">
        <f>Table1[[#This Row],[Profit]]/Table1[[#This Row],[Sales]]</f>
        <v>0.22807017543859648</v>
      </c>
      <c r="W475" s="12">
        <f>[1]!Table1[[#This Row],[Sales]]-[1]!Table1[[#This Row],[Cost]]-[1]!Table1[[#This Row],[Profit]]</f>
        <v>0</v>
      </c>
      <c r="X475" s="12">
        <f>[1]!Table1[[#This Row],[Quantity]]*[1]!Table1[[#This Row],[Unit_Price]]</f>
        <v>1800</v>
      </c>
      <c r="Y475" s="16">
        <f>[1]!Table1[[#This Row],[Gross_Sales]]*[1]!Table1[[#This Row],[Discount]]</f>
        <v>90</v>
      </c>
      <c r="Z475" s="17">
        <f>[1]!Table1[[#This Row],[Gross_Sales]]*[1]!Table1[[#This Row],[Discount_amount]]</f>
        <v>162000</v>
      </c>
      <c r="AA475" s="15">
        <f>IFERROR([1]!Table1[[#This Row],[Profit]]/[1]!Table1[[#This Row],[Sales]],0)</f>
        <v>0.22807017543859648</v>
      </c>
      <c r="AB475" s="12">
        <f>YEAR([1]!Table1[[#This Row],[Order_Date]])</f>
        <v>2024</v>
      </c>
      <c r="AC475" s="12">
        <f>MONTH([1]!Table1[[#This Row],[Order_Date]])</f>
        <v>4</v>
      </c>
      <c r="AD475" s="12" t="str">
        <f t="shared" si="21"/>
        <v>Apr</v>
      </c>
      <c r="AE475" s="12" t="str">
        <f t="shared" si="22"/>
        <v>Q2</v>
      </c>
      <c r="AF475" s="12" t="str">
        <f t="shared" si="23"/>
        <v>2024-Apr</v>
      </c>
      <c r="AG475" s="12">
        <f>COUNTIF(C:C,Table1[[#This Row],[Customer_ID]])</f>
        <v>32</v>
      </c>
      <c r="AH475" s="18" t="e">
        <f>IF([1]!Table1[[#This Row],[Customer_order_count]] &gt;= 10,"FREQUENT",IF([1]!Table1[[#This Row],[Customer_order_count]] &lt;= 10,"REGULAR","OCASSIONAL"))</f>
        <v>#REF!</v>
      </c>
    </row>
    <row r="476" spans="1:34" x14ac:dyDescent="0.25">
      <c r="A476" s="1" t="s">
        <v>1138</v>
      </c>
      <c r="B476" s="2">
        <v>45408</v>
      </c>
      <c r="C476" s="3" t="s">
        <v>763</v>
      </c>
      <c r="D476" s="4" t="s">
        <v>207</v>
      </c>
      <c r="E476" s="4" t="s">
        <v>3</v>
      </c>
      <c r="F476" s="5">
        <v>50</v>
      </c>
      <c r="G476" s="3" t="s">
        <v>339</v>
      </c>
      <c r="H476" s="3" t="s">
        <v>285</v>
      </c>
      <c r="I476" s="3" t="s">
        <v>31</v>
      </c>
      <c r="J476" s="3" t="s">
        <v>32</v>
      </c>
      <c r="K476" s="3" t="s">
        <v>25</v>
      </c>
      <c r="L476" s="5">
        <v>3</v>
      </c>
      <c r="M476" s="5">
        <v>5000</v>
      </c>
      <c r="N476" s="6">
        <v>0</v>
      </c>
      <c r="O476" s="5">
        <v>15000</v>
      </c>
      <c r="P476" s="5">
        <v>10500</v>
      </c>
      <c r="Q476" s="5">
        <f>Table1[[#This Row],[Sales]]-Table1[[#This Row],[Cost]]</f>
        <v>4500</v>
      </c>
      <c r="R476" s="3" t="s">
        <v>17</v>
      </c>
      <c r="S476" s="3" t="s">
        <v>10</v>
      </c>
      <c r="T476" s="3" t="s">
        <v>11</v>
      </c>
      <c r="U476" s="3" t="s">
        <v>27</v>
      </c>
      <c r="V476" s="6">
        <f>Table1[[#This Row],[Profit]]/Table1[[#This Row],[Sales]]</f>
        <v>0.3</v>
      </c>
      <c r="W476" s="3">
        <f>[1]!Table1[[#This Row],[Sales]]-[1]!Table1[[#This Row],[Cost]]-[1]!Table1[[#This Row],[Profit]]</f>
        <v>0</v>
      </c>
      <c r="X476" s="3">
        <f>[1]!Table1[[#This Row],[Quantity]]*[1]!Table1[[#This Row],[Unit_Price]]</f>
        <v>15000</v>
      </c>
      <c r="Y476" s="7">
        <f>[1]!Table1[[#This Row],[Gross_Sales]]*[1]!Table1[[#This Row],[Discount]]</f>
        <v>0</v>
      </c>
      <c r="Z476" s="8">
        <f>[1]!Table1[[#This Row],[Gross_Sales]]*[1]!Table1[[#This Row],[Discount_amount]]</f>
        <v>0</v>
      </c>
      <c r="AA476" s="6">
        <f>IFERROR([1]!Table1[[#This Row],[Profit]]/[1]!Table1[[#This Row],[Sales]],0)</f>
        <v>0.3</v>
      </c>
      <c r="AB476" s="3">
        <f>YEAR([1]!Table1[[#This Row],[Order_Date]])</f>
        <v>2024</v>
      </c>
      <c r="AC476" s="3">
        <f>MONTH([1]!Table1[[#This Row],[Order_Date]])</f>
        <v>4</v>
      </c>
      <c r="AD476" s="3" t="str">
        <f t="shared" si="21"/>
        <v>Apr</v>
      </c>
      <c r="AE476" s="3" t="str">
        <f t="shared" si="22"/>
        <v>Q2</v>
      </c>
      <c r="AF476" s="3" t="str">
        <f t="shared" si="23"/>
        <v>2024-Apr</v>
      </c>
      <c r="AG476" s="3">
        <f>COUNTIF(C:C,Table1[[#This Row],[Customer_ID]])</f>
        <v>20</v>
      </c>
      <c r="AH476" s="9" t="e">
        <f>IF([1]!Table1[[#This Row],[Customer_order_count]] &gt;= 10,"FREQUENT",IF([1]!Table1[[#This Row],[Customer_order_count]] &lt;= 10,"REGULAR","OCASSIONAL"))</f>
        <v>#REF!</v>
      </c>
    </row>
    <row r="477" spans="1:34" x14ac:dyDescent="0.25">
      <c r="A477" s="10" t="s">
        <v>1139</v>
      </c>
      <c r="B477" s="11">
        <v>45561</v>
      </c>
      <c r="C477" s="12" t="s">
        <v>1140</v>
      </c>
      <c r="D477" s="13" t="s">
        <v>868</v>
      </c>
      <c r="E477" s="13" t="s">
        <v>16</v>
      </c>
      <c r="F477" s="14">
        <v>32</v>
      </c>
      <c r="G477" s="12" t="s">
        <v>290</v>
      </c>
      <c r="H477" s="12" t="s">
        <v>276</v>
      </c>
      <c r="I477" s="12" t="s">
        <v>105</v>
      </c>
      <c r="J477" s="12" t="s">
        <v>106</v>
      </c>
      <c r="K477" s="12" t="s">
        <v>76</v>
      </c>
      <c r="L477" s="14">
        <v>2</v>
      </c>
      <c r="M477" s="14">
        <v>450</v>
      </c>
      <c r="N477" s="15">
        <v>0.1</v>
      </c>
      <c r="O477" s="14">
        <v>810</v>
      </c>
      <c r="P477" s="14">
        <v>660</v>
      </c>
      <c r="Q477" s="5">
        <f>Table1[[#This Row],[Sales]]-Table1[[#This Row],[Cost]]</f>
        <v>150</v>
      </c>
      <c r="R477" s="12" t="s">
        <v>98</v>
      </c>
      <c r="S477" s="12" t="s">
        <v>10</v>
      </c>
      <c r="T477" s="12" t="s">
        <v>33</v>
      </c>
      <c r="U477" s="12" t="s">
        <v>27</v>
      </c>
      <c r="V477" s="6">
        <f>Table1[[#This Row],[Profit]]/Table1[[#This Row],[Sales]]</f>
        <v>0.18518518518518517</v>
      </c>
      <c r="W477" s="12">
        <f>[1]!Table1[[#This Row],[Sales]]-[1]!Table1[[#This Row],[Cost]]-[1]!Table1[[#This Row],[Profit]]</f>
        <v>0</v>
      </c>
      <c r="X477" s="12">
        <f>[1]!Table1[[#This Row],[Quantity]]*[1]!Table1[[#This Row],[Unit_Price]]</f>
        <v>900</v>
      </c>
      <c r="Y477" s="16">
        <f>[1]!Table1[[#This Row],[Gross_Sales]]*[1]!Table1[[#This Row],[Discount]]</f>
        <v>90</v>
      </c>
      <c r="Z477" s="17">
        <f>[1]!Table1[[#This Row],[Gross_Sales]]*[1]!Table1[[#This Row],[Discount_amount]]</f>
        <v>81000</v>
      </c>
      <c r="AA477" s="15">
        <f>IFERROR([1]!Table1[[#This Row],[Profit]]/[1]!Table1[[#This Row],[Sales]],0)</f>
        <v>0.18518518518518517</v>
      </c>
      <c r="AB477" s="12">
        <f>YEAR([1]!Table1[[#This Row],[Order_Date]])</f>
        <v>2024</v>
      </c>
      <c r="AC477" s="12">
        <f>MONTH([1]!Table1[[#This Row],[Order_Date]])</f>
        <v>9</v>
      </c>
      <c r="AD477" s="12" t="str">
        <f t="shared" si="21"/>
        <v>Sep</v>
      </c>
      <c r="AE477" s="12" t="str">
        <f t="shared" si="22"/>
        <v>Q3</v>
      </c>
      <c r="AF477" s="12" t="str">
        <f t="shared" si="23"/>
        <v>2024-Sep</v>
      </c>
      <c r="AG477" s="12">
        <f>COUNTIF(C:C,Table1[[#This Row],[Customer_ID]])</f>
        <v>12</v>
      </c>
      <c r="AH477" s="18" t="e">
        <f>IF([1]!Table1[[#This Row],[Customer_order_count]] &gt;= 10,"FREQUENT",IF([1]!Table1[[#This Row],[Customer_order_count]] &lt;= 10,"REGULAR","OCASSIONAL"))</f>
        <v>#REF!</v>
      </c>
    </row>
    <row r="478" spans="1:34" x14ac:dyDescent="0.25">
      <c r="A478" s="1" t="s">
        <v>1141</v>
      </c>
      <c r="B478" s="2">
        <v>45711</v>
      </c>
      <c r="C478" s="3" t="s">
        <v>409</v>
      </c>
      <c r="D478" s="4" t="s">
        <v>410</v>
      </c>
      <c r="E478" s="4" t="s">
        <v>16</v>
      </c>
      <c r="F478" s="5">
        <v>35</v>
      </c>
      <c r="G478" s="3" t="s">
        <v>284</v>
      </c>
      <c r="H478" s="3" t="s">
        <v>285</v>
      </c>
      <c r="I478" s="3" t="s">
        <v>344</v>
      </c>
      <c r="J478" s="3" t="s">
        <v>345</v>
      </c>
      <c r="K478" s="3" t="s">
        <v>39</v>
      </c>
      <c r="L478" s="5">
        <v>3</v>
      </c>
      <c r="M478" s="5">
        <v>2200</v>
      </c>
      <c r="N478" s="6">
        <v>0</v>
      </c>
      <c r="O478" s="5">
        <v>6600</v>
      </c>
      <c r="P478" s="5">
        <v>4200</v>
      </c>
      <c r="Q478" s="5">
        <f>Table1[[#This Row],[Sales]]-Table1[[#This Row],[Cost]]</f>
        <v>2400</v>
      </c>
      <c r="R478" s="3" t="s">
        <v>26</v>
      </c>
      <c r="S478" s="3" t="s">
        <v>10</v>
      </c>
      <c r="T478" s="3" t="s">
        <v>18</v>
      </c>
      <c r="U478" s="3" t="s">
        <v>12</v>
      </c>
      <c r="V478" s="6">
        <f>Table1[[#This Row],[Profit]]/Table1[[#This Row],[Sales]]</f>
        <v>0.36363636363636365</v>
      </c>
      <c r="W478" s="3">
        <f>[1]!Table1[[#This Row],[Sales]]-[1]!Table1[[#This Row],[Cost]]-[1]!Table1[[#This Row],[Profit]]</f>
        <v>0</v>
      </c>
      <c r="X478" s="3">
        <f>[1]!Table1[[#This Row],[Quantity]]*[1]!Table1[[#This Row],[Unit_Price]]</f>
        <v>6600</v>
      </c>
      <c r="Y478" s="7">
        <f>[1]!Table1[[#This Row],[Gross_Sales]]*[1]!Table1[[#This Row],[Discount]]</f>
        <v>0</v>
      </c>
      <c r="Z478" s="8">
        <f>[1]!Table1[[#This Row],[Gross_Sales]]*[1]!Table1[[#This Row],[Discount_amount]]</f>
        <v>0</v>
      </c>
      <c r="AA478" s="6">
        <f>IFERROR([1]!Table1[[#This Row],[Profit]]/[1]!Table1[[#This Row],[Sales]],0)</f>
        <v>0.36363636363636365</v>
      </c>
      <c r="AB478" s="3">
        <f>YEAR([1]!Table1[[#This Row],[Order_Date]])</f>
        <v>2025</v>
      </c>
      <c r="AC478" s="3">
        <f>MONTH([1]!Table1[[#This Row],[Order_Date]])</f>
        <v>2</v>
      </c>
      <c r="AD478" s="3" t="str">
        <f t="shared" si="21"/>
        <v>Feb</v>
      </c>
      <c r="AE478" s="3" t="str">
        <f t="shared" si="22"/>
        <v>Q1</v>
      </c>
      <c r="AF478" s="3" t="str">
        <f t="shared" si="23"/>
        <v>2025-Feb</v>
      </c>
      <c r="AG478" s="3">
        <f>COUNTIF(C:C,Table1[[#This Row],[Customer_ID]])</f>
        <v>5</v>
      </c>
      <c r="AH478" s="9" t="e">
        <f>IF([1]!Table1[[#This Row],[Customer_order_count]] &gt;= 10,"FREQUENT",IF([1]!Table1[[#This Row],[Customer_order_count]] &lt;= 10,"REGULAR","OCASSIONAL"))</f>
        <v>#REF!</v>
      </c>
    </row>
    <row r="479" spans="1:34" x14ac:dyDescent="0.25">
      <c r="A479" s="10" t="s">
        <v>1142</v>
      </c>
      <c r="B479" s="11">
        <v>45504</v>
      </c>
      <c r="C479" s="12" t="s">
        <v>1143</v>
      </c>
      <c r="D479" s="13" t="s">
        <v>464</v>
      </c>
      <c r="E479" s="13" t="s">
        <v>3</v>
      </c>
      <c r="F479" s="14">
        <v>57</v>
      </c>
      <c r="G479" s="12" t="s">
        <v>290</v>
      </c>
      <c r="H479" s="12" t="s">
        <v>276</v>
      </c>
      <c r="I479" s="12" t="s">
        <v>109</v>
      </c>
      <c r="J479" s="12" t="s">
        <v>110</v>
      </c>
      <c r="K479" s="12" t="s">
        <v>8</v>
      </c>
      <c r="L479" s="14">
        <v>2</v>
      </c>
      <c r="M479" s="14">
        <v>4000</v>
      </c>
      <c r="N479" s="15">
        <v>0.1</v>
      </c>
      <c r="O479" s="14">
        <v>7200</v>
      </c>
      <c r="P479" s="14">
        <v>5800</v>
      </c>
      <c r="Q479" s="5">
        <f>Table1[[#This Row],[Sales]]-Table1[[#This Row],[Cost]]</f>
        <v>1400</v>
      </c>
      <c r="R479" s="12" t="s">
        <v>77</v>
      </c>
      <c r="S479" s="12" t="s">
        <v>10</v>
      </c>
      <c r="T479" s="12" t="s">
        <v>33</v>
      </c>
      <c r="U479" s="12" t="s">
        <v>19</v>
      </c>
      <c r="V479" s="6">
        <f>Table1[[#This Row],[Profit]]/Table1[[#This Row],[Sales]]</f>
        <v>0.19444444444444445</v>
      </c>
      <c r="W479" s="12">
        <f>[1]!Table1[[#This Row],[Sales]]-[1]!Table1[[#This Row],[Cost]]-[1]!Table1[[#This Row],[Profit]]</f>
        <v>0</v>
      </c>
      <c r="X479" s="12">
        <f>[1]!Table1[[#This Row],[Quantity]]*[1]!Table1[[#This Row],[Unit_Price]]</f>
        <v>8000</v>
      </c>
      <c r="Y479" s="16">
        <f>[1]!Table1[[#This Row],[Gross_Sales]]*[1]!Table1[[#This Row],[Discount]]</f>
        <v>800</v>
      </c>
      <c r="Z479" s="17">
        <f>[1]!Table1[[#This Row],[Gross_Sales]]*[1]!Table1[[#This Row],[Discount_amount]]</f>
        <v>6400000</v>
      </c>
      <c r="AA479" s="15">
        <f>IFERROR([1]!Table1[[#This Row],[Profit]]/[1]!Table1[[#This Row],[Sales]],0)</f>
        <v>0.19444444444444445</v>
      </c>
      <c r="AB479" s="12">
        <f>YEAR([1]!Table1[[#This Row],[Order_Date]])</f>
        <v>2024</v>
      </c>
      <c r="AC479" s="12">
        <f>MONTH([1]!Table1[[#This Row],[Order_Date]])</f>
        <v>7</v>
      </c>
      <c r="AD479" s="12" t="str">
        <f t="shared" si="21"/>
        <v>Jul</v>
      </c>
      <c r="AE479" s="12" t="str">
        <f t="shared" si="22"/>
        <v>Q3</v>
      </c>
      <c r="AF479" s="12" t="str">
        <f t="shared" si="23"/>
        <v>2024-Jul</v>
      </c>
      <c r="AG479" s="12">
        <f>COUNTIF(C:C,Table1[[#This Row],[Customer_ID]])</f>
        <v>2</v>
      </c>
      <c r="AH479" s="18" t="e">
        <f>IF([1]!Table1[[#This Row],[Customer_order_count]] &gt;= 10,"FREQUENT",IF([1]!Table1[[#This Row],[Customer_order_count]] &lt;= 10,"REGULAR","OCASSIONAL"))</f>
        <v>#REF!</v>
      </c>
    </row>
    <row r="480" spans="1:34" x14ac:dyDescent="0.25">
      <c r="A480" s="1" t="s">
        <v>1144</v>
      </c>
      <c r="B480" s="2">
        <v>45294</v>
      </c>
      <c r="C480" s="3" t="s">
        <v>564</v>
      </c>
      <c r="D480" s="3" t="s">
        <v>557</v>
      </c>
      <c r="E480" s="3" t="s">
        <v>16</v>
      </c>
      <c r="F480" s="3">
        <v>38</v>
      </c>
      <c r="G480" s="3" t="s">
        <v>312</v>
      </c>
      <c r="H480" s="3" t="s">
        <v>276</v>
      </c>
      <c r="I480" s="3" t="s">
        <v>23</v>
      </c>
      <c r="J480" s="3" t="s">
        <v>24</v>
      </c>
      <c r="K480" s="3" t="s">
        <v>25</v>
      </c>
      <c r="L480" s="3">
        <v>1</v>
      </c>
      <c r="M480" s="3">
        <v>55000</v>
      </c>
      <c r="N480" s="3">
        <v>0.1</v>
      </c>
      <c r="O480" s="3">
        <v>0</v>
      </c>
      <c r="P480" s="3">
        <v>40000</v>
      </c>
      <c r="Q480" s="5">
        <f>Table1[[#This Row],[Sales]]-Table1[[#This Row],[Cost]]</f>
        <v>-40000</v>
      </c>
      <c r="R480" s="3" t="s">
        <v>9</v>
      </c>
      <c r="S480" s="3" t="s">
        <v>291</v>
      </c>
      <c r="T480" s="3" t="s">
        <v>18</v>
      </c>
      <c r="U480" s="3" t="s">
        <v>27</v>
      </c>
      <c r="V480" s="3" t="e">
        <f>Table1[[#This Row],[Profit]]/Table1[[#This Row],[Sales]]</f>
        <v>#DIV/0!</v>
      </c>
      <c r="W480" s="3">
        <f>[1]!Table1[[#This Row],[Sales]]-[1]!Table1[[#This Row],[Cost]]-[1]!Table1[[#This Row],[Profit]]</f>
        <v>-40000</v>
      </c>
      <c r="X480" s="3">
        <f>[1]!Table1[[#This Row],[Quantity]]*[1]!Table1[[#This Row],[Unit_Price]]</f>
        <v>55000</v>
      </c>
      <c r="Y480" s="3">
        <f>[1]!Table1[[#This Row],[Gross_Sales]]*[1]!Table1[[#This Row],[Discount]]</f>
        <v>5500</v>
      </c>
      <c r="Z480" s="3">
        <f>[1]!Table1[[#This Row],[Gross_Sales]]*[1]!Table1[[#This Row],[Discount_amount]]</f>
        <v>302500000</v>
      </c>
      <c r="AA480" s="3">
        <f>IFERROR([1]!Table1[[#This Row],[Profit]]/[1]!Table1[[#This Row],[Sales]],0)</f>
        <v>0</v>
      </c>
      <c r="AB480" s="3">
        <f>YEAR([1]!Table1[[#This Row],[Order_Date]])</f>
        <v>2024</v>
      </c>
      <c r="AC480" s="3">
        <f>MONTH([1]!Table1[[#This Row],[Order_Date]])</f>
        <v>1</v>
      </c>
      <c r="AD480" s="3" t="str">
        <f t="shared" si="21"/>
        <v>Jan</v>
      </c>
      <c r="AE480" s="3" t="str">
        <f t="shared" si="22"/>
        <v>Q1</v>
      </c>
      <c r="AF480" s="3" t="str">
        <f t="shared" si="23"/>
        <v>2024-Jan</v>
      </c>
      <c r="AG480" s="3">
        <f>COUNTIF(C:C,Table1[[#This Row],[Customer_ID]])</f>
        <v>11</v>
      </c>
      <c r="AH480" s="9" t="e">
        <f>IF([1]!Table1[[#This Row],[Customer_order_count]] &gt;= 10,"FREQUENT",IF([1]!Table1[[#This Row],[Customer_order_count]] &lt;= 10,"REGULAR","OCASSIONAL"))</f>
        <v>#REF!</v>
      </c>
    </row>
    <row r="481" spans="1:34" x14ac:dyDescent="0.25">
      <c r="A481" s="10" t="s">
        <v>1145</v>
      </c>
      <c r="B481" s="11">
        <v>45879</v>
      </c>
      <c r="C481" s="12" t="s">
        <v>694</v>
      </c>
      <c r="D481" s="12" t="s">
        <v>695</v>
      </c>
      <c r="E481" s="12" t="s">
        <v>16</v>
      </c>
      <c r="F481" s="12">
        <v>59</v>
      </c>
      <c r="G481" s="12" t="s">
        <v>284</v>
      </c>
      <c r="H481" s="12" t="s">
        <v>285</v>
      </c>
      <c r="I481" s="12" t="s">
        <v>6</v>
      </c>
      <c r="J481" s="12" t="s">
        <v>7</v>
      </c>
      <c r="K481" s="12" t="s">
        <v>8</v>
      </c>
      <c r="L481" s="12">
        <v>2</v>
      </c>
      <c r="M481" s="12">
        <v>7000</v>
      </c>
      <c r="N481" s="12">
        <v>0.05</v>
      </c>
      <c r="O481" s="12">
        <v>0</v>
      </c>
      <c r="P481" s="12">
        <v>10400</v>
      </c>
      <c r="Q481" s="5">
        <f>Table1[[#This Row],[Sales]]-Table1[[#This Row],[Cost]]</f>
        <v>-10400</v>
      </c>
      <c r="R481" s="12" t="s">
        <v>17</v>
      </c>
      <c r="S481" s="12" t="s">
        <v>291</v>
      </c>
      <c r="T481" s="12" t="s">
        <v>33</v>
      </c>
      <c r="U481" s="12" t="s">
        <v>27</v>
      </c>
      <c r="V481" s="3" t="e">
        <f>Table1[[#This Row],[Profit]]/Table1[[#This Row],[Sales]]</f>
        <v>#DIV/0!</v>
      </c>
      <c r="W481" s="12">
        <f>[1]!Table1[[#This Row],[Sales]]-[1]!Table1[[#This Row],[Cost]]-[1]!Table1[[#This Row],[Profit]]</f>
        <v>-10400</v>
      </c>
      <c r="X481" s="12">
        <f>[1]!Table1[[#This Row],[Quantity]]*[1]!Table1[[#This Row],[Unit_Price]]</f>
        <v>14000</v>
      </c>
      <c r="Y481" s="12">
        <f>[1]!Table1[[#This Row],[Gross_Sales]]*[1]!Table1[[#This Row],[Discount]]</f>
        <v>700</v>
      </c>
      <c r="Z481" s="12">
        <f>[1]!Table1[[#This Row],[Gross_Sales]]*[1]!Table1[[#This Row],[Discount_amount]]</f>
        <v>9800000</v>
      </c>
      <c r="AA481" s="12">
        <f>IFERROR([1]!Table1[[#This Row],[Profit]]/[1]!Table1[[#This Row],[Sales]],0)</f>
        <v>0</v>
      </c>
      <c r="AB481" s="12">
        <f>YEAR([1]!Table1[[#This Row],[Order_Date]])</f>
        <v>2025</v>
      </c>
      <c r="AC481" s="12">
        <f>MONTH([1]!Table1[[#This Row],[Order_Date]])</f>
        <v>8</v>
      </c>
      <c r="AD481" s="12" t="str">
        <f t="shared" si="21"/>
        <v>Aug</v>
      </c>
      <c r="AE481" s="12" t="str">
        <f t="shared" si="22"/>
        <v>Q3</v>
      </c>
      <c r="AF481" s="12" t="str">
        <f t="shared" si="23"/>
        <v>2025-Aug</v>
      </c>
      <c r="AG481" s="12">
        <f>COUNTIF(C:C,Table1[[#This Row],[Customer_ID]])</f>
        <v>16</v>
      </c>
      <c r="AH481" s="18" t="e">
        <f>IF([1]!Table1[[#This Row],[Customer_order_count]] &gt;= 10,"FREQUENT",IF([1]!Table1[[#This Row],[Customer_order_count]] &lt;= 10,"REGULAR","OCASSIONAL"))</f>
        <v>#REF!</v>
      </c>
    </row>
    <row r="482" spans="1:34" x14ac:dyDescent="0.25">
      <c r="A482" s="1" t="s">
        <v>62</v>
      </c>
      <c r="B482" s="2">
        <v>45815</v>
      </c>
      <c r="C482" s="3" t="s">
        <v>63</v>
      </c>
      <c r="D482" s="4" t="s">
        <v>64</v>
      </c>
      <c r="E482" s="4" t="s">
        <v>3</v>
      </c>
      <c r="F482" s="5">
        <v>27</v>
      </c>
      <c r="G482" s="3" t="s">
        <v>4</v>
      </c>
      <c r="H482" s="3" t="s">
        <v>5</v>
      </c>
      <c r="I482" s="3" t="s">
        <v>65</v>
      </c>
      <c r="J482" s="3" t="s">
        <v>66</v>
      </c>
      <c r="K482" s="3" t="s">
        <v>25</v>
      </c>
      <c r="L482" s="5">
        <v>4</v>
      </c>
      <c r="M482" s="5">
        <v>2500</v>
      </c>
      <c r="N482" s="6">
        <v>0</v>
      </c>
      <c r="O482" s="5">
        <v>10000</v>
      </c>
      <c r="P482" s="5">
        <v>6400</v>
      </c>
      <c r="Q482" s="5">
        <f>Table1[[#This Row],[Sales]]-Table1[[#This Row],[Cost]]</f>
        <v>3600</v>
      </c>
      <c r="R482" s="3" t="s">
        <v>9</v>
      </c>
      <c r="S482" s="3" t="s">
        <v>10</v>
      </c>
      <c r="T482" s="3" t="s">
        <v>11</v>
      </c>
      <c r="U482" s="3" t="s">
        <v>19</v>
      </c>
      <c r="V482" s="6">
        <f>Table1[[#This Row],[Profit]]/Table1[[#This Row],[Sales]]</f>
        <v>0.36</v>
      </c>
      <c r="W482" s="3">
        <f>[1]!Table1[[#This Row],[Sales]]-[1]!Table1[[#This Row],[Cost]]-[1]!Table1[[#This Row],[Profit]]</f>
        <v>0</v>
      </c>
      <c r="X482" s="3">
        <f>[1]!Table1[[#This Row],[Quantity]]*[1]!Table1[[#This Row],[Unit_Price]]</f>
        <v>10000</v>
      </c>
      <c r="Y482" s="7">
        <f>[1]!Table1[[#This Row],[Gross_Sales]]*[1]!Table1[[#This Row],[Discount]]</f>
        <v>0</v>
      </c>
      <c r="Z482" s="8">
        <f>[1]!Table1[[#This Row],[Gross_Sales]]*[1]!Table1[[#This Row],[Discount_amount]]</f>
        <v>0</v>
      </c>
      <c r="AA482" s="6">
        <f>IFERROR([1]!Table1[[#This Row],[Profit]]/[1]!Table1[[#This Row],[Sales]],0)</f>
        <v>0.36</v>
      </c>
      <c r="AB482" s="3">
        <f>YEAR([1]!Table1[[#This Row],[Order_Date]])</f>
        <v>2025</v>
      </c>
      <c r="AC482" s="3">
        <f>MONTH([1]!Table1[[#This Row],[Order_Date]])</f>
        <v>6</v>
      </c>
      <c r="AD482" s="3" t="str">
        <f t="shared" si="21"/>
        <v>Jun</v>
      </c>
      <c r="AE482" s="3" t="str">
        <f t="shared" si="22"/>
        <v>Q2</v>
      </c>
      <c r="AF482" s="3" t="str">
        <f t="shared" si="23"/>
        <v>2025-Jun</v>
      </c>
      <c r="AG482" s="3">
        <f>COUNTIF(C:C,Table1[[#This Row],[Customer_ID]])</f>
        <v>8</v>
      </c>
      <c r="AH482" s="9" t="e">
        <f>IF([1]!Table1[[#This Row],[Customer_order_count]] &gt;= 10,"FREQUENT",IF([1]!Table1[[#This Row],[Customer_order_count]] &lt;= 10,"REGULAR","OCASSIONAL"))</f>
        <v>#REF!</v>
      </c>
    </row>
    <row r="483" spans="1:34" x14ac:dyDescent="0.25">
      <c r="A483" s="10" t="s">
        <v>1146</v>
      </c>
      <c r="B483" s="11">
        <v>45554</v>
      </c>
      <c r="C483" s="12" t="s">
        <v>214</v>
      </c>
      <c r="D483" s="12" t="s">
        <v>215</v>
      </c>
      <c r="E483" s="12" t="s">
        <v>3</v>
      </c>
      <c r="F483" s="12">
        <v>35</v>
      </c>
      <c r="G483" s="12" t="s">
        <v>4</v>
      </c>
      <c r="H483" s="12" t="s">
        <v>5</v>
      </c>
      <c r="I483" s="12" t="s">
        <v>51</v>
      </c>
      <c r="J483" s="12" t="s">
        <v>52</v>
      </c>
      <c r="K483" s="12" t="s">
        <v>8</v>
      </c>
      <c r="L483" s="12">
        <v>2</v>
      </c>
      <c r="M483" s="12">
        <v>4500</v>
      </c>
      <c r="N483" s="12">
        <v>0.15</v>
      </c>
      <c r="O483" s="12">
        <v>7650</v>
      </c>
      <c r="P483" s="12">
        <v>6400</v>
      </c>
      <c r="Q483" s="5">
        <f>Table1[[#This Row],[Sales]]-Table1[[#This Row],[Cost]]</f>
        <v>1250</v>
      </c>
      <c r="R483" s="12" t="s">
        <v>26</v>
      </c>
      <c r="S483" s="12" t="s">
        <v>287</v>
      </c>
      <c r="T483" s="12" t="s">
        <v>33</v>
      </c>
      <c r="U483" s="12" t="s">
        <v>19</v>
      </c>
      <c r="V483" s="6">
        <f>Table1[[#This Row],[Profit]]/Table1[[#This Row],[Sales]]</f>
        <v>0.16339869281045752</v>
      </c>
      <c r="W483" s="12">
        <f>[1]!Table1[[#This Row],[Sales]]-[1]!Table1[[#This Row],[Cost]]-[1]!Table1[[#This Row],[Profit]]</f>
        <v>-12800</v>
      </c>
      <c r="X483" s="12">
        <f>[1]!Table1[[#This Row],[Quantity]]*[1]!Table1[[#This Row],[Unit_Price]]</f>
        <v>9000</v>
      </c>
      <c r="Y483" s="12">
        <f>[1]!Table1[[#This Row],[Gross_Sales]]*[1]!Table1[[#This Row],[Discount]]</f>
        <v>1350</v>
      </c>
      <c r="Z483" s="12">
        <f>[1]!Table1[[#This Row],[Gross_Sales]]*[1]!Table1[[#This Row],[Discount_amount]]</f>
        <v>12150000</v>
      </c>
      <c r="AA483" s="12">
        <f>IFERROR([1]!Table1[[#This Row],[Profit]]/[1]!Table1[[#This Row],[Sales]],0)</f>
        <v>0.16339869281045752</v>
      </c>
      <c r="AB483" s="12">
        <f>YEAR([1]!Table1[[#This Row],[Order_Date]])</f>
        <v>2024</v>
      </c>
      <c r="AC483" s="12">
        <f>MONTH([1]!Table1[[#This Row],[Order_Date]])</f>
        <v>9</v>
      </c>
      <c r="AD483" s="12" t="str">
        <f t="shared" si="21"/>
        <v>Sep</v>
      </c>
      <c r="AE483" s="12" t="str">
        <f t="shared" si="22"/>
        <v>Q3</v>
      </c>
      <c r="AF483" s="12" t="str">
        <f t="shared" si="23"/>
        <v>2024-Sep</v>
      </c>
      <c r="AG483" s="12">
        <f>COUNTIF(C:C,Table1[[#This Row],[Customer_ID]])</f>
        <v>11</v>
      </c>
      <c r="AH483" s="18" t="e">
        <f>IF([1]!Table1[[#This Row],[Customer_order_count]] &gt;= 10,"FREQUENT",IF([1]!Table1[[#This Row],[Customer_order_count]] &lt;= 10,"REGULAR","OCASSIONAL"))</f>
        <v>#REF!</v>
      </c>
    </row>
    <row r="484" spans="1:34" x14ac:dyDescent="0.25">
      <c r="A484" s="1" t="s">
        <v>1147</v>
      </c>
      <c r="B484" s="2">
        <v>45595</v>
      </c>
      <c r="C484" s="3" t="s">
        <v>1148</v>
      </c>
      <c r="D484" s="4" t="s">
        <v>1149</v>
      </c>
      <c r="E484" s="4" t="s">
        <v>16</v>
      </c>
      <c r="F484" s="5">
        <v>21</v>
      </c>
      <c r="G484" s="3" t="s">
        <v>275</v>
      </c>
      <c r="H484" s="3" t="s">
        <v>276</v>
      </c>
      <c r="I484" s="3" t="s">
        <v>37</v>
      </c>
      <c r="J484" s="3" t="s">
        <v>38</v>
      </c>
      <c r="K484" s="3" t="s">
        <v>39</v>
      </c>
      <c r="L484" s="5">
        <v>1</v>
      </c>
      <c r="M484" s="5">
        <v>900</v>
      </c>
      <c r="N484" s="6">
        <v>0.1</v>
      </c>
      <c r="O484" s="5">
        <v>810</v>
      </c>
      <c r="P484" s="5">
        <v>550</v>
      </c>
      <c r="Q484" s="5">
        <f>Table1[[#This Row],[Sales]]-Table1[[#This Row],[Cost]]</f>
        <v>260</v>
      </c>
      <c r="R484" s="3" t="s">
        <v>17</v>
      </c>
      <c r="S484" s="3" t="s">
        <v>10</v>
      </c>
      <c r="T484" s="3" t="s">
        <v>40</v>
      </c>
      <c r="U484" s="3" t="s">
        <v>19</v>
      </c>
      <c r="V484" s="6">
        <f>Table1[[#This Row],[Profit]]/Table1[[#This Row],[Sales]]</f>
        <v>0.32098765432098764</v>
      </c>
      <c r="W484" s="3">
        <f>[1]!Table1[[#This Row],[Sales]]-[1]!Table1[[#This Row],[Cost]]-[1]!Table1[[#This Row],[Profit]]</f>
        <v>0</v>
      </c>
      <c r="X484" s="3">
        <f>[1]!Table1[[#This Row],[Quantity]]*[1]!Table1[[#This Row],[Unit_Price]]</f>
        <v>900</v>
      </c>
      <c r="Y484" s="7">
        <f>[1]!Table1[[#This Row],[Gross_Sales]]*[1]!Table1[[#This Row],[Discount]]</f>
        <v>90</v>
      </c>
      <c r="Z484" s="8">
        <f>[1]!Table1[[#This Row],[Gross_Sales]]*[1]!Table1[[#This Row],[Discount_amount]]</f>
        <v>81000</v>
      </c>
      <c r="AA484" s="6">
        <f>IFERROR([1]!Table1[[#This Row],[Profit]]/[1]!Table1[[#This Row],[Sales]],0)</f>
        <v>0.32098765432098764</v>
      </c>
      <c r="AB484" s="3">
        <f>YEAR([1]!Table1[[#This Row],[Order_Date]])</f>
        <v>2024</v>
      </c>
      <c r="AC484" s="3">
        <f>MONTH([1]!Table1[[#This Row],[Order_Date]])</f>
        <v>10</v>
      </c>
      <c r="AD484" s="3" t="str">
        <f t="shared" si="21"/>
        <v>Oct</v>
      </c>
      <c r="AE484" s="3" t="str">
        <f t="shared" si="22"/>
        <v>Q4</v>
      </c>
      <c r="AF484" s="3" t="str">
        <f t="shared" si="23"/>
        <v>2024-Oct</v>
      </c>
      <c r="AG484" s="3">
        <f>COUNTIF(C:C,Table1[[#This Row],[Customer_ID]])</f>
        <v>4</v>
      </c>
      <c r="AH484" s="9" t="e">
        <f>IF([1]!Table1[[#This Row],[Customer_order_count]] &gt;= 10,"FREQUENT",IF([1]!Table1[[#This Row],[Customer_order_count]] &lt;= 10,"REGULAR","OCASSIONAL"))</f>
        <v>#REF!</v>
      </c>
    </row>
    <row r="485" spans="1:34" x14ac:dyDescent="0.25">
      <c r="A485" s="10" t="s">
        <v>1150</v>
      </c>
      <c r="B485" s="11">
        <v>45470</v>
      </c>
      <c r="C485" s="12" t="s">
        <v>878</v>
      </c>
      <c r="D485" s="13" t="s">
        <v>468</v>
      </c>
      <c r="E485" s="13" t="s">
        <v>3</v>
      </c>
      <c r="F485" s="14">
        <v>40</v>
      </c>
      <c r="G485" s="12" t="s">
        <v>280</v>
      </c>
      <c r="H485" s="12" t="s">
        <v>270</v>
      </c>
      <c r="I485" s="12" t="s">
        <v>102</v>
      </c>
      <c r="J485" s="12" t="s">
        <v>103</v>
      </c>
      <c r="K485" s="12" t="s">
        <v>25</v>
      </c>
      <c r="L485" s="14">
        <v>2</v>
      </c>
      <c r="M485" s="14">
        <v>28000</v>
      </c>
      <c r="N485" s="15">
        <v>0.05</v>
      </c>
      <c r="O485" s="14">
        <v>53200</v>
      </c>
      <c r="P485" s="14">
        <v>42000</v>
      </c>
      <c r="Q485" s="5">
        <f>Table1[[#This Row],[Sales]]-Table1[[#This Row],[Cost]]</f>
        <v>11200</v>
      </c>
      <c r="R485" s="12" t="s">
        <v>77</v>
      </c>
      <c r="S485" s="12" t="s">
        <v>10</v>
      </c>
      <c r="T485" s="12" t="s">
        <v>11</v>
      </c>
      <c r="U485" s="12" t="s">
        <v>27</v>
      </c>
      <c r="V485" s="6">
        <f>Table1[[#This Row],[Profit]]/Table1[[#This Row],[Sales]]</f>
        <v>0.21052631578947367</v>
      </c>
      <c r="W485" s="12">
        <f>[1]!Table1[[#This Row],[Sales]]-[1]!Table1[[#This Row],[Cost]]-[1]!Table1[[#This Row],[Profit]]</f>
        <v>0</v>
      </c>
      <c r="X485" s="12">
        <f>[1]!Table1[[#This Row],[Quantity]]*[1]!Table1[[#This Row],[Unit_Price]]</f>
        <v>56000</v>
      </c>
      <c r="Y485" s="16">
        <f>[1]!Table1[[#This Row],[Gross_Sales]]*[1]!Table1[[#This Row],[Discount]]</f>
        <v>2800</v>
      </c>
      <c r="Z485" s="17">
        <f>[1]!Table1[[#This Row],[Gross_Sales]]*[1]!Table1[[#This Row],[Discount_amount]]</f>
        <v>156800000</v>
      </c>
      <c r="AA485" s="15">
        <f>IFERROR([1]!Table1[[#This Row],[Profit]]/[1]!Table1[[#This Row],[Sales]],0)</f>
        <v>0.21052631578947367</v>
      </c>
      <c r="AB485" s="12">
        <f>YEAR([1]!Table1[[#This Row],[Order_Date]])</f>
        <v>2024</v>
      </c>
      <c r="AC485" s="12">
        <f>MONTH([1]!Table1[[#This Row],[Order_Date]])</f>
        <v>6</v>
      </c>
      <c r="AD485" s="12" t="str">
        <f t="shared" si="21"/>
        <v>Jun</v>
      </c>
      <c r="AE485" s="12" t="str">
        <f t="shared" si="22"/>
        <v>Q2</v>
      </c>
      <c r="AF485" s="12" t="str">
        <f t="shared" si="23"/>
        <v>2024-Jun</v>
      </c>
      <c r="AG485" s="12">
        <f>COUNTIF(C:C,Table1[[#This Row],[Customer_ID]])</f>
        <v>7</v>
      </c>
      <c r="AH485" s="18" t="e">
        <f>IF([1]!Table1[[#This Row],[Customer_order_count]] &gt;= 10,"FREQUENT",IF([1]!Table1[[#This Row],[Customer_order_count]] &lt;= 10,"REGULAR","OCASSIONAL"))</f>
        <v>#REF!</v>
      </c>
    </row>
    <row r="486" spans="1:34" x14ac:dyDescent="0.25">
      <c r="A486" s="1" t="s">
        <v>67</v>
      </c>
      <c r="B486" s="2">
        <v>45985</v>
      </c>
      <c r="C486" s="3" t="s">
        <v>48</v>
      </c>
      <c r="D486" s="4" t="s">
        <v>49</v>
      </c>
      <c r="E486" s="4" t="s">
        <v>3</v>
      </c>
      <c r="F486" s="5">
        <v>45</v>
      </c>
      <c r="G486" s="3" t="s">
        <v>4</v>
      </c>
      <c r="H486" s="3" t="s">
        <v>5</v>
      </c>
      <c r="I486" s="3" t="s">
        <v>68</v>
      </c>
      <c r="J486" s="3" t="s">
        <v>69</v>
      </c>
      <c r="K486" s="3" t="s">
        <v>39</v>
      </c>
      <c r="L486" s="5">
        <v>2</v>
      </c>
      <c r="M486" s="5">
        <v>3500</v>
      </c>
      <c r="N486" s="6">
        <v>0.1</v>
      </c>
      <c r="O486" s="5">
        <v>6300</v>
      </c>
      <c r="P486" s="5">
        <v>4600</v>
      </c>
      <c r="Q486" s="5">
        <f>Table1[[#This Row],[Sales]]-Table1[[#This Row],[Cost]]</f>
        <v>1700</v>
      </c>
      <c r="R486" s="3" t="s">
        <v>17</v>
      </c>
      <c r="S486" s="3" t="s">
        <v>10</v>
      </c>
      <c r="T486" s="3" t="s">
        <v>40</v>
      </c>
      <c r="U486" s="3" t="s">
        <v>12</v>
      </c>
      <c r="V486" s="6">
        <f>Table1[[#This Row],[Profit]]/Table1[[#This Row],[Sales]]</f>
        <v>0.26984126984126983</v>
      </c>
      <c r="W486" s="3">
        <f>[1]!Table1[[#This Row],[Sales]]-[1]!Table1[[#This Row],[Cost]]-[1]!Table1[[#This Row],[Profit]]</f>
        <v>0</v>
      </c>
      <c r="X486" s="3">
        <f>[1]!Table1[[#This Row],[Quantity]]*[1]!Table1[[#This Row],[Unit_Price]]</f>
        <v>7000</v>
      </c>
      <c r="Y486" s="7">
        <f>[1]!Table1[[#This Row],[Gross_Sales]]*[1]!Table1[[#This Row],[Discount]]</f>
        <v>700</v>
      </c>
      <c r="Z486" s="8">
        <f>[1]!Table1[[#This Row],[Gross_Sales]]*[1]!Table1[[#This Row],[Discount_amount]]</f>
        <v>4900000</v>
      </c>
      <c r="AA486" s="6">
        <f>IFERROR([1]!Table1[[#This Row],[Profit]]/[1]!Table1[[#This Row],[Sales]],0)</f>
        <v>0.26984126984126983</v>
      </c>
      <c r="AB486" s="3">
        <f>YEAR([1]!Table1[[#This Row],[Order_Date]])</f>
        <v>2025</v>
      </c>
      <c r="AC486" s="3">
        <f>MONTH([1]!Table1[[#This Row],[Order_Date]])</f>
        <v>11</v>
      </c>
      <c r="AD486" s="3" t="str">
        <f t="shared" si="21"/>
        <v>Nov</v>
      </c>
      <c r="AE486" s="3" t="str">
        <f t="shared" si="22"/>
        <v>Q4</v>
      </c>
      <c r="AF486" s="3" t="str">
        <f t="shared" si="23"/>
        <v>2025-Nov</v>
      </c>
      <c r="AG486" s="3">
        <f>COUNTIF(C:C,Table1[[#This Row],[Customer_ID]])</f>
        <v>12</v>
      </c>
      <c r="AH486" s="9" t="e">
        <f>IF([1]!Table1[[#This Row],[Customer_order_count]] &gt;= 10,"FREQUENT",IF([1]!Table1[[#This Row],[Customer_order_count]] &lt;= 10,"REGULAR","OCASSIONAL"))</f>
        <v>#REF!</v>
      </c>
    </row>
    <row r="487" spans="1:34" x14ac:dyDescent="0.25">
      <c r="A487" s="10" t="s">
        <v>1151</v>
      </c>
      <c r="B487" s="11">
        <v>45338</v>
      </c>
      <c r="C487" s="12" t="s">
        <v>995</v>
      </c>
      <c r="D487" s="13" t="s">
        <v>583</v>
      </c>
      <c r="E487" s="13" t="s">
        <v>16</v>
      </c>
      <c r="F487" s="14">
        <v>48</v>
      </c>
      <c r="G487" s="12" t="s">
        <v>290</v>
      </c>
      <c r="H487" s="12" t="s">
        <v>276</v>
      </c>
      <c r="I487" s="12" t="s">
        <v>23</v>
      </c>
      <c r="J487" s="12" t="s">
        <v>24</v>
      </c>
      <c r="K487" s="12" t="s">
        <v>25</v>
      </c>
      <c r="L487" s="14">
        <v>2</v>
      </c>
      <c r="M487" s="14">
        <v>55000</v>
      </c>
      <c r="N487" s="15">
        <v>0.15</v>
      </c>
      <c r="O487" s="14">
        <v>93500</v>
      </c>
      <c r="P487" s="14">
        <v>80000</v>
      </c>
      <c r="Q487" s="5">
        <f>Table1[[#This Row],[Sales]]-Table1[[#This Row],[Cost]]</f>
        <v>13500</v>
      </c>
      <c r="R487" s="12" t="s">
        <v>77</v>
      </c>
      <c r="S487" s="12" t="s">
        <v>10</v>
      </c>
      <c r="T487" s="12" t="s">
        <v>18</v>
      </c>
      <c r="U487" s="12" t="s">
        <v>27</v>
      </c>
      <c r="V487" s="6">
        <f>Table1[[#This Row],[Profit]]/Table1[[#This Row],[Sales]]</f>
        <v>0.14438502673796791</v>
      </c>
      <c r="W487" s="12">
        <f>[1]!Table1[[#This Row],[Sales]]-[1]!Table1[[#This Row],[Cost]]-[1]!Table1[[#This Row],[Profit]]</f>
        <v>0</v>
      </c>
      <c r="X487" s="12">
        <f>[1]!Table1[[#This Row],[Quantity]]*[1]!Table1[[#This Row],[Unit_Price]]</f>
        <v>110000</v>
      </c>
      <c r="Y487" s="16">
        <f>[1]!Table1[[#This Row],[Gross_Sales]]*[1]!Table1[[#This Row],[Discount]]</f>
        <v>16500</v>
      </c>
      <c r="Z487" s="17">
        <f>[1]!Table1[[#This Row],[Gross_Sales]]*[1]!Table1[[#This Row],[Discount_amount]]</f>
        <v>1815000000</v>
      </c>
      <c r="AA487" s="15">
        <f>IFERROR([1]!Table1[[#This Row],[Profit]]/[1]!Table1[[#This Row],[Sales]],0)</f>
        <v>0.14438502673796791</v>
      </c>
      <c r="AB487" s="12">
        <f>YEAR([1]!Table1[[#This Row],[Order_Date]])</f>
        <v>2024</v>
      </c>
      <c r="AC487" s="12">
        <f>MONTH([1]!Table1[[#This Row],[Order_Date]])</f>
        <v>2</v>
      </c>
      <c r="AD487" s="12" t="str">
        <f t="shared" si="21"/>
        <v>Feb</v>
      </c>
      <c r="AE487" s="12" t="str">
        <f t="shared" si="22"/>
        <v>Q1</v>
      </c>
      <c r="AF487" s="12" t="str">
        <f t="shared" si="23"/>
        <v>2024-Feb</v>
      </c>
      <c r="AG487" s="12">
        <f>COUNTIF(C:C,Table1[[#This Row],[Customer_ID]])</f>
        <v>6</v>
      </c>
      <c r="AH487" s="18" t="e">
        <f>IF([1]!Table1[[#This Row],[Customer_order_count]] &gt;= 10,"FREQUENT",IF([1]!Table1[[#This Row],[Customer_order_count]] &lt;= 10,"REGULAR","OCASSIONAL"))</f>
        <v>#REF!</v>
      </c>
    </row>
    <row r="488" spans="1:34" x14ac:dyDescent="0.25">
      <c r="A488" s="1" t="s">
        <v>1152</v>
      </c>
      <c r="B488" s="2">
        <v>45466</v>
      </c>
      <c r="C488" s="3" t="s">
        <v>689</v>
      </c>
      <c r="D488" s="4" t="s">
        <v>690</v>
      </c>
      <c r="E488" s="4" t="s">
        <v>3</v>
      </c>
      <c r="F488" s="5">
        <v>44</v>
      </c>
      <c r="G488" s="3" t="s">
        <v>280</v>
      </c>
      <c r="H488" s="3" t="s">
        <v>270</v>
      </c>
      <c r="I488" s="3" t="s">
        <v>68</v>
      </c>
      <c r="J488" s="3" t="s">
        <v>69</v>
      </c>
      <c r="K488" s="3" t="s">
        <v>39</v>
      </c>
      <c r="L488" s="5">
        <v>1</v>
      </c>
      <c r="M488" s="5">
        <v>3500</v>
      </c>
      <c r="N488" s="6">
        <v>0</v>
      </c>
      <c r="O488" s="5">
        <v>3500</v>
      </c>
      <c r="P488" s="5">
        <v>2300</v>
      </c>
      <c r="Q488" s="5">
        <f>Table1[[#This Row],[Sales]]-Table1[[#This Row],[Cost]]</f>
        <v>1200</v>
      </c>
      <c r="R488" s="3" t="s">
        <v>26</v>
      </c>
      <c r="S488" s="3" t="s">
        <v>10</v>
      </c>
      <c r="T488" s="3" t="s">
        <v>11</v>
      </c>
      <c r="U488" s="3" t="s">
        <v>12</v>
      </c>
      <c r="V488" s="6">
        <f>Table1[[#This Row],[Profit]]/Table1[[#This Row],[Sales]]</f>
        <v>0.34285714285714286</v>
      </c>
      <c r="W488" s="3">
        <f>[1]!Table1[[#This Row],[Sales]]-[1]!Table1[[#This Row],[Cost]]-[1]!Table1[[#This Row],[Profit]]</f>
        <v>0</v>
      </c>
      <c r="X488" s="3">
        <f>[1]!Table1[[#This Row],[Quantity]]*[1]!Table1[[#This Row],[Unit_Price]]</f>
        <v>3500</v>
      </c>
      <c r="Y488" s="7">
        <f>[1]!Table1[[#This Row],[Gross_Sales]]*[1]!Table1[[#This Row],[Discount]]</f>
        <v>0</v>
      </c>
      <c r="Z488" s="8">
        <f>[1]!Table1[[#This Row],[Gross_Sales]]*[1]!Table1[[#This Row],[Discount_amount]]</f>
        <v>0</v>
      </c>
      <c r="AA488" s="6">
        <f>IFERROR([1]!Table1[[#This Row],[Profit]]/[1]!Table1[[#This Row],[Sales]],0)</f>
        <v>0.34285714285714286</v>
      </c>
      <c r="AB488" s="3">
        <f>YEAR([1]!Table1[[#This Row],[Order_Date]])</f>
        <v>2024</v>
      </c>
      <c r="AC488" s="3">
        <f>MONTH([1]!Table1[[#This Row],[Order_Date]])</f>
        <v>6</v>
      </c>
      <c r="AD488" s="3" t="str">
        <f t="shared" si="21"/>
        <v>Jun</v>
      </c>
      <c r="AE488" s="3" t="str">
        <f t="shared" si="22"/>
        <v>Q2</v>
      </c>
      <c r="AF488" s="3" t="str">
        <f t="shared" si="23"/>
        <v>2024-Jun</v>
      </c>
      <c r="AG488" s="3">
        <f>COUNTIF(C:C,Table1[[#This Row],[Customer_ID]])</f>
        <v>14</v>
      </c>
      <c r="AH488" s="9" t="e">
        <f>IF([1]!Table1[[#This Row],[Customer_order_count]] &gt;= 10,"FREQUENT",IF([1]!Table1[[#This Row],[Customer_order_count]] &lt;= 10,"REGULAR","OCASSIONAL"))</f>
        <v>#REF!</v>
      </c>
    </row>
    <row r="489" spans="1:34" x14ac:dyDescent="0.25">
      <c r="A489" s="10" t="s">
        <v>1153</v>
      </c>
      <c r="B489" s="11">
        <v>45928</v>
      </c>
      <c r="C489" s="12" t="s">
        <v>580</v>
      </c>
      <c r="D489" s="13" t="s">
        <v>36</v>
      </c>
      <c r="E489" s="13" t="s">
        <v>3</v>
      </c>
      <c r="F489" s="14">
        <v>60</v>
      </c>
      <c r="G489" s="12" t="s">
        <v>290</v>
      </c>
      <c r="H489" s="12" t="s">
        <v>276</v>
      </c>
      <c r="I489" s="12" t="s">
        <v>37</v>
      </c>
      <c r="J489" s="12" t="s">
        <v>38</v>
      </c>
      <c r="K489" s="12" t="s">
        <v>39</v>
      </c>
      <c r="L489" s="14">
        <v>1</v>
      </c>
      <c r="M489" s="14">
        <v>900</v>
      </c>
      <c r="N489" s="15">
        <v>0</v>
      </c>
      <c r="O489" s="14">
        <v>900</v>
      </c>
      <c r="P489" s="14">
        <v>550</v>
      </c>
      <c r="Q489" s="5">
        <f>Table1[[#This Row],[Sales]]-Table1[[#This Row],[Cost]]</f>
        <v>350</v>
      </c>
      <c r="R489" s="12" t="s">
        <v>77</v>
      </c>
      <c r="S489" s="12" t="s">
        <v>10</v>
      </c>
      <c r="T489" s="12" t="s">
        <v>33</v>
      </c>
      <c r="U489" s="12" t="s">
        <v>19</v>
      </c>
      <c r="V489" s="6">
        <f>Table1[[#This Row],[Profit]]/Table1[[#This Row],[Sales]]</f>
        <v>0.3888888888888889</v>
      </c>
      <c r="W489" s="12">
        <f>[1]!Table1[[#This Row],[Sales]]-[1]!Table1[[#This Row],[Cost]]-[1]!Table1[[#This Row],[Profit]]</f>
        <v>0</v>
      </c>
      <c r="X489" s="12">
        <f>[1]!Table1[[#This Row],[Quantity]]*[1]!Table1[[#This Row],[Unit_Price]]</f>
        <v>900</v>
      </c>
      <c r="Y489" s="16">
        <f>[1]!Table1[[#This Row],[Gross_Sales]]*[1]!Table1[[#This Row],[Discount]]</f>
        <v>0</v>
      </c>
      <c r="Z489" s="17">
        <f>[1]!Table1[[#This Row],[Gross_Sales]]*[1]!Table1[[#This Row],[Discount_amount]]</f>
        <v>0</v>
      </c>
      <c r="AA489" s="15">
        <f>IFERROR([1]!Table1[[#This Row],[Profit]]/[1]!Table1[[#This Row],[Sales]],0)</f>
        <v>0.3888888888888889</v>
      </c>
      <c r="AB489" s="12">
        <f>YEAR([1]!Table1[[#This Row],[Order_Date]])</f>
        <v>2025</v>
      </c>
      <c r="AC489" s="12">
        <f>MONTH([1]!Table1[[#This Row],[Order_Date]])</f>
        <v>9</v>
      </c>
      <c r="AD489" s="12" t="str">
        <f t="shared" si="21"/>
        <v>Sep</v>
      </c>
      <c r="AE489" s="12" t="str">
        <f t="shared" si="22"/>
        <v>Q3</v>
      </c>
      <c r="AF489" s="12" t="str">
        <f t="shared" si="23"/>
        <v>2025-Sep</v>
      </c>
      <c r="AG489" s="12">
        <f>COUNTIF(C:C,Table1[[#This Row],[Customer_ID]])</f>
        <v>11</v>
      </c>
      <c r="AH489" s="18" t="e">
        <f>IF([1]!Table1[[#This Row],[Customer_order_count]] &gt;= 10,"FREQUENT",IF([1]!Table1[[#This Row],[Customer_order_count]] &lt;= 10,"REGULAR","OCASSIONAL"))</f>
        <v>#REF!</v>
      </c>
    </row>
    <row r="490" spans="1:34" x14ac:dyDescent="0.25">
      <c r="A490" s="1" t="s">
        <v>1154</v>
      </c>
      <c r="B490" s="2">
        <v>45642</v>
      </c>
      <c r="C490" s="3" t="s">
        <v>1155</v>
      </c>
      <c r="D490" s="4" t="s">
        <v>184</v>
      </c>
      <c r="E490" s="4" t="s">
        <v>3</v>
      </c>
      <c r="F490" s="5">
        <v>48</v>
      </c>
      <c r="G490" s="3" t="s">
        <v>284</v>
      </c>
      <c r="H490" s="3" t="s">
        <v>285</v>
      </c>
      <c r="I490" s="3" t="s">
        <v>305</v>
      </c>
      <c r="J490" s="3" t="s">
        <v>306</v>
      </c>
      <c r="K490" s="3" t="s">
        <v>91</v>
      </c>
      <c r="L490" s="5">
        <v>1</v>
      </c>
      <c r="M490" s="5">
        <v>8500</v>
      </c>
      <c r="N490" s="6">
        <v>0.2</v>
      </c>
      <c r="O490" s="5">
        <v>6800</v>
      </c>
      <c r="P490" s="5">
        <v>6500</v>
      </c>
      <c r="Q490" s="5">
        <f>Table1[[#This Row],[Sales]]-Table1[[#This Row],[Cost]]</f>
        <v>300</v>
      </c>
      <c r="R490" s="3" t="s">
        <v>26</v>
      </c>
      <c r="S490" s="3" t="s">
        <v>10</v>
      </c>
      <c r="T490" s="3" t="s">
        <v>40</v>
      </c>
      <c r="U490" s="3" t="s">
        <v>19</v>
      </c>
      <c r="V490" s="6">
        <f>Table1[[#This Row],[Profit]]/Table1[[#This Row],[Sales]]</f>
        <v>4.4117647058823532E-2</v>
      </c>
      <c r="W490" s="3">
        <f>[1]!Table1[[#This Row],[Sales]]-[1]!Table1[[#This Row],[Cost]]-[1]!Table1[[#This Row],[Profit]]</f>
        <v>0</v>
      </c>
      <c r="X490" s="3">
        <f>[1]!Table1[[#This Row],[Quantity]]*[1]!Table1[[#This Row],[Unit_Price]]</f>
        <v>8500</v>
      </c>
      <c r="Y490" s="7">
        <f>[1]!Table1[[#This Row],[Gross_Sales]]*[1]!Table1[[#This Row],[Discount]]</f>
        <v>1700</v>
      </c>
      <c r="Z490" s="8">
        <f>[1]!Table1[[#This Row],[Gross_Sales]]*[1]!Table1[[#This Row],[Discount_amount]]</f>
        <v>14450000</v>
      </c>
      <c r="AA490" s="6">
        <f>IFERROR([1]!Table1[[#This Row],[Profit]]/[1]!Table1[[#This Row],[Sales]],0)</f>
        <v>4.4117647058823532E-2</v>
      </c>
      <c r="AB490" s="3">
        <f>YEAR([1]!Table1[[#This Row],[Order_Date]])</f>
        <v>2024</v>
      </c>
      <c r="AC490" s="3">
        <f>MONTH([1]!Table1[[#This Row],[Order_Date]])</f>
        <v>12</v>
      </c>
      <c r="AD490" s="3" t="str">
        <f t="shared" si="21"/>
        <v>Dec</v>
      </c>
      <c r="AE490" s="3" t="str">
        <f t="shared" si="22"/>
        <v>Q4</v>
      </c>
      <c r="AF490" s="3" t="str">
        <f t="shared" si="23"/>
        <v>2024-Dec</v>
      </c>
      <c r="AG490" s="3">
        <f>COUNTIF(C:C,Table1[[#This Row],[Customer_ID]])</f>
        <v>3</v>
      </c>
      <c r="AH490" s="9" t="e">
        <f>IF([1]!Table1[[#This Row],[Customer_order_count]] &gt;= 10,"FREQUENT",IF([1]!Table1[[#This Row],[Customer_order_count]] &lt;= 10,"REGULAR","OCASSIONAL"))</f>
        <v>#REF!</v>
      </c>
    </row>
    <row r="491" spans="1:34" x14ac:dyDescent="0.25">
      <c r="A491" s="10" t="s">
        <v>1156</v>
      </c>
      <c r="B491" s="11">
        <v>45759</v>
      </c>
      <c r="C491" s="12" t="s">
        <v>1157</v>
      </c>
      <c r="D491" s="13" t="s">
        <v>423</v>
      </c>
      <c r="E491" s="13" t="s">
        <v>3</v>
      </c>
      <c r="F491" s="14">
        <v>58</v>
      </c>
      <c r="G491" s="12" t="s">
        <v>280</v>
      </c>
      <c r="H491" s="12" t="s">
        <v>270</v>
      </c>
      <c r="I491" s="12" t="s">
        <v>37</v>
      </c>
      <c r="J491" s="12" t="s">
        <v>38</v>
      </c>
      <c r="K491" s="12" t="s">
        <v>39</v>
      </c>
      <c r="L491" s="14">
        <v>1</v>
      </c>
      <c r="M491" s="14">
        <v>900</v>
      </c>
      <c r="N491" s="15">
        <v>0.2</v>
      </c>
      <c r="O491" s="14">
        <v>720</v>
      </c>
      <c r="P491" s="14">
        <v>550</v>
      </c>
      <c r="Q491" s="5">
        <f>Table1[[#This Row],[Sales]]-Table1[[#This Row],[Cost]]</f>
        <v>170</v>
      </c>
      <c r="R491" s="12" t="s">
        <v>77</v>
      </c>
      <c r="S491" s="12" t="s">
        <v>10</v>
      </c>
      <c r="T491" s="12" t="s">
        <v>11</v>
      </c>
      <c r="U491" s="12" t="s">
        <v>12</v>
      </c>
      <c r="V491" s="6">
        <f>Table1[[#This Row],[Profit]]/Table1[[#This Row],[Sales]]</f>
        <v>0.2361111111111111</v>
      </c>
      <c r="W491" s="12">
        <f>[1]!Table1[[#This Row],[Sales]]-[1]!Table1[[#This Row],[Cost]]-[1]!Table1[[#This Row],[Profit]]</f>
        <v>0</v>
      </c>
      <c r="X491" s="12">
        <f>[1]!Table1[[#This Row],[Quantity]]*[1]!Table1[[#This Row],[Unit_Price]]</f>
        <v>900</v>
      </c>
      <c r="Y491" s="16">
        <f>[1]!Table1[[#This Row],[Gross_Sales]]*[1]!Table1[[#This Row],[Discount]]</f>
        <v>180</v>
      </c>
      <c r="Z491" s="17">
        <f>[1]!Table1[[#This Row],[Gross_Sales]]*[1]!Table1[[#This Row],[Discount_amount]]</f>
        <v>162000</v>
      </c>
      <c r="AA491" s="15">
        <f>IFERROR([1]!Table1[[#This Row],[Profit]]/[1]!Table1[[#This Row],[Sales]],0)</f>
        <v>0.2361111111111111</v>
      </c>
      <c r="AB491" s="12">
        <f>YEAR([1]!Table1[[#This Row],[Order_Date]])</f>
        <v>2025</v>
      </c>
      <c r="AC491" s="12">
        <f>MONTH([1]!Table1[[#This Row],[Order_Date]])</f>
        <v>4</v>
      </c>
      <c r="AD491" s="12" t="str">
        <f t="shared" si="21"/>
        <v>Apr</v>
      </c>
      <c r="AE491" s="12" t="str">
        <f t="shared" si="22"/>
        <v>Q2</v>
      </c>
      <c r="AF491" s="12" t="str">
        <f t="shared" si="23"/>
        <v>2025-Apr</v>
      </c>
      <c r="AG491" s="12">
        <f>COUNTIF(C:C,Table1[[#This Row],[Customer_ID]])</f>
        <v>2</v>
      </c>
      <c r="AH491" s="18" t="e">
        <f>IF([1]!Table1[[#This Row],[Customer_order_count]] &gt;= 10,"FREQUENT",IF([1]!Table1[[#This Row],[Customer_order_count]] &lt;= 10,"REGULAR","OCASSIONAL"))</f>
        <v>#REF!</v>
      </c>
    </row>
    <row r="492" spans="1:34" x14ac:dyDescent="0.25">
      <c r="A492" s="1" t="s">
        <v>1158</v>
      </c>
      <c r="B492" s="2">
        <v>45781</v>
      </c>
      <c r="C492" s="3" t="s">
        <v>1159</v>
      </c>
      <c r="D492" s="4" t="s">
        <v>389</v>
      </c>
      <c r="E492" s="4" t="s">
        <v>3</v>
      </c>
      <c r="F492" s="5">
        <v>51</v>
      </c>
      <c r="G492" s="3" t="s">
        <v>263</v>
      </c>
      <c r="H492" s="3" t="s">
        <v>5</v>
      </c>
      <c r="I492" s="3" t="s">
        <v>44</v>
      </c>
      <c r="J492" s="3" t="s">
        <v>45</v>
      </c>
      <c r="K492" s="3" t="s">
        <v>46</v>
      </c>
      <c r="L492" s="5">
        <v>1</v>
      </c>
      <c r="M492" s="5">
        <v>2500</v>
      </c>
      <c r="N492" s="6">
        <v>0</v>
      </c>
      <c r="O492" s="5">
        <v>2500</v>
      </c>
      <c r="P492" s="5">
        <v>1500</v>
      </c>
      <c r="Q492" s="5">
        <f>Table1[[#This Row],[Sales]]-Table1[[#This Row],[Cost]]</f>
        <v>1000</v>
      </c>
      <c r="R492" s="3" t="s">
        <v>17</v>
      </c>
      <c r="S492" s="3" t="s">
        <v>10</v>
      </c>
      <c r="T492" s="3" t="s">
        <v>11</v>
      </c>
      <c r="U492" s="3" t="s">
        <v>19</v>
      </c>
      <c r="V492" s="6">
        <f>Table1[[#This Row],[Profit]]/Table1[[#This Row],[Sales]]</f>
        <v>0.4</v>
      </c>
      <c r="W492" s="3">
        <f>[1]!Table1[[#This Row],[Sales]]-[1]!Table1[[#This Row],[Cost]]-[1]!Table1[[#This Row],[Profit]]</f>
        <v>0</v>
      </c>
      <c r="X492" s="3">
        <f>[1]!Table1[[#This Row],[Quantity]]*[1]!Table1[[#This Row],[Unit_Price]]</f>
        <v>2500</v>
      </c>
      <c r="Y492" s="7">
        <f>[1]!Table1[[#This Row],[Gross_Sales]]*[1]!Table1[[#This Row],[Discount]]</f>
        <v>0</v>
      </c>
      <c r="Z492" s="8">
        <f>[1]!Table1[[#This Row],[Gross_Sales]]*[1]!Table1[[#This Row],[Discount_amount]]</f>
        <v>0</v>
      </c>
      <c r="AA492" s="6">
        <f>IFERROR([1]!Table1[[#This Row],[Profit]]/[1]!Table1[[#This Row],[Sales]],0)</f>
        <v>0.4</v>
      </c>
      <c r="AB492" s="3">
        <f>YEAR([1]!Table1[[#This Row],[Order_Date]])</f>
        <v>2025</v>
      </c>
      <c r="AC492" s="3">
        <f>MONTH([1]!Table1[[#This Row],[Order_Date]])</f>
        <v>5</v>
      </c>
      <c r="AD492" s="3" t="str">
        <f t="shared" si="21"/>
        <v>May</v>
      </c>
      <c r="AE492" s="3" t="str">
        <f t="shared" si="22"/>
        <v>Q2</v>
      </c>
      <c r="AF492" s="3" t="str">
        <f t="shared" si="23"/>
        <v>2025-May</v>
      </c>
      <c r="AG492" s="3">
        <f>COUNTIF(C:C,Table1[[#This Row],[Customer_ID]])</f>
        <v>2</v>
      </c>
      <c r="AH492" s="9" t="e">
        <f>IF([1]!Table1[[#This Row],[Customer_order_count]] &gt;= 10,"FREQUENT",IF([1]!Table1[[#This Row],[Customer_order_count]] &lt;= 10,"REGULAR","OCASSIONAL"))</f>
        <v>#REF!</v>
      </c>
    </row>
    <row r="493" spans="1:34" x14ac:dyDescent="0.25">
      <c r="A493" s="10" t="s">
        <v>1160</v>
      </c>
      <c r="B493" s="11">
        <v>45407</v>
      </c>
      <c r="C493" s="12" t="s">
        <v>1161</v>
      </c>
      <c r="D493" s="13" t="s">
        <v>474</v>
      </c>
      <c r="E493" s="13" t="s">
        <v>3</v>
      </c>
      <c r="F493" s="14">
        <v>49</v>
      </c>
      <c r="G493" s="12" t="s">
        <v>339</v>
      </c>
      <c r="H493" s="12" t="s">
        <v>285</v>
      </c>
      <c r="I493" s="12" t="s">
        <v>176</v>
      </c>
      <c r="J493" s="12" t="s">
        <v>177</v>
      </c>
      <c r="K493" s="12" t="s">
        <v>25</v>
      </c>
      <c r="L493" s="14">
        <v>2</v>
      </c>
      <c r="M493" s="14">
        <v>22000</v>
      </c>
      <c r="N493" s="15">
        <v>0.15</v>
      </c>
      <c r="O493" s="14">
        <v>37400</v>
      </c>
      <c r="P493" s="14">
        <v>33000</v>
      </c>
      <c r="Q493" s="5">
        <f>Table1[[#This Row],[Sales]]-Table1[[#This Row],[Cost]]</f>
        <v>4400</v>
      </c>
      <c r="R493" s="12" t="s">
        <v>9</v>
      </c>
      <c r="S493" s="12" t="s">
        <v>10</v>
      </c>
      <c r="T493" s="12" t="s">
        <v>11</v>
      </c>
      <c r="U493" s="12" t="s">
        <v>12</v>
      </c>
      <c r="V493" s="6">
        <f>Table1[[#This Row],[Profit]]/Table1[[#This Row],[Sales]]</f>
        <v>0.11764705882352941</v>
      </c>
      <c r="W493" s="12">
        <f>[1]!Table1[[#This Row],[Sales]]-[1]!Table1[[#This Row],[Cost]]-[1]!Table1[[#This Row],[Profit]]</f>
        <v>0</v>
      </c>
      <c r="X493" s="12">
        <f>[1]!Table1[[#This Row],[Quantity]]*[1]!Table1[[#This Row],[Unit_Price]]</f>
        <v>44000</v>
      </c>
      <c r="Y493" s="16">
        <f>[1]!Table1[[#This Row],[Gross_Sales]]*[1]!Table1[[#This Row],[Discount]]</f>
        <v>6600</v>
      </c>
      <c r="Z493" s="17">
        <f>[1]!Table1[[#This Row],[Gross_Sales]]*[1]!Table1[[#This Row],[Discount_amount]]</f>
        <v>290400000</v>
      </c>
      <c r="AA493" s="15">
        <f>IFERROR([1]!Table1[[#This Row],[Profit]]/[1]!Table1[[#This Row],[Sales]],0)</f>
        <v>0.11764705882352941</v>
      </c>
      <c r="AB493" s="12">
        <f>YEAR([1]!Table1[[#This Row],[Order_Date]])</f>
        <v>2024</v>
      </c>
      <c r="AC493" s="12">
        <f>MONTH([1]!Table1[[#This Row],[Order_Date]])</f>
        <v>4</v>
      </c>
      <c r="AD493" s="12" t="str">
        <f t="shared" si="21"/>
        <v>Apr</v>
      </c>
      <c r="AE493" s="12" t="str">
        <f t="shared" si="22"/>
        <v>Q2</v>
      </c>
      <c r="AF493" s="12" t="str">
        <f t="shared" si="23"/>
        <v>2024-Apr</v>
      </c>
      <c r="AG493" s="12">
        <f>COUNTIF(C:C,Table1[[#This Row],[Customer_ID]])</f>
        <v>4</v>
      </c>
      <c r="AH493" s="18" t="e">
        <f>IF([1]!Table1[[#This Row],[Customer_order_count]] &gt;= 10,"FREQUENT",IF([1]!Table1[[#This Row],[Customer_order_count]] &lt;= 10,"REGULAR","OCASSIONAL"))</f>
        <v>#REF!</v>
      </c>
    </row>
    <row r="494" spans="1:34" x14ac:dyDescent="0.25">
      <c r="A494" s="1" t="s">
        <v>1162</v>
      </c>
      <c r="B494" s="2">
        <v>45455</v>
      </c>
      <c r="C494" s="3" t="s">
        <v>1163</v>
      </c>
      <c r="D494" s="4" t="s">
        <v>557</v>
      </c>
      <c r="E494" s="4" t="s">
        <v>3</v>
      </c>
      <c r="F494" s="5">
        <v>52</v>
      </c>
      <c r="G494" s="3" t="s">
        <v>295</v>
      </c>
      <c r="H494" s="3" t="s">
        <v>270</v>
      </c>
      <c r="I494" s="3" t="s">
        <v>31</v>
      </c>
      <c r="J494" s="3" t="s">
        <v>32</v>
      </c>
      <c r="K494" s="3" t="s">
        <v>25</v>
      </c>
      <c r="L494" s="5">
        <v>1</v>
      </c>
      <c r="M494" s="5">
        <v>5000</v>
      </c>
      <c r="N494" s="6">
        <v>0.1</v>
      </c>
      <c r="O494" s="5">
        <v>4500</v>
      </c>
      <c r="P494" s="5">
        <v>3500</v>
      </c>
      <c r="Q494" s="5">
        <f>Table1[[#This Row],[Sales]]-Table1[[#This Row],[Cost]]</f>
        <v>1000</v>
      </c>
      <c r="R494" s="3" t="s">
        <v>17</v>
      </c>
      <c r="S494" s="3" t="s">
        <v>10</v>
      </c>
      <c r="T494" s="3" t="s">
        <v>11</v>
      </c>
      <c r="U494" s="3" t="s">
        <v>27</v>
      </c>
      <c r="V494" s="6">
        <f>Table1[[#This Row],[Profit]]/Table1[[#This Row],[Sales]]</f>
        <v>0.22222222222222221</v>
      </c>
      <c r="W494" s="3">
        <f>[1]!Table1[[#This Row],[Sales]]-[1]!Table1[[#This Row],[Cost]]-[1]!Table1[[#This Row],[Profit]]</f>
        <v>0</v>
      </c>
      <c r="X494" s="3">
        <f>[1]!Table1[[#This Row],[Quantity]]*[1]!Table1[[#This Row],[Unit_Price]]</f>
        <v>5000</v>
      </c>
      <c r="Y494" s="7">
        <f>[1]!Table1[[#This Row],[Gross_Sales]]*[1]!Table1[[#This Row],[Discount]]</f>
        <v>500</v>
      </c>
      <c r="Z494" s="8">
        <f>[1]!Table1[[#This Row],[Gross_Sales]]*[1]!Table1[[#This Row],[Discount_amount]]</f>
        <v>2500000</v>
      </c>
      <c r="AA494" s="6">
        <f>IFERROR([1]!Table1[[#This Row],[Profit]]/[1]!Table1[[#This Row],[Sales]],0)</f>
        <v>0.22222222222222221</v>
      </c>
      <c r="AB494" s="3">
        <f>YEAR([1]!Table1[[#This Row],[Order_Date]])</f>
        <v>2024</v>
      </c>
      <c r="AC494" s="3">
        <f>MONTH([1]!Table1[[#This Row],[Order_Date]])</f>
        <v>6</v>
      </c>
      <c r="AD494" s="3" t="str">
        <f t="shared" si="21"/>
        <v>Jun</v>
      </c>
      <c r="AE494" s="3" t="str">
        <f t="shared" si="22"/>
        <v>Q2</v>
      </c>
      <c r="AF494" s="3" t="str">
        <f t="shared" si="23"/>
        <v>2024-Jun</v>
      </c>
      <c r="AG494" s="3">
        <f>COUNTIF(C:C,Table1[[#This Row],[Customer_ID]])</f>
        <v>15</v>
      </c>
      <c r="AH494" s="9" t="e">
        <f>IF([1]!Table1[[#This Row],[Customer_order_count]] &gt;= 10,"FREQUENT",IF([1]!Table1[[#This Row],[Customer_order_count]] &lt;= 10,"REGULAR","OCASSIONAL"))</f>
        <v>#REF!</v>
      </c>
    </row>
    <row r="495" spans="1:34" x14ac:dyDescent="0.25">
      <c r="A495" s="10" t="s">
        <v>1164</v>
      </c>
      <c r="B495" s="11">
        <v>45874</v>
      </c>
      <c r="C495" s="12" t="s">
        <v>1165</v>
      </c>
      <c r="D495" s="13" t="s">
        <v>1166</v>
      </c>
      <c r="E495" s="13" t="s">
        <v>16</v>
      </c>
      <c r="F495" s="14">
        <v>22</v>
      </c>
      <c r="G495" s="12" t="s">
        <v>295</v>
      </c>
      <c r="H495" s="12" t="s">
        <v>270</v>
      </c>
      <c r="I495" s="12" t="s">
        <v>6</v>
      </c>
      <c r="J495" s="12" t="s">
        <v>7</v>
      </c>
      <c r="K495" s="12" t="s">
        <v>8</v>
      </c>
      <c r="L495" s="14">
        <v>1</v>
      </c>
      <c r="M495" s="14">
        <v>7000</v>
      </c>
      <c r="N495" s="15">
        <v>0.05</v>
      </c>
      <c r="O495" s="14">
        <v>6650</v>
      </c>
      <c r="P495" s="14">
        <v>5200</v>
      </c>
      <c r="Q495" s="5">
        <f>Table1[[#This Row],[Sales]]-Table1[[#This Row],[Cost]]</f>
        <v>1450</v>
      </c>
      <c r="R495" s="12" t="s">
        <v>17</v>
      </c>
      <c r="S495" s="12" t="s">
        <v>10</v>
      </c>
      <c r="T495" s="12" t="s">
        <v>33</v>
      </c>
      <c r="U495" s="12" t="s">
        <v>19</v>
      </c>
      <c r="V495" s="6">
        <f>Table1[[#This Row],[Profit]]/Table1[[#This Row],[Sales]]</f>
        <v>0.21804511278195488</v>
      </c>
      <c r="W495" s="12">
        <f>[1]!Table1[[#This Row],[Sales]]-[1]!Table1[[#This Row],[Cost]]-[1]!Table1[[#This Row],[Profit]]</f>
        <v>0</v>
      </c>
      <c r="X495" s="12">
        <f>[1]!Table1[[#This Row],[Quantity]]*[1]!Table1[[#This Row],[Unit_Price]]</f>
        <v>7000</v>
      </c>
      <c r="Y495" s="16">
        <f>[1]!Table1[[#This Row],[Gross_Sales]]*[1]!Table1[[#This Row],[Discount]]</f>
        <v>350</v>
      </c>
      <c r="Z495" s="17">
        <f>[1]!Table1[[#This Row],[Gross_Sales]]*[1]!Table1[[#This Row],[Discount_amount]]</f>
        <v>2450000</v>
      </c>
      <c r="AA495" s="15">
        <f>IFERROR([1]!Table1[[#This Row],[Profit]]/[1]!Table1[[#This Row],[Sales]],0)</f>
        <v>0.21804511278195488</v>
      </c>
      <c r="AB495" s="12">
        <f>YEAR([1]!Table1[[#This Row],[Order_Date]])</f>
        <v>2025</v>
      </c>
      <c r="AC495" s="12">
        <f>MONTH([1]!Table1[[#This Row],[Order_Date]])</f>
        <v>8</v>
      </c>
      <c r="AD495" s="12" t="str">
        <f t="shared" si="21"/>
        <v>Aug</v>
      </c>
      <c r="AE495" s="12" t="str">
        <f t="shared" si="22"/>
        <v>Q3</v>
      </c>
      <c r="AF495" s="12" t="str">
        <f t="shared" si="23"/>
        <v>2025-Aug</v>
      </c>
      <c r="AG495" s="12">
        <f>COUNTIF(C:C,Table1[[#This Row],[Customer_ID]])</f>
        <v>3</v>
      </c>
      <c r="AH495" s="18" t="e">
        <f>IF([1]!Table1[[#This Row],[Customer_order_count]] &gt;= 10,"FREQUENT",IF([1]!Table1[[#This Row],[Customer_order_count]] &lt;= 10,"REGULAR","OCASSIONAL"))</f>
        <v>#REF!</v>
      </c>
    </row>
    <row r="496" spans="1:34" x14ac:dyDescent="0.25">
      <c r="A496" s="1" t="s">
        <v>1167</v>
      </c>
      <c r="B496" s="2">
        <v>45659</v>
      </c>
      <c r="C496" s="3" t="s">
        <v>538</v>
      </c>
      <c r="D496" s="4" t="s">
        <v>362</v>
      </c>
      <c r="E496" s="4" t="s">
        <v>16</v>
      </c>
      <c r="F496" s="5">
        <v>31</v>
      </c>
      <c r="G496" s="3" t="s">
        <v>290</v>
      </c>
      <c r="H496" s="3" t="s">
        <v>276</v>
      </c>
      <c r="I496" s="3" t="s">
        <v>56</v>
      </c>
      <c r="J496" s="3" t="s">
        <v>57</v>
      </c>
      <c r="K496" s="3" t="s">
        <v>58</v>
      </c>
      <c r="L496" s="5">
        <v>3</v>
      </c>
      <c r="M496" s="5">
        <v>1200</v>
      </c>
      <c r="N496" s="6">
        <v>0.05</v>
      </c>
      <c r="O496" s="5">
        <v>3420</v>
      </c>
      <c r="P496" s="5">
        <v>2400</v>
      </c>
      <c r="Q496" s="5">
        <f>Table1[[#This Row],[Sales]]-Table1[[#This Row],[Cost]]</f>
        <v>1020</v>
      </c>
      <c r="R496" s="3" t="s">
        <v>26</v>
      </c>
      <c r="S496" s="3" t="s">
        <v>10</v>
      </c>
      <c r="T496" s="3" t="s">
        <v>18</v>
      </c>
      <c r="U496" s="3" t="s">
        <v>12</v>
      </c>
      <c r="V496" s="6">
        <f>Table1[[#This Row],[Profit]]/Table1[[#This Row],[Sales]]</f>
        <v>0.2982456140350877</v>
      </c>
      <c r="W496" s="3">
        <f>[1]!Table1[[#This Row],[Sales]]-[1]!Table1[[#This Row],[Cost]]-[1]!Table1[[#This Row],[Profit]]</f>
        <v>0</v>
      </c>
      <c r="X496" s="3">
        <f>[1]!Table1[[#This Row],[Quantity]]*[1]!Table1[[#This Row],[Unit_Price]]</f>
        <v>3600</v>
      </c>
      <c r="Y496" s="7">
        <f>[1]!Table1[[#This Row],[Gross_Sales]]*[1]!Table1[[#This Row],[Discount]]</f>
        <v>180</v>
      </c>
      <c r="Z496" s="8">
        <f>[1]!Table1[[#This Row],[Gross_Sales]]*[1]!Table1[[#This Row],[Discount_amount]]</f>
        <v>648000</v>
      </c>
      <c r="AA496" s="6">
        <f>IFERROR([1]!Table1[[#This Row],[Profit]]/[1]!Table1[[#This Row],[Sales]],0)</f>
        <v>0.2982456140350877</v>
      </c>
      <c r="AB496" s="3">
        <f>YEAR([1]!Table1[[#This Row],[Order_Date]])</f>
        <v>2025</v>
      </c>
      <c r="AC496" s="3">
        <f>MONTH([1]!Table1[[#This Row],[Order_Date]])</f>
        <v>1</v>
      </c>
      <c r="AD496" s="3" t="str">
        <f t="shared" si="21"/>
        <v>Jan</v>
      </c>
      <c r="AE496" s="3" t="str">
        <f t="shared" si="22"/>
        <v>Q1</v>
      </c>
      <c r="AF496" s="3" t="str">
        <f t="shared" si="23"/>
        <v>2025-Jan</v>
      </c>
      <c r="AG496" s="3">
        <f>COUNTIF(C:C,Table1[[#This Row],[Customer_ID]])</f>
        <v>12</v>
      </c>
      <c r="AH496" s="9" t="e">
        <f>IF([1]!Table1[[#This Row],[Customer_order_count]] &gt;= 10,"FREQUENT",IF([1]!Table1[[#This Row],[Customer_order_count]] &lt;= 10,"REGULAR","OCASSIONAL"))</f>
        <v>#REF!</v>
      </c>
    </row>
    <row r="497" spans="1:34" x14ac:dyDescent="0.25">
      <c r="A497" s="10" t="s">
        <v>1168</v>
      </c>
      <c r="B497" s="11">
        <v>45425</v>
      </c>
      <c r="C497" s="12" t="s">
        <v>1169</v>
      </c>
      <c r="D497" s="13" t="s">
        <v>546</v>
      </c>
      <c r="E497" s="13" t="s">
        <v>16</v>
      </c>
      <c r="F497" s="14">
        <v>23</v>
      </c>
      <c r="G497" s="12" t="s">
        <v>407</v>
      </c>
      <c r="H497" s="12" t="s">
        <v>285</v>
      </c>
      <c r="I497" s="12" t="s">
        <v>143</v>
      </c>
      <c r="J497" s="12" t="s">
        <v>144</v>
      </c>
      <c r="K497" s="12" t="s">
        <v>76</v>
      </c>
      <c r="L497" s="14">
        <v>2</v>
      </c>
      <c r="M497" s="14">
        <v>700</v>
      </c>
      <c r="N497" s="15">
        <v>0.1</v>
      </c>
      <c r="O497" s="14">
        <v>1260</v>
      </c>
      <c r="P497" s="14">
        <v>1140</v>
      </c>
      <c r="Q497" s="5">
        <f>Table1[[#This Row],[Sales]]-Table1[[#This Row],[Cost]]</f>
        <v>120</v>
      </c>
      <c r="R497" s="12" t="s">
        <v>77</v>
      </c>
      <c r="S497" s="12" t="s">
        <v>10</v>
      </c>
      <c r="T497" s="12" t="s">
        <v>11</v>
      </c>
      <c r="U497" s="12" t="s">
        <v>19</v>
      </c>
      <c r="V497" s="6">
        <f>Table1[[#This Row],[Profit]]/Table1[[#This Row],[Sales]]</f>
        <v>9.5238095238095233E-2</v>
      </c>
      <c r="W497" s="12">
        <f>[1]!Table1[[#This Row],[Sales]]-[1]!Table1[[#This Row],[Cost]]-[1]!Table1[[#This Row],[Profit]]</f>
        <v>0</v>
      </c>
      <c r="X497" s="12">
        <f>[1]!Table1[[#This Row],[Quantity]]*[1]!Table1[[#This Row],[Unit_Price]]</f>
        <v>1400</v>
      </c>
      <c r="Y497" s="16">
        <f>[1]!Table1[[#This Row],[Gross_Sales]]*[1]!Table1[[#This Row],[Discount]]</f>
        <v>140</v>
      </c>
      <c r="Z497" s="17">
        <f>[1]!Table1[[#This Row],[Gross_Sales]]*[1]!Table1[[#This Row],[Discount_amount]]</f>
        <v>196000</v>
      </c>
      <c r="AA497" s="15">
        <f>IFERROR([1]!Table1[[#This Row],[Profit]]/[1]!Table1[[#This Row],[Sales]],0)</f>
        <v>9.5238095238095233E-2</v>
      </c>
      <c r="AB497" s="12">
        <f>YEAR([1]!Table1[[#This Row],[Order_Date]])</f>
        <v>2024</v>
      </c>
      <c r="AC497" s="12">
        <f>MONTH([1]!Table1[[#This Row],[Order_Date]])</f>
        <v>5</v>
      </c>
      <c r="AD497" s="12" t="str">
        <f t="shared" si="21"/>
        <v>May</v>
      </c>
      <c r="AE497" s="12" t="str">
        <f t="shared" si="22"/>
        <v>Q2</v>
      </c>
      <c r="AF497" s="12" t="str">
        <f t="shared" si="23"/>
        <v>2024-May</v>
      </c>
      <c r="AG497" s="12">
        <f>COUNTIF(C:C,Table1[[#This Row],[Customer_ID]])</f>
        <v>4</v>
      </c>
      <c r="AH497" s="18" t="e">
        <f>IF([1]!Table1[[#This Row],[Customer_order_count]] &gt;= 10,"FREQUENT",IF([1]!Table1[[#This Row],[Customer_order_count]] &lt;= 10,"REGULAR","OCASSIONAL"))</f>
        <v>#REF!</v>
      </c>
    </row>
    <row r="498" spans="1:34" x14ac:dyDescent="0.25">
      <c r="A498" s="1" t="s">
        <v>1170</v>
      </c>
      <c r="B498" s="2">
        <v>45713</v>
      </c>
      <c r="C498" s="3" t="s">
        <v>1171</v>
      </c>
      <c r="D498" s="4" t="s">
        <v>1172</v>
      </c>
      <c r="E498" s="4" t="s">
        <v>16</v>
      </c>
      <c r="F498" s="5">
        <v>58</v>
      </c>
      <c r="G498" s="3" t="s">
        <v>290</v>
      </c>
      <c r="H498" s="3" t="s">
        <v>276</v>
      </c>
      <c r="I498" s="3" t="s">
        <v>74</v>
      </c>
      <c r="J498" s="3" t="s">
        <v>75</v>
      </c>
      <c r="K498" s="3" t="s">
        <v>76</v>
      </c>
      <c r="L498" s="5">
        <v>3</v>
      </c>
      <c r="M498" s="5">
        <v>550</v>
      </c>
      <c r="N498" s="6">
        <v>0.2</v>
      </c>
      <c r="O498" s="5">
        <v>1320</v>
      </c>
      <c r="P498" s="5">
        <v>1350</v>
      </c>
      <c r="Q498" s="5">
        <f>Table1[[#This Row],[Sales]]-Table1[[#This Row],[Cost]]</f>
        <v>-30</v>
      </c>
      <c r="R498" s="3" t="s">
        <v>26</v>
      </c>
      <c r="S498" s="3" t="s">
        <v>10</v>
      </c>
      <c r="T498" s="3" t="s">
        <v>18</v>
      </c>
      <c r="U498" s="3" t="s">
        <v>19</v>
      </c>
      <c r="V498" s="6">
        <f>Table1[[#This Row],[Profit]]/Table1[[#This Row],[Sales]]</f>
        <v>-2.2727272727272728E-2</v>
      </c>
      <c r="W498" s="3">
        <f>[1]!Table1[[#This Row],[Sales]]-[1]!Table1[[#This Row],[Cost]]-[1]!Table1[[#This Row],[Profit]]</f>
        <v>0</v>
      </c>
      <c r="X498" s="3">
        <f>[1]!Table1[[#This Row],[Quantity]]*[1]!Table1[[#This Row],[Unit_Price]]</f>
        <v>1650</v>
      </c>
      <c r="Y498" s="7">
        <f>[1]!Table1[[#This Row],[Gross_Sales]]*[1]!Table1[[#This Row],[Discount]]</f>
        <v>330</v>
      </c>
      <c r="Z498" s="8">
        <f>[1]!Table1[[#This Row],[Gross_Sales]]*[1]!Table1[[#This Row],[Discount_amount]]</f>
        <v>544500</v>
      </c>
      <c r="AA498" s="6">
        <f>IFERROR([1]!Table1[[#This Row],[Profit]]/[1]!Table1[[#This Row],[Sales]],0)</f>
        <v>-2.2727272727272728E-2</v>
      </c>
      <c r="AB498" s="3">
        <f>YEAR([1]!Table1[[#This Row],[Order_Date]])</f>
        <v>2025</v>
      </c>
      <c r="AC498" s="3">
        <f>MONTH([1]!Table1[[#This Row],[Order_Date]])</f>
        <v>2</v>
      </c>
      <c r="AD498" s="3" t="str">
        <f t="shared" si="21"/>
        <v>Feb</v>
      </c>
      <c r="AE498" s="3" t="str">
        <f t="shared" si="22"/>
        <v>Q1</v>
      </c>
      <c r="AF498" s="3" t="str">
        <f t="shared" si="23"/>
        <v>2025-Feb</v>
      </c>
      <c r="AG498" s="3">
        <f>COUNTIF(C:C,Table1[[#This Row],[Customer_ID]])</f>
        <v>2</v>
      </c>
      <c r="AH498" s="9" t="e">
        <f>IF([1]!Table1[[#This Row],[Customer_order_count]] &gt;= 10,"FREQUENT",IF([1]!Table1[[#This Row],[Customer_order_count]] &lt;= 10,"REGULAR","OCASSIONAL"))</f>
        <v>#REF!</v>
      </c>
    </row>
    <row r="499" spans="1:34" x14ac:dyDescent="0.25">
      <c r="A499" s="10" t="s">
        <v>1173</v>
      </c>
      <c r="B499" s="11">
        <v>45613</v>
      </c>
      <c r="C499" s="12" t="s">
        <v>602</v>
      </c>
      <c r="D499" s="13" t="s">
        <v>603</v>
      </c>
      <c r="E499" s="13" t="s">
        <v>3</v>
      </c>
      <c r="F499" s="14">
        <v>41</v>
      </c>
      <c r="G499" s="12" t="s">
        <v>407</v>
      </c>
      <c r="H499" s="12" t="s">
        <v>285</v>
      </c>
      <c r="I499" s="12" t="s">
        <v>23</v>
      </c>
      <c r="J499" s="12" t="s">
        <v>24</v>
      </c>
      <c r="K499" s="12" t="s">
        <v>25</v>
      </c>
      <c r="L499" s="14">
        <v>1</v>
      </c>
      <c r="M499" s="14">
        <v>55000</v>
      </c>
      <c r="N499" s="15">
        <v>0.15</v>
      </c>
      <c r="O499" s="14">
        <v>46750</v>
      </c>
      <c r="P499" s="14">
        <v>40000</v>
      </c>
      <c r="Q499" s="5">
        <f>Table1[[#This Row],[Sales]]-Table1[[#This Row],[Cost]]</f>
        <v>6750</v>
      </c>
      <c r="R499" s="12" t="s">
        <v>9</v>
      </c>
      <c r="S499" s="12" t="s">
        <v>10</v>
      </c>
      <c r="T499" s="12" t="s">
        <v>40</v>
      </c>
      <c r="U499" s="12" t="s">
        <v>27</v>
      </c>
      <c r="V499" s="6">
        <f>Table1[[#This Row],[Profit]]/Table1[[#This Row],[Sales]]</f>
        <v>0.14438502673796791</v>
      </c>
      <c r="W499" s="12">
        <f>[1]!Table1[[#This Row],[Sales]]-[1]!Table1[[#This Row],[Cost]]-[1]!Table1[[#This Row],[Profit]]</f>
        <v>0</v>
      </c>
      <c r="X499" s="12">
        <f>[1]!Table1[[#This Row],[Quantity]]*[1]!Table1[[#This Row],[Unit_Price]]</f>
        <v>55000</v>
      </c>
      <c r="Y499" s="16">
        <f>[1]!Table1[[#This Row],[Gross_Sales]]*[1]!Table1[[#This Row],[Discount]]</f>
        <v>8250</v>
      </c>
      <c r="Z499" s="17">
        <f>[1]!Table1[[#This Row],[Gross_Sales]]*[1]!Table1[[#This Row],[Discount_amount]]</f>
        <v>453750000</v>
      </c>
      <c r="AA499" s="15">
        <f>IFERROR([1]!Table1[[#This Row],[Profit]]/[1]!Table1[[#This Row],[Sales]],0)</f>
        <v>0.14438502673796791</v>
      </c>
      <c r="AB499" s="12">
        <f>YEAR([1]!Table1[[#This Row],[Order_Date]])</f>
        <v>2024</v>
      </c>
      <c r="AC499" s="12">
        <f>MONTH([1]!Table1[[#This Row],[Order_Date]])</f>
        <v>11</v>
      </c>
      <c r="AD499" s="12" t="str">
        <f t="shared" si="21"/>
        <v>Nov</v>
      </c>
      <c r="AE499" s="12" t="str">
        <f t="shared" si="22"/>
        <v>Q4</v>
      </c>
      <c r="AF499" s="12" t="str">
        <f t="shared" si="23"/>
        <v>2024-Nov</v>
      </c>
      <c r="AG499" s="12">
        <f>COUNTIF(C:C,Table1[[#This Row],[Customer_ID]])</f>
        <v>12</v>
      </c>
      <c r="AH499" s="18" t="e">
        <f>IF([1]!Table1[[#This Row],[Customer_order_count]] &gt;= 10,"FREQUENT",IF([1]!Table1[[#This Row],[Customer_order_count]] &lt;= 10,"REGULAR","OCASSIONAL"))</f>
        <v>#REF!</v>
      </c>
    </row>
    <row r="500" spans="1:34" x14ac:dyDescent="0.25">
      <c r="A500" s="1" t="s">
        <v>1174</v>
      </c>
      <c r="B500" s="2">
        <v>45882</v>
      </c>
      <c r="C500" s="3" t="s">
        <v>1175</v>
      </c>
      <c r="D500" s="3" t="s">
        <v>1176</v>
      </c>
      <c r="E500" s="3" t="s">
        <v>3</v>
      </c>
      <c r="F500" s="3">
        <v>54</v>
      </c>
      <c r="G500" s="3" t="s">
        <v>290</v>
      </c>
      <c r="H500" s="3" t="s">
        <v>276</v>
      </c>
      <c r="I500" s="3" t="s">
        <v>81</v>
      </c>
      <c r="J500" s="3" t="s">
        <v>82</v>
      </c>
      <c r="K500" s="3" t="s">
        <v>58</v>
      </c>
      <c r="L500" s="3">
        <v>3</v>
      </c>
      <c r="M500" s="3">
        <v>3500</v>
      </c>
      <c r="N500" s="3">
        <v>0.1</v>
      </c>
      <c r="O500" s="3">
        <v>9450</v>
      </c>
      <c r="P500" s="3">
        <v>7500</v>
      </c>
      <c r="Q500" s="5">
        <f>Table1[[#This Row],[Sales]]-Table1[[#This Row],[Cost]]</f>
        <v>1950</v>
      </c>
      <c r="R500" s="3" t="s">
        <v>26</v>
      </c>
      <c r="S500" s="3" t="s">
        <v>287</v>
      </c>
      <c r="T500" s="3" t="s">
        <v>33</v>
      </c>
      <c r="U500" s="3" t="s">
        <v>19</v>
      </c>
      <c r="V500" s="6">
        <f>Table1[[#This Row],[Profit]]/Table1[[#This Row],[Sales]]</f>
        <v>0.20634920634920634</v>
      </c>
      <c r="W500" s="3">
        <f>[1]!Table1[[#This Row],[Sales]]-[1]!Table1[[#This Row],[Cost]]-[1]!Table1[[#This Row],[Profit]]</f>
        <v>-15000</v>
      </c>
      <c r="X500" s="3">
        <f>[1]!Table1[[#This Row],[Quantity]]*[1]!Table1[[#This Row],[Unit_Price]]</f>
        <v>10500</v>
      </c>
      <c r="Y500" s="3">
        <f>[1]!Table1[[#This Row],[Gross_Sales]]*[1]!Table1[[#This Row],[Discount]]</f>
        <v>1050</v>
      </c>
      <c r="Z500" s="3">
        <f>[1]!Table1[[#This Row],[Gross_Sales]]*[1]!Table1[[#This Row],[Discount_amount]]</f>
        <v>11025000</v>
      </c>
      <c r="AA500" s="3">
        <f>IFERROR([1]!Table1[[#This Row],[Profit]]/[1]!Table1[[#This Row],[Sales]],0)</f>
        <v>0.20634920634920634</v>
      </c>
      <c r="AB500" s="3">
        <f>YEAR([1]!Table1[[#This Row],[Order_Date]])</f>
        <v>2025</v>
      </c>
      <c r="AC500" s="3">
        <f>MONTH([1]!Table1[[#This Row],[Order_Date]])</f>
        <v>8</v>
      </c>
      <c r="AD500" s="3" t="str">
        <f t="shared" si="21"/>
        <v>Aug</v>
      </c>
      <c r="AE500" s="3" t="str">
        <f t="shared" si="22"/>
        <v>Q3</v>
      </c>
      <c r="AF500" s="3" t="str">
        <f t="shared" si="23"/>
        <v>2025-Aug</v>
      </c>
      <c r="AG500" s="3">
        <f>COUNTIF(C:C,Table1[[#This Row],[Customer_ID]])</f>
        <v>3</v>
      </c>
      <c r="AH500" s="9" t="e">
        <f>IF([1]!Table1[[#This Row],[Customer_order_count]] &gt;= 10,"FREQUENT",IF([1]!Table1[[#This Row],[Customer_order_count]] &lt;= 10,"REGULAR","OCASSIONAL"))</f>
        <v>#REF!</v>
      </c>
    </row>
    <row r="501" spans="1:34" x14ac:dyDescent="0.25">
      <c r="A501" s="10" t="s">
        <v>1177</v>
      </c>
      <c r="B501" s="11">
        <v>45638</v>
      </c>
      <c r="C501" s="12" t="s">
        <v>1178</v>
      </c>
      <c r="D501" s="13" t="s">
        <v>1179</v>
      </c>
      <c r="E501" s="13" t="s">
        <v>16</v>
      </c>
      <c r="F501" s="14">
        <v>55</v>
      </c>
      <c r="G501" s="12" t="s">
        <v>339</v>
      </c>
      <c r="H501" s="12" t="s">
        <v>285</v>
      </c>
      <c r="I501" s="12" t="s">
        <v>105</v>
      </c>
      <c r="J501" s="12" t="s">
        <v>106</v>
      </c>
      <c r="K501" s="12" t="s">
        <v>76</v>
      </c>
      <c r="L501" s="14">
        <v>3</v>
      </c>
      <c r="M501" s="14">
        <v>450</v>
      </c>
      <c r="N501" s="15">
        <v>0.1</v>
      </c>
      <c r="O501" s="14">
        <v>1215</v>
      </c>
      <c r="P501" s="14">
        <v>990</v>
      </c>
      <c r="Q501" s="5">
        <f>Table1[[#This Row],[Sales]]-Table1[[#This Row],[Cost]]</f>
        <v>225</v>
      </c>
      <c r="R501" s="12" t="s">
        <v>17</v>
      </c>
      <c r="S501" s="12" t="s">
        <v>10</v>
      </c>
      <c r="T501" s="12" t="s">
        <v>40</v>
      </c>
      <c r="U501" s="12" t="s">
        <v>19</v>
      </c>
      <c r="V501" s="6">
        <f>Table1[[#This Row],[Profit]]/Table1[[#This Row],[Sales]]</f>
        <v>0.18518518518518517</v>
      </c>
      <c r="W501" s="12">
        <f>[1]!Table1[[#This Row],[Sales]]-[1]!Table1[[#This Row],[Cost]]-[1]!Table1[[#This Row],[Profit]]</f>
        <v>0</v>
      </c>
      <c r="X501" s="12">
        <f>[1]!Table1[[#This Row],[Quantity]]*[1]!Table1[[#This Row],[Unit_Price]]</f>
        <v>1350</v>
      </c>
      <c r="Y501" s="16">
        <f>[1]!Table1[[#This Row],[Gross_Sales]]*[1]!Table1[[#This Row],[Discount]]</f>
        <v>135</v>
      </c>
      <c r="Z501" s="17">
        <f>[1]!Table1[[#This Row],[Gross_Sales]]*[1]!Table1[[#This Row],[Discount_amount]]</f>
        <v>182250</v>
      </c>
      <c r="AA501" s="15">
        <f>IFERROR([1]!Table1[[#This Row],[Profit]]/[1]!Table1[[#This Row],[Sales]],0)</f>
        <v>0.18518518518518517</v>
      </c>
      <c r="AB501" s="12">
        <f>YEAR([1]!Table1[[#This Row],[Order_Date]])</f>
        <v>2024</v>
      </c>
      <c r="AC501" s="12">
        <f>MONTH([1]!Table1[[#This Row],[Order_Date]])</f>
        <v>12</v>
      </c>
      <c r="AD501" s="12" t="str">
        <f t="shared" si="21"/>
        <v>Dec</v>
      </c>
      <c r="AE501" s="12" t="str">
        <f t="shared" si="22"/>
        <v>Q4</v>
      </c>
      <c r="AF501" s="12" t="str">
        <f t="shared" si="23"/>
        <v>2024-Dec</v>
      </c>
      <c r="AG501" s="12">
        <f>COUNTIF(C:C,Table1[[#This Row],[Customer_ID]])</f>
        <v>3</v>
      </c>
      <c r="AH501" s="18" t="e">
        <f>IF([1]!Table1[[#This Row],[Customer_order_count]] &gt;= 10,"FREQUENT",IF([1]!Table1[[#This Row],[Customer_order_count]] &lt;= 10,"REGULAR","OCASSIONAL"))</f>
        <v>#REF!</v>
      </c>
    </row>
    <row r="502" spans="1:34" x14ac:dyDescent="0.25">
      <c r="A502" s="1" t="s">
        <v>1180</v>
      </c>
      <c r="B502" s="2">
        <v>45389</v>
      </c>
      <c r="C502" s="3" t="s">
        <v>489</v>
      </c>
      <c r="D502" s="4" t="s">
        <v>490</v>
      </c>
      <c r="E502" s="4" t="s">
        <v>3</v>
      </c>
      <c r="F502" s="5">
        <v>26</v>
      </c>
      <c r="G502" s="3" t="s">
        <v>339</v>
      </c>
      <c r="H502" s="3" t="s">
        <v>285</v>
      </c>
      <c r="I502" s="3" t="s">
        <v>44</v>
      </c>
      <c r="J502" s="3" t="s">
        <v>45</v>
      </c>
      <c r="K502" s="3" t="s">
        <v>46</v>
      </c>
      <c r="L502" s="5">
        <v>2</v>
      </c>
      <c r="M502" s="5">
        <v>2500</v>
      </c>
      <c r="N502" s="6">
        <v>0.05</v>
      </c>
      <c r="O502" s="5">
        <v>4750</v>
      </c>
      <c r="P502" s="5">
        <v>3000</v>
      </c>
      <c r="Q502" s="5">
        <f>Table1[[#This Row],[Sales]]-Table1[[#This Row],[Cost]]</f>
        <v>1750</v>
      </c>
      <c r="R502" s="3" t="s">
        <v>9</v>
      </c>
      <c r="S502" s="3" t="s">
        <v>10</v>
      </c>
      <c r="T502" s="3" t="s">
        <v>11</v>
      </c>
      <c r="U502" s="3" t="s">
        <v>27</v>
      </c>
      <c r="V502" s="6">
        <f>Table1[[#This Row],[Profit]]/Table1[[#This Row],[Sales]]</f>
        <v>0.36842105263157893</v>
      </c>
      <c r="W502" s="3">
        <f>[1]!Table1[[#This Row],[Sales]]-[1]!Table1[[#This Row],[Cost]]-[1]!Table1[[#This Row],[Profit]]</f>
        <v>0</v>
      </c>
      <c r="X502" s="3">
        <f>[1]!Table1[[#This Row],[Quantity]]*[1]!Table1[[#This Row],[Unit_Price]]</f>
        <v>5000</v>
      </c>
      <c r="Y502" s="7">
        <f>[1]!Table1[[#This Row],[Gross_Sales]]*[1]!Table1[[#This Row],[Discount]]</f>
        <v>250</v>
      </c>
      <c r="Z502" s="8">
        <f>[1]!Table1[[#This Row],[Gross_Sales]]*[1]!Table1[[#This Row],[Discount_amount]]</f>
        <v>1250000</v>
      </c>
      <c r="AA502" s="6">
        <f>IFERROR([1]!Table1[[#This Row],[Profit]]/[1]!Table1[[#This Row],[Sales]],0)</f>
        <v>0.36842105263157893</v>
      </c>
      <c r="AB502" s="3">
        <f>YEAR([1]!Table1[[#This Row],[Order_Date]])</f>
        <v>2024</v>
      </c>
      <c r="AC502" s="3">
        <f>MONTH([1]!Table1[[#This Row],[Order_Date]])</f>
        <v>4</v>
      </c>
      <c r="AD502" s="3" t="str">
        <f t="shared" si="21"/>
        <v>Apr</v>
      </c>
      <c r="AE502" s="3" t="str">
        <f t="shared" si="22"/>
        <v>Q2</v>
      </c>
      <c r="AF502" s="3" t="str">
        <f t="shared" si="23"/>
        <v>2024-Apr</v>
      </c>
      <c r="AG502" s="3">
        <f>COUNTIF(C:C,Table1[[#This Row],[Customer_ID]])</f>
        <v>26</v>
      </c>
      <c r="AH502" s="9" t="e">
        <f>IF([1]!Table1[[#This Row],[Customer_order_count]] &gt;= 10,"FREQUENT",IF([1]!Table1[[#This Row],[Customer_order_count]] &lt;= 10,"REGULAR","OCASSIONAL"))</f>
        <v>#REF!</v>
      </c>
    </row>
    <row r="503" spans="1:34" x14ac:dyDescent="0.25">
      <c r="A503" s="10" t="s">
        <v>1181</v>
      </c>
      <c r="B503" s="11">
        <v>45646</v>
      </c>
      <c r="C503" s="12" t="s">
        <v>1182</v>
      </c>
      <c r="D503" s="13" t="s">
        <v>410</v>
      </c>
      <c r="E503" s="13" t="s">
        <v>3</v>
      </c>
      <c r="F503" s="14">
        <v>46</v>
      </c>
      <c r="G503" s="12" t="s">
        <v>312</v>
      </c>
      <c r="H503" s="12" t="s">
        <v>276</v>
      </c>
      <c r="I503" s="12" t="s">
        <v>6</v>
      </c>
      <c r="J503" s="12" t="s">
        <v>7</v>
      </c>
      <c r="K503" s="12" t="s">
        <v>8</v>
      </c>
      <c r="L503" s="14">
        <v>2</v>
      </c>
      <c r="M503" s="14">
        <v>7000</v>
      </c>
      <c r="N503" s="15">
        <v>0.15</v>
      </c>
      <c r="O503" s="14">
        <v>11900</v>
      </c>
      <c r="P503" s="14">
        <v>10400</v>
      </c>
      <c r="Q503" s="5">
        <f>Table1[[#This Row],[Sales]]-Table1[[#This Row],[Cost]]</f>
        <v>1500</v>
      </c>
      <c r="R503" s="12" t="s">
        <v>9</v>
      </c>
      <c r="S503" s="12" t="s">
        <v>10</v>
      </c>
      <c r="T503" s="12" t="s">
        <v>40</v>
      </c>
      <c r="U503" s="12" t="s">
        <v>27</v>
      </c>
      <c r="V503" s="6">
        <f>Table1[[#This Row],[Profit]]/Table1[[#This Row],[Sales]]</f>
        <v>0.12605042016806722</v>
      </c>
      <c r="W503" s="12">
        <f>[1]!Table1[[#This Row],[Sales]]-[1]!Table1[[#This Row],[Cost]]-[1]!Table1[[#This Row],[Profit]]</f>
        <v>0</v>
      </c>
      <c r="X503" s="12">
        <f>[1]!Table1[[#This Row],[Quantity]]*[1]!Table1[[#This Row],[Unit_Price]]</f>
        <v>14000</v>
      </c>
      <c r="Y503" s="16">
        <f>[1]!Table1[[#This Row],[Gross_Sales]]*[1]!Table1[[#This Row],[Discount]]</f>
        <v>2100</v>
      </c>
      <c r="Z503" s="17">
        <f>[1]!Table1[[#This Row],[Gross_Sales]]*[1]!Table1[[#This Row],[Discount_amount]]</f>
        <v>29400000</v>
      </c>
      <c r="AA503" s="15">
        <f>IFERROR([1]!Table1[[#This Row],[Profit]]/[1]!Table1[[#This Row],[Sales]],0)</f>
        <v>0.12605042016806722</v>
      </c>
      <c r="AB503" s="12">
        <f>YEAR([1]!Table1[[#This Row],[Order_Date]])</f>
        <v>2024</v>
      </c>
      <c r="AC503" s="12">
        <f>MONTH([1]!Table1[[#This Row],[Order_Date]])</f>
        <v>12</v>
      </c>
      <c r="AD503" s="12" t="str">
        <f t="shared" si="21"/>
        <v>Dec</v>
      </c>
      <c r="AE503" s="12" t="str">
        <f t="shared" si="22"/>
        <v>Q4</v>
      </c>
      <c r="AF503" s="12" t="str">
        <f t="shared" si="23"/>
        <v>2024-Dec</v>
      </c>
      <c r="AG503" s="12">
        <f>COUNTIF(C:C,Table1[[#This Row],[Customer_ID]])</f>
        <v>12</v>
      </c>
      <c r="AH503" s="18" t="e">
        <f>IF([1]!Table1[[#This Row],[Customer_order_count]] &gt;= 10,"FREQUENT",IF([1]!Table1[[#This Row],[Customer_order_count]] &lt;= 10,"REGULAR","OCASSIONAL"))</f>
        <v>#REF!</v>
      </c>
    </row>
    <row r="504" spans="1:34" x14ac:dyDescent="0.25">
      <c r="A504" s="1" t="s">
        <v>1183</v>
      </c>
      <c r="B504" s="2">
        <v>45863</v>
      </c>
      <c r="C504" s="3" t="s">
        <v>311</v>
      </c>
      <c r="D504" s="4" t="s">
        <v>101</v>
      </c>
      <c r="E504" s="4" t="s">
        <v>16</v>
      </c>
      <c r="F504" s="5">
        <v>42</v>
      </c>
      <c r="G504" s="3" t="s">
        <v>312</v>
      </c>
      <c r="H504" s="3" t="s">
        <v>276</v>
      </c>
      <c r="I504" s="3" t="s">
        <v>56</v>
      </c>
      <c r="J504" s="3" t="s">
        <v>57</v>
      </c>
      <c r="K504" s="3" t="s">
        <v>58</v>
      </c>
      <c r="L504" s="5">
        <v>1</v>
      </c>
      <c r="M504" s="5">
        <v>1200</v>
      </c>
      <c r="N504" s="6">
        <v>0</v>
      </c>
      <c r="O504" s="5">
        <v>1200</v>
      </c>
      <c r="P504" s="5">
        <v>800</v>
      </c>
      <c r="Q504" s="5">
        <f>Table1[[#This Row],[Sales]]-Table1[[#This Row],[Cost]]</f>
        <v>400</v>
      </c>
      <c r="R504" s="3" t="s">
        <v>26</v>
      </c>
      <c r="S504" s="3" t="s">
        <v>10</v>
      </c>
      <c r="T504" s="3" t="s">
        <v>33</v>
      </c>
      <c r="U504" s="3" t="s">
        <v>27</v>
      </c>
      <c r="V504" s="6">
        <f>Table1[[#This Row],[Profit]]/Table1[[#This Row],[Sales]]</f>
        <v>0.33333333333333331</v>
      </c>
      <c r="W504" s="3">
        <f>[1]!Table1[[#This Row],[Sales]]-[1]!Table1[[#This Row],[Cost]]-[1]!Table1[[#This Row],[Profit]]</f>
        <v>0</v>
      </c>
      <c r="X504" s="3">
        <f>[1]!Table1[[#This Row],[Quantity]]*[1]!Table1[[#This Row],[Unit_Price]]</f>
        <v>1200</v>
      </c>
      <c r="Y504" s="7">
        <f>[1]!Table1[[#This Row],[Gross_Sales]]*[1]!Table1[[#This Row],[Discount]]</f>
        <v>0</v>
      </c>
      <c r="Z504" s="8">
        <f>[1]!Table1[[#This Row],[Gross_Sales]]*[1]!Table1[[#This Row],[Discount_amount]]</f>
        <v>0</v>
      </c>
      <c r="AA504" s="6">
        <f>IFERROR([1]!Table1[[#This Row],[Profit]]/[1]!Table1[[#This Row],[Sales]],0)</f>
        <v>0.33333333333333331</v>
      </c>
      <c r="AB504" s="3">
        <f>YEAR([1]!Table1[[#This Row],[Order_Date]])</f>
        <v>2025</v>
      </c>
      <c r="AC504" s="3">
        <f>MONTH([1]!Table1[[#This Row],[Order_Date]])</f>
        <v>7</v>
      </c>
      <c r="AD504" s="3" t="str">
        <f t="shared" si="21"/>
        <v>Jul</v>
      </c>
      <c r="AE504" s="3" t="str">
        <f t="shared" si="22"/>
        <v>Q3</v>
      </c>
      <c r="AF504" s="3" t="str">
        <f t="shared" si="23"/>
        <v>2025-Jul</v>
      </c>
      <c r="AG504" s="3">
        <f>COUNTIF(C:C,Table1[[#This Row],[Customer_ID]])</f>
        <v>21</v>
      </c>
      <c r="AH504" s="9" t="e">
        <f>IF([1]!Table1[[#This Row],[Customer_order_count]] &gt;= 10,"FREQUENT",IF([1]!Table1[[#This Row],[Customer_order_count]] &lt;= 10,"REGULAR","OCASSIONAL"))</f>
        <v>#REF!</v>
      </c>
    </row>
    <row r="505" spans="1:34" x14ac:dyDescent="0.25">
      <c r="A505" s="10" t="s">
        <v>1184</v>
      </c>
      <c r="B505" s="11">
        <v>45452</v>
      </c>
      <c r="C505" s="12" t="s">
        <v>522</v>
      </c>
      <c r="D505" s="13" t="s">
        <v>523</v>
      </c>
      <c r="E505" s="13" t="s">
        <v>3</v>
      </c>
      <c r="F505" s="14">
        <v>54</v>
      </c>
      <c r="G505" s="12" t="s">
        <v>275</v>
      </c>
      <c r="H505" s="12" t="s">
        <v>276</v>
      </c>
      <c r="I505" s="12" t="s">
        <v>105</v>
      </c>
      <c r="J505" s="12" t="s">
        <v>106</v>
      </c>
      <c r="K505" s="12" t="s">
        <v>76</v>
      </c>
      <c r="L505" s="14">
        <v>2</v>
      </c>
      <c r="M505" s="14">
        <v>450</v>
      </c>
      <c r="N505" s="15">
        <v>0.1</v>
      </c>
      <c r="O505" s="14">
        <v>810</v>
      </c>
      <c r="P505" s="14">
        <v>660</v>
      </c>
      <c r="Q505" s="5">
        <f>Table1[[#This Row],[Sales]]-Table1[[#This Row],[Cost]]</f>
        <v>150</v>
      </c>
      <c r="R505" s="12" t="s">
        <v>77</v>
      </c>
      <c r="S505" s="12" t="s">
        <v>10</v>
      </c>
      <c r="T505" s="12" t="s">
        <v>11</v>
      </c>
      <c r="U505" s="12" t="s">
        <v>19</v>
      </c>
      <c r="V505" s="6">
        <f>Table1[[#This Row],[Profit]]/Table1[[#This Row],[Sales]]</f>
        <v>0.18518518518518517</v>
      </c>
      <c r="W505" s="12">
        <f>[1]!Table1[[#This Row],[Sales]]-[1]!Table1[[#This Row],[Cost]]-[1]!Table1[[#This Row],[Profit]]</f>
        <v>0</v>
      </c>
      <c r="X505" s="12">
        <f>[1]!Table1[[#This Row],[Quantity]]*[1]!Table1[[#This Row],[Unit_Price]]</f>
        <v>900</v>
      </c>
      <c r="Y505" s="16">
        <f>[1]!Table1[[#This Row],[Gross_Sales]]*[1]!Table1[[#This Row],[Discount]]</f>
        <v>90</v>
      </c>
      <c r="Z505" s="17">
        <f>[1]!Table1[[#This Row],[Gross_Sales]]*[1]!Table1[[#This Row],[Discount_amount]]</f>
        <v>81000</v>
      </c>
      <c r="AA505" s="15">
        <f>IFERROR([1]!Table1[[#This Row],[Profit]]/[1]!Table1[[#This Row],[Sales]],0)</f>
        <v>0.18518518518518517</v>
      </c>
      <c r="AB505" s="12">
        <f>YEAR([1]!Table1[[#This Row],[Order_Date]])</f>
        <v>2024</v>
      </c>
      <c r="AC505" s="12">
        <f>MONTH([1]!Table1[[#This Row],[Order_Date]])</f>
        <v>6</v>
      </c>
      <c r="AD505" s="12" t="str">
        <f t="shared" si="21"/>
        <v>Jun</v>
      </c>
      <c r="AE505" s="12" t="str">
        <f t="shared" si="22"/>
        <v>Q2</v>
      </c>
      <c r="AF505" s="12" t="str">
        <f t="shared" si="23"/>
        <v>2024-Jun</v>
      </c>
      <c r="AG505" s="12">
        <f>COUNTIF(C:C,Table1[[#This Row],[Customer_ID]])</f>
        <v>5</v>
      </c>
      <c r="AH505" s="18" t="e">
        <f>IF([1]!Table1[[#This Row],[Customer_order_count]] &gt;= 10,"FREQUENT",IF([1]!Table1[[#This Row],[Customer_order_count]] &lt;= 10,"REGULAR","OCASSIONAL"))</f>
        <v>#REF!</v>
      </c>
    </row>
    <row r="506" spans="1:34" x14ac:dyDescent="0.25">
      <c r="A506" s="1" t="s">
        <v>1185</v>
      </c>
      <c r="B506" s="2">
        <v>45461</v>
      </c>
      <c r="C506" s="3" t="s">
        <v>1186</v>
      </c>
      <c r="D506" s="4" t="s">
        <v>941</v>
      </c>
      <c r="E506" s="4" t="s">
        <v>3</v>
      </c>
      <c r="F506" s="5">
        <v>43</v>
      </c>
      <c r="G506" s="3" t="s">
        <v>407</v>
      </c>
      <c r="H506" s="3" t="s">
        <v>285</v>
      </c>
      <c r="I506" s="3" t="s">
        <v>65</v>
      </c>
      <c r="J506" s="3" t="s">
        <v>66</v>
      </c>
      <c r="K506" s="3" t="s">
        <v>25</v>
      </c>
      <c r="L506" s="5">
        <v>1</v>
      </c>
      <c r="M506" s="5">
        <v>2500</v>
      </c>
      <c r="N506" s="6">
        <v>0.15</v>
      </c>
      <c r="O506" s="5">
        <v>2125</v>
      </c>
      <c r="P506" s="5">
        <v>1600</v>
      </c>
      <c r="Q506" s="5">
        <f>Table1[[#This Row],[Sales]]-Table1[[#This Row],[Cost]]</f>
        <v>525</v>
      </c>
      <c r="R506" s="3" t="s">
        <v>9</v>
      </c>
      <c r="S506" s="3" t="s">
        <v>10</v>
      </c>
      <c r="T506" s="3" t="s">
        <v>11</v>
      </c>
      <c r="U506" s="3" t="s">
        <v>19</v>
      </c>
      <c r="V506" s="6">
        <f>Table1[[#This Row],[Profit]]/Table1[[#This Row],[Sales]]</f>
        <v>0.24705882352941178</v>
      </c>
      <c r="W506" s="3">
        <f>[1]!Table1[[#This Row],[Sales]]-[1]!Table1[[#This Row],[Cost]]-[1]!Table1[[#This Row],[Profit]]</f>
        <v>0</v>
      </c>
      <c r="X506" s="3">
        <f>[1]!Table1[[#This Row],[Quantity]]*[1]!Table1[[#This Row],[Unit_Price]]</f>
        <v>2500</v>
      </c>
      <c r="Y506" s="7">
        <f>[1]!Table1[[#This Row],[Gross_Sales]]*[1]!Table1[[#This Row],[Discount]]</f>
        <v>375</v>
      </c>
      <c r="Z506" s="8">
        <f>[1]!Table1[[#This Row],[Gross_Sales]]*[1]!Table1[[#This Row],[Discount_amount]]</f>
        <v>937500</v>
      </c>
      <c r="AA506" s="6">
        <f>IFERROR([1]!Table1[[#This Row],[Profit]]/[1]!Table1[[#This Row],[Sales]],0)</f>
        <v>0.24705882352941178</v>
      </c>
      <c r="AB506" s="3">
        <f>YEAR([1]!Table1[[#This Row],[Order_Date]])</f>
        <v>2024</v>
      </c>
      <c r="AC506" s="3">
        <f>MONTH([1]!Table1[[#This Row],[Order_Date]])</f>
        <v>6</v>
      </c>
      <c r="AD506" s="3" t="str">
        <f t="shared" si="21"/>
        <v>Jun</v>
      </c>
      <c r="AE506" s="3" t="str">
        <f t="shared" si="22"/>
        <v>Q2</v>
      </c>
      <c r="AF506" s="3" t="str">
        <f t="shared" si="23"/>
        <v>2024-Jun</v>
      </c>
      <c r="AG506" s="3">
        <f>COUNTIF(C:C,Table1[[#This Row],[Customer_ID]])</f>
        <v>3</v>
      </c>
      <c r="AH506" s="9" t="e">
        <f>IF([1]!Table1[[#This Row],[Customer_order_count]] &gt;= 10,"FREQUENT",IF([1]!Table1[[#This Row],[Customer_order_count]] &lt;= 10,"REGULAR","OCASSIONAL"))</f>
        <v>#REF!</v>
      </c>
    </row>
    <row r="507" spans="1:34" x14ac:dyDescent="0.25">
      <c r="A507" s="10" t="s">
        <v>1187</v>
      </c>
      <c r="B507" s="11">
        <v>45630</v>
      </c>
      <c r="C507" s="12" t="s">
        <v>1188</v>
      </c>
      <c r="D507" s="13" t="s">
        <v>1189</v>
      </c>
      <c r="E507" s="13" t="s">
        <v>16</v>
      </c>
      <c r="F507" s="14">
        <v>41</v>
      </c>
      <c r="G507" s="12" t="s">
        <v>312</v>
      </c>
      <c r="H507" s="12" t="s">
        <v>276</v>
      </c>
      <c r="I507" s="12" t="s">
        <v>37</v>
      </c>
      <c r="J507" s="12" t="s">
        <v>38</v>
      </c>
      <c r="K507" s="12" t="s">
        <v>39</v>
      </c>
      <c r="L507" s="14">
        <v>2</v>
      </c>
      <c r="M507" s="14">
        <v>900</v>
      </c>
      <c r="N507" s="15">
        <v>0.05</v>
      </c>
      <c r="O507" s="14">
        <v>1710</v>
      </c>
      <c r="P507" s="14">
        <v>1100</v>
      </c>
      <c r="Q507" s="5">
        <f>Table1[[#This Row],[Sales]]-Table1[[#This Row],[Cost]]</f>
        <v>610</v>
      </c>
      <c r="R507" s="12" t="s">
        <v>26</v>
      </c>
      <c r="S507" s="12" t="s">
        <v>10</v>
      </c>
      <c r="T507" s="12" t="s">
        <v>40</v>
      </c>
      <c r="U507" s="12" t="s">
        <v>19</v>
      </c>
      <c r="V507" s="6">
        <f>Table1[[#This Row],[Profit]]/Table1[[#This Row],[Sales]]</f>
        <v>0.35672514619883039</v>
      </c>
      <c r="W507" s="12">
        <f>[1]!Table1[[#This Row],[Sales]]-[1]!Table1[[#This Row],[Cost]]-[1]!Table1[[#This Row],[Profit]]</f>
        <v>0</v>
      </c>
      <c r="X507" s="12">
        <f>[1]!Table1[[#This Row],[Quantity]]*[1]!Table1[[#This Row],[Unit_Price]]</f>
        <v>1800</v>
      </c>
      <c r="Y507" s="16">
        <f>[1]!Table1[[#This Row],[Gross_Sales]]*[1]!Table1[[#This Row],[Discount]]</f>
        <v>90</v>
      </c>
      <c r="Z507" s="17">
        <f>[1]!Table1[[#This Row],[Gross_Sales]]*[1]!Table1[[#This Row],[Discount_amount]]</f>
        <v>162000</v>
      </c>
      <c r="AA507" s="15">
        <f>IFERROR([1]!Table1[[#This Row],[Profit]]/[1]!Table1[[#This Row],[Sales]],0)</f>
        <v>0.35672514619883039</v>
      </c>
      <c r="AB507" s="12">
        <f>YEAR([1]!Table1[[#This Row],[Order_Date]])</f>
        <v>2024</v>
      </c>
      <c r="AC507" s="12">
        <f>MONTH([1]!Table1[[#This Row],[Order_Date]])</f>
        <v>12</v>
      </c>
      <c r="AD507" s="12" t="str">
        <f t="shared" si="21"/>
        <v>Dec</v>
      </c>
      <c r="AE507" s="12" t="str">
        <f t="shared" si="22"/>
        <v>Q4</v>
      </c>
      <c r="AF507" s="12" t="str">
        <f t="shared" si="23"/>
        <v>2024-Dec</v>
      </c>
      <c r="AG507" s="12">
        <f>COUNTIF(C:C,Table1[[#This Row],[Customer_ID]])</f>
        <v>4</v>
      </c>
      <c r="AH507" s="18" t="e">
        <f>IF([1]!Table1[[#This Row],[Customer_order_count]] &gt;= 10,"FREQUENT",IF([1]!Table1[[#This Row],[Customer_order_count]] &lt;= 10,"REGULAR","OCASSIONAL"))</f>
        <v>#REF!</v>
      </c>
    </row>
    <row r="508" spans="1:34" x14ac:dyDescent="0.25">
      <c r="A508" s="1" t="s">
        <v>1190</v>
      </c>
      <c r="B508" s="2">
        <v>45950</v>
      </c>
      <c r="C508" s="3" t="s">
        <v>1191</v>
      </c>
      <c r="D508" s="4" t="s">
        <v>740</v>
      </c>
      <c r="E508" s="4" t="s">
        <v>16</v>
      </c>
      <c r="F508" s="5">
        <v>48</v>
      </c>
      <c r="G508" s="3" t="s">
        <v>312</v>
      </c>
      <c r="H508" s="3" t="s">
        <v>276</v>
      </c>
      <c r="I508" s="3" t="s">
        <v>95</v>
      </c>
      <c r="J508" s="3" t="s">
        <v>96</v>
      </c>
      <c r="K508" s="3" t="s">
        <v>46</v>
      </c>
      <c r="L508" s="5">
        <v>1</v>
      </c>
      <c r="M508" s="5">
        <v>600</v>
      </c>
      <c r="N508" s="6">
        <v>0</v>
      </c>
      <c r="O508" s="5">
        <v>600</v>
      </c>
      <c r="P508" s="5">
        <v>380</v>
      </c>
      <c r="Q508" s="5">
        <f>Table1[[#This Row],[Sales]]-Table1[[#This Row],[Cost]]</f>
        <v>220</v>
      </c>
      <c r="R508" s="3" t="s">
        <v>17</v>
      </c>
      <c r="S508" s="3" t="s">
        <v>10</v>
      </c>
      <c r="T508" s="3" t="s">
        <v>40</v>
      </c>
      <c r="U508" s="3" t="s">
        <v>19</v>
      </c>
      <c r="V508" s="6">
        <f>Table1[[#This Row],[Profit]]/Table1[[#This Row],[Sales]]</f>
        <v>0.36666666666666664</v>
      </c>
      <c r="W508" s="3">
        <f>[1]!Table1[[#This Row],[Sales]]-[1]!Table1[[#This Row],[Cost]]-[1]!Table1[[#This Row],[Profit]]</f>
        <v>0</v>
      </c>
      <c r="X508" s="3">
        <f>[1]!Table1[[#This Row],[Quantity]]*[1]!Table1[[#This Row],[Unit_Price]]</f>
        <v>600</v>
      </c>
      <c r="Y508" s="7">
        <f>[1]!Table1[[#This Row],[Gross_Sales]]*[1]!Table1[[#This Row],[Discount]]</f>
        <v>0</v>
      </c>
      <c r="Z508" s="8">
        <f>[1]!Table1[[#This Row],[Gross_Sales]]*[1]!Table1[[#This Row],[Discount_amount]]</f>
        <v>0</v>
      </c>
      <c r="AA508" s="6">
        <f>IFERROR([1]!Table1[[#This Row],[Profit]]/[1]!Table1[[#This Row],[Sales]],0)</f>
        <v>0.36666666666666664</v>
      </c>
      <c r="AB508" s="3">
        <f>YEAR([1]!Table1[[#This Row],[Order_Date]])</f>
        <v>2025</v>
      </c>
      <c r="AC508" s="3">
        <f>MONTH([1]!Table1[[#This Row],[Order_Date]])</f>
        <v>10</v>
      </c>
      <c r="AD508" s="3" t="str">
        <f t="shared" si="21"/>
        <v>Oct</v>
      </c>
      <c r="AE508" s="3" t="str">
        <f t="shared" si="22"/>
        <v>Q4</v>
      </c>
      <c r="AF508" s="3" t="str">
        <f t="shared" si="23"/>
        <v>2025-Oct</v>
      </c>
      <c r="AG508" s="3">
        <f>COUNTIF(C:C,Table1[[#This Row],[Customer_ID]])</f>
        <v>4</v>
      </c>
      <c r="AH508" s="9" t="e">
        <f>IF([1]!Table1[[#This Row],[Customer_order_count]] &gt;= 10,"FREQUENT",IF([1]!Table1[[#This Row],[Customer_order_count]] &lt;= 10,"REGULAR","OCASSIONAL"))</f>
        <v>#REF!</v>
      </c>
    </row>
    <row r="509" spans="1:34" x14ac:dyDescent="0.25">
      <c r="A509" s="10" t="s">
        <v>1192</v>
      </c>
      <c r="B509" s="11">
        <v>45762</v>
      </c>
      <c r="C509" s="12" t="s">
        <v>397</v>
      </c>
      <c r="D509" s="13" t="s">
        <v>329</v>
      </c>
      <c r="E509" s="13" t="s">
        <v>3</v>
      </c>
      <c r="F509" s="14">
        <v>25</v>
      </c>
      <c r="G509" s="12" t="s">
        <v>295</v>
      </c>
      <c r="H509" s="12" t="s">
        <v>270</v>
      </c>
      <c r="I509" s="12" t="s">
        <v>74</v>
      </c>
      <c r="J509" s="12" t="s">
        <v>75</v>
      </c>
      <c r="K509" s="12" t="s">
        <v>76</v>
      </c>
      <c r="L509" s="14">
        <v>3</v>
      </c>
      <c r="M509" s="14">
        <v>550</v>
      </c>
      <c r="N509" s="15">
        <v>0</v>
      </c>
      <c r="O509" s="14">
        <v>1650</v>
      </c>
      <c r="P509" s="14">
        <v>1350</v>
      </c>
      <c r="Q509" s="5">
        <f>Table1[[#This Row],[Sales]]-Table1[[#This Row],[Cost]]</f>
        <v>300</v>
      </c>
      <c r="R509" s="12" t="s">
        <v>77</v>
      </c>
      <c r="S509" s="12" t="s">
        <v>10</v>
      </c>
      <c r="T509" s="12" t="s">
        <v>11</v>
      </c>
      <c r="U509" s="12" t="s">
        <v>27</v>
      </c>
      <c r="V509" s="6">
        <f>Table1[[#This Row],[Profit]]/Table1[[#This Row],[Sales]]</f>
        <v>0.18181818181818182</v>
      </c>
      <c r="W509" s="12">
        <f>[1]!Table1[[#This Row],[Sales]]-[1]!Table1[[#This Row],[Cost]]-[1]!Table1[[#This Row],[Profit]]</f>
        <v>0</v>
      </c>
      <c r="X509" s="12">
        <f>[1]!Table1[[#This Row],[Quantity]]*[1]!Table1[[#This Row],[Unit_Price]]</f>
        <v>1650</v>
      </c>
      <c r="Y509" s="16">
        <f>[1]!Table1[[#This Row],[Gross_Sales]]*[1]!Table1[[#This Row],[Discount]]</f>
        <v>0</v>
      </c>
      <c r="Z509" s="17">
        <f>[1]!Table1[[#This Row],[Gross_Sales]]*[1]!Table1[[#This Row],[Discount_amount]]</f>
        <v>0</v>
      </c>
      <c r="AA509" s="15">
        <f>IFERROR([1]!Table1[[#This Row],[Profit]]/[1]!Table1[[#This Row],[Sales]],0)</f>
        <v>0.18181818181818182</v>
      </c>
      <c r="AB509" s="12">
        <f>YEAR([1]!Table1[[#This Row],[Order_Date]])</f>
        <v>2025</v>
      </c>
      <c r="AC509" s="12">
        <f>MONTH([1]!Table1[[#This Row],[Order_Date]])</f>
        <v>4</v>
      </c>
      <c r="AD509" s="12" t="str">
        <f t="shared" si="21"/>
        <v>Apr</v>
      </c>
      <c r="AE509" s="12" t="str">
        <f t="shared" si="22"/>
        <v>Q2</v>
      </c>
      <c r="AF509" s="12" t="str">
        <f t="shared" si="23"/>
        <v>2025-Apr</v>
      </c>
      <c r="AG509" s="12">
        <f>COUNTIF(C:C,Table1[[#This Row],[Customer_ID]])</f>
        <v>14</v>
      </c>
      <c r="AH509" s="18" t="e">
        <f>IF([1]!Table1[[#This Row],[Customer_order_count]] &gt;= 10,"FREQUENT",IF([1]!Table1[[#This Row],[Customer_order_count]] &lt;= 10,"REGULAR","OCASSIONAL"))</f>
        <v>#REF!</v>
      </c>
    </row>
    <row r="510" spans="1:34" x14ac:dyDescent="0.25">
      <c r="A510" s="1" t="s">
        <v>1193</v>
      </c>
      <c r="B510" s="2">
        <v>45802</v>
      </c>
      <c r="C510" s="3" t="s">
        <v>79</v>
      </c>
      <c r="D510" s="3" t="s">
        <v>80</v>
      </c>
      <c r="E510" s="3" t="s">
        <v>16</v>
      </c>
      <c r="F510" s="3">
        <v>35</v>
      </c>
      <c r="G510" s="3" t="s">
        <v>4</v>
      </c>
      <c r="H510" s="3" t="s">
        <v>5</v>
      </c>
      <c r="I510" s="3" t="s">
        <v>74</v>
      </c>
      <c r="J510" s="3" t="s">
        <v>75</v>
      </c>
      <c r="K510" s="3" t="s">
        <v>76</v>
      </c>
      <c r="L510" s="3">
        <v>1</v>
      </c>
      <c r="M510" s="3">
        <v>550</v>
      </c>
      <c r="N510" s="3">
        <v>0.05</v>
      </c>
      <c r="O510" s="3">
        <v>522.5</v>
      </c>
      <c r="P510" s="3">
        <v>450</v>
      </c>
      <c r="Q510" s="5">
        <f>Table1[[#This Row],[Sales]]-Table1[[#This Row],[Cost]]</f>
        <v>72.5</v>
      </c>
      <c r="R510" s="3" t="s">
        <v>26</v>
      </c>
      <c r="S510" s="3" t="s">
        <v>287</v>
      </c>
      <c r="T510" s="3" t="s">
        <v>11</v>
      </c>
      <c r="U510" s="3" t="s">
        <v>12</v>
      </c>
      <c r="V510" s="6">
        <f>Table1[[#This Row],[Profit]]/Table1[[#This Row],[Sales]]</f>
        <v>0.13875598086124402</v>
      </c>
      <c r="W510" s="3">
        <f>[1]!Table1[[#This Row],[Sales]]-[1]!Table1[[#This Row],[Cost]]-[1]!Table1[[#This Row],[Profit]]</f>
        <v>-900</v>
      </c>
      <c r="X510" s="3">
        <f>[1]!Table1[[#This Row],[Quantity]]*[1]!Table1[[#This Row],[Unit_Price]]</f>
        <v>550</v>
      </c>
      <c r="Y510" s="3">
        <f>[1]!Table1[[#This Row],[Gross_Sales]]*[1]!Table1[[#This Row],[Discount]]</f>
        <v>27.5</v>
      </c>
      <c r="Z510" s="3">
        <f>[1]!Table1[[#This Row],[Gross_Sales]]*[1]!Table1[[#This Row],[Discount_amount]]</f>
        <v>15125</v>
      </c>
      <c r="AA510" s="3">
        <f>IFERROR([1]!Table1[[#This Row],[Profit]]/[1]!Table1[[#This Row],[Sales]],0)</f>
        <v>0.13875598086124402</v>
      </c>
      <c r="AB510" s="3">
        <f>YEAR([1]!Table1[[#This Row],[Order_Date]])</f>
        <v>2025</v>
      </c>
      <c r="AC510" s="3">
        <f>MONTH([1]!Table1[[#This Row],[Order_Date]])</f>
        <v>5</v>
      </c>
      <c r="AD510" s="3" t="str">
        <f t="shared" si="21"/>
        <v>May</v>
      </c>
      <c r="AE510" s="3" t="str">
        <f t="shared" si="22"/>
        <v>Q2</v>
      </c>
      <c r="AF510" s="3" t="str">
        <f t="shared" si="23"/>
        <v>2025-May</v>
      </c>
      <c r="AG510" s="3">
        <f>COUNTIF(C:C,Table1[[#This Row],[Customer_ID]])</f>
        <v>15</v>
      </c>
      <c r="AH510" s="9" t="e">
        <f>IF([1]!Table1[[#This Row],[Customer_order_count]] &gt;= 10,"FREQUENT",IF([1]!Table1[[#This Row],[Customer_order_count]] &lt;= 10,"REGULAR","OCASSIONAL"))</f>
        <v>#REF!</v>
      </c>
    </row>
    <row r="511" spans="1:34" x14ac:dyDescent="0.25">
      <c r="A511" s="10" t="s">
        <v>1194</v>
      </c>
      <c r="B511" s="11">
        <v>45961</v>
      </c>
      <c r="C511" s="12" t="s">
        <v>1195</v>
      </c>
      <c r="D511" s="13" t="s">
        <v>335</v>
      </c>
      <c r="E511" s="13" t="s">
        <v>3</v>
      </c>
      <c r="F511" s="14">
        <v>21</v>
      </c>
      <c r="G511" s="12" t="s">
        <v>269</v>
      </c>
      <c r="H511" s="12" t="s">
        <v>270</v>
      </c>
      <c r="I511" s="12" t="s">
        <v>23</v>
      </c>
      <c r="J511" s="12" t="s">
        <v>24</v>
      </c>
      <c r="K511" s="12" t="s">
        <v>25</v>
      </c>
      <c r="L511" s="14">
        <v>1</v>
      </c>
      <c r="M511" s="14">
        <v>55000</v>
      </c>
      <c r="N511" s="15">
        <v>0.05</v>
      </c>
      <c r="O511" s="14">
        <v>52250</v>
      </c>
      <c r="P511" s="14">
        <v>40000</v>
      </c>
      <c r="Q511" s="5">
        <f>Table1[[#This Row],[Sales]]-Table1[[#This Row],[Cost]]</f>
        <v>12250</v>
      </c>
      <c r="R511" s="12" t="s">
        <v>26</v>
      </c>
      <c r="S511" s="12" t="s">
        <v>10</v>
      </c>
      <c r="T511" s="12" t="s">
        <v>40</v>
      </c>
      <c r="U511" s="12" t="s">
        <v>27</v>
      </c>
      <c r="V511" s="6">
        <f>Table1[[#This Row],[Profit]]/Table1[[#This Row],[Sales]]</f>
        <v>0.23444976076555024</v>
      </c>
      <c r="W511" s="12">
        <f>[1]!Table1[[#This Row],[Sales]]-[1]!Table1[[#This Row],[Cost]]-[1]!Table1[[#This Row],[Profit]]</f>
        <v>0</v>
      </c>
      <c r="X511" s="12">
        <f>[1]!Table1[[#This Row],[Quantity]]*[1]!Table1[[#This Row],[Unit_Price]]</f>
        <v>55000</v>
      </c>
      <c r="Y511" s="16">
        <f>[1]!Table1[[#This Row],[Gross_Sales]]*[1]!Table1[[#This Row],[Discount]]</f>
        <v>2750</v>
      </c>
      <c r="Z511" s="17">
        <f>[1]!Table1[[#This Row],[Gross_Sales]]*[1]!Table1[[#This Row],[Discount_amount]]</f>
        <v>151250000</v>
      </c>
      <c r="AA511" s="15">
        <f>IFERROR([1]!Table1[[#This Row],[Profit]]/[1]!Table1[[#This Row],[Sales]],0)</f>
        <v>0.23444976076555024</v>
      </c>
      <c r="AB511" s="12">
        <f>YEAR([1]!Table1[[#This Row],[Order_Date]])</f>
        <v>2025</v>
      </c>
      <c r="AC511" s="12">
        <f>MONTH([1]!Table1[[#This Row],[Order_Date]])</f>
        <v>10</v>
      </c>
      <c r="AD511" s="12" t="str">
        <f t="shared" si="21"/>
        <v>Oct</v>
      </c>
      <c r="AE511" s="12" t="str">
        <f t="shared" si="22"/>
        <v>Q4</v>
      </c>
      <c r="AF511" s="12" t="str">
        <f t="shared" si="23"/>
        <v>2025-Oct</v>
      </c>
      <c r="AG511" s="12">
        <f>COUNTIF(C:C,Table1[[#This Row],[Customer_ID]])</f>
        <v>3</v>
      </c>
      <c r="AH511" s="18" t="e">
        <f>IF([1]!Table1[[#This Row],[Customer_order_count]] &gt;= 10,"FREQUENT",IF([1]!Table1[[#This Row],[Customer_order_count]] &lt;= 10,"REGULAR","OCASSIONAL"))</f>
        <v>#REF!</v>
      </c>
    </row>
    <row r="512" spans="1:34" x14ac:dyDescent="0.25">
      <c r="A512" s="1" t="s">
        <v>1196</v>
      </c>
      <c r="B512" s="2">
        <v>45862</v>
      </c>
      <c r="C512" s="3" t="s">
        <v>694</v>
      </c>
      <c r="D512" s="4" t="s">
        <v>695</v>
      </c>
      <c r="E512" s="4" t="s">
        <v>16</v>
      </c>
      <c r="F512" s="5">
        <v>59</v>
      </c>
      <c r="G512" s="3" t="s">
        <v>284</v>
      </c>
      <c r="H512" s="3" t="s">
        <v>285</v>
      </c>
      <c r="I512" s="3" t="s">
        <v>127</v>
      </c>
      <c r="J512" s="3" t="s">
        <v>128</v>
      </c>
      <c r="K512" s="3" t="s">
        <v>58</v>
      </c>
      <c r="L512" s="5">
        <v>1</v>
      </c>
      <c r="M512" s="5">
        <v>3000</v>
      </c>
      <c r="N512" s="6">
        <v>0.15</v>
      </c>
      <c r="O512" s="5">
        <v>2550</v>
      </c>
      <c r="P512" s="5">
        <v>2100</v>
      </c>
      <c r="Q512" s="5">
        <f>Table1[[#This Row],[Sales]]-Table1[[#This Row],[Cost]]</f>
        <v>450</v>
      </c>
      <c r="R512" s="3" t="s">
        <v>26</v>
      </c>
      <c r="S512" s="3" t="s">
        <v>10</v>
      </c>
      <c r="T512" s="3" t="s">
        <v>33</v>
      </c>
      <c r="U512" s="3" t="s">
        <v>27</v>
      </c>
      <c r="V512" s="6">
        <f>Table1[[#This Row],[Profit]]/Table1[[#This Row],[Sales]]</f>
        <v>0.17647058823529413</v>
      </c>
      <c r="W512" s="3">
        <f>[1]!Table1[[#This Row],[Sales]]-[1]!Table1[[#This Row],[Cost]]-[1]!Table1[[#This Row],[Profit]]</f>
        <v>0</v>
      </c>
      <c r="X512" s="3">
        <f>[1]!Table1[[#This Row],[Quantity]]*[1]!Table1[[#This Row],[Unit_Price]]</f>
        <v>3000</v>
      </c>
      <c r="Y512" s="7">
        <f>[1]!Table1[[#This Row],[Gross_Sales]]*[1]!Table1[[#This Row],[Discount]]</f>
        <v>450</v>
      </c>
      <c r="Z512" s="8">
        <f>[1]!Table1[[#This Row],[Gross_Sales]]*[1]!Table1[[#This Row],[Discount_amount]]</f>
        <v>1350000</v>
      </c>
      <c r="AA512" s="6">
        <f>IFERROR([1]!Table1[[#This Row],[Profit]]/[1]!Table1[[#This Row],[Sales]],0)</f>
        <v>0.17647058823529413</v>
      </c>
      <c r="AB512" s="3">
        <f>YEAR([1]!Table1[[#This Row],[Order_Date]])</f>
        <v>2025</v>
      </c>
      <c r="AC512" s="3">
        <f>MONTH([1]!Table1[[#This Row],[Order_Date]])</f>
        <v>7</v>
      </c>
      <c r="AD512" s="3" t="str">
        <f t="shared" si="21"/>
        <v>Jul</v>
      </c>
      <c r="AE512" s="3" t="str">
        <f t="shared" si="22"/>
        <v>Q3</v>
      </c>
      <c r="AF512" s="3" t="str">
        <f t="shared" si="23"/>
        <v>2025-Jul</v>
      </c>
      <c r="AG512" s="3">
        <f>COUNTIF(C:C,Table1[[#This Row],[Customer_ID]])</f>
        <v>16</v>
      </c>
      <c r="AH512" s="9" t="e">
        <f>IF([1]!Table1[[#This Row],[Customer_order_count]] &gt;= 10,"FREQUENT",IF([1]!Table1[[#This Row],[Customer_order_count]] &lt;= 10,"REGULAR","OCASSIONAL"))</f>
        <v>#REF!</v>
      </c>
    </row>
    <row r="513" spans="1:34" x14ac:dyDescent="0.25">
      <c r="A513" s="10" t="s">
        <v>1197</v>
      </c>
      <c r="B513" s="11">
        <v>45910</v>
      </c>
      <c r="C513" s="12" t="s">
        <v>1198</v>
      </c>
      <c r="D513" s="12" t="s">
        <v>962</v>
      </c>
      <c r="E513" s="12" t="s">
        <v>3</v>
      </c>
      <c r="F513" s="12">
        <v>25</v>
      </c>
      <c r="G513" s="12" t="s">
        <v>280</v>
      </c>
      <c r="H513" s="12" t="s">
        <v>270</v>
      </c>
      <c r="I513" s="12" t="s">
        <v>56</v>
      </c>
      <c r="J513" s="12" t="s">
        <v>57</v>
      </c>
      <c r="K513" s="12" t="s">
        <v>58</v>
      </c>
      <c r="L513" s="12">
        <v>2</v>
      </c>
      <c r="M513" s="12">
        <v>1200</v>
      </c>
      <c r="N513" s="12">
        <v>0.15</v>
      </c>
      <c r="O513" s="12">
        <v>0</v>
      </c>
      <c r="P513" s="12">
        <v>1600</v>
      </c>
      <c r="Q513" s="5">
        <f>Table1[[#This Row],[Sales]]-Table1[[#This Row],[Cost]]</f>
        <v>-1600</v>
      </c>
      <c r="R513" s="12" t="s">
        <v>17</v>
      </c>
      <c r="S513" s="12" t="s">
        <v>291</v>
      </c>
      <c r="T513" s="12" t="s">
        <v>33</v>
      </c>
      <c r="U513" s="12" t="s">
        <v>19</v>
      </c>
      <c r="V513" s="3" t="e">
        <f>Table1[[#This Row],[Profit]]/Table1[[#This Row],[Sales]]</f>
        <v>#DIV/0!</v>
      </c>
      <c r="W513" s="12">
        <f>[1]!Table1[[#This Row],[Sales]]-[1]!Table1[[#This Row],[Cost]]-[1]!Table1[[#This Row],[Profit]]</f>
        <v>-1600</v>
      </c>
      <c r="X513" s="12">
        <f>[1]!Table1[[#This Row],[Quantity]]*[1]!Table1[[#This Row],[Unit_Price]]</f>
        <v>2400</v>
      </c>
      <c r="Y513" s="12">
        <f>[1]!Table1[[#This Row],[Gross_Sales]]*[1]!Table1[[#This Row],[Discount]]</f>
        <v>360</v>
      </c>
      <c r="Z513" s="12">
        <f>[1]!Table1[[#This Row],[Gross_Sales]]*[1]!Table1[[#This Row],[Discount_amount]]</f>
        <v>864000</v>
      </c>
      <c r="AA513" s="12">
        <f>IFERROR([1]!Table1[[#This Row],[Profit]]/[1]!Table1[[#This Row],[Sales]],0)</f>
        <v>0</v>
      </c>
      <c r="AB513" s="12">
        <f>YEAR([1]!Table1[[#This Row],[Order_Date]])</f>
        <v>2025</v>
      </c>
      <c r="AC513" s="12">
        <f>MONTH([1]!Table1[[#This Row],[Order_Date]])</f>
        <v>9</v>
      </c>
      <c r="AD513" s="12" t="str">
        <f t="shared" si="21"/>
        <v>Sep</v>
      </c>
      <c r="AE513" s="12" t="str">
        <f t="shared" si="22"/>
        <v>Q3</v>
      </c>
      <c r="AF513" s="12" t="str">
        <f t="shared" si="23"/>
        <v>2025-Sep</v>
      </c>
      <c r="AG513" s="12">
        <f>COUNTIF(C:C,Table1[[#This Row],[Customer_ID]])</f>
        <v>20</v>
      </c>
      <c r="AH513" s="18" t="e">
        <f>IF([1]!Table1[[#This Row],[Customer_order_count]] &gt;= 10,"FREQUENT",IF([1]!Table1[[#This Row],[Customer_order_count]] &lt;= 10,"REGULAR","OCASSIONAL"))</f>
        <v>#REF!</v>
      </c>
    </row>
    <row r="514" spans="1:34" x14ac:dyDescent="0.25">
      <c r="A514" s="1" t="s">
        <v>1199</v>
      </c>
      <c r="B514" s="2">
        <v>45867</v>
      </c>
      <c r="C514" s="3" t="s">
        <v>724</v>
      </c>
      <c r="D514" s="4" t="s">
        <v>725</v>
      </c>
      <c r="E514" s="4" t="s">
        <v>16</v>
      </c>
      <c r="F514" s="5">
        <v>44</v>
      </c>
      <c r="G514" s="3" t="s">
        <v>407</v>
      </c>
      <c r="H514" s="3" t="s">
        <v>285</v>
      </c>
      <c r="I514" s="3" t="s">
        <v>186</v>
      </c>
      <c r="J514" s="3" t="s">
        <v>187</v>
      </c>
      <c r="K514" s="3" t="s">
        <v>91</v>
      </c>
      <c r="L514" s="5">
        <v>3</v>
      </c>
      <c r="M514" s="5">
        <v>12000</v>
      </c>
      <c r="N514" s="6">
        <v>0.1</v>
      </c>
      <c r="O514" s="5">
        <v>32400</v>
      </c>
      <c r="P514" s="5">
        <v>27000</v>
      </c>
      <c r="Q514" s="5">
        <f>Table1[[#This Row],[Sales]]-Table1[[#This Row],[Cost]]</f>
        <v>5400</v>
      </c>
      <c r="R514" s="3" t="s">
        <v>9</v>
      </c>
      <c r="S514" s="3" t="s">
        <v>10</v>
      </c>
      <c r="T514" s="3" t="s">
        <v>33</v>
      </c>
      <c r="U514" s="3" t="s">
        <v>27</v>
      </c>
      <c r="V514" s="6">
        <f>Table1[[#This Row],[Profit]]/Table1[[#This Row],[Sales]]</f>
        <v>0.16666666666666666</v>
      </c>
      <c r="W514" s="3">
        <f>[1]!Table1[[#This Row],[Sales]]-[1]!Table1[[#This Row],[Cost]]-[1]!Table1[[#This Row],[Profit]]</f>
        <v>0</v>
      </c>
      <c r="X514" s="3">
        <f>[1]!Table1[[#This Row],[Quantity]]*[1]!Table1[[#This Row],[Unit_Price]]</f>
        <v>36000</v>
      </c>
      <c r="Y514" s="7">
        <f>[1]!Table1[[#This Row],[Gross_Sales]]*[1]!Table1[[#This Row],[Discount]]</f>
        <v>3600</v>
      </c>
      <c r="Z514" s="8">
        <f>[1]!Table1[[#This Row],[Gross_Sales]]*[1]!Table1[[#This Row],[Discount_amount]]</f>
        <v>129600000</v>
      </c>
      <c r="AA514" s="6">
        <f>IFERROR([1]!Table1[[#This Row],[Profit]]/[1]!Table1[[#This Row],[Sales]],0)</f>
        <v>0.16666666666666666</v>
      </c>
      <c r="AB514" s="3">
        <f>YEAR([1]!Table1[[#This Row],[Order_Date]])</f>
        <v>2025</v>
      </c>
      <c r="AC514" s="3">
        <f>MONTH([1]!Table1[[#This Row],[Order_Date]])</f>
        <v>7</v>
      </c>
      <c r="AD514" s="3" t="str">
        <f t="shared" ref="AD514:AD577" si="24">TEXT(B:B,"mmm")</f>
        <v>Jul</v>
      </c>
      <c r="AE514" s="3" t="str">
        <f t="shared" ref="AE514:AE577" si="25">"Q"&amp;ROUNDUP(MONTH(B514)/3,0)</f>
        <v>Q3</v>
      </c>
      <c r="AF514" s="3" t="str">
        <f t="shared" ref="AF514:AF577" si="26">TEXT(B:B,"yyyy-mmm")</f>
        <v>2025-Jul</v>
      </c>
      <c r="AG514" s="3">
        <f>COUNTIF(C:C,Table1[[#This Row],[Customer_ID]])</f>
        <v>18</v>
      </c>
      <c r="AH514" s="9" t="e">
        <f>IF([1]!Table1[[#This Row],[Customer_order_count]] &gt;= 10,"FREQUENT",IF([1]!Table1[[#This Row],[Customer_order_count]] &lt;= 10,"REGULAR","OCASSIONAL"))</f>
        <v>#REF!</v>
      </c>
    </row>
    <row r="515" spans="1:34" x14ac:dyDescent="0.25">
      <c r="A515" s="10" t="s">
        <v>1200</v>
      </c>
      <c r="B515" s="11">
        <v>45641</v>
      </c>
      <c r="C515" s="12" t="s">
        <v>935</v>
      </c>
      <c r="D515" s="13" t="s">
        <v>936</v>
      </c>
      <c r="E515" s="13" t="s">
        <v>16</v>
      </c>
      <c r="F515" s="14">
        <v>52</v>
      </c>
      <c r="G515" s="12" t="s">
        <v>317</v>
      </c>
      <c r="H515" s="12" t="s">
        <v>5</v>
      </c>
      <c r="I515" s="12" t="s">
        <v>264</v>
      </c>
      <c r="J515" s="12" t="s">
        <v>265</v>
      </c>
      <c r="K515" s="12" t="s">
        <v>46</v>
      </c>
      <c r="L515" s="14">
        <v>1</v>
      </c>
      <c r="M515" s="14">
        <v>800</v>
      </c>
      <c r="N515" s="15">
        <v>0.1</v>
      </c>
      <c r="O515" s="14">
        <v>720</v>
      </c>
      <c r="P515" s="14">
        <v>500</v>
      </c>
      <c r="Q515" s="5">
        <f>Table1[[#This Row],[Sales]]-Table1[[#This Row],[Cost]]</f>
        <v>220</v>
      </c>
      <c r="R515" s="12" t="s">
        <v>77</v>
      </c>
      <c r="S515" s="12" t="s">
        <v>10</v>
      </c>
      <c r="T515" s="12" t="s">
        <v>40</v>
      </c>
      <c r="U515" s="12" t="s">
        <v>19</v>
      </c>
      <c r="V515" s="6">
        <f>Table1[[#This Row],[Profit]]/Table1[[#This Row],[Sales]]</f>
        <v>0.30555555555555558</v>
      </c>
      <c r="W515" s="12">
        <f>[1]!Table1[[#This Row],[Sales]]-[1]!Table1[[#This Row],[Cost]]-[1]!Table1[[#This Row],[Profit]]</f>
        <v>0</v>
      </c>
      <c r="X515" s="12">
        <f>[1]!Table1[[#This Row],[Quantity]]*[1]!Table1[[#This Row],[Unit_Price]]</f>
        <v>800</v>
      </c>
      <c r="Y515" s="16">
        <f>[1]!Table1[[#This Row],[Gross_Sales]]*[1]!Table1[[#This Row],[Discount]]</f>
        <v>80</v>
      </c>
      <c r="Z515" s="17">
        <f>[1]!Table1[[#This Row],[Gross_Sales]]*[1]!Table1[[#This Row],[Discount_amount]]</f>
        <v>64000</v>
      </c>
      <c r="AA515" s="15">
        <f>IFERROR([1]!Table1[[#This Row],[Profit]]/[1]!Table1[[#This Row],[Sales]],0)</f>
        <v>0.30555555555555558</v>
      </c>
      <c r="AB515" s="12">
        <f>YEAR([1]!Table1[[#This Row],[Order_Date]])</f>
        <v>2024</v>
      </c>
      <c r="AC515" s="12">
        <f>MONTH([1]!Table1[[#This Row],[Order_Date]])</f>
        <v>12</v>
      </c>
      <c r="AD515" s="12" t="str">
        <f t="shared" si="24"/>
        <v>Dec</v>
      </c>
      <c r="AE515" s="12" t="str">
        <f t="shared" si="25"/>
        <v>Q4</v>
      </c>
      <c r="AF515" s="12" t="str">
        <f t="shared" si="26"/>
        <v>2024-Dec</v>
      </c>
      <c r="AG515" s="12">
        <f>COUNTIF(C:C,Table1[[#This Row],[Customer_ID]])</f>
        <v>4</v>
      </c>
      <c r="AH515" s="18" t="e">
        <f>IF([1]!Table1[[#This Row],[Customer_order_count]] &gt;= 10,"FREQUENT",IF([1]!Table1[[#This Row],[Customer_order_count]] &lt;= 10,"REGULAR","OCASSIONAL"))</f>
        <v>#REF!</v>
      </c>
    </row>
    <row r="516" spans="1:34" x14ac:dyDescent="0.25">
      <c r="A516" s="1" t="s">
        <v>1201</v>
      </c>
      <c r="B516" s="2">
        <v>45757</v>
      </c>
      <c r="C516" s="3" t="s">
        <v>1202</v>
      </c>
      <c r="D516" s="4" t="s">
        <v>1203</v>
      </c>
      <c r="E516" s="4" t="s">
        <v>3</v>
      </c>
      <c r="F516" s="5">
        <v>38</v>
      </c>
      <c r="G516" s="3" t="s">
        <v>263</v>
      </c>
      <c r="H516" s="3" t="s">
        <v>5</v>
      </c>
      <c r="I516" s="3" t="s">
        <v>68</v>
      </c>
      <c r="J516" s="3" t="s">
        <v>69</v>
      </c>
      <c r="K516" s="3" t="s">
        <v>39</v>
      </c>
      <c r="L516" s="5">
        <v>1</v>
      </c>
      <c r="M516" s="5">
        <v>3500</v>
      </c>
      <c r="N516" s="6">
        <v>0.1</v>
      </c>
      <c r="O516" s="5">
        <v>3150</v>
      </c>
      <c r="P516" s="5">
        <v>2300</v>
      </c>
      <c r="Q516" s="5">
        <f>Table1[[#This Row],[Sales]]-Table1[[#This Row],[Cost]]</f>
        <v>850</v>
      </c>
      <c r="R516" s="3" t="s">
        <v>17</v>
      </c>
      <c r="S516" s="3" t="s">
        <v>10</v>
      </c>
      <c r="T516" s="3" t="s">
        <v>11</v>
      </c>
      <c r="U516" s="3" t="s">
        <v>19</v>
      </c>
      <c r="V516" s="6">
        <f>Table1[[#This Row],[Profit]]/Table1[[#This Row],[Sales]]</f>
        <v>0.26984126984126983</v>
      </c>
      <c r="W516" s="3">
        <f>[1]!Table1[[#This Row],[Sales]]-[1]!Table1[[#This Row],[Cost]]-[1]!Table1[[#This Row],[Profit]]</f>
        <v>0</v>
      </c>
      <c r="X516" s="3">
        <f>[1]!Table1[[#This Row],[Quantity]]*[1]!Table1[[#This Row],[Unit_Price]]</f>
        <v>3500</v>
      </c>
      <c r="Y516" s="7">
        <f>[1]!Table1[[#This Row],[Gross_Sales]]*[1]!Table1[[#This Row],[Discount]]</f>
        <v>350</v>
      </c>
      <c r="Z516" s="8">
        <f>[1]!Table1[[#This Row],[Gross_Sales]]*[1]!Table1[[#This Row],[Discount_amount]]</f>
        <v>1225000</v>
      </c>
      <c r="AA516" s="6">
        <f>IFERROR([1]!Table1[[#This Row],[Profit]]/[1]!Table1[[#This Row],[Sales]],0)</f>
        <v>0.26984126984126983</v>
      </c>
      <c r="AB516" s="3">
        <f>YEAR([1]!Table1[[#This Row],[Order_Date]])</f>
        <v>2025</v>
      </c>
      <c r="AC516" s="3">
        <f>MONTH([1]!Table1[[#This Row],[Order_Date]])</f>
        <v>4</v>
      </c>
      <c r="AD516" s="3" t="str">
        <f t="shared" si="24"/>
        <v>Apr</v>
      </c>
      <c r="AE516" s="3" t="str">
        <f t="shared" si="25"/>
        <v>Q2</v>
      </c>
      <c r="AF516" s="3" t="str">
        <f t="shared" si="26"/>
        <v>2025-Apr</v>
      </c>
      <c r="AG516" s="3">
        <f>COUNTIF(C:C,Table1[[#This Row],[Customer_ID]])</f>
        <v>5</v>
      </c>
      <c r="AH516" s="9" t="e">
        <f>IF([1]!Table1[[#This Row],[Customer_order_count]] &gt;= 10,"FREQUENT",IF([1]!Table1[[#This Row],[Customer_order_count]] &lt;= 10,"REGULAR","OCASSIONAL"))</f>
        <v>#REF!</v>
      </c>
    </row>
    <row r="517" spans="1:34" x14ac:dyDescent="0.25">
      <c r="A517" s="10" t="s">
        <v>1204</v>
      </c>
      <c r="B517" s="11">
        <v>45776</v>
      </c>
      <c r="C517" s="12" t="s">
        <v>440</v>
      </c>
      <c r="D517" s="13" t="s">
        <v>441</v>
      </c>
      <c r="E517" s="13" t="s">
        <v>3</v>
      </c>
      <c r="F517" s="14">
        <v>43</v>
      </c>
      <c r="G517" s="12" t="s">
        <v>275</v>
      </c>
      <c r="H517" s="12" t="s">
        <v>276</v>
      </c>
      <c r="I517" s="12" t="s">
        <v>109</v>
      </c>
      <c r="J517" s="12" t="s">
        <v>110</v>
      </c>
      <c r="K517" s="12" t="s">
        <v>8</v>
      </c>
      <c r="L517" s="14">
        <v>1</v>
      </c>
      <c r="M517" s="14">
        <v>4000</v>
      </c>
      <c r="N517" s="15">
        <v>0.05</v>
      </c>
      <c r="O517" s="14">
        <v>3800</v>
      </c>
      <c r="P517" s="14">
        <v>2900</v>
      </c>
      <c r="Q517" s="5">
        <f>Table1[[#This Row],[Sales]]-Table1[[#This Row],[Cost]]</f>
        <v>900</v>
      </c>
      <c r="R517" s="12" t="s">
        <v>9</v>
      </c>
      <c r="S517" s="12" t="s">
        <v>10</v>
      </c>
      <c r="T517" s="12" t="s">
        <v>11</v>
      </c>
      <c r="U517" s="12" t="s">
        <v>12</v>
      </c>
      <c r="V517" s="6">
        <f>Table1[[#This Row],[Profit]]/Table1[[#This Row],[Sales]]</f>
        <v>0.23684210526315788</v>
      </c>
      <c r="W517" s="12">
        <f>[1]!Table1[[#This Row],[Sales]]-[1]!Table1[[#This Row],[Cost]]-[1]!Table1[[#This Row],[Profit]]</f>
        <v>0</v>
      </c>
      <c r="X517" s="12">
        <f>[1]!Table1[[#This Row],[Quantity]]*[1]!Table1[[#This Row],[Unit_Price]]</f>
        <v>4000</v>
      </c>
      <c r="Y517" s="16">
        <f>[1]!Table1[[#This Row],[Gross_Sales]]*[1]!Table1[[#This Row],[Discount]]</f>
        <v>200</v>
      </c>
      <c r="Z517" s="17">
        <f>[1]!Table1[[#This Row],[Gross_Sales]]*[1]!Table1[[#This Row],[Discount_amount]]</f>
        <v>800000</v>
      </c>
      <c r="AA517" s="15">
        <f>IFERROR([1]!Table1[[#This Row],[Profit]]/[1]!Table1[[#This Row],[Sales]],0)</f>
        <v>0.23684210526315788</v>
      </c>
      <c r="AB517" s="12">
        <f>YEAR([1]!Table1[[#This Row],[Order_Date]])</f>
        <v>2025</v>
      </c>
      <c r="AC517" s="12">
        <f>MONTH([1]!Table1[[#This Row],[Order_Date]])</f>
        <v>4</v>
      </c>
      <c r="AD517" s="12" t="str">
        <f t="shared" si="24"/>
        <v>Apr</v>
      </c>
      <c r="AE517" s="12" t="str">
        <f t="shared" si="25"/>
        <v>Q2</v>
      </c>
      <c r="AF517" s="12" t="str">
        <f t="shared" si="26"/>
        <v>2025-Apr</v>
      </c>
      <c r="AG517" s="12">
        <f>COUNTIF(C:C,Table1[[#This Row],[Customer_ID]])</f>
        <v>8</v>
      </c>
      <c r="AH517" s="18" t="e">
        <f>IF([1]!Table1[[#This Row],[Customer_order_count]] &gt;= 10,"FREQUENT",IF([1]!Table1[[#This Row],[Customer_order_count]] &lt;= 10,"REGULAR","OCASSIONAL"))</f>
        <v>#REF!</v>
      </c>
    </row>
    <row r="518" spans="1:34" x14ac:dyDescent="0.25">
      <c r="A518" s="1" t="s">
        <v>1205</v>
      </c>
      <c r="B518" s="2">
        <v>45408</v>
      </c>
      <c r="C518" s="3" t="s">
        <v>964</v>
      </c>
      <c r="D518" s="4" t="s">
        <v>965</v>
      </c>
      <c r="E518" s="4" t="s">
        <v>16</v>
      </c>
      <c r="F518" s="5">
        <v>51</v>
      </c>
      <c r="G518" s="3" t="s">
        <v>339</v>
      </c>
      <c r="H518" s="3" t="s">
        <v>285</v>
      </c>
      <c r="I518" s="3" t="s">
        <v>31</v>
      </c>
      <c r="J518" s="3" t="s">
        <v>32</v>
      </c>
      <c r="K518" s="3" t="s">
        <v>25</v>
      </c>
      <c r="L518" s="5">
        <v>2</v>
      </c>
      <c r="M518" s="5">
        <v>5000</v>
      </c>
      <c r="N518" s="6">
        <v>0.25</v>
      </c>
      <c r="O518" s="5">
        <v>7500</v>
      </c>
      <c r="P518" s="5">
        <v>7000</v>
      </c>
      <c r="Q518" s="5">
        <f>Table1[[#This Row],[Sales]]-Table1[[#This Row],[Cost]]</f>
        <v>500</v>
      </c>
      <c r="R518" s="3" t="s">
        <v>9</v>
      </c>
      <c r="S518" s="3" t="s">
        <v>10</v>
      </c>
      <c r="T518" s="3" t="s">
        <v>11</v>
      </c>
      <c r="U518" s="3" t="s">
        <v>27</v>
      </c>
      <c r="V518" s="6">
        <f>Table1[[#This Row],[Profit]]/Table1[[#This Row],[Sales]]</f>
        <v>6.6666666666666666E-2</v>
      </c>
      <c r="W518" s="3">
        <f>[1]!Table1[[#This Row],[Sales]]-[1]!Table1[[#This Row],[Cost]]-[1]!Table1[[#This Row],[Profit]]</f>
        <v>0</v>
      </c>
      <c r="X518" s="3">
        <f>[1]!Table1[[#This Row],[Quantity]]*[1]!Table1[[#This Row],[Unit_Price]]</f>
        <v>10000</v>
      </c>
      <c r="Y518" s="7">
        <f>[1]!Table1[[#This Row],[Gross_Sales]]*[1]!Table1[[#This Row],[Discount]]</f>
        <v>2500</v>
      </c>
      <c r="Z518" s="8">
        <f>[1]!Table1[[#This Row],[Gross_Sales]]*[1]!Table1[[#This Row],[Discount_amount]]</f>
        <v>25000000</v>
      </c>
      <c r="AA518" s="6">
        <f>IFERROR([1]!Table1[[#This Row],[Profit]]/[1]!Table1[[#This Row],[Sales]],0)</f>
        <v>6.6666666666666666E-2</v>
      </c>
      <c r="AB518" s="3">
        <f>YEAR([1]!Table1[[#This Row],[Order_Date]])</f>
        <v>2024</v>
      </c>
      <c r="AC518" s="3">
        <f>MONTH([1]!Table1[[#This Row],[Order_Date]])</f>
        <v>4</v>
      </c>
      <c r="AD518" s="3" t="str">
        <f t="shared" si="24"/>
        <v>Apr</v>
      </c>
      <c r="AE518" s="3" t="str">
        <f t="shared" si="25"/>
        <v>Q2</v>
      </c>
      <c r="AF518" s="3" t="str">
        <f t="shared" si="26"/>
        <v>2024-Apr</v>
      </c>
      <c r="AG518" s="3">
        <f>COUNTIF(C:C,Table1[[#This Row],[Customer_ID]])</f>
        <v>8</v>
      </c>
      <c r="AH518" s="9" t="e">
        <f>IF([1]!Table1[[#This Row],[Customer_order_count]] &gt;= 10,"FREQUENT",IF([1]!Table1[[#This Row],[Customer_order_count]] &lt;= 10,"REGULAR","OCASSIONAL"))</f>
        <v>#REF!</v>
      </c>
    </row>
    <row r="519" spans="1:34" x14ac:dyDescent="0.25">
      <c r="A519" s="10" t="s">
        <v>1206</v>
      </c>
      <c r="B519" s="11">
        <v>45641</v>
      </c>
      <c r="C519" s="12" t="s">
        <v>838</v>
      </c>
      <c r="D519" s="12" t="s">
        <v>796</v>
      </c>
      <c r="E519" s="12" t="s">
        <v>16</v>
      </c>
      <c r="F519" s="12">
        <v>26</v>
      </c>
      <c r="G519" s="12" t="s">
        <v>312</v>
      </c>
      <c r="H519" s="12" t="s">
        <v>276</v>
      </c>
      <c r="I519" s="12" t="s">
        <v>264</v>
      </c>
      <c r="J519" s="12" t="s">
        <v>265</v>
      </c>
      <c r="K519" s="12" t="s">
        <v>46</v>
      </c>
      <c r="L519" s="12">
        <v>4</v>
      </c>
      <c r="M519" s="12">
        <v>800</v>
      </c>
      <c r="N519" s="12">
        <v>0.1</v>
      </c>
      <c r="O519" s="12">
        <v>2880</v>
      </c>
      <c r="P519" s="12">
        <v>2000</v>
      </c>
      <c r="Q519" s="5">
        <f>Table1[[#This Row],[Sales]]-Table1[[#This Row],[Cost]]</f>
        <v>880</v>
      </c>
      <c r="R519" s="12" t="s">
        <v>77</v>
      </c>
      <c r="S519" s="12" t="s">
        <v>287</v>
      </c>
      <c r="T519" s="12" t="s">
        <v>40</v>
      </c>
      <c r="U519" s="12" t="s">
        <v>12</v>
      </c>
      <c r="V519" s="6">
        <f>Table1[[#This Row],[Profit]]/Table1[[#This Row],[Sales]]</f>
        <v>0.30555555555555558</v>
      </c>
      <c r="W519" s="12">
        <f>[1]!Table1[[#This Row],[Sales]]-[1]!Table1[[#This Row],[Cost]]-[1]!Table1[[#This Row],[Profit]]</f>
        <v>-4000</v>
      </c>
      <c r="X519" s="12">
        <f>[1]!Table1[[#This Row],[Quantity]]*[1]!Table1[[#This Row],[Unit_Price]]</f>
        <v>3200</v>
      </c>
      <c r="Y519" s="12">
        <f>[1]!Table1[[#This Row],[Gross_Sales]]*[1]!Table1[[#This Row],[Discount]]</f>
        <v>320</v>
      </c>
      <c r="Z519" s="12">
        <f>[1]!Table1[[#This Row],[Gross_Sales]]*[1]!Table1[[#This Row],[Discount_amount]]</f>
        <v>1024000</v>
      </c>
      <c r="AA519" s="12">
        <f>IFERROR([1]!Table1[[#This Row],[Profit]]/[1]!Table1[[#This Row],[Sales]],0)</f>
        <v>0.30555555555555558</v>
      </c>
      <c r="AB519" s="12">
        <f>YEAR([1]!Table1[[#This Row],[Order_Date]])</f>
        <v>2024</v>
      </c>
      <c r="AC519" s="12">
        <f>MONTH([1]!Table1[[#This Row],[Order_Date]])</f>
        <v>12</v>
      </c>
      <c r="AD519" s="12" t="str">
        <f t="shared" si="24"/>
        <v>Dec</v>
      </c>
      <c r="AE519" s="12" t="str">
        <f t="shared" si="25"/>
        <v>Q4</v>
      </c>
      <c r="AF519" s="12" t="str">
        <f t="shared" si="26"/>
        <v>2024-Dec</v>
      </c>
      <c r="AG519" s="12">
        <f>COUNTIF(C:C,Table1[[#This Row],[Customer_ID]])</f>
        <v>14</v>
      </c>
      <c r="AH519" s="18" t="e">
        <f>IF([1]!Table1[[#This Row],[Customer_order_count]] &gt;= 10,"FREQUENT",IF([1]!Table1[[#This Row],[Customer_order_count]] &lt;= 10,"REGULAR","OCASSIONAL"))</f>
        <v>#REF!</v>
      </c>
    </row>
    <row r="520" spans="1:34" x14ac:dyDescent="0.25">
      <c r="A520" s="1" t="s">
        <v>1207</v>
      </c>
      <c r="B520" s="2">
        <v>45590</v>
      </c>
      <c r="C520" s="3" t="s">
        <v>365</v>
      </c>
      <c r="D520" s="4" t="s">
        <v>366</v>
      </c>
      <c r="E520" s="4" t="s">
        <v>16</v>
      </c>
      <c r="F520" s="5">
        <v>56</v>
      </c>
      <c r="G520" s="3" t="s">
        <v>295</v>
      </c>
      <c r="H520" s="3" t="s">
        <v>270</v>
      </c>
      <c r="I520" s="3" t="s">
        <v>127</v>
      </c>
      <c r="J520" s="3" t="s">
        <v>128</v>
      </c>
      <c r="K520" s="3" t="s">
        <v>58</v>
      </c>
      <c r="L520" s="5">
        <v>1</v>
      </c>
      <c r="M520" s="5">
        <v>3000</v>
      </c>
      <c r="N520" s="6">
        <v>0.1</v>
      </c>
      <c r="O520" s="5">
        <v>2700</v>
      </c>
      <c r="P520" s="5">
        <v>2100</v>
      </c>
      <c r="Q520" s="5">
        <f>Table1[[#This Row],[Sales]]-Table1[[#This Row],[Cost]]</f>
        <v>600</v>
      </c>
      <c r="R520" s="3" t="s">
        <v>17</v>
      </c>
      <c r="S520" s="3" t="s">
        <v>10</v>
      </c>
      <c r="T520" s="3" t="s">
        <v>40</v>
      </c>
      <c r="U520" s="3" t="s">
        <v>27</v>
      </c>
      <c r="V520" s="6">
        <f>Table1[[#This Row],[Profit]]/Table1[[#This Row],[Sales]]</f>
        <v>0.22222222222222221</v>
      </c>
      <c r="W520" s="3">
        <f>[1]!Table1[[#This Row],[Sales]]-[1]!Table1[[#This Row],[Cost]]-[1]!Table1[[#This Row],[Profit]]</f>
        <v>0</v>
      </c>
      <c r="X520" s="3">
        <f>[1]!Table1[[#This Row],[Quantity]]*[1]!Table1[[#This Row],[Unit_Price]]</f>
        <v>3000</v>
      </c>
      <c r="Y520" s="7">
        <f>[1]!Table1[[#This Row],[Gross_Sales]]*[1]!Table1[[#This Row],[Discount]]</f>
        <v>300</v>
      </c>
      <c r="Z520" s="8">
        <f>[1]!Table1[[#This Row],[Gross_Sales]]*[1]!Table1[[#This Row],[Discount_amount]]</f>
        <v>900000</v>
      </c>
      <c r="AA520" s="6">
        <f>IFERROR([1]!Table1[[#This Row],[Profit]]/[1]!Table1[[#This Row],[Sales]],0)</f>
        <v>0.22222222222222221</v>
      </c>
      <c r="AB520" s="3">
        <f>YEAR([1]!Table1[[#This Row],[Order_Date]])</f>
        <v>2024</v>
      </c>
      <c r="AC520" s="3">
        <f>MONTH([1]!Table1[[#This Row],[Order_Date]])</f>
        <v>10</v>
      </c>
      <c r="AD520" s="3" t="str">
        <f t="shared" si="24"/>
        <v>Oct</v>
      </c>
      <c r="AE520" s="3" t="str">
        <f t="shared" si="25"/>
        <v>Q4</v>
      </c>
      <c r="AF520" s="3" t="str">
        <f t="shared" si="26"/>
        <v>2024-Oct</v>
      </c>
      <c r="AG520" s="3">
        <f>COUNTIF(C:C,Table1[[#This Row],[Customer_ID]])</f>
        <v>25</v>
      </c>
      <c r="AH520" s="9" t="e">
        <f>IF([1]!Table1[[#This Row],[Customer_order_count]] &gt;= 10,"FREQUENT",IF([1]!Table1[[#This Row],[Customer_order_count]] &lt;= 10,"REGULAR","OCASSIONAL"))</f>
        <v>#REF!</v>
      </c>
    </row>
    <row r="521" spans="1:34" x14ac:dyDescent="0.25">
      <c r="A521" s="10" t="s">
        <v>1208</v>
      </c>
      <c r="B521" s="11">
        <v>45338</v>
      </c>
      <c r="C521" s="12" t="s">
        <v>799</v>
      </c>
      <c r="D521" s="13" t="s">
        <v>43</v>
      </c>
      <c r="E521" s="13" t="s">
        <v>3</v>
      </c>
      <c r="F521" s="14">
        <v>28</v>
      </c>
      <c r="G521" s="12" t="s">
        <v>317</v>
      </c>
      <c r="H521" s="12" t="s">
        <v>5</v>
      </c>
      <c r="I521" s="12" t="s">
        <v>305</v>
      </c>
      <c r="J521" s="12" t="s">
        <v>306</v>
      </c>
      <c r="K521" s="12" t="s">
        <v>91</v>
      </c>
      <c r="L521" s="14">
        <v>1</v>
      </c>
      <c r="M521" s="14">
        <v>8500</v>
      </c>
      <c r="N521" s="15">
        <v>0.1</v>
      </c>
      <c r="O521" s="14">
        <v>7650</v>
      </c>
      <c r="P521" s="14">
        <v>6500</v>
      </c>
      <c r="Q521" s="5">
        <f>Table1[[#This Row],[Sales]]-Table1[[#This Row],[Cost]]</f>
        <v>1150</v>
      </c>
      <c r="R521" s="12" t="s">
        <v>17</v>
      </c>
      <c r="S521" s="12" t="s">
        <v>10</v>
      </c>
      <c r="T521" s="12" t="s">
        <v>18</v>
      </c>
      <c r="U521" s="12" t="s">
        <v>27</v>
      </c>
      <c r="V521" s="6">
        <f>Table1[[#This Row],[Profit]]/Table1[[#This Row],[Sales]]</f>
        <v>0.15032679738562091</v>
      </c>
      <c r="W521" s="12">
        <f>[1]!Table1[[#This Row],[Sales]]-[1]!Table1[[#This Row],[Cost]]-[1]!Table1[[#This Row],[Profit]]</f>
        <v>0</v>
      </c>
      <c r="X521" s="12">
        <f>[1]!Table1[[#This Row],[Quantity]]*[1]!Table1[[#This Row],[Unit_Price]]</f>
        <v>8500</v>
      </c>
      <c r="Y521" s="16">
        <f>[1]!Table1[[#This Row],[Gross_Sales]]*[1]!Table1[[#This Row],[Discount]]</f>
        <v>850</v>
      </c>
      <c r="Z521" s="17">
        <f>[1]!Table1[[#This Row],[Gross_Sales]]*[1]!Table1[[#This Row],[Discount_amount]]</f>
        <v>7225000</v>
      </c>
      <c r="AA521" s="15">
        <f>IFERROR([1]!Table1[[#This Row],[Profit]]/[1]!Table1[[#This Row],[Sales]],0)</f>
        <v>0.15032679738562091</v>
      </c>
      <c r="AB521" s="12">
        <f>YEAR([1]!Table1[[#This Row],[Order_Date]])</f>
        <v>2024</v>
      </c>
      <c r="AC521" s="12">
        <f>MONTH([1]!Table1[[#This Row],[Order_Date]])</f>
        <v>2</v>
      </c>
      <c r="AD521" s="12" t="str">
        <f t="shared" si="24"/>
        <v>Feb</v>
      </c>
      <c r="AE521" s="12" t="str">
        <f t="shared" si="25"/>
        <v>Q1</v>
      </c>
      <c r="AF521" s="12" t="str">
        <f t="shared" si="26"/>
        <v>2024-Feb</v>
      </c>
      <c r="AG521" s="12">
        <f>COUNTIF(C:C,Table1[[#This Row],[Customer_ID]])</f>
        <v>17</v>
      </c>
      <c r="AH521" s="18" t="e">
        <f>IF([1]!Table1[[#This Row],[Customer_order_count]] &gt;= 10,"FREQUENT",IF([1]!Table1[[#This Row],[Customer_order_count]] &lt;= 10,"REGULAR","OCASSIONAL"))</f>
        <v>#REF!</v>
      </c>
    </row>
    <row r="522" spans="1:34" x14ac:dyDescent="0.25">
      <c r="A522" s="1" t="s">
        <v>1209</v>
      </c>
      <c r="B522" s="2">
        <v>45711</v>
      </c>
      <c r="C522" s="3" t="s">
        <v>619</v>
      </c>
      <c r="D522" s="4" t="s">
        <v>609</v>
      </c>
      <c r="E522" s="4" t="s">
        <v>3</v>
      </c>
      <c r="F522" s="5">
        <v>32</v>
      </c>
      <c r="G522" s="3" t="s">
        <v>407</v>
      </c>
      <c r="H522" s="3" t="s">
        <v>285</v>
      </c>
      <c r="I522" s="3" t="s">
        <v>31</v>
      </c>
      <c r="J522" s="3" t="s">
        <v>32</v>
      </c>
      <c r="K522" s="3" t="s">
        <v>25</v>
      </c>
      <c r="L522" s="5">
        <v>1</v>
      </c>
      <c r="M522" s="5">
        <v>5000</v>
      </c>
      <c r="N522" s="6">
        <v>0.1</v>
      </c>
      <c r="O522" s="5">
        <v>4500</v>
      </c>
      <c r="P522" s="5">
        <v>3500</v>
      </c>
      <c r="Q522" s="5">
        <f>Table1[[#This Row],[Sales]]-Table1[[#This Row],[Cost]]</f>
        <v>1000</v>
      </c>
      <c r="R522" s="3" t="s">
        <v>26</v>
      </c>
      <c r="S522" s="3" t="s">
        <v>10</v>
      </c>
      <c r="T522" s="3" t="s">
        <v>18</v>
      </c>
      <c r="U522" s="3" t="s">
        <v>19</v>
      </c>
      <c r="V522" s="6">
        <f>Table1[[#This Row],[Profit]]/Table1[[#This Row],[Sales]]</f>
        <v>0.22222222222222221</v>
      </c>
      <c r="W522" s="3">
        <f>[1]!Table1[[#This Row],[Sales]]-[1]!Table1[[#This Row],[Cost]]-[1]!Table1[[#This Row],[Profit]]</f>
        <v>0</v>
      </c>
      <c r="X522" s="3">
        <f>[1]!Table1[[#This Row],[Quantity]]*[1]!Table1[[#This Row],[Unit_Price]]</f>
        <v>5000</v>
      </c>
      <c r="Y522" s="7">
        <f>[1]!Table1[[#This Row],[Gross_Sales]]*[1]!Table1[[#This Row],[Discount]]</f>
        <v>500</v>
      </c>
      <c r="Z522" s="8">
        <f>[1]!Table1[[#This Row],[Gross_Sales]]*[1]!Table1[[#This Row],[Discount_amount]]</f>
        <v>2500000</v>
      </c>
      <c r="AA522" s="6">
        <f>IFERROR([1]!Table1[[#This Row],[Profit]]/[1]!Table1[[#This Row],[Sales]],0)</f>
        <v>0.22222222222222221</v>
      </c>
      <c r="AB522" s="3">
        <f>YEAR([1]!Table1[[#This Row],[Order_Date]])</f>
        <v>2025</v>
      </c>
      <c r="AC522" s="3">
        <f>MONTH([1]!Table1[[#This Row],[Order_Date]])</f>
        <v>2</v>
      </c>
      <c r="AD522" s="3" t="str">
        <f t="shared" si="24"/>
        <v>Feb</v>
      </c>
      <c r="AE522" s="3" t="str">
        <f t="shared" si="25"/>
        <v>Q1</v>
      </c>
      <c r="AF522" s="3" t="str">
        <f t="shared" si="26"/>
        <v>2025-Feb</v>
      </c>
      <c r="AG522" s="3">
        <f>COUNTIF(C:C,Table1[[#This Row],[Customer_ID]])</f>
        <v>23</v>
      </c>
      <c r="AH522" s="9" t="e">
        <f>IF([1]!Table1[[#This Row],[Customer_order_count]] &gt;= 10,"FREQUENT",IF([1]!Table1[[#This Row],[Customer_order_count]] &lt;= 10,"REGULAR","OCASSIONAL"))</f>
        <v>#REF!</v>
      </c>
    </row>
    <row r="523" spans="1:34" x14ac:dyDescent="0.25">
      <c r="A523" s="10" t="s">
        <v>1210</v>
      </c>
      <c r="B523" s="11">
        <v>45415</v>
      </c>
      <c r="C523" s="12" t="s">
        <v>100</v>
      </c>
      <c r="D523" s="13" t="s">
        <v>101</v>
      </c>
      <c r="E523" s="13" t="s">
        <v>3</v>
      </c>
      <c r="F523" s="14">
        <v>40</v>
      </c>
      <c r="G523" s="12" t="s">
        <v>4</v>
      </c>
      <c r="H523" s="12" t="s">
        <v>5</v>
      </c>
      <c r="I523" s="12" t="s">
        <v>95</v>
      </c>
      <c r="J523" s="12" t="s">
        <v>96</v>
      </c>
      <c r="K523" s="12" t="s">
        <v>46</v>
      </c>
      <c r="L523" s="14">
        <v>1</v>
      </c>
      <c r="M523" s="14">
        <v>600</v>
      </c>
      <c r="N523" s="15">
        <v>0.05</v>
      </c>
      <c r="O523" s="14">
        <v>570</v>
      </c>
      <c r="P523" s="14">
        <v>380</v>
      </c>
      <c r="Q523" s="5">
        <f>Table1[[#This Row],[Sales]]-Table1[[#This Row],[Cost]]</f>
        <v>190</v>
      </c>
      <c r="R523" s="12" t="s">
        <v>26</v>
      </c>
      <c r="S523" s="12" t="s">
        <v>10</v>
      </c>
      <c r="T523" s="12" t="s">
        <v>11</v>
      </c>
      <c r="U523" s="12" t="s">
        <v>27</v>
      </c>
      <c r="V523" s="6">
        <f>Table1[[#This Row],[Profit]]/Table1[[#This Row],[Sales]]</f>
        <v>0.33333333333333331</v>
      </c>
      <c r="W523" s="12">
        <f>[1]!Table1[[#This Row],[Sales]]-[1]!Table1[[#This Row],[Cost]]-[1]!Table1[[#This Row],[Profit]]</f>
        <v>0</v>
      </c>
      <c r="X523" s="12">
        <f>[1]!Table1[[#This Row],[Quantity]]*[1]!Table1[[#This Row],[Unit_Price]]</f>
        <v>600</v>
      </c>
      <c r="Y523" s="16">
        <f>[1]!Table1[[#This Row],[Gross_Sales]]*[1]!Table1[[#This Row],[Discount]]</f>
        <v>30</v>
      </c>
      <c r="Z523" s="17">
        <f>[1]!Table1[[#This Row],[Gross_Sales]]*[1]!Table1[[#This Row],[Discount_amount]]</f>
        <v>18000</v>
      </c>
      <c r="AA523" s="15">
        <f>IFERROR([1]!Table1[[#This Row],[Profit]]/[1]!Table1[[#This Row],[Sales]],0)</f>
        <v>0.33333333333333331</v>
      </c>
      <c r="AB523" s="12">
        <f>YEAR([1]!Table1[[#This Row],[Order_Date]])</f>
        <v>2024</v>
      </c>
      <c r="AC523" s="12">
        <f>MONTH([1]!Table1[[#This Row],[Order_Date]])</f>
        <v>5</v>
      </c>
      <c r="AD523" s="12" t="str">
        <f t="shared" si="24"/>
        <v>May</v>
      </c>
      <c r="AE523" s="12" t="str">
        <f t="shared" si="25"/>
        <v>Q2</v>
      </c>
      <c r="AF523" s="12" t="str">
        <f t="shared" si="26"/>
        <v>2024-May</v>
      </c>
      <c r="AG523" s="12">
        <f>COUNTIF(C:C,Table1[[#This Row],[Customer_ID]])</f>
        <v>12</v>
      </c>
      <c r="AH523" s="18" t="e">
        <f>IF([1]!Table1[[#This Row],[Customer_order_count]] &gt;= 10,"FREQUENT",IF([1]!Table1[[#This Row],[Customer_order_count]] &lt;= 10,"REGULAR","OCASSIONAL"))</f>
        <v>#REF!</v>
      </c>
    </row>
    <row r="524" spans="1:34" x14ac:dyDescent="0.25">
      <c r="A524" s="1" t="s">
        <v>1211</v>
      </c>
      <c r="B524" s="2">
        <v>45487</v>
      </c>
      <c r="C524" s="3" t="s">
        <v>497</v>
      </c>
      <c r="D524" s="4" t="s">
        <v>417</v>
      </c>
      <c r="E524" s="4" t="s">
        <v>3</v>
      </c>
      <c r="F524" s="5">
        <v>20</v>
      </c>
      <c r="G524" s="3" t="s">
        <v>290</v>
      </c>
      <c r="H524" s="3" t="s">
        <v>276</v>
      </c>
      <c r="I524" s="3" t="s">
        <v>109</v>
      </c>
      <c r="J524" s="3" t="s">
        <v>110</v>
      </c>
      <c r="K524" s="3" t="s">
        <v>8</v>
      </c>
      <c r="L524" s="5">
        <v>1</v>
      </c>
      <c r="M524" s="5">
        <v>4000</v>
      </c>
      <c r="N524" s="6">
        <v>0.1</v>
      </c>
      <c r="O524" s="5">
        <v>3600</v>
      </c>
      <c r="P524" s="5">
        <v>2900</v>
      </c>
      <c r="Q524" s="5">
        <f>Table1[[#This Row],[Sales]]-Table1[[#This Row],[Cost]]</f>
        <v>700</v>
      </c>
      <c r="R524" s="3" t="s">
        <v>26</v>
      </c>
      <c r="S524" s="3" t="s">
        <v>10</v>
      </c>
      <c r="T524" s="3" t="s">
        <v>33</v>
      </c>
      <c r="U524" s="3" t="s">
        <v>19</v>
      </c>
      <c r="V524" s="6">
        <f>Table1[[#This Row],[Profit]]/Table1[[#This Row],[Sales]]</f>
        <v>0.19444444444444445</v>
      </c>
      <c r="W524" s="3">
        <f>[1]!Table1[[#This Row],[Sales]]-[1]!Table1[[#This Row],[Cost]]-[1]!Table1[[#This Row],[Profit]]</f>
        <v>0</v>
      </c>
      <c r="X524" s="3">
        <f>[1]!Table1[[#This Row],[Quantity]]*[1]!Table1[[#This Row],[Unit_Price]]</f>
        <v>4000</v>
      </c>
      <c r="Y524" s="7">
        <f>[1]!Table1[[#This Row],[Gross_Sales]]*[1]!Table1[[#This Row],[Discount]]</f>
        <v>400</v>
      </c>
      <c r="Z524" s="8">
        <f>[1]!Table1[[#This Row],[Gross_Sales]]*[1]!Table1[[#This Row],[Discount_amount]]</f>
        <v>1600000</v>
      </c>
      <c r="AA524" s="6">
        <f>IFERROR([1]!Table1[[#This Row],[Profit]]/[1]!Table1[[#This Row],[Sales]],0)</f>
        <v>0.19444444444444445</v>
      </c>
      <c r="AB524" s="3">
        <f>YEAR([1]!Table1[[#This Row],[Order_Date]])</f>
        <v>2024</v>
      </c>
      <c r="AC524" s="3">
        <f>MONTH([1]!Table1[[#This Row],[Order_Date]])</f>
        <v>7</v>
      </c>
      <c r="AD524" s="3" t="str">
        <f t="shared" si="24"/>
        <v>Jul</v>
      </c>
      <c r="AE524" s="3" t="str">
        <f t="shared" si="25"/>
        <v>Q3</v>
      </c>
      <c r="AF524" s="3" t="str">
        <f t="shared" si="26"/>
        <v>2024-Jul</v>
      </c>
      <c r="AG524" s="3">
        <f>COUNTIF(C:C,Table1[[#This Row],[Customer_ID]])</f>
        <v>3</v>
      </c>
      <c r="AH524" s="9" t="e">
        <f>IF([1]!Table1[[#This Row],[Customer_order_count]] &gt;= 10,"FREQUENT",IF([1]!Table1[[#This Row],[Customer_order_count]] &lt;= 10,"REGULAR","OCASSIONAL"))</f>
        <v>#REF!</v>
      </c>
    </row>
    <row r="525" spans="1:34" x14ac:dyDescent="0.25">
      <c r="A525" s="10" t="s">
        <v>1212</v>
      </c>
      <c r="B525" s="11">
        <v>45339</v>
      </c>
      <c r="C525" s="12" t="s">
        <v>1213</v>
      </c>
      <c r="D525" s="13" t="s">
        <v>43</v>
      </c>
      <c r="E525" s="13" t="s">
        <v>16</v>
      </c>
      <c r="F525" s="14">
        <v>43</v>
      </c>
      <c r="G525" s="12" t="s">
        <v>339</v>
      </c>
      <c r="H525" s="12" t="s">
        <v>285</v>
      </c>
      <c r="I525" s="12" t="s">
        <v>51</v>
      </c>
      <c r="J525" s="12" t="s">
        <v>52</v>
      </c>
      <c r="K525" s="12" t="s">
        <v>8</v>
      </c>
      <c r="L525" s="14">
        <v>2</v>
      </c>
      <c r="M525" s="14">
        <v>4500</v>
      </c>
      <c r="N525" s="15">
        <v>0.15</v>
      </c>
      <c r="O525" s="14">
        <v>7650</v>
      </c>
      <c r="P525" s="14">
        <v>6400</v>
      </c>
      <c r="Q525" s="5">
        <f>Table1[[#This Row],[Sales]]-Table1[[#This Row],[Cost]]</f>
        <v>1250</v>
      </c>
      <c r="R525" s="12" t="s">
        <v>77</v>
      </c>
      <c r="S525" s="12" t="s">
        <v>10</v>
      </c>
      <c r="T525" s="12" t="s">
        <v>18</v>
      </c>
      <c r="U525" s="12" t="s">
        <v>12</v>
      </c>
      <c r="V525" s="6">
        <f>Table1[[#This Row],[Profit]]/Table1[[#This Row],[Sales]]</f>
        <v>0.16339869281045752</v>
      </c>
      <c r="W525" s="12">
        <f>[1]!Table1[[#This Row],[Sales]]-[1]!Table1[[#This Row],[Cost]]-[1]!Table1[[#This Row],[Profit]]</f>
        <v>0</v>
      </c>
      <c r="X525" s="12">
        <f>[1]!Table1[[#This Row],[Quantity]]*[1]!Table1[[#This Row],[Unit_Price]]</f>
        <v>9000</v>
      </c>
      <c r="Y525" s="16">
        <f>[1]!Table1[[#This Row],[Gross_Sales]]*[1]!Table1[[#This Row],[Discount]]</f>
        <v>1350</v>
      </c>
      <c r="Z525" s="17">
        <f>[1]!Table1[[#This Row],[Gross_Sales]]*[1]!Table1[[#This Row],[Discount_amount]]</f>
        <v>12150000</v>
      </c>
      <c r="AA525" s="15">
        <f>IFERROR([1]!Table1[[#This Row],[Profit]]/[1]!Table1[[#This Row],[Sales]],0)</f>
        <v>0.16339869281045752</v>
      </c>
      <c r="AB525" s="12">
        <f>YEAR([1]!Table1[[#This Row],[Order_Date]])</f>
        <v>2024</v>
      </c>
      <c r="AC525" s="12">
        <f>MONTH([1]!Table1[[#This Row],[Order_Date]])</f>
        <v>2</v>
      </c>
      <c r="AD525" s="12" t="str">
        <f t="shared" si="24"/>
        <v>Feb</v>
      </c>
      <c r="AE525" s="12" t="str">
        <f t="shared" si="25"/>
        <v>Q1</v>
      </c>
      <c r="AF525" s="12" t="str">
        <f t="shared" si="26"/>
        <v>2024-Feb</v>
      </c>
      <c r="AG525" s="12">
        <f>COUNTIF(C:C,Table1[[#This Row],[Customer_ID]])</f>
        <v>10</v>
      </c>
      <c r="AH525" s="18" t="e">
        <f>IF([1]!Table1[[#This Row],[Customer_order_count]] &gt;= 10,"FREQUENT",IF([1]!Table1[[#This Row],[Customer_order_count]] &lt;= 10,"REGULAR","OCASSIONAL"))</f>
        <v>#REF!</v>
      </c>
    </row>
    <row r="526" spans="1:34" x14ac:dyDescent="0.25">
      <c r="A526" s="1" t="s">
        <v>1214</v>
      </c>
      <c r="B526" s="2">
        <v>45753</v>
      </c>
      <c r="C526" s="3" t="s">
        <v>63</v>
      </c>
      <c r="D526" s="3" t="s">
        <v>64</v>
      </c>
      <c r="E526" s="3" t="s">
        <v>3</v>
      </c>
      <c r="F526" s="3">
        <v>27</v>
      </c>
      <c r="G526" s="3" t="s">
        <v>4</v>
      </c>
      <c r="H526" s="3" t="s">
        <v>5</v>
      </c>
      <c r="I526" s="3" t="s">
        <v>74</v>
      </c>
      <c r="J526" s="3" t="s">
        <v>75</v>
      </c>
      <c r="K526" s="3" t="s">
        <v>76</v>
      </c>
      <c r="L526" s="3">
        <v>3</v>
      </c>
      <c r="M526" s="3">
        <v>550</v>
      </c>
      <c r="N526" s="3">
        <v>0.1</v>
      </c>
      <c r="O526" s="3">
        <v>1485</v>
      </c>
      <c r="P526" s="3">
        <v>1350</v>
      </c>
      <c r="Q526" s="5">
        <f>Table1[[#This Row],[Sales]]-Table1[[#This Row],[Cost]]</f>
        <v>135</v>
      </c>
      <c r="R526" s="3" t="s">
        <v>9</v>
      </c>
      <c r="S526" s="3" t="s">
        <v>287</v>
      </c>
      <c r="T526" s="3" t="s">
        <v>11</v>
      </c>
      <c r="U526" s="3" t="s">
        <v>19</v>
      </c>
      <c r="V526" s="6">
        <f>Table1[[#This Row],[Profit]]/Table1[[#This Row],[Sales]]</f>
        <v>9.0909090909090912E-2</v>
      </c>
      <c r="W526" s="3">
        <f>[1]!Table1[[#This Row],[Sales]]-[1]!Table1[[#This Row],[Cost]]-[1]!Table1[[#This Row],[Profit]]</f>
        <v>-2700</v>
      </c>
      <c r="X526" s="3">
        <f>[1]!Table1[[#This Row],[Quantity]]*[1]!Table1[[#This Row],[Unit_Price]]</f>
        <v>1650</v>
      </c>
      <c r="Y526" s="3">
        <f>[1]!Table1[[#This Row],[Gross_Sales]]*[1]!Table1[[#This Row],[Discount]]</f>
        <v>165</v>
      </c>
      <c r="Z526" s="3">
        <f>[1]!Table1[[#This Row],[Gross_Sales]]*[1]!Table1[[#This Row],[Discount_amount]]</f>
        <v>272250</v>
      </c>
      <c r="AA526" s="3">
        <f>IFERROR([1]!Table1[[#This Row],[Profit]]/[1]!Table1[[#This Row],[Sales]],0)</f>
        <v>9.0909090909090912E-2</v>
      </c>
      <c r="AB526" s="3">
        <f>YEAR([1]!Table1[[#This Row],[Order_Date]])</f>
        <v>2025</v>
      </c>
      <c r="AC526" s="3">
        <f>MONTH([1]!Table1[[#This Row],[Order_Date]])</f>
        <v>4</v>
      </c>
      <c r="AD526" s="3" t="str">
        <f t="shared" si="24"/>
        <v>Apr</v>
      </c>
      <c r="AE526" s="3" t="str">
        <f t="shared" si="25"/>
        <v>Q2</v>
      </c>
      <c r="AF526" s="3" t="str">
        <f t="shared" si="26"/>
        <v>2025-Apr</v>
      </c>
      <c r="AG526" s="3">
        <f>COUNTIF(C:C,Table1[[#This Row],[Customer_ID]])</f>
        <v>8</v>
      </c>
      <c r="AH526" s="9" t="e">
        <f>IF([1]!Table1[[#This Row],[Customer_order_count]] &gt;= 10,"FREQUENT",IF([1]!Table1[[#This Row],[Customer_order_count]] &lt;= 10,"REGULAR","OCASSIONAL"))</f>
        <v>#REF!</v>
      </c>
    </row>
    <row r="527" spans="1:34" x14ac:dyDescent="0.25">
      <c r="A527" s="10" t="s">
        <v>1215</v>
      </c>
      <c r="B527" s="11">
        <v>45429</v>
      </c>
      <c r="C527" s="12" t="s">
        <v>707</v>
      </c>
      <c r="D527" s="13" t="s">
        <v>708</v>
      </c>
      <c r="E527" s="13" t="s">
        <v>3</v>
      </c>
      <c r="F527" s="14">
        <v>26</v>
      </c>
      <c r="G527" s="12" t="s">
        <v>295</v>
      </c>
      <c r="H527" s="12" t="s">
        <v>270</v>
      </c>
      <c r="I527" s="12" t="s">
        <v>143</v>
      </c>
      <c r="J527" s="12" t="s">
        <v>144</v>
      </c>
      <c r="K527" s="12" t="s">
        <v>76</v>
      </c>
      <c r="L527" s="14">
        <v>2</v>
      </c>
      <c r="M527" s="14">
        <v>700</v>
      </c>
      <c r="N527" s="15">
        <v>0.1</v>
      </c>
      <c r="O527" s="14">
        <v>1260</v>
      </c>
      <c r="P527" s="14">
        <v>1140</v>
      </c>
      <c r="Q527" s="5">
        <f>Table1[[#This Row],[Sales]]-Table1[[#This Row],[Cost]]</f>
        <v>120</v>
      </c>
      <c r="R527" s="12" t="s">
        <v>26</v>
      </c>
      <c r="S527" s="12" t="s">
        <v>10</v>
      </c>
      <c r="T527" s="12" t="s">
        <v>11</v>
      </c>
      <c r="U527" s="12" t="s">
        <v>27</v>
      </c>
      <c r="V527" s="6">
        <f>Table1[[#This Row],[Profit]]/Table1[[#This Row],[Sales]]</f>
        <v>9.5238095238095233E-2</v>
      </c>
      <c r="W527" s="12">
        <f>[1]!Table1[[#This Row],[Sales]]-[1]!Table1[[#This Row],[Cost]]-[1]!Table1[[#This Row],[Profit]]</f>
        <v>0</v>
      </c>
      <c r="X527" s="12">
        <f>[1]!Table1[[#This Row],[Quantity]]*[1]!Table1[[#This Row],[Unit_Price]]</f>
        <v>1400</v>
      </c>
      <c r="Y527" s="16">
        <f>[1]!Table1[[#This Row],[Gross_Sales]]*[1]!Table1[[#This Row],[Discount]]</f>
        <v>140</v>
      </c>
      <c r="Z527" s="17">
        <f>[1]!Table1[[#This Row],[Gross_Sales]]*[1]!Table1[[#This Row],[Discount_amount]]</f>
        <v>196000</v>
      </c>
      <c r="AA527" s="15">
        <f>IFERROR([1]!Table1[[#This Row],[Profit]]/[1]!Table1[[#This Row],[Sales]],0)</f>
        <v>9.5238095238095233E-2</v>
      </c>
      <c r="AB527" s="12">
        <f>YEAR([1]!Table1[[#This Row],[Order_Date]])</f>
        <v>2024</v>
      </c>
      <c r="AC527" s="12">
        <f>MONTH([1]!Table1[[#This Row],[Order_Date]])</f>
        <v>5</v>
      </c>
      <c r="AD527" s="12" t="str">
        <f t="shared" si="24"/>
        <v>May</v>
      </c>
      <c r="AE527" s="12" t="str">
        <f t="shared" si="25"/>
        <v>Q2</v>
      </c>
      <c r="AF527" s="12" t="str">
        <f t="shared" si="26"/>
        <v>2024-May</v>
      </c>
      <c r="AG527" s="12">
        <f>COUNTIF(C:C,Table1[[#This Row],[Customer_ID]])</f>
        <v>23</v>
      </c>
      <c r="AH527" s="18" t="e">
        <f>IF([1]!Table1[[#This Row],[Customer_order_count]] &gt;= 10,"FREQUENT",IF([1]!Table1[[#This Row],[Customer_order_count]] &lt;= 10,"REGULAR","OCASSIONAL"))</f>
        <v>#REF!</v>
      </c>
    </row>
    <row r="528" spans="1:34" x14ac:dyDescent="0.25">
      <c r="A528" s="1" t="s">
        <v>1216</v>
      </c>
      <c r="B528" s="2">
        <v>45858</v>
      </c>
      <c r="C528" s="3" t="s">
        <v>262</v>
      </c>
      <c r="D528" s="4" t="s">
        <v>101</v>
      </c>
      <c r="E528" s="4" t="s">
        <v>3</v>
      </c>
      <c r="F528" s="5">
        <v>56</v>
      </c>
      <c r="G528" s="3" t="s">
        <v>263</v>
      </c>
      <c r="H528" s="3" t="s">
        <v>5</v>
      </c>
      <c r="I528" s="3" t="s">
        <v>44</v>
      </c>
      <c r="J528" s="3" t="s">
        <v>45</v>
      </c>
      <c r="K528" s="3" t="s">
        <v>46</v>
      </c>
      <c r="L528" s="5">
        <v>1</v>
      </c>
      <c r="M528" s="5">
        <v>2500</v>
      </c>
      <c r="N528" s="6">
        <v>0</v>
      </c>
      <c r="O528" s="5">
        <v>2500</v>
      </c>
      <c r="P528" s="5">
        <v>1500</v>
      </c>
      <c r="Q528" s="5">
        <f>Table1[[#This Row],[Sales]]-Table1[[#This Row],[Cost]]</f>
        <v>1000</v>
      </c>
      <c r="R528" s="3" t="s">
        <v>77</v>
      </c>
      <c r="S528" s="3" t="s">
        <v>10</v>
      </c>
      <c r="T528" s="3" t="s">
        <v>33</v>
      </c>
      <c r="U528" s="3" t="s">
        <v>27</v>
      </c>
      <c r="V528" s="6">
        <f>Table1[[#This Row],[Profit]]/Table1[[#This Row],[Sales]]</f>
        <v>0.4</v>
      </c>
      <c r="W528" s="3">
        <f>[1]!Table1[[#This Row],[Sales]]-[1]!Table1[[#This Row],[Cost]]-[1]!Table1[[#This Row],[Profit]]</f>
        <v>0</v>
      </c>
      <c r="X528" s="3">
        <f>[1]!Table1[[#This Row],[Quantity]]*[1]!Table1[[#This Row],[Unit_Price]]</f>
        <v>2500</v>
      </c>
      <c r="Y528" s="7">
        <f>[1]!Table1[[#This Row],[Gross_Sales]]*[1]!Table1[[#This Row],[Discount]]</f>
        <v>0</v>
      </c>
      <c r="Z528" s="8">
        <f>[1]!Table1[[#This Row],[Gross_Sales]]*[1]!Table1[[#This Row],[Discount_amount]]</f>
        <v>0</v>
      </c>
      <c r="AA528" s="6">
        <f>IFERROR([1]!Table1[[#This Row],[Profit]]/[1]!Table1[[#This Row],[Sales]],0)</f>
        <v>0.4</v>
      </c>
      <c r="AB528" s="3">
        <f>YEAR([1]!Table1[[#This Row],[Order_Date]])</f>
        <v>2025</v>
      </c>
      <c r="AC528" s="3">
        <f>MONTH([1]!Table1[[#This Row],[Order_Date]])</f>
        <v>7</v>
      </c>
      <c r="AD528" s="3" t="str">
        <f t="shared" si="24"/>
        <v>Jul</v>
      </c>
      <c r="AE528" s="3" t="str">
        <f t="shared" si="25"/>
        <v>Q3</v>
      </c>
      <c r="AF528" s="3" t="str">
        <f t="shared" si="26"/>
        <v>2025-Jul</v>
      </c>
      <c r="AG528" s="3">
        <f>COUNTIF(C:C,Table1[[#This Row],[Customer_ID]])</f>
        <v>30</v>
      </c>
      <c r="AH528" s="9" t="e">
        <f>IF([1]!Table1[[#This Row],[Customer_order_count]] &gt;= 10,"FREQUENT",IF([1]!Table1[[#This Row],[Customer_order_count]] &lt;= 10,"REGULAR","OCASSIONAL"))</f>
        <v>#REF!</v>
      </c>
    </row>
    <row r="529" spans="1:34" x14ac:dyDescent="0.25">
      <c r="A529" s="10" t="s">
        <v>1217</v>
      </c>
      <c r="B529" s="11">
        <v>45812</v>
      </c>
      <c r="C529" s="12" t="s">
        <v>575</v>
      </c>
      <c r="D529" s="13" t="s">
        <v>557</v>
      </c>
      <c r="E529" s="13" t="s">
        <v>3</v>
      </c>
      <c r="F529" s="14">
        <v>20</v>
      </c>
      <c r="G529" s="12" t="s">
        <v>339</v>
      </c>
      <c r="H529" s="12" t="s">
        <v>285</v>
      </c>
      <c r="I529" s="12" t="s">
        <v>305</v>
      </c>
      <c r="J529" s="12" t="s">
        <v>306</v>
      </c>
      <c r="K529" s="12" t="s">
        <v>91</v>
      </c>
      <c r="L529" s="14">
        <v>2</v>
      </c>
      <c r="M529" s="14">
        <v>8500</v>
      </c>
      <c r="N529" s="15">
        <v>0.1</v>
      </c>
      <c r="O529" s="14">
        <v>15300</v>
      </c>
      <c r="P529" s="14">
        <v>13000</v>
      </c>
      <c r="Q529" s="5">
        <f>Table1[[#This Row],[Sales]]-Table1[[#This Row],[Cost]]</f>
        <v>2300</v>
      </c>
      <c r="R529" s="12" t="s">
        <v>9</v>
      </c>
      <c r="S529" s="12" t="s">
        <v>10</v>
      </c>
      <c r="T529" s="12" t="s">
        <v>11</v>
      </c>
      <c r="U529" s="12" t="s">
        <v>27</v>
      </c>
      <c r="V529" s="6">
        <f>Table1[[#This Row],[Profit]]/Table1[[#This Row],[Sales]]</f>
        <v>0.15032679738562091</v>
      </c>
      <c r="W529" s="12">
        <f>[1]!Table1[[#This Row],[Sales]]-[1]!Table1[[#This Row],[Cost]]-[1]!Table1[[#This Row],[Profit]]</f>
        <v>0</v>
      </c>
      <c r="X529" s="12">
        <f>[1]!Table1[[#This Row],[Quantity]]*[1]!Table1[[#This Row],[Unit_Price]]</f>
        <v>17000</v>
      </c>
      <c r="Y529" s="16">
        <f>[1]!Table1[[#This Row],[Gross_Sales]]*[1]!Table1[[#This Row],[Discount]]</f>
        <v>1700</v>
      </c>
      <c r="Z529" s="17">
        <f>[1]!Table1[[#This Row],[Gross_Sales]]*[1]!Table1[[#This Row],[Discount_amount]]</f>
        <v>28900000</v>
      </c>
      <c r="AA529" s="15">
        <f>IFERROR([1]!Table1[[#This Row],[Profit]]/[1]!Table1[[#This Row],[Sales]],0)</f>
        <v>0.15032679738562091</v>
      </c>
      <c r="AB529" s="12">
        <f>YEAR([1]!Table1[[#This Row],[Order_Date]])</f>
        <v>2025</v>
      </c>
      <c r="AC529" s="12">
        <f>MONTH([1]!Table1[[#This Row],[Order_Date]])</f>
        <v>6</v>
      </c>
      <c r="AD529" s="12" t="str">
        <f t="shared" si="24"/>
        <v>Jun</v>
      </c>
      <c r="AE529" s="12" t="str">
        <f t="shared" si="25"/>
        <v>Q2</v>
      </c>
      <c r="AF529" s="12" t="str">
        <f t="shared" si="26"/>
        <v>2025-Jun</v>
      </c>
      <c r="AG529" s="12">
        <f>COUNTIF(C:C,Table1[[#This Row],[Customer_ID]])</f>
        <v>6</v>
      </c>
      <c r="AH529" s="18" t="e">
        <f>IF([1]!Table1[[#This Row],[Customer_order_count]] &gt;= 10,"FREQUENT",IF([1]!Table1[[#This Row],[Customer_order_count]] &lt;= 10,"REGULAR","OCASSIONAL"))</f>
        <v>#REF!</v>
      </c>
    </row>
    <row r="530" spans="1:34" x14ac:dyDescent="0.25">
      <c r="A530" s="1" t="s">
        <v>1218</v>
      </c>
      <c r="B530" s="2">
        <v>45423</v>
      </c>
      <c r="C530" s="3" t="s">
        <v>1219</v>
      </c>
      <c r="D530" s="4" t="s">
        <v>972</v>
      </c>
      <c r="E530" s="4" t="s">
        <v>3</v>
      </c>
      <c r="F530" s="5">
        <v>31</v>
      </c>
      <c r="G530" s="3" t="s">
        <v>269</v>
      </c>
      <c r="H530" s="3" t="s">
        <v>270</v>
      </c>
      <c r="I530" s="3" t="s">
        <v>31</v>
      </c>
      <c r="J530" s="3" t="s">
        <v>32</v>
      </c>
      <c r="K530" s="3" t="s">
        <v>25</v>
      </c>
      <c r="L530" s="5">
        <v>1</v>
      </c>
      <c r="M530" s="5">
        <v>5000</v>
      </c>
      <c r="N530" s="6">
        <v>0.15</v>
      </c>
      <c r="O530" s="5">
        <v>4250</v>
      </c>
      <c r="P530" s="5">
        <v>3500</v>
      </c>
      <c r="Q530" s="5">
        <f>Table1[[#This Row],[Sales]]-Table1[[#This Row],[Cost]]</f>
        <v>750</v>
      </c>
      <c r="R530" s="3" t="s">
        <v>26</v>
      </c>
      <c r="S530" s="3" t="s">
        <v>10</v>
      </c>
      <c r="T530" s="3" t="s">
        <v>11</v>
      </c>
      <c r="U530" s="3" t="s">
        <v>19</v>
      </c>
      <c r="V530" s="6">
        <f>Table1[[#This Row],[Profit]]/Table1[[#This Row],[Sales]]</f>
        <v>0.17647058823529413</v>
      </c>
      <c r="W530" s="3">
        <f>[1]!Table1[[#This Row],[Sales]]-[1]!Table1[[#This Row],[Cost]]-[1]!Table1[[#This Row],[Profit]]</f>
        <v>0</v>
      </c>
      <c r="X530" s="3">
        <f>[1]!Table1[[#This Row],[Quantity]]*[1]!Table1[[#This Row],[Unit_Price]]</f>
        <v>5000</v>
      </c>
      <c r="Y530" s="7">
        <f>[1]!Table1[[#This Row],[Gross_Sales]]*[1]!Table1[[#This Row],[Discount]]</f>
        <v>750</v>
      </c>
      <c r="Z530" s="8">
        <f>[1]!Table1[[#This Row],[Gross_Sales]]*[1]!Table1[[#This Row],[Discount_amount]]</f>
        <v>3750000</v>
      </c>
      <c r="AA530" s="6">
        <f>IFERROR([1]!Table1[[#This Row],[Profit]]/[1]!Table1[[#This Row],[Sales]],0)</f>
        <v>0.17647058823529413</v>
      </c>
      <c r="AB530" s="3">
        <f>YEAR([1]!Table1[[#This Row],[Order_Date]])</f>
        <v>2024</v>
      </c>
      <c r="AC530" s="3">
        <f>MONTH([1]!Table1[[#This Row],[Order_Date]])</f>
        <v>5</v>
      </c>
      <c r="AD530" s="3" t="str">
        <f t="shared" si="24"/>
        <v>May</v>
      </c>
      <c r="AE530" s="3" t="str">
        <f t="shared" si="25"/>
        <v>Q2</v>
      </c>
      <c r="AF530" s="3" t="str">
        <f t="shared" si="26"/>
        <v>2024-May</v>
      </c>
      <c r="AG530" s="3">
        <f>COUNTIF(C:C,Table1[[#This Row],[Customer_ID]])</f>
        <v>3</v>
      </c>
      <c r="AH530" s="9" t="e">
        <f>IF([1]!Table1[[#This Row],[Customer_order_count]] &gt;= 10,"FREQUENT",IF([1]!Table1[[#This Row],[Customer_order_count]] &lt;= 10,"REGULAR","OCASSIONAL"))</f>
        <v>#REF!</v>
      </c>
    </row>
    <row r="531" spans="1:34" x14ac:dyDescent="0.25">
      <c r="A531" s="10" t="s">
        <v>1220</v>
      </c>
      <c r="B531" s="11">
        <v>45621</v>
      </c>
      <c r="C531" s="12" t="s">
        <v>1047</v>
      </c>
      <c r="D531" s="13" t="s">
        <v>1029</v>
      </c>
      <c r="E531" s="13" t="s">
        <v>16</v>
      </c>
      <c r="F531" s="14">
        <v>52</v>
      </c>
      <c r="G531" s="12" t="s">
        <v>275</v>
      </c>
      <c r="H531" s="12" t="s">
        <v>276</v>
      </c>
      <c r="I531" s="12" t="s">
        <v>105</v>
      </c>
      <c r="J531" s="12" t="s">
        <v>106</v>
      </c>
      <c r="K531" s="12" t="s">
        <v>76</v>
      </c>
      <c r="L531" s="14">
        <v>4</v>
      </c>
      <c r="M531" s="14">
        <v>450</v>
      </c>
      <c r="N531" s="15">
        <v>0.05</v>
      </c>
      <c r="O531" s="14">
        <v>1710</v>
      </c>
      <c r="P531" s="14">
        <v>1320</v>
      </c>
      <c r="Q531" s="5">
        <f>Table1[[#This Row],[Sales]]-Table1[[#This Row],[Cost]]</f>
        <v>390</v>
      </c>
      <c r="R531" s="12" t="s">
        <v>77</v>
      </c>
      <c r="S531" s="12" t="s">
        <v>10</v>
      </c>
      <c r="T531" s="12" t="s">
        <v>40</v>
      </c>
      <c r="U531" s="12" t="s">
        <v>27</v>
      </c>
      <c r="V531" s="6">
        <f>Table1[[#This Row],[Profit]]/Table1[[#This Row],[Sales]]</f>
        <v>0.22807017543859648</v>
      </c>
      <c r="W531" s="12">
        <f>[1]!Table1[[#This Row],[Sales]]-[1]!Table1[[#This Row],[Cost]]-[1]!Table1[[#This Row],[Profit]]</f>
        <v>0</v>
      </c>
      <c r="X531" s="12">
        <f>[1]!Table1[[#This Row],[Quantity]]*[1]!Table1[[#This Row],[Unit_Price]]</f>
        <v>1800</v>
      </c>
      <c r="Y531" s="16">
        <f>[1]!Table1[[#This Row],[Gross_Sales]]*[1]!Table1[[#This Row],[Discount]]</f>
        <v>90</v>
      </c>
      <c r="Z531" s="17">
        <f>[1]!Table1[[#This Row],[Gross_Sales]]*[1]!Table1[[#This Row],[Discount_amount]]</f>
        <v>162000</v>
      </c>
      <c r="AA531" s="15">
        <f>IFERROR([1]!Table1[[#This Row],[Profit]]/[1]!Table1[[#This Row],[Sales]],0)</f>
        <v>0.22807017543859648</v>
      </c>
      <c r="AB531" s="12">
        <f>YEAR([1]!Table1[[#This Row],[Order_Date]])</f>
        <v>2024</v>
      </c>
      <c r="AC531" s="12">
        <f>MONTH([1]!Table1[[#This Row],[Order_Date]])</f>
        <v>11</v>
      </c>
      <c r="AD531" s="12" t="str">
        <f t="shared" si="24"/>
        <v>Nov</v>
      </c>
      <c r="AE531" s="12" t="str">
        <f t="shared" si="25"/>
        <v>Q4</v>
      </c>
      <c r="AF531" s="12" t="str">
        <f t="shared" si="26"/>
        <v>2024-Nov</v>
      </c>
      <c r="AG531" s="12">
        <f>COUNTIF(C:C,Table1[[#This Row],[Customer_ID]])</f>
        <v>23</v>
      </c>
      <c r="AH531" s="18" t="e">
        <f>IF([1]!Table1[[#This Row],[Customer_order_count]] &gt;= 10,"FREQUENT",IF([1]!Table1[[#This Row],[Customer_order_count]] &lt;= 10,"REGULAR","OCASSIONAL"))</f>
        <v>#REF!</v>
      </c>
    </row>
    <row r="532" spans="1:34" x14ac:dyDescent="0.25">
      <c r="A532" s="1" t="s">
        <v>1221</v>
      </c>
      <c r="B532" s="2">
        <v>45915</v>
      </c>
      <c r="C532" s="3" t="s">
        <v>596</v>
      </c>
      <c r="D532" s="4" t="s">
        <v>597</v>
      </c>
      <c r="E532" s="4" t="s">
        <v>16</v>
      </c>
      <c r="F532" s="5">
        <v>37</v>
      </c>
      <c r="G532" s="3" t="s">
        <v>290</v>
      </c>
      <c r="H532" s="3" t="s">
        <v>276</v>
      </c>
      <c r="I532" s="3" t="s">
        <v>109</v>
      </c>
      <c r="J532" s="3" t="s">
        <v>110</v>
      </c>
      <c r="K532" s="3" t="s">
        <v>8</v>
      </c>
      <c r="L532" s="5">
        <v>1</v>
      </c>
      <c r="M532" s="5">
        <v>4000</v>
      </c>
      <c r="N532" s="6">
        <v>0</v>
      </c>
      <c r="O532" s="5">
        <v>4000</v>
      </c>
      <c r="P532" s="5">
        <v>2900</v>
      </c>
      <c r="Q532" s="5">
        <f>Table1[[#This Row],[Sales]]-Table1[[#This Row],[Cost]]</f>
        <v>1100</v>
      </c>
      <c r="R532" s="3" t="s">
        <v>9</v>
      </c>
      <c r="S532" s="3" t="s">
        <v>10</v>
      </c>
      <c r="T532" s="3" t="s">
        <v>33</v>
      </c>
      <c r="U532" s="3" t="s">
        <v>12</v>
      </c>
      <c r="V532" s="6">
        <f>Table1[[#This Row],[Profit]]/Table1[[#This Row],[Sales]]</f>
        <v>0.27500000000000002</v>
      </c>
      <c r="W532" s="3">
        <f>[1]!Table1[[#This Row],[Sales]]-[1]!Table1[[#This Row],[Cost]]-[1]!Table1[[#This Row],[Profit]]</f>
        <v>0</v>
      </c>
      <c r="X532" s="3">
        <f>[1]!Table1[[#This Row],[Quantity]]*[1]!Table1[[#This Row],[Unit_Price]]</f>
        <v>4000</v>
      </c>
      <c r="Y532" s="7">
        <f>[1]!Table1[[#This Row],[Gross_Sales]]*[1]!Table1[[#This Row],[Discount]]</f>
        <v>0</v>
      </c>
      <c r="Z532" s="8">
        <f>[1]!Table1[[#This Row],[Gross_Sales]]*[1]!Table1[[#This Row],[Discount_amount]]</f>
        <v>0</v>
      </c>
      <c r="AA532" s="6">
        <f>IFERROR([1]!Table1[[#This Row],[Profit]]/[1]!Table1[[#This Row],[Sales]],0)</f>
        <v>0.27500000000000002</v>
      </c>
      <c r="AB532" s="3">
        <f>YEAR([1]!Table1[[#This Row],[Order_Date]])</f>
        <v>2025</v>
      </c>
      <c r="AC532" s="3">
        <f>MONTH([1]!Table1[[#This Row],[Order_Date]])</f>
        <v>9</v>
      </c>
      <c r="AD532" s="3" t="str">
        <f t="shared" si="24"/>
        <v>Sep</v>
      </c>
      <c r="AE532" s="3" t="str">
        <f t="shared" si="25"/>
        <v>Q3</v>
      </c>
      <c r="AF532" s="3" t="str">
        <f t="shared" si="26"/>
        <v>2025-Sep</v>
      </c>
      <c r="AG532" s="3">
        <f>COUNTIF(C:C,Table1[[#This Row],[Customer_ID]])</f>
        <v>5</v>
      </c>
      <c r="AH532" s="9" t="e">
        <f>IF([1]!Table1[[#This Row],[Customer_order_count]] &gt;= 10,"FREQUENT",IF([1]!Table1[[#This Row],[Customer_order_count]] &lt;= 10,"REGULAR","OCASSIONAL"))</f>
        <v>#REF!</v>
      </c>
    </row>
    <row r="533" spans="1:34" x14ac:dyDescent="0.25">
      <c r="A533" s="10" t="s">
        <v>1222</v>
      </c>
      <c r="B533" s="11">
        <v>45643</v>
      </c>
      <c r="C533" s="12" t="s">
        <v>517</v>
      </c>
      <c r="D533" s="13" t="s">
        <v>518</v>
      </c>
      <c r="E533" s="13" t="s">
        <v>16</v>
      </c>
      <c r="F533" s="14">
        <v>54</v>
      </c>
      <c r="G533" s="12" t="s">
        <v>284</v>
      </c>
      <c r="H533" s="12" t="s">
        <v>285</v>
      </c>
      <c r="I533" s="12" t="s">
        <v>344</v>
      </c>
      <c r="J533" s="12" t="s">
        <v>345</v>
      </c>
      <c r="K533" s="12" t="s">
        <v>39</v>
      </c>
      <c r="L533" s="14">
        <v>1</v>
      </c>
      <c r="M533" s="14">
        <v>2200</v>
      </c>
      <c r="N533" s="15">
        <v>0.15</v>
      </c>
      <c r="O533" s="14">
        <v>1870</v>
      </c>
      <c r="P533" s="14">
        <v>1400</v>
      </c>
      <c r="Q533" s="5">
        <f>Table1[[#This Row],[Sales]]-Table1[[#This Row],[Cost]]</f>
        <v>470</v>
      </c>
      <c r="R533" s="12" t="s">
        <v>17</v>
      </c>
      <c r="S533" s="12" t="s">
        <v>10</v>
      </c>
      <c r="T533" s="12" t="s">
        <v>40</v>
      </c>
      <c r="U533" s="12" t="s">
        <v>27</v>
      </c>
      <c r="V533" s="6">
        <f>Table1[[#This Row],[Profit]]/Table1[[#This Row],[Sales]]</f>
        <v>0.25133689839572193</v>
      </c>
      <c r="W533" s="12">
        <f>[1]!Table1[[#This Row],[Sales]]-[1]!Table1[[#This Row],[Cost]]-[1]!Table1[[#This Row],[Profit]]</f>
        <v>0</v>
      </c>
      <c r="X533" s="12">
        <f>[1]!Table1[[#This Row],[Quantity]]*[1]!Table1[[#This Row],[Unit_Price]]</f>
        <v>2200</v>
      </c>
      <c r="Y533" s="16">
        <f>[1]!Table1[[#This Row],[Gross_Sales]]*[1]!Table1[[#This Row],[Discount]]</f>
        <v>330</v>
      </c>
      <c r="Z533" s="17">
        <f>[1]!Table1[[#This Row],[Gross_Sales]]*[1]!Table1[[#This Row],[Discount_amount]]</f>
        <v>726000</v>
      </c>
      <c r="AA533" s="15">
        <f>IFERROR([1]!Table1[[#This Row],[Profit]]/[1]!Table1[[#This Row],[Sales]],0)</f>
        <v>0.25133689839572193</v>
      </c>
      <c r="AB533" s="12">
        <f>YEAR([1]!Table1[[#This Row],[Order_Date]])</f>
        <v>2024</v>
      </c>
      <c r="AC533" s="12">
        <f>MONTH([1]!Table1[[#This Row],[Order_Date]])</f>
        <v>12</v>
      </c>
      <c r="AD533" s="12" t="str">
        <f t="shared" si="24"/>
        <v>Dec</v>
      </c>
      <c r="AE533" s="12" t="str">
        <f t="shared" si="25"/>
        <v>Q4</v>
      </c>
      <c r="AF533" s="12" t="str">
        <f t="shared" si="26"/>
        <v>2024-Dec</v>
      </c>
      <c r="AG533" s="12">
        <f>COUNTIF(C:C,Table1[[#This Row],[Customer_ID]])</f>
        <v>12</v>
      </c>
      <c r="AH533" s="18" t="e">
        <f>IF([1]!Table1[[#This Row],[Customer_order_count]] &gt;= 10,"FREQUENT",IF([1]!Table1[[#This Row],[Customer_order_count]] &lt;= 10,"REGULAR","OCASSIONAL"))</f>
        <v>#REF!</v>
      </c>
    </row>
    <row r="534" spans="1:34" x14ac:dyDescent="0.25">
      <c r="A534" s="1" t="s">
        <v>1223</v>
      </c>
      <c r="B534" s="2">
        <v>45714</v>
      </c>
      <c r="C534" s="3" t="s">
        <v>1224</v>
      </c>
      <c r="D534" s="4" t="s">
        <v>1225</v>
      </c>
      <c r="E534" s="4" t="s">
        <v>16</v>
      </c>
      <c r="F534" s="5">
        <v>30</v>
      </c>
      <c r="G534" s="3" t="s">
        <v>269</v>
      </c>
      <c r="H534" s="3" t="s">
        <v>270</v>
      </c>
      <c r="I534" s="3" t="s">
        <v>56</v>
      </c>
      <c r="J534" s="3" t="s">
        <v>57</v>
      </c>
      <c r="K534" s="3" t="s">
        <v>58</v>
      </c>
      <c r="L534" s="5">
        <v>1</v>
      </c>
      <c r="M534" s="5">
        <v>1200</v>
      </c>
      <c r="N534" s="6">
        <v>0.05</v>
      </c>
      <c r="O534" s="5">
        <v>1140</v>
      </c>
      <c r="P534" s="5">
        <v>800</v>
      </c>
      <c r="Q534" s="5">
        <f>Table1[[#This Row],[Sales]]-Table1[[#This Row],[Cost]]</f>
        <v>340</v>
      </c>
      <c r="R534" s="3" t="s">
        <v>9</v>
      </c>
      <c r="S534" s="3" t="s">
        <v>10</v>
      </c>
      <c r="T534" s="3" t="s">
        <v>18</v>
      </c>
      <c r="U534" s="3" t="s">
        <v>19</v>
      </c>
      <c r="V534" s="6">
        <f>Table1[[#This Row],[Profit]]/Table1[[#This Row],[Sales]]</f>
        <v>0.2982456140350877</v>
      </c>
      <c r="W534" s="3">
        <f>[1]!Table1[[#This Row],[Sales]]-[1]!Table1[[#This Row],[Cost]]-[1]!Table1[[#This Row],[Profit]]</f>
        <v>0</v>
      </c>
      <c r="X534" s="3">
        <f>[1]!Table1[[#This Row],[Quantity]]*[1]!Table1[[#This Row],[Unit_Price]]</f>
        <v>1200</v>
      </c>
      <c r="Y534" s="7">
        <f>[1]!Table1[[#This Row],[Gross_Sales]]*[1]!Table1[[#This Row],[Discount]]</f>
        <v>60</v>
      </c>
      <c r="Z534" s="8">
        <f>[1]!Table1[[#This Row],[Gross_Sales]]*[1]!Table1[[#This Row],[Discount_amount]]</f>
        <v>72000</v>
      </c>
      <c r="AA534" s="6">
        <f>IFERROR([1]!Table1[[#This Row],[Profit]]/[1]!Table1[[#This Row],[Sales]],0)</f>
        <v>0.2982456140350877</v>
      </c>
      <c r="AB534" s="3">
        <f>YEAR([1]!Table1[[#This Row],[Order_Date]])</f>
        <v>2025</v>
      </c>
      <c r="AC534" s="3">
        <f>MONTH([1]!Table1[[#This Row],[Order_Date]])</f>
        <v>2</v>
      </c>
      <c r="AD534" s="3" t="str">
        <f t="shared" si="24"/>
        <v>Feb</v>
      </c>
      <c r="AE534" s="3" t="str">
        <f t="shared" si="25"/>
        <v>Q1</v>
      </c>
      <c r="AF534" s="3" t="str">
        <f t="shared" si="26"/>
        <v>2025-Feb</v>
      </c>
      <c r="AG534" s="3">
        <f>COUNTIF(C:C,Table1[[#This Row],[Customer_ID]])</f>
        <v>2</v>
      </c>
      <c r="AH534" s="9" t="e">
        <f>IF([1]!Table1[[#This Row],[Customer_order_count]] &gt;= 10,"FREQUENT",IF([1]!Table1[[#This Row],[Customer_order_count]] &lt;= 10,"REGULAR","OCASSIONAL"))</f>
        <v>#REF!</v>
      </c>
    </row>
    <row r="535" spans="1:34" x14ac:dyDescent="0.25">
      <c r="A535" s="10" t="s">
        <v>1226</v>
      </c>
      <c r="B535" s="11">
        <v>45598</v>
      </c>
      <c r="C535" s="12" t="s">
        <v>753</v>
      </c>
      <c r="D535" s="13" t="s">
        <v>754</v>
      </c>
      <c r="E535" s="13" t="s">
        <v>16</v>
      </c>
      <c r="F535" s="14">
        <v>59</v>
      </c>
      <c r="G535" s="12" t="s">
        <v>407</v>
      </c>
      <c r="H535" s="12" t="s">
        <v>285</v>
      </c>
      <c r="I535" s="12" t="s">
        <v>109</v>
      </c>
      <c r="J535" s="12" t="s">
        <v>110</v>
      </c>
      <c r="K535" s="12" t="s">
        <v>8</v>
      </c>
      <c r="L535" s="14">
        <v>1</v>
      </c>
      <c r="M535" s="14">
        <v>4000</v>
      </c>
      <c r="N535" s="15">
        <v>0.05</v>
      </c>
      <c r="O535" s="14">
        <v>3800</v>
      </c>
      <c r="P535" s="14">
        <v>2900</v>
      </c>
      <c r="Q535" s="5">
        <f>Table1[[#This Row],[Sales]]-Table1[[#This Row],[Cost]]</f>
        <v>900</v>
      </c>
      <c r="R535" s="12" t="s">
        <v>17</v>
      </c>
      <c r="S535" s="12" t="s">
        <v>10</v>
      </c>
      <c r="T535" s="12" t="s">
        <v>40</v>
      </c>
      <c r="U535" s="12" t="s">
        <v>27</v>
      </c>
      <c r="V535" s="6">
        <f>Table1[[#This Row],[Profit]]/Table1[[#This Row],[Sales]]</f>
        <v>0.23684210526315788</v>
      </c>
      <c r="W535" s="12">
        <f>[1]!Table1[[#This Row],[Sales]]-[1]!Table1[[#This Row],[Cost]]-[1]!Table1[[#This Row],[Profit]]</f>
        <v>0</v>
      </c>
      <c r="X535" s="12">
        <f>[1]!Table1[[#This Row],[Quantity]]*[1]!Table1[[#This Row],[Unit_Price]]</f>
        <v>4000</v>
      </c>
      <c r="Y535" s="16">
        <f>[1]!Table1[[#This Row],[Gross_Sales]]*[1]!Table1[[#This Row],[Discount]]</f>
        <v>200</v>
      </c>
      <c r="Z535" s="17">
        <f>[1]!Table1[[#This Row],[Gross_Sales]]*[1]!Table1[[#This Row],[Discount_amount]]</f>
        <v>800000</v>
      </c>
      <c r="AA535" s="15">
        <f>IFERROR([1]!Table1[[#This Row],[Profit]]/[1]!Table1[[#This Row],[Sales]],0)</f>
        <v>0.23684210526315788</v>
      </c>
      <c r="AB535" s="12">
        <f>YEAR([1]!Table1[[#This Row],[Order_Date]])</f>
        <v>2024</v>
      </c>
      <c r="AC535" s="12">
        <f>MONTH([1]!Table1[[#This Row],[Order_Date]])</f>
        <v>11</v>
      </c>
      <c r="AD535" s="12" t="str">
        <f t="shared" si="24"/>
        <v>Nov</v>
      </c>
      <c r="AE535" s="12" t="str">
        <f t="shared" si="25"/>
        <v>Q4</v>
      </c>
      <c r="AF535" s="12" t="str">
        <f t="shared" si="26"/>
        <v>2024-Nov</v>
      </c>
      <c r="AG535" s="12">
        <f>COUNTIF(C:C,Table1[[#This Row],[Customer_ID]])</f>
        <v>19</v>
      </c>
      <c r="AH535" s="18" t="e">
        <f>IF([1]!Table1[[#This Row],[Customer_order_count]] &gt;= 10,"FREQUENT",IF([1]!Table1[[#This Row],[Customer_order_count]] &lt;= 10,"REGULAR","OCASSIONAL"))</f>
        <v>#REF!</v>
      </c>
    </row>
    <row r="536" spans="1:34" x14ac:dyDescent="0.25">
      <c r="A536" s="1" t="s">
        <v>1227</v>
      </c>
      <c r="B536" s="2">
        <v>45858</v>
      </c>
      <c r="C536" s="3" t="s">
        <v>1202</v>
      </c>
      <c r="D536" s="4" t="s">
        <v>1203</v>
      </c>
      <c r="E536" s="4" t="s">
        <v>3</v>
      </c>
      <c r="F536" s="5">
        <v>38</v>
      </c>
      <c r="G536" s="3" t="s">
        <v>263</v>
      </c>
      <c r="H536" s="3" t="s">
        <v>5</v>
      </c>
      <c r="I536" s="3" t="s">
        <v>51</v>
      </c>
      <c r="J536" s="3" t="s">
        <v>52</v>
      </c>
      <c r="K536" s="3" t="s">
        <v>8</v>
      </c>
      <c r="L536" s="5">
        <v>1</v>
      </c>
      <c r="M536" s="5">
        <v>4500</v>
      </c>
      <c r="N536" s="6">
        <v>0.1</v>
      </c>
      <c r="O536" s="5">
        <v>4050</v>
      </c>
      <c r="P536" s="5">
        <v>3200</v>
      </c>
      <c r="Q536" s="5">
        <f>Table1[[#This Row],[Sales]]-Table1[[#This Row],[Cost]]</f>
        <v>850</v>
      </c>
      <c r="R536" s="3" t="s">
        <v>26</v>
      </c>
      <c r="S536" s="3" t="s">
        <v>10</v>
      </c>
      <c r="T536" s="3" t="s">
        <v>33</v>
      </c>
      <c r="U536" s="3" t="s">
        <v>19</v>
      </c>
      <c r="V536" s="6">
        <f>Table1[[#This Row],[Profit]]/Table1[[#This Row],[Sales]]</f>
        <v>0.20987654320987653</v>
      </c>
      <c r="W536" s="3">
        <f>[1]!Table1[[#This Row],[Sales]]-[1]!Table1[[#This Row],[Cost]]-[1]!Table1[[#This Row],[Profit]]</f>
        <v>0</v>
      </c>
      <c r="X536" s="3">
        <f>[1]!Table1[[#This Row],[Quantity]]*[1]!Table1[[#This Row],[Unit_Price]]</f>
        <v>4500</v>
      </c>
      <c r="Y536" s="7">
        <f>[1]!Table1[[#This Row],[Gross_Sales]]*[1]!Table1[[#This Row],[Discount]]</f>
        <v>450</v>
      </c>
      <c r="Z536" s="8">
        <f>[1]!Table1[[#This Row],[Gross_Sales]]*[1]!Table1[[#This Row],[Discount_amount]]</f>
        <v>2025000</v>
      </c>
      <c r="AA536" s="6">
        <f>IFERROR([1]!Table1[[#This Row],[Profit]]/[1]!Table1[[#This Row],[Sales]],0)</f>
        <v>0.20987654320987653</v>
      </c>
      <c r="AB536" s="3">
        <f>YEAR([1]!Table1[[#This Row],[Order_Date]])</f>
        <v>2025</v>
      </c>
      <c r="AC536" s="3">
        <f>MONTH([1]!Table1[[#This Row],[Order_Date]])</f>
        <v>7</v>
      </c>
      <c r="AD536" s="3" t="str">
        <f t="shared" si="24"/>
        <v>Jul</v>
      </c>
      <c r="AE536" s="3" t="str">
        <f t="shared" si="25"/>
        <v>Q3</v>
      </c>
      <c r="AF536" s="3" t="str">
        <f t="shared" si="26"/>
        <v>2025-Jul</v>
      </c>
      <c r="AG536" s="3">
        <f>COUNTIF(C:C,Table1[[#This Row],[Customer_ID]])</f>
        <v>5</v>
      </c>
      <c r="AH536" s="9" t="e">
        <f>IF([1]!Table1[[#This Row],[Customer_order_count]] &gt;= 10,"FREQUENT",IF([1]!Table1[[#This Row],[Customer_order_count]] &lt;= 10,"REGULAR","OCASSIONAL"))</f>
        <v>#REF!</v>
      </c>
    </row>
    <row r="537" spans="1:34" x14ac:dyDescent="0.25">
      <c r="A537" s="10" t="s">
        <v>1228</v>
      </c>
      <c r="B537" s="11">
        <v>45589</v>
      </c>
      <c r="C537" s="12" t="s">
        <v>1229</v>
      </c>
      <c r="D537" s="13" t="s">
        <v>591</v>
      </c>
      <c r="E537" s="13" t="s">
        <v>3</v>
      </c>
      <c r="F537" s="14">
        <v>51</v>
      </c>
      <c r="G537" s="12" t="s">
        <v>312</v>
      </c>
      <c r="H537" s="12" t="s">
        <v>276</v>
      </c>
      <c r="I537" s="12" t="s">
        <v>6</v>
      </c>
      <c r="J537" s="12" t="s">
        <v>7</v>
      </c>
      <c r="K537" s="12" t="s">
        <v>8</v>
      </c>
      <c r="L537" s="14">
        <v>1</v>
      </c>
      <c r="M537" s="14">
        <v>7000</v>
      </c>
      <c r="N537" s="15">
        <v>0.1</v>
      </c>
      <c r="O537" s="14">
        <v>6300</v>
      </c>
      <c r="P537" s="14">
        <v>5200</v>
      </c>
      <c r="Q537" s="5">
        <f>Table1[[#This Row],[Sales]]-Table1[[#This Row],[Cost]]</f>
        <v>1100</v>
      </c>
      <c r="R537" s="12" t="s">
        <v>26</v>
      </c>
      <c r="S537" s="12" t="s">
        <v>10</v>
      </c>
      <c r="T537" s="12" t="s">
        <v>40</v>
      </c>
      <c r="U537" s="12" t="s">
        <v>19</v>
      </c>
      <c r="V537" s="6">
        <f>Table1[[#This Row],[Profit]]/Table1[[#This Row],[Sales]]</f>
        <v>0.17460317460317459</v>
      </c>
      <c r="W537" s="12">
        <f>[1]!Table1[[#This Row],[Sales]]-[1]!Table1[[#This Row],[Cost]]-[1]!Table1[[#This Row],[Profit]]</f>
        <v>0</v>
      </c>
      <c r="X537" s="12">
        <f>[1]!Table1[[#This Row],[Quantity]]*[1]!Table1[[#This Row],[Unit_Price]]</f>
        <v>7000</v>
      </c>
      <c r="Y537" s="16">
        <f>[1]!Table1[[#This Row],[Gross_Sales]]*[1]!Table1[[#This Row],[Discount]]</f>
        <v>700</v>
      </c>
      <c r="Z537" s="17">
        <f>[1]!Table1[[#This Row],[Gross_Sales]]*[1]!Table1[[#This Row],[Discount_amount]]</f>
        <v>4900000</v>
      </c>
      <c r="AA537" s="15">
        <f>IFERROR([1]!Table1[[#This Row],[Profit]]/[1]!Table1[[#This Row],[Sales]],0)</f>
        <v>0.17460317460317459</v>
      </c>
      <c r="AB537" s="12">
        <f>YEAR([1]!Table1[[#This Row],[Order_Date]])</f>
        <v>2024</v>
      </c>
      <c r="AC537" s="12">
        <f>MONTH([1]!Table1[[#This Row],[Order_Date]])</f>
        <v>10</v>
      </c>
      <c r="AD537" s="12" t="str">
        <f t="shared" si="24"/>
        <v>Oct</v>
      </c>
      <c r="AE537" s="12" t="str">
        <f t="shared" si="25"/>
        <v>Q4</v>
      </c>
      <c r="AF537" s="12" t="str">
        <f t="shared" si="26"/>
        <v>2024-Oct</v>
      </c>
      <c r="AG537" s="12">
        <f>COUNTIF(C:C,Table1[[#This Row],[Customer_ID]])</f>
        <v>9</v>
      </c>
      <c r="AH537" s="18" t="e">
        <f>IF([1]!Table1[[#This Row],[Customer_order_count]] &gt;= 10,"FREQUENT",IF([1]!Table1[[#This Row],[Customer_order_count]] &lt;= 10,"REGULAR","OCASSIONAL"))</f>
        <v>#REF!</v>
      </c>
    </row>
    <row r="538" spans="1:34" x14ac:dyDescent="0.25">
      <c r="A538" s="1" t="s">
        <v>1230</v>
      </c>
      <c r="B538" s="2">
        <v>46019</v>
      </c>
      <c r="C538" s="3" t="s">
        <v>722</v>
      </c>
      <c r="D538" s="4" t="s">
        <v>426</v>
      </c>
      <c r="E538" s="4" t="s">
        <v>16</v>
      </c>
      <c r="F538" s="5">
        <v>44</v>
      </c>
      <c r="G538" s="3" t="s">
        <v>275</v>
      </c>
      <c r="H538" s="3" t="s">
        <v>276</v>
      </c>
      <c r="I538" s="3" t="s">
        <v>51</v>
      </c>
      <c r="J538" s="3" t="s">
        <v>52</v>
      </c>
      <c r="K538" s="3" t="s">
        <v>8</v>
      </c>
      <c r="L538" s="5">
        <v>1</v>
      </c>
      <c r="M538" s="5">
        <v>4500</v>
      </c>
      <c r="N538" s="6">
        <v>0.1</v>
      </c>
      <c r="O538" s="5">
        <v>4050</v>
      </c>
      <c r="P538" s="5">
        <v>3200</v>
      </c>
      <c r="Q538" s="5">
        <f>Table1[[#This Row],[Sales]]-Table1[[#This Row],[Cost]]</f>
        <v>850</v>
      </c>
      <c r="R538" s="3" t="s">
        <v>98</v>
      </c>
      <c r="S538" s="3" t="s">
        <v>10</v>
      </c>
      <c r="T538" s="3" t="s">
        <v>40</v>
      </c>
      <c r="U538" s="3" t="s">
        <v>12</v>
      </c>
      <c r="V538" s="6">
        <f>Table1[[#This Row],[Profit]]/Table1[[#This Row],[Sales]]</f>
        <v>0.20987654320987653</v>
      </c>
      <c r="W538" s="3">
        <f>[1]!Table1[[#This Row],[Sales]]-[1]!Table1[[#This Row],[Cost]]-[1]!Table1[[#This Row],[Profit]]</f>
        <v>0</v>
      </c>
      <c r="X538" s="3">
        <f>[1]!Table1[[#This Row],[Quantity]]*[1]!Table1[[#This Row],[Unit_Price]]</f>
        <v>4500</v>
      </c>
      <c r="Y538" s="7">
        <f>[1]!Table1[[#This Row],[Gross_Sales]]*[1]!Table1[[#This Row],[Discount]]</f>
        <v>450</v>
      </c>
      <c r="Z538" s="8">
        <f>[1]!Table1[[#This Row],[Gross_Sales]]*[1]!Table1[[#This Row],[Discount_amount]]</f>
        <v>2025000</v>
      </c>
      <c r="AA538" s="6">
        <f>IFERROR([1]!Table1[[#This Row],[Profit]]/[1]!Table1[[#This Row],[Sales]],0)</f>
        <v>0.20987654320987653</v>
      </c>
      <c r="AB538" s="3">
        <f>YEAR([1]!Table1[[#This Row],[Order_Date]])</f>
        <v>2025</v>
      </c>
      <c r="AC538" s="3">
        <f>MONTH([1]!Table1[[#This Row],[Order_Date]])</f>
        <v>12</v>
      </c>
      <c r="AD538" s="3" t="str">
        <f t="shared" si="24"/>
        <v>Dec</v>
      </c>
      <c r="AE538" s="3" t="str">
        <f t="shared" si="25"/>
        <v>Q4</v>
      </c>
      <c r="AF538" s="3" t="str">
        <f t="shared" si="26"/>
        <v>2025-Dec</v>
      </c>
      <c r="AG538" s="3">
        <f>COUNTIF(C:C,Table1[[#This Row],[Customer_ID]])</f>
        <v>3</v>
      </c>
      <c r="AH538" s="9" t="e">
        <f>IF([1]!Table1[[#This Row],[Customer_order_count]] &gt;= 10,"FREQUENT",IF([1]!Table1[[#This Row],[Customer_order_count]] &lt;= 10,"REGULAR","OCASSIONAL"))</f>
        <v>#REF!</v>
      </c>
    </row>
    <row r="539" spans="1:34" x14ac:dyDescent="0.25">
      <c r="A539" s="10" t="s">
        <v>1231</v>
      </c>
      <c r="B539" s="11">
        <v>45847</v>
      </c>
      <c r="C539" s="12" t="s">
        <v>631</v>
      </c>
      <c r="D539" s="13" t="s">
        <v>352</v>
      </c>
      <c r="E539" s="13" t="s">
        <v>3</v>
      </c>
      <c r="F539" s="14">
        <v>45</v>
      </c>
      <c r="G539" s="12" t="s">
        <v>339</v>
      </c>
      <c r="H539" s="12" t="s">
        <v>285</v>
      </c>
      <c r="I539" s="12" t="s">
        <v>109</v>
      </c>
      <c r="J539" s="12" t="s">
        <v>110</v>
      </c>
      <c r="K539" s="12" t="s">
        <v>8</v>
      </c>
      <c r="L539" s="14">
        <v>2</v>
      </c>
      <c r="M539" s="14">
        <v>4000</v>
      </c>
      <c r="N539" s="15">
        <v>0.1</v>
      </c>
      <c r="O539" s="14">
        <v>7200</v>
      </c>
      <c r="P539" s="14">
        <v>5800</v>
      </c>
      <c r="Q539" s="5">
        <f>Table1[[#This Row],[Sales]]-Table1[[#This Row],[Cost]]</f>
        <v>1400</v>
      </c>
      <c r="R539" s="12" t="s">
        <v>17</v>
      </c>
      <c r="S539" s="12" t="s">
        <v>10</v>
      </c>
      <c r="T539" s="12" t="s">
        <v>33</v>
      </c>
      <c r="U539" s="12" t="s">
        <v>27</v>
      </c>
      <c r="V539" s="6">
        <f>Table1[[#This Row],[Profit]]/Table1[[#This Row],[Sales]]</f>
        <v>0.19444444444444445</v>
      </c>
      <c r="W539" s="12">
        <f>[1]!Table1[[#This Row],[Sales]]-[1]!Table1[[#This Row],[Cost]]-[1]!Table1[[#This Row],[Profit]]</f>
        <v>0</v>
      </c>
      <c r="X539" s="12">
        <f>[1]!Table1[[#This Row],[Quantity]]*[1]!Table1[[#This Row],[Unit_Price]]</f>
        <v>8000</v>
      </c>
      <c r="Y539" s="16">
        <f>[1]!Table1[[#This Row],[Gross_Sales]]*[1]!Table1[[#This Row],[Discount]]</f>
        <v>800</v>
      </c>
      <c r="Z539" s="17">
        <f>[1]!Table1[[#This Row],[Gross_Sales]]*[1]!Table1[[#This Row],[Discount_amount]]</f>
        <v>6400000</v>
      </c>
      <c r="AA539" s="15">
        <f>IFERROR([1]!Table1[[#This Row],[Profit]]/[1]!Table1[[#This Row],[Sales]],0)</f>
        <v>0.19444444444444445</v>
      </c>
      <c r="AB539" s="12">
        <f>YEAR([1]!Table1[[#This Row],[Order_Date]])</f>
        <v>2025</v>
      </c>
      <c r="AC539" s="12">
        <f>MONTH([1]!Table1[[#This Row],[Order_Date]])</f>
        <v>7</v>
      </c>
      <c r="AD539" s="12" t="str">
        <f t="shared" si="24"/>
        <v>Jul</v>
      </c>
      <c r="AE539" s="12" t="str">
        <f t="shared" si="25"/>
        <v>Q3</v>
      </c>
      <c r="AF539" s="12" t="str">
        <f t="shared" si="26"/>
        <v>2025-Jul</v>
      </c>
      <c r="AG539" s="12">
        <f>COUNTIF(C:C,Table1[[#This Row],[Customer_ID]])</f>
        <v>5</v>
      </c>
      <c r="AH539" s="18" t="e">
        <f>IF([1]!Table1[[#This Row],[Customer_order_count]] &gt;= 10,"FREQUENT",IF([1]!Table1[[#This Row],[Customer_order_count]] &lt;= 10,"REGULAR","OCASSIONAL"))</f>
        <v>#REF!</v>
      </c>
    </row>
    <row r="540" spans="1:34" x14ac:dyDescent="0.25">
      <c r="A540" s="1" t="s">
        <v>1232</v>
      </c>
      <c r="B540" s="2">
        <v>45652</v>
      </c>
      <c r="C540" s="3" t="s">
        <v>1233</v>
      </c>
      <c r="D540" s="4" t="s">
        <v>349</v>
      </c>
      <c r="E540" s="4" t="s">
        <v>16</v>
      </c>
      <c r="F540" s="5">
        <v>40</v>
      </c>
      <c r="G540" s="3" t="s">
        <v>317</v>
      </c>
      <c r="H540" s="3" t="s">
        <v>5</v>
      </c>
      <c r="I540" s="3" t="s">
        <v>127</v>
      </c>
      <c r="J540" s="3" t="s">
        <v>128</v>
      </c>
      <c r="K540" s="3" t="s">
        <v>58</v>
      </c>
      <c r="L540" s="5">
        <v>4</v>
      </c>
      <c r="M540" s="5">
        <v>3000</v>
      </c>
      <c r="N540" s="6">
        <v>0</v>
      </c>
      <c r="O540" s="5">
        <v>12000</v>
      </c>
      <c r="P540" s="5">
        <v>8400</v>
      </c>
      <c r="Q540" s="5">
        <f>Table1[[#This Row],[Sales]]-Table1[[#This Row],[Cost]]</f>
        <v>3600</v>
      </c>
      <c r="R540" s="3" t="s">
        <v>17</v>
      </c>
      <c r="S540" s="3" t="s">
        <v>10</v>
      </c>
      <c r="T540" s="3" t="s">
        <v>40</v>
      </c>
      <c r="U540" s="3" t="s">
        <v>19</v>
      </c>
      <c r="V540" s="6">
        <f>Table1[[#This Row],[Profit]]/Table1[[#This Row],[Sales]]</f>
        <v>0.3</v>
      </c>
      <c r="W540" s="3">
        <f>[1]!Table1[[#This Row],[Sales]]-[1]!Table1[[#This Row],[Cost]]-[1]!Table1[[#This Row],[Profit]]</f>
        <v>0</v>
      </c>
      <c r="X540" s="3">
        <f>[1]!Table1[[#This Row],[Quantity]]*[1]!Table1[[#This Row],[Unit_Price]]</f>
        <v>12000</v>
      </c>
      <c r="Y540" s="7">
        <f>[1]!Table1[[#This Row],[Gross_Sales]]*[1]!Table1[[#This Row],[Discount]]</f>
        <v>0</v>
      </c>
      <c r="Z540" s="8">
        <f>[1]!Table1[[#This Row],[Gross_Sales]]*[1]!Table1[[#This Row],[Discount_amount]]</f>
        <v>0</v>
      </c>
      <c r="AA540" s="6">
        <f>IFERROR([1]!Table1[[#This Row],[Profit]]/[1]!Table1[[#This Row],[Sales]],0)</f>
        <v>0.3</v>
      </c>
      <c r="AB540" s="3">
        <f>YEAR([1]!Table1[[#This Row],[Order_Date]])</f>
        <v>2024</v>
      </c>
      <c r="AC540" s="3">
        <f>MONTH([1]!Table1[[#This Row],[Order_Date]])</f>
        <v>12</v>
      </c>
      <c r="AD540" s="3" t="str">
        <f t="shared" si="24"/>
        <v>Dec</v>
      </c>
      <c r="AE540" s="3" t="str">
        <f t="shared" si="25"/>
        <v>Q4</v>
      </c>
      <c r="AF540" s="3" t="str">
        <f t="shared" si="26"/>
        <v>2024-Dec</v>
      </c>
      <c r="AG540" s="3">
        <f>COUNTIF(C:C,Table1[[#This Row],[Customer_ID]])</f>
        <v>6</v>
      </c>
      <c r="AH540" s="9" t="e">
        <f>IF([1]!Table1[[#This Row],[Customer_order_count]] &gt;= 10,"FREQUENT",IF([1]!Table1[[#This Row],[Customer_order_count]] &lt;= 10,"REGULAR","OCASSIONAL"))</f>
        <v>#REF!</v>
      </c>
    </row>
    <row r="541" spans="1:34" x14ac:dyDescent="0.25">
      <c r="A541" s="10" t="s">
        <v>1234</v>
      </c>
      <c r="B541" s="11">
        <v>45975</v>
      </c>
      <c r="C541" s="12" t="s">
        <v>753</v>
      </c>
      <c r="D541" s="13" t="s">
        <v>754</v>
      </c>
      <c r="E541" s="13" t="s">
        <v>16</v>
      </c>
      <c r="F541" s="14">
        <v>59</v>
      </c>
      <c r="G541" s="12" t="s">
        <v>407</v>
      </c>
      <c r="H541" s="12" t="s">
        <v>285</v>
      </c>
      <c r="I541" s="12" t="s">
        <v>109</v>
      </c>
      <c r="J541" s="12" t="s">
        <v>110</v>
      </c>
      <c r="K541" s="12" t="s">
        <v>8</v>
      </c>
      <c r="L541" s="14">
        <v>2</v>
      </c>
      <c r="M541" s="14">
        <v>4000</v>
      </c>
      <c r="N541" s="15">
        <v>0.15</v>
      </c>
      <c r="O541" s="14">
        <v>6800</v>
      </c>
      <c r="P541" s="14">
        <v>5800</v>
      </c>
      <c r="Q541" s="5">
        <f>Table1[[#This Row],[Sales]]-Table1[[#This Row],[Cost]]</f>
        <v>1000</v>
      </c>
      <c r="R541" s="12" t="s">
        <v>17</v>
      </c>
      <c r="S541" s="12" t="s">
        <v>10</v>
      </c>
      <c r="T541" s="12" t="s">
        <v>40</v>
      </c>
      <c r="U541" s="12" t="s">
        <v>27</v>
      </c>
      <c r="V541" s="6">
        <f>Table1[[#This Row],[Profit]]/Table1[[#This Row],[Sales]]</f>
        <v>0.14705882352941177</v>
      </c>
      <c r="W541" s="12">
        <f>[1]!Table1[[#This Row],[Sales]]-[1]!Table1[[#This Row],[Cost]]-[1]!Table1[[#This Row],[Profit]]</f>
        <v>0</v>
      </c>
      <c r="X541" s="12">
        <f>[1]!Table1[[#This Row],[Quantity]]*[1]!Table1[[#This Row],[Unit_Price]]</f>
        <v>8000</v>
      </c>
      <c r="Y541" s="16">
        <f>[1]!Table1[[#This Row],[Gross_Sales]]*[1]!Table1[[#This Row],[Discount]]</f>
        <v>1200</v>
      </c>
      <c r="Z541" s="17">
        <f>[1]!Table1[[#This Row],[Gross_Sales]]*[1]!Table1[[#This Row],[Discount_amount]]</f>
        <v>9600000</v>
      </c>
      <c r="AA541" s="15">
        <f>IFERROR([1]!Table1[[#This Row],[Profit]]/[1]!Table1[[#This Row],[Sales]],0)</f>
        <v>0.14705882352941177</v>
      </c>
      <c r="AB541" s="12">
        <f>YEAR([1]!Table1[[#This Row],[Order_Date]])</f>
        <v>2025</v>
      </c>
      <c r="AC541" s="12">
        <f>MONTH([1]!Table1[[#This Row],[Order_Date]])</f>
        <v>11</v>
      </c>
      <c r="AD541" s="12" t="str">
        <f t="shared" si="24"/>
        <v>Nov</v>
      </c>
      <c r="AE541" s="12" t="str">
        <f t="shared" si="25"/>
        <v>Q4</v>
      </c>
      <c r="AF541" s="12" t="str">
        <f t="shared" si="26"/>
        <v>2025-Nov</v>
      </c>
      <c r="AG541" s="12">
        <f>COUNTIF(C:C,Table1[[#This Row],[Customer_ID]])</f>
        <v>19</v>
      </c>
      <c r="AH541" s="18" t="e">
        <f>IF([1]!Table1[[#This Row],[Customer_order_count]] &gt;= 10,"FREQUENT",IF([1]!Table1[[#This Row],[Customer_order_count]] &lt;= 10,"REGULAR","OCASSIONAL"))</f>
        <v>#REF!</v>
      </c>
    </row>
    <row r="542" spans="1:34" x14ac:dyDescent="0.25">
      <c r="A542" s="1" t="s">
        <v>1235</v>
      </c>
      <c r="B542" s="2">
        <v>45838</v>
      </c>
      <c r="C542" s="3" t="s">
        <v>705</v>
      </c>
      <c r="D542" s="4" t="s">
        <v>642</v>
      </c>
      <c r="E542" s="4" t="s">
        <v>16</v>
      </c>
      <c r="F542" s="5">
        <v>27</v>
      </c>
      <c r="G542" s="3" t="s">
        <v>280</v>
      </c>
      <c r="H542" s="3" t="s">
        <v>270</v>
      </c>
      <c r="I542" s="3" t="s">
        <v>344</v>
      </c>
      <c r="J542" s="3" t="s">
        <v>345</v>
      </c>
      <c r="K542" s="3" t="s">
        <v>39</v>
      </c>
      <c r="L542" s="5">
        <v>1</v>
      </c>
      <c r="M542" s="5">
        <v>2200</v>
      </c>
      <c r="N542" s="6">
        <v>0</v>
      </c>
      <c r="O542" s="5">
        <v>2200</v>
      </c>
      <c r="P542" s="5">
        <v>1400</v>
      </c>
      <c r="Q542" s="5">
        <f>Table1[[#This Row],[Sales]]-Table1[[#This Row],[Cost]]</f>
        <v>800</v>
      </c>
      <c r="R542" s="3" t="s">
        <v>77</v>
      </c>
      <c r="S542" s="3" t="s">
        <v>10</v>
      </c>
      <c r="T542" s="3" t="s">
        <v>11</v>
      </c>
      <c r="U542" s="3" t="s">
        <v>27</v>
      </c>
      <c r="V542" s="6">
        <f>Table1[[#This Row],[Profit]]/Table1[[#This Row],[Sales]]</f>
        <v>0.36363636363636365</v>
      </c>
      <c r="W542" s="3">
        <f>[1]!Table1[[#This Row],[Sales]]-[1]!Table1[[#This Row],[Cost]]-[1]!Table1[[#This Row],[Profit]]</f>
        <v>0</v>
      </c>
      <c r="X542" s="3">
        <f>[1]!Table1[[#This Row],[Quantity]]*[1]!Table1[[#This Row],[Unit_Price]]</f>
        <v>2200</v>
      </c>
      <c r="Y542" s="7">
        <f>[1]!Table1[[#This Row],[Gross_Sales]]*[1]!Table1[[#This Row],[Discount]]</f>
        <v>0</v>
      </c>
      <c r="Z542" s="8">
        <f>[1]!Table1[[#This Row],[Gross_Sales]]*[1]!Table1[[#This Row],[Discount_amount]]</f>
        <v>0</v>
      </c>
      <c r="AA542" s="6">
        <f>IFERROR([1]!Table1[[#This Row],[Profit]]/[1]!Table1[[#This Row],[Sales]],0)</f>
        <v>0.36363636363636365</v>
      </c>
      <c r="AB542" s="3">
        <f>YEAR([1]!Table1[[#This Row],[Order_Date]])</f>
        <v>2025</v>
      </c>
      <c r="AC542" s="3">
        <f>MONTH([1]!Table1[[#This Row],[Order_Date]])</f>
        <v>6</v>
      </c>
      <c r="AD542" s="3" t="str">
        <f t="shared" si="24"/>
        <v>Jun</v>
      </c>
      <c r="AE542" s="3" t="str">
        <f t="shared" si="25"/>
        <v>Q2</v>
      </c>
      <c r="AF542" s="3" t="str">
        <f t="shared" si="26"/>
        <v>2025-Jun</v>
      </c>
      <c r="AG542" s="3">
        <f>COUNTIF(C:C,Table1[[#This Row],[Customer_ID]])</f>
        <v>26</v>
      </c>
      <c r="AH542" s="9" t="e">
        <f>IF([1]!Table1[[#This Row],[Customer_order_count]] &gt;= 10,"FREQUENT",IF([1]!Table1[[#This Row],[Customer_order_count]] &lt;= 10,"REGULAR","OCASSIONAL"))</f>
        <v>#REF!</v>
      </c>
    </row>
    <row r="543" spans="1:34" x14ac:dyDescent="0.25">
      <c r="A543" s="10" t="s">
        <v>1236</v>
      </c>
      <c r="B543" s="11">
        <v>45305</v>
      </c>
      <c r="C543" s="12" t="s">
        <v>1148</v>
      </c>
      <c r="D543" s="13" t="s">
        <v>1149</v>
      </c>
      <c r="E543" s="13" t="s">
        <v>16</v>
      </c>
      <c r="F543" s="14">
        <v>21</v>
      </c>
      <c r="G543" s="12" t="s">
        <v>275</v>
      </c>
      <c r="H543" s="12" t="s">
        <v>276</v>
      </c>
      <c r="I543" s="12" t="s">
        <v>105</v>
      </c>
      <c r="J543" s="12" t="s">
        <v>106</v>
      </c>
      <c r="K543" s="12" t="s">
        <v>76</v>
      </c>
      <c r="L543" s="14">
        <v>4</v>
      </c>
      <c r="M543" s="14">
        <v>450</v>
      </c>
      <c r="N543" s="15">
        <v>0.1</v>
      </c>
      <c r="O543" s="14">
        <v>1620</v>
      </c>
      <c r="P543" s="14">
        <v>1320</v>
      </c>
      <c r="Q543" s="5">
        <f>Table1[[#This Row],[Sales]]-Table1[[#This Row],[Cost]]</f>
        <v>300</v>
      </c>
      <c r="R543" s="12" t="s">
        <v>26</v>
      </c>
      <c r="S543" s="12" t="s">
        <v>10</v>
      </c>
      <c r="T543" s="12" t="s">
        <v>18</v>
      </c>
      <c r="U543" s="12" t="s">
        <v>19</v>
      </c>
      <c r="V543" s="6">
        <f>Table1[[#This Row],[Profit]]/Table1[[#This Row],[Sales]]</f>
        <v>0.18518518518518517</v>
      </c>
      <c r="W543" s="12">
        <f>[1]!Table1[[#This Row],[Sales]]-[1]!Table1[[#This Row],[Cost]]-[1]!Table1[[#This Row],[Profit]]</f>
        <v>0</v>
      </c>
      <c r="X543" s="12">
        <f>[1]!Table1[[#This Row],[Quantity]]*[1]!Table1[[#This Row],[Unit_Price]]</f>
        <v>1800</v>
      </c>
      <c r="Y543" s="16">
        <f>[1]!Table1[[#This Row],[Gross_Sales]]*[1]!Table1[[#This Row],[Discount]]</f>
        <v>180</v>
      </c>
      <c r="Z543" s="17">
        <f>[1]!Table1[[#This Row],[Gross_Sales]]*[1]!Table1[[#This Row],[Discount_amount]]</f>
        <v>324000</v>
      </c>
      <c r="AA543" s="15">
        <f>IFERROR([1]!Table1[[#This Row],[Profit]]/[1]!Table1[[#This Row],[Sales]],0)</f>
        <v>0.18518518518518517</v>
      </c>
      <c r="AB543" s="12">
        <f>YEAR([1]!Table1[[#This Row],[Order_Date]])</f>
        <v>2024</v>
      </c>
      <c r="AC543" s="12">
        <f>MONTH([1]!Table1[[#This Row],[Order_Date]])</f>
        <v>1</v>
      </c>
      <c r="AD543" s="12" t="str">
        <f t="shared" si="24"/>
        <v>Jan</v>
      </c>
      <c r="AE543" s="12" t="str">
        <f t="shared" si="25"/>
        <v>Q1</v>
      </c>
      <c r="AF543" s="12" t="str">
        <f t="shared" si="26"/>
        <v>2024-Jan</v>
      </c>
      <c r="AG543" s="12">
        <f>COUNTIF(C:C,Table1[[#This Row],[Customer_ID]])</f>
        <v>4</v>
      </c>
      <c r="AH543" s="18" t="e">
        <f>IF([1]!Table1[[#This Row],[Customer_order_count]] &gt;= 10,"FREQUENT",IF([1]!Table1[[#This Row],[Customer_order_count]] &lt;= 10,"REGULAR","OCASSIONAL"))</f>
        <v>#REF!</v>
      </c>
    </row>
    <row r="544" spans="1:34" x14ac:dyDescent="0.25">
      <c r="A544" s="1" t="s">
        <v>1237</v>
      </c>
      <c r="B544" s="2">
        <v>45346</v>
      </c>
      <c r="C544" s="3" t="s">
        <v>899</v>
      </c>
      <c r="D544" s="4" t="s">
        <v>167</v>
      </c>
      <c r="E544" s="4" t="s">
        <v>3</v>
      </c>
      <c r="F544" s="5">
        <v>35</v>
      </c>
      <c r="G544" s="3" t="s">
        <v>407</v>
      </c>
      <c r="H544" s="3" t="s">
        <v>285</v>
      </c>
      <c r="I544" s="3" t="s">
        <v>6</v>
      </c>
      <c r="J544" s="3" t="s">
        <v>7</v>
      </c>
      <c r="K544" s="3" t="s">
        <v>8</v>
      </c>
      <c r="L544" s="5">
        <v>1</v>
      </c>
      <c r="M544" s="5">
        <v>7000</v>
      </c>
      <c r="N544" s="6">
        <v>0</v>
      </c>
      <c r="O544" s="5">
        <v>7000</v>
      </c>
      <c r="P544" s="5">
        <v>5200</v>
      </c>
      <c r="Q544" s="5">
        <f>Table1[[#This Row],[Sales]]-Table1[[#This Row],[Cost]]</f>
        <v>1800</v>
      </c>
      <c r="R544" s="3" t="s">
        <v>26</v>
      </c>
      <c r="S544" s="3" t="s">
        <v>10</v>
      </c>
      <c r="T544" s="3" t="s">
        <v>18</v>
      </c>
      <c r="U544" s="3" t="s">
        <v>12</v>
      </c>
      <c r="V544" s="6">
        <f>Table1[[#This Row],[Profit]]/Table1[[#This Row],[Sales]]</f>
        <v>0.25714285714285712</v>
      </c>
      <c r="W544" s="3">
        <f>[1]!Table1[[#This Row],[Sales]]-[1]!Table1[[#This Row],[Cost]]-[1]!Table1[[#This Row],[Profit]]</f>
        <v>0</v>
      </c>
      <c r="X544" s="3">
        <f>[1]!Table1[[#This Row],[Quantity]]*[1]!Table1[[#This Row],[Unit_Price]]</f>
        <v>7000</v>
      </c>
      <c r="Y544" s="7">
        <f>[1]!Table1[[#This Row],[Gross_Sales]]*[1]!Table1[[#This Row],[Discount]]</f>
        <v>0</v>
      </c>
      <c r="Z544" s="8">
        <f>[1]!Table1[[#This Row],[Gross_Sales]]*[1]!Table1[[#This Row],[Discount_amount]]</f>
        <v>0</v>
      </c>
      <c r="AA544" s="6">
        <f>IFERROR([1]!Table1[[#This Row],[Profit]]/[1]!Table1[[#This Row],[Sales]],0)</f>
        <v>0.25714285714285712</v>
      </c>
      <c r="AB544" s="3">
        <f>YEAR([1]!Table1[[#This Row],[Order_Date]])</f>
        <v>2024</v>
      </c>
      <c r="AC544" s="3">
        <f>MONTH([1]!Table1[[#This Row],[Order_Date]])</f>
        <v>2</v>
      </c>
      <c r="AD544" s="3" t="str">
        <f t="shared" si="24"/>
        <v>Feb</v>
      </c>
      <c r="AE544" s="3" t="str">
        <f t="shared" si="25"/>
        <v>Q1</v>
      </c>
      <c r="AF544" s="3" t="str">
        <f t="shared" si="26"/>
        <v>2024-Feb</v>
      </c>
      <c r="AG544" s="3">
        <f>COUNTIF(C:C,Table1[[#This Row],[Customer_ID]])</f>
        <v>6</v>
      </c>
      <c r="AH544" s="9" t="e">
        <f>IF([1]!Table1[[#This Row],[Customer_order_count]] &gt;= 10,"FREQUENT",IF([1]!Table1[[#This Row],[Customer_order_count]] &lt;= 10,"REGULAR","OCASSIONAL"))</f>
        <v>#REF!</v>
      </c>
    </row>
    <row r="545" spans="1:34" x14ac:dyDescent="0.25">
      <c r="A545" s="10" t="s">
        <v>1238</v>
      </c>
      <c r="B545" s="11">
        <v>45456</v>
      </c>
      <c r="C545" s="12" t="s">
        <v>365</v>
      </c>
      <c r="D545" s="13" t="s">
        <v>366</v>
      </c>
      <c r="E545" s="13" t="s">
        <v>16</v>
      </c>
      <c r="F545" s="14">
        <v>56</v>
      </c>
      <c r="G545" s="12" t="s">
        <v>295</v>
      </c>
      <c r="H545" s="12" t="s">
        <v>270</v>
      </c>
      <c r="I545" s="12" t="s">
        <v>344</v>
      </c>
      <c r="J545" s="12" t="s">
        <v>345</v>
      </c>
      <c r="K545" s="12" t="s">
        <v>39</v>
      </c>
      <c r="L545" s="14">
        <v>2</v>
      </c>
      <c r="M545" s="14">
        <v>2200</v>
      </c>
      <c r="N545" s="15">
        <v>0.2</v>
      </c>
      <c r="O545" s="14">
        <v>3520</v>
      </c>
      <c r="P545" s="14">
        <v>2800</v>
      </c>
      <c r="Q545" s="5">
        <f>Table1[[#This Row],[Sales]]-Table1[[#This Row],[Cost]]</f>
        <v>720</v>
      </c>
      <c r="R545" s="12" t="s">
        <v>9</v>
      </c>
      <c r="S545" s="12" t="s">
        <v>10</v>
      </c>
      <c r="T545" s="12" t="s">
        <v>11</v>
      </c>
      <c r="U545" s="12" t="s">
        <v>27</v>
      </c>
      <c r="V545" s="6">
        <f>Table1[[#This Row],[Profit]]/Table1[[#This Row],[Sales]]</f>
        <v>0.20454545454545456</v>
      </c>
      <c r="W545" s="12">
        <f>[1]!Table1[[#This Row],[Sales]]-[1]!Table1[[#This Row],[Cost]]-[1]!Table1[[#This Row],[Profit]]</f>
        <v>0</v>
      </c>
      <c r="X545" s="12">
        <f>[1]!Table1[[#This Row],[Quantity]]*[1]!Table1[[#This Row],[Unit_Price]]</f>
        <v>4400</v>
      </c>
      <c r="Y545" s="16">
        <f>[1]!Table1[[#This Row],[Gross_Sales]]*[1]!Table1[[#This Row],[Discount]]</f>
        <v>880</v>
      </c>
      <c r="Z545" s="17">
        <f>[1]!Table1[[#This Row],[Gross_Sales]]*[1]!Table1[[#This Row],[Discount_amount]]</f>
        <v>3872000</v>
      </c>
      <c r="AA545" s="15">
        <f>IFERROR([1]!Table1[[#This Row],[Profit]]/[1]!Table1[[#This Row],[Sales]],0)</f>
        <v>0.20454545454545456</v>
      </c>
      <c r="AB545" s="12">
        <f>YEAR([1]!Table1[[#This Row],[Order_Date]])</f>
        <v>2024</v>
      </c>
      <c r="AC545" s="12">
        <f>MONTH([1]!Table1[[#This Row],[Order_Date]])</f>
        <v>6</v>
      </c>
      <c r="AD545" s="12" t="str">
        <f t="shared" si="24"/>
        <v>Jun</v>
      </c>
      <c r="AE545" s="12" t="str">
        <f t="shared" si="25"/>
        <v>Q2</v>
      </c>
      <c r="AF545" s="12" t="str">
        <f t="shared" si="26"/>
        <v>2024-Jun</v>
      </c>
      <c r="AG545" s="12">
        <f>COUNTIF(C:C,Table1[[#This Row],[Customer_ID]])</f>
        <v>25</v>
      </c>
      <c r="AH545" s="18" t="e">
        <f>IF([1]!Table1[[#This Row],[Customer_order_count]] &gt;= 10,"FREQUENT",IF([1]!Table1[[#This Row],[Customer_order_count]] &lt;= 10,"REGULAR","OCASSIONAL"))</f>
        <v>#REF!</v>
      </c>
    </row>
    <row r="546" spans="1:34" x14ac:dyDescent="0.25">
      <c r="A546" s="1" t="s">
        <v>1239</v>
      </c>
      <c r="B546" s="2">
        <v>45355</v>
      </c>
      <c r="C546" s="3" t="s">
        <v>763</v>
      </c>
      <c r="D546" s="4" t="s">
        <v>207</v>
      </c>
      <c r="E546" s="4" t="s">
        <v>3</v>
      </c>
      <c r="F546" s="5">
        <v>50</v>
      </c>
      <c r="G546" s="3" t="s">
        <v>339</v>
      </c>
      <c r="H546" s="3" t="s">
        <v>285</v>
      </c>
      <c r="I546" s="3" t="s">
        <v>109</v>
      </c>
      <c r="J546" s="3" t="s">
        <v>110</v>
      </c>
      <c r="K546" s="3" t="s">
        <v>8</v>
      </c>
      <c r="L546" s="5">
        <v>1</v>
      </c>
      <c r="M546" s="5">
        <v>4000</v>
      </c>
      <c r="N546" s="6">
        <v>0.15</v>
      </c>
      <c r="O546" s="5">
        <v>3400</v>
      </c>
      <c r="P546" s="5">
        <v>2900</v>
      </c>
      <c r="Q546" s="5">
        <f>Table1[[#This Row],[Sales]]-Table1[[#This Row],[Cost]]</f>
        <v>500</v>
      </c>
      <c r="R546" s="3" t="s">
        <v>9</v>
      </c>
      <c r="S546" s="3" t="s">
        <v>10</v>
      </c>
      <c r="T546" s="3" t="s">
        <v>18</v>
      </c>
      <c r="U546" s="3" t="s">
        <v>27</v>
      </c>
      <c r="V546" s="6">
        <f>Table1[[#This Row],[Profit]]/Table1[[#This Row],[Sales]]</f>
        <v>0.14705882352941177</v>
      </c>
      <c r="W546" s="3">
        <f>[1]!Table1[[#This Row],[Sales]]-[1]!Table1[[#This Row],[Cost]]-[1]!Table1[[#This Row],[Profit]]</f>
        <v>0</v>
      </c>
      <c r="X546" s="3">
        <f>[1]!Table1[[#This Row],[Quantity]]*[1]!Table1[[#This Row],[Unit_Price]]</f>
        <v>4000</v>
      </c>
      <c r="Y546" s="7">
        <f>[1]!Table1[[#This Row],[Gross_Sales]]*[1]!Table1[[#This Row],[Discount]]</f>
        <v>600</v>
      </c>
      <c r="Z546" s="8">
        <f>[1]!Table1[[#This Row],[Gross_Sales]]*[1]!Table1[[#This Row],[Discount_amount]]</f>
        <v>2400000</v>
      </c>
      <c r="AA546" s="6">
        <f>IFERROR([1]!Table1[[#This Row],[Profit]]/[1]!Table1[[#This Row],[Sales]],0)</f>
        <v>0.14705882352941177</v>
      </c>
      <c r="AB546" s="3">
        <f>YEAR([1]!Table1[[#This Row],[Order_Date]])</f>
        <v>2024</v>
      </c>
      <c r="AC546" s="3">
        <f>MONTH([1]!Table1[[#This Row],[Order_Date]])</f>
        <v>3</v>
      </c>
      <c r="AD546" s="3" t="str">
        <f t="shared" si="24"/>
        <v>Mar</v>
      </c>
      <c r="AE546" s="3" t="str">
        <f t="shared" si="25"/>
        <v>Q1</v>
      </c>
      <c r="AF546" s="3" t="str">
        <f t="shared" si="26"/>
        <v>2024-Mar</v>
      </c>
      <c r="AG546" s="3">
        <f>COUNTIF(C:C,Table1[[#This Row],[Customer_ID]])</f>
        <v>20</v>
      </c>
      <c r="AH546" s="9" t="e">
        <f>IF([1]!Table1[[#This Row],[Customer_order_count]] &gt;= 10,"FREQUENT",IF([1]!Table1[[#This Row],[Customer_order_count]] &lt;= 10,"REGULAR","OCASSIONAL"))</f>
        <v>#REF!</v>
      </c>
    </row>
    <row r="547" spans="1:34" x14ac:dyDescent="0.25">
      <c r="A547" s="10" t="s">
        <v>1240</v>
      </c>
      <c r="B547" s="11">
        <v>45846</v>
      </c>
      <c r="C547" s="12" t="s">
        <v>836</v>
      </c>
      <c r="D547" s="13" t="s">
        <v>654</v>
      </c>
      <c r="E547" s="13" t="s">
        <v>16</v>
      </c>
      <c r="F547" s="14">
        <v>43</v>
      </c>
      <c r="G547" s="12" t="s">
        <v>284</v>
      </c>
      <c r="H547" s="12" t="s">
        <v>285</v>
      </c>
      <c r="I547" s="12" t="s">
        <v>102</v>
      </c>
      <c r="J547" s="12" t="s">
        <v>103</v>
      </c>
      <c r="K547" s="12" t="s">
        <v>25</v>
      </c>
      <c r="L547" s="14">
        <v>2</v>
      </c>
      <c r="M547" s="14">
        <v>28000</v>
      </c>
      <c r="N547" s="15">
        <v>0.1</v>
      </c>
      <c r="O547" s="14">
        <v>50400</v>
      </c>
      <c r="P547" s="14">
        <v>42000</v>
      </c>
      <c r="Q547" s="5">
        <f>Table1[[#This Row],[Sales]]-Table1[[#This Row],[Cost]]</f>
        <v>8400</v>
      </c>
      <c r="R547" s="12" t="s">
        <v>26</v>
      </c>
      <c r="S547" s="12" t="s">
        <v>10</v>
      </c>
      <c r="T547" s="12" t="s">
        <v>33</v>
      </c>
      <c r="U547" s="12" t="s">
        <v>27</v>
      </c>
      <c r="V547" s="6">
        <f>Table1[[#This Row],[Profit]]/Table1[[#This Row],[Sales]]</f>
        <v>0.16666666666666666</v>
      </c>
      <c r="W547" s="12">
        <f>[1]!Table1[[#This Row],[Sales]]-[1]!Table1[[#This Row],[Cost]]-[1]!Table1[[#This Row],[Profit]]</f>
        <v>0</v>
      </c>
      <c r="X547" s="12">
        <f>[1]!Table1[[#This Row],[Quantity]]*[1]!Table1[[#This Row],[Unit_Price]]</f>
        <v>56000</v>
      </c>
      <c r="Y547" s="16">
        <f>[1]!Table1[[#This Row],[Gross_Sales]]*[1]!Table1[[#This Row],[Discount]]</f>
        <v>5600</v>
      </c>
      <c r="Z547" s="17">
        <f>[1]!Table1[[#This Row],[Gross_Sales]]*[1]!Table1[[#This Row],[Discount_amount]]</f>
        <v>313600000</v>
      </c>
      <c r="AA547" s="15">
        <f>IFERROR([1]!Table1[[#This Row],[Profit]]/[1]!Table1[[#This Row],[Sales]],0)</f>
        <v>0.16666666666666666</v>
      </c>
      <c r="AB547" s="12">
        <f>YEAR([1]!Table1[[#This Row],[Order_Date]])</f>
        <v>2025</v>
      </c>
      <c r="AC547" s="12">
        <f>MONTH([1]!Table1[[#This Row],[Order_Date]])</f>
        <v>7</v>
      </c>
      <c r="AD547" s="12" t="str">
        <f t="shared" si="24"/>
        <v>Jul</v>
      </c>
      <c r="AE547" s="12" t="str">
        <f t="shared" si="25"/>
        <v>Q3</v>
      </c>
      <c r="AF547" s="12" t="str">
        <f t="shared" si="26"/>
        <v>2025-Jul</v>
      </c>
      <c r="AG547" s="12">
        <f>COUNTIF(C:C,Table1[[#This Row],[Customer_ID]])</f>
        <v>16</v>
      </c>
      <c r="AH547" s="18" t="e">
        <f>IF([1]!Table1[[#This Row],[Customer_order_count]] &gt;= 10,"FREQUENT",IF([1]!Table1[[#This Row],[Customer_order_count]] &lt;= 10,"REGULAR","OCASSIONAL"))</f>
        <v>#REF!</v>
      </c>
    </row>
    <row r="548" spans="1:34" x14ac:dyDescent="0.25">
      <c r="A548" s="1" t="s">
        <v>1241</v>
      </c>
      <c r="B548" s="2">
        <v>45922</v>
      </c>
      <c r="C548" s="3" t="s">
        <v>447</v>
      </c>
      <c r="D548" s="4" t="s">
        <v>448</v>
      </c>
      <c r="E548" s="4" t="s">
        <v>16</v>
      </c>
      <c r="F548" s="5">
        <v>21</v>
      </c>
      <c r="G548" s="3" t="s">
        <v>275</v>
      </c>
      <c r="H548" s="3" t="s">
        <v>276</v>
      </c>
      <c r="I548" s="3" t="s">
        <v>6</v>
      </c>
      <c r="J548" s="3" t="s">
        <v>7</v>
      </c>
      <c r="K548" s="3" t="s">
        <v>8</v>
      </c>
      <c r="L548" s="5">
        <v>1</v>
      </c>
      <c r="M548" s="5">
        <v>7000</v>
      </c>
      <c r="N548" s="6">
        <v>0</v>
      </c>
      <c r="O548" s="5">
        <v>7000</v>
      </c>
      <c r="P548" s="5">
        <v>5200</v>
      </c>
      <c r="Q548" s="5">
        <f>Table1[[#This Row],[Sales]]-Table1[[#This Row],[Cost]]</f>
        <v>1800</v>
      </c>
      <c r="R548" s="3" t="s">
        <v>9</v>
      </c>
      <c r="S548" s="3" t="s">
        <v>10</v>
      </c>
      <c r="T548" s="3" t="s">
        <v>33</v>
      </c>
      <c r="U548" s="3" t="s">
        <v>27</v>
      </c>
      <c r="V548" s="6">
        <f>Table1[[#This Row],[Profit]]/Table1[[#This Row],[Sales]]</f>
        <v>0.25714285714285712</v>
      </c>
      <c r="W548" s="3">
        <f>[1]!Table1[[#This Row],[Sales]]-[1]!Table1[[#This Row],[Cost]]-[1]!Table1[[#This Row],[Profit]]</f>
        <v>0</v>
      </c>
      <c r="X548" s="3">
        <f>[1]!Table1[[#This Row],[Quantity]]*[1]!Table1[[#This Row],[Unit_Price]]</f>
        <v>7000</v>
      </c>
      <c r="Y548" s="7">
        <f>[1]!Table1[[#This Row],[Gross_Sales]]*[1]!Table1[[#This Row],[Discount]]</f>
        <v>0</v>
      </c>
      <c r="Z548" s="8">
        <f>[1]!Table1[[#This Row],[Gross_Sales]]*[1]!Table1[[#This Row],[Discount_amount]]</f>
        <v>0</v>
      </c>
      <c r="AA548" s="6">
        <f>IFERROR([1]!Table1[[#This Row],[Profit]]/[1]!Table1[[#This Row],[Sales]],0)</f>
        <v>0.25714285714285712</v>
      </c>
      <c r="AB548" s="3">
        <f>YEAR([1]!Table1[[#This Row],[Order_Date]])</f>
        <v>2025</v>
      </c>
      <c r="AC548" s="3">
        <f>MONTH([1]!Table1[[#This Row],[Order_Date]])</f>
        <v>9</v>
      </c>
      <c r="AD548" s="3" t="str">
        <f t="shared" si="24"/>
        <v>Sep</v>
      </c>
      <c r="AE548" s="3" t="str">
        <f t="shared" si="25"/>
        <v>Q3</v>
      </c>
      <c r="AF548" s="3" t="str">
        <f t="shared" si="26"/>
        <v>2025-Sep</v>
      </c>
      <c r="AG548" s="3">
        <f>COUNTIF(C:C,Table1[[#This Row],[Customer_ID]])</f>
        <v>22</v>
      </c>
      <c r="AH548" s="9" t="e">
        <f>IF([1]!Table1[[#This Row],[Customer_order_count]] &gt;= 10,"FREQUENT",IF([1]!Table1[[#This Row],[Customer_order_count]] &lt;= 10,"REGULAR","OCASSIONAL"))</f>
        <v>#REF!</v>
      </c>
    </row>
    <row r="549" spans="1:34" x14ac:dyDescent="0.25">
      <c r="A549" s="10" t="s">
        <v>1242</v>
      </c>
      <c r="B549" s="11">
        <v>45954</v>
      </c>
      <c r="C549" s="12" t="s">
        <v>483</v>
      </c>
      <c r="D549" s="13" t="s">
        <v>484</v>
      </c>
      <c r="E549" s="13" t="s">
        <v>3</v>
      </c>
      <c r="F549" s="14">
        <v>34</v>
      </c>
      <c r="G549" s="12" t="s">
        <v>269</v>
      </c>
      <c r="H549" s="12" t="s">
        <v>270</v>
      </c>
      <c r="I549" s="12" t="s">
        <v>127</v>
      </c>
      <c r="J549" s="12" t="s">
        <v>128</v>
      </c>
      <c r="K549" s="12" t="s">
        <v>58</v>
      </c>
      <c r="L549" s="14">
        <v>1</v>
      </c>
      <c r="M549" s="14">
        <v>3000</v>
      </c>
      <c r="N549" s="15">
        <v>0.1</v>
      </c>
      <c r="O549" s="14">
        <v>2700</v>
      </c>
      <c r="P549" s="14">
        <v>2100</v>
      </c>
      <c r="Q549" s="5">
        <f>Table1[[#This Row],[Sales]]-Table1[[#This Row],[Cost]]</f>
        <v>600</v>
      </c>
      <c r="R549" s="12" t="s">
        <v>26</v>
      </c>
      <c r="S549" s="12" t="s">
        <v>10</v>
      </c>
      <c r="T549" s="12" t="s">
        <v>40</v>
      </c>
      <c r="U549" s="12" t="s">
        <v>19</v>
      </c>
      <c r="V549" s="6">
        <f>Table1[[#This Row],[Profit]]/Table1[[#This Row],[Sales]]</f>
        <v>0.22222222222222221</v>
      </c>
      <c r="W549" s="12">
        <f>[1]!Table1[[#This Row],[Sales]]-[1]!Table1[[#This Row],[Cost]]-[1]!Table1[[#This Row],[Profit]]</f>
        <v>0</v>
      </c>
      <c r="X549" s="12">
        <f>[1]!Table1[[#This Row],[Quantity]]*[1]!Table1[[#This Row],[Unit_Price]]</f>
        <v>3000</v>
      </c>
      <c r="Y549" s="16">
        <f>[1]!Table1[[#This Row],[Gross_Sales]]*[1]!Table1[[#This Row],[Discount]]</f>
        <v>300</v>
      </c>
      <c r="Z549" s="17">
        <f>[1]!Table1[[#This Row],[Gross_Sales]]*[1]!Table1[[#This Row],[Discount_amount]]</f>
        <v>900000</v>
      </c>
      <c r="AA549" s="15">
        <f>IFERROR([1]!Table1[[#This Row],[Profit]]/[1]!Table1[[#This Row],[Sales]],0)</f>
        <v>0.22222222222222221</v>
      </c>
      <c r="AB549" s="12">
        <f>YEAR([1]!Table1[[#This Row],[Order_Date]])</f>
        <v>2025</v>
      </c>
      <c r="AC549" s="12">
        <f>MONTH([1]!Table1[[#This Row],[Order_Date]])</f>
        <v>10</v>
      </c>
      <c r="AD549" s="12" t="str">
        <f t="shared" si="24"/>
        <v>Oct</v>
      </c>
      <c r="AE549" s="12" t="str">
        <f t="shared" si="25"/>
        <v>Q4</v>
      </c>
      <c r="AF549" s="12" t="str">
        <f t="shared" si="26"/>
        <v>2025-Oct</v>
      </c>
      <c r="AG549" s="12">
        <f>COUNTIF(C:C,Table1[[#This Row],[Customer_ID]])</f>
        <v>4</v>
      </c>
      <c r="AH549" s="18" t="e">
        <f>IF([1]!Table1[[#This Row],[Customer_order_count]] &gt;= 10,"FREQUENT",IF([1]!Table1[[#This Row],[Customer_order_count]] &lt;= 10,"REGULAR","OCASSIONAL"))</f>
        <v>#REF!</v>
      </c>
    </row>
    <row r="550" spans="1:34" x14ac:dyDescent="0.25">
      <c r="A550" s="1" t="s">
        <v>1243</v>
      </c>
      <c r="B550" s="2">
        <v>46004</v>
      </c>
      <c r="C550" s="3" t="s">
        <v>805</v>
      </c>
      <c r="D550" s="4" t="s">
        <v>675</v>
      </c>
      <c r="E550" s="4" t="s">
        <v>3</v>
      </c>
      <c r="F550" s="5">
        <v>48</v>
      </c>
      <c r="G550" s="3" t="s">
        <v>269</v>
      </c>
      <c r="H550" s="3" t="s">
        <v>270</v>
      </c>
      <c r="I550" s="3" t="s">
        <v>344</v>
      </c>
      <c r="J550" s="3" t="s">
        <v>345</v>
      </c>
      <c r="K550" s="3" t="s">
        <v>39</v>
      </c>
      <c r="L550" s="5">
        <v>1</v>
      </c>
      <c r="M550" s="5">
        <v>2200</v>
      </c>
      <c r="N550" s="6">
        <v>0</v>
      </c>
      <c r="O550" s="5">
        <v>2200</v>
      </c>
      <c r="P550" s="5">
        <v>1400</v>
      </c>
      <c r="Q550" s="5">
        <f>Table1[[#This Row],[Sales]]-Table1[[#This Row],[Cost]]</f>
        <v>800</v>
      </c>
      <c r="R550" s="3" t="s">
        <v>9</v>
      </c>
      <c r="S550" s="3" t="s">
        <v>10</v>
      </c>
      <c r="T550" s="3" t="s">
        <v>40</v>
      </c>
      <c r="U550" s="3" t="s">
        <v>27</v>
      </c>
      <c r="V550" s="6">
        <f>Table1[[#This Row],[Profit]]/Table1[[#This Row],[Sales]]</f>
        <v>0.36363636363636365</v>
      </c>
      <c r="W550" s="3">
        <f>[1]!Table1[[#This Row],[Sales]]-[1]!Table1[[#This Row],[Cost]]-[1]!Table1[[#This Row],[Profit]]</f>
        <v>0</v>
      </c>
      <c r="X550" s="3">
        <f>[1]!Table1[[#This Row],[Quantity]]*[1]!Table1[[#This Row],[Unit_Price]]</f>
        <v>2200</v>
      </c>
      <c r="Y550" s="7">
        <f>[1]!Table1[[#This Row],[Gross_Sales]]*[1]!Table1[[#This Row],[Discount]]</f>
        <v>0</v>
      </c>
      <c r="Z550" s="8">
        <f>[1]!Table1[[#This Row],[Gross_Sales]]*[1]!Table1[[#This Row],[Discount_amount]]</f>
        <v>0</v>
      </c>
      <c r="AA550" s="6">
        <f>IFERROR([1]!Table1[[#This Row],[Profit]]/[1]!Table1[[#This Row],[Sales]],0)</f>
        <v>0.36363636363636365</v>
      </c>
      <c r="AB550" s="3">
        <f>YEAR([1]!Table1[[#This Row],[Order_Date]])</f>
        <v>2025</v>
      </c>
      <c r="AC550" s="3">
        <f>MONTH([1]!Table1[[#This Row],[Order_Date]])</f>
        <v>12</v>
      </c>
      <c r="AD550" s="3" t="str">
        <f t="shared" si="24"/>
        <v>Dec</v>
      </c>
      <c r="AE550" s="3" t="str">
        <f t="shared" si="25"/>
        <v>Q4</v>
      </c>
      <c r="AF550" s="3" t="str">
        <f t="shared" si="26"/>
        <v>2025-Dec</v>
      </c>
      <c r="AG550" s="3">
        <f>COUNTIF(C:C,Table1[[#This Row],[Customer_ID]])</f>
        <v>11</v>
      </c>
      <c r="AH550" s="9" t="e">
        <f>IF([1]!Table1[[#This Row],[Customer_order_count]] &gt;= 10,"FREQUENT",IF([1]!Table1[[#This Row],[Customer_order_count]] &lt;= 10,"REGULAR","OCASSIONAL"))</f>
        <v>#REF!</v>
      </c>
    </row>
    <row r="551" spans="1:34" x14ac:dyDescent="0.25">
      <c r="A551" s="10" t="s">
        <v>1244</v>
      </c>
      <c r="B551" s="11">
        <v>45682</v>
      </c>
      <c r="C551" s="12" t="s">
        <v>619</v>
      </c>
      <c r="D551" s="13" t="s">
        <v>609</v>
      </c>
      <c r="E551" s="13" t="s">
        <v>3</v>
      </c>
      <c r="F551" s="14">
        <v>32</v>
      </c>
      <c r="G551" s="12" t="s">
        <v>407</v>
      </c>
      <c r="H551" s="12" t="s">
        <v>285</v>
      </c>
      <c r="I551" s="12" t="s">
        <v>95</v>
      </c>
      <c r="J551" s="12" t="s">
        <v>96</v>
      </c>
      <c r="K551" s="12" t="s">
        <v>46</v>
      </c>
      <c r="L551" s="14">
        <v>3</v>
      </c>
      <c r="M551" s="14">
        <v>600</v>
      </c>
      <c r="N551" s="15">
        <v>0.1</v>
      </c>
      <c r="O551" s="14">
        <v>1620</v>
      </c>
      <c r="P551" s="14">
        <v>1140</v>
      </c>
      <c r="Q551" s="5">
        <f>Table1[[#This Row],[Sales]]-Table1[[#This Row],[Cost]]</f>
        <v>480</v>
      </c>
      <c r="R551" s="12" t="s">
        <v>17</v>
      </c>
      <c r="S551" s="12" t="s">
        <v>10</v>
      </c>
      <c r="T551" s="12" t="s">
        <v>18</v>
      </c>
      <c r="U551" s="12" t="s">
        <v>19</v>
      </c>
      <c r="V551" s="6">
        <f>Table1[[#This Row],[Profit]]/Table1[[#This Row],[Sales]]</f>
        <v>0.29629629629629628</v>
      </c>
      <c r="W551" s="12">
        <f>[1]!Table1[[#This Row],[Sales]]-[1]!Table1[[#This Row],[Cost]]-[1]!Table1[[#This Row],[Profit]]</f>
        <v>0</v>
      </c>
      <c r="X551" s="12">
        <f>[1]!Table1[[#This Row],[Quantity]]*[1]!Table1[[#This Row],[Unit_Price]]</f>
        <v>1800</v>
      </c>
      <c r="Y551" s="16">
        <f>[1]!Table1[[#This Row],[Gross_Sales]]*[1]!Table1[[#This Row],[Discount]]</f>
        <v>180</v>
      </c>
      <c r="Z551" s="17">
        <f>[1]!Table1[[#This Row],[Gross_Sales]]*[1]!Table1[[#This Row],[Discount_amount]]</f>
        <v>324000</v>
      </c>
      <c r="AA551" s="15">
        <f>IFERROR([1]!Table1[[#This Row],[Profit]]/[1]!Table1[[#This Row],[Sales]],0)</f>
        <v>0.29629629629629628</v>
      </c>
      <c r="AB551" s="12">
        <f>YEAR([1]!Table1[[#This Row],[Order_Date]])</f>
        <v>2025</v>
      </c>
      <c r="AC551" s="12">
        <f>MONTH([1]!Table1[[#This Row],[Order_Date]])</f>
        <v>1</v>
      </c>
      <c r="AD551" s="12" t="str">
        <f t="shared" si="24"/>
        <v>Jan</v>
      </c>
      <c r="AE551" s="12" t="str">
        <f t="shared" si="25"/>
        <v>Q1</v>
      </c>
      <c r="AF551" s="12" t="str">
        <f t="shared" si="26"/>
        <v>2025-Jan</v>
      </c>
      <c r="AG551" s="12">
        <f>COUNTIF(C:C,Table1[[#This Row],[Customer_ID]])</f>
        <v>23</v>
      </c>
      <c r="AH551" s="18" t="e">
        <f>IF([1]!Table1[[#This Row],[Customer_order_count]] &gt;= 10,"FREQUENT",IF([1]!Table1[[#This Row],[Customer_order_count]] &lt;= 10,"REGULAR","OCASSIONAL"))</f>
        <v>#REF!</v>
      </c>
    </row>
    <row r="552" spans="1:34" x14ac:dyDescent="0.25">
      <c r="A552" s="1" t="s">
        <v>1245</v>
      </c>
      <c r="B552" s="2">
        <v>45993</v>
      </c>
      <c r="C552" s="3" t="s">
        <v>685</v>
      </c>
      <c r="D552" s="4" t="s">
        <v>320</v>
      </c>
      <c r="E552" s="4" t="s">
        <v>3</v>
      </c>
      <c r="F552" s="5">
        <v>22</v>
      </c>
      <c r="G552" s="3" t="s">
        <v>290</v>
      </c>
      <c r="H552" s="3" t="s">
        <v>276</v>
      </c>
      <c r="I552" s="3" t="s">
        <v>68</v>
      </c>
      <c r="J552" s="3" t="s">
        <v>69</v>
      </c>
      <c r="K552" s="3" t="s">
        <v>39</v>
      </c>
      <c r="L552" s="5">
        <v>1</v>
      </c>
      <c r="M552" s="5">
        <v>3500</v>
      </c>
      <c r="N552" s="6">
        <v>0.2</v>
      </c>
      <c r="O552" s="5">
        <v>2800</v>
      </c>
      <c r="P552" s="5">
        <v>2300</v>
      </c>
      <c r="Q552" s="5">
        <f>Table1[[#This Row],[Sales]]-Table1[[#This Row],[Cost]]</f>
        <v>500</v>
      </c>
      <c r="R552" s="3" t="s">
        <v>98</v>
      </c>
      <c r="S552" s="3" t="s">
        <v>10</v>
      </c>
      <c r="T552" s="3" t="s">
        <v>40</v>
      </c>
      <c r="U552" s="3" t="s">
        <v>12</v>
      </c>
      <c r="V552" s="6">
        <f>Table1[[#This Row],[Profit]]/Table1[[#This Row],[Sales]]</f>
        <v>0.17857142857142858</v>
      </c>
      <c r="W552" s="3">
        <f>[1]!Table1[[#This Row],[Sales]]-[1]!Table1[[#This Row],[Cost]]-[1]!Table1[[#This Row],[Profit]]</f>
        <v>0</v>
      </c>
      <c r="X552" s="3">
        <f>[1]!Table1[[#This Row],[Quantity]]*[1]!Table1[[#This Row],[Unit_Price]]</f>
        <v>3500</v>
      </c>
      <c r="Y552" s="7">
        <f>[1]!Table1[[#This Row],[Gross_Sales]]*[1]!Table1[[#This Row],[Discount]]</f>
        <v>700</v>
      </c>
      <c r="Z552" s="8">
        <f>[1]!Table1[[#This Row],[Gross_Sales]]*[1]!Table1[[#This Row],[Discount_amount]]</f>
        <v>2450000</v>
      </c>
      <c r="AA552" s="6">
        <f>IFERROR([1]!Table1[[#This Row],[Profit]]/[1]!Table1[[#This Row],[Sales]],0)</f>
        <v>0.17857142857142858</v>
      </c>
      <c r="AB552" s="3">
        <f>YEAR([1]!Table1[[#This Row],[Order_Date]])</f>
        <v>2025</v>
      </c>
      <c r="AC552" s="3">
        <f>MONTH([1]!Table1[[#This Row],[Order_Date]])</f>
        <v>12</v>
      </c>
      <c r="AD552" s="3" t="str">
        <f t="shared" si="24"/>
        <v>Dec</v>
      </c>
      <c r="AE552" s="3" t="str">
        <f t="shared" si="25"/>
        <v>Q4</v>
      </c>
      <c r="AF552" s="3" t="str">
        <f t="shared" si="26"/>
        <v>2025-Dec</v>
      </c>
      <c r="AG552" s="3">
        <f>COUNTIF(C:C,Table1[[#This Row],[Customer_ID]])</f>
        <v>6</v>
      </c>
      <c r="AH552" s="9" t="e">
        <f>IF([1]!Table1[[#This Row],[Customer_order_count]] &gt;= 10,"FREQUENT",IF([1]!Table1[[#This Row],[Customer_order_count]] &lt;= 10,"REGULAR","OCASSIONAL"))</f>
        <v>#REF!</v>
      </c>
    </row>
    <row r="553" spans="1:34" x14ac:dyDescent="0.25">
      <c r="A553" s="10" t="s">
        <v>1246</v>
      </c>
      <c r="B553" s="11">
        <v>45549</v>
      </c>
      <c r="C553" s="12" t="s">
        <v>1247</v>
      </c>
      <c r="D553" s="13" t="s">
        <v>830</v>
      </c>
      <c r="E553" s="13" t="s">
        <v>3</v>
      </c>
      <c r="F553" s="14">
        <v>28</v>
      </c>
      <c r="G553" s="12" t="s">
        <v>295</v>
      </c>
      <c r="H553" s="12" t="s">
        <v>270</v>
      </c>
      <c r="I553" s="12" t="s">
        <v>186</v>
      </c>
      <c r="J553" s="12" t="s">
        <v>187</v>
      </c>
      <c r="K553" s="12" t="s">
        <v>91</v>
      </c>
      <c r="L553" s="14">
        <v>1</v>
      </c>
      <c r="M553" s="14">
        <v>12000</v>
      </c>
      <c r="N553" s="15">
        <v>0.05</v>
      </c>
      <c r="O553" s="14">
        <v>11400</v>
      </c>
      <c r="P553" s="14">
        <v>9000</v>
      </c>
      <c r="Q553" s="5">
        <f>Table1[[#This Row],[Sales]]-Table1[[#This Row],[Cost]]</f>
        <v>2400</v>
      </c>
      <c r="R553" s="12" t="s">
        <v>17</v>
      </c>
      <c r="S553" s="12" t="s">
        <v>10</v>
      </c>
      <c r="T553" s="12" t="s">
        <v>33</v>
      </c>
      <c r="U553" s="12" t="s">
        <v>12</v>
      </c>
      <c r="V553" s="6">
        <f>Table1[[#This Row],[Profit]]/Table1[[#This Row],[Sales]]</f>
        <v>0.21052631578947367</v>
      </c>
      <c r="W553" s="12">
        <f>[1]!Table1[[#This Row],[Sales]]-[1]!Table1[[#This Row],[Cost]]-[1]!Table1[[#This Row],[Profit]]</f>
        <v>0</v>
      </c>
      <c r="X553" s="12">
        <f>[1]!Table1[[#This Row],[Quantity]]*[1]!Table1[[#This Row],[Unit_Price]]</f>
        <v>12000</v>
      </c>
      <c r="Y553" s="16">
        <f>[1]!Table1[[#This Row],[Gross_Sales]]*[1]!Table1[[#This Row],[Discount]]</f>
        <v>600</v>
      </c>
      <c r="Z553" s="17">
        <f>[1]!Table1[[#This Row],[Gross_Sales]]*[1]!Table1[[#This Row],[Discount_amount]]</f>
        <v>7200000</v>
      </c>
      <c r="AA553" s="15">
        <f>IFERROR([1]!Table1[[#This Row],[Profit]]/[1]!Table1[[#This Row],[Sales]],0)</f>
        <v>0.21052631578947367</v>
      </c>
      <c r="AB553" s="12">
        <f>YEAR([1]!Table1[[#This Row],[Order_Date]])</f>
        <v>2024</v>
      </c>
      <c r="AC553" s="12">
        <f>MONTH([1]!Table1[[#This Row],[Order_Date]])</f>
        <v>9</v>
      </c>
      <c r="AD553" s="12" t="str">
        <f t="shared" si="24"/>
        <v>Sep</v>
      </c>
      <c r="AE553" s="12" t="str">
        <f t="shared" si="25"/>
        <v>Q3</v>
      </c>
      <c r="AF553" s="12" t="str">
        <f t="shared" si="26"/>
        <v>2024-Sep</v>
      </c>
      <c r="AG553" s="12">
        <f>COUNTIF(C:C,Table1[[#This Row],[Customer_ID]])</f>
        <v>4</v>
      </c>
      <c r="AH553" s="18" t="e">
        <f>IF([1]!Table1[[#This Row],[Customer_order_count]] &gt;= 10,"FREQUENT",IF([1]!Table1[[#This Row],[Customer_order_count]] &lt;= 10,"REGULAR","OCASSIONAL"))</f>
        <v>#REF!</v>
      </c>
    </row>
    <row r="554" spans="1:34" x14ac:dyDescent="0.25">
      <c r="A554" s="1" t="s">
        <v>1248</v>
      </c>
      <c r="B554" s="2">
        <v>45745</v>
      </c>
      <c r="C554" s="3" t="s">
        <v>1047</v>
      </c>
      <c r="D554" s="4" t="s">
        <v>1029</v>
      </c>
      <c r="E554" s="4" t="s">
        <v>16</v>
      </c>
      <c r="F554" s="5">
        <v>52</v>
      </c>
      <c r="G554" s="3" t="s">
        <v>275</v>
      </c>
      <c r="H554" s="3" t="s">
        <v>276</v>
      </c>
      <c r="I554" s="3" t="s">
        <v>89</v>
      </c>
      <c r="J554" s="3" t="s">
        <v>90</v>
      </c>
      <c r="K554" s="3" t="s">
        <v>91</v>
      </c>
      <c r="L554" s="5">
        <v>1</v>
      </c>
      <c r="M554" s="5">
        <v>35000</v>
      </c>
      <c r="N554" s="6">
        <v>0.15</v>
      </c>
      <c r="O554" s="5">
        <v>29750</v>
      </c>
      <c r="P554" s="5">
        <v>27000</v>
      </c>
      <c r="Q554" s="5">
        <f>Table1[[#This Row],[Sales]]-Table1[[#This Row],[Cost]]</f>
        <v>2750</v>
      </c>
      <c r="R554" s="3" t="s">
        <v>77</v>
      </c>
      <c r="S554" s="3" t="s">
        <v>10</v>
      </c>
      <c r="T554" s="3" t="s">
        <v>18</v>
      </c>
      <c r="U554" s="3" t="s">
        <v>27</v>
      </c>
      <c r="V554" s="6">
        <f>Table1[[#This Row],[Profit]]/Table1[[#This Row],[Sales]]</f>
        <v>9.2436974789915971E-2</v>
      </c>
      <c r="W554" s="3">
        <f>[1]!Table1[[#This Row],[Sales]]-[1]!Table1[[#This Row],[Cost]]-[1]!Table1[[#This Row],[Profit]]</f>
        <v>0</v>
      </c>
      <c r="X554" s="3">
        <f>[1]!Table1[[#This Row],[Quantity]]*[1]!Table1[[#This Row],[Unit_Price]]</f>
        <v>35000</v>
      </c>
      <c r="Y554" s="7">
        <f>[1]!Table1[[#This Row],[Gross_Sales]]*[1]!Table1[[#This Row],[Discount]]</f>
        <v>5250</v>
      </c>
      <c r="Z554" s="8">
        <f>[1]!Table1[[#This Row],[Gross_Sales]]*[1]!Table1[[#This Row],[Discount_amount]]</f>
        <v>183750000</v>
      </c>
      <c r="AA554" s="6">
        <f>IFERROR([1]!Table1[[#This Row],[Profit]]/[1]!Table1[[#This Row],[Sales]],0)</f>
        <v>9.2436974789915971E-2</v>
      </c>
      <c r="AB554" s="3">
        <f>YEAR([1]!Table1[[#This Row],[Order_Date]])</f>
        <v>2025</v>
      </c>
      <c r="AC554" s="3">
        <f>MONTH([1]!Table1[[#This Row],[Order_Date]])</f>
        <v>3</v>
      </c>
      <c r="AD554" s="3" t="str">
        <f t="shared" si="24"/>
        <v>Mar</v>
      </c>
      <c r="AE554" s="3" t="str">
        <f t="shared" si="25"/>
        <v>Q1</v>
      </c>
      <c r="AF554" s="3" t="str">
        <f t="shared" si="26"/>
        <v>2025-Mar</v>
      </c>
      <c r="AG554" s="3">
        <f>COUNTIF(C:C,Table1[[#This Row],[Customer_ID]])</f>
        <v>23</v>
      </c>
      <c r="AH554" s="9" t="e">
        <f>IF([1]!Table1[[#This Row],[Customer_order_count]] &gt;= 10,"FREQUENT",IF([1]!Table1[[#This Row],[Customer_order_count]] &lt;= 10,"REGULAR","OCASSIONAL"))</f>
        <v>#REF!</v>
      </c>
    </row>
    <row r="555" spans="1:34" x14ac:dyDescent="0.25">
      <c r="A555" s="10" t="s">
        <v>1249</v>
      </c>
      <c r="B555" s="11">
        <v>45955</v>
      </c>
      <c r="C555" s="12" t="s">
        <v>836</v>
      </c>
      <c r="D555" s="13" t="s">
        <v>654</v>
      </c>
      <c r="E555" s="13" t="s">
        <v>16</v>
      </c>
      <c r="F555" s="14">
        <v>43</v>
      </c>
      <c r="G555" s="12" t="s">
        <v>284</v>
      </c>
      <c r="H555" s="12" t="s">
        <v>285</v>
      </c>
      <c r="I555" s="12" t="s">
        <v>264</v>
      </c>
      <c r="J555" s="12" t="s">
        <v>265</v>
      </c>
      <c r="K555" s="12" t="s">
        <v>46</v>
      </c>
      <c r="L555" s="14">
        <v>2</v>
      </c>
      <c r="M555" s="14">
        <v>800</v>
      </c>
      <c r="N555" s="15">
        <v>0</v>
      </c>
      <c r="O555" s="14">
        <v>1600</v>
      </c>
      <c r="P555" s="14">
        <v>1000</v>
      </c>
      <c r="Q555" s="5">
        <f>Table1[[#This Row],[Sales]]-Table1[[#This Row],[Cost]]</f>
        <v>600</v>
      </c>
      <c r="R555" s="12" t="s">
        <v>9</v>
      </c>
      <c r="S555" s="12" t="s">
        <v>10</v>
      </c>
      <c r="T555" s="12" t="s">
        <v>40</v>
      </c>
      <c r="U555" s="12" t="s">
        <v>27</v>
      </c>
      <c r="V555" s="6">
        <f>Table1[[#This Row],[Profit]]/Table1[[#This Row],[Sales]]</f>
        <v>0.375</v>
      </c>
      <c r="W555" s="12">
        <f>[1]!Table1[[#This Row],[Sales]]-[1]!Table1[[#This Row],[Cost]]-[1]!Table1[[#This Row],[Profit]]</f>
        <v>0</v>
      </c>
      <c r="X555" s="12">
        <f>[1]!Table1[[#This Row],[Quantity]]*[1]!Table1[[#This Row],[Unit_Price]]</f>
        <v>1600</v>
      </c>
      <c r="Y555" s="16">
        <f>[1]!Table1[[#This Row],[Gross_Sales]]*[1]!Table1[[#This Row],[Discount]]</f>
        <v>0</v>
      </c>
      <c r="Z555" s="17">
        <f>[1]!Table1[[#This Row],[Gross_Sales]]*[1]!Table1[[#This Row],[Discount_amount]]</f>
        <v>0</v>
      </c>
      <c r="AA555" s="15">
        <f>IFERROR([1]!Table1[[#This Row],[Profit]]/[1]!Table1[[#This Row],[Sales]],0)</f>
        <v>0.375</v>
      </c>
      <c r="AB555" s="12">
        <f>YEAR([1]!Table1[[#This Row],[Order_Date]])</f>
        <v>2025</v>
      </c>
      <c r="AC555" s="12">
        <f>MONTH([1]!Table1[[#This Row],[Order_Date]])</f>
        <v>10</v>
      </c>
      <c r="AD555" s="12" t="str">
        <f t="shared" si="24"/>
        <v>Oct</v>
      </c>
      <c r="AE555" s="12" t="str">
        <f t="shared" si="25"/>
        <v>Q4</v>
      </c>
      <c r="AF555" s="12" t="str">
        <f t="shared" si="26"/>
        <v>2025-Oct</v>
      </c>
      <c r="AG555" s="12">
        <f>COUNTIF(C:C,Table1[[#This Row],[Customer_ID]])</f>
        <v>16</v>
      </c>
      <c r="AH555" s="18" t="e">
        <f>IF([1]!Table1[[#This Row],[Customer_order_count]] &gt;= 10,"FREQUENT",IF([1]!Table1[[#This Row],[Customer_order_count]] &lt;= 10,"REGULAR","OCASSIONAL"))</f>
        <v>#REF!</v>
      </c>
    </row>
    <row r="556" spans="1:34" x14ac:dyDescent="0.25">
      <c r="A556" s="1" t="s">
        <v>1250</v>
      </c>
      <c r="B556" s="2">
        <v>45909</v>
      </c>
      <c r="C556" s="3" t="s">
        <v>1251</v>
      </c>
      <c r="D556" s="3" t="s">
        <v>426</v>
      </c>
      <c r="E556" s="3" t="s">
        <v>3</v>
      </c>
      <c r="F556" s="3">
        <v>28</v>
      </c>
      <c r="G556" s="3" t="s">
        <v>284</v>
      </c>
      <c r="H556" s="3" t="s">
        <v>285</v>
      </c>
      <c r="I556" s="3" t="s">
        <v>186</v>
      </c>
      <c r="J556" s="3" t="s">
        <v>187</v>
      </c>
      <c r="K556" s="3" t="s">
        <v>91</v>
      </c>
      <c r="L556" s="3">
        <v>2</v>
      </c>
      <c r="M556" s="3">
        <v>12000</v>
      </c>
      <c r="N556" s="3">
        <v>0.1</v>
      </c>
      <c r="O556" s="3">
        <v>21600</v>
      </c>
      <c r="P556" s="3">
        <v>18000</v>
      </c>
      <c r="Q556" s="5">
        <f>Table1[[#This Row],[Sales]]-Table1[[#This Row],[Cost]]</f>
        <v>3600</v>
      </c>
      <c r="R556" s="3" t="s">
        <v>9</v>
      </c>
      <c r="S556" s="3" t="s">
        <v>287</v>
      </c>
      <c r="T556" s="3" t="s">
        <v>33</v>
      </c>
      <c r="U556" s="3" t="s">
        <v>19</v>
      </c>
      <c r="V556" s="6">
        <f>Table1[[#This Row],[Profit]]/Table1[[#This Row],[Sales]]</f>
        <v>0.16666666666666666</v>
      </c>
      <c r="W556" s="3">
        <f>[1]!Table1[[#This Row],[Sales]]-[1]!Table1[[#This Row],[Cost]]-[1]!Table1[[#This Row],[Profit]]</f>
        <v>-36000</v>
      </c>
      <c r="X556" s="3">
        <f>[1]!Table1[[#This Row],[Quantity]]*[1]!Table1[[#This Row],[Unit_Price]]</f>
        <v>24000</v>
      </c>
      <c r="Y556" s="3">
        <f>[1]!Table1[[#This Row],[Gross_Sales]]*[1]!Table1[[#This Row],[Discount]]</f>
        <v>2400</v>
      </c>
      <c r="Z556" s="3">
        <f>[1]!Table1[[#This Row],[Gross_Sales]]*[1]!Table1[[#This Row],[Discount_amount]]</f>
        <v>57600000</v>
      </c>
      <c r="AA556" s="3">
        <f>IFERROR([1]!Table1[[#This Row],[Profit]]/[1]!Table1[[#This Row],[Sales]],0)</f>
        <v>0.16666666666666666</v>
      </c>
      <c r="AB556" s="3">
        <f>YEAR([1]!Table1[[#This Row],[Order_Date]])</f>
        <v>2025</v>
      </c>
      <c r="AC556" s="3">
        <f>MONTH([1]!Table1[[#This Row],[Order_Date]])</f>
        <v>9</v>
      </c>
      <c r="AD556" s="3" t="str">
        <f t="shared" si="24"/>
        <v>Sep</v>
      </c>
      <c r="AE556" s="3" t="str">
        <f t="shared" si="25"/>
        <v>Q3</v>
      </c>
      <c r="AF556" s="3" t="str">
        <f t="shared" si="26"/>
        <v>2025-Sep</v>
      </c>
      <c r="AG556" s="3">
        <f>COUNTIF(C:C,Table1[[#This Row],[Customer_ID]])</f>
        <v>5</v>
      </c>
      <c r="AH556" s="9" t="e">
        <f>IF([1]!Table1[[#This Row],[Customer_order_count]] &gt;= 10,"FREQUENT",IF([1]!Table1[[#This Row],[Customer_order_count]] &lt;= 10,"REGULAR","OCASSIONAL"))</f>
        <v>#REF!</v>
      </c>
    </row>
    <row r="557" spans="1:34" x14ac:dyDescent="0.25">
      <c r="A557" s="10" t="s">
        <v>1252</v>
      </c>
      <c r="B557" s="11">
        <v>45593</v>
      </c>
      <c r="C557" s="12" t="s">
        <v>1253</v>
      </c>
      <c r="D557" s="13" t="s">
        <v>1254</v>
      </c>
      <c r="E557" s="13" t="s">
        <v>16</v>
      </c>
      <c r="F557" s="14">
        <v>45</v>
      </c>
      <c r="G557" s="12" t="s">
        <v>275</v>
      </c>
      <c r="H557" s="12" t="s">
        <v>276</v>
      </c>
      <c r="I557" s="12" t="s">
        <v>74</v>
      </c>
      <c r="J557" s="12" t="s">
        <v>75</v>
      </c>
      <c r="K557" s="12" t="s">
        <v>76</v>
      </c>
      <c r="L557" s="14">
        <v>2</v>
      </c>
      <c r="M557" s="14">
        <v>550</v>
      </c>
      <c r="N557" s="15">
        <v>0.05</v>
      </c>
      <c r="O557" s="14">
        <v>1045</v>
      </c>
      <c r="P557" s="14">
        <v>900</v>
      </c>
      <c r="Q557" s="5">
        <f>Table1[[#This Row],[Sales]]-Table1[[#This Row],[Cost]]</f>
        <v>145</v>
      </c>
      <c r="R557" s="12" t="s">
        <v>26</v>
      </c>
      <c r="S557" s="12" t="s">
        <v>10</v>
      </c>
      <c r="T557" s="12" t="s">
        <v>40</v>
      </c>
      <c r="U557" s="12" t="s">
        <v>27</v>
      </c>
      <c r="V557" s="6">
        <f>Table1[[#This Row],[Profit]]/Table1[[#This Row],[Sales]]</f>
        <v>0.13875598086124402</v>
      </c>
      <c r="W557" s="12">
        <f>[1]!Table1[[#This Row],[Sales]]-[1]!Table1[[#This Row],[Cost]]-[1]!Table1[[#This Row],[Profit]]</f>
        <v>0</v>
      </c>
      <c r="X557" s="12">
        <f>[1]!Table1[[#This Row],[Quantity]]*[1]!Table1[[#This Row],[Unit_Price]]</f>
        <v>1100</v>
      </c>
      <c r="Y557" s="16">
        <f>[1]!Table1[[#This Row],[Gross_Sales]]*[1]!Table1[[#This Row],[Discount]]</f>
        <v>55</v>
      </c>
      <c r="Z557" s="17">
        <f>[1]!Table1[[#This Row],[Gross_Sales]]*[1]!Table1[[#This Row],[Discount_amount]]</f>
        <v>60500</v>
      </c>
      <c r="AA557" s="15">
        <f>IFERROR([1]!Table1[[#This Row],[Profit]]/[1]!Table1[[#This Row],[Sales]],0)</f>
        <v>0.13875598086124402</v>
      </c>
      <c r="AB557" s="12">
        <f>YEAR([1]!Table1[[#This Row],[Order_Date]])</f>
        <v>2024</v>
      </c>
      <c r="AC557" s="12">
        <f>MONTH([1]!Table1[[#This Row],[Order_Date]])</f>
        <v>10</v>
      </c>
      <c r="AD557" s="12" t="str">
        <f t="shared" si="24"/>
        <v>Oct</v>
      </c>
      <c r="AE557" s="12" t="str">
        <f t="shared" si="25"/>
        <v>Q4</v>
      </c>
      <c r="AF557" s="12" t="str">
        <f t="shared" si="26"/>
        <v>2024-Oct</v>
      </c>
      <c r="AG557" s="12">
        <f>COUNTIF(C:C,Table1[[#This Row],[Customer_ID]])</f>
        <v>17</v>
      </c>
      <c r="AH557" s="18" t="e">
        <f>IF([1]!Table1[[#This Row],[Customer_order_count]] &gt;= 10,"FREQUENT",IF([1]!Table1[[#This Row],[Customer_order_count]] &lt;= 10,"REGULAR","OCASSIONAL"))</f>
        <v>#REF!</v>
      </c>
    </row>
    <row r="558" spans="1:34" x14ac:dyDescent="0.25">
      <c r="A558" s="1" t="s">
        <v>1255</v>
      </c>
      <c r="B558" s="2">
        <v>45483</v>
      </c>
      <c r="C558" s="3" t="s">
        <v>699</v>
      </c>
      <c r="D558" s="4" t="s">
        <v>700</v>
      </c>
      <c r="E558" s="4" t="s">
        <v>3</v>
      </c>
      <c r="F558" s="5">
        <v>45</v>
      </c>
      <c r="G558" s="3" t="s">
        <v>295</v>
      </c>
      <c r="H558" s="3" t="s">
        <v>270</v>
      </c>
      <c r="I558" s="3" t="s">
        <v>305</v>
      </c>
      <c r="J558" s="3" t="s">
        <v>306</v>
      </c>
      <c r="K558" s="3" t="s">
        <v>91</v>
      </c>
      <c r="L558" s="5">
        <v>1</v>
      </c>
      <c r="M558" s="5">
        <v>8500</v>
      </c>
      <c r="N558" s="6">
        <v>0.1</v>
      </c>
      <c r="O558" s="5">
        <v>7650</v>
      </c>
      <c r="P558" s="5">
        <v>6500</v>
      </c>
      <c r="Q558" s="5">
        <f>Table1[[#This Row],[Sales]]-Table1[[#This Row],[Cost]]</f>
        <v>1150</v>
      </c>
      <c r="R558" s="3" t="s">
        <v>9</v>
      </c>
      <c r="S558" s="3" t="s">
        <v>10</v>
      </c>
      <c r="T558" s="3" t="s">
        <v>33</v>
      </c>
      <c r="U558" s="3" t="s">
        <v>12</v>
      </c>
      <c r="V558" s="6">
        <f>Table1[[#This Row],[Profit]]/Table1[[#This Row],[Sales]]</f>
        <v>0.15032679738562091</v>
      </c>
      <c r="W558" s="3">
        <f>[1]!Table1[[#This Row],[Sales]]-[1]!Table1[[#This Row],[Cost]]-[1]!Table1[[#This Row],[Profit]]</f>
        <v>0</v>
      </c>
      <c r="X558" s="3">
        <f>[1]!Table1[[#This Row],[Quantity]]*[1]!Table1[[#This Row],[Unit_Price]]</f>
        <v>8500</v>
      </c>
      <c r="Y558" s="7">
        <f>[1]!Table1[[#This Row],[Gross_Sales]]*[1]!Table1[[#This Row],[Discount]]</f>
        <v>850</v>
      </c>
      <c r="Z558" s="8">
        <f>[1]!Table1[[#This Row],[Gross_Sales]]*[1]!Table1[[#This Row],[Discount_amount]]</f>
        <v>7225000</v>
      </c>
      <c r="AA558" s="6">
        <f>IFERROR([1]!Table1[[#This Row],[Profit]]/[1]!Table1[[#This Row],[Sales]],0)</f>
        <v>0.15032679738562091</v>
      </c>
      <c r="AB558" s="3">
        <f>YEAR([1]!Table1[[#This Row],[Order_Date]])</f>
        <v>2024</v>
      </c>
      <c r="AC558" s="3">
        <f>MONTH([1]!Table1[[#This Row],[Order_Date]])</f>
        <v>7</v>
      </c>
      <c r="AD558" s="3" t="str">
        <f t="shared" si="24"/>
        <v>Jul</v>
      </c>
      <c r="AE558" s="3" t="str">
        <f t="shared" si="25"/>
        <v>Q3</v>
      </c>
      <c r="AF558" s="3" t="str">
        <f t="shared" si="26"/>
        <v>2024-Jul</v>
      </c>
      <c r="AG558" s="3">
        <f>COUNTIF(C:C,Table1[[#This Row],[Customer_ID]])</f>
        <v>14</v>
      </c>
      <c r="AH558" s="9" t="e">
        <f>IF([1]!Table1[[#This Row],[Customer_order_count]] &gt;= 10,"FREQUENT",IF([1]!Table1[[#This Row],[Customer_order_count]] &lt;= 10,"REGULAR","OCASSIONAL"))</f>
        <v>#REF!</v>
      </c>
    </row>
    <row r="559" spans="1:34" x14ac:dyDescent="0.25">
      <c r="A559" s="10" t="s">
        <v>1256</v>
      </c>
      <c r="B559" s="11">
        <v>45333</v>
      </c>
      <c r="C559" s="12" t="s">
        <v>813</v>
      </c>
      <c r="D559" s="13" t="s">
        <v>420</v>
      </c>
      <c r="E559" s="13" t="s">
        <v>3</v>
      </c>
      <c r="F559" s="14">
        <v>28</v>
      </c>
      <c r="G559" s="12" t="s">
        <v>295</v>
      </c>
      <c r="H559" s="12" t="s">
        <v>270</v>
      </c>
      <c r="I559" s="12" t="s">
        <v>44</v>
      </c>
      <c r="J559" s="12" t="s">
        <v>45</v>
      </c>
      <c r="K559" s="12" t="s">
        <v>46</v>
      </c>
      <c r="L559" s="14">
        <v>2</v>
      </c>
      <c r="M559" s="14">
        <v>2500</v>
      </c>
      <c r="N559" s="15">
        <v>0</v>
      </c>
      <c r="O559" s="14">
        <v>5000</v>
      </c>
      <c r="P559" s="14">
        <v>3000</v>
      </c>
      <c r="Q559" s="5">
        <f>Table1[[#This Row],[Sales]]-Table1[[#This Row],[Cost]]</f>
        <v>2000</v>
      </c>
      <c r="R559" s="12" t="s">
        <v>26</v>
      </c>
      <c r="S559" s="12" t="s">
        <v>10</v>
      </c>
      <c r="T559" s="12" t="s">
        <v>18</v>
      </c>
      <c r="U559" s="12" t="s">
        <v>12</v>
      </c>
      <c r="V559" s="6">
        <f>Table1[[#This Row],[Profit]]/Table1[[#This Row],[Sales]]</f>
        <v>0.4</v>
      </c>
      <c r="W559" s="12">
        <f>[1]!Table1[[#This Row],[Sales]]-[1]!Table1[[#This Row],[Cost]]-[1]!Table1[[#This Row],[Profit]]</f>
        <v>0</v>
      </c>
      <c r="X559" s="12">
        <f>[1]!Table1[[#This Row],[Quantity]]*[1]!Table1[[#This Row],[Unit_Price]]</f>
        <v>5000</v>
      </c>
      <c r="Y559" s="16">
        <f>[1]!Table1[[#This Row],[Gross_Sales]]*[1]!Table1[[#This Row],[Discount]]</f>
        <v>0</v>
      </c>
      <c r="Z559" s="17">
        <f>[1]!Table1[[#This Row],[Gross_Sales]]*[1]!Table1[[#This Row],[Discount_amount]]</f>
        <v>0</v>
      </c>
      <c r="AA559" s="15">
        <f>IFERROR([1]!Table1[[#This Row],[Profit]]/[1]!Table1[[#This Row],[Sales]],0)</f>
        <v>0.4</v>
      </c>
      <c r="AB559" s="12">
        <f>YEAR([1]!Table1[[#This Row],[Order_Date]])</f>
        <v>2024</v>
      </c>
      <c r="AC559" s="12">
        <f>MONTH([1]!Table1[[#This Row],[Order_Date]])</f>
        <v>2</v>
      </c>
      <c r="AD559" s="12" t="str">
        <f t="shared" si="24"/>
        <v>Feb</v>
      </c>
      <c r="AE559" s="12" t="str">
        <f t="shared" si="25"/>
        <v>Q1</v>
      </c>
      <c r="AF559" s="12" t="str">
        <f t="shared" si="26"/>
        <v>2024-Feb</v>
      </c>
      <c r="AG559" s="12">
        <f>COUNTIF(C:C,Table1[[#This Row],[Customer_ID]])</f>
        <v>8</v>
      </c>
      <c r="AH559" s="18" t="e">
        <f>IF([1]!Table1[[#This Row],[Customer_order_count]] &gt;= 10,"FREQUENT",IF([1]!Table1[[#This Row],[Customer_order_count]] &lt;= 10,"REGULAR","OCASSIONAL"))</f>
        <v>#REF!</v>
      </c>
    </row>
    <row r="560" spans="1:34" x14ac:dyDescent="0.25">
      <c r="A560" s="1" t="s">
        <v>1257</v>
      </c>
      <c r="B560" s="2">
        <v>45456</v>
      </c>
      <c r="C560" s="3" t="s">
        <v>867</v>
      </c>
      <c r="D560" s="4" t="s">
        <v>868</v>
      </c>
      <c r="E560" s="4" t="s">
        <v>3</v>
      </c>
      <c r="F560" s="5">
        <v>55</v>
      </c>
      <c r="G560" s="3" t="s">
        <v>275</v>
      </c>
      <c r="H560" s="3" t="s">
        <v>276</v>
      </c>
      <c r="I560" s="3" t="s">
        <v>81</v>
      </c>
      <c r="J560" s="3" t="s">
        <v>82</v>
      </c>
      <c r="K560" s="3" t="s">
        <v>58</v>
      </c>
      <c r="L560" s="5">
        <v>1</v>
      </c>
      <c r="M560" s="5">
        <v>3500</v>
      </c>
      <c r="N560" s="6">
        <v>0.1</v>
      </c>
      <c r="O560" s="5">
        <v>3150</v>
      </c>
      <c r="P560" s="5">
        <v>2500</v>
      </c>
      <c r="Q560" s="5">
        <f>Table1[[#This Row],[Sales]]-Table1[[#This Row],[Cost]]</f>
        <v>650</v>
      </c>
      <c r="R560" s="3" t="s">
        <v>77</v>
      </c>
      <c r="S560" s="3" t="s">
        <v>10</v>
      </c>
      <c r="T560" s="3" t="s">
        <v>11</v>
      </c>
      <c r="U560" s="3" t="s">
        <v>12</v>
      </c>
      <c r="V560" s="6">
        <f>Table1[[#This Row],[Profit]]/Table1[[#This Row],[Sales]]</f>
        <v>0.20634920634920634</v>
      </c>
      <c r="W560" s="3">
        <f>[1]!Table1[[#This Row],[Sales]]-[1]!Table1[[#This Row],[Cost]]-[1]!Table1[[#This Row],[Profit]]</f>
        <v>0</v>
      </c>
      <c r="X560" s="3">
        <f>[1]!Table1[[#This Row],[Quantity]]*[1]!Table1[[#This Row],[Unit_Price]]</f>
        <v>3500</v>
      </c>
      <c r="Y560" s="7">
        <f>[1]!Table1[[#This Row],[Gross_Sales]]*[1]!Table1[[#This Row],[Discount]]</f>
        <v>350</v>
      </c>
      <c r="Z560" s="8">
        <f>[1]!Table1[[#This Row],[Gross_Sales]]*[1]!Table1[[#This Row],[Discount_amount]]</f>
        <v>1225000</v>
      </c>
      <c r="AA560" s="6">
        <f>IFERROR([1]!Table1[[#This Row],[Profit]]/[1]!Table1[[#This Row],[Sales]],0)</f>
        <v>0.20634920634920634</v>
      </c>
      <c r="AB560" s="3">
        <f>YEAR([1]!Table1[[#This Row],[Order_Date]])</f>
        <v>2024</v>
      </c>
      <c r="AC560" s="3">
        <f>MONTH([1]!Table1[[#This Row],[Order_Date]])</f>
        <v>6</v>
      </c>
      <c r="AD560" s="3" t="str">
        <f t="shared" si="24"/>
        <v>Jun</v>
      </c>
      <c r="AE560" s="3" t="str">
        <f t="shared" si="25"/>
        <v>Q2</v>
      </c>
      <c r="AF560" s="3" t="str">
        <f t="shared" si="26"/>
        <v>2024-Jun</v>
      </c>
      <c r="AG560" s="3">
        <f>COUNTIF(C:C,Table1[[#This Row],[Customer_ID]])</f>
        <v>5</v>
      </c>
      <c r="AH560" s="9" t="e">
        <f>IF([1]!Table1[[#This Row],[Customer_order_count]] &gt;= 10,"FREQUENT",IF([1]!Table1[[#This Row],[Customer_order_count]] &lt;= 10,"REGULAR","OCASSIONAL"))</f>
        <v>#REF!</v>
      </c>
    </row>
    <row r="561" spans="1:34" x14ac:dyDescent="0.25">
      <c r="A561" s="10" t="s">
        <v>1258</v>
      </c>
      <c r="B561" s="11">
        <v>45769</v>
      </c>
      <c r="C561" s="12" t="s">
        <v>843</v>
      </c>
      <c r="D561" s="13" t="s">
        <v>484</v>
      </c>
      <c r="E561" s="13" t="s">
        <v>16</v>
      </c>
      <c r="F561" s="14">
        <v>60</v>
      </c>
      <c r="G561" s="12" t="s">
        <v>312</v>
      </c>
      <c r="H561" s="12" t="s">
        <v>276</v>
      </c>
      <c r="I561" s="12" t="s">
        <v>109</v>
      </c>
      <c r="J561" s="12" t="s">
        <v>110</v>
      </c>
      <c r="K561" s="12" t="s">
        <v>8</v>
      </c>
      <c r="L561" s="14">
        <v>1</v>
      </c>
      <c r="M561" s="14">
        <v>4000</v>
      </c>
      <c r="N561" s="15">
        <v>0.2</v>
      </c>
      <c r="O561" s="14">
        <v>3200</v>
      </c>
      <c r="P561" s="14">
        <v>2900</v>
      </c>
      <c r="Q561" s="5">
        <f>Table1[[#This Row],[Sales]]-Table1[[#This Row],[Cost]]</f>
        <v>300</v>
      </c>
      <c r="R561" s="12" t="s">
        <v>77</v>
      </c>
      <c r="S561" s="12" t="s">
        <v>10</v>
      </c>
      <c r="T561" s="12" t="s">
        <v>11</v>
      </c>
      <c r="U561" s="12" t="s">
        <v>12</v>
      </c>
      <c r="V561" s="6">
        <f>Table1[[#This Row],[Profit]]/Table1[[#This Row],[Sales]]</f>
        <v>9.375E-2</v>
      </c>
      <c r="W561" s="12">
        <f>[1]!Table1[[#This Row],[Sales]]-[1]!Table1[[#This Row],[Cost]]-[1]!Table1[[#This Row],[Profit]]</f>
        <v>0</v>
      </c>
      <c r="X561" s="12">
        <f>[1]!Table1[[#This Row],[Quantity]]*[1]!Table1[[#This Row],[Unit_Price]]</f>
        <v>4000</v>
      </c>
      <c r="Y561" s="16">
        <f>[1]!Table1[[#This Row],[Gross_Sales]]*[1]!Table1[[#This Row],[Discount]]</f>
        <v>800</v>
      </c>
      <c r="Z561" s="17">
        <f>[1]!Table1[[#This Row],[Gross_Sales]]*[1]!Table1[[#This Row],[Discount_amount]]</f>
        <v>3200000</v>
      </c>
      <c r="AA561" s="15">
        <f>IFERROR([1]!Table1[[#This Row],[Profit]]/[1]!Table1[[#This Row],[Sales]],0)</f>
        <v>9.375E-2</v>
      </c>
      <c r="AB561" s="12">
        <f>YEAR([1]!Table1[[#This Row],[Order_Date]])</f>
        <v>2025</v>
      </c>
      <c r="AC561" s="12">
        <f>MONTH([1]!Table1[[#This Row],[Order_Date]])</f>
        <v>4</v>
      </c>
      <c r="AD561" s="12" t="str">
        <f t="shared" si="24"/>
        <v>Apr</v>
      </c>
      <c r="AE561" s="12" t="str">
        <f t="shared" si="25"/>
        <v>Q2</v>
      </c>
      <c r="AF561" s="12" t="str">
        <f t="shared" si="26"/>
        <v>2025-Apr</v>
      </c>
      <c r="AG561" s="12">
        <f>COUNTIF(C:C,Table1[[#This Row],[Customer_ID]])</f>
        <v>6</v>
      </c>
      <c r="AH561" s="18" t="e">
        <f>IF([1]!Table1[[#This Row],[Customer_order_count]] &gt;= 10,"FREQUENT",IF([1]!Table1[[#This Row],[Customer_order_count]] &lt;= 10,"REGULAR","OCASSIONAL"))</f>
        <v>#REF!</v>
      </c>
    </row>
    <row r="562" spans="1:34" x14ac:dyDescent="0.25">
      <c r="A562" s="1" t="s">
        <v>1259</v>
      </c>
      <c r="B562" s="2">
        <v>45622</v>
      </c>
      <c r="C562" s="3" t="s">
        <v>1260</v>
      </c>
      <c r="D562" s="3" t="s">
        <v>725</v>
      </c>
      <c r="E562" s="3" t="s">
        <v>3</v>
      </c>
      <c r="F562" s="3">
        <v>52</v>
      </c>
      <c r="G562" s="3" t="s">
        <v>284</v>
      </c>
      <c r="H562" s="3" t="s">
        <v>285</v>
      </c>
      <c r="I562" s="3" t="s">
        <v>56</v>
      </c>
      <c r="J562" s="3" t="s">
        <v>57</v>
      </c>
      <c r="K562" s="3" t="s">
        <v>58</v>
      </c>
      <c r="L562" s="3">
        <v>1</v>
      </c>
      <c r="M562" s="3">
        <v>1200</v>
      </c>
      <c r="N562" s="3">
        <v>0.1</v>
      </c>
      <c r="O562" s="3">
        <v>0</v>
      </c>
      <c r="P562" s="3">
        <v>800</v>
      </c>
      <c r="Q562" s="5">
        <f>Table1[[#This Row],[Sales]]-Table1[[#This Row],[Cost]]</f>
        <v>-800</v>
      </c>
      <c r="R562" s="3" t="s">
        <v>26</v>
      </c>
      <c r="S562" s="3" t="s">
        <v>291</v>
      </c>
      <c r="T562" s="3" t="s">
        <v>40</v>
      </c>
      <c r="U562" s="3" t="s">
        <v>19</v>
      </c>
      <c r="V562" s="3" t="e">
        <f>Table1[[#This Row],[Profit]]/Table1[[#This Row],[Sales]]</f>
        <v>#DIV/0!</v>
      </c>
      <c r="W562" s="3">
        <f>[1]!Table1[[#This Row],[Sales]]-[1]!Table1[[#This Row],[Cost]]-[1]!Table1[[#This Row],[Profit]]</f>
        <v>-800</v>
      </c>
      <c r="X562" s="3">
        <f>[1]!Table1[[#This Row],[Quantity]]*[1]!Table1[[#This Row],[Unit_Price]]</f>
        <v>1200</v>
      </c>
      <c r="Y562" s="3">
        <f>[1]!Table1[[#This Row],[Gross_Sales]]*[1]!Table1[[#This Row],[Discount]]</f>
        <v>120</v>
      </c>
      <c r="Z562" s="3">
        <f>[1]!Table1[[#This Row],[Gross_Sales]]*[1]!Table1[[#This Row],[Discount_amount]]</f>
        <v>144000</v>
      </c>
      <c r="AA562" s="3">
        <f>IFERROR([1]!Table1[[#This Row],[Profit]]/[1]!Table1[[#This Row],[Sales]],0)</f>
        <v>0</v>
      </c>
      <c r="AB562" s="3">
        <f>YEAR([1]!Table1[[#This Row],[Order_Date]])</f>
        <v>2024</v>
      </c>
      <c r="AC562" s="3">
        <f>MONTH([1]!Table1[[#This Row],[Order_Date]])</f>
        <v>11</v>
      </c>
      <c r="AD562" s="3" t="str">
        <f t="shared" si="24"/>
        <v>Nov</v>
      </c>
      <c r="AE562" s="3" t="str">
        <f t="shared" si="25"/>
        <v>Q4</v>
      </c>
      <c r="AF562" s="3" t="str">
        <f t="shared" si="26"/>
        <v>2024-Nov</v>
      </c>
      <c r="AG562" s="3">
        <f>COUNTIF(C:C,Table1[[#This Row],[Customer_ID]])</f>
        <v>3</v>
      </c>
      <c r="AH562" s="9" t="e">
        <f>IF([1]!Table1[[#This Row],[Customer_order_count]] &gt;= 10,"FREQUENT",IF([1]!Table1[[#This Row],[Customer_order_count]] &lt;= 10,"REGULAR","OCASSIONAL"))</f>
        <v>#REF!</v>
      </c>
    </row>
    <row r="563" spans="1:34" x14ac:dyDescent="0.25">
      <c r="A563" s="10" t="s">
        <v>1261</v>
      </c>
      <c r="B563" s="11">
        <v>45922</v>
      </c>
      <c r="C563" s="12" t="s">
        <v>1262</v>
      </c>
      <c r="D563" s="13" t="s">
        <v>536</v>
      </c>
      <c r="E563" s="13" t="s">
        <v>3</v>
      </c>
      <c r="F563" s="14">
        <v>49</v>
      </c>
      <c r="G563" s="12" t="s">
        <v>317</v>
      </c>
      <c r="H563" s="12" t="s">
        <v>5</v>
      </c>
      <c r="I563" s="12" t="s">
        <v>6</v>
      </c>
      <c r="J563" s="12" t="s">
        <v>7</v>
      </c>
      <c r="K563" s="12" t="s">
        <v>8</v>
      </c>
      <c r="L563" s="14">
        <v>1</v>
      </c>
      <c r="M563" s="14">
        <v>7000</v>
      </c>
      <c r="N563" s="15">
        <v>0.05</v>
      </c>
      <c r="O563" s="14">
        <v>6650</v>
      </c>
      <c r="P563" s="14">
        <v>5200</v>
      </c>
      <c r="Q563" s="5">
        <f>Table1[[#This Row],[Sales]]-Table1[[#This Row],[Cost]]</f>
        <v>1450</v>
      </c>
      <c r="R563" s="12" t="s">
        <v>26</v>
      </c>
      <c r="S563" s="12" t="s">
        <v>10</v>
      </c>
      <c r="T563" s="12" t="s">
        <v>33</v>
      </c>
      <c r="U563" s="12" t="s">
        <v>12</v>
      </c>
      <c r="V563" s="6">
        <f>Table1[[#This Row],[Profit]]/Table1[[#This Row],[Sales]]</f>
        <v>0.21804511278195488</v>
      </c>
      <c r="W563" s="12">
        <f>[1]!Table1[[#This Row],[Sales]]-[1]!Table1[[#This Row],[Cost]]-[1]!Table1[[#This Row],[Profit]]</f>
        <v>0</v>
      </c>
      <c r="X563" s="12">
        <f>[1]!Table1[[#This Row],[Quantity]]*[1]!Table1[[#This Row],[Unit_Price]]</f>
        <v>7000</v>
      </c>
      <c r="Y563" s="16">
        <f>[1]!Table1[[#This Row],[Gross_Sales]]*[1]!Table1[[#This Row],[Discount]]</f>
        <v>350</v>
      </c>
      <c r="Z563" s="17">
        <f>[1]!Table1[[#This Row],[Gross_Sales]]*[1]!Table1[[#This Row],[Discount_amount]]</f>
        <v>2450000</v>
      </c>
      <c r="AA563" s="15">
        <f>IFERROR([1]!Table1[[#This Row],[Profit]]/[1]!Table1[[#This Row],[Sales]],0)</f>
        <v>0.21804511278195488</v>
      </c>
      <c r="AB563" s="12">
        <f>YEAR([1]!Table1[[#This Row],[Order_Date]])</f>
        <v>2025</v>
      </c>
      <c r="AC563" s="12">
        <f>MONTH([1]!Table1[[#This Row],[Order_Date]])</f>
        <v>9</v>
      </c>
      <c r="AD563" s="12" t="str">
        <f t="shared" si="24"/>
        <v>Sep</v>
      </c>
      <c r="AE563" s="12" t="str">
        <f t="shared" si="25"/>
        <v>Q3</v>
      </c>
      <c r="AF563" s="12" t="str">
        <f t="shared" si="26"/>
        <v>2025-Sep</v>
      </c>
      <c r="AG563" s="12">
        <f>COUNTIF(C:C,Table1[[#This Row],[Customer_ID]])</f>
        <v>4</v>
      </c>
      <c r="AH563" s="18" t="e">
        <f>IF([1]!Table1[[#This Row],[Customer_order_count]] &gt;= 10,"FREQUENT",IF([1]!Table1[[#This Row],[Customer_order_count]] &lt;= 10,"REGULAR","OCASSIONAL"))</f>
        <v>#REF!</v>
      </c>
    </row>
    <row r="564" spans="1:34" x14ac:dyDescent="0.25">
      <c r="A564" s="1" t="s">
        <v>1263</v>
      </c>
      <c r="B564" s="2">
        <v>45855</v>
      </c>
      <c r="C564" s="3" t="s">
        <v>587</v>
      </c>
      <c r="D564" s="4" t="s">
        <v>588</v>
      </c>
      <c r="E564" s="4" t="s">
        <v>3</v>
      </c>
      <c r="F564" s="5">
        <v>60</v>
      </c>
      <c r="G564" s="3" t="s">
        <v>269</v>
      </c>
      <c r="H564" s="3" t="s">
        <v>270</v>
      </c>
      <c r="I564" s="3" t="s">
        <v>264</v>
      </c>
      <c r="J564" s="3" t="s">
        <v>265</v>
      </c>
      <c r="K564" s="3" t="s">
        <v>46</v>
      </c>
      <c r="L564" s="5">
        <v>1</v>
      </c>
      <c r="M564" s="5">
        <v>800</v>
      </c>
      <c r="N564" s="6">
        <v>0.1</v>
      </c>
      <c r="O564" s="5">
        <v>720</v>
      </c>
      <c r="P564" s="5">
        <v>500</v>
      </c>
      <c r="Q564" s="5">
        <f>Table1[[#This Row],[Sales]]-Table1[[#This Row],[Cost]]</f>
        <v>220</v>
      </c>
      <c r="R564" s="3" t="s">
        <v>26</v>
      </c>
      <c r="S564" s="3" t="s">
        <v>10</v>
      </c>
      <c r="T564" s="3" t="s">
        <v>33</v>
      </c>
      <c r="U564" s="3" t="s">
        <v>27</v>
      </c>
      <c r="V564" s="6">
        <f>Table1[[#This Row],[Profit]]/Table1[[#This Row],[Sales]]</f>
        <v>0.30555555555555558</v>
      </c>
      <c r="W564" s="3">
        <f>[1]!Table1[[#This Row],[Sales]]-[1]!Table1[[#This Row],[Cost]]-[1]!Table1[[#This Row],[Profit]]</f>
        <v>0</v>
      </c>
      <c r="X564" s="3">
        <f>[1]!Table1[[#This Row],[Quantity]]*[1]!Table1[[#This Row],[Unit_Price]]</f>
        <v>800</v>
      </c>
      <c r="Y564" s="7">
        <f>[1]!Table1[[#This Row],[Gross_Sales]]*[1]!Table1[[#This Row],[Discount]]</f>
        <v>80</v>
      </c>
      <c r="Z564" s="8">
        <f>[1]!Table1[[#This Row],[Gross_Sales]]*[1]!Table1[[#This Row],[Discount_amount]]</f>
        <v>64000</v>
      </c>
      <c r="AA564" s="6">
        <f>IFERROR([1]!Table1[[#This Row],[Profit]]/[1]!Table1[[#This Row],[Sales]],0)</f>
        <v>0.30555555555555558</v>
      </c>
      <c r="AB564" s="3">
        <f>YEAR([1]!Table1[[#This Row],[Order_Date]])</f>
        <v>2025</v>
      </c>
      <c r="AC564" s="3">
        <f>MONTH([1]!Table1[[#This Row],[Order_Date]])</f>
        <v>7</v>
      </c>
      <c r="AD564" s="3" t="str">
        <f t="shared" si="24"/>
        <v>Jul</v>
      </c>
      <c r="AE564" s="3" t="str">
        <f t="shared" si="25"/>
        <v>Q3</v>
      </c>
      <c r="AF564" s="3" t="str">
        <f t="shared" si="26"/>
        <v>2025-Jul</v>
      </c>
      <c r="AG564" s="3">
        <f>COUNTIF(C:C,Table1[[#This Row],[Customer_ID]])</f>
        <v>8</v>
      </c>
      <c r="AH564" s="9" t="e">
        <f>IF([1]!Table1[[#This Row],[Customer_order_count]] &gt;= 10,"FREQUENT",IF([1]!Table1[[#This Row],[Customer_order_count]] &lt;= 10,"REGULAR","OCASSIONAL"))</f>
        <v>#REF!</v>
      </c>
    </row>
    <row r="565" spans="1:34" x14ac:dyDescent="0.25">
      <c r="A565" s="10" t="s">
        <v>1264</v>
      </c>
      <c r="B565" s="11">
        <v>45830</v>
      </c>
      <c r="C565" s="12" t="s">
        <v>724</v>
      </c>
      <c r="D565" s="13" t="s">
        <v>725</v>
      </c>
      <c r="E565" s="13" t="s">
        <v>16</v>
      </c>
      <c r="F565" s="14">
        <v>44</v>
      </c>
      <c r="G565" s="12" t="s">
        <v>407</v>
      </c>
      <c r="H565" s="12" t="s">
        <v>285</v>
      </c>
      <c r="I565" s="12" t="s">
        <v>89</v>
      </c>
      <c r="J565" s="12" t="s">
        <v>90</v>
      </c>
      <c r="K565" s="12" t="s">
        <v>91</v>
      </c>
      <c r="L565" s="14">
        <v>1</v>
      </c>
      <c r="M565" s="14">
        <v>35000</v>
      </c>
      <c r="N565" s="15">
        <v>0.05</v>
      </c>
      <c r="O565" s="14">
        <v>33250</v>
      </c>
      <c r="P565" s="14">
        <v>27000</v>
      </c>
      <c r="Q565" s="5">
        <f>Table1[[#This Row],[Sales]]-Table1[[#This Row],[Cost]]</f>
        <v>6250</v>
      </c>
      <c r="R565" s="12" t="s">
        <v>98</v>
      </c>
      <c r="S565" s="12" t="s">
        <v>10</v>
      </c>
      <c r="T565" s="12" t="s">
        <v>11</v>
      </c>
      <c r="U565" s="12" t="s">
        <v>27</v>
      </c>
      <c r="V565" s="6">
        <f>Table1[[#This Row],[Profit]]/Table1[[#This Row],[Sales]]</f>
        <v>0.18796992481203006</v>
      </c>
      <c r="W565" s="12">
        <f>[1]!Table1[[#This Row],[Sales]]-[1]!Table1[[#This Row],[Cost]]-[1]!Table1[[#This Row],[Profit]]</f>
        <v>0</v>
      </c>
      <c r="X565" s="12">
        <f>[1]!Table1[[#This Row],[Quantity]]*[1]!Table1[[#This Row],[Unit_Price]]</f>
        <v>35000</v>
      </c>
      <c r="Y565" s="16">
        <f>[1]!Table1[[#This Row],[Gross_Sales]]*[1]!Table1[[#This Row],[Discount]]</f>
        <v>1750</v>
      </c>
      <c r="Z565" s="17">
        <f>[1]!Table1[[#This Row],[Gross_Sales]]*[1]!Table1[[#This Row],[Discount_amount]]</f>
        <v>61250000</v>
      </c>
      <c r="AA565" s="15">
        <f>IFERROR([1]!Table1[[#This Row],[Profit]]/[1]!Table1[[#This Row],[Sales]],0)</f>
        <v>0.18796992481203006</v>
      </c>
      <c r="AB565" s="12">
        <f>YEAR([1]!Table1[[#This Row],[Order_Date]])</f>
        <v>2025</v>
      </c>
      <c r="AC565" s="12">
        <f>MONTH([1]!Table1[[#This Row],[Order_Date]])</f>
        <v>6</v>
      </c>
      <c r="AD565" s="12" t="str">
        <f t="shared" si="24"/>
        <v>Jun</v>
      </c>
      <c r="AE565" s="12" t="str">
        <f t="shared" si="25"/>
        <v>Q2</v>
      </c>
      <c r="AF565" s="12" t="str">
        <f t="shared" si="26"/>
        <v>2025-Jun</v>
      </c>
      <c r="AG565" s="12">
        <f>COUNTIF(C:C,Table1[[#This Row],[Customer_ID]])</f>
        <v>18</v>
      </c>
      <c r="AH565" s="18" t="e">
        <f>IF([1]!Table1[[#This Row],[Customer_order_count]] &gt;= 10,"FREQUENT",IF([1]!Table1[[#This Row],[Customer_order_count]] &lt;= 10,"REGULAR","OCASSIONAL"))</f>
        <v>#REF!</v>
      </c>
    </row>
    <row r="566" spans="1:34" x14ac:dyDescent="0.25">
      <c r="A566" s="1" t="s">
        <v>1265</v>
      </c>
      <c r="B566" s="2">
        <v>45809</v>
      </c>
      <c r="C566" s="3" t="s">
        <v>562</v>
      </c>
      <c r="D566" s="4" t="s">
        <v>438</v>
      </c>
      <c r="E566" s="4" t="s">
        <v>3</v>
      </c>
      <c r="F566" s="5">
        <v>35</v>
      </c>
      <c r="G566" s="3" t="s">
        <v>339</v>
      </c>
      <c r="H566" s="3" t="s">
        <v>285</v>
      </c>
      <c r="I566" s="3" t="s">
        <v>305</v>
      </c>
      <c r="J566" s="3" t="s">
        <v>306</v>
      </c>
      <c r="K566" s="3" t="s">
        <v>91</v>
      </c>
      <c r="L566" s="5">
        <v>1</v>
      </c>
      <c r="M566" s="5">
        <v>8500</v>
      </c>
      <c r="N566" s="6">
        <v>0</v>
      </c>
      <c r="O566" s="5">
        <v>8500</v>
      </c>
      <c r="P566" s="5">
        <v>6500</v>
      </c>
      <c r="Q566" s="5">
        <f>Table1[[#This Row],[Sales]]-Table1[[#This Row],[Cost]]</f>
        <v>2000</v>
      </c>
      <c r="R566" s="3" t="s">
        <v>17</v>
      </c>
      <c r="S566" s="3" t="s">
        <v>10</v>
      </c>
      <c r="T566" s="3" t="s">
        <v>11</v>
      </c>
      <c r="U566" s="3" t="s">
        <v>12</v>
      </c>
      <c r="V566" s="6">
        <f>Table1[[#This Row],[Profit]]/Table1[[#This Row],[Sales]]</f>
        <v>0.23529411764705882</v>
      </c>
      <c r="W566" s="3">
        <f>[1]!Table1[[#This Row],[Sales]]-[1]!Table1[[#This Row],[Cost]]-[1]!Table1[[#This Row],[Profit]]</f>
        <v>0</v>
      </c>
      <c r="X566" s="3">
        <f>[1]!Table1[[#This Row],[Quantity]]*[1]!Table1[[#This Row],[Unit_Price]]</f>
        <v>8500</v>
      </c>
      <c r="Y566" s="7">
        <f>[1]!Table1[[#This Row],[Gross_Sales]]*[1]!Table1[[#This Row],[Discount]]</f>
        <v>0</v>
      </c>
      <c r="Z566" s="8">
        <f>[1]!Table1[[#This Row],[Gross_Sales]]*[1]!Table1[[#This Row],[Discount_amount]]</f>
        <v>0</v>
      </c>
      <c r="AA566" s="6">
        <f>IFERROR([1]!Table1[[#This Row],[Profit]]/[1]!Table1[[#This Row],[Sales]],0)</f>
        <v>0.23529411764705882</v>
      </c>
      <c r="AB566" s="3">
        <f>YEAR([1]!Table1[[#This Row],[Order_Date]])</f>
        <v>2025</v>
      </c>
      <c r="AC566" s="3">
        <f>MONTH([1]!Table1[[#This Row],[Order_Date]])</f>
        <v>6</v>
      </c>
      <c r="AD566" s="3" t="str">
        <f t="shared" si="24"/>
        <v>Jun</v>
      </c>
      <c r="AE566" s="3" t="str">
        <f t="shared" si="25"/>
        <v>Q2</v>
      </c>
      <c r="AF566" s="3" t="str">
        <f t="shared" si="26"/>
        <v>2025-Jun</v>
      </c>
      <c r="AG566" s="3">
        <f>COUNTIF(C:C,Table1[[#This Row],[Customer_ID]])</f>
        <v>12</v>
      </c>
      <c r="AH566" s="9" t="e">
        <f>IF([1]!Table1[[#This Row],[Customer_order_count]] &gt;= 10,"FREQUENT",IF([1]!Table1[[#This Row],[Customer_order_count]] &lt;= 10,"REGULAR","OCASSIONAL"))</f>
        <v>#REF!</v>
      </c>
    </row>
    <row r="567" spans="1:34" x14ac:dyDescent="0.25">
      <c r="A567" s="10" t="s">
        <v>1266</v>
      </c>
      <c r="B567" s="11">
        <v>45386</v>
      </c>
      <c r="C567" s="12" t="s">
        <v>763</v>
      </c>
      <c r="D567" s="13" t="s">
        <v>207</v>
      </c>
      <c r="E567" s="13" t="s">
        <v>3</v>
      </c>
      <c r="F567" s="14">
        <v>50</v>
      </c>
      <c r="G567" s="12" t="s">
        <v>339</v>
      </c>
      <c r="H567" s="12" t="s">
        <v>285</v>
      </c>
      <c r="I567" s="12" t="s">
        <v>264</v>
      </c>
      <c r="J567" s="12" t="s">
        <v>265</v>
      </c>
      <c r="K567" s="12" t="s">
        <v>46</v>
      </c>
      <c r="L567" s="14">
        <v>4</v>
      </c>
      <c r="M567" s="14">
        <v>800</v>
      </c>
      <c r="N567" s="15">
        <v>0.1</v>
      </c>
      <c r="O567" s="14">
        <v>2880</v>
      </c>
      <c r="P567" s="14">
        <v>2000</v>
      </c>
      <c r="Q567" s="5">
        <f>Table1[[#This Row],[Sales]]-Table1[[#This Row],[Cost]]</f>
        <v>880</v>
      </c>
      <c r="R567" s="12" t="s">
        <v>26</v>
      </c>
      <c r="S567" s="12" t="s">
        <v>10</v>
      </c>
      <c r="T567" s="12" t="s">
        <v>11</v>
      </c>
      <c r="U567" s="12" t="s">
        <v>27</v>
      </c>
      <c r="V567" s="6">
        <f>Table1[[#This Row],[Profit]]/Table1[[#This Row],[Sales]]</f>
        <v>0.30555555555555558</v>
      </c>
      <c r="W567" s="12">
        <f>[1]!Table1[[#This Row],[Sales]]-[1]!Table1[[#This Row],[Cost]]-[1]!Table1[[#This Row],[Profit]]</f>
        <v>0</v>
      </c>
      <c r="X567" s="12">
        <f>[1]!Table1[[#This Row],[Quantity]]*[1]!Table1[[#This Row],[Unit_Price]]</f>
        <v>3200</v>
      </c>
      <c r="Y567" s="16">
        <f>[1]!Table1[[#This Row],[Gross_Sales]]*[1]!Table1[[#This Row],[Discount]]</f>
        <v>320</v>
      </c>
      <c r="Z567" s="17">
        <f>[1]!Table1[[#This Row],[Gross_Sales]]*[1]!Table1[[#This Row],[Discount_amount]]</f>
        <v>1024000</v>
      </c>
      <c r="AA567" s="15">
        <f>IFERROR([1]!Table1[[#This Row],[Profit]]/[1]!Table1[[#This Row],[Sales]],0)</f>
        <v>0.30555555555555558</v>
      </c>
      <c r="AB567" s="12">
        <f>YEAR([1]!Table1[[#This Row],[Order_Date]])</f>
        <v>2024</v>
      </c>
      <c r="AC567" s="12">
        <f>MONTH([1]!Table1[[#This Row],[Order_Date]])</f>
        <v>4</v>
      </c>
      <c r="AD567" s="12" t="str">
        <f t="shared" si="24"/>
        <v>Apr</v>
      </c>
      <c r="AE567" s="12" t="str">
        <f t="shared" si="25"/>
        <v>Q2</v>
      </c>
      <c r="AF567" s="12" t="str">
        <f t="shared" si="26"/>
        <v>2024-Apr</v>
      </c>
      <c r="AG567" s="12">
        <f>COUNTIF(C:C,Table1[[#This Row],[Customer_ID]])</f>
        <v>20</v>
      </c>
      <c r="AH567" s="18" t="e">
        <f>IF([1]!Table1[[#This Row],[Customer_order_count]] &gt;= 10,"FREQUENT",IF([1]!Table1[[#This Row],[Customer_order_count]] &lt;= 10,"REGULAR","OCASSIONAL"))</f>
        <v>#REF!</v>
      </c>
    </row>
    <row r="568" spans="1:34" x14ac:dyDescent="0.25">
      <c r="A568" s="1" t="s">
        <v>1267</v>
      </c>
      <c r="B568" s="2">
        <v>45631</v>
      </c>
      <c r="C568" s="3" t="s">
        <v>702</v>
      </c>
      <c r="D568" s="4" t="s">
        <v>703</v>
      </c>
      <c r="E568" s="4" t="s">
        <v>16</v>
      </c>
      <c r="F568" s="5">
        <v>24</v>
      </c>
      <c r="G568" s="3" t="s">
        <v>275</v>
      </c>
      <c r="H568" s="3" t="s">
        <v>276</v>
      </c>
      <c r="I568" s="3" t="s">
        <v>68</v>
      </c>
      <c r="J568" s="3" t="s">
        <v>69</v>
      </c>
      <c r="K568" s="3" t="s">
        <v>39</v>
      </c>
      <c r="L568" s="5">
        <v>1</v>
      </c>
      <c r="M568" s="5">
        <v>3500</v>
      </c>
      <c r="N568" s="6">
        <v>0.2</v>
      </c>
      <c r="O568" s="5">
        <v>2800</v>
      </c>
      <c r="P568" s="5">
        <v>2300</v>
      </c>
      <c r="Q568" s="5">
        <f>Table1[[#This Row],[Sales]]-Table1[[#This Row],[Cost]]</f>
        <v>500</v>
      </c>
      <c r="R568" s="3" t="s">
        <v>26</v>
      </c>
      <c r="S568" s="3" t="s">
        <v>10</v>
      </c>
      <c r="T568" s="3" t="s">
        <v>40</v>
      </c>
      <c r="U568" s="3" t="s">
        <v>12</v>
      </c>
      <c r="V568" s="6">
        <f>Table1[[#This Row],[Profit]]/Table1[[#This Row],[Sales]]</f>
        <v>0.17857142857142858</v>
      </c>
      <c r="W568" s="3">
        <f>[1]!Table1[[#This Row],[Sales]]-[1]!Table1[[#This Row],[Cost]]-[1]!Table1[[#This Row],[Profit]]</f>
        <v>0</v>
      </c>
      <c r="X568" s="3">
        <f>[1]!Table1[[#This Row],[Quantity]]*[1]!Table1[[#This Row],[Unit_Price]]</f>
        <v>3500</v>
      </c>
      <c r="Y568" s="7">
        <f>[1]!Table1[[#This Row],[Gross_Sales]]*[1]!Table1[[#This Row],[Discount]]</f>
        <v>700</v>
      </c>
      <c r="Z568" s="8">
        <f>[1]!Table1[[#This Row],[Gross_Sales]]*[1]!Table1[[#This Row],[Discount_amount]]</f>
        <v>2450000</v>
      </c>
      <c r="AA568" s="6">
        <f>IFERROR([1]!Table1[[#This Row],[Profit]]/[1]!Table1[[#This Row],[Sales]],0)</f>
        <v>0.17857142857142858</v>
      </c>
      <c r="AB568" s="3">
        <f>YEAR([1]!Table1[[#This Row],[Order_Date]])</f>
        <v>2024</v>
      </c>
      <c r="AC568" s="3">
        <f>MONTH([1]!Table1[[#This Row],[Order_Date]])</f>
        <v>12</v>
      </c>
      <c r="AD568" s="3" t="str">
        <f t="shared" si="24"/>
        <v>Dec</v>
      </c>
      <c r="AE568" s="3" t="str">
        <f t="shared" si="25"/>
        <v>Q4</v>
      </c>
      <c r="AF568" s="3" t="str">
        <f t="shared" si="26"/>
        <v>2024-Dec</v>
      </c>
      <c r="AG568" s="3">
        <f>COUNTIF(C:C,Table1[[#This Row],[Customer_ID]])</f>
        <v>12</v>
      </c>
      <c r="AH568" s="9" t="e">
        <f>IF([1]!Table1[[#This Row],[Customer_order_count]] &gt;= 10,"FREQUENT",IF([1]!Table1[[#This Row],[Customer_order_count]] &lt;= 10,"REGULAR","OCASSIONAL"))</f>
        <v>#REF!</v>
      </c>
    </row>
    <row r="569" spans="1:34" x14ac:dyDescent="0.25">
      <c r="A569" s="10" t="s">
        <v>1268</v>
      </c>
      <c r="B569" s="11">
        <v>45925</v>
      </c>
      <c r="C569" s="12" t="s">
        <v>1047</v>
      </c>
      <c r="D569" s="13" t="s">
        <v>1029</v>
      </c>
      <c r="E569" s="13" t="s">
        <v>16</v>
      </c>
      <c r="F569" s="14">
        <v>52</v>
      </c>
      <c r="G569" s="12" t="s">
        <v>275</v>
      </c>
      <c r="H569" s="12" t="s">
        <v>276</v>
      </c>
      <c r="I569" s="12" t="s">
        <v>105</v>
      </c>
      <c r="J569" s="12" t="s">
        <v>106</v>
      </c>
      <c r="K569" s="12" t="s">
        <v>76</v>
      </c>
      <c r="L569" s="14">
        <v>5</v>
      </c>
      <c r="M569" s="14">
        <v>450</v>
      </c>
      <c r="N569" s="15">
        <v>0.2</v>
      </c>
      <c r="O569" s="14">
        <v>1800</v>
      </c>
      <c r="P569" s="14">
        <v>1650</v>
      </c>
      <c r="Q569" s="5">
        <f>Table1[[#This Row],[Sales]]-Table1[[#This Row],[Cost]]</f>
        <v>150</v>
      </c>
      <c r="R569" s="12" t="s">
        <v>17</v>
      </c>
      <c r="S569" s="12" t="s">
        <v>10</v>
      </c>
      <c r="T569" s="12" t="s">
        <v>33</v>
      </c>
      <c r="U569" s="12" t="s">
        <v>27</v>
      </c>
      <c r="V569" s="6">
        <f>Table1[[#This Row],[Profit]]/Table1[[#This Row],[Sales]]</f>
        <v>8.3333333333333329E-2</v>
      </c>
      <c r="W569" s="12">
        <f>[1]!Table1[[#This Row],[Sales]]-[1]!Table1[[#This Row],[Cost]]-[1]!Table1[[#This Row],[Profit]]</f>
        <v>0</v>
      </c>
      <c r="X569" s="12">
        <f>[1]!Table1[[#This Row],[Quantity]]*[1]!Table1[[#This Row],[Unit_Price]]</f>
        <v>2250</v>
      </c>
      <c r="Y569" s="16">
        <f>[1]!Table1[[#This Row],[Gross_Sales]]*[1]!Table1[[#This Row],[Discount]]</f>
        <v>450</v>
      </c>
      <c r="Z569" s="17">
        <f>[1]!Table1[[#This Row],[Gross_Sales]]*[1]!Table1[[#This Row],[Discount_amount]]</f>
        <v>1012500</v>
      </c>
      <c r="AA569" s="15">
        <f>IFERROR([1]!Table1[[#This Row],[Profit]]/[1]!Table1[[#This Row],[Sales]],0)</f>
        <v>8.3333333333333329E-2</v>
      </c>
      <c r="AB569" s="12">
        <f>YEAR([1]!Table1[[#This Row],[Order_Date]])</f>
        <v>2025</v>
      </c>
      <c r="AC569" s="12">
        <f>MONTH([1]!Table1[[#This Row],[Order_Date]])</f>
        <v>9</v>
      </c>
      <c r="AD569" s="12" t="str">
        <f t="shared" si="24"/>
        <v>Sep</v>
      </c>
      <c r="AE569" s="12" t="str">
        <f t="shared" si="25"/>
        <v>Q3</v>
      </c>
      <c r="AF569" s="12" t="str">
        <f t="shared" si="26"/>
        <v>2025-Sep</v>
      </c>
      <c r="AG569" s="12">
        <f>COUNTIF(C:C,Table1[[#This Row],[Customer_ID]])</f>
        <v>23</v>
      </c>
      <c r="AH569" s="18" t="e">
        <f>IF([1]!Table1[[#This Row],[Customer_order_count]] &gt;= 10,"FREQUENT",IF([1]!Table1[[#This Row],[Customer_order_count]] &lt;= 10,"REGULAR","OCASSIONAL"))</f>
        <v>#REF!</v>
      </c>
    </row>
    <row r="570" spans="1:34" x14ac:dyDescent="0.25">
      <c r="A570" s="1" t="s">
        <v>1269</v>
      </c>
      <c r="B570" s="2">
        <v>45956</v>
      </c>
      <c r="C570" s="3" t="s">
        <v>964</v>
      </c>
      <c r="D570" s="4" t="s">
        <v>965</v>
      </c>
      <c r="E570" s="4" t="s">
        <v>16</v>
      </c>
      <c r="F570" s="5">
        <v>51</v>
      </c>
      <c r="G570" s="3" t="s">
        <v>339</v>
      </c>
      <c r="H570" s="3" t="s">
        <v>285</v>
      </c>
      <c r="I570" s="3" t="s">
        <v>23</v>
      </c>
      <c r="J570" s="3" t="s">
        <v>24</v>
      </c>
      <c r="K570" s="3" t="s">
        <v>25</v>
      </c>
      <c r="L570" s="5">
        <v>4</v>
      </c>
      <c r="M570" s="5">
        <v>55000</v>
      </c>
      <c r="N570" s="6">
        <v>0.15</v>
      </c>
      <c r="O570" s="5">
        <v>187000</v>
      </c>
      <c r="P570" s="5">
        <v>160000</v>
      </c>
      <c r="Q570" s="5">
        <f>Table1[[#This Row],[Sales]]-Table1[[#This Row],[Cost]]</f>
        <v>27000</v>
      </c>
      <c r="R570" s="3" t="s">
        <v>26</v>
      </c>
      <c r="S570" s="3" t="s">
        <v>10</v>
      </c>
      <c r="T570" s="3" t="s">
        <v>40</v>
      </c>
      <c r="U570" s="3" t="s">
        <v>27</v>
      </c>
      <c r="V570" s="6">
        <f>Table1[[#This Row],[Profit]]/Table1[[#This Row],[Sales]]</f>
        <v>0.14438502673796791</v>
      </c>
      <c r="W570" s="3">
        <f>[1]!Table1[[#This Row],[Sales]]-[1]!Table1[[#This Row],[Cost]]-[1]!Table1[[#This Row],[Profit]]</f>
        <v>0</v>
      </c>
      <c r="X570" s="3">
        <f>[1]!Table1[[#This Row],[Quantity]]*[1]!Table1[[#This Row],[Unit_Price]]</f>
        <v>220000</v>
      </c>
      <c r="Y570" s="7">
        <f>[1]!Table1[[#This Row],[Gross_Sales]]*[1]!Table1[[#This Row],[Discount]]</f>
        <v>33000</v>
      </c>
      <c r="Z570" s="8">
        <f>[1]!Table1[[#This Row],[Gross_Sales]]*[1]!Table1[[#This Row],[Discount_amount]]</f>
        <v>7260000000</v>
      </c>
      <c r="AA570" s="6">
        <f>IFERROR([1]!Table1[[#This Row],[Profit]]/[1]!Table1[[#This Row],[Sales]],0)</f>
        <v>0.14438502673796791</v>
      </c>
      <c r="AB570" s="3">
        <f>YEAR([1]!Table1[[#This Row],[Order_Date]])</f>
        <v>2025</v>
      </c>
      <c r="AC570" s="3">
        <f>MONTH([1]!Table1[[#This Row],[Order_Date]])</f>
        <v>10</v>
      </c>
      <c r="AD570" s="3" t="str">
        <f t="shared" si="24"/>
        <v>Oct</v>
      </c>
      <c r="AE570" s="3" t="str">
        <f t="shared" si="25"/>
        <v>Q4</v>
      </c>
      <c r="AF570" s="3" t="str">
        <f t="shared" si="26"/>
        <v>2025-Oct</v>
      </c>
      <c r="AG570" s="3">
        <f>COUNTIF(C:C,Table1[[#This Row],[Customer_ID]])</f>
        <v>8</v>
      </c>
      <c r="AH570" s="9" t="e">
        <f>IF([1]!Table1[[#This Row],[Customer_order_count]] &gt;= 10,"FREQUENT",IF([1]!Table1[[#This Row],[Customer_order_count]] &lt;= 10,"REGULAR","OCASSIONAL"))</f>
        <v>#REF!</v>
      </c>
    </row>
    <row r="571" spans="1:34" x14ac:dyDescent="0.25">
      <c r="A571" s="10" t="s">
        <v>1270</v>
      </c>
      <c r="B571" s="11">
        <v>45538</v>
      </c>
      <c r="C571" s="12" t="s">
        <v>356</v>
      </c>
      <c r="D571" s="13" t="s">
        <v>357</v>
      </c>
      <c r="E571" s="13" t="s">
        <v>16</v>
      </c>
      <c r="F571" s="14">
        <v>47</v>
      </c>
      <c r="G571" s="12" t="s">
        <v>339</v>
      </c>
      <c r="H571" s="12" t="s">
        <v>285</v>
      </c>
      <c r="I571" s="12" t="s">
        <v>51</v>
      </c>
      <c r="J571" s="12" t="s">
        <v>52</v>
      </c>
      <c r="K571" s="12" t="s">
        <v>8</v>
      </c>
      <c r="L571" s="14">
        <v>1</v>
      </c>
      <c r="M571" s="14">
        <v>4500</v>
      </c>
      <c r="N571" s="15">
        <v>0.1</v>
      </c>
      <c r="O571" s="14">
        <v>4050</v>
      </c>
      <c r="P571" s="14">
        <v>3200</v>
      </c>
      <c r="Q571" s="5">
        <f>Table1[[#This Row],[Sales]]-Table1[[#This Row],[Cost]]</f>
        <v>850</v>
      </c>
      <c r="R571" s="12" t="s">
        <v>17</v>
      </c>
      <c r="S571" s="12" t="s">
        <v>10</v>
      </c>
      <c r="T571" s="12" t="s">
        <v>33</v>
      </c>
      <c r="U571" s="12" t="s">
        <v>27</v>
      </c>
      <c r="V571" s="6">
        <f>Table1[[#This Row],[Profit]]/Table1[[#This Row],[Sales]]</f>
        <v>0.20987654320987653</v>
      </c>
      <c r="W571" s="12">
        <f>[1]!Table1[[#This Row],[Sales]]-[1]!Table1[[#This Row],[Cost]]-[1]!Table1[[#This Row],[Profit]]</f>
        <v>0</v>
      </c>
      <c r="X571" s="12">
        <f>[1]!Table1[[#This Row],[Quantity]]*[1]!Table1[[#This Row],[Unit_Price]]</f>
        <v>4500</v>
      </c>
      <c r="Y571" s="16">
        <f>[1]!Table1[[#This Row],[Gross_Sales]]*[1]!Table1[[#This Row],[Discount]]</f>
        <v>450</v>
      </c>
      <c r="Z571" s="17">
        <f>[1]!Table1[[#This Row],[Gross_Sales]]*[1]!Table1[[#This Row],[Discount_amount]]</f>
        <v>2025000</v>
      </c>
      <c r="AA571" s="15">
        <f>IFERROR([1]!Table1[[#This Row],[Profit]]/[1]!Table1[[#This Row],[Sales]],0)</f>
        <v>0.20987654320987653</v>
      </c>
      <c r="AB571" s="12">
        <f>YEAR([1]!Table1[[#This Row],[Order_Date]])</f>
        <v>2024</v>
      </c>
      <c r="AC571" s="12">
        <f>MONTH([1]!Table1[[#This Row],[Order_Date]])</f>
        <v>9</v>
      </c>
      <c r="AD571" s="12" t="str">
        <f t="shared" si="24"/>
        <v>Sep</v>
      </c>
      <c r="AE571" s="12" t="str">
        <f t="shared" si="25"/>
        <v>Q3</v>
      </c>
      <c r="AF571" s="12" t="str">
        <f t="shared" si="26"/>
        <v>2024-Sep</v>
      </c>
      <c r="AG571" s="12">
        <f>COUNTIF(C:C,Table1[[#This Row],[Customer_ID]])</f>
        <v>10</v>
      </c>
      <c r="AH571" s="18" t="e">
        <f>IF([1]!Table1[[#This Row],[Customer_order_count]] &gt;= 10,"FREQUENT",IF([1]!Table1[[#This Row],[Customer_order_count]] &lt;= 10,"REGULAR","OCASSIONAL"))</f>
        <v>#REF!</v>
      </c>
    </row>
    <row r="572" spans="1:34" x14ac:dyDescent="0.25">
      <c r="A572" s="1" t="s">
        <v>1271</v>
      </c>
      <c r="B572" s="2">
        <v>45332</v>
      </c>
      <c r="C572" s="3" t="s">
        <v>489</v>
      </c>
      <c r="D572" s="4" t="s">
        <v>490</v>
      </c>
      <c r="E572" s="4" t="s">
        <v>3</v>
      </c>
      <c r="F572" s="5">
        <v>26</v>
      </c>
      <c r="G572" s="3" t="s">
        <v>339</v>
      </c>
      <c r="H572" s="3" t="s">
        <v>285</v>
      </c>
      <c r="I572" s="3" t="s">
        <v>6</v>
      </c>
      <c r="J572" s="3" t="s">
        <v>7</v>
      </c>
      <c r="K572" s="3" t="s">
        <v>8</v>
      </c>
      <c r="L572" s="5">
        <v>2</v>
      </c>
      <c r="M572" s="5">
        <v>7000</v>
      </c>
      <c r="N572" s="6">
        <v>0.2</v>
      </c>
      <c r="O572" s="5">
        <v>11200</v>
      </c>
      <c r="P572" s="5">
        <v>10400</v>
      </c>
      <c r="Q572" s="5">
        <f>Table1[[#This Row],[Sales]]-Table1[[#This Row],[Cost]]</f>
        <v>800</v>
      </c>
      <c r="R572" s="3" t="s">
        <v>77</v>
      </c>
      <c r="S572" s="3" t="s">
        <v>10</v>
      </c>
      <c r="T572" s="3" t="s">
        <v>18</v>
      </c>
      <c r="U572" s="3" t="s">
        <v>27</v>
      </c>
      <c r="V572" s="6">
        <f>Table1[[#This Row],[Profit]]/Table1[[#This Row],[Sales]]</f>
        <v>7.1428571428571425E-2</v>
      </c>
      <c r="W572" s="3">
        <f>[1]!Table1[[#This Row],[Sales]]-[1]!Table1[[#This Row],[Cost]]-[1]!Table1[[#This Row],[Profit]]</f>
        <v>0</v>
      </c>
      <c r="X572" s="3">
        <f>[1]!Table1[[#This Row],[Quantity]]*[1]!Table1[[#This Row],[Unit_Price]]</f>
        <v>14000</v>
      </c>
      <c r="Y572" s="7">
        <f>[1]!Table1[[#This Row],[Gross_Sales]]*[1]!Table1[[#This Row],[Discount]]</f>
        <v>2800</v>
      </c>
      <c r="Z572" s="8">
        <f>[1]!Table1[[#This Row],[Gross_Sales]]*[1]!Table1[[#This Row],[Discount_amount]]</f>
        <v>39200000</v>
      </c>
      <c r="AA572" s="6">
        <f>IFERROR([1]!Table1[[#This Row],[Profit]]/[1]!Table1[[#This Row],[Sales]],0)</f>
        <v>7.1428571428571425E-2</v>
      </c>
      <c r="AB572" s="3">
        <f>YEAR([1]!Table1[[#This Row],[Order_Date]])</f>
        <v>2024</v>
      </c>
      <c r="AC572" s="3">
        <f>MONTH([1]!Table1[[#This Row],[Order_Date]])</f>
        <v>2</v>
      </c>
      <c r="AD572" s="3" t="str">
        <f t="shared" si="24"/>
        <v>Feb</v>
      </c>
      <c r="AE572" s="3" t="str">
        <f t="shared" si="25"/>
        <v>Q1</v>
      </c>
      <c r="AF572" s="3" t="str">
        <f t="shared" si="26"/>
        <v>2024-Feb</v>
      </c>
      <c r="AG572" s="3">
        <f>COUNTIF(C:C,Table1[[#This Row],[Customer_ID]])</f>
        <v>26</v>
      </c>
      <c r="AH572" s="9" t="e">
        <f>IF([1]!Table1[[#This Row],[Customer_order_count]] &gt;= 10,"FREQUENT",IF([1]!Table1[[#This Row],[Customer_order_count]] &lt;= 10,"REGULAR","OCASSIONAL"))</f>
        <v>#REF!</v>
      </c>
    </row>
    <row r="573" spans="1:34" x14ac:dyDescent="0.25">
      <c r="A573" s="10" t="s">
        <v>1272</v>
      </c>
      <c r="B573" s="11">
        <v>45408</v>
      </c>
      <c r="C573" s="12" t="s">
        <v>747</v>
      </c>
      <c r="D573" s="13" t="s">
        <v>748</v>
      </c>
      <c r="E573" s="13" t="s">
        <v>16</v>
      </c>
      <c r="F573" s="14">
        <v>54</v>
      </c>
      <c r="G573" s="12" t="s">
        <v>407</v>
      </c>
      <c r="H573" s="12" t="s">
        <v>285</v>
      </c>
      <c r="I573" s="12" t="s">
        <v>95</v>
      </c>
      <c r="J573" s="12" t="s">
        <v>96</v>
      </c>
      <c r="K573" s="12" t="s">
        <v>46</v>
      </c>
      <c r="L573" s="14">
        <v>2</v>
      </c>
      <c r="M573" s="14">
        <v>600</v>
      </c>
      <c r="N573" s="15">
        <v>0.15</v>
      </c>
      <c r="O573" s="14">
        <v>1020</v>
      </c>
      <c r="P573" s="14">
        <v>760</v>
      </c>
      <c r="Q573" s="5">
        <f>Table1[[#This Row],[Sales]]-Table1[[#This Row],[Cost]]</f>
        <v>260</v>
      </c>
      <c r="R573" s="12" t="s">
        <v>26</v>
      </c>
      <c r="S573" s="12" t="s">
        <v>10</v>
      </c>
      <c r="T573" s="12" t="s">
        <v>11</v>
      </c>
      <c r="U573" s="12" t="s">
        <v>27</v>
      </c>
      <c r="V573" s="6">
        <f>Table1[[#This Row],[Profit]]/Table1[[#This Row],[Sales]]</f>
        <v>0.25490196078431371</v>
      </c>
      <c r="W573" s="12">
        <f>[1]!Table1[[#This Row],[Sales]]-[1]!Table1[[#This Row],[Cost]]-[1]!Table1[[#This Row],[Profit]]</f>
        <v>0</v>
      </c>
      <c r="X573" s="12">
        <f>[1]!Table1[[#This Row],[Quantity]]*[1]!Table1[[#This Row],[Unit_Price]]</f>
        <v>1200</v>
      </c>
      <c r="Y573" s="16">
        <f>[1]!Table1[[#This Row],[Gross_Sales]]*[1]!Table1[[#This Row],[Discount]]</f>
        <v>180</v>
      </c>
      <c r="Z573" s="17">
        <f>[1]!Table1[[#This Row],[Gross_Sales]]*[1]!Table1[[#This Row],[Discount_amount]]</f>
        <v>216000</v>
      </c>
      <c r="AA573" s="15">
        <f>IFERROR([1]!Table1[[#This Row],[Profit]]/[1]!Table1[[#This Row],[Sales]],0)</f>
        <v>0.25490196078431371</v>
      </c>
      <c r="AB573" s="12">
        <f>YEAR([1]!Table1[[#This Row],[Order_Date]])</f>
        <v>2024</v>
      </c>
      <c r="AC573" s="12">
        <f>MONTH([1]!Table1[[#This Row],[Order_Date]])</f>
        <v>4</v>
      </c>
      <c r="AD573" s="12" t="str">
        <f t="shared" si="24"/>
        <v>Apr</v>
      </c>
      <c r="AE573" s="12" t="str">
        <f t="shared" si="25"/>
        <v>Q2</v>
      </c>
      <c r="AF573" s="12" t="str">
        <f t="shared" si="26"/>
        <v>2024-Apr</v>
      </c>
      <c r="AG573" s="12">
        <f>COUNTIF(C:C,Table1[[#This Row],[Customer_ID]])</f>
        <v>14</v>
      </c>
      <c r="AH573" s="18" t="e">
        <f>IF([1]!Table1[[#This Row],[Customer_order_count]] &gt;= 10,"FREQUENT",IF([1]!Table1[[#This Row],[Customer_order_count]] &lt;= 10,"REGULAR","OCASSIONAL"))</f>
        <v>#REF!</v>
      </c>
    </row>
    <row r="574" spans="1:34" x14ac:dyDescent="0.25">
      <c r="A574" s="1" t="s">
        <v>1273</v>
      </c>
      <c r="B574" s="2">
        <v>45317</v>
      </c>
      <c r="C574" s="3" t="s">
        <v>1274</v>
      </c>
      <c r="D574" s="4" t="s">
        <v>1275</v>
      </c>
      <c r="E574" s="4" t="s">
        <v>16</v>
      </c>
      <c r="F574" s="5">
        <v>47</v>
      </c>
      <c r="G574" s="3" t="s">
        <v>407</v>
      </c>
      <c r="H574" s="3" t="s">
        <v>285</v>
      </c>
      <c r="I574" s="3" t="s">
        <v>105</v>
      </c>
      <c r="J574" s="3" t="s">
        <v>106</v>
      </c>
      <c r="K574" s="3" t="s">
        <v>76</v>
      </c>
      <c r="L574" s="5">
        <v>5</v>
      </c>
      <c r="M574" s="5">
        <v>450</v>
      </c>
      <c r="N574" s="6">
        <v>0.1</v>
      </c>
      <c r="O574" s="5">
        <v>2025</v>
      </c>
      <c r="P574" s="5">
        <v>1650</v>
      </c>
      <c r="Q574" s="5">
        <f>Table1[[#This Row],[Sales]]-Table1[[#This Row],[Cost]]</f>
        <v>375</v>
      </c>
      <c r="R574" s="3" t="s">
        <v>77</v>
      </c>
      <c r="S574" s="3" t="s">
        <v>10</v>
      </c>
      <c r="T574" s="3" t="s">
        <v>18</v>
      </c>
      <c r="U574" s="3" t="s">
        <v>19</v>
      </c>
      <c r="V574" s="6">
        <f>Table1[[#This Row],[Profit]]/Table1[[#This Row],[Sales]]</f>
        <v>0.18518518518518517</v>
      </c>
      <c r="W574" s="3">
        <f>[1]!Table1[[#This Row],[Sales]]-[1]!Table1[[#This Row],[Cost]]-[1]!Table1[[#This Row],[Profit]]</f>
        <v>0</v>
      </c>
      <c r="X574" s="3">
        <f>[1]!Table1[[#This Row],[Quantity]]*[1]!Table1[[#This Row],[Unit_Price]]</f>
        <v>2250</v>
      </c>
      <c r="Y574" s="7">
        <f>[1]!Table1[[#This Row],[Gross_Sales]]*[1]!Table1[[#This Row],[Discount]]</f>
        <v>225</v>
      </c>
      <c r="Z574" s="8">
        <f>[1]!Table1[[#This Row],[Gross_Sales]]*[1]!Table1[[#This Row],[Discount_amount]]</f>
        <v>506250</v>
      </c>
      <c r="AA574" s="6">
        <f>IFERROR([1]!Table1[[#This Row],[Profit]]/[1]!Table1[[#This Row],[Sales]],0)</f>
        <v>0.18518518518518517</v>
      </c>
      <c r="AB574" s="3">
        <f>YEAR([1]!Table1[[#This Row],[Order_Date]])</f>
        <v>2024</v>
      </c>
      <c r="AC574" s="3">
        <f>MONTH([1]!Table1[[#This Row],[Order_Date]])</f>
        <v>1</v>
      </c>
      <c r="AD574" s="3" t="str">
        <f t="shared" si="24"/>
        <v>Jan</v>
      </c>
      <c r="AE574" s="3" t="str">
        <f t="shared" si="25"/>
        <v>Q1</v>
      </c>
      <c r="AF574" s="3" t="str">
        <f t="shared" si="26"/>
        <v>2024-Jan</v>
      </c>
      <c r="AG574" s="3">
        <f>COUNTIF(C:C,Table1[[#This Row],[Customer_ID]])</f>
        <v>1</v>
      </c>
      <c r="AH574" s="9" t="e">
        <f>IF([1]!Table1[[#This Row],[Customer_order_count]] &gt;= 10,"FREQUENT",IF([1]!Table1[[#This Row],[Customer_order_count]] &lt;= 10,"REGULAR","OCASSIONAL"))</f>
        <v>#REF!</v>
      </c>
    </row>
    <row r="575" spans="1:34" x14ac:dyDescent="0.25">
      <c r="A575" s="10" t="s">
        <v>1276</v>
      </c>
      <c r="B575" s="11">
        <v>45812</v>
      </c>
      <c r="C575" s="12" t="s">
        <v>1045</v>
      </c>
      <c r="D575" s="13" t="s">
        <v>803</v>
      </c>
      <c r="E575" s="13" t="s">
        <v>16</v>
      </c>
      <c r="F575" s="14">
        <v>54</v>
      </c>
      <c r="G575" s="12" t="s">
        <v>275</v>
      </c>
      <c r="H575" s="12" t="s">
        <v>276</v>
      </c>
      <c r="I575" s="12" t="s">
        <v>74</v>
      </c>
      <c r="J575" s="12" t="s">
        <v>75</v>
      </c>
      <c r="K575" s="12" t="s">
        <v>76</v>
      </c>
      <c r="L575" s="14">
        <v>4</v>
      </c>
      <c r="M575" s="14">
        <v>550</v>
      </c>
      <c r="N575" s="15">
        <v>0.05</v>
      </c>
      <c r="O575" s="14">
        <v>2090</v>
      </c>
      <c r="P575" s="14">
        <v>1800</v>
      </c>
      <c r="Q575" s="5">
        <f>Table1[[#This Row],[Sales]]-Table1[[#This Row],[Cost]]</f>
        <v>290</v>
      </c>
      <c r="R575" s="12" t="s">
        <v>17</v>
      </c>
      <c r="S575" s="12" t="s">
        <v>10</v>
      </c>
      <c r="T575" s="12" t="s">
        <v>11</v>
      </c>
      <c r="U575" s="12" t="s">
        <v>27</v>
      </c>
      <c r="V575" s="6">
        <f>Table1[[#This Row],[Profit]]/Table1[[#This Row],[Sales]]</f>
        <v>0.13875598086124402</v>
      </c>
      <c r="W575" s="12">
        <f>[1]!Table1[[#This Row],[Sales]]-[1]!Table1[[#This Row],[Cost]]-[1]!Table1[[#This Row],[Profit]]</f>
        <v>0</v>
      </c>
      <c r="X575" s="12">
        <f>[1]!Table1[[#This Row],[Quantity]]*[1]!Table1[[#This Row],[Unit_Price]]</f>
        <v>2200</v>
      </c>
      <c r="Y575" s="16">
        <f>[1]!Table1[[#This Row],[Gross_Sales]]*[1]!Table1[[#This Row],[Discount]]</f>
        <v>110</v>
      </c>
      <c r="Z575" s="17">
        <f>[1]!Table1[[#This Row],[Gross_Sales]]*[1]!Table1[[#This Row],[Discount_amount]]</f>
        <v>242000</v>
      </c>
      <c r="AA575" s="15">
        <f>IFERROR([1]!Table1[[#This Row],[Profit]]/[1]!Table1[[#This Row],[Sales]],0)</f>
        <v>0.13875598086124402</v>
      </c>
      <c r="AB575" s="12">
        <f>YEAR([1]!Table1[[#This Row],[Order_Date]])</f>
        <v>2025</v>
      </c>
      <c r="AC575" s="12">
        <f>MONTH([1]!Table1[[#This Row],[Order_Date]])</f>
        <v>6</v>
      </c>
      <c r="AD575" s="12" t="str">
        <f t="shared" si="24"/>
        <v>Jun</v>
      </c>
      <c r="AE575" s="12" t="str">
        <f t="shared" si="25"/>
        <v>Q2</v>
      </c>
      <c r="AF575" s="12" t="str">
        <f t="shared" si="26"/>
        <v>2025-Jun</v>
      </c>
      <c r="AG575" s="12">
        <f>COUNTIF(C:C,Table1[[#This Row],[Customer_ID]])</f>
        <v>14</v>
      </c>
      <c r="AH575" s="18" t="e">
        <f>IF([1]!Table1[[#This Row],[Customer_order_count]] &gt;= 10,"FREQUENT",IF([1]!Table1[[#This Row],[Customer_order_count]] &lt;= 10,"REGULAR","OCASSIONAL"))</f>
        <v>#REF!</v>
      </c>
    </row>
    <row r="576" spans="1:34" x14ac:dyDescent="0.25">
      <c r="A576" s="1" t="s">
        <v>1277</v>
      </c>
      <c r="B576" s="2">
        <v>45959</v>
      </c>
      <c r="C576" s="3" t="s">
        <v>1278</v>
      </c>
      <c r="D576" s="4" t="s">
        <v>1279</v>
      </c>
      <c r="E576" s="4" t="s">
        <v>16</v>
      </c>
      <c r="F576" s="5">
        <v>27</v>
      </c>
      <c r="G576" s="3" t="s">
        <v>275</v>
      </c>
      <c r="H576" s="3" t="s">
        <v>276</v>
      </c>
      <c r="I576" s="3" t="s">
        <v>186</v>
      </c>
      <c r="J576" s="3" t="s">
        <v>187</v>
      </c>
      <c r="K576" s="3" t="s">
        <v>91</v>
      </c>
      <c r="L576" s="5">
        <v>2</v>
      </c>
      <c r="M576" s="5">
        <v>12000</v>
      </c>
      <c r="N576" s="6">
        <v>0.05</v>
      </c>
      <c r="O576" s="5">
        <v>22800</v>
      </c>
      <c r="P576" s="5">
        <v>18000</v>
      </c>
      <c r="Q576" s="5">
        <f>Table1[[#This Row],[Sales]]-Table1[[#This Row],[Cost]]</f>
        <v>4800</v>
      </c>
      <c r="R576" s="3" t="s">
        <v>26</v>
      </c>
      <c r="S576" s="3" t="s">
        <v>10</v>
      </c>
      <c r="T576" s="3" t="s">
        <v>40</v>
      </c>
      <c r="U576" s="3" t="s">
        <v>12</v>
      </c>
      <c r="V576" s="6">
        <f>Table1[[#This Row],[Profit]]/Table1[[#This Row],[Sales]]</f>
        <v>0.21052631578947367</v>
      </c>
      <c r="W576" s="3">
        <f>[1]!Table1[[#This Row],[Sales]]-[1]!Table1[[#This Row],[Cost]]-[1]!Table1[[#This Row],[Profit]]</f>
        <v>0</v>
      </c>
      <c r="X576" s="3">
        <f>[1]!Table1[[#This Row],[Quantity]]*[1]!Table1[[#This Row],[Unit_Price]]</f>
        <v>24000</v>
      </c>
      <c r="Y576" s="7">
        <f>[1]!Table1[[#This Row],[Gross_Sales]]*[1]!Table1[[#This Row],[Discount]]</f>
        <v>1200</v>
      </c>
      <c r="Z576" s="8">
        <f>[1]!Table1[[#This Row],[Gross_Sales]]*[1]!Table1[[#This Row],[Discount_amount]]</f>
        <v>28800000</v>
      </c>
      <c r="AA576" s="6">
        <f>IFERROR([1]!Table1[[#This Row],[Profit]]/[1]!Table1[[#This Row],[Sales]],0)</f>
        <v>0.21052631578947367</v>
      </c>
      <c r="AB576" s="3">
        <f>YEAR([1]!Table1[[#This Row],[Order_Date]])</f>
        <v>2025</v>
      </c>
      <c r="AC576" s="3">
        <f>MONTH([1]!Table1[[#This Row],[Order_Date]])</f>
        <v>10</v>
      </c>
      <c r="AD576" s="3" t="str">
        <f t="shared" si="24"/>
        <v>Oct</v>
      </c>
      <c r="AE576" s="3" t="str">
        <f t="shared" si="25"/>
        <v>Q4</v>
      </c>
      <c r="AF576" s="3" t="str">
        <f t="shared" si="26"/>
        <v>2025-Oct</v>
      </c>
      <c r="AG576" s="3">
        <f>COUNTIF(C:C,Table1[[#This Row],[Customer_ID]])</f>
        <v>5</v>
      </c>
      <c r="AH576" s="9" t="e">
        <f>IF([1]!Table1[[#This Row],[Customer_order_count]] &gt;= 10,"FREQUENT",IF([1]!Table1[[#This Row],[Customer_order_count]] &lt;= 10,"REGULAR","OCASSIONAL"))</f>
        <v>#REF!</v>
      </c>
    </row>
    <row r="577" spans="1:34" x14ac:dyDescent="0.25">
      <c r="A577" s="10" t="s">
        <v>1280</v>
      </c>
      <c r="B577" s="11">
        <v>45390</v>
      </c>
      <c r="C577" s="12" t="s">
        <v>799</v>
      </c>
      <c r="D577" s="13" t="s">
        <v>43</v>
      </c>
      <c r="E577" s="13" t="s">
        <v>3</v>
      </c>
      <c r="F577" s="14">
        <v>28</v>
      </c>
      <c r="G577" s="12" t="s">
        <v>317</v>
      </c>
      <c r="H577" s="12" t="s">
        <v>5</v>
      </c>
      <c r="I577" s="12" t="s">
        <v>305</v>
      </c>
      <c r="J577" s="12" t="s">
        <v>306</v>
      </c>
      <c r="K577" s="12" t="s">
        <v>91</v>
      </c>
      <c r="L577" s="14">
        <v>2</v>
      </c>
      <c r="M577" s="14">
        <v>8500</v>
      </c>
      <c r="N577" s="15">
        <v>0.05</v>
      </c>
      <c r="O577" s="14">
        <v>16150</v>
      </c>
      <c r="P577" s="14">
        <v>13000</v>
      </c>
      <c r="Q577" s="5">
        <f>Table1[[#This Row],[Sales]]-Table1[[#This Row],[Cost]]</f>
        <v>3150</v>
      </c>
      <c r="R577" s="12" t="s">
        <v>98</v>
      </c>
      <c r="S577" s="12" t="s">
        <v>10</v>
      </c>
      <c r="T577" s="12" t="s">
        <v>11</v>
      </c>
      <c r="U577" s="12" t="s">
        <v>27</v>
      </c>
      <c r="V577" s="6">
        <f>Table1[[#This Row],[Profit]]/Table1[[#This Row],[Sales]]</f>
        <v>0.19504643962848298</v>
      </c>
      <c r="W577" s="12">
        <f>[1]!Table1[[#This Row],[Sales]]-[1]!Table1[[#This Row],[Cost]]-[1]!Table1[[#This Row],[Profit]]</f>
        <v>0</v>
      </c>
      <c r="X577" s="12">
        <f>[1]!Table1[[#This Row],[Quantity]]*[1]!Table1[[#This Row],[Unit_Price]]</f>
        <v>17000</v>
      </c>
      <c r="Y577" s="16">
        <f>[1]!Table1[[#This Row],[Gross_Sales]]*[1]!Table1[[#This Row],[Discount]]</f>
        <v>850</v>
      </c>
      <c r="Z577" s="17">
        <f>[1]!Table1[[#This Row],[Gross_Sales]]*[1]!Table1[[#This Row],[Discount_amount]]</f>
        <v>14450000</v>
      </c>
      <c r="AA577" s="15">
        <f>IFERROR([1]!Table1[[#This Row],[Profit]]/[1]!Table1[[#This Row],[Sales]],0)</f>
        <v>0.19504643962848298</v>
      </c>
      <c r="AB577" s="12">
        <f>YEAR([1]!Table1[[#This Row],[Order_Date]])</f>
        <v>2024</v>
      </c>
      <c r="AC577" s="12">
        <f>MONTH([1]!Table1[[#This Row],[Order_Date]])</f>
        <v>4</v>
      </c>
      <c r="AD577" s="12" t="str">
        <f t="shared" si="24"/>
        <v>Apr</v>
      </c>
      <c r="AE577" s="12" t="str">
        <f t="shared" si="25"/>
        <v>Q2</v>
      </c>
      <c r="AF577" s="12" t="str">
        <f t="shared" si="26"/>
        <v>2024-Apr</v>
      </c>
      <c r="AG577" s="12">
        <f>COUNTIF(C:C,Table1[[#This Row],[Customer_ID]])</f>
        <v>17</v>
      </c>
      <c r="AH577" s="18" t="e">
        <f>IF([1]!Table1[[#This Row],[Customer_order_count]] &gt;= 10,"FREQUENT",IF([1]!Table1[[#This Row],[Customer_order_count]] &lt;= 10,"REGULAR","OCASSIONAL"))</f>
        <v>#REF!</v>
      </c>
    </row>
    <row r="578" spans="1:34" x14ac:dyDescent="0.25">
      <c r="A578" s="1" t="s">
        <v>1281</v>
      </c>
      <c r="B578" s="2">
        <v>45838</v>
      </c>
      <c r="C578" s="3" t="s">
        <v>328</v>
      </c>
      <c r="D578" s="4" t="s">
        <v>329</v>
      </c>
      <c r="E578" s="4" t="s">
        <v>3</v>
      </c>
      <c r="F578" s="5">
        <v>36</v>
      </c>
      <c r="G578" s="3" t="s">
        <v>312</v>
      </c>
      <c r="H578" s="3" t="s">
        <v>276</v>
      </c>
      <c r="I578" s="3" t="s">
        <v>23</v>
      </c>
      <c r="J578" s="3" t="s">
        <v>24</v>
      </c>
      <c r="K578" s="3" t="s">
        <v>25</v>
      </c>
      <c r="L578" s="5">
        <v>2</v>
      </c>
      <c r="M578" s="5">
        <v>55000</v>
      </c>
      <c r="N578" s="6">
        <v>0.1</v>
      </c>
      <c r="O578" s="5">
        <v>99000</v>
      </c>
      <c r="P578" s="5">
        <v>80000</v>
      </c>
      <c r="Q578" s="5">
        <f>Table1[[#This Row],[Sales]]-Table1[[#This Row],[Cost]]</f>
        <v>19000</v>
      </c>
      <c r="R578" s="3" t="s">
        <v>17</v>
      </c>
      <c r="S578" s="3" t="s">
        <v>10</v>
      </c>
      <c r="T578" s="3" t="s">
        <v>11</v>
      </c>
      <c r="U578" s="3" t="s">
        <v>12</v>
      </c>
      <c r="V578" s="6">
        <f>Table1[[#This Row],[Profit]]/Table1[[#This Row],[Sales]]</f>
        <v>0.19191919191919191</v>
      </c>
      <c r="W578" s="3">
        <f>[1]!Table1[[#This Row],[Sales]]-[1]!Table1[[#This Row],[Cost]]-[1]!Table1[[#This Row],[Profit]]</f>
        <v>0</v>
      </c>
      <c r="X578" s="3">
        <f>[1]!Table1[[#This Row],[Quantity]]*[1]!Table1[[#This Row],[Unit_Price]]</f>
        <v>110000</v>
      </c>
      <c r="Y578" s="7">
        <f>[1]!Table1[[#This Row],[Gross_Sales]]*[1]!Table1[[#This Row],[Discount]]</f>
        <v>11000</v>
      </c>
      <c r="Z578" s="8">
        <f>[1]!Table1[[#This Row],[Gross_Sales]]*[1]!Table1[[#This Row],[Discount_amount]]</f>
        <v>1210000000</v>
      </c>
      <c r="AA578" s="6">
        <f>IFERROR([1]!Table1[[#This Row],[Profit]]/[1]!Table1[[#This Row],[Sales]],0)</f>
        <v>0.19191919191919191</v>
      </c>
      <c r="AB578" s="3">
        <f>YEAR([1]!Table1[[#This Row],[Order_Date]])</f>
        <v>2025</v>
      </c>
      <c r="AC578" s="3">
        <f>MONTH([1]!Table1[[#This Row],[Order_Date]])</f>
        <v>6</v>
      </c>
      <c r="AD578" s="3" t="str">
        <f t="shared" ref="AD578:AD641" si="27">TEXT(B:B,"mmm")</f>
        <v>Jun</v>
      </c>
      <c r="AE578" s="3" t="str">
        <f t="shared" ref="AE578:AE641" si="28">"Q"&amp;ROUNDUP(MONTH(B578)/3,0)</f>
        <v>Q2</v>
      </c>
      <c r="AF578" s="3" t="str">
        <f t="shared" ref="AF578:AF641" si="29">TEXT(B:B,"yyyy-mmm")</f>
        <v>2025-Jun</v>
      </c>
      <c r="AG578" s="3">
        <f>COUNTIF(C:C,Table1[[#This Row],[Customer_ID]])</f>
        <v>5</v>
      </c>
      <c r="AH578" s="9" t="e">
        <f>IF([1]!Table1[[#This Row],[Customer_order_count]] &gt;= 10,"FREQUENT",IF([1]!Table1[[#This Row],[Customer_order_count]] &lt;= 10,"REGULAR","OCASSIONAL"))</f>
        <v>#REF!</v>
      </c>
    </row>
    <row r="579" spans="1:34" x14ac:dyDescent="0.25">
      <c r="A579" s="10" t="s">
        <v>1282</v>
      </c>
      <c r="B579" s="11">
        <v>45936</v>
      </c>
      <c r="C579" s="12" t="s">
        <v>757</v>
      </c>
      <c r="D579" s="13" t="s">
        <v>471</v>
      </c>
      <c r="E579" s="13" t="s">
        <v>3</v>
      </c>
      <c r="F579" s="14">
        <v>38</v>
      </c>
      <c r="G579" s="12" t="s">
        <v>290</v>
      </c>
      <c r="H579" s="12" t="s">
        <v>276</v>
      </c>
      <c r="I579" s="12" t="s">
        <v>186</v>
      </c>
      <c r="J579" s="12" t="s">
        <v>187</v>
      </c>
      <c r="K579" s="12" t="s">
        <v>91</v>
      </c>
      <c r="L579" s="14">
        <v>1</v>
      </c>
      <c r="M579" s="14">
        <v>12000</v>
      </c>
      <c r="N579" s="15">
        <v>0.1</v>
      </c>
      <c r="O579" s="14">
        <v>10800</v>
      </c>
      <c r="P579" s="14">
        <v>9000</v>
      </c>
      <c r="Q579" s="5">
        <f>Table1[[#This Row],[Sales]]-Table1[[#This Row],[Cost]]</f>
        <v>1800</v>
      </c>
      <c r="R579" s="12" t="s">
        <v>77</v>
      </c>
      <c r="S579" s="12" t="s">
        <v>10</v>
      </c>
      <c r="T579" s="12" t="s">
        <v>40</v>
      </c>
      <c r="U579" s="12" t="s">
        <v>19</v>
      </c>
      <c r="V579" s="6">
        <f>Table1[[#This Row],[Profit]]/Table1[[#This Row],[Sales]]</f>
        <v>0.16666666666666666</v>
      </c>
      <c r="W579" s="12">
        <f>[1]!Table1[[#This Row],[Sales]]-[1]!Table1[[#This Row],[Cost]]-[1]!Table1[[#This Row],[Profit]]</f>
        <v>0</v>
      </c>
      <c r="X579" s="12">
        <f>[1]!Table1[[#This Row],[Quantity]]*[1]!Table1[[#This Row],[Unit_Price]]</f>
        <v>12000</v>
      </c>
      <c r="Y579" s="16">
        <f>[1]!Table1[[#This Row],[Gross_Sales]]*[1]!Table1[[#This Row],[Discount]]</f>
        <v>1200</v>
      </c>
      <c r="Z579" s="17">
        <f>[1]!Table1[[#This Row],[Gross_Sales]]*[1]!Table1[[#This Row],[Discount_amount]]</f>
        <v>14400000</v>
      </c>
      <c r="AA579" s="15">
        <f>IFERROR([1]!Table1[[#This Row],[Profit]]/[1]!Table1[[#This Row],[Sales]],0)</f>
        <v>0.16666666666666666</v>
      </c>
      <c r="AB579" s="12">
        <f>YEAR([1]!Table1[[#This Row],[Order_Date]])</f>
        <v>2025</v>
      </c>
      <c r="AC579" s="12">
        <f>MONTH([1]!Table1[[#This Row],[Order_Date]])</f>
        <v>10</v>
      </c>
      <c r="AD579" s="12" t="str">
        <f t="shared" si="27"/>
        <v>Oct</v>
      </c>
      <c r="AE579" s="12" t="str">
        <f t="shared" si="28"/>
        <v>Q4</v>
      </c>
      <c r="AF579" s="12" t="str">
        <f t="shared" si="29"/>
        <v>2025-Oct</v>
      </c>
      <c r="AG579" s="12">
        <f>COUNTIF(C:C,Table1[[#This Row],[Customer_ID]])</f>
        <v>3</v>
      </c>
      <c r="AH579" s="18" t="e">
        <f>IF([1]!Table1[[#This Row],[Customer_order_count]] &gt;= 10,"FREQUENT",IF([1]!Table1[[#This Row],[Customer_order_count]] &lt;= 10,"REGULAR","OCASSIONAL"))</f>
        <v>#REF!</v>
      </c>
    </row>
    <row r="580" spans="1:34" x14ac:dyDescent="0.25">
      <c r="A580" s="1" t="s">
        <v>1283</v>
      </c>
      <c r="B580" s="2">
        <v>45398</v>
      </c>
      <c r="C580" s="3" t="s">
        <v>1284</v>
      </c>
      <c r="D580" s="4" t="s">
        <v>420</v>
      </c>
      <c r="E580" s="4" t="s">
        <v>3</v>
      </c>
      <c r="F580" s="5">
        <v>32</v>
      </c>
      <c r="G580" s="3" t="s">
        <v>290</v>
      </c>
      <c r="H580" s="3" t="s">
        <v>276</v>
      </c>
      <c r="I580" s="3" t="s">
        <v>186</v>
      </c>
      <c r="J580" s="3" t="s">
        <v>187</v>
      </c>
      <c r="K580" s="3" t="s">
        <v>91</v>
      </c>
      <c r="L580" s="5">
        <v>1</v>
      </c>
      <c r="M580" s="5">
        <v>12000</v>
      </c>
      <c r="N580" s="6">
        <v>0.15</v>
      </c>
      <c r="O580" s="5">
        <v>10200</v>
      </c>
      <c r="P580" s="5">
        <v>9000</v>
      </c>
      <c r="Q580" s="5">
        <f>Table1[[#This Row],[Sales]]-Table1[[#This Row],[Cost]]</f>
        <v>1200</v>
      </c>
      <c r="R580" s="3" t="s">
        <v>17</v>
      </c>
      <c r="S580" s="3" t="s">
        <v>10</v>
      </c>
      <c r="T580" s="3" t="s">
        <v>11</v>
      </c>
      <c r="U580" s="3" t="s">
        <v>27</v>
      </c>
      <c r="V580" s="6">
        <f>Table1[[#This Row],[Profit]]/Table1[[#This Row],[Sales]]</f>
        <v>0.11764705882352941</v>
      </c>
      <c r="W580" s="3">
        <f>[1]!Table1[[#This Row],[Sales]]-[1]!Table1[[#This Row],[Cost]]-[1]!Table1[[#This Row],[Profit]]</f>
        <v>0</v>
      </c>
      <c r="X580" s="3">
        <f>[1]!Table1[[#This Row],[Quantity]]*[1]!Table1[[#This Row],[Unit_Price]]</f>
        <v>12000</v>
      </c>
      <c r="Y580" s="7">
        <f>[1]!Table1[[#This Row],[Gross_Sales]]*[1]!Table1[[#This Row],[Discount]]</f>
        <v>1800</v>
      </c>
      <c r="Z580" s="8">
        <f>[1]!Table1[[#This Row],[Gross_Sales]]*[1]!Table1[[#This Row],[Discount_amount]]</f>
        <v>21600000</v>
      </c>
      <c r="AA580" s="6">
        <f>IFERROR([1]!Table1[[#This Row],[Profit]]/[1]!Table1[[#This Row],[Sales]],0)</f>
        <v>0.11764705882352941</v>
      </c>
      <c r="AB580" s="3">
        <f>YEAR([1]!Table1[[#This Row],[Order_Date]])</f>
        <v>2024</v>
      </c>
      <c r="AC580" s="3">
        <f>MONTH([1]!Table1[[#This Row],[Order_Date]])</f>
        <v>4</v>
      </c>
      <c r="AD580" s="3" t="str">
        <f t="shared" si="27"/>
        <v>Apr</v>
      </c>
      <c r="AE580" s="3" t="str">
        <f t="shared" si="28"/>
        <v>Q2</v>
      </c>
      <c r="AF580" s="3" t="str">
        <f t="shared" si="29"/>
        <v>2024-Apr</v>
      </c>
      <c r="AG580" s="3">
        <f>COUNTIF(C:C,Table1[[#This Row],[Customer_ID]])</f>
        <v>7</v>
      </c>
      <c r="AH580" s="9" t="e">
        <f>IF([1]!Table1[[#This Row],[Customer_order_count]] &gt;= 10,"FREQUENT",IF([1]!Table1[[#This Row],[Customer_order_count]] &lt;= 10,"REGULAR","OCASSIONAL"))</f>
        <v>#REF!</v>
      </c>
    </row>
    <row r="581" spans="1:34" x14ac:dyDescent="0.25">
      <c r="A581" s="10" t="s">
        <v>1285</v>
      </c>
      <c r="B581" s="11">
        <v>45737</v>
      </c>
      <c r="C581" s="12" t="s">
        <v>1286</v>
      </c>
      <c r="D581" s="13" t="s">
        <v>30</v>
      </c>
      <c r="E581" s="13" t="s">
        <v>3</v>
      </c>
      <c r="F581" s="14">
        <v>20</v>
      </c>
      <c r="G581" s="12" t="s">
        <v>275</v>
      </c>
      <c r="H581" s="12" t="s">
        <v>276</v>
      </c>
      <c r="I581" s="12" t="s">
        <v>51</v>
      </c>
      <c r="J581" s="12" t="s">
        <v>52</v>
      </c>
      <c r="K581" s="12" t="s">
        <v>8</v>
      </c>
      <c r="L581" s="14">
        <v>1</v>
      </c>
      <c r="M581" s="14">
        <v>4500</v>
      </c>
      <c r="N581" s="15">
        <v>0.15</v>
      </c>
      <c r="O581" s="14">
        <v>3825</v>
      </c>
      <c r="P581" s="14">
        <v>3200</v>
      </c>
      <c r="Q581" s="5">
        <f>Table1[[#This Row],[Sales]]-Table1[[#This Row],[Cost]]</f>
        <v>625</v>
      </c>
      <c r="R581" s="12" t="s">
        <v>77</v>
      </c>
      <c r="S581" s="12" t="s">
        <v>10</v>
      </c>
      <c r="T581" s="12" t="s">
        <v>18</v>
      </c>
      <c r="U581" s="12" t="s">
        <v>27</v>
      </c>
      <c r="V581" s="6">
        <f>Table1[[#This Row],[Profit]]/Table1[[#This Row],[Sales]]</f>
        <v>0.16339869281045752</v>
      </c>
      <c r="W581" s="12">
        <f>[1]!Table1[[#This Row],[Sales]]-[1]!Table1[[#This Row],[Cost]]-[1]!Table1[[#This Row],[Profit]]</f>
        <v>0</v>
      </c>
      <c r="X581" s="12">
        <f>[1]!Table1[[#This Row],[Quantity]]*[1]!Table1[[#This Row],[Unit_Price]]</f>
        <v>4500</v>
      </c>
      <c r="Y581" s="16">
        <f>[1]!Table1[[#This Row],[Gross_Sales]]*[1]!Table1[[#This Row],[Discount]]</f>
        <v>675</v>
      </c>
      <c r="Z581" s="17">
        <f>[1]!Table1[[#This Row],[Gross_Sales]]*[1]!Table1[[#This Row],[Discount_amount]]</f>
        <v>3037500</v>
      </c>
      <c r="AA581" s="15">
        <f>IFERROR([1]!Table1[[#This Row],[Profit]]/[1]!Table1[[#This Row],[Sales]],0)</f>
        <v>0.16339869281045752</v>
      </c>
      <c r="AB581" s="12">
        <f>YEAR([1]!Table1[[#This Row],[Order_Date]])</f>
        <v>2025</v>
      </c>
      <c r="AC581" s="12">
        <f>MONTH([1]!Table1[[#This Row],[Order_Date]])</f>
        <v>3</v>
      </c>
      <c r="AD581" s="12" t="str">
        <f t="shared" si="27"/>
        <v>Mar</v>
      </c>
      <c r="AE581" s="12" t="str">
        <f t="shared" si="28"/>
        <v>Q1</v>
      </c>
      <c r="AF581" s="12" t="str">
        <f t="shared" si="29"/>
        <v>2025-Mar</v>
      </c>
      <c r="AG581" s="12">
        <f>COUNTIF(C:C,Table1[[#This Row],[Customer_ID]])</f>
        <v>8</v>
      </c>
      <c r="AH581" s="18" t="e">
        <f>IF([1]!Table1[[#This Row],[Customer_order_count]] &gt;= 10,"FREQUENT",IF([1]!Table1[[#This Row],[Customer_order_count]] &lt;= 10,"REGULAR","OCASSIONAL"))</f>
        <v>#REF!</v>
      </c>
    </row>
    <row r="582" spans="1:34" x14ac:dyDescent="0.25">
      <c r="A582" s="1" t="s">
        <v>1287</v>
      </c>
      <c r="B582" s="2">
        <v>45994</v>
      </c>
      <c r="C582" s="3" t="s">
        <v>500</v>
      </c>
      <c r="D582" s="4" t="s">
        <v>501</v>
      </c>
      <c r="E582" s="4" t="s">
        <v>16</v>
      </c>
      <c r="F582" s="5">
        <v>22</v>
      </c>
      <c r="G582" s="3" t="s">
        <v>339</v>
      </c>
      <c r="H582" s="3" t="s">
        <v>285</v>
      </c>
      <c r="I582" s="3" t="s">
        <v>176</v>
      </c>
      <c r="J582" s="3" t="s">
        <v>177</v>
      </c>
      <c r="K582" s="3" t="s">
        <v>25</v>
      </c>
      <c r="L582" s="5">
        <v>1</v>
      </c>
      <c r="M582" s="5">
        <v>22000</v>
      </c>
      <c r="N582" s="6">
        <v>0.1</v>
      </c>
      <c r="O582" s="5">
        <v>19800</v>
      </c>
      <c r="P582" s="5">
        <v>16500</v>
      </c>
      <c r="Q582" s="5">
        <f>Table1[[#This Row],[Sales]]-Table1[[#This Row],[Cost]]</f>
        <v>3300</v>
      </c>
      <c r="R582" s="3" t="s">
        <v>26</v>
      </c>
      <c r="S582" s="3" t="s">
        <v>10</v>
      </c>
      <c r="T582" s="3" t="s">
        <v>40</v>
      </c>
      <c r="U582" s="3" t="s">
        <v>27</v>
      </c>
      <c r="V582" s="6">
        <f>Table1[[#This Row],[Profit]]/Table1[[#This Row],[Sales]]</f>
        <v>0.16666666666666666</v>
      </c>
      <c r="W582" s="3">
        <f>[1]!Table1[[#This Row],[Sales]]-[1]!Table1[[#This Row],[Cost]]-[1]!Table1[[#This Row],[Profit]]</f>
        <v>0</v>
      </c>
      <c r="X582" s="3">
        <f>[1]!Table1[[#This Row],[Quantity]]*[1]!Table1[[#This Row],[Unit_Price]]</f>
        <v>22000</v>
      </c>
      <c r="Y582" s="7">
        <f>[1]!Table1[[#This Row],[Gross_Sales]]*[1]!Table1[[#This Row],[Discount]]</f>
        <v>2200</v>
      </c>
      <c r="Z582" s="8">
        <f>[1]!Table1[[#This Row],[Gross_Sales]]*[1]!Table1[[#This Row],[Discount_amount]]</f>
        <v>48400000</v>
      </c>
      <c r="AA582" s="6">
        <f>IFERROR([1]!Table1[[#This Row],[Profit]]/[1]!Table1[[#This Row],[Sales]],0)</f>
        <v>0.16666666666666666</v>
      </c>
      <c r="AB582" s="3">
        <f>YEAR([1]!Table1[[#This Row],[Order_Date]])</f>
        <v>2025</v>
      </c>
      <c r="AC582" s="3">
        <f>MONTH([1]!Table1[[#This Row],[Order_Date]])</f>
        <v>12</v>
      </c>
      <c r="AD582" s="3" t="str">
        <f t="shared" si="27"/>
        <v>Dec</v>
      </c>
      <c r="AE582" s="3" t="str">
        <f t="shared" si="28"/>
        <v>Q4</v>
      </c>
      <c r="AF582" s="3" t="str">
        <f t="shared" si="29"/>
        <v>2025-Dec</v>
      </c>
      <c r="AG582" s="3">
        <f>COUNTIF(C:C,Table1[[#This Row],[Customer_ID]])</f>
        <v>19</v>
      </c>
      <c r="AH582" s="9" t="e">
        <f>IF([1]!Table1[[#This Row],[Customer_order_count]] &gt;= 10,"FREQUENT",IF([1]!Table1[[#This Row],[Customer_order_count]] &lt;= 10,"REGULAR","OCASSIONAL"))</f>
        <v>#REF!</v>
      </c>
    </row>
    <row r="583" spans="1:34" x14ac:dyDescent="0.25">
      <c r="A583" s="10" t="s">
        <v>1288</v>
      </c>
      <c r="B583" s="11">
        <v>45330</v>
      </c>
      <c r="C583" s="12" t="s">
        <v>150</v>
      </c>
      <c r="D583" s="13" t="s">
        <v>151</v>
      </c>
      <c r="E583" s="13" t="s">
        <v>3</v>
      </c>
      <c r="F583" s="14">
        <v>43</v>
      </c>
      <c r="G583" s="12" t="s">
        <v>4</v>
      </c>
      <c r="H583" s="12" t="s">
        <v>5</v>
      </c>
      <c r="I583" s="12" t="s">
        <v>65</v>
      </c>
      <c r="J583" s="12" t="s">
        <v>66</v>
      </c>
      <c r="K583" s="12" t="s">
        <v>25</v>
      </c>
      <c r="L583" s="14">
        <v>1</v>
      </c>
      <c r="M583" s="14">
        <v>2500</v>
      </c>
      <c r="N583" s="15">
        <v>0.15</v>
      </c>
      <c r="O583" s="14">
        <v>2125</v>
      </c>
      <c r="P583" s="14">
        <v>1600</v>
      </c>
      <c r="Q583" s="5">
        <f>Table1[[#This Row],[Sales]]-Table1[[#This Row],[Cost]]</f>
        <v>525</v>
      </c>
      <c r="R583" s="12" t="s">
        <v>26</v>
      </c>
      <c r="S583" s="12" t="s">
        <v>10</v>
      </c>
      <c r="T583" s="12" t="s">
        <v>18</v>
      </c>
      <c r="U583" s="12" t="s">
        <v>27</v>
      </c>
      <c r="V583" s="6">
        <f>Table1[[#This Row],[Profit]]/Table1[[#This Row],[Sales]]</f>
        <v>0.24705882352941178</v>
      </c>
      <c r="W583" s="12">
        <f>[1]!Table1[[#This Row],[Sales]]-[1]!Table1[[#This Row],[Cost]]-[1]!Table1[[#This Row],[Profit]]</f>
        <v>0</v>
      </c>
      <c r="X583" s="12">
        <f>[1]!Table1[[#This Row],[Quantity]]*[1]!Table1[[#This Row],[Unit_Price]]</f>
        <v>2500</v>
      </c>
      <c r="Y583" s="16">
        <f>[1]!Table1[[#This Row],[Gross_Sales]]*[1]!Table1[[#This Row],[Discount]]</f>
        <v>375</v>
      </c>
      <c r="Z583" s="17">
        <f>[1]!Table1[[#This Row],[Gross_Sales]]*[1]!Table1[[#This Row],[Discount_amount]]</f>
        <v>937500</v>
      </c>
      <c r="AA583" s="15">
        <f>IFERROR([1]!Table1[[#This Row],[Profit]]/[1]!Table1[[#This Row],[Sales]],0)</f>
        <v>0.24705882352941178</v>
      </c>
      <c r="AB583" s="12">
        <f>YEAR([1]!Table1[[#This Row],[Order_Date]])</f>
        <v>2024</v>
      </c>
      <c r="AC583" s="12">
        <f>MONTH([1]!Table1[[#This Row],[Order_Date]])</f>
        <v>2</v>
      </c>
      <c r="AD583" s="12" t="str">
        <f t="shared" si="27"/>
        <v>Feb</v>
      </c>
      <c r="AE583" s="12" t="str">
        <f t="shared" si="28"/>
        <v>Q1</v>
      </c>
      <c r="AF583" s="12" t="str">
        <f t="shared" si="29"/>
        <v>2024-Feb</v>
      </c>
      <c r="AG583" s="12">
        <f>COUNTIF(C:C,Table1[[#This Row],[Customer_ID]])</f>
        <v>11</v>
      </c>
      <c r="AH583" s="18" t="e">
        <f>IF([1]!Table1[[#This Row],[Customer_order_count]] &gt;= 10,"FREQUENT",IF([1]!Table1[[#This Row],[Customer_order_count]] &lt;= 10,"REGULAR","OCASSIONAL"))</f>
        <v>#REF!</v>
      </c>
    </row>
    <row r="584" spans="1:34" x14ac:dyDescent="0.25">
      <c r="A584" s="1" t="s">
        <v>1289</v>
      </c>
      <c r="B584" s="2">
        <v>45549</v>
      </c>
      <c r="C584" s="3" t="s">
        <v>705</v>
      </c>
      <c r="D584" s="4" t="s">
        <v>642</v>
      </c>
      <c r="E584" s="4" t="s">
        <v>16</v>
      </c>
      <c r="F584" s="5">
        <v>27</v>
      </c>
      <c r="G584" s="3" t="s">
        <v>280</v>
      </c>
      <c r="H584" s="3" t="s">
        <v>270</v>
      </c>
      <c r="I584" s="3" t="s">
        <v>127</v>
      </c>
      <c r="J584" s="3" t="s">
        <v>128</v>
      </c>
      <c r="K584" s="3" t="s">
        <v>58</v>
      </c>
      <c r="L584" s="5">
        <v>1</v>
      </c>
      <c r="M584" s="5">
        <v>3000</v>
      </c>
      <c r="N584" s="6">
        <v>0.05</v>
      </c>
      <c r="O584" s="5">
        <v>2850</v>
      </c>
      <c r="P584" s="5">
        <v>2100</v>
      </c>
      <c r="Q584" s="5">
        <f>Table1[[#This Row],[Sales]]-Table1[[#This Row],[Cost]]</f>
        <v>750</v>
      </c>
      <c r="R584" s="3" t="s">
        <v>26</v>
      </c>
      <c r="S584" s="3" t="s">
        <v>10</v>
      </c>
      <c r="T584" s="3" t="s">
        <v>33</v>
      </c>
      <c r="U584" s="3" t="s">
        <v>27</v>
      </c>
      <c r="V584" s="6">
        <f>Table1[[#This Row],[Profit]]/Table1[[#This Row],[Sales]]</f>
        <v>0.26315789473684209</v>
      </c>
      <c r="W584" s="3">
        <f>[1]!Table1[[#This Row],[Sales]]-[1]!Table1[[#This Row],[Cost]]-[1]!Table1[[#This Row],[Profit]]</f>
        <v>0</v>
      </c>
      <c r="X584" s="3">
        <f>[1]!Table1[[#This Row],[Quantity]]*[1]!Table1[[#This Row],[Unit_Price]]</f>
        <v>3000</v>
      </c>
      <c r="Y584" s="7">
        <f>[1]!Table1[[#This Row],[Gross_Sales]]*[1]!Table1[[#This Row],[Discount]]</f>
        <v>150</v>
      </c>
      <c r="Z584" s="8">
        <f>[1]!Table1[[#This Row],[Gross_Sales]]*[1]!Table1[[#This Row],[Discount_amount]]</f>
        <v>450000</v>
      </c>
      <c r="AA584" s="6">
        <f>IFERROR([1]!Table1[[#This Row],[Profit]]/[1]!Table1[[#This Row],[Sales]],0)</f>
        <v>0.26315789473684209</v>
      </c>
      <c r="AB584" s="3">
        <f>YEAR([1]!Table1[[#This Row],[Order_Date]])</f>
        <v>2024</v>
      </c>
      <c r="AC584" s="3">
        <f>MONTH([1]!Table1[[#This Row],[Order_Date]])</f>
        <v>9</v>
      </c>
      <c r="AD584" s="3" t="str">
        <f t="shared" si="27"/>
        <v>Sep</v>
      </c>
      <c r="AE584" s="3" t="str">
        <f t="shared" si="28"/>
        <v>Q3</v>
      </c>
      <c r="AF584" s="3" t="str">
        <f t="shared" si="29"/>
        <v>2024-Sep</v>
      </c>
      <c r="AG584" s="3">
        <f>COUNTIF(C:C,Table1[[#This Row],[Customer_ID]])</f>
        <v>26</v>
      </c>
      <c r="AH584" s="9" t="e">
        <f>IF([1]!Table1[[#This Row],[Customer_order_count]] &gt;= 10,"FREQUENT",IF([1]!Table1[[#This Row],[Customer_order_count]] &lt;= 10,"REGULAR","OCASSIONAL"))</f>
        <v>#REF!</v>
      </c>
    </row>
    <row r="585" spans="1:34" x14ac:dyDescent="0.25">
      <c r="A585" s="10" t="s">
        <v>1290</v>
      </c>
      <c r="B585" s="11">
        <v>45556</v>
      </c>
      <c r="C585" s="12" t="s">
        <v>699</v>
      </c>
      <c r="D585" s="13" t="s">
        <v>700</v>
      </c>
      <c r="E585" s="13" t="s">
        <v>3</v>
      </c>
      <c r="F585" s="14">
        <v>45</v>
      </c>
      <c r="G585" s="12" t="s">
        <v>295</v>
      </c>
      <c r="H585" s="12" t="s">
        <v>270</v>
      </c>
      <c r="I585" s="12" t="s">
        <v>44</v>
      </c>
      <c r="J585" s="12" t="s">
        <v>45</v>
      </c>
      <c r="K585" s="12" t="s">
        <v>46</v>
      </c>
      <c r="L585" s="14">
        <v>4</v>
      </c>
      <c r="M585" s="14">
        <v>2500</v>
      </c>
      <c r="N585" s="15">
        <v>0</v>
      </c>
      <c r="O585" s="14">
        <v>10000</v>
      </c>
      <c r="P585" s="14">
        <v>6000</v>
      </c>
      <c r="Q585" s="5">
        <f>Table1[[#This Row],[Sales]]-Table1[[#This Row],[Cost]]</f>
        <v>4000</v>
      </c>
      <c r="R585" s="12" t="s">
        <v>26</v>
      </c>
      <c r="S585" s="12" t="s">
        <v>10</v>
      </c>
      <c r="T585" s="12" t="s">
        <v>33</v>
      </c>
      <c r="U585" s="12" t="s">
        <v>12</v>
      </c>
      <c r="V585" s="6">
        <f>Table1[[#This Row],[Profit]]/Table1[[#This Row],[Sales]]</f>
        <v>0.4</v>
      </c>
      <c r="W585" s="12">
        <f>[1]!Table1[[#This Row],[Sales]]-[1]!Table1[[#This Row],[Cost]]-[1]!Table1[[#This Row],[Profit]]</f>
        <v>0</v>
      </c>
      <c r="X585" s="12">
        <f>[1]!Table1[[#This Row],[Quantity]]*[1]!Table1[[#This Row],[Unit_Price]]</f>
        <v>10000</v>
      </c>
      <c r="Y585" s="16">
        <f>[1]!Table1[[#This Row],[Gross_Sales]]*[1]!Table1[[#This Row],[Discount]]</f>
        <v>0</v>
      </c>
      <c r="Z585" s="17">
        <f>[1]!Table1[[#This Row],[Gross_Sales]]*[1]!Table1[[#This Row],[Discount_amount]]</f>
        <v>0</v>
      </c>
      <c r="AA585" s="15">
        <f>IFERROR([1]!Table1[[#This Row],[Profit]]/[1]!Table1[[#This Row],[Sales]],0)</f>
        <v>0.4</v>
      </c>
      <c r="AB585" s="12">
        <f>YEAR([1]!Table1[[#This Row],[Order_Date]])</f>
        <v>2024</v>
      </c>
      <c r="AC585" s="12">
        <f>MONTH([1]!Table1[[#This Row],[Order_Date]])</f>
        <v>9</v>
      </c>
      <c r="AD585" s="12" t="str">
        <f t="shared" si="27"/>
        <v>Sep</v>
      </c>
      <c r="AE585" s="12" t="str">
        <f t="shared" si="28"/>
        <v>Q3</v>
      </c>
      <c r="AF585" s="12" t="str">
        <f t="shared" si="29"/>
        <v>2024-Sep</v>
      </c>
      <c r="AG585" s="12">
        <f>COUNTIF(C:C,Table1[[#This Row],[Customer_ID]])</f>
        <v>14</v>
      </c>
      <c r="AH585" s="18" t="e">
        <f>IF([1]!Table1[[#This Row],[Customer_order_count]] &gt;= 10,"FREQUENT",IF([1]!Table1[[#This Row],[Customer_order_count]] &lt;= 10,"REGULAR","OCASSIONAL"))</f>
        <v>#REF!</v>
      </c>
    </row>
    <row r="586" spans="1:34" x14ac:dyDescent="0.25">
      <c r="A586" s="1" t="s">
        <v>1291</v>
      </c>
      <c r="B586" s="2">
        <v>45735</v>
      </c>
      <c r="C586" s="3" t="s">
        <v>838</v>
      </c>
      <c r="D586" s="4" t="s">
        <v>796</v>
      </c>
      <c r="E586" s="4" t="s">
        <v>16</v>
      </c>
      <c r="F586" s="5">
        <v>26</v>
      </c>
      <c r="G586" s="3" t="s">
        <v>312</v>
      </c>
      <c r="H586" s="3" t="s">
        <v>276</v>
      </c>
      <c r="I586" s="3" t="s">
        <v>68</v>
      </c>
      <c r="J586" s="3" t="s">
        <v>69</v>
      </c>
      <c r="K586" s="3" t="s">
        <v>39</v>
      </c>
      <c r="L586" s="5">
        <v>1</v>
      </c>
      <c r="M586" s="5">
        <v>3500</v>
      </c>
      <c r="N586" s="6">
        <v>0.05</v>
      </c>
      <c r="O586" s="5">
        <v>3325</v>
      </c>
      <c r="P586" s="5">
        <v>2300</v>
      </c>
      <c r="Q586" s="5">
        <f>Table1[[#This Row],[Sales]]-Table1[[#This Row],[Cost]]</f>
        <v>1025</v>
      </c>
      <c r="R586" s="3" t="s">
        <v>26</v>
      </c>
      <c r="S586" s="3" t="s">
        <v>10</v>
      </c>
      <c r="T586" s="3" t="s">
        <v>18</v>
      </c>
      <c r="U586" s="3" t="s">
        <v>12</v>
      </c>
      <c r="V586" s="6">
        <f>Table1[[#This Row],[Profit]]/Table1[[#This Row],[Sales]]</f>
        <v>0.30827067669172931</v>
      </c>
      <c r="W586" s="3">
        <f>[1]!Table1[[#This Row],[Sales]]-[1]!Table1[[#This Row],[Cost]]-[1]!Table1[[#This Row],[Profit]]</f>
        <v>0</v>
      </c>
      <c r="X586" s="3">
        <f>[1]!Table1[[#This Row],[Quantity]]*[1]!Table1[[#This Row],[Unit_Price]]</f>
        <v>3500</v>
      </c>
      <c r="Y586" s="7">
        <f>[1]!Table1[[#This Row],[Gross_Sales]]*[1]!Table1[[#This Row],[Discount]]</f>
        <v>175</v>
      </c>
      <c r="Z586" s="8">
        <f>[1]!Table1[[#This Row],[Gross_Sales]]*[1]!Table1[[#This Row],[Discount_amount]]</f>
        <v>612500</v>
      </c>
      <c r="AA586" s="6">
        <f>IFERROR([1]!Table1[[#This Row],[Profit]]/[1]!Table1[[#This Row],[Sales]],0)</f>
        <v>0.30827067669172931</v>
      </c>
      <c r="AB586" s="3">
        <f>YEAR([1]!Table1[[#This Row],[Order_Date]])</f>
        <v>2025</v>
      </c>
      <c r="AC586" s="3">
        <f>MONTH([1]!Table1[[#This Row],[Order_Date]])</f>
        <v>3</v>
      </c>
      <c r="AD586" s="3" t="str">
        <f t="shared" si="27"/>
        <v>Mar</v>
      </c>
      <c r="AE586" s="3" t="str">
        <f t="shared" si="28"/>
        <v>Q1</v>
      </c>
      <c r="AF586" s="3" t="str">
        <f t="shared" si="29"/>
        <v>2025-Mar</v>
      </c>
      <c r="AG586" s="3">
        <f>COUNTIF(C:C,Table1[[#This Row],[Customer_ID]])</f>
        <v>14</v>
      </c>
      <c r="AH586" s="9" t="e">
        <f>IF([1]!Table1[[#This Row],[Customer_order_count]] &gt;= 10,"FREQUENT",IF([1]!Table1[[#This Row],[Customer_order_count]] &lt;= 10,"REGULAR","OCASSIONAL"))</f>
        <v>#REF!</v>
      </c>
    </row>
    <row r="587" spans="1:34" x14ac:dyDescent="0.25">
      <c r="A587" s="10" t="s">
        <v>1292</v>
      </c>
      <c r="B587" s="11">
        <v>45839</v>
      </c>
      <c r="C587" s="12" t="s">
        <v>1293</v>
      </c>
      <c r="D587" s="13" t="s">
        <v>1294</v>
      </c>
      <c r="E587" s="13" t="s">
        <v>16</v>
      </c>
      <c r="F587" s="14">
        <v>29</v>
      </c>
      <c r="G587" s="12" t="s">
        <v>280</v>
      </c>
      <c r="H587" s="12" t="s">
        <v>270</v>
      </c>
      <c r="I587" s="12" t="s">
        <v>23</v>
      </c>
      <c r="J587" s="12" t="s">
        <v>24</v>
      </c>
      <c r="K587" s="12" t="s">
        <v>25</v>
      </c>
      <c r="L587" s="14">
        <v>3</v>
      </c>
      <c r="M587" s="14">
        <v>55000</v>
      </c>
      <c r="N587" s="15">
        <v>0.25</v>
      </c>
      <c r="O587" s="14">
        <v>123750</v>
      </c>
      <c r="P587" s="14">
        <v>120000</v>
      </c>
      <c r="Q587" s="5">
        <f>Table1[[#This Row],[Sales]]-Table1[[#This Row],[Cost]]</f>
        <v>3750</v>
      </c>
      <c r="R587" s="12" t="s">
        <v>17</v>
      </c>
      <c r="S587" s="12" t="s">
        <v>10</v>
      </c>
      <c r="T587" s="12" t="s">
        <v>33</v>
      </c>
      <c r="U587" s="12" t="s">
        <v>27</v>
      </c>
      <c r="V587" s="6">
        <f>Table1[[#This Row],[Profit]]/Table1[[#This Row],[Sales]]</f>
        <v>3.0303030303030304E-2</v>
      </c>
      <c r="W587" s="12">
        <f>[1]!Table1[[#This Row],[Sales]]-[1]!Table1[[#This Row],[Cost]]-[1]!Table1[[#This Row],[Profit]]</f>
        <v>0</v>
      </c>
      <c r="X587" s="12">
        <f>[1]!Table1[[#This Row],[Quantity]]*[1]!Table1[[#This Row],[Unit_Price]]</f>
        <v>165000</v>
      </c>
      <c r="Y587" s="16">
        <f>[1]!Table1[[#This Row],[Gross_Sales]]*[1]!Table1[[#This Row],[Discount]]</f>
        <v>41250</v>
      </c>
      <c r="Z587" s="17">
        <f>[1]!Table1[[#This Row],[Gross_Sales]]*[1]!Table1[[#This Row],[Discount_amount]]</f>
        <v>6806250000</v>
      </c>
      <c r="AA587" s="15">
        <f>IFERROR([1]!Table1[[#This Row],[Profit]]/[1]!Table1[[#This Row],[Sales]],0)</f>
        <v>3.0303030303030304E-2</v>
      </c>
      <c r="AB587" s="12">
        <f>YEAR([1]!Table1[[#This Row],[Order_Date]])</f>
        <v>2025</v>
      </c>
      <c r="AC587" s="12">
        <f>MONTH([1]!Table1[[#This Row],[Order_Date]])</f>
        <v>7</v>
      </c>
      <c r="AD587" s="12" t="str">
        <f t="shared" si="27"/>
        <v>Jul</v>
      </c>
      <c r="AE587" s="12" t="str">
        <f t="shared" si="28"/>
        <v>Q3</v>
      </c>
      <c r="AF587" s="12" t="str">
        <f t="shared" si="29"/>
        <v>2025-Jul</v>
      </c>
      <c r="AG587" s="12">
        <f>COUNTIF(C:C,Table1[[#This Row],[Customer_ID]])</f>
        <v>5</v>
      </c>
      <c r="AH587" s="18" t="e">
        <f>IF([1]!Table1[[#This Row],[Customer_order_count]] &gt;= 10,"FREQUENT",IF([1]!Table1[[#This Row],[Customer_order_count]] &lt;= 10,"REGULAR","OCASSIONAL"))</f>
        <v>#REF!</v>
      </c>
    </row>
    <row r="588" spans="1:34" x14ac:dyDescent="0.25">
      <c r="A588" s="1" t="s">
        <v>1295</v>
      </c>
      <c r="B588" s="2">
        <v>45891</v>
      </c>
      <c r="C588" s="3" t="s">
        <v>1080</v>
      </c>
      <c r="D588" s="4" t="s">
        <v>369</v>
      </c>
      <c r="E588" s="4" t="s">
        <v>16</v>
      </c>
      <c r="F588" s="5">
        <v>32</v>
      </c>
      <c r="G588" s="3" t="s">
        <v>290</v>
      </c>
      <c r="H588" s="3" t="s">
        <v>276</v>
      </c>
      <c r="I588" s="3" t="s">
        <v>102</v>
      </c>
      <c r="J588" s="3" t="s">
        <v>103</v>
      </c>
      <c r="K588" s="3" t="s">
        <v>25</v>
      </c>
      <c r="L588" s="5">
        <v>1</v>
      </c>
      <c r="M588" s="5">
        <v>28000</v>
      </c>
      <c r="N588" s="6">
        <v>0.15</v>
      </c>
      <c r="O588" s="5">
        <v>23800</v>
      </c>
      <c r="P588" s="5">
        <v>21000</v>
      </c>
      <c r="Q588" s="5">
        <f>Table1[[#This Row],[Sales]]-Table1[[#This Row],[Cost]]</f>
        <v>2800</v>
      </c>
      <c r="R588" s="3" t="s">
        <v>9</v>
      </c>
      <c r="S588" s="3" t="s">
        <v>10</v>
      </c>
      <c r="T588" s="3" t="s">
        <v>33</v>
      </c>
      <c r="U588" s="3" t="s">
        <v>27</v>
      </c>
      <c r="V588" s="6">
        <f>Table1[[#This Row],[Profit]]/Table1[[#This Row],[Sales]]</f>
        <v>0.11764705882352941</v>
      </c>
      <c r="W588" s="3">
        <f>[1]!Table1[[#This Row],[Sales]]-[1]!Table1[[#This Row],[Cost]]-[1]!Table1[[#This Row],[Profit]]</f>
        <v>0</v>
      </c>
      <c r="X588" s="3">
        <f>[1]!Table1[[#This Row],[Quantity]]*[1]!Table1[[#This Row],[Unit_Price]]</f>
        <v>28000</v>
      </c>
      <c r="Y588" s="7">
        <f>[1]!Table1[[#This Row],[Gross_Sales]]*[1]!Table1[[#This Row],[Discount]]</f>
        <v>4200</v>
      </c>
      <c r="Z588" s="8">
        <f>[1]!Table1[[#This Row],[Gross_Sales]]*[1]!Table1[[#This Row],[Discount_amount]]</f>
        <v>117600000</v>
      </c>
      <c r="AA588" s="6">
        <f>IFERROR([1]!Table1[[#This Row],[Profit]]/[1]!Table1[[#This Row],[Sales]],0)</f>
        <v>0.11764705882352941</v>
      </c>
      <c r="AB588" s="3">
        <f>YEAR([1]!Table1[[#This Row],[Order_Date]])</f>
        <v>2025</v>
      </c>
      <c r="AC588" s="3">
        <f>MONTH([1]!Table1[[#This Row],[Order_Date]])</f>
        <v>8</v>
      </c>
      <c r="AD588" s="3" t="str">
        <f t="shared" si="27"/>
        <v>Aug</v>
      </c>
      <c r="AE588" s="3" t="str">
        <f t="shared" si="28"/>
        <v>Q3</v>
      </c>
      <c r="AF588" s="3" t="str">
        <f t="shared" si="29"/>
        <v>2025-Aug</v>
      </c>
      <c r="AG588" s="3">
        <f>COUNTIF(C:C,Table1[[#This Row],[Customer_ID]])</f>
        <v>16</v>
      </c>
      <c r="AH588" s="9" t="e">
        <f>IF([1]!Table1[[#This Row],[Customer_order_count]] &gt;= 10,"FREQUENT",IF([1]!Table1[[#This Row],[Customer_order_count]] &lt;= 10,"REGULAR","OCASSIONAL"))</f>
        <v>#REF!</v>
      </c>
    </row>
    <row r="589" spans="1:34" x14ac:dyDescent="0.25">
      <c r="A589" s="10" t="s">
        <v>1296</v>
      </c>
      <c r="B589" s="11">
        <v>45806</v>
      </c>
      <c r="C589" s="12" t="s">
        <v>1297</v>
      </c>
      <c r="D589" s="13" t="s">
        <v>1298</v>
      </c>
      <c r="E589" s="13" t="s">
        <v>3</v>
      </c>
      <c r="F589" s="14">
        <v>32</v>
      </c>
      <c r="G589" s="12" t="s">
        <v>263</v>
      </c>
      <c r="H589" s="12" t="s">
        <v>5</v>
      </c>
      <c r="I589" s="12" t="s">
        <v>31</v>
      </c>
      <c r="J589" s="12" t="s">
        <v>32</v>
      </c>
      <c r="K589" s="12" t="s">
        <v>25</v>
      </c>
      <c r="L589" s="14">
        <v>2</v>
      </c>
      <c r="M589" s="14">
        <v>5000</v>
      </c>
      <c r="N589" s="15">
        <v>0.1</v>
      </c>
      <c r="O589" s="14">
        <v>9000</v>
      </c>
      <c r="P589" s="14">
        <v>7000</v>
      </c>
      <c r="Q589" s="5">
        <f>Table1[[#This Row],[Sales]]-Table1[[#This Row],[Cost]]</f>
        <v>2000</v>
      </c>
      <c r="R589" s="12" t="s">
        <v>26</v>
      </c>
      <c r="S589" s="12" t="s">
        <v>10</v>
      </c>
      <c r="T589" s="12" t="s">
        <v>11</v>
      </c>
      <c r="U589" s="12" t="s">
        <v>19</v>
      </c>
      <c r="V589" s="6">
        <f>Table1[[#This Row],[Profit]]/Table1[[#This Row],[Sales]]</f>
        <v>0.22222222222222221</v>
      </c>
      <c r="W589" s="12">
        <f>[1]!Table1[[#This Row],[Sales]]-[1]!Table1[[#This Row],[Cost]]-[1]!Table1[[#This Row],[Profit]]</f>
        <v>0</v>
      </c>
      <c r="X589" s="12">
        <f>[1]!Table1[[#This Row],[Quantity]]*[1]!Table1[[#This Row],[Unit_Price]]</f>
        <v>10000</v>
      </c>
      <c r="Y589" s="16">
        <f>[1]!Table1[[#This Row],[Gross_Sales]]*[1]!Table1[[#This Row],[Discount]]</f>
        <v>1000</v>
      </c>
      <c r="Z589" s="17">
        <f>[1]!Table1[[#This Row],[Gross_Sales]]*[1]!Table1[[#This Row],[Discount_amount]]</f>
        <v>10000000</v>
      </c>
      <c r="AA589" s="15">
        <f>IFERROR([1]!Table1[[#This Row],[Profit]]/[1]!Table1[[#This Row],[Sales]],0)</f>
        <v>0.22222222222222221</v>
      </c>
      <c r="AB589" s="12">
        <f>YEAR([1]!Table1[[#This Row],[Order_Date]])</f>
        <v>2025</v>
      </c>
      <c r="AC589" s="12">
        <f>MONTH([1]!Table1[[#This Row],[Order_Date]])</f>
        <v>5</v>
      </c>
      <c r="AD589" s="12" t="str">
        <f t="shared" si="27"/>
        <v>May</v>
      </c>
      <c r="AE589" s="12" t="str">
        <f t="shared" si="28"/>
        <v>Q2</v>
      </c>
      <c r="AF589" s="12" t="str">
        <f t="shared" si="29"/>
        <v>2025-May</v>
      </c>
      <c r="AG589" s="12">
        <f>COUNTIF(C:C,Table1[[#This Row],[Customer_ID]])</f>
        <v>2</v>
      </c>
      <c r="AH589" s="18" t="e">
        <f>IF([1]!Table1[[#This Row],[Customer_order_count]] &gt;= 10,"FREQUENT",IF([1]!Table1[[#This Row],[Customer_order_count]] &lt;= 10,"REGULAR","OCASSIONAL"))</f>
        <v>#REF!</v>
      </c>
    </row>
    <row r="590" spans="1:34" x14ac:dyDescent="0.25">
      <c r="A590" s="1" t="s">
        <v>1299</v>
      </c>
      <c r="B590" s="2">
        <v>45913</v>
      </c>
      <c r="C590" s="3" t="s">
        <v>888</v>
      </c>
      <c r="D590" s="3" t="s">
        <v>889</v>
      </c>
      <c r="E590" s="3" t="s">
        <v>16</v>
      </c>
      <c r="F590" s="3">
        <v>31</v>
      </c>
      <c r="G590" s="3" t="s">
        <v>284</v>
      </c>
      <c r="H590" s="3" t="s">
        <v>285</v>
      </c>
      <c r="I590" s="3" t="s">
        <v>65</v>
      </c>
      <c r="J590" s="3" t="s">
        <v>66</v>
      </c>
      <c r="K590" s="3" t="s">
        <v>25</v>
      </c>
      <c r="L590" s="3">
        <v>1</v>
      </c>
      <c r="M590" s="3">
        <v>2500</v>
      </c>
      <c r="N590" s="3">
        <v>0.05</v>
      </c>
      <c r="O590" s="3">
        <v>0</v>
      </c>
      <c r="P590" s="3">
        <v>1600</v>
      </c>
      <c r="Q590" s="5">
        <f>Table1[[#This Row],[Sales]]-Table1[[#This Row],[Cost]]</f>
        <v>-1600</v>
      </c>
      <c r="R590" s="3" t="s">
        <v>26</v>
      </c>
      <c r="S590" s="3" t="s">
        <v>291</v>
      </c>
      <c r="T590" s="3" t="s">
        <v>33</v>
      </c>
      <c r="U590" s="3" t="s">
        <v>19</v>
      </c>
      <c r="V590" s="3" t="e">
        <f>Table1[[#This Row],[Profit]]/Table1[[#This Row],[Sales]]</f>
        <v>#DIV/0!</v>
      </c>
      <c r="W590" s="3">
        <f>[1]!Table1[[#This Row],[Sales]]-[1]!Table1[[#This Row],[Cost]]-[1]!Table1[[#This Row],[Profit]]</f>
        <v>-1600</v>
      </c>
      <c r="X590" s="3">
        <f>[1]!Table1[[#This Row],[Quantity]]*[1]!Table1[[#This Row],[Unit_Price]]</f>
        <v>2500</v>
      </c>
      <c r="Y590" s="3">
        <f>[1]!Table1[[#This Row],[Gross_Sales]]*[1]!Table1[[#This Row],[Discount]]</f>
        <v>125</v>
      </c>
      <c r="Z590" s="3">
        <f>[1]!Table1[[#This Row],[Gross_Sales]]*[1]!Table1[[#This Row],[Discount_amount]]</f>
        <v>312500</v>
      </c>
      <c r="AA590" s="3">
        <f>IFERROR([1]!Table1[[#This Row],[Profit]]/[1]!Table1[[#This Row],[Sales]],0)</f>
        <v>0</v>
      </c>
      <c r="AB590" s="3">
        <f>YEAR([1]!Table1[[#This Row],[Order_Date]])</f>
        <v>2025</v>
      </c>
      <c r="AC590" s="3">
        <f>MONTH([1]!Table1[[#This Row],[Order_Date]])</f>
        <v>9</v>
      </c>
      <c r="AD590" s="3" t="str">
        <f t="shared" si="27"/>
        <v>Sep</v>
      </c>
      <c r="AE590" s="3" t="str">
        <f t="shared" si="28"/>
        <v>Q3</v>
      </c>
      <c r="AF590" s="3" t="str">
        <f t="shared" si="29"/>
        <v>2025-Sep</v>
      </c>
      <c r="AG590" s="3">
        <f>COUNTIF(C:C,Table1[[#This Row],[Customer_ID]])</f>
        <v>7</v>
      </c>
      <c r="AH590" s="9" t="e">
        <f>IF([1]!Table1[[#This Row],[Customer_order_count]] &gt;= 10,"FREQUENT",IF([1]!Table1[[#This Row],[Customer_order_count]] &lt;= 10,"REGULAR","OCASSIONAL"))</f>
        <v>#REF!</v>
      </c>
    </row>
    <row r="591" spans="1:34" x14ac:dyDescent="0.25">
      <c r="A591" s="10" t="s">
        <v>1300</v>
      </c>
      <c r="B591" s="11">
        <v>45682</v>
      </c>
      <c r="C591" s="12" t="s">
        <v>699</v>
      </c>
      <c r="D591" s="13" t="s">
        <v>700</v>
      </c>
      <c r="E591" s="13" t="s">
        <v>3</v>
      </c>
      <c r="F591" s="14">
        <v>45</v>
      </c>
      <c r="G591" s="12" t="s">
        <v>295</v>
      </c>
      <c r="H591" s="12" t="s">
        <v>270</v>
      </c>
      <c r="I591" s="12" t="s">
        <v>95</v>
      </c>
      <c r="J591" s="12" t="s">
        <v>96</v>
      </c>
      <c r="K591" s="12" t="s">
        <v>46</v>
      </c>
      <c r="L591" s="14">
        <v>1</v>
      </c>
      <c r="M591" s="14">
        <v>600</v>
      </c>
      <c r="N591" s="15">
        <v>0.1</v>
      </c>
      <c r="O591" s="14">
        <v>540</v>
      </c>
      <c r="P591" s="14">
        <v>380</v>
      </c>
      <c r="Q591" s="5">
        <f>Table1[[#This Row],[Sales]]-Table1[[#This Row],[Cost]]</f>
        <v>160</v>
      </c>
      <c r="R591" s="12" t="s">
        <v>77</v>
      </c>
      <c r="S591" s="12" t="s">
        <v>10</v>
      </c>
      <c r="T591" s="12" t="s">
        <v>18</v>
      </c>
      <c r="U591" s="12" t="s">
        <v>12</v>
      </c>
      <c r="V591" s="6">
        <f>Table1[[#This Row],[Profit]]/Table1[[#This Row],[Sales]]</f>
        <v>0.29629629629629628</v>
      </c>
      <c r="W591" s="12">
        <f>[1]!Table1[[#This Row],[Sales]]-[1]!Table1[[#This Row],[Cost]]-[1]!Table1[[#This Row],[Profit]]</f>
        <v>0</v>
      </c>
      <c r="X591" s="12">
        <f>[1]!Table1[[#This Row],[Quantity]]*[1]!Table1[[#This Row],[Unit_Price]]</f>
        <v>600</v>
      </c>
      <c r="Y591" s="16">
        <f>[1]!Table1[[#This Row],[Gross_Sales]]*[1]!Table1[[#This Row],[Discount]]</f>
        <v>60</v>
      </c>
      <c r="Z591" s="17">
        <f>[1]!Table1[[#This Row],[Gross_Sales]]*[1]!Table1[[#This Row],[Discount_amount]]</f>
        <v>36000</v>
      </c>
      <c r="AA591" s="15">
        <f>IFERROR([1]!Table1[[#This Row],[Profit]]/[1]!Table1[[#This Row],[Sales]],0)</f>
        <v>0.29629629629629628</v>
      </c>
      <c r="AB591" s="12">
        <f>YEAR([1]!Table1[[#This Row],[Order_Date]])</f>
        <v>2025</v>
      </c>
      <c r="AC591" s="12">
        <f>MONTH([1]!Table1[[#This Row],[Order_Date]])</f>
        <v>1</v>
      </c>
      <c r="AD591" s="12" t="str">
        <f t="shared" si="27"/>
        <v>Jan</v>
      </c>
      <c r="AE591" s="12" t="str">
        <f t="shared" si="28"/>
        <v>Q1</v>
      </c>
      <c r="AF591" s="12" t="str">
        <f t="shared" si="29"/>
        <v>2025-Jan</v>
      </c>
      <c r="AG591" s="12">
        <f>COUNTIF(C:C,Table1[[#This Row],[Customer_ID]])</f>
        <v>14</v>
      </c>
      <c r="AH591" s="18" t="e">
        <f>IF([1]!Table1[[#This Row],[Customer_order_count]] &gt;= 10,"FREQUENT",IF([1]!Table1[[#This Row],[Customer_order_count]] &lt;= 10,"REGULAR","OCASSIONAL"))</f>
        <v>#REF!</v>
      </c>
    </row>
    <row r="592" spans="1:34" x14ac:dyDescent="0.25">
      <c r="A592" s="1" t="s">
        <v>1301</v>
      </c>
      <c r="B592" s="2">
        <v>45452</v>
      </c>
      <c r="C592" s="3" t="s">
        <v>386</v>
      </c>
      <c r="D592" s="4" t="s">
        <v>362</v>
      </c>
      <c r="E592" s="4" t="s">
        <v>3</v>
      </c>
      <c r="F592" s="5">
        <v>54</v>
      </c>
      <c r="G592" s="3" t="s">
        <v>312</v>
      </c>
      <c r="H592" s="3" t="s">
        <v>276</v>
      </c>
      <c r="I592" s="3" t="s">
        <v>127</v>
      </c>
      <c r="J592" s="3" t="s">
        <v>128</v>
      </c>
      <c r="K592" s="3" t="s">
        <v>58</v>
      </c>
      <c r="L592" s="5">
        <v>1</v>
      </c>
      <c r="M592" s="5">
        <v>3000</v>
      </c>
      <c r="N592" s="6">
        <v>0</v>
      </c>
      <c r="O592" s="5">
        <v>3000</v>
      </c>
      <c r="P592" s="5">
        <v>2100</v>
      </c>
      <c r="Q592" s="5">
        <f>Table1[[#This Row],[Sales]]-Table1[[#This Row],[Cost]]</f>
        <v>900</v>
      </c>
      <c r="R592" s="3" t="s">
        <v>26</v>
      </c>
      <c r="S592" s="3" t="s">
        <v>10</v>
      </c>
      <c r="T592" s="3" t="s">
        <v>11</v>
      </c>
      <c r="U592" s="3" t="s">
        <v>19</v>
      </c>
      <c r="V592" s="6">
        <f>Table1[[#This Row],[Profit]]/Table1[[#This Row],[Sales]]</f>
        <v>0.3</v>
      </c>
      <c r="W592" s="3">
        <f>[1]!Table1[[#This Row],[Sales]]-[1]!Table1[[#This Row],[Cost]]-[1]!Table1[[#This Row],[Profit]]</f>
        <v>0</v>
      </c>
      <c r="X592" s="3">
        <f>[1]!Table1[[#This Row],[Quantity]]*[1]!Table1[[#This Row],[Unit_Price]]</f>
        <v>3000</v>
      </c>
      <c r="Y592" s="7">
        <f>[1]!Table1[[#This Row],[Gross_Sales]]*[1]!Table1[[#This Row],[Discount]]</f>
        <v>0</v>
      </c>
      <c r="Z592" s="8">
        <f>[1]!Table1[[#This Row],[Gross_Sales]]*[1]!Table1[[#This Row],[Discount_amount]]</f>
        <v>0</v>
      </c>
      <c r="AA592" s="6">
        <f>IFERROR([1]!Table1[[#This Row],[Profit]]/[1]!Table1[[#This Row],[Sales]],0)</f>
        <v>0.3</v>
      </c>
      <c r="AB592" s="3">
        <f>YEAR([1]!Table1[[#This Row],[Order_Date]])</f>
        <v>2024</v>
      </c>
      <c r="AC592" s="3">
        <f>MONTH([1]!Table1[[#This Row],[Order_Date]])</f>
        <v>6</v>
      </c>
      <c r="AD592" s="3" t="str">
        <f t="shared" si="27"/>
        <v>Jun</v>
      </c>
      <c r="AE592" s="3" t="str">
        <f t="shared" si="28"/>
        <v>Q2</v>
      </c>
      <c r="AF592" s="3" t="str">
        <f t="shared" si="29"/>
        <v>2024-Jun</v>
      </c>
      <c r="AG592" s="3">
        <f>COUNTIF(C:C,Table1[[#This Row],[Customer_ID]])</f>
        <v>6</v>
      </c>
      <c r="AH592" s="9" t="e">
        <f>IF([1]!Table1[[#This Row],[Customer_order_count]] &gt;= 10,"FREQUENT",IF([1]!Table1[[#This Row],[Customer_order_count]] &lt;= 10,"REGULAR","OCASSIONAL"))</f>
        <v>#REF!</v>
      </c>
    </row>
    <row r="593" spans="1:34" x14ac:dyDescent="0.25">
      <c r="A593" s="10" t="s">
        <v>1302</v>
      </c>
      <c r="B593" s="11">
        <v>45850</v>
      </c>
      <c r="C593" s="12" t="s">
        <v>983</v>
      </c>
      <c r="D593" s="13" t="s">
        <v>583</v>
      </c>
      <c r="E593" s="13" t="s">
        <v>16</v>
      </c>
      <c r="F593" s="14">
        <v>28</v>
      </c>
      <c r="G593" s="12" t="s">
        <v>290</v>
      </c>
      <c r="H593" s="12" t="s">
        <v>276</v>
      </c>
      <c r="I593" s="12" t="s">
        <v>344</v>
      </c>
      <c r="J593" s="12" t="s">
        <v>345</v>
      </c>
      <c r="K593" s="12" t="s">
        <v>39</v>
      </c>
      <c r="L593" s="14">
        <v>3</v>
      </c>
      <c r="M593" s="14">
        <v>2200</v>
      </c>
      <c r="N593" s="15">
        <v>0.05</v>
      </c>
      <c r="O593" s="14">
        <v>6270</v>
      </c>
      <c r="P593" s="14">
        <v>4200</v>
      </c>
      <c r="Q593" s="5">
        <f>Table1[[#This Row],[Sales]]-Table1[[#This Row],[Cost]]</f>
        <v>2070</v>
      </c>
      <c r="R593" s="12" t="s">
        <v>98</v>
      </c>
      <c r="S593" s="12" t="s">
        <v>10</v>
      </c>
      <c r="T593" s="12" t="s">
        <v>33</v>
      </c>
      <c r="U593" s="12" t="s">
        <v>27</v>
      </c>
      <c r="V593" s="6">
        <f>Table1[[#This Row],[Profit]]/Table1[[#This Row],[Sales]]</f>
        <v>0.33014354066985646</v>
      </c>
      <c r="W593" s="12">
        <f>[1]!Table1[[#This Row],[Sales]]-[1]!Table1[[#This Row],[Cost]]-[1]!Table1[[#This Row],[Profit]]</f>
        <v>0</v>
      </c>
      <c r="X593" s="12">
        <f>[1]!Table1[[#This Row],[Quantity]]*[1]!Table1[[#This Row],[Unit_Price]]</f>
        <v>6600</v>
      </c>
      <c r="Y593" s="16">
        <f>[1]!Table1[[#This Row],[Gross_Sales]]*[1]!Table1[[#This Row],[Discount]]</f>
        <v>330</v>
      </c>
      <c r="Z593" s="17">
        <f>[1]!Table1[[#This Row],[Gross_Sales]]*[1]!Table1[[#This Row],[Discount_amount]]</f>
        <v>2178000</v>
      </c>
      <c r="AA593" s="15">
        <f>IFERROR([1]!Table1[[#This Row],[Profit]]/[1]!Table1[[#This Row],[Sales]],0)</f>
        <v>0.33014354066985646</v>
      </c>
      <c r="AB593" s="12">
        <f>YEAR([1]!Table1[[#This Row],[Order_Date]])</f>
        <v>2025</v>
      </c>
      <c r="AC593" s="12">
        <f>MONTH([1]!Table1[[#This Row],[Order_Date]])</f>
        <v>7</v>
      </c>
      <c r="AD593" s="12" t="str">
        <f t="shared" si="27"/>
        <v>Jul</v>
      </c>
      <c r="AE593" s="12" t="str">
        <f t="shared" si="28"/>
        <v>Q3</v>
      </c>
      <c r="AF593" s="12" t="str">
        <f t="shared" si="29"/>
        <v>2025-Jul</v>
      </c>
      <c r="AG593" s="12">
        <f>COUNTIF(C:C,Table1[[#This Row],[Customer_ID]])</f>
        <v>4</v>
      </c>
      <c r="AH593" s="18" t="e">
        <f>IF([1]!Table1[[#This Row],[Customer_order_count]] &gt;= 10,"FREQUENT",IF([1]!Table1[[#This Row],[Customer_order_count]] &lt;= 10,"REGULAR","OCASSIONAL"))</f>
        <v>#REF!</v>
      </c>
    </row>
    <row r="594" spans="1:34" x14ac:dyDescent="0.25">
      <c r="A594" s="1" t="s">
        <v>1303</v>
      </c>
      <c r="B594" s="2">
        <v>45985</v>
      </c>
      <c r="C594" s="3" t="s">
        <v>1037</v>
      </c>
      <c r="D594" s="3" t="s">
        <v>1038</v>
      </c>
      <c r="E594" s="3" t="s">
        <v>3</v>
      </c>
      <c r="F594" s="3">
        <v>22</v>
      </c>
      <c r="G594" s="3" t="s">
        <v>290</v>
      </c>
      <c r="H594" s="3" t="s">
        <v>276</v>
      </c>
      <c r="I594" s="3" t="s">
        <v>51</v>
      </c>
      <c r="J594" s="3" t="s">
        <v>52</v>
      </c>
      <c r="K594" s="3" t="s">
        <v>8</v>
      </c>
      <c r="L594" s="3">
        <v>2</v>
      </c>
      <c r="M594" s="3">
        <v>4500</v>
      </c>
      <c r="N594" s="3">
        <v>0.05</v>
      </c>
      <c r="O594" s="3">
        <v>0</v>
      </c>
      <c r="P594" s="3">
        <v>6400</v>
      </c>
      <c r="Q594" s="5">
        <f>Table1[[#This Row],[Sales]]-Table1[[#This Row],[Cost]]</f>
        <v>-6400</v>
      </c>
      <c r="R594" s="3" t="s">
        <v>26</v>
      </c>
      <c r="S594" s="3" t="s">
        <v>291</v>
      </c>
      <c r="T594" s="3" t="s">
        <v>40</v>
      </c>
      <c r="U594" s="3" t="s">
        <v>12</v>
      </c>
      <c r="V594" s="3" t="e">
        <f>Table1[[#This Row],[Profit]]/Table1[[#This Row],[Sales]]</f>
        <v>#DIV/0!</v>
      </c>
      <c r="W594" s="3">
        <f>[1]!Table1[[#This Row],[Sales]]-[1]!Table1[[#This Row],[Cost]]-[1]!Table1[[#This Row],[Profit]]</f>
        <v>-6400</v>
      </c>
      <c r="X594" s="3">
        <f>[1]!Table1[[#This Row],[Quantity]]*[1]!Table1[[#This Row],[Unit_Price]]</f>
        <v>9000</v>
      </c>
      <c r="Y594" s="3">
        <f>[1]!Table1[[#This Row],[Gross_Sales]]*[1]!Table1[[#This Row],[Discount]]</f>
        <v>450</v>
      </c>
      <c r="Z594" s="3">
        <f>[1]!Table1[[#This Row],[Gross_Sales]]*[1]!Table1[[#This Row],[Discount_amount]]</f>
        <v>4050000</v>
      </c>
      <c r="AA594" s="3">
        <f>IFERROR([1]!Table1[[#This Row],[Profit]]/[1]!Table1[[#This Row],[Sales]],0)</f>
        <v>0</v>
      </c>
      <c r="AB594" s="3">
        <f>YEAR([1]!Table1[[#This Row],[Order_Date]])</f>
        <v>2025</v>
      </c>
      <c r="AC594" s="3">
        <f>MONTH([1]!Table1[[#This Row],[Order_Date]])</f>
        <v>11</v>
      </c>
      <c r="AD594" s="3" t="str">
        <f t="shared" si="27"/>
        <v>Nov</v>
      </c>
      <c r="AE594" s="3" t="str">
        <f t="shared" si="28"/>
        <v>Q4</v>
      </c>
      <c r="AF594" s="3" t="str">
        <f t="shared" si="29"/>
        <v>2025-Nov</v>
      </c>
      <c r="AG594" s="3">
        <f>COUNTIF(C:C,Table1[[#This Row],[Customer_ID]])</f>
        <v>14</v>
      </c>
      <c r="AH594" s="9" t="e">
        <f>IF([1]!Table1[[#This Row],[Customer_order_count]] &gt;= 10,"FREQUENT",IF([1]!Table1[[#This Row],[Customer_order_count]] &lt;= 10,"REGULAR","OCASSIONAL"))</f>
        <v>#REF!</v>
      </c>
    </row>
    <row r="595" spans="1:34" x14ac:dyDescent="0.25">
      <c r="A595" s="10" t="s">
        <v>1304</v>
      </c>
      <c r="B595" s="11">
        <v>45858</v>
      </c>
      <c r="C595" s="12" t="s">
        <v>614</v>
      </c>
      <c r="D595" s="13" t="s">
        <v>615</v>
      </c>
      <c r="E595" s="13" t="s">
        <v>16</v>
      </c>
      <c r="F595" s="14">
        <v>55</v>
      </c>
      <c r="G595" s="12" t="s">
        <v>263</v>
      </c>
      <c r="H595" s="12" t="s">
        <v>5</v>
      </c>
      <c r="I595" s="12" t="s">
        <v>127</v>
      </c>
      <c r="J595" s="12" t="s">
        <v>128</v>
      </c>
      <c r="K595" s="12" t="s">
        <v>58</v>
      </c>
      <c r="L595" s="14">
        <v>1</v>
      </c>
      <c r="M595" s="14">
        <v>3000</v>
      </c>
      <c r="N595" s="15">
        <v>0.1</v>
      </c>
      <c r="O595" s="14">
        <v>2700</v>
      </c>
      <c r="P595" s="14">
        <v>2100</v>
      </c>
      <c r="Q595" s="5">
        <f>Table1[[#This Row],[Sales]]-Table1[[#This Row],[Cost]]</f>
        <v>600</v>
      </c>
      <c r="R595" s="12" t="s">
        <v>26</v>
      </c>
      <c r="S595" s="12" t="s">
        <v>10</v>
      </c>
      <c r="T595" s="12" t="s">
        <v>33</v>
      </c>
      <c r="U595" s="12" t="s">
        <v>12</v>
      </c>
      <c r="V595" s="6">
        <f>Table1[[#This Row],[Profit]]/Table1[[#This Row],[Sales]]</f>
        <v>0.22222222222222221</v>
      </c>
      <c r="W595" s="12">
        <f>[1]!Table1[[#This Row],[Sales]]-[1]!Table1[[#This Row],[Cost]]-[1]!Table1[[#This Row],[Profit]]</f>
        <v>0</v>
      </c>
      <c r="X595" s="12">
        <f>[1]!Table1[[#This Row],[Quantity]]*[1]!Table1[[#This Row],[Unit_Price]]</f>
        <v>3000</v>
      </c>
      <c r="Y595" s="16">
        <f>[1]!Table1[[#This Row],[Gross_Sales]]*[1]!Table1[[#This Row],[Discount]]</f>
        <v>300</v>
      </c>
      <c r="Z595" s="17">
        <f>[1]!Table1[[#This Row],[Gross_Sales]]*[1]!Table1[[#This Row],[Discount_amount]]</f>
        <v>900000</v>
      </c>
      <c r="AA595" s="15">
        <f>IFERROR([1]!Table1[[#This Row],[Profit]]/[1]!Table1[[#This Row],[Sales]],0)</f>
        <v>0.22222222222222221</v>
      </c>
      <c r="AB595" s="12">
        <f>YEAR([1]!Table1[[#This Row],[Order_Date]])</f>
        <v>2025</v>
      </c>
      <c r="AC595" s="12">
        <f>MONTH([1]!Table1[[#This Row],[Order_Date]])</f>
        <v>7</v>
      </c>
      <c r="AD595" s="12" t="str">
        <f t="shared" si="27"/>
        <v>Jul</v>
      </c>
      <c r="AE595" s="12" t="str">
        <f t="shared" si="28"/>
        <v>Q3</v>
      </c>
      <c r="AF595" s="12" t="str">
        <f t="shared" si="29"/>
        <v>2025-Jul</v>
      </c>
      <c r="AG595" s="12">
        <f>COUNTIF(C:C,Table1[[#This Row],[Customer_ID]])</f>
        <v>6</v>
      </c>
      <c r="AH595" s="18" t="e">
        <f>IF([1]!Table1[[#This Row],[Customer_order_count]] &gt;= 10,"FREQUENT",IF([1]!Table1[[#This Row],[Customer_order_count]] &lt;= 10,"REGULAR","OCASSIONAL"))</f>
        <v>#REF!</v>
      </c>
    </row>
    <row r="596" spans="1:34" x14ac:dyDescent="0.25">
      <c r="A596" s="1" t="s">
        <v>1305</v>
      </c>
      <c r="B596" s="2">
        <v>45878</v>
      </c>
      <c r="C596" s="3" t="s">
        <v>1008</v>
      </c>
      <c r="D596" s="4" t="s">
        <v>1009</v>
      </c>
      <c r="E596" s="4" t="s">
        <v>16</v>
      </c>
      <c r="F596" s="5">
        <v>28</v>
      </c>
      <c r="G596" s="3" t="s">
        <v>317</v>
      </c>
      <c r="H596" s="3" t="s">
        <v>5</v>
      </c>
      <c r="I596" s="3" t="s">
        <v>56</v>
      </c>
      <c r="J596" s="3" t="s">
        <v>57</v>
      </c>
      <c r="K596" s="3" t="s">
        <v>58</v>
      </c>
      <c r="L596" s="5">
        <v>1</v>
      </c>
      <c r="M596" s="5">
        <v>1200</v>
      </c>
      <c r="N596" s="6">
        <v>0.15</v>
      </c>
      <c r="O596" s="5">
        <v>1020</v>
      </c>
      <c r="P596" s="5">
        <v>800</v>
      </c>
      <c r="Q596" s="5">
        <f>Table1[[#This Row],[Sales]]-Table1[[#This Row],[Cost]]</f>
        <v>220</v>
      </c>
      <c r="R596" s="3" t="s">
        <v>26</v>
      </c>
      <c r="S596" s="3" t="s">
        <v>10</v>
      </c>
      <c r="T596" s="3" t="s">
        <v>33</v>
      </c>
      <c r="U596" s="3" t="s">
        <v>12</v>
      </c>
      <c r="V596" s="6">
        <f>Table1[[#This Row],[Profit]]/Table1[[#This Row],[Sales]]</f>
        <v>0.21568627450980393</v>
      </c>
      <c r="W596" s="3">
        <f>[1]!Table1[[#This Row],[Sales]]-[1]!Table1[[#This Row],[Cost]]-[1]!Table1[[#This Row],[Profit]]</f>
        <v>0</v>
      </c>
      <c r="X596" s="3">
        <f>[1]!Table1[[#This Row],[Quantity]]*[1]!Table1[[#This Row],[Unit_Price]]</f>
        <v>1200</v>
      </c>
      <c r="Y596" s="7">
        <f>[1]!Table1[[#This Row],[Gross_Sales]]*[1]!Table1[[#This Row],[Discount]]</f>
        <v>180</v>
      </c>
      <c r="Z596" s="8">
        <f>[1]!Table1[[#This Row],[Gross_Sales]]*[1]!Table1[[#This Row],[Discount_amount]]</f>
        <v>216000</v>
      </c>
      <c r="AA596" s="6">
        <f>IFERROR([1]!Table1[[#This Row],[Profit]]/[1]!Table1[[#This Row],[Sales]],0)</f>
        <v>0.21568627450980393</v>
      </c>
      <c r="AB596" s="3">
        <f>YEAR([1]!Table1[[#This Row],[Order_Date]])</f>
        <v>2025</v>
      </c>
      <c r="AC596" s="3">
        <f>MONTH([1]!Table1[[#This Row],[Order_Date]])</f>
        <v>8</v>
      </c>
      <c r="AD596" s="3" t="str">
        <f t="shared" si="27"/>
        <v>Aug</v>
      </c>
      <c r="AE596" s="3" t="str">
        <f t="shared" si="28"/>
        <v>Q3</v>
      </c>
      <c r="AF596" s="3" t="str">
        <f t="shared" si="29"/>
        <v>2025-Aug</v>
      </c>
      <c r="AG596" s="3">
        <f>COUNTIF(C:C,Table1[[#This Row],[Customer_ID]])</f>
        <v>8</v>
      </c>
      <c r="AH596" s="9" t="e">
        <f>IF([1]!Table1[[#This Row],[Customer_order_count]] &gt;= 10,"FREQUENT",IF([1]!Table1[[#This Row],[Customer_order_count]] &lt;= 10,"REGULAR","OCASSIONAL"))</f>
        <v>#REF!</v>
      </c>
    </row>
    <row r="597" spans="1:34" x14ac:dyDescent="0.25">
      <c r="A597" s="10" t="s">
        <v>1306</v>
      </c>
      <c r="B597" s="11">
        <v>45379</v>
      </c>
      <c r="C597" s="12" t="s">
        <v>160</v>
      </c>
      <c r="D597" s="13" t="s">
        <v>161</v>
      </c>
      <c r="E597" s="13" t="s">
        <v>16</v>
      </c>
      <c r="F597" s="14">
        <v>60</v>
      </c>
      <c r="G597" s="12" t="s">
        <v>4</v>
      </c>
      <c r="H597" s="12" t="s">
        <v>5</v>
      </c>
      <c r="I597" s="12" t="s">
        <v>344</v>
      </c>
      <c r="J597" s="12" t="s">
        <v>345</v>
      </c>
      <c r="K597" s="12" t="s">
        <v>39</v>
      </c>
      <c r="L597" s="14">
        <v>3</v>
      </c>
      <c r="M597" s="14">
        <v>2200</v>
      </c>
      <c r="N597" s="15">
        <v>0.05</v>
      </c>
      <c r="O597" s="14">
        <v>6270</v>
      </c>
      <c r="P597" s="14">
        <v>4200</v>
      </c>
      <c r="Q597" s="5">
        <f>Table1[[#This Row],[Sales]]-Table1[[#This Row],[Cost]]</f>
        <v>2070</v>
      </c>
      <c r="R597" s="12" t="s">
        <v>26</v>
      </c>
      <c r="S597" s="12" t="s">
        <v>10</v>
      </c>
      <c r="T597" s="12" t="s">
        <v>18</v>
      </c>
      <c r="U597" s="12" t="s">
        <v>19</v>
      </c>
      <c r="V597" s="6">
        <f>Table1[[#This Row],[Profit]]/Table1[[#This Row],[Sales]]</f>
        <v>0.33014354066985646</v>
      </c>
      <c r="W597" s="12">
        <f>[1]!Table1[[#This Row],[Sales]]-[1]!Table1[[#This Row],[Cost]]-[1]!Table1[[#This Row],[Profit]]</f>
        <v>0</v>
      </c>
      <c r="X597" s="12">
        <f>[1]!Table1[[#This Row],[Quantity]]*[1]!Table1[[#This Row],[Unit_Price]]</f>
        <v>6600</v>
      </c>
      <c r="Y597" s="16">
        <f>[1]!Table1[[#This Row],[Gross_Sales]]*[1]!Table1[[#This Row],[Discount]]</f>
        <v>330</v>
      </c>
      <c r="Z597" s="17">
        <f>[1]!Table1[[#This Row],[Gross_Sales]]*[1]!Table1[[#This Row],[Discount_amount]]</f>
        <v>2178000</v>
      </c>
      <c r="AA597" s="15">
        <f>IFERROR([1]!Table1[[#This Row],[Profit]]/[1]!Table1[[#This Row],[Sales]],0)</f>
        <v>0.33014354066985646</v>
      </c>
      <c r="AB597" s="12">
        <f>YEAR([1]!Table1[[#This Row],[Order_Date]])</f>
        <v>2024</v>
      </c>
      <c r="AC597" s="12">
        <f>MONTH([1]!Table1[[#This Row],[Order_Date]])</f>
        <v>3</v>
      </c>
      <c r="AD597" s="12" t="str">
        <f t="shared" si="27"/>
        <v>Mar</v>
      </c>
      <c r="AE597" s="12" t="str">
        <f t="shared" si="28"/>
        <v>Q1</v>
      </c>
      <c r="AF597" s="12" t="str">
        <f t="shared" si="29"/>
        <v>2024-Mar</v>
      </c>
      <c r="AG597" s="12">
        <f>COUNTIF(C:C,Table1[[#This Row],[Customer_ID]])</f>
        <v>4</v>
      </c>
      <c r="AH597" s="18" t="e">
        <f>IF([1]!Table1[[#This Row],[Customer_order_count]] &gt;= 10,"FREQUENT",IF([1]!Table1[[#This Row],[Customer_order_count]] &lt;= 10,"REGULAR","OCASSIONAL"))</f>
        <v>#REF!</v>
      </c>
    </row>
    <row r="598" spans="1:34" x14ac:dyDescent="0.25">
      <c r="A598" s="1" t="s">
        <v>1307</v>
      </c>
      <c r="B598" s="2">
        <v>45644</v>
      </c>
      <c r="C598" s="3" t="s">
        <v>278</v>
      </c>
      <c r="D598" s="4" t="s">
        <v>279</v>
      </c>
      <c r="E598" s="4" t="s">
        <v>3</v>
      </c>
      <c r="F598" s="5">
        <v>51</v>
      </c>
      <c r="G598" s="3" t="s">
        <v>280</v>
      </c>
      <c r="H598" s="3" t="s">
        <v>270</v>
      </c>
      <c r="I598" s="3" t="s">
        <v>186</v>
      </c>
      <c r="J598" s="3" t="s">
        <v>187</v>
      </c>
      <c r="K598" s="3" t="s">
        <v>91</v>
      </c>
      <c r="L598" s="5">
        <v>1</v>
      </c>
      <c r="M598" s="5">
        <v>12000</v>
      </c>
      <c r="N598" s="6">
        <v>0.1</v>
      </c>
      <c r="O598" s="5">
        <v>10800</v>
      </c>
      <c r="P598" s="5">
        <v>9000</v>
      </c>
      <c r="Q598" s="5">
        <f>Table1[[#This Row],[Sales]]-Table1[[#This Row],[Cost]]</f>
        <v>1800</v>
      </c>
      <c r="R598" s="3" t="s">
        <v>17</v>
      </c>
      <c r="S598" s="3" t="s">
        <v>10</v>
      </c>
      <c r="T598" s="3" t="s">
        <v>40</v>
      </c>
      <c r="U598" s="3" t="s">
        <v>12</v>
      </c>
      <c r="V598" s="6">
        <f>Table1[[#This Row],[Profit]]/Table1[[#This Row],[Sales]]</f>
        <v>0.16666666666666666</v>
      </c>
      <c r="W598" s="3">
        <f>[1]!Table1[[#This Row],[Sales]]-[1]!Table1[[#This Row],[Cost]]-[1]!Table1[[#This Row],[Profit]]</f>
        <v>0</v>
      </c>
      <c r="X598" s="3">
        <f>[1]!Table1[[#This Row],[Quantity]]*[1]!Table1[[#This Row],[Unit_Price]]</f>
        <v>12000</v>
      </c>
      <c r="Y598" s="7">
        <f>[1]!Table1[[#This Row],[Gross_Sales]]*[1]!Table1[[#This Row],[Discount]]</f>
        <v>1200</v>
      </c>
      <c r="Z598" s="8">
        <f>[1]!Table1[[#This Row],[Gross_Sales]]*[1]!Table1[[#This Row],[Discount_amount]]</f>
        <v>14400000</v>
      </c>
      <c r="AA598" s="6">
        <f>IFERROR([1]!Table1[[#This Row],[Profit]]/[1]!Table1[[#This Row],[Sales]],0)</f>
        <v>0.16666666666666666</v>
      </c>
      <c r="AB598" s="3">
        <f>YEAR([1]!Table1[[#This Row],[Order_Date]])</f>
        <v>2024</v>
      </c>
      <c r="AC598" s="3">
        <f>MONTH([1]!Table1[[#This Row],[Order_Date]])</f>
        <v>12</v>
      </c>
      <c r="AD598" s="3" t="str">
        <f t="shared" si="27"/>
        <v>Dec</v>
      </c>
      <c r="AE598" s="3" t="str">
        <f t="shared" si="28"/>
        <v>Q4</v>
      </c>
      <c r="AF598" s="3" t="str">
        <f t="shared" si="29"/>
        <v>2024-Dec</v>
      </c>
      <c r="AG598" s="3">
        <f>COUNTIF(C:C,Table1[[#This Row],[Customer_ID]])</f>
        <v>8</v>
      </c>
      <c r="AH598" s="9" t="e">
        <f>IF([1]!Table1[[#This Row],[Customer_order_count]] &gt;= 10,"FREQUENT",IF([1]!Table1[[#This Row],[Customer_order_count]] &lt;= 10,"REGULAR","OCASSIONAL"))</f>
        <v>#REF!</v>
      </c>
    </row>
    <row r="599" spans="1:34" x14ac:dyDescent="0.25">
      <c r="A599" s="10" t="s">
        <v>1308</v>
      </c>
      <c r="B599" s="11">
        <v>45816</v>
      </c>
      <c r="C599" s="12" t="s">
        <v>540</v>
      </c>
      <c r="D599" s="13" t="s">
        <v>541</v>
      </c>
      <c r="E599" s="13" t="s">
        <v>3</v>
      </c>
      <c r="F599" s="14">
        <v>47</v>
      </c>
      <c r="G599" s="12" t="s">
        <v>275</v>
      </c>
      <c r="H599" s="12" t="s">
        <v>276</v>
      </c>
      <c r="I599" s="12" t="s">
        <v>176</v>
      </c>
      <c r="J599" s="12" t="s">
        <v>177</v>
      </c>
      <c r="K599" s="12" t="s">
        <v>25</v>
      </c>
      <c r="L599" s="14">
        <v>2</v>
      </c>
      <c r="M599" s="14">
        <v>22000</v>
      </c>
      <c r="N599" s="15">
        <v>0.05</v>
      </c>
      <c r="O599" s="14">
        <v>41800</v>
      </c>
      <c r="P599" s="14">
        <v>33000</v>
      </c>
      <c r="Q599" s="5">
        <f>Table1[[#This Row],[Sales]]-Table1[[#This Row],[Cost]]</f>
        <v>8800</v>
      </c>
      <c r="R599" s="12" t="s">
        <v>26</v>
      </c>
      <c r="S599" s="12" t="s">
        <v>10</v>
      </c>
      <c r="T599" s="12" t="s">
        <v>11</v>
      </c>
      <c r="U599" s="12" t="s">
        <v>19</v>
      </c>
      <c r="V599" s="6">
        <f>Table1[[#This Row],[Profit]]/Table1[[#This Row],[Sales]]</f>
        <v>0.21052631578947367</v>
      </c>
      <c r="W599" s="12">
        <f>[1]!Table1[[#This Row],[Sales]]-[1]!Table1[[#This Row],[Cost]]-[1]!Table1[[#This Row],[Profit]]</f>
        <v>0</v>
      </c>
      <c r="X599" s="12">
        <f>[1]!Table1[[#This Row],[Quantity]]*[1]!Table1[[#This Row],[Unit_Price]]</f>
        <v>44000</v>
      </c>
      <c r="Y599" s="16">
        <f>[1]!Table1[[#This Row],[Gross_Sales]]*[1]!Table1[[#This Row],[Discount]]</f>
        <v>2200</v>
      </c>
      <c r="Z599" s="17">
        <f>[1]!Table1[[#This Row],[Gross_Sales]]*[1]!Table1[[#This Row],[Discount_amount]]</f>
        <v>96800000</v>
      </c>
      <c r="AA599" s="15">
        <f>IFERROR([1]!Table1[[#This Row],[Profit]]/[1]!Table1[[#This Row],[Sales]],0)</f>
        <v>0.21052631578947367</v>
      </c>
      <c r="AB599" s="12">
        <f>YEAR([1]!Table1[[#This Row],[Order_Date]])</f>
        <v>2025</v>
      </c>
      <c r="AC599" s="12">
        <f>MONTH([1]!Table1[[#This Row],[Order_Date]])</f>
        <v>6</v>
      </c>
      <c r="AD599" s="12" t="str">
        <f t="shared" si="27"/>
        <v>Jun</v>
      </c>
      <c r="AE599" s="12" t="str">
        <f t="shared" si="28"/>
        <v>Q2</v>
      </c>
      <c r="AF599" s="12" t="str">
        <f t="shared" si="29"/>
        <v>2025-Jun</v>
      </c>
      <c r="AG599" s="12">
        <f>COUNTIF(C:C,Table1[[#This Row],[Customer_ID]])</f>
        <v>17</v>
      </c>
      <c r="AH599" s="18" t="e">
        <f>IF([1]!Table1[[#This Row],[Customer_order_count]] &gt;= 10,"FREQUENT",IF([1]!Table1[[#This Row],[Customer_order_count]] &lt;= 10,"REGULAR","OCASSIONAL"))</f>
        <v>#REF!</v>
      </c>
    </row>
    <row r="600" spans="1:34" x14ac:dyDescent="0.25">
      <c r="A600" s="1" t="s">
        <v>1309</v>
      </c>
      <c r="B600" s="2">
        <v>45550</v>
      </c>
      <c r="C600" s="3" t="s">
        <v>671</v>
      </c>
      <c r="D600" s="4" t="s">
        <v>672</v>
      </c>
      <c r="E600" s="4" t="s">
        <v>16</v>
      </c>
      <c r="F600" s="5">
        <v>57</v>
      </c>
      <c r="G600" s="3" t="s">
        <v>290</v>
      </c>
      <c r="H600" s="3" t="s">
        <v>276</v>
      </c>
      <c r="I600" s="3" t="s">
        <v>186</v>
      </c>
      <c r="J600" s="3" t="s">
        <v>187</v>
      </c>
      <c r="K600" s="3" t="s">
        <v>91</v>
      </c>
      <c r="L600" s="5">
        <v>3</v>
      </c>
      <c r="M600" s="5">
        <v>12000</v>
      </c>
      <c r="N600" s="6">
        <v>0.05</v>
      </c>
      <c r="O600" s="5">
        <v>34200</v>
      </c>
      <c r="P600" s="5">
        <v>27000</v>
      </c>
      <c r="Q600" s="5">
        <f>Table1[[#This Row],[Sales]]-Table1[[#This Row],[Cost]]</f>
        <v>7200</v>
      </c>
      <c r="R600" s="3" t="s">
        <v>26</v>
      </c>
      <c r="S600" s="3" t="s">
        <v>10</v>
      </c>
      <c r="T600" s="3" t="s">
        <v>33</v>
      </c>
      <c r="U600" s="3" t="s">
        <v>27</v>
      </c>
      <c r="V600" s="6">
        <f>Table1[[#This Row],[Profit]]/Table1[[#This Row],[Sales]]</f>
        <v>0.21052631578947367</v>
      </c>
      <c r="W600" s="3">
        <f>[1]!Table1[[#This Row],[Sales]]-[1]!Table1[[#This Row],[Cost]]-[1]!Table1[[#This Row],[Profit]]</f>
        <v>0</v>
      </c>
      <c r="X600" s="3">
        <f>[1]!Table1[[#This Row],[Quantity]]*[1]!Table1[[#This Row],[Unit_Price]]</f>
        <v>36000</v>
      </c>
      <c r="Y600" s="7">
        <f>[1]!Table1[[#This Row],[Gross_Sales]]*[1]!Table1[[#This Row],[Discount]]</f>
        <v>1800</v>
      </c>
      <c r="Z600" s="8">
        <f>[1]!Table1[[#This Row],[Gross_Sales]]*[1]!Table1[[#This Row],[Discount_amount]]</f>
        <v>64800000</v>
      </c>
      <c r="AA600" s="6">
        <f>IFERROR([1]!Table1[[#This Row],[Profit]]/[1]!Table1[[#This Row],[Sales]],0)</f>
        <v>0.21052631578947367</v>
      </c>
      <c r="AB600" s="3">
        <f>YEAR([1]!Table1[[#This Row],[Order_Date]])</f>
        <v>2024</v>
      </c>
      <c r="AC600" s="3">
        <f>MONTH([1]!Table1[[#This Row],[Order_Date]])</f>
        <v>9</v>
      </c>
      <c r="AD600" s="3" t="str">
        <f t="shared" si="27"/>
        <v>Sep</v>
      </c>
      <c r="AE600" s="3" t="str">
        <f t="shared" si="28"/>
        <v>Q3</v>
      </c>
      <c r="AF600" s="3" t="str">
        <f t="shared" si="29"/>
        <v>2024-Sep</v>
      </c>
      <c r="AG600" s="3">
        <f>COUNTIF(C:C,Table1[[#This Row],[Customer_ID]])</f>
        <v>14</v>
      </c>
      <c r="AH600" s="9" t="e">
        <f>IF([1]!Table1[[#This Row],[Customer_order_count]] &gt;= 10,"FREQUENT",IF([1]!Table1[[#This Row],[Customer_order_count]] &lt;= 10,"REGULAR","OCASSIONAL"))</f>
        <v>#REF!</v>
      </c>
    </row>
    <row r="601" spans="1:34" x14ac:dyDescent="0.25">
      <c r="A601" s="10" t="s">
        <v>1310</v>
      </c>
      <c r="B601" s="11">
        <v>45872</v>
      </c>
      <c r="C601" s="12" t="s">
        <v>489</v>
      </c>
      <c r="D601" s="12" t="s">
        <v>490</v>
      </c>
      <c r="E601" s="12" t="s">
        <v>3</v>
      </c>
      <c r="F601" s="12">
        <v>26</v>
      </c>
      <c r="G601" s="12" t="s">
        <v>339</v>
      </c>
      <c r="H601" s="12" t="s">
        <v>285</v>
      </c>
      <c r="I601" s="12" t="s">
        <v>102</v>
      </c>
      <c r="J601" s="12" t="s">
        <v>103</v>
      </c>
      <c r="K601" s="12" t="s">
        <v>25</v>
      </c>
      <c r="L601" s="12">
        <v>1</v>
      </c>
      <c r="M601" s="12">
        <v>28000</v>
      </c>
      <c r="N601" s="12">
        <v>0.2</v>
      </c>
      <c r="O601" s="12">
        <v>0</v>
      </c>
      <c r="P601" s="12">
        <v>21000</v>
      </c>
      <c r="Q601" s="5">
        <f>Table1[[#This Row],[Sales]]-Table1[[#This Row],[Cost]]</f>
        <v>-21000</v>
      </c>
      <c r="R601" s="12" t="s">
        <v>77</v>
      </c>
      <c r="S601" s="12" t="s">
        <v>291</v>
      </c>
      <c r="T601" s="12" t="s">
        <v>33</v>
      </c>
      <c r="U601" s="12" t="s">
        <v>27</v>
      </c>
      <c r="V601" s="3" t="e">
        <f>Table1[[#This Row],[Profit]]/Table1[[#This Row],[Sales]]</f>
        <v>#DIV/0!</v>
      </c>
      <c r="W601" s="12">
        <f>[1]!Table1[[#This Row],[Sales]]-[1]!Table1[[#This Row],[Cost]]-[1]!Table1[[#This Row],[Profit]]</f>
        <v>-21000</v>
      </c>
      <c r="X601" s="12">
        <f>[1]!Table1[[#This Row],[Quantity]]*[1]!Table1[[#This Row],[Unit_Price]]</f>
        <v>28000</v>
      </c>
      <c r="Y601" s="12">
        <f>[1]!Table1[[#This Row],[Gross_Sales]]*[1]!Table1[[#This Row],[Discount]]</f>
        <v>5600</v>
      </c>
      <c r="Z601" s="12">
        <f>[1]!Table1[[#This Row],[Gross_Sales]]*[1]!Table1[[#This Row],[Discount_amount]]</f>
        <v>156800000</v>
      </c>
      <c r="AA601" s="12">
        <f>IFERROR([1]!Table1[[#This Row],[Profit]]/[1]!Table1[[#This Row],[Sales]],0)</f>
        <v>0</v>
      </c>
      <c r="AB601" s="12">
        <f>YEAR([1]!Table1[[#This Row],[Order_Date]])</f>
        <v>2025</v>
      </c>
      <c r="AC601" s="12">
        <f>MONTH([1]!Table1[[#This Row],[Order_Date]])</f>
        <v>8</v>
      </c>
      <c r="AD601" s="12" t="str">
        <f t="shared" si="27"/>
        <v>Aug</v>
      </c>
      <c r="AE601" s="12" t="str">
        <f t="shared" si="28"/>
        <v>Q3</v>
      </c>
      <c r="AF601" s="12" t="str">
        <f t="shared" si="29"/>
        <v>2025-Aug</v>
      </c>
      <c r="AG601" s="12">
        <f>COUNTIF(C:C,Table1[[#This Row],[Customer_ID]])</f>
        <v>26</v>
      </c>
      <c r="AH601" s="18" t="e">
        <f>IF([1]!Table1[[#This Row],[Customer_order_count]] &gt;= 10,"FREQUENT",IF([1]!Table1[[#This Row],[Customer_order_count]] &lt;= 10,"REGULAR","OCASSIONAL"))</f>
        <v>#REF!</v>
      </c>
    </row>
    <row r="602" spans="1:34" x14ac:dyDescent="0.25">
      <c r="A602" s="1" t="s">
        <v>1311</v>
      </c>
      <c r="B602" s="2">
        <v>45854</v>
      </c>
      <c r="C602" s="3" t="s">
        <v>351</v>
      </c>
      <c r="D602" s="4" t="s">
        <v>352</v>
      </c>
      <c r="E602" s="4" t="s">
        <v>3</v>
      </c>
      <c r="F602" s="5">
        <v>54</v>
      </c>
      <c r="G602" s="3" t="s">
        <v>275</v>
      </c>
      <c r="H602" s="3" t="s">
        <v>276</v>
      </c>
      <c r="I602" s="3" t="s">
        <v>74</v>
      </c>
      <c r="J602" s="3" t="s">
        <v>75</v>
      </c>
      <c r="K602" s="3" t="s">
        <v>76</v>
      </c>
      <c r="L602" s="5">
        <v>2</v>
      </c>
      <c r="M602" s="5">
        <v>550</v>
      </c>
      <c r="N602" s="6">
        <v>0.15</v>
      </c>
      <c r="O602" s="5">
        <v>935</v>
      </c>
      <c r="P602" s="5">
        <v>900</v>
      </c>
      <c r="Q602" s="5">
        <f>Table1[[#This Row],[Sales]]-Table1[[#This Row],[Cost]]</f>
        <v>35</v>
      </c>
      <c r="R602" s="3" t="s">
        <v>17</v>
      </c>
      <c r="S602" s="3" t="s">
        <v>10</v>
      </c>
      <c r="T602" s="3" t="s">
        <v>33</v>
      </c>
      <c r="U602" s="3" t="s">
        <v>27</v>
      </c>
      <c r="V602" s="6">
        <f>Table1[[#This Row],[Profit]]/Table1[[#This Row],[Sales]]</f>
        <v>3.7433155080213901E-2</v>
      </c>
      <c r="W602" s="3">
        <f>[1]!Table1[[#This Row],[Sales]]-[1]!Table1[[#This Row],[Cost]]-[1]!Table1[[#This Row],[Profit]]</f>
        <v>0</v>
      </c>
      <c r="X602" s="3">
        <f>[1]!Table1[[#This Row],[Quantity]]*[1]!Table1[[#This Row],[Unit_Price]]</f>
        <v>1100</v>
      </c>
      <c r="Y602" s="7">
        <f>[1]!Table1[[#This Row],[Gross_Sales]]*[1]!Table1[[#This Row],[Discount]]</f>
        <v>165</v>
      </c>
      <c r="Z602" s="8">
        <f>[1]!Table1[[#This Row],[Gross_Sales]]*[1]!Table1[[#This Row],[Discount_amount]]</f>
        <v>181500</v>
      </c>
      <c r="AA602" s="6">
        <f>IFERROR([1]!Table1[[#This Row],[Profit]]/[1]!Table1[[#This Row],[Sales]],0)</f>
        <v>3.7433155080213901E-2</v>
      </c>
      <c r="AB602" s="3">
        <f>YEAR([1]!Table1[[#This Row],[Order_Date]])</f>
        <v>2025</v>
      </c>
      <c r="AC602" s="3">
        <f>MONTH([1]!Table1[[#This Row],[Order_Date]])</f>
        <v>7</v>
      </c>
      <c r="AD602" s="3" t="str">
        <f t="shared" si="27"/>
        <v>Jul</v>
      </c>
      <c r="AE602" s="3" t="str">
        <f t="shared" si="28"/>
        <v>Q3</v>
      </c>
      <c r="AF602" s="3" t="str">
        <f t="shared" si="29"/>
        <v>2025-Jul</v>
      </c>
      <c r="AG602" s="3">
        <f>COUNTIF(C:C,Table1[[#This Row],[Customer_ID]])</f>
        <v>22</v>
      </c>
      <c r="AH602" s="9" t="e">
        <f>IF([1]!Table1[[#This Row],[Customer_order_count]] &gt;= 10,"FREQUENT",IF([1]!Table1[[#This Row],[Customer_order_count]] &lt;= 10,"REGULAR","OCASSIONAL"))</f>
        <v>#REF!</v>
      </c>
    </row>
    <row r="603" spans="1:34" x14ac:dyDescent="0.25">
      <c r="A603" s="10" t="s">
        <v>1312</v>
      </c>
      <c r="B603" s="11">
        <v>45979</v>
      </c>
      <c r="C603" s="12" t="s">
        <v>1313</v>
      </c>
      <c r="D603" s="13" t="s">
        <v>335</v>
      </c>
      <c r="E603" s="13" t="s">
        <v>16</v>
      </c>
      <c r="F603" s="14">
        <v>55</v>
      </c>
      <c r="G603" s="12" t="s">
        <v>263</v>
      </c>
      <c r="H603" s="12" t="s">
        <v>5</v>
      </c>
      <c r="I603" s="12" t="s">
        <v>65</v>
      </c>
      <c r="J603" s="12" t="s">
        <v>66</v>
      </c>
      <c r="K603" s="12" t="s">
        <v>25</v>
      </c>
      <c r="L603" s="14">
        <v>1</v>
      </c>
      <c r="M603" s="14">
        <v>2500</v>
      </c>
      <c r="N603" s="15">
        <v>0.15</v>
      </c>
      <c r="O603" s="14">
        <v>2125</v>
      </c>
      <c r="P603" s="14">
        <v>1600</v>
      </c>
      <c r="Q603" s="5">
        <f>Table1[[#This Row],[Sales]]-Table1[[#This Row],[Cost]]</f>
        <v>525</v>
      </c>
      <c r="R603" s="12" t="s">
        <v>26</v>
      </c>
      <c r="S603" s="12" t="s">
        <v>10</v>
      </c>
      <c r="T603" s="12" t="s">
        <v>40</v>
      </c>
      <c r="U603" s="12" t="s">
        <v>19</v>
      </c>
      <c r="V603" s="6">
        <f>Table1[[#This Row],[Profit]]/Table1[[#This Row],[Sales]]</f>
        <v>0.24705882352941178</v>
      </c>
      <c r="W603" s="12">
        <f>[1]!Table1[[#This Row],[Sales]]-[1]!Table1[[#This Row],[Cost]]-[1]!Table1[[#This Row],[Profit]]</f>
        <v>0</v>
      </c>
      <c r="X603" s="12">
        <f>[1]!Table1[[#This Row],[Quantity]]*[1]!Table1[[#This Row],[Unit_Price]]</f>
        <v>2500</v>
      </c>
      <c r="Y603" s="16">
        <f>[1]!Table1[[#This Row],[Gross_Sales]]*[1]!Table1[[#This Row],[Discount]]</f>
        <v>375</v>
      </c>
      <c r="Z603" s="17">
        <f>[1]!Table1[[#This Row],[Gross_Sales]]*[1]!Table1[[#This Row],[Discount_amount]]</f>
        <v>937500</v>
      </c>
      <c r="AA603" s="15">
        <f>IFERROR([1]!Table1[[#This Row],[Profit]]/[1]!Table1[[#This Row],[Sales]],0)</f>
        <v>0.24705882352941178</v>
      </c>
      <c r="AB603" s="12">
        <f>YEAR([1]!Table1[[#This Row],[Order_Date]])</f>
        <v>2025</v>
      </c>
      <c r="AC603" s="12">
        <f>MONTH([1]!Table1[[#This Row],[Order_Date]])</f>
        <v>11</v>
      </c>
      <c r="AD603" s="12" t="str">
        <f t="shared" si="27"/>
        <v>Nov</v>
      </c>
      <c r="AE603" s="12" t="str">
        <f t="shared" si="28"/>
        <v>Q4</v>
      </c>
      <c r="AF603" s="12" t="str">
        <f t="shared" si="29"/>
        <v>2025-Nov</v>
      </c>
      <c r="AG603" s="12">
        <f>COUNTIF(C:C,Table1[[#This Row],[Customer_ID]])</f>
        <v>4</v>
      </c>
      <c r="AH603" s="18" t="e">
        <f>IF([1]!Table1[[#This Row],[Customer_order_count]] &gt;= 10,"FREQUENT",IF([1]!Table1[[#This Row],[Customer_order_count]] &lt;= 10,"REGULAR","OCASSIONAL"))</f>
        <v>#REF!</v>
      </c>
    </row>
    <row r="604" spans="1:34" x14ac:dyDescent="0.25">
      <c r="A604" s="1" t="s">
        <v>1314</v>
      </c>
      <c r="B604" s="2">
        <v>45886</v>
      </c>
      <c r="C604" s="3" t="s">
        <v>405</v>
      </c>
      <c r="D604" s="4" t="s">
        <v>406</v>
      </c>
      <c r="E604" s="4" t="s">
        <v>16</v>
      </c>
      <c r="F604" s="5">
        <v>56</v>
      </c>
      <c r="G604" s="3" t="s">
        <v>407</v>
      </c>
      <c r="H604" s="3" t="s">
        <v>285</v>
      </c>
      <c r="I604" s="3" t="s">
        <v>143</v>
      </c>
      <c r="J604" s="3" t="s">
        <v>144</v>
      </c>
      <c r="K604" s="3" t="s">
        <v>76</v>
      </c>
      <c r="L604" s="5">
        <v>3</v>
      </c>
      <c r="M604" s="5">
        <v>700</v>
      </c>
      <c r="N604" s="6">
        <v>0.05</v>
      </c>
      <c r="O604" s="5">
        <v>1995</v>
      </c>
      <c r="P604" s="5">
        <v>1710</v>
      </c>
      <c r="Q604" s="5">
        <f>Table1[[#This Row],[Sales]]-Table1[[#This Row],[Cost]]</f>
        <v>285</v>
      </c>
      <c r="R604" s="3" t="s">
        <v>98</v>
      </c>
      <c r="S604" s="3" t="s">
        <v>10</v>
      </c>
      <c r="T604" s="3" t="s">
        <v>33</v>
      </c>
      <c r="U604" s="3" t="s">
        <v>12</v>
      </c>
      <c r="V604" s="6">
        <f>Table1[[#This Row],[Profit]]/Table1[[#This Row],[Sales]]</f>
        <v>0.14285714285714285</v>
      </c>
      <c r="W604" s="3">
        <f>[1]!Table1[[#This Row],[Sales]]-[1]!Table1[[#This Row],[Cost]]-[1]!Table1[[#This Row],[Profit]]</f>
        <v>0</v>
      </c>
      <c r="X604" s="3">
        <f>[1]!Table1[[#This Row],[Quantity]]*[1]!Table1[[#This Row],[Unit_Price]]</f>
        <v>2100</v>
      </c>
      <c r="Y604" s="7">
        <f>[1]!Table1[[#This Row],[Gross_Sales]]*[1]!Table1[[#This Row],[Discount]]</f>
        <v>105</v>
      </c>
      <c r="Z604" s="8">
        <f>[1]!Table1[[#This Row],[Gross_Sales]]*[1]!Table1[[#This Row],[Discount_amount]]</f>
        <v>220500</v>
      </c>
      <c r="AA604" s="6">
        <f>IFERROR([1]!Table1[[#This Row],[Profit]]/[1]!Table1[[#This Row],[Sales]],0)</f>
        <v>0.14285714285714285</v>
      </c>
      <c r="AB604" s="3">
        <f>YEAR([1]!Table1[[#This Row],[Order_Date]])</f>
        <v>2025</v>
      </c>
      <c r="AC604" s="3">
        <f>MONTH([1]!Table1[[#This Row],[Order_Date]])</f>
        <v>8</v>
      </c>
      <c r="AD604" s="3" t="str">
        <f t="shared" si="27"/>
        <v>Aug</v>
      </c>
      <c r="AE604" s="3" t="str">
        <f t="shared" si="28"/>
        <v>Q3</v>
      </c>
      <c r="AF604" s="3" t="str">
        <f t="shared" si="29"/>
        <v>2025-Aug</v>
      </c>
      <c r="AG604" s="3">
        <f>COUNTIF(C:C,Table1[[#This Row],[Customer_ID]])</f>
        <v>4</v>
      </c>
      <c r="AH604" s="9" t="e">
        <f>IF([1]!Table1[[#This Row],[Customer_order_count]] &gt;= 10,"FREQUENT",IF([1]!Table1[[#This Row],[Customer_order_count]] &lt;= 10,"REGULAR","OCASSIONAL"))</f>
        <v>#REF!</v>
      </c>
    </row>
    <row r="605" spans="1:34" x14ac:dyDescent="0.25">
      <c r="A605" s="10" t="s">
        <v>1315</v>
      </c>
      <c r="B605" s="11">
        <v>45979</v>
      </c>
      <c r="C605" s="12" t="s">
        <v>707</v>
      </c>
      <c r="D605" s="13" t="s">
        <v>708</v>
      </c>
      <c r="E605" s="13" t="s">
        <v>3</v>
      </c>
      <c r="F605" s="14">
        <v>26</v>
      </c>
      <c r="G605" s="12" t="s">
        <v>295</v>
      </c>
      <c r="H605" s="12" t="s">
        <v>270</v>
      </c>
      <c r="I605" s="12" t="s">
        <v>51</v>
      </c>
      <c r="J605" s="12" t="s">
        <v>52</v>
      </c>
      <c r="K605" s="12" t="s">
        <v>8</v>
      </c>
      <c r="L605" s="14">
        <v>1</v>
      </c>
      <c r="M605" s="14">
        <v>4500</v>
      </c>
      <c r="N605" s="15">
        <v>0.05</v>
      </c>
      <c r="O605" s="14">
        <v>4275</v>
      </c>
      <c r="P605" s="14">
        <v>3200</v>
      </c>
      <c r="Q605" s="5">
        <f>Table1[[#This Row],[Sales]]-Table1[[#This Row],[Cost]]</f>
        <v>1075</v>
      </c>
      <c r="R605" s="12" t="s">
        <v>26</v>
      </c>
      <c r="S605" s="12" t="s">
        <v>10</v>
      </c>
      <c r="T605" s="12" t="s">
        <v>40</v>
      </c>
      <c r="U605" s="12" t="s">
        <v>27</v>
      </c>
      <c r="V605" s="6">
        <f>Table1[[#This Row],[Profit]]/Table1[[#This Row],[Sales]]</f>
        <v>0.25146198830409355</v>
      </c>
      <c r="W605" s="12">
        <f>[1]!Table1[[#This Row],[Sales]]-[1]!Table1[[#This Row],[Cost]]-[1]!Table1[[#This Row],[Profit]]</f>
        <v>0</v>
      </c>
      <c r="X605" s="12">
        <f>[1]!Table1[[#This Row],[Quantity]]*[1]!Table1[[#This Row],[Unit_Price]]</f>
        <v>4500</v>
      </c>
      <c r="Y605" s="16">
        <f>[1]!Table1[[#This Row],[Gross_Sales]]*[1]!Table1[[#This Row],[Discount]]</f>
        <v>225</v>
      </c>
      <c r="Z605" s="17">
        <f>[1]!Table1[[#This Row],[Gross_Sales]]*[1]!Table1[[#This Row],[Discount_amount]]</f>
        <v>1012500</v>
      </c>
      <c r="AA605" s="15">
        <f>IFERROR([1]!Table1[[#This Row],[Profit]]/[1]!Table1[[#This Row],[Sales]],0)</f>
        <v>0.25146198830409355</v>
      </c>
      <c r="AB605" s="12">
        <f>YEAR([1]!Table1[[#This Row],[Order_Date]])</f>
        <v>2025</v>
      </c>
      <c r="AC605" s="12">
        <f>MONTH([1]!Table1[[#This Row],[Order_Date]])</f>
        <v>11</v>
      </c>
      <c r="AD605" s="12" t="str">
        <f t="shared" si="27"/>
        <v>Nov</v>
      </c>
      <c r="AE605" s="12" t="str">
        <f t="shared" si="28"/>
        <v>Q4</v>
      </c>
      <c r="AF605" s="12" t="str">
        <f t="shared" si="29"/>
        <v>2025-Nov</v>
      </c>
      <c r="AG605" s="12">
        <f>COUNTIF(C:C,Table1[[#This Row],[Customer_ID]])</f>
        <v>23</v>
      </c>
      <c r="AH605" s="18" t="e">
        <f>IF([1]!Table1[[#This Row],[Customer_order_count]] &gt;= 10,"FREQUENT",IF([1]!Table1[[#This Row],[Customer_order_count]] &lt;= 10,"REGULAR","OCASSIONAL"))</f>
        <v>#REF!</v>
      </c>
    </row>
    <row r="606" spans="1:34" x14ac:dyDescent="0.25">
      <c r="A606" s="1" t="s">
        <v>1316</v>
      </c>
      <c r="B606" s="2">
        <v>45363</v>
      </c>
      <c r="C606" s="3" t="s">
        <v>1317</v>
      </c>
      <c r="D606" s="4" t="s">
        <v>1318</v>
      </c>
      <c r="E606" s="4" t="s">
        <v>16</v>
      </c>
      <c r="F606" s="5">
        <v>59</v>
      </c>
      <c r="G606" s="3" t="s">
        <v>4</v>
      </c>
      <c r="H606" s="3" t="s">
        <v>5</v>
      </c>
      <c r="I606" s="3" t="s">
        <v>186</v>
      </c>
      <c r="J606" s="3" t="s">
        <v>187</v>
      </c>
      <c r="K606" s="3" t="s">
        <v>91</v>
      </c>
      <c r="L606" s="5">
        <v>1</v>
      </c>
      <c r="M606" s="5">
        <v>12000</v>
      </c>
      <c r="N606" s="6">
        <v>0.05</v>
      </c>
      <c r="O606" s="5">
        <v>11400</v>
      </c>
      <c r="P606" s="5">
        <v>9000</v>
      </c>
      <c r="Q606" s="5">
        <f>Table1[[#This Row],[Sales]]-Table1[[#This Row],[Cost]]</f>
        <v>2400</v>
      </c>
      <c r="R606" s="3" t="s">
        <v>26</v>
      </c>
      <c r="S606" s="3" t="s">
        <v>10</v>
      </c>
      <c r="T606" s="3" t="s">
        <v>18</v>
      </c>
      <c r="U606" s="3" t="s">
        <v>19</v>
      </c>
      <c r="V606" s="6">
        <f>Table1[[#This Row],[Profit]]/Table1[[#This Row],[Sales]]</f>
        <v>0.21052631578947367</v>
      </c>
      <c r="W606" s="3">
        <f>[1]!Table1[[#This Row],[Sales]]-[1]!Table1[[#This Row],[Cost]]-[1]!Table1[[#This Row],[Profit]]</f>
        <v>0</v>
      </c>
      <c r="X606" s="3">
        <f>[1]!Table1[[#This Row],[Quantity]]*[1]!Table1[[#This Row],[Unit_Price]]</f>
        <v>12000</v>
      </c>
      <c r="Y606" s="7">
        <f>[1]!Table1[[#This Row],[Gross_Sales]]*[1]!Table1[[#This Row],[Discount]]</f>
        <v>600</v>
      </c>
      <c r="Z606" s="8">
        <f>[1]!Table1[[#This Row],[Gross_Sales]]*[1]!Table1[[#This Row],[Discount_amount]]</f>
        <v>7200000</v>
      </c>
      <c r="AA606" s="6">
        <f>IFERROR([1]!Table1[[#This Row],[Profit]]/[1]!Table1[[#This Row],[Sales]],0)</f>
        <v>0.21052631578947367</v>
      </c>
      <c r="AB606" s="3">
        <f>YEAR([1]!Table1[[#This Row],[Order_Date]])</f>
        <v>2024</v>
      </c>
      <c r="AC606" s="3">
        <f>MONTH([1]!Table1[[#This Row],[Order_Date]])</f>
        <v>3</v>
      </c>
      <c r="AD606" s="3" t="str">
        <f t="shared" si="27"/>
        <v>Mar</v>
      </c>
      <c r="AE606" s="3" t="str">
        <f t="shared" si="28"/>
        <v>Q1</v>
      </c>
      <c r="AF606" s="3" t="str">
        <f t="shared" si="29"/>
        <v>2024-Mar</v>
      </c>
      <c r="AG606" s="3">
        <f>COUNTIF(C:C,Table1[[#This Row],[Customer_ID]])</f>
        <v>1</v>
      </c>
      <c r="AH606" s="9" t="e">
        <f>IF([1]!Table1[[#This Row],[Customer_order_count]] &gt;= 10,"FREQUENT",IF([1]!Table1[[#This Row],[Customer_order_count]] &lt;= 10,"REGULAR","OCASSIONAL"))</f>
        <v>#REF!</v>
      </c>
    </row>
    <row r="607" spans="1:34" x14ac:dyDescent="0.25">
      <c r="A607" s="10" t="s">
        <v>1319</v>
      </c>
      <c r="B607" s="11">
        <v>45923</v>
      </c>
      <c r="C607" s="12" t="s">
        <v>995</v>
      </c>
      <c r="D607" s="13" t="s">
        <v>583</v>
      </c>
      <c r="E607" s="13" t="s">
        <v>16</v>
      </c>
      <c r="F607" s="14">
        <v>48</v>
      </c>
      <c r="G607" s="12" t="s">
        <v>290</v>
      </c>
      <c r="H607" s="12" t="s">
        <v>276</v>
      </c>
      <c r="I607" s="12" t="s">
        <v>6</v>
      </c>
      <c r="J607" s="12" t="s">
        <v>7</v>
      </c>
      <c r="K607" s="12" t="s">
        <v>8</v>
      </c>
      <c r="L607" s="14">
        <v>1</v>
      </c>
      <c r="M607" s="14">
        <v>7000</v>
      </c>
      <c r="N607" s="15">
        <v>0.05</v>
      </c>
      <c r="O607" s="14">
        <v>6650</v>
      </c>
      <c r="P607" s="14">
        <v>5200</v>
      </c>
      <c r="Q607" s="5">
        <f>Table1[[#This Row],[Sales]]-Table1[[#This Row],[Cost]]</f>
        <v>1450</v>
      </c>
      <c r="R607" s="12" t="s">
        <v>26</v>
      </c>
      <c r="S607" s="12" t="s">
        <v>10</v>
      </c>
      <c r="T607" s="12" t="s">
        <v>33</v>
      </c>
      <c r="U607" s="12" t="s">
        <v>27</v>
      </c>
      <c r="V607" s="6">
        <f>Table1[[#This Row],[Profit]]/Table1[[#This Row],[Sales]]</f>
        <v>0.21804511278195488</v>
      </c>
      <c r="W607" s="12">
        <f>[1]!Table1[[#This Row],[Sales]]-[1]!Table1[[#This Row],[Cost]]-[1]!Table1[[#This Row],[Profit]]</f>
        <v>0</v>
      </c>
      <c r="X607" s="12">
        <f>[1]!Table1[[#This Row],[Quantity]]*[1]!Table1[[#This Row],[Unit_Price]]</f>
        <v>7000</v>
      </c>
      <c r="Y607" s="16">
        <f>[1]!Table1[[#This Row],[Gross_Sales]]*[1]!Table1[[#This Row],[Discount]]</f>
        <v>350</v>
      </c>
      <c r="Z607" s="17">
        <f>[1]!Table1[[#This Row],[Gross_Sales]]*[1]!Table1[[#This Row],[Discount_amount]]</f>
        <v>2450000</v>
      </c>
      <c r="AA607" s="15">
        <f>IFERROR([1]!Table1[[#This Row],[Profit]]/[1]!Table1[[#This Row],[Sales]],0)</f>
        <v>0.21804511278195488</v>
      </c>
      <c r="AB607" s="12">
        <f>YEAR([1]!Table1[[#This Row],[Order_Date]])</f>
        <v>2025</v>
      </c>
      <c r="AC607" s="12">
        <f>MONTH([1]!Table1[[#This Row],[Order_Date]])</f>
        <v>9</v>
      </c>
      <c r="AD607" s="12" t="str">
        <f t="shared" si="27"/>
        <v>Sep</v>
      </c>
      <c r="AE607" s="12" t="str">
        <f t="shared" si="28"/>
        <v>Q3</v>
      </c>
      <c r="AF607" s="12" t="str">
        <f t="shared" si="29"/>
        <v>2025-Sep</v>
      </c>
      <c r="AG607" s="12">
        <f>COUNTIF(C:C,Table1[[#This Row],[Customer_ID]])</f>
        <v>6</v>
      </c>
      <c r="AH607" s="18" t="e">
        <f>IF([1]!Table1[[#This Row],[Customer_order_count]] &gt;= 10,"FREQUENT",IF([1]!Table1[[#This Row],[Customer_order_count]] &lt;= 10,"REGULAR","OCASSIONAL"))</f>
        <v>#REF!</v>
      </c>
    </row>
    <row r="608" spans="1:34" x14ac:dyDescent="0.25">
      <c r="A608" s="1" t="s">
        <v>1320</v>
      </c>
      <c r="B608" s="2">
        <v>45871</v>
      </c>
      <c r="C608" s="3" t="s">
        <v>1159</v>
      </c>
      <c r="D608" s="4" t="s">
        <v>389</v>
      </c>
      <c r="E608" s="4" t="s">
        <v>3</v>
      </c>
      <c r="F608" s="5">
        <v>51</v>
      </c>
      <c r="G608" s="3" t="s">
        <v>263</v>
      </c>
      <c r="H608" s="3" t="s">
        <v>5</v>
      </c>
      <c r="I608" s="3" t="s">
        <v>81</v>
      </c>
      <c r="J608" s="3" t="s">
        <v>82</v>
      </c>
      <c r="K608" s="3" t="s">
        <v>58</v>
      </c>
      <c r="L608" s="5">
        <v>1</v>
      </c>
      <c r="M608" s="5">
        <v>3500</v>
      </c>
      <c r="N608" s="6">
        <v>0.2</v>
      </c>
      <c r="O608" s="5">
        <v>2800</v>
      </c>
      <c r="P608" s="5">
        <v>2500</v>
      </c>
      <c r="Q608" s="5">
        <f>Table1[[#This Row],[Sales]]-Table1[[#This Row],[Cost]]</f>
        <v>300</v>
      </c>
      <c r="R608" s="3" t="s">
        <v>26</v>
      </c>
      <c r="S608" s="3" t="s">
        <v>10</v>
      </c>
      <c r="T608" s="3" t="s">
        <v>33</v>
      </c>
      <c r="U608" s="3" t="s">
        <v>19</v>
      </c>
      <c r="V608" s="6">
        <f>Table1[[#This Row],[Profit]]/Table1[[#This Row],[Sales]]</f>
        <v>0.10714285714285714</v>
      </c>
      <c r="W608" s="3">
        <f>[1]!Table1[[#This Row],[Sales]]-[1]!Table1[[#This Row],[Cost]]-[1]!Table1[[#This Row],[Profit]]</f>
        <v>0</v>
      </c>
      <c r="X608" s="3">
        <f>[1]!Table1[[#This Row],[Quantity]]*[1]!Table1[[#This Row],[Unit_Price]]</f>
        <v>3500</v>
      </c>
      <c r="Y608" s="7">
        <f>[1]!Table1[[#This Row],[Gross_Sales]]*[1]!Table1[[#This Row],[Discount]]</f>
        <v>700</v>
      </c>
      <c r="Z608" s="8">
        <f>[1]!Table1[[#This Row],[Gross_Sales]]*[1]!Table1[[#This Row],[Discount_amount]]</f>
        <v>2450000</v>
      </c>
      <c r="AA608" s="6">
        <f>IFERROR([1]!Table1[[#This Row],[Profit]]/[1]!Table1[[#This Row],[Sales]],0)</f>
        <v>0.10714285714285714</v>
      </c>
      <c r="AB608" s="3">
        <f>YEAR([1]!Table1[[#This Row],[Order_Date]])</f>
        <v>2025</v>
      </c>
      <c r="AC608" s="3">
        <f>MONTH([1]!Table1[[#This Row],[Order_Date]])</f>
        <v>8</v>
      </c>
      <c r="AD608" s="3" t="str">
        <f t="shared" si="27"/>
        <v>Aug</v>
      </c>
      <c r="AE608" s="3" t="str">
        <f t="shared" si="28"/>
        <v>Q3</v>
      </c>
      <c r="AF608" s="3" t="str">
        <f t="shared" si="29"/>
        <v>2025-Aug</v>
      </c>
      <c r="AG608" s="3">
        <f>COUNTIF(C:C,Table1[[#This Row],[Customer_ID]])</f>
        <v>2</v>
      </c>
      <c r="AH608" s="9" t="e">
        <f>IF([1]!Table1[[#This Row],[Customer_order_count]] &gt;= 10,"FREQUENT",IF([1]!Table1[[#This Row],[Customer_order_count]] &lt;= 10,"REGULAR","OCASSIONAL"))</f>
        <v>#REF!</v>
      </c>
    </row>
    <row r="609" spans="1:34" x14ac:dyDescent="0.25">
      <c r="A609" s="10" t="s">
        <v>1321</v>
      </c>
      <c r="B609" s="11">
        <v>45730</v>
      </c>
      <c r="C609" s="12" t="s">
        <v>1171</v>
      </c>
      <c r="D609" s="13" t="s">
        <v>1172</v>
      </c>
      <c r="E609" s="13" t="s">
        <v>16</v>
      </c>
      <c r="F609" s="14">
        <v>58</v>
      </c>
      <c r="G609" s="12" t="s">
        <v>290</v>
      </c>
      <c r="H609" s="12" t="s">
        <v>276</v>
      </c>
      <c r="I609" s="12" t="s">
        <v>305</v>
      </c>
      <c r="J609" s="12" t="s">
        <v>306</v>
      </c>
      <c r="K609" s="12" t="s">
        <v>91</v>
      </c>
      <c r="L609" s="14">
        <v>1</v>
      </c>
      <c r="M609" s="14">
        <v>8500</v>
      </c>
      <c r="N609" s="15">
        <v>0.1</v>
      </c>
      <c r="O609" s="14">
        <v>7650</v>
      </c>
      <c r="P609" s="14">
        <v>6500</v>
      </c>
      <c r="Q609" s="5">
        <f>Table1[[#This Row],[Sales]]-Table1[[#This Row],[Cost]]</f>
        <v>1150</v>
      </c>
      <c r="R609" s="12" t="s">
        <v>26</v>
      </c>
      <c r="S609" s="12" t="s">
        <v>10</v>
      </c>
      <c r="T609" s="12" t="s">
        <v>18</v>
      </c>
      <c r="U609" s="12" t="s">
        <v>19</v>
      </c>
      <c r="V609" s="6">
        <f>Table1[[#This Row],[Profit]]/Table1[[#This Row],[Sales]]</f>
        <v>0.15032679738562091</v>
      </c>
      <c r="W609" s="12">
        <f>[1]!Table1[[#This Row],[Sales]]-[1]!Table1[[#This Row],[Cost]]-[1]!Table1[[#This Row],[Profit]]</f>
        <v>0</v>
      </c>
      <c r="X609" s="12">
        <f>[1]!Table1[[#This Row],[Quantity]]*[1]!Table1[[#This Row],[Unit_Price]]</f>
        <v>8500</v>
      </c>
      <c r="Y609" s="16">
        <f>[1]!Table1[[#This Row],[Gross_Sales]]*[1]!Table1[[#This Row],[Discount]]</f>
        <v>850</v>
      </c>
      <c r="Z609" s="17">
        <f>[1]!Table1[[#This Row],[Gross_Sales]]*[1]!Table1[[#This Row],[Discount_amount]]</f>
        <v>7225000</v>
      </c>
      <c r="AA609" s="15">
        <f>IFERROR([1]!Table1[[#This Row],[Profit]]/[1]!Table1[[#This Row],[Sales]],0)</f>
        <v>0.15032679738562091</v>
      </c>
      <c r="AB609" s="12">
        <f>YEAR([1]!Table1[[#This Row],[Order_Date]])</f>
        <v>2025</v>
      </c>
      <c r="AC609" s="12">
        <f>MONTH([1]!Table1[[#This Row],[Order_Date]])</f>
        <v>3</v>
      </c>
      <c r="AD609" s="12" t="str">
        <f t="shared" si="27"/>
        <v>Mar</v>
      </c>
      <c r="AE609" s="12" t="str">
        <f t="shared" si="28"/>
        <v>Q1</v>
      </c>
      <c r="AF609" s="12" t="str">
        <f t="shared" si="29"/>
        <v>2025-Mar</v>
      </c>
      <c r="AG609" s="12">
        <f>COUNTIF(C:C,Table1[[#This Row],[Customer_ID]])</f>
        <v>2</v>
      </c>
      <c r="AH609" s="18" t="e">
        <f>IF([1]!Table1[[#This Row],[Customer_order_count]] &gt;= 10,"FREQUENT",IF([1]!Table1[[#This Row],[Customer_order_count]] &lt;= 10,"REGULAR","OCASSIONAL"))</f>
        <v>#REF!</v>
      </c>
    </row>
    <row r="610" spans="1:34" x14ac:dyDescent="0.25">
      <c r="A610" s="1" t="s">
        <v>1322</v>
      </c>
      <c r="B610" s="2">
        <v>45518</v>
      </c>
      <c r="C610" s="3" t="s">
        <v>1323</v>
      </c>
      <c r="D610" s="4" t="s">
        <v>615</v>
      </c>
      <c r="E610" s="4" t="s">
        <v>3</v>
      </c>
      <c r="F610" s="5">
        <v>34</v>
      </c>
      <c r="G610" s="3" t="s">
        <v>317</v>
      </c>
      <c r="H610" s="3" t="s">
        <v>5</v>
      </c>
      <c r="I610" s="3" t="s">
        <v>109</v>
      </c>
      <c r="J610" s="3" t="s">
        <v>110</v>
      </c>
      <c r="K610" s="3" t="s">
        <v>8</v>
      </c>
      <c r="L610" s="5">
        <v>1</v>
      </c>
      <c r="M610" s="5">
        <v>4000</v>
      </c>
      <c r="N610" s="6">
        <v>0.1</v>
      </c>
      <c r="O610" s="5">
        <v>3600</v>
      </c>
      <c r="P610" s="5">
        <v>2900</v>
      </c>
      <c r="Q610" s="5">
        <f>Table1[[#This Row],[Sales]]-Table1[[#This Row],[Cost]]</f>
        <v>700</v>
      </c>
      <c r="R610" s="3" t="s">
        <v>9</v>
      </c>
      <c r="S610" s="3" t="s">
        <v>10</v>
      </c>
      <c r="T610" s="3" t="s">
        <v>33</v>
      </c>
      <c r="U610" s="3" t="s">
        <v>19</v>
      </c>
      <c r="V610" s="6">
        <f>Table1[[#This Row],[Profit]]/Table1[[#This Row],[Sales]]</f>
        <v>0.19444444444444445</v>
      </c>
      <c r="W610" s="3">
        <f>[1]!Table1[[#This Row],[Sales]]-[1]!Table1[[#This Row],[Cost]]-[1]!Table1[[#This Row],[Profit]]</f>
        <v>0</v>
      </c>
      <c r="X610" s="3">
        <f>[1]!Table1[[#This Row],[Quantity]]*[1]!Table1[[#This Row],[Unit_Price]]</f>
        <v>4000</v>
      </c>
      <c r="Y610" s="7">
        <f>[1]!Table1[[#This Row],[Gross_Sales]]*[1]!Table1[[#This Row],[Discount]]</f>
        <v>400</v>
      </c>
      <c r="Z610" s="8">
        <f>[1]!Table1[[#This Row],[Gross_Sales]]*[1]!Table1[[#This Row],[Discount_amount]]</f>
        <v>1600000</v>
      </c>
      <c r="AA610" s="6">
        <f>IFERROR([1]!Table1[[#This Row],[Profit]]/[1]!Table1[[#This Row],[Sales]],0)</f>
        <v>0.19444444444444445</v>
      </c>
      <c r="AB610" s="3">
        <f>YEAR([1]!Table1[[#This Row],[Order_Date]])</f>
        <v>2024</v>
      </c>
      <c r="AC610" s="3">
        <f>MONTH([1]!Table1[[#This Row],[Order_Date]])</f>
        <v>8</v>
      </c>
      <c r="AD610" s="3" t="str">
        <f t="shared" si="27"/>
        <v>Aug</v>
      </c>
      <c r="AE610" s="3" t="str">
        <f t="shared" si="28"/>
        <v>Q3</v>
      </c>
      <c r="AF610" s="3" t="str">
        <f t="shared" si="29"/>
        <v>2024-Aug</v>
      </c>
      <c r="AG610" s="3">
        <f>COUNTIF(C:C,Table1[[#This Row],[Customer_ID]])</f>
        <v>3</v>
      </c>
      <c r="AH610" s="9" t="e">
        <f>IF([1]!Table1[[#This Row],[Customer_order_count]] &gt;= 10,"FREQUENT",IF([1]!Table1[[#This Row],[Customer_order_count]] &lt;= 10,"REGULAR","OCASSIONAL"))</f>
        <v>#REF!</v>
      </c>
    </row>
    <row r="611" spans="1:34" x14ac:dyDescent="0.25">
      <c r="A611" s="10" t="s">
        <v>1324</v>
      </c>
      <c r="B611" s="11">
        <v>45660</v>
      </c>
      <c r="C611" s="12" t="s">
        <v>550</v>
      </c>
      <c r="D611" s="13" t="s">
        <v>551</v>
      </c>
      <c r="E611" s="13" t="s">
        <v>16</v>
      </c>
      <c r="F611" s="14">
        <v>57</v>
      </c>
      <c r="G611" s="12" t="s">
        <v>317</v>
      </c>
      <c r="H611" s="12" t="s">
        <v>5</v>
      </c>
      <c r="I611" s="12" t="s">
        <v>176</v>
      </c>
      <c r="J611" s="12" t="s">
        <v>177</v>
      </c>
      <c r="K611" s="12" t="s">
        <v>25</v>
      </c>
      <c r="L611" s="14">
        <v>1</v>
      </c>
      <c r="M611" s="14">
        <v>22000</v>
      </c>
      <c r="N611" s="15">
        <v>0.15</v>
      </c>
      <c r="O611" s="14">
        <v>18700</v>
      </c>
      <c r="P611" s="14">
        <v>16500</v>
      </c>
      <c r="Q611" s="5">
        <f>Table1[[#This Row],[Sales]]-Table1[[#This Row],[Cost]]</f>
        <v>2200</v>
      </c>
      <c r="R611" s="12" t="s">
        <v>9</v>
      </c>
      <c r="S611" s="12" t="s">
        <v>10</v>
      </c>
      <c r="T611" s="12" t="s">
        <v>18</v>
      </c>
      <c r="U611" s="12" t="s">
        <v>12</v>
      </c>
      <c r="V611" s="6">
        <f>Table1[[#This Row],[Profit]]/Table1[[#This Row],[Sales]]</f>
        <v>0.11764705882352941</v>
      </c>
      <c r="W611" s="12">
        <f>[1]!Table1[[#This Row],[Sales]]-[1]!Table1[[#This Row],[Cost]]-[1]!Table1[[#This Row],[Profit]]</f>
        <v>0</v>
      </c>
      <c r="X611" s="12">
        <f>[1]!Table1[[#This Row],[Quantity]]*[1]!Table1[[#This Row],[Unit_Price]]</f>
        <v>22000</v>
      </c>
      <c r="Y611" s="16">
        <f>[1]!Table1[[#This Row],[Gross_Sales]]*[1]!Table1[[#This Row],[Discount]]</f>
        <v>3300</v>
      </c>
      <c r="Z611" s="17">
        <f>[1]!Table1[[#This Row],[Gross_Sales]]*[1]!Table1[[#This Row],[Discount_amount]]</f>
        <v>72600000</v>
      </c>
      <c r="AA611" s="15">
        <f>IFERROR([1]!Table1[[#This Row],[Profit]]/[1]!Table1[[#This Row],[Sales]],0)</f>
        <v>0.11764705882352941</v>
      </c>
      <c r="AB611" s="12">
        <f>YEAR([1]!Table1[[#This Row],[Order_Date]])</f>
        <v>2025</v>
      </c>
      <c r="AC611" s="12">
        <f>MONTH([1]!Table1[[#This Row],[Order_Date]])</f>
        <v>1</v>
      </c>
      <c r="AD611" s="12" t="str">
        <f t="shared" si="27"/>
        <v>Jan</v>
      </c>
      <c r="AE611" s="12" t="str">
        <f t="shared" si="28"/>
        <v>Q1</v>
      </c>
      <c r="AF611" s="12" t="str">
        <f t="shared" si="29"/>
        <v>2025-Jan</v>
      </c>
      <c r="AG611" s="12">
        <f>COUNTIF(C:C,Table1[[#This Row],[Customer_ID]])</f>
        <v>10</v>
      </c>
      <c r="AH611" s="18" t="e">
        <f>IF([1]!Table1[[#This Row],[Customer_order_count]] &gt;= 10,"FREQUENT",IF([1]!Table1[[#This Row],[Customer_order_count]] &lt;= 10,"REGULAR","OCASSIONAL"))</f>
        <v>#REF!</v>
      </c>
    </row>
    <row r="612" spans="1:34" x14ac:dyDescent="0.25">
      <c r="A612" s="1" t="s">
        <v>1325</v>
      </c>
      <c r="B612" s="2">
        <v>45783</v>
      </c>
      <c r="C612" s="3" t="s">
        <v>495</v>
      </c>
      <c r="D612" s="4" t="s">
        <v>320</v>
      </c>
      <c r="E612" s="4" t="s">
        <v>16</v>
      </c>
      <c r="F612" s="5">
        <v>54</v>
      </c>
      <c r="G612" s="3" t="s">
        <v>280</v>
      </c>
      <c r="H612" s="3" t="s">
        <v>270</v>
      </c>
      <c r="I612" s="3" t="s">
        <v>74</v>
      </c>
      <c r="J612" s="3" t="s">
        <v>75</v>
      </c>
      <c r="K612" s="3" t="s">
        <v>76</v>
      </c>
      <c r="L612" s="5">
        <v>4</v>
      </c>
      <c r="M612" s="5">
        <v>550</v>
      </c>
      <c r="N612" s="6">
        <v>0.05</v>
      </c>
      <c r="O612" s="5">
        <v>2090</v>
      </c>
      <c r="P612" s="5">
        <v>1800</v>
      </c>
      <c r="Q612" s="5">
        <f>Table1[[#This Row],[Sales]]-Table1[[#This Row],[Cost]]</f>
        <v>290</v>
      </c>
      <c r="R612" s="3" t="s">
        <v>17</v>
      </c>
      <c r="S612" s="3" t="s">
        <v>10</v>
      </c>
      <c r="T612" s="3" t="s">
        <v>11</v>
      </c>
      <c r="U612" s="3" t="s">
        <v>12</v>
      </c>
      <c r="V612" s="6">
        <f>Table1[[#This Row],[Profit]]/Table1[[#This Row],[Sales]]</f>
        <v>0.13875598086124402</v>
      </c>
      <c r="W612" s="3">
        <f>[1]!Table1[[#This Row],[Sales]]-[1]!Table1[[#This Row],[Cost]]-[1]!Table1[[#This Row],[Profit]]</f>
        <v>0</v>
      </c>
      <c r="X612" s="3">
        <f>[1]!Table1[[#This Row],[Quantity]]*[1]!Table1[[#This Row],[Unit_Price]]</f>
        <v>2200</v>
      </c>
      <c r="Y612" s="7">
        <f>[1]!Table1[[#This Row],[Gross_Sales]]*[1]!Table1[[#This Row],[Discount]]</f>
        <v>110</v>
      </c>
      <c r="Z612" s="8">
        <f>[1]!Table1[[#This Row],[Gross_Sales]]*[1]!Table1[[#This Row],[Discount_amount]]</f>
        <v>242000</v>
      </c>
      <c r="AA612" s="6">
        <f>IFERROR([1]!Table1[[#This Row],[Profit]]/[1]!Table1[[#This Row],[Sales]],0)</f>
        <v>0.13875598086124402</v>
      </c>
      <c r="AB612" s="3">
        <f>YEAR([1]!Table1[[#This Row],[Order_Date]])</f>
        <v>2025</v>
      </c>
      <c r="AC612" s="3">
        <f>MONTH([1]!Table1[[#This Row],[Order_Date]])</f>
        <v>5</v>
      </c>
      <c r="AD612" s="3" t="str">
        <f t="shared" si="27"/>
        <v>May</v>
      </c>
      <c r="AE612" s="3" t="str">
        <f t="shared" si="28"/>
        <v>Q2</v>
      </c>
      <c r="AF612" s="3" t="str">
        <f t="shared" si="29"/>
        <v>2025-May</v>
      </c>
      <c r="AG612" s="3">
        <f>COUNTIF(C:C,Table1[[#This Row],[Customer_ID]])</f>
        <v>8</v>
      </c>
      <c r="AH612" s="9" t="e">
        <f>IF([1]!Table1[[#This Row],[Customer_order_count]] &gt;= 10,"FREQUENT",IF([1]!Table1[[#This Row],[Customer_order_count]] &lt;= 10,"REGULAR","OCASSIONAL"))</f>
        <v>#REF!</v>
      </c>
    </row>
    <row r="613" spans="1:34" x14ac:dyDescent="0.25">
      <c r="A613" s="10" t="s">
        <v>1326</v>
      </c>
      <c r="B613" s="11">
        <v>45790</v>
      </c>
      <c r="C613" s="12" t="s">
        <v>739</v>
      </c>
      <c r="D613" s="13" t="s">
        <v>740</v>
      </c>
      <c r="E613" s="13" t="s">
        <v>16</v>
      </c>
      <c r="F613" s="14">
        <v>36</v>
      </c>
      <c r="G613" s="12" t="s">
        <v>284</v>
      </c>
      <c r="H613" s="12" t="s">
        <v>285</v>
      </c>
      <c r="I613" s="12" t="s">
        <v>127</v>
      </c>
      <c r="J613" s="12" t="s">
        <v>128</v>
      </c>
      <c r="K613" s="12" t="s">
        <v>58</v>
      </c>
      <c r="L613" s="14">
        <v>1</v>
      </c>
      <c r="M613" s="14">
        <v>3000</v>
      </c>
      <c r="N613" s="15">
        <v>0.1</v>
      </c>
      <c r="O613" s="14">
        <v>2700</v>
      </c>
      <c r="P613" s="14">
        <v>2100</v>
      </c>
      <c r="Q613" s="5">
        <f>Table1[[#This Row],[Sales]]-Table1[[#This Row],[Cost]]</f>
        <v>600</v>
      </c>
      <c r="R613" s="12" t="s">
        <v>26</v>
      </c>
      <c r="S613" s="12" t="s">
        <v>10</v>
      </c>
      <c r="T613" s="12" t="s">
        <v>11</v>
      </c>
      <c r="U613" s="12" t="s">
        <v>19</v>
      </c>
      <c r="V613" s="6">
        <f>Table1[[#This Row],[Profit]]/Table1[[#This Row],[Sales]]</f>
        <v>0.22222222222222221</v>
      </c>
      <c r="W613" s="12">
        <f>[1]!Table1[[#This Row],[Sales]]-[1]!Table1[[#This Row],[Cost]]-[1]!Table1[[#This Row],[Profit]]</f>
        <v>0</v>
      </c>
      <c r="X613" s="12">
        <f>[1]!Table1[[#This Row],[Quantity]]*[1]!Table1[[#This Row],[Unit_Price]]</f>
        <v>3000</v>
      </c>
      <c r="Y613" s="16">
        <f>[1]!Table1[[#This Row],[Gross_Sales]]*[1]!Table1[[#This Row],[Discount]]</f>
        <v>300</v>
      </c>
      <c r="Z613" s="17">
        <f>[1]!Table1[[#This Row],[Gross_Sales]]*[1]!Table1[[#This Row],[Discount_amount]]</f>
        <v>900000</v>
      </c>
      <c r="AA613" s="15">
        <f>IFERROR([1]!Table1[[#This Row],[Profit]]/[1]!Table1[[#This Row],[Sales]],0)</f>
        <v>0.22222222222222221</v>
      </c>
      <c r="AB613" s="12">
        <f>YEAR([1]!Table1[[#This Row],[Order_Date]])</f>
        <v>2025</v>
      </c>
      <c r="AC613" s="12">
        <f>MONTH([1]!Table1[[#This Row],[Order_Date]])</f>
        <v>5</v>
      </c>
      <c r="AD613" s="12" t="str">
        <f t="shared" si="27"/>
        <v>May</v>
      </c>
      <c r="AE613" s="12" t="str">
        <f t="shared" si="28"/>
        <v>Q2</v>
      </c>
      <c r="AF613" s="12" t="str">
        <f t="shared" si="29"/>
        <v>2025-May</v>
      </c>
      <c r="AG613" s="12">
        <f>COUNTIF(C:C,Table1[[#This Row],[Customer_ID]])</f>
        <v>3</v>
      </c>
      <c r="AH613" s="18" t="e">
        <f>IF([1]!Table1[[#This Row],[Customer_order_count]] &gt;= 10,"FREQUENT",IF([1]!Table1[[#This Row],[Customer_order_count]] &lt;= 10,"REGULAR","OCASSIONAL"))</f>
        <v>#REF!</v>
      </c>
    </row>
    <row r="614" spans="1:34" x14ac:dyDescent="0.25">
      <c r="A614" s="1" t="s">
        <v>1327</v>
      </c>
      <c r="B614" s="2">
        <v>45375</v>
      </c>
      <c r="C614" s="3" t="s">
        <v>293</v>
      </c>
      <c r="D614" s="4" t="s">
        <v>294</v>
      </c>
      <c r="E614" s="4" t="s">
        <v>3</v>
      </c>
      <c r="F614" s="5">
        <v>33</v>
      </c>
      <c r="G614" s="3" t="s">
        <v>295</v>
      </c>
      <c r="H614" s="3" t="s">
        <v>270</v>
      </c>
      <c r="I614" s="3" t="s">
        <v>37</v>
      </c>
      <c r="J614" s="3" t="s">
        <v>38</v>
      </c>
      <c r="K614" s="3" t="s">
        <v>39</v>
      </c>
      <c r="L614" s="5">
        <v>1</v>
      </c>
      <c r="M614" s="5">
        <v>900</v>
      </c>
      <c r="N614" s="6">
        <v>0.05</v>
      </c>
      <c r="O614" s="5">
        <v>855</v>
      </c>
      <c r="P614" s="5">
        <v>550</v>
      </c>
      <c r="Q614" s="5">
        <f>Table1[[#This Row],[Sales]]-Table1[[#This Row],[Cost]]</f>
        <v>305</v>
      </c>
      <c r="R614" s="3" t="s">
        <v>77</v>
      </c>
      <c r="S614" s="3" t="s">
        <v>10</v>
      </c>
      <c r="T614" s="3" t="s">
        <v>18</v>
      </c>
      <c r="U614" s="3" t="s">
        <v>27</v>
      </c>
      <c r="V614" s="6">
        <f>Table1[[#This Row],[Profit]]/Table1[[#This Row],[Sales]]</f>
        <v>0.35672514619883039</v>
      </c>
      <c r="W614" s="3">
        <f>[1]!Table1[[#This Row],[Sales]]-[1]!Table1[[#This Row],[Cost]]-[1]!Table1[[#This Row],[Profit]]</f>
        <v>0</v>
      </c>
      <c r="X614" s="3">
        <f>[1]!Table1[[#This Row],[Quantity]]*[1]!Table1[[#This Row],[Unit_Price]]</f>
        <v>900</v>
      </c>
      <c r="Y614" s="7">
        <f>[1]!Table1[[#This Row],[Gross_Sales]]*[1]!Table1[[#This Row],[Discount]]</f>
        <v>45</v>
      </c>
      <c r="Z614" s="8">
        <f>[1]!Table1[[#This Row],[Gross_Sales]]*[1]!Table1[[#This Row],[Discount_amount]]</f>
        <v>40500</v>
      </c>
      <c r="AA614" s="6">
        <f>IFERROR([1]!Table1[[#This Row],[Profit]]/[1]!Table1[[#This Row],[Sales]],0)</f>
        <v>0.35672514619883039</v>
      </c>
      <c r="AB614" s="3">
        <f>YEAR([1]!Table1[[#This Row],[Order_Date]])</f>
        <v>2024</v>
      </c>
      <c r="AC614" s="3">
        <f>MONTH([1]!Table1[[#This Row],[Order_Date]])</f>
        <v>3</v>
      </c>
      <c r="AD614" s="3" t="str">
        <f t="shared" si="27"/>
        <v>Mar</v>
      </c>
      <c r="AE614" s="3" t="str">
        <f t="shared" si="28"/>
        <v>Q1</v>
      </c>
      <c r="AF614" s="3" t="str">
        <f t="shared" si="29"/>
        <v>2024-Mar</v>
      </c>
      <c r="AG614" s="3">
        <f>COUNTIF(C:C,Table1[[#This Row],[Customer_ID]])</f>
        <v>16</v>
      </c>
      <c r="AH614" s="9" t="e">
        <f>IF([1]!Table1[[#This Row],[Customer_order_count]] &gt;= 10,"FREQUENT",IF([1]!Table1[[#This Row],[Customer_order_count]] &lt;= 10,"REGULAR","OCASSIONAL"))</f>
        <v>#REF!</v>
      </c>
    </row>
    <row r="615" spans="1:34" x14ac:dyDescent="0.25">
      <c r="A615" s="10" t="s">
        <v>1328</v>
      </c>
      <c r="B615" s="11">
        <v>45843</v>
      </c>
      <c r="C615" s="12" t="s">
        <v>1329</v>
      </c>
      <c r="D615" s="12" t="s">
        <v>198</v>
      </c>
      <c r="E615" s="12" t="s">
        <v>3</v>
      </c>
      <c r="F615" s="12">
        <v>41</v>
      </c>
      <c r="G615" s="12" t="s">
        <v>280</v>
      </c>
      <c r="H615" s="12" t="s">
        <v>270</v>
      </c>
      <c r="I615" s="12" t="s">
        <v>186</v>
      </c>
      <c r="J615" s="12" t="s">
        <v>187</v>
      </c>
      <c r="K615" s="12" t="s">
        <v>91</v>
      </c>
      <c r="L615" s="12">
        <v>2</v>
      </c>
      <c r="M615" s="12">
        <v>12000</v>
      </c>
      <c r="N615" s="12">
        <v>0.25</v>
      </c>
      <c r="O615" s="12">
        <v>0</v>
      </c>
      <c r="P615" s="12">
        <v>18000</v>
      </c>
      <c r="Q615" s="5">
        <f>Table1[[#This Row],[Sales]]-Table1[[#This Row],[Cost]]</f>
        <v>-18000</v>
      </c>
      <c r="R615" s="12" t="s">
        <v>26</v>
      </c>
      <c r="S615" s="12" t="s">
        <v>291</v>
      </c>
      <c r="T615" s="12" t="s">
        <v>33</v>
      </c>
      <c r="U615" s="12" t="s">
        <v>19</v>
      </c>
      <c r="V615" s="3" t="e">
        <f>Table1[[#This Row],[Profit]]/Table1[[#This Row],[Sales]]</f>
        <v>#DIV/0!</v>
      </c>
      <c r="W615" s="12">
        <f>[1]!Table1[[#This Row],[Sales]]-[1]!Table1[[#This Row],[Cost]]-[1]!Table1[[#This Row],[Profit]]</f>
        <v>-18000</v>
      </c>
      <c r="X615" s="12">
        <f>[1]!Table1[[#This Row],[Quantity]]*[1]!Table1[[#This Row],[Unit_Price]]</f>
        <v>24000</v>
      </c>
      <c r="Y615" s="12">
        <f>[1]!Table1[[#This Row],[Gross_Sales]]*[1]!Table1[[#This Row],[Discount]]</f>
        <v>6000</v>
      </c>
      <c r="Z615" s="12">
        <f>[1]!Table1[[#This Row],[Gross_Sales]]*[1]!Table1[[#This Row],[Discount_amount]]</f>
        <v>144000000</v>
      </c>
      <c r="AA615" s="12">
        <f>IFERROR([1]!Table1[[#This Row],[Profit]]/[1]!Table1[[#This Row],[Sales]],0)</f>
        <v>0</v>
      </c>
      <c r="AB615" s="12">
        <f>YEAR([1]!Table1[[#This Row],[Order_Date]])</f>
        <v>2025</v>
      </c>
      <c r="AC615" s="12">
        <f>MONTH([1]!Table1[[#This Row],[Order_Date]])</f>
        <v>7</v>
      </c>
      <c r="AD615" s="12" t="str">
        <f t="shared" si="27"/>
        <v>Jul</v>
      </c>
      <c r="AE615" s="12" t="str">
        <f t="shared" si="28"/>
        <v>Q3</v>
      </c>
      <c r="AF615" s="12" t="str">
        <f t="shared" si="29"/>
        <v>2025-Jul</v>
      </c>
      <c r="AG615" s="12">
        <f>COUNTIF(C:C,Table1[[#This Row],[Customer_ID]])</f>
        <v>3</v>
      </c>
      <c r="AH615" s="18" t="e">
        <f>IF([1]!Table1[[#This Row],[Customer_order_count]] &gt;= 10,"FREQUENT",IF([1]!Table1[[#This Row],[Customer_order_count]] &lt;= 10,"REGULAR","OCASSIONAL"))</f>
        <v>#REF!</v>
      </c>
    </row>
    <row r="616" spans="1:34" x14ac:dyDescent="0.25">
      <c r="A616" s="1" t="s">
        <v>1330</v>
      </c>
      <c r="B616" s="2">
        <v>45370</v>
      </c>
      <c r="C616" s="3" t="s">
        <v>1293</v>
      </c>
      <c r="D616" s="4" t="s">
        <v>1294</v>
      </c>
      <c r="E616" s="4" t="s">
        <v>16</v>
      </c>
      <c r="F616" s="5">
        <v>29</v>
      </c>
      <c r="G616" s="3" t="s">
        <v>280</v>
      </c>
      <c r="H616" s="3" t="s">
        <v>270</v>
      </c>
      <c r="I616" s="3" t="s">
        <v>65</v>
      </c>
      <c r="J616" s="3" t="s">
        <v>66</v>
      </c>
      <c r="K616" s="3" t="s">
        <v>25</v>
      </c>
      <c r="L616" s="5">
        <v>1</v>
      </c>
      <c r="M616" s="5">
        <v>2500</v>
      </c>
      <c r="N616" s="6">
        <v>0.15</v>
      </c>
      <c r="O616" s="5">
        <v>2125</v>
      </c>
      <c r="P616" s="5">
        <v>1600</v>
      </c>
      <c r="Q616" s="5">
        <f>Table1[[#This Row],[Sales]]-Table1[[#This Row],[Cost]]</f>
        <v>525</v>
      </c>
      <c r="R616" s="3" t="s">
        <v>77</v>
      </c>
      <c r="S616" s="3" t="s">
        <v>10</v>
      </c>
      <c r="T616" s="3" t="s">
        <v>18</v>
      </c>
      <c r="U616" s="3" t="s">
        <v>27</v>
      </c>
      <c r="V616" s="6">
        <f>Table1[[#This Row],[Profit]]/Table1[[#This Row],[Sales]]</f>
        <v>0.24705882352941178</v>
      </c>
      <c r="W616" s="3">
        <f>[1]!Table1[[#This Row],[Sales]]-[1]!Table1[[#This Row],[Cost]]-[1]!Table1[[#This Row],[Profit]]</f>
        <v>0</v>
      </c>
      <c r="X616" s="3">
        <f>[1]!Table1[[#This Row],[Quantity]]*[1]!Table1[[#This Row],[Unit_Price]]</f>
        <v>2500</v>
      </c>
      <c r="Y616" s="7">
        <f>[1]!Table1[[#This Row],[Gross_Sales]]*[1]!Table1[[#This Row],[Discount]]</f>
        <v>375</v>
      </c>
      <c r="Z616" s="8">
        <f>[1]!Table1[[#This Row],[Gross_Sales]]*[1]!Table1[[#This Row],[Discount_amount]]</f>
        <v>937500</v>
      </c>
      <c r="AA616" s="6">
        <f>IFERROR([1]!Table1[[#This Row],[Profit]]/[1]!Table1[[#This Row],[Sales]],0)</f>
        <v>0.24705882352941178</v>
      </c>
      <c r="AB616" s="3">
        <f>YEAR([1]!Table1[[#This Row],[Order_Date]])</f>
        <v>2024</v>
      </c>
      <c r="AC616" s="3">
        <f>MONTH([1]!Table1[[#This Row],[Order_Date]])</f>
        <v>3</v>
      </c>
      <c r="AD616" s="3" t="str">
        <f t="shared" si="27"/>
        <v>Mar</v>
      </c>
      <c r="AE616" s="3" t="str">
        <f t="shared" si="28"/>
        <v>Q1</v>
      </c>
      <c r="AF616" s="3" t="str">
        <f t="shared" si="29"/>
        <v>2024-Mar</v>
      </c>
      <c r="AG616" s="3">
        <f>COUNTIF(C:C,Table1[[#This Row],[Customer_ID]])</f>
        <v>5</v>
      </c>
      <c r="AH616" s="9" t="e">
        <f>IF([1]!Table1[[#This Row],[Customer_order_count]] &gt;= 10,"FREQUENT",IF([1]!Table1[[#This Row],[Customer_order_count]] &lt;= 10,"REGULAR","OCASSIONAL"))</f>
        <v>#REF!</v>
      </c>
    </row>
    <row r="617" spans="1:34" x14ac:dyDescent="0.25">
      <c r="A617" s="10" t="s">
        <v>1331</v>
      </c>
      <c r="B617" s="11">
        <v>45938</v>
      </c>
      <c r="C617" s="12" t="s">
        <v>1332</v>
      </c>
      <c r="D617" s="13" t="s">
        <v>1333</v>
      </c>
      <c r="E617" s="13" t="s">
        <v>3</v>
      </c>
      <c r="F617" s="14">
        <v>56</v>
      </c>
      <c r="G617" s="12" t="s">
        <v>280</v>
      </c>
      <c r="H617" s="12" t="s">
        <v>270</v>
      </c>
      <c r="I617" s="12" t="s">
        <v>23</v>
      </c>
      <c r="J617" s="12" t="s">
        <v>24</v>
      </c>
      <c r="K617" s="12" t="s">
        <v>25</v>
      </c>
      <c r="L617" s="14">
        <v>1</v>
      </c>
      <c r="M617" s="14">
        <v>55000</v>
      </c>
      <c r="N617" s="15">
        <v>0.1</v>
      </c>
      <c r="O617" s="14">
        <v>49500</v>
      </c>
      <c r="P617" s="14">
        <v>40000</v>
      </c>
      <c r="Q617" s="5">
        <f>Table1[[#This Row],[Sales]]-Table1[[#This Row],[Cost]]</f>
        <v>9500</v>
      </c>
      <c r="R617" s="12" t="s">
        <v>77</v>
      </c>
      <c r="S617" s="12" t="s">
        <v>10</v>
      </c>
      <c r="T617" s="12" t="s">
        <v>40</v>
      </c>
      <c r="U617" s="12" t="s">
        <v>12</v>
      </c>
      <c r="V617" s="6">
        <f>Table1[[#This Row],[Profit]]/Table1[[#This Row],[Sales]]</f>
        <v>0.19191919191919191</v>
      </c>
      <c r="W617" s="12">
        <f>[1]!Table1[[#This Row],[Sales]]-[1]!Table1[[#This Row],[Cost]]-[1]!Table1[[#This Row],[Profit]]</f>
        <v>0</v>
      </c>
      <c r="X617" s="12">
        <f>[1]!Table1[[#This Row],[Quantity]]*[1]!Table1[[#This Row],[Unit_Price]]</f>
        <v>55000</v>
      </c>
      <c r="Y617" s="16">
        <f>[1]!Table1[[#This Row],[Gross_Sales]]*[1]!Table1[[#This Row],[Discount]]</f>
        <v>5500</v>
      </c>
      <c r="Z617" s="17">
        <f>[1]!Table1[[#This Row],[Gross_Sales]]*[1]!Table1[[#This Row],[Discount_amount]]</f>
        <v>302500000</v>
      </c>
      <c r="AA617" s="15">
        <f>IFERROR([1]!Table1[[#This Row],[Profit]]/[1]!Table1[[#This Row],[Sales]],0)</f>
        <v>0.19191919191919191</v>
      </c>
      <c r="AB617" s="12">
        <f>YEAR([1]!Table1[[#This Row],[Order_Date]])</f>
        <v>2025</v>
      </c>
      <c r="AC617" s="12">
        <f>MONTH([1]!Table1[[#This Row],[Order_Date]])</f>
        <v>10</v>
      </c>
      <c r="AD617" s="12" t="str">
        <f t="shared" si="27"/>
        <v>Oct</v>
      </c>
      <c r="AE617" s="12" t="str">
        <f t="shared" si="28"/>
        <v>Q4</v>
      </c>
      <c r="AF617" s="12" t="str">
        <f t="shared" si="29"/>
        <v>2025-Oct</v>
      </c>
      <c r="AG617" s="12">
        <f>COUNTIF(C:C,Table1[[#This Row],[Customer_ID]])</f>
        <v>1</v>
      </c>
      <c r="AH617" s="18" t="e">
        <f>IF([1]!Table1[[#This Row],[Customer_order_count]] &gt;= 10,"FREQUENT",IF([1]!Table1[[#This Row],[Customer_order_count]] &lt;= 10,"REGULAR","OCASSIONAL"))</f>
        <v>#REF!</v>
      </c>
    </row>
    <row r="618" spans="1:34" x14ac:dyDescent="0.25">
      <c r="A618" s="1" t="s">
        <v>1334</v>
      </c>
      <c r="B618" s="2">
        <v>45896</v>
      </c>
      <c r="C618" s="3" t="s">
        <v>1335</v>
      </c>
      <c r="D618" s="4" t="s">
        <v>941</v>
      </c>
      <c r="E618" s="4" t="s">
        <v>3</v>
      </c>
      <c r="F618" s="5">
        <v>47</v>
      </c>
      <c r="G618" s="3" t="s">
        <v>312</v>
      </c>
      <c r="H618" s="3" t="s">
        <v>276</v>
      </c>
      <c r="I618" s="3" t="s">
        <v>186</v>
      </c>
      <c r="J618" s="3" t="s">
        <v>187</v>
      </c>
      <c r="K618" s="3" t="s">
        <v>91</v>
      </c>
      <c r="L618" s="5">
        <v>1</v>
      </c>
      <c r="M618" s="5">
        <v>12000</v>
      </c>
      <c r="N618" s="6">
        <v>0.15</v>
      </c>
      <c r="O618" s="5">
        <v>10200</v>
      </c>
      <c r="P618" s="5">
        <v>9000</v>
      </c>
      <c r="Q618" s="5">
        <f>Table1[[#This Row],[Sales]]-Table1[[#This Row],[Cost]]</f>
        <v>1200</v>
      </c>
      <c r="R618" s="3" t="s">
        <v>77</v>
      </c>
      <c r="S618" s="3" t="s">
        <v>10</v>
      </c>
      <c r="T618" s="3" t="s">
        <v>33</v>
      </c>
      <c r="U618" s="3" t="s">
        <v>19</v>
      </c>
      <c r="V618" s="6">
        <f>Table1[[#This Row],[Profit]]/Table1[[#This Row],[Sales]]</f>
        <v>0.11764705882352941</v>
      </c>
      <c r="W618" s="3">
        <f>[1]!Table1[[#This Row],[Sales]]-[1]!Table1[[#This Row],[Cost]]-[1]!Table1[[#This Row],[Profit]]</f>
        <v>0</v>
      </c>
      <c r="X618" s="3">
        <f>[1]!Table1[[#This Row],[Quantity]]*[1]!Table1[[#This Row],[Unit_Price]]</f>
        <v>12000</v>
      </c>
      <c r="Y618" s="7">
        <f>[1]!Table1[[#This Row],[Gross_Sales]]*[1]!Table1[[#This Row],[Discount]]</f>
        <v>1800</v>
      </c>
      <c r="Z618" s="8">
        <f>[1]!Table1[[#This Row],[Gross_Sales]]*[1]!Table1[[#This Row],[Discount_amount]]</f>
        <v>21600000</v>
      </c>
      <c r="AA618" s="6">
        <f>IFERROR([1]!Table1[[#This Row],[Profit]]/[1]!Table1[[#This Row],[Sales]],0)</f>
        <v>0.11764705882352941</v>
      </c>
      <c r="AB618" s="3">
        <f>YEAR([1]!Table1[[#This Row],[Order_Date]])</f>
        <v>2025</v>
      </c>
      <c r="AC618" s="3">
        <f>MONTH([1]!Table1[[#This Row],[Order_Date]])</f>
        <v>8</v>
      </c>
      <c r="AD618" s="3" t="str">
        <f t="shared" si="27"/>
        <v>Aug</v>
      </c>
      <c r="AE618" s="3" t="str">
        <f t="shared" si="28"/>
        <v>Q3</v>
      </c>
      <c r="AF618" s="3" t="str">
        <f t="shared" si="29"/>
        <v>2025-Aug</v>
      </c>
      <c r="AG618" s="3">
        <f>COUNTIF(C:C,Table1[[#This Row],[Customer_ID]])</f>
        <v>3</v>
      </c>
      <c r="AH618" s="9" t="e">
        <f>IF([1]!Table1[[#This Row],[Customer_order_count]] &gt;= 10,"FREQUENT",IF([1]!Table1[[#This Row],[Customer_order_count]] &lt;= 10,"REGULAR","OCASSIONAL"))</f>
        <v>#REF!</v>
      </c>
    </row>
    <row r="619" spans="1:34" x14ac:dyDescent="0.25">
      <c r="A619" s="10" t="s">
        <v>1336</v>
      </c>
      <c r="B619" s="11">
        <v>45848</v>
      </c>
      <c r="C619" s="12" t="s">
        <v>1337</v>
      </c>
      <c r="D619" s="13" t="s">
        <v>1338</v>
      </c>
      <c r="E619" s="13" t="s">
        <v>16</v>
      </c>
      <c r="F619" s="14">
        <v>20</v>
      </c>
      <c r="G619" s="12" t="s">
        <v>280</v>
      </c>
      <c r="H619" s="12" t="s">
        <v>270</v>
      </c>
      <c r="I619" s="12" t="s">
        <v>127</v>
      </c>
      <c r="J619" s="12" t="s">
        <v>128</v>
      </c>
      <c r="K619" s="12" t="s">
        <v>58</v>
      </c>
      <c r="L619" s="14">
        <v>4</v>
      </c>
      <c r="M619" s="14">
        <v>3000</v>
      </c>
      <c r="N619" s="15">
        <v>0</v>
      </c>
      <c r="O619" s="14">
        <v>12000</v>
      </c>
      <c r="P619" s="14">
        <v>8400</v>
      </c>
      <c r="Q619" s="5">
        <f>Table1[[#This Row],[Sales]]-Table1[[#This Row],[Cost]]</f>
        <v>3600</v>
      </c>
      <c r="R619" s="12" t="s">
        <v>17</v>
      </c>
      <c r="S619" s="12" t="s">
        <v>10</v>
      </c>
      <c r="T619" s="12" t="s">
        <v>33</v>
      </c>
      <c r="U619" s="12" t="s">
        <v>12</v>
      </c>
      <c r="V619" s="6">
        <f>Table1[[#This Row],[Profit]]/Table1[[#This Row],[Sales]]</f>
        <v>0.3</v>
      </c>
      <c r="W619" s="12">
        <f>[1]!Table1[[#This Row],[Sales]]-[1]!Table1[[#This Row],[Cost]]-[1]!Table1[[#This Row],[Profit]]</f>
        <v>0</v>
      </c>
      <c r="X619" s="12">
        <f>[1]!Table1[[#This Row],[Quantity]]*[1]!Table1[[#This Row],[Unit_Price]]</f>
        <v>12000</v>
      </c>
      <c r="Y619" s="16">
        <f>[1]!Table1[[#This Row],[Gross_Sales]]*[1]!Table1[[#This Row],[Discount]]</f>
        <v>0</v>
      </c>
      <c r="Z619" s="17">
        <f>[1]!Table1[[#This Row],[Gross_Sales]]*[1]!Table1[[#This Row],[Discount_amount]]</f>
        <v>0</v>
      </c>
      <c r="AA619" s="15">
        <f>IFERROR([1]!Table1[[#This Row],[Profit]]/[1]!Table1[[#This Row],[Sales]],0)</f>
        <v>0.3</v>
      </c>
      <c r="AB619" s="12">
        <f>YEAR([1]!Table1[[#This Row],[Order_Date]])</f>
        <v>2025</v>
      </c>
      <c r="AC619" s="12">
        <f>MONTH([1]!Table1[[#This Row],[Order_Date]])</f>
        <v>7</v>
      </c>
      <c r="AD619" s="12" t="str">
        <f t="shared" si="27"/>
        <v>Jul</v>
      </c>
      <c r="AE619" s="12" t="str">
        <f t="shared" si="28"/>
        <v>Q3</v>
      </c>
      <c r="AF619" s="12" t="str">
        <f t="shared" si="29"/>
        <v>2025-Jul</v>
      </c>
      <c r="AG619" s="12">
        <f>COUNTIF(C:C,Table1[[#This Row],[Customer_ID]])</f>
        <v>5</v>
      </c>
      <c r="AH619" s="18" t="e">
        <f>IF([1]!Table1[[#This Row],[Customer_order_count]] &gt;= 10,"FREQUENT",IF([1]!Table1[[#This Row],[Customer_order_count]] &lt;= 10,"REGULAR","OCASSIONAL"))</f>
        <v>#REF!</v>
      </c>
    </row>
    <row r="620" spans="1:34" x14ac:dyDescent="0.25">
      <c r="A620" s="1" t="s">
        <v>1339</v>
      </c>
      <c r="B620" s="2">
        <v>45666</v>
      </c>
      <c r="C620" s="3" t="s">
        <v>1340</v>
      </c>
      <c r="D620" s="4" t="s">
        <v>326</v>
      </c>
      <c r="E620" s="4" t="s">
        <v>16</v>
      </c>
      <c r="F620" s="5">
        <v>49</v>
      </c>
      <c r="G620" s="3" t="s">
        <v>284</v>
      </c>
      <c r="H620" s="3" t="s">
        <v>285</v>
      </c>
      <c r="I620" s="3" t="s">
        <v>95</v>
      </c>
      <c r="J620" s="3" t="s">
        <v>96</v>
      </c>
      <c r="K620" s="3" t="s">
        <v>46</v>
      </c>
      <c r="L620" s="5">
        <v>2</v>
      </c>
      <c r="M620" s="5">
        <v>600</v>
      </c>
      <c r="N620" s="6">
        <v>0.05</v>
      </c>
      <c r="O620" s="5">
        <v>1140</v>
      </c>
      <c r="P620" s="5">
        <v>760</v>
      </c>
      <c r="Q620" s="5">
        <f>Table1[[#This Row],[Sales]]-Table1[[#This Row],[Cost]]</f>
        <v>380</v>
      </c>
      <c r="R620" s="3" t="s">
        <v>26</v>
      </c>
      <c r="S620" s="3" t="s">
        <v>10</v>
      </c>
      <c r="T620" s="3" t="s">
        <v>18</v>
      </c>
      <c r="U620" s="3" t="s">
        <v>12</v>
      </c>
      <c r="V620" s="6">
        <f>Table1[[#This Row],[Profit]]/Table1[[#This Row],[Sales]]</f>
        <v>0.33333333333333331</v>
      </c>
      <c r="W620" s="3">
        <f>[1]!Table1[[#This Row],[Sales]]-[1]!Table1[[#This Row],[Cost]]-[1]!Table1[[#This Row],[Profit]]</f>
        <v>0</v>
      </c>
      <c r="X620" s="3">
        <f>[1]!Table1[[#This Row],[Quantity]]*[1]!Table1[[#This Row],[Unit_Price]]</f>
        <v>1200</v>
      </c>
      <c r="Y620" s="7">
        <f>[1]!Table1[[#This Row],[Gross_Sales]]*[1]!Table1[[#This Row],[Discount]]</f>
        <v>60</v>
      </c>
      <c r="Z620" s="8">
        <f>[1]!Table1[[#This Row],[Gross_Sales]]*[1]!Table1[[#This Row],[Discount_amount]]</f>
        <v>72000</v>
      </c>
      <c r="AA620" s="6">
        <f>IFERROR([1]!Table1[[#This Row],[Profit]]/[1]!Table1[[#This Row],[Sales]],0)</f>
        <v>0.33333333333333331</v>
      </c>
      <c r="AB620" s="3">
        <f>YEAR([1]!Table1[[#This Row],[Order_Date]])</f>
        <v>2025</v>
      </c>
      <c r="AC620" s="3">
        <f>MONTH([1]!Table1[[#This Row],[Order_Date]])</f>
        <v>1</v>
      </c>
      <c r="AD620" s="3" t="str">
        <f t="shared" si="27"/>
        <v>Jan</v>
      </c>
      <c r="AE620" s="3" t="str">
        <f t="shared" si="28"/>
        <v>Q1</v>
      </c>
      <c r="AF620" s="3" t="str">
        <f t="shared" si="29"/>
        <v>2025-Jan</v>
      </c>
      <c r="AG620" s="3">
        <f>COUNTIF(C:C,Table1[[#This Row],[Customer_ID]])</f>
        <v>5</v>
      </c>
      <c r="AH620" s="9" t="e">
        <f>IF([1]!Table1[[#This Row],[Customer_order_count]] &gt;= 10,"FREQUENT",IF([1]!Table1[[#This Row],[Customer_order_count]] &lt;= 10,"REGULAR","OCASSIONAL"))</f>
        <v>#REF!</v>
      </c>
    </row>
    <row r="621" spans="1:34" x14ac:dyDescent="0.25">
      <c r="A621" s="10" t="s">
        <v>1341</v>
      </c>
      <c r="B621" s="11">
        <v>45589</v>
      </c>
      <c r="C621" s="12" t="s">
        <v>1182</v>
      </c>
      <c r="D621" s="13" t="s">
        <v>410</v>
      </c>
      <c r="E621" s="13" t="s">
        <v>3</v>
      </c>
      <c r="F621" s="14">
        <v>46</v>
      </c>
      <c r="G621" s="12" t="s">
        <v>312</v>
      </c>
      <c r="H621" s="12" t="s">
        <v>276</v>
      </c>
      <c r="I621" s="12" t="s">
        <v>176</v>
      </c>
      <c r="J621" s="12" t="s">
        <v>177</v>
      </c>
      <c r="K621" s="12" t="s">
        <v>25</v>
      </c>
      <c r="L621" s="14">
        <v>2</v>
      </c>
      <c r="M621" s="14">
        <v>22000</v>
      </c>
      <c r="N621" s="15">
        <v>0.05</v>
      </c>
      <c r="O621" s="14">
        <v>41800</v>
      </c>
      <c r="P621" s="14">
        <v>33000</v>
      </c>
      <c r="Q621" s="5">
        <f>Table1[[#This Row],[Sales]]-Table1[[#This Row],[Cost]]</f>
        <v>8800</v>
      </c>
      <c r="R621" s="12" t="s">
        <v>17</v>
      </c>
      <c r="S621" s="12" t="s">
        <v>10</v>
      </c>
      <c r="T621" s="12" t="s">
        <v>40</v>
      </c>
      <c r="U621" s="12" t="s">
        <v>27</v>
      </c>
      <c r="V621" s="6">
        <f>Table1[[#This Row],[Profit]]/Table1[[#This Row],[Sales]]</f>
        <v>0.21052631578947367</v>
      </c>
      <c r="W621" s="12">
        <f>[1]!Table1[[#This Row],[Sales]]-[1]!Table1[[#This Row],[Cost]]-[1]!Table1[[#This Row],[Profit]]</f>
        <v>0</v>
      </c>
      <c r="X621" s="12">
        <f>[1]!Table1[[#This Row],[Quantity]]*[1]!Table1[[#This Row],[Unit_Price]]</f>
        <v>44000</v>
      </c>
      <c r="Y621" s="16">
        <f>[1]!Table1[[#This Row],[Gross_Sales]]*[1]!Table1[[#This Row],[Discount]]</f>
        <v>2200</v>
      </c>
      <c r="Z621" s="17">
        <f>[1]!Table1[[#This Row],[Gross_Sales]]*[1]!Table1[[#This Row],[Discount_amount]]</f>
        <v>96800000</v>
      </c>
      <c r="AA621" s="15">
        <f>IFERROR([1]!Table1[[#This Row],[Profit]]/[1]!Table1[[#This Row],[Sales]],0)</f>
        <v>0.21052631578947367</v>
      </c>
      <c r="AB621" s="12">
        <f>YEAR([1]!Table1[[#This Row],[Order_Date]])</f>
        <v>2024</v>
      </c>
      <c r="AC621" s="12">
        <f>MONTH([1]!Table1[[#This Row],[Order_Date]])</f>
        <v>10</v>
      </c>
      <c r="AD621" s="12" t="str">
        <f t="shared" si="27"/>
        <v>Oct</v>
      </c>
      <c r="AE621" s="12" t="str">
        <f t="shared" si="28"/>
        <v>Q4</v>
      </c>
      <c r="AF621" s="12" t="str">
        <f t="shared" si="29"/>
        <v>2024-Oct</v>
      </c>
      <c r="AG621" s="12">
        <f>COUNTIF(C:C,Table1[[#This Row],[Customer_ID]])</f>
        <v>12</v>
      </c>
      <c r="AH621" s="18" t="e">
        <f>IF([1]!Table1[[#This Row],[Customer_order_count]] &gt;= 10,"FREQUENT",IF([1]!Table1[[#This Row],[Customer_order_count]] &lt;= 10,"REGULAR","OCASSIONAL"))</f>
        <v>#REF!</v>
      </c>
    </row>
    <row r="622" spans="1:34" x14ac:dyDescent="0.25">
      <c r="A622" s="1" t="s">
        <v>1342</v>
      </c>
      <c r="B622" s="2">
        <v>45698</v>
      </c>
      <c r="C622" s="3" t="s">
        <v>517</v>
      </c>
      <c r="D622" s="4" t="s">
        <v>518</v>
      </c>
      <c r="E622" s="4" t="s">
        <v>16</v>
      </c>
      <c r="F622" s="5">
        <v>54</v>
      </c>
      <c r="G622" s="3" t="s">
        <v>284</v>
      </c>
      <c r="H622" s="3" t="s">
        <v>285</v>
      </c>
      <c r="I622" s="3" t="s">
        <v>264</v>
      </c>
      <c r="J622" s="3" t="s">
        <v>265</v>
      </c>
      <c r="K622" s="3" t="s">
        <v>46</v>
      </c>
      <c r="L622" s="5">
        <v>1</v>
      </c>
      <c r="M622" s="5">
        <v>800</v>
      </c>
      <c r="N622" s="6">
        <v>0.05</v>
      </c>
      <c r="O622" s="5">
        <v>760</v>
      </c>
      <c r="P622" s="5">
        <v>500</v>
      </c>
      <c r="Q622" s="5">
        <f>Table1[[#This Row],[Sales]]-Table1[[#This Row],[Cost]]</f>
        <v>260</v>
      </c>
      <c r="R622" s="3" t="s">
        <v>17</v>
      </c>
      <c r="S622" s="3" t="s">
        <v>10</v>
      </c>
      <c r="T622" s="3" t="s">
        <v>18</v>
      </c>
      <c r="U622" s="3" t="s">
        <v>27</v>
      </c>
      <c r="V622" s="6">
        <f>Table1[[#This Row],[Profit]]/Table1[[#This Row],[Sales]]</f>
        <v>0.34210526315789475</v>
      </c>
      <c r="W622" s="3">
        <f>[1]!Table1[[#This Row],[Sales]]-[1]!Table1[[#This Row],[Cost]]-[1]!Table1[[#This Row],[Profit]]</f>
        <v>0</v>
      </c>
      <c r="X622" s="3">
        <f>[1]!Table1[[#This Row],[Quantity]]*[1]!Table1[[#This Row],[Unit_Price]]</f>
        <v>800</v>
      </c>
      <c r="Y622" s="7">
        <f>[1]!Table1[[#This Row],[Gross_Sales]]*[1]!Table1[[#This Row],[Discount]]</f>
        <v>40</v>
      </c>
      <c r="Z622" s="8">
        <f>[1]!Table1[[#This Row],[Gross_Sales]]*[1]!Table1[[#This Row],[Discount_amount]]</f>
        <v>32000</v>
      </c>
      <c r="AA622" s="6">
        <f>IFERROR([1]!Table1[[#This Row],[Profit]]/[1]!Table1[[#This Row],[Sales]],0)</f>
        <v>0.34210526315789475</v>
      </c>
      <c r="AB622" s="3">
        <f>YEAR([1]!Table1[[#This Row],[Order_Date]])</f>
        <v>2025</v>
      </c>
      <c r="AC622" s="3">
        <f>MONTH([1]!Table1[[#This Row],[Order_Date]])</f>
        <v>2</v>
      </c>
      <c r="AD622" s="3" t="str">
        <f t="shared" si="27"/>
        <v>Feb</v>
      </c>
      <c r="AE622" s="3" t="str">
        <f t="shared" si="28"/>
        <v>Q1</v>
      </c>
      <c r="AF622" s="3" t="str">
        <f t="shared" si="29"/>
        <v>2025-Feb</v>
      </c>
      <c r="AG622" s="3">
        <f>COUNTIF(C:C,Table1[[#This Row],[Customer_ID]])</f>
        <v>12</v>
      </c>
      <c r="AH622" s="9" t="e">
        <f>IF([1]!Table1[[#This Row],[Customer_order_count]] &gt;= 10,"FREQUENT",IF([1]!Table1[[#This Row],[Customer_order_count]] &lt;= 10,"REGULAR","OCASSIONAL"))</f>
        <v>#REF!</v>
      </c>
    </row>
    <row r="623" spans="1:34" x14ac:dyDescent="0.25">
      <c r="A623" s="10" t="s">
        <v>70</v>
      </c>
      <c r="B623" s="11">
        <v>45920</v>
      </c>
      <c r="C623" s="12" t="s">
        <v>21</v>
      </c>
      <c r="D623" s="13" t="s">
        <v>22</v>
      </c>
      <c r="E623" s="13" t="s">
        <v>3</v>
      </c>
      <c r="F623" s="14">
        <v>39</v>
      </c>
      <c r="G623" s="12" t="s">
        <v>4</v>
      </c>
      <c r="H623" s="12" t="s">
        <v>5</v>
      </c>
      <c r="I623" s="12" t="s">
        <v>6</v>
      </c>
      <c r="J623" s="12" t="s">
        <v>7</v>
      </c>
      <c r="K623" s="12" t="s">
        <v>8</v>
      </c>
      <c r="L623" s="14">
        <v>2</v>
      </c>
      <c r="M623" s="14">
        <v>7000</v>
      </c>
      <c r="N623" s="15">
        <v>0.1</v>
      </c>
      <c r="O623" s="14">
        <v>12600</v>
      </c>
      <c r="P623" s="14">
        <v>10400</v>
      </c>
      <c r="Q623" s="5">
        <f>Table1[[#This Row],[Sales]]-Table1[[#This Row],[Cost]]</f>
        <v>2200</v>
      </c>
      <c r="R623" s="12" t="s">
        <v>26</v>
      </c>
      <c r="S623" s="12" t="s">
        <v>10</v>
      </c>
      <c r="T623" s="12" t="s">
        <v>33</v>
      </c>
      <c r="U623" s="12" t="s">
        <v>27</v>
      </c>
      <c r="V623" s="6">
        <f>Table1[[#This Row],[Profit]]/Table1[[#This Row],[Sales]]</f>
        <v>0.17460317460317459</v>
      </c>
      <c r="W623" s="12">
        <f>[1]!Table1[[#This Row],[Sales]]-[1]!Table1[[#This Row],[Cost]]-[1]!Table1[[#This Row],[Profit]]</f>
        <v>0</v>
      </c>
      <c r="X623" s="12">
        <f>[1]!Table1[[#This Row],[Quantity]]*[1]!Table1[[#This Row],[Unit_Price]]</f>
        <v>14000</v>
      </c>
      <c r="Y623" s="16">
        <f>[1]!Table1[[#This Row],[Gross_Sales]]*[1]!Table1[[#This Row],[Discount]]</f>
        <v>1400</v>
      </c>
      <c r="Z623" s="17">
        <f>[1]!Table1[[#This Row],[Gross_Sales]]*[1]!Table1[[#This Row],[Discount_amount]]</f>
        <v>19600000</v>
      </c>
      <c r="AA623" s="15">
        <f>IFERROR([1]!Table1[[#This Row],[Profit]]/[1]!Table1[[#This Row],[Sales]],0)</f>
        <v>0.17460317460317459</v>
      </c>
      <c r="AB623" s="12">
        <f>YEAR([1]!Table1[[#This Row],[Order_Date]])</f>
        <v>2025</v>
      </c>
      <c r="AC623" s="12">
        <f>MONTH([1]!Table1[[#This Row],[Order_Date]])</f>
        <v>9</v>
      </c>
      <c r="AD623" s="12" t="str">
        <f t="shared" si="27"/>
        <v>Sep</v>
      </c>
      <c r="AE623" s="12" t="str">
        <f t="shared" si="28"/>
        <v>Q3</v>
      </c>
      <c r="AF623" s="12" t="str">
        <f t="shared" si="29"/>
        <v>2025-Sep</v>
      </c>
      <c r="AG623" s="12">
        <f>COUNTIF(C:C,Table1[[#This Row],[Customer_ID]])</f>
        <v>37</v>
      </c>
      <c r="AH623" s="18" t="e">
        <f>IF([1]!Table1[[#This Row],[Customer_order_count]] &gt;= 10,"FREQUENT",IF([1]!Table1[[#This Row],[Customer_order_count]] &lt;= 10,"REGULAR","OCASSIONAL"))</f>
        <v>#REF!</v>
      </c>
    </row>
    <row r="624" spans="1:34" x14ac:dyDescent="0.25">
      <c r="A624" s="1" t="s">
        <v>1343</v>
      </c>
      <c r="B624" s="2">
        <v>45748</v>
      </c>
      <c r="C624" s="3" t="s">
        <v>1182</v>
      </c>
      <c r="D624" s="3" t="s">
        <v>410</v>
      </c>
      <c r="E624" s="3" t="s">
        <v>3</v>
      </c>
      <c r="F624" s="3">
        <v>46</v>
      </c>
      <c r="G624" s="3" t="s">
        <v>312</v>
      </c>
      <c r="H624" s="3" t="s">
        <v>276</v>
      </c>
      <c r="I624" s="3" t="s">
        <v>305</v>
      </c>
      <c r="J624" s="3" t="s">
        <v>306</v>
      </c>
      <c r="K624" s="3" t="s">
        <v>91</v>
      </c>
      <c r="L624" s="3">
        <v>1</v>
      </c>
      <c r="M624" s="3">
        <v>8500</v>
      </c>
      <c r="N624" s="3">
        <v>0.2</v>
      </c>
      <c r="O624" s="3">
        <v>0</v>
      </c>
      <c r="P624" s="3">
        <v>6500</v>
      </c>
      <c r="Q624" s="5">
        <f>Table1[[#This Row],[Sales]]-Table1[[#This Row],[Cost]]</f>
        <v>-6500</v>
      </c>
      <c r="R624" s="3" t="s">
        <v>26</v>
      </c>
      <c r="S624" s="3" t="s">
        <v>291</v>
      </c>
      <c r="T624" s="3" t="s">
        <v>11</v>
      </c>
      <c r="U624" s="3" t="s">
        <v>27</v>
      </c>
      <c r="V624" s="3" t="e">
        <f>Table1[[#This Row],[Profit]]/Table1[[#This Row],[Sales]]</f>
        <v>#DIV/0!</v>
      </c>
      <c r="W624" s="3">
        <f>[1]!Table1[[#This Row],[Sales]]-[1]!Table1[[#This Row],[Cost]]-[1]!Table1[[#This Row],[Profit]]</f>
        <v>-6500</v>
      </c>
      <c r="X624" s="3">
        <f>[1]!Table1[[#This Row],[Quantity]]*[1]!Table1[[#This Row],[Unit_Price]]</f>
        <v>8500</v>
      </c>
      <c r="Y624" s="3">
        <f>[1]!Table1[[#This Row],[Gross_Sales]]*[1]!Table1[[#This Row],[Discount]]</f>
        <v>1700</v>
      </c>
      <c r="Z624" s="3">
        <f>[1]!Table1[[#This Row],[Gross_Sales]]*[1]!Table1[[#This Row],[Discount_amount]]</f>
        <v>14450000</v>
      </c>
      <c r="AA624" s="3">
        <f>IFERROR([1]!Table1[[#This Row],[Profit]]/[1]!Table1[[#This Row],[Sales]],0)</f>
        <v>0</v>
      </c>
      <c r="AB624" s="3">
        <f>YEAR([1]!Table1[[#This Row],[Order_Date]])</f>
        <v>2025</v>
      </c>
      <c r="AC624" s="3">
        <f>MONTH([1]!Table1[[#This Row],[Order_Date]])</f>
        <v>4</v>
      </c>
      <c r="AD624" s="3" t="str">
        <f t="shared" si="27"/>
        <v>Apr</v>
      </c>
      <c r="AE624" s="3" t="str">
        <f t="shared" si="28"/>
        <v>Q2</v>
      </c>
      <c r="AF624" s="3" t="str">
        <f t="shared" si="29"/>
        <v>2025-Apr</v>
      </c>
      <c r="AG624" s="3">
        <f>COUNTIF(C:C,Table1[[#This Row],[Customer_ID]])</f>
        <v>12</v>
      </c>
      <c r="AH624" s="9" t="e">
        <f>IF([1]!Table1[[#This Row],[Customer_order_count]] &gt;= 10,"FREQUENT",IF([1]!Table1[[#This Row],[Customer_order_count]] &lt;= 10,"REGULAR","OCASSIONAL"))</f>
        <v>#REF!</v>
      </c>
    </row>
    <row r="625" spans="1:34" x14ac:dyDescent="0.25">
      <c r="A625" s="10" t="s">
        <v>1344</v>
      </c>
      <c r="B625" s="11">
        <v>45967</v>
      </c>
      <c r="C625" s="12" t="s">
        <v>848</v>
      </c>
      <c r="D625" s="13" t="s">
        <v>426</v>
      </c>
      <c r="E625" s="13" t="s">
        <v>16</v>
      </c>
      <c r="F625" s="14">
        <v>20</v>
      </c>
      <c r="G625" s="12" t="s">
        <v>317</v>
      </c>
      <c r="H625" s="12" t="s">
        <v>5</v>
      </c>
      <c r="I625" s="12" t="s">
        <v>176</v>
      </c>
      <c r="J625" s="12" t="s">
        <v>177</v>
      </c>
      <c r="K625" s="12" t="s">
        <v>25</v>
      </c>
      <c r="L625" s="14">
        <v>2</v>
      </c>
      <c r="M625" s="14">
        <v>22000</v>
      </c>
      <c r="N625" s="15">
        <v>0.2</v>
      </c>
      <c r="O625" s="14">
        <v>35200</v>
      </c>
      <c r="P625" s="14">
        <v>33000</v>
      </c>
      <c r="Q625" s="5">
        <f>Table1[[#This Row],[Sales]]-Table1[[#This Row],[Cost]]</f>
        <v>2200</v>
      </c>
      <c r="R625" s="12" t="s">
        <v>9</v>
      </c>
      <c r="S625" s="12" t="s">
        <v>10</v>
      </c>
      <c r="T625" s="12" t="s">
        <v>40</v>
      </c>
      <c r="U625" s="12" t="s">
        <v>12</v>
      </c>
      <c r="V625" s="6">
        <f>Table1[[#This Row],[Profit]]/Table1[[#This Row],[Sales]]</f>
        <v>6.25E-2</v>
      </c>
      <c r="W625" s="12">
        <f>[1]!Table1[[#This Row],[Sales]]-[1]!Table1[[#This Row],[Cost]]-[1]!Table1[[#This Row],[Profit]]</f>
        <v>0</v>
      </c>
      <c r="X625" s="12">
        <f>[1]!Table1[[#This Row],[Quantity]]*[1]!Table1[[#This Row],[Unit_Price]]</f>
        <v>44000</v>
      </c>
      <c r="Y625" s="16">
        <f>[1]!Table1[[#This Row],[Gross_Sales]]*[1]!Table1[[#This Row],[Discount]]</f>
        <v>8800</v>
      </c>
      <c r="Z625" s="17">
        <f>[1]!Table1[[#This Row],[Gross_Sales]]*[1]!Table1[[#This Row],[Discount_amount]]</f>
        <v>387200000</v>
      </c>
      <c r="AA625" s="15">
        <f>IFERROR([1]!Table1[[#This Row],[Profit]]/[1]!Table1[[#This Row],[Sales]],0)</f>
        <v>6.25E-2</v>
      </c>
      <c r="AB625" s="12">
        <f>YEAR([1]!Table1[[#This Row],[Order_Date]])</f>
        <v>2025</v>
      </c>
      <c r="AC625" s="12">
        <f>MONTH([1]!Table1[[#This Row],[Order_Date]])</f>
        <v>11</v>
      </c>
      <c r="AD625" s="12" t="str">
        <f t="shared" si="27"/>
        <v>Nov</v>
      </c>
      <c r="AE625" s="12" t="str">
        <f t="shared" si="28"/>
        <v>Q4</v>
      </c>
      <c r="AF625" s="12" t="str">
        <f t="shared" si="29"/>
        <v>2025-Nov</v>
      </c>
      <c r="AG625" s="12">
        <f>COUNTIF(C:C,Table1[[#This Row],[Customer_ID]])</f>
        <v>6</v>
      </c>
      <c r="AH625" s="18" t="e">
        <f>IF([1]!Table1[[#This Row],[Customer_order_count]] &gt;= 10,"FREQUENT",IF([1]!Table1[[#This Row],[Customer_order_count]] &lt;= 10,"REGULAR","OCASSIONAL"))</f>
        <v>#REF!</v>
      </c>
    </row>
    <row r="626" spans="1:34" x14ac:dyDescent="0.25">
      <c r="A626" s="1" t="s">
        <v>1345</v>
      </c>
      <c r="B626" s="2">
        <v>45659</v>
      </c>
      <c r="C626" s="3" t="s">
        <v>397</v>
      </c>
      <c r="D626" s="4" t="s">
        <v>329</v>
      </c>
      <c r="E626" s="4" t="s">
        <v>3</v>
      </c>
      <c r="F626" s="5">
        <v>25</v>
      </c>
      <c r="G626" s="3" t="s">
        <v>295</v>
      </c>
      <c r="H626" s="3" t="s">
        <v>270</v>
      </c>
      <c r="I626" s="3" t="s">
        <v>102</v>
      </c>
      <c r="J626" s="3" t="s">
        <v>103</v>
      </c>
      <c r="K626" s="3" t="s">
        <v>25</v>
      </c>
      <c r="L626" s="5">
        <v>2</v>
      </c>
      <c r="M626" s="5">
        <v>28000</v>
      </c>
      <c r="N626" s="6">
        <v>0.05</v>
      </c>
      <c r="O626" s="5">
        <v>53200</v>
      </c>
      <c r="P626" s="5">
        <v>42000</v>
      </c>
      <c r="Q626" s="5">
        <f>Table1[[#This Row],[Sales]]-Table1[[#This Row],[Cost]]</f>
        <v>11200</v>
      </c>
      <c r="R626" s="3" t="s">
        <v>26</v>
      </c>
      <c r="S626" s="3" t="s">
        <v>10</v>
      </c>
      <c r="T626" s="3" t="s">
        <v>18</v>
      </c>
      <c r="U626" s="3" t="s">
        <v>27</v>
      </c>
      <c r="V626" s="6">
        <f>Table1[[#This Row],[Profit]]/Table1[[#This Row],[Sales]]</f>
        <v>0.21052631578947367</v>
      </c>
      <c r="W626" s="3">
        <f>[1]!Table1[[#This Row],[Sales]]-[1]!Table1[[#This Row],[Cost]]-[1]!Table1[[#This Row],[Profit]]</f>
        <v>0</v>
      </c>
      <c r="X626" s="3">
        <f>[1]!Table1[[#This Row],[Quantity]]*[1]!Table1[[#This Row],[Unit_Price]]</f>
        <v>56000</v>
      </c>
      <c r="Y626" s="7">
        <f>[1]!Table1[[#This Row],[Gross_Sales]]*[1]!Table1[[#This Row],[Discount]]</f>
        <v>2800</v>
      </c>
      <c r="Z626" s="8">
        <f>[1]!Table1[[#This Row],[Gross_Sales]]*[1]!Table1[[#This Row],[Discount_amount]]</f>
        <v>156800000</v>
      </c>
      <c r="AA626" s="6">
        <f>IFERROR([1]!Table1[[#This Row],[Profit]]/[1]!Table1[[#This Row],[Sales]],0)</f>
        <v>0.21052631578947367</v>
      </c>
      <c r="AB626" s="3">
        <f>YEAR([1]!Table1[[#This Row],[Order_Date]])</f>
        <v>2025</v>
      </c>
      <c r="AC626" s="3">
        <f>MONTH([1]!Table1[[#This Row],[Order_Date]])</f>
        <v>1</v>
      </c>
      <c r="AD626" s="3" t="str">
        <f t="shared" si="27"/>
        <v>Jan</v>
      </c>
      <c r="AE626" s="3" t="str">
        <f t="shared" si="28"/>
        <v>Q1</v>
      </c>
      <c r="AF626" s="3" t="str">
        <f t="shared" si="29"/>
        <v>2025-Jan</v>
      </c>
      <c r="AG626" s="3">
        <f>COUNTIF(C:C,Table1[[#This Row],[Customer_ID]])</f>
        <v>14</v>
      </c>
      <c r="AH626" s="9" t="e">
        <f>IF([1]!Table1[[#This Row],[Customer_order_count]] &gt;= 10,"FREQUENT",IF([1]!Table1[[#This Row],[Customer_order_count]] &lt;= 10,"REGULAR","OCASSIONAL"))</f>
        <v>#REF!</v>
      </c>
    </row>
    <row r="627" spans="1:34" x14ac:dyDescent="0.25">
      <c r="A627" s="10" t="s">
        <v>1346</v>
      </c>
      <c r="B627" s="11">
        <v>45356</v>
      </c>
      <c r="C627" s="12" t="s">
        <v>713</v>
      </c>
      <c r="D627" s="13" t="s">
        <v>474</v>
      </c>
      <c r="E627" s="13" t="s">
        <v>16</v>
      </c>
      <c r="F627" s="14">
        <v>52</v>
      </c>
      <c r="G627" s="12" t="s">
        <v>339</v>
      </c>
      <c r="H627" s="12" t="s">
        <v>285</v>
      </c>
      <c r="I627" s="12" t="s">
        <v>37</v>
      </c>
      <c r="J627" s="12" t="s">
        <v>38</v>
      </c>
      <c r="K627" s="12" t="s">
        <v>39</v>
      </c>
      <c r="L627" s="14">
        <v>1</v>
      </c>
      <c r="M627" s="14">
        <v>900</v>
      </c>
      <c r="N627" s="15">
        <v>0.2</v>
      </c>
      <c r="O627" s="14">
        <v>720</v>
      </c>
      <c r="P627" s="14">
        <v>550</v>
      </c>
      <c r="Q627" s="5">
        <f>Table1[[#This Row],[Sales]]-Table1[[#This Row],[Cost]]</f>
        <v>170</v>
      </c>
      <c r="R627" s="12" t="s">
        <v>26</v>
      </c>
      <c r="S627" s="12" t="s">
        <v>10</v>
      </c>
      <c r="T627" s="12" t="s">
        <v>18</v>
      </c>
      <c r="U627" s="12" t="s">
        <v>12</v>
      </c>
      <c r="V627" s="6">
        <f>Table1[[#This Row],[Profit]]/Table1[[#This Row],[Sales]]</f>
        <v>0.2361111111111111</v>
      </c>
      <c r="W627" s="12">
        <f>[1]!Table1[[#This Row],[Sales]]-[1]!Table1[[#This Row],[Cost]]-[1]!Table1[[#This Row],[Profit]]</f>
        <v>0</v>
      </c>
      <c r="X627" s="12">
        <f>[1]!Table1[[#This Row],[Quantity]]*[1]!Table1[[#This Row],[Unit_Price]]</f>
        <v>900</v>
      </c>
      <c r="Y627" s="16">
        <f>[1]!Table1[[#This Row],[Gross_Sales]]*[1]!Table1[[#This Row],[Discount]]</f>
        <v>180</v>
      </c>
      <c r="Z627" s="17">
        <f>[1]!Table1[[#This Row],[Gross_Sales]]*[1]!Table1[[#This Row],[Discount_amount]]</f>
        <v>162000</v>
      </c>
      <c r="AA627" s="15">
        <f>IFERROR([1]!Table1[[#This Row],[Profit]]/[1]!Table1[[#This Row],[Sales]],0)</f>
        <v>0.2361111111111111</v>
      </c>
      <c r="AB627" s="12">
        <f>YEAR([1]!Table1[[#This Row],[Order_Date]])</f>
        <v>2024</v>
      </c>
      <c r="AC627" s="12">
        <f>MONTH([1]!Table1[[#This Row],[Order_Date]])</f>
        <v>3</v>
      </c>
      <c r="AD627" s="12" t="str">
        <f t="shared" si="27"/>
        <v>Mar</v>
      </c>
      <c r="AE627" s="12" t="str">
        <f t="shared" si="28"/>
        <v>Q1</v>
      </c>
      <c r="AF627" s="12" t="str">
        <f t="shared" si="29"/>
        <v>2024-Mar</v>
      </c>
      <c r="AG627" s="12">
        <f>COUNTIF(C:C,Table1[[#This Row],[Customer_ID]])</f>
        <v>6</v>
      </c>
      <c r="AH627" s="18" t="e">
        <f>IF([1]!Table1[[#This Row],[Customer_order_count]] &gt;= 10,"FREQUENT",IF([1]!Table1[[#This Row],[Customer_order_count]] &lt;= 10,"REGULAR","OCASSIONAL"))</f>
        <v>#REF!</v>
      </c>
    </row>
    <row r="628" spans="1:34" x14ac:dyDescent="0.25">
      <c r="A628" s="1" t="s">
        <v>1347</v>
      </c>
      <c r="B628" s="2">
        <v>45503</v>
      </c>
      <c r="C628" s="3" t="s">
        <v>945</v>
      </c>
      <c r="D628" s="4" t="s">
        <v>2</v>
      </c>
      <c r="E628" s="4" t="s">
        <v>3</v>
      </c>
      <c r="F628" s="5">
        <v>42</v>
      </c>
      <c r="G628" s="3" t="s">
        <v>407</v>
      </c>
      <c r="H628" s="3" t="s">
        <v>285</v>
      </c>
      <c r="I628" s="3" t="s">
        <v>105</v>
      </c>
      <c r="J628" s="3" t="s">
        <v>106</v>
      </c>
      <c r="K628" s="3" t="s">
        <v>76</v>
      </c>
      <c r="L628" s="5">
        <v>3</v>
      </c>
      <c r="M628" s="5">
        <v>450</v>
      </c>
      <c r="N628" s="6">
        <v>0.1</v>
      </c>
      <c r="O628" s="5">
        <v>1215</v>
      </c>
      <c r="P628" s="5">
        <v>990</v>
      </c>
      <c r="Q628" s="5">
        <f>Table1[[#This Row],[Sales]]-Table1[[#This Row],[Cost]]</f>
        <v>225</v>
      </c>
      <c r="R628" s="3" t="s">
        <v>77</v>
      </c>
      <c r="S628" s="3" t="s">
        <v>10</v>
      </c>
      <c r="T628" s="3" t="s">
        <v>33</v>
      </c>
      <c r="U628" s="3" t="s">
        <v>12</v>
      </c>
      <c r="V628" s="6">
        <f>Table1[[#This Row],[Profit]]/Table1[[#This Row],[Sales]]</f>
        <v>0.18518518518518517</v>
      </c>
      <c r="W628" s="3">
        <f>[1]!Table1[[#This Row],[Sales]]-[1]!Table1[[#This Row],[Cost]]-[1]!Table1[[#This Row],[Profit]]</f>
        <v>0</v>
      </c>
      <c r="X628" s="3">
        <f>[1]!Table1[[#This Row],[Quantity]]*[1]!Table1[[#This Row],[Unit_Price]]</f>
        <v>1350</v>
      </c>
      <c r="Y628" s="7">
        <f>[1]!Table1[[#This Row],[Gross_Sales]]*[1]!Table1[[#This Row],[Discount]]</f>
        <v>135</v>
      </c>
      <c r="Z628" s="8">
        <f>[1]!Table1[[#This Row],[Gross_Sales]]*[1]!Table1[[#This Row],[Discount_amount]]</f>
        <v>182250</v>
      </c>
      <c r="AA628" s="6">
        <f>IFERROR([1]!Table1[[#This Row],[Profit]]/[1]!Table1[[#This Row],[Sales]],0)</f>
        <v>0.18518518518518517</v>
      </c>
      <c r="AB628" s="3">
        <f>YEAR([1]!Table1[[#This Row],[Order_Date]])</f>
        <v>2024</v>
      </c>
      <c r="AC628" s="3">
        <f>MONTH([1]!Table1[[#This Row],[Order_Date]])</f>
        <v>7</v>
      </c>
      <c r="AD628" s="3" t="str">
        <f t="shared" si="27"/>
        <v>Jul</v>
      </c>
      <c r="AE628" s="3" t="str">
        <f t="shared" si="28"/>
        <v>Q3</v>
      </c>
      <c r="AF628" s="3" t="str">
        <f t="shared" si="29"/>
        <v>2024-Jul</v>
      </c>
      <c r="AG628" s="3">
        <f>COUNTIF(C:C,Table1[[#This Row],[Customer_ID]])</f>
        <v>6</v>
      </c>
      <c r="AH628" s="9" t="e">
        <f>IF([1]!Table1[[#This Row],[Customer_order_count]] &gt;= 10,"FREQUENT",IF([1]!Table1[[#This Row],[Customer_order_count]] &lt;= 10,"REGULAR","OCASSIONAL"))</f>
        <v>#REF!</v>
      </c>
    </row>
    <row r="629" spans="1:34" x14ac:dyDescent="0.25">
      <c r="A629" s="10" t="s">
        <v>71</v>
      </c>
      <c r="B629" s="11">
        <v>45772</v>
      </c>
      <c r="C629" s="12" t="s">
        <v>72</v>
      </c>
      <c r="D629" s="13" t="s">
        <v>73</v>
      </c>
      <c r="E629" s="13" t="s">
        <v>16</v>
      </c>
      <c r="F629" s="14">
        <v>45</v>
      </c>
      <c r="G629" s="12" t="s">
        <v>4</v>
      </c>
      <c r="H629" s="12" t="s">
        <v>5</v>
      </c>
      <c r="I629" s="12" t="s">
        <v>74</v>
      </c>
      <c r="J629" s="12" t="s">
        <v>75</v>
      </c>
      <c r="K629" s="12" t="s">
        <v>76</v>
      </c>
      <c r="L629" s="14">
        <v>5</v>
      </c>
      <c r="M629" s="14">
        <v>550</v>
      </c>
      <c r="N629" s="15">
        <v>0.1</v>
      </c>
      <c r="O629" s="14">
        <v>2475</v>
      </c>
      <c r="P629" s="14">
        <v>2250</v>
      </c>
      <c r="Q629" s="5">
        <f>Table1[[#This Row],[Sales]]-Table1[[#This Row],[Cost]]</f>
        <v>225</v>
      </c>
      <c r="R629" s="12" t="s">
        <v>77</v>
      </c>
      <c r="S629" s="12" t="s">
        <v>10</v>
      </c>
      <c r="T629" s="12" t="s">
        <v>11</v>
      </c>
      <c r="U629" s="12" t="s">
        <v>27</v>
      </c>
      <c r="V629" s="6">
        <f>Table1[[#This Row],[Profit]]/Table1[[#This Row],[Sales]]</f>
        <v>9.0909090909090912E-2</v>
      </c>
      <c r="W629" s="12">
        <f>[1]!Table1[[#This Row],[Sales]]-[1]!Table1[[#This Row],[Cost]]-[1]!Table1[[#This Row],[Profit]]</f>
        <v>0</v>
      </c>
      <c r="X629" s="12">
        <f>[1]!Table1[[#This Row],[Quantity]]*[1]!Table1[[#This Row],[Unit_Price]]</f>
        <v>2750</v>
      </c>
      <c r="Y629" s="16">
        <f>[1]!Table1[[#This Row],[Gross_Sales]]*[1]!Table1[[#This Row],[Discount]]</f>
        <v>275</v>
      </c>
      <c r="Z629" s="17">
        <f>[1]!Table1[[#This Row],[Gross_Sales]]*[1]!Table1[[#This Row],[Discount_amount]]</f>
        <v>756250</v>
      </c>
      <c r="AA629" s="15">
        <f>IFERROR([1]!Table1[[#This Row],[Profit]]/[1]!Table1[[#This Row],[Sales]],0)</f>
        <v>9.0909090909090912E-2</v>
      </c>
      <c r="AB629" s="12">
        <f>YEAR([1]!Table1[[#This Row],[Order_Date]])</f>
        <v>2025</v>
      </c>
      <c r="AC629" s="12">
        <f>MONTH([1]!Table1[[#This Row],[Order_Date]])</f>
        <v>4</v>
      </c>
      <c r="AD629" s="12" t="str">
        <f t="shared" si="27"/>
        <v>Apr</v>
      </c>
      <c r="AE629" s="12" t="str">
        <f t="shared" si="28"/>
        <v>Q2</v>
      </c>
      <c r="AF629" s="12" t="str">
        <f t="shared" si="29"/>
        <v>2025-Apr</v>
      </c>
      <c r="AG629" s="12">
        <f>COUNTIF(C:C,Table1[[#This Row],[Customer_ID]])</f>
        <v>10</v>
      </c>
      <c r="AH629" s="18" t="e">
        <f>IF([1]!Table1[[#This Row],[Customer_order_count]] &gt;= 10,"FREQUENT",IF([1]!Table1[[#This Row],[Customer_order_count]] &lt;= 10,"REGULAR","OCASSIONAL"))</f>
        <v>#REF!</v>
      </c>
    </row>
    <row r="630" spans="1:34" x14ac:dyDescent="0.25">
      <c r="A630" s="1" t="s">
        <v>1348</v>
      </c>
      <c r="B630" s="2">
        <v>45956</v>
      </c>
      <c r="C630" s="3" t="s">
        <v>1001</v>
      </c>
      <c r="D630" s="3" t="s">
        <v>1002</v>
      </c>
      <c r="E630" s="3" t="s">
        <v>16</v>
      </c>
      <c r="F630" s="3">
        <v>49</v>
      </c>
      <c r="G630" s="3" t="s">
        <v>280</v>
      </c>
      <c r="H630" s="3" t="s">
        <v>270</v>
      </c>
      <c r="I630" s="3" t="s">
        <v>68</v>
      </c>
      <c r="J630" s="3" t="s">
        <v>69</v>
      </c>
      <c r="K630" s="3" t="s">
        <v>39</v>
      </c>
      <c r="L630" s="3">
        <v>1</v>
      </c>
      <c r="M630" s="3">
        <v>3500</v>
      </c>
      <c r="N630" s="3">
        <v>0.1</v>
      </c>
      <c r="O630" s="3">
        <v>3150</v>
      </c>
      <c r="P630" s="3">
        <v>2300</v>
      </c>
      <c r="Q630" s="5">
        <f>Table1[[#This Row],[Sales]]-Table1[[#This Row],[Cost]]</f>
        <v>850</v>
      </c>
      <c r="R630" s="3" t="s">
        <v>26</v>
      </c>
      <c r="S630" s="3" t="s">
        <v>287</v>
      </c>
      <c r="T630" s="3" t="s">
        <v>40</v>
      </c>
      <c r="U630" s="3" t="s">
        <v>27</v>
      </c>
      <c r="V630" s="6">
        <f>Table1[[#This Row],[Profit]]/Table1[[#This Row],[Sales]]</f>
        <v>0.26984126984126983</v>
      </c>
      <c r="W630" s="3">
        <f>[1]!Table1[[#This Row],[Sales]]-[1]!Table1[[#This Row],[Cost]]-[1]!Table1[[#This Row],[Profit]]</f>
        <v>-4600</v>
      </c>
      <c r="X630" s="3">
        <f>[1]!Table1[[#This Row],[Quantity]]*[1]!Table1[[#This Row],[Unit_Price]]</f>
        <v>3500</v>
      </c>
      <c r="Y630" s="3">
        <f>[1]!Table1[[#This Row],[Gross_Sales]]*[1]!Table1[[#This Row],[Discount]]</f>
        <v>350</v>
      </c>
      <c r="Z630" s="3">
        <f>[1]!Table1[[#This Row],[Gross_Sales]]*[1]!Table1[[#This Row],[Discount_amount]]</f>
        <v>1225000</v>
      </c>
      <c r="AA630" s="3">
        <f>IFERROR([1]!Table1[[#This Row],[Profit]]/[1]!Table1[[#This Row],[Sales]],0)</f>
        <v>0.26984126984126983</v>
      </c>
      <c r="AB630" s="3">
        <f>YEAR([1]!Table1[[#This Row],[Order_Date]])</f>
        <v>2025</v>
      </c>
      <c r="AC630" s="3">
        <f>MONTH([1]!Table1[[#This Row],[Order_Date]])</f>
        <v>10</v>
      </c>
      <c r="AD630" s="3" t="str">
        <f t="shared" si="27"/>
        <v>Oct</v>
      </c>
      <c r="AE630" s="3" t="str">
        <f t="shared" si="28"/>
        <v>Q4</v>
      </c>
      <c r="AF630" s="3" t="str">
        <f t="shared" si="29"/>
        <v>2025-Oct</v>
      </c>
      <c r="AG630" s="3">
        <f>COUNTIF(C:C,Table1[[#This Row],[Customer_ID]])</f>
        <v>16</v>
      </c>
      <c r="AH630" s="9" t="e">
        <f>IF([1]!Table1[[#This Row],[Customer_order_count]] &gt;= 10,"FREQUENT",IF([1]!Table1[[#This Row],[Customer_order_count]] &lt;= 10,"REGULAR","OCASSIONAL"))</f>
        <v>#REF!</v>
      </c>
    </row>
    <row r="631" spans="1:34" x14ac:dyDescent="0.25">
      <c r="A631" s="10" t="s">
        <v>1349</v>
      </c>
      <c r="B631" s="11">
        <v>45940</v>
      </c>
      <c r="C631" s="12" t="s">
        <v>650</v>
      </c>
      <c r="D631" s="13" t="s">
        <v>651</v>
      </c>
      <c r="E631" s="13" t="s">
        <v>3</v>
      </c>
      <c r="F631" s="14">
        <v>48</v>
      </c>
      <c r="G631" s="12" t="s">
        <v>317</v>
      </c>
      <c r="H631" s="12" t="s">
        <v>5</v>
      </c>
      <c r="I631" s="12" t="s">
        <v>37</v>
      </c>
      <c r="J631" s="12" t="s">
        <v>38</v>
      </c>
      <c r="K631" s="12" t="s">
        <v>39</v>
      </c>
      <c r="L631" s="14">
        <v>1</v>
      </c>
      <c r="M631" s="14">
        <v>900</v>
      </c>
      <c r="N631" s="15">
        <v>0</v>
      </c>
      <c r="O631" s="14">
        <v>900</v>
      </c>
      <c r="P631" s="14">
        <v>550</v>
      </c>
      <c r="Q631" s="5">
        <f>Table1[[#This Row],[Sales]]-Table1[[#This Row],[Cost]]</f>
        <v>350</v>
      </c>
      <c r="R631" s="12" t="s">
        <v>77</v>
      </c>
      <c r="S631" s="12" t="s">
        <v>10</v>
      </c>
      <c r="T631" s="12" t="s">
        <v>40</v>
      </c>
      <c r="U631" s="12" t="s">
        <v>27</v>
      </c>
      <c r="V631" s="6">
        <f>Table1[[#This Row],[Profit]]/Table1[[#This Row],[Sales]]</f>
        <v>0.3888888888888889</v>
      </c>
      <c r="W631" s="12">
        <f>[1]!Table1[[#This Row],[Sales]]-[1]!Table1[[#This Row],[Cost]]-[1]!Table1[[#This Row],[Profit]]</f>
        <v>0</v>
      </c>
      <c r="X631" s="12">
        <f>[1]!Table1[[#This Row],[Quantity]]*[1]!Table1[[#This Row],[Unit_Price]]</f>
        <v>900</v>
      </c>
      <c r="Y631" s="16">
        <f>[1]!Table1[[#This Row],[Gross_Sales]]*[1]!Table1[[#This Row],[Discount]]</f>
        <v>0</v>
      </c>
      <c r="Z631" s="17">
        <f>[1]!Table1[[#This Row],[Gross_Sales]]*[1]!Table1[[#This Row],[Discount_amount]]</f>
        <v>0</v>
      </c>
      <c r="AA631" s="15">
        <f>IFERROR([1]!Table1[[#This Row],[Profit]]/[1]!Table1[[#This Row],[Sales]],0)</f>
        <v>0.3888888888888889</v>
      </c>
      <c r="AB631" s="12">
        <f>YEAR([1]!Table1[[#This Row],[Order_Date]])</f>
        <v>2025</v>
      </c>
      <c r="AC631" s="12">
        <f>MONTH([1]!Table1[[#This Row],[Order_Date]])</f>
        <v>10</v>
      </c>
      <c r="AD631" s="12" t="str">
        <f t="shared" si="27"/>
        <v>Oct</v>
      </c>
      <c r="AE631" s="12" t="str">
        <f t="shared" si="28"/>
        <v>Q4</v>
      </c>
      <c r="AF631" s="12" t="str">
        <f t="shared" si="29"/>
        <v>2025-Oct</v>
      </c>
      <c r="AG631" s="12">
        <f>COUNTIF(C:C,Table1[[#This Row],[Customer_ID]])</f>
        <v>18</v>
      </c>
      <c r="AH631" s="18" t="e">
        <f>IF([1]!Table1[[#This Row],[Customer_order_count]] &gt;= 10,"FREQUENT",IF([1]!Table1[[#This Row],[Customer_order_count]] &lt;= 10,"REGULAR","OCASSIONAL"))</f>
        <v>#REF!</v>
      </c>
    </row>
    <row r="632" spans="1:34" x14ac:dyDescent="0.25">
      <c r="A632" s="1" t="s">
        <v>78</v>
      </c>
      <c r="B632" s="2">
        <v>45849</v>
      </c>
      <c r="C632" s="3" t="s">
        <v>79</v>
      </c>
      <c r="D632" s="4" t="s">
        <v>80</v>
      </c>
      <c r="E632" s="4" t="s">
        <v>16</v>
      </c>
      <c r="F632" s="5">
        <v>35</v>
      </c>
      <c r="G632" s="3" t="s">
        <v>4</v>
      </c>
      <c r="H632" s="3" t="s">
        <v>5</v>
      </c>
      <c r="I632" s="3" t="s">
        <v>81</v>
      </c>
      <c r="J632" s="3" t="s">
        <v>82</v>
      </c>
      <c r="K632" s="3" t="s">
        <v>58</v>
      </c>
      <c r="L632" s="5">
        <v>1</v>
      </c>
      <c r="M632" s="5">
        <v>3500</v>
      </c>
      <c r="N632" s="6">
        <v>0.1</v>
      </c>
      <c r="O632" s="5">
        <v>3150</v>
      </c>
      <c r="P632" s="5">
        <v>2500</v>
      </c>
      <c r="Q632" s="5">
        <f>Table1[[#This Row],[Sales]]-Table1[[#This Row],[Cost]]</f>
        <v>650</v>
      </c>
      <c r="R632" s="3" t="s">
        <v>26</v>
      </c>
      <c r="S632" s="3" t="s">
        <v>10</v>
      </c>
      <c r="T632" s="3" t="s">
        <v>33</v>
      </c>
      <c r="U632" s="3" t="s">
        <v>12</v>
      </c>
      <c r="V632" s="6">
        <f>Table1[[#This Row],[Profit]]/Table1[[#This Row],[Sales]]</f>
        <v>0.20634920634920634</v>
      </c>
      <c r="W632" s="3">
        <f>[1]!Table1[[#This Row],[Sales]]-[1]!Table1[[#This Row],[Cost]]-[1]!Table1[[#This Row],[Profit]]</f>
        <v>0</v>
      </c>
      <c r="X632" s="3">
        <f>[1]!Table1[[#This Row],[Quantity]]*[1]!Table1[[#This Row],[Unit_Price]]</f>
        <v>3500</v>
      </c>
      <c r="Y632" s="7">
        <f>[1]!Table1[[#This Row],[Gross_Sales]]*[1]!Table1[[#This Row],[Discount]]</f>
        <v>350</v>
      </c>
      <c r="Z632" s="8">
        <f>[1]!Table1[[#This Row],[Gross_Sales]]*[1]!Table1[[#This Row],[Discount_amount]]</f>
        <v>1225000</v>
      </c>
      <c r="AA632" s="6">
        <f>IFERROR([1]!Table1[[#This Row],[Profit]]/[1]!Table1[[#This Row],[Sales]],0)</f>
        <v>0.20634920634920634</v>
      </c>
      <c r="AB632" s="3">
        <f>YEAR([1]!Table1[[#This Row],[Order_Date]])</f>
        <v>2025</v>
      </c>
      <c r="AC632" s="3">
        <f>MONTH([1]!Table1[[#This Row],[Order_Date]])</f>
        <v>7</v>
      </c>
      <c r="AD632" s="3" t="str">
        <f t="shared" si="27"/>
        <v>Jul</v>
      </c>
      <c r="AE632" s="3" t="str">
        <f t="shared" si="28"/>
        <v>Q3</v>
      </c>
      <c r="AF632" s="3" t="str">
        <f t="shared" si="29"/>
        <v>2025-Jul</v>
      </c>
      <c r="AG632" s="3">
        <f>COUNTIF(C:C,Table1[[#This Row],[Customer_ID]])</f>
        <v>15</v>
      </c>
      <c r="AH632" s="9" t="e">
        <f>IF([1]!Table1[[#This Row],[Customer_order_count]] &gt;= 10,"FREQUENT",IF([1]!Table1[[#This Row],[Customer_order_count]] &lt;= 10,"REGULAR","OCASSIONAL"))</f>
        <v>#REF!</v>
      </c>
    </row>
    <row r="633" spans="1:34" x14ac:dyDescent="0.25">
      <c r="A633" s="10" t="s">
        <v>1350</v>
      </c>
      <c r="B633" s="11">
        <v>45666</v>
      </c>
      <c r="C633" s="12" t="s">
        <v>1045</v>
      </c>
      <c r="D633" s="13" t="s">
        <v>803</v>
      </c>
      <c r="E633" s="13" t="s">
        <v>16</v>
      </c>
      <c r="F633" s="14">
        <v>54</v>
      </c>
      <c r="G633" s="12" t="s">
        <v>275</v>
      </c>
      <c r="H633" s="12" t="s">
        <v>276</v>
      </c>
      <c r="I633" s="12" t="s">
        <v>81</v>
      </c>
      <c r="J633" s="12" t="s">
        <v>82</v>
      </c>
      <c r="K633" s="12" t="s">
        <v>58</v>
      </c>
      <c r="L633" s="14">
        <v>1</v>
      </c>
      <c r="M633" s="14">
        <v>3500</v>
      </c>
      <c r="N633" s="15">
        <v>0.05</v>
      </c>
      <c r="O633" s="14">
        <v>3325</v>
      </c>
      <c r="P633" s="14">
        <v>2500</v>
      </c>
      <c r="Q633" s="5">
        <f>Table1[[#This Row],[Sales]]-Table1[[#This Row],[Cost]]</f>
        <v>825</v>
      </c>
      <c r="R633" s="12" t="s">
        <v>9</v>
      </c>
      <c r="S633" s="12" t="s">
        <v>10</v>
      </c>
      <c r="T633" s="12" t="s">
        <v>18</v>
      </c>
      <c r="U633" s="12" t="s">
        <v>27</v>
      </c>
      <c r="V633" s="6">
        <f>Table1[[#This Row],[Profit]]/Table1[[#This Row],[Sales]]</f>
        <v>0.24812030075187969</v>
      </c>
      <c r="W633" s="12">
        <f>[1]!Table1[[#This Row],[Sales]]-[1]!Table1[[#This Row],[Cost]]-[1]!Table1[[#This Row],[Profit]]</f>
        <v>0</v>
      </c>
      <c r="X633" s="12">
        <f>[1]!Table1[[#This Row],[Quantity]]*[1]!Table1[[#This Row],[Unit_Price]]</f>
        <v>3500</v>
      </c>
      <c r="Y633" s="16">
        <f>[1]!Table1[[#This Row],[Gross_Sales]]*[1]!Table1[[#This Row],[Discount]]</f>
        <v>175</v>
      </c>
      <c r="Z633" s="17">
        <f>[1]!Table1[[#This Row],[Gross_Sales]]*[1]!Table1[[#This Row],[Discount_amount]]</f>
        <v>612500</v>
      </c>
      <c r="AA633" s="15">
        <f>IFERROR([1]!Table1[[#This Row],[Profit]]/[1]!Table1[[#This Row],[Sales]],0)</f>
        <v>0.24812030075187969</v>
      </c>
      <c r="AB633" s="12">
        <f>YEAR([1]!Table1[[#This Row],[Order_Date]])</f>
        <v>2025</v>
      </c>
      <c r="AC633" s="12">
        <f>MONTH([1]!Table1[[#This Row],[Order_Date]])</f>
        <v>1</v>
      </c>
      <c r="AD633" s="12" t="str">
        <f t="shared" si="27"/>
        <v>Jan</v>
      </c>
      <c r="AE633" s="12" t="str">
        <f t="shared" si="28"/>
        <v>Q1</v>
      </c>
      <c r="AF633" s="12" t="str">
        <f t="shared" si="29"/>
        <v>2025-Jan</v>
      </c>
      <c r="AG633" s="12">
        <f>COUNTIF(C:C,Table1[[#This Row],[Customer_ID]])</f>
        <v>14</v>
      </c>
      <c r="AH633" s="18" t="e">
        <f>IF([1]!Table1[[#This Row],[Customer_order_count]] &gt;= 10,"FREQUENT",IF([1]!Table1[[#This Row],[Customer_order_count]] &lt;= 10,"REGULAR","OCASSIONAL"))</f>
        <v>#REF!</v>
      </c>
    </row>
    <row r="634" spans="1:34" x14ac:dyDescent="0.25">
      <c r="A634" s="1" t="s">
        <v>1351</v>
      </c>
      <c r="B634" s="2">
        <v>45821</v>
      </c>
      <c r="C634" s="3" t="s">
        <v>1352</v>
      </c>
      <c r="D634" s="3" t="s">
        <v>1225</v>
      </c>
      <c r="E634" s="3" t="s">
        <v>16</v>
      </c>
      <c r="F634" s="3">
        <v>35</v>
      </c>
      <c r="G634" s="3" t="s">
        <v>290</v>
      </c>
      <c r="H634" s="3" t="s">
        <v>276</v>
      </c>
      <c r="I634" s="3" t="s">
        <v>37</v>
      </c>
      <c r="J634" s="3" t="s">
        <v>38</v>
      </c>
      <c r="K634" s="3" t="s">
        <v>39</v>
      </c>
      <c r="L634" s="3">
        <v>2</v>
      </c>
      <c r="M634" s="3">
        <v>900</v>
      </c>
      <c r="N634" s="3">
        <v>0.1</v>
      </c>
      <c r="O634" s="3">
        <v>0</v>
      </c>
      <c r="P634" s="3">
        <v>1100</v>
      </c>
      <c r="Q634" s="5">
        <f>Table1[[#This Row],[Sales]]-Table1[[#This Row],[Cost]]</f>
        <v>-1100</v>
      </c>
      <c r="R634" s="3" t="s">
        <v>26</v>
      </c>
      <c r="S634" s="3" t="s">
        <v>291</v>
      </c>
      <c r="T634" s="3" t="s">
        <v>11</v>
      </c>
      <c r="U634" s="3" t="s">
        <v>19</v>
      </c>
      <c r="V634" s="3" t="e">
        <f>Table1[[#This Row],[Profit]]/Table1[[#This Row],[Sales]]</f>
        <v>#DIV/0!</v>
      </c>
      <c r="W634" s="3">
        <f>[1]!Table1[[#This Row],[Sales]]-[1]!Table1[[#This Row],[Cost]]-[1]!Table1[[#This Row],[Profit]]</f>
        <v>-1100</v>
      </c>
      <c r="X634" s="3">
        <f>[1]!Table1[[#This Row],[Quantity]]*[1]!Table1[[#This Row],[Unit_Price]]</f>
        <v>1800</v>
      </c>
      <c r="Y634" s="3">
        <f>[1]!Table1[[#This Row],[Gross_Sales]]*[1]!Table1[[#This Row],[Discount]]</f>
        <v>180</v>
      </c>
      <c r="Z634" s="3">
        <f>[1]!Table1[[#This Row],[Gross_Sales]]*[1]!Table1[[#This Row],[Discount_amount]]</f>
        <v>324000</v>
      </c>
      <c r="AA634" s="3">
        <f>IFERROR([1]!Table1[[#This Row],[Profit]]/[1]!Table1[[#This Row],[Sales]],0)</f>
        <v>0</v>
      </c>
      <c r="AB634" s="3">
        <f>YEAR([1]!Table1[[#This Row],[Order_Date]])</f>
        <v>2025</v>
      </c>
      <c r="AC634" s="3">
        <f>MONTH([1]!Table1[[#This Row],[Order_Date]])</f>
        <v>6</v>
      </c>
      <c r="AD634" s="3" t="str">
        <f t="shared" si="27"/>
        <v>Jun</v>
      </c>
      <c r="AE634" s="3" t="str">
        <f t="shared" si="28"/>
        <v>Q2</v>
      </c>
      <c r="AF634" s="3" t="str">
        <f t="shared" si="29"/>
        <v>2025-Jun</v>
      </c>
      <c r="AG634" s="3">
        <f>COUNTIF(C:C,Table1[[#This Row],[Customer_ID]])</f>
        <v>2</v>
      </c>
      <c r="AH634" s="9" t="e">
        <f>IF([1]!Table1[[#This Row],[Customer_order_count]] &gt;= 10,"FREQUENT",IF([1]!Table1[[#This Row],[Customer_order_count]] &lt;= 10,"REGULAR","OCASSIONAL"))</f>
        <v>#REF!</v>
      </c>
    </row>
    <row r="635" spans="1:34" x14ac:dyDescent="0.25">
      <c r="A635" s="10" t="s">
        <v>1353</v>
      </c>
      <c r="B635" s="11">
        <v>45820</v>
      </c>
      <c r="C635" s="12" t="s">
        <v>550</v>
      </c>
      <c r="D635" s="13" t="s">
        <v>551</v>
      </c>
      <c r="E635" s="13" t="s">
        <v>16</v>
      </c>
      <c r="F635" s="14">
        <v>57</v>
      </c>
      <c r="G635" s="12" t="s">
        <v>317</v>
      </c>
      <c r="H635" s="12" t="s">
        <v>5</v>
      </c>
      <c r="I635" s="12" t="s">
        <v>95</v>
      </c>
      <c r="J635" s="12" t="s">
        <v>96</v>
      </c>
      <c r="K635" s="12" t="s">
        <v>46</v>
      </c>
      <c r="L635" s="14">
        <v>1</v>
      </c>
      <c r="M635" s="14">
        <v>600</v>
      </c>
      <c r="N635" s="15">
        <v>0.1</v>
      </c>
      <c r="O635" s="14">
        <v>540</v>
      </c>
      <c r="P635" s="14">
        <v>380</v>
      </c>
      <c r="Q635" s="5">
        <f>Table1[[#This Row],[Sales]]-Table1[[#This Row],[Cost]]</f>
        <v>160</v>
      </c>
      <c r="R635" s="12" t="s">
        <v>26</v>
      </c>
      <c r="S635" s="12" t="s">
        <v>10</v>
      </c>
      <c r="T635" s="12" t="s">
        <v>11</v>
      </c>
      <c r="U635" s="12" t="s">
        <v>12</v>
      </c>
      <c r="V635" s="6">
        <f>Table1[[#This Row],[Profit]]/Table1[[#This Row],[Sales]]</f>
        <v>0.29629629629629628</v>
      </c>
      <c r="W635" s="12">
        <f>[1]!Table1[[#This Row],[Sales]]-[1]!Table1[[#This Row],[Cost]]-[1]!Table1[[#This Row],[Profit]]</f>
        <v>0</v>
      </c>
      <c r="X635" s="12">
        <f>[1]!Table1[[#This Row],[Quantity]]*[1]!Table1[[#This Row],[Unit_Price]]</f>
        <v>600</v>
      </c>
      <c r="Y635" s="16">
        <f>[1]!Table1[[#This Row],[Gross_Sales]]*[1]!Table1[[#This Row],[Discount]]</f>
        <v>60</v>
      </c>
      <c r="Z635" s="17">
        <f>[1]!Table1[[#This Row],[Gross_Sales]]*[1]!Table1[[#This Row],[Discount_amount]]</f>
        <v>36000</v>
      </c>
      <c r="AA635" s="15">
        <f>IFERROR([1]!Table1[[#This Row],[Profit]]/[1]!Table1[[#This Row],[Sales]],0)</f>
        <v>0.29629629629629628</v>
      </c>
      <c r="AB635" s="12">
        <f>YEAR([1]!Table1[[#This Row],[Order_Date]])</f>
        <v>2025</v>
      </c>
      <c r="AC635" s="12">
        <f>MONTH([1]!Table1[[#This Row],[Order_Date]])</f>
        <v>6</v>
      </c>
      <c r="AD635" s="12" t="str">
        <f t="shared" si="27"/>
        <v>Jun</v>
      </c>
      <c r="AE635" s="12" t="str">
        <f t="shared" si="28"/>
        <v>Q2</v>
      </c>
      <c r="AF635" s="12" t="str">
        <f t="shared" si="29"/>
        <v>2025-Jun</v>
      </c>
      <c r="AG635" s="12">
        <f>COUNTIF(C:C,Table1[[#This Row],[Customer_ID]])</f>
        <v>10</v>
      </c>
      <c r="AH635" s="18" t="e">
        <f>IF([1]!Table1[[#This Row],[Customer_order_count]] &gt;= 10,"FREQUENT",IF([1]!Table1[[#This Row],[Customer_order_count]] &lt;= 10,"REGULAR","OCASSIONAL"))</f>
        <v>#REF!</v>
      </c>
    </row>
    <row r="636" spans="1:34" x14ac:dyDescent="0.25">
      <c r="A636" s="1" t="s">
        <v>1354</v>
      </c>
      <c r="B636" s="2">
        <v>45790</v>
      </c>
      <c r="C636" s="3" t="s">
        <v>1355</v>
      </c>
      <c r="D636" s="4" t="s">
        <v>740</v>
      </c>
      <c r="E636" s="4" t="s">
        <v>16</v>
      </c>
      <c r="F636" s="5">
        <v>54</v>
      </c>
      <c r="G636" s="3" t="s">
        <v>280</v>
      </c>
      <c r="H636" s="3" t="s">
        <v>270</v>
      </c>
      <c r="I636" s="3" t="s">
        <v>143</v>
      </c>
      <c r="J636" s="3" t="s">
        <v>144</v>
      </c>
      <c r="K636" s="3" t="s">
        <v>76</v>
      </c>
      <c r="L636" s="5">
        <v>4</v>
      </c>
      <c r="M636" s="5">
        <v>700</v>
      </c>
      <c r="N636" s="6">
        <v>0.05</v>
      </c>
      <c r="O636" s="5">
        <v>2660</v>
      </c>
      <c r="P636" s="5">
        <v>2280</v>
      </c>
      <c r="Q636" s="5">
        <f>Table1[[#This Row],[Sales]]-Table1[[#This Row],[Cost]]</f>
        <v>380</v>
      </c>
      <c r="R636" s="3" t="s">
        <v>77</v>
      </c>
      <c r="S636" s="3" t="s">
        <v>10</v>
      </c>
      <c r="T636" s="3" t="s">
        <v>11</v>
      </c>
      <c r="U636" s="3" t="s">
        <v>12</v>
      </c>
      <c r="V636" s="6">
        <f>Table1[[#This Row],[Profit]]/Table1[[#This Row],[Sales]]</f>
        <v>0.14285714285714285</v>
      </c>
      <c r="W636" s="3">
        <f>[1]!Table1[[#This Row],[Sales]]-[1]!Table1[[#This Row],[Cost]]-[1]!Table1[[#This Row],[Profit]]</f>
        <v>0</v>
      </c>
      <c r="X636" s="3">
        <f>[1]!Table1[[#This Row],[Quantity]]*[1]!Table1[[#This Row],[Unit_Price]]</f>
        <v>2800</v>
      </c>
      <c r="Y636" s="7">
        <f>[1]!Table1[[#This Row],[Gross_Sales]]*[1]!Table1[[#This Row],[Discount]]</f>
        <v>140</v>
      </c>
      <c r="Z636" s="8">
        <f>[1]!Table1[[#This Row],[Gross_Sales]]*[1]!Table1[[#This Row],[Discount_amount]]</f>
        <v>392000</v>
      </c>
      <c r="AA636" s="6">
        <f>IFERROR([1]!Table1[[#This Row],[Profit]]/[1]!Table1[[#This Row],[Sales]],0)</f>
        <v>0.14285714285714285</v>
      </c>
      <c r="AB636" s="3">
        <f>YEAR([1]!Table1[[#This Row],[Order_Date]])</f>
        <v>2025</v>
      </c>
      <c r="AC636" s="3">
        <f>MONTH([1]!Table1[[#This Row],[Order_Date]])</f>
        <v>5</v>
      </c>
      <c r="AD636" s="3" t="str">
        <f t="shared" si="27"/>
        <v>May</v>
      </c>
      <c r="AE636" s="3" t="str">
        <f t="shared" si="28"/>
        <v>Q2</v>
      </c>
      <c r="AF636" s="3" t="str">
        <f t="shared" si="29"/>
        <v>2025-May</v>
      </c>
      <c r="AG636" s="3">
        <f>COUNTIF(C:C,Table1[[#This Row],[Customer_ID]])</f>
        <v>5</v>
      </c>
      <c r="AH636" s="9" t="e">
        <f>IF([1]!Table1[[#This Row],[Customer_order_count]] &gt;= 10,"FREQUENT",IF([1]!Table1[[#This Row],[Customer_order_count]] &lt;= 10,"REGULAR","OCASSIONAL"))</f>
        <v>#REF!</v>
      </c>
    </row>
    <row r="637" spans="1:34" x14ac:dyDescent="0.25">
      <c r="A637" s="10" t="s">
        <v>1356</v>
      </c>
      <c r="B637" s="11">
        <v>45434</v>
      </c>
      <c r="C637" s="12" t="s">
        <v>1357</v>
      </c>
      <c r="D637" s="13" t="s">
        <v>1358</v>
      </c>
      <c r="E637" s="13" t="s">
        <v>3</v>
      </c>
      <c r="F637" s="14">
        <v>32</v>
      </c>
      <c r="G637" s="12" t="s">
        <v>317</v>
      </c>
      <c r="H637" s="12" t="s">
        <v>5</v>
      </c>
      <c r="I637" s="12" t="s">
        <v>74</v>
      </c>
      <c r="J637" s="12" t="s">
        <v>75</v>
      </c>
      <c r="K637" s="12" t="s">
        <v>76</v>
      </c>
      <c r="L637" s="14">
        <v>3</v>
      </c>
      <c r="M637" s="14">
        <v>550</v>
      </c>
      <c r="N637" s="15">
        <v>0.05</v>
      </c>
      <c r="O637" s="14">
        <v>1567.5</v>
      </c>
      <c r="P637" s="14">
        <v>1350</v>
      </c>
      <c r="Q637" s="5">
        <f>Table1[[#This Row],[Sales]]-Table1[[#This Row],[Cost]]</f>
        <v>217.5</v>
      </c>
      <c r="R637" s="12" t="s">
        <v>26</v>
      </c>
      <c r="S637" s="12" t="s">
        <v>10</v>
      </c>
      <c r="T637" s="12" t="s">
        <v>11</v>
      </c>
      <c r="U637" s="12" t="s">
        <v>19</v>
      </c>
      <c r="V637" s="6">
        <f>Table1[[#This Row],[Profit]]/Table1[[#This Row],[Sales]]</f>
        <v>0.13875598086124402</v>
      </c>
      <c r="W637" s="12">
        <f>[1]!Table1[[#This Row],[Sales]]-[1]!Table1[[#This Row],[Cost]]-[1]!Table1[[#This Row],[Profit]]</f>
        <v>0</v>
      </c>
      <c r="X637" s="12">
        <f>[1]!Table1[[#This Row],[Quantity]]*[1]!Table1[[#This Row],[Unit_Price]]</f>
        <v>1650</v>
      </c>
      <c r="Y637" s="16">
        <f>[1]!Table1[[#This Row],[Gross_Sales]]*[1]!Table1[[#This Row],[Discount]]</f>
        <v>82.5</v>
      </c>
      <c r="Z637" s="17">
        <f>[1]!Table1[[#This Row],[Gross_Sales]]*[1]!Table1[[#This Row],[Discount_amount]]</f>
        <v>136125</v>
      </c>
      <c r="AA637" s="15">
        <f>IFERROR([1]!Table1[[#This Row],[Profit]]/[1]!Table1[[#This Row],[Sales]],0)</f>
        <v>0.13875598086124402</v>
      </c>
      <c r="AB637" s="12">
        <f>YEAR([1]!Table1[[#This Row],[Order_Date]])</f>
        <v>2024</v>
      </c>
      <c r="AC637" s="12">
        <f>MONTH([1]!Table1[[#This Row],[Order_Date]])</f>
        <v>5</v>
      </c>
      <c r="AD637" s="12" t="str">
        <f t="shared" si="27"/>
        <v>May</v>
      </c>
      <c r="AE637" s="12" t="str">
        <f t="shared" si="28"/>
        <v>Q2</v>
      </c>
      <c r="AF637" s="12" t="str">
        <f t="shared" si="29"/>
        <v>2024-May</v>
      </c>
      <c r="AG637" s="12">
        <f>COUNTIF(C:C,Table1[[#This Row],[Customer_ID]])</f>
        <v>5</v>
      </c>
      <c r="AH637" s="18" t="e">
        <f>IF([1]!Table1[[#This Row],[Customer_order_count]] &gt;= 10,"FREQUENT",IF([1]!Table1[[#This Row],[Customer_order_count]] &lt;= 10,"REGULAR","OCASSIONAL"))</f>
        <v>#REF!</v>
      </c>
    </row>
    <row r="638" spans="1:34" x14ac:dyDescent="0.25">
      <c r="A638" s="1" t="s">
        <v>1359</v>
      </c>
      <c r="B638" s="2">
        <v>45950</v>
      </c>
      <c r="C638" s="3" t="s">
        <v>511</v>
      </c>
      <c r="D638" s="4" t="s">
        <v>101</v>
      </c>
      <c r="E638" s="4" t="s">
        <v>3</v>
      </c>
      <c r="F638" s="5">
        <v>55</v>
      </c>
      <c r="G638" s="3" t="s">
        <v>407</v>
      </c>
      <c r="H638" s="3" t="s">
        <v>285</v>
      </c>
      <c r="I638" s="3" t="s">
        <v>37</v>
      </c>
      <c r="J638" s="3" t="s">
        <v>38</v>
      </c>
      <c r="K638" s="3" t="s">
        <v>39</v>
      </c>
      <c r="L638" s="5">
        <v>3</v>
      </c>
      <c r="M638" s="5">
        <v>900</v>
      </c>
      <c r="N638" s="6">
        <v>0.05</v>
      </c>
      <c r="O638" s="5">
        <v>2565</v>
      </c>
      <c r="P638" s="5">
        <v>1650</v>
      </c>
      <c r="Q638" s="5">
        <f>Table1[[#This Row],[Sales]]-Table1[[#This Row],[Cost]]</f>
        <v>915</v>
      </c>
      <c r="R638" s="3" t="s">
        <v>26</v>
      </c>
      <c r="S638" s="3" t="s">
        <v>10</v>
      </c>
      <c r="T638" s="3" t="s">
        <v>40</v>
      </c>
      <c r="U638" s="3" t="s">
        <v>27</v>
      </c>
      <c r="V638" s="6">
        <f>Table1[[#This Row],[Profit]]/Table1[[#This Row],[Sales]]</f>
        <v>0.35672514619883039</v>
      </c>
      <c r="W638" s="3">
        <f>[1]!Table1[[#This Row],[Sales]]-[1]!Table1[[#This Row],[Cost]]-[1]!Table1[[#This Row],[Profit]]</f>
        <v>0</v>
      </c>
      <c r="X638" s="3">
        <f>[1]!Table1[[#This Row],[Quantity]]*[1]!Table1[[#This Row],[Unit_Price]]</f>
        <v>2700</v>
      </c>
      <c r="Y638" s="7">
        <f>[1]!Table1[[#This Row],[Gross_Sales]]*[1]!Table1[[#This Row],[Discount]]</f>
        <v>135</v>
      </c>
      <c r="Z638" s="8">
        <f>[1]!Table1[[#This Row],[Gross_Sales]]*[1]!Table1[[#This Row],[Discount_amount]]</f>
        <v>364500</v>
      </c>
      <c r="AA638" s="6">
        <f>IFERROR([1]!Table1[[#This Row],[Profit]]/[1]!Table1[[#This Row],[Sales]],0)</f>
        <v>0.35672514619883039</v>
      </c>
      <c r="AB638" s="3">
        <f>YEAR([1]!Table1[[#This Row],[Order_Date]])</f>
        <v>2025</v>
      </c>
      <c r="AC638" s="3">
        <f>MONTH([1]!Table1[[#This Row],[Order_Date]])</f>
        <v>10</v>
      </c>
      <c r="AD638" s="3" t="str">
        <f t="shared" si="27"/>
        <v>Oct</v>
      </c>
      <c r="AE638" s="3" t="str">
        <f t="shared" si="28"/>
        <v>Q4</v>
      </c>
      <c r="AF638" s="3" t="str">
        <f t="shared" si="29"/>
        <v>2025-Oct</v>
      </c>
      <c r="AG638" s="3">
        <f>COUNTIF(C:C,Table1[[#This Row],[Customer_ID]])</f>
        <v>9</v>
      </c>
      <c r="AH638" s="9" t="e">
        <f>IF([1]!Table1[[#This Row],[Customer_order_count]] &gt;= 10,"FREQUENT",IF([1]!Table1[[#This Row],[Customer_order_count]] &lt;= 10,"REGULAR","OCASSIONAL"))</f>
        <v>#REF!</v>
      </c>
    </row>
    <row r="639" spans="1:34" x14ac:dyDescent="0.25">
      <c r="A639" s="10" t="s">
        <v>1360</v>
      </c>
      <c r="B639" s="11">
        <v>45662</v>
      </c>
      <c r="C639" s="12" t="s">
        <v>628</v>
      </c>
      <c r="D639" s="13" t="s">
        <v>629</v>
      </c>
      <c r="E639" s="13" t="s">
        <v>3</v>
      </c>
      <c r="F639" s="14">
        <v>38</v>
      </c>
      <c r="G639" s="12" t="s">
        <v>275</v>
      </c>
      <c r="H639" s="12" t="s">
        <v>276</v>
      </c>
      <c r="I639" s="12" t="s">
        <v>56</v>
      </c>
      <c r="J639" s="12" t="s">
        <v>57</v>
      </c>
      <c r="K639" s="12" t="s">
        <v>58</v>
      </c>
      <c r="L639" s="14">
        <v>1</v>
      </c>
      <c r="M639" s="14">
        <v>1200</v>
      </c>
      <c r="N639" s="15">
        <v>0.15</v>
      </c>
      <c r="O639" s="14">
        <v>1020</v>
      </c>
      <c r="P639" s="14">
        <v>800</v>
      </c>
      <c r="Q639" s="5">
        <f>Table1[[#This Row],[Sales]]-Table1[[#This Row],[Cost]]</f>
        <v>220</v>
      </c>
      <c r="R639" s="12" t="s">
        <v>9</v>
      </c>
      <c r="S639" s="12" t="s">
        <v>10</v>
      </c>
      <c r="T639" s="12" t="s">
        <v>18</v>
      </c>
      <c r="U639" s="12" t="s">
        <v>27</v>
      </c>
      <c r="V639" s="6">
        <f>Table1[[#This Row],[Profit]]/Table1[[#This Row],[Sales]]</f>
        <v>0.21568627450980393</v>
      </c>
      <c r="W639" s="12">
        <f>[1]!Table1[[#This Row],[Sales]]-[1]!Table1[[#This Row],[Cost]]-[1]!Table1[[#This Row],[Profit]]</f>
        <v>0</v>
      </c>
      <c r="X639" s="12">
        <f>[1]!Table1[[#This Row],[Quantity]]*[1]!Table1[[#This Row],[Unit_Price]]</f>
        <v>1200</v>
      </c>
      <c r="Y639" s="16">
        <f>[1]!Table1[[#This Row],[Gross_Sales]]*[1]!Table1[[#This Row],[Discount]]</f>
        <v>180</v>
      </c>
      <c r="Z639" s="17">
        <f>[1]!Table1[[#This Row],[Gross_Sales]]*[1]!Table1[[#This Row],[Discount_amount]]</f>
        <v>216000</v>
      </c>
      <c r="AA639" s="15">
        <f>IFERROR([1]!Table1[[#This Row],[Profit]]/[1]!Table1[[#This Row],[Sales]],0)</f>
        <v>0.21568627450980393</v>
      </c>
      <c r="AB639" s="12">
        <f>YEAR([1]!Table1[[#This Row],[Order_Date]])</f>
        <v>2025</v>
      </c>
      <c r="AC639" s="12">
        <f>MONTH([1]!Table1[[#This Row],[Order_Date]])</f>
        <v>1</v>
      </c>
      <c r="AD639" s="12" t="str">
        <f t="shared" si="27"/>
        <v>Jan</v>
      </c>
      <c r="AE639" s="12" t="str">
        <f t="shared" si="28"/>
        <v>Q1</v>
      </c>
      <c r="AF639" s="12" t="str">
        <f t="shared" si="29"/>
        <v>2025-Jan</v>
      </c>
      <c r="AG639" s="12">
        <f>COUNTIF(C:C,Table1[[#This Row],[Customer_ID]])</f>
        <v>7</v>
      </c>
      <c r="AH639" s="18" t="e">
        <f>IF([1]!Table1[[#This Row],[Customer_order_count]] &gt;= 10,"FREQUENT",IF([1]!Table1[[#This Row],[Customer_order_count]] &lt;= 10,"REGULAR","OCASSIONAL"))</f>
        <v>#REF!</v>
      </c>
    </row>
    <row r="640" spans="1:34" x14ac:dyDescent="0.25">
      <c r="A640" s="1" t="s">
        <v>1361</v>
      </c>
      <c r="B640" s="2">
        <v>45527</v>
      </c>
      <c r="C640" s="3" t="s">
        <v>1362</v>
      </c>
      <c r="D640" s="4" t="s">
        <v>184</v>
      </c>
      <c r="E640" s="4" t="s">
        <v>3</v>
      </c>
      <c r="F640" s="5">
        <v>24</v>
      </c>
      <c r="G640" s="3" t="s">
        <v>275</v>
      </c>
      <c r="H640" s="3" t="s">
        <v>276</v>
      </c>
      <c r="I640" s="3" t="s">
        <v>44</v>
      </c>
      <c r="J640" s="3" t="s">
        <v>45</v>
      </c>
      <c r="K640" s="3" t="s">
        <v>46</v>
      </c>
      <c r="L640" s="5">
        <v>2</v>
      </c>
      <c r="M640" s="5">
        <v>2500</v>
      </c>
      <c r="N640" s="6">
        <v>0.05</v>
      </c>
      <c r="O640" s="5">
        <v>4750</v>
      </c>
      <c r="P640" s="5">
        <v>3000</v>
      </c>
      <c r="Q640" s="5">
        <f>Table1[[#This Row],[Sales]]-Table1[[#This Row],[Cost]]</f>
        <v>1750</v>
      </c>
      <c r="R640" s="3" t="s">
        <v>77</v>
      </c>
      <c r="S640" s="3" t="s">
        <v>10</v>
      </c>
      <c r="T640" s="3" t="s">
        <v>33</v>
      </c>
      <c r="U640" s="3" t="s">
        <v>12</v>
      </c>
      <c r="V640" s="6">
        <f>Table1[[#This Row],[Profit]]/Table1[[#This Row],[Sales]]</f>
        <v>0.36842105263157893</v>
      </c>
      <c r="W640" s="3">
        <f>[1]!Table1[[#This Row],[Sales]]-[1]!Table1[[#This Row],[Cost]]-[1]!Table1[[#This Row],[Profit]]</f>
        <v>0</v>
      </c>
      <c r="X640" s="3">
        <f>[1]!Table1[[#This Row],[Quantity]]*[1]!Table1[[#This Row],[Unit_Price]]</f>
        <v>5000</v>
      </c>
      <c r="Y640" s="7">
        <f>[1]!Table1[[#This Row],[Gross_Sales]]*[1]!Table1[[#This Row],[Discount]]</f>
        <v>250</v>
      </c>
      <c r="Z640" s="8">
        <f>[1]!Table1[[#This Row],[Gross_Sales]]*[1]!Table1[[#This Row],[Discount_amount]]</f>
        <v>1250000</v>
      </c>
      <c r="AA640" s="6">
        <f>IFERROR([1]!Table1[[#This Row],[Profit]]/[1]!Table1[[#This Row],[Sales]],0)</f>
        <v>0.36842105263157893</v>
      </c>
      <c r="AB640" s="3">
        <f>YEAR([1]!Table1[[#This Row],[Order_Date]])</f>
        <v>2024</v>
      </c>
      <c r="AC640" s="3">
        <f>MONTH([1]!Table1[[#This Row],[Order_Date]])</f>
        <v>8</v>
      </c>
      <c r="AD640" s="3" t="str">
        <f t="shared" si="27"/>
        <v>Aug</v>
      </c>
      <c r="AE640" s="3" t="str">
        <f t="shared" si="28"/>
        <v>Q3</v>
      </c>
      <c r="AF640" s="3" t="str">
        <f t="shared" si="29"/>
        <v>2024-Aug</v>
      </c>
      <c r="AG640" s="3">
        <f>COUNTIF(C:C,Table1[[#This Row],[Customer_ID]])</f>
        <v>5</v>
      </c>
      <c r="AH640" s="9" t="e">
        <f>IF([1]!Table1[[#This Row],[Customer_order_count]] &gt;= 10,"FREQUENT",IF([1]!Table1[[#This Row],[Customer_order_count]] &lt;= 10,"REGULAR","OCASSIONAL"))</f>
        <v>#REF!</v>
      </c>
    </row>
    <row r="641" spans="1:34" x14ac:dyDescent="0.25">
      <c r="A641" s="10" t="s">
        <v>83</v>
      </c>
      <c r="B641" s="11">
        <v>45785</v>
      </c>
      <c r="C641" s="12" t="s">
        <v>84</v>
      </c>
      <c r="D641" s="13" t="s">
        <v>85</v>
      </c>
      <c r="E641" s="13" t="s">
        <v>3</v>
      </c>
      <c r="F641" s="14">
        <v>49</v>
      </c>
      <c r="G641" s="12" t="s">
        <v>4</v>
      </c>
      <c r="H641" s="12" t="s">
        <v>5</v>
      </c>
      <c r="I641" s="12" t="s">
        <v>6</v>
      </c>
      <c r="J641" s="12" t="s">
        <v>7</v>
      </c>
      <c r="K641" s="12" t="s">
        <v>8</v>
      </c>
      <c r="L641" s="14">
        <v>2</v>
      </c>
      <c r="M641" s="14">
        <v>7000</v>
      </c>
      <c r="N641" s="15">
        <v>0.15</v>
      </c>
      <c r="O641" s="14">
        <v>11900</v>
      </c>
      <c r="P641" s="14">
        <v>10400</v>
      </c>
      <c r="Q641" s="5">
        <f>Table1[[#This Row],[Sales]]-Table1[[#This Row],[Cost]]</f>
        <v>1500</v>
      </c>
      <c r="R641" s="12" t="s">
        <v>17</v>
      </c>
      <c r="S641" s="12" t="s">
        <v>10</v>
      </c>
      <c r="T641" s="12" t="s">
        <v>11</v>
      </c>
      <c r="U641" s="12" t="s">
        <v>19</v>
      </c>
      <c r="V641" s="6">
        <f>Table1[[#This Row],[Profit]]/Table1[[#This Row],[Sales]]</f>
        <v>0.12605042016806722</v>
      </c>
      <c r="W641" s="12">
        <f>[1]!Table1[[#This Row],[Sales]]-[1]!Table1[[#This Row],[Cost]]-[1]!Table1[[#This Row],[Profit]]</f>
        <v>0</v>
      </c>
      <c r="X641" s="12">
        <f>[1]!Table1[[#This Row],[Quantity]]*[1]!Table1[[#This Row],[Unit_Price]]</f>
        <v>14000</v>
      </c>
      <c r="Y641" s="16">
        <f>[1]!Table1[[#This Row],[Gross_Sales]]*[1]!Table1[[#This Row],[Discount]]</f>
        <v>2100</v>
      </c>
      <c r="Z641" s="17">
        <f>[1]!Table1[[#This Row],[Gross_Sales]]*[1]!Table1[[#This Row],[Discount_amount]]</f>
        <v>29400000</v>
      </c>
      <c r="AA641" s="15">
        <f>IFERROR([1]!Table1[[#This Row],[Profit]]/[1]!Table1[[#This Row],[Sales]],0)</f>
        <v>0.12605042016806722</v>
      </c>
      <c r="AB641" s="12">
        <f>YEAR([1]!Table1[[#This Row],[Order_Date]])</f>
        <v>2025</v>
      </c>
      <c r="AC641" s="12">
        <f>MONTH([1]!Table1[[#This Row],[Order_Date]])</f>
        <v>5</v>
      </c>
      <c r="AD641" s="12" t="str">
        <f t="shared" si="27"/>
        <v>May</v>
      </c>
      <c r="AE641" s="12" t="str">
        <f t="shared" si="28"/>
        <v>Q2</v>
      </c>
      <c r="AF641" s="12" t="str">
        <f t="shared" si="29"/>
        <v>2025-May</v>
      </c>
      <c r="AG641" s="12">
        <f>COUNTIF(C:C,Table1[[#This Row],[Customer_ID]])</f>
        <v>1</v>
      </c>
      <c r="AH641" s="18" t="e">
        <f>IF([1]!Table1[[#This Row],[Customer_order_count]] &gt;= 10,"FREQUENT",IF([1]!Table1[[#This Row],[Customer_order_count]] &lt;= 10,"REGULAR","OCASSIONAL"))</f>
        <v>#REF!</v>
      </c>
    </row>
    <row r="642" spans="1:34" x14ac:dyDescent="0.25">
      <c r="A642" s="1" t="s">
        <v>1363</v>
      </c>
      <c r="B642" s="2">
        <v>45457</v>
      </c>
      <c r="C642" s="3" t="s">
        <v>1169</v>
      </c>
      <c r="D642" s="4" t="s">
        <v>546</v>
      </c>
      <c r="E642" s="4" t="s">
        <v>16</v>
      </c>
      <c r="F642" s="5">
        <v>23</v>
      </c>
      <c r="G642" s="3" t="s">
        <v>407</v>
      </c>
      <c r="H642" s="3" t="s">
        <v>285</v>
      </c>
      <c r="I642" s="3" t="s">
        <v>51</v>
      </c>
      <c r="J642" s="3" t="s">
        <v>52</v>
      </c>
      <c r="K642" s="3" t="s">
        <v>8</v>
      </c>
      <c r="L642" s="5">
        <v>1</v>
      </c>
      <c r="M642" s="5">
        <v>4500</v>
      </c>
      <c r="N642" s="6">
        <v>0.1</v>
      </c>
      <c r="O642" s="5">
        <v>4050</v>
      </c>
      <c r="P642" s="5">
        <v>3200</v>
      </c>
      <c r="Q642" s="5">
        <f>Table1[[#This Row],[Sales]]-Table1[[#This Row],[Cost]]</f>
        <v>850</v>
      </c>
      <c r="R642" s="3" t="s">
        <v>77</v>
      </c>
      <c r="S642" s="3" t="s">
        <v>10</v>
      </c>
      <c r="T642" s="3" t="s">
        <v>11</v>
      </c>
      <c r="U642" s="3" t="s">
        <v>19</v>
      </c>
      <c r="V642" s="6">
        <f>Table1[[#This Row],[Profit]]/Table1[[#This Row],[Sales]]</f>
        <v>0.20987654320987653</v>
      </c>
      <c r="W642" s="3">
        <f>[1]!Table1[[#This Row],[Sales]]-[1]!Table1[[#This Row],[Cost]]-[1]!Table1[[#This Row],[Profit]]</f>
        <v>0</v>
      </c>
      <c r="X642" s="3">
        <f>[1]!Table1[[#This Row],[Quantity]]*[1]!Table1[[#This Row],[Unit_Price]]</f>
        <v>4500</v>
      </c>
      <c r="Y642" s="7">
        <f>[1]!Table1[[#This Row],[Gross_Sales]]*[1]!Table1[[#This Row],[Discount]]</f>
        <v>450</v>
      </c>
      <c r="Z642" s="8">
        <f>[1]!Table1[[#This Row],[Gross_Sales]]*[1]!Table1[[#This Row],[Discount_amount]]</f>
        <v>2025000</v>
      </c>
      <c r="AA642" s="6">
        <f>IFERROR([1]!Table1[[#This Row],[Profit]]/[1]!Table1[[#This Row],[Sales]],0)</f>
        <v>0.20987654320987653</v>
      </c>
      <c r="AB642" s="3">
        <f>YEAR([1]!Table1[[#This Row],[Order_Date]])</f>
        <v>2024</v>
      </c>
      <c r="AC642" s="3">
        <f>MONTH([1]!Table1[[#This Row],[Order_Date]])</f>
        <v>6</v>
      </c>
      <c r="AD642" s="3" t="str">
        <f t="shared" ref="AD642:AD705" si="30">TEXT(B:B,"mmm")</f>
        <v>Jun</v>
      </c>
      <c r="AE642" s="3" t="str">
        <f t="shared" ref="AE642:AE705" si="31">"Q"&amp;ROUNDUP(MONTH(B642)/3,0)</f>
        <v>Q2</v>
      </c>
      <c r="AF642" s="3" t="str">
        <f t="shared" ref="AF642:AF705" si="32">TEXT(B:B,"yyyy-mmm")</f>
        <v>2024-Jun</v>
      </c>
      <c r="AG642" s="3">
        <f>COUNTIF(C:C,Table1[[#This Row],[Customer_ID]])</f>
        <v>4</v>
      </c>
      <c r="AH642" s="9" t="e">
        <f>IF([1]!Table1[[#This Row],[Customer_order_count]] &gt;= 10,"FREQUENT",IF([1]!Table1[[#This Row],[Customer_order_count]] &lt;= 10,"REGULAR","OCASSIONAL"))</f>
        <v>#REF!</v>
      </c>
    </row>
    <row r="643" spans="1:34" x14ac:dyDescent="0.25">
      <c r="A643" s="10" t="s">
        <v>1364</v>
      </c>
      <c r="B643" s="11">
        <v>45336</v>
      </c>
      <c r="C643" s="12" t="s">
        <v>459</v>
      </c>
      <c r="D643" s="13" t="s">
        <v>460</v>
      </c>
      <c r="E643" s="13" t="s">
        <v>3</v>
      </c>
      <c r="F643" s="14">
        <v>31</v>
      </c>
      <c r="G643" s="12" t="s">
        <v>269</v>
      </c>
      <c r="H643" s="12" t="s">
        <v>270</v>
      </c>
      <c r="I643" s="12" t="s">
        <v>176</v>
      </c>
      <c r="J643" s="12" t="s">
        <v>177</v>
      </c>
      <c r="K643" s="12" t="s">
        <v>25</v>
      </c>
      <c r="L643" s="14">
        <v>1</v>
      </c>
      <c r="M643" s="14">
        <v>22000</v>
      </c>
      <c r="N643" s="15">
        <v>0.1</v>
      </c>
      <c r="O643" s="14">
        <v>19800</v>
      </c>
      <c r="P643" s="14">
        <v>16500</v>
      </c>
      <c r="Q643" s="5">
        <f>Table1[[#This Row],[Sales]]-Table1[[#This Row],[Cost]]</f>
        <v>3300</v>
      </c>
      <c r="R643" s="12" t="s">
        <v>17</v>
      </c>
      <c r="S643" s="12" t="s">
        <v>10</v>
      </c>
      <c r="T643" s="12" t="s">
        <v>18</v>
      </c>
      <c r="U643" s="12" t="s">
        <v>19</v>
      </c>
      <c r="V643" s="6">
        <f>Table1[[#This Row],[Profit]]/Table1[[#This Row],[Sales]]</f>
        <v>0.16666666666666666</v>
      </c>
      <c r="W643" s="12">
        <f>[1]!Table1[[#This Row],[Sales]]-[1]!Table1[[#This Row],[Cost]]-[1]!Table1[[#This Row],[Profit]]</f>
        <v>0</v>
      </c>
      <c r="X643" s="12">
        <f>[1]!Table1[[#This Row],[Quantity]]*[1]!Table1[[#This Row],[Unit_Price]]</f>
        <v>22000</v>
      </c>
      <c r="Y643" s="16">
        <f>[1]!Table1[[#This Row],[Gross_Sales]]*[1]!Table1[[#This Row],[Discount]]</f>
        <v>2200</v>
      </c>
      <c r="Z643" s="17">
        <f>[1]!Table1[[#This Row],[Gross_Sales]]*[1]!Table1[[#This Row],[Discount_amount]]</f>
        <v>48400000</v>
      </c>
      <c r="AA643" s="15">
        <f>IFERROR([1]!Table1[[#This Row],[Profit]]/[1]!Table1[[#This Row],[Sales]],0)</f>
        <v>0.16666666666666666</v>
      </c>
      <c r="AB643" s="12">
        <f>YEAR([1]!Table1[[#This Row],[Order_Date]])</f>
        <v>2024</v>
      </c>
      <c r="AC643" s="12">
        <f>MONTH([1]!Table1[[#This Row],[Order_Date]])</f>
        <v>2</v>
      </c>
      <c r="AD643" s="12" t="str">
        <f t="shared" si="30"/>
        <v>Feb</v>
      </c>
      <c r="AE643" s="12" t="str">
        <f t="shared" si="31"/>
        <v>Q1</v>
      </c>
      <c r="AF643" s="12" t="str">
        <f t="shared" si="32"/>
        <v>2024-Feb</v>
      </c>
      <c r="AG643" s="12">
        <f>COUNTIF(C:C,Table1[[#This Row],[Customer_ID]])</f>
        <v>12</v>
      </c>
      <c r="AH643" s="18" t="e">
        <f>IF([1]!Table1[[#This Row],[Customer_order_count]] &gt;= 10,"FREQUENT",IF([1]!Table1[[#This Row],[Customer_order_count]] &lt;= 10,"REGULAR","OCASSIONAL"))</f>
        <v>#REF!</v>
      </c>
    </row>
    <row r="644" spans="1:34" x14ac:dyDescent="0.25">
      <c r="A644" s="1" t="s">
        <v>1365</v>
      </c>
      <c r="B644" s="2">
        <v>45936</v>
      </c>
      <c r="C644" s="3" t="s">
        <v>1085</v>
      </c>
      <c r="D644" s="4" t="s">
        <v>1086</v>
      </c>
      <c r="E644" s="4" t="s">
        <v>16</v>
      </c>
      <c r="F644" s="5">
        <v>52</v>
      </c>
      <c r="G644" s="3" t="s">
        <v>317</v>
      </c>
      <c r="H644" s="3" t="s">
        <v>5</v>
      </c>
      <c r="I644" s="3" t="s">
        <v>105</v>
      </c>
      <c r="J644" s="3" t="s">
        <v>106</v>
      </c>
      <c r="K644" s="3" t="s">
        <v>76</v>
      </c>
      <c r="L644" s="5">
        <v>2</v>
      </c>
      <c r="M644" s="5">
        <v>450</v>
      </c>
      <c r="N644" s="6">
        <v>0.1</v>
      </c>
      <c r="O644" s="5">
        <v>810</v>
      </c>
      <c r="P644" s="5">
        <v>660</v>
      </c>
      <c r="Q644" s="5">
        <f>Table1[[#This Row],[Sales]]-Table1[[#This Row],[Cost]]</f>
        <v>150</v>
      </c>
      <c r="R644" s="3" t="s">
        <v>26</v>
      </c>
      <c r="S644" s="3" t="s">
        <v>10</v>
      </c>
      <c r="T644" s="3" t="s">
        <v>40</v>
      </c>
      <c r="U644" s="3" t="s">
        <v>19</v>
      </c>
      <c r="V644" s="6">
        <f>Table1[[#This Row],[Profit]]/Table1[[#This Row],[Sales]]</f>
        <v>0.18518518518518517</v>
      </c>
      <c r="W644" s="3">
        <f>[1]!Table1[[#This Row],[Sales]]-[1]!Table1[[#This Row],[Cost]]-[1]!Table1[[#This Row],[Profit]]</f>
        <v>0</v>
      </c>
      <c r="X644" s="3">
        <f>[1]!Table1[[#This Row],[Quantity]]*[1]!Table1[[#This Row],[Unit_Price]]</f>
        <v>900</v>
      </c>
      <c r="Y644" s="7">
        <f>[1]!Table1[[#This Row],[Gross_Sales]]*[1]!Table1[[#This Row],[Discount]]</f>
        <v>90</v>
      </c>
      <c r="Z644" s="8">
        <f>[1]!Table1[[#This Row],[Gross_Sales]]*[1]!Table1[[#This Row],[Discount_amount]]</f>
        <v>81000</v>
      </c>
      <c r="AA644" s="6">
        <f>IFERROR([1]!Table1[[#This Row],[Profit]]/[1]!Table1[[#This Row],[Sales]],0)</f>
        <v>0.18518518518518517</v>
      </c>
      <c r="AB644" s="3">
        <f>YEAR([1]!Table1[[#This Row],[Order_Date]])</f>
        <v>2025</v>
      </c>
      <c r="AC644" s="3">
        <f>MONTH([1]!Table1[[#This Row],[Order_Date]])</f>
        <v>10</v>
      </c>
      <c r="AD644" s="3" t="str">
        <f t="shared" si="30"/>
        <v>Oct</v>
      </c>
      <c r="AE644" s="3" t="str">
        <f t="shared" si="31"/>
        <v>Q4</v>
      </c>
      <c r="AF644" s="3" t="str">
        <f t="shared" si="32"/>
        <v>2025-Oct</v>
      </c>
      <c r="AG644" s="3">
        <f>COUNTIF(C:C,Table1[[#This Row],[Customer_ID]])</f>
        <v>5</v>
      </c>
      <c r="AH644" s="9" t="e">
        <f>IF([1]!Table1[[#This Row],[Customer_order_count]] &gt;= 10,"FREQUENT",IF([1]!Table1[[#This Row],[Customer_order_count]] &lt;= 10,"REGULAR","OCASSIONAL"))</f>
        <v>#REF!</v>
      </c>
    </row>
    <row r="645" spans="1:34" x14ac:dyDescent="0.25">
      <c r="A645" s="10" t="s">
        <v>1366</v>
      </c>
      <c r="B645" s="11">
        <v>45349</v>
      </c>
      <c r="C645" s="12" t="s">
        <v>1367</v>
      </c>
      <c r="D645" s="13" t="s">
        <v>546</v>
      </c>
      <c r="E645" s="13" t="s">
        <v>3</v>
      </c>
      <c r="F645" s="14">
        <v>24</v>
      </c>
      <c r="G645" s="12" t="s">
        <v>263</v>
      </c>
      <c r="H645" s="12" t="s">
        <v>5</v>
      </c>
      <c r="I645" s="12" t="s">
        <v>305</v>
      </c>
      <c r="J645" s="12" t="s">
        <v>306</v>
      </c>
      <c r="K645" s="12" t="s">
        <v>91</v>
      </c>
      <c r="L645" s="14">
        <v>2</v>
      </c>
      <c r="M645" s="14">
        <v>8500</v>
      </c>
      <c r="N645" s="15">
        <v>0.1</v>
      </c>
      <c r="O645" s="14">
        <v>15300</v>
      </c>
      <c r="P645" s="14">
        <v>13000</v>
      </c>
      <c r="Q645" s="5">
        <f>Table1[[#This Row],[Sales]]-Table1[[#This Row],[Cost]]</f>
        <v>2300</v>
      </c>
      <c r="R645" s="12" t="s">
        <v>26</v>
      </c>
      <c r="S645" s="12" t="s">
        <v>10</v>
      </c>
      <c r="T645" s="12" t="s">
        <v>18</v>
      </c>
      <c r="U645" s="12" t="s">
        <v>19</v>
      </c>
      <c r="V645" s="6">
        <f>Table1[[#This Row],[Profit]]/Table1[[#This Row],[Sales]]</f>
        <v>0.15032679738562091</v>
      </c>
      <c r="W645" s="12">
        <f>[1]!Table1[[#This Row],[Sales]]-[1]!Table1[[#This Row],[Cost]]-[1]!Table1[[#This Row],[Profit]]</f>
        <v>0</v>
      </c>
      <c r="X645" s="12">
        <f>[1]!Table1[[#This Row],[Quantity]]*[1]!Table1[[#This Row],[Unit_Price]]</f>
        <v>17000</v>
      </c>
      <c r="Y645" s="16">
        <f>[1]!Table1[[#This Row],[Gross_Sales]]*[1]!Table1[[#This Row],[Discount]]</f>
        <v>1700</v>
      </c>
      <c r="Z645" s="17">
        <f>[1]!Table1[[#This Row],[Gross_Sales]]*[1]!Table1[[#This Row],[Discount_amount]]</f>
        <v>28900000</v>
      </c>
      <c r="AA645" s="15">
        <f>IFERROR([1]!Table1[[#This Row],[Profit]]/[1]!Table1[[#This Row],[Sales]],0)</f>
        <v>0.15032679738562091</v>
      </c>
      <c r="AB645" s="12">
        <f>YEAR([1]!Table1[[#This Row],[Order_Date]])</f>
        <v>2024</v>
      </c>
      <c r="AC645" s="12">
        <f>MONTH([1]!Table1[[#This Row],[Order_Date]])</f>
        <v>2</v>
      </c>
      <c r="AD645" s="12" t="str">
        <f t="shared" si="30"/>
        <v>Feb</v>
      </c>
      <c r="AE645" s="12" t="str">
        <f t="shared" si="31"/>
        <v>Q1</v>
      </c>
      <c r="AF645" s="12" t="str">
        <f t="shared" si="32"/>
        <v>2024-Feb</v>
      </c>
      <c r="AG645" s="12">
        <f>COUNTIF(C:C,Table1[[#This Row],[Customer_ID]])</f>
        <v>1</v>
      </c>
      <c r="AH645" s="18" t="e">
        <f>IF([1]!Table1[[#This Row],[Customer_order_count]] &gt;= 10,"FREQUENT",IF([1]!Table1[[#This Row],[Customer_order_count]] &lt;= 10,"REGULAR","OCASSIONAL"))</f>
        <v>#REF!</v>
      </c>
    </row>
    <row r="646" spans="1:34" x14ac:dyDescent="0.25">
      <c r="A646" s="1" t="s">
        <v>1368</v>
      </c>
      <c r="B646" s="2">
        <v>45707</v>
      </c>
      <c r="C646" s="3" t="s">
        <v>489</v>
      </c>
      <c r="D646" s="4" t="s">
        <v>490</v>
      </c>
      <c r="E646" s="4" t="s">
        <v>3</v>
      </c>
      <c r="F646" s="5">
        <v>26</v>
      </c>
      <c r="G646" s="3" t="s">
        <v>339</v>
      </c>
      <c r="H646" s="3" t="s">
        <v>285</v>
      </c>
      <c r="I646" s="3" t="s">
        <v>56</v>
      </c>
      <c r="J646" s="3" t="s">
        <v>57</v>
      </c>
      <c r="K646" s="3" t="s">
        <v>58</v>
      </c>
      <c r="L646" s="5">
        <v>2</v>
      </c>
      <c r="M646" s="5">
        <v>1200</v>
      </c>
      <c r="N646" s="6">
        <v>0.05</v>
      </c>
      <c r="O646" s="5">
        <v>2280</v>
      </c>
      <c r="P646" s="5">
        <v>1600</v>
      </c>
      <c r="Q646" s="5">
        <f>Table1[[#This Row],[Sales]]-Table1[[#This Row],[Cost]]</f>
        <v>680</v>
      </c>
      <c r="R646" s="3" t="s">
        <v>98</v>
      </c>
      <c r="S646" s="3" t="s">
        <v>10</v>
      </c>
      <c r="T646" s="3" t="s">
        <v>18</v>
      </c>
      <c r="U646" s="3" t="s">
        <v>27</v>
      </c>
      <c r="V646" s="6">
        <f>Table1[[#This Row],[Profit]]/Table1[[#This Row],[Sales]]</f>
        <v>0.2982456140350877</v>
      </c>
      <c r="W646" s="3">
        <f>[1]!Table1[[#This Row],[Sales]]-[1]!Table1[[#This Row],[Cost]]-[1]!Table1[[#This Row],[Profit]]</f>
        <v>0</v>
      </c>
      <c r="X646" s="3">
        <f>[1]!Table1[[#This Row],[Quantity]]*[1]!Table1[[#This Row],[Unit_Price]]</f>
        <v>2400</v>
      </c>
      <c r="Y646" s="7">
        <f>[1]!Table1[[#This Row],[Gross_Sales]]*[1]!Table1[[#This Row],[Discount]]</f>
        <v>120</v>
      </c>
      <c r="Z646" s="8">
        <f>[1]!Table1[[#This Row],[Gross_Sales]]*[1]!Table1[[#This Row],[Discount_amount]]</f>
        <v>288000</v>
      </c>
      <c r="AA646" s="6">
        <f>IFERROR([1]!Table1[[#This Row],[Profit]]/[1]!Table1[[#This Row],[Sales]],0)</f>
        <v>0.2982456140350877</v>
      </c>
      <c r="AB646" s="3">
        <f>YEAR([1]!Table1[[#This Row],[Order_Date]])</f>
        <v>2025</v>
      </c>
      <c r="AC646" s="3">
        <f>MONTH([1]!Table1[[#This Row],[Order_Date]])</f>
        <v>2</v>
      </c>
      <c r="AD646" s="3" t="str">
        <f t="shared" si="30"/>
        <v>Feb</v>
      </c>
      <c r="AE646" s="3" t="str">
        <f t="shared" si="31"/>
        <v>Q1</v>
      </c>
      <c r="AF646" s="3" t="str">
        <f t="shared" si="32"/>
        <v>2025-Feb</v>
      </c>
      <c r="AG646" s="3">
        <f>COUNTIF(C:C,Table1[[#This Row],[Customer_ID]])</f>
        <v>26</v>
      </c>
      <c r="AH646" s="9" t="e">
        <f>IF([1]!Table1[[#This Row],[Customer_order_count]] &gt;= 10,"FREQUENT",IF([1]!Table1[[#This Row],[Customer_order_count]] &lt;= 10,"REGULAR","OCASSIONAL"))</f>
        <v>#REF!</v>
      </c>
    </row>
    <row r="647" spans="1:34" x14ac:dyDescent="0.25">
      <c r="A647" s="10" t="s">
        <v>1369</v>
      </c>
      <c r="B647" s="11">
        <v>45969</v>
      </c>
      <c r="C647" s="12" t="s">
        <v>724</v>
      </c>
      <c r="D647" s="13" t="s">
        <v>725</v>
      </c>
      <c r="E647" s="13" t="s">
        <v>16</v>
      </c>
      <c r="F647" s="14">
        <v>44</v>
      </c>
      <c r="G647" s="12" t="s">
        <v>407</v>
      </c>
      <c r="H647" s="12" t="s">
        <v>285</v>
      </c>
      <c r="I647" s="12" t="s">
        <v>344</v>
      </c>
      <c r="J647" s="12" t="s">
        <v>345</v>
      </c>
      <c r="K647" s="12" t="s">
        <v>39</v>
      </c>
      <c r="L647" s="14">
        <v>2</v>
      </c>
      <c r="M647" s="14">
        <v>2200</v>
      </c>
      <c r="N647" s="15">
        <v>0.05</v>
      </c>
      <c r="O647" s="14">
        <v>4180</v>
      </c>
      <c r="P647" s="14">
        <v>2800</v>
      </c>
      <c r="Q647" s="5">
        <f>Table1[[#This Row],[Sales]]-Table1[[#This Row],[Cost]]</f>
        <v>1380</v>
      </c>
      <c r="R647" s="12" t="s">
        <v>77</v>
      </c>
      <c r="S647" s="12" t="s">
        <v>10</v>
      </c>
      <c r="T647" s="12" t="s">
        <v>40</v>
      </c>
      <c r="U647" s="12" t="s">
        <v>27</v>
      </c>
      <c r="V647" s="6">
        <f>Table1[[#This Row],[Profit]]/Table1[[#This Row],[Sales]]</f>
        <v>0.33014354066985646</v>
      </c>
      <c r="W647" s="12">
        <f>[1]!Table1[[#This Row],[Sales]]-[1]!Table1[[#This Row],[Cost]]-[1]!Table1[[#This Row],[Profit]]</f>
        <v>0</v>
      </c>
      <c r="X647" s="12">
        <f>[1]!Table1[[#This Row],[Quantity]]*[1]!Table1[[#This Row],[Unit_Price]]</f>
        <v>4400</v>
      </c>
      <c r="Y647" s="16">
        <f>[1]!Table1[[#This Row],[Gross_Sales]]*[1]!Table1[[#This Row],[Discount]]</f>
        <v>220</v>
      </c>
      <c r="Z647" s="17">
        <f>[1]!Table1[[#This Row],[Gross_Sales]]*[1]!Table1[[#This Row],[Discount_amount]]</f>
        <v>968000</v>
      </c>
      <c r="AA647" s="15">
        <f>IFERROR([1]!Table1[[#This Row],[Profit]]/[1]!Table1[[#This Row],[Sales]],0)</f>
        <v>0.33014354066985646</v>
      </c>
      <c r="AB647" s="12">
        <f>YEAR([1]!Table1[[#This Row],[Order_Date]])</f>
        <v>2025</v>
      </c>
      <c r="AC647" s="12">
        <f>MONTH([1]!Table1[[#This Row],[Order_Date]])</f>
        <v>11</v>
      </c>
      <c r="AD647" s="12" t="str">
        <f t="shared" si="30"/>
        <v>Nov</v>
      </c>
      <c r="AE647" s="12" t="str">
        <f t="shared" si="31"/>
        <v>Q4</v>
      </c>
      <c r="AF647" s="12" t="str">
        <f t="shared" si="32"/>
        <v>2025-Nov</v>
      </c>
      <c r="AG647" s="12">
        <f>COUNTIF(C:C,Table1[[#This Row],[Customer_ID]])</f>
        <v>18</v>
      </c>
      <c r="AH647" s="18" t="e">
        <f>IF([1]!Table1[[#This Row],[Customer_order_count]] &gt;= 10,"FREQUENT",IF([1]!Table1[[#This Row],[Customer_order_count]] &lt;= 10,"REGULAR","OCASSIONAL"))</f>
        <v>#REF!</v>
      </c>
    </row>
    <row r="648" spans="1:34" x14ac:dyDescent="0.25">
      <c r="A648" s="1" t="s">
        <v>1370</v>
      </c>
      <c r="B648" s="2">
        <v>45913</v>
      </c>
      <c r="C648" s="3" t="s">
        <v>543</v>
      </c>
      <c r="D648" s="4" t="s">
        <v>326</v>
      </c>
      <c r="E648" s="4" t="s">
        <v>3</v>
      </c>
      <c r="F648" s="5">
        <v>46</v>
      </c>
      <c r="G648" s="3" t="s">
        <v>317</v>
      </c>
      <c r="H648" s="3" t="s">
        <v>5</v>
      </c>
      <c r="I648" s="3" t="s">
        <v>143</v>
      </c>
      <c r="J648" s="3" t="s">
        <v>144</v>
      </c>
      <c r="K648" s="3" t="s">
        <v>76</v>
      </c>
      <c r="L648" s="5">
        <v>2</v>
      </c>
      <c r="M648" s="5">
        <v>700</v>
      </c>
      <c r="N648" s="6">
        <v>0.15</v>
      </c>
      <c r="O648" s="5">
        <v>1190</v>
      </c>
      <c r="P648" s="5">
        <v>1140</v>
      </c>
      <c r="Q648" s="5">
        <f>Table1[[#This Row],[Sales]]-Table1[[#This Row],[Cost]]</f>
        <v>50</v>
      </c>
      <c r="R648" s="3" t="s">
        <v>77</v>
      </c>
      <c r="S648" s="3" t="s">
        <v>10</v>
      </c>
      <c r="T648" s="3" t="s">
        <v>33</v>
      </c>
      <c r="U648" s="3" t="s">
        <v>12</v>
      </c>
      <c r="V648" s="6">
        <f>Table1[[#This Row],[Profit]]/Table1[[#This Row],[Sales]]</f>
        <v>4.2016806722689079E-2</v>
      </c>
      <c r="W648" s="3">
        <f>[1]!Table1[[#This Row],[Sales]]-[1]!Table1[[#This Row],[Cost]]-[1]!Table1[[#This Row],[Profit]]</f>
        <v>0</v>
      </c>
      <c r="X648" s="3">
        <f>[1]!Table1[[#This Row],[Quantity]]*[1]!Table1[[#This Row],[Unit_Price]]</f>
        <v>1400</v>
      </c>
      <c r="Y648" s="7">
        <f>[1]!Table1[[#This Row],[Gross_Sales]]*[1]!Table1[[#This Row],[Discount]]</f>
        <v>210</v>
      </c>
      <c r="Z648" s="8">
        <f>[1]!Table1[[#This Row],[Gross_Sales]]*[1]!Table1[[#This Row],[Discount_amount]]</f>
        <v>294000</v>
      </c>
      <c r="AA648" s="6">
        <f>IFERROR([1]!Table1[[#This Row],[Profit]]/[1]!Table1[[#This Row],[Sales]],0)</f>
        <v>4.2016806722689079E-2</v>
      </c>
      <c r="AB648" s="3">
        <f>YEAR([1]!Table1[[#This Row],[Order_Date]])</f>
        <v>2025</v>
      </c>
      <c r="AC648" s="3">
        <f>MONTH([1]!Table1[[#This Row],[Order_Date]])</f>
        <v>9</v>
      </c>
      <c r="AD648" s="3" t="str">
        <f t="shared" si="30"/>
        <v>Sep</v>
      </c>
      <c r="AE648" s="3" t="str">
        <f t="shared" si="31"/>
        <v>Q3</v>
      </c>
      <c r="AF648" s="3" t="str">
        <f t="shared" si="32"/>
        <v>2025-Sep</v>
      </c>
      <c r="AG648" s="3">
        <f>COUNTIF(C:C,Table1[[#This Row],[Customer_ID]])</f>
        <v>14</v>
      </c>
      <c r="AH648" s="9" t="e">
        <f>IF([1]!Table1[[#This Row],[Customer_order_count]] &gt;= 10,"FREQUENT",IF([1]!Table1[[#This Row],[Customer_order_count]] &lt;= 10,"REGULAR","OCASSIONAL"))</f>
        <v>#REF!</v>
      </c>
    </row>
    <row r="649" spans="1:34" x14ac:dyDescent="0.25">
      <c r="A649" s="10" t="s">
        <v>1371</v>
      </c>
      <c r="B649" s="11">
        <v>45712</v>
      </c>
      <c r="C649" s="12" t="s">
        <v>799</v>
      </c>
      <c r="D649" s="13" t="s">
        <v>43</v>
      </c>
      <c r="E649" s="13" t="s">
        <v>3</v>
      </c>
      <c r="F649" s="14">
        <v>28</v>
      </c>
      <c r="G649" s="12" t="s">
        <v>317</v>
      </c>
      <c r="H649" s="12" t="s">
        <v>5</v>
      </c>
      <c r="I649" s="12" t="s">
        <v>56</v>
      </c>
      <c r="J649" s="12" t="s">
        <v>57</v>
      </c>
      <c r="K649" s="12" t="s">
        <v>58</v>
      </c>
      <c r="L649" s="14">
        <v>2</v>
      </c>
      <c r="M649" s="14">
        <v>1200</v>
      </c>
      <c r="N649" s="15">
        <v>0.1</v>
      </c>
      <c r="O649" s="14">
        <v>2160</v>
      </c>
      <c r="P649" s="14">
        <v>1600</v>
      </c>
      <c r="Q649" s="5">
        <f>Table1[[#This Row],[Sales]]-Table1[[#This Row],[Cost]]</f>
        <v>560</v>
      </c>
      <c r="R649" s="12" t="s">
        <v>26</v>
      </c>
      <c r="S649" s="12" t="s">
        <v>10</v>
      </c>
      <c r="T649" s="12" t="s">
        <v>18</v>
      </c>
      <c r="U649" s="12" t="s">
        <v>27</v>
      </c>
      <c r="V649" s="6">
        <f>Table1[[#This Row],[Profit]]/Table1[[#This Row],[Sales]]</f>
        <v>0.25925925925925924</v>
      </c>
      <c r="W649" s="12">
        <f>[1]!Table1[[#This Row],[Sales]]-[1]!Table1[[#This Row],[Cost]]-[1]!Table1[[#This Row],[Profit]]</f>
        <v>0</v>
      </c>
      <c r="X649" s="12">
        <f>[1]!Table1[[#This Row],[Quantity]]*[1]!Table1[[#This Row],[Unit_Price]]</f>
        <v>2400</v>
      </c>
      <c r="Y649" s="16">
        <f>[1]!Table1[[#This Row],[Gross_Sales]]*[1]!Table1[[#This Row],[Discount]]</f>
        <v>240</v>
      </c>
      <c r="Z649" s="17">
        <f>[1]!Table1[[#This Row],[Gross_Sales]]*[1]!Table1[[#This Row],[Discount_amount]]</f>
        <v>576000</v>
      </c>
      <c r="AA649" s="15">
        <f>IFERROR([1]!Table1[[#This Row],[Profit]]/[1]!Table1[[#This Row],[Sales]],0)</f>
        <v>0.25925925925925924</v>
      </c>
      <c r="AB649" s="12">
        <f>YEAR([1]!Table1[[#This Row],[Order_Date]])</f>
        <v>2025</v>
      </c>
      <c r="AC649" s="12">
        <f>MONTH([1]!Table1[[#This Row],[Order_Date]])</f>
        <v>2</v>
      </c>
      <c r="AD649" s="12" t="str">
        <f t="shared" si="30"/>
        <v>Feb</v>
      </c>
      <c r="AE649" s="12" t="str">
        <f t="shared" si="31"/>
        <v>Q1</v>
      </c>
      <c r="AF649" s="12" t="str">
        <f t="shared" si="32"/>
        <v>2025-Feb</v>
      </c>
      <c r="AG649" s="12">
        <f>COUNTIF(C:C,Table1[[#This Row],[Customer_ID]])</f>
        <v>17</v>
      </c>
      <c r="AH649" s="18" t="e">
        <f>IF([1]!Table1[[#This Row],[Customer_order_count]] &gt;= 10,"FREQUENT",IF([1]!Table1[[#This Row],[Customer_order_count]] &lt;= 10,"REGULAR","OCASSIONAL"))</f>
        <v>#REF!</v>
      </c>
    </row>
    <row r="650" spans="1:34" x14ac:dyDescent="0.25">
      <c r="A650" s="1" t="s">
        <v>1372</v>
      </c>
      <c r="B650" s="2">
        <v>45478</v>
      </c>
      <c r="C650" s="3" t="s">
        <v>1047</v>
      </c>
      <c r="D650" s="4" t="s">
        <v>1029</v>
      </c>
      <c r="E650" s="4" t="s">
        <v>16</v>
      </c>
      <c r="F650" s="5">
        <v>52</v>
      </c>
      <c r="G650" s="3" t="s">
        <v>275</v>
      </c>
      <c r="H650" s="3" t="s">
        <v>276</v>
      </c>
      <c r="I650" s="3" t="s">
        <v>56</v>
      </c>
      <c r="J650" s="3" t="s">
        <v>57</v>
      </c>
      <c r="K650" s="3" t="s">
        <v>58</v>
      </c>
      <c r="L650" s="5">
        <v>1</v>
      </c>
      <c r="M650" s="5">
        <v>1200</v>
      </c>
      <c r="N650" s="6">
        <v>0.1</v>
      </c>
      <c r="O650" s="5">
        <v>1080</v>
      </c>
      <c r="P650" s="5">
        <v>800</v>
      </c>
      <c r="Q650" s="5">
        <f>Table1[[#This Row],[Sales]]-Table1[[#This Row],[Cost]]</f>
        <v>280</v>
      </c>
      <c r="R650" s="3" t="s">
        <v>9</v>
      </c>
      <c r="S650" s="3" t="s">
        <v>10</v>
      </c>
      <c r="T650" s="3" t="s">
        <v>33</v>
      </c>
      <c r="U650" s="3" t="s">
        <v>27</v>
      </c>
      <c r="V650" s="6">
        <f>Table1[[#This Row],[Profit]]/Table1[[#This Row],[Sales]]</f>
        <v>0.25925925925925924</v>
      </c>
      <c r="W650" s="3">
        <f>[1]!Table1[[#This Row],[Sales]]-[1]!Table1[[#This Row],[Cost]]-[1]!Table1[[#This Row],[Profit]]</f>
        <v>0</v>
      </c>
      <c r="X650" s="3">
        <f>[1]!Table1[[#This Row],[Quantity]]*[1]!Table1[[#This Row],[Unit_Price]]</f>
        <v>1200</v>
      </c>
      <c r="Y650" s="7">
        <f>[1]!Table1[[#This Row],[Gross_Sales]]*[1]!Table1[[#This Row],[Discount]]</f>
        <v>120</v>
      </c>
      <c r="Z650" s="8">
        <f>[1]!Table1[[#This Row],[Gross_Sales]]*[1]!Table1[[#This Row],[Discount_amount]]</f>
        <v>144000</v>
      </c>
      <c r="AA650" s="6">
        <f>IFERROR([1]!Table1[[#This Row],[Profit]]/[1]!Table1[[#This Row],[Sales]],0)</f>
        <v>0.25925925925925924</v>
      </c>
      <c r="AB650" s="3">
        <f>YEAR([1]!Table1[[#This Row],[Order_Date]])</f>
        <v>2024</v>
      </c>
      <c r="AC650" s="3">
        <f>MONTH([1]!Table1[[#This Row],[Order_Date]])</f>
        <v>7</v>
      </c>
      <c r="AD650" s="3" t="str">
        <f t="shared" si="30"/>
        <v>Jul</v>
      </c>
      <c r="AE650" s="3" t="str">
        <f t="shared" si="31"/>
        <v>Q3</v>
      </c>
      <c r="AF650" s="3" t="str">
        <f t="shared" si="32"/>
        <v>2024-Jul</v>
      </c>
      <c r="AG650" s="3">
        <f>COUNTIF(C:C,Table1[[#This Row],[Customer_ID]])</f>
        <v>23</v>
      </c>
      <c r="AH650" s="9" t="e">
        <f>IF([1]!Table1[[#This Row],[Customer_order_count]] &gt;= 10,"FREQUENT",IF([1]!Table1[[#This Row],[Customer_order_count]] &lt;= 10,"REGULAR","OCASSIONAL"))</f>
        <v>#REF!</v>
      </c>
    </row>
    <row r="651" spans="1:34" x14ac:dyDescent="0.25">
      <c r="A651" s="10" t="s">
        <v>1373</v>
      </c>
      <c r="B651" s="11">
        <v>45994</v>
      </c>
      <c r="C651" s="12" t="s">
        <v>434</v>
      </c>
      <c r="D651" s="13" t="s">
        <v>435</v>
      </c>
      <c r="E651" s="13" t="s">
        <v>16</v>
      </c>
      <c r="F651" s="14">
        <v>26</v>
      </c>
      <c r="G651" s="12" t="s">
        <v>280</v>
      </c>
      <c r="H651" s="12" t="s">
        <v>270</v>
      </c>
      <c r="I651" s="12" t="s">
        <v>68</v>
      </c>
      <c r="J651" s="12" t="s">
        <v>69</v>
      </c>
      <c r="K651" s="12" t="s">
        <v>39</v>
      </c>
      <c r="L651" s="14">
        <v>1</v>
      </c>
      <c r="M651" s="14">
        <v>3500</v>
      </c>
      <c r="N651" s="15">
        <v>0.05</v>
      </c>
      <c r="O651" s="14">
        <v>3325</v>
      </c>
      <c r="P651" s="14">
        <v>2300</v>
      </c>
      <c r="Q651" s="5">
        <f>Table1[[#This Row],[Sales]]-Table1[[#This Row],[Cost]]</f>
        <v>1025</v>
      </c>
      <c r="R651" s="12" t="s">
        <v>77</v>
      </c>
      <c r="S651" s="12" t="s">
        <v>10</v>
      </c>
      <c r="T651" s="12" t="s">
        <v>40</v>
      </c>
      <c r="U651" s="12" t="s">
        <v>27</v>
      </c>
      <c r="V651" s="6">
        <f>Table1[[#This Row],[Profit]]/Table1[[#This Row],[Sales]]</f>
        <v>0.30827067669172931</v>
      </c>
      <c r="W651" s="12">
        <f>[1]!Table1[[#This Row],[Sales]]-[1]!Table1[[#This Row],[Cost]]-[1]!Table1[[#This Row],[Profit]]</f>
        <v>0</v>
      </c>
      <c r="X651" s="12">
        <f>[1]!Table1[[#This Row],[Quantity]]*[1]!Table1[[#This Row],[Unit_Price]]</f>
        <v>3500</v>
      </c>
      <c r="Y651" s="16">
        <f>[1]!Table1[[#This Row],[Gross_Sales]]*[1]!Table1[[#This Row],[Discount]]</f>
        <v>175</v>
      </c>
      <c r="Z651" s="17">
        <f>[1]!Table1[[#This Row],[Gross_Sales]]*[1]!Table1[[#This Row],[Discount_amount]]</f>
        <v>612500</v>
      </c>
      <c r="AA651" s="15">
        <f>IFERROR([1]!Table1[[#This Row],[Profit]]/[1]!Table1[[#This Row],[Sales]],0)</f>
        <v>0.30827067669172931</v>
      </c>
      <c r="AB651" s="12">
        <f>YEAR([1]!Table1[[#This Row],[Order_Date]])</f>
        <v>2025</v>
      </c>
      <c r="AC651" s="12">
        <f>MONTH([1]!Table1[[#This Row],[Order_Date]])</f>
        <v>12</v>
      </c>
      <c r="AD651" s="12" t="str">
        <f t="shared" si="30"/>
        <v>Dec</v>
      </c>
      <c r="AE651" s="12" t="str">
        <f t="shared" si="31"/>
        <v>Q4</v>
      </c>
      <c r="AF651" s="12" t="str">
        <f t="shared" si="32"/>
        <v>2025-Dec</v>
      </c>
      <c r="AG651" s="12">
        <f>COUNTIF(C:C,Table1[[#This Row],[Customer_ID]])</f>
        <v>32</v>
      </c>
      <c r="AH651" s="18" t="e">
        <f>IF([1]!Table1[[#This Row],[Customer_order_count]] &gt;= 10,"FREQUENT",IF([1]!Table1[[#This Row],[Customer_order_count]] &lt;= 10,"REGULAR","OCASSIONAL"))</f>
        <v>#REF!</v>
      </c>
    </row>
    <row r="652" spans="1:34" x14ac:dyDescent="0.25">
      <c r="A652" s="1" t="s">
        <v>1374</v>
      </c>
      <c r="B652" s="2">
        <v>45362</v>
      </c>
      <c r="C652" s="3" t="s">
        <v>724</v>
      </c>
      <c r="D652" s="4" t="s">
        <v>725</v>
      </c>
      <c r="E652" s="4" t="s">
        <v>16</v>
      </c>
      <c r="F652" s="5">
        <v>44</v>
      </c>
      <c r="G652" s="3" t="s">
        <v>407</v>
      </c>
      <c r="H652" s="3" t="s">
        <v>285</v>
      </c>
      <c r="I652" s="3" t="s">
        <v>89</v>
      </c>
      <c r="J652" s="3" t="s">
        <v>90</v>
      </c>
      <c r="K652" s="3" t="s">
        <v>91</v>
      </c>
      <c r="L652" s="5">
        <v>4</v>
      </c>
      <c r="M652" s="5">
        <v>35000</v>
      </c>
      <c r="N652" s="6">
        <v>0</v>
      </c>
      <c r="O652" s="5">
        <v>140000</v>
      </c>
      <c r="P652" s="5">
        <v>108000</v>
      </c>
      <c r="Q652" s="5">
        <f>Table1[[#This Row],[Sales]]-Table1[[#This Row],[Cost]]</f>
        <v>32000</v>
      </c>
      <c r="R652" s="3" t="s">
        <v>26</v>
      </c>
      <c r="S652" s="3" t="s">
        <v>10</v>
      </c>
      <c r="T652" s="3" t="s">
        <v>18</v>
      </c>
      <c r="U652" s="3" t="s">
        <v>27</v>
      </c>
      <c r="V652" s="6">
        <f>Table1[[#This Row],[Profit]]/Table1[[#This Row],[Sales]]</f>
        <v>0.22857142857142856</v>
      </c>
      <c r="W652" s="3">
        <f>[1]!Table1[[#This Row],[Sales]]-[1]!Table1[[#This Row],[Cost]]-[1]!Table1[[#This Row],[Profit]]</f>
        <v>0</v>
      </c>
      <c r="X652" s="3">
        <f>[1]!Table1[[#This Row],[Quantity]]*[1]!Table1[[#This Row],[Unit_Price]]</f>
        <v>140000</v>
      </c>
      <c r="Y652" s="7">
        <f>[1]!Table1[[#This Row],[Gross_Sales]]*[1]!Table1[[#This Row],[Discount]]</f>
        <v>0</v>
      </c>
      <c r="Z652" s="8">
        <f>[1]!Table1[[#This Row],[Gross_Sales]]*[1]!Table1[[#This Row],[Discount_amount]]</f>
        <v>0</v>
      </c>
      <c r="AA652" s="6">
        <f>IFERROR([1]!Table1[[#This Row],[Profit]]/[1]!Table1[[#This Row],[Sales]],0)</f>
        <v>0.22857142857142856</v>
      </c>
      <c r="AB652" s="3">
        <f>YEAR([1]!Table1[[#This Row],[Order_Date]])</f>
        <v>2024</v>
      </c>
      <c r="AC652" s="3">
        <f>MONTH([1]!Table1[[#This Row],[Order_Date]])</f>
        <v>3</v>
      </c>
      <c r="AD652" s="3" t="str">
        <f t="shared" si="30"/>
        <v>Mar</v>
      </c>
      <c r="AE652" s="3" t="str">
        <f t="shared" si="31"/>
        <v>Q1</v>
      </c>
      <c r="AF652" s="3" t="str">
        <f t="shared" si="32"/>
        <v>2024-Mar</v>
      </c>
      <c r="AG652" s="3">
        <f>COUNTIF(C:C,Table1[[#This Row],[Customer_ID]])</f>
        <v>18</v>
      </c>
      <c r="AH652" s="9" t="e">
        <f>IF([1]!Table1[[#This Row],[Customer_order_count]] &gt;= 10,"FREQUENT",IF([1]!Table1[[#This Row],[Customer_order_count]] &lt;= 10,"REGULAR","OCASSIONAL"))</f>
        <v>#REF!</v>
      </c>
    </row>
    <row r="653" spans="1:34" x14ac:dyDescent="0.25">
      <c r="A653" s="10" t="s">
        <v>1375</v>
      </c>
      <c r="B653" s="11">
        <v>45308</v>
      </c>
      <c r="C653" s="12" t="s">
        <v>608</v>
      </c>
      <c r="D653" s="12" t="s">
        <v>609</v>
      </c>
      <c r="E653" s="12" t="s">
        <v>16</v>
      </c>
      <c r="F653" s="12">
        <v>52</v>
      </c>
      <c r="G653" s="12" t="s">
        <v>312</v>
      </c>
      <c r="H653" s="12" t="s">
        <v>276</v>
      </c>
      <c r="I653" s="12" t="s">
        <v>186</v>
      </c>
      <c r="J653" s="12" t="s">
        <v>187</v>
      </c>
      <c r="K653" s="12" t="s">
        <v>91</v>
      </c>
      <c r="L653" s="12">
        <v>1</v>
      </c>
      <c r="M653" s="12">
        <v>12000</v>
      </c>
      <c r="N653" s="12">
        <v>0.25</v>
      </c>
      <c r="O653" s="12">
        <v>0</v>
      </c>
      <c r="P653" s="12">
        <v>9000</v>
      </c>
      <c r="Q653" s="5">
        <f>Table1[[#This Row],[Sales]]-Table1[[#This Row],[Cost]]</f>
        <v>-9000</v>
      </c>
      <c r="R653" s="12" t="s">
        <v>17</v>
      </c>
      <c r="S653" s="12" t="s">
        <v>291</v>
      </c>
      <c r="T653" s="12" t="s">
        <v>18</v>
      </c>
      <c r="U653" s="12" t="s">
        <v>27</v>
      </c>
      <c r="V653" s="3" t="e">
        <f>Table1[[#This Row],[Profit]]/Table1[[#This Row],[Sales]]</f>
        <v>#DIV/0!</v>
      </c>
      <c r="W653" s="12">
        <f>[1]!Table1[[#This Row],[Sales]]-[1]!Table1[[#This Row],[Cost]]-[1]!Table1[[#This Row],[Profit]]</f>
        <v>-9000</v>
      </c>
      <c r="X653" s="12">
        <f>[1]!Table1[[#This Row],[Quantity]]*[1]!Table1[[#This Row],[Unit_Price]]</f>
        <v>12000</v>
      </c>
      <c r="Y653" s="12">
        <f>[1]!Table1[[#This Row],[Gross_Sales]]*[1]!Table1[[#This Row],[Discount]]</f>
        <v>3000</v>
      </c>
      <c r="Z653" s="12">
        <f>[1]!Table1[[#This Row],[Gross_Sales]]*[1]!Table1[[#This Row],[Discount_amount]]</f>
        <v>36000000</v>
      </c>
      <c r="AA653" s="12">
        <f>IFERROR([1]!Table1[[#This Row],[Profit]]/[1]!Table1[[#This Row],[Sales]],0)</f>
        <v>0</v>
      </c>
      <c r="AB653" s="12">
        <f>YEAR([1]!Table1[[#This Row],[Order_Date]])</f>
        <v>2024</v>
      </c>
      <c r="AC653" s="12">
        <f>MONTH([1]!Table1[[#This Row],[Order_Date]])</f>
        <v>1</v>
      </c>
      <c r="AD653" s="12" t="str">
        <f t="shared" si="30"/>
        <v>Jan</v>
      </c>
      <c r="AE653" s="12" t="str">
        <f t="shared" si="31"/>
        <v>Q1</v>
      </c>
      <c r="AF653" s="12" t="str">
        <f t="shared" si="32"/>
        <v>2024-Jan</v>
      </c>
      <c r="AG653" s="12">
        <f>COUNTIF(C:C,Table1[[#This Row],[Customer_ID]])</f>
        <v>20</v>
      </c>
      <c r="AH653" s="18" t="e">
        <f>IF([1]!Table1[[#This Row],[Customer_order_count]] &gt;= 10,"FREQUENT",IF([1]!Table1[[#This Row],[Customer_order_count]] &lt;= 10,"REGULAR","OCASSIONAL"))</f>
        <v>#REF!</v>
      </c>
    </row>
    <row r="654" spans="1:34" x14ac:dyDescent="0.25">
      <c r="A654" s="1" t="s">
        <v>1376</v>
      </c>
      <c r="B654" s="2">
        <v>45992</v>
      </c>
      <c r="C654" s="3" t="s">
        <v>705</v>
      </c>
      <c r="D654" s="4" t="s">
        <v>642</v>
      </c>
      <c r="E654" s="4" t="s">
        <v>16</v>
      </c>
      <c r="F654" s="5">
        <v>27</v>
      </c>
      <c r="G654" s="3" t="s">
        <v>280</v>
      </c>
      <c r="H654" s="3" t="s">
        <v>270</v>
      </c>
      <c r="I654" s="3" t="s">
        <v>44</v>
      </c>
      <c r="J654" s="3" t="s">
        <v>45</v>
      </c>
      <c r="K654" s="3" t="s">
        <v>46</v>
      </c>
      <c r="L654" s="5">
        <v>1</v>
      </c>
      <c r="M654" s="5">
        <v>2500</v>
      </c>
      <c r="N654" s="6">
        <v>0.1</v>
      </c>
      <c r="O654" s="5">
        <v>2250</v>
      </c>
      <c r="P654" s="5">
        <v>1500</v>
      </c>
      <c r="Q654" s="5">
        <f>Table1[[#This Row],[Sales]]-Table1[[#This Row],[Cost]]</f>
        <v>750</v>
      </c>
      <c r="R654" s="3" t="s">
        <v>77</v>
      </c>
      <c r="S654" s="3" t="s">
        <v>10</v>
      </c>
      <c r="T654" s="3" t="s">
        <v>40</v>
      </c>
      <c r="U654" s="3" t="s">
        <v>27</v>
      </c>
      <c r="V654" s="6">
        <f>Table1[[#This Row],[Profit]]/Table1[[#This Row],[Sales]]</f>
        <v>0.33333333333333331</v>
      </c>
      <c r="W654" s="3">
        <f>[1]!Table1[[#This Row],[Sales]]-[1]!Table1[[#This Row],[Cost]]-[1]!Table1[[#This Row],[Profit]]</f>
        <v>0</v>
      </c>
      <c r="X654" s="3">
        <f>[1]!Table1[[#This Row],[Quantity]]*[1]!Table1[[#This Row],[Unit_Price]]</f>
        <v>2500</v>
      </c>
      <c r="Y654" s="7">
        <f>[1]!Table1[[#This Row],[Gross_Sales]]*[1]!Table1[[#This Row],[Discount]]</f>
        <v>250</v>
      </c>
      <c r="Z654" s="8">
        <f>[1]!Table1[[#This Row],[Gross_Sales]]*[1]!Table1[[#This Row],[Discount_amount]]</f>
        <v>625000</v>
      </c>
      <c r="AA654" s="6">
        <f>IFERROR([1]!Table1[[#This Row],[Profit]]/[1]!Table1[[#This Row],[Sales]],0)</f>
        <v>0.33333333333333331</v>
      </c>
      <c r="AB654" s="3">
        <f>YEAR([1]!Table1[[#This Row],[Order_Date]])</f>
        <v>2025</v>
      </c>
      <c r="AC654" s="3">
        <f>MONTH([1]!Table1[[#This Row],[Order_Date]])</f>
        <v>12</v>
      </c>
      <c r="AD654" s="3" t="str">
        <f t="shared" si="30"/>
        <v>Dec</v>
      </c>
      <c r="AE654" s="3" t="str">
        <f t="shared" si="31"/>
        <v>Q4</v>
      </c>
      <c r="AF654" s="3" t="str">
        <f t="shared" si="32"/>
        <v>2025-Dec</v>
      </c>
      <c r="AG654" s="3">
        <f>COUNTIF(C:C,Table1[[#This Row],[Customer_ID]])</f>
        <v>26</v>
      </c>
      <c r="AH654" s="9" t="e">
        <f>IF([1]!Table1[[#This Row],[Customer_order_count]] &gt;= 10,"FREQUENT",IF([1]!Table1[[#This Row],[Customer_order_count]] &lt;= 10,"REGULAR","OCASSIONAL"))</f>
        <v>#REF!</v>
      </c>
    </row>
    <row r="655" spans="1:34" x14ac:dyDescent="0.25">
      <c r="A655" s="10" t="s">
        <v>1377</v>
      </c>
      <c r="B655" s="11">
        <v>45473</v>
      </c>
      <c r="C655" s="12" t="s">
        <v>440</v>
      </c>
      <c r="D655" s="13" t="s">
        <v>441</v>
      </c>
      <c r="E655" s="13" t="s">
        <v>3</v>
      </c>
      <c r="F655" s="14">
        <v>43</v>
      </c>
      <c r="G655" s="12" t="s">
        <v>275</v>
      </c>
      <c r="H655" s="12" t="s">
        <v>276</v>
      </c>
      <c r="I655" s="12" t="s">
        <v>143</v>
      </c>
      <c r="J655" s="12" t="s">
        <v>144</v>
      </c>
      <c r="K655" s="12" t="s">
        <v>76</v>
      </c>
      <c r="L655" s="14">
        <v>2</v>
      </c>
      <c r="M655" s="14">
        <v>700</v>
      </c>
      <c r="N655" s="15">
        <v>0.05</v>
      </c>
      <c r="O655" s="14">
        <v>1330</v>
      </c>
      <c r="P655" s="14">
        <v>1140</v>
      </c>
      <c r="Q655" s="5">
        <f>Table1[[#This Row],[Sales]]-Table1[[#This Row],[Cost]]</f>
        <v>190</v>
      </c>
      <c r="R655" s="12" t="s">
        <v>77</v>
      </c>
      <c r="S655" s="12" t="s">
        <v>10</v>
      </c>
      <c r="T655" s="12" t="s">
        <v>11</v>
      </c>
      <c r="U655" s="12" t="s">
        <v>12</v>
      </c>
      <c r="V655" s="6">
        <f>Table1[[#This Row],[Profit]]/Table1[[#This Row],[Sales]]</f>
        <v>0.14285714285714285</v>
      </c>
      <c r="W655" s="12">
        <f>[1]!Table1[[#This Row],[Sales]]-[1]!Table1[[#This Row],[Cost]]-[1]!Table1[[#This Row],[Profit]]</f>
        <v>0</v>
      </c>
      <c r="X655" s="12">
        <f>[1]!Table1[[#This Row],[Quantity]]*[1]!Table1[[#This Row],[Unit_Price]]</f>
        <v>1400</v>
      </c>
      <c r="Y655" s="16">
        <f>[1]!Table1[[#This Row],[Gross_Sales]]*[1]!Table1[[#This Row],[Discount]]</f>
        <v>70</v>
      </c>
      <c r="Z655" s="17">
        <f>[1]!Table1[[#This Row],[Gross_Sales]]*[1]!Table1[[#This Row],[Discount_amount]]</f>
        <v>98000</v>
      </c>
      <c r="AA655" s="15">
        <f>IFERROR([1]!Table1[[#This Row],[Profit]]/[1]!Table1[[#This Row],[Sales]],0)</f>
        <v>0.14285714285714285</v>
      </c>
      <c r="AB655" s="12">
        <f>YEAR([1]!Table1[[#This Row],[Order_Date]])</f>
        <v>2024</v>
      </c>
      <c r="AC655" s="12">
        <f>MONTH([1]!Table1[[#This Row],[Order_Date]])</f>
        <v>6</v>
      </c>
      <c r="AD655" s="12" t="str">
        <f t="shared" si="30"/>
        <v>Jun</v>
      </c>
      <c r="AE655" s="12" t="str">
        <f t="shared" si="31"/>
        <v>Q2</v>
      </c>
      <c r="AF655" s="12" t="str">
        <f t="shared" si="32"/>
        <v>2024-Jun</v>
      </c>
      <c r="AG655" s="12">
        <f>COUNTIF(C:C,Table1[[#This Row],[Customer_ID]])</f>
        <v>8</v>
      </c>
      <c r="AH655" s="18" t="e">
        <f>IF([1]!Table1[[#This Row],[Customer_order_count]] &gt;= 10,"FREQUENT",IF([1]!Table1[[#This Row],[Customer_order_count]] &lt;= 10,"REGULAR","OCASSIONAL"))</f>
        <v>#REF!</v>
      </c>
    </row>
    <row r="656" spans="1:34" x14ac:dyDescent="0.25">
      <c r="A656" s="1" t="s">
        <v>1378</v>
      </c>
      <c r="B656" s="2">
        <v>45836</v>
      </c>
      <c r="C656" s="3" t="s">
        <v>447</v>
      </c>
      <c r="D656" s="4" t="s">
        <v>448</v>
      </c>
      <c r="E656" s="4" t="s">
        <v>16</v>
      </c>
      <c r="F656" s="5">
        <v>21</v>
      </c>
      <c r="G656" s="3" t="s">
        <v>275</v>
      </c>
      <c r="H656" s="3" t="s">
        <v>276</v>
      </c>
      <c r="I656" s="3" t="s">
        <v>105</v>
      </c>
      <c r="J656" s="3" t="s">
        <v>106</v>
      </c>
      <c r="K656" s="3" t="s">
        <v>76</v>
      </c>
      <c r="L656" s="5">
        <v>2</v>
      </c>
      <c r="M656" s="5">
        <v>450</v>
      </c>
      <c r="N656" s="6">
        <v>0.05</v>
      </c>
      <c r="O656" s="5">
        <v>855</v>
      </c>
      <c r="P656" s="5">
        <v>660</v>
      </c>
      <c r="Q656" s="5">
        <f>Table1[[#This Row],[Sales]]-Table1[[#This Row],[Cost]]</f>
        <v>195</v>
      </c>
      <c r="R656" s="3" t="s">
        <v>9</v>
      </c>
      <c r="S656" s="3" t="s">
        <v>10</v>
      </c>
      <c r="T656" s="3" t="s">
        <v>11</v>
      </c>
      <c r="U656" s="3" t="s">
        <v>27</v>
      </c>
      <c r="V656" s="6">
        <f>Table1[[#This Row],[Profit]]/Table1[[#This Row],[Sales]]</f>
        <v>0.22807017543859648</v>
      </c>
      <c r="W656" s="3">
        <f>[1]!Table1[[#This Row],[Sales]]-[1]!Table1[[#This Row],[Cost]]-[1]!Table1[[#This Row],[Profit]]</f>
        <v>0</v>
      </c>
      <c r="X656" s="3">
        <f>[1]!Table1[[#This Row],[Quantity]]*[1]!Table1[[#This Row],[Unit_Price]]</f>
        <v>900</v>
      </c>
      <c r="Y656" s="7">
        <f>[1]!Table1[[#This Row],[Gross_Sales]]*[1]!Table1[[#This Row],[Discount]]</f>
        <v>45</v>
      </c>
      <c r="Z656" s="8">
        <f>[1]!Table1[[#This Row],[Gross_Sales]]*[1]!Table1[[#This Row],[Discount_amount]]</f>
        <v>40500</v>
      </c>
      <c r="AA656" s="6">
        <f>IFERROR([1]!Table1[[#This Row],[Profit]]/[1]!Table1[[#This Row],[Sales]],0)</f>
        <v>0.22807017543859648</v>
      </c>
      <c r="AB656" s="3">
        <f>YEAR([1]!Table1[[#This Row],[Order_Date]])</f>
        <v>2025</v>
      </c>
      <c r="AC656" s="3">
        <f>MONTH([1]!Table1[[#This Row],[Order_Date]])</f>
        <v>6</v>
      </c>
      <c r="AD656" s="3" t="str">
        <f t="shared" si="30"/>
        <v>Jun</v>
      </c>
      <c r="AE656" s="3" t="str">
        <f t="shared" si="31"/>
        <v>Q2</v>
      </c>
      <c r="AF656" s="3" t="str">
        <f t="shared" si="32"/>
        <v>2025-Jun</v>
      </c>
      <c r="AG656" s="3">
        <f>COUNTIF(C:C,Table1[[#This Row],[Customer_ID]])</f>
        <v>22</v>
      </c>
      <c r="AH656" s="9" t="e">
        <f>IF([1]!Table1[[#This Row],[Customer_order_count]] &gt;= 10,"FREQUENT",IF([1]!Table1[[#This Row],[Customer_order_count]] &lt;= 10,"REGULAR","OCASSIONAL"))</f>
        <v>#REF!</v>
      </c>
    </row>
    <row r="657" spans="1:34" x14ac:dyDescent="0.25">
      <c r="A657" s="10" t="s">
        <v>1379</v>
      </c>
      <c r="B657" s="11">
        <v>45967</v>
      </c>
      <c r="C657" s="12" t="s">
        <v>414</v>
      </c>
      <c r="D657" s="13" t="s">
        <v>326</v>
      </c>
      <c r="E657" s="13" t="s">
        <v>16</v>
      </c>
      <c r="F657" s="14">
        <v>53</v>
      </c>
      <c r="G657" s="12" t="s">
        <v>312</v>
      </c>
      <c r="H657" s="12" t="s">
        <v>276</v>
      </c>
      <c r="I657" s="12" t="s">
        <v>176</v>
      </c>
      <c r="J657" s="12" t="s">
        <v>177</v>
      </c>
      <c r="K657" s="12" t="s">
        <v>25</v>
      </c>
      <c r="L657" s="14">
        <v>1</v>
      </c>
      <c r="M657" s="14">
        <v>22000</v>
      </c>
      <c r="N657" s="15">
        <v>0.1</v>
      </c>
      <c r="O657" s="14">
        <v>19800</v>
      </c>
      <c r="P657" s="14">
        <v>16500</v>
      </c>
      <c r="Q657" s="5">
        <f>Table1[[#This Row],[Sales]]-Table1[[#This Row],[Cost]]</f>
        <v>3300</v>
      </c>
      <c r="R657" s="12" t="s">
        <v>77</v>
      </c>
      <c r="S657" s="12" t="s">
        <v>10</v>
      </c>
      <c r="T657" s="12" t="s">
        <v>40</v>
      </c>
      <c r="U657" s="12" t="s">
        <v>12</v>
      </c>
      <c r="V657" s="6">
        <f>Table1[[#This Row],[Profit]]/Table1[[#This Row],[Sales]]</f>
        <v>0.16666666666666666</v>
      </c>
      <c r="W657" s="12">
        <f>[1]!Table1[[#This Row],[Sales]]-[1]!Table1[[#This Row],[Cost]]-[1]!Table1[[#This Row],[Profit]]</f>
        <v>0</v>
      </c>
      <c r="X657" s="12">
        <f>[1]!Table1[[#This Row],[Quantity]]*[1]!Table1[[#This Row],[Unit_Price]]</f>
        <v>22000</v>
      </c>
      <c r="Y657" s="16">
        <f>[1]!Table1[[#This Row],[Gross_Sales]]*[1]!Table1[[#This Row],[Discount]]</f>
        <v>2200</v>
      </c>
      <c r="Z657" s="17">
        <f>[1]!Table1[[#This Row],[Gross_Sales]]*[1]!Table1[[#This Row],[Discount_amount]]</f>
        <v>48400000</v>
      </c>
      <c r="AA657" s="15">
        <f>IFERROR([1]!Table1[[#This Row],[Profit]]/[1]!Table1[[#This Row],[Sales]],0)</f>
        <v>0.16666666666666666</v>
      </c>
      <c r="AB657" s="12">
        <f>YEAR([1]!Table1[[#This Row],[Order_Date]])</f>
        <v>2025</v>
      </c>
      <c r="AC657" s="12">
        <f>MONTH([1]!Table1[[#This Row],[Order_Date]])</f>
        <v>11</v>
      </c>
      <c r="AD657" s="12" t="str">
        <f t="shared" si="30"/>
        <v>Nov</v>
      </c>
      <c r="AE657" s="12" t="str">
        <f t="shared" si="31"/>
        <v>Q4</v>
      </c>
      <c r="AF657" s="12" t="str">
        <f t="shared" si="32"/>
        <v>2025-Nov</v>
      </c>
      <c r="AG657" s="12">
        <f>COUNTIF(C:C,Table1[[#This Row],[Customer_ID]])</f>
        <v>12</v>
      </c>
      <c r="AH657" s="18" t="e">
        <f>IF([1]!Table1[[#This Row],[Customer_order_count]] &gt;= 10,"FREQUENT",IF([1]!Table1[[#This Row],[Customer_order_count]] &lt;= 10,"REGULAR","OCASSIONAL"))</f>
        <v>#REF!</v>
      </c>
    </row>
    <row r="658" spans="1:34" x14ac:dyDescent="0.25">
      <c r="A658" s="1" t="s">
        <v>1380</v>
      </c>
      <c r="B658" s="2">
        <v>45293</v>
      </c>
      <c r="C658" s="3" t="s">
        <v>888</v>
      </c>
      <c r="D658" s="4" t="s">
        <v>889</v>
      </c>
      <c r="E658" s="4" t="s">
        <v>16</v>
      </c>
      <c r="F658" s="5">
        <v>31</v>
      </c>
      <c r="G658" s="3" t="s">
        <v>284</v>
      </c>
      <c r="H658" s="3" t="s">
        <v>285</v>
      </c>
      <c r="I658" s="3" t="s">
        <v>6</v>
      </c>
      <c r="J658" s="3" t="s">
        <v>7</v>
      </c>
      <c r="K658" s="3" t="s">
        <v>8</v>
      </c>
      <c r="L658" s="5">
        <v>4</v>
      </c>
      <c r="M658" s="5">
        <v>7000</v>
      </c>
      <c r="N658" s="6">
        <v>0.1</v>
      </c>
      <c r="O658" s="5">
        <v>25200</v>
      </c>
      <c r="P658" s="5">
        <v>20800</v>
      </c>
      <c r="Q658" s="5">
        <f>Table1[[#This Row],[Sales]]-Table1[[#This Row],[Cost]]</f>
        <v>4400</v>
      </c>
      <c r="R658" s="3" t="s">
        <v>17</v>
      </c>
      <c r="S658" s="3" t="s">
        <v>10</v>
      </c>
      <c r="T658" s="3" t="s">
        <v>18</v>
      </c>
      <c r="U658" s="3" t="s">
        <v>19</v>
      </c>
      <c r="V658" s="6">
        <f>Table1[[#This Row],[Profit]]/Table1[[#This Row],[Sales]]</f>
        <v>0.17460317460317459</v>
      </c>
      <c r="W658" s="3">
        <f>[1]!Table1[[#This Row],[Sales]]-[1]!Table1[[#This Row],[Cost]]-[1]!Table1[[#This Row],[Profit]]</f>
        <v>0</v>
      </c>
      <c r="X658" s="3">
        <f>[1]!Table1[[#This Row],[Quantity]]*[1]!Table1[[#This Row],[Unit_Price]]</f>
        <v>28000</v>
      </c>
      <c r="Y658" s="7">
        <f>[1]!Table1[[#This Row],[Gross_Sales]]*[1]!Table1[[#This Row],[Discount]]</f>
        <v>2800</v>
      </c>
      <c r="Z658" s="8">
        <f>[1]!Table1[[#This Row],[Gross_Sales]]*[1]!Table1[[#This Row],[Discount_amount]]</f>
        <v>78400000</v>
      </c>
      <c r="AA658" s="6">
        <f>IFERROR([1]!Table1[[#This Row],[Profit]]/[1]!Table1[[#This Row],[Sales]],0)</f>
        <v>0.17460317460317459</v>
      </c>
      <c r="AB658" s="3">
        <f>YEAR([1]!Table1[[#This Row],[Order_Date]])</f>
        <v>2024</v>
      </c>
      <c r="AC658" s="3">
        <f>MONTH([1]!Table1[[#This Row],[Order_Date]])</f>
        <v>1</v>
      </c>
      <c r="AD658" s="3" t="str">
        <f t="shared" si="30"/>
        <v>Jan</v>
      </c>
      <c r="AE658" s="3" t="str">
        <f t="shared" si="31"/>
        <v>Q1</v>
      </c>
      <c r="AF658" s="3" t="str">
        <f t="shared" si="32"/>
        <v>2024-Jan</v>
      </c>
      <c r="AG658" s="3">
        <f>COUNTIF(C:C,Table1[[#This Row],[Customer_ID]])</f>
        <v>7</v>
      </c>
      <c r="AH658" s="9" t="e">
        <f>IF([1]!Table1[[#This Row],[Customer_order_count]] &gt;= 10,"FREQUENT",IF([1]!Table1[[#This Row],[Customer_order_count]] &lt;= 10,"REGULAR","OCASSIONAL"))</f>
        <v>#REF!</v>
      </c>
    </row>
    <row r="659" spans="1:34" x14ac:dyDescent="0.25">
      <c r="A659" s="10" t="s">
        <v>1381</v>
      </c>
      <c r="B659" s="11">
        <v>45671</v>
      </c>
      <c r="C659" s="12" t="s">
        <v>1382</v>
      </c>
      <c r="D659" s="13" t="s">
        <v>435</v>
      </c>
      <c r="E659" s="13" t="s">
        <v>16</v>
      </c>
      <c r="F659" s="14">
        <v>58</v>
      </c>
      <c r="G659" s="12" t="s">
        <v>317</v>
      </c>
      <c r="H659" s="12" t="s">
        <v>5</v>
      </c>
      <c r="I659" s="12" t="s">
        <v>102</v>
      </c>
      <c r="J659" s="12" t="s">
        <v>103</v>
      </c>
      <c r="K659" s="12" t="s">
        <v>25</v>
      </c>
      <c r="L659" s="14">
        <v>1</v>
      </c>
      <c r="M659" s="14">
        <v>28000</v>
      </c>
      <c r="N659" s="15">
        <v>0.25</v>
      </c>
      <c r="O659" s="14">
        <v>21000</v>
      </c>
      <c r="P659" s="14">
        <v>21000</v>
      </c>
      <c r="Q659" s="5">
        <f>Table1[[#This Row],[Sales]]-Table1[[#This Row],[Cost]]</f>
        <v>0</v>
      </c>
      <c r="R659" s="12" t="s">
        <v>9</v>
      </c>
      <c r="S659" s="12" t="s">
        <v>10</v>
      </c>
      <c r="T659" s="12" t="s">
        <v>18</v>
      </c>
      <c r="U659" s="12" t="s">
        <v>19</v>
      </c>
      <c r="V659" s="6">
        <f>Table1[[#This Row],[Profit]]/Table1[[#This Row],[Sales]]</f>
        <v>0</v>
      </c>
      <c r="W659" s="12">
        <f>[1]!Table1[[#This Row],[Sales]]-[1]!Table1[[#This Row],[Cost]]-[1]!Table1[[#This Row],[Profit]]</f>
        <v>0</v>
      </c>
      <c r="X659" s="12">
        <f>[1]!Table1[[#This Row],[Quantity]]*[1]!Table1[[#This Row],[Unit_Price]]</f>
        <v>28000</v>
      </c>
      <c r="Y659" s="16">
        <f>[1]!Table1[[#This Row],[Gross_Sales]]*[1]!Table1[[#This Row],[Discount]]</f>
        <v>7000</v>
      </c>
      <c r="Z659" s="17">
        <f>[1]!Table1[[#This Row],[Gross_Sales]]*[1]!Table1[[#This Row],[Discount_amount]]</f>
        <v>196000000</v>
      </c>
      <c r="AA659" s="15">
        <f>IFERROR([1]!Table1[[#This Row],[Profit]]/[1]!Table1[[#This Row],[Sales]],0)</f>
        <v>0</v>
      </c>
      <c r="AB659" s="12">
        <f>YEAR([1]!Table1[[#This Row],[Order_Date]])</f>
        <v>2025</v>
      </c>
      <c r="AC659" s="12">
        <f>MONTH([1]!Table1[[#This Row],[Order_Date]])</f>
        <v>1</v>
      </c>
      <c r="AD659" s="12" t="str">
        <f t="shared" si="30"/>
        <v>Jan</v>
      </c>
      <c r="AE659" s="12" t="str">
        <f t="shared" si="31"/>
        <v>Q1</v>
      </c>
      <c r="AF659" s="12" t="str">
        <f t="shared" si="32"/>
        <v>2025-Jan</v>
      </c>
      <c r="AG659" s="12">
        <f>COUNTIF(C:C,Table1[[#This Row],[Customer_ID]])</f>
        <v>4</v>
      </c>
      <c r="AH659" s="18" t="e">
        <f>IF([1]!Table1[[#This Row],[Customer_order_count]] &gt;= 10,"FREQUENT",IF([1]!Table1[[#This Row],[Customer_order_count]] &lt;= 10,"REGULAR","OCASSIONAL"))</f>
        <v>#REF!</v>
      </c>
    </row>
    <row r="660" spans="1:34" x14ac:dyDescent="0.25">
      <c r="A660" s="1" t="s">
        <v>1383</v>
      </c>
      <c r="B660" s="2">
        <v>45785</v>
      </c>
      <c r="C660" s="3" t="s">
        <v>365</v>
      </c>
      <c r="D660" s="4" t="s">
        <v>366</v>
      </c>
      <c r="E660" s="4" t="s">
        <v>16</v>
      </c>
      <c r="F660" s="5">
        <v>56</v>
      </c>
      <c r="G660" s="3" t="s">
        <v>295</v>
      </c>
      <c r="H660" s="3" t="s">
        <v>270</v>
      </c>
      <c r="I660" s="3" t="s">
        <v>95</v>
      </c>
      <c r="J660" s="3" t="s">
        <v>96</v>
      </c>
      <c r="K660" s="3" t="s">
        <v>46</v>
      </c>
      <c r="L660" s="5">
        <v>1</v>
      </c>
      <c r="M660" s="5">
        <v>600</v>
      </c>
      <c r="N660" s="6">
        <v>0.1</v>
      </c>
      <c r="O660" s="5">
        <v>540</v>
      </c>
      <c r="P660" s="5">
        <v>380</v>
      </c>
      <c r="Q660" s="5">
        <f>Table1[[#This Row],[Sales]]-Table1[[#This Row],[Cost]]</f>
        <v>160</v>
      </c>
      <c r="R660" s="3" t="s">
        <v>26</v>
      </c>
      <c r="S660" s="3" t="s">
        <v>10</v>
      </c>
      <c r="T660" s="3" t="s">
        <v>11</v>
      </c>
      <c r="U660" s="3" t="s">
        <v>27</v>
      </c>
      <c r="V660" s="6">
        <f>Table1[[#This Row],[Profit]]/Table1[[#This Row],[Sales]]</f>
        <v>0.29629629629629628</v>
      </c>
      <c r="W660" s="3">
        <f>[1]!Table1[[#This Row],[Sales]]-[1]!Table1[[#This Row],[Cost]]-[1]!Table1[[#This Row],[Profit]]</f>
        <v>0</v>
      </c>
      <c r="X660" s="3">
        <f>[1]!Table1[[#This Row],[Quantity]]*[1]!Table1[[#This Row],[Unit_Price]]</f>
        <v>600</v>
      </c>
      <c r="Y660" s="7">
        <f>[1]!Table1[[#This Row],[Gross_Sales]]*[1]!Table1[[#This Row],[Discount]]</f>
        <v>60</v>
      </c>
      <c r="Z660" s="8">
        <f>[1]!Table1[[#This Row],[Gross_Sales]]*[1]!Table1[[#This Row],[Discount_amount]]</f>
        <v>36000</v>
      </c>
      <c r="AA660" s="6">
        <f>IFERROR([1]!Table1[[#This Row],[Profit]]/[1]!Table1[[#This Row],[Sales]],0)</f>
        <v>0.29629629629629628</v>
      </c>
      <c r="AB660" s="3">
        <f>YEAR([1]!Table1[[#This Row],[Order_Date]])</f>
        <v>2025</v>
      </c>
      <c r="AC660" s="3">
        <f>MONTH([1]!Table1[[#This Row],[Order_Date]])</f>
        <v>5</v>
      </c>
      <c r="AD660" s="3" t="str">
        <f t="shared" si="30"/>
        <v>May</v>
      </c>
      <c r="AE660" s="3" t="str">
        <f t="shared" si="31"/>
        <v>Q2</v>
      </c>
      <c r="AF660" s="3" t="str">
        <f t="shared" si="32"/>
        <v>2025-May</v>
      </c>
      <c r="AG660" s="3">
        <f>COUNTIF(C:C,Table1[[#This Row],[Customer_ID]])</f>
        <v>25</v>
      </c>
      <c r="AH660" s="9" t="e">
        <f>IF([1]!Table1[[#This Row],[Customer_order_count]] &gt;= 10,"FREQUENT",IF([1]!Table1[[#This Row],[Customer_order_count]] &lt;= 10,"REGULAR","OCASSIONAL"))</f>
        <v>#REF!</v>
      </c>
    </row>
    <row r="661" spans="1:34" x14ac:dyDescent="0.25">
      <c r="A661" s="10" t="s">
        <v>1384</v>
      </c>
      <c r="B661" s="11">
        <v>46005</v>
      </c>
      <c r="C661" s="12" t="s">
        <v>508</v>
      </c>
      <c r="D661" s="13" t="s">
        <v>509</v>
      </c>
      <c r="E661" s="13" t="s">
        <v>16</v>
      </c>
      <c r="F661" s="14">
        <v>25</v>
      </c>
      <c r="G661" s="12" t="s">
        <v>312</v>
      </c>
      <c r="H661" s="12" t="s">
        <v>276</v>
      </c>
      <c r="I661" s="12" t="s">
        <v>81</v>
      </c>
      <c r="J661" s="12" t="s">
        <v>82</v>
      </c>
      <c r="K661" s="12" t="s">
        <v>58</v>
      </c>
      <c r="L661" s="14">
        <v>2</v>
      </c>
      <c r="M661" s="14">
        <v>3500</v>
      </c>
      <c r="N661" s="15">
        <v>0.05</v>
      </c>
      <c r="O661" s="14">
        <v>6650</v>
      </c>
      <c r="P661" s="14">
        <v>5000</v>
      </c>
      <c r="Q661" s="5">
        <f>Table1[[#This Row],[Sales]]-Table1[[#This Row],[Cost]]</f>
        <v>1650</v>
      </c>
      <c r="R661" s="12" t="s">
        <v>26</v>
      </c>
      <c r="S661" s="12" t="s">
        <v>10</v>
      </c>
      <c r="T661" s="12" t="s">
        <v>40</v>
      </c>
      <c r="U661" s="12" t="s">
        <v>27</v>
      </c>
      <c r="V661" s="6">
        <f>Table1[[#This Row],[Profit]]/Table1[[#This Row],[Sales]]</f>
        <v>0.24812030075187969</v>
      </c>
      <c r="W661" s="12">
        <f>[1]!Table1[[#This Row],[Sales]]-[1]!Table1[[#This Row],[Cost]]-[1]!Table1[[#This Row],[Profit]]</f>
        <v>0</v>
      </c>
      <c r="X661" s="12">
        <f>[1]!Table1[[#This Row],[Quantity]]*[1]!Table1[[#This Row],[Unit_Price]]</f>
        <v>7000</v>
      </c>
      <c r="Y661" s="16">
        <f>[1]!Table1[[#This Row],[Gross_Sales]]*[1]!Table1[[#This Row],[Discount]]</f>
        <v>350</v>
      </c>
      <c r="Z661" s="17">
        <f>[1]!Table1[[#This Row],[Gross_Sales]]*[1]!Table1[[#This Row],[Discount_amount]]</f>
        <v>2450000</v>
      </c>
      <c r="AA661" s="15">
        <f>IFERROR([1]!Table1[[#This Row],[Profit]]/[1]!Table1[[#This Row],[Sales]],0)</f>
        <v>0.24812030075187969</v>
      </c>
      <c r="AB661" s="12">
        <f>YEAR([1]!Table1[[#This Row],[Order_Date]])</f>
        <v>2025</v>
      </c>
      <c r="AC661" s="12">
        <f>MONTH([1]!Table1[[#This Row],[Order_Date]])</f>
        <v>12</v>
      </c>
      <c r="AD661" s="12" t="str">
        <f t="shared" si="30"/>
        <v>Dec</v>
      </c>
      <c r="AE661" s="12" t="str">
        <f t="shared" si="31"/>
        <v>Q4</v>
      </c>
      <c r="AF661" s="12" t="str">
        <f t="shared" si="32"/>
        <v>2025-Dec</v>
      </c>
      <c r="AG661" s="12">
        <f>COUNTIF(C:C,Table1[[#This Row],[Customer_ID]])</f>
        <v>11</v>
      </c>
      <c r="AH661" s="18" t="e">
        <f>IF([1]!Table1[[#This Row],[Customer_order_count]] &gt;= 10,"FREQUENT",IF([1]!Table1[[#This Row],[Customer_order_count]] &lt;= 10,"REGULAR","OCASSIONAL"))</f>
        <v>#REF!</v>
      </c>
    </row>
    <row r="662" spans="1:34" x14ac:dyDescent="0.25">
      <c r="A662" s="1" t="s">
        <v>86</v>
      </c>
      <c r="B662" s="2">
        <v>45780</v>
      </c>
      <c r="C662" s="3" t="s">
        <v>87</v>
      </c>
      <c r="D662" s="4" t="s">
        <v>88</v>
      </c>
      <c r="E662" s="4" t="s">
        <v>3</v>
      </c>
      <c r="F662" s="5">
        <v>43</v>
      </c>
      <c r="G662" s="3" t="s">
        <v>4</v>
      </c>
      <c r="H662" s="3" t="s">
        <v>5</v>
      </c>
      <c r="I662" s="3" t="s">
        <v>89</v>
      </c>
      <c r="J662" s="3" t="s">
        <v>90</v>
      </c>
      <c r="K662" s="3" t="s">
        <v>91</v>
      </c>
      <c r="L662" s="5">
        <v>4</v>
      </c>
      <c r="M662" s="5">
        <v>35000</v>
      </c>
      <c r="N662" s="6">
        <v>0.1</v>
      </c>
      <c r="O662" s="5">
        <v>126000</v>
      </c>
      <c r="P662" s="5">
        <v>108000</v>
      </c>
      <c r="Q662" s="5">
        <f>Table1[[#This Row],[Sales]]-Table1[[#This Row],[Cost]]</f>
        <v>18000</v>
      </c>
      <c r="R662" s="3" t="s">
        <v>77</v>
      </c>
      <c r="S662" s="3" t="s">
        <v>10</v>
      </c>
      <c r="T662" s="3" t="s">
        <v>11</v>
      </c>
      <c r="U662" s="3" t="s">
        <v>27</v>
      </c>
      <c r="V662" s="6">
        <f>Table1[[#This Row],[Profit]]/Table1[[#This Row],[Sales]]</f>
        <v>0.14285714285714285</v>
      </c>
      <c r="W662" s="3">
        <f>[1]!Table1[[#This Row],[Sales]]-[1]!Table1[[#This Row],[Cost]]-[1]!Table1[[#This Row],[Profit]]</f>
        <v>0</v>
      </c>
      <c r="X662" s="3">
        <f>[1]!Table1[[#This Row],[Quantity]]*[1]!Table1[[#This Row],[Unit_Price]]</f>
        <v>140000</v>
      </c>
      <c r="Y662" s="7">
        <f>[1]!Table1[[#This Row],[Gross_Sales]]*[1]!Table1[[#This Row],[Discount]]</f>
        <v>14000</v>
      </c>
      <c r="Z662" s="8">
        <f>[1]!Table1[[#This Row],[Gross_Sales]]*[1]!Table1[[#This Row],[Discount_amount]]</f>
        <v>1960000000</v>
      </c>
      <c r="AA662" s="6">
        <f>IFERROR([1]!Table1[[#This Row],[Profit]]/[1]!Table1[[#This Row],[Sales]],0)</f>
        <v>0.14285714285714285</v>
      </c>
      <c r="AB662" s="3">
        <f>YEAR([1]!Table1[[#This Row],[Order_Date]])</f>
        <v>2025</v>
      </c>
      <c r="AC662" s="3">
        <f>MONTH([1]!Table1[[#This Row],[Order_Date]])</f>
        <v>5</v>
      </c>
      <c r="AD662" s="3" t="str">
        <f t="shared" si="30"/>
        <v>May</v>
      </c>
      <c r="AE662" s="3" t="str">
        <f t="shared" si="31"/>
        <v>Q2</v>
      </c>
      <c r="AF662" s="3" t="str">
        <f t="shared" si="32"/>
        <v>2025-May</v>
      </c>
      <c r="AG662" s="3">
        <f>COUNTIF(C:C,Table1[[#This Row],[Customer_ID]])</f>
        <v>5</v>
      </c>
      <c r="AH662" s="9" t="e">
        <f>IF([1]!Table1[[#This Row],[Customer_order_count]] &gt;= 10,"FREQUENT",IF([1]!Table1[[#This Row],[Customer_order_count]] &lt;= 10,"REGULAR","OCASSIONAL"))</f>
        <v>#REF!</v>
      </c>
    </row>
    <row r="663" spans="1:34" x14ac:dyDescent="0.25">
      <c r="A663" s="10" t="s">
        <v>1385</v>
      </c>
      <c r="B663" s="11">
        <v>45904</v>
      </c>
      <c r="C663" s="12" t="s">
        <v>1253</v>
      </c>
      <c r="D663" s="13" t="s">
        <v>1254</v>
      </c>
      <c r="E663" s="13" t="s">
        <v>16</v>
      </c>
      <c r="F663" s="14">
        <v>45</v>
      </c>
      <c r="G663" s="12" t="s">
        <v>275</v>
      </c>
      <c r="H663" s="12" t="s">
        <v>276</v>
      </c>
      <c r="I663" s="12" t="s">
        <v>127</v>
      </c>
      <c r="J663" s="12" t="s">
        <v>128</v>
      </c>
      <c r="K663" s="12" t="s">
        <v>58</v>
      </c>
      <c r="L663" s="14">
        <v>2</v>
      </c>
      <c r="M663" s="14">
        <v>3000</v>
      </c>
      <c r="N663" s="15">
        <v>0.1</v>
      </c>
      <c r="O663" s="14">
        <v>5400</v>
      </c>
      <c r="P663" s="14">
        <v>4200</v>
      </c>
      <c r="Q663" s="5">
        <f>Table1[[#This Row],[Sales]]-Table1[[#This Row],[Cost]]</f>
        <v>1200</v>
      </c>
      <c r="R663" s="12" t="s">
        <v>17</v>
      </c>
      <c r="S663" s="12" t="s">
        <v>10</v>
      </c>
      <c r="T663" s="12" t="s">
        <v>33</v>
      </c>
      <c r="U663" s="12" t="s">
        <v>27</v>
      </c>
      <c r="V663" s="6">
        <f>Table1[[#This Row],[Profit]]/Table1[[#This Row],[Sales]]</f>
        <v>0.22222222222222221</v>
      </c>
      <c r="W663" s="12">
        <f>[1]!Table1[[#This Row],[Sales]]-[1]!Table1[[#This Row],[Cost]]-[1]!Table1[[#This Row],[Profit]]</f>
        <v>0</v>
      </c>
      <c r="X663" s="12">
        <f>[1]!Table1[[#This Row],[Quantity]]*[1]!Table1[[#This Row],[Unit_Price]]</f>
        <v>6000</v>
      </c>
      <c r="Y663" s="16">
        <f>[1]!Table1[[#This Row],[Gross_Sales]]*[1]!Table1[[#This Row],[Discount]]</f>
        <v>600</v>
      </c>
      <c r="Z663" s="17">
        <f>[1]!Table1[[#This Row],[Gross_Sales]]*[1]!Table1[[#This Row],[Discount_amount]]</f>
        <v>3600000</v>
      </c>
      <c r="AA663" s="15">
        <f>IFERROR([1]!Table1[[#This Row],[Profit]]/[1]!Table1[[#This Row],[Sales]],0)</f>
        <v>0.22222222222222221</v>
      </c>
      <c r="AB663" s="12">
        <f>YEAR([1]!Table1[[#This Row],[Order_Date]])</f>
        <v>2025</v>
      </c>
      <c r="AC663" s="12">
        <f>MONTH([1]!Table1[[#This Row],[Order_Date]])</f>
        <v>9</v>
      </c>
      <c r="AD663" s="12" t="str">
        <f t="shared" si="30"/>
        <v>Sep</v>
      </c>
      <c r="AE663" s="12" t="str">
        <f t="shared" si="31"/>
        <v>Q3</v>
      </c>
      <c r="AF663" s="12" t="str">
        <f t="shared" si="32"/>
        <v>2025-Sep</v>
      </c>
      <c r="AG663" s="12">
        <f>COUNTIF(C:C,Table1[[#This Row],[Customer_ID]])</f>
        <v>17</v>
      </c>
      <c r="AH663" s="18" t="e">
        <f>IF([1]!Table1[[#This Row],[Customer_order_count]] &gt;= 10,"FREQUENT",IF([1]!Table1[[#This Row],[Customer_order_count]] &lt;= 10,"REGULAR","OCASSIONAL"))</f>
        <v>#REF!</v>
      </c>
    </row>
    <row r="664" spans="1:34" x14ac:dyDescent="0.25">
      <c r="A664" s="1" t="s">
        <v>92</v>
      </c>
      <c r="B664" s="2">
        <v>46018</v>
      </c>
      <c r="C664" s="3" t="s">
        <v>93</v>
      </c>
      <c r="D664" s="4" t="s">
        <v>85</v>
      </c>
      <c r="E664" s="4" t="s">
        <v>3</v>
      </c>
      <c r="F664" s="5">
        <v>51</v>
      </c>
      <c r="G664" s="3" t="s">
        <v>4</v>
      </c>
      <c r="H664" s="3" t="s">
        <v>5</v>
      </c>
      <c r="I664" s="3" t="s">
        <v>23</v>
      </c>
      <c r="J664" s="3" t="s">
        <v>24</v>
      </c>
      <c r="K664" s="3" t="s">
        <v>25</v>
      </c>
      <c r="L664" s="5">
        <v>1</v>
      </c>
      <c r="M664" s="5">
        <v>55000</v>
      </c>
      <c r="N664" s="6">
        <v>0.15</v>
      </c>
      <c r="O664" s="5">
        <v>46750</v>
      </c>
      <c r="P664" s="5">
        <v>40000</v>
      </c>
      <c r="Q664" s="5">
        <f>Table1[[#This Row],[Sales]]-Table1[[#This Row],[Cost]]</f>
        <v>6750</v>
      </c>
      <c r="R664" s="3" t="s">
        <v>17</v>
      </c>
      <c r="S664" s="3" t="s">
        <v>10</v>
      </c>
      <c r="T664" s="3" t="s">
        <v>40</v>
      </c>
      <c r="U664" s="3" t="s">
        <v>12</v>
      </c>
      <c r="V664" s="6">
        <f>Table1[[#This Row],[Profit]]/Table1[[#This Row],[Sales]]</f>
        <v>0.14438502673796791</v>
      </c>
      <c r="W664" s="3">
        <f>[1]!Table1[[#This Row],[Sales]]-[1]!Table1[[#This Row],[Cost]]-[1]!Table1[[#This Row],[Profit]]</f>
        <v>0</v>
      </c>
      <c r="X664" s="3">
        <f>[1]!Table1[[#This Row],[Quantity]]*[1]!Table1[[#This Row],[Unit_Price]]</f>
        <v>55000</v>
      </c>
      <c r="Y664" s="7">
        <f>[1]!Table1[[#This Row],[Gross_Sales]]*[1]!Table1[[#This Row],[Discount]]</f>
        <v>8250</v>
      </c>
      <c r="Z664" s="8">
        <f>[1]!Table1[[#This Row],[Gross_Sales]]*[1]!Table1[[#This Row],[Discount_amount]]</f>
        <v>453750000</v>
      </c>
      <c r="AA664" s="6">
        <f>IFERROR([1]!Table1[[#This Row],[Profit]]/[1]!Table1[[#This Row],[Sales]],0)</f>
        <v>0.14438502673796791</v>
      </c>
      <c r="AB664" s="3">
        <f>YEAR([1]!Table1[[#This Row],[Order_Date]])</f>
        <v>2025</v>
      </c>
      <c r="AC664" s="3">
        <f>MONTH([1]!Table1[[#This Row],[Order_Date]])</f>
        <v>12</v>
      </c>
      <c r="AD664" s="3" t="str">
        <f t="shared" si="30"/>
        <v>Dec</v>
      </c>
      <c r="AE664" s="3" t="str">
        <f t="shared" si="31"/>
        <v>Q4</v>
      </c>
      <c r="AF664" s="3" t="str">
        <f t="shared" si="32"/>
        <v>2025-Dec</v>
      </c>
      <c r="AG664" s="3">
        <f>COUNTIF(C:C,Table1[[#This Row],[Customer_ID]])</f>
        <v>3</v>
      </c>
      <c r="AH664" s="9" t="e">
        <f>IF([1]!Table1[[#This Row],[Customer_order_count]] &gt;= 10,"FREQUENT",IF([1]!Table1[[#This Row],[Customer_order_count]] &lt;= 10,"REGULAR","OCASSIONAL"))</f>
        <v>#REF!</v>
      </c>
    </row>
    <row r="665" spans="1:34" x14ac:dyDescent="0.25">
      <c r="A665" s="10" t="s">
        <v>1386</v>
      </c>
      <c r="B665" s="11">
        <v>45299</v>
      </c>
      <c r="C665" s="12" t="s">
        <v>334</v>
      </c>
      <c r="D665" s="13" t="s">
        <v>335</v>
      </c>
      <c r="E665" s="13" t="s">
        <v>16</v>
      </c>
      <c r="F665" s="14">
        <v>31</v>
      </c>
      <c r="G665" s="12" t="s">
        <v>317</v>
      </c>
      <c r="H665" s="12" t="s">
        <v>5</v>
      </c>
      <c r="I665" s="12" t="s">
        <v>95</v>
      </c>
      <c r="J665" s="12" t="s">
        <v>96</v>
      </c>
      <c r="K665" s="12" t="s">
        <v>46</v>
      </c>
      <c r="L665" s="14">
        <v>3</v>
      </c>
      <c r="M665" s="14">
        <v>600</v>
      </c>
      <c r="N665" s="15">
        <v>0</v>
      </c>
      <c r="O665" s="14">
        <v>1800</v>
      </c>
      <c r="P665" s="14">
        <v>1140</v>
      </c>
      <c r="Q665" s="5">
        <f>Table1[[#This Row],[Sales]]-Table1[[#This Row],[Cost]]</f>
        <v>660</v>
      </c>
      <c r="R665" s="12" t="s">
        <v>9</v>
      </c>
      <c r="S665" s="12" t="s">
        <v>10</v>
      </c>
      <c r="T665" s="12" t="s">
        <v>18</v>
      </c>
      <c r="U665" s="12" t="s">
        <v>27</v>
      </c>
      <c r="V665" s="6">
        <f>Table1[[#This Row],[Profit]]/Table1[[#This Row],[Sales]]</f>
        <v>0.36666666666666664</v>
      </c>
      <c r="W665" s="12">
        <f>[1]!Table1[[#This Row],[Sales]]-[1]!Table1[[#This Row],[Cost]]-[1]!Table1[[#This Row],[Profit]]</f>
        <v>0</v>
      </c>
      <c r="X665" s="12">
        <f>[1]!Table1[[#This Row],[Quantity]]*[1]!Table1[[#This Row],[Unit_Price]]</f>
        <v>1800</v>
      </c>
      <c r="Y665" s="16">
        <f>[1]!Table1[[#This Row],[Gross_Sales]]*[1]!Table1[[#This Row],[Discount]]</f>
        <v>0</v>
      </c>
      <c r="Z665" s="17">
        <f>[1]!Table1[[#This Row],[Gross_Sales]]*[1]!Table1[[#This Row],[Discount_amount]]</f>
        <v>0</v>
      </c>
      <c r="AA665" s="15">
        <f>IFERROR([1]!Table1[[#This Row],[Profit]]/[1]!Table1[[#This Row],[Sales]],0)</f>
        <v>0.36666666666666664</v>
      </c>
      <c r="AB665" s="12">
        <f>YEAR([1]!Table1[[#This Row],[Order_Date]])</f>
        <v>2024</v>
      </c>
      <c r="AC665" s="12">
        <f>MONTH([1]!Table1[[#This Row],[Order_Date]])</f>
        <v>1</v>
      </c>
      <c r="AD665" s="12" t="str">
        <f t="shared" si="30"/>
        <v>Jan</v>
      </c>
      <c r="AE665" s="12" t="str">
        <f t="shared" si="31"/>
        <v>Q1</v>
      </c>
      <c r="AF665" s="12" t="str">
        <f t="shared" si="32"/>
        <v>2024-Jan</v>
      </c>
      <c r="AG665" s="12">
        <f>COUNTIF(C:C,Table1[[#This Row],[Customer_ID]])</f>
        <v>13</v>
      </c>
      <c r="AH665" s="18" t="e">
        <f>IF([1]!Table1[[#This Row],[Customer_order_count]] &gt;= 10,"FREQUENT",IF([1]!Table1[[#This Row],[Customer_order_count]] &lt;= 10,"REGULAR","OCASSIONAL"))</f>
        <v>#REF!</v>
      </c>
    </row>
    <row r="666" spans="1:34" x14ac:dyDescent="0.25">
      <c r="A666" s="1" t="s">
        <v>1387</v>
      </c>
      <c r="B666" s="2">
        <v>45615</v>
      </c>
      <c r="C666" s="3" t="s">
        <v>1111</v>
      </c>
      <c r="D666" s="4" t="s">
        <v>725</v>
      </c>
      <c r="E666" s="4" t="s">
        <v>3</v>
      </c>
      <c r="F666" s="5">
        <v>27</v>
      </c>
      <c r="G666" s="3" t="s">
        <v>284</v>
      </c>
      <c r="H666" s="3" t="s">
        <v>285</v>
      </c>
      <c r="I666" s="3" t="s">
        <v>44</v>
      </c>
      <c r="J666" s="3" t="s">
        <v>45</v>
      </c>
      <c r="K666" s="3" t="s">
        <v>46</v>
      </c>
      <c r="L666" s="5">
        <v>3</v>
      </c>
      <c r="M666" s="5">
        <v>2500</v>
      </c>
      <c r="N666" s="6">
        <v>0.1</v>
      </c>
      <c r="O666" s="5">
        <v>6750</v>
      </c>
      <c r="P666" s="5">
        <v>4500</v>
      </c>
      <c r="Q666" s="5">
        <f>Table1[[#This Row],[Sales]]-Table1[[#This Row],[Cost]]</f>
        <v>2250</v>
      </c>
      <c r="R666" s="3" t="s">
        <v>26</v>
      </c>
      <c r="S666" s="3" t="s">
        <v>10</v>
      </c>
      <c r="T666" s="3" t="s">
        <v>40</v>
      </c>
      <c r="U666" s="3" t="s">
        <v>27</v>
      </c>
      <c r="V666" s="6">
        <f>Table1[[#This Row],[Profit]]/Table1[[#This Row],[Sales]]</f>
        <v>0.33333333333333331</v>
      </c>
      <c r="W666" s="3">
        <f>[1]!Table1[[#This Row],[Sales]]-[1]!Table1[[#This Row],[Cost]]-[1]!Table1[[#This Row],[Profit]]</f>
        <v>0</v>
      </c>
      <c r="X666" s="3">
        <f>[1]!Table1[[#This Row],[Quantity]]*[1]!Table1[[#This Row],[Unit_Price]]</f>
        <v>7500</v>
      </c>
      <c r="Y666" s="7">
        <f>[1]!Table1[[#This Row],[Gross_Sales]]*[1]!Table1[[#This Row],[Discount]]</f>
        <v>750</v>
      </c>
      <c r="Z666" s="8">
        <f>[1]!Table1[[#This Row],[Gross_Sales]]*[1]!Table1[[#This Row],[Discount_amount]]</f>
        <v>5625000</v>
      </c>
      <c r="AA666" s="6">
        <f>IFERROR([1]!Table1[[#This Row],[Profit]]/[1]!Table1[[#This Row],[Sales]],0)</f>
        <v>0.33333333333333331</v>
      </c>
      <c r="AB666" s="3">
        <f>YEAR([1]!Table1[[#This Row],[Order_Date]])</f>
        <v>2024</v>
      </c>
      <c r="AC666" s="3">
        <f>MONTH([1]!Table1[[#This Row],[Order_Date]])</f>
        <v>11</v>
      </c>
      <c r="AD666" s="3" t="str">
        <f t="shared" si="30"/>
        <v>Nov</v>
      </c>
      <c r="AE666" s="3" t="str">
        <f t="shared" si="31"/>
        <v>Q4</v>
      </c>
      <c r="AF666" s="3" t="str">
        <f t="shared" si="32"/>
        <v>2024-Nov</v>
      </c>
      <c r="AG666" s="3">
        <f>COUNTIF(C:C,Table1[[#This Row],[Customer_ID]])</f>
        <v>12</v>
      </c>
      <c r="AH666" s="9" t="e">
        <f>IF([1]!Table1[[#This Row],[Customer_order_count]] &gt;= 10,"FREQUENT",IF([1]!Table1[[#This Row],[Customer_order_count]] &lt;= 10,"REGULAR","OCASSIONAL"))</f>
        <v>#REF!</v>
      </c>
    </row>
    <row r="667" spans="1:34" x14ac:dyDescent="0.25">
      <c r="A667" s="10" t="s">
        <v>1388</v>
      </c>
      <c r="B667" s="11">
        <v>45959</v>
      </c>
      <c r="C667" s="12" t="s">
        <v>1140</v>
      </c>
      <c r="D667" s="13" t="s">
        <v>868</v>
      </c>
      <c r="E667" s="13" t="s">
        <v>16</v>
      </c>
      <c r="F667" s="14">
        <v>32</v>
      </c>
      <c r="G667" s="12" t="s">
        <v>290</v>
      </c>
      <c r="H667" s="12" t="s">
        <v>276</v>
      </c>
      <c r="I667" s="12" t="s">
        <v>81</v>
      </c>
      <c r="J667" s="12" t="s">
        <v>82</v>
      </c>
      <c r="K667" s="12" t="s">
        <v>58</v>
      </c>
      <c r="L667" s="14">
        <v>1</v>
      </c>
      <c r="M667" s="14">
        <v>3500</v>
      </c>
      <c r="N667" s="15">
        <v>0.1</v>
      </c>
      <c r="O667" s="14">
        <v>3150</v>
      </c>
      <c r="P667" s="14">
        <v>2500</v>
      </c>
      <c r="Q667" s="5">
        <f>Table1[[#This Row],[Sales]]-Table1[[#This Row],[Cost]]</f>
        <v>650</v>
      </c>
      <c r="R667" s="12" t="s">
        <v>26</v>
      </c>
      <c r="S667" s="12" t="s">
        <v>10</v>
      </c>
      <c r="T667" s="12" t="s">
        <v>40</v>
      </c>
      <c r="U667" s="12" t="s">
        <v>27</v>
      </c>
      <c r="V667" s="6">
        <f>Table1[[#This Row],[Profit]]/Table1[[#This Row],[Sales]]</f>
        <v>0.20634920634920634</v>
      </c>
      <c r="W667" s="12">
        <f>[1]!Table1[[#This Row],[Sales]]-[1]!Table1[[#This Row],[Cost]]-[1]!Table1[[#This Row],[Profit]]</f>
        <v>0</v>
      </c>
      <c r="X667" s="12">
        <f>[1]!Table1[[#This Row],[Quantity]]*[1]!Table1[[#This Row],[Unit_Price]]</f>
        <v>3500</v>
      </c>
      <c r="Y667" s="16">
        <f>[1]!Table1[[#This Row],[Gross_Sales]]*[1]!Table1[[#This Row],[Discount]]</f>
        <v>350</v>
      </c>
      <c r="Z667" s="17">
        <f>[1]!Table1[[#This Row],[Gross_Sales]]*[1]!Table1[[#This Row],[Discount_amount]]</f>
        <v>1225000</v>
      </c>
      <c r="AA667" s="15">
        <f>IFERROR([1]!Table1[[#This Row],[Profit]]/[1]!Table1[[#This Row],[Sales]],0)</f>
        <v>0.20634920634920634</v>
      </c>
      <c r="AB667" s="12">
        <f>YEAR([1]!Table1[[#This Row],[Order_Date]])</f>
        <v>2025</v>
      </c>
      <c r="AC667" s="12">
        <f>MONTH([1]!Table1[[#This Row],[Order_Date]])</f>
        <v>10</v>
      </c>
      <c r="AD667" s="12" t="str">
        <f t="shared" si="30"/>
        <v>Oct</v>
      </c>
      <c r="AE667" s="12" t="str">
        <f t="shared" si="31"/>
        <v>Q4</v>
      </c>
      <c r="AF667" s="12" t="str">
        <f t="shared" si="32"/>
        <v>2025-Oct</v>
      </c>
      <c r="AG667" s="12">
        <f>COUNTIF(C:C,Table1[[#This Row],[Customer_ID]])</f>
        <v>12</v>
      </c>
      <c r="AH667" s="18" t="e">
        <f>IF([1]!Table1[[#This Row],[Customer_order_count]] &gt;= 10,"FREQUENT",IF([1]!Table1[[#This Row],[Customer_order_count]] &lt;= 10,"REGULAR","OCASSIONAL"))</f>
        <v>#REF!</v>
      </c>
    </row>
    <row r="668" spans="1:34" x14ac:dyDescent="0.25">
      <c r="A668" s="1" t="s">
        <v>1389</v>
      </c>
      <c r="B668" s="2">
        <v>45725</v>
      </c>
      <c r="C668" s="3" t="s">
        <v>337</v>
      </c>
      <c r="D668" s="4" t="s">
        <v>338</v>
      </c>
      <c r="E668" s="4" t="s">
        <v>16</v>
      </c>
      <c r="F668" s="5">
        <v>35</v>
      </c>
      <c r="G668" s="3" t="s">
        <v>339</v>
      </c>
      <c r="H668" s="3" t="s">
        <v>285</v>
      </c>
      <c r="I668" s="3" t="s">
        <v>81</v>
      </c>
      <c r="J668" s="3" t="s">
        <v>82</v>
      </c>
      <c r="K668" s="3" t="s">
        <v>58</v>
      </c>
      <c r="L668" s="5">
        <v>2</v>
      </c>
      <c r="M668" s="5">
        <v>3500</v>
      </c>
      <c r="N668" s="6">
        <v>0.05</v>
      </c>
      <c r="O668" s="5">
        <v>6650</v>
      </c>
      <c r="P668" s="5">
        <v>5000</v>
      </c>
      <c r="Q668" s="5">
        <f>Table1[[#This Row],[Sales]]-Table1[[#This Row],[Cost]]</f>
        <v>1650</v>
      </c>
      <c r="R668" s="3" t="s">
        <v>26</v>
      </c>
      <c r="S668" s="3" t="s">
        <v>10</v>
      </c>
      <c r="T668" s="3" t="s">
        <v>18</v>
      </c>
      <c r="U668" s="3" t="s">
        <v>27</v>
      </c>
      <c r="V668" s="6">
        <f>Table1[[#This Row],[Profit]]/Table1[[#This Row],[Sales]]</f>
        <v>0.24812030075187969</v>
      </c>
      <c r="W668" s="3">
        <f>[1]!Table1[[#This Row],[Sales]]-[1]!Table1[[#This Row],[Cost]]-[1]!Table1[[#This Row],[Profit]]</f>
        <v>0</v>
      </c>
      <c r="X668" s="3">
        <f>[1]!Table1[[#This Row],[Quantity]]*[1]!Table1[[#This Row],[Unit_Price]]</f>
        <v>7000</v>
      </c>
      <c r="Y668" s="7">
        <f>[1]!Table1[[#This Row],[Gross_Sales]]*[1]!Table1[[#This Row],[Discount]]</f>
        <v>350</v>
      </c>
      <c r="Z668" s="8">
        <f>[1]!Table1[[#This Row],[Gross_Sales]]*[1]!Table1[[#This Row],[Discount_amount]]</f>
        <v>2450000</v>
      </c>
      <c r="AA668" s="6">
        <f>IFERROR([1]!Table1[[#This Row],[Profit]]/[1]!Table1[[#This Row],[Sales]],0)</f>
        <v>0.24812030075187969</v>
      </c>
      <c r="AB668" s="3">
        <f>YEAR([1]!Table1[[#This Row],[Order_Date]])</f>
        <v>2025</v>
      </c>
      <c r="AC668" s="3">
        <f>MONTH([1]!Table1[[#This Row],[Order_Date]])</f>
        <v>3</v>
      </c>
      <c r="AD668" s="3" t="str">
        <f t="shared" si="30"/>
        <v>Mar</v>
      </c>
      <c r="AE668" s="3" t="str">
        <f t="shared" si="31"/>
        <v>Q1</v>
      </c>
      <c r="AF668" s="3" t="str">
        <f t="shared" si="32"/>
        <v>2025-Mar</v>
      </c>
      <c r="AG668" s="3">
        <f>COUNTIF(C:C,Table1[[#This Row],[Customer_ID]])</f>
        <v>11</v>
      </c>
      <c r="AH668" s="9" t="e">
        <f>IF([1]!Table1[[#This Row],[Customer_order_count]] &gt;= 10,"FREQUENT",IF([1]!Table1[[#This Row],[Customer_order_count]] &lt;= 10,"REGULAR","OCASSIONAL"))</f>
        <v>#REF!</v>
      </c>
    </row>
    <row r="669" spans="1:34" x14ac:dyDescent="0.25">
      <c r="A669" s="10" t="s">
        <v>94</v>
      </c>
      <c r="B669" s="11">
        <v>45988</v>
      </c>
      <c r="C669" s="12" t="s">
        <v>87</v>
      </c>
      <c r="D669" s="13" t="s">
        <v>88</v>
      </c>
      <c r="E669" s="13" t="s">
        <v>3</v>
      </c>
      <c r="F669" s="14">
        <v>43</v>
      </c>
      <c r="G669" s="12" t="s">
        <v>4</v>
      </c>
      <c r="H669" s="12" t="s">
        <v>5</v>
      </c>
      <c r="I669" s="12" t="s">
        <v>95</v>
      </c>
      <c r="J669" s="12" t="s">
        <v>96</v>
      </c>
      <c r="K669" s="12" t="s">
        <v>46</v>
      </c>
      <c r="L669" s="14">
        <v>2</v>
      </c>
      <c r="M669" s="14">
        <v>600</v>
      </c>
      <c r="N669" s="15">
        <v>0.05</v>
      </c>
      <c r="O669" s="14">
        <v>1140</v>
      </c>
      <c r="P669" s="14">
        <v>760</v>
      </c>
      <c r="Q669" s="5">
        <f>Table1[[#This Row],[Sales]]-Table1[[#This Row],[Cost]]</f>
        <v>380</v>
      </c>
      <c r="R669" s="12" t="s">
        <v>9</v>
      </c>
      <c r="S669" s="12" t="s">
        <v>10</v>
      </c>
      <c r="T669" s="12" t="s">
        <v>40</v>
      </c>
      <c r="U669" s="12" t="s">
        <v>27</v>
      </c>
      <c r="V669" s="6">
        <f>Table1[[#This Row],[Profit]]/Table1[[#This Row],[Sales]]</f>
        <v>0.33333333333333331</v>
      </c>
      <c r="W669" s="12">
        <f>[1]!Table1[[#This Row],[Sales]]-[1]!Table1[[#This Row],[Cost]]-[1]!Table1[[#This Row],[Profit]]</f>
        <v>0</v>
      </c>
      <c r="X669" s="12">
        <f>[1]!Table1[[#This Row],[Quantity]]*[1]!Table1[[#This Row],[Unit_Price]]</f>
        <v>1200</v>
      </c>
      <c r="Y669" s="16">
        <f>[1]!Table1[[#This Row],[Gross_Sales]]*[1]!Table1[[#This Row],[Discount]]</f>
        <v>60</v>
      </c>
      <c r="Z669" s="17">
        <f>[1]!Table1[[#This Row],[Gross_Sales]]*[1]!Table1[[#This Row],[Discount_amount]]</f>
        <v>72000</v>
      </c>
      <c r="AA669" s="15">
        <f>IFERROR([1]!Table1[[#This Row],[Profit]]/[1]!Table1[[#This Row],[Sales]],0)</f>
        <v>0.33333333333333331</v>
      </c>
      <c r="AB669" s="12">
        <f>YEAR([1]!Table1[[#This Row],[Order_Date]])</f>
        <v>2025</v>
      </c>
      <c r="AC669" s="12">
        <f>MONTH([1]!Table1[[#This Row],[Order_Date]])</f>
        <v>11</v>
      </c>
      <c r="AD669" s="12" t="str">
        <f t="shared" si="30"/>
        <v>Nov</v>
      </c>
      <c r="AE669" s="12" t="str">
        <f t="shared" si="31"/>
        <v>Q4</v>
      </c>
      <c r="AF669" s="12" t="str">
        <f t="shared" si="32"/>
        <v>2025-Nov</v>
      </c>
      <c r="AG669" s="12">
        <f>COUNTIF(C:C,Table1[[#This Row],[Customer_ID]])</f>
        <v>5</v>
      </c>
      <c r="AH669" s="18" t="e">
        <f>IF([1]!Table1[[#This Row],[Customer_order_count]] &gt;= 10,"FREQUENT",IF([1]!Table1[[#This Row],[Customer_order_count]] &lt;= 10,"REGULAR","OCASSIONAL"))</f>
        <v>#REF!</v>
      </c>
    </row>
    <row r="670" spans="1:34" x14ac:dyDescent="0.25">
      <c r="A670" s="1" t="s">
        <v>1390</v>
      </c>
      <c r="B670" s="2">
        <v>45862</v>
      </c>
      <c r="C670" s="3" t="s">
        <v>467</v>
      </c>
      <c r="D670" s="4" t="s">
        <v>468</v>
      </c>
      <c r="E670" s="4" t="s">
        <v>3</v>
      </c>
      <c r="F670" s="5">
        <v>23</v>
      </c>
      <c r="G670" s="3" t="s">
        <v>290</v>
      </c>
      <c r="H670" s="3" t="s">
        <v>276</v>
      </c>
      <c r="I670" s="3" t="s">
        <v>143</v>
      </c>
      <c r="J670" s="3" t="s">
        <v>144</v>
      </c>
      <c r="K670" s="3" t="s">
        <v>76</v>
      </c>
      <c r="L670" s="5">
        <v>5</v>
      </c>
      <c r="M670" s="5">
        <v>700</v>
      </c>
      <c r="N670" s="6">
        <v>0.05</v>
      </c>
      <c r="O670" s="5">
        <v>3325</v>
      </c>
      <c r="P670" s="5">
        <v>2850</v>
      </c>
      <c r="Q670" s="5">
        <f>Table1[[#This Row],[Sales]]-Table1[[#This Row],[Cost]]</f>
        <v>475</v>
      </c>
      <c r="R670" s="3" t="s">
        <v>26</v>
      </c>
      <c r="S670" s="3" t="s">
        <v>10</v>
      </c>
      <c r="T670" s="3" t="s">
        <v>33</v>
      </c>
      <c r="U670" s="3" t="s">
        <v>12</v>
      </c>
      <c r="V670" s="6">
        <f>Table1[[#This Row],[Profit]]/Table1[[#This Row],[Sales]]</f>
        <v>0.14285714285714285</v>
      </c>
      <c r="W670" s="3">
        <f>[1]!Table1[[#This Row],[Sales]]-[1]!Table1[[#This Row],[Cost]]-[1]!Table1[[#This Row],[Profit]]</f>
        <v>0</v>
      </c>
      <c r="X670" s="3">
        <f>[1]!Table1[[#This Row],[Quantity]]*[1]!Table1[[#This Row],[Unit_Price]]</f>
        <v>3500</v>
      </c>
      <c r="Y670" s="7">
        <f>[1]!Table1[[#This Row],[Gross_Sales]]*[1]!Table1[[#This Row],[Discount]]</f>
        <v>175</v>
      </c>
      <c r="Z670" s="8">
        <f>[1]!Table1[[#This Row],[Gross_Sales]]*[1]!Table1[[#This Row],[Discount_amount]]</f>
        <v>612500</v>
      </c>
      <c r="AA670" s="6">
        <f>IFERROR([1]!Table1[[#This Row],[Profit]]/[1]!Table1[[#This Row],[Sales]],0)</f>
        <v>0.14285714285714285</v>
      </c>
      <c r="AB670" s="3">
        <f>YEAR([1]!Table1[[#This Row],[Order_Date]])</f>
        <v>2025</v>
      </c>
      <c r="AC670" s="3">
        <f>MONTH([1]!Table1[[#This Row],[Order_Date]])</f>
        <v>7</v>
      </c>
      <c r="AD670" s="3" t="str">
        <f t="shared" si="30"/>
        <v>Jul</v>
      </c>
      <c r="AE670" s="3" t="str">
        <f t="shared" si="31"/>
        <v>Q3</v>
      </c>
      <c r="AF670" s="3" t="str">
        <f t="shared" si="32"/>
        <v>2025-Jul</v>
      </c>
      <c r="AG670" s="3">
        <f>COUNTIF(C:C,Table1[[#This Row],[Customer_ID]])</f>
        <v>13</v>
      </c>
      <c r="AH670" s="9" t="e">
        <f>IF([1]!Table1[[#This Row],[Customer_order_count]] &gt;= 10,"FREQUENT",IF([1]!Table1[[#This Row],[Customer_order_count]] &lt;= 10,"REGULAR","OCASSIONAL"))</f>
        <v>#REF!</v>
      </c>
    </row>
    <row r="671" spans="1:34" x14ac:dyDescent="0.25">
      <c r="A671" s="10" t="s">
        <v>97</v>
      </c>
      <c r="B671" s="11">
        <v>45787</v>
      </c>
      <c r="C671" s="12" t="s">
        <v>79</v>
      </c>
      <c r="D671" s="13" t="s">
        <v>80</v>
      </c>
      <c r="E671" s="13" t="s">
        <v>16</v>
      </c>
      <c r="F671" s="14">
        <v>35</v>
      </c>
      <c r="G671" s="12" t="s">
        <v>4</v>
      </c>
      <c r="H671" s="12" t="s">
        <v>5</v>
      </c>
      <c r="I671" s="12" t="s">
        <v>37</v>
      </c>
      <c r="J671" s="12" t="s">
        <v>38</v>
      </c>
      <c r="K671" s="12" t="s">
        <v>39</v>
      </c>
      <c r="L671" s="14">
        <v>1</v>
      </c>
      <c r="M671" s="14">
        <v>900</v>
      </c>
      <c r="N671" s="15">
        <v>0.1</v>
      </c>
      <c r="O671" s="14">
        <v>810</v>
      </c>
      <c r="P671" s="14">
        <v>550</v>
      </c>
      <c r="Q671" s="5">
        <f>Table1[[#This Row],[Sales]]-Table1[[#This Row],[Cost]]</f>
        <v>260</v>
      </c>
      <c r="R671" s="12" t="s">
        <v>98</v>
      </c>
      <c r="S671" s="12" t="s">
        <v>10</v>
      </c>
      <c r="T671" s="12" t="s">
        <v>11</v>
      </c>
      <c r="U671" s="12" t="s">
        <v>12</v>
      </c>
      <c r="V671" s="6">
        <f>Table1[[#This Row],[Profit]]/Table1[[#This Row],[Sales]]</f>
        <v>0.32098765432098764</v>
      </c>
      <c r="W671" s="12">
        <f>[1]!Table1[[#This Row],[Sales]]-[1]!Table1[[#This Row],[Cost]]-[1]!Table1[[#This Row],[Profit]]</f>
        <v>0</v>
      </c>
      <c r="X671" s="12">
        <f>[1]!Table1[[#This Row],[Quantity]]*[1]!Table1[[#This Row],[Unit_Price]]</f>
        <v>900</v>
      </c>
      <c r="Y671" s="16">
        <f>[1]!Table1[[#This Row],[Gross_Sales]]*[1]!Table1[[#This Row],[Discount]]</f>
        <v>90</v>
      </c>
      <c r="Z671" s="17">
        <f>[1]!Table1[[#This Row],[Gross_Sales]]*[1]!Table1[[#This Row],[Discount_amount]]</f>
        <v>81000</v>
      </c>
      <c r="AA671" s="15">
        <f>IFERROR([1]!Table1[[#This Row],[Profit]]/[1]!Table1[[#This Row],[Sales]],0)</f>
        <v>0.32098765432098764</v>
      </c>
      <c r="AB671" s="12">
        <f>YEAR([1]!Table1[[#This Row],[Order_Date]])</f>
        <v>2025</v>
      </c>
      <c r="AC671" s="12">
        <f>MONTH([1]!Table1[[#This Row],[Order_Date]])</f>
        <v>5</v>
      </c>
      <c r="AD671" s="12" t="str">
        <f t="shared" si="30"/>
        <v>May</v>
      </c>
      <c r="AE671" s="12" t="str">
        <f t="shared" si="31"/>
        <v>Q2</v>
      </c>
      <c r="AF671" s="12" t="str">
        <f t="shared" si="32"/>
        <v>2025-May</v>
      </c>
      <c r="AG671" s="12">
        <f>COUNTIF(C:C,Table1[[#This Row],[Customer_ID]])</f>
        <v>15</v>
      </c>
      <c r="AH671" s="18" t="e">
        <f>IF([1]!Table1[[#This Row],[Customer_order_count]] &gt;= 10,"FREQUENT",IF([1]!Table1[[#This Row],[Customer_order_count]] &lt;= 10,"REGULAR","OCASSIONAL"))</f>
        <v>#REF!</v>
      </c>
    </row>
    <row r="672" spans="1:34" x14ac:dyDescent="0.25">
      <c r="A672" s="1" t="s">
        <v>1391</v>
      </c>
      <c r="B672" s="2">
        <v>46014</v>
      </c>
      <c r="C672" s="3" t="s">
        <v>1045</v>
      </c>
      <c r="D672" s="4" t="s">
        <v>803</v>
      </c>
      <c r="E672" s="4" t="s">
        <v>16</v>
      </c>
      <c r="F672" s="5">
        <v>54</v>
      </c>
      <c r="G672" s="3" t="s">
        <v>275</v>
      </c>
      <c r="H672" s="3" t="s">
        <v>276</v>
      </c>
      <c r="I672" s="3" t="s">
        <v>95</v>
      </c>
      <c r="J672" s="3" t="s">
        <v>96</v>
      </c>
      <c r="K672" s="3" t="s">
        <v>46</v>
      </c>
      <c r="L672" s="5">
        <v>1</v>
      </c>
      <c r="M672" s="5">
        <v>600</v>
      </c>
      <c r="N672" s="6">
        <v>0</v>
      </c>
      <c r="O672" s="5">
        <v>600</v>
      </c>
      <c r="P672" s="5">
        <v>380</v>
      </c>
      <c r="Q672" s="5">
        <f>Table1[[#This Row],[Sales]]-Table1[[#This Row],[Cost]]</f>
        <v>220</v>
      </c>
      <c r="R672" s="3" t="s">
        <v>9</v>
      </c>
      <c r="S672" s="3" t="s">
        <v>10</v>
      </c>
      <c r="T672" s="3" t="s">
        <v>40</v>
      </c>
      <c r="U672" s="3" t="s">
        <v>27</v>
      </c>
      <c r="V672" s="6">
        <f>Table1[[#This Row],[Profit]]/Table1[[#This Row],[Sales]]</f>
        <v>0.36666666666666664</v>
      </c>
      <c r="W672" s="3">
        <f>[1]!Table1[[#This Row],[Sales]]-[1]!Table1[[#This Row],[Cost]]-[1]!Table1[[#This Row],[Profit]]</f>
        <v>0</v>
      </c>
      <c r="X672" s="3">
        <f>[1]!Table1[[#This Row],[Quantity]]*[1]!Table1[[#This Row],[Unit_Price]]</f>
        <v>600</v>
      </c>
      <c r="Y672" s="7">
        <f>[1]!Table1[[#This Row],[Gross_Sales]]*[1]!Table1[[#This Row],[Discount]]</f>
        <v>0</v>
      </c>
      <c r="Z672" s="8">
        <f>[1]!Table1[[#This Row],[Gross_Sales]]*[1]!Table1[[#This Row],[Discount_amount]]</f>
        <v>0</v>
      </c>
      <c r="AA672" s="6">
        <f>IFERROR([1]!Table1[[#This Row],[Profit]]/[1]!Table1[[#This Row],[Sales]],0)</f>
        <v>0.36666666666666664</v>
      </c>
      <c r="AB672" s="3">
        <f>YEAR([1]!Table1[[#This Row],[Order_Date]])</f>
        <v>2025</v>
      </c>
      <c r="AC672" s="3">
        <f>MONTH([1]!Table1[[#This Row],[Order_Date]])</f>
        <v>12</v>
      </c>
      <c r="AD672" s="3" t="str">
        <f t="shared" si="30"/>
        <v>Dec</v>
      </c>
      <c r="AE672" s="3" t="str">
        <f t="shared" si="31"/>
        <v>Q4</v>
      </c>
      <c r="AF672" s="3" t="str">
        <f t="shared" si="32"/>
        <v>2025-Dec</v>
      </c>
      <c r="AG672" s="3">
        <f>COUNTIF(C:C,Table1[[#This Row],[Customer_ID]])</f>
        <v>14</v>
      </c>
      <c r="AH672" s="9" t="e">
        <f>IF([1]!Table1[[#This Row],[Customer_order_count]] &gt;= 10,"FREQUENT",IF([1]!Table1[[#This Row],[Customer_order_count]] &lt;= 10,"REGULAR","OCASSIONAL"))</f>
        <v>#REF!</v>
      </c>
    </row>
    <row r="673" spans="1:34" x14ac:dyDescent="0.25">
      <c r="A673" s="10" t="s">
        <v>1392</v>
      </c>
      <c r="B673" s="11">
        <v>45967</v>
      </c>
      <c r="C673" s="12" t="s">
        <v>724</v>
      </c>
      <c r="D673" s="13" t="s">
        <v>725</v>
      </c>
      <c r="E673" s="13" t="s">
        <v>16</v>
      </c>
      <c r="F673" s="14">
        <v>44</v>
      </c>
      <c r="G673" s="12" t="s">
        <v>407</v>
      </c>
      <c r="H673" s="12" t="s">
        <v>285</v>
      </c>
      <c r="I673" s="12" t="s">
        <v>31</v>
      </c>
      <c r="J673" s="12" t="s">
        <v>32</v>
      </c>
      <c r="K673" s="12" t="s">
        <v>25</v>
      </c>
      <c r="L673" s="14">
        <v>1</v>
      </c>
      <c r="M673" s="14">
        <v>5000</v>
      </c>
      <c r="N673" s="15">
        <v>0.15</v>
      </c>
      <c r="O673" s="14">
        <v>4250</v>
      </c>
      <c r="P673" s="14">
        <v>3500</v>
      </c>
      <c r="Q673" s="5">
        <f>Table1[[#This Row],[Sales]]-Table1[[#This Row],[Cost]]</f>
        <v>750</v>
      </c>
      <c r="R673" s="12" t="s">
        <v>9</v>
      </c>
      <c r="S673" s="12" t="s">
        <v>10</v>
      </c>
      <c r="T673" s="12" t="s">
        <v>40</v>
      </c>
      <c r="U673" s="12" t="s">
        <v>27</v>
      </c>
      <c r="V673" s="6">
        <f>Table1[[#This Row],[Profit]]/Table1[[#This Row],[Sales]]</f>
        <v>0.17647058823529413</v>
      </c>
      <c r="W673" s="12">
        <f>[1]!Table1[[#This Row],[Sales]]-[1]!Table1[[#This Row],[Cost]]-[1]!Table1[[#This Row],[Profit]]</f>
        <v>0</v>
      </c>
      <c r="X673" s="12">
        <f>[1]!Table1[[#This Row],[Quantity]]*[1]!Table1[[#This Row],[Unit_Price]]</f>
        <v>5000</v>
      </c>
      <c r="Y673" s="16">
        <f>[1]!Table1[[#This Row],[Gross_Sales]]*[1]!Table1[[#This Row],[Discount]]</f>
        <v>750</v>
      </c>
      <c r="Z673" s="17">
        <f>[1]!Table1[[#This Row],[Gross_Sales]]*[1]!Table1[[#This Row],[Discount_amount]]</f>
        <v>3750000</v>
      </c>
      <c r="AA673" s="15">
        <f>IFERROR([1]!Table1[[#This Row],[Profit]]/[1]!Table1[[#This Row],[Sales]],0)</f>
        <v>0.17647058823529413</v>
      </c>
      <c r="AB673" s="12">
        <f>YEAR([1]!Table1[[#This Row],[Order_Date]])</f>
        <v>2025</v>
      </c>
      <c r="AC673" s="12">
        <f>MONTH([1]!Table1[[#This Row],[Order_Date]])</f>
        <v>11</v>
      </c>
      <c r="AD673" s="12" t="str">
        <f t="shared" si="30"/>
        <v>Nov</v>
      </c>
      <c r="AE673" s="12" t="str">
        <f t="shared" si="31"/>
        <v>Q4</v>
      </c>
      <c r="AF673" s="12" t="str">
        <f t="shared" si="32"/>
        <v>2025-Nov</v>
      </c>
      <c r="AG673" s="12">
        <f>COUNTIF(C:C,Table1[[#This Row],[Customer_ID]])</f>
        <v>18</v>
      </c>
      <c r="AH673" s="18" t="e">
        <f>IF([1]!Table1[[#This Row],[Customer_order_count]] &gt;= 10,"FREQUENT",IF([1]!Table1[[#This Row],[Customer_order_count]] &lt;= 10,"REGULAR","OCASSIONAL"))</f>
        <v>#REF!</v>
      </c>
    </row>
    <row r="674" spans="1:34" x14ac:dyDescent="0.25">
      <c r="A674" s="1" t="s">
        <v>1393</v>
      </c>
      <c r="B674" s="2">
        <v>46008</v>
      </c>
      <c r="C674" s="3" t="s">
        <v>1394</v>
      </c>
      <c r="D674" s="4" t="s">
        <v>64</v>
      </c>
      <c r="E674" s="4" t="s">
        <v>3</v>
      </c>
      <c r="F674" s="5">
        <v>38</v>
      </c>
      <c r="G674" s="3" t="s">
        <v>317</v>
      </c>
      <c r="H674" s="3" t="s">
        <v>5</v>
      </c>
      <c r="I674" s="3" t="s">
        <v>305</v>
      </c>
      <c r="J674" s="3" t="s">
        <v>306</v>
      </c>
      <c r="K674" s="3" t="s">
        <v>91</v>
      </c>
      <c r="L674" s="5">
        <v>1</v>
      </c>
      <c r="M674" s="5">
        <v>8500</v>
      </c>
      <c r="N674" s="6">
        <v>0.1</v>
      </c>
      <c r="O674" s="5">
        <v>7650</v>
      </c>
      <c r="P674" s="5">
        <v>6500</v>
      </c>
      <c r="Q674" s="5">
        <f>Table1[[#This Row],[Sales]]-Table1[[#This Row],[Cost]]</f>
        <v>1150</v>
      </c>
      <c r="R674" s="3" t="s">
        <v>26</v>
      </c>
      <c r="S674" s="3" t="s">
        <v>10</v>
      </c>
      <c r="T674" s="3" t="s">
        <v>40</v>
      </c>
      <c r="U674" s="3" t="s">
        <v>27</v>
      </c>
      <c r="V674" s="6">
        <f>Table1[[#This Row],[Profit]]/Table1[[#This Row],[Sales]]</f>
        <v>0.15032679738562091</v>
      </c>
      <c r="W674" s="3">
        <f>[1]!Table1[[#This Row],[Sales]]-[1]!Table1[[#This Row],[Cost]]-[1]!Table1[[#This Row],[Profit]]</f>
        <v>0</v>
      </c>
      <c r="X674" s="3">
        <f>[1]!Table1[[#This Row],[Quantity]]*[1]!Table1[[#This Row],[Unit_Price]]</f>
        <v>8500</v>
      </c>
      <c r="Y674" s="7">
        <f>[1]!Table1[[#This Row],[Gross_Sales]]*[1]!Table1[[#This Row],[Discount]]</f>
        <v>850</v>
      </c>
      <c r="Z674" s="8">
        <f>[1]!Table1[[#This Row],[Gross_Sales]]*[1]!Table1[[#This Row],[Discount_amount]]</f>
        <v>7225000</v>
      </c>
      <c r="AA674" s="6">
        <f>IFERROR([1]!Table1[[#This Row],[Profit]]/[1]!Table1[[#This Row],[Sales]],0)</f>
        <v>0.15032679738562091</v>
      </c>
      <c r="AB674" s="3">
        <f>YEAR([1]!Table1[[#This Row],[Order_Date]])</f>
        <v>2025</v>
      </c>
      <c r="AC674" s="3">
        <f>MONTH([1]!Table1[[#This Row],[Order_Date]])</f>
        <v>12</v>
      </c>
      <c r="AD674" s="3" t="str">
        <f t="shared" si="30"/>
        <v>Dec</v>
      </c>
      <c r="AE674" s="3" t="str">
        <f t="shared" si="31"/>
        <v>Q4</v>
      </c>
      <c r="AF674" s="3" t="str">
        <f t="shared" si="32"/>
        <v>2025-Dec</v>
      </c>
      <c r="AG674" s="3">
        <f>COUNTIF(C:C,Table1[[#This Row],[Customer_ID]])</f>
        <v>14</v>
      </c>
      <c r="AH674" s="9" t="e">
        <f>IF([1]!Table1[[#This Row],[Customer_order_count]] &gt;= 10,"FREQUENT",IF([1]!Table1[[#This Row],[Customer_order_count]] &lt;= 10,"REGULAR","OCASSIONAL"))</f>
        <v>#REF!</v>
      </c>
    </row>
    <row r="675" spans="1:34" x14ac:dyDescent="0.25">
      <c r="A675" s="10" t="s">
        <v>1395</v>
      </c>
      <c r="B675" s="11">
        <v>45638</v>
      </c>
      <c r="C675" s="12" t="s">
        <v>724</v>
      </c>
      <c r="D675" s="13" t="s">
        <v>725</v>
      </c>
      <c r="E675" s="13" t="s">
        <v>16</v>
      </c>
      <c r="F675" s="14">
        <v>44</v>
      </c>
      <c r="G675" s="12" t="s">
        <v>407</v>
      </c>
      <c r="H675" s="12" t="s">
        <v>285</v>
      </c>
      <c r="I675" s="12" t="s">
        <v>127</v>
      </c>
      <c r="J675" s="12" t="s">
        <v>128</v>
      </c>
      <c r="K675" s="12" t="s">
        <v>58</v>
      </c>
      <c r="L675" s="14">
        <v>2</v>
      </c>
      <c r="M675" s="14">
        <v>3000</v>
      </c>
      <c r="N675" s="15">
        <v>0</v>
      </c>
      <c r="O675" s="14">
        <v>6000</v>
      </c>
      <c r="P675" s="14">
        <v>4200</v>
      </c>
      <c r="Q675" s="5">
        <f>Table1[[#This Row],[Sales]]-Table1[[#This Row],[Cost]]</f>
        <v>1800</v>
      </c>
      <c r="R675" s="12" t="s">
        <v>17</v>
      </c>
      <c r="S675" s="12" t="s">
        <v>10</v>
      </c>
      <c r="T675" s="12" t="s">
        <v>40</v>
      </c>
      <c r="U675" s="12" t="s">
        <v>27</v>
      </c>
      <c r="V675" s="6">
        <f>Table1[[#This Row],[Profit]]/Table1[[#This Row],[Sales]]</f>
        <v>0.3</v>
      </c>
      <c r="W675" s="12">
        <f>[1]!Table1[[#This Row],[Sales]]-[1]!Table1[[#This Row],[Cost]]-[1]!Table1[[#This Row],[Profit]]</f>
        <v>0</v>
      </c>
      <c r="X675" s="12">
        <f>[1]!Table1[[#This Row],[Quantity]]*[1]!Table1[[#This Row],[Unit_Price]]</f>
        <v>6000</v>
      </c>
      <c r="Y675" s="16">
        <f>[1]!Table1[[#This Row],[Gross_Sales]]*[1]!Table1[[#This Row],[Discount]]</f>
        <v>0</v>
      </c>
      <c r="Z675" s="17">
        <f>[1]!Table1[[#This Row],[Gross_Sales]]*[1]!Table1[[#This Row],[Discount_amount]]</f>
        <v>0</v>
      </c>
      <c r="AA675" s="15">
        <f>IFERROR([1]!Table1[[#This Row],[Profit]]/[1]!Table1[[#This Row],[Sales]],0)</f>
        <v>0.3</v>
      </c>
      <c r="AB675" s="12">
        <f>YEAR([1]!Table1[[#This Row],[Order_Date]])</f>
        <v>2024</v>
      </c>
      <c r="AC675" s="12">
        <f>MONTH([1]!Table1[[#This Row],[Order_Date]])</f>
        <v>12</v>
      </c>
      <c r="AD675" s="12" t="str">
        <f t="shared" si="30"/>
        <v>Dec</v>
      </c>
      <c r="AE675" s="12" t="str">
        <f t="shared" si="31"/>
        <v>Q4</v>
      </c>
      <c r="AF675" s="12" t="str">
        <f t="shared" si="32"/>
        <v>2024-Dec</v>
      </c>
      <c r="AG675" s="12">
        <f>COUNTIF(C:C,Table1[[#This Row],[Customer_ID]])</f>
        <v>18</v>
      </c>
      <c r="AH675" s="18" t="e">
        <f>IF([1]!Table1[[#This Row],[Customer_order_count]] &gt;= 10,"FREQUENT",IF([1]!Table1[[#This Row],[Customer_order_count]] &lt;= 10,"REGULAR","OCASSIONAL"))</f>
        <v>#REF!</v>
      </c>
    </row>
    <row r="676" spans="1:34" x14ac:dyDescent="0.25">
      <c r="A676" s="1" t="s">
        <v>1396</v>
      </c>
      <c r="B676" s="2">
        <v>45345</v>
      </c>
      <c r="C676" s="3" t="s">
        <v>853</v>
      </c>
      <c r="D676" s="4" t="s">
        <v>854</v>
      </c>
      <c r="E676" s="4" t="s">
        <v>16</v>
      </c>
      <c r="F676" s="5">
        <v>47</v>
      </c>
      <c r="G676" s="3" t="s">
        <v>263</v>
      </c>
      <c r="H676" s="3" t="s">
        <v>5</v>
      </c>
      <c r="I676" s="3" t="s">
        <v>305</v>
      </c>
      <c r="J676" s="3" t="s">
        <v>306</v>
      </c>
      <c r="K676" s="3" t="s">
        <v>91</v>
      </c>
      <c r="L676" s="5">
        <v>2</v>
      </c>
      <c r="M676" s="5">
        <v>8500</v>
      </c>
      <c r="N676" s="6">
        <v>0.15</v>
      </c>
      <c r="O676" s="5">
        <v>14450</v>
      </c>
      <c r="P676" s="5">
        <v>13000</v>
      </c>
      <c r="Q676" s="5">
        <f>Table1[[#This Row],[Sales]]-Table1[[#This Row],[Cost]]</f>
        <v>1450</v>
      </c>
      <c r="R676" s="3" t="s">
        <v>26</v>
      </c>
      <c r="S676" s="3" t="s">
        <v>10</v>
      </c>
      <c r="T676" s="3" t="s">
        <v>18</v>
      </c>
      <c r="U676" s="3" t="s">
        <v>12</v>
      </c>
      <c r="V676" s="6">
        <f>Table1[[#This Row],[Profit]]/Table1[[#This Row],[Sales]]</f>
        <v>0.10034602076124567</v>
      </c>
      <c r="W676" s="3">
        <f>[1]!Table1[[#This Row],[Sales]]-[1]!Table1[[#This Row],[Cost]]-[1]!Table1[[#This Row],[Profit]]</f>
        <v>0</v>
      </c>
      <c r="X676" s="3">
        <f>[1]!Table1[[#This Row],[Quantity]]*[1]!Table1[[#This Row],[Unit_Price]]</f>
        <v>17000</v>
      </c>
      <c r="Y676" s="7">
        <f>[1]!Table1[[#This Row],[Gross_Sales]]*[1]!Table1[[#This Row],[Discount]]</f>
        <v>2550</v>
      </c>
      <c r="Z676" s="8">
        <f>[1]!Table1[[#This Row],[Gross_Sales]]*[1]!Table1[[#This Row],[Discount_amount]]</f>
        <v>43350000</v>
      </c>
      <c r="AA676" s="6">
        <f>IFERROR([1]!Table1[[#This Row],[Profit]]/[1]!Table1[[#This Row],[Sales]],0)</f>
        <v>0.10034602076124567</v>
      </c>
      <c r="AB676" s="3">
        <f>YEAR([1]!Table1[[#This Row],[Order_Date]])</f>
        <v>2024</v>
      </c>
      <c r="AC676" s="3">
        <f>MONTH([1]!Table1[[#This Row],[Order_Date]])</f>
        <v>2</v>
      </c>
      <c r="AD676" s="3" t="str">
        <f t="shared" si="30"/>
        <v>Feb</v>
      </c>
      <c r="AE676" s="3" t="str">
        <f t="shared" si="31"/>
        <v>Q1</v>
      </c>
      <c r="AF676" s="3" t="str">
        <f t="shared" si="32"/>
        <v>2024-Feb</v>
      </c>
      <c r="AG676" s="3">
        <f>COUNTIF(C:C,Table1[[#This Row],[Customer_ID]])</f>
        <v>9</v>
      </c>
      <c r="AH676" s="9" t="e">
        <f>IF([1]!Table1[[#This Row],[Customer_order_count]] &gt;= 10,"FREQUENT",IF([1]!Table1[[#This Row],[Customer_order_count]] &lt;= 10,"REGULAR","OCASSIONAL"))</f>
        <v>#REF!</v>
      </c>
    </row>
    <row r="677" spans="1:34" x14ac:dyDescent="0.25">
      <c r="A677" s="10" t="s">
        <v>1397</v>
      </c>
      <c r="B677" s="11">
        <v>45385</v>
      </c>
      <c r="C677" s="12" t="s">
        <v>737</v>
      </c>
      <c r="D677" s="13" t="s">
        <v>438</v>
      </c>
      <c r="E677" s="13" t="s">
        <v>3</v>
      </c>
      <c r="F677" s="14">
        <v>23</v>
      </c>
      <c r="G677" s="12" t="s">
        <v>263</v>
      </c>
      <c r="H677" s="12" t="s">
        <v>5</v>
      </c>
      <c r="I677" s="12" t="s">
        <v>176</v>
      </c>
      <c r="J677" s="12" t="s">
        <v>177</v>
      </c>
      <c r="K677" s="12" t="s">
        <v>25</v>
      </c>
      <c r="L677" s="14">
        <v>2</v>
      </c>
      <c r="M677" s="14">
        <v>22000</v>
      </c>
      <c r="N677" s="15">
        <v>0</v>
      </c>
      <c r="O677" s="14">
        <v>44000</v>
      </c>
      <c r="P677" s="14">
        <v>33000</v>
      </c>
      <c r="Q677" s="5">
        <f>Table1[[#This Row],[Sales]]-Table1[[#This Row],[Cost]]</f>
        <v>11000</v>
      </c>
      <c r="R677" s="12" t="s">
        <v>17</v>
      </c>
      <c r="S677" s="12" t="s">
        <v>10</v>
      </c>
      <c r="T677" s="12" t="s">
        <v>11</v>
      </c>
      <c r="U677" s="12" t="s">
        <v>27</v>
      </c>
      <c r="V677" s="6">
        <f>Table1[[#This Row],[Profit]]/Table1[[#This Row],[Sales]]</f>
        <v>0.25</v>
      </c>
      <c r="W677" s="12">
        <f>[1]!Table1[[#This Row],[Sales]]-[1]!Table1[[#This Row],[Cost]]-[1]!Table1[[#This Row],[Profit]]</f>
        <v>0</v>
      </c>
      <c r="X677" s="12">
        <f>[1]!Table1[[#This Row],[Quantity]]*[1]!Table1[[#This Row],[Unit_Price]]</f>
        <v>44000</v>
      </c>
      <c r="Y677" s="16">
        <f>[1]!Table1[[#This Row],[Gross_Sales]]*[1]!Table1[[#This Row],[Discount]]</f>
        <v>0</v>
      </c>
      <c r="Z677" s="17">
        <f>[1]!Table1[[#This Row],[Gross_Sales]]*[1]!Table1[[#This Row],[Discount_amount]]</f>
        <v>0</v>
      </c>
      <c r="AA677" s="15">
        <f>IFERROR([1]!Table1[[#This Row],[Profit]]/[1]!Table1[[#This Row],[Sales]],0)</f>
        <v>0.25</v>
      </c>
      <c r="AB677" s="12">
        <f>YEAR([1]!Table1[[#This Row],[Order_Date]])</f>
        <v>2024</v>
      </c>
      <c r="AC677" s="12">
        <f>MONTH([1]!Table1[[#This Row],[Order_Date]])</f>
        <v>4</v>
      </c>
      <c r="AD677" s="12" t="str">
        <f t="shared" si="30"/>
        <v>Apr</v>
      </c>
      <c r="AE677" s="12" t="str">
        <f t="shared" si="31"/>
        <v>Q2</v>
      </c>
      <c r="AF677" s="12" t="str">
        <f t="shared" si="32"/>
        <v>2024-Apr</v>
      </c>
      <c r="AG677" s="12">
        <f>COUNTIF(C:C,Table1[[#This Row],[Customer_ID]])</f>
        <v>12</v>
      </c>
      <c r="AH677" s="18" t="e">
        <f>IF([1]!Table1[[#This Row],[Customer_order_count]] &gt;= 10,"FREQUENT",IF([1]!Table1[[#This Row],[Customer_order_count]] &lt;= 10,"REGULAR","OCASSIONAL"))</f>
        <v>#REF!</v>
      </c>
    </row>
    <row r="678" spans="1:34" x14ac:dyDescent="0.25">
      <c r="A678" s="1" t="s">
        <v>1398</v>
      </c>
      <c r="B678" s="2">
        <v>45382</v>
      </c>
      <c r="C678" s="3" t="s">
        <v>1047</v>
      </c>
      <c r="D678" s="4" t="s">
        <v>1029</v>
      </c>
      <c r="E678" s="4" t="s">
        <v>16</v>
      </c>
      <c r="F678" s="5">
        <v>52</v>
      </c>
      <c r="G678" s="3" t="s">
        <v>275</v>
      </c>
      <c r="H678" s="3" t="s">
        <v>276</v>
      </c>
      <c r="I678" s="3" t="s">
        <v>65</v>
      </c>
      <c r="J678" s="3" t="s">
        <v>66</v>
      </c>
      <c r="K678" s="3" t="s">
        <v>25</v>
      </c>
      <c r="L678" s="5">
        <v>3</v>
      </c>
      <c r="M678" s="5">
        <v>2500</v>
      </c>
      <c r="N678" s="6">
        <v>0.15</v>
      </c>
      <c r="O678" s="5">
        <v>6375</v>
      </c>
      <c r="P678" s="5">
        <v>4800</v>
      </c>
      <c r="Q678" s="5">
        <f>Table1[[#This Row],[Sales]]-Table1[[#This Row],[Cost]]</f>
        <v>1575</v>
      </c>
      <c r="R678" s="3" t="s">
        <v>26</v>
      </c>
      <c r="S678" s="3" t="s">
        <v>10</v>
      </c>
      <c r="T678" s="3" t="s">
        <v>18</v>
      </c>
      <c r="U678" s="3" t="s">
        <v>27</v>
      </c>
      <c r="V678" s="6">
        <f>Table1[[#This Row],[Profit]]/Table1[[#This Row],[Sales]]</f>
        <v>0.24705882352941178</v>
      </c>
      <c r="W678" s="3">
        <f>[1]!Table1[[#This Row],[Sales]]-[1]!Table1[[#This Row],[Cost]]-[1]!Table1[[#This Row],[Profit]]</f>
        <v>0</v>
      </c>
      <c r="X678" s="3">
        <f>[1]!Table1[[#This Row],[Quantity]]*[1]!Table1[[#This Row],[Unit_Price]]</f>
        <v>7500</v>
      </c>
      <c r="Y678" s="7">
        <f>[1]!Table1[[#This Row],[Gross_Sales]]*[1]!Table1[[#This Row],[Discount]]</f>
        <v>1125</v>
      </c>
      <c r="Z678" s="8">
        <f>[1]!Table1[[#This Row],[Gross_Sales]]*[1]!Table1[[#This Row],[Discount_amount]]</f>
        <v>8437500</v>
      </c>
      <c r="AA678" s="6">
        <f>IFERROR([1]!Table1[[#This Row],[Profit]]/[1]!Table1[[#This Row],[Sales]],0)</f>
        <v>0.24705882352941178</v>
      </c>
      <c r="AB678" s="3">
        <f>YEAR([1]!Table1[[#This Row],[Order_Date]])</f>
        <v>2024</v>
      </c>
      <c r="AC678" s="3">
        <f>MONTH([1]!Table1[[#This Row],[Order_Date]])</f>
        <v>3</v>
      </c>
      <c r="AD678" s="3" t="str">
        <f t="shared" si="30"/>
        <v>Mar</v>
      </c>
      <c r="AE678" s="3" t="str">
        <f t="shared" si="31"/>
        <v>Q1</v>
      </c>
      <c r="AF678" s="3" t="str">
        <f t="shared" si="32"/>
        <v>2024-Mar</v>
      </c>
      <c r="AG678" s="3">
        <f>COUNTIF(C:C,Table1[[#This Row],[Customer_ID]])</f>
        <v>23</v>
      </c>
      <c r="AH678" s="9" t="e">
        <f>IF([1]!Table1[[#This Row],[Customer_order_count]] &gt;= 10,"FREQUENT",IF([1]!Table1[[#This Row],[Customer_order_count]] &lt;= 10,"REGULAR","OCASSIONAL"))</f>
        <v>#REF!</v>
      </c>
    </row>
    <row r="679" spans="1:34" x14ac:dyDescent="0.25">
      <c r="A679" s="10" t="s">
        <v>1399</v>
      </c>
      <c r="B679" s="11">
        <v>45915</v>
      </c>
      <c r="C679" s="12" t="s">
        <v>1400</v>
      </c>
      <c r="D679" s="12" t="s">
        <v>865</v>
      </c>
      <c r="E679" s="12" t="s">
        <v>3</v>
      </c>
      <c r="F679" s="12">
        <v>30</v>
      </c>
      <c r="G679" s="12" t="s">
        <v>280</v>
      </c>
      <c r="H679" s="12" t="s">
        <v>270</v>
      </c>
      <c r="I679" s="12" t="s">
        <v>102</v>
      </c>
      <c r="J679" s="12" t="s">
        <v>103</v>
      </c>
      <c r="K679" s="12" t="s">
        <v>25</v>
      </c>
      <c r="L679" s="12">
        <v>1</v>
      </c>
      <c r="M679" s="12">
        <v>28000</v>
      </c>
      <c r="N679" s="12">
        <v>0.05</v>
      </c>
      <c r="O679" s="12">
        <v>0</v>
      </c>
      <c r="P679" s="12">
        <v>21000</v>
      </c>
      <c r="Q679" s="5">
        <f>Table1[[#This Row],[Sales]]-Table1[[#This Row],[Cost]]</f>
        <v>-21000</v>
      </c>
      <c r="R679" s="12" t="s">
        <v>9</v>
      </c>
      <c r="S679" s="12" t="s">
        <v>291</v>
      </c>
      <c r="T679" s="12" t="s">
        <v>33</v>
      </c>
      <c r="U679" s="12" t="s">
        <v>12</v>
      </c>
      <c r="V679" s="3" t="e">
        <f>Table1[[#This Row],[Profit]]/Table1[[#This Row],[Sales]]</f>
        <v>#DIV/0!</v>
      </c>
      <c r="W679" s="12">
        <f>[1]!Table1[[#This Row],[Sales]]-[1]!Table1[[#This Row],[Cost]]-[1]!Table1[[#This Row],[Profit]]</f>
        <v>-21000</v>
      </c>
      <c r="X679" s="12">
        <f>[1]!Table1[[#This Row],[Quantity]]*[1]!Table1[[#This Row],[Unit_Price]]</f>
        <v>28000</v>
      </c>
      <c r="Y679" s="12">
        <f>[1]!Table1[[#This Row],[Gross_Sales]]*[1]!Table1[[#This Row],[Discount]]</f>
        <v>1400</v>
      </c>
      <c r="Z679" s="12">
        <f>[1]!Table1[[#This Row],[Gross_Sales]]*[1]!Table1[[#This Row],[Discount_amount]]</f>
        <v>39200000</v>
      </c>
      <c r="AA679" s="12">
        <f>IFERROR([1]!Table1[[#This Row],[Profit]]/[1]!Table1[[#This Row],[Sales]],0)</f>
        <v>0</v>
      </c>
      <c r="AB679" s="12">
        <f>YEAR([1]!Table1[[#This Row],[Order_Date]])</f>
        <v>2025</v>
      </c>
      <c r="AC679" s="12">
        <f>MONTH([1]!Table1[[#This Row],[Order_Date]])</f>
        <v>9</v>
      </c>
      <c r="AD679" s="12" t="str">
        <f t="shared" si="30"/>
        <v>Sep</v>
      </c>
      <c r="AE679" s="12" t="str">
        <f t="shared" si="31"/>
        <v>Q3</v>
      </c>
      <c r="AF679" s="12" t="str">
        <f t="shared" si="32"/>
        <v>2025-Sep</v>
      </c>
      <c r="AG679" s="12">
        <f>COUNTIF(C:C,Table1[[#This Row],[Customer_ID]])</f>
        <v>4</v>
      </c>
      <c r="AH679" s="18" t="e">
        <f>IF([1]!Table1[[#This Row],[Customer_order_count]] &gt;= 10,"FREQUENT",IF([1]!Table1[[#This Row],[Customer_order_count]] &lt;= 10,"REGULAR","OCASSIONAL"))</f>
        <v>#REF!</v>
      </c>
    </row>
    <row r="680" spans="1:34" x14ac:dyDescent="0.25">
      <c r="A680" s="1" t="s">
        <v>1401</v>
      </c>
      <c r="B680" s="2">
        <v>45702</v>
      </c>
      <c r="C680" s="3" t="s">
        <v>1402</v>
      </c>
      <c r="D680" s="4" t="s">
        <v>675</v>
      </c>
      <c r="E680" s="4" t="s">
        <v>16</v>
      </c>
      <c r="F680" s="5">
        <v>32</v>
      </c>
      <c r="G680" s="3" t="s">
        <v>312</v>
      </c>
      <c r="H680" s="3" t="s">
        <v>276</v>
      </c>
      <c r="I680" s="3" t="s">
        <v>56</v>
      </c>
      <c r="J680" s="3" t="s">
        <v>57</v>
      </c>
      <c r="K680" s="3" t="s">
        <v>58</v>
      </c>
      <c r="L680" s="5">
        <v>1</v>
      </c>
      <c r="M680" s="5">
        <v>1200</v>
      </c>
      <c r="N680" s="6">
        <v>0</v>
      </c>
      <c r="O680" s="5">
        <v>1200</v>
      </c>
      <c r="P680" s="5">
        <v>800</v>
      </c>
      <c r="Q680" s="5">
        <f>Table1[[#This Row],[Sales]]-Table1[[#This Row],[Cost]]</f>
        <v>400</v>
      </c>
      <c r="R680" s="3" t="s">
        <v>9</v>
      </c>
      <c r="S680" s="3" t="s">
        <v>10</v>
      </c>
      <c r="T680" s="3" t="s">
        <v>18</v>
      </c>
      <c r="U680" s="3" t="s">
        <v>19</v>
      </c>
      <c r="V680" s="6">
        <f>Table1[[#This Row],[Profit]]/Table1[[#This Row],[Sales]]</f>
        <v>0.33333333333333331</v>
      </c>
      <c r="W680" s="3">
        <f>[1]!Table1[[#This Row],[Sales]]-[1]!Table1[[#This Row],[Cost]]-[1]!Table1[[#This Row],[Profit]]</f>
        <v>0</v>
      </c>
      <c r="X680" s="3">
        <f>[1]!Table1[[#This Row],[Quantity]]*[1]!Table1[[#This Row],[Unit_Price]]</f>
        <v>1200</v>
      </c>
      <c r="Y680" s="7">
        <f>[1]!Table1[[#This Row],[Gross_Sales]]*[1]!Table1[[#This Row],[Discount]]</f>
        <v>0</v>
      </c>
      <c r="Z680" s="8">
        <f>[1]!Table1[[#This Row],[Gross_Sales]]*[1]!Table1[[#This Row],[Discount_amount]]</f>
        <v>0</v>
      </c>
      <c r="AA680" s="6">
        <f>IFERROR([1]!Table1[[#This Row],[Profit]]/[1]!Table1[[#This Row],[Sales]],0)</f>
        <v>0.33333333333333331</v>
      </c>
      <c r="AB680" s="3">
        <f>YEAR([1]!Table1[[#This Row],[Order_Date]])</f>
        <v>2025</v>
      </c>
      <c r="AC680" s="3">
        <f>MONTH([1]!Table1[[#This Row],[Order_Date]])</f>
        <v>2</v>
      </c>
      <c r="AD680" s="3" t="str">
        <f t="shared" si="30"/>
        <v>Feb</v>
      </c>
      <c r="AE680" s="3" t="str">
        <f t="shared" si="31"/>
        <v>Q1</v>
      </c>
      <c r="AF680" s="3" t="str">
        <f t="shared" si="32"/>
        <v>2025-Feb</v>
      </c>
      <c r="AG680" s="3">
        <f>COUNTIF(C:C,Table1[[#This Row],[Customer_ID]])</f>
        <v>2</v>
      </c>
      <c r="AH680" s="9" t="e">
        <f>IF([1]!Table1[[#This Row],[Customer_order_count]] &gt;= 10,"FREQUENT",IF([1]!Table1[[#This Row],[Customer_order_count]] &lt;= 10,"REGULAR","OCASSIONAL"))</f>
        <v>#REF!</v>
      </c>
    </row>
    <row r="681" spans="1:34" x14ac:dyDescent="0.25">
      <c r="A681" s="10" t="s">
        <v>99</v>
      </c>
      <c r="B681" s="11">
        <v>45903</v>
      </c>
      <c r="C681" s="12" t="s">
        <v>100</v>
      </c>
      <c r="D681" s="13" t="s">
        <v>101</v>
      </c>
      <c r="E681" s="13" t="s">
        <v>3</v>
      </c>
      <c r="F681" s="14">
        <v>40</v>
      </c>
      <c r="G681" s="12" t="s">
        <v>4</v>
      </c>
      <c r="H681" s="12" t="s">
        <v>5</v>
      </c>
      <c r="I681" s="12" t="s">
        <v>102</v>
      </c>
      <c r="J681" s="12" t="s">
        <v>103</v>
      </c>
      <c r="K681" s="12" t="s">
        <v>25</v>
      </c>
      <c r="L681" s="14">
        <v>2</v>
      </c>
      <c r="M681" s="14">
        <v>28000</v>
      </c>
      <c r="N681" s="15">
        <v>0.15</v>
      </c>
      <c r="O681" s="14">
        <v>47600</v>
      </c>
      <c r="P681" s="14">
        <v>42000</v>
      </c>
      <c r="Q681" s="5">
        <f>Table1[[#This Row],[Sales]]-Table1[[#This Row],[Cost]]</f>
        <v>5600</v>
      </c>
      <c r="R681" s="12" t="s">
        <v>77</v>
      </c>
      <c r="S681" s="12" t="s">
        <v>10</v>
      </c>
      <c r="T681" s="12" t="s">
        <v>33</v>
      </c>
      <c r="U681" s="12" t="s">
        <v>27</v>
      </c>
      <c r="V681" s="6">
        <f>Table1[[#This Row],[Profit]]/Table1[[#This Row],[Sales]]</f>
        <v>0.11764705882352941</v>
      </c>
      <c r="W681" s="12">
        <f>[1]!Table1[[#This Row],[Sales]]-[1]!Table1[[#This Row],[Cost]]-[1]!Table1[[#This Row],[Profit]]</f>
        <v>0</v>
      </c>
      <c r="X681" s="12">
        <f>[1]!Table1[[#This Row],[Quantity]]*[1]!Table1[[#This Row],[Unit_Price]]</f>
        <v>56000</v>
      </c>
      <c r="Y681" s="16">
        <f>[1]!Table1[[#This Row],[Gross_Sales]]*[1]!Table1[[#This Row],[Discount]]</f>
        <v>8400</v>
      </c>
      <c r="Z681" s="17">
        <f>[1]!Table1[[#This Row],[Gross_Sales]]*[1]!Table1[[#This Row],[Discount_amount]]</f>
        <v>470400000</v>
      </c>
      <c r="AA681" s="15">
        <f>IFERROR([1]!Table1[[#This Row],[Profit]]/[1]!Table1[[#This Row],[Sales]],0)</f>
        <v>0.11764705882352941</v>
      </c>
      <c r="AB681" s="12">
        <f>YEAR([1]!Table1[[#This Row],[Order_Date]])</f>
        <v>2025</v>
      </c>
      <c r="AC681" s="12">
        <f>MONTH([1]!Table1[[#This Row],[Order_Date]])</f>
        <v>9</v>
      </c>
      <c r="AD681" s="12" t="str">
        <f t="shared" si="30"/>
        <v>Sep</v>
      </c>
      <c r="AE681" s="12" t="str">
        <f t="shared" si="31"/>
        <v>Q3</v>
      </c>
      <c r="AF681" s="12" t="str">
        <f t="shared" si="32"/>
        <v>2025-Sep</v>
      </c>
      <c r="AG681" s="12">
        <f>COUNTIF(C:C,Table1[[#This Row],[Customer_ID]])</f>
        <v>12</v>
      </c>
      <c r="AH681" s="18" t="e">
        <f>IF([1]!Table1[[#This Row],[Customer_order_count]] &gt;= 10,"FREQUENT",IF([1]!Table1[[#This Row],[Customer_order_count]] &lt;= 10,"REGULAR","OCASSIONAL"))</f>
        <v>#REF!</v>
      </c>
    </row>
    <row r="682" spans="1:34" x14ac:dyDescent="0.25">
      <c r="A682" s="1" t="s">
        <v>1403</v>
      </c>
      <c r="B682" s="2">
        <v>45947</v>
      </c>
      <c r="C682" s="3" t="s">
        <v>1362</v>
      </c>
      <c r="D682" s="4" t="s">
        <v>184</v>
      </c>
      <c r="E682" s="4" t="s">
        <v>3</v>
      </c>
      <c r="F682" s="5">
        <v>24</v>
      </c>
      <c r="G682" s="3" t="s">
        <v>275</v>
      </c>
      <c r="H682" s="3" t="s">
        <v>276</v>
      </c>
      <c r="I682" s="3" t="s">
        <v>143</v>
      </c>
      <c r="J682" s="3" t="s">
        <v>144</v>
      </c>
      <c r="K682" s="3" t="s">
        <v>76</v>
      </c>
      <c r="L682" s="5">
        <v>1</v>
      </c>
      <c r="M682" s="5">
        <v>700</v>
      </c>
      <c r="N682" s="6">
        <v>0.2</v>
      </c>
      <c r="O682" s="5">
        <v>560</v>
      </c>
      <c r="P682" s="5">
        <v>570</v>
      </c>
      <c r="Q682" s="5">
        <f>Table1[[#This Row],[Sales]]-Table1[[#This Row],[Cost]]</f>
        <v>-10</v>
      </c>
      <c r="R682" s="3" t="s">
        <v>17</v>
      </c>
      <c r="S682" s="3" t="s">
        <v>10</v>
      </c>
      <c r="T682" s="3" t="s">
        <v>40</v>
      </c>
      <c r="U682" s="3" t="s">
        <v>12</v>
      </c>
      <c r="V682" s="6">
        <f>Table1[[#This Row],[Profit]]/Table1[[#This Row],[Sales]]</f>
        <v>-1.7857142857142856E-2</v>
      </c>
      <c r="W682" s="3">
        <f>[1]!Table1[[#This Row],[Sales]]-[1]!Table1[[#This Row],[Cost]]-[1]!Table1[[#This Row],[Profit]]</f>
        <v>0</v>
      </c>
      <c r="X682" s="3">
        <f>[1]!Table1[[#This Row],[Quantity]]*[1]!Table1[[#This Row],[Unit_Price]]</f>
        <v>700</v>
      </c>
      <c r="Y682" s="7">
        <f>[1]!Table1[[#This Row],[Gross_Sales]]*[1]!Table1[[#This Row],[Discount]]</f>
        <v>140</v>
      </c>
      <c r="Z682" s="8">
        <f>[1]!Table1[[#This Row],[Gross_Sales]]*[1]!Table1[[#This Row],[Discount_amount]]</f>
        <v>98000</v>
      </c>
      <c r="AA682" s="6">
        <f>IFERROR([1]!Table1[[#This Row],[Profit]]/[1]!Table1[[#This Row],[Sales]],0)</f>
        <v>-1.7857142857142856E-2</v>
      </c>
      <c r="AB682" s="3">
        <f>YEAR([1]!Table1[[#This Row],[Order_Date]])</f>
        <v>2025</v>
      </c>
      <c r="AC682" s="3">
        <f>MONTH([1]!Table1[[#This Row],[Order_Date]])</f>
        <v>10</v>
      </c>
      <c r="AD682" s="3" t="str">
        <f t="shared" si="30"/>
        <v>Oct</v>
      </c>
      <c r="AE682" s="3" t="str">
        <f t="shared" si="31"/>
        <v>Q4</v>
      </c>
      <c r="AF682" s="3" t="str">
        <f t="shared" si="32"/>
        <v>2025-Oct</v>
      </c>
      <c r="AG682" s="3">
        <f>COUNTIF(C:C,Table1[[#This Row],[Customer_ID]])</f>
        <v>5</v>
      </c>
      <c r="AH682" s="9" t="e">
        <f>IF([1]!Table1[[#This Row],[Customer_order_count]] &gt;= 10,"FREQUENT",IF([1]!Table1[[#This Row],[Customer_order_count]] &lt;= 10,"REGULAR","OCASSIONAL"))</f>
        <v>#REF!</v>
      </c>
    </row>
    <row r="683" spans="1:34" x14ac:dyDescent="0.25">
      <c r="A683" s="10" t="s">
        <v>104</v>
      </c>
      <c r="B683" s="11">
        <v>45964</v>
      </c>
      <c r="C683" s="12" t="s">
        <v>79</v>
      </c>
      <c r="D683" s="13" t="s">
        <v>80</v>
      </c>
      <c r="E683" s="13" t="s">
        <v>16</v>
      </c>
      <c r="F683" s="14">
        <v>35</v>
      </c>
      <c r="G683" s="12" t="s">
        <v>4</v>
      </c>
      <c r="H683" s="12" t="s">
        <v>5</v>
      </c>
      <c r="I683" s="12" t="s">
        <v>105</v>
      </c>
      <c r="J683" s="12" t="s">
        <v>106</v>
      </c>
      <c r="K683" s="12" t="s">
        <v>76</v>
      </c>
      <c r="L683" s="14">
        <v>4</v>
      </c>
      <c r="M683" s="14">
        <v>450</v>
      </c>
      <c r="N683" s="15">
        <v>0.15</v>
      </c>
      <c r="O683" s="14">
        <v>1530</v>
      </c>
      <c r="P683" s="14">
        <v>1320</v>
      </c>
      <c r="Q683" s="5">
        <f>Table1[[#This Row],[Sales]]-Table1[[#This Row],[Cost]]</f>
        <v>210</v>
      </c>
      <c r="R683" s="12" t="s">
        <v>26</v>
      </c>
      <c r="S683" s="12" t="s">
        <v>10</v>
      </c>
      <c r="T683" s="12" t="s">
        <v>40</v>
      </c>
      <c r="U683" s="12" t="s">
        <v>12</v>
      </c>
      <c r="V683" s="6">
        <f>Table1[[#This Row],[Profit]]/Table1[[#This Row],[Sales]]</f>
        <v>0.13725490196078433</v>
      </c>
      <c r="W683" s="12">
        <f>[1]!Table1[[#This Row],[Sales]]-[1]!Table1[[#This Row],[Cost]]-[1]!Table1[[#This Row],[Profit]]</f>
        <v>0</v>
      </c>
      <c r="X683" s="12">
        <f>[1]!Table1[[#This Row],[Quantity]]*[1]!Table1[[#This Row],[Unit_Price]]</f>
        <v>1800</v>
      </c>
      <c r="Y683" s="16">
        <f>[1]!Table1[[#This Row],[Gross_Sales]]*[1]!Table1[[#This Row],[Discount]]</f>
        <v>270</v>
      </c>
      <c r="Z683" s="17">
        <f>[1]!Table1[[#This Row],[Gross_Sales]]*[1]!Table1[[#This Row],[Discount_amount]]</f>
        <v>486000</v>
      </c>
      <c r="AA683" s="15">
        <f>IFERROR([1]!Table1[[#This Row],[Profit]]/[1]!Table1[[#This Row],[Sales]],0)</f>
        <v>0.13725490196078433</v>
      </c>
      <c r="AB683" s="12">
        <f>YEAR([1]!Table1[[#This Row],[Order_Date]])</f>
        <v>2025</v>
      </c>
      <c r="AC683" s="12">
        <f>MONTH([1]!Table1[[#This Row],[Order_Date]])</f>
        <v>11</v>
      </c>
      <c r="AD683" s="12" t="str">
        <f t="shared" si="30"/>
        <v>Nov</v>
      </c>
      <c r="AE683" s="12" t="str">
        <f t="shared" si="31"/>
        <v>Q4</v>
      </c>
      <c r="AF683" s="12" t="str">
        <f t="shared" si="32"/>
        <v>2025-Nov</v>
      </c>
      <c r="AG683" s="12">
        <f>COUNTIF(C:C,Table1[[#This Row],[Customer_ID]])</f>
        <v>15</v>
      </c>
      <c r="AH683" s="18" t="e">
        <f>IF([1]!Table1[[#This Row],[Customer_order_count]] &gt;= 10,"FREQUENT",IF([1]!Table1[[#This Row],[Customer_order_count]] &lt;= 10,"REGULAR","OCASSIONAL"))</f>
        <v>#REF!</v>
      </c>
    </row>
    <row r="684" spans="1:34" x14ac:dyDescent="0.25">
      <c r="A684" s="1" t="s">
        <v>1404</v>
      </c>
      <c r="B684" s="2">
        <v>45905</v>
      </c>
      <c r="C684" s="3" t="s">
        <v>569</v>
      </c>
      <c r="D684" s="4" t="s">
        <v>570</v>
      </c>
      <c r="E684" s="4" t="s">
        <v>16</v>
      </c>
      <c r="F684" s="5">
        <v>47</v>
      </c>
      <c r="G684" s="3" t="s">
        <v>339</v>
      </c>
      <c r="H684" s="3" t="s">
        <v>285</v>
      </c>
      <c r="I684" s="3" t="s">
        <v>105</v>
      </c>
      <c r="J684" s="3" t="s">
        <v>106</v>
      </c>
      <c r="K684" s="3" t="s">
        <v>76</v>
      </c>
      <c r="L684" s="5">
        <v>3</v>
      </c>
      <c r="M684" s="5">
        <v>450</v>
      </c>
      <c r="N684" s="6">
        <v>0.05</v>
      </c>
      <c r="O684" s="5">
        <v>1282.5</v>
      </c>
      <c r="P684" s="5">
        <v>990</v>
      </c>
      <c r="Q684" s="5">
        <f>Table1[[#This Row],[Sales]]-Table1[[#This Row],[Cost]]</f>
        <v>292.5</v>
      </c>
      <c r="R684" s="3" t="s">
        <v>17</v>
      </c>
      <c r="S684" s="3" t="s">
        <v>10</v>
      </c>
      <c r="T684" s="3" t="s">
        <v>33</v>
      </c>
      <c r="U684" s="3" t="s">
        <v>12</v>
      </c>
      <c r="V684" s="6">
        <f>Table1[[#This Row],[Profit]]/Table1[[#This Row],[Sales]]</f>
        <v>0.22807017543859648</v>
      </c>
      <c r="W684" s="3">
        <f>[1]!Table1[[#This Row],[Sales]]-[1]!Table1[[#This Row],[Cost]]-[1]!Table1[[#This Row],[Profit]]</f>
        <v>0</v>
      </c>
      <c r="X684" s="3">
        <f>[1]!Table1[[#This Row],[Quantity]]*[1]!Table1[[#This Row],[Unit_Price]]</f>
        <v>1350</v>
      </c>
      <c r="Y684" s="7">
        <f>[1]!Table1[[#This Row],[Gross_Sales]]*[1]!Table1[[#This Row],[Discount]]</f>
        <v>67.5</v>
      </c>
      <c r="Z684" s="8">
        <f>[1]!Table1[[#This Row],[Gross_Sales]]*[1]!Table1[[#This Row],[Discount_amount]]</f>
        <v>91125</v>
      </c>
      <c r="AA684" s="6">
        <f>IFERROR([1]!Table1[[#This Row],[Profit]]/[1]!Table1[[#This Row],[Sales]],0)</f>
        <v>0.22807017543859648</v>
      </c>
      <c r="AB684" s="3">
        <f>YEAR([1]!Table1[[#This Row],[Order_Date]])</f>
        <v>2025</v>
      </c>
      <c r="AC684" s="3">
        <f>MONTH([1]!Table1[[#This Row],[Order_Date]])</f>
        <v>9</v>
      </c>
      <c r="AD684" s="3" t="str">
        <f t="shared" si="30"/>
        <v>Sep</v>
      </c>
      <c r="AE684" s="3" t="str">
        <f t="shared" si="31"/>
        <v>Q3</v>
      </c>
      <c r="AF684" s="3" t="str">
        <f t="shared" si="32"/>
        <v>2025-Sep</v>
      </c>
      <c r="AG684" s="3">
        <f>COUNTIF(C:C,Table1[[#This Row],[Customer_ID]])</f>
        <v>8</v>
      </c>
      <c r="AH684" s="9" t="e">
        <f>IF([1]!Table1[[#This Row],[Customer_order_count]] &gt;= 10,"FREQUENT",IF([1]!Table1[[#This Row],[Customer_order_count]] &lt;= 10,"REGULAR","OCASSIONAL"))</f>
        <v>#REF!</v>
      </c>
    </row>
    <row r="685" spans="1:34" x14ac:dyDescent="0.25">
      <c r="A685" s="10" t="s">
        <v>1405</v>
      </c>
      <c r="B685" s="11">
        <v>45465</v>
      </c>
      <c r="C685" s="12" t="s">
        <v>354</v>
      </c>
      <c r="D685" s="13" t="s">
        <v>167</v>
      </c>
      <c r="E685" s="13" t="s">
        <v>3</v>
      </c>
      <c r="F685" s="14">
        <v>27</v>
      </c>
      <c r="G685" s="12" t="s">
        <v>269</v>
      </c>
      <c r="H685" s="12" t="s">
        <v>270</v>
      </c>
      <c r="I685" s="12" t="s">
        <v>6</v>
      </c>
      <c r="J685" s="12" t="s">
        <v>7</v>
      </c>
      <c r="K685" s="12" t="s">
        <v>8</v>
      </c>
      <c r="L685" s="14">
        <v>2</v>
      </c>
      <c r="M685" s="14">
        <v>7000</v>
      </c>
      <c r="N685" s="15">
        <v>0.1</v>
      </c>
      <c r="O685" s="14">
        <v>12600</v>
      </c>
      <c r="P685" s="14">
        <v>10400</v>
      </c>
      <c r="Q685" s="5">
        <f>Table1[[#This Row],[Sales]]-Table1[[#This Row],[Cost]]</f>
        <v>2200</v>
      </c>
      <c r="R685" s="12" t="s">
        <v>26</v>
      </c>
      <c r="S685" s="12" t="s">
        <v>10</v>
      </c>
      <c r="T685" s="12" t="s">
        <v>11</v>
      </c>
      <c r="U685" s="12" t="s">
        <v>19</v>
      </c>
      <c r="V685" s="6">
        <f>Table1[[#This Row],[Profit]]/Table1[[#This Row],[Sales]]</f>
        <v>0.17460317460317459</v>
      </c>
      <c r="W685" s="12">
        <f>[1]!Table1[[#This Row],[Sales]]-[1]!Table1[[#This Row],[Cost]]-[1]!Table1[[#This Row],[Profit]]</f>
        <v>0</v>
      </c>
      <c r="X685" s="12">
        <f>[1]!Table1[[#This Row],[Quantity]]*[1]!Table1[[#This Row],[Unit_Price]]</f>
        <v>14000</v>
      </c>
      <c r="Y685" s="16">
        <f>[1]!Table1[[#This Row],[Gross_Sales]]*[1]!Table1[[#This Row],[Discount]]</f>
        <v>1400</v>
      </c>
      <c r="Z685" s="17">
        <f>[1]!Table1[[#This Row],[Gross_Sales]]*[1]!Table1[[#This Row],[Discount_amount]]</f>
        <v>19600000</v>
      </c>
      <c r="AA685" s="15">
        <f>IFERROR([1]!Table1[[#This Row],[Profit]]/[1]!Table1[[#This Row],[Sales]],0)</f>
        <v>0.17460317460317459</v>
      </c>
      <c r="AB685" s="12">
        <f>YEAR([1]!Table1[[#This Row],[Order_Date]])</f>
        <v>2024</v>
      </c>
      <c r="AC685" s="12">
        <f>MONTH([1]!Table1[[#This Row],[Order_Date]])</f>
        <v>6</v>
      </c>
      <c r="AD685" s="12" t="str">
        <f t="shared" si="30"/>
        <v>Jun</v>
      </c>
      <c r="AE685" s="12" t="str">
        <f t="shared" si="31"/>
        <v>Q2</v>
      </c>
      <c r="AF685" s="12" t="str">
        <f t="shared" si="32"/>
        <v>2024-Jun</v>
      </c>
      <c r="AG685" s="12">
        <f>COUNTIF(C:C,Table1[[#This Row],[Customer_ID]])</f>
        <v>5</v>
      </c>
      <c r="AH685" s="18" t="e">
        <f>IF([1]!Table1[[#This Row],[Customer_order_count]] &gt;= 10,"FREQUENT",IF([1]!Table1[[#This Row],[Customer_order_count]] &lt;= 10,"REGULAR","OCASSIONAL"))</f>
        <v>#REF!</v>
      </c>
    </row>
    <row r="686" spans="1:34" x14ac:dyDescent="0.25">
      <c r="A686" s="1" t="s">
        <v>1406</v>
      </c>
      <c r="B686" s="2">
        <v>45292</v>
      </c>
      <c r="C686" s="3" t="s">
        <v>1233</v>
      </c>
      <c r="D686" s="4" t="s">
        <v>349</v>
      </c>
      <c r="E686" s="4" t="s">
        <v>16</v>
      </c>
      <c r="F686" s="5">
        <v>40</v>
      </c>
      <c r="G686" s="3" t="s">
        <v>317</v>
      </c>
      <c r="H686" s="3" t="s">
        <v>5</v>
      </c>
      <c r="I686" s="3" t="s">
        <v>305</v>
      </c>
      <c r="J686" s="3" t="s">
        <v>306</v>
      </c>
      <c r="K686" s="3" t="s">
        <v>91</v>
      </c>
      <c r="L686" s="5">
        <v>1</v>
      </c>
      <c r="M686" s="5">
        <v>8500</v>
      </c>
      <c r="N686" s="6">
        <v>0.1</v>
      </c>
      <c r="O686" s="5">
        <v>7650</v>
      </c>
      <c r="P686" s="5">
        <v>6500</v>
      </c>
      <c r="Q686" s="5">
        <f>Table1[[#This Row],[Sales]]-Table1[[#This Row],[Cost]]</f>
        <v>1150</v>
      </c>
      <c r="R686" s="3" t="s">
        <v>26</v>
      </c>
      <c r="S686" s="3" t="s">
        <v>10</v>
      </c>
      <c r="T686" s="3" t="s">
        <v>18</v>
      </c>
      <c r="U686" s="3" t="s">
        <v>19</v>
      </c>
      <c r="V686" s="6">
        <f>Table1[[#This Row],[Profit]]/Table1[[#This Row],[Sales]]</f>
        <v>0.15032679738562091</v>
      </c>
      <c r="W686" s="3">
        <f>[1]!Table1[[#This Row],[Sales]]-[1]!Table1[[#This Row],[Cost]]-[1]!Table1[[#This Row],[Profit]]</f>
        <v>0</v>
      </c>
      <c r="X686" s="3">
        <f>[1]!Table1[[#This Row],[Quantity]]*[1]!Table1[[#This Row],[Unit_Price]]</f>
        <v>8500</v>
      </c>
      <c r="Y686" s="7">
        <f>[1]!Table1[[#This Row],[Gross_Sales]]*[1]!Table1[[#This Row],[Discount]]</f>
        <v>850</v>
      </c>
      <c r="Z686" s="8">
        <f>[1]!Table1[[#This Row],[Gross_Sales]]*[1]!Table1[[#This Row],[Discount_amount]]</f>
        <v>7225000</v>
      </c>
      <c r="AA686" s="6">
        <f>IFERROR([1]!Table1[[#This Row],[Profit]]/[1]!Table1[[#This Row],[Sales]],0)</f>
        <v>0.15032679738562091</v>
      </c>
      <c r="AB686" s="3">
        <f>YEAR([1]!Table1[[#This Row],[Order_Date]])</f>
        <v>2024</v>
      </c>
      <c r="AC686" s="3">
        <f>MONTH([1]!Table1[[#This Row],[Order_Date]])</f>
        <v>1</v>
      </c>
      <c r="AD686" s="3" t="str">
        <f t="shared" si="30"/>
        <v>Jan</v>
      </c>
      <c r="AE686" s="3" t="str">
        <f t="shared" si="31"/>
        <v>Q1</v>
      </c>
      <c r="AF686" s="3" t="str">
        <f t="shared" si="32"/>
        <v>2024-Jan</v>
      </c>
      <c r="AG686" s="3">
        <f>COUNTIF(C:C,Table1[[#This Row],[Customer_ID]])</f>
        <v>6</v>
      </c>
      <c r="AH686" s="9" t="e">
        <f>IF([1]!Table1[[#This Row],[Customer_order_count]] &gt;= 10,"FREQUENT",IF([1]!Table1[[#This Row],[Customer_order_count]] &lt;= 10,"REGULAR","OCASSIONAL"))</f>
        <v>#REF!</v>
      </c>
    </row>
    <row r="687" spans="1:34" x14ac:dyDescent="0.25">
      <c r="A687" s="10" t="s">
        <v>1407</v>
      </c>
      <c r="B687" s="11">
        <v>45701</v>
      </c>
      <c r="C687" s="12" t="s">
        <v>412</v>
      </c>
      <c r="D687" s="13" t="s">
        <v>335</v>
      </c>
      <c r="E687" s="13" t="s">
        <v>16</v>
      </c>
      <c r="F687" s="14">
        <v>58</v>
      </c>
      <c r="G687" s="12" t="s">
        <v>317</v>
      </c>
      <c r="H687" s="12" t="s">
        <v>5</v>
      </c>
      <c r="I687" s="12" t="s">
        <v>264</v>
      </c>
      <c r="J687" s="12" t="s">
        <v>265</v>
      </c>
      <c r="K687" s="12" t="s">
        <v>46</v>
      </c>
      <c r="L687" s="14">
        <v>2</v>
      </c>
      <c r="M687" s="14">
        <v>800</v>
      </c>
      <c r="N687" s="15">
        <v>0.1</v>
      </c>
      <c r="O687" s="14">
        <v>1440</v>
      </c>
      <c r="P687" s="14">
        <v>1000</v>
      </c>
      <c r="Q687" s="5">
        <f>Table1[[#This Row],[Sales]]-Table1[[#This Row],[Cost]]</f>
        <v>440</v>
      </c>
      <c r="R687" s="12" t="s">
        <v>9</v>
      </c>
      <c r="S687" s="12" t="s">
        <v>10</v>
      </c>
      <c r="T687" s="12" t="s">
        <v>18</v>
      </c>
      <c r="U687" s="12" t="s">
        <v>27</v>
      </c>
      <c r="V687" s="6">
        <f>Table1[[#This Row],[Profit]]/Table1[[#This Row],[Sales]]</f>
        <v>0.30555555555555558</v>
      </c>
      <c r="W687" s="12">
        <f>[1]!Table1[[#This Row],[Sales]]-[1]!Table1[[#This Row],[Cost]]-[1]!Table1[[#This Row],[Profit]]</f>
        <v>0</v>
      </c>
      <c r="X687" s="12">
        <f>[1]!Table1[[#This Row],[Quantity]]*[1]!Table1[[#This Row],[Unit_Price]]</f>
        <v>1600</v>
      </c>
      <c r="Y687" s="16">
        <f>[1]!Table1[[#This Row],[Gross_Sales]]*[1]!Table1[[#This Row],[Discount]]</f>
        <v>160</v>
      </c>
      <c r="Z687" s="17">
        <f>[1]!Table1[[#This Row],[Gross_Sales]]*[1]!Table1[[#This Row],[Discount_amount]]</f>
        <v>256000</v>
      </c>
      <c r="AA687" s="15">
        <f>IFERROR([1]!Table1[[#This Row],[Profit]]/[1]!Table1[[#This Row],[Sales]],0)</f>
        <v>0.30555555555555558</v>
      </c>
      <c r="AB687" s="12">
        <f>YEAR([1]!Table1[[#This Row],[Order_Date]])</f>
        <v>2025</v>
      </c>
      <c r="AC687" s="12">
        <f>MONTH([1]!Table1[[#This Row],[Order_Date]])</f>
        <v>2</v>
      </c>
      <c r="AD687" s="12" t="str">
        <f t="shared" si="30"/>
        <v>Feb</v>
      </c>
      <c r="AE687" s="12" t="str">
        <f t="shared" si="31"/>
        <v>Q1</v>
      </c>
      <c r="AF687" s="12" t="str">
        <f t="shared" si="32"/>
        <v>2025-Feb</v>
      </c>
      <c r="AG687" s="12">
        <f>COUNTIF(C:C,Table1[[#This Row],[Customer_ID]])</f>
        <v>12</v>
      </c>
      <c r="AH687" s="18" t="e">
        <f>IF([1]!Table1[[#This Row],[Customer_order_count]] &gt;= 10,"FREQUENT",IF([1]!Table1[[#This Row],[Customer_order_count]] &lt;= 10,"REGULAR","OCASSIONAL"))</f>
        <v>#REF!</v>
      </c>
    </row>
    <row r="688" spans="1:34" x14ac:dyDescent="0.25">
      <c r="A688" s="1" t="s">
        <v>1408</v>
      </c>
      <c r="B688" s="2">
        <v>45497</v>
      </c>
      <c r="C688" s="3" t="s">
        <v>1409</v>
      </c>
      <c r="D688" s="4" t="s">
        <v>916</v>
      </c>
      <c r="E688" s="4" t="s">
        <v>3</v>
      </c>
      <c r="F688" s="5">
        <v>44</v>
      </c>
      <c r="G688" s="3" t="s">
        <v>263</v>
      </c>
      <c r="H688" s="3" t="s">
        <v>5</v>
      </c>
      <c r="I688" s="3" t="s">
        <v>105</v>
      </c>
      <c r="J688" s="3" t="s">
        <v>106</v>
      </c>
      <c r="K688" s="3" t="s">
        <v>76</v>
      </c>
      <c r="L688" s="5">
        <v>2</v>
      </c>
      <c r="M688" s="5">
        <v>450</v>
      </c>
      <c r="N688" s="6">
        <v>0.15</v>
      </c>
      <c r="O688" s="5">
        <v>765</v>
      </c>
      <c r="P688" s="5">
        <v>660</v>
      </c>
      <c r="Q688" s="5">
        <f>Table1[[#This Row],[Sales]]-Table1[[#This Row],[Cost]]</f>
        <v>105</v>
      </c>
      <c r="R688" s="3" t="s">
        <v>26</v>
      </c>
      <c r="S688" s="3" t="s">
        <v>10</v>
      </c>
      <c r="T688" s="3" t="s">
        <v>33</v>
      </c>
      <c r="U688" s="3" t="s">
        <v>19</v>
      </c>
      <c r="V688" s="6">
        <f>Table1[[#This Row],[Profit]]/Table1[[#This Row],[Sales]]</f>
        <v>0.13725490196078433</v>
      </c>
      <c r="W688" s="3">
        <f>[1]!Table1[[#This Row],[Sales]]-[1]!Table1[[#This Row],[Cost]]-[1]!Table1[[#This Row],[Profit]]</f>
        <v>0</v>
      </c>
      <c r="X688" s="3">
        <f>[1]!Table1[[#This Row],[Quantity]]*[1]!Table1[[#This Row],[Unit_Price]]</f>
        <v>900</v>
      </c>
      <c r="Y688" s="7">
        <f>[1]!Table1[[#This Row],[Gross_Sales]]*[1]!Table1[[#This Row],[Discount]]</f>
        <v>135</v>
      </c>
      <c r="Z688" s="8">
        <f>[1]!Table1[[#This Row],[Gross_Sales]]*[1]!Table1[[#This Row],[Discount_amount]]</f>
        <v>121500</v>
      </c>
      <c r="AA688" s="6">
        <f>IFERROR([1]!Table1[[#This Row],[Profit]]/[1]!Table1[[#This Row],[Sales]],0)</f>
        <v>0.13725490196078433</v>
      </c>
      <c r="AB688" s="3">
        <f>YEAR([1]!Table1[[#This Row],[Order_Date]])</f>
        <v>2024</v>
      </c>
      <c r="AC688" s="3">
        <f>MONTH([1]!Table1[[#This Row],[Order_Date]])</f>
        <v>7</v>
      </c>
      <c r="AD688" s="3" t="str">
        <f t="shared" si="30"/>
        <v>Jul</v>
      </c>
      <c r="AE688" s="3" t="str">
        <f t="shared" si="31"/>
        <v>Q3</v>
      </c>
      <c r="AF688" s="3" t="str">
        <f t="shared" si="32"/>
        <v>2024-Jul</v>
      </c>
      <c r="AG688" s="3">
        <f>COUNTIF(C:C,Table1[[#This Row],[Customer_ID]])</f>
        <v>6</v>
      </c>
      <c r="AH688" s="9" t="e">
        <f>IF([1]!Table1[[#This Row],[Customer_order_count]] &gt;= 10,"FREQUENT",IF([1]!Table1[[#This Row],[Customer_order_count]] &lt;= 10,"REGULAR","OCASSIONAL"))</f>
        <v>#REF!</v>
      </c>
    </row>
    <row r="689" spans="1:34" x14ac:dyDescent="0.25">
      <c r="A689" s="10" t="s">
        <v>1410</v>
      </c>
      <c r="B689" s="11">
        <v>45384</v>
      </c>
      <c r="C689" s="12" t="s">
        <v>123</v>
      </c>
      <c r="D689" s="13" t="s">
        <v>124</v>
      </c>
      <c r="E689" s="13" t="s">
        <v>3</v>
      </c>
      <c r="F689" s="14">
        <v>47</v>
      </c>
      <c r="G689" s="12" t="s">
        <v>4</v>
      </c>
      <c r="H689" s="12" t="s">
        <v>5</v>
      </c>
      <c r="I689" s="12" t="s">
        <v>127</v>
      </c>
      <c r="J689" s="12" t="s">
        <v>128</v>
      </c>
      <c r="K689" s="12" t="s">
        <v>58</v>
      </c>
      <c r="L689" s="14">
        <v>2</v>
      </c>
      <c r="M689" s="14">
        <v>3000</v>
      </c>
      <c r="N689" s="15">
        <v>0.1</v>
      </c>
      <c r="O689" s="14">
        <v>5400</v>
      </c>
      <c r="P689" s="14">
        <v>4200</v>
      </c>
      <c r="Q689" s="5">
        <f>Table1[[#This Row],[Sales]]-Table1[[#This Row],[Cost]]</f>
        <v>1200</v>
      </c>
      <c r="R689" s="12" t="s">
        <v>26</v>
      </c>
      <c r="S689" s="12" t="s">
        <v>10</v>
      </c>
      <c r="T689" s="12" t="s">
        <v>11</v>
      </c>
      <c r="U689" s="12" t="s">
        <v>12</v>
      </c>
      <c r="V689" s="6">
        <f>Table1[[#This Row],[Profit]]/Table1[[#This Row],[Sales]]</f>
        <v>0.22222222222222221</v>
      </c>
      <c r="W689" s="12">
        <f>[1]!Table1[[#This Row],[Sales]]-[1]!Table1[[#This Row],[Cost]]-[1]!Table1[[#This Row],[Profit]]</f>
        <v>0</v>
      </c>
      <c r="X689" s="12">
        <f>[1]!Table1[[#This Row],[Quantity]]*[1]!Table1[[#This Row],[Unit_Price]]</f>
        <v>6000</v>
      </c>
      <c r="Y689" s="16">
        <f>[1]!Table1[[#This Row],[Gross_Sales]]*[1]!Table1[[#This Row],[Discount]]</f>
        <v>600</v>
      </c>
      <c r="Z689" s="17">
        <f>[1]!Table1[[#This Row],[Gross_Sales]]*[1]!Table1[[#This Row],[Discount_amount]]</f>
        <v>3600000</v>
      </c>
      <c r="AA689" s="15">
        <f>IFERROR([1]!Table1[[#This Row],[Profit]]/[1]!Table1[[#This Row],[Sales]],0)</f>
        <v>0.22222222222222221</v>
      </c>
      <c r="AB689" s="12">
        <f>YEAR([1]!Table1[[#This Row],[Order_Date]])</f>
        <v>2024</v>
      </c>
      <c r="AC689" s="12">
        <f>MONTH([1]!Table1[[#This Row],[Order_Date]])</f>
        <v>4</v>
      </c>
      <c r="AD689" s="12" t="str">
        <f t="shared" si="30"/>
        <v>Apr</v>
      </c>
      <c r="AE689" s="12" t="str">
        <f t="shared" si="31"/>
        <v>Q2</v>
      </c>
      <c r="AF689" s="12" t="str">
        <f t="shared" si="32"/>
        <v>2024-Apr</v>
      </c>
      <c r="AG689" s="12">
        <f>COUNTIF(C:C,Table1[[#This Row],[Customer_ID]])</f>
        <v>9</v>
      </c>
      <c r="AH689" s="18" t="e">
        <f>IF([1]!Table1[[#This Row],[Customer_order_count]] &gt;= 10,"FREQUENT",IF([1]!Table1[[#This Row],[Customer_order_count]] &lt;= 10,"REGULAR","OCASSIONAL"))</f>
        <v>#REF!</v>
      </c>
    </row>
    <row r="690" spans="1:34" x14ac:dyDescent="0.25">
      <c r="A690" s="1" t="s">
        <v>1411</v>
      </c>
      <c r="B690" s="2">
        <v>45888</v>
      </c>
      <c r="C690" s="3" t="s">
        <v>1412</v>
      </c>
      <c r="D690" s="4" t="s">
        <v>357</v>
      </c>
      <c r="E690" s="4" t="s">
        <v>3</v>
      </c>
      <c r="F690" s="5">
        <v>49</v>
      </c>
      <c r="G690" s="3" t="s">
        <v>317</v>
      </c>
      <c r="H690" s="3" t="s">
        <v>5</v>
      </c>
      <c r="I690" s="3" t="s">
        <v>264</v>
      </c>
      <c r="J690" s="3" t="s">
        <v>265</v>
      </c>
      <c r="K690" s="3" t="s">
        <v>46</v>
      </c>
      <c r="L690" s="5">
        <v>1</v>
      </c>
      <c r="M690" s="5">
        <v>800</v>
      </c>
      <c r="N690" s="6">
        <v>0.1</v>
      </c>
      <c r="O690" s="5">
        <v>720</v>
      </c>
      <c r="P690" s="5">
        <v>500</v>
      </c>
      <c r="Q690" s="5">
        <f>Table1[[#This Row],[Sales]]-Table1[[#This Row],[Cost]]</f>
        <v>220</v>
      </c>
      <c r="R690" s="3" t="s">
        <v>26</v>
      </c>
      <c r="S690" s="3" t="s">
        <v>10</v>
      </c>
      <c r="T690" s="3" t="s">
        <v>33</v>
      </c>
      <c r="U690" s="3" t="s">
        <v>27</v>
      </c>
      <c r="V690" s="6">
        <f>Table1[[#This Row],[Profit]]/Table1[[#This Row],[Sales]]</f>
        <v>0.30555555555555558</v>
      </c>
      <c r="W690" s="3">
        <f>[1]!Table1[[#This Row],[Sales]]-[1]!Table1[[#This Row],[Cost]]-[1]!Table1[[#This Row],[Profit]]</f>
        <v>0</v>
      </c>
      <c r="X690" s="3">
        <f>[1]!Table1[[#This Row],[Quantity]]*[1]!Table1[[#This Row],[Unit_Price]]</f>
        <v>800</v>
      </c>
      <c r="Y690" s="7">
        <f>[1]!Table1[[#This Row],[Gross_Sales]]*[1]!Table1[[#This Row],[Discount]]</f>
        <v>80</v>
      </c>
      <c r="Z690" s="8">
        <f>[1]!Table1[[#This Row],[Gross_Sales]]*[1]!Table1[[#This Row],[Discount_amount]]</f>
        <v>64000</v>
      </c>
      <c r="AA690" s="6">
        <f>IFERROR([1]!Table1[[#This Row],[Profit]]/[1]!Table1[[#This Row],[Sales]],0)</f>
        <v>0.30555555555555558</v>
      </c>
      <c r="AB690" s="3">
        <f>YEAR([1]!Table1[[#This Row],[Order_Date]])</f>
        <v>2025</v>
      </c>
      <c r="AC690" s="3">
        <f>MONTH([1]!Table1[[#This Row],[Order_Date]])</f>
        <v>8</v>
      </c>
      <c r="AD690" s="3" t="str">
        <f t="shared" si="30"/>
        <v>Aug</v>
      </c>
      <c r="AE690" s="3" t="str">
        <f t="shared" si="31"/>
        <v>Q3</v>
      </c>
      <c r="AF690" s="3" t="str">
        <f t="shared" si="32"/>
        <v>2025-Aug</v>
      </c>
      <c r="AG690" s="3">
        <f>COUNTIF(C:C,Table1[[#This Row],[Customer_ID]])</f>
        <v>8</v>
      </c>
      <c r="AH690" s="9" t="e">
        <f>IF([1]!Table1[[#This Row],[Customer_order_count]] &gt;= 10,"FREQUENT",IF([1]!Table1[[#This Row],[Customer_order_count]] &lt;= 10,"REGULAR","OCASSIONAL"))</f>
        <v>#REF!</v>
      </c>
    </row>
    <row r="691" spans="1:34" x14ac:dyDescent="0.25">
      <c r="A691" s="10" t="s">
        <v>1413</v>
      </c>
      <c r="B691" s="11">
        <v>45523</v>
      </c>
      <c r="C691" s="12" t="s">
        <v>1414</v>
      </c>
      <c r="D691" s="13" t="s">
        <v>948</v>
      </c>
      <c r="E691" s="13" t="s">
        <v>16</v>
      </c>
      <c r="F691" s="14">
        <v>54</v>
      </c>
      <c r="G691" s="12" t="s">
        <v>280</v>
      </c>
      <c r="H691" s="12" t="s">
        <v>270</v>
      </c>
      <c r="I691" s="12" t="s">
        <v>56</v>
      </c>
      <c r="J691" s="12" t="s">
        <v>57</v>
      </c>
      <c r="K691" s="12" t="s">
        <v>58</v>
      </c>
      <c r="L691" s="14">
        <v>1</v>
      </c>
      <c r="M691" s="14">
        <v>1200</v>
      </c>
      <c r="N691" s="15">
        <v>0.1</v>
      </c>
      <c r="O691" s="14">
        <v>1080</v>
      </c>
      <c r="P691" s="14">
        <v>800</v>
      </c>
      <c r="Q691" s="5">
        <f>Table1[[#This Row],[Sales]]-Table1[[#This Row],[Cost]]</f>
        <v>280</v>
      </c>
      <c r="R691" s="12" t="s">
        <v>98</v>
      </c>
      <c r="S691" s="12" t="s">
        <v>10</v>
      </c>
      <c r="T691" s="12" t="s">
        <v>33</v>
      </c>
      <c r="U691" s="12" t="s">
        <v>19</v>
      </c>
      <c r="V691" s="6">
        <f>Table1[[#This Row],[Profit]]/Table1[[#This Row],[Sales]]</f>
        <v>0.25925925925925924</v>
      </c>
      <c r="W691" s="12">
        <f>[1]!Table1[[#This Row],[Sales]]-[1]!Table1[[#This Row],[Cost]]-[1]!Table1[[#This Row],[Profit]]</f>
        <v>0</v>
      </c>
      <c r="X691" s="12">
        <f>[1]!Table1[[#This Row],[Quantity]]*[1]!Table1[[#This Row],[Unit_Price]]</f>
        <v>1200</v>
      </c>
      <c r="Y691" s="16">
        <f>[1]!Table1[[#This Row],[Gross_Sales]]*[1]!Table1[[#This Row],[Discount]]</f>
        <v>120</v>
      </c>
      <c r="Z691" s="17">
        <f>[1]!Table1[[#This Row],[Gross_Sales]]*[1]!Table1[[#This Row],[Discount_amount]]</f>
        <v>144000</v>
      </c>
      <c r="AA691" s="15">
        <f>IFERROR([1]!Table1[[#This Row],[Profit]]/[1]!Table1[[#This Row],[Sales]],0)</f>
        <v>0.25925925925925924</v>
      </c>
      <c r="AB691" s="12">
        <f>YEAR([1]!Table1[[#This Row],[Order_Date]])</f>
        <v>2024</v>
      </c>
      <c r="AC691" s="12">
        <f>MONTH([1]!Table1[[#This Row],[Order_Date]])</f>
        <v>8</v>
      </c>
      <c r="AD691" s="12" t="str">
        <f t="shared" si="30"/>
        <v>Aug</v>
      </c>
      <c r="AE691" s="12" t="str">
        <f t="shared" si="31"/>
        <v>Q3</v>
      </c>
      <c r="AF691" s="12" t="str">
        <f t="shared" si="32"/>
        <v>2024-Aug</v>
      </c>
      <c r="AG691" s="12">
        <f>COUNTIF(C:C,Table1[[#This Row],[Customer_ID]])</f>
        <v>5</v>
      </c>
      <c r="AH691" s="18" t="e">
        <f>IF([1]!Table1[[#This Row],[Customer_order_count]] &gt;= 10,"FREQUENT",IF([1]!Table1[[#This Row],[Customer_order_count]] &lt;= 10,"REGULAR","OCASSIONAL"))</f>
        <v>#REF!</v>
      </c>
    </row>
    <row r="692" spans="1:34" x14ac:dyDescent="0.25">
      <c r="A692" s="1" t="s">
        <v>107</v>
      </c>
      <c r="B692" s="2">
        <v>45705</v>
      </c>
      <c r="C692" s="3" t="s">
        <v>21</v>
      </c>
      <c r="D692" s="4" t="s">
        <v>22</v>
      </c>
      <c r="E692" s="4" t="s">
        <v>3</v>
      </c>
      <c r="F692" s="5">
        <v>39</v>
      </c>
      <c r="G692" s="3" t="s">
        <v>4</v>
      </c>
      <c r="H692" s="3" t="s">
        <v>5</v>
      </c>
      <c r="I692" s="3" t="s">
        <v>81</v>
      </c>
      <c r="J692" s="3" t="s">
        <v>82</v>
      </c>
      <c r="K692" s="3" t="s">
        <v>58</v>
      </c>
      <c r="L692" s="5">
        <v>1</v>
      </c>
      <c r="M692" s="5">
        <v>3500</v>
      </c>
      <c r="N692" s="6">
        <v>0.15</v>
      </c>
      <c r="O692" s="5">
        <v>2975</v>
      </c>
      <c r="P692" s="5">
        <v>2500</v>
      </c>
      <c r="Q692" s="5">
        <f>Table1[[#This Row],[Sales]]-Table1[[#This Row],[Cost]]</f>
        <v>475</v>
      </c>
      <c r="R692" s="3" t="s">
        <v>26</v>
      </c>
      <c r="S692" s="3" t="s">
        <v>10</v>
      </c>
      <c r="T692" s="3" t="s">
        <v>18</v>
      </c>
      <c r="U692" s="3" t="s">
        <v>27</v>
      </c>
      <c r="V692" s="6">
        <f>Table1[[#This Row],[Profit]]/Table1[[#This Row],[Sales]]</f>
        <v>0.15966386554621848</v>
      </c>
      <c r="W692" s="3">
        <f>[1]!Table1[[#This Row],[Sales]]-[1]!Table1[[#This Row],[Cost]]-[1]!Table1[[#This Row],[Profit]]</f>
        <v>0</v>
      </c>
      <c r="X692" s="3">
        <f>[1]!Table1[[#This Row],[Quantity]]*[1]!Table1[[#This Row],[Unit_Price]]</f>
        <v>3500</v>
      </c>
      <c r="Y692" s="7">
        <f>[1]!Table1[[#This Row],[Gross_Sales]]*[1]!Table1[[#This Row],[Discount]]</f>
        <v>525</v>
      </c>
      <c r="Z692" s="8">
        <f>[1]!Table1[[#This Row],[Gross_Sales]]*[1]!Table1[[#This Row],[Discount_amount]]</f>
        <v>1837500</v>
      </c>
      <c r="AA692" s="6">
        <f>IFERROR([1]!Table1[[#This Row],[Profit]]/[1]!Table1[[#This Row],[Sales]],0)</f>
        <v>0.15966386554621848</v>
      </c>
      <c r="AB692" s="3">
        <f>YEAR([1]!Table1[[#This Row],[Order_Date]])</f>
        <v>2025</v>
      </c>
      <c r="AC692" s="3">
        <f>MONTH([1]!Table1[[#This Row],[Order_Date]])</f>
        <v>2</v>
      </c>
      <c r="AD692" s="3" t="str">
        <f t="shared" si="30"/>
        <v>Feb</v>
      </c>
      <c r="AE692" s="3" t="str">
        <f t="shared" si="31"/>
        <v>Q1</v>
      </c>
      <c r="AF692" s="3" t="str">
        <f t="shared" si="32"/>
        <v>2025-Feb</v>
      </c>
      <c r="AG692" s="3">
        <f>COUNTIF(C:C,Table1[[#This Row],[Customer_ID]])</f>
        <v>37</v>
      </c>
      <c r="AH692" s="9" t="e">
        <f>IF([1]!Table1[[#This Row],[Customer_order_count]] &gt;= 10,"FREQUENT",IF([1]!Table1[[#This Row],[Customer_order_count]] &lt;= 10,"REGULAR","OCASSIONAL"))</f>
        <v>#REF!</v>
      </c>
    </row>
    <row r="693" spans="1:34" x14ac:dyDescent="0.25">
      <c r="A693" s="10" t="s">
        <v>1415</v>
      </c>
      <c r="B693" s="11">
        <v>45810</v>
      </c>
      <c r="C693" s="12" t="s">
        <v>430</v>
      </c>
      <c r="D693" s="13" t="s">
        <v>431</v>
      </c>
      <c r="E693" s="13" t="s">
        <v>3</v>
      </c>
      <c r="F693" s="14">
        <v>58</v>
      </c>
      <c r="G693" s="12" t="s">
        <v>407</v>
      </c>
      <c r="H693" s="12" t="s">
        <v>285</v>
      </c>
      <c r="I693" s="12" t="s">
        <v>31</v>
      </c>
      <c r="J693" s="12" t="s">
        <v>32</v>
      </c>
      <c r="K693" s="12" t="s">
        <v>25</v>
      </c>
      <c r="L693" s="14">
        <v>1</v>
      </c>
      <c r="M693" s="14">
        <v>5000</v>
      </c>
      <c r="N693" s="15">
        <v>0</v>
      </c>
      <c r="O693" s="14">
        <v>5000</v>
      </c>
      <c r="P693" s="14">
        <v>3500</v>
      </c>
      <c r="Q693" s="5">
        <f>Table1[[#This Row],[Sales]]-Table1[[#This Row],[Cost]]</f>
        <v>1500</v>
      </c>
      <c r="R693" s="12" t="s">
        <v>17</v>
      </c>
      <c r="S693" s="12" t="s">
        <v>10</v>
      </c>
      <c r="T693" s="12" t="s">
        <v>11</v>
      </c>
      <c r="U693" s="12" t="s">
        <v>27</v>
      </c>
      <c r="V693" s="6">
        <f>Table1[[#This Row],[Profit]]/Table1[[#This Row],[Sales]]</f>
        <v>0.3</v>
      </c>
      <c r="W693" s="12">
        <f>[1]!Table1[[#This Row],[Sales]]-[1]!Table1[[#This Row],[Cost]]-[1]!Table1[[#This Row],[Profit]]</f>
        <v>0</v>
      </c>
      <c r="X693" s="12">
        <f>[1]!Table1[[#This Row],[Quantity]]*[1]!Table1[[#This Row],[Unit_Price]]</f>
        <v>5000</v>
      </c>
      <c r="Y693" s="16">
        <f>[1]!Table1[[#This Row],[Gross_Sales]]*[1]!Table1[[#This Row],[Discount]]</f>
        <v>0</v>
      </c>
      <c r="Z693" s="17">
        <f>[1]!Table1[[#This Row],[Gross_Sales]]*[1]!Table1[[#This Row],[Discount_amount]]</f>
        <v>0</v>
      </c>
      <c r="AA693" s="15">
        <f>IFERROR([1]!Table1[[#This Row],[Profit]]/[1]!Table1[[#This Row],[Sales]],0)</f>
        <v>0.3</v>
      </c>
      <c r="AB693" s="12">
        <f>YEAR([1]!Table1[[#This Row],[Order_Date]])</f>
        <v>2025</v>
      </c>
      <c r="AC693" s="12">
        <f>MONTH([1]!Table1[[#This Row],[Order_Date]])</f>
        <v>6</v>
      </c>
      <c r="AD693" s="12" t="str">
        <f t="shared" si="30"/>
        <v>Jun</v>
      </c>
      <c r="AE693" s="12" t="str">
        <f t="shared" si="31"/>
        <v>Q2</v>
      </c>
      <c r="AF693" s="12" t="str">
        <f t="shared" si="32"/>
        <v>2025-Jun</v>
      </c>
      <c r="AG693" s="12">
        <f>COUNTIF(C:C,Table1[[#This Row],[Customer_ID]])</f>
        <v>5</v>
      </c>
      <c r="AH693" s="18" t="e">
        <f>IF([1]!Table1[[#This Row],[Customer_order_count]] &gt;= 10,"FREQUENT",IF([1]!Table1[[#This Row],[Customer_order_count]] &lt;= 10,"REGULAR","OCASSIONAL"))</f>
        <v>#REF!</v>
      </c>
    </row>
    <row r="694" spans="1:34" x14ac:dyDescent="0.25">
      <c r="A694" s="1" t="s">
        <v>1416</v>
      </c>
      <c r="B694" s="2">
        <v>45640</v>
      </c>
      <c r="C694" s="3" t="s">
        <v>365</v>
      </c>
      <c r="D694" s="3" t="s">
        <v>366</v>
      </c>
      <c r="E694" s="3" t="s">
        <v>16</v>
      </c>
      <c r="F694" s="3">
        <v>56</v>
      </c>
      <c r="G694" s="3" t="s">
        <v>295</v>
      </c>
      <c r="H694" s="3" t="s">
        <v>270</v>
      </c>
      <c r="I694" s="3" t="s">
        <v>31</v>
      </c>
      <c r="J694" s="3" t="s">
        <v>32</v>
      </c>
      <c r="K694" s="3" t="s">
        <v>25</v>
      </c>
      <c r="L694" s="3">
        <v>1</v>
      </c>
      <c r="M694" s="3">
        <v>5000</v>
      </c>
      <c r="N694" s="3">
        <v>0</v>
      </c>
      <c r="O694" s="3">
        <v>5000</v>
      </c>
      <c r="P694" s="3">
        <v>3500</v>
      </c>
      <c r="Q694" s="5">
        <f>Table1[[#This Row],[Sales]]-Table1[[#This Row],[Cost]]</f>
        <v>1500</v>
      </c>
      <c r="R694" s="3" t="s">
        <v>77</v>
      </c>
      <c r="S694" s="3" t="s">
        <v>287</v>
      </c>
      <c r="T694" s="3" t="s">
        <v>40</v>
      </c>
      <c r="U694" s="3" t="s">
        <v>27</v>
      </c>
      <c r="V694" s="6">
        <f>Table1[[#This Row],[Profit]]/Table1[[#This Row],[Sales]]</f>
        <v>0.3</v>
      </c>
      <c r="W694" s="3">
        <f>[1]!Table1[[#This Row],[Sales]]-[1]!Table1[[#This Row],[Cost]]-[1]!Table1[[#This Row],[Profit]]</f>
        <v>-7000</v>
      </c>
      <c r="X694" s="3">
        <f>[1]!Table1[[#This Row],[Quantity]]*[1]!Table1[[#This Row],[Unit_Price]]</f>
        <v>5000</v>
      </c>
      <c r="Y694" s="3">
        <f>[1]!Table1[[#This Row],[Gross_Sales]]*[1]!Table1[[#This Row],[Discount]]</f>
        <v>0</v>
      </c>
      <c r="Z694" s="3">
        <f>[1]!Table1[[#This Row],[Gross_Sales]]*[1]!Table1[[#This Row],[Discount_amount]]</f>
        <v>0</v>
      </c>
      <c r="AA694" s="3">
        <f>IFERROR([1]!Table1[[#This Row],[Profit]]/[1]!Table1[[#This Row],[Sales]],0)</f>
        <v>0.3</v>
      </c>
      <c r="AB694" s="3">
        <f>YEAR([1]!Table1[[#This Row],[Order_Date]])</f>
        <v>2024</v>
      </c>
      <c r="AC694" s="3">
        <f>MONTH([1]!Table1[[#This Row],[Order_Date]])</f>
        <v>12</v>
      </c>
      <c r="AD694" s="3" t="str">
        <f t="shared" si="30"/>
        <v>Dec</v>
      </c>
      <c r="AE694" s="3" t="str">
        <f t="shared" si="31"/>
        <v>Q4</v>
      </c>
      <c r="AF694" s="3" t="str">
        <f t="shared" si="32"/>
        <v>2024-Dec</v>
      </c>
      <c r="AG694" s="3">
        <f>COUNTIF(C:C,Table1[[#This Row],[Customer_ID]])</f>
        <v>25</v>
      </c>
      <c r="AH694" s="9" t="e">
        <f>IF([1]!Table1[[#This Row],[Customer_order_count]] &gt;= 10,"FREQUENT",IF([1]!Table1[[#This Row],[Customer_order_count]] &lt;= 10,"REGULAR","OCASSIONAL"))</f>
        <v>#REF!</v>
      </c>
    </row>
    <row r="695" spans="1:34" x14ac:dyDescent="0.25">
      <c r="A695" s="10" t="s">
        <v>1417</v>
      </c>
      <c r="B695" s="11">
        <v>45842</v>
      </c>
      <c r="C695" s="12" t="s">
        <v>419</v>
      </c>
      <c r="D695" s="13" t="s">
        <v>420</v>
      </c>
      <c r="E695" s="13" t="s">
        <v>3</v>
      </c>
      <c r="F695" s="14">
        <v>24</v>
      </c>
      <c r="G695" s="12" t="s">
        <v>263</v>
      </c>
      <c r="H695" s="12" t="s">
        <v>5</v>
      </c>
      <c r="I695" s="12" t="s">
        <v>81</v>
      </c>
      <c r="J695" s="12" t="s">
        <v>82</v>
      </c>
      <c r="K695" s="12" t="s">
        <v>58</v>
      </c>
      <c r="L695" s="14">
        <v>3</v>
      </c>
      <c r="M695" s="14">
        <v>3500</v>
      </c>
      <c r="N695" s="15">
        <v>0</v>
      </c>
      <c r="O695" s="14">
        <v>10500</v>
      </c>
      <c r="P695" s="14">
        <v>7500</v>
      </c>
      <c r="Q695" s="5">
        <f>Table1[[#This Row],[Sales]]-Table1[[#This Row],[Cost]]</f>
        <v>3000</v>
      </c>
      <c r="R695" s="12" t="s">
        <v>26</v>
      </c>
      <c r="S695" s="12" t="s">
        <v>10</v>
      </c>
      <c r="T695" s="12" t="s">
        <v>33</v>
      </c>
      <c r="U695" s="12" t="s">
        <v>12</v>
      </c>
      <c r="V695" s="6">
        <f>Table1[[#This Row],[Profit]]/Table1[[#This Row],[Sales]]</f>
        <v>0.2857142857142857</v>
      </c>
      <c r="W695" s="12">
        <f>[1]!Table1[[#This Row],[Sales]]-[1]!Table1[[#This Row],[Cost]]-[1]!Table1[[#This Row],[Profit]]</f>
        <v>0</v>
      </c>
      <c r="X695" s="12">
        <f>[1]!Table1[[#This Row],[Quantity]]*[1]!Table1[[#This Row],[Unit_Price]]</f>
        <v>10500</v>
      </c>
      <c r="Y695" s="16">
        <f>[1]!Table1[[#This Row],[Gross_Sales]]*[1]!Table1[[#This Row],[Discount]]</f>
        <v>0</v>
      </c>
      <c r="Z695" s="17">
        <f>[1]!Table1[[#This Row],[Gross_Sales]]*[1]!Table1[[#This Row],[Discount_amount]]</f>
        <v>0</v>
      </c>
      <c r="AA695" s="15">
        <f>IFERROR([1]!Table1[[#This Row],[Profit]]/[1]!Table1[[#This Row],[Sales]],0)</f>
        <v>0.2857142857142857</v>
      </c>
      <c r="AB695" s="12">
        <f>YEAR([1]!Table1[[#This Row],[Order_Date]])</f>
        <v>2025</v>
      </c>
      <c r="AC695" s="12">
        <f>MONTH([1]!Table1[[#This Row],[Order_Date]])</f>
        <v>7</v>
      </c>
      <c r="AD695" s="12" t="str">
        <f t="shared" si="30"/>
        <v>Jul</v>
      </c>
      <c r="AE695" s="12" t="str">
        <f t="shared" si="31"/>
        <v>Q3</v>
      </c>
      <c r="AF695" s="12" t="str">
        <f t="shared" si="32"/>
        <v>2025-Jul</v>
      </c>
      <c r="AG695" s="12">
        <f>COUNTIF(C:C,Table1[[#This Row],[Customer_ID]])</f>
        <v>6</v>
      </c>
      <c r="AH695" s="18" t="e">
        <f>IF([1]!Table1[[#This Row],[Customer_order_count]] &gt;= 10,"FREQUENT",IF([1]!Table1[[#This Row],[Customer_order_count]] &lt;= 10,"REGULAR","OCASSIONAL"))</f>
        <v>#REF!</v>
      </c>
    </row>
    <row r="696" spans="1:34" x14ac:dyDescent="0.25">
      <c r="A696" s="1" t="s">
        <v>1418</v>
      </c>
      <c r="B696" s="2">
        <v>45678</v>
      </c>
      <c r="C696" s="3" t="s">
        <v>617</v>
      </c>
      <c r="D696" s="4" t="s">
        <v>320</v>
      </c>
      <c r="E696" s="4" t="s">
        <v>16</v>
      </c>
      <c r="F696" s="5">
        <v>30</v>
      </c>
      <c r="G696" s="3" t="s">
        <v>295</v>
      </c>
      <c r="H696" s="3" t="s">
        <v>270</v>
      </c>
      <c r="I696" s="3" t="s">
        <v>81</v>
      </c>
      <c r="J696" s="3" t="s">
        <v>82</v>
      </c>
      <c r="K696" s="3" t="s">
        <v>58</v>
      </c>
      <c r="L696" s="5">
        <v>1</v>
      </c>
      <c r="M696" s="5">
        <v>3500</v>
      </c>
      <c r="N696" s="6">
        <v>0.1</v>
      </c>
      <c r="O696" s="5">
        <v>3150</v>
      </c>
      <c r="P696" s="5">
        <v>2500</v>
      </c>
      <c r="Q696" s="5">
        <f>Table1[[#This Row],[Sales]]-Table1[[#This Row],[Cost]]</f>
        <v>650</v>
      </c>
      <c r="R696" s="3" t="s">
        <v>17</v>
      </c>
      <c r="S696" s="3" t="s">
        <v>10</v>
      </c>
      <c r="T696" s="3" t="s">
        <v>18</v>
      </c>
      <c r="U696" s="3" t="s">
        <v>19</v>
      </c>
      <c r="V696" s="6">
        <f>Table1[[#This Row],[Profit]]/Table1[[#This Row],[Sales]]</f>
        <v>0.20634920634920634</v>
      </c>
      <c r="W696" s="3">
        <f>[1]!Table1[[#This Row],[Sales]]-[1]!Table1[[#This Row],[Cost]]-[1]!Table1[[#This Row],[Profit]]</f>
        <v>0</v>
      </c>
      <c r="X696" s="3">
        <f>[1]!Table1[[#This Row],[Quantity]]*[1]!Table1[[#This Row],[Unit_Price]]</f>
        <v>3500</v>
      </c>
      <c r="Y696" s="7">
        <f>[1]!Table1[[#This Row],[Gross_Sales]]*[1]!Table1[[#This Row],[Discount]]</f>
        <v>350</v>
      </c>
      <c r="Z696" s="8">
        <f>[1]!Table1[[#This Row],[Gross_Sales]]*[1]!Table1[[#This Row],[Discount_amount]]</f>
        <v>1225000</v>
      </c>
      <c r="AA696" s="6">
        <f>IFERROR([1]!Table1[[#This Row],[Profit]]/[1]!Table1[[#This Row],[Sales]],0)</f>
        <v>0.20634920634920634</v>
      </c>
      <c r="AB696" s="3">
        <f>YEAR([1]!Table1[[#This Row],[Order_Date]])</f>
        <v>2025</v>
      </c>
      <c r="AC696" s="3">
        <f>MONTH([1]!Table1[[#This Row],[Order_Date]])</f>
        <v>1</v>
      </c>
      <c r="AD696" s="3" t="str">
        <f t="shared" si="30"/>
        <v>Jan</v>
      </c>
      <c r="AE696" s="3" t="str">
        <f t="shared" si="31"/>
        <v>Q1</v>
      </c>
      <c r="AF696" s="3" t="str">
        <f t="shared" si="32"/>
        <v>2025-Jan</v>
      </c>
      <c r="AG696" s="3">
        <f>COUNTIF(C:C,Table1[[#This Row],[Customer_ID]])</f>
        <v>4</v>
      </c>
      <c r="AH696" s="9" t="e">
        <f>IF([1]!Table1[[#This Row],[Customer_order_count]] &gt;= 10,"FREQUENT",IF([1]!Table1[[#This Row],[Customer_order_count]] &lt;= 10,"REGULAR","OCASSIONAL"))</f>
        <v>#REF!</v>
      </c>
    </row>
    <row r="697" spans="1:34" x14ac:dyDescent="0.25">
      <c r="A697" s="10" t="s">
        <v>1419</v>
      </c>
      <c r="B697" s="11">
        <v>45639</v>
      </c>
      <c r="C697" s="12" t="s">
        <v>997</v>
      </c>
      <c r="D697" s="12" t="s">
        <v>477</v>
      </c>
      <c r="E697" s="12" t="s">
        <v>16</v>
      </c>
      <c r="F697" s="12">
        <v>47</v>
      </c>
      <c r="G697" s="12" t="s">
        <v>312</v>
      </c>
      <c r="H697" s="12" t="s">
        <v>276</v>
      </c>
      <c r="I697" s="12" t="s">
        <v>74</v>
      </c>
      <c r="J697" s="12" t="s">
        <v>75</v>
      </c>
      <c r="K697" s="12" t="s">
        <v>76</v>
      </c>
      <c r="L697" s="12">
        <v>1</v>
      </c>
      <c r="M697" s="12">
        <v>550</v>
      </c>
      <c r="N697" s="12">
        <v>0.05</v>
      </c>
      <c r="O697" s="12">
        <v>0</v>
      </c>
      <c r="P697" s="12">
        <v>450</v>
      </c>
      <c r="Q697" s="5">
        <f>Table1[[#This Row],[Sales]]-Table1[[#This Row],[Cost]]</f>
        <v>-450</v>
      </c>
      <c r="R697" s="12" t="s">
        <v>9</v>
      </c>
      <c r="S697" s="12" t="s">
        <v>291</v>
      </c>
      <c r="T697" s="12" t="s">
        <v>40</v>
      </c>
      <c r="U697" s="12" t="s">
        <v>12</v>
      </c>
      <c r="V697" s="3" t="e">
        <f>Table1[[#This Row],[Profit]]/Table1[[#This Row],[Sales]]</f>
        <v>#DIV/0!</v>
      </c>
      <c r="W697" s="12">
        <f>[1]!Table1[[#This Row],[Sales]]-[1]!Table1[[#This Row],[Cost]]-[1]!Table1[[#This Row],[Profit]]</f>
        <v>-450</v>
      </c>
      <c r="X697" s="12">
        <f>[1]!Table1[[#This Row],[Quantity]]*[1]!Table1[[#This Row],[Unit_Price]]</f>
        <v>550</v>
      </c>
      <c r="Y697" s="12">
        <f>[1]!Table1[[#This Row],[Gross_Sales]]*[1]!Table1[[#This Row],[Discount]]</f>
        <v>27.5</v>
      </c>
      <c r="Z697" s="12">
        <f>[1]!Table1[[#This Row],[Gross_Sales]]*[1]!Table1[[#This Row],[Discount_amount]]</f>
        <v>15125</v>
      </c>
      <c r="AA697" s="12">
        <f>IFERROR([1]!Table1[[#This Row],[Profit]]/[1]!Table1[[#This Row],[Sales]],0)</f>
        <v>0</v>
      </c>
      <c r="AB697" s="12">
        <f>YEAR([1]!Table1[[#This Row],[Order_Date]])</f>
        <v>2024</v>
      </c>
      <c r="AC697" s="12">
        <f>MONTH([1]!Table1[[#This Row],[Order_Date]])</f>
        <v>12</v>
      </c>
      <c r="AD697" s="12" t="str">
        <f t="shared" si="30"/>
        <v>Dec</v>
      </c>
      <c r="AE697" s="12" t="str">
        <f t="shared" si="31"/>
        <v>Q4</v>
      </c>
      <c r="AF697" s="12" t="str">
        <f t="shared" si="32"/>
        <v>2024-Dec</v>
      </c>
      <c r="AG697" s="12">
        <f>COUNTIF(C:C,Table1[[#This Row],[Customer_ID]])</f>
        <v>9</v>
      </c>
      <c r="AH697" s="18" t="e">
        <f>IF([1]!Table1[[#This Row],[Customer_order_count]] &gt;= 10,"FREQUENT",IF([1]!Table1[[#This Row],[Customer_order_count]] &lt;= 10,"REGULAR","OCASSIONAL"))</f>
        <v>#REF!</v>
      </c>
    </row>
    <row r="698" spans="1:34" x14ac:dyDescent="0.25">
      <c r="A698" s="1" t="s">
        <v>1420</v>
      </c>
      <c r="B698" s="2">
        <v>45320</v>
      </c>
      <c r="C698" s="3" t="s">
        <v>489</v>
      </c>
      <c r="D698" s="4" t="s">
        <v>490</v>
      </c>
      <c r="E698" s="4" t="s">
        <v>3</v>
      </c>
      <c r="F698" s="5">
        <v>26</v>
      </c>
      <c r="G698" s="3" t="s">
        <v>339</v>
      </c>
      <c r="H698" s="3" t="s">
        <v>285</v>
      </c>
      <c r="I698" s="3" t="s">
        <v>143</v>
      </c>
      <c r="J698" s="3" t="s">
        <v>144</v>
      </c>
      <c r="K698" s="3" t="s">
        <v>76</v>
      </c>
      <c r="L698" s="5">
        <v>1</v>
      </c>
      <c r="M698" s="5">
        <v>700</v>
      </c>
      <c r="N698" s="6">
        <v>0.1</v>
      </c>
      <c r="O698" s="5">
        <v>630</v>
      </c>
      <c r="P698" s="5">
        <v>570</v>
      </c>
      <c r="Q698" s="5">
        <f>Table1[[#This Row],[Sales]]-Table1[[#This Row],[Cost]]</f>
        <v>60</v>
      </c>
      <c r="R698" s="3" t="s">
        <v>26</v>
      </c>
      <c r="S698" s="3" t="s">
        <v>10</v>
      </c>
      <c r="T698" s="3" t="s">
        <v>18</v>
      </c>
      <c r="U698" s="3" t="s">
        <v>27</v>
      </c>
      <c r="V698" s="6">
        <f>Table1[[#This Row],[Profit]]/Table1[[#This Row],[Sales]]</f>
        <v>9.5238095238095233E-2</v>
      </c>
      <c r="W698" s="3">
        <f>[1]!Table1[[#This Row],[Sales]]-[1]!Table1[[#This Row],[Cost]]-[1]!Table1[[#This Row],[Profit]]</f>
        <v>0</v>
      </c>
      <c r="X698" s="3">
        <f>[1]!Table1[[#This Row],[Quantity]]*[1]!Table1[[#This Row],[Unit_Price]]</f>
        <v>700</v>
      </c>
      <c r="Y698" s="7">
        <f>[1]!Table1[[#This Row],[Gross_Sales]]*[1]!Table1[[#This Row],[Discount]]</f>
        <v>70</v>
      </c>
      <c r="Z698" s="8">
        <f>[1]!Table1[[#This Row],[Gross_Sales]]*[1]!Table1[[#This Row],[Discount_amount]]</f>
        <v>49000</v>
      </c>
      <c r="AA698" s="6">
        <f>IFERROR([1]!Table1[[#This Row],[Profit]]/[1]!Table1[[#This Row],[Sales]],0)</f>
        <v>9.5238095238095233E-2</v>
      </c>
      <c r="AB698" s="3">
        <f>YEAR([1]!Table1[[#This Row],[Order_Date]])</f>
        <v>2024</v>
      </c>
      <c r="AC698" s="3">
        <f>MONTH([1]!Table1[[#This Row],[Order_Date]])</f>
        <v>1</v>
      </c>
      <c r="AD698" s="3" t="str">
        <f t="shared" si="30"/>
        <v>Jan</v>
      </c>
      <c r="AE698" s="3" t="str">
        <f t="shared" si="31"/>
        <v>Q1</v>
      </c>
      <c r="AF698" s="3" t="str">
        <f t="shared" si="32"/>
        <v>2024-Jan</v>
      </c>
      <c r="AG698" s="3">
        <f>COUNTIF(C:C,Table1[[#This Row],[Customer_ID]])</f>
        <v>26</v>
      </c>
      <c r="AH698" s="9" t="e">
        <f>IF([1]!Table1[[#This Row],[Customer_order_count]] &gt;= 10,"FREQUENT",IF([1]!Table1[[#This Row],[Customer_order_count]] &lt;= 10,"REGULAR","OCASSIONAL"))</f>
        <v>#REF!</v>
      </c>
    </row>
    <row r="699" spans="1:34" x14ac:dyDescent="0.25">
      <c r="A699" s="10" t="s">
        <v>1421</v>
      </c>
      <c r="B699" s="11">
        <v>45940</v>
      </c>
      <c r="C699" s="12" t="s">
        <v>1140</v>
      </c>
      <c r="D699" s="13" t="s">
        <v>868</v>
      </c>
      <c r="E699" s="13" t="s">
        <v>16</v>
      </c>
      <c r="F699" s="14">
        <v>32</v>
      </c>
      <c r="G699" s="12" t="s">
        <v>290</v>
      </c>
      <c r="H699" s="12" t="s">
        <v>276</v>
      </c>
      <c r="I699" s="12" t="s">
        <v>89</v>
      </c>
      <c r="J699" s="12" t="s">
        <v>90</v>
      </c>
      <c r="K699" s="12" t="s">
        <v>91</v>
      </c>
      <c r="L699" s="14">
        <v>2</v>
      </c>
      <c r="M699" s="14">
        <v>35000</v>
      </c>
      <c r="N699" s="15">
        <v>0.15</v>
      </c>
      <c r="O699" s="14">
        <v>59500</v>
      </c>
      <c r="P699" s="14">
        <v>54000</v>
      </c>
      <c r="Q699" s="5">
        <f>Table1[[#This Row],[Sales]]-Table1[[#This Row],[Cost]]</f>
        <v>5500</v>
      </c>
      <c r="R699" s="12" t="s">
        <v>9</v>
      </c>
      <c r="S699" s="12" t="s">
        <v>10</v>
      </c>
      <c r="T699" s="12" t="s">
        <v>40</v>
      </c>
      <c r="U699" s="12" t="s">
        <v>27</v>
      </c>
      <c r="V699" s="6">
        <f>Table1[[#This Row],[Profit]]/Table1[[#This Row],[Sales]]</f>
        <v>9.2436974789915971E-2</v>
      </c>
      <c r="W699" s="12">
        <f>[1]!Table1[[#This Row],[Sales]]-[1]!Table1[[#This Row],[Cost]]-[1]!Table1[[#This Row],[Profit]]</f>
        <v>0</v>
      </c>
      <c r="X699" s="12">
        <f>[1]!Table1[[#This Row],[Quantity]]*[1]!Table1[[#This Row],[Unit_Price]]</f>
        <v>70000</v>
      </c>
      <c r="Y699" s="16">
        <f>[1]!Table1[[#This Row],[Gross_Sales]]*[1]!Table1[[#This Row],[Discount]]</f>
        <v>10500</v>
      </c>
      <c r="Z699" s="17">
        <f>[1]!Table1[[#This Row],[Gross_Sales]]*[1]!Table1[[#This Row],[Discount_amount]]</f>
        <v>735000000</v>
      </c>
      <c r="AA699" s="15">
        <f>IFERROR([1]!Table1[[#This Row],[Profit]]/[1]!Table1[[#This Row],[Sales]],0)</f>
        <v>9.2436974789915971E-2</v>
      </c>
      <c r="AB699" s="12">
        <f>YEAR([1]!Table1[[#This Row],[Order_Date]])</f>
        <v>2025</v>
      </c>
      <c r="AC699" s="12">
        <f>MONTH([1]!Table1[[#This Row],[Order_Date]])</f>
        <v>10</v>
      </c>
      <c r="AD699" s="12" t="str">
        <f t="shared" si="30"/>
        <v>Oct</v>
      </c>
      <c r="AE699" s="12" t="str">
        <f t="shared" si="31"/>
        <v>Q4</v>
      </c>
      <c r="AF699" s="12" t="str">
        <f t="shared" si="32"/>
        <v>2025-Oct</v>
      </c>
      <c r="AG699" s="12">
        <f>COUNTIF(C:C,Table1[[#This Row],[Customer_ID]])</f>
        <v>12</v>
      </c>
      <c r="AH699" s="18" t="e">
        <f>IF([1]!Table1[[#This Row],[Customer_order_count]] &gt;= 10,"FREQUENT",IF([1]!Table1[[#This Row],[Customer_order_count]] &lt;= 10,"REGULAR","OCASSIONAL"))</f>
        <v>#REF!</v>
      </c>
    </row>
    <row r="700" spans="1:34" x14ac:dyDescent="0.25">
      <c r="A700" s="1" t="s">
        <v>1422</v>
      </c>
      <c r="B700" s="2">
        <v>45615</v>
      </c>
      <c r="C700" s="3" t="s">
        <v>434</v>
      </c>
      <c r="D700" s="4" t="s">
        <v>435</v>
      </c>
      <c r="E700" s="4" t="s">
        <v>16</v>
      </c>
      <c r="F700" s="5">
        <v>26</v>
      </c>
      <c r="G700" s="3" t="s">
        <v>280</v>
      </c>
      <c r="H700" s="3" t="s">
        <v>270</v>
      </c>
      <c r="I700" s="3" t="s">
        <v>44</v>
      </c>
      <c r="J700" s="3" t="s">
        <v>45</v>
      </c>
      <c r="K700" s="3" t="s">
        <v>46</v>
      </c>
      <c r="L700" s="5">
        <v>1</v>
      </c>
      <c r="M700" s="5">
        <v>2500</v>
      </c>
      <c r="N700" s="6">
        <v>0.05</v>
      </c>
      <c r="O700" s="5">
        <v>2375</v>
      </c>
      <c r="P700" s="5">
        <v>1500</v>
      </c>
      <c r="Q700" s="5">
        <f>Table1[[#This Row],[Sales]]-Table1[[#This Row],[Cost]]</f>
        <v>875</v>
      </c>
      <c r="R700" s="3" t="s">
        <v>98</v>
      </c>
      <c r="S700" s="3" t="s">
        <v>10</v>
      </c>
      <c r="T700" s="3" t="s">
        <v>40</v>
      </c>
      <c r="U700" s="3" t="s">
        <v>27</v>
      </c>
      <c r="V700" s="6">
        <f>Table1[[#This Row],[Profit]]/Table1[[#This Row],[Sales]]</f>
        <v>0.36842105263157893</v>
      </c>
      <c r="W700" s="3">
        <f>[1]!Table1[[#This Row],[Sales]]-[1]!Table1[[#This Row],[Cost]]-[1]!Table1[[#This Row],[Profit]]</f>
        <v>0</v>
      </c>
      <c r="X700" s="3">
        <f>[1]!Table1[[#This Row],[Quantity]]*[1]!Table1[[#This Row],[Unit_Price]]</f>
        <v>2500</v>
      </c>
      <c r="Y700" s="7">
        <f>[1]!Table1[[#This Row],[Gross_Sales]]*[1]!Table1[[#This Row],[Discount]]</f>
        <v>125</v>
      </c>
      <c r="Z700" s="8">
        <f>[1]!Table1[[#This Row],[Gross_Sales]]*[1]!Table1[[#This Row],[Discount_amount]]</f>
        <v>312500</v>
      </c>
      <c r="AA700" s="6">
        <f>IFERROR([1]!Table1[[#This Row],[Profit]]/[1]!Table1[[#This Row],[Sales]],0)</f>
        <v>0.36842105263157893</v>
      </c>
      <c r="AB700" s="3">
        <f>YEAR([1]!Table1[[#This Row],[Order_Date]])</f>
        <v>2024</v>
      </c>
      <c r="AC700" s="3">
        <f>MONTH([1]!Table1[[#This Row],[Order_Date]])</f>
        <v>11</v>
      </c>
      <c r="AD700" s="3" t="str">
        <f t="shared" si="30"/>
        <v>Nov</v>
      </c>
      <c r="AE700" s="3" t="str">
        <f t="shared" si="31"/>
        <v>Q4</v>
      </c>
      <c r="AF700" s="3" t="str">
        <f t="shared" si="32"/>
        <v>2024-Nov</v>
      </c>
      <c r="AG700" s="3">
        <f>COUNTIF(C:C,Table1[[#This Row],[Customer_ID]])</f>
        <v>32</v>
      </c>
      <c r="AH700" s="9" t="e">
        <f>IF([1]!Table1[[#This Row],[Customer_order_count]] &gt;= 10,"FREQUENT",IF([1]!Table1[[#This Row],[Customer_order_count]] &lt;= 10,"REGULAR","OCASSIONAL"))</f>
        <v>#REF!</v>
      </c>
    </row>
    <row r="701" spans="1:34" x14ac:dyDescent="0.25">
      <c r="A701" s="10" t="s">
        <v>1423</v>
      </c>
      <c r="B701" s="11">
        <v>45301</v>
      </c>
      <c r="C701" s="12" t="s">
        <v>1424</v>
      </c>
      <c r="D701" s="13" t="s">
        <v>1179</v>
      </c>
      <c r="E701" s="13" t="s">
        <v>16</v>
      </c>
      <c r="F701" s="14">
        <v>55</v>
      </c>
      <c r="G701" s="12" t="s">
        <v>407</v>
      </c>
      <c r="H701" s="12" t="s">
        <v>285</v>
      </c>
      <c r="I701" s="12" t="s">
        <v>109</v>
      </c>
      <c r="J701" s="12" t="s">
        <v>110</v>
      </c>
      <c r="K701" s="12" t="s">
        <v>8</v>
      </c>
      <c r="L701" s="14">
        <v>1</v>
      </c>
      <c r="M701" s="14">
        <v>4000</v>
      </c>
      <c r="N701" s="15">
        <v>0.1</v>
      </c>
      <c r="O701" s="14">
        <v>3600</v>
      </c>
      <c r="P701" s="14">
        <v>2900</v>
      </c>
      <c r="Q701" s="5">
        <f>Table1[[#This Row],[Sales]]-Table1[[#This Row],[Cost]]</f>
        <v>700</v>
      </c>
      <c r="R701" s="12" t="s">
        <v>77</v>
      </c>
      <c r="S701" s="12" t="s">
        <v>10</v>
      </c>
      <c r="T701" s="12" t="s">
        <v>18</v>
      </c>
      <c r="U701" s="12" t="s">
        <v>19</v>
      </c>
      <c r="V701" s="6">
        <f>Table1[[#This Row],[Profit]]/Table1[[#This Row],[Sales]]</f>
        <v>0.19444444444444445</v>
      </c>
      <c r="W701" s="12">
        <f>[1]!Table1[[#This Row],[Sales]]-[1]!Table1[[#This Row],[Cost]]-[1]!Table1[[#This Row],[Profit]]</f>
        <v>0</v>
      </c>
      <c r="X701" s="12">
        <f>[1]!Table1[[#This Row],[Quantity]]*[1]!Table1[[#This Row],[Unit_Price]]</f>
        <v>4000</v>
      </c>
      <c r="Y701" s="16">
        <f>[1]!Table1[[#This Row],[Gross_Sales]]*[1]!Table1[[#This Row],[Discount]]</f>
        <v>400</v>
      </c>
      <c r="Z701" s="17">
        <f>[1]!Table1[[#This Row],[Gross_Sales]]*[1]!Table1[[#This Row],[Discount_amount]]</f>
        <v>1600000</v>
      </c>
      <c r="AA701" s="15">
        <f>IFERROR([1]!Table1[[#This Row],[Profit]]/[1]!Table1[[#This Row],[Sales]],0)</f>
        <v>0.19444444444444445</v>
      </c>
      <c r="AB701" s="12">
        <f>YEAR([1]!Table1[[#This Row],[Order_Date]])</f>
        <v>2024</v>
      </c>
      <c r="AC701" s="12">
        <f>MONTH([1]!Table1[[#This Row],[Order_Date]])</f>
        <v>1</v>
      </c>
      <c r="AD701" s="12" t="str">
        <f t="shared" si="30"/>
        <v>Jan</v>
      </c>
      <c r="AE701" s="12" t="str">
        <f t="shared" si="31"/>
        <v>Q1</v>
      </c>
      <c r="AF701" s="12" t="str">
        <f t="shared" si="32"/>
        <v>2024-Jan</v>
      </c>
      <c r="AG701" s="12">
        <f>COUNTIF(C:C,Table1[[#This Row],[Customer_ID]])</f>
        <v>2</v>
      </c>
      <c r="AH701" s="18" t="e">
        <f>IF([1]!Table1[[#This Row],[Customer_order_count]] &gt;= 10,"FREQUENT",IF([1]!Table1[[#This Row],[Customer_order_count]] &lt;= 10,"REGULAR","OCASSIONAL"))</f>
        <v>#REF!</v>
      </c>
    </row>
    <row r="702" spans="1:34" x14ac:dyDescent="0.25">
      <c r="A702" s="1" t="s">
        <v>1425</v>
      </c>
      <c r="B702" s="2">
        <v>45387</v>
      </c>
      <c r="C702" s="3" t="s">
        <v>1426</v>
      </c>
      <c r="D702" s="4" t="s">
        <v>1427</v>
      </c>
      <c r="E702" s="4" t="s">
        <v>16</v>
      </c>
      <c r="F702" s="5">
        <v>26</v>
      </c>
      <c r="G702" s="3" t="s">
        <v>317</v>
      </c>
      <c r="H702" s="3" t="s">
        <v>5</v>
      </c>
      <c r="I702" s="3" t="s">
        <v>95</v>
      </c>
      <c r="J702" s="3" t="s">
        <v>96</v>
      </c>
      <c r="K702" s="3" t="s">
        <v>46</v>
      </c>
      <c r="L702" s="5">
        <v>1</v>
      </c>
      <c r="M702" s="5">
        <v>600</v>
      </c>
      <c r="N702" s="6">
        <v>0.15</v>
      </c>
      <c r="O702" s="5">
        <v>510</v>
      </c>
      <c r="P702" s="5">
        <v>380</v>
      </c>
      <c r="Q702" s="5">
        <f>Table1[[#This Row],[Sales]]-Table1[[#This Row],[Cost]]</f>
        <v>130</v>
      </c>
      <c r="R702" s="3" t="s">
        <v>9</v>
      </c>
      <c r="S702" s="3" t="s">
        <v>10</v>
      </c>
      <c r="T702" s="3" t="s">
        <v>11</v>
      </c>
      <c r="U702" s="3" t="s">
        <v>19</v>
      </c>
      <c r="V702" s="6">
        <f>Table1[[#This Row],[Profit]]/Table1[[#This Row],[Sales]]</f>
        <v>0.25490196078431371</v>
      </c>
      <c r="W702" s="3">
        <f>[1]!Table1[[#This Row],[Sales]]-[1]!Table1[[#This Row],[Cost]]-[1]!Table1[[#This Row],[Profit]]</f>
        <v>0</v>
      </c>
      <c r="X702" s="3">
        <f>[1]!Table1[[#This Row],[Quantity]]*[1]!Table1[[#This Row],[Unit_Price]]</f>
        <v>600</v>
      </c>
      <c r="Y702" s="7">
        <f>[1]!Table1[[#This Row],[Gross_Sales]]*[1]!Table1[[#This Row],[Discount]]</f>
        <v>90</v>
      </c>
      <c r="Z702" s="8">
        <f>[1]!Table1[[#This Row],[Gross_Sales]]*[1]!Table1[[#This Row],[Discount_amount]]</f>
        <v>54000</v>
      </c>
      <c r="AA702" s="6">
        <f>IFERROR([1]!Table1[[#This Row],[Profit]]/[1]!Table1[[#This Row],[Sales]],0)</f>
        <v>0.25490196078431371</v>
      </c>
      <c r="AB702" s="3">
        <f>YEAR([1]!Table1[[#This Row],[Order_Date]])</f>
        <v>2024</v>
      </c>
      <c r="AC702" s="3">
        <f>MONTH([1]!Table1[[#This Row],[Order_Date]])</f>
        <v>4</v>
      </c>
      <c r="AD702" s="3" t="str">
        <f t="shared" si="30"/>
        <v>Apr</v>
      </c>
      <c r="AE702" s="3" t="str">
        <f t="shared" si="31"/>
        <v>Q2</v>
      </c>
      <c r="AF702" s="3" t="str">
        <f t="shared" si="32"/>
        <v>2024-Apr</v>
      </c>
      <c r="AG702" s="3">
        <f>COUNTIF(C:C,Table1[[#This Row],[Customer_ID]])</f>
        <v>3</v>
      </c>
      <c r="AH702" s="9" t="e">
        <f>IF([1]!Table1[[#This Row],[Customer_order_count]] &gt;= 10,"FREQUENT",IF([1]!Table1[[#This Row],[Customer_order_count]] &lt;= 10,"REGULAR","OCASSIONAL"))</f>
        <v>#REF!</v>
      </c>
    </row>
    <row r="703" spans="1:34" x14ac:dyDescent="0.25">
      <c r="A703" s="10" t="s">
        <v>1428</v>
      </c>
      <c r="B703" s="11">
        <v>45369</v>
      </c>
      <c r="C703" s="12" t="s">
        <v>864</v>
      </c>
      <c r="D703" s="13" t="s">
        <v>865</v>
      </c>
      <c r="E703" s="13" t="s">
        <v>16</v>
      </c>
      <c r="F703" s="14">
        <v>32</v>
      </c>
      <c r="G703" s="12" t="s">
        <v>269</v>
      </c>
      <c r="H703" s="12" t="s">
        <v>270</v>
      </c>
      <c r="I703" s="12" t="s">
        <v>127</v>
      </c>
      <c r="J703" s="12" t="s">
        <v>128</v>
      </c>
      <c r="K703" s="12" t="s">
        <v>58</v>
      </c>
      <c r="L703" s="14">
        <v>1</v>
      </c>
      <c r="M703" s="14">
        <v>3000</v>
      </c>
      <c r="N703" s="15">
        <v>0.15</v>
      </c>
      <c r="O703" s="14">
        <v>2550</v>
      </c>
      <c r="P703" s="14">
        <v>2100</v>
      </c>
      <c r="Q703" s="5">
        <f>Table1[[#This Row],[Sales]]-Table1[[#This Row],[Cost]]</f>
        <v>450</v>
      </c>
      <c r="R703" s="12" t="s">
        <v>77</v>
      </c>
      <c r="S703" s="12" t="s">
        <v>10</v>
      </c>
      <c r="T703" s="12" t="s">
        <v>18</v>
      </c>
      <c r="U703" s="12" t="s">
        <v>19</v>
      </c>
      <c r="V703" s="6">
        <f>Table1[[#This Row],[Profit]]/Table1[[#This Row],[Sales]]</f>
        <v>0.17647058823529413</v>
      </c>
      <c r="W703" s="12">
        <f>[1]!Table1[[#This Row],[Sales]]-[1]!Table1[[#This Row],[Cost]]-[1]!Table1[[#This Row],[Profit]]</f>
        <v>0</v>
      </c>
      <c r="X703" s="12">
        <f>[1]!Table1[[#This Row],[Quantity]]*[1]!Table1[[#This Row],[Unit_Price]]</f>
        <v>3000</v>
      </c>
      <c r="Y703" s="16">
        <f>[1]!Table1[[#This Row],[Gross_Sales]]*[1]!Table1[[#This Row],[Discount]]</f>
        <v>450</v>
      </c>
      <c r="Z703" s="17">
        <f>[1]!Table1[[#This Row],[Gross_Sales]]*[1]!Table1[[#This Row],[Discount_amount]]</f>
        <v>1350000</v>
      </c>
      <c r="AA703" s="15">
        <f>IFERROR([1]!Table1[[#This Row],[Profit]]/[1]!Table1[[#This Row],[Sales]],0)</f>
        <v>0.17647058823529413</v>
      </c>
      <c r="AB703" s="12">
        <f>YEAR([1]!Table1[[#This Row],[Order_Date]])</f>
        <v>2024</v>
      </c>
      <c r="AC703" s="12">
        <f>MONTH([1]!Table1[[#This Row],[Order_Date]])</f>
        <v>3</v>
      </c>
      <c r="AD703" s="12" t="str">
        <f t="shared" si="30"/>
        <v>Mar</v>
      </c>
      <c r="AE703" s="12" t="str">
        <f t="shared" si="31"/>
        <v>Q1</v>
      </c>
      <c r="AF703" s="12" t="str">
        <f t="shared" si="32"/>
        <v>2024-Mar</v>
      </c>
      <c r="AG703" s="12">
        <f>COUNTIF(C:C,Table1[[#This Row],[Customer_ID]])</f>
        <v>5</v>
      </c>
      <c r="AH703" s="18" t="e">
        <f>IF([1]!Table1[[#This Row],[Customer_order_count]] &gt;= 10,"FREQUENT",IF([1]!Table1[[#This Row],[Customer_order_count]] &lt;= 10,"REGULAR","OCASSIONAL"))</f>
        <v>#REF!</v>
      </c>
    </row>
    <row r="704" spans="1:34" x14ac:dyDescent="0.25">
      <c r="A704" s="1" t="s">
        <v>1429</v>
      </c>
      <c r="B704" s="2">
        <v>45654</v>
      </c>
      <c r="C704" s="3" t="s">
        <v>1037</v>
      </c>
      <c r="D704" s="4" t="s">
        <v>1038</v>
      </c>
      <c r="E704" s="4" t="s">
        <v>3</v>
      </c>
      <c r="F704" s="5">
        <v>22</v>
      </c>
      <c r="G704" s="3" t="s">
        <v>290</v>
      </c>
      <c r="H704" s="3" t="s">
        <v>276</v>
      </c>
      <c r="I704" s="3" t="s">
        <v>186</v>
      </c>
      <c r="J704" s="3" t="s">
        <v>187</v>
      </c>
      <c r="K704" s="3" t="s">
        <v>91</v>
      </c>
      <c r="L704" s="5">
        <v>1</v>
      </c>
      <c r="M704" s="5">
        <v>12000</v>
      </c>
      <c r="N704" s="6">
        <v>0.1</v>
      </c>
      <c r="O704" s="5">
        <v>10800</v>
      </c>
      <c r="P704" s="5">
        <v>9000</v>
      </c>
      <c r="Q704" s="5">
        <f>Table1[[#This Row],[Sales]]-Table1[[#This Row],[Cost]]</f>
        <v>1800</v>
      </c>
      <c r="R704" s="3" t="s">
        <v>77</v>
      </c>
      <c r="S704" s="3" t="s">
        <v>10</v>
      </c>
      <c r="T704" s="3" t="s">
        <v>40</v>
      </c>
      <c r="U704" s="3" t="s">
        <v>12</v>
      </c>
      <c r="V704" s="6">
        <f>Table1[[#This Row],[Profit]]/Table1[[#This Row],[Sales]]</f>
        <v>0.16666666666666666</v>
      </c>
      <c r="W704" s="3">
        <f>[1]!Table1[[#This Row],[Sales]]-[1]!Table1[[#This Row],[Cost]]-[1]!Table1[[#This Row],[Profit]]</f>
        <v>0</v>
      </c>
      <c r="X704" s="3">
        <f>[1]!Table1[[#This Row],[Quantity]]*[1]!Table1[[#This Row],[Unit_Price]]</f>
        <v>12000</v>
      </c>
      <c r="Y704" s="7">
        <f>[1]!Table1[[#This Row],[Gross_Sales]]*[1]!Table1[[#This Row],[Discount]]</f>
        <v>1200</v>
      </c>
      <c r="Z704" s="8">
        <f>[1]!Table1[[#This Row],[Gross_Sales]]*[1]!Table1[[#This Row],[Discount_amount]]</f>
        <v>14400000</v>
      </c>
      <c r="AA704" s="6">
        <f>IFERROR([1]!Table1[[#This Row],[Profit]]/[1]!Table1[[#This Row],[Sales]],0)</f>
        <v>0.16666666666666666</v>
      </c>
      <c r="AB704" s="3">
        <f>YEAR([1]!Table1[[#This Row],[Order_Date]])</f>
        <v>2024</v>
      </c>
      <c r="AC704" s="3">
        <f>MONTH([1]!Table1[[#This Row],[Order_Date]])</f>
        <v>12</v>
      </c>
      <c r="AD704" s="3" t="str">
        <f t="shared" si="30"/>
        <v>Dec</v>
      </c>
      <c r="AE704" s="3" t="str">
        <f t="shared" si="31"/>
        <v>Q4</v>
      </c>
      <c r="AF704" s="3" t="str">
        <f t="shared" si="32"/>
        <v>2024-Dec</v>
      </c>
      <c r="AG704" s="3">
        <f>COUNTIF(C:C,Table1[[#This Row],[Customer_ID]])</f>
        <v>14</v>
      </c>
      <c r="AH704" s="9" t="e">
        <f>IF([1]!Table1[[#This Row],[Customer_order_count]] &gt;= 10,"FREQUENT",IF([1]!Table1[[#This Row],[Customer_order_count]] &lt;= 10,"REGULAR","OCASSIONAL"))</f>
        <v>#REF!</v>
      </c>
    </row>
    <row r="705" spans="1:34" x14ac:dyDescent="0.25">
      <c r="A705" s="10" t="s">
        <v>1430</v>
      </c>
      <c r="B705" s="11">
        <v>45991</v>
      </c>
      <c r="C705" s="12" t="s">
        <v>351</v>
      </c>
      <c r="D705" s="13" t="s">
        <v>352</v>
      </c>
      <c r="E705" s="13" t="s">
        <v>3</v>
      </c>
      <c r="F705" s="14">
        <v>54</v>
      </c>
      <c r="G705" s="12" t="s">
        <v>275</v>
      </c>
      <c r="H705" s="12" t="s">
        <v>276</v>
      </c>
      <c r="I705" s="12" t="s">
        <v>186</v>
      </c>
      <c r="J705" s="12" t="s">
        <v>187</v>
      </c>
      <c r="K705" s="12" t="s">
        <v>91</v>
      </c>
      <c r="L705" s="14">
        <v>3</v>
      </c>
      <c r="M705" s="14">
        <v>12000</v>
      </c>
      <c r="N705" s="15">
        <v>0.2</v>
      </c>
      <c r="O705" s="14">
        <v>28800</v>
      </c>
      <c r="P705" s="14">
        <v>27000</v>
      </c>
      <c r="Q705" s="5">
        <f>Table1[[#This Row],[Sales]]-Table1[[#This Row],[Cost]]</f>
        <v>1800</v>
      </c>
      <c r="R705" s="12" t="s">
        <v>17</v>
      </c>
      <c r="S705" s="12" t="s">
        <v>10</v>
      </c>
      <c r="T705" s="12" t="s">
        <v>40</v>
      </c>
      <c r="U705" s="12" t="s">
        <v>27</v>
      </c>
      <c r="V705" s="6">
        <f>Table1[[#This Row],[Profit]]/Table1[[#This Row],[Sales]]</f>
        <v>6.25E-2</v>
      </c>
      <c r="W705" s="12">
        <f>[1]!Table1[[#This Row],[Sales]]-[1]!Table1[[#This Row],[Cost]]-[1]!Table1[[#This Row],[Profit]]</f>
        <v>0</v>
      </c>
      <c r="X705" s="12">
        <f>[1]!Table1[[#This Row],[Quantity]]*[1]!Table1[[#This Row],[Unit_Price]]</f>
        <v>36000</v>
      </c>
      <c r="Y705" s="16">
        <f>[1]!Table1[[#This Row],[Gross_Sales]]*[1]!Table1[[#This Row],[Discount]]</f>
        <v>7200</v>
      </c>
      <c r="Z705" s="17">
        <f>[1]!Table1[[#This Row],[Gross_Sales]]*[1]!Table1[[#This Row],[Discount_amount]]</f>
        <v>259200000</v>
      </c>
      <c r="AA705" s="15">
        <f>IFERROR([1]!Table1[[#This Row],[Profit]]/[1]!Table1[[#This Row],[Sales]],0)</f>
        <v>6.25E-2</v>
      </c>
      <c r="AB705" s="12">
        <f>YEAR([1]!Table1[[#This Row],[Order_Date]])</f>
        <v>2025</v>
      </c>
      <c r="AC705" s="12">
        <f>MONTH([1]!Table1[[#This Row],[Order_Date]])</f>
        <v>11</v>
      </c>
      <c r="AD705" s="12" t="str">
        <f t="shared" si="30"/>
        <v>Nov</v>
      </c>
      <c r="AE705" s="12" t="str">
        <f t="shared" si="31"/>
        <v>Q4</v>
      </c>
      <c r="AF705" s="12" t="str">
        <f t="shared" si="32"/>
        <v>2025-Nov</v>
      </c>
      <c r="AG705" s="12">
        <f>COUNTIF(C:C,Table1[[#This Row],[Customer_ID]])</f>
        <v>22</v>
      </c>
      <c r="AH705" s="18" t="e">
        <f>IF([1]!Table1[[#This Row],[Customer_order_count]] &gt;= 10,"FREQUENT",IF([1]!Table1[[#This Row],[Customer_order_count]] &lt;= 10,"REGULAR","OCASSIONAL"))</f>
        <v>#REF!</v>
      </c>
    </row>
    <row r="706" spans="1:34" x14ac:dyDescent="0.25">
      <c r="A706" s="1" t="s">
        <v>1431</v>
      </c>
      <c r="B706" s="2">
        <v>45539</v>
      </c>
      <c r="C706" s="3" t="s">
        <v>434</v>
      </c>
      <c r="D706" s="4" t="s">
        <v>435</v>
      </c>
      <c r="E706" s="4" t="s">
        <v>16</v>
      </c>
      <c r="F706" s="5">
        <v>26</v>
      </c>
      <c r="G706" s="3" t="s">
        <v>280</v>
      </c>
      <c r="H706" s="3" t="s">
        <v>270</v>
      </c>
      <c r="I706" s="3" t="s">
        <v>37</v>
      </c>
      <c r="J706" s="3" t="s">
        <v>38</v>
      </c>
      <c r="K706" s="3" t="s">
        <v>39</v>
      </c>
      <c r="L706" s="5">
        <v>1</v>
      </c>
      <c r="M706" s="5">
        <v>900</v>
      </c>
      <c r="N706" s="6">
        <v>0.1</v>
      </c>
      <c r="O706" s="5">
        <v>810</v>
      </c>
      <c r="P706" s="5">
        <v>550</v>
      </c>
      <c r="Q706" s="5">
        <f>Table1[[#This Row],[Sales]]-Table1[[#This Row],[Cost]]</f>
        <v>260</v>
      </c>
      <c r="R706" s="3" t="s">
        <v>26</v>
      </c>
      <c r="S706" s="3" t="s">
        <v>10</v>
      </c>
      <c r="T706" s="3" t="s">
        <v>33</v>
      </c>
      <c r="U706" s="3" t="s">
        <v>27</v>
      </c>
      <c r="V706" s="6">
        <f>Table1[[#This Row],[Profit]]/Table1[[#This Row],[Sales]]</f>
        <v>0.32098765432098764</v>
      </c>
      <c r="W706" s="3">
        <f>[1]!Table1[[#This Row],[Sales]]-[1]!Table1[[#This Row],[Cost]]-[1]!Table1[[#This Row],[Profit]]</f>
        <v>0</v>
      </c>
      <c r="X706" s="3">
        <f>[1]!Table1[[#This Row],[Quantity]]*[1]!Table1[[#This Row],[Unit_Price]]</f>
        <v>900</v>
      </c>
      <c r="Y706" s="7">
        <f>[1]!Table1[[#This Row],[Gross_Sales]]*[1]!Table1[[#This Row],[Discount]]</f>
        <v>90</v>
      </c>
      <c r="Z706" s="8">
        <f>[1]!Table1[[#This Row],[Gross_Sales]]*[1]!Table1[[#This Row],[Discount_amount]]</f>
        <v>81000</v>
      </c>
      <c r="AA706" s="6">
        <f>IFERROR([1]!Table1[[#This Row],[Profit]]/[1]!Table1[[#This Row],[Sales]],0)</f>
        <v>0.32098765432098764</v>
      </c>
      <c r="AB706" s="3">
        <f>YEAR([1]!Table1[[#This Row],[Order_Date]])</f>
        <v>2024</v>
      </c>
      <c r="AC706" s="3">
        <f>MONTH([1]!Table1[[#This Row],[Order_Date]])</f>
        <v>9</v>
      </c>
      <c r="AD706" s="3" t="str">
        <f t="shared" ref="AD706:AD769" si="33">TEXT(B:B,"mmm")</f>
        <v>Sep</v>
      </c>
      <c r="AE706" s="3" t="str">
        <f t="shared" ref="AE706:AE769" si="34">"Q"&amp;ROUNDUP(MONTH(B706)/3,0)</f>
        <v>Q3</v>
      </c>
      <c r="AF706" s="3" t="str">
        <f t="shared" ref="AF706:AF769" si="35">TEXT(B:B,"yyyy-mmm")</f>
        <v>2024-Sep</v>
      </c>
      <c r="AG706" s="3">
        <f>COUNTIF(C:C,Table1[[#This Row],[Customer_ID]])</f>
        <v>32</v>
      </c>
      <c r="AH706" s="9" t="e">
        <f>IF([1]!Table1[[#This Row],[Customer_order_count]] &gt;= 10,"FREQUENT",IF([1]!Table1[[#This Row],[Customer_order_count]] &lt;= 10,"REGULAR","OCASSIONAL"))</f>
        <v>#REF!</v>
      </c>
    </row>
    <row r="707" spans="1:34" x14ac:dyDescent="0.25">
      <c r="A707" s="10" t="s">
        <v>1432</v>
      </c>
      <c r="B707" s="11">
        <v>45547</v>
      </c>
      <c r="C707" s="12" t="s">
        <v>351</v>
      </c>
      <c r="D707" s="13" t="s">
        <v>352</v>
      </c>
      <c r="E707" s="13" t="s">
        <v>3</v>
      </c>
      <c r="F707" s="14">
        <v>54</v>
      </c>
      <c r="G707" s="12" t="s">
        <v>275</v>
      </c>
      <c r="H707" s="12" t="s">
        <v>276</v>
      </c>
      <c r="I707" s="12" t="s">
        <v>56</v>
      </c>
      <c r="J707" s="12" t="s">
        <v>57</v>
      </c>
      <c r="K707" s="12" t="s">
        <v>58</v>
      </c>
      <c r="L707" s="14">
        <v>1</v>
      </c>
      <c r="M707" s="14">
        <v>1200</v>
      </c>
      <c r="N707" s="15">
        <v>0.15</v>
      </c>
      <c r="O707" s="14">
        <v>1020</v>
      </c>
      <c r="P707" s="14">
        <v>800</v>
      </c>
      <c r="Q707" s="5">
        <f>Table1[[#This Row],[Sales]]-Table1[[#This Row],[Cost]]</f>
        <v>220</v>
      </c>
      <c r="R707" s="12" t="s">
        <v>26</v>
      </c>
      <c r="S707" s="12" t="s">
        <v>10</v>
      </c>
      <c r="T707" s="12" t="s">
        <v>33</v>
      </c>
      <c r="U707" s="12" t="s">
        <v>27</v>
      </c>
      <c r="V707" s="6">
        <f>Table1[[#This Row],[Profit]]/Table1[[#This Row],[Sales]]</f>
        <v>0.21568627450980393</v>
      </c>
      <c r="W707" s="12">
        <f>[1]!Table1[[#This Row],[Sales]]-[1]!Table1[[#This Row],[Cost]]-[1]!Table1[[#This Row],[Profit]]</f>
        <v>0</v>
      </c>
      <c r="X707" s="12">
        <f>[1]!Table1[[#This Row],[Quantity]]*[1]!Table1[[#This Row],[Unit_Price]]</f>
        <v>1200</v>
      </c>
      <c r="Y707" s="16">
        <f>[1]!Table1[[#This Row],[Gross_Sales]]*[1]!Table1[[#This Row],[Discount]]</f>
        <v>180</v>
      </c>
      <c r="Z707" s="17">
        <f>[1]!Table1[[#This Row],[Gross_Sales]]*[1]!Table1[[#This Row],[Discount_amount]]</f>
        <v>216000</v>
      </c>
      <c r="AA707" s="15">
        <f>IFERROR([1]!Table1[[#This Row],[Profit]]/[1]!Table1[[#This Row],[Sales]],0)</f>
        <v>0.21568627450980393</v>
      </c>
      <c r="AB707" s="12">
        <f>YEAR([1]!Table1[[#This Row],[Order_Date]])</f>
        <v>2024</v>
      </c>
      <c r="AC707" s="12">
        <f>MONTH([1]!Table1[[#This Row],[Order_Date]])</f>
        <v>9</v>
      </c>
      <c r="AD707" s="12" t="str">
        <f t="shared" si="33"/>
        <v>Sep</v>
      </c>
      <c r="AE707" s="12" t="str">
        <f t="shared" si="34"/>
        <v>Q3</v>
      </c>
      <c r="AF707" s="12" t="str">
        <f t="shared" si="35"/>
        <v>2024-Sep</v>
      </c>
      <c r="AG707" s="12">
        <f>COUNTIF(C:C,Table1[[#This Row],[Customer_ID]])</f>
        <v>22</v>
      </c>
      <c r="AH707" s="18" t="e">
        <f>IF([1]!Table1[[#This Row],[Customer_order_count]] &gt;= 10,"FREQUENT",IF([1]!Table1[[#This Row],[Customer_order_count]] &lt;= 10,"REGULAR","OCASSIONAL"))</f>
        <v>#REF!</v>
      </c>
    </row>
    <row r="708" spans="1:34" x14ac:dyDescent="0.25">
      <c r="A708" s="1" t="s">
        <v>1433</v>
      </c>
      <c r="B708" s="2">
        <v>45414</v>
      </c>
      <c r="C708" s="3" t="s">
        <v>1253</v>
      </c>
      <c r="D708" s="4" t="s">
        <v>1254</v>
      </c>
      <c r="E708" s="4" t="s">
        <v>16</v>
      </c>
      <c r="F708" s="5">
        <v>45</v>
      </c>
      <c r="G708" s="3" t="s">
        <v>275</v>
      </c>
      <c r="H708" s="3" t="s">
        <v>276</v>
      </c>
      <c r="I708" s="3" t="s">
        <v>65</v>
      </c>
      <c r="J708" s="3" t="s">
        <v>66</v>
      </c>
      <c r="K708" s="3" t="s">
        <v>25</v>
      </c>
      <c r="L708" s="5">
        <v>2</v>
      </c>
      <c r="M708" s="5">
        <v>2500</v>
      </c>
      <c r="N708" s="6">
        <v>0.2</v>
      </c>
      <c r="O708" s="5">
        <v>4000</v>
      </c>
      <c r="P708" s="5">
        <v>3200</v>
      </c>
      <c r="Q708" s="5">
        <f>Table1[[#This Row],[Sales]]-Table1[[#This Row],[Cost]]</f>
        <v>800</v>
      </c>
      <c r="R708" s="3" t="s">
        <v>9</v>
      </c>
      <c r="S708" s="3" t="s">
        <v>10</v>
      </c>
      <c r="T708" s="3" t="s">
        <v>11</v>
      </c>
      <c r="U708" s="3" t="s">
        <v>27</v>
      </c>
      <c r="V708" s="6">
        <f>Table1[[#This Row],[Profit]]/Table1[[#This Row],[Sales]]</f>
        <v>0.2</v>
      </c>
      <c r="W708" s="3">
        <f>[1]!Table1[[#This Row],[Sales]]-[1]!Table1[[#This Row],[Cost]]-[1]!Table1[[#This Row],[Profit]]</f>
        <v>0</v>
      </c>
      <c r="X708" s="3">
        <f>[1]!Table1[[#This Row],[Quantity]]*[1]!Table1[[#This Row],[Unit_Price]]</f>
        <v>5000</v>
      </c>
      <c r="Y708" s="7">
        <f>[1]!Table1[[#This Row],[Gross_Sales]]*[1]!Table1[[#This Row],[Discount]]</f>
        <v>1000</v>
      </c>
      <c r="Z708" s="8">
        <f>[1]!Table1[[#This Row],[Gross_Sales]]*[1]!Table1[[#This Row],[Discount_amount]]</f>
        <v>5000000</v>
      </c>
      <c r="AA708" s="6">
        <f>IFERROR([1]!Table1[[#This Row],[Profit]]/[1]!Table1[[#This Row],[Sales]],0)</f>
        <v>0.2</v>
      </c>
      <c r="AB708" s="3">
        <f>YEAR([1]!Table1[[#This Row],[Order_Date]])</f>
        <v>2024</v>
      </c>
      <c r="AC708" s="3">
        <f>MONTH([1]!Table1[[#This Row],[Order_Date]])</f>
        <v>5</v>
      </c>
      <c r="AD708" s="3" t="str">
        <f t="shared" si="33"/>
        <v>May</v>
      </c>
      <c r="AE708" s="3" t="str">
        <f t="shared" si="34"/>
        <v>Q2</v>
      </c>
      <c r="AF708" s="3" t="str">
        <f t="shared" si="35"/>
        <v>2024-May</v>
      </c>
      <c r="AG708" s="3">
        <f>COUNTIF(C:C,Table1[[#This Row],[Customer_ID]])</f>
        <v>17</v>
      </c>
      <c r="AH708" s="9" t="e">
        <f>IF([1]!Table1[[#This Row],[Customer_order_count]] &gt;= 10,"FREQUENT",IF([1]!Table1[[#This Row],[Customer_order_count]] &lt;= 10,"REGULAR","OCASSIONAL"))</f>
        <v>#REF!</v>
      </c>
    </row>
    <row r="709" spans="1:34" x14ac:dyDescent="0.25">
      <c r="A709" s="10" t="s">
        <v>1434</v>
      </c>
      <c r="B709" s="11">
        <v>45920</v>
      </c>
      <c r="C709" s="12" t="s">
        <v>805</v>
      </c>
      <c r="D709" s="13" t="s">
        <v>675</v>
      </c>
      <c r="E709" s="13" t="s">
        <v>3</v>
      </c>
      <c r="F709" s="14">
        <v>48</v>
      </c>
      <c r="G709" s="12" t="s">
        <v>269</v>
      </c>
      <c r="H709" s="12" t="s">
        <v>270</v>
      </c>
      <c r="I709" s="12" t="s">
        <v>23</v>
      </c>
      <c r="J709" s="12" t="s">
        <v>24</v>
      </c>
      <c r="K709" s="12" t="s">
        <v>25</v>
      </c>
      <c r="L709" s="14">
        <v>1</v>
      </c>
      <c r="M709" s="14">
        <v>55000</v>
      </c>
      <c r="N709" s="15">
        <v>0.15</v>
      </c>
      <c r="O709" s="14">
        <v>46750</v>
      </c>
      <c r="P709" s="14">
        <v>40000</v>
      </c>
      <c r="Q709" s="5">
        <f>Table1[[#This Row],[Sales]]-Table1[[#This Row],[Cost]]</f>
        <v>6750</v>
      </c>
      <c r="R709" s="12" t="s">
        <v>9</v>
      </c>
      <c r="S709" s="12" t="s">
        <v>10</v>
      </c>
      <c r="T709" s="12" t="s">
        <v>33</v>
      </c>
      <c r="U709" s="12" t="s">
        <v>27</v>
      </c>
      <c r="V709" s="6">
        <f>Table1[[#This Row],[Profit]]/Table1[[#This Row],[Sales]]</f>
        <v>0.14438502673796791</v>
      </c>
      <c r="W709" s="12">
        <f>[1]!Table1[[#This Row],[Sales]]-[1]!Table1[[#This Row],[Cost]]-[1]!Table1[[#This Row],[Profit]]</f>
        <v>0</v>
      </c>
      <c r="X709" s="12">
        <f>[1]!Table1[[#This Row],[Quantity]]*[1]!Table1[[#This Row],[Unit_Price]]</f>
        <v>55000</v>
      </c>
      <c r="Y709" s="16">
        <f>[1]!Table1[[#This Row],[Gross_Sales]]*[1]!Table1[[#This Row],[Discount]]</f>
        <v>8250</v>
      </c>
      <c r="Z709" s="17">
        <f>[1]!Table1[[#This Row],[Gross_Sales]]*[1]!Table1[[#This Row],[Discount_amount]]</f>
        <v>453750000</v>
      </c>
      <c r="AA709" s="15">
        <f>IFERROR([1]!Table1[[#This Row],[Profit]]/[1]!Table1[[#This Row],[Sales]],0)</f>
        <v>0.14438502673796791</v>
      </c>
      <c r="AB709" s="12">
        <f>YEAR([1]!Table1[[#This Row],[Order_Date]])</f>
        <v>2025</v>
      </c>
      <c r="AC709" s="12">
        <f>MONTH([1]!Table1[[#This Row],[Order_Date]])</f>
        <v>9</v>
      </c>
      <c r="AD709" s="12" t="str">
        <f t="shared" si="33"/>
        <v>Sep</v>
      </c>
      <c r="AE709" s="12" t="str">
        <f t="shared" si="34"/>
        <v>Q3</v>
      </c>
      <c r="AF709" s="12" t="str">
        <f t="shared" si="35"/>
        <v>2025-Sep</v>
      </c>
      <c r="AG709" s="12">
        <f>COUNTIF(C:C,Table1[[#This Row],[Customer_ID]])</f>
        <v>11</v>
      </c>
      <c r="AH709" s="18" t="e">
        <f>IF([1]!Table1[[#This Row],[Customer_order_count]] &gt;= 10,"FREQUENT",IF([1]!Table1[[#This Row],[Customer_order_count]] &lt;= 10,"REGULAR","OCASSIONAL"))</f>
        <v>#REF!</v>
      </c>
    </row>
    <row r="710" spans="1:34" x14ac:dyDescent="0.25">
      <c r="A710" s="1" t="s">
        <v>1435</v>
      </c>
      <c r="B710" s="2">
        <v>45335</v>
      </c>
      <c r="C710" s="3" t="s">
        <v>348</v>
      </c>
      <c r="D710" s="4" t="s">
        <v>349</v>
      </c>
      <c r="E710" s="4" t="s">
        <v>16</v>
      </c>
      <c r="F710" s="5">
        <v>59</v>
      </c>
      <c r="G710" s="3" t="s">
        <v>263</v>
      </c>
      <c r="H710" s="3" t="s">
        <v>5</v>
      </c>
      <c r="I710" s="3" t="s">
        <v>143</v>
      </c>
      <c r="J710" s="3" t="s">
        <v>144</v>
      </c>
      <c r="K710" s="3" t="s">
        <v>76</v>
      </c>
      <c r="L710" s="5">
        <v>3</v>
      </c>
      <c r="M710" s="5">
        <v>700</v>
      </c>
      <c r="N710" s="6">
        <v>0.05</v>
      </c>
      <c r="O710" s="5">
        <v>1995</v>
      </c>
      <c r="P710" s="5">
        <v>1710</v>
      </c>
      <c r="Q710" s="5">
        <f>Table1[[#This Row],[Sales]]-Table1[[#This Row],[Cost]]</f>
        <v>285</v>
      </c>
      <c r="R710" s="3" t="s">
        <v>26</v>
      </c>
      <c r="S710" s="3" t="s">
        <v>10</v>
      </c>
      <c r="T710" s="3" t="s">
        <v>18</v>
      </c>
      <c r="U710" s="3" t="s">
        <v>12</v>
      </c>
      <c r="V710" s="6">
        <f>Table1[[#This Row],[Profit]]/Table1[[#This Row],[Sales]]</f>
        <v>0.14285714285714285</v>
      </c>
      <c r="W710" s="3">
        <f>[1]!Table1[[#This Row],[Sales]]-[1]!Table1[[#This Row],[Cost]]-[1]!Table1[[#This Row],[Profit]]</f>
        <v>0</v>
      </c>
      <c r="X710" s="3">
        <f>[1]!Table1[[#This Row],[Quantity]]*[1]!Table1[[#This Row],[Unit_Price]]</f>
        <v>2100</v>
      </c>
      <c r="Y710" s="7">
        <f>[1]!Table1[[#This Row],[Gross_Sales]]*[1]!Table1[[#This Row],[Discount]]</f>
        <v>105</v>
      </c>
      <c r="Z710" s="8">
        <f>[1]!Table1[[#This Row],[Gross_Sales]]*[1]!Table1[[#This Row],[Discount_amount]]</f>
        <v>220500</v>
      </c>
      <c r="AA710" s="6">
        <f>IFERROR([1]!Table1[[#This Row],[Profit]]/[1]!Table1[[#This Row],[Sales]],0)</f>
        <v>0.14285714285714285</v>
      </c>
      <c r="AB710" s="3">
        <f>YEAR([1]!Table1[[#This Row],[Order_Date]])</f>
        <v>2024</v>
      </c>
      <c r="AC710" s="3">
        <f>MONTH([1]!Table1[[#This Row],[Order_Date]])</f>
        <v>2</v>
      </c>
      <c r="AD710" s="3" t="str">
        <f t="shared" si="33"/>
        <v>Feb</v>
      </c>
      <c r="AE710" s="3" t="str">
        <f t="shared" si="34"/>
        <v>Q1</v>
      </c>
      <c r="AF710" s="3" t="str">
        <f t="shared" si="35"/>
        <v>2024-Feb</v>
      </c>
      <c r="AG710" s="3">
        <f>COUNTIF(C:C,Table1[[#This Row],[Customer_ID]])</f>
        <v>14</v>
      </c>
      <c r="AH710" s="9" t="e">
        <f>IF([1]!Table1[[#This Row],[Customer_order_count]] &gt;= 10,"FREQUENT",IF([1]!Table1[[#This Row],[Customer_order_count]] &lt;= 10,"REGULAR","OCASSIONAL"))</f>
        <v>#REF!</v>
      </c>
    </row>
    <row r="711" spans="1:34" x14ac:dyDescent="0.25">
      <c r="A711" s="10" t="s">
        <v>1436</v>
      </c>
      <c r="B711" s="11">
        <v>45880</v>
      </c>
      <c r="C711" s="12" t="s">
        <v>988</v>
      </c>
      <c r="D711" s="12" t="s">
        <v>854</v>
      </c>
      <c r="E711" s="12" t="s">
        <v>3</v>
      </c>
      <c r="F711" s="12">
        <v>51</v>
      </c>
      <c r="G711" s="12" t="s">
        <v>407</v>
      </c>
      <c r="H711" s="12" t="s">
        <v>285</v>
      </c>
      <c r="I711" s="12" t="s">
        <v>37</v>
      </c>
      <c r="J711" s="12" t="s">
        <v>38</v>
      </c>
      <c r="K711" s="12" t="s">
        <v>39</v>
      </c>
      <c r="L711" s="12">
        <v>1</v>
      </c>
      <c r="M711" s="12">
        <v>900</v>
      </c>
      <c r="N711" s="12">
        <v>0</v>
      </c>
      <c r="O711" s="12">
        <v>900</v>
      </c>
      <c r="P711" s="12">
        <v>550</v>
      </c>
      <c r="Q711" s="5">
        <f>Table1[[#This Row],[Sales]]-Table1[[#This Row],[Cost]]</f>
        <v>350</v>
      </c>
      <c r="R711" s="12" t="s">
        <v>17</v>
      </c>
      <c r="S711" s="12" t="s">
        <v>287</v>
      </c>
      <c r="T711" s="12" t="s">
        <v>33</v>
      </c>
      <c r="U711" s="12" t="s">
        <v>19</v>
      </c>
      <c r="V711" s="6">
        <f>Table1[[#This Row],[Profit]]/Table1[[#This Row],[Sales]]</f>
        <v>0.3888888888888889</v>
      </c>
      <c r="W711" s="12">
        <f>[1]!Table1[[#This Row],[Sales]]-[1]!Table1[[#This Row],[Cost]]-[1]!Table1[[#This Row],[Profit]]</f>
        <v>-1100</v>
      </c>
      <c r="X711" s="12">
        <f>[1]!Table1[[#This Row],[Quantity]]*[1]!Table1[[#This Row],[Unit_Price]]</f>
        <v>900</v>
      </c>
      <c r="Y711" s="12">
        <f>[1]!Table1[[#This Row],[Gross_Sales]]*[1]!Table1[[#This Row],[Discount]]</f>
        <v>0</v>
      </c>
      <c r="Z711" s="12">
        <f>[1]!Table1[[#This Row],[Gross_Sales]]*[1]!Table1[[#This Row],[Discount_amount]]</f>
        <v>0</v>
      </c>
      <c r="AA711" s="12">
        <f>IFERROR([1]!Table1[[#This Row],[Profit]]/[1]!Table1[[#This Row],[Sales]],0)</f>
        <v>0.3888888888888889</v>
      </c>
      <c r="AB711" s="12">
        <f>YEAR([1]!Table1[[#This Row],[Order_Date]])</f>
        <v>2025</v>
      </c>
      <c r="AC711" s="12">
        <f>MONTH([1]!Table1[[#This Row],[Order_Date]])</f>
        <v>8</v>
      </c>
      <c r="AD711" s="12" t="str">
        <f t="shared" si="33"/>
        <v>Aug</v>
      </c>
      <c r="AE711" s="12" t="str">
        <f t="shared" si="34"/>
        <v>Q3</v>
      </c>
      <c r="AF711" s="12" t="str">
        <f t="shared" si="35"/>
        <v>2025-Aug</v>
      </c>
      <c r="AG711" s="12">
        <f>COUNTIF(C:C,Table1[[#This Row],[Customer_ID]])</f>
        <v>3</v>
      </c>
      <c r="AH711" s="18" t="e">
        <f>IF([1]!Table1[[#This Row],[Customer_order_count]] &gt;= 10,"FREQUENT",IF([1]!Table1[[#This Row],[Customer_order_count]] &lt;= 10,"REGULAR","OCASSIONAL"))</f>
        <v>#REF!</v>
      </c>
    </row>
    <row r="712" spans="1:34" x14ac:dyDescent="0.25">
      <c r="A712" s="1" t="s">
        <v>1437</v>
      </c>
      <c r="B712" s="2">
        <v>45815</v>
      </c>
      <c r="C712" s="3" t="s">
        <v>915</v>
      </c>
      <c r="D712" s="4" t="s">
        <v>916</v>
      </c>
      <c r="E712" s="4" t="s">
        <v>3</v>
      </c>
      <c r="F712" s="5">
        <v>43</v>
      </c>
      <c r="G712" s="3" t="s">
        <v>339</v>
      </c>
      <c r="H712" s="3" t="s">
        <v>285</v>
      </c>
      <c r="I712" s="3" t="s">
        <v>37</v>
      </c>
      <c r="J712" s="3" t="s">
        <v>38</v>
      </c>
      <c r="K712" s="3" t="s">
        <v>39</v>
      </c>
      <c r="L712" s="5">
        <v>1</v>
      </c>
      <c r="M712" s="5">
        <v>900</v>
      </c>
      <c r="N712" s="6">
        <v>0.1</v>
      </c>
      <c r="O712" s="5">
        <v>810</v>
      </c>
      <c r="P712" s="5">
        <v>550</v>
      </c>
      <c r="Q712" s="5">
        <f>Table1[[#This Row],[Sales]]-Table1[[#This Row],[Cost]]</f>
        <v>260</v>
      </c>
      <c r="R712" s="3" t="s">
        <v>26</v>
      </c>
      <c r="S712" s="3" t="s">
        <v>10</v>
      </c>
      <c r="T712" s="3" t="s">
        <v>11</v>
      </c>
      <c r="U712" s="3" t="s">
        <v>27</v>
      </c>
      <c r="V712" s="6">
        <f>Table1[[#This Row],[Profit]]/Table1[[#This Row],[Sales]]</f>
        <v>0.32098765432098764</v>
      </c>
      <c r="W712" s="3">
        <f>[1]!Table1[[#This Row],[Sales]]-[1]!Table1[[#This Row],[Cost]]-[1]!Table1[[#This Row],[Profit]]</f>
        <v>0</v>
      </c>
      <c r="X712" s="3">
        <f>[1]!Table1[[#This Row],[Quantity]]*[1]!Table1[[#This Row],[Unit_Price]]</f>
        <v>900</v>
      </c>
      <c r="Y712" s="7">
        <f>[1]!Table1[[#This Row],[Gross_Sales]]*[1]!Table1[[#This Row],[Discount]]</f>
        <v>90</v>
      </c>
      <c r="Z712" s="8">
        <f>[1]!Table1[[#This Row],[Gross_Sales]]*[1]!Table1[[#This Row],[Discount_amount]]</f>
        <v>81000</v>
      </c>
      <c r="AA712" s="6">
        <f>IFERROR([1]!Table1[[#This Row],[Profit]]/[1]!Table1[[#This Row],[Sales]],0)</f>
        <v>0.32098765432098764</v>
      </c>
      <c r="AB712" s="3">
        <f>YEAR([1]!Table1[[#This Row],[Order_Date]])</f>
        <v>2025</v>
      </c>
      <c r="AC712" s="3">
        <f>MONTH([1]!Table1[[#This Row],[Order_Date]])</f>
        <v>6</v>
      </c>
      <c r="AD712" s="3" t="str">
        <f t="shared" si="33"/>
        <v>Jun</v>
      </c>
      <c r="AE712" s="3" t="str">
        <f t="shared" si="34"/>
        <v>Q2</v>
      </c>
      <c r="AF712" s="3" t="str">
        <f t="shared" si="35"/>
        <v>2025-Jun</v>
      </c>
      <c r="AG712" s="3">
        <f>COUNTIF(C:C,Table1[[#This Row],[Customer_ID]])</f>
        <v>10</v>
      </c>
      <c r="AH712" s="9" t="e">
        <f>IF([1]!Table1[[#This Row],[Customer_order_count]] &gt;= 10,"FREQUENT",IF([1]!Table1[[#This Row],[Customer_order_count]] &lt;= 10,"REGULAR","OCASSIONAL"))</f>
        <v>#REF!</v>
      </c>
    </row>
    <row r="713" spans="1:34" x14ac:dyDescent="0.25">
      <c r="A713" s="10" t="s">
        <v>1438</v>
      </c>
      <c r="B713" s="11">
        <v>45423</v>
      </c>
      <c r="C713" s="12" t="s">
        <v>470</v>
      </c>
      <c r="D713" s="13" t="s">
        <v>471</v>
      </c>
      <c r="E713" s="13" t="s">
        <v>3</v>
      </c>
      <c r="F713" s="14">
        <v>20</v>
      </c>
      <c r="G713" s="12" t="s">
        <v>290</v>
      </c>
      <c r="H713" s="12" t="s">
        <v>276</v>
      </c>
      <c r="I713" s="12" t="s">
        <v>102</v>
      </c>
      <c r="J713" s="12" t="s">
        <v>103</v>
      </c>
      <c r="K713" s="12" t="s">
        <v>25</v>
      </c>
      <c r="L713" s="14">
        <v>1</v>
      </c>
      <c r="M713" s="14">
        <v>28000</v>
      </c>
      <c r="N713" s="15">
        <v>0.05</v>
      </c>
      <c r="O713" s="14">
        <v>26600</v>
      </c>
      <c r="P713" s="14">
        <v>21000</v>
      </c>
      <c r="Q713" s="5">
        <f>Table1[[#This Row],[Sales]]-Table1[[#This Row],[Cost]]</f>
        <v>5600</v>
      </c>
      <c r="R713" s="12" t="s">
        <v>17</v>
      </c>
      <c r="S713" s="12" t="s">
        <v>10</v>
      </c>
      <c r="T713" s="12" t="s">
        <v>11</v>
      </c>
      <c r="U713" s="12" t="s">
        <v>27</v>
      </c>
      <c r="V713" s="6">
        <f>Table1[[#This Row],[Profit]]/Table1[[#This Row],[Sales]]</f>
        <v>0.21052631578947367</v>
      </c>
      <c r="W713" s="12">
        <f>[1]!Table1[[#This Row],[Sales]]-[1]!Table1[[#This Row],[Cost]]-[1]!Table1[[#This Row],[Profit]]</f>
        <v>0</v>
      </c>
      <c r="X713" s="12">
        <f>[1]!Table1[[#This Row],[Quantity]]*[1]!Table1[[#This Row],[Unit_Price]]</f>
        <v>28000</v>
      </c>
      <c r="Y713" s="16">
        <f>[1]!Table1[[#This Row],[Gross_Sales]]*[1]!Table1[[#This Row],[Discount]]</f>
        <v>1400</v>
      </c>
      <c r="Z713" s="17">
        <f>[1]!Table1[[#This Row],[Gross_Sales]]*[1]!Table1[[#This Row],[Discount_amount]]</f>
        <v>39200000</v>
      </c>
      <c r="AA713" s="15">
        <f>IFERROR([1]!Table1[[#This Row],[Profit]]/[1]!Table1[[#This Row],[Sales]],0)</f>
        <v>0.21052631578947367</v>
      </c>
      <c r="AB713" s="12">
        <f>YEAR([1]!Table1[[#This Row],[Order_Date]])</f>
        <v>2024</v>
      </c>
      <c r="AC713" s="12">
        <f>MONTH([1]!Table1[[#This Row],[Order_Date]])</f>
        <v>5</v>
      </c>
      <c r="AD713" s="12" t="str">
        <f t="shared" si="33"/>
        <v>May</v>
      </c>
      <c r="AE713" s="12" t="str">
        <f t="shared" si="34"/>
        <v>Q2</v>
      </c>
      <c r="AF713" s="12" t="str">
        <f t="shared" si="35"/>
        <v>2024-May</v>
      </c>
      <c r="AG713" s="12">
        <f>COUNTIF(C:C,Table1[[#This Row],[Customer_ID]])</f>
        <v>7</v>
      </c>
      <c r="AH713" s="18" t="e">
        <f>IF([1]!Table1[[#This Row],[Customer_order_count]] &gt;= 10,"FREQUENT",IF([1]!Table1[[#This Row],[Customer_order_count]] &lt;= 10,"REGULAR","OCASSIONAL"))</f>
        <v>#REF!</v>
      </c>
    </row>
    <row r="714" spans="1:34" x14ac:dyDescent="0.25">
      <c r="A714" s="1" t="s">
        <v>1439</v>
      </c>
      <c r="B714" s="2">
        <v>45845</v>
      </c>
      <c r="C714" s="3" t="s">
        <v>953</v>
      </c>
      <c r="D714" s="4" t="s">
        <v>501</v>
      </c>
      <c r="E714" s="4" t="s">
        <v>16</v>
      </c>
      <c r="F714" s="5">
        <v>23</v>
      </c>
      <c r="G714" s="3" t="s">
        <v>312</v>
      </c>
      <c r="H714" s="3" t="s">
        <v>276</v>
      </c>
      <c r="I714" s="3" t="s">
        <v>102</v>
      </c>
      <c r="J714" s="3" t="s">
        <v>103</v>
      </c>
      <c r="K714" s="3" t="s">
        <v>25</v>
      </c>
      <c r="L714" s="5">
        <v>1</v>
      </c>
      <c r="M714" s="5">
        <v>28000</v>
      </c>
      <c r="N714" s="6">
        <v>0.05</v>
      </c>
      <c r="O714" s="5">
        <v>26600</v>
      </c>
      <c r="P714" s="5">
        <v>21000</v>
      </c>
      <c r="Q714" s="5">
        <f>Table1[[#This Row],[Sales]]-Table1[[#This Row],[Cost]]</f>
        <v>5600</v>
      </c>
      <c r="R714" s="3" t="s">
        <v>17</v>
      </c>
      <c r="S714" s="3" t="s">
        <v>10</v>
      </c>
      <c r="T714" s="3" t="s">
        <v>33</v>
      </c>
      <c r="U714" s="3" t="s">
        <v>27</v>
      </c>
      <c r="V714" s="6">
        <f>Table1[[#This Row],[Profit]]/Table1[[#This Row],[Sales]]</f>
        <v>0.21052631578947367</v>
      </c>
      <c r="W714" s="3">
        <f>[1]!Table1[[#This Row],[Sales]]-[1]!Table1[[#This Row],[Cost]]-[1]!Table1[[#This Row],[Profit]]</f>
        <v>0</v>
      </c>
      <c r="X714" s="3">
        <f>[1]!Table1[[#This Row],[Quantity]]*[1]!Table1[[#This Row],[Unit_Price]]</f>
        <v>28000</v>
      </c>
      <c r="Y714" s="7">
        <f>[1]!Table1[[#This Row],[Gross_Sales]]*[1]!Table1[[#This Row],[Discount]]</f>
        <v>1400</v>
      </c>
      <c r="Z714" s="8">
        <f>[1]!Table1[[#This Row],[Gross_Sales]]*[1]!Table1[[#This Row],[Discount_amount]]</f>
        <v>39200000</v>
      </c>
      <c r="AA714" s="6">
        <f>IFERROR([1]!Table1[[#This Row],[Profit]]/[1]!Table1[[#This Row],[Sales]],0)</f>
        <v>0.21052631578947367</v>
      </c>
      <c r="AB714" s="3">
        <f>YEAR([1]!Table1[[#This Row],[Order_Date]])</f>
        <v>2025</v>
      </c>
      <c r="AC714" s="3">
        <f>MONTH([1]!Table1[[#This Row],[Order_Date]])</f>
        <v>7</v>
      </c>
      <c r="AD714" s="3" t="str">
        <f t="shared" si="33"/>
        <v>Jul</v>
      </c>
      <c r="AE714" s="3" t="str">
        <f t="shared" si="34"/>
        <v>Q3</v>
      </c>
      <c r="AF714" s="3" t="str">
        <f t="shared" si="35"/>
        <v>2025-Jul</v>
      </c>
      <c r="AG714" s="3">
        <f>COUNTIF(C:C,Table1[[#This Row],[Customer_ID]])</f>
        <v>19</v>
      </c>
      <c r="AH714" s="9" t="e">
        <f>IF([1]!Table1[[#This Row],[Customer_order_count]] &gt;= 10,"FREQUENT",IF([1]!Table1[[#This Row],[Customer_order_count]] &lt;= 10,"REGULAR","OCASSIONAL"))</f>
        <v>#REF!</v>
      </c>
    </row>
    <row r="715" spans="1:34" x14ac:dyDescent="0.25">
      <c r="A715" s="10" t="s">
        <v>1440</v>
      </c>
      <c r="B715" s="11">
        <v>45994</v>
      </c>
      <c r="C715" s="12" t="s">
        <v>1028</v>
      </c>
      <c r="D715" s="13" t="s">
        <v>1029</v>
      </c>
      <c r="E715" s="13" t="s">
        <v>3</v>
      </c>
      <c r="F715" s="14">
        <v>46</v>
      </c>
      <c r="G715" s="12" t="s">
        <v>275</v>
      </c>
      <c r="H715" s="12" t="s">
        <v>276</v>
      </c>
      <c r="I715" s="12" t="s">
        <v>305</v>
      </c>
      <c r="J715" s="12" t="s">
        <v>306</v>
      </c>
      <c r="K715" s="12" t="s">
        <v>91</v>
      </c>
      <c r="L715" s="14">
        <v>1</v>
      </c>
      <c r="M715" s="14">
        <v>8500</v>
      </c>
      <c r="N715" s="15">
        <v>0.1</v>
      </c>
      <c r="O715" s="14">
        <v>7650</v>
      </c>
      <c r="P715" s="14">
        <v>6500</v>
      </c>
      <c r="Q715" s="5">
        <f>Table1[[#This Row],[Sales]]-Table1[[#This Row],[Cost]]</f>
        <v>1150</v>
      </c>
      <c r="R715" s="12" t="s">
        <v>17</v>
      </c>
      <c r="S715" s="12" t="s">
        <v>10</v>
      </c>
      <c r="T715" s="12" t="s">
        <v>40</v>
      </c>
      <c r="U715" s="12" t="s">
        <v>12</v>
      </c>
      <c r="V715" s="6">
        <f>Table1[[#This Row],[Profit]]/Table1[[#This Row],[Sales]]</f>
        <v>0.15032679738562091</v>
      </c>
      <c r="W715" s="12">
        <f>[1]!Table1[[#This Row],[Sales]]-[1]!Table1[[#This Row],[Cost]]-[1]!Table1[[#This Row],[Profit]]</f>
        <v>0</v>
      </c>
      <c r="X715" s="12">
        <f>[1]!Table1[[#This Row],[Quantity]]*[1]!Table1[[#This Row],[Unit_Price]]</f>
        <v>8500</v>
      </c>
      <c r="Y715" s="16">
        <f>[1]!Table1[[#This Row],[Gross_Sales]]*[1]!Table1[[#This Row],[Discount]]</f>
        <v>850</v>
      </c>
      <c r="Z715" s="17">
        <f>[1]!Table1[[#This Row],[Gross_Sales]]*[1]!Table1[[#This Row],[Discount_amount]]</f>
        <v>7225000</v>
      </c>
      <c r="AA715" s="15">
        <f>IFERROR([1]!Table1[[#This Row],[Profit]]/[1]!Table1[[#This Row],[Sales]],0)</f>
        <v>0.15032679738562091</v>
      </c>
      <c r="AB715" s="12">
        <f>YEAR([1]!Table1[[#This Row],[Order_Date]])</f>
        <v>2025</v>
      </c>
      <c r="AC715" s="12">
        <f>MONTH([1]!Table1[[#This Row],[Order_Date]])</f>
        <v>12</v>
      </c>
      <c r="AD715" s="12" t="str">
        <f t="shared" si="33"/>
        <v>Dec</v>
      </c>
      <c r="AE715" s="12" t="str">
        <f t="shared" si="34"/>
        <v>Q4</v>
      </c>
      <c r="AF715" s="12" t="str">
        <f t="shared" si="35"/>
        <v>2025-Dec</v>
      </c>
      <c r="AG715" s="12">
        <f>COUNTIF(C:C,Table1[[#This Row],[Customer_ID]])</f>
        <v>6</v>
      </c>
      <c r="AH715" s="18" t="e">
        <f>IF([1]!Table1[[#This Row],[Customer_order_count]] &gt;= 10,"FREQUENT",IF([1]!Table1[[#This Row],[Customer_order_count]] &lt;= 10,"REGULAR","OCASSIONAL"))</f>
        <v>#REF!</v>
      </c>
    </row>
    <row r="716" spans="1:34" x14ac:dyDescent="0.25">
      <c r="A716" s="1" t="s">
        <v>1441</v>
      </c>
      <c r="B716" s="2">
        <v>45822</v>
      </c>
      <c r="C716" s="3" t="s">
        <v>434</v>
      </c>
      <c r="D716" s="4" t="s">
        <v>435</v>
      </c>
      <c r="E716" s="4" t="s">
        <v>16</v>
      </c>
      <c r="F716" s="5">
        <v>26</v>
      </c>
      <c r="G716" s="3" t="s">
        <v>280</v>
      </c>
      <c r="H716" s="3" t="s">
        <v>270</v>
      </c>
      <c r="I716" s="3" t="s">
        <v>74</v>
      </c>
      <c r="J716" s="3" t="s">
        <v>75</v>
      </c>
      <c r="K716" s="3" t="s">
        <v>76</v>
      </c>
      <c r="L716" s="5">
        <v>2</v>
      </c>
      <c r="M716" s="5">
        <v>550</v>
      </c>
      <c r="N716" s="6">
        <v>0.1</v>
      </c>
      <c r="O716" s="5">
        <v>990</v>
      </c>
      <c r="P716" s="5">
        <v>900</v>
      </c>
      <c r="Q716" s="5">
        <f>Table1[[#This Row],[Sales]]-Table1[[#This Row],[Cost]]</f>
        <v>90</v>
      </c>
      <c r="R716" s="3" t="s">
        <v>26</v>
      </c>
      <c r="S716" s="3" t="s">
        <v>10</v>
      </c>
      <c r="T716" s="3" t="s">
        <v>11</v>
      </c>
      <c r="U716" s="3" t="s">
        <v>27</v>
      </c>
      <c r="V716" s="6">
        <f>Table1[[#This Row],[Profit]]/Table1[[#This Row],[Sales]]</f>
        <v>9.0909090909090912E-2</v>
      </c>
      <c r="W716" s="3">
        <f>[1]!Table1[[#This Row],[Sales]]-[1]!Table1[[#This Row],[Cost]]-[1]!Table1[[#This Row],[Profit]]</f>
        <v>0</v>
      </c>
      <c r="X716" s="3">
        <f>[1]!Table1[[#This Row],[Quantity]]*[1]!Table1[[#This Row],[Unit_Price]]</f>
        <v>1100</v>
      </c>
      <c r="Y716" s="7">
        <f>[1]!Table1[[#This Row],[Gross_Sales]]*[1]!Table1[[#This Row],[Discount]]</f>
        <v>110</v>
      </c>
      <c r="Z716" s="8">
        <f>[1]!Table1[[#This Row],[Gross_Sales]]*[1]!Table1[[#This Row],[Discount_amount]]</f>
        <v>121000</v>
      </c>
      <c r="AA716" s="6">
        <f>IFERROR([1]!Table1[[#This Row],[Profit]]/[1]!Table1[[#This Row],[Sales]],0)</f>
        <v>9.0909090909090912E-2</v>
      </c>
      <c r="AB716" s="3">
        <f>YEAR([1]!Table1[[#This Row],[Order_Date]])</f>
        <v>2025</v>
      </c>
      <c r="AC716" s="3">
        <f>MONTH([1]!Table1[[#This Row],[Order_Date]])</f>
        <v>6</v>
      </c>
      <c r="AD716" s="3" t="str">
        <f t="shared" si="33"/>
        <v>Jun</v>
      </c>
      <c r="AE716" s="3" t="str">
        <f t="shared" si="34"/>
        <v>Q2</v>
      </c>
      <c r="AF716" s="3" t="str">
        <f t="shared" si="35"/>
        <v>2025-Jun</v>
      </c>
      <c r="AG716" s="3">
        <f>COUNTIF(C:C,Table1[[#This Row],[Customer_ID]])</f>
        <v>32</v>
      </c>
      <c r="AH716" s="9" t="e">
        <f>IF([1]!Table1[[#This Row],[Customer_order_count]] &gt;= 10,"FREQUENT",IF([1]!Table1[[#This Row],[Customer_order_count]] &lt;= 10,"REGULAR","OCASSIONAL"))</f>
        <v>#REF!</v>
      </c>
    </row>
    <row r="717" spans="1:34" x14ac:dyDescent="0.25">
      <c r="A717" s="10" t="s">
        <v>1442</v>
      </c>
      <c r="B717" s="11">
        <v>45982</v>
      </c>
      <c r="C717" s="12" t="s">
        <v>262</v>
      </c>
      <c r="D717" s="13" t="s">
        <v>101</v>
      </c>
      <c r="E717" s="13" t="s">
        <v>3</v>
      </c>
      <c r="F717" s="14">
        <v>56</v>
      </c>
      <c r="G717" s="12" t="s">
        <v>263</v>
      </c>
      <c r="H717" s="12" t="s">
        <v>5</v>
      </c>
      <c r="I717" s="12" t="s">
        <v>186</v>
      </c>
      <c r="J717" s="12" t="s">
        <v>187</v>
      </c>
      <c r="K717" s="12" t="s">
        <v>91</v>
      </c>
      <c r="L717" s="14">
        <v>1</v>
      </c>
      <c r="M717" s="14">
        <v>12000</v>
      </c>
      <c r="N717" s="15">
        <v>0</v>
      </c>
      <c r="O717" s="14">
        <v>12000</v>
      </c>
      <c r="P717" s="14">
        <v>9000</v>
      </c>
      <c r="Q717" s="5">
        <f>Table1[[#This Row],[Sales]]-Table1[[#This Row],[Cost]]</f>
        <v>3000</v>
      </c>
      <c r="R717" s="12" t="s">
        <v>26</v>
      </c>
      <c r="S717" s="12" t="s">
        <v>10</v>
      </c>
      <c r="T717" s="12" t="s">
        <v>40</v>
      </c>
      <c r="U717" s="12" t="s">
        <v>27</v>
      </c>
      <c r="V717" s="6">
        <f>Table1[[#This Row],[Profit]]/Table1[[#This Row],[Sales]]</f>
        <v>0.25</v>
      </c>
      <c r="W717" s="12">
        <f>[1]!Table1[[#This Row],[Sales]]-[1]!Table1[[#This Row],[Cost]]-[1]!Table1[[#This Row],[Profit]]</f>
        <v>0</v>
      </c>
      <c r="X717" s="12">
        <f>[1]!Table1[[#This Row],[Quantity]]*[1]!Table1[[#This Row],[Unit_Price]]</f>
        <v>12000</v>
      </c>
      <c r="Y717" s="16">
        <f>[1]!Table1[[#This Row],[Gross_Sales]]*[1]!Table1[[#This Row],[Discount]]</f>
        <v>0</v>
      </c>
      <c r="Z717" s="17">
        <f>[1]!Table1[[#This Row],[Gross_Sales]]*[1]!Table1[[#This Row],[Discount_amount]]</f>
        <v>0</v>
      </c>
      <c r="AA717" s="15">
        <f>IFERROR([1]!Table1[[#This Row],[Profit]]/[1]!Table1[[#This Row],[Sales]],0)</f>
        <v>0.25</v>
      </c>
      <c r="AB717" s="12">
        <f>YEAR([1]!Table1[[#This Row],[Order_Date]])</f>
        <v>2025</v>
      </c>
      <c r="AC717" s="12">
        <f>MONTH([1]!Table1[[#This Row],[Order_Date]])</f>
        <v>11</v>
      </c>
      <c r="AD717" s="12" t="str">
        <f t="shared" si="33"/>
        <v>Nov</v>
      </c>
      <c r="AE717" s="12" t="str">
        <f t="shared" si="34"/>
        <v>Q4</v>
      </c>
      <c r="AF717" s="12" t="str">
        <f t="shared" si="35"/>
        <v>2025-Nov</v>
      </c>
      <c r="AG717" s="12">
        <f>COUNTIF(C:C,Table1[[#This Row],[Customer_ID]])</f>
        <v>30</v>
      </c>
      <c r="AH717" s="18" t="e">
        <f>IF([1]!Table1[[#This Row],[Customer_order_count]] &gt;= 10,"FREQUENT",IF([1]!Table1[[#This Row],[Customer_order_count]] &lt;= 10,"REGULAR","OCASSIONAL"))</f>
        <v>#REF!</v>
      </c>
    </row>
    <row r="718" spans="1:34" x14ac:dyDescent="0.25">
      <c r="A718" s="1" t="s">
        <v>1443</v>
      </c>
      <c r="B718" s="2">
        <v>45662</v>
      </c>
      <c r="C718" s="3" t="s">
        <v>1444</v>
      </c>
      <c r="D718" s="4" t="s">
        <v>141</v>
      </c>
      <c r="E718" s="4" t="s">
        <v>16</v>
      </c>
      <c r="F718" s="5">
        <v>35</v>
      </c>
      <c r="G718" s="3" t="s">
        <v>312</v>
      </c>
      <c r="H718" s="3" t="s">
        <v>276</v>
      </c>
      <c r="I718" s="3" t="s">
        <v>56</v>
      </c>
      <c r="J718" s="3" t="s">
        <v>57</v>
      </c>
      <c r="K718" s="3" t="s">
        <v>58</v>
      </c>
      <c r="L718" s="5">
        <v>1</v>
      </c>
      <c r="M718" s="5">
        <v>1200</v>
      </c>
      <c r="N718" s="6">
        <v>0.05</v>
      </c>
      <c r="O718" s="5">
        <v>1140</v>
      </c>
      <c r="P718" s="5">
        <v>800</v>
      </c>
      <c r="Q718" s="5">
        <f>Table1[[#This Row],[Sales]]-Table1[[#This Row],[Cost]]</f>
        <v>340</v>
      </c>
      <c r="R718" s="3" t="s">
        <v>77</v>
      </c>
      <c r="S718" s="3" t="s">
        <v>10</v>
      </c>
      <c r="T718" s="3" t="s">
        <v>18</v>
      </c>
      <c r="U718" s="3" t="s">
        <v>19</v>
      </c>
      <c r="V718" s="6">
        <f>Table1[[#This Row],[Profit]]/Table1[[#This Row],[Sales]]</f>
        <v>0.2982456140350877</v>
      </c>
      <c r="W718" s="3">
        <f>[1]!Table1[[#This Row],[Sales]]-[1]!Table1[[#This Row],[Cost]]-[1]!Table1[[#This Row],[Profit]]</f>
        <v>0</v>
      </c>
      <c r="X718" s="3">
        <f>[1]!Table1[[#This Row],[Quantity]]*[1]!Table1[[#This Row],[Unit_Price]]</f>
        <v>1200</v>
      </c>
      <c r="Y718" s="7">
        <f>[1]!Table1[[#This Row],[Gross_Sales]]*[1]!Table1[[#This Row],[Discount]]</f>
        <v>60</v>
      </c>
      <c r="Z718" s="8">
        <f>[1]!Table1[[#This Row],[Gross_Sales]]*[1]!Table1[[#This Row],[Discount_amount]]</f>
        <v>72000</v>
      </c>
      <c r="AA718" s="6">
        <f>IFERROR([1]!Table1[[#This Row],[Profit]]/[1]!Table1[[#This Row],[Sales]],0)</f>
        <v>0.2982456140350877</v>
      </c>
      <c r="AB718" s="3">
        <f>YEAR([1]!Table1[[#This Row],[Order_Date]])</f>
        <v>2025</v>
      </c>
      <c r="AC718" s="3">
        <f>MONTH([1]!Table1[[#This Row],[Order_Date]])</f>
        <v>1</v>
      </c>
      <c r="AD718" s="3" t="str">
        <f t="shared" si="33"/>
        <v>Jan</v>
      </c>
      <c r="AE718" s="3" t="str">
        <f t="shared" si="34"/>
        <v>Q1</v>
      </c>
      <c r="AF718" s="3" t="str">
        <f t="shared" si="35"/>
        <v>2025-Jan</v>
      </c>
      <c r="AG718" s="3">
        <f>COUNTIF(C:C,Table1[[#This Row],[Customer_ID]])</f>
        <v>2</v>
      </c>
      <c r="AH718" s="9" t="e">
        <f>IF([1]!Table1[[#This Row],[Customer_order_count]] &gt;= 10,"FREQUENT",IF([1]!Table1[[#This Row],[Customer_order_count]] &lt;= 10,"REGULAR","OCASSIONAL"))</f>
        <v>#REF!</v>
      </c>
    </row>
    <row r="719" spans="1:34" x14ac:dyDescent="0.25">
      <c r="A719" s="10" t="s">
        <v>1445</v>
      </c>
      <c r="B719" s="11">
        <v>45561</v>
      </c>
      <c r="C719" s="12" t="s">
        <v>619</v>
      </c>
      <c r="D719" s="12" t="s">
        <v>609</v>
      </c>
      <c r="E719" s="12" t="s">
        <v>3</v>
      </c>
      <c r="F719" s="12">
        <v>32</v>
      </c>
      <c r="G719" s="12" t="s">
        <v>407</v>
      </c>
      <c r="H719" s="12" t="s">
        <v>285</v>
      </c>
      <c r="I719" s="12" t="s">
        <v>89</v>
      </c>
      <c r="J719" s="12" t="s">
        <v>90</v>
      </c>
      <c r="K719" s="12" t="s">
        <v>91</v>
      </c>
      <c r="L719" s="12">
        <v>2</v>
      </c>
      <c r="M719" s="12">
        <v>35000</v>
      </c>
      <c r="N719" s="12">
        <v>0.15</v>
      </c>
      <c r="O719" s="12">
        <v>59500</v>
      </c>
      <c r="P719" s="12">
        <v>54000</v>
      </c>
      <c r="Q719" s="5">
        <f>Table1[[#This Row],[Sales]]-Table1[[#This Row],[Cost]]</f>
        <v>5500</v>
      </c>
      <c r="R719" s="12" t="s">
        <v>26</v>
      </c>
      <c r="S719" s="12" t="s">
        <v>287</v>
      </c>
      <c r="T719" s="12" t="s">
        <v>33</v>
      </c>
      <c r="U719" s="12" t="s">
        <v>19</v>
      </c>
      <c r="V719" s="6">
        <f>Table1[[#This Row],[Profit]]/Table1[[#This Row],[Sales]]</f>
        <v>9.2436974789915971E-2</v>
      </c>
      <c r="W719" s="12">
        <f>[1]!Table1[[#This Row],[Sales]]-[1]!Table1[[#This Row],[Cost]]-[1]!Table1[[#This Row],[Profit]]</f>
        <v>-108000</v>
      </c>
      <c r="X719" s="12">
        <f>[1]!Table1[[#This Row],[Quantity]]*[1]!Table1[[#This Row],[Unit_Price]]</f>
        <v>70000</v>
      </c>
      <c r="Y719" s="12">
        <f>[1]!Table1[[#This Row],[Gross_Sales]]*[1]!Table1[[#This Row],[Discount]]</f>
        <v>10500</v>
      </c>
      <c r="Z719" s="12">
        <f>[1]!Table1[[#This Row],[Gross_Sales]]*[1]!Table1[[#This Row],[Discount_amount]]</f>
        <v>735000000</v>
      </c>
      <c r="AA719" s="12">
        <f>IFERROR([1]!Table1[[#This Row],[Profit]]/[1]!Table1[[#This Row],[Sales]],0)</f>
        <v>9.2436974789915971E-2</v>
      </c>
      <c r="AB719" s="12">
        <f>YEAR([1]!Table1[[#This Row],[Order_Date]])</f>
        <v>2024</v>
      </c>
      <c r="AC719" s="12">
        <f>MONTH([1]!Table1[[#This Row],[Order_Date]])</f>
        <v>9</v>
      </c>
      <c r="AD719" s="12" t="str">
        <f t="shared" si="33"/>
        <v>Sep</v>
      </c>
      <c r="AE719" s="12" t="str">
        <f t="shared" si="34"/>
        <v>Q3</v>
      </c>
      <c r="AF719" s="12" t="str">
        <f t="shared" si="35"/>
        <v>2024-Sep</v>
      </c>
      <c r="AG719" s="12">
        <f>COUNTIF(C:C,Table1[[#This Row],[Customer_ID]])</f>
        <v>23</v>
      </c>
      <c r="AH719" s="18" t="e">
        <f>IF([1]!Table1[[#This Row],[Customer_order_count]] &gt;= 10,"FREQUENT",IF([1]!Table1[[#This Row],[Customer_order_count]] &lt;= 10,"REGULAR","OCASSIONAL"))</f>
        <v>#REF!</v>
      </c>
    </row>
    <row r="720" spans="1:34" x14ac:dyDescent="0.25">
      <c r="A720" s="1" t="s">
        <v>1446</v>
      </c>
      <c r="B720" s="2">
        <v>45643</v>
      </c>
      <c r="C720" s="3" t="s">
        <v>135</v>
      </c>
      <c r="D720" s="4" t="s">
        <v>136</v>
      </c>
      <c r="E720" s="4" t="s">
        <v>3</v>
      </c>
      <c r="F720" s="5">
        <v>52</v>
      </c>
      <c r="G720" s="3" t="s">
        <v>4</v>
      </c>
      <c r="H720" s="3" t="s">
        <v>5</v>
      </c>
      <c r="I720" s="3" t="s">
        <v>264</v>
      </c>
      <c r="J720" s="3" t="s">
        <v>265</v>
      </c>
      <c r="K720" s="3" t="s">
        <v>46</v>
      </c>
      <c r="L720" s="5">
        <v>1</v>
      </c>
      <c r="M720" s="5">
        <v>800</v>
      </c>
      <c r="N720" s="6">
        <v>0.1</v>
      </c>
      <c r="O720" s="5">
        <v>720</v>
      </c>
      <c r="P720" s="5">
        <v>500</v>
      </c>
      <c r="Q720" s="5">
        <f>Table1[[#This Row],[Sales]]-Table1[[#This Row],[Cost]]</f>
        <v>220</v>
      </c>
      <c r="R720" s="3" t="s">
        <v>26</v>
      </c>
      <c r="S720" s="3" t="s">
        <v>10</v>
      </c>
      <c r="T720" s="3" t="s">
        <v>40</v>
      </c>
      <c r="U720" s="3" t="s">
        <v>12</v>
      </c>
      <c r="V720" s="6">
        <f>Table1[[#This Row],[Profit]]/Table1[[#This Row],[Sales]]</f>
        <v>0.30555555555555558</v>
      </c>
      <c r="W720" s="3">
        <f>[1]!Table1[[#This Row],[Sales]]-[1]!Table1[[#This Row],[Cost]]-[1]!Table1[[#This Row],[Profit]]</f>
        <v>0</v>
      </c>
      <c r="X720" s="3">
        <f>[1]!Table1[[#This Row],[Quantity]]*[1]!Table1[[#This Row],[Unit_Price]]</f>
        <v>800</v>
      </c>
      <c r="Y720" s="7">
        <f>[1]!Table1[[#This Row],[Gross_Sales]]*[1]!Table1[[#This Row],[Discount]]</f>
        <v>80</v>
      </c>
      <c r="Z720" s="8">
        <f>[1]!Table1[[#This Row],[Gross_Sales]]*[1]!Table1[[#This Row],[Discount_amount]]</f>
        <v>64000</v>
      </c>
      <c r="AA720" s="6">
        <f>IFERROR([1]!Table1[[#This Row],[Profit]]/[1]!Table1[[#This Row],[Sales]],0)</f>
        <v>0.30555555555555558</v>
      </c>
      <c r="AB720" s="3">
        <f>YEAR([1]!Table1[[#This Row],[Order_Date]])</f>
        <v>2024</v>
      </c>
      <c r="AC720" s="3">
        <f>MONTH([1]!Table1[[#This Row],[Order_Date]])</f>
        <v>12</v>
      </c>
      <c r="AD720" s="3" t="str">
        <f t="shared" si="33"/>
        <v>Dec</v>
      </c>
      <c r="AE720" s="3" t="str">
        <f t="shared" si="34"/>
        <v>Q4</v>
      </c>
      <c r="AF720" s="3" t="str">
        <f t="shared" si="35"/>
        <v>2024-Dec</v>
      </c>
      <c r="AG720" s="3">
        <f>COUNTIF(C:C,Table1[[#This Row],[Customer_ID]])</f>
        <v>5</v>
      </c>
      <c r="AH720" s="9" t="e">
        <f>IF([1]!Table1[[#This Row],[Customer_order_count]] &gt;= 10,"FREQUENT",IF([1]!Table1[[#This Row],[Customer_order_count]] &lt;= 10,"REGULAR","OCASSIONAL"))</f>
        <v>#REF!</v>
      </c>
    </row>
    <row r="721" spans="1:34" x14ac:dyDescent="0.25">
      <c r="A721" s="10" t="s">
        <v>108</v>
      </c>
      <c r="B721" s="11">
        <v>45721</v>
      </c>
      <c r="C721" s="12" t="s">
        <v>29</v>
      </c>
      <c r="D721" s="13" t="s">
        <v>30</v>
      </c>
      <c r="E721" s="13" t="s">
        <v>3</v>
      </c>
      <c r="F721" s="14">
        <v>24</v>
      </c>
      <c r="G721" s="12" t="s">
        <v>4</v>
      </c>
      <c r="H721" s="12" t="s">
        <v>5</v>
      </c>
      <c r="I721" s="12" t="s">
        <v>109</v>
      </c>
      <c r="J721" s="12" t="s">
        <v>110</v>
      </c>
      <c r="K721" s="12" t="s">
        <v>8</v>
      </c>
      <c r="L721" s="14">
        <v>2</v>
      </c>
      <c r="M721" s="14">
        <v>4000</v>
      </c>
      <c r="N721" s="15">
        <v>0.05</v>
      </c>
      <c r="O721" s="14">
        <v>7600</v>
      </c>
      <c r="P721" s="14">
        <v>5800</v>
      </c>
      <c r="Q721" s="5">
        <f>Table1[[#This Row],[Sales]]-Table1[[#This Row],[Cost]]</f>
        <v>1800</v>
      </c>
      <c r="R721" s="12" t="s">
        <v>9</v>
      </c>
      <c r="S721" s="12" t="s">
        <v>10</v>
      </c>
      <c r="T721" s="12" t="s">
        <v>18</v>
      </c>
      <c r="U721" s="12" t="s">
        <v>12</v>
      </c>
      <c r="V721" s="6">
        <f>Table1[[#This Row],[Profit]]/Table1[[#This Row],[Sales]]</f>
        <v>0.23684210526315788</v>
      </c>
      <c r="W721" s="12">
        <f>[1]!Table1[[#This Row],[Sales]]-[1]!Table1[[#This Row],[Cost]]-[1]!Table1[[#This Row],[Profit]]</f>
        <v>0</v>
      </c>
      <c r="X721" s="12">
        <f>[1]!Table1[[#This Row],[Quantity]]*[1]!Table1[[#This Row],[Unit_Price]]</f>
        <v>8000</v>
      </c>
      <c r="Y721" s="16">
        <f>[1]!Table1[[#This Row],[Gross_Sales]]*[1]!Table1[[#This Row],[Discount]]</f>
        <v>400</v>
      </c>
      <c r="Z721" s="17">
        <f>[1]!Table1[[#This Row],[Gross_Sales]]*[1]!Table1[[#This Row],[Discount_amount]]</f>
        <v>3200000</v>
      </c>
      <c r="AA721" s="15">
        <f>IFERROR([1]!Table1[[#This Row],[Profit]]/[1]!Table1[[#This Row],[Sales]],0)</f>
        <v>0.23684210526315788</v>
      </c>
      <c r="AB721" s="12">
        <f>YEAR([1]!Table1[[#This Row],[Order_Date]])</f>
        <v>2025</v>
      </c>
      <c r="AC721" s="12">
        <f>MONTH([1]!Table1[[#This Row],[Order_Date]])</f>
        <v>3</v>
      </c>
      <c r="AD721" s="12" t="str">
        <f t="shared" si="33"/>
        <v>Mar</v>
      </c>
      <c r="AE721" s="12" t="str">
        <f t="shared" si="34"/>
        <v>Q1</v>
      </c>
      <c r="AF721" s="12" t="str">
        <f t="shared" si="35"/>
        <v>2025-Mar</v>
      </c>
      <c r="AG721" s="12">
        <f>COUNTIF(C:C,Table1[[#This Row],[Customer_ID]])</f>
        <v>3</v>
      </c>
      <c r="AH721" s="18" t="e">
        <f>IF([1]!Table1[[#This Row],[Customer_order_count]] &gt;= 10,"FREQUENT",IF([1]!Table1[[#This Row],[Customer_order_count]] &lt;= 10,"REGULAR","OCASSIONAL"))</f>
        <v>#REF!</v>
      </c>
    </row>
    <row r="722" spans="1:34" x14ac:dyDescent="0.25">
      <c r="A722" s="1" t="s">
        <v>1447</v>
      </c>
      <c r="B722" s="2">
        <v>45702</v>
      </c>
      <c r="C722" s="3" t="s">
        <v>1161</v>
      </c>
      <c r="D722" s="4" t="s">
        <v>474</v>
      </c>
      <c r="E722" s="4" t="s">
        <v>3</v>
      </c>
      <c r="F722" s="5">
        <v>49</v>
      </c>
      <c r="G722" s="3" t="s">
        <v>339</v>
      </c>
      <c r="H722" s="3" t="s">
        <v>285</v>
      </c>
      <c r="I722" s="3" t="s">
        <v>37</v>
      </c>
      <c r="J722" s="3" t="s">
        <v>38</v>
      </c>
      <c r="K722" s="3" t="s">
        <v>39</v>
      </c>
      <c r="L722" s="5">
        <v>1</v>
      </c>
      <c r="M722" s="5">
        <v>900</v>
      </c>
      <c r="N722" s="6">
        <v>0.15</v>
      </c>
      <c r="O722" s="5">
        <v>765</v>
      </c>
      <c r="P722" s="5">
        <v>550</v>
      </c>
      <c r="Q722" s="5">
        <f>Table1[[#This Row],[Sales]]-Table1[[#This Row],[Cost]]</f>
        <v>215</v>
      </c>
      <c r="R722" s="3" t="s">
        <v>17</v>
      </c>
      <c r="S722" s="3" t="s">
        <v>10</v>
      </c>
      <c r="T722" s="3" t="s">
        <v>18</v>
      </c>
      <c r="U722" s="3" t="s">
        <v>12</v>
      </c>
      <c r="V722" s="6">
        <f>Table1[[#This Row],[Profit]]/Table1[[#This Row],[Sales]]</f>
        <v>0.28104575163398693</v>
      </c>
      <c r="W722" s="3">
        <f>[1]!Table1[[#This Row],[Sales]]-[1]!Table1[[#This Row],[Cost]]-[1]!Table1[[#This Row],[Profit]]</f>
        <v>0</v>
      </c>
      <c r="X722" s="3">
        <f>[1]!Table1[[#This Row],[Quantity]]*[1]!Table1[[#This Row],[Unit_Price]]</f>
        <v>900</v>
      </c>
      <c r="Y722" s="7">
        <f>[1]!Table1[[#This Row],[Gross_Sales]]*[1]!Table1[[#This Row],[Discount]]</f>
        <v>135</v>
      </c>
      <c r="Z722" s="8">
        <f>[1]!Table1[[#This Row],[Gross_Sales]]*[1]!Table1[[#This Row],[Discount_amount]]</f>
        <v>121500</v>
      </c>
      <c r="AA722" s="6">
        <f>IFERROR([1]!Table1[[#This Row],[Profit]]/[1]!Table1[[#This Row],[Sales]],0)</f>
        <v>0.28104575163398693</v>
      </c>
      <c r="AB722" s="3">
        <f>YEAR([1]!Table1[[#This Row],[Order_Date]])</f>
        <v>2025</v>
      </c>
      <c r="AC722" s="3">
        <f>MONTH([1]!Table1[[#This Row],[Order_Date]])</f>
        <v>2</v>
      </c>
      <c r="AD722" s="3" t="str">
        <f t="shared" si="33"/>
        <v>Feb</v>
      </c>
      <c r="AE722" s="3" t="str">
        <f t="shared" si="34"/>
        <v>Q1</v>
      </c>
      <c r="AF722" s="3" t="str">
        <f t="shared" si="35"/>
        <v>2025-Feb</v>
      </c>
      <c r="AG722" s="3">
        <f>COUNTIF(C:C,Table1[[#This Row],[Customer_ID]])</f>
        <v>4</v>
      </c>
      <c r="AH722" s="9" t="e">
        <f>IF([1]!Table1[[#This Row],[Customer_order_count]] &gt;= 10,"FREQUENT",IF([1]!Table1[[#This Row],[Customer_order_count]] &lt;= 10,"REGULAR","OCASSIONAL"))</f>
        <v>#REF!</v>
      </c>
    </row>
    <row r="723" spans="1:34" x14ac:dyDescent="0.25">
      <c r="A723" s="10" t="s">
        <v>1448</v>
      </c>
      <c r="B723" s="11">
        <v>45881</v>
      </c>
      <c r="C723" s="12" t="s">
        <v>1031</v>
      </c>
      <c r="D723" s="13" t="s">
        <v>151</v>
      </c>
      <c r="E723" s="13" t="s">
        <v>16</v>
      </c>
      <c r="F723" s="14">
        <v>36</v>
      </c>
      <c r="G723" s="12" t="s">
        <v>275</v>
      </c>
      <c r="H723" s="12" t="s">
        <v>276</v>
      </c>
      <c r="I723" s="12" t="s">
        <v>6</v>
      </c>
      <c r="J723" s="12" t="s">
        <v>7</v>
      </c>
      <c r="K723" s="12" t="s">
        <v>8</v>
      </c>
      <c r="L723" s="14">
        <v>1</v>
      </c>
      <c r="M723" s="14">
        <v>7000</v>
      </c>
      <c r="N723" s="15">
        <v>0</v>
      </c>
      <c r="O723" s="14">
        <v>7000</v>
      </c>
      <c r="P723" s="14">
        <v>5200</v>
      </c>
      <c r="Q723" s="5">
        <f>Table1[[#This Row],[Sales]]-Table1[[#This Row],[Cost]]</f>
        <v>1800</v>
      </c>
      <c r="R723" s="12" t="s">
        <v>26</v>
      </c>
      <c r="S723" s="12" t="s">
        <v>10</v>
      </c>
      <c r="T723" s="12" t="s">
        <v>33</v>
      </c>
      <c r="U723" s="12" t="s">
        <v>12</v>
      </c>
      <c r="V723" s="6">
        <f>Table1[[#This Row],[Profit]]/Table1[[#This Row],[Sales]]</f>
        <v>0.25714285714285712</v>
      </c>
      <c r="W723" s="12">
        <f>[1]!Table1[[#This Row],[Sales]]-[1]!Table1[[#This Row],[Cost]]-[1]!Table1[[#This Row],[Profit]]</f>
        <v>0</v>
      </c>
      <c r="X723" s="12">
        <f>[1]!Table1[[#This Row],[Quantity]]*[1]!Table1[[#This Row],[Unit_Price]]</f>
        <v>7000</v>
      </c>
      <c r="Y723" s="16">
        <f>[1]!Table1[[#This Row],[Gross_Sales]]*[1]!Table1[[#This Row],[Discount]]</f>
        <v>0</v>
      </c>
      <c r="Z723" s="17">
        <f>[1]!Table1[[#This Row],[Gross_Sales]]*[1]!Table1[[#This Row],[Discount_amount]]</f>
        <v>0</v>
      </c>
      <c r="AA723" s="15">
        <f>IFERROR([1]!Table1[[#This Row],[Profit]]/[1]!Table1[[#This Row],[Sales]],0)</f>
        <v>0.25714285714285712</v>
      </c>
      <c r="AB723" s="12">
        <f>YEAR([1]!Table1[[#This Row],[Order_Date]])</f>
        <v>2025</v>
      </c>
      <c r="AC723" s="12">
        <f>MONTH([1]!Table1[[#This Row],[Order_Date]])</f>
        <v>8</v>
      </c>
      <c r="AD723" s="12" t="str">
        <f t="shared" si="33"/>
        <v>Aug</v>
      </c>
      <c r="AE723" s="12" t="str">
        <f t="shared" si="34"/>
        <v>Q3</v>
      </c>
      <c r="AF723" s="12" t="str">
        <f t="shared" si="35"/>
        <v>2025-Aug</v>
      </c>
      <c r="AG723" s="12">
        <f>COUNTIF(C:C,Table1[[#This Row],[Customer_ID]])</f>
        <v>5</v>
      </c>
      <c r="AH723" s="18" t="e">
        <f>IF([1]!Table1[[#This Row],[Customer_order_count]] &gt;= 10,"FREQUENT",IF([1]!Table1[[#This Row],[Customer_order_count]] &lt;= 10,"REGULAR","OCASSIONAL"))</f>
        <v>#REF!</v>
      </c>
    </row>
    <row r="724" spans="1:34" x14ac:dyDescent="0.25">
      <c r="A724" s="1" t="s">
        <v>1449</v>
      </c>
      <c r="B724" s="2">
        <v>45568</v>
      </c>
      <c r="C724" s="3" t="s">
        <v>262</v>
      </c>
      <c r="D724" s="4" t="s">
        <v>101</v>
      </c>
      <c r="E724" s="4" t="s">
        <v>3</v>
      </c>
      <c r="F724" s="5">
        <v>56</v>
      </c>
      <c r="G724" s="3" t="s">
        <v>263</v>
      </c>
      <c r="H724" s="3" t="s">
        <v>5</v>
      </c>
      <c r="I724" s="3" t="s">
        <v>89</v>
      </c>
      <c r="J724" s="3" t="s">
        <v>90</v>
      </c>
      <c r="K724" s="3" t="s">
        <v>91</v>
      </c>
      <c r="L724" s="5">
        <v>1</v>
      </c>
      <c r="M724" s="5">
        <v>35000</v>
      </c>
      <c r="N724" s="6">
        <v>0.1</v>
      </c>
      <c r="O724" s="5">
        <v>31500</v>
      </c>
      <c r="P724" s="5">
        <v>27000</v>
      </c>
      <c r="Q724" s="5">
        <f>Table1[[#This Row],[Sales]]-Table1[[#This Row],[Cost]]</f>
        <v>4500</v>
      </c>
      <c r="R724" s="3" t="s">
        <v>17</v>
      </c>
      <c r="S724" s="3" t="s">
        <v>10</v>
      </c>
      <c r="T724" s="3" t="s">
        <v>40</v>
      </c>
      <c r="U724" s="3" t="s">
        <v>27</v>
      </c>
      <c r="V724" s="6">
        <f>Table1[[#This Row],[Profit]]/Table1[[#This Row],[Sales]]</f>
        <v>0.14285714285714285</v>
      </c>
      <c r="W724" s="3">
        <f>[1]!Table1[[#This Row],[Sales]]-[1]!Table1[[#This Row],[Cost]]-[1]!Table1[[#This Row],[Profit]]</f>
        <v>0</v>
      </c>
      <c r="X724" s="3">
        <f>[1]!Table1[[#This Row],[Quantity]]*[1]!Table1[[#This Row],[Unit_Price]]</f>
        <v>35000</v>
      </c>
      <c r="Y724" s="7">
        <f>[1]!Table1[[#This Row],[Gross_Sales]]*[1]!Table1[[#This Row],[Discount]]</f>
        <v>3500</v>
      </c>
      <c r="Z724" s="8">
        <f>[1]!Table1[[#This Row],[Gross_Sales]]*[1]!Table1[[#This Row],[Discount_amount]]</f>
        <v>122500000</v>
      </c>
      <c r="AA724" s="6">
        <f>IFERROR([1]!Table1[[#This Row],[Profit]]/[1]!Table1[[#This Row],[Sales]],0)</f>
        <v>0.14285714285714285</v>
      </c>
      <c r="AB724" s="3">
        <f>YEAR([1]!Table1[[#This Row],[Order_Date]])</f>
        <v>2024</v>
      </c>
      <c r="AC724" s="3">
        <f>MONTH([1]!Table1[[#This Row],[Order_Date]])</f>
        <v>10</v>
      </c>
      <c r="AD724" s="3" t="str">
        <f t="shared" si="33"/>
        <v>Oct</v>
      </c>
      <c r="AE724" s="3" t="str">
        <f t="shared" si="34"/>
        <v>Q4</v>
      </c>
      <c r="AF724" s="3" t="str">
        <f t="shared" si="35"/>
        <v>2024-Oct</v>
      </c>
      <c r="AG724" s="3">
        <f>COUNTIF(C:C,Table1[[#This Row],[Customer_ID]])</f>
        <v>30</v>
      </c>
      <c r="AH724" s="9" t="e">
        <f>IF([1]!Table1[[#This Row],[Customer_order_count]] &gt;= 10,"FREQUENT",IF([1]!Table1[[#This Row],[Customer_order_count]] &lt;= 10,"REGULAR","OCASSIONAL"))</f>
        <v>#REF!</v>
      </c>
    </row>
    <row r="725" spans="1:34" x14ac:dyDescent="0.25">
      <c r="A725" s="10" t="s">
        <v>1450</v>
      </c>
      <c r="B725" s="11">
        <v>45492</v>
      </c>
      <c r="C725" s="12" t="s">
        <v>437</v>
      </c>
      <c r="D725" s="13" t="s">
        <v>438</v>
      </c>
      <c r="E725" s="13" t="s">
        <v>16</v>
      </c>
      <c r="F725" s="14">
        <v>37</v>
      </c>
      <c r="G725" s="12" t="s">
        <v>312</v>
      </c>
      <c r="H725" s="12" t="s">
        <v>276</v>
      </c>
      <c r="I725" s="12" t="s">
        <v>176</v>
      </c>
      <c r="J725" s="12" t="s">
        <v>177</v>
      </c>
      <c r="K725" s="12" t="s">
        <v>25</v>
      </c>
      <c r="L725" s="14">
        <v>2</v>
      </c>
      <c r="M725" s="14">
        <v>22000</v>
      </c>
      <c r="N725" s="15">
        <v>0.05</v>
      </c>
      <c r="O725" s="14">
        <v>41800</v>
      </c>
      <c r="P725" s="14">
        <v>33000</v>
      </c>
      <c r="Q725" s="5">
        <f>Table1[[#This Row],[Sales]]-Table1[[#This Row],[Cost]]</f>
        <v>8800</v>
      </c>
      <c r="R725" s="12" t="s">
        <v>77</v>
      </c>
      <c r="S725" s="12" t="s">
        <v>10</v>
      </c>
      <c r="T725" s="12" t="s">
        <v>33</v>
      </c>
      <c r="U725" s="12" t="s">
        <v>12</v>
      </c>
      <c r="V725" s="6">
        <f>Table1[[#This Row],[Profit]]/Table1[[#This Row],[Sales]]</f>
        <v>0.21052631578947367</v>
      </c>
      <c r="W725" s="12">
        <f>[1]!Table1[[#This Row],[Sales]]-[1]!Table1[[#This Row],[Cost]]-[1]!Table1[[#This Row],[Profit]]</f>
        <v>0</v>
      </c>
      <c r="X725" s="12">
        <f>[1]!Table1[[#This Row],[Quantity]]*[1]!Table1[[#This Row],[Unit_Price]]</f>
        <v>44000</v>
      </c>
      <c r="Y725" s="16">
        <f>[1]!Table1[[#This Row],[Gross_Sales]]*[1]!Table1[[#This Row],[Discount]]</f>
        <v>2200</v>
      </c>
      <c r="Z725" s="17">
        <f>[1]!Table1[[#This Row],[Gross_Sales]]*[1]!Table1[[#This Row],[Discount_amount]]</f>
        <v>96800000</v>
      </c>
      <c r="AA725" s="15">
        <f>IFERROR([1]!Table1[[#This Row],[Profit]]/[1]!Table1[[#This Row],[Sales]],0)</f>
        <v>0.21052631578947367</v>
      </c>
      <c r="AB725" s="12">
        <f>YEAR([1]!Table1[[#This Row],[Order_Date]])</f>
        <v>2024</v>
      </c>
      <c r="AC725" s="12">
        <f>MONTH([1]!Table1[[#This Row],[Order_Date]])</f>
        <v>7</v>
      </c>
      <c r="AD725" s="12" t="str">
        <f t="shared" si="33"/>
        <v>Jul</v>
      </c>
      <c r="AE725" s="12" t="str">
        <f t="shared" si="34"/>
        <v>Q3</v>
      </c>
      <c r="AF725" s="12" t="str">
        <f t="shared" si="35"/>
        <v>2024-Jul</v>
      </c>
      <c r="AG725" s="12">
        <f>COUNTIF(C:C,Table1[[#This Row],[Customer_ID]])</f>
        <v>8</v>
      </c>
      <c r="AH725" s="18" t="e">
        <f>IF([1]!Table1[[#This Row],[Customer_order_count]] &gt;= 10,"FREQUENT",IF([1]!Table1[[#This Row],[Customer_order_count]] &lt;= 10,"REGULAR","OCASSIONAL"))</f>
        <v>#REF!</v>
      </c>
    </row>
    <row r="726" spans="1:34" x14ac:dyDescent="0.25">
      <c r="A726" s="1" t="s">
        <v>1451</v>
      </c>
      <c r="B726" s="2">
        <v>45776</v>
      </c>
      <c r="C726" s="3" t="s">
        <v>428</v>
      </c>
      <c r="D726" s="4" t="s">
        <v>36</v>
      </c>
      <c r="E726" s="4" t="s">
        <v>3</v>
      </c>
      <c r="F726" s="5">
        <v>45</v>
      </c>
      <c r="G726" s="3" t="s">
        <v>275</v>
      </c>
      <c r="H726" s="3" t="s">
        <v>276</v>
      </c>
      <c r="I726" s="3" t="s">
        <v>23</v>
      </c>
      <c r="J726" s="3" t="s">
        <v>24</v>
      </c>
      <c r="K726" s="3" t="s">
        <v>25</v>
      </c>
      <c r="L726" s="5">
        <v>3</v>
      </c>
      <c r="M726" s="5">
        <v>55000</v>
      </c>
      <c r="N726" s="6">
        <v>0.05</v>
      </c>
      <c r="O726" s="5">
        <v>156750</v>
      </c>
      <c r="P726" s="5">
        <v>120000</v>
      </c>
      <c r="Q726" s="5">
        <f>Table1[[#This Row],[Sales]]-Table1[[#This Row],[Cost]]</f>
        <v>36750</v>
      </c>
      <c r="R726" s="3" t="s">
        <v>26</v>
      </c>
      <c r="S726" s="3" t="s">
        <v>10</v>
      </c>
      <c r="T726" s="3" t="s">
        <v>11</v>
      </c>
      <c r="U726" s="3" t="s">
        <v>27</v>
      </c>
      <c r="V726" s="6">
        <f>Table1[[#This Row],[Profit]]/Table1[[#This Row],[Sales]]</f>
        <v>0.23444976076555024</v>
      </c>
      <c r="W726" s="3">
        <f>[1]!Table1[[#This Row],[Sales]]-[1]!Table1[[#This Row],[Cost]]-[1]!Table1[[#This Row],[Profit]]</f>
        <v>0</v>
      </c>
      <c r="X726" s="3">
        <f>[1]!Table1[[#This Row],[Quantity]]*[1]!Table1[[#This Row],[Unit_Price]]</f>
        <v>165000</v>
      </c>
      <c r="Y726" s="7">
        <f>[1]!Table1[[#This Row],[Gross_Sales]]*[1]!Table1[[#This Row],[Discount]]</f>
        <v>8250</v>
      </c>
      <c r="Z726" s="8">
        <f>[1]!Table1[[#This Row],[Gross_Sales]]*[1]!Table1[[#This Row],[Discount_amount]]</f>
        <v>1361250000</v>
      </c>
      <c r="AA726" s="6">
        <f>IFERROR([1]!Table1[[#This Row],[Profit]]/[1]!Table1[[#This Row],[Sales]],0)</f>
        <v>0.23444976076555024</v>
      </c>
      <c r="AB726" s="3">
        <f>YEAR([1]!Table1[[#This Row],[Order_Date]])</f>
        <v>2025</v>
      </c>
      <c r="AC726" s="3">
        <f>MONTH([1]!Table1[[#This Row],[Order_Date]])</f>
        <v>4</v>
      </c>
      <c r="AD726" s="3" t="str">
        <f t="shared" si="33"/>
        <v>Apr</v>
      </c>
      <c r="AE726" s="3" t="str">
        <f t="shared" si="34"/>
        <v>Q2</v>
      </c>
      <c r="AF726" s="3" t="str">
        <f t="shared" si="35"/>
        <v>2025-Apr</v>
      </c>
      <c r="AG726" s="3">
        <f>COUNTIF(C:C,Table1[[#This Row],[Customer_ID]])</f>
        <v>6</v>
      </c>
      <c r="AH726" s="9" t="e">
        <f>IF([1]!Table1[[#This Row],[Customer_order_count]] &gt;= 10,"FREQUENT",IF([1]!Table1[[#This Row],[Customer_order_count]] &lt;= 10,"REGULAR","OCASSIONAL"))</f>
        <v>#REF!</v>
      </c>
    </row>
    <row r="727" spans="1:34" x14ac:dyDescent="0.25">
      <c r="A727" s="10" t="s">
        <v>1452</v>
      </c>
      <c r="B727" s="11">
        <v>45937</v>
      </c>
      <c r="C727" s="12" t="s">
        <v>351</v>
      </c>
      <c r="D727" s="13" t="s">
        <v>352</v>
      </c>
      <c r="E727" s="13" t="s">
        <v>3</v>
      </c>
      <c r="F727" s="14">
        <v>54</v>
      </c>
      <c r="G727" s="12" t="s">
        <v>275</v>
      </c>
      <c r="H727" s="12" t="s">
        <v>276</v>
      </c>
      <c r="I727" s="12" t="s">
        <v>105</v>
      </c>
      <c r="J727" s="12" t="s">
        <v>106</v>
      </c>
      <c r="K727" s="12" t="s">
        <v>76</v>
      </c>
      <c r="L727" s="14">
        <v>2</v>
      </c>
      <c r="M727" s="14">
        <v>450</v>
      </c>
      <c r="N727" s="15">
        <v>0</v>
      </c>
      <c r="O727" s="14">
        <v>900</v>
      </c>
      <c r="P727" s="14">
        <v>660</v>
      </c>
      <c r="Q727" s="5">
        <f>Table1[[#This Row],[Sales]]-Table1[[#This Row],[Cost]]</f>
        <v>240</v>
      </c>
      <c r="R727" s="12" t="s">
        <v>17</v>
      </c>
      <c r="S727" s="12" t="s">
        <v>10</v>
      </c>
      <c r="T727" s="12" t="s">
        <v>40</v>
      </c>
      <c r="U727" s="12" t="s">
        <v>27</v>
      </c>
      <c r="V727" s="6">
        <f>Table1[[#This Row],[Profit]]/Table1[[#This Row],[Sales]]</f>
        <v>0.26666666666666666</v>
      </c>
      <c r="W727" s="12">
        <f>[1]!Table1[[#This Row],[Sales]]-[1]!Table1[[#This Row],[Cost]]-[1]!Table1[[#This Row],[Profit]]</f>
        <v>0</v>
      </c>
      <c r="X727" s="12">
        <f>[1]!Table1[[#This Row],[Quantity]]*[1]!Table1[[#This Row],[Unit_Price]]</f>
        <v>900</v>
      </c>
      <c r="Y727" s="16">
        <f>[1]!Table1[[#This Row],[Gross_Sales]]*[1]!Table1[[#This Row],[Discount]]</f>
        <v>0</v>
      </c>
      <c r="Z727" s="17">
        <f>[1]!Table1[[#This Row],[Gross_Sales]]*[1]!Table1[[#This Row],[Discount_amount]]</f>
        <v>0</v>
      </c>
      <c r="AA727" s="15">
        <f>IFERROR([1]!Table1[[#This Row],[Profit]]/[1]!Table1[[#This Row],[Sales]],0)</f>
        <v>0.26666666666666666</v>
      </c>
      <c r="AB727" s="12">
        <f>YEAR([1]!Table1[[#This Row],[Order_Date]])</f>
        <v>2025</v>
      </c>
      <c r="AC727" s="12">
        <f>MONTH([1]!Table1[[#This Row],[Order_Date]])</f>
        <v>10</v>
      </c>
      <c r="AD727" s="12" t="str">
        <f t="shared" si="33"/>
        <v>Oct</v>
      </c>
      <c r="AE727" s="12" t="str">
        <f t="shared" si="34"/>
        <v>Q4</v>
      </c>
      <c r="AF727" s="12" t="str">
        <f t="shared" si="35"/>
        <v>2025-Oct</v>
      </c>
      <c r="AG727" s="12">
        <f>COUNTIF(C:C,Table1[[#This Row],[Customer_ID]])</f>
        <v>22</v>
      </c>
      <c r="AH727" s="18" t="e">
        <f>IF([1]!Table1[[#This Row],[Customer_order_count]] &gt;= 10,"FREQUENT",IF([1]!Table1[[#This Row],[Customer_order_count]] &lt;= 10,"REGULAR","OCASSIONAL"))</f>
        <v>#REF!</v>
      </c>
    </row>
    <row r="728" spans="1:34" x14ac:dyDescent="0.25">
      <c r="A728" s="1" t="s">
        <v>1453</v>
      </c>
      <c r="B728" s="2">
        <v>45790</v>
      </c>
      <c r="C728" s="3" t="s">
        <v>1454</v>
      </c>
      <c r="D728" s="4" t="s">
        <v>654</v>
      </c>
      <c r="E728" s="4" t="s">
        <v>3</v>
      </c>
      <c r="F728" s="5">
        <v>60</v>
      </c>
      <c r="G728" s="3" t="s">
        <v>339</v>
      </c>
      <c r="H728" s="3" t="s">
        <v>285</v>
      </c>
      <c r="I728" s="3" t="s">
        <v>344</v>
      </c>
      <c r="J728" s="3" t="s">
        <v>345</v>
      </c>
      <c r="K728" s="3" t="s">
        <v>39</v>
      </c>
      <c r="L728" s="5">
        <v>1</v>
      </c>
      <c r="M728" s="5">
        <v>2200</v>
      </c>
      <c r="N728" s="6">
        <v>0.1</v>
      </c>
      <c r="O728" s="5">
        <v>1980</v>
      </c>
      <c r="P728" s="5">
        <v>1400</v>
      </c>
      <c r="Q728" s="5">
        <f>Table1[[#This Row],[Sales]]-Table1[[#This Row],[Cost]]</f>
        <v>580</v>
      </c>
      <c r="R728" s="3" t="s">
        <v>26</v>
      </c>
      <c r="S728" s="3" t="s">
        <v>10</v>
      </c>
      <c r="T728" s="3" t="s">
        <v>11</v>
      </c>
      <c r="U728" s="3" t="s">
        <v>19</v>
      </c>
      <c r="V728" s="6">
        <f>Table1[[#This Row],[Profit]]/Table1[[#This Row],[Sales]]</f>
        <v>0.29292929292929293</v>
      </c>
      <c r="W728" s="3">
        <f>[1]!Table1[[#This Row],[Sales]]-[1]!Table1[[#This Row],[Cost]]-[1]!Table1[[#This Row],[Profit]]</f>
        <v>0</v>
      </c>
      <c r="X728" s="3">
        <f>[1]!Table1[[#This Row],[Quantity]]*[1]!Table1[[#This Row],[Unit_Price]]</f>
        <v>2200</v>
      </c>
      <c r="Y728" s="7">
        <f>[1]!Table1[[#This Row],[Gross_Sales]]*[1]!Table1[[#This Row],[Discount]]</f>
        <v>220</v>
      </c>
      <c r="Z728" s="8">
        <f>[1]!Table1[[#This Row],[Gross_Sales]]*[1]!Table1[[#This Row],[Discount_amount]]</f>
        <v>484000</v>
      </c>
      <c r="AA728" s="6">
        <f>IFERROR([1]!Table1[[#This Row],[Profit]]/[1]!Table1[[#This Row],[Sales]],0)</f>
        <v>0.29292929292929293</v>
      </c>
      <c r="AB728" s="3">
        <f>YEAR([1]!Table1[[#This Row],[Order_Date]])</f>
        <v>2025</v>
      </c>
      <c r="AC728" s="3">
        <f>MONTH([1]!Table1[[#This Row],[Order_Date]])</f>
        <v>5</v>
      </c>
      <c r="AD728" s="3" t="str">
        <f t="shared" si="33"/>
        <v>May</v>
      </c>
      <c r="AE728" s="3" t="str">
        <f t="shared" si="34"/>
        <v>Q2</v>
      </c>
      <c r="AF728" s="3" t="str">
        <f t="shared" si="35"/>
        <v>2025-May</v>
      </c>
      <c r="AG728" s="3">
        <f>COUNTIF(C:C,Table1[[#This Row],[Customer_ID]])</f>
        <v>1</v>
      </c>
      <c r="AH728" s="9" t="e">
        <f>IF([1]!Table1[[#This Row],[Customer_order_count]] &gt;= 10,"FREQUENT",IF([1]!Table1[[#This Row],[Customer_order_count]] &lt;= 10,"REGULAR","OCASSIONAL"))</f>
        <v>#REF!</v>
      </c>
    </row>
    <row r="729" spans="1:34" x14ac:dyDescent="0.25">
      <c r="A729" s="10" t="s">
        <v>1455</v>
      </c>
      <c r="B729" s="11">
        <v>45340</v>
      </c>
      <c r="C729" s="12" t="s">
        <v>857</v>
      </c>
      <c r="D729" s="13" t="s">
        <v>392</v>
      </c>
      <c r="E729" s="13" t="s">
        <v>16</v>
      </c>
      <c r="F729" s="14">
        <v>21</v>
      </c>
      <c r="G729" s="12" t="s">
        <v>407</v>
      </c>
      <c r="H729" s="12" t="s">
        <v>285</v>
      </c>
      <c r="I729" s="12" t="s">
        <v>95</v>
      </c>
      <c r="J729" s="12" t="s">
        <v>96</v>
      </c>
      <c r="K729" s="12" t="s">
        <v>46</v>
      </c>
      <c r="L729" s="14">
        <v>2</v>
      </c>
      <c r="M729" s="14">
        <v>600</v>
      </c>
      <c r="N729" s="15">
        <v>0.1</v>
      </c>
      <c r="O729" s="14">
        <v>1080</v>
      </c>
      <c r="P729" s="14">
        <v>760</v>
      </c>
      <c r="Q729" s="5">
        <f>Table1[[#This Row],[Sales]]-Table1[[#This Row],[Cost]]</f>
        <v>320</v>
      </c>
      <c r="R729" s="12" t="s">
        <v>26</v>
      </c>
      <c r="S729" s="12" t="s">
        <v>10</v>
      </c>
      <c r="T729" s="12" t="s">
        <v>18</v>
      </c>
      <c r="U729" s="12" t="s">
        <v>12</v>
      </c>
      <c r="V729" s="6">
        <f>Table1[[#This Row],[Profit]]/Table1[[#This Row],[Sales]]</f>
        <v>0.29629629629629628</v>
      </c>
      <c r="W729" s="12">
        <f>[1]!Table1[[#This Row],[Sales]]-[1]!Table1[[#This Row],[Cost]]-[1]!Table1[[#This Row],[Profit]]</f>
        <v>0</v>
      </c>
      <c r="X729" s="12">
        <f>[1]!Table1[[#This Row],[Quantity]]*[1]!Table1[[#This Row],[Unit_Price]]</f>
        <v>1200</v>
      </c>
      <c r="Y729" s="16">
        <f>[1]!Table1[[#This Row],[Gross_Sales]]*[1]!Table1[[#This Row],[Discount]]</f>
        <v>120</v>
      </c>
      <c r="Z729" s="17">
        <f>[1]!Table1[[#This Row],[Gross_Sales]]*[1]!Table1[[#This Row],[Discount_amount]]</f>
        <v>144000</v>
      </c>
      <c r="AA729" s="15">
        <f>IFERROR([1]!Table1[[#This Row],[Profit]]/[1]!Table1[[#This Row],[Sales]],0)</f>
        <v>0.29629629629629628</v>
      </c>
      <c r="AB729" s="12">
        <f>YEAR([1]!Table1[[#This Row],[Order_Date]])</f>
        <v>2024</v>
      </c>
      <c r="AC729" s="12">
        <f>MONTH([1]!Table1[[#This Row],[Order_Date]])</f>
        <v>2</v>
      </c>
      <c r="AD729" s="12" t="str">
        <f t="shared" si="33"/>
        <v>Feb</v>
      </c>
      <c r="AE729" s="12" t="str">
        <f t="shared" si="34"/>
        <v>Q1</v>
      </c>
      <c r="AF729" s="12" t="str">
        <f t="shared" si="35"/>
        <v>2024-Feb</v>
      </c>
      <c r="AG729" s="12">
        <f>COUNTIF(C:C,Table1[[#This Row],[Customer_ID]])</f>
        <v>17</v>
      </c>
      <c r="AH729" s="18" t="e">
        <f>IF([1]!Table1[[#This Row],[Customer_order_count]] &gt;= 10,"FREQUENT",IF([1]!Table1[[#This Row],[Customer_order_count]] &lt;= 10,"REGULAR","OCASSIONAL"))</f>
        <v>#REF!</v>
      </c>
    </row>
    <row r="730" spans="1:34" x14ac:dyDescent="0.25">
      <c r="A730" s="1" t="s">
        <v>1456</v>
      </c>
      <c r="B730" s="2">
        <v>45512</v>
      </c>
      <c r="C730" s="3" t="s">
        <v>1457</v>
      </c>
      <c r="D730" s="4" t="s">
        <v>1458</v>
      </c>
      <c r="E730" s="4" t="s">
        <v>3</v>
      </c>
      <c r="F730" s="5">
        <v>51</v>
      </c>
      <c r="G730" s="3" t="s">
        <v>263</v>
      </c>
      <c r="H730" s="3" t="s">
        <v>5</v>
      </c>
      <c r="I730" s="3" t="s">
        <v>37</v>
      </c>
      <c r="J730" s="3" t="s">
        <v>38</v>
      </c>
      <c r="K730" s="3" t="s">
        <v>39</v>
      </c>
      <c r="L730" s="5">
        <v>1</v>
      </c>
      <c r="M730" s="5">
        <v>900</v>
      </c>
      <c r="N730" s="6">
        <v>0.1</v>
      </c>
      <c r="O730" s="5">
        <v>810</v>
      </c>
      <c r="P730" s="5">
        <v>550</v>
      </c>
      <c r="Q730" s="5">
        <f>Table1[[#This Row],[Sales]]-Table1[[#This Row],[Cost]]</f>
        <v>260</v>
      </c>
      <c r="R730" s="3" t="s">
        <v>17</v>
      </c>
      <c r="S730" s="3" t="s">
        <v>10</v>
      </c>
      <c r="T730" s="3" t="s">
        <v>33</v>
      </c>
      <c r="U730" s="3" t="s">
        <v>12</v>
      </c>
      <c r="V730" s="6">
        <f>Table1[[#This Row],[Profit]]/Table1[[#This Row],[Sales]]</f>
        <v>0.32098765432098764</v>
      </c>
      <c r="W730" s="3">
        <f>[1]!Table1[[#This Row],[Sales]]-[1]!Table1[[#This Row],[Cost]]-[1]!Table1[[#This Row],[Profit]]</f>
        <v>0</v>
      </c>
      <c r="X730" s="3">
        <f>[1]!Table1[[#This Row],[Quantity]]*[1]!Table1[[#This Row],[Unit_Price]]</f>
        <v>900</v>
      </c>
      <c r="Y730" s="7">
        <f>[1]!Table1[[#This Row],[Gross_Sales]]*[1]!Table1[[#This Row],[Discount]]</f>
        <v>90</v>
      </c>
      <c r="Z730" s="8">
        <f>[1]!Table1[[#This Row],[Gross_Sales]]*[1]!Table1[[#This Row],[Discount_amount]]</f>
        <v>81000</v>
      </c>
      <c r="AA730" s="6">
        <f>IFERROR([1]!Table1[[#This Row],[Profit]]/[1]!Table1[[#This Row],[Sales]],0)</f>
        <v>0.32098765432098764</v>
      </c>
      <c r="AB730" s="3">
        <f>YEAR([1]!Table1[[#This Row],[Order_Date]])</f>
        <v>2024</v>
      </c>
      <c r="AC730" s="3">
        <f>MONTH([1]!Table1[[#This Row],[Order_Date]])</f>
        <v>8</v>
      </c>
      <c r="AD730" s="3" t="str">
        <f t="shared" si="33"/>
        <v>Aug</v>
      </c>
      <c r="AE730" s="3" t="str">
        <f t="shared" si="34"/>
        <v>Q3</v>
      </c>
      <c r="AF730" s="3" t="str">
        <f t="shared" si="35"/>
        <v>2024-Aug</v>
      </c>
      <c r="AG730" s="3">
        <f>COUNTIF(C:C,Table1[[#This Row],[Customer_ID]])</f>
        <v>10</v>
      </c>
      <c r="AH730" s="9" t="e">
        <f>IF([1]!Table1[[#This Row],[Customer_order_count]] &gt;= 10,"FREQUENT",IF([1]!Table1[[#This Row],[Customer_order_count]] &lt;= 10,"REGULAR","OCASSIONAL"))</f>
        <v>#REF!</v>
      </c>
    </row>
    <row r="731" spans="1:34" x14ac:dyDescent="0.25">
      <c r="A731" s="10" t="s">
        <v>1459</v>
      </c>
      <c r="B731" s="11">
        <v>45752</v>
      </c>
      <c r="C731" s="12" t="s">
        <v>1460</v>
      </c>
      <c r="D731" s="13" t="s">
        <v>1461</v>
      </c>
      <c r="E731" s="13" t="s">
        <v>16</v>
      </c>
      <c r="F731" s="14">
        <v>22</v>
      </c>
      <c r="G731" s="12" t="s">
        <v>275</v>
      </c>
      <c r="H731" s="12" t="s">
        <v>276</v>
      </c>
      <c r="I731" s="12" t="s">
        <v>68</v>
      </c>
      <c r="J731" s="12" t="s">
        <v>69</v>
      </c>
      <c r="K731" s="12" t="s">
        <v>39</v>
      </c>
      <c r="L731" s="14">
        <v>2</v>
      </c>
      <c r="M731" s="14">
        <v>3500</v>
      </c>
      <c r="N731" s="15">
        <v>0.15</v>
      </c>
      <c r="O731" s="14">
        <v>5950</v>
      </c>
      <c r="P731" s="14">
        <v>4600</v>
      </c>
      <c r="Q731" s="5">
        <f>Table1[[#This Row],[Sales]]-Table1[[#This Row],[Cost]]</f>
        <v>1350</v>
      </c>
      <c r="R731" s="12" t="s">
        <v>26</v>
      </c>
      <c r="S731" s="12" t="s">
        <v>10</v>
      </c>
      <c r="T731" s="12" t="s">
        <v>11</v>
      </c>
      <c r="U731" s="12" t="s">
        <v>12</v>
      </c>
      <c r="V731" s="6">
        <f>Table1[[#This Row],[Profit]]/Table1[[#This Row],[Sales]]</f>
        <v>0.22689075630252101</v>
      </c>
      <c r="W731" s="12">
        <f>[1]!Table1[[#This Row],[Sales]]-[1]!Table1[[#This Row],[Cost]]-[1]!Table1[[#This Row],[Profit]]</f>
        <v>0</v>
      </c>
      <c r="X731" s="12">
        <f>[1]!Table1[[#This Row],[Quantity]]*[1]!Table1[[#This Row],[Unit_Price]]</f>
        <v>7000</v>
      </c>
      <c r="Y731" s="16">
        <f>[1]!Table1[[#This Row],[Gross_Sales]]*[1]!Table1[[#This Row],[Discount]]</f>
        <v>1050</v>
      </c>
      <c r="Z731" s="17">
        <f>[1]!Table1[[#This Row],[Gross_Sales]]*[1]!Table1[[#This Row],[Discount_amount]]</f>
        <v>7350000</v>
      </c>
      <c r="AA731" s="15">
        <f>IFERROR([1]!Table1[[#This Row],[Profit]]/[1]!Table1[[#This Row],[Sales]],0)</f>
        <v>0.22689075630252101</v>
      </c>
      <c r="AB731" s="12">
        <f>YEAR([1]!Table1[[#This Row],[Order_Date]])</f>
        <v>2025</v>
      </c>
      <c r="AC731" s="12">
        <f>MONTH([1]!Table1[[#This Row],[Order_Date]])</f>
        <v>4</v>
      </c>
      <c r="AD731" s="12" t="str">
        <f t="shared" si="33"/>
        <v>Apr</v>
      </c>
      <c r="AE731" s="12" t="str">
        <f t="shared" si="34"/>
        <v>Q2</v>
      </c>
      <c r="AF731" s="12" t="str">
        <f t="shared" si="35"/>
        <v>2025-Apr</v>
      </c>
      <c r="AG731" s="12">
        <f>COUNTIF(C:C,Table1[[#This Row],[Customer_ID]])</f>
        <v>6</v>
      </c>
      <c r="AH731" s="18" t="e">
        <f>IF([1]!Table1[[#This Row],[Customer_order_count]] &gt;= 10,"FREQUENT",IF([1]!Table1[[#This Row],[Customer_order_count]] &lt;= 10,"REGULAR","OCASSIONAL"))</f>
        <v>#REF!</v>
      </c>
    </row>
    <row r="732" spans="1:34" x14ac:dyDescent="0.25">
      <c r="A732" s="1" t="s">
        <v>1462</v>
      </c>
      <c r="B732" s="2">
        <v>45862</v>
      </c>
      <c r="C732" s="3" t="s">
        <v>763</v>
      </c>
      <c r="D732" s="4" t="s">
        <v>207</v>
      </c>
      <c r="E732" s="4" t="s">
        <v>3</v>
      </c>
      <c r="F732" s="5">
        <v>50</v>
      </c>
      <c r="G732" s="3" t="s">
        <v>339</v>
      </c>
      <c r="H732" s="3" t="s">
        <v>285</v>
      </c>
      <c r="I732" s="3" t="s">
        <v>37</v>
      </c>
      <c r="J732" s="3" t="s">
        <v>38</v>
      </c>
      <c r="K732" s="3" t="s">
        <v>39</v>
      </c>
      <c r="L732" s="5">
        <v>1</v>
      </c>
      <c r="M732" s="5">
        <v>900</v>
      </c>
      <c r="N732" s="6">
        <v>0.05</v>
      </c>
      <c r="O732" s="5">
        <v>855</v>
      </c>
      <c r="P732" s="5">
        <v>550</v>
      </c>
      <c r="Q732" s="5">
        <f>Table1[[#This Row],[Sales]]-Table1[[#This Row],[Cost]]</f>
        <v>305</v>
      </c>
      <c r="R732" s="3" t="s">
        <v>26</v>
      </c>
      <c r="S732" s="3" t="s">
        <v>10</v>
      </c>
      <c r="T732" s="3" t="s">
        <v>33</v>
      </c>
      <c r="U732" s="3" t="s">
        <v>27</v>
      </c>
      <c r="V732" s="6">
        <f>Table1[[#This Row],[Profit]]/Table1[[#This Row],[Sales]]</f>
        <v>0.35672514619883039</v>
      </c>
      <c r="W732" s="3">
        <f>[1]!Table1[[#This Row],[Sales]]-[1]!Table1[[#This Row],[Cost]]-[1]!Table1[[#This Row],[Profit]]</f>
        <v>0</v>
      </c>
      <c r="X732" s="3">
        <f>[1]!Table1[[#This Row],[Quantity]]*[1]!Table1[[#This Row],[Unit_Price]]</f>
        <v>900</v>
      </c>
      <c r="Y732" s="7">
        <f>[1]!Table1[[#This Row],[Gross_Sales]]*[1]!Table1[[#This Row],[Discount]]</f>
        <v>45</v>
      </c>
      <c r="Z732" s="8">
        <f>[1]!Table1[[#This Row],[Gross_Sales]]*[1]!Table1[[#This Row],[Discount_amount]]</f>
        <v>40500</v>
      </c>
      <c r="AA732" s="6">
        <f>IFERROR([1]!Table1[[#This Row],[Profit]]/[1]!Table1[[#This Row],[Sales]],0)</f>
        <v>0.35672514619883039</v>
      </c>
      <c r="AB732" s="3">
        <f>YEAR([1]!Table1[[#This Row],[Order_Date]])</f>
        <v>2025</v>
      </c>
      <c r="AC732" s="3">
        <f>MONTH([1]!Table1[[#This Row],[Order_Date]])</f>
        <v>7</v>
      </c>
      <c r="AD732" s="3" t="str">
        <f t="shared" si="33"/>
        <v>Jul</v>
      </c>
      <c r="AE732" s="3" t="str">
        <f t="shared" si="34"/>
        <v>Q3</v>
      </c>
      <c r="AF732" s="3" t="str">
        <f t="shared" si="35"/>
        <v>2025-Jul</v>
      </c>
      <c r="AG732" s="3">
        <f>COUNTIF(C:C,Table1[[#This Row],[Customer_ID]])</f>
        <v>20</v>
      </c>
      <c r="AH732" s="9" t="e">
        <f>IF([1]!Table1[[#This Row],[Customer_order_count]] &gt;= 10,"FREQUENT",IF([1]!Table1[[#This Row],[Customer_order_count]] &lt;= 10,"REGULAR","OCASSIONAL"))</f>
        <v>#REF!</v>
      </c>
    </row>
    <row r="733" spans="1:34" x14ac:dyDescent="0.25">
      <c r="A733" s="10" t="s">
        <v>1463</v>
      </c>
      <c r="B733" s="11">
        <v>45651</v>
      </c>
      <c r="C733" s="12" t="s">
        <v>1464</v>
      </c>
      <c r="D733" s="13" t="s">
        <v>1465</v>
      </c>
      <c r="E733" s="13" t="s">
        <v>3</v>
      </c>
      <c r="F733" s="14">
        <v>54</v>
      </c>
      <c r="G733" s="12" t="s">
        <v>407</v>
      </c>
      <c r="H733" s="12" t="s">
        <v>285</v>
      </c>
      <c r="I733" s="12" t="s">
        <v>6</v>
      </c>
      <c r="J733" s="12" t="s">
        <v>7</v>
      </c>
      <c r="K733" s="12" t="s">
        <v>8</v>
      </c>
      <c r="L733" s="14">
        <v>1</v>
      </c>
      <c r="M733" s="14">
        <v>7000</v>
      </c>
      <c r="N733" s="15">
        <v>0.05</v>
      </c>
      <c r="O733" s="14">
        <v>6650</v>
      </c>
      <c r="P733" s="14">
        <v>5200</v>
      </c>
      <c r="Q733" s="5">
        <f>Table1[[#This Row],[Sales]]-Table1[[#This Row],[Cost]]</f>
        <v>1450</v>
      </c>
      <c r="R733" s="12" t="s">
        <v>98</v>
      </c>
      <c r="S733" s="12" t="s">
        <v>10</v>
      </c>
      <c r="T733" s="12" t="s">
        <v>40</v>
      </c>
      <c r="U733" s="12" t="s">
        <v>12</v>
      </c>
      <c r="V733" s="6">
        <f>Table1[[#This Row],[Profit]]/Table1[[#This Row],[Sales]]</f>
        <v>0.21804511278195488</v>
      </c>
      <c r="W733" s="12">
        <f>[1]!Table1[[#This Row],[Sales]]-[1]!Table1[[#This Row],[Cost]]-[1]!Table1[[#This Row],[Profit]]</f>
        <v>0</v>
      </c>
      <c r="X733" s="12">
        <f>[1]!Table1[[#This Row],[Quantity]]*[1]!Table1[[#This Row],[Unit_Price]]</f>
        <v>7000</v>
      </c>
      <c r="Y733" s="16">
        <f>[1]!Table1[[#This Row],[Gross_Sales]]*[1]!Table1[[#This Row],[Discount]]</f>
        <v>350</v>
      </c>
      <c r="Z733" s="17">
        <f>[1]!Table1[[#This Row],[Gross_Sales]]*[1]!Table1[[#This Row],[Discount_amount]]</f>
        <v>2450000</v>
      </c>
      <c r="AA733" s="15">
        <f>IFERROR([1]!Table1[[#This Row],[Profit]]/[1]!Table1[[#This Row],[Sales]],0)</f>
        <v>0.21804511278195488</v>
      </c>
      <c r="AB733" s="12">
        <f>YEAR([1]!Table1[[#This Row],[Order_Date]])</f>
        <v>2024</v>
      </c>
      <c r="AC733" s="12">
        <f>MONTH([1]!Table1[[#This Row],[Order_Date]])</f>
        <v>12</v>
      </c>
      <c r="AD733" s="12" t="str">
        <f t="shared" si="33"/>
        <v>Dec</v>
      </c>
      <c r="AE733" s="12" t="str">
        <f t="shared" si="34"/>
        <v>Q4</v>
      </c>
      <c r="AF733" s="12" t="str">
        <f t="shared" si="35"/>
        <v>2024-Dec</v>
      </c>
      <c r="AG733" s="12">
        <f>COUNTIF(C:C,Table1[[#This Row],[Customer_ID]])</f>
        <v>6</v>
      </c>
      <c r="AH733" s="18" t="e">
        <f>IF([1]!Table1[[#This Row],[Customer_order_count]] &gt;= 10,"FREQUENT",IF([1]!Table1[[#This Row],[Customer_order_count]] &lt;= 10,"REGULAR","OCASSIONAL"))</f>
        <v>#REF!</v>
      </c>
    </row>
    <row r="734" spans="1:34" x14ac:dyDescent="0.25">
      <c r="A734" s="1" t="s">
        <v>1466</v>
      </c>
      <c r="B734" s="2">
        <v>45881</v>
      </c>
      <c r="C734" s="3" t="s">
        <v>702</v>
      </c>
      <c r="D734" s="4" t="s">
        <v>703</v>
      </c>
      <c r="E734" s="4" t="s">
        <v>16</v>
      </c>
      <c r="F734" s="5">
        <v>24</v>
      </c>
      <c r="G734" s="3" t="s">
        <v>275</v>
      </c>
      <c r="H734" s="3" t="s">
        <v>276</v>
      </c>
      <c r="I734" s="3" t="s">
        <v>51</v>
      </c>
      <c r="J734" s="3" t="s">
        <v>52</v>
      </c>
      <c r="K734" s="3" t="s">
        <v>8</v>
      </c>
      <c r="L734" s="5">
        <v>3</v>
      </c>
      <c r="M734" s="5">
        <v>4500</v>
      </c>
      <c r="N734" s="6">
        <v>0.1</v>
      </c>
      <c r="O734" s="5">
        <v>12150</v>
      </c>
      <c r="P734" s="5">
        <v>9600</v>
      </c>
      <c r="Q734" s="5">
        <f>Table1[[#This Row],[Sales]]-Table1[[#This Row],[Cost]]</f>
        <v>2550</v>
      </c>
      <c r="R734" s="3" t="s">
        <v>17</v>
      </c>
      <c r="S734" s="3" t="s">
        <v>10</v>
      </c>
      <c r="T734" s="3" t="s">
        <v>33</v>
      </c>
      <c r="U734" s="3" t="s">
        <v>12</v>
      </c>
      <c r="V734" s="6">
        <f>Table1[[#This Row],[Profit]]/Table1[[#This Row],[Sales]]</f>
        <v>0.20987654320987653</v>
      </c>
      <c r="W734" s="3">
        <f>[1]!Table1[[#This Row],[Sales]]-[1]!Table1[[#This Row],[Cost]]-[1]!Table1[[#This Row],[Profit]]</f>
        <v>0</v>
      </c>
      <c r="X734" s="3">
        <f>[1]!Table1[[#This Row],[Quantity]]*[1]!Table1[[#This Row],[Unit_Price]]</f>
        <v>13500</v>
      </c>
      <c r="Y734" s="7">
        <f>[1]!Table1[[#This Row],[Gross_Sales]]*[1]!Table1[[#This Row],[Discount]]</f>
        <v>1350</v>
      </c>
      <c r="Z734" s="8">
        <f>[1]!Table1[[#This Row],[Gross_Sales]]*[1]!Table1[[#This Row],[Discount_amount]]</f>
        <v>18225000</v>
      </c>
      <c r="AA734" s="6">
        <f>IFERROR([1]!Table1[[#This Row],[Profit]]/[1]!Table1[[#This Row],[Sales]],0)</f>
        <v>0.20987654320987653</v>
      </c>
      <c r="AB734" s="3">
        <f>YEAR([1]!Table1[[#This Row],[Order_Date]])</f>
        <v>2025</v>
      </c>
      <c r="AC734" s="3">
        <f>MONTH([1]!Table1[[#This Row],[Order_Date]])</f>
        <v>8</v>
      </c>
      <c r="AD734" s="3" t="str">
        <f t="shared" si="33"/>
        <v>Aug</v>
      </c>
      <c r="AE734" s="3" t="str">
        <f t="shared" si="34"/>
        <v>Q3</v>
      </c>
      <c r="AF734" s="3" t="str">
        <f t="shared" si="35"/>
        <v>2025-Aug</v>
      </c>
      <c r="AG734" s="3">
        <f>COUNTIF(C:C,Table1[[#This Row],[Customer_ID]])</f>
        <v>12</v>
      </c>
      <c r="AH734" s="9" t="e">
        <f>IF([1]!Table1[[#This Row],[Customer_order_count]] &gt;= 10,"FREQUENT",IF([1]!Table1[[#This Row],[Customer_order_count]] &lt;= 10,"REGULAR","OCASSIONAL"))</f>
        <v>#REF!</v>
      </c>
    </row>
    <row r="735" spans="1:34" x14ac:dyDescent="0.25">
      <c r="A735" s="10" t="s">
        <v>1467</v>
      </c>
      <c r="B735" s="11">
        <v>45583</v>
      </c>
      <c r="C735" s="12" t="s">
        <v>1247</v>
      </c>
      <c r="D735" s="13" t="s">
        <v>830</v>
      </c>
      <c r="E735" s="13" t="s">
        <v>3</v>
      </c>
      <c r="F735" s="14">
        <v>28</v>
      </c>
      <c r="G735" s="12" t="s">
        <v>295</v>
      </c>
      <c r="H735" s="12" t="s">
        <v>270</v>
      </c>
      <c r="I735" s="12" t="s">
        <v>264</v>
      </c>
      <c r="J735" s="12" t="s">
        <v>265</v>
      </c>
      <c r="K735" s="12" t="s">
        <v>46</v>
      </c>
      <c r="L735" s="14">
        <v>1</v>
      </c>
      <c r="M735" s="14">
        <v>800</v>
      </c>
      <c r="N735" s="15">
        <v>0.15</v>
      </c>
      <c r="O735" s="14">
        <v>680</v>
      </c>
      <c r="P735" s="14">
        <v>500</v>
      </c>
      <c r="Q735" s="5">
        <f>Table1[[#This Row],[Sales]]-Table1[[#This Row],[Cost]]</f>
        <v>180</v>
      </c>
      <c r="R735" s="12" t="s">
        <v>26</v>
      </c>
      <c r="S735" s="12" t="s">
        <v>10</v>
      </c>
      <c r="T735" s="12" t="s">
        <v>40</v>
      </c>
      <c r="U735" s="12" t="s">
        <v>12</v>
      </c>
      <c r="V735" s="6">
        <f>Table1[[#This Row],[Profit]]/Table1[[#This Row],[Sales]]</f>
        <v>0.26470588235294118</v>
      </c>
      <c r="W735" s="12">
        <f>[1]!Table1[[#This Row],[Sales]]-[1]!Table1[[#This Row],[Cost]]-[1]!Table1[[#This Row],[Profit]]</f>
        <v>0</v>
      </c>
      <c r="X735" s="12">
        <f>[1]!Table1[[#This Row],[Quantity]]*[1]!Table1[[#This Row],[Unit_Price]]</f>
        <v>800</v>
      </c>
      <c r="Y735" s="16">
        <f>[1]!Table1[[#This Row],[Gross_Sales]]*[1]!Table1[[#This Row],[Discount]]</f>
        <v>120</v>
      </c>
      <c r="Z735" s="17">
        <f>[1]!Table1[[#This Row],[Gross_Sales]]*[1]!Table1[[#This Row],[Discount_amount]]</f>
        <v>96000</v>
      </c>
      <c r="AA735" s="15">
        <f>IFERROR([1]!Table1[[#This Row],[Profit]]/[1]!Table1[[#This Row],[Sales]],0)</f>
        <v>0.26470588235294118</v>
      </c>
      <c r="AB735" s="12">
        <f>YEAR([1]!Table1[[#This Row],[Order_Date]])</f>
        <v>2024</v>
      </c>
      <c r="AC735" s="12">
        <f>MONTH([1]!Table1[[#This Row],[Order_Date]])</f>
        <v>10</v>
      </c>
      <c r="AD735" s="12" t="str">
        <f t="shared" si="33"/>
        <v>Oct</v>
      </c>
      <c r="AE735" s="12" t="str">
        <f t="shared" si="34"/>
        <v>Q4</v>
      </c>
      <c r="AF735" s="12" t="str">
        <f t="shared" si="35"/>
        <v>2024-Oct</v>
      </c>
      <c r="AG735" s="12">
        <f>COUNTIF(C:C,Table1[[#This Row],[Customer_ID]])</f>
        <v>4</v>
      </c>
      <c r="AH735" s="18" t="e">
        <f>IF([1]!Table1[[#This Row],[Customer_order_count]] &gt;= 10,"FREQUENT",IF([1]!Table1[[#This Row],[Customer_order_count]] &lt;= 10,"REGULAR","OCASSIONAL"))</f>
        <v>#REF!</v>
      </c>
    </row>
    <row r="736" spans="1:34" x14ac:dyDescent="0.25">
      <c r="A736" s="1" t="s">
        <v>1468</v>
      </c>
      <c r="B736" s="2">
        <v>45749</v>
      </c>
      <c r="C736" s="3" t="s">
        <v>1329</v>
      </c>
      <c r="D736" s="4" t="s">
        <v>198</v>
      </c>
      <c r="E736" s="4" t="s">
        <v>3</v>
      </c>
      <c r="F736" s="5">
        <v>41</v>
      </c>
      <c r="G736" s="3" t="s">
        <v>280</v>
      </c>
      <c r="H736" s="3" t="s">
        <v>270</v>
      </c>
      <c r="I736" s="3" t="s">
        <v>65</v>
      </c>
      <c r="J736" s="3" t="s">
        <v>66</v>
      </c>
      <c r="K736" s="3" t="s">
        <v>25</v>
      </c>
      <c r="L736" s="5">
        <v>1</v>
      </c>
      <c r="M736" s="5">
        <v>2500</v>
      </c>
      <c r="N736" s="6">
        <v>0</v>
      </c>
      <c r="O736" s="5">
        <v>2500</v>
      </c>
      <c r="P736" s="5">
        <v>1600</v>
      </c>
      <c r="Q736" s="5">
        <f>Table1[[#This Row],[Sales]]-Table1[[#This Row],[Cost]]</f>
        <v>900</v>
      </c>
      <c r="R736" s="3" t="s">
        <v>26</v>
      </c>
      <c r="S736" s="3" t="s">
        <v>10</v>
      </c>
      <c r="T736" s="3" t="s">
        <v>11</v>
      </c>
      <c r="U736" s="3" t="s">
        <v>19</v>
      </c>
      <c r="V736" s="6">
        <f>Table1[[#This Row],[Profit]]/Table1[[#This Row],[Sales]]</f>
        <v>0.36</v>
      </c>
      <c r="W736" s="3">
        <f>[1]!Table1[[#This Row],[Sales]]-[1]!Table1[[#This Row],[Cost]]-[1]!Table1[[#This Row],[Profit]]</f>
        <v>0</v>
      </c>
      <c r="X736" s="3">
        <f>[1]!Table1[[#This Row],[Quantity]]*[1]!Table1[[#This Row],[Unit_Price]]</f>
        <v>2500</v>
      </c>
      <c r="Y736" s="7">
        <f>[1]!Table1[[#This Row],[Gross_Sales]]*[1]!Table1[[#This Row],[Discount]]</f>
        <v>0</v>
      </c>
      <c r="Z736" s="8">
        <f>[1]!Table1[[#This Row],[Gross_Sales]]*[1]!Table1[[#This Row],[Discount_amount]]</f>
        <v>0</v>
      </c>
      <c r="AA736" s="6">
        <f>IFERROR([1]!Table1[[#This Row],[Profit]]/[1]!Table1[[#This Row],[Sales]],0)</f>
        <v>0.36</v>
      </c>
      <c r="AB736" s="3">
        <f>YEAR([1]!Table1[[#This Row],[Order_Date]])</f>
        <v>2025</v>
      </c>
      <c r="AC736" s="3">
        <f>MONTH([1]!Table1[[#This Row],[Order_Date]])</f>
        <v>4</v>
      </c>
      <c r="AD736" s="3" t="str">
        <f t="shared" si="33"/>
        <v>Apr</v>
      </c>
      <c r="AE736" s="3" t="str">
        <f t="shared" si="34"/>
        <v>Q2</v>
      </c>
      <c r="AF736" s="3" t="str">
        <f t="shared" si="35"/>
        <v>2025-Apr</v>
      </c>
      <c r="AG736" s="3">
        <f>COUNTIF(C:C,Table1[[#This Row],[Customer_ID]])</f>
        <v>3</v>
      </c>
      <c r="AH736" s="9" t="e">
        <f>IF([1]!Table1[[#This Row],[Customer_order_count]] &gt;= 10,"FREQUENT",IF([1]!Table1[[#This Row],[Customer_order_count]] &lt;= 10,"REGULAR","OCASSIONAL"))</f>
        <v>#REF!</v>
      </c>
    </row>
    <row r="737" spans="1:34" x14ac:dyDescent="0.25">
      <c r="A737" s="10" t="s">
        <v>1469</v>
      </c>
      <c r="B737" s="11">
        <v>45938</v>
      </c>
      <c r="C737" s="12" t="s">
        <v>707</v>
      </c>
      <c r="D737" s="13" t="s">
        <v>708</v>
      </c>
      <c r="E737" s="13" t="s">
        <v>3</v>
      </c>
      <c r="F737" s="14">
        <v>26</v>
      </c>
      <c r="G737" s="12" t="s">
        <v>295</v>
      </c>
      <c r="H737" s="12" t="s">
        <v>270</v>
      </c>
      <c r="I737" s="12" t="s">
        <v>176</v>
      </c>
      <c r="J737" s="12" t="s">
        <v>177</v>
      </c>
      <c r="K737" s="12" t="s">
        <v>25</v>
      </c>
      <c r="L737" s="14">
        <v>1</v>
      </c>
      <c r="M737" s="14">
        <v>22000</v>
      </c>
      <c r="N737" s="15">
        <v>0.1</v>
      </c>
      <c r="O737" s="14">
        <v>19800</v>
      </c>
      <c r="P737" s="14">
        <v>16500</v>
      </c>
      <c r="Q737" s="5">
        <f>Table1[[#This Row],[Sales]]-Table1[[#This Row],[Cost]]</f>
        <v>3300</v>
      </c>
      <c r="R737" s="12" t="s">
        <v>77</v>
      </c>
      <c r="S737" s="12" t="s">
        <v>10</v>
      </c>
      <c r="T737" s="12" t="s">
        <v>40</v>
      </c>
      <c r="U737" s="12" t="s">
        <v>27</v>
      </c>
      <c r="V737" s="6">
        <f>Table1[[#This Row],[Profit]]/Table1[[#This Row],[Sales]]</f>
        <v>0.16666666666666666</v>
      </c>
      <c r="W737" s="12">
        <f>[1]!Table1[[#This Row],[Sales]]-[1]!Table1[[#This Row],[Cost]]-[1]!Table1[[#This Row],[Profit]]</f>
        <v>0</v>
      </c>
      <c r="X737" s="12">
        <f>[1]!Table1[[#This Row],[Quantity]]*[1]!Table1[[#This Row],[Unit_Price]]</f>
        <v>22000</v>
      </c>
      <c r="Y737" s="16">
        <f>[1]!Table1[[#This Row],[Gross_Sales]]*[1]!Table1[[#This Row],[Discount]]</f>
        <v>2200</v>
      </c>
      <c r="Z737" s="17">
        <f>[1]!Table1[[#This Row],[Gross_Sales]]*[1]!Table1[[#This Row],[Discount_amount]]</f>
        <v>48400000</v>
      </c>
      <c r="AA737" s="15">
        <f>IFERROR([1]!Table1[[#This Row],[Profit]]/[1]!Table1[[#This Row],[Sales]],0)</f>
        <v>0.16666666666666666</v>
      </c>
      <c r="AB737" s="12">
        <f>YEAR([1]!Table1[[#This Row],[Order_Date]])</f>
        <v>2025</v>
      </c>
      <c r="AC737" s="12">
        <f>MONTH([1]!Table1[[#This Row],[Order_Date]])</f>
        <v>10</v>
      </c>
      <c r="AD737" s="12" t="str">
        <f t="shared" si="33"/>
        <v>Oct</v>
      </c>
      <c r="AE737" s="12" t="str">
        <f t="shared" si="34"/>
        <v>Q4</v>
      </c>
      <c r="AF737" s="12" t="str">
        <f t="shared" si="35"/>
        <v>2025-Oct</v>
      </c>
      <c r="AG737" s="12">
        <f>COUNTIF(C:C,Table1[[#This Row],[Customer_ID]])</f>
        <v>23</v>
      </c>
      <c r="AH737" s="18" t="e">
        <f>IF([1]!Table1[[#This Row],[Customer_order_count]] &gt;= 10,"FREQUENT",IF([1]!Table1[[#This Row],[Customer_order_count]] &lt;= 10,"REGULAR","OCASSIONAL"))</f>
        <v>#REF!</v>
      </c>
    </row>
    <row r="738" spans="1:34" x14ac:dyDescent="0.25">
      <c r="A738" s="1" t="s">
        <v>1470</v>
      </c>
      <c r="B738" s="2">
        <v>45637</v>
      </c>
      <c r="C738" s="3" t="s">
        <v>792</v>
      </c>
      <c r="D738" s="4" t="s">
        <v>793</v>
      </c>
      <c r="E738" s="4" t="s">
        <v>3</v>
      </c>
      <c r="F738" s="5">
        <v>40</v>
      </c>
      <c r="G738" s="3" t="s">
        <v>275</v>
      </c>
      <c r="H738" s="3" t="s">
        <v>276</v>
      </c>
      <c r="I738" s="3" t="s">
        <v>44</v>
      </c>
      <c r="J738" s="3" t="s">
        <v>45</v>
      </c>
      <c r="K738" s="3" t="s">
        <v>46</v>
      </c>
      <c r="L738" s="5">
        <v>1</v>
      </c>
      <c r="M738" s="5">
        <v>2500</v>
      </c>
      <c r="N738" s="6">
        <v>0.1</v>
      </c>
      <c r="O738" s="5">
        <v>2250</v>
      </c>
      <c r="P738" s="5">
        <v>1500</v>
      </c>
      <c r="Q738" s="5">
        <f>Table1[[#This Row],[Sales]]-Table1[[#This Row],[Cost]]</f>
        <v>750</v>
      </c>
      <c r="R738" s="3" t="s">
        <v>17</v>
      </c>
      <c r="S738" s="3" t="s">
        <v>10</v>
      </c>
      <c r="T738" s="3" t="s">
        <v>40</v>
      </c>
      <c r="U738" s="3" t="s">
        <v>19</v>
      </c>
      <c r="V738" s="6">
        <f>Table1[[#This Row],[Profit]]/Table1[[#This Row],[Sales]]</f>
        <v>0.33333333333333331</v>
      </c>
      <c r="W738" s="3">
        <f>[1]!Table1[[#This Row],[Sales]]-[1]!Table1[[#This Row],[Cost]]-[1]!Table1[[#This Row],[Profit]]</f>
        <v>0</v>
      </c>
      <c r="X738" s="3">
        <f>[1]!Table1[[#This Row],[Quantity]]*[1]!Table1[[#This Row],[Unit_Price]]</f>
        <v>2500</v>
      </c>
      <c r="Y738" s="7">
        <f>[1]!Table1[[#This Row],[Gross_Sales]]*[1]!Table1[[#This Row],[Discount]]</f>
        <v>250</v>
      </c>
      <c r="Z738" s="8">
        <f>[1]!Table1[[#This Row],[Gross_Sales]]*[1]!Table1[[#This Row],[Discount_amount]]</f>
        <v>625000</v>
      </c>
      <c r="AA738" s="6">
        <f>IFERROR([1]!Table1[[#This Row],[Profit]]/[1]!Table1[[#This Row],[Sales]],0)</f>
        <v>0.33333333333333331</v>
      </c>
      <c r="AB738" s="3">
        <f>YEAR([1]!Table1[[#This Row],[Order_Date]])</f>
        <v>2024</v>
      </c>
      <c r="AC738" s="3">
        <f>MONTH([1]!Table1[[#This Row],[Order_Date]])</f>
        <v>12</v>
      </c>
      <c r="AD738" s="3" t="str">
        <f t="shared" si="33"/>
        <v>Dec</v>
      </c>
      <c r="AE738" s="3" t="str">
        <f t="shared" si="34"/>
        <v>Q4</v>
      </c>
      <c r="AF738" s="3" t="str">
        <f t="shared" si="35"/>
        <v>2024-Dec</v>
      </c>
      <c r="AG738" s="3">
        <f>COUNTIF(C:C,Table1[[#This Row],[Customer_ID]])</f>
        <v>5</v>
      </c>
      <c r="AH738" s="9" t="e">
        <f>IF([1]!Table1[[#This Row],[Customer_order_count]] &gt;= 10,"FREQUENT",IF([1]!Table1[[#This Row],[Customer_order_count]] &lt;= 10,"REGULAR","OCASSIONAL"))</f>
        <v>#REF!</v>
      </c>
    </row>
    <row r="739" spans="1:34" x14ac:dyDescent="0.25">
      <c r="A739" s="10" t="s">
        <v>1471</v>
      </c>
      <c r="B739" s="11">
        <v>45365</v>
      </c>
      <c r="C739" s="12" t="s">
        <v>489</v>
      </c>
      <c r="D739" s="13" t="s">
        <v>490</v>
      </c>
      <c r="E739" s="13" t="s">
        <v>3</v>
      </c>
      <c r="F739" s="14">
        <v>26</v>
      </c>
      <c r="G739" s="12" t="s">
        <v>339</v>
      </c>
      <c r="H739" s="12" t="s">
        <v>285</v>
      </c>
      <c r="I739" s="12" t="s">
        <v>65</v>
      </c>
      <c r="J739" s="12" t="s">
        <v>66</v>
      </c>
      <c r="K739" s="12" t="s">
        <v>25</v>
      </c>
      <c r="L739" s="14">
        <v>1</v>
      </c>
      <c r="M739" s="14">
        <v>2500</v>
      </c>
      <c r="N739" s="15">
        <v>0.2</v>
      </c>
      <c r="O739" s="14">
        <v>2000</v>
      </c>
      <c r="P739" s="14">
        <v>1600</v>
      </c>
      <c r="Q739" s="5">
        <f>Table1[[#This Row],[Sales]]-Table1[[#This Row],[Cost]]</f>
        <v>400</v>
      </c>
      <c r="R739" s="12" t="s">
        <v>26</v>
      </c>
      <c r="S739" s="12" t="s">
        <v>10</v>
      </c>
      <c r="T739" s="12" t="s">
        <v>18</v>
      </c>
      <c r="U739" s="12" t="s">
        <v>27</v>
      </c>
      <c r="V739" s="6">
        <f>Table1[[#This Row],[Profit]]/Table1[[#This Row],[Sales]]</f>
        <v>0.2</v>
      </c>
      <c r="W739" s="12">
        <f>[1]!Table1[[#This Row],[Sales]]-[1]!Table1[[#This Row],[Cost]]-[1]!Table1[[#This Row],[Profit]]</f>
        <v>0</v>
      </c>
      <c r="X739" s="12">
        <f>[1]!Table1[[#This Row],[Quantity]]*[1]!Table1[[#This Row],[Unit_Price]]</f>
        <v>2500</v>
      </c>
      <c r="Y739" s="16">
        <f>[1]!Table1[[#This Row],[Gross_Sales]]*[1]!Table1[[#This Row],[Discount]]</f>
        <v>500</v>
      </c>
      <c r="Z739" s="17">
        <f>[1]!Table1[[#This Row],[Gross_Sales]]*[1]!Table1[[#This Row],[Discount_amount]]</f>
        <v>1250000</v>
      </c>
      <c r="AA739" s="15">
        <f>IFERROR([1]!Table1[[#This Row],[Profit]]/[1]!Table1[[#This Row],[Sales]],0)</f>
        <v>0.2</v>
      </c>
      <c r="AB739" s="12">
        <f>YEAR([1]!Table1[[#This Row],[Order_Date]])</f>
        <v>2024</v>
      </c>
      <c r="AC739" s="12">
        <f>MONTH([1]!Table1[[#This Row],[Order_Date]])</f>
        <v>3</v>
      </c>
      <c r="AD739" s="12" t="str">
        <f t="shared" si="33"/>
        <v>Mar</v>
      </c>
      <c r="AE739" s="12" t="str">
        <f t="shared" si="34"/>
        <v>Q1</v>
      </c>
      <c r="AF739" s="12" t="str">
        <f t="shared" si="35"/>
        <v>2024-Mar</v>
      </c>
      <c r="AG739" s="12">
        <f>COUNTIF(C:C,Table1[[#This Row],[Customer_ID]])</f>
        <v>26</v>
      </c>
      <c r="AH739" s="18" t="e">
        <f>IF([1]!Table1[[#This Row],[Customer_order_count]] &gt;= 10,"FREQUENT",IF([1]!Table1[[#This Row],[Customer_order_count]] &lt;= 10,"REGULAR","OCASSIONAL"))</f>
        <v>#REF!</v>
      </c>
    </row>
    <row r="740" spans="1:34" x14ac:dyDescent="0.25">
      <c r="A740" s="1" t="s">
        <v>1472</v>
      </c>
      <c r="B740" s="2">
        <v>45616</v>
      </c>
      <c r="C740" s="3" t="s">
        <v>724</v>
      </c>
      <c r="D740" s="4" t="s">
        <v>725</v>
      </c>
      <c r="E740" s="4" t="s">
        <v>16</v>
      </c>
      <c r="F740" s="5">
        <v>44</v>
      </c>
      <c r="G740" s="3" t="s">
        <v>407</v>
      </c>
      <c r="H740" s="3" t="s">
        <v>285</v>
      </c>
      <c r="I740" s="3" t="s">
        <v>51</v>
      </c>
      <c r="J740" s="3" t="s">
        <v>52</v>
      </c>
      <c r="K740" s="3" t="s">
        <v>8</v>
      </c>
      <c r="L740" s="5">
        <v>4</v>
      </c>
      <c r="M740" s="5">
        <v>4500</v>
      </c>
      <c r="N740" s="6">
        <v>0.1</v>
      </c>
      <c r="O740" s="5">
        <v>16200</v>
      </c>
      <c r="P740" s="5">
        <v>12800</v>
      </c>
      <c r="Q740" s="5">
        <f>Table1[[#This Row],[Sales]]-Table1[[#This Row],[Cost]]</f>
        <v>3400</v>
      </c>
      <c r="R740" s="3" t="s">
        <v>26</v>
      </c>
      <c r="S740" s="3" t="s">
        <v>10</v>
      </c>
      <c r="T740" s="3" t="s">
        <v>40</v>
      </c>
      <c r="U740" s="3" t="s">
        <v>27</v>
      </c>
      <c r="V740" s="6">
        <f>Table1[[#This Row],[Profit]]/Table1[[#This Row],[Sales]]</f>
        <v>0.20987654320987653</v>
      </c>
      <c r="W740" s="3">
        <f>[1]!Table1[[#This Row],[Sales]]-[1]!Table1[[#This Row],[Cost]]-[1]!Table1[[#This Row],[Profit]]</f>
        <v>0</v>
      </c>
      <c r="X740" s="3">
        <f>[1]!Table1[[#This Row],[Quantity]]*[1]!Table1[[#This Row],[Unit_Price]]</f>
        <v>18000</v>
      </c>
      <c r="Y740" s="7">
        <f>[1]!Table1[[#This Row],[Gross_Sales]]*[1]!Table1[[#This Row],[Discount]]</f>
        <v>1800</v>
      </c>
      <c r="Z740" s="8">
        <f>[1]!Table1[[#This Row],[Gross_Sales]]*[1]!Table1[[#This Row],[Discount_amount]]</f>
        <v>32400000</v>
      </c>
      <c r="AA740" s="6">
        <f>IFERROR([1]!Table1[[#This Row],[Profit]]/[1]!Table1[[#This Row],[Sales]],0)</f>
        <v>0.20987654320987653</v>
      </c>
      <c r="AB740" s="3">
        <f>YEAR([1]!Table1[[#This Row],[Order_Date]])</f>
        <v>2024</v>
      </c>
      <c r="AC740" s="3">
        <f>MONTH([1]!Table1[[#This Row],[Order_Date]])</f>
        <v>11</v>
      </c>
      <c r="AD740" s="3" t="str">
        <f t="shared" si="33"/>
        <v>Nov</v>
      </c>
      <c r="AE740" s="3" t="str">
        <f t="shared" si="34"/>
        <v>Q4</v>
      </c>
      <c r="AF740" s="3" t="str">
        <f t="shared" si="35"/>
        <v>2024-Nov</v>
      </c>
      <c r="AG740" s="3">
        <f>COUNTIF(C:C,Table1[[#This Row],[Customer_ID]])</f>
        <v>18</v>
      </c>
      <c r="AH740" s="9" t="e">
        <f>IF([1]!Table1[[#This Row],[Customer_order_count]] &gt;= 10,"FREQUENT",IF([1]!Table1[[#This Row],[Customer_order_count]] &lt;= 10,"REGULAR","OCASSIONAL"))</f>
        <v>#REF!</v>
      </c>
    </row>
    <row r="741" spans="1:34" x14ac:dyDescent="0.25">
      <c r="A741" s="10" t="s">
        <v>1473</v>
      </c>
      <c r="B741" s="11">
        <v>45952</v>
      </c>
      <c r="C741" s="12" t="s">
        <v>378</v>
      </c>
      <c r="D741" s="13" t="s">
        <v>379</v>
      </c>
      <c r="E741" s="13" t="s">
        <v>3</v>
      </c>
      <c r="F741" s="14">
        <v>30</v>
      </c>
      <c r="G741" s="12" t="s">
        <v>263</v>
      </c>
      <c r="H741" s="12" t="s">
        <v>5</v>
      </c>
      <c r="I741" s="12" t="s">
        <v>95</v>
      </c>
      <c r="J741" s="12" t="s">
        <v>96</v>
      </c>
      <c r="K741" s="12" t="s">
        <v>46</v>
      </c>
      <c r="L741" s="14">
        <v>1</v>
      </c>
      <c r="M741" s="14">
        <v>600</v>
      </c>
      <c r="N741" s="15">
        <v>0.05</v>
      </c>
      <c r="O741" s="14">
        <v>570</v>
      </c>
      <c r="P741" s="14">
        <v>380</v>
      </c>
      <c r="Q741" s="5">
        <f>Table1[[#This Row],[Sales]]-Table1[[#This Row],[Cost]]</f>
        <v>190</v>
      </c>
      <c r="R741" s="12" t="s">
        <v>26</v>
      </c>
      <c r="S741" s="12" t="s">
        <v>10</v>
      </c>
      <c r="T741" s="12" t="s">
        <v>40</v>
      </c>
      <c r="U741" s="12" t="s">
        <v>19</v>
      </c>
      <c r="V741" s="6">
        <f>Table1[[#This Row],[Profit]]/Table1[[#This Row],[Sales]]</f>
        <v>0.33333333333333331</v>
      </c>
      <c r="W741" s="12">
        <f>[1]!Table1[[#This Row],[Sales]]-[1]!Table1[[#This Row],[Cost]]-[1]!Table1[[#This Row],[Profit]]</f>
        <v>0</v>
      </c>
      <c r="X741" s="12">
        <f>[1]!Table1[[#This Row],[Quantity]]*[1]!Table1[[#This Row],[Unit_Price]]</f>
        <v>600</v>
      </c>
      <c r="Y741" s="16">
        <f>[1]!Table1[[#This Row],[Gross_Sales]]*[1]!Table1[[#This Row],[Discount]]</f>
        <v>30</v>
      </c>
      <c r="Z741" s="17">
        <f>[1]!Table1[[#This Row],[Gross_Sales]]*[1]!Table1[[#This Row],[Discount_amount]]</f>
        <v>18000</v>
      </c>
      <c r="AA741" s="15">
        <f>IFERROR([1]!Table1[[#This Row],[Profit]]/[1]!Table1[[#This Row],[Sales]],0)</f>
        <v>0.33333333333333331</v>
      </c>
      <c r="AB741" s="12">
        <f>YEAR([1]!Table1[[#This Row],[Order_Date]])</f>
        <v>2025</v>
      </c>
      <c r="AC741" s="12">
        <f>MONTH([1]!Table1[[#This Row],[Order_Date]])</f>
        <v>10</v>
      </c>
      <c r="AD741" s="12" t="str">
        <f t="shared" si="33"/>
        <v>Oct</v>
      </c>
      <c r="AE741" s="12" t="str">
        <f t="shared" si="34"/>
        <v>Q4</v>
      </c>
      <c r="AF741" s="12" t="str">
        <f t="shared" si="35"/>
        <v>2025-Oct</v>
      </c>
      <c r="AG741" s="12">
        <f>COUNTIF(C:C,Table1[[#This Row],[Customer_ID]])</f>
        <v>21</v>
      </c>
      <c r="AH741" s="18" t="e">
        <f>IF([1]!Table1[[#This Row],[Customer_order_count]] &gt;= 10,"FREQUENT",IF([1]!Table1[[#This Row],[Customer_order_count]] &lt;= 10,"REGULAR","OCASSIONAL"))</f>
        <v>#REF!</v>
      </c>
    </row>
    <row r="742" spans="1:34" x14ac:dyDescent="0.25">
      <c r="A742" s="1" t="s">
        <v>1474</v>
      </c>
      <c r="B742" s="2">
        <v>45663</v>
      </c>
      <c r="C742" s="3" t="s">
        <v>314</v>
      </c>
      <c r="D742" s="4" t="s">
        <v>207</v>
      </c>
      <c r="E742" s="4" t="s">
        <v>16</v>
      </c>
      <c r="F742" s="5">
        <v>30</v>
      </c>
      <c r="G742" s="3" t="s">
        <v>284</v>
      </c>
      <c r="H742" s="3" t="s">
        <v>285</v>
      </c>
      <c r="I742" s="3" t="s">
        <v>81</v>
      </c>
      <c r="J742" s="3" t="s">
        <v>82</v>
      </c>
      <c r="K742" s="3" t="s">
        <v>58</v>
      </c>
      <c r="L742" s="5">
        <v>1</v>
      </c>
      <c r="M742" s="5">
        <v>3500</v>
      </c>
      <c r="N742" s="6">
        <v>0.05</v>
      </c>
      <c r="O742" s="5">
        <v>3325</v>
      </c>
      <c r="P742" s="5">
        <v>2500</v>
      </c>
      <c r="Q742" s="5">
        <f>Table1[[#This Row],[Sales]]-Table1[[#This Row],[Cost]]</f>
        <v>825</v>
      </c>
      <c r="R742" s="3" t="s">
        <v>17</v>
      </c>
      <c r="S742" s="3" t="s">
        <v>10</v>
      </c>
      <c r="T742" s="3" t="s">
        <v>18</v>
      </c>
      <c r="U742" s="3" t="s">
        <v>12</v>
      </c>
      <c r="V742" s="6">
        <f>Table1[[#This Row],[Profit]]/Table1[[#This Row],[Sales]]</f>
        <v>0.24812030075187969</v>
      </c>
      <c r="W742" s="3">
        <f>[1]!Table1[[#This Row],[Sales]]-[1]!Table1[[#This Row],[Cost]]-[1]!Table1[[#This Row],[Profit]]</f>
        <v>0</v>
      </c>
      <c r="X742" s="3">
        <f>[1]!Table1[[#This Row],[Quantity]]*[1]!Table1[[#This Row],[Unit_Price]]</f>
        <v>3500</v>
      </c>
      <c r="Y742" s="7">
        <f>[1]!Table1[[#This Row],[Gross_Sales]]*[1]!Table1[[#This Row],[Discount]]</f>
        <v>175</v>
      </c>
      <c r="Z742" s="8">
        <f>[1]!Table1[[#This Row],[Gross_Sales]]*[1]!Table1[[#This Row],[Discount_amount]]</f>
        <v>612500</v>
      </c>
      <c r="AA742" s="6">
        <f>IFERROR([1]!Table1[[#This Row],[Profit]]/[1]!Table1[[#This Row],[Sales]],0)</f>
        <v>0.24812030075187969</v>
      </c>
      <c r="AB742" s="3">
        <f>YEAR([1]!Table1[[#This Row],[Order_Date]])</f>
        <v>2025</v>
      </c>
      <c r="AC742" s="3">
        <f>MONTH([1]!Table1[[#This Row],[Order_Date]])</f>
        <v>1</v>
      </c>
      <c r="AD742" s="3" t="str">
        <f t="shared" si="33"/>
        <v>Jan</v>
      </c>
      <c r="AE742" s="3" t="str">
        <f t="shared" si="34"/>
        <v>Q1</v>
      </c>
      <c r="AF742" s="3" t="str">
        <f t="shared" si="35"/>
        <v>2025-Jan</v>
      </c>
      <c r="AG742" s="3">
        <f>COUNTIF(C:C,Table1[[#This Row],[Customer_ID]])</f>
        <v>8</v>
      </c>
      <c r="AH742" s="9" t="e">
        <f>IF([1]!Table1[[#This Row],[Customer_order_count]] &gt;= 10,"FREQUENT",IF([1]!Table1[[#This Row],[Customer_order_count]] &lt;= 10,"REGULAR","OCASSIONAL"))</f>
        <v>#REF!</v>
      </c>
    </row>
    <row r="743" spans="1:34" x14ac:dyDescent="0.25">
      <c r="A743" s="10" t="s">
        <v>1475</v>
      </c>
      <c r="B743" s="11">
        <v>45463</v>
      </c>
      <c r="C743" s="12" t="s">
        <v>605</v>
      </c>
      <c r="D743" s="13" t="s">
        <v>606</v>
      </c>
      <c r="E743" s="13" t="s">
        <v>3</v>
      </c>
      <c r="F743" s="14">
        <v>36</v>
      </c>
      <c r="G743" s="12" t="s">
        <v>284</v>
      </c>
      <c r="H743" s="12" t="s">
        <v>285</v>
      </c>
      <c r="I743" s="12" t="s">
        <v>305</v>
      </c>
      <c r="J743" s="12" t="s">
        <v>306</v>
      </c>
      <c r="K743" s="12" t="s">
        <v>91</v>
      </c>
      <c r="L743" s="14">
        <v>2</v>
      </c>
      <c r="M743" s="14">
        <v>8500</v>
      </c>
      <c r="N743" s="15">
        <v>0.15</v>
      </c>
      <c r="O743" s="14">
        <v>14450</v>
      </c>
      <c r="P743" s="14">
        <v>13000</v>
      </c>
      <c r="Q743" s="5">
        <f>Table1[[#This Row],[Sales]]-Table1[[#This Row],[Cost]]</f>
        <v>1450</v>
      </c>
      <c r="R743" s="12" t="s">
        <v>77</v>
      </c>
      <c r="S743" s="12" t="s">
        <v>10</v>
      </c>
      <c r="T743" s="12" t="s">
        <v>11</v>
      </c>
      <c r="U743" s="12" t="s">
        <v>12</v>
      </c>
      <c r="V743" s="6">
        <f>Table1[[#This Row],[Profit]]/Table1[[#This Row],[Sales]]</f>
        <v>0.10034602076124567</v>
      </c>
      <c r="W743" s="12">
        <f>[1]!Table1[[#This Row],[Sales]]-[1]!Table1[[#This Row],[Cost]]-[1]!Table1[[#This Row],[Profit]]</f>
        <v>0</v>
      </c>
      <c r="X743" s="12">
        <f>[1]!Table1[[#This Row],[Quantity]]*[1]!Table1[[#This Row],[Unit_Price]]</f>
        <v>17000</v>
      </c>
      <c r="Y743" s="16">
        <f>[1]!Table1[[#This Row],[Gross_Sales]]*[1]!Table1[[#This Row],[Discount]]</f>
        <v>2550</v>
      </c>
      <c r="Z743" s="17">
        <f>[1]!Table1[[#This Row],[Gross_Sales]]*[1]!Table1[[#This Row],[Discount_amount]]</f>
        <v>43350000</v>
      </c>
      <c r="AA743" s="15">
        <f>IFERROR([1]!Table1[[#This Row],[Profit]]/[1]!Table1[[#This Row],[Sales]],0)</f>
        <v>0.10034602076124567</v>
      </c>
      <c r="AB743" s="12">
        <f>YEAR([1]!Table1[[#This Row],[Order_Date]])</f>
        <v>2024</v>
      </c>
      <c r="AC743" s="12">
        <f>MONTH([1]!Table1[[#This Row],[Order_Date]])</f>
        <v>6</v>
      </c>
      <c r="AD743" s="12" t="str">
        <f t="shared" si="33"/>
        <v>Jun</v>
      </c>
      <c r="AE743" s="12" t="str">
        <f t="shared" si="34"/>
        <v>Q2</v>
      </c>
      <c r="AF743" s="12" t="str">
        <f t="shared" si="35"/>
        <v>2024-Jun</v>
      </c>
      <c r="AG743" s="12">
        <f>COUNTIF(C:C,Table1[[#This Row],[Customer_ID]])</f>
        <v>8</v>
      </c>
      <c r="AH743" s="18" t="e">
        <f>IF([1]!Table1[[#This Row],[Customer_order_count]] &gt;= 10,"FREQUENT",IF([1]!Table1[[#This Row],[Customer_order_count]] &lt;= 10,"REGULAR","OCASSIONAL"))</f>
        <v>#REF!</v>
      </c>
    </row>
    <row r="744" spans="1:34" x14ac:dyDescent="0.25">
      <c r="A744" s="1" t="s">
        <v>1476</v>
      </c>
      <c r="B744" s="2">
        <v>45532</v>
      </c>
      <c r="C744" s="3" t="s">
        <v>1335</v>
      </c>
      <c r="D744" s="4" t="s">
        <v>941</v>
      </c>
      <c r="E744" s="4" t="s">
        <v>3</v>
      </c>
      <c r="F744" s="5">
        <v>47</v>
      </c>
      <c r="G744" s="3" t="s">
        <v>312</v>
      </c>
      <c r="H744" s="3" t="s">
        <v>276</v>
      </c>
      <c r="I744" s="3" t="s">
        <v>6</v>
      </c>
      <c r="J744" s="3" t="s">
        <v>7</v>
      </c>
      <c r="K744" s="3" t="s">
        <v>8</v>
      </c>
      <c r="L744" s="5">
        <v>1</v>
      </c>
      <c r="M744" s="5">
        <v>7000</v>
      </c>
      <c r="N744" s="6">
        <v>0.05</v>
      </c>
      <c r="O744" s="5">
        <v>6650</v>
      </c>
      <c r="P744" s="5">
        <v>5200</v>
      </c>
      <c r="Q744" s="5">
        <f>Table1[[#This Row],[Sales]]-Table1[[#This Row],[Cost]]</f>
        <v>1450</v>
      </c>
      <c r="R744" s="3" t="s">
        <v>26</v>
      </c>
      <c r="S744" s="3" t="s">
        <v>10</v>
      </c>
      <c r="T744" s="3" t="s">
        <v>33</v>
      </c>
      <c r="U744" s="3" t="s">
        <v>19</v>
      </c>
      <c r="V744" s="6">
        <f>Table1[[#This Row],[Profit]]/Table1[[#This Row],[Sales]]</f>
        <v>0.21804511278195488</v>
      </c>
      <c r="W744" s="3">
        <f>[1]!Table1[[#This Row],[Sales]]-[1]!Table1[[#This Row],[Cost]]-[1]!Table1[[#This Row],[Profit]]</f>
        <v>0</v>
      </c>
      <c r="X744" s="3">
        <f>[1]!Table1[[#This Row],[Quantity]]*[1]!Table1[[#This Row],[Unit_Price]]</f>
        <v>7000</v>
      </c>
      <c r="Y744" s="7">
        <f>[1]!Table1[[#This Row],[Gross_Sales]]*[1]!Table1[[#This Row],[Discount]]</f>
        <v>350</v>
      </c>
      <c r="Z744" s="8">
        <f>[1]!Table1[[#This Row],[Gross_Sales]]*[1]!Table1[[#This Row],[Discount_amount]]</f>
        <v>2450000</v>
      </c>
      <c r="AA744" s="6">
        <f>IFERROR([1]!Table1[[#This Row],[Profit]]/[1]!Table1[[#This Row],[Sales]],0)</f>
        <v>0.21804511278195488</v>
      </c>
      <c r="AB744" s="3">
        <f>YEAR([1]!Table1[[#This Row],[Order_Date]])</f>
        <v>2024</v>
      </c>
      <c r="AC744" s="3">
        <f>MONTH([1]!Table1[[#This Row],[Order_Date]])</f>
        <v>8</v>
      </c>
      <c r="AD744" s="3" t="str">
        <f t="shared" si="33"/>
        <v>Aug</v>
      </c>
      <c r="AE744" s="3" t="str">
        <f t="shared" si="34"/>
        <v>Q3</v>
      </c>
      <c r="AF744" s="3" t="str">
        <f t="shared" si="35"/>
        <v>2024-Aug</v>
      </c>
      <c r="AG744" s="3">
        <f>COUNTIF(C:C,Table1[[#This Row],[Customer_ID]])</f>
        <v>3</v>
      </c>
      <c r="AH744" s="9" t="e">
        <f>IF([1]!Table1[[#This Row],[Customer_order_count]] &gt;= 10,"FREQUENT",IF([1]!Table1[[#This Row],[Customer_order_count]] &lt;= 10,"REGULAR","OCASSIONAL"))</f>
        <v>#REF!</v>
      </c>
    </row>
    <row r="745" spans="1:34" x14ac:dyDescent="0.25">
      <c r="A745" s="10" t="s">
        <v>1477</v>
      </c>
      <c r="B745" s="11">
        <v>45373</v>
      </c>
      <c r="C745" s="12" t="s">
        <v>674</v>
      </c>
      <c r="D745" s="13" t="s">
        <v>675</v>
      </c>
      <c r="E745" s="13" t="s">
        <v>16</v>
      </c>
      <c r="F745" s="14">
        <v>48</v>
      </c>
      <c r="G745" s="12" t="s">
        <v>290</v>
      </c>
      <c r="H745" s="12" t="s">
        <v>276</v>
      </c>
      <c r="I745" s="12" t="s">
        <v>186</v>
      </c>
      <c r="J745" s="12" t="s">
        <v>187</v>
      </c>
      <c r="K745" s="12" t="s">
        <v>91</v>
      </c>
      <c r="L745" s="14">
        <v>1</v>
      </c>
      <c r="M745" s="14">
        <v>12000</v>
      </c>
      <c r="N745" s="15">
        <v>0</v>
      </c>
      <c r="O745" s="14">
        <v>12000</v>
      </c>
      <c r="P745" s="14">
        <v>9000</v>
      </c>
      <c r="Q745" s="5">
        <f>Table1[[#This Row],[Sales]]-Table1[[#This Row],[Cost]]</f>
        <v>3000</v>
      </c>
      <c r="R745" s="12" t="s">
        <v>26</v>
      </c>
      <c r="S745" s="12" t="s">
        <v>10</v>
      </c>
      <c r="T745" s="12" t="s">
        <v>18</v>
      </c>
      <c r="U745" s="12" t="s">
        <v>12</v>
      </c>
      <c r="V745" s="6">
        <f>Table1[[#This Row],[Profit]]/Table1[[#This Row],[Sales]]</f>
        <v>0.25</v>
      </c>
      <c r="W745" s="12">
        <f>[1]!Table1[[#This Row],[Sales]]-[1]!Table1[[#This Row],[Cost]]-[1]!Table1[[#This Row],[Profit]]</f>
        <v>0</v>
      </c>
      <c r="X745" s="12">
        <f>[1]!Table1[[#This Row],[Quantity]]*[1]!Table1[[#This Row],[Unit_Price]]</f>
        <v>12000</v>
      </c>
      <c r="Y745" s="16">
        <f>[1]!Table1[[#This Row],[Gross_Sales]]*[1]!Table1[[#This Row],[Discount]]</f>
        <v>0</v>
      </c>
      <c r="Z745" s="17">
        <f>[1]!Table1[[#This Row],[Gross_Sales]]*[1]!Table1[[#This Row],[Discount_amount]]</f>
        <v>0</v>
      </c>
      <c r="AA745" s="15">
        <f>IFERROR([1]!Table1[[#This Row],[Profit]]/[1]!Table1[[#This Row],[Sales]],0)</f>
        <v>0.25</v>
      </c>
      <c r="AB745" s="12">
        <f>YEAR([1]!Table1[[#This Row],[Order_Date]])</f>
        <v>2024</v>
      </c>
      <c r="AC745" s="12">
        <f>MONTH([1]!Table1[[#This Row],[Order_Date]])</f>
        <v>3</v>
      </c>
      <c r="AD745" s="12" t="str">
        <f t="shared" si="33"/>
        <v>Mar</v>
      </c>
      <c r="AE745" s="12" t="str">
        <f t="shared" si="34"/>
        <v>Q1</v>
      </c>
      <c r="AF745" s="12" t="str">
        <f t="shared" si="35"/>
        <v>2024-Mar</v>
      </c>
      <c r="AG745" s="12">
        <f>COUNTIF(C:C,Table1[[#This Row],[Customer_ID]])</f>
        <v>3</v>
      </c>
      <c r="AH745" s="18" t="e">
        <f>IF([1]!Table1[[#This Row],[Customer_order_count]] &gt;= 10,"FREQUENT",IF([1]!Table1[[#This Row],[Customer_order_count]] &lt;= 10,"REGULAR","OCASSIONAL"))</f>
        <v>#REF!</v>
      </c>
    </row>
    <row r="746" spans="1:34" x14ac:dyDescent="0.25">
      <c r="A746" s="1" t="s">
        <v>1478</v>
      </c>
      <c r="B746" s="2">
        <v>45357</v>
      </c>
      <c r="C746" s="3" t="s">
        <v>538</v>
      </c>
      <c r="D746" s="4" t="s">
        <v>362</v>
      </c>
      <c r="E746" s="4" t="s">
        <v>16</v>
      </c>
      <c r="F746" s="5">
        <v>31</v>
      </c>
      <c r="G746" s="3" t="s">
        <v>290</v>
      </c>
      <c r="H746" s="3" t="s">
        <v>276</v>
      </c>
      <c r="I746" s="3" t="s">
        <v>143</v>
      </c>
      <c r="J746" s="3" t="s">
        <v>144</v>
      </c>
      <c r="K746" s="3" t="s">
        <v>76</v>
      </c>
      <c r="L746" s="5">
        <v>4</v>
      </c>
      <c r="M746" s="5">
        <v>700</v>
      </c>
      <c r="N746" s="6">
        <v>0.1</v>
      </c>
      <c r="O746" s="5">
        <v>2520</v>
      </c>
      <c r="P746" s="5">
        <v>2280</v>
      </c>
      <c r="Q746" s="5">
        <f>Table1[[#This Row],[Sales]]-Table1[[#This Row],[Cost]]</f>
        <v>240</v>
      </c>
      <c r="R746" s="3" t="s">
        <v>17</v>
      </c>
      <c r="S746" s="3" t="s">
        <v>10</v>
      </c>
      <c r="T746" s="3" t="s">
        <v>18</v>
      </c>
      <c r="U746" s="3" t="s">
        <v>12</v>
      </c>
      <c r="V746" s="6">
        <f>Table1[[#This Row],[Profit]]/Table1[[#This Row],[Sales]]</f>
        <v>9.5238095238095233E-2</v>
      </c>
      <c r="W746" s="3">
        <f>[1]!Table1[[#This Row],[Sales]]-[1]!Table1[[#This Row],[Cost]]-[1]!Table1[[#This Row],[Profit]]</f>
        <v>0</v>
      </c>
      <c r="X746" s="3">
        <f>[1]!Table1[[#This Row],[Quantity]]*[1]!Table1[[#This Row],[Unit_Price]]</f>
        <v>2800</v>
      </c>
      <c r="Y746" s="7">
        <f>[1]!Table1[[#This Row],[Gross_Sales]]*[1]!Table1[[#This Row],[Discount]]</f>
        <v>280</v>
      </c>
      <c r="Z746" s="8">
        <f>[1]!Table1[[#This Row],[Gross_Sales]]*[1]!Table1[[#This Row],[Discount_amount]]</f>
        <v>784000</v>
      </c>
      <c r="AA746" s="6">
        <f>IFERROR([1]!Table1[[#This Row],[Profit]]/[1]!Table1[[#This Row],[Sales]],0)</f>
        <v>9.5238095238095233E-2</v>
      </c>
      <c r="AB746" s="3">
        <f>YEAR([1]!Table1[[#This Row],[Order_Date]])</f>
        <v>2024</v>
      </c>
      <c r="AC746" s="3">
        <f>MONTH([1]!Table1[[#This Row],[Order_Date]])</f>
        <v>3</v>
      </c>
      <c r="AD746" s="3" t="str">
        <f t="shared" si="33"/>
        <v>Mar</v>
      </c>
      <c r="AE746" s="3" t="str">
        <f t="shared" si="34"/>
        <v>Q1</v>
      </c>
      <c r="AF746" s="3" t="str">
        <f t="shared" si="35"/>
        <v>2024-Mar</v>
      </c>
      <c r="AG746" s="3">
        <f>COUNTIF(C:C,Table1[[#This Row],[Customer_ID]])</f>
        <v>12</v>
      </c>
      <c r="AH746" s="9" t="e">
        <f>IF([1]!Table1[[#This Row],[Customer_order_count]] &gt;= 10,"FREQUENT",IF([1]!Table1[[#This Row],[Customer_order_count]] &lt;= 10,"REGULAR","OCASSIONAL"))</f>
        <v>#REF!</v>
      </c>
    </row>
    <row r="747" spans="1:34" x14ac:dyDescent="0.25">
      <c r="A747" s="10" t="s">
        <v>1479</v>
      </c>
      <c r="B747" s="11">
        <v>45698</v>
      </c>
      <c r="C747" s="12" t="s">
        <v>778</v>
      </c>
      <c r="D747" s="13" t="s">
        <v>410</v>
      </c>
      <c r="E747" s="13" t="s">
        <v>16</v>
      </c>
      <c r="F747" s="14">
        <v>56</v>
      </c>
      <c r="G747" s="12" t="s">
        <v>280</v>
      </c>
      <c r="H747" s="12" t="s">
        <v>270</v>
      </c>
      <c r="I747" s="12" t="s">
        <v>105</v>
      </c>
      <c r="J747" s="12" t="s">
        <v>106</v>
      </c>
      <c r="K747" s="12" t="s">
        <v>76</v>
      </c>
      <c r="L747" s="14">
        <v>4</v>
      </c>
      <c r="M747" s="14">
        <v>450</v>
      </c>
      <c r="N747" s="15">
        <v>0.1</v>
      </c>
      <c r="O747" s="14">
        <v>1620</v>
      </c>
      <c r="P747" s="14">
        <v>1320</v>
      </c>
      <c r="Q747" s="5">
        <f>Table1[[#This Row],[Sales]]-Table1[[#This Row],[Cost]]</f>
        <v>300</v>
      </c>
      <c r="R747" s="12" t="s">
        <v>9</v>
      </c>
      <c r="S747" s="12" t="s">
        <v>10</v>
      </c>
      <c r="T747" s="12" t="s">
        <v>18</v>
      </c>
      <c r="U747" s="12" t="s">
        <v>12</v>
      </c>
      <c r="V747" s="6">
        <f>Table1[[#This Row],[Profit]]/Table1[[#This Row],[Sales]]</f>
        <v>0.18518518518518517</v>
      </c>
      <c r="W747" s="12">
        <f>[1]!Table1[[#This Row],[Sales]]-[1]!Table1[[#This Row],[Cost]]-[1]!Table1[[#This Row],[Profit]]</f>
        <v>0</v>
      </c>
      <c r="X747" s="12">
        <f>[1]!Table1[[#This Row],[Quantity]]*[1]!Table1[[#This Row],[Unit_Price]]</f>
        <v>1800</v>
      </c>
      <c r="Y747" s="16">
        <f>[1]!Table1[[#This Row],[Gross_Sales]]*[1]!Table1[[#This Row],[Discount]]</f>
        <v>180</v>
      </c>
      <c r="Z747" s="17">
        <f>[1]!Table1[[#This Row],[Gross_Sales]]*[1]!Table1[[#This Row],[Discount_amount]]</f>
        <v>324000</v>
      </c>
      <c r="AA747" s="15">
        <f>IFERROR([1]!Table1[[#This Row],[Profit]]/[1]!Table1[[#This Row],[Sales]],0)</f>
        <v>0.18518518518518517</v>
      </c>
      <c r="AB747" s="12">
        <f>YEAR([1]!Table1[[#This Row],[Order_Date]])</f>
        <v>2025</v>
      </c>
      <c r="AC747" s="12">
        <f>MONTH([1]!Table1[[#This Row],[Order_Date]])</f>
        <v>2</v>
      </c>
      <c r="AD747" s="12" t="str">
        <f t="shared" si="33"/>
        <v>Feb</v>
      </c>
      <c r="AE747" s="12" t="str">
        <f t="shared" si="34"/>
        <v>Q1</v>
      </c>
      <c r="AF747" s="12" t="str">
        <f t="shared" si="35"/>
        <v>2025-Feb</v>
      </c>
      <c r="AG747" s="12">
        <f>COUNTIF(C:C,Table1[[#This Row],[Customer_ID]])</f>
        <v>10</v>
      </c>
      <c r="AH747" s="18" t="e">
        <f>IF([1]!Table1[[#This Row],[Customer_order_count]] &gt;= 10,"FREQUENT",IF([1]!Table1[[#This Row],[Customer_order_count]] &lt;= 10,"REGULAR","OCASSIONAL"))</f>
        <v>#REF!</v>
      </c>
    </row>
    <row r="748" spans="1:34" x14ac:dyDescent="0.25">
      <c r="A748" s="1" t="s">
        <v>1480</v>
      </c>
      <c r="B748" s="2">
        <v>45560</v>
      </c>
      <c r="C748" s="3" t="s">
        <v>836</v>
      </c>
      <c r="D748" s="4" t="s">
        <v>654</v>
      </c>
      <c r="E748" s="4" t="s">
        <v>16</v>
      </c>
      <c r="F748" s="5">
        <v>43</v>
      </c>
      <c r="G748" s="3" t="s">
        <v>284</v>
      </c>
      <c r="H748" s="3" t="s">
        <v>285</v>
      </c>
      <c r="I748" s="3" t="s">
        <v>56</v>
      </c>
      <c r="J748" s="3" t="s">
        <v>57</v>
      </c>
      <c r="K748" s="3" t="s">
        <v>58</v>
      </c>
      <c r="L748" s="5">
        <v>2</v>
      </c>
      <c r="M748" s="5">
        <v>1200</v>
      </c>
      <c r="N748" s="6">
        <v>0.15</v>
      </c>
      <c r="O748" s="5">
        <v>2040</v>
      </c>
      <c r="P748" s="5">
        <v>1600</v>
      </c>
      <c r="Q748" s="5">
        <f>Table1[[#This Row],[Sales]]-Table1[[#This Row],[Cost]]</f>
        <v>440</v>
      </c>
      <c r="R748" s="3" t="s">
        <v>26</v>
      </c>
      <c r="S748" s="3" t="s">
        <v>10</v>
      </c>
      <c r="T748" s="3" t="s">
        <v>33</v>
      </c>
      <c r="U748" s="3" t="s">
        <v>27</v>
      </c>
      <c r="V748" s="6">
        <f>Table1[[#This Row],[Profit]]/Table1[[#This Row],[Sales]]</f>
        <v>0.21568627450980393</v>
      </c>
      <c r="W748" s="3">
        <f>[1]!Table1[[#This Row],[Sales]]-[1]!Table1[[#This Row],[Cost]]-[1]!Table1[[#This Row],[Profit]]</f>
        <v>0</v>
      </c>
      <c r="X748" s="3">
        <f>[1]!Table1[[#This Row],[Quantity]]*[1]!Table1[[#This Row],[Unit_Price]]</f>
        <v>2400</v>
      </c>
      <c r="Y748" s="7">
        <f>[1]!Table1[[#This Row],[Gross_Sales]]*[1]!Table1[[#This Row],[Discount]]</f>
        <v>360</v>
      </c>
      <c r="Z748" s="8">
        <f>[1]!Table1[[#This Row],[Gross_Sales]]*[1]!Table1[[#This Row],[Discount_amount]]</f>
        <v>864000</v>
      </c>
      <c r="AA748" s="6">
        <f>IFERROR([1]!Table1[[#This Row],[Profit]]/[1]!Table1[[#This Row],[Sales]],0)</f>
        <v>0.21568627450980393</v>
      </c>
      <c r="AB748" s="3">
        <f>YEAR([1]!Table1[[#This Row],[Order_Date]])</f>
        <v>2024</v>
      </c>
      <c r="AC748" s="3">
        <f>MONTH([1]!Table1[[#This Row],[Order_Date]])</f>
        <v>9</v>
      </c>
      <c r="AD748" s="3" t="str">
        <f t="shared" si="33"/>
        <v>Sep</v>
      </c>
      <c r="AE748" s="3" t="str">
        <f t="shared" si="34"/>
        <v>Q3</v>
      </c>
      <c r="AF748" s="3" t="str">
        <f t="shared" si="35"/>
        <v>2024-Sep</v>
      </c>
      <c r="AG748" s="3">
        <f>COUNTIF(C:C,Table1[[#This Row],[Customer_ID]])</f>
        <v>16</v>
      </c>
      <c r="AH748" s="9" t="e">
        <f>IF([1]!Table1[[#This Row],[Customer_order_count]] &gt;= 10,"FREQUENT",IF([1]!Table1[[#This Row],[Customer_order_count]] &lt;= 10,"REGULAR","OCASSIONAL"))</f>
        <v>#REF!</v>
      </c>
    </row>
    <row r="749" spans="1:34" x14ac:dyDescent="0.25">
      <c r="A749" s="10" t="s">
        <v>1481</v>
      </c>
      <c r="B749" s="11">
        <v>45691</v>
      </c>
      <c r="C749" s="12" t="s">
        <v>608</v>
      </c>
      <c r="D749" s="13" t="s">
        <v>609</v>
      </c>
      <c r="E749" s="13" t="s">
        <v>16</v>
      </c>
      <c r="F749" s="14">
        <v>52</v>
      </c>
      <c r="G749" s="12" t="s">
        <v>312</v>
      </c>
      <c r="H749" s="12" t="s">
        <v>276</v>
      </c>
      <c r="I749" s="12" t="s">
        <v>344</v>
      </c>
      <c r="J749" s="12" t="s">
        <v>345</v>
      </c>
      <c r="K749" s="12" t="s">
        <v>39</v>
      </c>
      <c r="L749" s="14">
        <v>1</v>
      </c>
      <c r="M749" s="14">
        <v>2200</v>
      </c>
      <c r="N749" s="15">
        <v>0.1</v>
      </c>
      <c r="O749" s="14">
        <v>1980</v>
      </c>
      <c r="P749" s="14">
        <v>1400</v>
      </c>
      <c r="Q749" s="5">
        <f>Table1[[#This Row],[Sales]]-Table1[[#This Row],[Cost]]</f>
        <v>580</v>
      </c>
      <c r="R749" s="12" t="s">
        <v>26</v>
      </c>
      <c r="S749" s="12" t="s">
        <v>10</v>
      </c>
      <c r="T749" s="12" t="s">
        <v>18</v>
      </c>
      <c r="U749" s="12" t="s">
        <v>27</v>
      </c>
      <c r="V749" s="6">
        <f>Table1[[#This Row],[Profit]]/Table1[[#This Row],[Sales]]</f>
        <v>0.29292929292929293</v>
      </c>
      <c r="W749" s="12">
        <f>[1]!Table1[[#This Row],[Sales]]-[1]!Table1[[#This Row],[Cost]]-[1]!Table1[[#This Row],[Profit]]</f>
        <v>0</v>
      </c>
      <c r="X749" s="12">
        <f>[1]!Table1[[#This Row],[Quantity]]*[1]!Table1[[#This Row],[Unit_Price]]</f>
        <v>2200</v>
      </c>
      <c r="Y749" s="16">
        <f>[1]!Table1[[#This Row],[Gross_Sales]]*[1]!Table1[[#This Row],[Discount]]</f>
        <v>220</v>
      </c>
      <c r="Z749" s="17">
        <f>[1]!Table1[[#This Row],[Gross_Sales]]*[1]!Table1[[#This Row],[Discount_amount]]</f>
        <v>484000</v>
      </c>
      <c r="AA749" s="15">
        <f>IFERROR([1]!Table1[[#This Row],[Profit]]/[1]!Table1[[#This Row],[Sales]],0)</f>
        <v>0.29292929292929293</v>
      </c>
      <c r="AB749" s="12">
        <f>YEAR([1]!Table1[[#This Row],[Order_Date]])</f>
        <v>2025</v>
      </c>
      <c r="AC749" s="12">
        <f>MONTH([1]!Table1[[#This Row],[Order_Date]])</f>
        <v>2</v>
      </c>
      <c r="AD749" s="12" t="str">
        <f t="shared" si="33"/>
        <v>Feb</v>
      </c>
      <c r="AE749" s="12" t="str">
        <f t="shared" si="34"/>
        <v>Q1</v>
      </c>
      <c r="AF749" s="12" t="str">
        <f t="shared" si="35"/>
        <v>2025-Feb</v>
      </c>
      <c r="AG749" s="12">
        <f>COUNTIF(C:C,Table1[[#This Row],[Customer_ID]])</f>
        <v>20</v>
      </c>
      <c r="AH749" s="18" t="e">
        <f>IF([1]!Table1[[#This Row],[Customer_order_count]] &gt;= 10,"FREQUENT",IF([1]!Table1[[#This Row],[Customer_order_count]] &lt;= 10,"REGULAR","OCASSIONAL"))</f>
        <v>#REF!</v>
      </c>
    </row>
    <row r="750" spans="1:34" x14ac:dyDescent="0.25">
      <c r="A750" s="1" t="s">
        <v>1482</v>
      </c>
      <c r="B750" s="2">
        <v>45745</v>
      </c>
      <c r="C750" s="3" t="s">
        <v>508</v>
      </c>
      <c r="D750" s="4" t="s">
        <v>509</v>
      </c>
      <c r="E750" s="4" t="s">
        <v>16</v>
      </c>
      <c r="F750" s="5">
        <v>25</v>
      </c>
      <c r="G750" s="3" t="s">
        <v>312</v>
      </c>
      <c r="H750" s="3" t="s">
        <v>276</v>
      </c>
      <c r="I750" s="3" t="s">
        <v>51</v>
      </c>
      <c r="J750" s="3" t="s">
        <v>52</v>
      </c>
      <c r="K750" s="3" t="s">
        <v>8</v>
      </c>
      <c r="L750" s="5">
        <v>2</v>
      </c>
      <c r="M750" s="5">
        <v>4500</v>
      </c>
      <c r="N750" s="6">
        <v>0.05</v>
      </c>
      <c r="O750" s="5">
        <v>8550</v>
      </c>
      <c r="P750" s="5">
        <v>6400</v>
      </c>
      <c r="Q750" s="5">
        <f>Table1[[#This Row],[Sales]]-Table1[[#This Row],[Cost]]</f>
        <v>2150</v>
      </c>
      <c r="R750" s="3" t="s">
        <v>26</v>
      </c>
      <c r="S750" s="3" t="s">
        <v>10</v>
      </c>
      <c r="T750" s="3" t="s">
        <v>18</v>
      </c>
      <c r="U750" s="3" t="s">
        <v>27</v>
      </c>
      <c r="V750" s="6">
        <f>Table1[[#This Row],[Profit]]/Table1[[#This Row],[Sales]]</f>
        <v>0.25146198830409355</v>
      </c>
      <c r="W750" s="3">
        <f>[1]!Table1[[#This Row],[Sales]]-[1]!Table1[[#This Row],[Cost]]-[1]!Table1[[#This Row],[Profit]]</f>
        <v>0</v>
      </c>
      <c r="X750" s="3">
        <f>[1]!Table1[[#This Row],[Quantity]]*[1]!Table1[[#This Row],[Unit_Price]]</f>
        <v>9000</v>
      </c>
      <c r="Y750" s="7">
        <f>[1]!Table1[[#This Row],[Gross_Sales]]*[1]!Table1[[#This Row],[Discount]]</f>
        <v>450</v>
      </c>
      <c r="Z750" s="8">
        <f>[1]!Table1[[#This Row],[Gross_Sales]]*[1]!Table1[[#This Row],[Discount_amount]]</f>
        <v>4050000</v>
      </c>
      <c r="AA750" s="6">
        <f>IFERROR([1]!Table1[[#This Row],[Profit]]/[1]!Table1[[#This Row],[Sales]],0)</f>
        <v>0.25146198830409355</v>
      </c>
      <c r="AB750" s="3">
        <f>YEAR([1]!Table1[[#This Row],[Order_Date]])</f>
        <v>2025</v>
      </c>
      <c r="AC750" s="3">
        <f>MONTH([1]!Table1[[#This Row],[Order_Date]])</f>
        <v>3</v>
      </c>
      <c r="AD750" s="3" t="str">
        <f t="shared" si="33"/>
        <v>Mar</v>
      </c>
      <c r="AE750" s="3" t="str">
        <f t="shared" si="34"/>
        <v>Q1</v>
      </c>
      <c r="AF750" s="3" t="str">
        <f t="shared" si="35"/>
        <v>2025-Mar</v>
      </c>
      <c r="AG750" s="3">
        <f>COUNTIF(C:C,Table1[[#This Row],[Customer_ID]])</f>
        <v>11</v>
      </c>
      <c r="AH750" s="9" t="e">
        <f>IF([1]!Table1[[#This Row],[Customer_order_count]] &gt;= 10,"FREQUENT",IF([1]!Table1[[#This Row],[Customer_order_count]] &lt;= 10,"REGULAR","OCASSIONAL"))</f>
        <v>#REF!</v>
      </c>
    </row>
    <row r="751" spans="1:34" x14ac:dyDescent="0.25">
      <c r="A751" s="10" t="s">
        <v>1483</v>
      </c>
      <c r="B751" s="11">
        <v>45466</v>
      </c>
      <c r="C751" s="12" t="s">
        <v>1047</v>
      </c>
      <c r="D751" s="13" t="s">
        <v>1029</v>
      </c>
      <c r="E751" s="13" t="s">
        <v>16</v>
      </c>
      <c r="F751" s="14">
        <v>52</v>
      </c>
      <c r="G751" s="12" t="s">
        <v>275</v>
      </c>
      <c r="H751" s="12" t="s">
        <v>276</v>
      </c>
      <c r="I751" s="12" t="s">
        <v>23</v>
      </c>
      <c r="J751" s="12" t="s">
        <v>24</v>
      </c>
      <c r="K751" s="12" t="s">
        <v>25</v>
      </c>
      <c r="L751" s="14">
        <v>3</v>
      </c>
      <c r="M751" s="14">
        <v>55000</v>
      </c>
      <c r="N751" s="15">
        <v>0.15</v>
      </c>
      <c r="O751" s="14">
        <v>140250</v>
      </c>
      <c r="P751" s="14">
        <v>120000</v>
      </c>
      <c r="Q751" s="5">
        <f>Table1[[#This Row],[Sales]]-Table1[[#This Row],[Cost]]</f>
        <v>20250</v>
      </c>
      <c r="R751" s="12" t="s">
        <v>26</v>
      </c>
      <c r="S751" s="12" t="s">
        <v>10</v>
      </c>
      <c r="T751" s="12" t="s">
        <v>11</v>
      </c>
      <c r="U751" s="12" t="s">
        <v>27</v>
      </c>
      <c r="V751" s="6">
        <f>Table1[[#This Row],[Profit]]/Table1[[#This Row],[Sales]]</f>
        <v>0.14438502673796791</v>
      </c>
      <c r="W751" s="12">
        <f>[1]!Table1[[#This Row],[Sales]]-[1]!Table1[[#This Row],[Cost]]-[1]!Table1[[#This Row],[Profit]]</f>
        <v>0</v>
      </c>
      <c r="X751" s="12">
        <f>[1]!Table1[[#This Row],[Quantity]]*[1]!Table1[[#This Row],[Unit_Price]]</f>
        <v>165000</v>
      </c>
      <c r="Y751" s="16">
        <f>[1]!Table1[[#This Row],[Gross_Sales]]*[1]!Table1[[#This Row],[Discount]]</f>
        <v>24750</v>
      </c>
      <c r="Z751" s="17">
        <f>[1]!Table1[[#This Row],[Gross_Sales]]*[1]!Table1[[#This Row],[Discount_amount]]</f>
        <v>4083750000</v>
      </c>
      <c r="AA751" s="15">
        <f>IFERROR([1]!Table1[[#This Row],[Profit]]/[1]!Table1[[#This Row],[Sales]],0)</f>
        <v>0.14438502673796791</v>
      </c>
      <c r="AB751" s="12">
        <f>YEAR([1]!Table1[[#This Row],[Order_Date]])</f>
        <v>2024</v>
      </c>
      <c r="AC751" s="12">
        <f>MONTH([1]!Table1[[#This Row],[Order_Date]])</f>
        <v>6</v>
      </c>
      <c r="AD751" s="12" t="str">
        <f t="shared" si="33"/>
        <v>Jun</v>
      </c>
      <c r="AE751" s="12" t="str">
        <f t="shared" si="34"/>
        <v>Q2</v>
      </c>
      <c r="AF751" s="12" t="str">
        <f t="shared" si="35"/>
        <v>2024-Jun</v>
      </c>
      <c r="AG751" s="12">
        <f>COUNTIF(C:C,Table1[[#This Row],[Customer_ID]])</f>
        <v>23</v>
      </c>
      <c r="AH751" s="18" t="e">
        <f>IF([1]!Table1[[#This Row],[Customer_order_count]] &gt;= 10,"FREQUENT",IF([1]!Table1[[#This Row],[Customer_order_count]] &lt;= 10,"REGULAR","OCASSIONAL"))</f>
        <v>#REF!</v>
      </c>
    </row>
    <row r="752" spans="1:34" x14ac:dyDescent="0.25">
      <c r="A752" s="1" t="s">
        <v>1484</v>
      </c>
      <c r="B752" s="2">
        <v>45625</v>
      </c>
      <c r="C752" s="3" t="s">
        <v>1485</v>
      </c>
      <c r="D752" s="4" t="s">
        <v>728</v>
      </c>
      <c r="E752" s="4" t="s">
        <v>3</v>
      </c>
      <c r="F752" s="5">
        <v>55</v>
      </c>
      <c r="G752" s="3" t="s">
        <v>317</v>
      </c>
      <c r="H752" s="3" t="s">
        <v>5</v>
      </c>
      <c r="I752" s="3" t="s">
        <v>143</v>
      </c>
      <c r="J752" s="3" t="s">
        <v>144</v>
      </c>
      <c r="K752" s="3" t="s">
        <v>76</v>
      </c>
      <c r="L752" s="5">
        <v>4</v>
      </c>
      <c r="M752" s="5">
        <v>700</v>
      </c>
      <c r="N752" s="6">
        <v>0.1</v>
      </c>
      <c r="O752" s="5">
        <v>2520</v>
      </c>
      <c r="P752" s="5">
        <v>2280</v>
      </c>
      <c r="Q752" s="5">
        <f>Table1[[#This Row],[Sales]]-Table1[[#This Row],[Cost]]</f>
        <v>240</v>
      </c>
      <c r="R752" s="3" t="s">
        <v>17</v>
      </c>
      <c r="S752" s="3" t="s">
        <v>10</v>
      </c>
      <c r="T752" s="3" t="s">
        <v>40</v>
      </c>
      <c r="U752" s="3" t="s">
        <v>27</v>
      </c>
      <c r="V752" s="6">
        <f>Table1[[#This Row],[Profit]]/Table1[[#This Row],[Sales]]</f>
        <v>9.5238095238095233E-2</v>
      </c>
      <c r="W752" s="3">
        <f>[1]!Table1[[#This Row],[Sales]]-[1]!Table1[[#This Row],[Cost]]-[1]!Table1[[#This Row],[Profit]]</f>
        <v>0</v>
      </c>
      <c r="X752" s="3">
        <f>[1]!Table1[[#This Row],[Quantity]]*[1]!Table1[[#This Row],[Unit_Price]]</f>
        <v>2800</v>
      </c>
      <c r="Y752" s="7">
        <f>[1]!Table1[[#This Row],[Gross_Sales]]*[1]!Table1[[#This Row],[Discount]]</f>
        <v>280</v>
      </c>
      <c r="Z752" s="8">
        <f>[1]!Table1[[#This Row],[Gross_Sales]]*[1]!Table1[[#This Row],[Discount_amount]]</f>
        <v>784000</v>
      </c>
      <c r="AA752" s="6">
        <f>IFERROR([1]!Table1[[#This Row],[Profit]]/[1]!Table1[[#This Row],[Sales]],0)</f>
        <v>9.5238095238095233E-2</v>
      </c>
      <c r="AB752" s="3">
        <f>YEAR([1]!Table1[[#This Row],[Order_Date]])</f>
        <v>2024</v>
      </c>
      <c r="AC752" s="3">
        <f>MONTH([1]!Table1[[#This Row],[Order_Date]])</f>
        <v>11</v>
      </c>
      <c r="AD752" s="3" t="str">
        <f t="shared" si="33"/>
        <v>Nov</v>
      </c>
      <c r="AE752" s="3" t="str">
        <f t="shared" si="34"/>
        <v>Q4</v>
      </c>
      <c r="AF752" s="3" t="str">
        <f t="shared" si="35"/>
        <v>2024-Nov</v>
      </c>
      <c r="AG752" s="3">
        <f>COUNTIF(C:C,Table1[[#This Row],[Customer_ID]])</f>
        <v>9</v>
      </c>
      <c r="AH752" s="9" t="e">
        <f>IF([1]!Table1[[#This Row],[Customer_order_count]] &gt;= 10,"FREQUENT",IF([1]!Table1[[#This Row],[Customer_order_count]] &lt;= 10,"REGULAR","OCASSIONAL"))</f>
        <v>#REF!</v>
      </c>
    </row>
    <row r="753" spans="1:34" x14ac:dyDescent="0.25">
      <c r="A753" s="10" t="s">
        <v>1486</v>
      </c>
      <c r="B753" s="11">
        <v>45570</v>
      </c>
      <c r="C753" s="12" t="s">
        <v>388</v>
      </c>
      <c r="D753" s="12" t="s">
        <v>389</v>
      </c>
      <c r="E753" s="12" t="s">
        <v>3</v>
      </c>
      <c r="F753" s="12">
        <v>41</v>
      </c>
      <c r="G753" s="12" t="s">
        <v>280</v>
      </c>
      <c r="H753" s="12" t="s">
        <v>270</v>
      </c>
      <c r="I753" s="12" t="s">
        <v>127</v>
      </c>
      <c r="J753" s="12" t="s">
        <v>128</v>
      </c>
      <c r="K753" s="12" t="s">
        <v>58</v>
      </c>
      <c r="L753" s="12">
        <v>3</v>
      </c>
      <c r="M753" s="12">
        <v>3000</v>
      </c>
      <c r="N753" s="12">
        <v>0.1</v>
      </c>
      <c r="O753" s="12">
        <v>8100</v>
      </c>
      <c r="P753" s="12">
        <v>6300</v>
      </c>
      <c r="Q753" s="5">
        <f>Table1[[#This Row],[Sales]]-Table1[[#This Row],[Cost]]</f>
        <v>1800</v>
      </c>
      <c r="R753" s="12" t="s">
        <v>17</v>
      </c>
      <c r="S753" s="12" t="s">
        <v>287</v>
      </c>
      <c r="T753" s="12" t="s">
        <v>40</v>
      </c>
      <c r="U753" s="12" t="s">
        <v>12</v>
      </c>
      <c r="V753" s="6">
        <f>Table1[[#This Row],[Profit]]/Table1[[#This Row],[Sales]]</f>
        <v>0.22222222222222221</v>
      </c>
      <c r="W753" s="12">
        <f>[1]!Table1[[#This Row],[Sales]]-[1]!Table1[[#This Row],[Cost]]-[1]!Table1[[#This Row],[Profit]]</f>
        <v>-12600</v>
      </c>
      <c r="X753" s="12">
        <f>[1]!Table1[[#This Row],[Quantity]]*[1]!Table1[[#This Row],[Unit_Price]]</f>
        <v>9000</v>
      </c>
      <c r="Y753" s="12">
        <f>[1]!Table1[[#This Row],[Gross_Sales]]*[1]!Table1[[#This Row],[Discount]]</f>
        <v>900</v>
      </c>
      <c r="Z753" s="12">
        <f>[1]!Table1[[#This Row],[Gross_Sales]]*[1]!Table1[[#This Row],[Discount_amount]]</f>
        <v>8100000</v>
      </c>
      <c r="AA753" s="12">
        <f>IFERROR([1]!Table1[[#This Row],[Profit]]/[1]!Table1[[#This Row],[Sales]],0)</f>
        <v>0.22222222222222221</v>
      </c>
      <c r="AB753" s="12">
        <f>YEAR([1]!Table1[[#This Row],[Order_Date]])</f>
        <v>2024</v>
      </c>
      <c r="AC753" s="12">
        <f>MONTH([1]!Table1[[#This Row],[Order_Date]])</f>
        <v>10</v>
      </c>
      <c r="AD753" s="12" t="str">
        <f t="shared" si="33"/>
        <v>Oct</v>
      </c>
      <c r="AE753" s="12" t="str">
        <f t="shared" si="34"/>
        <v>Q4</v>
      </c>
      <c r="AF753" s="12" t="str">
        <f t="shared" si="35"/>
        <v>2024-Oct</v>
      </c>
      <c r="AG753" s="12">
        <f>COUNTIF(C:C,Table1[[#This Row],[Customer_ID]])</f>
        <v>9</v>
      </c>
      <c r="AH753" s="18" t="e">
        <f>IF([1]!Table1[[#This Row],[Customer_order_count]] &gt;= 10,"FREQUENT",IF([1]!Table1[[#This Row],[Customer_order_count]] &lt;= 10,"REGULAR","OCASSIONAL"))</f>
        <v>#REF!</v>
      </c>
    </row>
    <row r="754" spans="1:34" x14ac:dyDescent="0.25">
      <c r="A754" s="1" t="s">
        <v>1487</v>
      </c>
      <c r="B754" s="2">
        <v>46006</v>
      </c>
      <c r="C754" s="3" t="s">
        <v>1031</v>
      </c>
      <c r="D754" s="4" t="s">
        <v>151</v>
      </c>
      <c r="E754" s="4" t="s">
        <v>16</v>
      </c>
      <c r="F754" s="5">
        <v>36</v>
      </c>
      <c r="G754" s="3" t="s">
        <v>275</v>
      </c>
      <c r="H754" s="3" t="s">
        <v>276</v>
      </c>
      <c r="I754" s="3" t="s">
        <v>127</v>
      </c>
      <c r="J754" s="3" t="s">
        <v>128</v>
      </c>
      <c r="K754" s="3" t="s">
        <v>58</v>
      </c>
      <c r="L754" s="5">
        <v>1</v>
      </c>
      <c r="M754" s="5">
        <v>3000</v>
      </c>
      <c r="N754" s="6">
        <v>0.1</v>
      </c>
      <c r="O754" s="5">
        <v>2700</v>
      </c>
      <c r="P754" s="5">
        <v>2100</v>
      </c>
      <c r="Q754" s="5">
        <f>Table1[[#This Row],[Sales]]-Table1[[#This Row],[Cost]]</f>
        <v>600</v>
      </c>
      <c r="R754" s="3" t="s">
        <v>26</v>
      </c>
      <c r="S754" s="3" t="s">
        <v>10</v>
      </c>
      <c r="T754" s="3" t="s">
        <v>40</v>
      </c>
      <c r="U754" s="3" t="s">
        <v>12</v>
      </c>
      <c r="V754" s="6">
        <f>Table1[[#This Row],[Profit]]/Table1[[#This Row],[Sales]]</f>
        <v>0.22222222222222221</v>
      </c>
      <c r="W754" s="3">
        <f>[1]!Table1[[#This Row],[Sales]]-[1]!Table1[[#This Row],[Cost]]-[1]!Table1[[#This Row],[Profit]]</f>
        <v>0</v>
      </c>
      <c r="X754" s="3">
        <f>[1]!Table1[[#This Row],[Quantity]]*[1]!Table1[[#This Row],[Unit_Price]]</f>
        <v>3000</v>
      </c>
      <c r="Y754" s="7">
        <f>[1]!Table1[[#This Row],[Gross_Sales]]*[1]!Table1[[#This Row],[Discount]]</f>
        <v>300</v>
      </c>
      <c r="Z754" s="8">
        <f>[1]!Table1[[#This Row],[Gross_Sales]]*[1]!Table1[[#This Row],[Discount_amount]]</f>
        <v>900000</v>
      </c>
      <c r="AA754" s="6">
        <f>IFERROR([1]!Table1[[#This Row],[Profit]]/[1]!Table1[[#This Row],[Sales]],0)</f>
        <v>0.22222222222222221</v>
      </c>
      <c r="AB754" s="3">
        <f>YEAR([1]!Table1[[#This Row],[Order_Date]])</f>
        <v>2025</v>
      </c>
      <c r="AC754" s="3">
        <f>MONTH([1]!Table1[[#This Row],[Order_Date]])</f>
        <v>12</v>
      </c>
      <c r="AD754" s="3" t="str">
        <f t="shared" si="33"/>
        <v>Dec</v>
      </c>
      <c r="AE754" s="3" t="str">
        <f t="shared" si="34"/>
        <v>Q4</v>
      </c>
      <c r="AF754" s="3" t="str">
        <f t="shared" si="35"/>
        <v>2025-Dec</v>
      </c>
      <c r="AG754" s="3">
        <f>COUNTIF(C:C,Table1[[#This Row],[Customer_ID]])</f>
        <v>5</v>
      </c>
      <c r="AH754" s="9" t="e">
        <f>IF([1]!Table1[[#This Row],[Customer_order_count]] &gt;= 10,"FREQUENT",IF([1]!Table1[[#This Row],[Customer_order_count]] &lt;= 10,"REGULAR","OCASSIONAL"))</f>
        <v>#REF!</v>
      </c>
    </row>
    <row r="755" spans="1:34" x14ac:dyDescent="0.25">
      <c r="A755" s="10" t="s">
        <v>111</v>
      </c>
      <c r="B755" s="11">
        <v>45938</v>
      </c>
      <c r="C755" s="12" t="s">
        <v>112</v>
      </c>
      <c r="D755" s="13" t="s">
        <v>113</v>
      </c>
      <c r="E755" s="13" t="s">
        <v>16</v>
      </c>
      <c r="F755" s="14">
        <v>39</v>
      </c>
      <c r="G755" s="12" t="s">
        <v>4</v>
      </c>
      <c r="H755" s="12" t="s">
        <v>5</v>
      </c>
      <c r="I755" s="12" t="s">
        <v>51</v>
      </c>
      <c r="J755" s="12" t="s">
        <v>52</v>
      </c>
      <c r="K755" s="12" t="s">
        <v>8</v>
      </c>
      <c r="L755" s="14">
        <v>1</v>
      </c>
      <c r="M755" s="14">
        <v>4500</v>
      </c>
      <c r="N755" s="15">
        <v>0.05</v>
      </c>
      <c r="O755" s="14">
        <v>4275</v>
      </c>
      <c r="P755" s="14">
        <v>3200</v>
      </c>
      <c r="Q755" s="5">
        <f>Table1[[#This Row],[Sales]]-Table1[[#This Row],[Cost]]</f>
        <v>1075</v>
      </c>
      <c r="R755" s="12" t="s">
        <v>77</v>
      </c>
      <c r="S755" s="12" t="s">
        <v>10</v>
      </c>
      <c r="T755" s="12" t="s">
        <v>40</v>
      </c>
      <c r="U755" s="12" t="s">
        <v>19</v>
      </c>
      <c r="V755" s="6">
        <f>Table1[[#This Row],[Profit]]/Table1[[#This Row],[Sales]]</f>
        <v>0.25146198830409355</v>
      </c>
      <c r="W755" s="12">
        <f>[1]!Table1[[#This Row],[Sales]]-[1]!Table1[[#This Row],[Cost]]-[1]!Table1[[#This Row],[Profit]]</f>
        <v>0</v>
      </c>
      <c r="X755" s="12">
        <f>[1]!Table1[[#This Row],[Quantity]]*[1]!Table1[[#This Row],[Unit_Price]]</f>
        <v>4500</v>
      </c>
      <c r="Y755" s="16">
        <f>[1]!Table1[[#This Row],[Gross_Sales]]*[1]!Table1[[#This Row],[Discount]]</f>
        <v>225</v>
      </c>
      <c r="Z755" s="17">
        <f>[1]!Table1[[#This Row],[Gross_Sales]]*[1]!Table1[[#This Row],[Discount_amount]]</f>
        <v>1012500</v>
      </c>
      <c r="AA755" s="15">
        <f>IFERROR([1]!Table1[[#This Row],[Profit]]/[1]!Table1[[#This Row],[Sales]],0)</f>
        <v>0.25146198830409355</v>
      </c>
      <c r="AB755" s="12">
        <f>YEAR([1]!Table1[[#This Row],[Order_Date]])</f>
        <v>2025</v>
      </c>
      <c r="AC755" s="12">
        <f>MONTH([1]!Table1[[#This Row],[Order_Date]])</f>
        <v>10</v>
      </c>
      <c r="AD755" s="12" t="str">
        <f t="shared" si="33"/>
        <v>Oct</v>
      </c>
      <c r="AE755" s="12" t="str">
        <f t="shared" si="34"/>
        <v>Q4</v>
      </c>
      <c r="AF755" s="12" t="str">
        <f t="shared" si="35"/>
        <v>2025-Oct</v>
      </c>
      <c r="AG755" s="12">
        <f>COUNTIF(C:C,Table1[[#This Row],[Customer_ID]])</f>
        <v>6</v>
      </c>
      <c r="AH755" s="18" t="e">
        <f>IF([1]!Table1[[#This Row],[Customer_order_count]] &gt;= 10,"FREQUENT",IF([1]!Table1[[#This Row],[Customer_order_count]] &lt;= 10,"REGULAR","OCASSIONAL"))</f>
        <v>#REF!</v>
      </c>
    </row>
    <row r="756" spans="1:34" x14ac:dyDescent="0.25">
      <c r="A756" s="1" t="s">
        <v>1488</v>
      </c>
      <c r="B756" s="2">
        <v>45947</v>
      </c>
      <c r="C756" s="3" t="s">
        <v>1198</v>
      </c>
      <c r="D756" s="3" t="s">
        <v>962</v>
      </c>
      <c r="E756" s="3" t="s">
        <v>3</v>
      </c>
      <c r="F756" s="3">
        <v>25</v>
      </c>
      <c r="G756" s="3" t="s">
        <v>280</v>
      </c>
      <c r="H756" s="3" t="s">
        <v>270</v>
      </c>
      <c r="I756" s="3" t="s">
        <v>51</v>
      </c>
      <c r="J756" s="3" t="s">
        <v>52</v>
      </c>
      <c r="K756" s="3" t="s">
        <v>8</v>
      </c>
      <c r="L756" s="3">
        <v>1</v>
      </c>
      <c r="M756" s="3">
        <v>4500</v>
      </c>
      <c r="N756" s="3">
        <v>0.05</v>
      </c>
      <c r="O756" s="3">
        <v>0</v>
      </c>
      <c r="P756" s="3">
        <v>3200</v>
      </c>
      <c r="Q756" s="5">
        <f>Table1[[#This Row],[Sales]]-Table1[[#This Row],[Cost]]</f>
        <v>-3200</v>
      </c>
      <c r="R756" s="3" t="s">
        <v>17</v>
      </c>
      <c r="S756" s="3" t="s">
        <v>291</v>
      </c>
      <c r="T756" s="3" t="s">
        <v>40</v>
      </c>
      <c r="U756" s="3" t="s">
        <v>19</v>
      </c>
      <c r="V756" s="3" t="e">
        <f>Table1[[#This Row],[Profit]]/Table1[[#This Row],[Sales]]</f>
        <v>#DIV/0!</v>
      </c>
      <c r="W756" s="3">
        <f>[1]!Table1[[#This Row],[Sales]]-[1]!Table1[[#This Row],[Cost]]-[1]!Table1[[#This Row],[Profit]]</f>
        <v>-3200</v>
      </c>
      <c r="X756" s="3">
        <f>[1]!Table1[[#This Row],[Quantity]]*[1]!Table1[[#This Row],[Unit_Price]]</f>
        <v>4500</v>
      </c>
      <c r="Y756" s="3">
        <f>[1]!Table1[[#This Row],[Gross_Sales]]*[1]!Table1[[#This Row],[Discount]]</f>
        <v>225</v>
      </c>
      <c r="Z756" s="3">
        <f>[1]!Table1[[#This Row],[Gross_Sales]]*[1]!Table1[[#This Row],[Discount_amount]]</f>
        <v>1012500</v>
      </c>
      <c r="AA756" s="3">
        <f>IFERROR([1]!Table1[[#This Row],[Profit]]/[1]!Table1[[#This Row],[Sales]],0)</f>
        <v>0</v>
      </c>
      <c r="AB756" s="3">
        <f>YEAR([1]!Table1[[#This Row],[Order_Date]])</f>
        <v>2025</v>
      </c>
      <c r="AC756" s="3">
        <f>MONTH([1]!Table1[[#This Row],[Order_Date]])</f>
        <v>10</v>
      </c>
      <c r="AD756" s="3" t="str">
        <f t="shared" si="33"/>
        <v>Oct</v>
      </c>
      <c r="AE756" s="3" t="str">
        <f t="shared" si="34"/>
        <v>Q4</v>
      </c>
      <c r="AF756" s="3" t="str">
        <f t="shared" si="35"/>
        <v>2025-Oct</v>
      </c>
      <c r="AG756" s="3">
        <f>COUNTIF(C:C,Table1[[#This Row],[Customer_ID]])</f>
        <v>20</v>
      </c>
      <c r="AH756" s="9" t="e">
        <f>IF([1]!Table1[[#This Row],[Customer_order_count]] &gt;= 10,"FREQUENT",IF([1]!Table1[[#This Row],[Customer_order_count]] &lt;= 10,"REGULAR","OCASSIONAL"))</f>
        <v>#REF!</v>
      </c>
    </row>
    <row r="757" spans="1:34" x14ac:dyDescent="0.25">
      <c r="A757" s="10" t="s">
        <v>1489</v>
      </c>
      <c r="B757" s="11">
        <v>45785</v>
      </c>
      <c r="C757" s="12" t="s">
        <v>1490</v>
      </c>
      <c r="D757" s="13" t="s">
        <v>1491</v>
      </c>
      <c r="E757" s="13" t="s">
        <v>16</v>
      </c>
      <c r="F757" s="14">
        <v>57</v>
      </c>
      <c r="G757" s="12" t="s">
        <v>339</v>
      </c>
      <c r="H757" s="12" t="s">
        <v>285</v>
      </c>
      <c r="I757" s="12" t="s">
        <v>127</v>
      </c>
      <c r="J757" s="12" t="s">
        <v>128</v>
      </c>
      <c r="K757" s="12" t="s">
        <v>58</v>
      </c>
      <c r="L757" s="14">
        <v>3</v>
      </c>
      <c r="M757" s="14">
        <v>3000</v>
      </c>
      <c r="N757" s="15">
        <v>0.1</v>
      </c>
      <c r="O757" s="14">
        <v>8100</v>
      </c>
      <c r="P757" s="14">
        <v>6300</v>
      </c>
      <c r="Q757" s="5">
        <f>Table1[[#This Row],[Sales]]-Table1[[#This Row],[Cost]]</f>
        <v>1800</v>
      </c>
      <c r="R757" s="12" t="s">
        <v>26</v>
      </c>
      <c r="S757" s="12" t="s">
        <v>10</v>
      </c>
      <c r="T757" s="12" t="s">
        <v>11</v>
      </c>
      <c r="U757" s="12" t="s">
        <v>19</v>
      </c>
      <c r="V757" s="6">
        <f>Table1[[#This Row],[Profit]]/Table1[[#This Row],[Sales]]</f>
        <v>0.22222222222222221</v>
      </c>
      <c r="W757" s="12">
        <f>[1]!Table1[[#This Row],[Sales]]-[1]!Table1[[#This Row],[Cost]]-[1]!Table1[[#This Row],[Profit]]</f>
        <v>0</v>
      </c>
      <c r="X757" s="12">
        <f>[1]!Table1[[#This Row],[Quantity]]*[1]!Table1[[#This Row],[Unit_Price]]</f>
        <v>9000</v>
      </c>
      <c r="Y757" s="16">
        <f>[1]!Table1[[#This Row],[Gross_Sales]]*[1]!Table1[[#This Row],[Discount]]</f>
        <v>900</v>
      </c>
      <c r="Z757" s="17">
        <f>[1]!Table1[[#This Row],[Gross_Sales]]*[1]!Table1[[#This Row],[Discount_amount]]</f>
        <v>8100000</v>
      </c>
      <c r="AA757" s="15">
        <f>IFERROR([1]!Table1[[#This Row],[Profit]]/[1]!Table1[[#This Row],[Sales]],0)</f>
        <v>0.22222222222222221</v>
      </c>
      <c r="AB757" s="12">
        <f>YEAR([1]!Table1[[#This Row],[Order_Date]])</f>
        <v>2025</v>
      </c>
      <c r="AC757" s="12">
        <f>MONTH([1]!Table1[[#This Row],[Order_Date]])</f>
        <v>5</v>
      </c>
      <c r="AD757" s="12" t="str">
        <f t="shared" si="33"/>
        <v>May</v>
      </c>
      <c r="AE757" s="12" t="str">
        <f t="shared" si="34"/>
        <v>Q2</v>
      </c>
      <c r="AF757" s="12" t="str">
        <f t="shared" si="35"/>
        <v>2025-May</v>
      </c>
      <c r="AG757" s="12">
        <f>COUNTIF(C:C,Table1[[#This Row],[Customer_ID]])</f>
        <v>1</v>
      </c>
      <c r="AH757" s="18" t="e">
        <f>IF([1]!Table1[[#This Row],[Customer_order_count]] &gt;= 10,"FREQUENT",IF([1]!Table1[[#This Row],[Customer_order_count]] &lt;= 10,"REGULAR","OCASSIONAL"))</f>
        <v>#REF!</v>
      </c>
    </row>
    <row r="758" spans="1:34" x14ac:dyDescent="0.25">
      <c r="A758" s="1" t="s">
        <v>1492</v>
      </c>
      <c r="B758" s="2">
        <v>45607</v>
      </c>
      <c r="C758" s="3" t="s">
        <v>1493</v>
      </c>
      <c r="D758" s="4" t="s">
        <v>1494</v>
      </c>
      <c r="E758" s="4" t="s">
        <v>16</v>
      </c>
      <c r="F758" s="5">
        <v>27</v>
      </c>
      <c r="G758" s="3" t="s">
        <v>317</v>
      </c>
      <c r="H758" s="3" t="s">
        <v>5</v>
      </c>
      <c r="I758" s="3" t="s">
        <v>264</v>
      </c>
      <c r="J758" s="3" t="s">
        <v>265</v>
      </c>
      <c r="K758" s="3" t="s">
        <v>46</v>
      </c>
      <c r="L758" s="5">
        <v>1</v>
      </c>
      <c r="M758" s="5">
        <v>800</v>
      </c>
      <c r="N758" s="6">
        <v>0.1</v>
      </c>
      <c r="O758" s="5">
        <v>720</v>
      </c>
      <c r="P758" s="5">
        <v>500</v>
      </c>
      <c r="Q758" s="5">
        <f>Table1[[#This Row],[Sales]]-Table1[[#This Row],[Cost]]</f>
        <v>220</v>
      </c>
      <c r="R758" s="3" t="s">
        <v>17</v>
      </c>
      <c r="S758" s="3" t="s">
        <v>10</v>
      </c>
      <c r="T758" s="3" t="s">
        <v>40</v>
      </c>
      <c r="U758" s="3" t="s">
        <v>19</v>
      </c>
      <c r="V758" s="6">
        <f>Table1[[#This Row],[Profit]]/Table1[[#This Row],[Sales]]</f>
        <v>0.30555555555555558</v>
      </c>
      <c r="W758" s="3">
        <f>[1]!Table1[[#This Row],[Sales]]-[1]!Table1[[#This Row],[Cost]]-[1]!Table1[[#This Row],[Profit]]</f>
        <v>0</v>
      </c>
      <c r="X758" s="3">
        <f>[1]!Table1[[#This Row],[Quantity]]*[1]!Table1[[#This Row],[Unit_Price]]</f>
        <v>800</v>
      </c>
      <c r="Y758" s="7">
        <f>[1]!Table1[[#This Row],[Gross_Sales]]*[1]!Table1[[#This Row],[Discount]]</f>
        <v>80</v>
      </c>
      <c r="Z758" s="8">
        <f>[1]!Table1[[#This Row],[Gross_Sales]]*[1]!Table1[[#This Row],[Discount_amount]]</f>
        <v>64000</v>
      </c>
      <c r="AA758" s="6">
        <f>IFERROR([1]!Table1[[#This Row],[Profit]]/[1]!Table1[[#This Row],[Sales]],0)</f>
        <v>0.30555555555555558</v>
      </c>
      <c r="AB758" s="3">
        <f>YEAR([1]!Table1[[#This Row],[Order_Date]])</f>
        <v>2024</v>
      </c>
      <c r="AC758" s="3">
        <f>MONTH([1]!Table1[[#This Row],[Order_Date]])</f>
        <v>11</v>
      </c>
      <c r="AD758" s="3" t="str">
        <f t="shared" si="33"/>
        <v>Nov</v>
      </c>
      <c r="AE758" s="3" t="str">
        <f t="shared" si="34"/>
        <v>Q4</v>
      </c>
      <c r="AF758" s="3" t="str">
        <f t="shared" si="35"/>
        <v>2024-Nov</v>
      </c>
      <c r="AG758" s="3">
        <f>COUNTIF(C:C,Table1[[#This Row],[Customer_ID]])</f>
        <v>5</v>
      </c>
      <c r="AH758" s="9" t="e">
        <f>IF([1]!Table1[[#This Row],[Customer_order_count]] &gt;= 10,"FREQUENT",IF([1]!Table1[[#This Row],[Customer_order_count]] &lt;= 10,"REGULAR","OCASSIONAL"))</f>
        <v>#REF!</v>
      </c>
    </row>
    <row r="759" spans="1:34" x14ac:dyDescent="0.25">
      <c r="A759" s="10" t="s">
        <v>1495</v>
      </c>
      <c r="B759" s="11">
        <v>45302</v>
      </c>
      <c r="C759" s="12" t="s">
        <v>1034</v>
      </c>
      <c r="D759" s="13" t="s">
        <v>1035</v>
      </c>
      <c r="E759" s="13" t="s">
        <v>16</v>
      </c>
      <c r="F759" s="14">
        <v>54</v>
      </c>
      <c r="G759" s="12" t="s">
        <v>339</v>
      </c>
      <c r="H759" s="12" t="s">
        <v>285</v>
      </c>
      <c r="I759" s="12" t="s">
        <v>23</v>
      </c>
      <c r="J759" s="12" t="s">
        <v>24</v>
      </c>
      <c r="K759" s="12" t="s">
        <v>25</v>
      </c>
      <c r="L759" s="14">
        <v>2</v>
      </c>
      <c r="M759" s="14">
        <v>55000</v>
      </c>
      <c r="N759" s="15">
        <v>0.15</v>
      </c>
      <c r="O759" s="14">
        <v>93500</v>
      </c>
      <c r="P759" s="14">
        <v>80000</v>
      </c>
      <c r="Q759" s="5">
        <f>Table1[[#This Row],[Sales]]-Table1[[#This Row],[Cost]]</f>
        <v>13500</v>
      </c>
      <c r="R759" s="12" t="s">
        <v>17</v>
      </c>
      <c r="S759" s="12" t="s">
        <v>10</v>
      </c>
      <c r="T759" s="12" t="s">
        <v>18</v>
      </c>
      <c r="U759" s="12" t="s">
        <v>27</v>
      </c>
      <c r="V759" s="6">
        <f>Table1[[#This Row],[Profit]]/Table1[[#This Row],[Sales]]</f>
        <v>0.14438502673796791</v>
      </c>
      <c r="W759" s="12">
        <f>[1]!Table1[[#This Row],[Sales]]-[1]!Table1[[#This Row],[Cost]]-[1]!Table1[[#This Row],[Profit]]</f>
        <v>0</v>
      </c>
      <c r="X759" s="12">
        <f>[1]!Table1[[#This Row],[Quantity]]*[1]!Table1[[#This Row],[Unit_Price]]</f>
        <v>110000</v>
      </c>
      <c r="Y759" s="16">
        <f>[1]!Table1[[#This Row],[Gross_Sales]]*[1]!Table1[[#This Row],[Discount]]</f>
        <v>16500</v>
      </c>
      <c r="Z759" s="17">
        <f>[1]!Table1[[#This Row],[Gross_Sales]]*[1]!Table1[[#This Row],[Discount_amount]]</f>
        <v>1815000000</v>
      </c>
      <c r="AA759" s="15">
        <f>IFERROR([1]!Table1[[#This Row],[Profit]]/[1]!Table1[[#This Row],[Sales]],0)</f>
        <v>0.14438502673796791</v>
      </c>
      <c r="AB759" s="12">
        <f>YEAR([1]!Table1[[#This Row],[Order_Date]])</f>
        <v>2024</v>
      </c>
      <c r="AC759" s="12">
        <f>MONTH([1]!Table1[[#This Row],[Order_Date]])</f>
        <v>1</v>
      </c>
      <c r="AD759" s="12" t="str">
        <f t="shared" si="33"/>
        <v>Jan</v>
      </c>
      <c r="AE759" s="12" t="str">
        <f t="shared" si="34"/>
        <v>Q1</v>
      </c>
      <c r="AF759" s="12" t="str">
        <f t="shared" si="35"/>
        <v>2024-Jan</v>
      </c>
      <c r="AG759" s="12">
        <f>COUNTIF(C:C,Table1[[#This Row],[Customer_ID]])</f>
        <v>6</v>
      </c>
      <c r="AH759" s="18" t="e">
        <f>IF([1]!Table1[[#This Row],[Customer_order_count]] &gt;= 10,"FREQUENT",IF([1]!Table1[[#This Row],[Customer_order_count]] &lt;= 10,"REGULAR","OCASSIONAL"))</f>
        <v>#REF!</v>
      </c>
    </row>
    <row r="760" spans="1:34" x14ac:dyDescent="0.25">
      <c r="A760" s="1" t="s">
        <v>1496</v>
      </c>
      <c r="B760" s="2">
        <v>45431</v>
      </c>
      <c r="C760" s="3" t="s">
        <v>331</v>
      </c>
      <c r="D760" s="4" t="s">
        <v>332</v>
      </c>
      <c r="E760" s="4" t="s">
        <v>3</v>
      </c>
      <c r="F760" s="5">
        <v>44</v>
      </c>
      <c r="G760" s="3" t="s">
        <v>284</v>
      </c>
      <c r="H760" s="3" t="s">
        <v>285</v>
      </c>
      <c r="I760" s="3" t="s">
        <v>264</v>
      </c>
      <c r="J760" s="3" t="s">
        <v>265</v>
      </c>
      <c r="K760" s="3" t="s">
        <v>46</v>
      </c>
      <c r="L760" s="5">
        <v>1</v>
      </c>
      <c r="M760" s="5">
        <v>800</v>
      </c>
      <c r="N760" s="6">
        <v>0.1</v>
      </c>
      <c r="O760" s="5">
        <v>720</v>
      </c>
      <c r="P760" s="5">
        <v>500</v>
      </c>
      <c r="Q760" s="5">
        <f>Table1[[#This Row],[Sales]]-Table1[[#This Row],[Cost]]</f>
        <v>220</v>
      </c>
      <c r="R760" s="3" t="s">
        <v>26</v>
      </c>
      <c r="S760" s="3" t="s">
        <v>10</v>
      </c>
      <c r="T760" s="3" t="s">
        <v>11</v>
      </c>
      <c r="U760" s="3" t="s">
        <v>12</v>
      </c>
      <c r="V760" s="6">
        <f>Table1[[#This Row],[Profit]]/Table1[[#This Row],[Sales]]</f>
        <v>0.30555555555555558</v>
      </c>
      <c r="W760" s="3">
        <f>[1]!Table1[[#This Row],[Sales]]-[1]!Table1[[#This Row],[Cost]]-[1]!Table1[[#This Row],[Profit]]</f>
        <v>0</v>
      </c>
      <c r="X760" s="3">
        <f>[1]!Table1[[#This Row],[Quantity]]*[1]!Table1[[#This Row],[Unit_Price]]</f>
        <v>800</v>
      </c>
      <c r="Y760" s="7">
        <f>[1]!Table1[[#This Row],[Gross_Sales]]*[1]!Table1[[#This Row],[Discount]]</f>
        <v>80</v>
      </c>
      <c r="Z760" s="8">
        <f>[1]!Table1[[#This Row],[Gross_Sales]]*[1]!Table1[[#This Row],[Discount_amount]]</f>
        <v>64000</v>
      </c>
      <c r="AA760" s="6">
        <f>IFERROR([1]!Table1[[#This Row],[Profit]]/[1]!Table1[[#This Row],[Sales]],0)</f>
        <v>0.30555555555555558</v>
      </c>
      <c r="AB760" s="3">
        <f>YEAR([1]!Table1[[#This Row],[Order_Date]])</f>
        <v>2024</v>
      </c>
      <c r="AC760" s="3">
        <f>MONTH([1]!Table1[[#This Row],[Order_Date]])</f>
        <v>5</v>
      </c>
      <c r="AD760" s="3" t="str">
        <f t="shared" si="33"/>
        <v>May</v>
      </c>
      <c r="AE760" s="3" t="str">
        <f t="shared" si="34"/>
        <v>Q2</v>
      </c>
      <c r="AF760" s="3" t="str">
        <f t="shared" si="35"/>
        <v>2024-May</v>
      </c>
      <c r="AG760" s="3">
        <f>COUNTIF(C:C,Table1[[#This Row],[Customer_ID]])</f>
        <v>6</v>
      </c>
      <c r="AH760" s="9" t="e">
        <f>IF([1]!Table1[[#This Row],[Customer_order_count]] &gt;= 10,"FREQUENT",IF([1]!Table1[[#This Row],[Customer_order_count]] &lt;= 10,"REGULAR","OCASSIONAL"))</f>
        <v>#REF!</v>
      </c>
    </row>
    <row r="761" spans="1:34" x14ac:dyDescent="0.25">
      <c r="A761" s="10" t="s">
        <v>1497</v>
      </c>
      <c r="B761" s="11">
        <v>45996</v>
      </c>
      <c r="C761" s="12" t="s">
        <v>789</v>
      </c>
      <c r="D761" s="13" t="s">
        <v>790</v>
      </c>
      <c r="E761" s="13" t="s">
        <v>3</v>
      </c>
      <c r="F761" s="14">
        <v>39</v>
      </c>
      <c r="G761" s="12" t="s">
        <v>263</v>
      </c>
      <c r="H761" s="12" t="s">
        <v>5</v>
      </c>
      <c r="I761" s="12" t="s">
        <v>143</v>
      </c>
      <c r="J761" s="12" t="s">
        <v>144</v>
      </c>
      <c r="K761" s="12" t="s">
        <v>76</v>
      </c>
      <c r="L761" s="14">
        <v>5</v>
      </c>
      <c r="M761" s="14">
        <v>700</v>
      </c>
      <c r="N761" s="15">
        <v>0.1</v>
      </c>
      <c r="O761" s="14">
        <v>3150</v>
      </c>
      <c r="P761" s="14">
        <v>2850</v>
      </c>
      <c r="Q761" s="5">
        <f>Table1[[#This Row],[Sales]]-Table1[[#This Row],[Cost]]</f>
        <v>300</v>
      </c>
      <c r="R761" s="12" t="s">
        <v>77</v>
      </c>
      <c r="S761" s="12" t="s">
        <v>10</v>
      </c>
      <c r="T761" s="12" t="s">
        <v>40</v>
      </c>
      <c r="U761" s="12" t="s">
        <v>27</v>
      </c>
      <c r="V761" s="6">
        <f>Table1[[#This Row],[Profit]]/Table1[[#This Row],[Sales]]</f>
        <v>9.5238095238095233E-2</v>
      </c>
      <c r="W761" s="12">
        <f>[1]!Table1[[#This Row],[Sales]]-[1]!Table1[[#This Row],[Cost]]-[1]!Table1[[#This Row],[Profit]]</f>
        <v>0</v>
      </c>
      <c r="X761" s="12">
        <f>[1]!Table1[[#This Row],[Quantity]]*[1]!Table1[[#This Row],[Unit_Price]]</f>
        <v>3500</v>
      </c>
      <c r="Y761" s="16">
        <f>[1]!Table1[[#This Row],[Gross_Sales]]*[1]!Table1[[#This Row],[Discount]]</f>
        <v>350</v>
      </c>
      <c r="Z761" s="17">
        <f>[1]!Table1[[#This Row],[Gross_Sales]]*[1]!Table1[[#This Row],[Discount_amount]]</f>
        <v>1225000</v>
      </c>
      <c r="AA761" s="15">
        <f>IFERROR([1]!Table1[[#This Row],[Profit]]/[1]!Table1[[#This Row],[Sales]],0)</f>
        <v>9.5238095238095233E-2</v>
      </c>
      <c r="AB761" s="12">
        <f>YEAR([1]!Table1[[#This Row],[Order_Date]])</f>
        <v>2025</v>
      </c>
      <c r="AC761" s="12">
        <f>MONTH([1]!Table1[[#This Row],[Order_Date]])</f>
        <v>12</v>
      </c>
      <c r="AD761" s="12" t="str">
        <f t="shared" si="33"/>
        <v>Dec</v>
      </c>
      <c r="AE761" s="12" t="str">
        <f t="shared" si="34"/>
        <v>Q4</v>
      </c>
      <c r="AF761" s="12" t="str">
        <f t="shared" si="35"/>
        <v>2025-Dec</v>
      </c>
      <c r="AG761" s="12">
        <f>COUNTIF(C:C,Table1[[#This Row],[Customer_ID]])</f>
        <v>8</v>
      </c>
      <c r="AH761" s="18" t="e">
        <f>IF([1]!Table1[[#This Row],[Customer_order_count]] &gt;= 10,"FREQUENT",IF([1]!Table1[[#This Row],[Customer_order_count]] &lt;= 10,"REGULAR","OCASSIONAL"))</f>
        <v>#REF!</v>
      </c>
    </row>
    <row r="762" spans="1:34" x14ac:dyDescent="0.25">
      <c r="A762" s="1" t="s">
        <v>1498</v>
      </c>
      <c r="B762" s="2">
        <v>45301</v>
      </c>
      <c r="C762" s="3" t="s">
        <v>378</v>
      </c>
      <c r="D762" s="4" t="s">
        <v>379</v>
      </c>
      <c r="E762" s="4" t="s">
        <v>3</v>
      </c>
      <c r="F762" s="5">
        <v>30</v>
      </c>
      <c r="G762" s="3" t="s">
        <v>263</v>
      </c>
      <c r="H762" s="3" t="s">
        <v>5</v>
      </c>
      <c r="I762" s="3" t="s">
        <v>44</v>
      </c>
      <c r="J762" s="3" t="s">
        <v>45</v>
      </c>
      <c r="K762" s="3" t="s">
        <v>46</v>
      </c>
      <c r="L762" s="5">
        <v>1</v>
      </c>
      <c r="M762" s="5">
        <v>2500</v>
      </c>
      <c r="N762" s="6">
        <v>0.05</v>
      </c>
      <c r="O762" s="5">
        <v>2375</v>
      </c>
      <c r="P762" s="5">
        <v>1500</v>
      </c>
      <c r="Q762" s="5">
        <f>Table1[[#This Row],[Sales]]-Table1[[#This Row],[Cost]]</f>
        <v>875</v>
      </c>
      <c r="R762" s="3" t="s">
        <v>9</v>
      </c>
      <c r="S762" s="3" t="s">
        <v>10</v>
      </c>
      <c r="T762" s="3" t="s">
        <v>18</v>
      </c>
      <c r="U762" s="3" t="s">
        <v>19</v>
      </c>
      <c r="V762" s="6">
        <f>Table1[[#This Row],[Profit]]/Table1[[#This Row],[Sales]]</f>
        <v>0.36842105263157893</v>
      </c>
      <c r="W762" s="3">
        <f>[1]!Table1[[#This Row],[Sales]]-[1]!Table1[[#This Row],[Cost]]-[1]!Table1[[#This Row],[Profit]]</f>
        <v>0</v>
      </c>
      <c r="X762" s="3">
        <f>[1]!Table1[[#This Row],[Quantity]]*[1]!Table1[[#This Row],[Unit_Price]]</f>
        <v>2500</v>
      </c>
      <c r="Y762" s="7">
        <f>[1]!Table1[[#This Row],[Gross_Sales]]*[1]!Table1[[#This Row],[Discount]]</f>
        <v>125</v>
      </c>
      <c r="Z762" s="8">
        <f>[1]!Table1[[#This Row],[Gross_Sales]]*[1]!Table1[[#This Row],[Discount_amount]]</f>
        <v>312500</v>
      </c>
      <c r="AA762" s="6">
        <f>IFERROR([1]!Table1[[#This Row],[Profit]]/[1]!Table1[[#This Row],[Sales]],0)</f>
        <v>0.36842105263157893</v>
      </c>
      <c r="AB762" s="3">
        <f>YEAR([1]!Table1[[#This Row],[Order_Date]])</f>
        <v>2024</v>
      </c>
      <c r="AC762" s="3">
        <f>MONTH([1]!Table1[[#This Row],[Order_Date]])</f>
        <v>1</v>
      </c>
      <c r="AD762" s="3" t="str">
        <f t="shared" si="33"/>
        <v>Jan</v>
      </c>
      <c r="AE762" s="3" t="str">
        <f t="shared" si="34"/>
        <v>Q1</v>
      </c>
      <c r="AF762" s="3" t="str">
        <f t="shared" si="35"/>
        <v>2024-Jan</v>
      </c>
      <c r="AG762" s="3">
        <f>COUNTIF(C:C,Table1[[#This Row],[Customer_ID]])</f>
        <v>21</v>
      </c>
      <c r="AH762" s="9" t="e">
        <f>IF([1]!Table1[[#This Row],[Customer_order_count]] &gt;= 10,"FREQUENT",IF([1]!Table1[[#This Row],[Customer_order_count]] &lt;= 10,"REGULAR","OCASSIONAL"))</f>
        <v>#REF!</v>
      </c>
    </row>
    <row r="763" spans="1:34" x14ac:dyDescent="0.25">
      <c r="A763" s="10" t="s">
        <v>1499</v>
      </c>
      <c r="B763" s="11">
        <v>45299</v>
      </c>
      <c r="C763" s="12" t="s">
        <v>848</v>
      </c>
      <c r="D763" s="13" t="s">
        <v>426</v>
      </c>
      <c r="E763" s="13" t="s">
        <v>16</v>
      </c>
      <c r="F763" s="14">
        <v>20</v>
      </c>
      <c r="G763" s="12" t="s">
        <v>317</v>
      </c>
      <c r="H763" s="12" t="s">
        <v>5</v>
      </c>
      <c r="I763" s="12" t="s">
        <v>127</v>
      </c>
      <c r="J763" s="12" t="s">
        <v>128</v>
      </c>
      <c r="K763" s="12" t="s">
        <v>58</v>
      </c>
      <c r="L763" s="14">
        <v>1</v>
      </c>
      <c r="M763" s="14">
        <v>3000</v>
      </c>
      <c r="N763" s="15">
        <v>0.1</v>
      </c>
      <c r="O763" s="14">
        <v>2700</v>
      </c>
      <c r="P763" s="14">
        <v>2100</v>
      </c>
      <c r="Q763" s="5">
        <f>Table1[[#This Row],[Sales]]-Table1[[#This Row],[Cost]]</f>
        <v>600</v>
      </c>
      <c r="R763" s="12" t="s">
        <v>26</v>
      </c>
      <c r="S763" s="12" t="s">
        <v>10</v>
      </c>
      <c r="T763" s="12" t="s">
        <v>18</v>
      </c>
      <c r="U763" s="12" t="s">
        <v>12</v>
      </c>
      <c r="V763" s="6">
        <f>Table1[[#This Row],[Profit]]/Table1[[#This Row],[Sales]]</f>
        <v>0.22222222222222221</v>
      </c>
      <c r="W763" s="12">
        <f>[1]!Table1[[#This Row],[Sales]]-[1]!Table1[[#This Row],[Cost]]-[1]!Table1[[#This Row],[Profit]]</f>
        <v>0</v>
      </c>
      <c r="X763" s="12">
        <f>[1]!Table1[[#This Row],[Quantity]]*[1]!Table1[[#This Row],[Unit_Price]]</f>
        <v>3000</v>
      </c>
      <c r="Y763" s="16">
        <f>[1]!Table1[[#This Row],[Gross_Sales]]*[1]!Table1[[#This Row],[Discount]]</f>
        <v>300</v>
      </c>
      <c r="Z763" s="17">
        <f>[1]!Table1[[#This Row],[Gross_Sales]]*[1]!Table1[[#This Row],[Discount_amount]]</f>
        <v>900000</v>
      </c>
      <c r="AA763" s="15">
        <f>IFERROR([1]!Table1[[#This Row],[Profit]]/[1]!Table1[[#This Row],[Sales]],0)</f>
        <v>0.22222222222222221</v>
      </c>
      <c r="AB763" s="12">
        <f>YEAR([1]!Table1[[#This Row],[Order_Date]])</f>
        <v>2024</v>
      </c>
      <c r="AC763" s="12">
        <f>MONTH([1]!Table1[[#This Row],[Order_Date]])</f>
        <v>1</v>
      </c>
      <c r="AD763" s="12" t="str">
        <f t="shared" si="33"/>
        <v>Jan</v>
      </c>
      <c r="AE763" s="12" t="str">
        <f t="shared" si="34"/>
        <v>Q1</v>
      </c>
      <c r="AF763" s="12" t="str">
        <f t="shared" si="35"/>
        <v>2024-Jan</v>
      </c>
      <c r="AG763" s="12">
        <f>COUNTIF(C:C,Table1[[#This Row],[Customer_ID]])</f>
        <v>6</v>
      </c>
      <c r="AH763" s="18" t="e">
        <f>IF([1]!Table1[[#This Row],[Customer_order_count]] &gt;= 10,"FREQUENT",IF([1]!Table1[[#This Row],[Customer_order_count]] &lt;= 10,"REGULAR","OCASSIONAL"))</f>
        <v>#REF!</v>
      </c>
    </row>
    <row r="764" spans="1:34" x14ac:dyDescent="0.25">
      <c r="A764" s="1" t="s">
        <v>1500</v>
      </c>
      <c r="B764" s="2">
        <v>45866</v>
      </c>
      <c r="C764" s="3" t="s">
        <v>789</v>
      </c>
      <c r="D764" s="4" t="s">
        <v>790</v>
      </c>
      <c r="E764" s="4" t="s">
        <v>3</v>
      </c>
      <c r="F764" s="5">
        <v>39</v>
      </c>
      <c r="G764" s="3" t="s">
        <v>263</v>
      </c>
      <c r="H764" s="3" t="s">
        <v>5</v>
      </c>
      <c r="I764" s="3" t="s">
        <v>44</v>
      </c>
      <c r="J764" s="3" t="s">
        <v>45</v>
      </c>
      <c r="K764" s="3" t="s">
        <v>46</v>
      </c>
      <c r="L764" s="5">
        <v>2</v>
      </c>
      <c r="M764" s="5">
        <v>2500</v>
      </c>
      <c r="N764" s="6">
        <v>0.15</v>
      </c>
      <c r="O764" s="5">
        <v>4250</v>
      </c>
      <c r="P764" s="5">
        <v>3000</v>
      </c>
      <c r="Q764" s="5">
        <f>Table1[[#This Row],[Sales]]-Table1[[#This Row],[Cost]]</f>
        <v>1250</v>
      </c>
      <c r="R764" s="3" t="s">
        <v>26</v>
      </c>
      <c r="S764" s="3" t="s">
        <v>10</v>
      </c>
      <c r="T764" s="3" t="s">
        <v>33</v>
      </c>
      <c r="U764" s="3" t="s">
        <v>27</v>
      </c>
      <c r="V764" s="6">
        <f>Table1[[#This Row],[Profit]]/Table1[[#This Row],[Sales]]</f>
        <v>0.29411764705882354</v>
      </c>
      <c r="W764" s="3">
        <f>[1]!Table1[[#This Row],[Sales]]-[1]!Table1[[#This Row],[Cost]]-[1]!Table1[[#This Row],[Profit]]</f>
        <v>0</v>
      </c>
      <c r="X764" s="3">
        <f>[1]!Table1[[#This Row],[Quantity]]*[1]!Table1[[#This Row],[Unit_Price]]</f>
        <v>5000</v>
      </c>
      <c r="Y764" s="7">
        <f>[1]!Table1[[#This Row],[Gross_Sales]]*[1]!Table1[[#This Row],[Discount]]</f>
        <v>750</v>
      </c>
      <c r="Z764" s="8">
        <f>[1]!Table1[[#This Row],[Gross_Sales]]*[1]!Table1[[#This Row],[Discount_amount]]</f>
        <v>3750000</v>
      </c>
      <c r="AA764" s="6">
        <f>IFERROR([1]!Table1[[#This Row],[Profit]]/[1]!Table1[[#This Row],[Sales]],0)</f>
        <v>0.29411764705882354</v>
      </c>
      <c r="AB764" s="3">
        <f>YEAR([1]!Table1[[#This Row],[Order_Date]])</f>
        <v>2025</v>
      </c>
      <c r="AC764" s="3">
        <f>MONTH([1]!Table1[[#This Row],[Order_Date]])</f>
        <v>7</v>
      </c>
      <c r="AD764" s="3" t="str">
        <f t="shared" si="33"/>
        <v>Jul</v>
      </c>
      <c r="AE764" s="3" t="str">
        <f t="shared" si="34"/>
        <v>Q3</v>
      </c>
      <c r="AF764" s="3" t="str">
        <f t="shared" si="35"/>
        <v>2025-Jul</v>
      </c>
      <c r="AG764" s="3">
        <f>COUNTIF(C:C,Table1[[#This Row],[Customer_ID]])</f>
        <v>8</v>
      </c>
      <c r="AH764" s="9" t="e">
        <f>IF([1]!Table1[[#This Row],[Customer_order_count]] &gt;= 10,"FREQUENT",IF([1]!Table1[[#This Row],[Customer_order_count]] &lt;= 10,"REGULAR","OCASSIONAL"))</f>
        <v>#REF!</v>
      </c>
    </row>
    <row r="765" spans="1:34" x14ac:dyDescent="0.25">
      <c r="A765" s="10" t="s">
        <v>1501</v>
      </c>
      <c r="B765" s="11">
        <v>45953</v>
      </c>
      <c r="C765" s="12" t="s">
        <v>1502</v>
      </c>
      <c r="D765" s="13" t="s">
        <v>1503</v>
      </c>
      <c r="E765" s="13" t="s">
        <v>3</v>
      </c>
      <c r="F765" s="14">
        <v>58</v>
      </c>
      <c r="G765" s="12" t="s">
        <v>275</v>
      </c>
      <c r="H765" s="12" t="s">
        <v>276</v>
      </c>
      <c r="I765" s="12" t="s">
        <v>95</v>
      </c>
      <c r="J765" s="12" t="s">
        <v>96</v>
      </c>
      <c r="K765" s="12" t="s">
        <v>46</v>
      </c>
      <c r="L765" s="14">
        <v>2</v>
      </c>
      <c r="M765" s="14">
        <v>600</v>
      </c>
      <c r="N765" s="15">
        <v>0.05</v>
      </c>
      <c r="O765" s="14">
        <v>1140</v>
      </c>
      <c r="P765" s="14">
        <v>760</v>
      </c>
      <c r="Q765" s="5">
        <f>Table1[[#This Row],[Sales]]-Table1[[#This Row],[Cost]]</f>
        <v>380</v>
      </c>
      <c r="R765" s="12" t="s">
        <v>77</v>
      </c>
      <c r="S765" s="12" t="s">
        <v>10</v>
      </c>
      <c r="T765" s="12" t="s">
        <v>40</v>
      </c>
      <c r="U765" s="12" t="s">
        <v>12</v>
      </c>
      <c r="V765" s="6">
        <f>Table1[[#This Row],[Profit]]/Table1[[#This Row],[Sales]]</f>
        <v>0.33333333333333331</v>
      </c>
      <c r="W765" s="12">
        <f>[1]!Table1[[#This Row],[Sales]]-[1]!Table1[[#This Row],[Cost]]-[1]!Table1[[#This Row],[Profit]]</f>
        <v>0</v>
      </c>
      <c r="X765" s="12">
        <f>[1]!Table1[[#This Row],[Quantity]]*[1]!Table1[[#This Row],[Unit_Price]]</f>
        <v>1200</v>
      </c>
      <c r="Y765" s="16">
        <f>[1]!Table1[[#This Row],[Gross_Sales]]*[1]!Table1[[#This Row],[Discount]]</f>
        <v>60</v>
      </c>
      <c r="Z765" s="17">
        <f>[1]!Table1[[#This Row],[Gross_Sales]]*[1]!Table1[[#This Row],[Discount_amount]]</f>
        <v>72000</v>
      </c>
      <c r="AA765" s="15">
        <f>IFERROR([1]!Table1[[#This Row],[Profit]]/[1]!Table1[[#This Row],[Sales]],0)</f>
        <v>0.33333333333333331</v>
      </c>
      <c r="AB765" s="12">
        <f>YEAR([1]!Table1[[#This Row],[Order_Date]])</f>
        <v>2025</v>
      </c>
      <c r="AC765" s="12">
        <f>MONTH([1]!Table1[[#This Row],[Order_Date]])</f>
        <v>10</v>
      </c>
      <c r="AD765" s="12" t="str">
        <f t="shared" si="33"/>
        <v>Oct</v>
      </c>
      <c r="AE765" s="12" t="str">
        <f t="shared" si="34"/>
        <v>Q4</v>
      </c>
      <c r="AF765" s="12" t="str">
        <f t="shared" si="35"/>
        <v>2025-Oct</v>
      </c>
      <c r="AG765" s="12">
        <f>COUNTIF(C:C,Table1[[#This Row],[Customer_ID]])</f>
        <v>6</v>
      </c>
      <c r="AH765" s="18" t="e">
        <f>IF([1]!Table1[[#This Row],[Customer_order_count]] &gt;= 10,"FREQUENT",IF([1]!Table1[[#This Row],[Customer_order_count]] &lt;= 10,"REGULAR","OCASSIONAL"))</f>
        <v>#REF!</v>
      </c>
    </row>
    <row r="766" spans="1:34" x14ac:dyDescent="0.25">
      <c r="A766" s="1" t="s">
        <v>1504</v>
      </c>
      <c r="B766" s="2">
        <v>45373</v>
      </c>
      <c r="C766" s="3" t="s">
        <v>689</v>
      </c>
      <c r="D766" s="4" t="s">
        <v>690</v>
      </c>
      <c r="E766" s="4" t="s">
        <v>3</v>
      </c>
      <c r="F766" s="5">
        <v>44</v>
      </c>
      <c r="G766" s="3" t="s">
        <v>280</v>
      </c>
      <c r="H766" s="3" t="s">
        <v>270</v>
      </c>
      <c r="I766" s="3" t="s">
        <v>44</v>
      </c>
      <c r="J766" s="3" t="s">
        <v>45</v>
      </c>
      <c r="K766" s="3" t="s">
        <v>46</v>
      </c>
      <c r="L766" s="5">
        <v>2</v>
      </c>
      <c r="M766" s="5">
        <v>2500</v>
      </c>
      <c r="N766" s="6">
        <v>0.05</v>
      </c>
      <c r="O766" s="5">
        <v>4750</v>
      </c>
      <c r="P766" s="5">
        <v>3000</v>
      </c>
      <c r="Q766" s="5">
        <f>Table1[[#This Row],[Sales]]-Table1[[#This Row],[Cost]]</f>
        <v>1750</v>
      </c>
      <c r="R766" s="3" t="s">
        <v>17</v>
      </c>
      <c r="S766" s="3" t="s">
        <v>10</v>
      </c>
      <c r="T766" s="3" t="s">
        <v>18</v>
      </c>
      <c r="U766" s="3" t="s">
        <v>12</v>
      </c>
      <c r="V766" s="6">
        <f>Table1[[#This Row],[Profit]]/Table1[[#This Row],[Sales]]</f>
        <v>0.36842105263157893</v>
      </c>
      <c r="W766" s="3">
        <f>[1]!Table1[[#This Row],[Sales]]-[1]!Table1[[#This Row],[Cost]]-[1]!Table1[[#This Row],[Profit]]</f>
        <v>0</v>
      </c>
      <c r="X766" s="3">
        <f>[1]!Table1[[#This Row],[Quantity]]*[1]!Table1[[#This Row],[Unit_Price]]</f>
        <v>5000</v>
      </c>
      <c r="Y766" s="7">
        <f>[1]!Table1[[#This Row],[Gross_Sales]]*[1]!Table1[[#This Row],[Discount]]</f>
        <v>250</v>
      </c>
      <c r="Z766" s="8">
        <f>[1]!Table1[[#This Row],[Gross_Sales]]*[1]!Table1[[#This Row],[Discount_amount]]</f>
        <v>1250000</v>
      </c>
      <c r="AA766" s="6">
        <f>IFERROR([1]!Table1[[#This Row],[Profit]]/[1]!Table1[[#This Row],[Sales]],0)</f>
        <v>0.36842105263157893</v>
      </c>
      <c r="AB766" s="3">
        <f>YEAR([1]!Table1[[#This Row],[Order_Date]])</f>
        <v>2024</v>
      </c>
      <c r="AC766" s="3">
        <f>MONTH([1]!Table1[[#This Row],[Order_Date]])</f>
        <v>3</v>
      </c>
      <c r="AD766" s="3" t="str">
        <f t="shared" si="33"/>
        <v>Mar</v>
      </c>
      <c r="AE766" s="3" t="str">
        <f t="shared" si="34"/>
        <v>Q1</v>
      </c>
      <c r="AF766" s="3" t="str">
        <f t="shared" si="35"/>
        <v>2024-Mar</v>
      </c>
      <c r="AG766" s="3">
        <f>COUNTIF(C:C,Table1[[#This Row],[Customer_ID]])</f>
        <v>14</v>
      </c>
      <c r="AH766" s="9" t="e">
        <f>IF([1]!Table1[[#This Row],[Customer_order_count]] &gt;= 10,"FREQUENT",IF([1]!Table1[[#This Row],[Customer_order_count]] &lt;= 10,"REGULAR","OCASSIONAL"))</f>
        <v>#REF!</v>
      </c>
    </row>
    <row r="767" spans="1:34" x14ac:dyDescent="0.25">
      <c r="A767" s="10" t="s">
        <v>1505</v>
      </c>
      <c r="B767" s="11">
        <v>45919</v>
      </c>
      <c r="C767" s="12" t="s">
        <v>724</v>
      </c>
      <c r="D767" s="13" t="s">
        <v>725</v>
      </c>
      <c r="E767" s="13" t="s">
        <v>16</v>
      </c>
      <c r="F767" s="14">
        <v>44</v>
      </c>
      <c r="G767" s="12" t="s">
        <v>407</v>
      </c>
      <c r="H767" s="12" t="s">
        <v>285</v>
      </c>
      <c r="I767" s="12" t="s">
        <v>109</v>
      </c>
      <c r="J767" s="12" t="s">
        <v>110</v>
      </c>
      <c r="K767" s="12" t="s">
        <v>8</v>
      </c>
      <c r="L767" s="14">
        <v>1</v>
      </c>
      <c r="M767" s="14">
        <v>4000</v>
      </c>
      <c r="N767" s="15">
        <v>0.05</v>
      </c>
      <c r="O767" s="14">
        <v>3800</v>
      </c>
      <c r="P767" s="14">
        <v>2900</v>
      </c>
      <c r="Q767" s="5">
        <f>Table1[[#This Row],[Sales]]-Table1[[#This Row],[Cost]]</f>
        <v>900</v>
      </c>
      <c r="R767" s="12" t="s">
        <v>9</v>
      </c>
      <c r="S767" s="12" t="s">
        <v>10</v>
      </c>
      <c r="T767" s="12" t="s">
        <v>33</v>
      </c>
      <c r="U767" s="12" t="s">
        <v>27</v>
      </c>
      <c r="V767" s="6">
        <f>Table1[[#This Row],[Profit]]/Table1[[#This Row],[Sales]]</f>
        <v>0.23684210526315788</v>
      </c>
      <c r="W767" s="12">
        <f>[1]!Table1[[#This Row],[Sales]]-[1]!Table1[[#This Row],[Cost]]-[1]!Table1[[#This Row],[Profit]]</f>
        <v>0</v>
      </c>
      <c r="X767" s="12">
        <f>[1]!Table1[[#This Row],[Quantity]]*[1]!Table1[[#This Row],[Unit_Price]]</f>
        <v>4000</v>
      </c>
      <c r="Y767" s="16">
        <f>[1]!Table1[[#This Row],[Gross_Sales]]*[1]!Table1[[#This Row],[Discount]]</f>
        <v>200</v>
      </c>
      <c r="Z767" s="17">
        <f>[1]!Table1[[#This Row],[Gross_Sales]]*[1]!Table1[[#This Row],[Discount_amount]]</f>
        <v>800000</v>
      </c>
      <c r="AA767" s="15">
        <f>IFERROR([1]!Table1[[#This Row],[Profit]]/[1]!Table1[[#This Row],[Sales]],0)</f>
        <v>0.23684210526315788</v>
      </c>
      <c r="AB767" s="12">
        <f>YEAR([1]!Table1[[#This Row],[Order_Date]])</f>
        <v>2025</v>
      </c>
      <c r="AC767" s="12">
        <f>MONTH([1]!Table1[[#This Row],[Order_Date]])</f>
        <v>9</v>
      </c>
      <c r="AD767" s="12" t="str">
        <f t="shared" si="33"/>
        <v>Sep</v>
      </c>
      <c r="AE767" s="12" t="str">
        <f t="shared" si="34"/>
        <v>Q3</v>
      </c>
      <c r="AF767" s="12" t="str">
        <f t="shared" si="35"/>
        <v>2025-Sep</v>
      </c>
      <c r="AG767" s="12">
        <f>COUNTIF(C:C,Table1[[#This Row],[Customer_ID]])</f>
        <v>18</v>
      </c>
      <c r="AH767" s="18" t="e">
        <f>IF([1]!Table1[[#This Row],[Customer_order_count]] &gt;= 10,"FREQUENT",IF([1]!Table1[[#This Row],[Customer_order_count]] &lt;= 10,"REGULAR","OCASSIONAL"))</f>
        <v>#REF!</v>
      </c>
    </row>
    <row r="768" spans="1:34" x14ac:dyDescent="0.25">
      <c r="A768" s="1" t="s">
        <v>1506</v>
      </c>
      <c r="B768" s="2">
        <v>45836</v>
      </c>
      <c r="C768" s="3" t="s">
        <v>896</v>
      </c>
      <c r="D768" s="4" t="s">
        <v>460</v>
      </c>
      <c r="E768" s="4" t="s">
        <v>16</v>
      </c>
      <c r="F768" s="5">
        <v>21</v>
      </c>
      <c r="G768" s="3" t="s">
        <v>284</v>
      </c>
      <c r="H768" s="3" t="s">
        <v>285</v>
      </c>
      <c r="I768" s="3" t="s">
        <v>37</v>
      </c>
      <c r="J768" s="3" t="s">
        <v>38</v>
      </c>
      <c r="K768" s="3" t="s">
        <v>39</v>
      </c>
      <c r="L768" s="5">
        <v>3</v>
      </c>
      <c r="M768" s="5">
        <v>900</v>
      </c>
      <c r="N768" s="6">
        <v>0.05</v>
      </c>
      <c r="O768" s="5">
        <v>2565</v>
      </c>
      <c r="P768" s="5">
        <v>1650</v>
      </c>
      <c r="Q768" s="5">
        <f>Table1[[#This Row],[Sales]]-Table1[[#This Row],[Cost]]</f>
        <v>915</v>
      </c>
      <c r="R768" s="3" t="s">
        <v>17</v>
      </c>
      <c r="S768" s="3" t="s">
        <v>10</v>
      </c>
      <c r="T768" s="3" t="s">
        <v>11</v>
      </c>
      <c r="U768" s="3" t="s">
        <v>12</v>
      </c>
      <c r="V768" s="6">
        <f>Table1[[#This Row],[Profit]]/Table1[[#This Row],[Sales]]</f>
        <v>0.35672514619883039</v>
      </c>
      <c r="W768" s="3">
        <f>[1]!Table1[[#This Row],[Sales]]-[1]!Table1[[#This Row],[Cost]]-[1]!Table1[[#This Row],[Profit]]</f>
        <v>0</v>
      </c>
      <c r="X768" s="3">
        <f>[1]!Table1[[#This Row],[Quantity]]*[1]!Table1[[#This Row],[Unit_Price]]</f>
        <v>2700</v>
      </c>
      <c r="Y768" s="7">
        <f>[1]!Table1[[#This Row],[Gross_Sales]]*[1]!Table1[[#This Row],[Discount]]</f>
        <v>135</v>
      </c>
      <c r="Z768" s="8">
        <f>[1]!Table1[[#This Row],[Gross_Sales]]*[1]!Table1[[#This Row],[Discount_amount]]</f>
        <v>364500</v>
      </c>
      <c r="AA768" s="6">
        <f>IFERROR([1]!Table1[[#This Row],[Profit]]/[1]!Table1[[#This Row],[Sales]],0)</f>
        <v>0.35672514619883039</v>
      </c>
      <c r="AB768" s="3">
        <f>YEAR([1]!Table1[[#This Row],[Order_Date]])</f>
        <v>2025</v>
      </c>
      <c r="AC768" s="3">
        <f>MONTH([1]!Table1[[#This Row],[Order_Date]])</f>
        <v>6</v>
      </c>
      <c r="AD768" s="3" t="str">
        <f t="shared" si="33"/>
        <v>Jun</v>
      </c>
      <c r="AE768" s="3" t="str">
        <f t="shared" si="34"/>
        <v>Q2</v>
      </c>
      <c r="AF768" s="3" t="str">
        <f t="shared" si="35"/>
        <v>2025-Jun</v>
      </c>
      <c r="AG768" s="3">
        <f>COUNTIF(C:C,Table1[[#This Row],[Customer_ID]])</f>
        <v>3</v>
      </c>
      <c r="AH768" s="9" t="e">
        <f>IF([1]!Table1[[#This Row],[Customer_order_count]] &gt;= 10,"FREQUENT",IF([1]!Table1[[#This Row],[Customer_order_count]] &lt;= 10,"REGULAR","OCASSIONAL"))</f>
        <v>#REF!</v>
      </c>
    </row>
    <row r="769" spans="1:34" x14ac:dyDescent="0.25">
      <c r="A769" s="10" t="s">
        <v>1507</v>
      </c>
      <c r="B769" s="11">
        <v>45478</v>
      </c>
      <c r="C769" s="12" t="s">
        <v>857</v>
      </c>
      <c r="D769" s="13" t="s">
        <v>392</v>
      </c>
      <c r="E769" s="13" t="s">
        <v>16</v>
      </c>
      <c r="F769" s="14">
        <v>21</v>
      </c>
      <c r="G769" s="12" t="s">
        <v>407</v>
      </c>
      <c r="H769" s="12" t="s">
        <v>285</v>
      </c>
      <c r="I769" s="12" t="s">
        <v>176</v>
      </c>
      <c r="J769" s="12" t="s">
        <v>177</v>
      </c>
      <c r="K769" s="12" t="s">
        <v>25</v>
      </c>
      <c r="L769" s="14">
        <v>1</v>
      </c>
      <c r="M769" s="14">
        <v>22000</v>
      </c>
      <c r="N769" s="15">
        <v>0.15</v>
      </c>
      <c r="O769" s="14">
        <v>18700</v>
      </c>
      <c r="P769" s="14">
        <v>16500</v>
      </c>
      <c r="Q769" s="5">
        <f>Table1[[#This Row],[Sales]]-Table1[[#This Row],[Cost]]</f>
        <v>2200</v>
      </c>
      <c r="R769" s="12" t="s">
        <v>26</v>
      </c>
      <c r="S769" s="12" t="s">
        <v>10</v>
      </c>
      <c r="T769" s="12" t="s">
        <v>33</v>
      </c>
      <c r="U769" s="12" t="s">
        <v>12</v>
      </c>
      <c r="V769" s="6">
        <f>Table1[[#This Row],[Profit]]/Table1[[#This Row],[Sales]]</f>
        <v>0.11764705882352941</v>
      </c>
      <c r="W769" s="12">
        <f>[1]!Table1[[#This Row],[Sales]]-[1]!Table1[[#This Row],[Cost]]-[1]!Table1[[#This Row],[Profit]]</f>
        <v>0</v>
      </c>
      <c r="X769" s="12">
        <f>[1]!Table1[[#This Row],[Quantity]]*[1]!Table1[[#This Row],[Unit_Price]]</f>
        <v>22000</v>
      </c>
      <c r="Y769" s="16">
        <f>[1]!Table1[[#This Row],[Gross_Sales]]*[1]!Table1[[#This Row],[Discount]]</f>
        <v>3300</v>
      </c>
      <c r="Z769" s="17">
        <f>[1]!Table1[[#This Row],[Gross_Sales]]*[1]!Table1[[#This Row],[Discount_amount]]</f>
        <v>72600000</v>
      </c>
      <c r="AA769" s="15">
        <f>IFERROR([1]!Table1[[#This Row],[Profit]]/[1]!Table1[[#This Row],[Sales]],0)</f>
        <v>0.11764705882352941</v>
      </c>
      <c r="AB769" s="12">
        <f>YEAR([1]!Table1[[#This Row],[Order_Date]])</f>
        <v>2024</v>
      </c>
      <c r="AC769" s="12">
        <f>MONTH([1]!Table1[[#This Row],[Order_Date]])</f>
        <v>7</v>
      </c>
      <c r="AD769" s="12" t="str">
        <f t="shared" si="33"/>
        <v>Jul</v>
      </c>
      <c r="AE769" s="12" t="str">
        <f t="shared" si="34"/>
        <v>Q3</v>
      </c>
      <c r="AF769" s="12" t="str">
        <f t="shared" si="35"/>
        <v>2024-Jul</v>
      </c>
      <c r="AG769" s="12">
        <f>COUNTIF(C:C,Table1[[#This Row],[Customer_ID]])</f>
        <v>17</v>
      </c>
      <c r="AH769" s="18" t="e">
        <f>IF([1]!Table1[[#This Row],[Customer_order_count]] &gt;= 10,"FREQUENT",IF([1]!Table1[[#This Row],[Customer_order_count]] &lt;= 10,"REGULAR","OCASSIONAL"))</f>
        <v>#REF!</v>
      </c>
    </row>
    <row r="770" spans="1:34" x14ac:dyDescent="0.25">
      <c r="A770" s="1" t="s">
        <v>1508</v>
      </c>
      <c r="B770" s="2">
        <v>45924</v>
      </c>
      <c r="C770" s="3" t="s">
        <v>378</v>
      </c>
      <c r="D770" s="4" t="s">
        <v>379</v>
      </c>
      <c r="E770" s="4" t="s">
        <v>3</v>
      </c>
      <c r="F770" s="5">
        <v>30</v>
      </c>
      <c r="G770" s="3" t="s">
        <v>263</v>
      </c>
      <c r="H770" s="3" t="s">
        <v>5</v>
      </c>
      <c r="I770" s="3" t="s">
        <v>74</v>
      </c>
      <c r="J770" s="3" t="s">
        <v>75</v>
      </c>
      <c r="K770" s="3" t="s">
        <v>76</v>
      </c>
      <c r="L770" s="5">
        <v>4</v>
      </c>
      <c r="M770" s="5">
        <v>550</v>
      </c>
      <c r="N770" s="6">
        <v>0.15</v>
      </c>
      <c r="O770" s="5">
        <v>1870</v>
      </c>
      <c r="P770" s="5">
        <v>1800</v>
      </c>
      <c r="Q770" s="5">
        <f>Table1[[#This Row],[Sales]]-Table1[[#This Row],[Cost]]</f>
        <v>70</v>
      </c>
      <c r="R770" s="3" t="s">
        <v>26</v>
      </c>
      <c r="S770" s="3" t="s">
        <v>10</v>
      </c>
      <c r="T770" s="3" t="s">
        <v>33</v>
      </c>
      <c r="U770" s="3" t="s">
        <v>19</v>
      </c>
      <c r="V770" s="6">
        <f>Table1[[#This Row],[Profit]]/Table1[[#This Row],[Sales]]</f>
        <v>3.7433155080213901E-2</v>
      </c>
      <c r="W770" s="3">
        <f>[1]!Table1[[#This Row],[Sales]]-[1]!Table1[[#This Row],[Cost]]-[1]!Table1[[#This Row],[Profit]]</f>
        <v>0</v>
      </c>
      <c r="X770" s="3">
        <f>[1]!Table1[[#This Row],[Quantity]]*[1]!Table1[[#This Row],[Unit_Price]]</f>
        <v>2200</v>
      </c>
      <c r="Y770" s="7">
        <f>[1]!Table1[[#This Row],[Gross_Sales]]*[1]!Table1[[#This Row],[Discount]]</f>
        <v>330</v>
      </c>
      <c r="Z770" s="8">
        <f>[1]!Table1[[#This Row],[Gross_Sales]]*[1]!Table1[[#This Row],[Discount_amount]]</f>
        <v>726000</v>
      </c>
      <c r="AA770" s="6">
        <f>IFERROR([1]!Table1[[#This Row],[Profit]]/[1]!Table1[[#This Row],[Sales]],0)</f>
        <v>3.7433155080213901E-2</v>
      </c>
      <c r="AB770" s="3">
        <f>YEAR([1]!Table1[[#This Row],[Order_Date]])</f>
        <v>2025</v>
      </c>
      <c r="AC770" s="3">
        <f>MONTH([1]!Table1[[#This Row],[Order_Date]])</f>
        <v>9</v>
      </c>
      <c r="AD770" s="3" t="str">
        <f t="shared" ref="AD770:AD833" si="36">TEXT(B:B,"mmm")</f>
        <v>Sep</v>
      </c>
      <c r="AE770" s="3" t="str">
        <f t="shared" ref="AE770:AE833" si="37">"Q"&amp;ROUNDUP(MONTH(B770)/3,0)</f>
        <v>Q3</v>
      </c>
      <c r="AF770" s="3" t="str">
        <f t="shared" ref="AF770:AF833" si="38">TEXT(B:B,"yyyy-mmm")</f>
        <v>2025-Sep</v>
      </c>
      <c r="AG770" s="3">
        <f>COUNTIF(C:C,Table1[[#This Row],[Customer_ID]])</f>
        <v>21</v>
      </c>
      <c r="AH770" s="9" t="e">
        <f>IF([1]!Table1[[#This Row],[Customer_order_count]] &gt;= 10,"FREQUENT",IF([1]!Table1[[#This Row],[Customer_order_count]] &lt;= 10,"REGULAR","OCASSIONAL"))</f>
        <v>#REF!</v>
      </c>
    </row>
    <row r="771" spans="1:34" x14ac:dyDescent="0.25">
      <c r="A771" s="10" t="s">
        <v>1509</v>
      </c>
      <c r="B771" s="11">
        <v>45484</v>
      </c>
      <c r="C771" s="12" t="s">
        <v>378</v>
      </c>
      <c r="D771" s="13" t="s">
        <v>379</v>
      </c>
      <c r="E771" s="13" t="s">
        <v>3</v>
      </c>
      <c r="F771" s="14">
        <v>30</v>
      </c>
      <c r="G771" s="12" t="s">
        <v>263</v>
      </c>
      <c r="H771" s="12" t="s">
        <v>5</v>
      </c>
      <c r="I771" s="12" t="s">
        <v>68</v>
      </c>
      <c r="J771" s="12" t="s">
        <v>69</v>
      </c>
      <c r="K771" s="12" t="s">
        <v>39</v>
      </c>
      <c r="L771" s="14">
        <v>3</v>
      </c>
      <c r="M771" s="14">
        <v>3500</v>
      </c>
      <c r="N771" s="15">
        <v>0.2</v>
      </c>
      <c r="O771" s="14">
        <v>8400</v>
      </c>
      <c r="P771" s="14">
        <v>6900</v>
      </c>
      <c r="Q771" s="5">
        <f>Table1[[#This Row],[Sales]]-Table1[[#This Row],[Cost]]</f>
        <v>1500</v>
      </c>
      <c r="R771" s="12" t="s">
        <v>26</v>
      </c>
      <c r="S771" s="12" t="s">
        <v>10</v>
      </c>
      <c r="T771" s="12" t="s">
        <v>33</v>
      </c>
      <c r="U771" s="12" t="s">
        <v>19</v>
      </c>
      <c r="V771" s="6">
        <f>Table1[[#This Row],[Profit]]/Table1[[#This Row],[Sales]]</f>
        <v>0.17857142857142858</v>
      </c>
      <c r="W771" s="12">
        <f>[1]!Table1[[#This Row],[Sales]]-[1]!Table1[[#This Row],[Cost]]-[1]!Table1[[#This Row],[Profit]]</f>
        <v>0</v>
      </c>
      <c r="X771" s="12">
        <f>[1]!Table1[[#This Row],[Quantity]]*[1]!Table1[[#This Row],[Unit_Price]]</f>
        <v>10500</v>
      </c>
      <c r="Y771" s="16">
        <f>[1]!Table1[[#This Row],[Gross_Sales]]*[1]!Table1[[#This Row],[Discount]]</f>
        <v>2100</v>
      </c>
      <c r="Z771" s="17">
        <f>[1]!Table1[[#This Row],[Gross_Sales]]*[1]!Table1[[#This Row],[Discount_amount]]</f>
        <v>22050000</v>
      </c>
      <c r="AA771" s="15">
        <f>IFERROR([1]!Table1[[#This Row],[Profit]]/[1]!Table1[[#This Row],[Sales]],0)</f>
        <v>0.17857142857142858</v>
      </c>
      <c r="AB771" s="12">
        <f>YEAR([1]!Table1[[#This Row],[Order_Date]])</f>
        <v>2024</v>
      </c>
      <c r="AC771" s="12">
        <f>MONTH([1]!Table1[[#This Row],[Order_Date]])</f>
        <v>7</v>
      </c>
      <c r="AD771" s="12" t="str">
        <f t="shared" si="36"/>
        <v>Jul</v>
      </c>
      <c r="AE771" s="12" t="str">
        <f t="shared" si="37"/>
        <v>Q3</v>
      </c>
      <c r="AF771" s="12" t="str">
        <f t="shared" si="38"/>
        <v>2024-Jul</v>
      </c>
      <c r="AG771" s="12">
        <f>COUNTIF(C:C,Table1[[#This Row],[Customer_ID]])</f>
        <v>21</v>
      </c>
      <c r="AH771" s="18" t="e">
        <f>IF([1]!Table1[[#This Row],[Customer_order_count]] &gt;= 10,"FREQUENT",IF([1]!Table1[[#This Row],[Customer_order_count]] &lt;= 10,"REGULAR","OCASSIONAL"))</f>
        <v>#REF!</v>
      </c>
    </row>
    <row r="772" spans="1:34" x14ac:dyDescent="0.25">
      <c r="A772" s="1" t="s">
        <v>1510</v>
      </c>
      <c r="B772" s="2">
        <v>45839</v>
      </c>
      <c r="C772" s="3" t="s">
        <v>325</v>
      </c>
      <c r="D772" s="4" t="s">
        <v>326</v>
      </c>
      <c r="E772" s="4" t="s">
        <v>16</v>
      </c>
      <c r="F772" s="5">
        <v>54</v>
      </c>
      <c r="G772" s="3" t="s">
        <v>312</v>
      </c>
      <c r="H772" s="3" t="s">
        <v>276</v>
      </c>
      <c r="I772" s="3" t="s">
        <v>23</v>
      </c>
      <c r="J772" s="3" t="s">
        <v>24</v>
      </c>
      <c r="K772" s="3" t="s">
        <v>25</v>
      </c>
      <c r="L772" s="5">
        <v>2</v>
      </c>
      <c r="M772" s="5">
        <v>55000</v>
      </c>
      <c r="N772" s="6">
        <v>0.05</v>
      </c>
      <c r="O772" s="5">
        <v>104500</v>
      </c>
      <c r="P772" s="5">
        <v>80000</v>
      </c>
      <c r="Q772" s="5">
        <f>Table1[[#This Row],[Sales]]-Table1[[#This Row],[Cost]]</f>
        <v>24500</v>
      </c>
      <c r="R772" s="3" t="s">
        <v>26</v>
      </c>
      <c r="S772" s="3" t="s">
        <v>10</v>
      </c>
      <c r="T772" s="3" t="s">
        <v>33</v>
      </c>
      <c r="U772" s="3" t="s">
        <v>27</v>
      </c>
      <c r="V772" s="6">
        <f>Table1[[#This Row],[Profit]]/Table1[[#This Row],[Sales]]</f>
        <v>0.23444976076555024</v>
      </c>
      <c r="W772" s="3">
        <f>[1]!Table1[[#This Row],[Sales]]-[1]!Table1[[#This Row],[Cost]]-[1]!Table1[[#This Row],[Profit]]</f>
        <v>0</v>
      </c>
      <c r="X772" s="3">
        <f>[1]!Table1[[#This Row],[Quantity]]*[1]!Table1[[#This Row],[Unit_Price]]</f>
        <v>110000</v>
      </c>
      <c r="Y772" s="7">
        <f>[1]!Table1[[#This Row],[Gross_Sales]]*[1]!Table1[[#This Row],[Discount]]</f>
        <v>5500</v>
      </c>
      <c r="Z772" s="8">
        <f>[1]!Table1[[#This Row],[Gross_Sales]]*[1]!Table1[[#This Row],[Discount_amount]]</f>
        <v>605000000</v>
      </c>
      <c r="AA772" s="6">
        <f>IFERROR([1]!Table1[[#This Row],[Profit]]/[1]!Table1[[#This Row],[Sales]],0)</f>
        <v>0.23444976076555024</v>
      </c>
      <c r="AB772" s="3">
        <f>YEAR([1]!Table1[[#This Row],[Order_Date]])</f>
        <v>2025</v>
      </c>
      <c r="AC772" s="3">
        <f>MONTH([1]!Table1[[#This Row],[Order_Date]])</f>
        <v>7</v>
      </c>
      <c r="AD772" s="3" t="str">
        <f t="shared" si="36"/>
        <v>Jul</v>
      </c>
      <c r="AE772" s="3" t="str">
        <f t="shared" si="37"/>
        <v>Q3</v>
      </c>
      <c r="AF772" s="3" t="str">
        <f t="shared" si="38"/>
        <v>2025-Jul</v>
      </c>
      <c r="AG772" s="3">
        <f>COUNTIF(C:C,Table1[[#This Row],[Customer_ID]])</f>
        <v>5</v>
      </c>
      <c r="AH772" s="9" t="e">
        <f>IF([1]!Table1[[#This Row],[Customer_order_count]] &gt;= 10,"FREQUENT",IF([1]!Table1[[#This Row],[Customer_order_count]] &lt;= 10,"REGULAR","OCASSIONAL"))</f>
        <v>#REF!</v>
      </c>
    </row>
    <row r="773" spans="1:34" x14ac:dyDescent="0.25">
      <c r="A773" s="10" t="s">
        <v>1511</v>
      </c>
      <c r="B773" s="11">
        <v>45567</v>
      </c>
      <c r="C773" s="12" t="s">
        <v>1080</v>
      </c>
      <c r="D773" s="13" t="s">
        <v>369</v>
      </c>
      <c r="E773" s="13" t="s">
        <v>16</v>
      </c>
      <c r="F773" s="14">
        <v>32</v>
      </c>
      <c r="G773" s="12" t="s">
        <v>290</v>
      </c>
      <c r="H773" s="12" t="s">
        <v>276</v>
      </c>
      <c r="I773" s="12" t="s">
        <v>176</v>
      </c>
      <c r="J773" s="12" t="s">
        <v>177</v>
      </c>
      <c r="K773" s="12" t="s">
        <v>25</v>
      </c>
      <c r="L773" s="14">
        <v>1</v>
      </c>
      <c r="M773" s="14">
        <v>22000</v>
      </c>
      <c r="N773" s="15">
        <v>0</v>
      </c>
      <c r="O773" s="14">
        <v>22000</v>
      </c>
      <c r="P773" s="14">
        <v>16500</v>
      </c>
      <c r="Q773" s="5">
        <f>Table1[[#This Row],[Sales]]-Table1[[#This Row],[Cost]]</f>
        <v>5500</v>
      </c>
      <c r="R773" s="12" t="s">
        <v>9</v>
      </c>
      <c r="S773" s="12" t="s">
        <v>10</v>
      </c>
      <c r="T773" s="12" t="s">
        <v>40</v>
      </c>
      <c r="U773" s="12" t="s">
        <v>27</v>
      </c>
      <c r="V773" s="6">
        <f>Table1[[#This Row],[Profit]]/Table1[[#This Row],[Sales]]</f>
        <v>0.25</v>
      </c>
      <c r="W773" s="12">
        <f>[1]!Table1[[#This Row],[Sales]]-[1]!Table1[[#This Row],[Cost]]-[1]!Table1[[#This Row],[Profit]]</f>
        <v>0</v>
      </c>
      <c r="X773" s="12">
        <f>[1]!Table1[[#This Row],[Quantity]]*[1]!Table1[[#This Row],[Unit_Price]]</f>
        <v>22000</v>
      </c>
      <c r="Y773" s="16">
        <f>[1]!Table1[[#This Row],[Gross_Sales]]*[1]!Table1[[#This Row],[Discount]]</f>
        <v>0</v>
      </c>
      <c r="Z773" s="17">
        <f>[1]!Table1[[#This Row],[Gross_Sales]]*[1]!Table1[[#This Row],[Discount_amount]]</f>
        <v>0</v>
      </c>
      <c r="AA773" s="15">
        <f>IFERROR([1]!Table1[[#This Row],[Profit]]/[1]!Table1[[#This Row],[Sales]],0)</f>
        <v>0.25</v>
      </c>
      <c r="AB773" s="12">
        <f>YEAR([1]!Table1[[#This Row],[Order_Date]])</f>
        <v>2024</v>
      </c>
      <c r="AC773" s="12">
        <f>MONTH([1]!Table1[[#This Row],[Order_Date]])</f>
        <v>10</v>
      </c>
      <c r="AD773" s="12" t="str">
        <f t="shared" si="36"/>
        <v>Oct</v>
      </c>
      <c r="AE773" s="12" t="str">
        <f t="shared" si="37"/>
        <v>Q4</v>
      </c>
      <c r="AF773" s="12" t="str">
        <f t="shared" si="38"/>
        <v>2024-Oct</v>
      </c>
      <c r="AG773" s="12">
        <f>COUNTIF(C:C,Table1[[#This Row],[Customer_ID]])</f>
        <v>16</v>
      </c>
      <c r="AH773" s="18" t="e">
        <f>IF([1]!Table1[[#This Row],[Customer_order_count]] &gt;= 10,"FREQUENT",IF([1]!Table1[[#This Row],[Customer_order_count]] &lt;= 10,"REGULAR","OCASSIONAL"))</f>
        <v>#REF!</v>
      </c>
    </row>
    <row r="774" spans="1:34" x14ac:dyDescent="0.25">
      <c r="A774" s="1" t="s">
        <v>1512</v>
      </c>
      <c r="B774" s="2">
        <v>45530</v>
      </c>
      <c r="C774" s="3" t="s">
        <v>214</v>
      </c>
      <c r="D774" s="4" t="s">
        <v>215</v>
      </c>
      <c r="E774" s="4" t="s">
        <v>3</v>
      </c>
      <c r="F774" s="5">
        <v>35</v>
      </c>
      <c r="G774" s="3" t="s">
        <v>4</v>
      </c>
      <c r="H774" s="3" t="s">
        <v>5</v>
      </c>
      <c r="I774" s="3" t="s">
        <v>65</v>
      </c>
      <c r="J774" s="3" t="s">
        <v>66</v>
      </c>
      <c r="K774" s="3" t="s">
        <v>25</v>
      </c>
      <c r="L774" s="5">
        <v>1</v>
      </c>
      <c r="M774" s="5">
        <v>2500</v>
      </c>
      <c r="N774" s="6">
        <v>0.15</v>
      </c>
      <c r="O774" s="5">
        <v>2125</v>
      </c>
      <c r="P774" s="5">
        <v>1600</v>
      </c>
      <c r="Q774" s="5">
        <f>Table1[[#This Row],[Sales]]-Table1[[#This Row],[Cost]]</f>
        <v>525</v>
      </c>
      <c r="R774" s="3" t="s">
        <v>26</v>
      </c>
      <c r="S774" s="3" t="s">
        <v>10</v>
      </c>
      <c r="T774" s="3" t="s">
        <v>33</v>
      </c>
      <c r="U774" s="3" t="s">
        <v>19</v>
      </c>
      <c r="V774" s="6">
        <f>Table1[[#This Row],[Profit]]/Table1[[#This Row],[Sales]]</f>
        <v>0.24705882352941178</v>
      </c>
      <c r="W774" s="3">
        <f>[1]!Table1[[#This Row],[Sales]]-[1]!Table1[[#This Row],[Cost]]-[1]!Table1[[#This Row],[Profit]]</f>
        <v>0</v>
      </c>
      <c r="X774" s="3">
        <f>[1]!Table1[[#This Row],[Quantity]]*[1]!Table1[[#This Row],[Unit_Price]]</f>
        <v>2500</v>
      </c>
      <c r="Y774" s="7">
        <f>[1]!Table1[[#This Row],[Gross_Sales]]*[1]!Table1[[#This Row],[Discount]]</f>
        <v>375</v>
      </c>
      <c r="Z774" s="8">
        <f>[1]!Table1[[#This Row],[Gross_Sales]]*[1]!Table1[[#This Row],[Discount_amount]]</f>
        <v>937500</v>
      </c>
      <c r="AA774" s="6">
        <f>IFERROR([1]!Table1[[#This Row],[Profit]]/[1]!Table1[[#This Row],[Sales]],0)</f>
        <v>0.24705882352941178</v>
      </c>
      <c r="AB774" s="3">
        <f>YEAR([1]!Table1[[#This Row],[Order_Date]])</f>
        <v>2024</v>
      </c>
      <c r="AC774" s="3">
        <f>MONTH([1]!Table1[[#This Row],[Order_Date]])</f>
        <v>8</v>
      </c>
      <c r="AD774" s="3" t="str">
        <f t="shared" si="36"/>
        <v>Aug</v>
      </c>
      <c r="AE774" s="3" t="str">
        <f t="shared" si="37"/>
        <v>Q3</v>
      </c>
      <c r="AF774" s="3" t="str">
        <f t="shared" si="38"/>
        <v>2024-Aug</v>
      </c>
      <c r="AG774" s="3">
        <f>COUNTIF(C:C,Table1[[#This Row],[Customer_ID]])</f>
        <v>11</v>
      </c>
      <c r="AH774" s="9" t="e">
        <f>IF([1]!Table1[[#This Row],[Customer_order_count]] &gt;= 10,"FREQUENT",IF([1]!Table1[[#This Row],[Customer_order_count]] &lt;= 10,"REGULAR","OCASSIONAL"))</f>
        <v>#REF!</v>
      </c>
    </row>
    <row r="775" spans="1:34" x14ac:dyDescent="0.25">
      <c r="A775" s="10" t="s">
        <v>1513</v>
      </c>
      <c r="B775" s="11">
        <v>45642</v>
      </c>
      <c r="C775" s="12" t="s">
        <v>587</v>
      </c>
      <c r="D775" s="13" t="s">
        <v>588</v>
      </c>
      <c r="E775" s="13" t="s">
        <v>3</v>
      </c>
      <c r="F775" s="14">
        <v>60</v>
      </c>
      <c r="G775" s="12" t="s">
        <v>269</v>
      </c>
      <c r="H775" s="12" t="s">
        <v>270</v>
      </c>
      <c r="I775" s="12" t="s">
        <v>44</v>
      </c>
      <c r="J775" s="12" t="s">
        <v>45</v>
      </c>
      <c r="K775" s="12" t="s">
        <v>46</v>
      </c>
      <c r="L775" s="14">
        <v>3</v>
      </c>
      <c r="M775" s="14">
        <v>2500</v>
      </c>
      <c r="N775" s="15">
        <v>0.2</v>
      </c>
      <c r="O775" s="14">
        <v>6000</v>
      </c>
      <c r="P775" s="14">
        <v>4500</v>
      </c>
      <c r="Q775" s="5">
        <f>Table1[[#This Row],[Sales]]-Table1[[#This Row],[Cost]]</f>
        <v>1500</v>
      </c>
      <c r="R775" s="12" t="s">
        <v>26</v>
      </c>
      <c r="S775" s="12" t="s">
        <v>10</v>
      </c>
      <c r="T775" s="12" t="s">
        <v>40</v>
      </c>
      <c r="U775" s="12" t="s">
        <v>27</v>
      </c>
      <c r="V775" s="6">
        <f>Table1[[#This Row],[Profit]]/Table1[[#This Row],[Sales]]</f>
        <v>0.25</v>
      </c>
      <c r="W775" s="12">
        <f>[1]!Table1[[#This Row],[Sales]]-[1]!Table1[[#This Row],[Cost]]-[1]!Table1[[#This Row],[Profit]]</f>
        <v>0</v>
      </c>
      <c r="X775" s="12">
        <f>[1]!Table1[[#This Row],[Quantity]]*[1]!Table1[[#This Row],[Unit_Price]]</f>
        <v>7500</v>
      </c>
      <c r="Y775" s="16">
        <f>[1]!Table1[[#This Row],[Gross_Sales]]*[1]!Table1[[#This Row],[Discount]]</f>
        <v>1500</v>
      </c>
      <c r="Z775" s="17">
        <f>[1]!Table1[[#This Row],[Gross_Sales]]*[1]!Table1[[#This Row],[Discount_amount]]</f>
        <v>11250000</v>
      </c>
      <c r="AA775" s="15">
        <f>IFERROR([1]!Table1[[#This Row],[Profit]]/[1]!Table1[[#This Row],[Sales]],0)</f>
        <v>0.25</v>
      </c>
      <c r="AB775" s="12">
        <f>YEAR([1]!Table1[[#This Row],[Order_Date]])</f>
        <v>2024</v>
      </c>
      <c r="AC775" s="12">
        <f>MONTH([1]!Table1[[#This Row],[Order_Date]])</f>
        <v>12</v>
      </c>
      <c r="AD775" s="12" t="str">
        <f t="shared" si="36"/>
        <v>Dec</v>
      </c>
      <c r="AE775" s="12" t="str">
        <f t="shared" si="37"/>
        <v>Q4</v>
      </c>
      <c r="AF775" s="12" t="str">
        <f t="shared" si="38"/>
        <v>2024-Dec</v>
      </c>
      <c r="AG775" s="12">
        <f>COUNTIF(C:C,Table1[[#This Row],[Customer_ID]])</f>
        <v>8</v>
      </c>
      <c r="AH775" s="18" t="e">
        <f>IF([1]!Table1[[#This Row],[Customer_order_count]] &gt;= 10,"FREQUENT",IF([1]!Table1[[#This Row],[Customer_order_count]] &lt;= 10,"REGULAR","OCASSIONAL"))</f>
        <v>#REF!</v>
      </c>
    </row>
    <row r="776" spans="1:34" x14ac:dyDescent="0.25">
      <c r="A776" s="1" t="s">
        <v>1514</v>
      </c>
      <c r="B776" s="2">
        <v>45672</v>
      </c>
      <c r="C776" s="3" t="s">
        <v>737</v>
      </c>
      <c r="D776" s="4" t="s">
        <v>438</v>
      </c>
      <c r="E776" s="4" t="s">
        <v>3</v>
      </c>
      <c r="F776" s="5">
        <v>23</v>
      </c>
      <c r="G776" s="3" t="s">
        <v>263</v>
      </c>
      <c r="H776" s="3" t="s">
        <v>5</v>
      </c>
      <c r="I776" s="3" t="s">
        <v>74</v>
      </c>
      <c r="J776" s="3" t="s">
        <v>75</v>
      </c>
      <c r="K776" s="3" t="s">
        <v>76</v>
      </c>
      <c r="L776" s="5">
        <v>1</v>
      </c>
      <c r="M776" s="5">
        <v>550</v>
      </c>
      <c r="N776" s="6">
        <v>0.05</v>
      </c>
      <c r="O776" s="5">
        <v>522.5</v>
      </c>
      <c r="P776" s="5">
        <v>450</v>
      </c>
      <c r="Q776" s="5">
        <f>Table1[[#This Row],[Sales]]-Table1[[#This Row],[Cost]]</f>
        <v>72.5</v>
      </c>
      <c r="R776" s="3" t="s">
        <v>9</v>
      </c>
      <c r="S776" s="3" t="s">
        <v>10</v>
      </c>
      <c r="T776" s="3" t="s">
        <v>18</v>
      </c>
      <c r="U776" s="3" t="s">
        <v>27</v>
      </c>
      <c r="V776" s="6">
        <f>Table1[[#This Row],[Profit]]/Table1[[#This Row],[Sales]]</f>
        <v>0.13875598086124402</v>
      </c>
      <c r="W776" s="3">
        <f>[1]!Table1[[#This Row],[Sales]]-[1]!Table1[[#This Row],[Cost]]-[1]!Table1[[#This Row],[Profit]]</f>
        <v>0</v>
      </c>
      <c r="X776" s="3">
        <f>[1]!Table1[[#This Row],[Quantity]]*[1]!Table1[[#This Row],[Unit_Price]]</f>
        <v>550</v>
      </c>
      <c r="Y776" s="7">
        <f>[1]!Table1[[#This Row],[Gross_Sales]]*[1]!Table1[[#This Row],[Discount]]</f>
        <v>27.5</v>
      </c>
      <c r="Z776" s="8">
        <f>[1]!Table1[[#This Row],[Gross_Sales]]*[1]!Table1[[#This Row],[Discount_amount]]</f>
        <v>15125</v>
      </c>
      <c r="AA776" s="6">
        <f>IFERROR([1]!Table1[[#This Row],[Profit]]/[1]!Table1[[#This Row],[Sales]],0)</f>
        <v>0.13875598086124402</v>
      </c>
      <c r="AB776" s="3">
        <f>YEAR([1]!Table1[[#This Row],[Order_Date]])</f>
        <v>2025</v>
      </c>
      <c r="AC776" s="3">
        <f>MONTH([1]!Table1[[#This Row],[Order_Date]])</f>
        <v>1</v>
      </c>
      <c r="AD776" s="3" t="str">
        <f t="shared" si="36"/>
        <v>Jan</v>
      </c>
      <c r="AE776" s="3" t="str">
        <f t="shared" si="37"/>
        <v>Q1</v>
      </c>
      <c r="AF776" s="3" t="str">
        <f t="shared" si="38"/>
        <v>2025-Jan</v>
      </c>
      <c r="AG776" s="3">
        <f>COUNTIF(C:C,Table1[[#This Row],[Customer_ID]])</f>
        <v>12</v>
      </c>
      <c r="AH776" s="9" t="e">
        <f>IF([1]!Table1[[#This Row],[Customer_order_count]] &gt;= 10,"FREQUENT",IF([1]!Table1[[#This Row],[Customer_order_count]] &lt;= 10,"REGULAR","OCASSIONAL"))</f>
        <v>#REF!</v>
      </c>
    </row>
    <row r="777" spans="1:34" x14ac:dyDescent="0.25">
      <c r="A777" s="10" t="s">
        <v>1515</v>
      </c>
      <c r="B777" s="11">
        <v>45374</v>
      </c>
      <c r="C777" s="12" t="s">
        <v>303</v>
      </c>
      <c r="D777" s="13" t="s">
        <v>304</v>
      </c>
      <c r="E777" s="13" t="s">
        <v>16</v>
      </c>
      <c r="F777" s="14">
        <v>36</v>
      </c>
      <c r="G777" s="12" t="s">
        <v>275</v>
      </c>
      <c r="H777" s="12" t="s">
        <v>276</v>
      </c>
      <c r="I777" s="12" t="s">
        <v>176</v>
      </c>
      <c r="J777" s="12" t="s">
        <v>177</v>
      </c>
      <c r="K777" s="12" t="s">
        <v>25</v>
      </c>
      <c r="L777" s="14">
        <v>1</v>
      </c>
      <c r="M777" s="14">
        <v>22000</v>
      </c>
      <c r="N777" s="15">
        <v>0.1</v>
      </c>
      <c r="O777" s="14">
        <v>19800</v>
      </c>
      <c r="P777" s="14">
        <v>16500</v>
      </c>
      <c r="Q777" s="5">
        <f>Table1[[#This Row],[Sales]]-Table1[[#This Row],[Cost]]</f>
        <v>3300</v>
      </c>
      <c r="R777" s="12" t="s">
        <v>26</v>
      </c>
      <c r="S777" s="12" t="s">
        <v>10</v>
      </c>
      <c r="T777" s="12" t="s">
        <v>18</v>
      </c>
      <c r="U777" s="12" t="s">
        <v>27</v>
      </c>
      <c r="V777" s="6">
        <f>Table1[[#This Row],[Profit]]/Table1[[#This Row],[Sales]]</f>
        <v>0.16666666666666666</v>
      </c>
      <c r="W777" s="12">
        <f>[1]!Table1[[#This Row],[Sales]]-[1]!Table1[[#This Row],[Cost]]-[1]!Table1[[#This Row],[Profit]]</f>
        <v>0</v>
      </c>
      <c r="X777" s="12">
        <f>[1]!Table1[[#This Row],[Quantity]]*[1]!Table1[[#This Row],[Unit_Price]]</f>
        <v>22000</v>
      </c>
      <c r="Y777" s="16">
        <f>[1]!Table1[[#This Row],[Gross_Sales]]*[1]!Table1[[#This Row],[Discount]]</f>
        <v>2200</v>
      </c>
      <c r="Z777" s="17">
        <f>[1]!Table1[[#This Row],[Gross_Sales]]*[1]!Table1[[#This Row],[Discount_amount]]</f>
        <v>48400000</v>
      </c>
      <c r="AA777" s="15">
        <f>IFERROR([1]!Table1[[#This Row],[Profit]]/[1]!Table1[[#This Row],[Sales]],0)</f>
        <v>0.16666666666666666</v>
      </c>
      <c r="AB777" s="12">
        <f>YEAR([1]!Table1[[#This Row],[Order_Date]])</f>
        <v>2024</v>
      </c>
      <c r="AC777" s="12">
        <f>MONTH([1]!Table1[[#This Row],[Order_Date]])</f>
        <v>3</v>
      </c>
      <c r="AD777" s="12" t="str">
        <f t="shared" si="36"/>
        <v>Mar</v>
      </c>
      <c r="AE777" s="12" t="str">
        <f t="shared" si="37"/>
        <v>Q1</v>
      </c>
      <c r="AF777" s="12" t="str">
        <f t="shared" si="38"/>
        <v>2024-Mar</v>
      </c>
      <c r="AG777" s="12">
        <f>COUNTIF(C:C,Table1[[#This Row],[Customer_ID]])</f>
        <v>23</v>
      </c>
      <c r="AH777" s="18" t="e">
        <f>IF([1]!Table1[[#This Row],[Customer_order_count]] &gt;= 10,"FREQUENT",IF([1]!Table1[[#This Row],[Customer_order_count]] &lt;= 10,"REGULAR","OCASSIONAL"))</f>
        <v>#REF!</v>
      </c>
    </row>
    <row r="778" spans="1:34" x14ac:dyDescent="0.25">
      <c r="A778" s="1" t="s">
        <v>1516</v>
      </c>
      <c r="B778" s="2">
        <v>45365</v>
      </c>
      <c r="C778" s="3" t="s">
        <v>836</v>
      </c>
      <c r="D778" s="4" t="s">
        <v>654</v>
      </c>
      <c r="E778" s="4" t="s">
        <v>16</v>
      </c>
      <c r="F778" s="5">
        <v>43</v>
      </c>
      <c r="G778" s="3" t="s">
        <v>284</v>
      </c>
      <c r="H778" s="3" t="s">
        <v>285</v>
      </c>
      <c r="I778" s="3" t="s">
        <v>127</v>
      </c>
      <c r="J778" s="3" t="s">
        <v>128</v>
      </c>
      <c r="K778" s="3" t="s">
        <v>58</v>
      </c>
      <c r="L778" s="5">
        <v>2</v>
      </c>
      <c r="M778" s="5">
        <v>3000</v>
      </c>
      <c r="N778" s="6">
        <v>0.05</v>
      </c>
      <c r="O778" s="5">
        <v>5700</v>
      </c>
      <c r="P778" s="5">
        <v>4200</v>
      </c>
      <c r="Q778" s="5">
        <f>Table1[[#This Row],[Sales]]-Table1[[#This Row],[Cost]]</f>
        <v>1500</v>
      </c>
      <c r="R778" s="3" t="s">
        <v>17</v>
      </c>
      <c r="S778" s="3" t="s">
        <v>10</v>
      </c>
      <c r="T778" s="3" t="s">
        <v>18</v>
      </c>
      <c r="U778" s="3" t="s">
        <v>27</v>
      </c>
      <c r="V778" s="6">
        <f>Table1[[#This Row],[Profit]]/Table1[[#This Row],[Sales]]</f>
        <v>0.26315789473684209</v>
      </c>
      <c r="W778" s="3">
        <f>[1]!Table1[[#This Row],[Sales]]-[1]!Table1[[#This Row],[Cost]]-[1]!Table1[[#This Row],[Profit]]</f>
        <v>0</v>
      </c>
      <c r="X778" s="3">
        <f>[1]!Table1[[#This Row],[Quantity]]*[1]!Table1[[#This Row],[Unit_Price]]</f>
        <v>6000</v>
      </c>
      <c r="Y778" s="7">
        <f>[1]!Table1[[#This Row],[Gross_Sales]]*[1]!Table1[[#This Row],[Discount]]</f>
        <v>300</v>
      </c>
      <c r="Z778" s="8">
        <f>[1]!Table1[[#This Row],[Gross_Sales]]*[1]!Table1[[#This Row],[Discount_amount]]</f>
        <v>1800000</v>
      </c>
      <c r="AA778" s="6">
        <f>IFERROR([1]!Table1[[#This Row],[Profit]]/[1]!Table1[[#This Row],[Sales]],0)</f>
        <v>0.26315789473684209</v>
      </c>
      <c r="AB778" s="3">
        <f>YEAR([1]!Table1[[#This Row],[Order_Date]])</f>
        <v>2024</v>
      </c>
      <c r="AC778" s="3">
        <f>MONTH([1]!Table1[[#This Row],[Order_Date]])</f>
        <v>3</v>
      </c>
      <c r="AD778" s="3" t="str">
        <f t="shared" si="36"/>
        <v>Mar</v>
      </c>
      <c r="AE778" s="3" t="str">
        <f t="shared" si="37"/>
        <v>Q1</v>
      </c>
      <c r="AF778" s="3" t="str">
        <f t="shared" si="38"/>
        <v>2024-Mar</v>
      </c>
      <c r="AG778" s="3">
        <f>COUNTIF(C:C,Table1[[#This Row],[Customer_ID]])</f>
        <v>16</v>
      </c>
      <c r="AH778" s="9" t="e">
        <f>IF([1]!Table1[[#This Row],[Customer_order_count]] &gt;= 10,"FREQUENT",IF([1]!Table1[[#This Row],[Customer_order_count]] &lt;= 10,"REGULAR","OCASSIONAL"))</f>
        <v>#REF!</v>
      </c>
    </row>
    <row r="779" spans="1:34" x14ac:dyDescent="0.25">
      <c r="A779" s="10" t="s">
        <v>1517</v>
      </c>
      <c r="B779" s="11">
        <v>45548</v>
      </c>
      <c r="C779" s="12" t="s">
        <v>388</v>
      </c>
      <c r="D779" s="13" t="s">
        <v>389</v>
      </c>
      <c r="E779" s="13" t="s">
        <v>3</v>
      </c>
      <c r="F779" s="14">
        <v>41</v>
      </c>
      <c r="G779" s="12" t="s">
        <v>280</v>
      </c>
      <c r="H779" s="12" t="s">
        <v>270</v>
      </c>
      <c r="I779" s="12" t="s">
        <v>95</v>
      </c>
      <c r="J779" s="12" t="s">
        <v>96</v>
      </c>
      <c r="K779" s="12" t="s">
        <v>46</v>
      </c>
      <c r="L779" s="14">
        <v>1</v>
      </c>
      <c r="M779" s="14">
        <v>600</v>
      </c>
      <c r="N779" s="15">
        <v>0</v>
      </c>
      <c r="O779" s="14">
        <v>600</v>
      </c>
      <c r="P779" s="14">
        <v>380</v>
      </c>
      <c r="Q779" s="5">
        <f>Table1[[#This Row],[Sales]]-Table1[[#This Row],[Cost]]</f>
        <v>220</v>
      </c>
      <c r="R779" s="12" t="s">
        <v>77</v>
      </c>
      <c r="S779" s="12" t="s">
        <v>10</v>
      </c>
      <c r="T779" s="12" t="s">
        <v>33</v>
      </c>
      <c r="U779" s="12" t="s">
        <v>12</v>
      </c>
      <c r="V779" s="6">
        <f>Table1[[#This Row],[Profit]]/Table1[[#This Row],[Sales]]</f>
        <v>0.36666666666666664</v>
      </c>
      <c r="W779" s="12">
        <f>[1]!Table1[[#This Row],[Sales]]-[1]!Table1[[#This Row],[Cost]]-[1]!Table1[[#This Row],[Profit]]</f>
        <v>0</v>
      </c>
      <c r="X779" s="12">
        <f>[1]!Table1[[#This Row],[Quantity]]*[1]!Table1[[#This Row],[Unit_Price]]</f>
        <v>600</v>
      </c>
      <c r="Y779" s="16">
        <f>[1]!Table1[[#This Row],[Gross_Sales]]*[1]!Table1[[#This Row],[Discount]]</f>
        <v>0</v>
      </c>
      <c r="Z779" s="17">
        <f>[1]!Table1[[#This Row],[Gross_Sales]]*[1]!Table1[[#This Row],[Discount_amount]]</f>
        <v>0</v>
      </c>
      <c r="AA779" s="15">
        <f>IFERROR([1]!Table1[[#This Row],[Profit]]/[1]!Table1[[#This Row],[Sales]],0)</f>
        <v>0.36666666666666664</v>
      </c>
      <c r="AB779" s="12">
        <f>YEAR([1]!Table1[[#This Row],[Order_Date]])</f>
        <v>2024</v>
      </c>
      <c r="AC779" s="12">
        <f>MONTH([1]!Table1[[#This Row],[Order_Date]])</f>
        <v>9</v>
      </c>
      <c r="AD779" s="12" t="str">
        <f t="shared" si="36"/>
        <v>Sep</v>
      </c>
      <c r="AE779" s="12" t="str">
        <f t="shared" si="37"/>
        <v>Q3</v>
      </c>
      <c r="AF779" s="12" t="str">
        <f t="shared" si="38"/>
        <v>2024-Sep</v>
      </c>
      <c r="AG779" s="12">
        <f>COUNTIF(C:C,Table1[[#This Row],[Customer_ID]])</f>
        <v>9</v>
      </c>
      <c r="AH779" s="18" t="e">
        <f>IF([1]!Table1[[#This Row],[Customer_order_count]] &gt;= 10,"FREQUENT",IF([1]!Table1[[#This Row],[Customer_order_count]] &lt;= 10,"REGULAR","OCASSIONAL"))</f>
        <v>#REF!</v>
      </c>
    </row>
    <row r="780" spans="1:34" x14ac:dyDescent="0.25">
      <c r="A780" s="1" t="s">
        <v>1518</v>
      </c>
      <c r="B780" s="2">
        <v>45546</v>
      </c>
      <c r="C780" s="3" t="s">
        <v>1519</v>
      </c>
      <c r="D780" s="4" t="s">
        <v>357</v>
      </c>
      <c r="E780" s="4" t="s">
        <v>3</v>
      </c>
      <c r="F780" s="5">
        <v>23</v>
      </c>
      <c r="G780" s="3" t="s">
        <v>317</v>
      </c>
      <c r="H780" s="3" t="s">
        <v>5</v>
      </c>
      <c r="I780" s="3" t="s">
        <v>95</v>
      </c>
      <c r="J780" s="3" t="s">
        <v>96</v>
      </c>
      <c r="K780" s="3" t="s">
        <v>46</v>
      </c>
      <c r="L780" s="5">
        <v>2</v>
      </c>
      <c r="M780" s="5">
        <v>600</v>
      </c>
      <c r="N780" s="6">
        <v>0.1</v>
      </c>
      <c r="O780" s="5">
        <v>1080</v>
      </c>
      <c r="P780" s="5">
        <v>760</v>
      </c>
      <c r="Q780" s="5">
        <f>Table1[[#This Row],[Sales]]-Table1[[#This Row],[Cost]]</f>
        <v>320</v>
      </c>
      <c r="R780" s="3" t="s">
        <v>9</v>
      </c>
      <c r="S780" s="3" t="s">
        <v>10</v>
      </c>
      <c r="T780" s="3" t="s">
        <v>33</v>
      </c>
      <c r="U780" s="3" t="s">
        <v>12</v>
      </c>
      <c r="V780" s="6">
        <f>Table1[[#This Row],[Profit]]/Table1[[#This Row],[Sales]]</f>
        <v>0.29629629629629628</v>
      </c>
      <c r="W780" s="3">
        <f>[1]!Table1[[#This Row],[Sales]]-[1]!Table1[[#This Row],[Cost]]-[1]!Table1[[#This Row],[Profit]]</f>
        <v>0</v>
      </c>
      <c r="X780" s="3">
        <f>[1]!Table1[[#This Row],[Quantity]]*[1]!Table1[[#This Row],[Unit_Price]]</f>
        <v>1200</v>
      </c>
      <c r="Y780" s="7">
        <f>[1]!Table1[[#This Row],[Gross_Sales]]*[1]!Table1[[#This Row],[Discount]]</f>
        <v>120</v>
      </c>
      <c r="Z780" s="8">
        <f>[1]!Table1[[#This Row],[Gross_Sales]]*[1]!Table1[[#This Row],[Discount_amount]]</f>
        <v>144000</v>
      </c>
      <c r="AA780" s="6">
        <f>IFERROR([1]!Table1[[#This Row],[Profit]]/[1]!Table1[[#This Row],[Sales]],0)</f>
        <v>0.29629629629629628</v>
      </c>
      <c r="AB780" s="3">
        <f>YEAR([1]!Table1[[#This Row],[Order_Date]])</f>
        <v>2024</v>
      </c>
      <c r="AC780" s="3">
        <f>MONTH([1]!Table1[[#This Row],[Order_Date]])</f>
        <v>9</v>
      </c>
      <c r="AD780" s="3" t="str">
        <f t="shared" si="36"/>
        <v>Sep</v>
      </c>
      <c r="AE780" s="3" t="str">
        <f t="shared" si="37"/>
        <v>Q3</v>
      </c>
      <c r="AF780" s="3" t="str">
        <f t="shared" si="38"/>
        <v>2024-Sep</v>
      </c>
      <c r="AG780" s="3">
        <f>COUNTIF(C:C,Table1[[#This Row],[Customer_ID]])</f>
        <v>4</v>
      </c>
      <c r="AH780" s="9" t="e">
        <f>IF([1]!Table1[[#This Row],[Customer_order_count]] &gt;= 10,"FREQUENT",IF([1]!Table1[[#This Row],[Customer_order_count]] &lt;= 10,"REGULAR","OCASSIONAL"))</f>
        <v>#REF!</v>
      </c>
    </row>
    <row r="781" spans="1:34" x14ac:dyDescent="0.25">
      <c r="A781" s="10" t="s">
        <v>1520</v>
      </c>
      <c r="B781" s="11">
        <v>45326</v>
      </c>
      <c r="C781" s="12" t="s">
        <v>545</v>
      </c>
      <c r="D781" s="13" t="s">
        <v>546</v>
      </c>
      <c r="E781" s="13" t="s">
        <v>16</v>
      </c>
      <c r="F781" s="14">
        <v>21</v>
      </c>
      <c r="G781" s="12" t="s">
        <v>339</v>
      </c>
      <c r="H781" s="12" t="s">
        <v>285</v>
      </c>
      <c r="I781" s="12" t="s">
        <v>186</v>
      </c>
      <c r="J781" s="12" t="s">
        <v>187</v>
      </c>
      <c r="K781" s="12" t="s">
        <v>91</v>
      </c>
      <c r="L781" s="14">
        <v>2</v>
      </c>
      <c r="M781" s="14">
        <v>12000</v>
      </c>
      <c r="N781" s="15">
        <v>0.15</v>
      </c>
      <c r="O781" s="14">
        <v>20400</v>
      </c>
      <c r="P781" s="14">
        <v>18000</v>
      </c>
      <c r="Q781" s="5">
        <f>Table1[[#This Row],[Sales]]-Table1[[#This Row],[Cost]]</f>
        <v>2400</v>
      </c>
      <c r="R781" s="12" t="s">
        <v>17</v>
      </c>
      <c r="S781" s="12" t="s">
        <v>10</v>
      </c>
      <c r="T781" s="12" t="s">
        <v>18</v>
      </c>
      <c r="U781" s="12" t="s">
        <v>27</v>
      </c>
      <c r="V781" s="6">
        <f>Table1[[#This Row],[Profit]]/Table1[[#This Row],[Sales]]</f>
        <v>0.11764705882352941</v>
      </c>
      <c r="W781" s="12">
        <f>[1]!Table1[[#This Row],[Sales]]-[1]!Table1[[#This Row],[Cost]]-[1]!Table1[[#This Row],[Profit]]</f>
        <v>0</v>
      </c>
      <c r="X781" s="12">
        <f>[1]!Table1[[#This Row],[Quantity]]*[1]!Table1[[#This Row],[Unit_Price]]</f>
        <v>24000</v>
      </c>
      <c r="Y781" s="16">
        <f>[1]!Table1[[#This Row],[Gross_Sales]]*[1]!Table1[[#This Row],[Discount]]</f>
        <v>3600</v>
      </c>
      <c r="Z781" s="17">
        <f>[1]!Table1[[#This Row],[Gross_Sales]]*[1]!Table1[[#This Row],[Discount_amount]]</f>
        <v>86400000</v>
      </c>
      <c r="AA781" s="15">
        <f>IFERROR([1]!Table1[[#This Row],[Profit]]/[1]!Table1[[#This Row],[Sales]],0)</f>
        <v>0.11764705882352941</v>
      </c>
      <c r="AB781" s="12">
        <f>YEAR([1]!Table1[[#This Row],[Order_Date]])</f>
        <v>2024</v>
      </c>
      <c r="AC781" s="12">
        <f>MONTH([1]!Table1[[#This Row],[Order_Date]])</f>
        <v>2</v>
      </c>
      <c r="AD781" s="12" t="str">
        <f t="shared" si="36"/>
        <v>Feb</v>
      </c>
      <c r="AE781" s="12" t="str">
        <f t="shared" si="37"/>
        <v>Q1</v>
      </c>
      <c r="AF781" s="12" t="str">
        <f t="shared" si="38"/>
        <v>2024-Feb</v>
      </c>
      <c r="AG781" s="12">
        <f>COUNTIF(C:C,Table1[[#This Row],[Customer_ID]])</f>
        <v>17</v>
      </c>
      <c r="AH781" s="18" t="e">
        <f>IF([1]!Table1[[#This Row],[Customer_order_count]] &gt;= 10,"FREQUENT",IF([1]!Table1[[#This Row],[Customer_order_count]] &lt;= 10,"REGULAR","OCASSIONAL"))</f>
        <v>#REF!</v>
      </c>
    </row>
    <row r="782" spans="1:34" x14ac:dyDescent="0.25">
      <c r="A782" s="1" t="s">
        <v>114</v>
      </c>
      <c r="B782" s="2">
        <v>45825</v>
      </c>
      <c r="C782" s="3" t="s">
        <v>72</v>
      </c>
      <c r="D782" s="4" t="s">
        <v>73</v>
      </c>
      <c r="E782" s="4" t="s">
        <v>16</v>
      </c>
      <c r="F782" s="5">
        <v>45</v>
      </c>
      <c r="G782" s="3" t="s">
        <v>4</v>
      </c>
      <c r="H782" s="3" t="s">
        <v>5</v>
      </c>
      <c r="I782" s="3" t="s">
        <v>6</v>
      </c>
      <c r="J782" s="3" t="s">
        <v>7</v>
      </c>
      <c r="K782" s="3" t="s">
        <v>8</v>
      </c>
      <c r="L782" s="5">
        <v>2</v>
      </c>
      <c r="M782" s="5">
        <v>7000</v>
      </c>
      <c r="N782" s="6">
        <v>0.15</v>
      </c>
      <c r="O782" s="5">
        <v>11900</v>
      </c>
      <c r="P782" s="5">
        <v>10400</v>
      </c>
      <c r="Q782" s="5">
        <f>Table1[[#This Row],[Sales]]-Table1[[#This Row],[Cost]]</f>
        <v>1500</v>
      </c>
      <c r="R782" s="3" t="s">
        <v>98</v>
      </c>
      <c r="S782" s="3" t="s">
        <v>10</v>
      </c>
      <c r="T782" s="3" t="s">
        <v>11</v>
      </c>
      <c r="U782" s="3" t="s">
        <v>27</v>
      </c>
      <c r="V782" s="6">
        <f>Table1[[#This Row],[Profit]]/Table1[[#This Row],[Sales]]</f>
        <v>0.12605042016806722</v>
      </c>
      <c r="W782" s="3">
        <f>[1]!Table1[[#This Row],[Sales]]-[1]!Table1[[#This Row],[Cost]]-[1]!Table1[[#This Row],[Profit]]</f>
        <v>0</v>
      </c>
      <c r="X782" s="3">
        <f>[1]!Table1[[#This Row],[Quantity]]*[1]!Table1[[#This Row],[Unit_Price]]</f>
        <v>14000</v>
      </c>
      <c r="Y782" s="7">
        <f>[1]!Table1[[#This Row],[Gross_Sales]]*[1]!Table1[[#This Row],[Discount]]</f>
        <v>2100</v>
      </c>
      <c r="Z782" s="8">
        <f>[1]!Table1[[#This Row],[Gross_Sales]]*[1]!Table1[[#This Row],[Discount_amount]]</f>
        <v>29400000</v>
      </c>
      <c r="AA782" s="6">
        <f>IFERROR([1]!Table1[[#This Row],[Profit]]/[1]!Table1[[#This Row],[Sales]],0)</f>
        <v>0.12605042016806722</v>
      </c>
      <c r="AB782" s="3">
        <f>YEAR([1]!Table1[[#This Row],[Order_Date]])</f>
        <v>2025</v>
      </c>
      <c r="AC782" s="3">
        <f>MONTH([1]!Table1[[#This Row],[Order_Date]])</f>
        <v>6</v>
      </c>
      <c r="AD782" s="3" t="str">
        <f t="shared" si="36"/>
        <v>Jun</v>
      </c>
      <c r="AE782" s="3" t="str">
        <f t="shared" si="37"/>
        <v>Q2</v>
      </c>
      <c r="AF782" s="3" t="str">
        <f t="shared" si="38"/>
        <v>2025-Jun</v>
      </c>
      <c r="AG782" s="3">
        <f>COUNTIF(C:C,Table1[[#This Row],[Customer_ID]])</f>
        <v>10</v>
      </c>
      <c r="AH782" s="9" t="e">
        <f>IF([1]!Table1[[#This Row],[Customer_order_count]] &gt;= 10,"FREQUENT",IF([1]!Table1[[#This Row],[Customer_order_count]] &lt;= 10,"REGULAR","OCASSIONAL"))</f>
        <v>#REF!</v>
      </c>
    </row>
    <row r="783" spans="1:34" x14ac:dyDescent="0.25">
      <c r="A783" s="10" t="s">
        <v>1521</v>
      </c>
      <c r="B783" s="11">
        <v>45989</v>
      </c>
      <c r="C783" s="12" t="s">
        <v>1522</v>
      </c>
      <c r="D783" s="13" t="s">
        <v>113</v>
      </c>
      <c r="E783" s="13" t="s">
        <v>16</v>
      </c>
      <c r="F783" s="14">
        <v>42</v>
      </c>
      <c r="G783" s="12" t="s">
        <v>269</v>
      </c>
      <c r="H783" s="12" t="s">
        <v>270</v>
      </c>
      <c r="I783" s="12" t="s">
        <v>344</v>
      </c>
      <c r="J783" s="12" t="s">
        <v>345</v>
      </c>
      <c r="K783" s="12" t="s">
        <v>39</v>
      </c>
      <c r="L783" s="14">
        <v>2</v>
      </c>
      <c r="M783" s="14">
        <v>2200</v>
      </c>
      <c r="N783" s="15">
        <v>0.2</v>
      </c>
      <c r="O783" s="14">
        <v>3520</v>
      </c>
      <c r="P783" s="14">
        <v>2800</v>
      </c>
      <c r="Q783" s="5">
        <f>Table1[[#This Row],[Sales]]-Table1[[#This Row],[Cost]]</f>
        <v>720</v>
      </c>
      <c r="R783" s="12" t="s">
        <v>77</v>
      </c>
      <c r="S783" s="12" t="s">
        <v>10</v>
      </c>
      <c r="T783" s="12" t="s">
        <v>40</v>
      </c>
      <c r="U783" s="12" t="s">
        <v>19</v>
      </c>
      <c r="V783" s="6">
        <f>Table1[[#This Row],[Profit]]/Table1[[#This Row],[Sales]]</f>
        <v>0.20454545454545456</v>
      </c>
      <c r="W783" s="12">
        <f>[1]!Table1[[#This Row],[Sales]]-[1]!Table1[[#This Row],[Cost]]-[1]!Table1[[#This Row],[Profit]]</f>
        <v>0</v>
      </c>
      <c r="X783" s="12">
        <f>[1]!Table1[[#This Row],[Quantity]]*[1]!Table1[[#This Row],[Unit_Price]]</f>
        <v>4400</v>
      </c>
      <c r="Y783" s="16">
        <f>[1]!Table1[[#This Row],[Gross_Sales]]*[1]!Table1[[#This Row],[Discount]]</f>
        <v>880</v>
      </c>
      <c r="Z783" s="17">
        <f>[1]!Table1[[#This Row],[Gross_Sales]]*[1]!Table1[[#This Row],[Discount_amount]]</f>
        <v>3872000</v>
      </c>
      <c r="AA783" s="15">
        <f>IFERROR([1]!Table1[[#This Row],[Profit]]/[1]!Table1[[#This Row],[Sales]],0)</f>
        <v>0.20454545454545456</v>
      </c>
      <c r="AB783" s="12">
        <f>YEAR([1]!Table1[[#This Row],[Order_Date]])</f>
        <v>2025</v>
      </c>
      <c r="AC783" s="12">
        <f>MONTH([1]!Table1[[#This Row],[Order_Date]])</f>
        <v>11</v>
      </c>
      <c r="AD783" s="12" t="str">
        <f t="shared" si="36"/>
        <v>Nov</v>
      </c>
      <c r="AE783" s="12" t="str">
        <f t="shared" si="37"/>
        <v>Q4</v>
      </c>
      <c r="AF783" s="12" t="str">
        <f t="shared" si="38"/>
        <v>2025-Nov</v>
      </c>
      <c r="AG783" s="12">
        <f>COUNTIF(C:C,Table1[[#This Row],[Customer_ID]])</f>
        <v>2</v>
      </c>
      <c r="AH783" s="18" t="e">
        <f>IF([1]!Table1[[#This Row],[Customer_order_count]] &gt;= 10,"FREQUENT",IF([1]!Table1[[#This Row],[Customer_order_count]] &lt;= 10,"REGULAR","OCASSIONAL"))</f>
        <v>#REF!</v>
      </c>
    </row>
    <row r="784" spans="1:34" x14ac:dyDescent="0.25">
      <c r="A784" s="1" t="s">
        <v>1523</v>
      </c>
      <c r="B784" s="2">
        <v>45335</v>
      </c>
      <c r="C784" s="3" t="s">
        <v>923</v>
      </c>
      <c r="D784" s="4" t="s">
        <v>924</v>
      </c>
      <c r="E784" s="4" t="s">
        <v>16</v>
      </c>
      <c r="F784" s="5">
        <v>45</v>
      </c>
      <c r="G784" s="3" t="s">
        <v>284</v>
      </c>
      <c r="H784" s="3" t="s">
        <v>285</v>
      </c>
      <c r="I784" s="3" t="s">
        <v>127</v>
      </c>
      <c r="J784" s="3" t="s">
        <v>128</v>
      </c>
      <c r="K784" s="3" t="s">
        <v>58</v>
      </c>
      <c r="L784" s="5">
        <v>1</v>
      </c>
      <c r="M784" s="5">
        <v>3000</v>
      </c>
      <c r="N784" s="6">
        <v>0.1</v>
      </c>
      <c r="O784" s="5">
        <v>2700</v>
      </c>
      <c r="P784" s="5">
        <v>2100</v>
      </c>
      <c r="Q784" s="5">
        <f>Table1[[#This Row],[Sales]]-Table1[[#This Row],[Cost]]</f>
        <v>600</v>
      </c>
      <c r="R784" s="3" t="s">
        <v>17</v>
      </c>
      <c r="S784" s="3" t="s">
        <v>10</v>
      </c>
      <c r="T784" s="3" t="s">
        <v>18</v>
      </c>
      <c r="U784" s="3" t="s">
        <v>12</v>
      </c>
      <c r="V784" s="6">
        <f>Table1[[#This Row],[Profit]]/Table1[[#This Row],[Sales]]</f>
        <v>0.22222222222222221</v>
      </c>
      <c r="W784" s="3">
        <f>[1]!Table1[[#This Row],[Sales]]-[1]!Table1[[#This Row],[Cost]]-[1]!Table1[[#This Row],[Profit]]</f>
        <v>0</v>
      </c>
      <c r="X784" s="3">
        <f>[1]!Table1[[#This Row],[Quantity]]*[1]!Table1[[#This Row],[Unit_Price]]</f>
        <v>3000</v>
      </c>
      <c r="Y784" s="7">
        <f>[1]!Table1[[#This Row],[Gross_Sales]]*[1]!Table1[[#This Row],[Discount]]</f>
        <v>300</v>
      </c>
      <c r="Z784" s="8">
        <f>[1]!Table1[[#This Row],[Gross_Sales]]*[1]!Table1[[#This Row],[Discount_amount]]</f>
        <v>900000</v>
      </c>
      <c r="AA784" s="6">
        <f>IFERROR([1]!Table1[[#This Row],[Profit]]/[1]!Table1[[#This Row],[Sales]],0)</f>
        <v>0.22222222222222221</v>
      </c>
      <c r="AB784" s="3">
        <f>YEAR([1]!Table1[[#This Row],[Order_Date]])</f>
        <v>2024</v>
      </c>
      <c r="AC784" s="3">
        <f>MONTH([1]!Table1[[#This Row],[Order_Date]])</f>
        <v>2</v>
      </c>
      <c r="AD784" s="3" t="str">
        <f t="shared" si="36"/>
        <v>Feb</v>
      </c>
      <c r="AE784" s="3" t="str">
        <f t="shared" si="37"/>
        <v>Q1</v>
      </c>
      <c r="AF784" s="3" t="str">
        <f t="shared" si="38"/>
        <v>2024-Feb</v>
      </c>
      <c r="AG784" s="3">
        <f>COUNTIF(C:C,Table1[[#This Row],[Customer_ID]])</f>
        <v>5</v>
      </c>
      <c r="AH784" s="9" t="e">
        <f>IF([1]!Table1[[#This Row],[Customer_order_count]] &gt;= 10,"FREQUENT",IF([1]!Table1[[#This Row],[Customer_order_count]] &lt;= 10,"REGULAR","OCASSIONAL"))</f>
        <v>#REF!</v>
      </c>
    </row>
    <row r="785" spans="1:34" x14ac:dyDescent="0.25">
      <c r="A785" s="10" t="s">
        <v>1524</v>
      </c>
      <c r="B785" s="11">
        <v>45945</v>
      </c>
      <c r="C785" s="12" t="s">
        <v>599</v>
      </c>
      <c r="D785" s="12" t="s">
        <v>551</v>
      </c>
      <c r="E785" s="12" t="s">
        <v>3</v>
      </c>
      <c r="F785" s="12">
        <v>26</v>
      </c>
      <c r="G785" s="12" t="s">
        <v>317</v>
      </c>
      <c r="H785" s="12" t="s">
        <v>5</v>
      </c>
      <c r="I785" s="12" t="s">
        <v>344</v>
      </c>
      <c r="J785" s="12" t="s">
        <v>345</v>
      </c>
      <c r="K785" s="12" t="s">
        <v>39</v>
      </c>
      <c r="L785" s="12">
        <v>1</v>
      </c>
      <c r="M785" s="12">
        <v>2200</v>
      </c>
      <c r="N785" s="12">
        <v>0.1</v>
      </c>
      <c r="O785" s="12">
        <v>0</v>
      </c>
      <c r="P785" s="12">
        <v>1400</v>
      </c>
      <c r="Q785" s="5">
        <f>Table1[[#This Row],[Sales]]-Table1[[#This Row],[Cost]]</f>
        <v>-1400</v>
      </c>
      <c r="R785" s="12" t="s">
        <v>26</v>
      </c>
      <c r="S785" s="12" t="s">
        <v>291</v>
      </c>
      <c r="T785" s="12" t="s">
        <v>40</v>
      </c>
      <c r="U785" s="12" t="s">
        <v>27</v>
      </c>
      <c r="V785" s="3" t="e">
        <f>Table1[[#This Row],[Profit]]/Table1[[#This Row],[Sales]]</f>
        <v>#DIV/0!</v>
      </c>
      <c r="W785" s="12">
        <f>[1]!Table1[[#This Row],[Sales]]-[1]!Table1[[#This Row],[Cost]]-[1]!Table1[[#This Row],[Profit]]</f>
        <v>-1400</v>
      </c>
      <c r="X785" s="12">
        <f>[1]!Table1[[#This Row],[Quantity]]*[1]!Table1[[#This Row],[Unit_Price]]</f>
        <v>2200</v>
      </c>
      <c r="Y785" s="12">
        <f>[1]!Table1[[#This Row],[Gross_Sales]]*[1]!Table1[[#This Row],[Discount]]</f>
        <v>220</v>
      </c>
      <c r="Z785" s="12">
        <f>[1]!Table1[[#This Row],[Gross_Sales]]*[1]!Table1[[#This Row],[Discount_amount]]</f>
        <v>484000</v>
      </c>
      <c r="AA785" s="12">
        <f>IFERROR([1]!Table1[[#This Row],[Profit]]/[1]!Table1[[#This Row],[Sales]],0)</f>
        <v>0</v>
      </c>
      <c r="AB785" s="12">
        <f>YEAR([1]!Table1[[#This Row],[Order_Date]])</f>
        <v>2025</v>
      </c>
      <c r="AC785" s="12">
        <f>MONTH([1]!Table1[[#This Row],[Order_Date]])</f>
        <v>10</v>
      </c>
      <c r="AD785" s="12" t="str">
        <f t="shared" si="36"/>
        <v>Oct</v>
      </c>
      <c r="AE785" s="12" t="str">
        <f t="shared" si="37"/>
        <v>Q4</v>
      </c>
      <c r="AF785" s="12" t="str">
        <f t="shared" si="38"/>
        <v>2025-Oct</v>
      </c>
      <c r="AG785" s="12">
        <f>COUNTIF(C:C,Table1[[#This Row],[Customer_ID]])</f>
        <v>18</v>
      </c>
      <c r="AH785" s="18" t="e">
        <f>IF([1]!Table1[[#This Row],[Customer_order_count]] &gt;= 10,"FREQUENT",IF([1]!Table1[[#This Row],[Customer_order_count]] &lt;= 10,"REGULAR","OCASSIONAL"))</f>
        <v>#REF!</v>
      </c>
    </row>
    <row r="786" spans="1:34" x14ac:dyDescent="0.25">
      <c r="A786" s="1" t="s">
        <v>1525</v>
      </c>
      <c r="B786" s="2">
        <v>45974</v>
      </c>
      <c r="C786" s="3" t="s">
        <v>1284</v>
      </c>
      <c r="D786" s="4" t="s">
        <v>420</v>
      </c>
      <c r="E786" s="4" t="s">
        <v>3</v>
      </c>
      <c r="F786" s="5">
        <v>32</v>
      </c>
      <c r="G786" s="3" t="s">
        <v>290</v>
      </c>
      <c r="H786" s="3" t="s">
        <v>276</v>
      </c>
      <c r="I786" s="3" t="s">
        <v>186</v>
      </c>
      <c r="J786" s="3" t="s">
        <v>187</v>
      </c>
      <c r="K786" s="3" t="s">
        <v>91</v>
      </c>
      <c r="L786" s="5">
        <v>3</v>
      </c>
      <c r="M786" s="5">
        <v>12000</v>
      </c>
      <c r="N786" s="6">
        <v>0.1</v>
      </c>
      <c r="O786" s="5">
        <v>32400</v>
      </c>
      <c r="P786" s="5">
        <v>27000</v>
      </c>
      <c r="Q786" s="5">
        <f>Table1[[#This Row],[Sales]]-Table1[[#This Row],[Cost]]</f>
        <v>5400</v>
      </c>
      <c r="R786" s="3" t="s">
        <v>98</v>
      </c>
      <c r="S786" s="3" t="s">
        <v>10</v>
      </c>
      <c r="T786" s="3" t="s">
        <v>40</v>
      </c>
      <c r="U786" s="3" t="s">
        <v>27</v>
      </c>
      <c r="V786" s="6">
        <f>Table1[[#This Row],[Profit]]/Table1[[#This Row],[Sales]]</f>
        <v>0.16666666666666666</v>
      </c>
      <c r="W786" s="3">
        <f>[1]!Table1[[#This Row],[Sales]]-[1]!Table1[[#This Row],[Cost]]-[1]!Table1[[#This Row],[Profit]]</f>
        <v>0</v>
      </c>
      <c r="X786" s="3">
        <f>[1]!Table1[[#This Row],[Quantity]]*[1]!Table1[[#This Row],[Unit_Price]]</f>
        <v>36000</v>
      </c>
      <c r="Y786" s="7">
        <f>[1]!Table1[[#This Row],[Gross_Sales]]*[1]!Table1[[#This Row],[Discount]]</f>
        <v>3600</v>
      </c>
      <c r="Z786" s="8">
        <f>[1]!Table1[[#This Row],[Gross_Sales]]*[1]!Table1[[#This Row],[Discount_amount]]</f>
        <v>129600000</v>
      </c>
      <c r="AA786" s="6">
        <f>IFERROR([1]!Table1[[#This Row],[Profit]]/[1]!Table1[[#This Row],[Sales]],0)</f>
        <v>0.16666666666666666</v>
      </c>
      <c r="AB786" s="3">
        <f>YEAR([1]!Table1[[#This Row],[Order_Date]])</f>
        <v>2025</v>
      </c>
      <c r="AC786" s="3">
        <f>MONTH([1]!Table1[[#This Row],[Order_Date]])</f>
        <v>11</v>
      </c>
      <c r="AD786" s="3" t="str">
        <f t="shared" si="36"/>
        <v>Nov</v>
      </c>
      <c r="AE786" s="3" t="str">
        <f t="shared" si="37"/>
        <v>Q4</v>
      </c>
      <c r="AF786" s="3" t="str">
        <f t="shared" si="38"/>
        <v>2025-Nov</v>
      </c>
      <c r="AG786" s="3">
        <f>COUNTIF(C:C,Table1[[#This Row],[Customer_ID]])</f>
        <v>7</v>
      </c>
      <c r="AH786" s="9" t="e">
        <f>IF([1]!Table1[[#This Row],[Customer_order_count]] &gt;= 10,"FREQUENT",IF([1]!Table1[[#This Row],[Customer_order_count]] &lt;= 10,"REGULAR","OCASSIONAL"))</f>
        <v>#REF!</v>
      </c>
    </row>
    <row r="787" spans="1:34" x14ac:dyDescent="0.25">
      <c r="A787" s="10" t="s">
        <v>115</v>
      </c>
      <c r="B787" s="11">
        <v>45736</v>
      </c>
      <c r="C787" s="12" t="s">
        <v>116</v>
      </c>
      <c r="D787" s="13" t="s">
        <v>117</v>
      </c>
      <c r="E787" s="13" t="s">
        <v>16</v>
      </c>
      <c r="F787" s="14">
        <v>42</v>
      </c>
      <c r="G787" s="12" t="s">
        <v>4</v>
      </c>
      <c r="H787" s="12" t="s">
        <v>5</v>
      </c>
      <c r="I787" s="12" t="s">
        <v>68</v>
      </c>
      <c r="J787" s="12" t="s">
        <v>69</v>
      </c>
      <c r="K787" s="12" t="s">
        <v>39</v>
      </c>
      <c r="L787" s="14">
        <v>1</v>
      </c>
      <c r="M787" s="14">
        <v>3500</v>
      </c>
      <c r="N787" s="15">
        <v>0.2</v>
      </c>
      <c r="O787" s="14">
        <v>2800</v>
      </c>
      <c r="P787" s="14">
        <v>2300</v>
      </c>
      <c r="Q787" s="5">
        <f>Table1[[#This Row],[Sales]]-Table1[[#This Row],[Cost]]</f>
        <v>500</v>
      </c>
      <c r="R787" s="12" t="s">
        <v>26</v>
      </c>
      <c r="S787" s="12" t="s">
        <v>10</v>
      </c>
      <c r="T787" s="12" t="s">
        <v>18</v>
      </c>
      <c r="U787" s="12" t="s">
        <v>19</v>
      </c>
      <c r="V787" s="6">
        <f>Table1[[#This Row],[Profit]]/Table1[[#This Row],[Sales]]</f>
        <v>0.17857142857142858</v>
      </c>
      <c r="W787" s="12">
        <f>[1]!Table1[[#This Row],[Sales]]-[1]!Table1[[#This Row],[Cost]]-[1]!Table1[[#This Row],[Profit]]</f>
        <v>0</v>
      </c>
      <c r="X787" s="12">
        <f>[1]!Table1[[#This Row],[Quantity]]*[1]!Table1[[#This Row],[Unit_Price]]</f>
        <v>3500</v>
      </c>
      <c r="Y787" s="16">
        <f>[1]!Table1[[#This Row],[Gross_Sales]]*[1]!Table1[[#This Row],[Discount]]</f>
        <v>700</v>
      </c>
      <c r="Z787" s="17">
        <f>[1]!Table1[[#This Row],[Gross_Sales]]*[1]!Table1[[#This Row],[Discount_amount]]</f>
        <v>2450000</v>
      </c>
      <c r="AA787" s="15">
        <f>IFERROR([1]!Table1[[#This Row],[Profit]]/[1]!Table1[[#This Row],[Sales]],0)</f>
        <v>0.17857142857142858</v>
      </c>
      <c r="AB787" s="12">
        <f>YEAR([1]!Table1[[#This Row],[Order_Date]])</f>
        <v>2025</v>
      </c>
      <c r="AC787" s="12">
        <f>MONTH([1]!Table1[[#This Row],[Order_Date]])</f>
        <v>3</v>
      </c>
      <c r="AD787" s="12" t="str">
        <f t="shared" si="36"/>
        <v>Mar</v>
      </c>
      <c r="AE787" s="12" t="str">
        <f t="shared" si="37"/>
        <v>Q1</v>
      </c>
      <c r="AF787" s="12" t="str">
        <f t="shared" si="38"/>
        <v>2025-Mar</v>
      </c>
      <c r="AG787" s="12">
        <f>COUNTIF(C:C,Table1[[#This Row],[Customer_ID]])</f>
        <v>10</v>
      </c>
      <c r="AH787" s="18" t="e">
        <f>IF([1]!Table1[[#This Row],[Customer_order_count]] &gt;= 10,"FREQUENT",IF([1]!Table1[[#This Row],[Customer_order_count]] &lt;= 10,"REGULAR","OCASSIONAL"))</f>
        <v>#REF!</v>
      </c>
    </row>
    <row r="788" spans="1:34" x14ac:dyDescent="0.25">
      <c r="A788" s="1" t="s">
        <v>1526</v>
      </c>
      <c r="B788" s="2">
        <v>45890</v>
      </c>
      <c r="C788" s="3" t="s">
        <v>802</v>
      </c>
      <c r="D788" s="4" t="s">
        <v>803</v>
      </c>
      <c r="E788" s="4" t="s">
        <v>3</v>
      </c>
      <c r="F788" s="5">
        <v>37</v>
      </c>
      <c r="G788" s="3" t="s">
        <v>275</v>
      </c>
      <c r="H788" s="3" t="s">
        <v>276</v>
      </c>
      <c r="I788" s="3" t="s">
        <v>31</v>
      </c>
      <c r="J788" s="3" t="s">
        <v>32</v>
      </c>
      <c r="K788" s="3" t="s">
        <v>25</v>
      </c>
      <c r="L788" s="5">
        <v>2</v>
      </c>
      <c r="M788" s="5">
        <v>5000</v>
      </c>
      <c r="N788" s="6">
        <v>0.2</v>
      </c>
      <c r="O788" s="5">
        <v>8000</v>
      </c>
      <c r="P788" s="5">
        <v>7000</v>
      </c>
      <c r="Q788" s="5">
        <f>Table1[[#This Row],[Sales]]-Table1[[#This Row],[Cost]]</f>
        <v>1000</v>
      </c>
      <c r="R788" s="3" t="s">
        <v>26</v>
      </c>
      <c r="S788" s="3" t="s">
        <v>10</v>
      </c>
      <c r="T788" s="3" t="s">
        <v>33</v>
      </c>
      <c r="U788" s="3" t="s">
        <v>19</v>
      </c>
      <c r="V788" s="6">
        <f>Table1[[#This Row],[Profit]]/Table1[[#This Row],[Sales]]</f>
        <v>0.125</v>
      </c>
      <c r="W788" s="3">
        <f>[1]!Table1[[#This Row],[Sales]]-[1]!Table1[[#This Row],[Cost]]-[1]!Table1[[#This Row],[Profit]]</f>
        <v>0</v>
      </c>
      <c r="X788" s="3">
        <f>[1]!Table1[[#This Row],[Quantity]]*[1]!Table1[[#This Row],[Unit_Price]]</f>
        <v>10000</v>
      </c>
      <c r="Y788" s="7">
        <f>[1]!Table1[[#This Row],[Gross_Sales]]*[1]!Table1[[#This Row],[Discount]]</f>
        <v>2000</v>
      </c>
      <c r="Z788" s="8">
        <f>[1]!Table1[[#This Row],[Gross_Sales]]*[1]!Table1[[#This Row],[Discount_amount]]</f>
        <v>20000000</v>
      </c>
      <c r="AA788" s="6">
        <f>IFERROR([1]!Table1[[#This Row],[Profit]]/[1]!Table1[[#This Row],[Sales]],0)</f>
        <v>0.125</v>
      </c>
      <c r="AB788" s="3">
        <f>YEAR([1]!Table1[[#This Row],[Order_Date]])</f>
        <v>2025</v>
      </c>
      <c r="AC788" s="3">
        <f>MONTH([1]!Table1[[#This Row],[Order_Date]])</f>
        <v>8</v>
      </c>
      <c r="AD788" s="3" t="str">
        <f t="shared" si="36"/>
        <v>Aug</v>
      </c>
      <c r="AE788" s="3" t="str">
        <f t="shared" si="37"/>
        <v>Q3</v>
      </c>
      <c r="AF788" s="3" t="str">
        <f t="shared" si="38"/>
        <v>2025-Aug</v>
      </c>
      <c r="AG788" s="3">
        <f>COUNTIF(C:C,Table1[[#This Row],[Customer_ID]])</f>
        <v>6</v>
      </c>
      <c r="AH788" s="9" t="e">
        <f>IF([1]!Table1[[#This Row],[Customer_order_count]] &gt;= 10,"FREQUENT",IF([1]!Table1[[#This Row],[Customer_order_count]] &lt;= 10,"REGULAR","OCASSIONAL"))</f>
        <v>#REF!</v>
      </c>
    </row>
    <row r="789" spans="1:34" x14ac:dyDescent="0.25">
      <c r="A789" s="10" t="s">
        <v>1527</v>
      </c>
      <c r="B789" s="11">
        <v>45335</v>
      </c>
      <c r="C789" s="12" t="s">
        <v>1182</v>
      </c>
      <c r="D789" s="13" t="s">
        <v>410</v>
      </c>
      <c r="E789" s="13" t="s">
        <v>3</v>
      </c>
      <c r="F789" s="14">
        <v>46</v>
      </c>
      <c r="G789" s="12" t="s">
        <v>312</v>
      </c>
      <c r="H789" s="12" t="s">
        <v>276</v>
      </c>
      <c r="I789" s="12" t="s">
        <v>81</v>
      </c>
      <c r="J789" s="12" t="s">
        <v>82</v>
      </c>
      <c r="K789" s="12" t="s">
        <v>58</v>
      </c>
      <c r="L789" s="14">
        <v>2</v>
      </c>
      <c r="M789" s="14">
        <v>3500</v>
      </c>
      <c r="N789" s="15">
        <v>0</v>
      </c>
      <c r="O789" s="14">
        <v>7000</v>
      </c>
      <c r="P789" s="14">
        <v>5000</v>
      </c>
      <c r="Q789" s="5">
        <f>Table1[[#This Row],[Sales]]-Table1[[#This Row],[Cost]]</f>
        <v>2000</v>
      </c>
      <c r="R789" s="12" t="s">
        <v>9</v>
      </c>
      <c r="S789" s="12" t="s">
        <v>10</v>
      </c>
      <c r="T789" s="12" t="s">
        <v>18</v>
      </c>
      <c r="U789" s="12" t="s">
        <v>27</v>
      </c>
      <c r="V789" s="6">
        <f>Table1[[#This Row],[Profit]]/Table1[[#This Row],[Sales]]</f>
        <v>0.2857142857142857</v>
      </c>
      <c r="W789" s="12">
        <f>[1]!Table1[[#This Row],[Sales]]-[1]!Table1[[#This Row],[Cost]]-[1]!Table1[[#This Row],[Profit]]</f>
        <v>0</v>
      </c>
      <c r="X789" s="12">
        <f>[1]!Table1[[#This Row],[Quantity]]*[1]!Table1[[#This Row],[Unit_Price]]</f>
        <v>7000</v>
      </c>
      <c r="Y789" s="16">
        <f>[1]!Table1[[#This Row],[Gross_Sales]]*[1]!Table1[[#This Row],[Discount]]</f>
        <v>0</v>
      </c>
      <c r="Z789" s="17">
        <f>[1]!Table1[[#This Row],[Gross_Sales]]*[1]!Table1[[#This Row],[Discount_amount]]</f>
        <v>0</v>
      </c>
      <c r="AA789" s="15">
        <f>IFERROR([1]!Table1[[#This Row],[Profit]]/[1]!Table1[[#This Row],[Sales]],0)</f>
        <v>0.2857142857142857</v>
      </c>
      <c r="AB789" s="12">
        <f>YEAR([1]!Table1[[#This Row],[Order_Date]])</f>
        <v>2024</v>
      </c>
      <c r="AC789" s="12">
        <f>MONTH([1]!Table1[[#This Row],[Order_Date]])</f>
        <v>2</v>
      </c>
      <c r="AD789" s="12" t="str">
        <f t="shared" si="36"/>
        <v>Feb</v>
      </c>
      <c r="AE789" s="12" t="str">
        <f t="shared" si="37"/>
        <v>Q1</v>
      </c>
      <c r="AF789" s="12" t="str">
        <f t="shared" si="38"/>
        <v>2024-Feb</v>
      </c>
      <c r="AG789" s="12">
        <f>COUNTIF(C:C,Table1[[#This Row],[Customer_ID]])</f>
        <v>12</v>
      </c>
      <c r="AH789" s="18" t="e">
        <f>IF([1]!Table1[[#This Row],[Customer_order_count]] &gt;= 10,"FREQUENT",IF([1]!Table1[[#This Row],[Customer_order_count]] &lt;= 10,"REGULAR","OCASSIONAL"))</f>
        <v>#REF!</v>
      </c>
    </row>
    <row r="790" spans="1:34" x14ac:dyDescent="0.25">
      <c r="A790" s="1" t="s">
        <v>1528</v>
      </c>
      <c r="B790" s="2">
        <v>45902</v>
      </c>
      <c r="C790" s="3" t="s">
        <v>425</v>
      </c>
      <c r="D790" s="4" t="s">
        <v>426</v>
      </c>
      <c r="E790" s="4" t="s">
        <v>3</v>
      </c>
      <c r="F790" s="5">
        <v>33</v>
      </c>
      <c r="G790" s="3" t="s">
        <v>407</v>
      </c>
      <c r="H790" s="3" t="s">
        <v>285</v>
      </c>
      <c r="I790" s="3" t="s">
        <v>176</v>
      </c>
      <c r="J790" s="3" t="s">
        <v>177</v>
      </c>
      <c r="K790" s="3" t="s">
        <v>25</v>
      </c>
      <c r="L790" s="5">
        <v>2</v>
      </c>
      <c r="M790" s="5">
        <v>22000</v>
      </c>
      <c r="N790" s="6">
        <v>0.15</v>
      </c>
      <c r="O790" s="5">
        <v>37400</v>
      </c>
      <c r="P790" s="5">
        <v>33000</v>
      </c>
      <c r="Q790" s="5">
        <f>Table1[[#This Row],[Sales]]-Table1[[#This Row],[Cost]]</f>
        <v>4400</v>
      </c>
      <c r="R790" s="3" t="s">
        <v>26</v>
      </c>
      <c r="S790" s="3" t="s">
        <v>10</v>
      </c>
      <c r="T790" s="3" t="s">
        <v>33</v>
      </c>
      <c r="U790" s="3" t="s">
        <v>12</v>
      </c>
      <c r="V790" s="6">
        <f>Table1[[#This Row],[Profit]]/Table1[[#This Row],[Sales]]</f>
        <v>0.11764705882352941</v>
      </c>
      <c r="W790" s="3">
        <f>[1]!Table1[[#This Row],[Sales]]-[1]!Table1[[#This Row],[Cost]]-[1]!Table1[[#This Row],[Profit]]</f>
        <v>0</v>
      </c>
      <c r="X790" s="3">
        <f>[1]!Table1[[#This Row],[Quantity]]*[1]!Table1[[#This Row],[Unit_Price]]</f>
        <v>44000</v>
      </c>
      <c r="Y790" s="7">
        <f>[1]!Table1[[#This Row],[Gross_Sales]]*[1]!Table1[[#This Row],[Discount]]</f>
        <v>6600</v>
      </c>
      <c r="Z790" s="8">
        <f>[1]!Table1[[#This Row],[Gross_Sales]]*[1]!Table1[[#This Row],[Discount_amount]]</f>
        <v>290400000</v>
      </c>
      <c r="AA790" s="6">
        <f>IFERROR([1]!Table1[[#This Row],[Profit]]/[1]!Table1[[#This Row],[Sales]],0)</f>
        <v>0.11764705882352941</v>
      </c>
      <c r="AB790" s="3">
        <f>YEAR([1]!Table1[[#This Row],[Order_Date]])</f>
        <v>2025</v>
      </c>
      <c r="AC790" s="3">
        <f>MONTH([1]!Table1[[#This Row],[Order_Date]])</f>
        <v>9</v>
      </c>
      <c r="AD790" s="3" t="str">
        <f t="shared" si="36"/>
        <v>Sep</v>
      </c>
      <c r="AE790" s="3" t="str">
        <f t="shared" si="37"/>
        <v>Q3</v>
      </c>
      <c r="AF790" s="3" t="str">
        <f t="shared" si="38"/>
        <v>2025-Sep</v>
      </c>
      <c r="AG790" s="3">
        <f>COUNTIF(C:C,Table1[[#This Row],[Customer_ID]])</f>
        <v>2</v>
      </c>
      <c r="AH790" s="9" t="e">
        <f>IF([1]!Table1[[#This Row],[Customer_order_count]] &gt;= 10,"FREQUENT",IF([1]!Table1[[#This Row],[Customer_order_count]] &lt;= 10,"REGULAR","OCASSIONAL"))</f>
        <v>#REF!</v>
      </c>
    </row>
    <row r="791" spans="1:34" x14ac:dyDescent="0.25">
      <c r="A791" s="10" t="s">
        <v>1529</v>
      </c>
      <c r="B791" s="11">
        <v>45453</v>
      </c>
      <c r="C791" s="12" t="s">
        <v>314</v>
      </c>
      <c r="D791" s="13" t="s">
        <v>207</v>
      </c>
      <c r="E791" s="13" t="s">
        <v>16</v>
      </c>
      <c r="F791" s="14">
        <v>30</v>
      </c>
      <c r="G791" s="12" t="s">
        <v>284</v>
      </c>
      <c r="H791" s="12" t="s">
        <v>285</v>
      </c>
      <c r="I791" s="12" t="s">
        <v>143</v>
      </c>
      <c r="J791" s="12" t="s">
        <v>144</v>
      </c>
      <c r="K791" s="12" t="s">
        <v>76</v>
      </c>
      <c r="L791" s="14">
        <v>5</v>
      </c>
      <c r="M791" s="14">
        <v>700</v>
      </c>
      <c r="N791" s="15">
        <v>0.05</v>
      </c>
      <c r="O791" s="14">
        <v>3325</v>
      </c>
      <c r="P791" s="14">
        <v>2850</v>
      </c>
      <c r="Q791" s="5">
        <f>Table1[[#This Row],[Sales]]-Table1[[#This Row],[Cost]]</f>
        <v>475</v>
      </c>
      <c r="R791" s="12" t="s">
        <v>26</v>
      </c>
      <c r="S791" s="12" t="s">
        <v>10</v>
      </c>
      <c r="T791" s="12" t="s">
        <v>11</v>
      </c>
      <c r="U791" s="12" t="s">
        <v>12</v>
      </c>
      <c r="V791" s="6">
        <f>Table1[[#This Row],[Profit]]/Table1[[#This Row],[Sales]]</f>
        <v>0.14285714285714285</v>
      </c>
      <c r="W791" s="12">
        <f>[1]!Table1[[#This Row],[Sales]]-[1]!Table1[[#This Row],[Cost]]-[1]!Table1[[#This Row],[Profit]]</f>
        <v>0</v>
      </c>
      <c r="X791" s="12">
        <f>[1]!Table1[[#This Row],[Quantity]]*[1]!Table1[[#This Row],[Unit_Price]]</f>
        <v>3500</v>
      </c>
      <c r="Y791" s="16">
        <f>[1]!Table1[[#This Row],[Gross_Sales]]*[1]!Table1[[#This Row],[Discount]]</f>
        <v>175</v>
      </c>
      <c r="Z791" s="17">
        <f>[1]!Table1[[#This Row],[Gross_Sales]]*[1]!Table1[[#This Row],[Discount_amount]]</f>
        <v>612500</v>
      </c>
      <c r="AA791" s="15">
        <f>IFERROR([1]!Table1[[#This Row],[Profit]]/[1]!Table1[[#This Row],[Sales]],0)</f>
        <v>0.14285714285714285</v>
      </c>
      <c r="AB791" s="12">
        <f>YEAR([1]!Table1[[#This Row],[Order_Date]])</f>
        <v>2024</v>
      </c>
      <c r="AC791" s="12">
        <f>MONTH([1]!Table1[[#This Row],[Order_Date]])</f>
        <v>6</v>
      </c>
      <c r="AD791" s="12" t="str">
        <f t="shared" si="36"/>
        <v>Jun</v>
      </c>
      <c r="AE791" s="12" t="str">
        <f t="shared" si="37"/>
        <v>Q2</v>
      </c>
      <c r="AF791" s="12" t="str">
        <f t="shared" si="38"/>
        <v>2024-Jun</v>
      </c>
      <c r="AG791" s="12">
        <f>COUNTIF(C:C,Table1[[#This Row],[Customer_ID]])</f>
        <v>8</v>
      </c>
      <c r="AH791" s="18" t="e">
        <f>IF([1]!Table1[[#This Row],[Customer_order_count]] &gt;= 10,"FREQUENT",IF([1]!Table1[[#This Row],[Customer_order_count]] &lt;= 10,"REGULAR","OCASSIONAL"))</f>
        <v>#REF!</v>
      </c>
    </row>
    <row r="792" spans="1:34" x14ac:dyDescent="0.25">
      <c r="A792" s="1" t="s">
        <v>1530</v>
      </c>
      <c r="B792" s="2">
        <v>45932</v>
      </c>
      <c r="C792" s="3" t="s">
        <v>1161</v>
      </c>
      <c r="D792" s="4" t="s">
        <v>474</v>
      </c>
      <c r="E792" s="4" t="s">
        <v>3</v>
      </c>
      <c r="F792" s="5">
        <v>49</v>
      </c>
      <c r="G792" s="3" t="s">
        <v>339</v>
      </c>
      <c r="H792" s="3" t="s">
        <v>285</v>
      </c>
      <c r="I792" s="3" t="s">
        <v>102</v>
      </c>
      <c r="J792" s="3" t="s">
        <v>103</v>
      </c>
      <c r="K792" s="3" t="s">
        <v>25</v>
      </c>
      <c r="L792" s="5">
        <v>2</v>
      </c>
      <c r="M792" s="5">
        <v>28000</v>
      </c>
      <c r="N792" s="6">
        <v>0.15</v>
      </c>
      <c r="O792" s="5">
        <v>47600</v>
      </c>
      <c r="P792" s="5">
        <v>42000</v>
      </c>
      <c r="Q792" s="5">
        <f>Table1[[#This Row],[Sales]]-Table1[[#This Row],[Cost]]</f>
        <v>5600</v>
      </c>
      <c r="R792" s="3" t="s">
        <v>26</v>
      </c>
      <c r="S792" s="3" t="s">
        <v>10</v>
      </c>
      <c r="T792" s="3" t="s">
        <v>40</v>
      </c>
      <c r="U792" s="3" t="s">
        <v>12</v>
      </c>
      <c r="V792" s="6">
        <f>Table1[[#This Row],[Profit]]/Table1[[#This Row],[Sales]]</f>
        <v>0.11764705882352941</v>
      </c>
      <c r="W792" s="3">
        <f>[1]!Table1[[#This Row],[Sales]]-[1]!Table1[[#This Row],[Cost]]-[1]!Table1[[#This Row],[Profit]]</f>
        <v>0</v>
      </c>
      <c r="X792" s="3">
        <f>[1]!Table1[[#This Row],[Quantity]]*[1]!Table1[[#This Row],[Unit_Price]]</f>
        <v>56000</v>
      </c>
      <c r="Y792" s="7">
        <f>[1]!Table1[[#This Row],[Gross_Sales]]*[1]!Table1[[#This Row],[Discount]]</f>
        <v>8400</v>
      </c>
      <c r="Z792" s="8">
        <f>[1]!Table1[[#This Row],[Gross_Sales]]*[1]!Table1[[#This Row],[Discount_amount]]</f>
        <v>470400000</v>
      </c>
      <c r="AA792" s="6">
        <f>IFERROR([1]!Table1[[#This Row],[Profit]]/[1]!Table1[[#This Row],[Sales]],0)</f>
        <v>0.11764705882352941</v>
      </c>
      <c r="AB792" s="3">
        <f>YEAR([1]!Table1[[#This Row],[Order_Date]])</f>
        <v>2025</v>
      </c>
      <c r="AC792" s="3">
        <f>MONTH([1]!Table1[[#This Row],[Order_Date]])</f>
        <v>10</v>
      </c>
      <c r="AD792" s="3" t="str">
        <f t="shared" si="36"/>
        <v>Oct</v>
      </c>
      <c r="AE792" s="3" t="str">
        <f t="shared" si="37"/>
        <v>Q4</v>
      </c>
      <c r="AF792" s="3" t="str">
        <f t="shared" si="38"/>
        <v>2025-Oct</v>
      </c>
      <c r="AG792" s="3">
        <f>COUNTIF(C:C,Table1[[#This Row],[Customer_ID]])</f>
        <v>4</v>
      </c>
      <c r="AH792" s="9" t="e">
        <f>IF([1]!Table1[[#This Row],[Customer_order_count]] &gt;= 10,"FREQUENT",IF([1]!Table1[[#This Row],[Customer_order_count]] &lt;= 10,"REGULAR","OCASSIONAL"))</f>
        <v>#REF!</v>
      </c>
    </row>
    <row r="793" spans="1:34" x14ac:dyDescent="0.25">
      <c r="A793" s="10" t="s">
        <v>1531</v>
      </c>
      <c r="B793" s="11">
        <v>46010</v>
      </c>
      <c r="C793" s="12" t="s">
        <v>1532</v>
      </c>
      <c r="D793" s="13" t="s">
        <v>274</v>
      </c>
      <c r="E793" s="13" t="s">
        <v>3</v>
      </c>
      <c r="F793" s="14">
        <v>51</v>
      </c>
      <c r="G793" s="12" t="s">
        <v>407</v>
      </c>
      <c r="H793" s="12" t="s">
        <v>285</v>
      </c>
      <c r="I793" s="12" t="s">
        <v>127</v>
      </c>
      <c r="J793" s="12" t="s">
        <v>128</v>
      </c>
      <c r="K793" s="12" t="s">
        <v>58</v>
      </c>
      <c r="L793" s="14">
        <v>1</v>
      </c>
      <c r="M793" s="14">
        <v>3000</v>
      </c>
      <c r="N793" s="15">
        <v>0.05</v>
      </c>
      <c r="O793" s="14">
        <v>2850</v>
      </c>
      <c r="P793" s="14">
        <v>2100</v>
      </c>
      <c r="Q793" s="5">
        <f>Table1[[#This Row],[Sales]]-Table1[[#This Row],[Cost]]</f>
        <v>750</v>
      </c>
      <c r="R793" s="12" t="s">
        <v>9</v>
      </c>
      <c r="S793" s="12" t="s">
        <v>10</v>
      </c>
      <c r="T793" s="12" t="s">
        <v>40</v>
      </c>
      <c r="U793" s="12" t="s">
        <v>19</v>
      </c>
      <c r="V793" s="6">
        <f>Table1[[#This Row],[Profit]]/Table1[[#This Row],[Sales]]</f>
        <v>0.26315789473684209</v>
      </c>
      <c r="W793" s="12">
        <f>[1]!Table1[[#This Row],[Sales]]-[1]!Table1[[#This Row],[Cost]]-[1]!Table1[[#This Row],[Profit]]</f>
        <v>0</v>
      </c>
      <c r="X793" s="12">
        <f>[1]!Table1[[#This Row],[Quantity]]*[1]!Table1[[#This Row],[Unit_Price]]</f>
        <v>3000</v>
      </c>
      <c r="Y793" s="16">
        <f>[1]!Table1[[#This Row],[Gross_Sales]]*[1]!Table1[[#This Row],[Discount]]</f>
        <v>150</v>
      </c>
      <c r="Z793" s="17">
        <f>[1]!Table1[[#This Row],[Gross_Sales]]*[1]!Table1[[#This Row],[Discount_amount]]</f>
        <v>450000</v>
      </c>
      <c r="AA793" s="15">
        <f>IFERROR([1]!Table1[[#This Row],[Profit]]/[1]!Table1[[#This Row],[Sales]],0)</f>
        <v>0.26315789473684209</v>
      </c>
      <c r="AB793" s="12">
        <f>YEAR([1]!Table1[[#This Row],[Order_Date]])</f>
        <v>2025</v>
      </c>
      <c r="AC793" s="12">
        <f>MONTH([1]!Table1[[#This Row],[Order_Date]])</f>
        <v>12</v>
      </c>
      <c r="AD793" s="12" t="str">
        <f t="shared" si="36"/>
        <v>Dec</v>
      </c>
      <c r="AE793" s="12" t="str">
        <f t="shared" si="37"/>
        <v>Q4</v>
      </c>
      <c r="AF793" s="12" t="str">
        <f t="shared" si="38"/>
        <v>2025-Dec</v>
      </c>
      <c r="AG793" s="12">
        <f>COUNTIF(C:C,Table1[[#This Row],[Customer_ID]])</f>
        <v>1</v>
      </c>
      <c r="AH793" s="18" t="e">
        <f>IF([1]!Table1[[#This Row],[Customer_order_count]] &gt;= 10,"FREQUENT",IF([1]!Table1[[#This Row],[Customer_order_count]] &lt;= 10,"REGULAR","OCASSIONAL"))</f>
        <v>#REF!</v>
      </c>
    </row>
    <row r="794" spans="1:34" x14ac:dyDescent="0.25">
      <c r="A794" s="1" t="s">
        <v>1533</v>
      </c>
      <c r="B794" s="2">
        <v>45530</v>
      </c>
      <c r="C794" s="3" t="s">
        <v>1534</v>
      </c>
      <c r="D794" s="4" t="s">
        <v>1254</v>
      </c>
      <c r="E794" s="4" t="s">
        <v>3</v>
      </c>
      <c r="F794" s="5">
        <v>56</v>
      </c>
      <c r="G794" s="3" t="s">
        <v>312</v>
      </c>
      <c r="H794" s="3" t="s">
        <v>276</v>
      </c>
      <c r="I794" s="3" t="s">
        <v>68</v>
      </c>
      <c r="J794" s="3" t="s">
        <v>69</v>
      </c>
      <c r="K794" s="3" t="s">
        <v>39</v>
      </c>
      <c r="L794" s="5">
        <v>2</v>
      </c>
      <c r="M794" s="5">
        <v>3500</v>
      </c>
      <c r="N794" s="6">
        <v>0.05</v>
      </c>
      <c r="O794" s="5">
        <v>6650</v>
      </c>
      <c r="P794" s="5">
        <v>4600</v>
      </c>
      <c r="Q794" s="5">
        <f>Table1[[#This Row],[Sales]]-Table1[[#This Row],[Cost]]</f>
        <v>2050</v>
      </c>
      <c r="R794" s="3" t="s">
        <v>98</v>
      </c>
      <c r="S794" s="3" t="s">
        <v>10</v>
      </c>
      <c r="T794" s="3" t="s">
        <v>33</v>
      </c>
      <c r="U794" s="3" t="s">
        <v>19</v>
      </c>
      <c r="V794" s="6">
        <f>Table1[[#This Row],[Profit]]/Table1[[#This Row],[Sales]]</f>
        <v>0.30827067669172931</v>
      </c>
      <c r="W794" s="3">
        <f>[1]!Table1[[#This Row],[Sales]]-[1]!Table1[[#This Row],[Cost]]-[1]!Table1[[#This Row],[Profit]]</f>
        <v>0</v>
      </c>
      <c r="X794" s="3">
        <f>[1]!Table1[[#This Row],[Quantity]]*[1]!Table1[[#This Row],[Unit_Price]]</f>
        <v>7000</v>
      </c>
      <c r="Y794" s="7">
        <f>[1]!Table1[[#This Row],[Gross_Sales]]*[1]!Table1[[#This Row],[Discount]]</f>
        <v>350</v>
      </c>
      <c r="Z794" s="8">
        <f>[1]!Table1[[#This Row],[Gross_Sales]]*[1]!Table1[[#This Row],[Discount_amount]]</f>
        <v>2450000</v>
      </c>
      <c r="AA794" s="6">
        <f>IFERROR([1]!Table1[[#This Row],[Profit]]/[1]!Table1[[#This Row],[Sales]],0)</f>
        <v>0.30827067669172931</v>
      </c>
      <c r="AB794" s="3">
        <f>YEAR([1]!Table1[[#This Row],[Order_Date]])</f>
        <v>2024</v>
      </c>
      <c r="AC794" s="3">
        <f>MONTH([1]!Table1[[#This Row],[Order_Date]])</f>
        <v>8</v>
      </c>
      <c r="AD794" s="3" t="str">
        <f t="shared" si="36"/>
        <v>Aug</v>
      </c>
      <c r="AE794" s="3" t="str">
        <f t="shared" si="37"/>
        <v>Q3</v>
      </c>
      <c r="AF794" s="3" t="str">
        <f t="shared" si="38"/>
        <v>2024-Aug</v>
      </c>
      <c r="AG794" s="3">
        <f>COUNTIF(C:C,Table1[[#This Row],[Customer_ID]])</f>
        <v>1</v>
      </c>
      <c r="AH794" s="9" t="e">
        <f>IF([1]!Table1[[#This Row],[Customer_order_count]] &gt;= 10,"FREQUENT",IF([1]!Table1[[#This Row],[Customer_order_count]] &lt;= 10,"REGULAR","OCASSIONAL"))</f>
        <v>#REF!</v>
      </c>
    </row>
    <row r="795" spans="1:34" x14ac:dyDescent="0.25">
      <c r="A795" s="10" t="s">
        <v>1535</v>
      </c>
      <c r="B795" s="11">
        <v>45647</v>
      </c>
      <c r="C795" s="12" t="s">
        <v>456</v>
      </c>
      <c r="D795" s="13" t="s">
        <v>457</v>
      </c>
      <c r="E795" s="13" t="s">
        <v>16</v>
      </c>
      <c r="F795" s="14">
        <v>21</v>
      </c>
      <c r="G795" s="12" t="s">
        <v>275</v>
      </c>
      <c r="H795" s="12" t="s">
        <v>276</v>
      </c>
      <c r="I795" s="12" t="s">
        <v>74</v>
      </c>
      <c r="J795" s="12" t="s">
        <v>75</v>
      </c>
      <c r="K795" s="12" t="s">
        <v>76</v>
      </c>
      <c r="L795" s="14">
        <v>2</v>
      </c>
      <c r="M795" s="14">
        <v>550</v>
      </c>
      <c r="N795" s="15">
        <v>0.1</v>
      </c>
      <c r="O795" s="14">
        <v>990</v>
      </c>
      <c r="P795" s="14">
        <v>900</v>
      </c>
      <c r="Q795" s="5">
        <f>Table1[[#This Row],[Sales]]-Table1[[#This Row],[Cost]]</f>
        <v>90</v>
      </c>
      <c r="R795" s="12" t="s">
        <v>9</v>
      </c>
      <c r="S795" s="12" t="s">
        <v>10</v>
      </c>
      <c r="T795" s="12" t="s">
        <v>40</v>
      </c>
      <c r="U795" s="12" t="s">
        <v>19</v>
      </c>
      <c r="V795" s="6">
        <f>Table1[[#This Row],[Profit]]/Table1[[#This Row],[Sales]]</f>
        <v>9.0909090909090912E-2</v>
      </c>
      <c r="W795" s="12">
        <f>[1]!Table1[[#This Row],[Sales]]-[1]!Table1[[#This Row],[Cost]]-[1]!Table1[[#This Row],[Profit]]</f>
        <v>0</v>
      </c>
      <c r="X795" s="12">
        <f>[1]!Table1[[#This Row],[Quantity]]*[1]!Table1[[#This Row],[Unit_Price]]</f>
        <v>1100</v>
      </c>
      <c r="Y795" s="16">
        <f>[1]!Table1[[#This Row],[Gross_Sales]]*[1]!Table1[[#This Row],[Discount]]</f>
        <v>110</v>
      </c>
      <c r="Z795" s="17">
        <f>[1]!Table1[[#This Row],[Gross_Sales]]*[1]!Table1[[#This Row],[Discount_amount]]</f>
        <v>121000</v>
      </c>
      <c r="AA795" s="15">
        <f>IFERROR([1]!Table1[[#This Row],[Profit]]/[1]!Table1[[#This Row],[Sales]],0)</f>
        <v>9.0909090909090912E-2</v>
      </c>
      <c r="AB795" s="12">
        <f>YEAR([1]!Table1[[#This Row],[Order_Date]])</f>
        <v>2024</v>
      </c>
      <c r="AC795" s="12">
        <f>MONTH([1]!Table1[[#This Row],[Order_Date]])</f>
        <v>12</v>
      </c>
      <c r="AD795" s="12" t="str">
        <f t="shared" si="36"/>
        <v>Dec</v>
      </c>
      <c r="AE795" s="12" t="str">
        <f t="shared" si="37"/>
        <v>Q4</v>
      </c>
      <c r="AF795" s="12" t="str">
        <f t="shared" si="38"/>
        <v>2024-Dec</v>
      </c>
      <c r="AG795" s="12">
        <f>COUNTIF(C:C,Table1[[#This Row],[Customer_ID]])</f>
        <v>8</v>
      </c>
      <c r="AH795" s="18" t="e">
        <f>IF([1]!Table1[[#This Row],[Customer_order_count]] &gt;= 10,"FREQUENT",IF([1]!Table1[[#This Row],[Customer_order_count]] &lt;= 10,"REGULAR","OCASSIONAL"))</f>
        <v>#REF!</v>
      </c>
    </row>
    <row r="796" spans="1:34" x14ac:dyDescent="0.25">
      <c r="A796" s="1" t="s">
        <v>1536</v>
      </c>
      <c r="B796" s="2">
        <v>45678</v>
      </c>
      <c r="C796" s="3" t="s">
        <v>985</v>
      </c>
      <c r="D796" s="4" t="s">
        <v>986</v>
      </c>
      <c r="E796" s="4" t="s">
        <v>16</v>
      </c>
      <c r="F796" s="5">
        <v>42</v>
      </c>
      <c r="G796" s="3" t="s">
        <v>280</v>
      </c>
      <c r="H796" s="3" t="s">
        <v>270</v>
      </c>
      <c r="I796" s="3" t="s">
        <v>264</v>
      </c>
      <c r="J796" s="3" t="s">
        <v>265</v>
      </c>
      <c r="K796" s="3" t="s">
        <v>46</v>
      </c>
      <c r="L796" s="5">
        <v>1</v>
      </c>
      <c r="M796" s="5">
        <v>800</v>
      </c>
      <c r="N796" s="6">
        <v>0</v>
      </c>
      <c r="O796" s="5">
        <v>800</v>
      </c>
      <c r="P796" s="5">
        <v>500</v>
      </c>
      <c r="Q796" s="5">
        <f>Table1[[#This Row],[Sales]]-Table1[[#This Row],[Cost]]</f>
        <v>300</v>
      </c>
      <c r="R796" s="3" t="s">
        <v>9</v>
      </c>
      <c r="S796" s="3" t="s">
        <v>10</v>
      </c>
      <c r="T796" s="3" t="s">
        <v>18</v>
      </c>
      <c r="U796" s="3" t="s">
        <v>19</v>
      </c>
      <c r="V796" s="6">
        <f>Table1[[#This Row],[Profit]]/Table1[[#This Row],[Sales]]</f>
        <v>0.375</v>
      </c>
      <c r="W796" s="3">
        <f>[1]!Table1[[#This Row],[Sales]]-[1]!Table1[[#This Row],[Cost]]-[1]!Table1[[#This Row],[Profit]]</f>
        <v>0</v>
      </c>
      <c r="X796" s="3">
        <f>[1]!Table1[[#This Row],[Quantity]]*[1]!Table1[[#This Row],[Unit_Price]]</f>
        <v>800</v>
      </c>
      <c r="Y796" s="7">
        <f>[1]!Table1[[#This Row],[Gross_Sales]]*[1]!Table1[[#This Row],[Discount]]</f>
        <v>0</v>
      </c>
      <c r="Z796" s="8">
        <f>[1]!Table1[[#This Row],[Gross_Sales]]*[1]!Table1[[#This Row],[Discount_amount]]</f>
        <v>0</v>
      </c>
      <c r="AA796" s="6">
        <f>IFERROR([1]!Table1[[#This Row],[Profit]]/[1]!Table1[[#This Row],[Sales]],0)</f>
        <v>0.375</v>
      </c>
      <c r="AB796" s="3">
        <f>YEAR([1]!Table1[[#This Row],[Order_Date]])</f>
        <v>2025</v>
      </c>
      <c r="AC796" s="3">
        <f>MONTH([1]!Table1[[#This Row],[Order_Date]])</f>
        <v>1</v>
      </c>
      <c r="AD796" s="3" t="str">
        <f t="shared" si="36"/>
        <v>Jan</v>
      </c>
      <c r="AE796" s="3" t="str">
        <f t="shared" si="37"/>
        <v>Q1</v>
      </c>
      <c r="AF796" s="3" t="str">
        <f t="shared" si="38"/>
        <v>2025-Jan</v>
      </c>
      <c r="AG796" s="3">
        <f>COUNTIF(C:C,Table1[[#This Row],[Customer_ID]])</f>
        <v>10</v>
      </c>
      <c r="AH796" s="9" t="e">
        <f>IF([1]!Table1[[#This Row],[Customer_order_count]] &gt;= 10,"FREQUENT",IF([1]!Table1[[#This Row],[Customer_order_count]] &lt;= 10,"REGULAR","OCASSIONAL"))</f>
        <v>#REF!</v>
      </c>
    </row>
    <row r="797" spans="1:34" x14ac:dyDescent="0.25">
      <c r="A797" s="10" t="s">
        <v>1537</v>
      </c>
      <c r="B797" s="11">
        <v>45332</v>
      </c>
      <c r="C797" s="12" t="s">
        <v>278</v>
      </c>
      <c r="D797" s="13" t="s">
        <v>279</v>
      </c>
      <c r="E797" s="13" t="s">
        <v>3</v>
      </c>
      <c r="F797" s="14">
        <v>51</v>
      </c>
      <c r="G797" s="12" t="s">
        <v>280</v>
      </c>
      <c r="H797" s="12" t="s">
        <v>270</v>
      </c>
      <c r="I797" s="12" t="s">
        <v>143</v>
      </c>
      <c r="J797" s="12" t="s">
        <v>144</v>
      </c>
      <c r="K797" s="12" t="s">
        <v>76</v>
      </c>
      <c r="L797" s="14">
        <v>3</v>
      </c>
      <c r="M797" s="14">
        <v>700</v>
      </c>
      <c r="N797" s="15">
        <v>0.1</v>
      </c>
      <c r="O797" s="14">
        <v>1890</v>
      </c>
      <c r="P797" s="14">
        <v>1710</v>
      </c>
      <c r="Q797" s="5">
        <f>Table1[[#This Row],[Sales]]-Table1[[#This Row],[Cost]]</f>
        <v>180</v>
      </c>
      <c r="R797" s="12" t="s">
        <v>9</v>
      </c>
      <c r="S797" s="12" t="s">
        <v>10</v>
      </c>
      <c r="T797" s="12" t="s">
        <v>18</v>
      </c>
      <c r="U797" s="12" t="s">
        <v>12</v>
      </c>
      <c r="V797" s="6">
        <f>Table1[[#This Row],[Profit]]/Table1[[#This Row],[Sales]]</f>
        <v>9.5238095238095233E-2</v>
      </c>
      <c r="W797" s="12">
        <f>[1]!Table1[[#This Row],[Sales]]-[1]!Table1[[#This Row],[Cost]]-[1]!Table1[[#This Row],[Profit]]</f>
        <v>0</v>
      </c>
      <c r="X797" s="12">
        <f>[1]!Table1[[#This Row],[Quantity]]*[1]!Table1[[#This Row],[Unit_Price]]</f>
        <v>2100</v>
      </c>
      <c r="Y797" s="16">
        <f>[1]!Table1[[#This Row],[Gross_Sales]]*[1]!Table1[[#This Row],[Discount]]</f>
        <v>210</v>
      </c>
      <c r="Z797" s="17">
        <f>[1]!Table1[[#This Row],[Gross_Sales]]*[1]!Table1[[#This Row],[Discount_amount]]</f>
        <v>441000</v>
      </c>
      <c r="AA797" s="15">
        <f>IFERROR([1]!Table1[[#This Row],[Profit]]/[1]!Table1[[#This Row],[Sales]],0)</f>
        <v>9.5238095238095233E-2</v>
      </c>
      <c r="AB797" s="12">
        <f>YEAR([1]!Table1[[#This Row],[Order_Date]])</f>
        <v>2024</v>
      </c>
      <c r="AC797" s="12">
        <f>MONTH([1]!Table1[[#This Row],[Order_Date]])</f>
        <v>2</v>
      </c>
      <c r="AD797" s="12" t="str">
        <f t="shared" si="36"/>
        <v>Feb</v>
      </c>
      <c r="AE797" s="12" t="str">
        <f t="shared" si="37"/>
        <v>Q1</v>
      </c>
      <c r="AF797" s="12" t="str">
        <f t="shared" si="38"/>
        <v>2024-Feb</v>
      </c>
      <c r="AG797" s="12">
        <f>COUNTIF(C:C,Table1[[#This Row],[Customer_ID]])</f>
        <v>8</v>
      </c>
      <c r="AH797" s="18" t="e">
        <f>IF([1]!Table1[[#This Row],[Customer_order_count]] &gt;= 10,"FREQUENT",IF([1]!Table1[[#This Row],[Customer_order_count]] &lt;= 10,"REGULAR","OCASSIONAL"))</f>
        <v>#REF!</v>
      </c>
    </row>
    <row r="798" spans="1:34" x14ac:dyDescent="0.25">
      <c r="A798" s="1" t="s">
        <v>118</v>
      </c>
      <c r="B798" s="2">
        <v>45847</v>
      </c>
      <c r="C798" s="3" t="s">
        <v>79</v>
      </c>
      <c r="D798" s="4" t="s">
        <v>80</v>
      </c>
      <c r="E798" s="4" t="s">
        <v>16</v>
      </c>
      <c r="F798" s="5">
        <v>35</v>
      </c>
      <c r="G798" s="3" t="s">
        <v>4</v>
      </c>
      <c r="H798" s="3" t="s">
        <v>5</v>
      </c>
      <c r="I798" s="3" t="s">
        <v>109</v>
      </c>
      <c r="J798" s="3" t="s">
        <v>110</v>
      </c>
      <c r="K798" s="3" t="s">
        <v>8</v>
      </c>
      <c r="L798" s="5">
        <v>2</v>
      </c>
      <c r="M798" s="5">
        <v>4000</v>
      </c>
      <c r="N798" s="6">
        <v>0.2</v>
      </c>
      <c r="O798" s="5">
        <v>6400</v>
      </c>
      <c r="P798" s="5">
        <v>5800</v>
      </c>
      <c r="Q798" s="5">
        <f>Table1[[#This Row],[Sales]]-Table1[[#This Row],[Cost]]</f>
        <v>600</v>
      </c>
      <c r="R798" s="3" t="s">
        <v>17</v>
      </c>
      <c r="S798" s="3" t="s">
        <v>10</v>
      </c>
      <c r="T798" s="3" t="s">
        <v>33</v>
      </c>
      <c r="U798" s="3" t="s">
        <v>12</v>
      </c>
      <c r="V798" s="6">
        <f>Table1[[#This Row],[Profit]]/Table1[[#This Row],[Sales]]</f>
        <v>9.375E-2</v>
      </c>
      <c r="W798" s="3">
        <f>[1]!Table1[[#This Row],[Sales]]-[1]!Table1[[#This Row],[Cost]]-[1]!Table1[[#This Row],[Profit]]</f>
        <v>0</v>
      </c>
      <c r="X798" s="3">
        <f>[1]!Table1[[#This Row],[Quantity]]*[1]!Table1[[#This Row],[Unit_Price]]</f>
        <v>8000</v>
      </c>
      <c r="Y798" s="7">
        <f>[1]!Table1[[#This Row],[Gross_Sales]]*[1]!Table1[[#This Row],[Discount]]</f>
        <v>1600</v>
      </c>
      <c r="Z798" s="8">
        <f>[1]!Table1[[#This Row],[Gross_Sales]]*[1]!Table1[[#This Row],[Discount_amount]]</f>
        <v>12800000</v>
      </c>
      <c r="AA798" s="6">
        <f>IFERROR([1]!Table1[[#This Row],[Profit]]/[1]!Table1[[#This Row],[Sales]],0)</f>
        <v>9.375E-2</v>
      </c>
      <c r="AB798" s="3">
        <f>YEAR([1]!Table1[[#This Row],[Order_Date]])</f>
        <v>2025</v>
      </c>
      <c r="AC798" s="3">
        <f>MONTH([1]!Table1[[#This Row],[Order_Date]])</f>
        <v>7</v>
      </c>
      <c r="AD798" s="3" t="str">
        <f t="shared" si="36"/>
        <v>Jul</v>
      </c>
      <c r="AE798" s="3" t="str">
        <f t="shared" si="37"/>
        <v>Q3</v>
      </c>
      <c r="AF798" s="3" t="str">
        <f t="shared" si="38"/>
        <v>2025-Jul</v>
      </c>
      <c r="AG798" s="3">
        <f>COUNTIF(C:C,Table1[[#This Row],[Customer_ID]])</f>
        <v>15</v>
      </c>
      <c r="AH798" s="9" t="e">
        <f>IF([1]!Table1[[#This Row],[Customer_order_count]] &gt;= 10,"FREQUENT",IF([1]!Table1[[#This Row],[Customer_order_count]] &lt;= 10,"REGULAR","OCASSIONAL"))</f>
        <v>#REF!</v>
      </c>
    </row>
    <row r="799" spans="1:34" x14ac:dyDescent="0.25">
      <c r="A799" s="10" t="s">
        <v>1538</v>
      </c>
      <c r="B799" s="11">
        <v>45848</v>
      </c>
      <c r="C799" s="12" t="s">
        <v>1460</v>
      </c>
      <c r="D799" s="13" t="s">
        <v>1461</v>
      </c>
      <c r="E799" s="13" t="s">
        <v>16</v>
      </c>
      <c r="F799" s="14">
        <v>22</v>
      </c>
      <c r="G799" s="12" t="s">
        <v>275</v>
      </c>
      <c r="H799" s="12" t="s">
        <v>276</v>
      </c>
      <c r="I799" s="12" t="s">
        <v>264</v>
      </c>
      <c r="J799" s="12" t="s">
        <v>265</v>
      </c>
      <c r="K799" s="12" t="s">
        <v>46</v>
      </c>
      <c r="L799" s="14">
        <v>1</v>
      </c>
      <c r="M799" s="14">
        <v>800</v>
      </c>
      <c r="N799" s="15">
        <v>0.05</v>
      </c>
      <c r="O799" s="14">
        <v>760</v>
      </c>
      <c r="P799" s="14">
        <v>500</v>
      </c>
      <c r="Q799" s="5">
        <f>Table1[[#This Row],[Sales]]-Table1[[#This Row],[Cost]]</f>
        <v>260</v>
      </c>
      <c r="R799" s="12" t="s">
        <v>26</v>
      </c>
      <c r="S799" s="12" t="s">
        <v>10</v>
      </c>
      <c r="T799" s="12" t="s">
        <v>33</v>
      </c>
      <c r="U799" s="12" t="s">
        <v>12</v>
      </c>
      <c r="V799" s="6">
        <f>Table1[[#This Row],[Profit]]/Table1[[#This Row],[Sales]]</f>
        <v>0.34210526315789475</v>
      </c>
      <c r="W799" s="12">
        <f>[1]!Table1[[#This Row],[Sales]]-[1]!Table1[[#This Row],[Cost]]-[1]!Table1[[#This Row],[Profit]]</f>
        <v>0</v>
      </c>
      <c r="X799" s="12">
        <f>[1]!Table1[[#This Row],[Quantity]]*[1]!Table1[[#This Row],[Unit_Price]]</f>
        <v>800</v>
      </c>
      <c r="Y799" s="16">
        <f>[1]!Table1[[#This Row],[Gross_Sales]]*[1]!Table1[[#This Row],[Discount]]</f>
        <v>40</v>
      </c>
      <c r="Z799" s="17">
        <f>[1]!Table1[[#This Row],[Gross_Sales]]*[1]!Table1[[#This Row],[Discount_amount]]</f>
        <v>32000</v>
      </c>
      <c r="AA799" s="15">
        <f>IFERROR([1]!Table1[[#This Row],[Profit]]/[1]!Table1[[#This Row],[Sales]],0)</f>
        <v>0.34210526315789475</v>
      </c>
      <c r="AB799" s="12">
        <f>YEAR([1]!Table1[[#This Row],[Order_Date]])</f>
        <v>2025</v>
      </c>
      <c r="AC799" s="12">
        <f>MONTH([1]!Table1[[#This Row],[Order_Date]])</f>
        <v>7</v>
      </c>
      <c r="AD799" s="12" t="str">
        <f t="shared" si="36"/>
        <v>Jul</v>
      </c>
      <c r="AE799" s="12" t="str">
        <f t="shared" si="37"/>
        <v>Q3</v>
      </c>
      <c r="AF799" s="12" t="str">
        <f t="shared" si="38"/>
        <v>2025-Jul</v>
      </c>
      <c r="AG799" s="12">
        <f>COUNTIF(C:C,Table1[[#This Row],[Customer_ID]])</f>
        <v>6</v>
      </c>
      <c r="AH799" s="18" t="e">
        <f>IF([1]!Table1[[#This Row],[Customer_order_count]] &gt;= 10,"FREQUENT",IF([1]!Table1[[#This Row],[Customer_order_count]] &lt;= 10,"REGULAR","OCASSIONAL"))</f>
        <v>#REF!</v>
      </c>
    </row>
    <row r="800" spans="1:34" x14ac:dyDescent="0.25">
      <c r="A800" s="1" t="s">
        <v>1539</v>
      </c>
      <c r="B800" s="2">
        <v>45905</v>
      </c>
      <c r="C800" s="3" t="s">
        <v>1540</v>
      </c>
      <c r="D800" s="4" t="s">
        <v>1491</v>
      </c>
      <c r="E800" s="4" t="s">
        <v>16</v>
      </c>
      <c r="F800" s="5">
        <v>34</v>
      </c>
      <c r="G800" s="3" t="s">
        <v>280</v>
      </c>
      <c r="H800" s="3" t="s">
        <v>270</v>
      </c>
      <c r="I800" s="3" t="s">
        <v>127</v>
      </c>
      <c r="J800" s="3" t="s">
        <v>128</v>
      </c>
      <c r="K800" s="3" t="s">
        <v>58</v>
      </c>
      <c r="L800" s="5">
        <v>2</v>
      </c>
      <c r="M800" s="5">
        <v>3000</v>
      </c>
      <c r="N800" s="6">
        <v>0.05</v>
      </c>
      <c r="O800" s="5">
        <v>5700</v>
      </c>
      <c r="P800" s="5">
        <v>4200</v>
      </c>
      <c r="Q800" s="5">
        <f>Table1[[#This Row],[Sales]]-Table1[[#This Row],[Cost]]</f>
        <v>1500</v>
      </c>
      <c r="R800" s="3" t="s">
        <v>26</v>
      </c>
      <c r="S800" s="3" t="s">
        <v>10</v>
      </c>
      <c r="T800" s="3" t="s">
        <v>33</v>
      </c>
      <c r="U800" s="3" t="s">
        <v>19</v>
      </c>
      <c r="V800" s="6">
        <f>Table1[[#This Row],[Profit]]/Table1[[#This Row],[Sales]]</f>
        <v>0.26315789473684209</v>
      </c>
      <c r="W800" s="3">
        <f>[1]!Table1[[#This Row],[Sales]]-[1]!Table1[[#This Row],[Cost]]-[1]!Table1[[#This Row],[Profit]]</f>
        <v>0</v>
      </c>
      <c r="X800" s="3">
        <f>[1]!Table1[[#This Row],[Quantity]]*[1]!Table1[[#This Row],[Unit_Price]]</f>
        <v>6000</v>
      </c>
      <c r="Y800" s="7">
        <f>[1]!Table1[[#This Row],[Gross_Sales]]*[1]!Table1[[#This Row],[Discount]]</f>
        <v>300</v>
      </c>
      <c r="Z800" s="8">
        <f>[1]!Table1[[#This Row],[Gross_Sales]]*[1]!Table1[[#This Row],[Discount_amount]]</f>
        <v>1800000</v>
      </c>
      <c r="AA800" s="6">
        <f>IFERROR([1]!Table1[[#This Row],[Profit]]/[1]!Table1[[#This Row],[Sales]],0)</f>
        <v>0.26315789473684209</v>
      </c>
      <c r="AB800" s="3">
        <f>YEAR([1]!Table1[[#This Row],[Order_Date]])</f>
        <v>2025</v>
      </c>
      <c r="AC800" s="3">
        <f>MONTH([1]!Table1[[#This Row],[Order_Date]])</f>
        <v>9</v>
      </c>
      <c r="AD800" s="3" t="str">
        <f t="shared" si="36"/>
        <v>Sep</v>
      </c>
      <c r="AE800" s="3" t="str">
        <f t="shared" si="37"/>
        <v>Q3</v>
      </c>
      <c r="AF800" s="3" t="str">
        <f t="shared" si="38"/>
        <v>2025-Sep</v>
      </c>
      <c r="AG800" s="3">
        <f>COUNTIF(C:C,Table1[[#This Row],[Customer_ID]])</f>
        <v>3</v>
      </c>
      <c r="AH800" s="9" t="e">
        <f>IF([1]!Table1[[#This Row],[Customer_order_count]] &gt;= 10,"FREQUENT",IF([1]!Table1[[#This Row],[Customer_order_count]] &lt;= 10,"REGULAR","OCASSIONAL"))</f>
        <v>#REF!</v>
      </c>
    </row>
    <row r="801" spans="1:34" x14ac:dyDescent="0.25">
      <c r="A801" s="10" t="s">
        <v>1541</v>
      </c>
      <c r="B801" s="11">
        <v>45752</v>
      </c>
      <c r="C801" s="12" t="s">
        <v>412</v>
      </c>
      <c r="D801" s="13" t="s">
        <v>335</v>
      </c>
      <c r="E801" s="13" t="s">
        <v>16</v>
      </c>
      <c r="F801" s="14">
        <v>58</v>
      </c>
      <c r="G801" s="12" t="s">
        <v>317</v>
      </c>
      <c r="H801" s="12" t="s">
        <v>5</v>
      </c>
      <c r="I801" s="12" t="s">
        <v>344</v>
      </c>
      <c r="J801" s="12" t="s">
        <v>345</v>
      </c>
      <c r="K801" s="12" t="s">
        <v>39</v>
      </c>
      <c r="L801" s="14">
        <v>2</v>
      </c>
      <c r="M801" s="14">
        <v>2200</v>
      </c>
      <c r="N801" s="15">
        <v>0.1</v>
      </c>
      <c r="O801" s="14">
        <v>3960</v>
      </c>
      <c r="P801" s="14">
        <v>2800</v>
      </c>
      <c r="Q801" s="5">
        <f>Table1[[#This Row],[Sales]]-Table1[[#This Row],[Cost]]</f>
        <v>1160</v>
      </c>
      <c r="R801" s="12" t="s">
        <v>77</v>
      </c>
      <c r="S801" s="12" t="s">
        <v>10</v>
      </c>
      <c r="T801" s="12" t="s">
        <v>11</v>
      </c>
      <c r="U801" s="12" t="s">
        <v>27</v>
      </c>
      <c r="V801" s="6">
        <f>Table1[[#This Row],[Profit]]/Table1[[#This Row],[Sales]]</f>
        <v>0.29292929292929293</v>
      </c>
      <c r="W801" s="12">
        <f>[1]!Table1[[#This Row],[Sales]]-[1]!Table1[[#This Row],[Cost]]-[1]!Table1[[#This Row],[Profit]]</f>
        <v>0</v>
      </c>
      <c r="X801" s="12">
        <f>[1]!Table1[[#This Row],[Quantity]]*[1]!Table1[[#This Row],[Unit_Price]]</f>
        <v>4400</v>
      </c>
      <c r="Y801" s="16">
        <f>[1]!Table1[[#This Row],[Gross_Sales]]*[1]!Table1[[#This Row],[Discount]]</f>
        <v>440</v>
      </c>
      <c r="Z801" s="17">
        <f>[1]!Table1[[#This Row],[Gross_Sales]]*[1]!Table1[[#This Row],[Discount_amount]]</f>
        <v>1936000</v>
      </c>
      <c r="AA801" s="15">
        <f>IFERROR([1]!Table1[[#This Row],[Profit]]/[1]!Table1[[#This Row],[Sales]],0)</f>
        <v>0.29292929292929293</v>
      </c>
      <c r="AB801" s="12">
        <f>YEAR([1]!Table1[[#This Row],[Order_Date]])</f>
        <v>2025</v>
      </c>
      <c r="AC801" s="12">
        <f>MONTH([1]!Table1[[#This Row],[Order_Date]])</f>
        <v>4</v>
      </c>
      <c r="AD801" s="12" t="str">
        <f t="shared" si="36"/>
        <v>Apr</v>
      </c>
      <c r="AE801" s="12" t="str">
        <f t="shared" si="37"/>
        <v>Q2</v>
      </c>
      <c r="AF801" s="12" t="str">
        <f t="shared" si="38"/>
        <v>2025-Apr</v>
      </c>
      <c r="AG801" s="12">
        <f>COUNTIF(C:C,Table1[[#This Row],[Customer_ID]])</f>
        <v>12</v>
      </c>
      <c r="AH801" s="18" t="e">
        <f>IF([1]!Table1[[#This Row],[Customer_order_count]] &gt;= 10,"FREQUENT",IF([1]!Table1[[#This Row],[Customer_order_count]] &lt;= 10,"REGULAR","OCASSIONAL"))</f>
        <v>#REF!</v>
      </c>
    </row>
    <row r="802" spans="1:34" x14ac:dyDescent="0.25">
      <c r="A802" s="1" t="s">
        <v>1542</v>
      </c>
      <c r="B802" s="2">
        <v>45756</v>
      </c>
      <c r="C802" s="3" t="s">
        <v>1067</v>
      </c>
      <c r="D802" s="4" t="s">
        <v>431</v>
      </c>
      <c r="E802" s="4" t="s">
        <v>3</v>
      </c>
      <c r="F802" s="5">
        <v>38</v>
      </c>
      <c r="G802" s="3" t="s">
        <v>407</v>
      </c>
      <c r="H802" s="3" t="s">
        <v>285</v>
      </c>
      <c r="I802" s="3" t="s">
        <v>23</v>
      </c>
      <c r="J802" s="3" t="s">
        <v>24</v>
      </c>
      <c r="K802" s="3" t="s">
        <v>25</v>
      </c>
      <c r="L802" s="5">
        <v>1</v>
      </c>
      <c r="M802" s="5">
        <v>55000</v>
      </c>
      <c r="N802" s="6">
        <v>0</v>
      </c>
      <c r="O802" s="5">
        <v>55000</v>
      </c>
      <c r="P802" s="5">
        <v>40000</v>
      </c>
      <c r="Q802" s="5">
        <f>Table1[[#This Row],[Sales]]-Table1[[#This Row],[Cost]]</f>
        <v>15000</v>
      </c>
      <c r="R802" s="3" t="s">
        <v>9</v>
      </c>
      <c r="S802" s="3" t="s">
        <v>10</v>
      </c>
      <c r="T802" s="3" t="s">
        <v>11</v>
      </c>
      <c r="U802" s="3" t="s">
        <v>27</v>
      </c>
      <c r="V802" s="6">
        <f>Table1[[#This Row],[Profit]]/Table1[[#This Row],[Sales]]</f>
        <v>0.27272727272727271</v>
      </c>
      <c r="W802" s="3">
        <f>[1]!Table1[[#This Row],[Sales]]-[1]!Table1[[#This Row],[Cost]]-[1]!Table1[[#This Row],[Profit]]</f>
        <v>0</v>
      </c>
      <c r="X802" s="3">
        <f>[1]!Table1[[#This Row],[Quantity]]*[1]!Table1[[#This Row],[Unit_Price]]</f>
        <v>55000</v>
      </c>
      <c r="Y802" s="7">
        <f>[1]!Table1[[#This Row],[Gross_Sales]]*[1]!Table1[[#This Row],[Discount]]</f>
        <v>0</v>
      </c>
      <c r="Z802" s="8">
        <f>[1]!Table1[[#This Row],[Gross_Sales]]*[1]!Table1[[#This Row],[Discount_amount]]</f>
        <v>0</v>
      </c>
      <c r="AA802" s="6">
        <f>IFERROR([1]!Table1[[#This Row],[Profit]]/[1]!Table1[[#This Row],[Sales]],0)</f>
        <v>0.27272727272727271</v>
      </c>
      <c r="AB802" s="3">
        <f>YEAR([1]!Table1[[#This Row],[Order_Date]])</f>
        <v>2025</v>
      </c>
      <c r="AC802" s="3">
        <f>MONTH([1]!Table1[[#This Row],[Order_Date]])</f>
        <v>4</v>
      </c>
      <c r="AD802" s="3" t="str">
        <f t="shared" si="36"/>
        <v>Apr</v>
      </c>
      <c r="AE802" s="3" t="str">
        <f t="shared" si="37"/>
        <v>Q2</v>
      </c>
      <c r="AF802" s="3" t="str">
        <f t="shared" si="38"/>
        <v>2025-Apr</v>
      </c>
      <c r="AG802" s="3">
        <f>COUNTIF(C:C,Table1[[#This Row],[Customer_ID]])</f>
        <v>6</v>
      </c>
      <c r="AH802" s="9" t="e">
        <f>IF([1]!Table1[[#This Row],[Customer_order_count]] &gt;= 10,"FREQUENT",IF([1]!Table1[[#This Row],[Customer_order_count]] &lt;= 10,"REGULAR","OCASSIONAL"))</f>
        <v>#REF!</v>
      </c>
    </row>
    <row r="803" spans="1:34" x14ac:dyDescent="0.25">
      <c r="A803" s="10" t="s">
        <v>1543</v>
      </c>
      <c r="B803" s="11">
        <v>45481</v>
      </c>
      <c r="C803" s="12" t="s">
        <v>1544</v>
      </c>
      <c r="D803" s="13" t="s">
        <v>1225</v>
      </c>
      <c r="E803" s="13" t="s">
        <v>3</v>
      </c>
      <c r="F803" s="14">
        <v>55</v>
      </c>
      <c r="G803" s="12" t="s">
        <v>339</v>
      </c>
      <c r="H803" s="12" t="s">
        <v>285</v>
      </c>
      <c r="I803" s="12" t="s">
        <v>23</v>
      </c>
      <c r="J803" s="12" t="s">
        <v>24</v>
      </c>
      <c r="K803" s="12" t="s">
        <v>25</v>
      </c>
      <c r="L803" s="14">
        <v>1</v>
      </c>
      <c r="M803" s="14">
        <v>55000</v>
      </c>
      <c r="N803" s="15">
        <v>0.15</v>
      </c>
      <c r="O803" s="14">
        <v>46750</v>
      </c>
      <c r="P803" s="14">
        <v>40000</v>
      </c>
      <c r="Q803" s="5">
        <f>Table1[[#This Row],[Sales]]-Table1[[#This Row],[Cost]]</f>
        <v>6750</v>
      </c>
      <c r="R803" s="12" t="s">
        <v>17</v>
      </c>
      <c r="S803" s="12" t="s">
        <v>10</v>
      </c>
      <c r="T803" s="12" t="s">
        <v>33</v>
      </c>
      <c r="U803" s="12" t="s">
        <v>12</v>
      </c>
      <c r="V803" s="6">
        <f>Table1[[#This Row],[Profit]]/Table1[[#This Row],[Sales]]</f>
        <v>0.14438502673796791</v>
      </c>
      <c r="W803" s="12">
        <f>[1]!Table1[[#This Row],[Sales]]-[1]!Table1[[#This Row],[Cost]]-[1]!Table1[[#This Row],[Profit]]</f>
        <v>0</v>
      </c>
      <c r="X803" s="12">
        <f>[1]!Table1[[#This Row],[Quantity]]*[1]!Table1[[#This Row],[Unit_Price]]</f>
        <v>55000</v>
      </c>
      <c r="Y803" s="16">
        <f>[1]!Table1[[#This Row],[Gross_Sales]]*[1]!Table1[[#This Row],[Discount]]</f>
        <v>8250</v>
      </c>
      <c r="Z803" s="17">
        <f>[1]!Table1[[#This Row],[Gross_Sales]]*[1]!Table1[[#This Row],[Discount_amount]]</f>
        <v>453750000</v>
      </c>
      <c r="AA803" s="15">
        <f>IFERROR([1]!Table1[[#This Row],[Profit]]/[1]!Table1[[#This Row],[Sales]],0)</f>
        <v>0.14438502673796791</v>
      </c>
      <c r="AB803" s="12">
        <f>YEAR([1]!Table1[[#This Row],[Order_Date]])</f>
        <v>2024</v>
      </c>
      <c r="AC803" s="12">
        <f>MONTH([1]!Table1[[#This Row],[Order_Date]])</f>
        <v>7</v>
      </c>
      <c r="AD803" s="12" t="str">
        <f t="shared" si="36"/>
        <v>Jul</v>
      </c>
      <c r="AE803" s="12" t="str">
        <f t="shared" si="37"/>
        <v>Q3</v>
      </c>
      <c r="AF803" s="12" t="str">
        <f t="shared" si="38"/>
        <v>2024-Jul</v>
      </c>
      <c r="AG803" s="12">
        <f>COUNTIF(C:C,Table1[[#This Row],[Customer_ID]])</f>
        <v>4</v>
      </c>
      <c r="AH803" s="18" t="e">
        <f>IF([1]!Table1[[#This Row],[Customer_order_count]] &gt;= 10,"FREQUENT",IF([1]!Table1[[#This Row],[Customer_order_count]] &lt;= 10,"REGULAR","OCASSIONAL"))</f>
        <v>#REF!</v>
      </c>
    </row>
    <row r="804" spans="1:34" x14ac:dyDescent="0.25">
      <c r="A804" s="1" t="s">
        <v>1545</v>
      </c>
      <c r="B804" s="2">
        <v>45927</v>
      </c>
      <c r="C804" s="3" t="s">
        <v>1140</v>
      </c>
      <c r="D804" s="4" t="s">
        <v>868</v>
      </c>
      <c r="E804" s="4" t="s">
        <v>16</v>
      </c>
      <c r="F804" s="5">
        <v>32</v>
      </c>
      <c r="G804" s="3" t="s">
        <v>290</v>
      </c>
      <c r="H804" s="3" t="s">
        <v>276</v>
      </c>
      <c r="I804" s="3" t="s">
        <v>89</v>
      </c>
      <c r="J804" s="3" t="s">
        <v>90</v>
      </c>
      <c r="K804" s="3" t="s">
        <v>91</v>
      </c>
      <c r="L804" s="5">
        <v>3</v>
      </c>
      <c r="M804" s="5">
        <v>35000</v>
      </c>
      <c r="N804" s="6">
        <v>0.15</v>
      </c>
      <c r="O804" s="5">
        <v>89250</v>
      </c>
      <c r="P804" s="5">
        <v>81000</v>
      </c>
      <c r="Q804" s="5">
        <f>Table1[[#This Row],[Sales]]-Table1[[#This Row],[Cost]]</f>
        <v>8250</v>
      </c>
      <c r="R804" s="3" t="s">
        <v>26</v>
      </c>
      <c r="S804" s="3" t="s">
        <v>10</v>
      </c>
      <c r="T804" s="3" t="s">
        <v>33</v>
      </c>
      <c r="U804" s="3" t="s">
        <v>27</v>
      </c>
      <c r="V804" s="6">
        <f>Table1[[#This Row],[Profit]]/Table1[[#This Row],[Sales]]</f>
        <v>9.2436974789915971E-2</v>
      </c>
      <c r="W804" s="3">
        <f>[1]!Table1[[#This Row],[Sales]]-[1]!Table1[[#This Row],[Cost]]-[1]!Table1[[#This Row],[Profit]]</f>
        <v>0</v>
      </c>
      <c r="X804" s="3">
        <f>[1]!Table1[[#This Row],[Quantity]]*[1]!Table1[[#This Row],[Unit_Price]]</f>
        <v>105000</v>
      </c>
      <c r="Y804" s="7">
        <f>[1]!Table1[[#This Row],[Gross_Sales]]*[1]!Table1[[#This Row],[Discount]]</f>
        <v>15750</v>
      </c>
      <c r="Z804" s="8">
        <f>[1]!Table1[[#This Row],[Gross_Sales]]*[1]!Table1[[#This Row],[Discount_amount]]</f>
        <v>1653750000</v>
      </c>
      <c r="AA804" s="6">
        <f>IFERROR([1]!Table1[[#This Row],[Profit]]/[1]!Table1[[#This Row],[Sales]],0)</f>
        <v>9.2436974789915971E-2</v>
      </c>
      <c r="AB804" s="3">
        <f>YEAR([1]!Table1[[#This Row],[Order_Date]])</f>
        <v>2025</v>
      </c>
      <c r="AC804" s="3">
        <f>MONTH([1]!Table1[[#This Row],[Order_Date]])</f>
        <v>9</v>
      </c>
      <c r="AD804" s="3" t="str">
        <f t="shared" si="36"/>
        <v>Sep</v>
      </c>
      <c r="AE804" s="3" t="str">
        <f t="shared" si="37"/>
        <v>Q3</v>
      </c>
      <c r="AF804" s="3" t="str">
        <f t="shared" si="38"/>
        <v>2025-Sep</v>
      </c>
      <c r="AG804" s="3">
        <f>COUNTIF(C:C,Table1[[#This Row],[Customer_ID]])</f>
        <v>12</v>
      </c>
      <c r="AH804" s="9" t="e">
        <f>IF([1]!Table1[[#This Row],[Customer_order_count]] &gt;= 10,"FREQUENT",IF([1]!Table1[[#This Row],[Customer_order_count]] &lt;= 10,"REGULAR","OCASSIONAL"))</f>
        <v>#REF!</v>
      </c>
    </row>
    <row r="805" spans="1:34" x14ac:dyDescent="0.25">
      <c r="A805" s="10" t="s">
        <v>119</v>
      </c>
      <c r="B805" s="11">
        <v>45843</v>
      </c>
      <c r="C805" s="12" t="s">
        <v>63</v>
      </c>
      <c r="D805" s="13" t="s">
        <v>64</v>
      </c>
      <c r="E805" s="13" t="s">
        <v>3</v>
      </c>
      <c r="F805" s="14">
        <v>27</v>
      </c>
      <c r="G805" s="12" t="s">
        <v>4</v>
      </c>
      <c r="H805" s="12" t="s">
        <v>5</v>
      </c>
      <c r="I805" s="12" t="s">
        <v>95</v>
      </c>
      <c r="J805" s="12" t="s">
        <v>96</v>
      </c>
      <c r="K805" s="12" t="s">
        <v>46</v>
      </c>
      <c r="L805" s="14">
        <v>3</v>
      </c>
      <c r="M805" s="14">
        <v>600</v>
      </c>
      <c r="N805" s="15">
        <v>0.15</v>
      </c>
      <c r="O805" s="14">
        <v>1530</v>
      </c>
      <c r="P805" s="14">
        <v>1140</v>
      </c>
      <c r="Q805" s="5">
        <f>Table1[[#This Row],[Sales]]-Table1[[#This Row],[Cost]]</f>
        <v>390</v>
      </c>
      <c r="R805" s="12" t="s">
        <v>26</v>
      </c>
      <c r="S805" s="12" t="s">
        <v>10</v>
      </c>
      <c r="T805" s="12" t="s">
        <v>33</v>
      </c>
      <c r="U805" s="12" t="s">
        <v>19</v>
      </c>
      <c r="V805" s="6">
        <f>Table1[[#This Row],[Profit]]/Table1[[#This Row],[Sales]]</f>
        <v>0.25490196078431371</v>
      </c>
      <c r="W805" s="12">
        <f>[1]!Table1[[#This Row],[Sales]]-[1]!Table1[[#This Row],[Cost]]-[1]!Table1[[#This Row],[Profit]]</f>
        <v>0</v>
      </c>
      <c r="X805" s="12">
        <f>[1]!Table1[[#This Row],[Quantity]]*[1]!Table1[[#This Row],[Unit_Price]]</f>
        <v>1800</v>
      </c>
      <c r="Y805" s="16">
        <f>[1]!Table1[[#This Row],[Gross_Sales]]*[1]!Table1[[#This Row],[Discount]]</f>
        <v>270</v>
      </c>
      <c r="Z805" s="17">
        <f>[1]!Table1[[#This Row],[Gross_Sales]]*[1]!Table1[[#This Row],[Discount_amount]]</f>
        <v>486000</v>
      </c>
      <c r="AA805" s="15">
        <f>IFERROR([1]!Table1[[#This Row],[Profit]]/[1]!Table1[[#This Row],[Sales]],0)</f>
        <v>0.25490196078431371</v>
      </c>
      <c r="AB805" s="12">
        <f>YEAR([1]!Table1[[#This Row],[Order_Date]])</f>
        <v>2025</v>
      </c>
      <c r="AC805" s="12">
        <f>MONTH([1]!Table1[[#This Row],[Order_Date]])</f>
        <v>7</v>
      </c>
      <c r="AD805" s="12" t="str">
        <f t="shared" si="36"/>
        <v>Jul</v>
      </c>
      <c r="AE805" s="12" t="str">
        <f t="shared" si="37"/>
        <v>Q3</v>
      </c>
      <c r="AF805" s="12" t="str">
        <f t="shared" si="38"/>
        <v>2025-Jul</v>
      </c>
      <c r="AG805" s="12">
        <f>COUNTIF(C:C,Table1[[#This Row],[Customer_ID]])</f>
        <v>8</v>
      </c>
      <c r="AH805" s="18" t="e">
        <f>IF([1]!Table1[[#This Row],[Customer_order_count]] &gt;= 10,"FREQUENT",IF([1]!Table1[[#This Row],[Customer_order_count]] &lt;= 10,"REGULAR","OCASSIONAL"))</f>
        <v>#REF!</v>
      </c>
    </row>
    <row r="806" spans="1:34" x14ac:dyDescent="0.25">
      <c r="A806" s="1" t="s">
        <v>1546</v>
      </c>
      <c r="B806" s="2">
        <v>45856</v>
      </c>
      <c r="C806" s="3" t="s">
        <v>1047</v>
      </c>
      <c r="D806" s="4" t="s">
        <v>1029</v>
      </c>
      <c r="E806" s="4" t="s">
        <v>16</v>
      </c>
      <c r="F806" s="5">
        <v>52</v>
      </c>
      <c r="G806" s="3" t="s">
        <v>275</v>
      </c>
      <c r="H806" s="3" t="s">
        <v>276</v>
      </c>
      <c r="I806" s="3" t="s">
        <v>176</v>
      </c>
      <c r="J806" s="3" t="s">
        <v>177</v>
      </c>
      <c r="K806" s="3" t="s">
        <v>25</v>
      </c>
      <c r="L806" s="5">
        <v>2</v>
      </c>
      <c r="M806" s="5">
        <v>22000</v>
      </c>
      <c r="N806" s="6">
        <v>0.1</v>
      </c>
      <c r="O806" s="5">
        <v>39600</v>
      </c>
      <c r="P806" s="5">
        <v>33000</v>
      </c>
      <c r="Q806" s="5">
        <f>Table1[[#This Row],[Sales]]-Table1[[#This Row],[Cost]]</f>
        <v>6600</v>
      </c>
      <c r="R806" s="3" t="s">
        <v>17</v>
      </c>
      <c r="S806" s="3" t="s">
        <v>10</v>
      </c>
      <c r="T806" s="3" t="s">
        <v>33</v>
      </c>
      <c r="U806" s="3" t="s">
        <v>27</v>
      </c>
      <c r="V806" s="6">
        <f>Table1[[#This Row],[Profit]]/Table1[[#This Row],[Sales]]</f>
        <v>0.16666666666666666</v>
      </c>
      <c r="W806" s="3">
        <f>[1]!Table1[[#This Row],[Sales]]-[1]!Table1[[#This Row],[Cost]]-[1]!Table1[[#This Row],[Profit]]</f>
        <v>0</v>
      </c>
      <c r="X806" s="3">
        <f>[1]!Table1[[#This Row],[Quantity]]*[1]!Table1[[#This Row],[Unit_Price]]</f>
        <v>44000</v>
      </c>
      <c r="Y806" s="7">
        <f>[1]!Table1[[#This Row],[Gross_Sales]]*[1]!Table1[[#This Row],[Discount]]</f>
        <v>4400</v>
      </c>
      <c r="Z806" s="8">
        <f>[1]!Table1[[#This Row],[Gross_Sales]]*[1]!Table1[[#This Row],[Discount_amount]]</f>
        <v>193600000</v>
      </c>
      <c r="AA806" s="6">
        <f>IFERROR([1]!Table1[[#This Row],[Profit]]/[1]!Table1[[#This Row],[Sales]],0)</f>
        <v>0.16666666666666666</v>
      </c>
      <c r="AB806" s="3">
        <f>YEAR([1]!Table1[[#This Row],[Order_Date]])</f>
        <v>2025</v>
      </c>
      <c r="AC806" s="3">
        <f>MONTH([1]!Table1[[#This Row],[Order_Date]])</f>
        <v>7</v>
      </c>
      <c r="AD806" s="3" t="str">
        <f t="shared" si="36"/>
        <v>Jul</v>
      </c>
      <c r="AE806" s="3" t="str">
        <f t="shared" si="37"/>
        <v>Q3</v>
      </c>
      <c r="AF806" s="3" t="str">
        <f t="shared" si="38"/>
        <v>2025-Jul</v>
      </c>
      <c r="AG806" s="3">
        <f>COUNTIF(C:C,Table1[[#This Row],[Customer_ID]])</f>
        <v>23</v>
      </c>
      <c r="AH806" s="9" t="e">
        <f>IF([1]!Table1[[#This Row],[Customer_order_count]] &gt;= 10,"FREQUENT",IF([1]!Table1[[#This Row],[Customer_order_count]] &lt;= 10,"REGULAR","OCASSIONAL"))</f>
        <v>#REF!</v>
      </c>
    </row>
    <row r="807" spans="1:34" x14ac:dyDescent="0.25">
      <c r="A807" s="10" t="s">
        <v>1547</v>
      </c>
      <c r="B807" s="11">
        <v>45948</v>
      </c>
      <c r="C807" s="12" t="s">
        <v>1548</v>
      </c>
      <c r="D807" s="13" t="s">
        <v>335</v>
      </c>
      <c r="E807" s="13" t="s">
        <v>3</v>
      </c>
      <c r="F807" s="14">
        <v>55</v>
      </c>
      <c r="G807" s="12" t="s">
        <v>312</v>
      </c>
      <c r="H807" s="12" t="s">
        <v>276</v>
      </c>
      <c r="I807" s="12" t="s">
        <v>68</v>
      </c>
      <c r="J807" s="12" t="s">
        <v>69</v>
      </c>
      <c r="K807" s="12" t="s">
        <v>39</v>
      </c>
      <c r="L807" s="14">
        <v>4</v>
      </c>
      <c r="M807" s="14">
        <v>3500</v>
      </c>
      <c r="N807" s="15">
        <v>0</v>
      </c>
      <c r="O807" s="14">
        <v>14000</v>
      </c>
      <c r="P807" s="14">
        <v>9200</v>
      </c>
      <c r="Q807" s="5">
        <f>Table1[[#This Row],[Sales]]-Table1[[#This Row],[Cost]]</f>
        <v>4800</v>
      </c>
      <c r="R807" s="12" t="s">
        <v>26</v>
      </c>
      <c r="S807" s="12" t="s">
        <v>10</v>
      </c>
      <c r="T807" s="12" t="s">
        <v>40</v>
      </c>
      <c r="U807" s="12" t="s">
        <v>19</v>
      </c>
      <c r="V807" s="6">
        <f>Table1[[#This Row],[Profit]]/Table1[[#This Row],[Sales]]</f>
        <v>0.34285714285714286</v>
      </c>
      <c r="W807" s="12">
        <f>[1]!Table1[[#This Row],[Sales]]-[1]!Table1[[#This Row],[Cost]]-[1]!Table1[[#This Row],[Profit]]</f>
        <v>0</v>
      </c>
      <c r="X807" s="12">
        <f>[1]!Table1[[#This Row],[Quantity]]*[1]!Table1[[#This Row],[Unit_Price]]</f>
        <v>14000</v>
      </c>
      <c r="Y807" s="16">
        <f>[1]!Table1[[#This Row],[Gross_Sales]]*[1]!Table1[[#This Row],[Discount]]</f>
        <v>0</v>
      </c>
      <c r="Z807" s="17">
        <f>[1]!Table1[[#This Row],[Gross_Sales]]*[1]!Table1[[#This Row],[Discount_amount]]</f>
        <v>0</v>
      </c>
      <c r="AA807" s="15">
        <f>IFERROR([1]!Table1[[#This Row],[Profit]]/[1]!Table1[[#This Row],[Sales]],0)</f>
        <v>0.34285714285714286</v>
      </c>
      <c r="AB807" s="12">
        <f>YEAR([1]!Table1[[#This Row],[Order_Date]])</f>
        <v>2025</v>
      </c>
      <c r="AC807" s="12">
        <f>MONTH([1]!Table1[[#This Row],[Order_Date]])</f>
        <v>10</v>
      </c>
      <c r="AD807" s="12" t="str">
        <f t="shared" si="36"/>
        <v>Oct</v>
      </c>
      <c r="AE807" s="12" t="str">
        <f t="shared" si="37"/>
        <v>Q4</v>
      </c>
      <c r="AF807" s="12" t="str">
        <f t="shared" si="38"/>
        <v>2025-Oct</v>
      </c>
      <c r="AG807" s="12">
        <f>COUNTIF(C:C,Table1[[#This Row],[Customer_ID]])</f>
        <v>2</v>
      </c>
      <c r="AH807" s="18" t="e">
        <f>IF([1]!Table1[[#This Row],[Customer_order_count]] &gt;= 10,"FREQUENT",IF([1]!Table1[[#This Row],[Customer_order_count]] &lt;= 10,"REGULAR","OCASSIONAL"))</f>
        <v>#REF!</v>
      </c>
    </row>
    <row r="808" spans="1:34" x14ac:dyDescent="0.25">
      <c r="A808" s="1" t="s">
        <v>1549</v>
      </c>
      <c r="B808" s="2">
        <v>45360</v>
      </c>
      <c r="C808" s="3" t="s">
        <v>197</v>
      </c>
      <c r="D808" s="4" t="s">
        <v>198</v>
      </c>
      <c r="E808" s="4" t="s">
        <v>3</v>
      </c>
      <c r="F808" s="5">
        <v>56</v>
      </c>
      <c r="G808" s="3" t="s">
        <v>4</v>
      </c>
      <c r="H808" s="3" t="s">
        <v>5</v>
      </c>
      <c r="I808" s="3" t="s">
        <v>102</v>
      </c>
      <c r="J808" s="3" t="s">
        <v>103</v>
      </c>
      <c r="K808" s="3" t="s">
        <v>25</v>
      </c>
      <c r="L808" s="5">
        <v>2</v>
      </c>
      <c r="M808" s="5">
        <v>28000</v>
      </c>
      <c r="N808" s="6">
        <v>0.25</v>
      </c>
      <c r="O808" s="5">
        <v>42000</v>
      </c>
      <c r="P808" s="5">
        <v>42000</v>
      </c>
      <c r="Q808" s="5">
        <f>Table1[[#This Row],[Sales]]-Table1[[#This Row],[Cost]]</f>
        <v>0</v>
      </c>
      <c r="R808" s="3" t="s">
        <v>77</v>
      </c>
      <c r="S808" s="3" t="s">
        <v>10</v>
      </c>
      <c r="T808" s="3" t="s">
        <v>18</v>
      </c>
      <c r="U808" s="3" t="s">
        <v>12</v>
      </c>
      <c r="V808" s="6">
        <f>Table1[[#This Row],[Profit]]/Table1[[#This Row],[Sales]]</f>
        <v>0</v>
      </c>
      <c r="W808" s="3">
        <f>[1]!Table1[[#This Row],[Sales]]-[1]!Table1[[#This Row],[Cost]]-[1]!Table1[[#This Row],[Profit]]</f>
        <v>0</v>
      </c>
      <c r="X808" s="3">
        <f>[1]!Table1[[#This Row],[Quantity]]*[1]!Table1[[#This Row],[Unit_Price]]</f>
        <v>56000</v>
      </c>
      <c r="Y808" s="7">
        <f>[1]!Table1[[#This Row],[Gross_Sales]]*[1]!Table1[[#This Row],[Discount]]</f>
        <v>14000</v>
      </c>
      <c r="Z808" s="8">
        <f>[1]!Table1[[#This Row],[Gross_Sales]]*[1]!Table1[[#This Row],[Discount_amount]]</f>
        <v>784000000</v>
      </c>
      <c r="AA808" s="6">
        <f>IFERROR([1]!Table1[[#This Row],[Profit]]/[1]!Table1[[#This Row],[Sales]],0)</f>
        <v>0</v>
      </c>
      <c r="AB808" s="3">
        <f>YEAR([1]!Table1[[#This Row],[Order_Date]])</f>
        <v>2024</v>
      </c>
      <c r="AC808" s="3">
        <f>MONTH([1]!Table1[[#This Row],[Order_Date]])</f>
        <v>3</v>
      </c>
      <c r="AD808" s="3" t="str">
        <f t="shared" si="36"/>
        <v>Mar</v>
      </c>
      <c r="AE808" s="3" t="str">
        <f t="shared" si="37"/>
        <v>Q1</v>
      </c>
      <c r="AF808" s="3" t="str">
        <f t="shared" si="38"/>
        <v>2024-Mar</v>
      </c>
      <c r="AG808" s="3">
        <f>COUNTIF(C:C,Table1[[#This Row],[Customer_ID]])</f>
        <v>5</v>
      </c>
      <c r="AH808" s="9" t="e">
        <f>IF([1]!Table1[[#This Row],[Customer_order_count]] &gt;= 10,"FREQUENT",IF([1]!Table1[[#This Row],[Customer_order_count]] &lt;= 10,"REGULAR","OCASSIONAL"))</f>
        <v>#REF!</v>
      </c>
    </row>
    <row r="809" spans="1:34" x14ac:dyDescent="0.25">
      <c r="A809" s="10" t="s">
        <v>1550</v>
      </c>
      <c r="B809" s="11">
        <v>45324</v>
      </c>
      <c r="C809" s="12" t="s">
        <v>605</v>
      </c>
      <c r="D809" s="13" t="s">
        <v>606</v>
      </c>
      <c r="E809" s="13" t="s">
        <v>3</v>
      </c>
      <c r="F809" s="14">
        <v>36</v>
      </c>
      <c r="G809" s="12" t="s">
        <v>284</v>
      </c>
      <c r="H809" s="12" t="s">
        <v>285</v>
      </c>
      <c r="I809" s="12" t="s">
        <v>186</v>
      </c>
      <c r="J809" s="12" t="s">
        <v>187</v>
      </c>
      <c r="K809" s="12" t="s">
        <v>91</v>
      </c>
      <c r="L809" s="14">
        <v>2</v>
      </c>
      <c r="M809" s="14">
        <v>12000</v>
      </c>
      <c r="N809" s="15">
        <v>0</v>
      </c>
      <c r="O809" s="14">
        <v>24000</v>
      </c>
      <c r="P809" s="14">
        <v>18000</v>
      </c>
      <c r="Q809" s="5">
        <f>Table1[[#This Row],[Sales]]-Table1[[#This Row],[Cost]]</f>
        <v>6000</v>
      </c>
      <c r="R809" s="12" t="s">
        <v>26</v>
      </c>
      <c r="S809" s="12" t="s">
        <v>10</v>
      </c>
      <c r="T809" s="12" t="s">
        <v>18</v>
      </c>
      <c r="U809" s="12" t="s">
        <v>12</v>
      </c>
      <c r="V809" s="6">
        <f>Table1[[#This Row],[Profit]]/Table1[[#This Row],[Sales]]</f>
        <v>0.25</v>
      </c>
      <c r="W809" s="12">
        <f>[1]!Table1[[#This Row],[Sales]]-[1]!Table1[[#This Row],[Cost]]-[1]!Table1[[#This Row],[Profit]]</f>
        <v>0</v>
      </c>
      <c r="X809" s="12">
        <f>[1]!Table1[[#This Row],[Quantity]]*[1]!Table1[[#This Row],[Unit_Price]]</f>
        <v>24000</v>
      </c>
      <c r="Y809" s="16">
        <f>[1]!Table1[[#This Row],[Gross_Sales]]*[1]!Table1[[#This Row],[Discount]]</f>
        <v>0</v>
      </c>
      <c r="Z809" s="17">
        <f>[1]!Table1[[#This Row],[Gross_Sales]]*[1]!Table1[[#This Row],[Discount_amount]]</f>
        <v>0</v>
      </c>
      <c r="AA809" s="15">
        <f>IFERROR([1]!Table1[[#This Row],[Profit]]/[1]!Table1[[#This Row],[Sales]],0)</f>
        <v>0.25</v>
      </c>
      <c r="AB809" s="12">
        <f>YEAR([1]!Table1[[#This Row],[Order_Date]])</f>
        <v>2024</v>
      </c>
      <c r="AC809" s="12">
        <f>MONTH([1]!Table1[[#This Row],[Order_Date]])</f>
        <v>2</v>
      </c>
      <c r="AD809" s="12" t="str">
        <f t="shared" si="36"/>
        <v>Feb</v>
      </c>
      <c r="AE809" s="12" t="str">
        <f t="shared" si="37"/>
        <v>Q1</v>
      </c>
      <c r="AF809" s="12" t="str">
        <f t="shared" si="38"/>
        <v>2024-Feb</v>
      </c>
      <c r="AG809" s="12">
        <f>COUNTIF(C:C,Table1[[#This Row],[Customer_ID]])</f>
        <v>8</v>
      </c>
      <c r="AH809" s="18" t="e">
        <f>IF([1]!Table1[[#This Row],[Customer_order_count]] &gt;= 10,"FREQUENT",IF([1]!Table1[[#This Row],[Customer_order_count]] &lt;= 10,"REGULAR","OCASSIONAL"))</f>
        <v>#REF!</v>
      </c>
    </row>
    <row r="810" spans="1:34" x14ac:dyDescent="0.25">
      <c r="A810" s="1" t="s">
        <v>1551</v>
      </c>
      <c r="B810" s="2">
        <v>45324</v>
      </c>
      <c r="C810" s="3" t="s">
        <v>861</v>
      </c>
      <c r="D810" s="4" t="s">
        <v>862</v>
      </c>
      <c r="E810" s="4" t="s">
        <v>3</v>
      </c>
      <c r="F810" s="5">
        <v>53</v>
      </c>
      <c r="G810" s="3" t="s">
        <v>317</v>
      </c>
      <c r="H810" s="3" t="s">
        <v>5</v>
      </c>
      <c r="I810" s="3" t="s">
        <v>81</v>
      </c>
      <c r="J810" s="3" t="s">
        <v>82</v>
      </c>
      <c r="K810" s="3" t="s">
        <v>58</v>
      </c>
      <c r="L810" s="5">
        <v>1</v>
      </c>
      <c r="M810" s="5">
        <v>3500</v>
      </c>
      <c r="N810" s="6">
        <v>0.2</v>
      </c>
      <c r="O810" s="5">
        <v>2800</v>
      </c>
      <c r="P810" s="5">
        <v>2500</v>
      </c>
      <c r="Q810" s="5">
        <f>Table1[[#This Row],[Sales]]-Table1[[#This Row],[Cost]]</f>
        <v>300</v>
      </c>
      <c r="R810" s="3" t="s">
        <v>17</v>
      </c>
      <c r="S810" s="3" t="s">
        <v>10</v>
      </c>
      <c r="T810" s="3" t="s">
        <v>18</v>
      </c>
      <c r="U810" s="3" t="s">
        <v>12</v>
      </c>
      <c r="V810" s="6">
        <f>Table1[[#This Row],[Profit]]/Table1[[#This Row],[Sales]]</f>
        <v>0.10714285714285714</v>
      </c>
      <c r="W810" s="3">
        <f>[1]!Table1[[#This Row],[Sales]]-[1]!Table1[[#This Row],[Cost]]-[1]!Table1[[#This Row],[Profit]]</f>
        <v>0</v>
      </c>
      <c r="X810" s="3">
        <f>[1]!Table1[[#This Row],[Quantity]]*[1]!Table1[[#This Row],[Unit_Price]]</f>
        <v>3500</v>
      </c>
      <c r="Y810" s="7">
        <f>[1]!Table1[[#This Row],[Gross_Sales]]*[1]!Table1[[#This Row],[Discount]]</f>
        <v>700</v>
      </c>
      <c r="Z810" s="8">
        <f>[1]!Table1[[#This Row],[Gross_Sales]]*[1]!Table1[[#This Row],[Discount_amount]]</f>
        <v>2450000</v>
      </c>
      <c r="AA810" s="6">
        <f>IFERROR([1]!Table1[[#This Row],[Profit]]/[1]!Table1[[#This Row],[Sales]],0)</f>
        <v>0.10714285714285714</v>
      </c>
      <c r="AB810" s="3">
        <f>YEAR([1]!Table1[[#This Row],[Order_Date]])</f>
        <v>2024</v>
      </c>
      <c r="AC810" s="3">
        <f>MONTH([1]!Table1[[#This Row],[Order_Date]])</f>
        <v>2</v>
      </c>
      <c r="AD810" s="3" t="str">
        <f t="shared" si="36"/>
        <v>Feb</v>
      </c>
      <c r="AE810" s="3" t="str">
        <f t="shared" si="37"/>
        <v>Q1</v>
      </c>
      <c r="AF810" s="3" t="str">
        <f t="shared" si="38"/>
        <v>2024-Feb</v>
      </c>
      <c r="AG810" s="3">
        <f>COUNTIF(C:C,Table1[[#This Row],[Customer_ID]])</f>
        <v>10</v>
      </c>
      <c r="AH810" s="9" t="e">
        <f>IF([1]!Table1[[#This Row],[Customer_order_count]] &gt;= 10,"FREQUENT",IF([1]!Table1[[#This Row],[Customer_order_count]] &lt;= 10,"REGULAR","OCASSIONAL"))</f>
        <v>#REF!</v>
      </c>
    </row>
    <row r="811" spans="1:34" x14ac:dyDescent="0.25">
      <c r="A811" s="10" t="s">
        <v>1552</v>
      </c>
      <c r="B811" s="11">
        <v>45793</v>
      </c>
      <c r="C811" s="12" t="s">
        <v>293</v>
      </c>
      <c r="D811" s="13" t="s">
        <v>294</v>
      </c>
      <c r="E811" s="13" t="s">
        <v>3</v>
      </c>
      <c r="F811" s="14">
        <v>33</v>
      </c>
      <c r="G811" s="12" t="s">
        <v>295</v>
      </c>
      <c r="H811" s="12" t="s">
        <v>270</v>
      </c>
      <c r="I811" s="12" t="s">
        <v>105</v>
      </c>
      <c r="J811" s="12" t="s">
        <v>106</v>
      </c>
      <c r="K811" s="12" t="s">
        <v>76</v>
      </c>
      <c r="L811" s="14">
        <v>4</v>
      </c>
      <c r="M811" s="14">
        <v>450</v>
      </c>
      <c r="N811" s="15">
        <v>0.15</v>
      </c>
      <c r="O811" s="14">
        <v>1530</v>
      </c>
      <c r="P811" s="14">
        <v>1320</v>
      </c>
      <c r="Q811" s="5">
        <f>Table1[[#This Row],[Sales]]-Table1[[#This Row],[Cost]]</f>
        <v>210</v>
      </c>
      <c r="R811" s="12" t="s">
        <v>17</v>
      </c>
      <c r="S811" s="12" t="s">
        <v>10</v>
      </c>
      <c r="T811" s="12" t="s">
        <v>11</v>
      </c>
      <c r="U811" s="12" t="s">
        <v>27</v>
      </c>
      <c r="V811" s="6">
        <f>Table1[[#This Row],[Profit]]/Table1[[#This Row],[Sales]]</f>
        <v>0.13725490196078433</v>
      </c>
      <c r="W811" s="12">
        <f>[1]!Table1[[#This Row],[Sales]]-[1]!Table1[[#This Row],[Cost]]-[1]!Table1[[#This Row],[Profit]]</f>
        <v>0</v>
      </c>
      <c r="X811" s="12">
        <f>[1]!Table1[[#This Row],[Quantity]]*[1]!Table1[[#This Row],[Unit_Price]]</f>
        <v>1800</v>
      </c>
      <c r="Y811" s="16">
        <f>[1]!Table1[[#This Row],[Gross_Sales]]*[1]!Table1[[#This Row],[Discount]]</f>
        <v>270</v>
      </c>
      <c r="Z811" s="17">
        <f>[1]!Table1[[#This Row],[Gross_Sales]]*[1]!Table1[[#This Row],[Discount_amount]]</f>
        <v>486000</v>
      </c>
      <c r="AA811" s="15">
        <f>IFERROR([1]!Table1[[#This Row],[Profit]]/[1]!Table1[[#This Row],[Sales]],0)</f>
        <v>0.13725490196078433</v>
      </c>
      <c r="AB811" s="12">
        <f>YEAR([1]!Table1[[#This Row],[Order_Date]])</f>
        <v>2025</v>
      </c>
      <c r="AC811" s="12">
        <f>MONTH([1]!Table1[[#This Row],[Order_Date]])</f>
        <v>5</v>
      </c>
      <c r="AD811" s="12" t="str">
        <f t="shared" si="36"/>
        <v>May</v>
      </c>
      <c r="AE811" s="12" t="str">
        <f t="shared" si="37"/>
        <v>Q2</v>
      </c>
      <c r="AF811" s="12" t="str">
        <f t="shared" si="38"/>
        <v>2025-May</v>
      </c>
      <c r="AG811" s="12">
        <f>COUNTIF(C:C,Table1[[#This Row],[Customer_ID]])</f>
        <v>16</v>
      </c>
      <c r="AH811" s="18" t="e">
        <f>IF([1]!Table1[[#This Row],[Customer_order_count]] &gt;= 10,"FREQUENT",IF([1]!Table1[[#This Row],[Customer_order_count]] &lt;= 10,"REGULAR","OCASSIONAL"))</f>
        <v>#REF!</v>
      </c>
    </row>
    <row r="812" spans="1:34" x14ac:dyDescent="0.25">
      <c r="A812" s="1" t="s">
        <v>1553</v>
      </c>
      <c r="B812" s="2">
        <v>45342</v>
      </c>
      <c r="C812" s="3" t="s">
        <v>953</v>
      </c>
      <c r="D812" s="4" t="s">
        <v>501</v>
      </c>
      <c r="E812" s="4" t="s">
        <v>16</v>
      </c>
      <c r="F812" s="5">
        <v>23</v>
      </c>
      <c r="G812" s="3" t="s">
        <v>312</v>
      </c>
      <c r="H812" s="3" t="s">
        <v>276</v>
      </c>
      <c r="I812" s="3" t="s">
        <v>264</v>
      </c>
      <c r="J812" s="3" t="s">
        <v>265</v>
      </c>
      <c r="K812" s="3" t="s">
        <v>46</v>
      </c>
      <c r="L812" s="5">
        <v>1</v>
      </c>
      <c r="M812" s="5">
        <v>800</v>
      </c>
      <c r="N812" s="6">
        <v>0</v>
      </c>
      <c r="O812" s="5">
        <v>800</v>
      </c>
      <c r="P812" s="5">
        <v>500</v>
      </c>
      <c r="Q812" s="5">
        <f>Table1[[#This Row],[Sales]]-Table1[[#This Row],[Cost]]</f>
        <v>300</v>
      </c>
      <c r="R812" s="3" t="s">
        <v>26</v>
      </c>
      <c r="S812" s="3" t="s">
        <v>10</v>
      </c>
      <c r="T812" s="3" t="s">
        <v>18</v>
      </c>
      <c r="U812" s="3" t="s">
        <v>27</v>
      </c>
      <c r="V812" s="6">
        <f>Table1[[#This Row],[Profit]]/Table1[[#This Row],[Sales]]</f>
        <v>0.375</v>
      </c>
      <c r="W812" s="3">
        <f>[1]!Table1[[#This Row],[Sales]]-[1]!Table1[[#This Row],[Cost]]-[1]!Table1[[#This Row],[Profit]]</f>
        <v>0</v>
      </c>
      <c r="X812" s="3">
        <f>[1]!Table1[[#This Row],[Quantity]]*[1]!Table1[[#This Row],[Unit_Price]]</f>
        <v>800</v>
      </c>
      <c r="Y812" s="7">
        <f>[1]!Table1[[#This Row],[Gross_Sales]]*[1]!Table1[[#This Row],[Discount]]</f>
        <v>0</v>
      </c>
      <c r="Z812" s="8">
        <f>[1]!Table1[[#This Row],[Gross_Sales]]*[1]!Table1[[#This Row],[Discount_amount]]</f>
        <v>0</v>
      </c>
      <c r="AA812" s="6">
        <f>IFERROR([1]!Table1[[#This Row],[Profit]]/[1]!Table1[[#This Row],[Sales]],0)</f>
        <v>0.375</v>
      </c>
      <c r="AB812" s="3">
        <f>YEAR([1]!Table1[[#This Row],[Order_Date]])</f>
        <v>2024</v>
      </c>
      <c r="AC812" s="3">
        <f>MONTH([1]!Table1[[#This Row],[Order_Date]])</f>
        <v>2</v>
      </c>
      <c r="AD812" s="3" t="str">
        <f t="shared" si="36"/>
        <v>Feb</v>
      </c>
      <c r="AE812" s="3" t="str">
        <f t="shared" si="37"/>
        <v>Q1</v>
      </c>
      <c r="AF812" s="3" t="str">
        <f t="shared" si="38"/>
        <v>2024-Feb</v>
      </c>
      <c r="AG812" s="3">
        <f>COUNTIF(C:C,Table1[[#This Row],[Customer_ID]])</f>
        <v>19</v>
      </c>
      <c r="AH812" s="9" t="e">
        <f>IF([1]!Table1[[#This Row],[Customer_order_count]] &gt;= 10,"FREQUENT",IF([1]!Table1[[#This Row],[Customer_order_count]] &lt;= 10,"REGULAR","OCASSIONAL"))</f>
        <v>#REF!</v>
      </c>
    </row>
    <row r="813" spans="1:34" x14ac:dyDescent="0.25">
      <c r="A813" s="10" t="s">
        <v>1554</v>
      </c>
      <c r="B813" s="11">
        <v>45305</v>
      </c>
      <c r="C813" s="12" t="s">
        <v>63</v>
      </c>
      <c r="D813" s="12" t="s">
        <v>64</v>
      </c>
      <c r="E813" s="12" t="s">
        <v>3</v>
      </c>
      <c r="F813" s="12">
        <v>27</v>
      </c>
      <c r="G813" s="12" t="s">
        <v>4</v>
      </c>
      <c r="H813" s="12" t="s">
        <v>5</v>
      </c>
      <c r="I813" s="12" t="s">
        <v>186</v>
      </c>
      <c r="J813" s="12" t="s">
        <v>187</v>
      </c>
      <c r="K813" s="12" t="s">
        <v>91</v>
      </c>
      <c r="L813" s="12">
        <v>1</v>
      </c>
      <c r="M813" s="12">
        <v>12000</v>
      </c>
      <c r="N813" s="12">
        <v>0.1</v>
      </c>
      <c r="O813" s="12">
        <v>0</v>
      </c>
      <c r="P813" s="12">
        <v>9000</v>
      </c>
      <c r="Q813" s="5">
        <f>Table1[[#This Row],[Sales]]-Table1[[#This Row],[Cost]]</f>
        <v>-9000</v>
      </c>
      <c r="R813" s="12" t="s">
        <v>9</v>
      </c>
      <c r="S813" s="12" t="s">
        <v>291</v>
      </c>
      <c r="T813" s="12" t="s">
        <v>18</v>
      </c>
      <c r="U813" s="12" t="s">
        <v>19</v>
      </c>
      <c r="V813" s="3" t="e">
        <f>Table1[[#This Row],[Profit]]/Table1[[#This Row],[Sales]]</f>
        <v>#DIV/0!</v>
      </c>
      <c r="W813" s="12">
        <f>[1]!Table1[[#This Row],[Sales]]-[1]!Table1[[#This Row],[Cost]]-[1]!Table1[[#This Row],[Profit]]</f>
        <v>-9000</v>
      </c>
      <c r="X813" s="12">
        <f>[1]!Table1[[#This Row],[Quantity]]*[1]!Table1[[#This Row],[Unit_Price]]</f>
        <v>12000</v>
      </c>
      <c r="Y813" s="12">
        <f>[1]!Table1[[#This Row],[Gross_Sales]]*[1]!Table1[[#This Row],[Discount]]</f>
        <v>1200</v>
      </c>
      <c r="Z813" s="12">
        <f>[1]!Table1[[#This Row],[Gross_Sales]]*[1]!Table1[[#This Row],[Discount_amount]]</f>
        <v>14400000</v>
      </c>
      <c r="AA813" s="12">
        <f>IFERROR([1]!Table1[[#This Row],[Profit]]/[1]!Table1[[#This Row],[Sales]],0)</f>
        <v>0</v>
      </c>
      <c r="AB813" s="12">
        <f>YEAR([1]!Table1[[#This Row],[Order_Date]])</f>
        <v>2024</v>
      </c>
      <c r="AC813" s="12">
        <f>MONTH([1]!Table1[[#This Row],[Order_Date]])</f>
        <v>1</v>
      </c>
      <c r="AD813" s="12" t="str">
        <f t="shared" si="36"/>
        <v>Jan</v>
      </c>
      <c r="AE813" s="12" t="str">
        <f t="shared" si="37"/>
        <v>Q1</v>
      </c>
      <c r="AF813" s="12" t="str">
        <f t="shared" si="38"/>
        <v>2024-Jan</v>
      </c>
      <c r="AG813" s="12">
        <f>COUNTIF(C:C,Table1[[#This Row],[Customer_ID]])</f>
        <v>8</v>
      </c>
      <c r="AH813" s="18" t="e">
        <f>IF([1]!Table1[[#This Row],[Customer_order_count]] &gt;= 10,"FREQUENT",IF([1]!Table1[[#This Row],[Customer_order_count]] &lt;= 10,"REGULAR","OCASSIONAL"))</f>
        <v>#REF!</v>
      </c>
    </row>
    <row r="814" spans="1:34" x14ac:dyDescent="0.25">
      <c r="A814" s="1" t="s">
        <v>1555</v>
      </c>
      <c r="B814" s="2">
        <v>45373</v>
      </c>
      <c r="C814" s="3" t="s">
        <v>1409</v>
      </c>
      <c r="D814" s="4" t="s">
        <v>916</v>
      </c>
      <c r="E814" s="4" t="s">
        <v>3</v>
      </c>
      <c r="F814" s="5">
        <v>44</v>
      </c>
      <c r="G814" s="3" t="s">
        <v>263</v>
      </c>
      <c r="H814" s="3" t="s">
        <v>5</v>
      </c>
      <c r="I814" s="3" t="s">
        <v>74</v>
      </c>
      <c r="J814" s="3" t="s">
        <v>75</v>
      </c>
      <c r="K814" s="3" t="s">
        <v>76</v>
      </c>
      <c r="L814" s="5">
        <v>1</v>
      </c>
      <c r="M814" s="5">
        <v>550</v>
      </c>
      <c r="N814" s="6">
        <v>0.05</v>
      </c>
      <c r="O814" s="5">
        <v>522.5</v>
      </c>
      <c r="P814" s="5">
        <v>450</v>
      </c>
      <c r="Q814" s="5">
        <f>Table1[[#This Row],[Sales]]-Table1[[#This Row],[Cost]]</f>
        <v>72.5</v>
      </c>
      <c r="R814" s="3" t="s">
        <v>77</v>
      </c>
      <c r="S814" s="3" t="s">
        <v>10</v>
      </c>
      <c r="T814" s="3" t="s">
        <v>18</v>
      </c>
      <c r="U814" s="3" t="s">
        <v>19</v>
      </c>
      <c r="V814" s="6">
        <f>Table1[[#This Row],[Profit]]/Table1[[#This Row],[Sales]]</f>
        <v>0.13875598086124402</v>
      </c>
      <c r="W814" s="3">
        <f>[1]!Table1[[#This Row],[Sales]]-[1]!Table1[[#This Row],[Cost]]-[1]!Table1[[#This Row],[Profit]]</f>
        <v>0</v>
      </c>
      <c r="X814" s="3">
        <f>[1]!Table1[[#This Row],[Quantity]]*[1]!Table1[[#This Row],[Unit_Price]]</f>
        <v>550</v>
      </c>
      <c r="Y814" s="7">
        <f>[1]!Table1[[#This Row],[Gross_Sales]]*[1]!Table1[[#This Row],[Discount]]</f>
        <v>27.5</v>
      </c>
      <c r="Z814" s="8">
        <f>[1]!Table1[[#This Row],[Gross_Sales]]*[1]!Table1[[#This Row],[Discount_amount]]</f>
        <v>15125</v>
      </c>
      <c r="AA814" s="6">
        <f>IFERROR([1]!Table1[[#This Row],[Profit]]/[1]!Table1[[#This Row],[Sales]],0)</f>
        <v>0.13875598086124402</v>
      </c>
      <c r="AB814" s="3">
        <f>YEAR([1]!Table1[[#This Row],[Order_Date]])</f>
        <v>2024</v>
      </c>
      <c r="AC814" s="3">
        <f>MONTH([1]!Table1[[#This Row],[Order_Date]])</f>
        <v>3</v>
      </c>
      <c r="AD814" s="3" t="str">
        <f t="shared" si="36"/>
        <v>Mar</v>
      </c>
      <c r="AE814" s="3" t="str">
        <f t="shared" si="37"/>
        <v>Q1</v>
      </c>
      <c r="AF814" s="3" t="str">
        <f t="shared" si="38"/>
        <v>2024-Mar</v>
      </c>
      <c r="AG814" s="3">
        <f>COUNTIF(C:C,Table1[[#This Row],[Customer_ID]])</f>
        <v>6</v>
      </c>
      <c r="AH814" s="9" t="e">
        <f>IF([1]!Table1[[#This Row],[Customer_order_count]] &gt;= 10,"FREQUENT",IF([1]!Table1[[#This Row],[Customer_order_count]] &lt;= 10,"REGULAR","OCASSIONAL"))</f>
        <v>#REF!</v>
      </c>
    </row>
    <row r="815" spans="1:34" x14ac:dyDescent="0.25">
      <c r="A815" s="10" t="s">
        <v>1556</v>
      </c>
      <c r="B815" s="11">
        <v>45863</v>
      </c>
      <c r="C815" s="12" t="s">
        <v>867</v>
      </c>
      <c r="D815" s="13" t="s">
        <v>868</v>
      </c>
      <c r="E815" s="13" t="s">
        <v>3</v>
      </c>
      <c r="F815" s="14">
        <v>55</v>
      </c>
      <c r="G815" s="12" t="s">
        <v>275</v>
      </c>
      <c r="H815" s="12" t="s">
        <v>276</v>
      </c>
      <c r="I815" s="12" t="s">
        <v>44</v>
      </c>
      <c r="J815" s="12" t="s">
        <v>45</v>
      </c>
      <c r="K815" s="12" t="s">
        <v>46</v>
      </c>
      <c r="L815" s="14">
        <v>4</v>
      </c>
      <c r="M815" s="14">
        <v>2500</v>
      </c>
      <c r="N815" s="15">
        <v>0.1</v>
      </c>
      <c r="O815" s="14">
        <v>9000</v>
      </c>
      <c r="P815" s="14">
        <v>6000</v>
      </c>
      <c r="Q815" s="5">
        <f>Table1[[#This Row],[Sales]]-Table1[[#This Row],[Cost]]</f>
        <v>3000</v>
      </c>
      <c r="R815" s="12" t="s">
        <v>77</v>
      </c>
      <c r="S815" s="12" t="s">
        <v>10</v>
      </c>
      <c r="T815" s="12" t="s">
        <v>33</v>
      </c>
      <c r="U815" s="12" t="s">
        <v>12</v>
      </c>
      <c r="V815" s="6">
        <f>Table1[[#This Row],[Profit]]/Table1[[#This Row],[Sales]]</f>
        <v>0.33333333333333331</v>
      </c>
      <c r="W815" s="12">
        <f>[1]!Table1[[#This Row],[Sales]]-[1]!Table1[[#This Row],[Cost]]-[1]!Table1[[#This Row],[Profit]]</f>
        <v>0</v>
      </c>
      <c r="X815" s="12">
        <f>[1]!Table1[[#This Row],[Quantity]]*[1]!Table1[[#This Row],[Unit_Price]]</f>
        <v>10000</v>
      </c>
      <c r="Y815" s="16">
        <f>[1]!Table1[[#This Row],[Gross_Sales]]*[1]!Table1[[#This Row],[Discount]]</f>
        <v>1000</v>
      </c>
      <c r="Z815" s="17">
        <f>[1]!Table1[[#This Row],[Gross_Sales]]*[1]!Table1[[#This Row],[Discount_amount]]</f>
        <v>10000000</v>
      </c>
      <c r="AA815" s="15">
        <f>IFERROR([1]!Table1[[#This Row],[Profit]]/[1]!Table1[[#This Row],[Sales]],0)</f>
        <v>0.33333333333333331</v>
      </c>
      <c r="AB815" s="12">
        <f>YEAR([1]!Table1[[#This Row],[Order_Date]])</f>
        <v>2025</v>
      </c>
      <c r="AC815" s="12">
        <f>MONTH([1]!Table1[[#This Row],[Order_Date]])</f>
        <v>7</v>
      </c>
      <c r="AD815" s="12" t="str">
        <f t="shared" si="36"/>
        <v>Jul</v>
      </c>
      <c r="AE815" s="12" t="str">
        <f t="shared" si="37"/>
        <v>Q3</v>
      </c>
      <c r="AF815" s="12" t="str">
        <f t="shared" si="38"/>
        <v>2025-Jul</v>
      </c>
      <c r="AG815" s="12">
        <f>COUNTIF(C:C,Table1[[#This Row],[Customer_ID]])</f>
        <v>5</v>
      </c>
      <c r="AH815" s="18" t="e">
        <f>IF([1]!Table1[[#This Row],[Customer_order_count]] &gt;= 10,"FREQUENT",IF([1]!Table1[[#This Row],[Customer_order_count]] &lt;= 10,"REGULAR","OCASSIONAL"))</f>
        <v>#REF!</v>
      </c>
    </row>
    <row r="816" spans="1:34" x14ac:dyDescent="0.25">
      <c r="A816" s="1" t="s">
        <v>1557</v>
      </c>
      <c r="B816" s="2">
        <v>45351</v>
      </c>
      <c r="C816" s="3" t="s">
        <v>792</v>
      </c>
      <c r="D816" s="4" t="s">
        <v>793</v>
      </c>
      <c r="E816" s="4" t="s">
        <v>3</v>
      </c>
      <c r="F816" s="5">
        <v>40</v>
      </c>
      <c r="G816" s="3" t="s">
        <v>275</v>
      </c>
      <c r="H816" s="3" t="s">
        <v>276</v>
      </c>
      <c r="I816" s="3" t="s">
        <v>56</v>
      </c>
      <c r="J816" s="3" t="s">
        <v>57</v>
      </c>
      <c r="K816" s="3" t="s">
        <v>58</v>
      </c>
      <c r="L816" s="5">
        <v>1</v>
      </c>
      <c r="M816" s="5">
        <v>1200</v>
      </c>
      <c r="N816" s="6">
        <v>0.05</v>
      </c>
      <c r="O816" s="5">
        <v>1140</v>
      </c>
      <c r="P816" s="5">
        <v>800</v>
      </c>
      <c r="Q816" s="5">
        <f>Table1[[#This Row],[Sales]]-Table1[[#This Row],[Cost]]</f>
        <v>340</v>
      </c>
      <c r="R816" s="3" t="s">
        <v>26</v>
      </c>
      <c r="S816" s="3" t="s">
        <v>10</v>
      </c>
      <c r="T816" s="3" t="s">
        <v>18</v>
      </c>
      <c r="U816" s="3" t="s">
        <v>19</v>
      </c>
      <c r="V816" s="6">
        <f>Table1[[#This Row],[Profit]]/Table1[[#This Row],[Sales]]</f>
        <v>0.2982456140350877</v>
      </c>
      <c r="W816" s="3">
        <f>[1]!Table1[[#This Row],[Sales]]-[1]!Table1[[#This Row],[Cost]]-[1]!Table1[[#This Row],[Profit]]</f>
        <v>0</v>
      </c>
      <c r="X816" s="3">
        <f>[1]!Table1[[#This Row],[Quantity]]*[1]!Table1[[#This Row],[Unit_Price]]</f>
        <v>1200</v>
      </c>
      <c r="Y816" s="7">
        <f>[1]!Table1[[#This Row],[Gross_Sales]]*[1]!Table1[[#This Row],[Discount]]</f>
        <v>60</v>
      </c>
      <c r="Z816" s="8">
        <f>[1]!Table1[[#This Row],[Gross_Sales]]*[1]!Table1[[#This Row],[Discount_amount]]</f>
        <v>72000</v>
      </c>
      <c r="AA816" s="6">
        <f>IFERROR([1]!Table1[[#This Row],[Profit]]/[1]!Table1[[#This Row],[Sales]],0)</f>
        <v>0.2982456140350877</v>
      </c>
      <c r="AB816" s="3">
        <f>YEAR([1]!Table1[[#This Row],[Order_Date]])</f>
        <v>2024</v>
      </c>
      <c r="AC816" s="3">
        <f>MONTH([1]!Table1[[#This Row],[Order_Date]])</f>
        <v>2</v>
      </c>
      <c r="AD816" s="3" t="str">
        <f t="shared" si="36"/>
        <v>Feb</v>
      </c>
      <c r="AE816" s="3" t="str">
        <f t="shared" si="37"/>
        <v>Q1</v>
      </c>
      <c r="AF816" s="3" t="str">
        <f t="shared" si="38"/>
        <v>2024-Feb</v>
      </c>
      <c r="AG816" s="3">
        <f>COUNTIF(C:C,Table1[[#This Row],[Customer_ID]])</f>
        <v>5</v>
      </c>
      <c r="AH816" s="9" t="e">
        <f>IF([1]!Table1[[#This Row],[Customer_order_count]] &gt;= 10,"FREQUENT",IF([1]!Table1[[#This Row],[Customer_order_count]] &lt;= 10,"REGULAR","OCASSIONAL"))</f>
        <v>#REF!</v>
      </c>
    </row>
    <row r="817" spans="1:34" x14ac:dyDescent="0.25">
      <c r="A817" s="10" t="s">
        <v>1558</v>
      </c>
      <c r="B817" s="11">
        <v>45364</v>
      </c>
      <c r="C817" s="12" t="s">
        <v>331</v>
      </c>
      <c r="D817" s="13" t="s">
        <v>332</v>
      </c>
      <c r="E817" s="13" t="s">
        <v>3</v>
      </c>
      <c r="F817" s="14">
        <v>44</v>
      </c>
      <c r="G817" s="12" t="s">
        <v>284</v>
      </c>
      <c r="H817" s="12" t="s">
        <v>285</v>
      </c>
      <c r="I817" s="12" t="s">
        <v>344</v>
      </c>
      <c r="J817" s="12" t="s">
        <v>345</v>
      </c>
      <c r="K817" s="12" t="s">
        <v>39</v>
      </c>
      <c r="L817" s="14">
        <v>1</v>
      </c>
      <c r="M817" s="14">
        <v>2200</v>
      </c>
      <c r="N817" s="15">
        <v>0.05</v>
      </c>
      <c r="O817" s="14">
        <v>2090</v>
      </c>
      <c r="P817" s="14">
        <v>1400</v>
      </c>
      <c r="Q817" s="5">
        <f>Table1[[#This Row],[Sales]]-Table1[[#This Row],[Cost]]</f>
        <v>690</v>
      </c>
      <c r="R817" s="12" t="s">
        <v>26</v>
      </c>
      <c r="S817" s="12" t="s">
        <v>10</v>
      </c>
      <c r="T817" s="12" t="s">
        <v>18</v>
      </c>
      <c r="U817" s="12" t="s">
        <v>12</v>
      </c>
      <c r="V817" s="6">
        <f>Table1[[#This Row],[Profit]]/Table1[[#This Row],[Sales]]</f>
        <v>0.33014354066985646</v>
      </c>
      <c r="W817" s="12">
        <f>[1]!Table1[[#This Row],[Sales]]-[1]!Table1[[#This Row],[Cost]]-[1]!Table1[[#This Row],[Profit]]</f>
        <v>0</v>
      </c>
      <c r="X817" s="12">
        <f>[1]!Table1[[#This Row],[Quantity]]*[1]!Table1[[#This Row],[Unit_Price]]</f>
        <v>2200</v>
      </c>
      <c r="Y817" s="16">
        <f>[1]!Table1[[#This Row],[Gross_Sales]]*[1]!Table1[[#This Row],[Discount]]</f>
        <v>110</v>
      </c>
      <c r="Z817" s="17">
        <f>[1]!Table1[[#This Row],[Gross_Sales]]*[1]!Table1[[#This Row],[Discount_amount]]</f>
        <v>242000</v>
      </c>
      <c r="AA817" s="15">
        <f>IFERROR([1]!Table1[[#This Row],[Profit]]/[1]!Table1[[#This Row],[Sales]],0)</f>
        <v>0.33014354066985646</v>
      </c>
      <c r="AB817" s="12">
        <f>YEAR([1]!Table1[[#This Row],[Order_Date]])</f>
        <v>2024</v>
      </c>
      <c r="AC817" s="12">
        <f>MONTH([1]!Table1[[#This Row],[Order_Date]])</f>
        <v>3</v>
      </c>
      <c r="AD817" s="12" t="str">
        <f t="shared" si="36"/>
        <v>Mar</v>
      </c>
      <c r="AE817" s="12" t="str">
        <f t="shared" si="37"/>
        <v>Q1</v>
      </c>
      <c r="AF817" s="12" t="str">
        <f t="shared" si="38"/>
        <v>2024-Mar</v>
      </c>
      <c r="AG817" s="12">
        <f>COUNTIF(C:C,Table1[[#This Row],[Customer_ID]])</f>
        <v>6</v>
      </c>
      <c r="AH817" s="18" t="e">
        <f>IF([1]!Table1[[#This Row],[Customer_order_count]] &gt;= 10,"FREQUENT",IF([1]!Table1[[#This Row],[Customer_order_count]] &lt;= 10,"REGULAR","OCASSIONAL"))</f>
        <v>#REF!</v>
      </c>
    </row>
    <row r="818" spans="1:34" x14ac:dyDescent="0.25">
      <c r="A818" s="1" t="s">
        <v>1559</v>
      </c>
      <c r="B818" s="2">
        <v>45823</v>
      </c>
      <c r="C818" s="3" t="s">
        <v>267</v>
      </c>
      <c r="D818" s="4" t="s">
        <v>268</v>
      </c>
      <c r="E818" s="4" t="s">
        <v>16</v>
      </c>
      <c r="F818" s="5">
        <v>32</v>
      </c>
      <c r="G818" s="3" t="s">
        <v>269</v>
      </c>
      <c r="H818" s="3" t="s">
        <v>270</v>
      </c>
      <c r="I818" s="3" t="s">
        <v>31</v>
      </c>
      <c r="J818" s="3" t="s">
        <v>32</v>
      </c>
      <c r="K818" s="3" t="s">
        <v>25</v>
      </c>
      <c r="L818" s="5">
        <v>1</v>
      </c>
      <c r="M818" s="5">
        <v>5000</v>
      </c>
      <c r="N818" s="6">
        <v>0.1</v>
      </c>
      <c r="O818" s="5">
        <v>4500</v>
      </c>
      <c r="P818" s="5">
        <v>3500</v>
      </c>
      <c r="Q818" s="5">
        <f>Table1[[#This Row],[Sales]]-Table1[[#This Row],[Cost]]</f>
        <v>1000</v>
      </c>
      <c r="R818" s="3" t="s">
        <v>26</v>
      </c>
      <c r="S818" s="3" t="s">
        <v>10</v>
      </c>
      <c r="T818" s="3" t="s">
        <v>11</v>
      </c>
      <c r="U818" s="3" t="s">
        <v>27</v>
      </c>
      <c r="V818" s="6">
        <f>Table1[[#This Row],[Profit]]/Table1[[#This Row],[Sales]]</f>
        <v>0.22222222222222221</v>
      </c>
      <c r="W818" s="3">
        <f>[1]!Table1[[#This Row],[Sales]]-[1]!Table1[[#This Row],[Cost]]-[1]!Table1[[#This Row],[Profit]]</f>
        <v>0</v>
      </c>
      <c r="X818" s="3">
        <f>[1]!Table1[[#This Row],[Quantity]]*[1]!Table1[[#This Row],[Unit_Price]]</f>
        <v>5000</v>
      </c>
      <c r="Y818" s="7">
        <f>[1]!Table1[[#This Row],[Gross_Sales]]*[1]!Table1[[#This Row],[Discount]]</f>
        <v>500</v>
      </c>
      <c r="Z818" s="8">
        <f>[1]!Table1[[#This Row],[Gross_Sales]]*[1]!Table1[[#This Row],[Discount_amount]]</f>
        <v>2500000</v>
      </c>
      <c r="AA818" s="6">
        <f>IFERROR([1]!Table1[[#This Row],[Profit]]/[1]!Table1[[#This Row],[Sales]],0)</f>
        <v>0.22222222222222221</v>
      </c>
      <c r="AB818" s="3">
        <f>YEAR([1]!Table1[[#This Row],[Order_Date]])</f>
        <v>2025</v>
      </c>
      <c r="AC818" s="3">
        <f>MONTH([1]!Table1[[#This Row],[Order_Date]])</f>
        <v>6</v>
      </c>
      <c r="AD818" s="3" t="str">
        <f t="shared" si="36"/>
        <v>Jun</v>
      </c>
      <c r="AE818" s="3" t="str">
        <f t="shared" si="37"/>
        <v>Q2</v>
      </c>
      <c r="AF818" s="3" t="str">
        <f t="shared" si="38"/>
        <v>2025-Jun</v>
      </c>
      <c r="AG818" s="3">
        <f>COUNTIF(C:C,Table1[[#This Row],[Customer_ID]])</f>
        <v>11</v>
      </c>
      <c r="AH818" s="9" t="e">
        <f>IF([1]!Table1[[#This Row],[Customer_order_count]] &gt;= 10,"FREQUENT",IF([1]!Table1[[#This Row],[Customer_order_count]] &lt;= 10,"REGULAR","OCASSIONAL"))</f>
        <v>#REF!</v>
      </c>
    </row>
    <row r="819" spans="1:34" x14ac:dyDescent="0.25">
      <c r="A819" s="10" t="s">
        <v>1560</v>
      </c>
      <c r="B819" s="11">
        <v>45686</v>
      </c>
      <c r="C819" s="12" t="s">
        <v>850</v>
      </c>
      <c r="D819" s="13" t="s">
        <v>851</v>
      </c>
      <c r="E819" s="13" t="s">
        <v>16</v>
      </c>
      <c r="F819" s="14">
        <v>39</v>
      </c>
      <c r="G819" s="12" t="s">
        <v>295</v>
      </c>
      <c r="H819" s="12" t="s">
        <v>270</v>
      </c>
      <c r="I819" s="12" t="s">
        <v>186</v>
      </c>
      <c r="J819" s="12" t="s">
        <v>187</v>
      </c>
      <c r="K819" s="12" t="s">
        <v>91</v>
      </c>
      <c r="L819" s="14">
        <v>2</v>
      </c>
      <c r="M819" s="14">
        <v>12000</v>
      </c>
      <c r="N819" s="15">
        <v>0</v>
      </c>
      <c r="O819" s="14">
        <v>24000</v>
      </c>
      <c r="P819" s="14">
        <v>18000</v>
      </c>
      <c r="Q819" s="5">
        <f>Table1[[#This Row],[Sales]]-Table1[[#This Row],[Cost]]</f>
        <v>6000</v>
      </c>
      <c r="R819" s="12" t="s">
        <v>26</v>
      </c>
      <c r="S819" s="12" t="s">
        <v>10</v>
      </c>
      <c r="T819" s="12" t="s">
        <v>18</v>
      </c>
      <c r="U819" s="12" t="s">
        <v>19</v>
      </c>
      <c r="V819" s="6">
        <f>Table1[[#This Row],[Profit]]/Table1[[#This Row],[Sales]]</f>
        <v>0.25</v>
      </c>
      <c r="W819" s="12">
        <f>[1]!Table1[[#This Row],[Sales]]-[1]!Table1[[#This Row],[Cost]]-[1]!Table1[[#This Row],[Profit]]</f>
        <v>0</v>
      </c>
      <c r="X819" s="12">
        <f>[1]!Table1[[#This Row],[Quantity]]*[1]!Table1[[#This Row],[Unit_Price]]</f>
        <v>24000</v>
      </c>
      <c r="Y819" s="16">
        <f>[1]!Table1[[#This Row],[Gross_Sales]]*[1]!Table1[[#This Row],[Discount]]</f>
        <v>0</v>
      </c>
      <c r="Z819" s="17">
        <f>[1]!Table1[[#This Row],[Gross_Sales]]*[1]!Table1[[#This Row],[Discount_amount]]</f>
        <v>0</v>
      </c>
      <c r="AA819" s="15">
        <f>IFERROR([1]!Table1[[#This Row],[Profit]]/[1]!Table1[[#This Row],[Sales]],0)</f>
        <v>0.25</v>
      </c>
      <c r="AB819" s="12">
        <f>YEAR([1]!Table1[[#This Row],[Order_Date]])</f>
        <v>2025</v>
      </c>
      <c r="AC819" s="12">
        <f>MONTH([1]!Table1[[#This Row],[Order_Date]])</f>
        <v>1</v>
      </c>
      <c r="AD819" s="12" t="str">
        <f t="shared" si="36"/>
        <v>Jan</v>
      </c>
      <c r="AE819" s="12" t="str">
        <f t="shared" si="37"/>
        <v>Q1</v>
      </c>
      <c r="AF819" s="12" t="str">
        <f t="shared" si="38"/>
        <v>2025-Jan</v>
      </c>
      <c r="AG819" s="12">
        <f>COUNTIF(C:C,Table1[[#This Row],[Customer_ID]])</f>
        <v>5</v>
      </c>
      <c r="AH819" s="18" t="e">
        <f>IF([1]!Table1[[#This Row],[Customer_order_count]] &gt;= 10,"FREQUENT",IF([1]!Table1[[#This Row],[Customer_order_count]] &lt;= 10,"REGULAR","OCASSIONAL"))</f>
        <v>#REF!</v>
      </c>
    </row>
    <row r="820" spans="1:34" x14ac:dyDescent="0.25">
      <c r="A820" s="1" t="s">
        <v>120</v>
      </c>
      <c r="B820" s="2">
        <v>45875</v>
      </c>
      <c r="C820" s="3" t="s">
        <v>63</v>
      </c>
      <c r="D820" s="4" t="s">
        <v>64</v>
      </c>
      <c r="E820" s="4" t="s">
        <v>3</v>
      </c>
      <c r="F820" s="5">
        <v>27</v>
      </c>
      <c r="G820" s="3" t="s">
        <v>4</v>
      </c>
      <c r="H820" s="3" t="s">
        <v>5</v>
      </c>
      <c r="I820" s="3" t="s">
        <v>51</v>
      </c>
      <c r="J820" s="3" t="s">
        <v>52</v>
      </c>
      <c r="K820" s="3" t="s">
        <v>8</v>
      </c>
      <c r="L820" s="5">
        <v>2</v>
      </c>
      <c r="M820" s="5">
        <v>4500</v>
      </c>
      <c r="N820" s="6">
        <v>0</v>
      </c>
      <c r="O820" s="5">
        <v>9000</v>
      </c>
      <c r="P820" s="5">
        <v>6400</v>
      </c>
      <c r="Q820" s="5">
        <f>Table1[[#This Row],[Sales]]-Table1[[#This Row],[Cost]]</f>
        <v>2600</v>
      </c>
      <c r="R820" s="3" t="s">
        <v>77</v>
      </c>
      <c r="S820" s="3" t="s">
        <v>10</v>
      </c>
      <c r="T820" s="3" t="s">
        <v>33</v>
      </c>
      <c r="U820" s="3" t="s">
        <v>19</v>
      </c>
      <c r="V820" s="6">
        <f>Table1[[#This Row],[Profit]]/Table1[[#This Row],[Sales]]</f>
        <v>0.28888888888888886</v>
      </c>
      <c r="W820" s="3">
        <f>[1]!Table1[[#This Row],[Sales]]-[1]!Table1[[#This Row],[Cost]]-[1]!Table1[[#This Row],[Profit]]</f>
        <v>0</v>
      </c>
      <c r="X820" s="3">
        <f>[1]!Table1[[#This Row],[Quantity]]*[1]!Table1[[#This Row],[Unit_Price]]</f>
        <v>9000</v>
      </c>
      <c r="Y820" s="7">
        <f>[1]!Table1[[#This Row],[Gross_Sales]]*[1]!Table1[[#This Row],[Discount]]</f>
        <v>0</v>
      </c>
      <c r="Z820" s="8">
        <f>[1]!Table1[[#This Row],[Gross_Sales]]*[1]!Table1[[#This Row],[Discount_amount]]</f>
        <v>0</v>
      </c>
      <c r="AA820" s="6">
        <f>IFERROR([1]!Table1[[#This Row],[Profit]]/[1]!Table1[[#This Row],[Sales]],0)</f>
        <v>0.28888888888888886</v>
      </c>
      <c r="AB820" s="3">
        <f>YEAR([1]!Table1[[#This Row],[Order_Date]])</f>
        <v>2025</v>
      </c>
      <c r="AC820" s="3">
        <f>MONTH([1]!Table1[[#This Row],[Order_Date]])</f>
        <v>8</v>
      </c>
      <c r="AD820" s="3" t="str">
        <f t="shared" si="36"/>
        <v>Aug</v>
      </c>
      <c r="AE820" s="3" t="str">
        <f t="shared" si="37"/>
        <v>Q3</v>
      </c>
      <c r="AF820" s="3" t="str">
        <f t="shared" si="38"/>
        <v>2025-Aug</v>
      </c>
      <c r="AG820" s="3">
        <f>COUNTIF(C:C,Table1[[#This Row],[Customer_ID]])</f>
        <v>8</v>
      </c>
      <c r="AH820" s="9" t="e">
        <f>IF([1]!Table1[[#This Row],[Customer_order_count]] &gt;= 10,"FREQUENT",IF([1]!Table1[[#This Row],[Customer_order_count]] &lt;= 10,"REGULAR","OCASSIONAL"))</f>
        <v>#REF!</v>
      </c>
    </row>
    <row r="821" spans="1:34" x14ac:dyDescent="0.25">
      <c r="A821" s="10" t="s">
        <v>1561</v>
      </c>
      <c r="B821" s="11">
        <v>45863</v>
      </c>
      <c r="C821" s="12" t="s">
        <v>1562</v>
      </c>
      <c r="D821" s="13" t="s">
        <v>642</v>
      </c>
      <c r="E821" s="13" t="s">
        <v>3</v>
      </c>
      <c r="F821" s="14">
        <v>30</v>
      </c>
      <c r="G821" s="12" t="s">
        <v>263</v>
      </c>
      <c r="H821" s="12" t="s">
        <v>5</v>
      </c>
      <c r="I821" s="12" t="s">
        <v>44</v>
      </c>
      <c r="J821" s="12" t="s">
        <v>45</v>
      </c>
      <c r="K821" s="12" t="s">
        <v>46</v>
      </c>
      <c r="L821" s="14">
        <v>3</v>
      </c>
      <c r="M821" s="14">
        <v>2500</v>
      </c>
      <c r="N821" s="15">
        <v>0.05</v>
      </c>
      <c r="O821" s="14">
        <v>7125</v>
      </c>
      <c r="P821" s="14">
        <v>4500</v>
      </c>
      <c r="Q821" s="5">
        <f>Table1[[#This Row],[Sales]]-Table1[[#This Row],[Cost]]</f>
        <v>2625</v>
      </c>
      <c r="R821" s="12" t="s">
        <v>9</v>
      </c>
      <c r="S821" s="12" t="s">
        <v>10</v>
      </c>
      <c r="T821" s="12" t="s">
        <v>33</v>
      </c>
      <c r="U821" s="12" t="s">
        <v>19</v>
      </c>
      <c r="V821" s="6">
        <f>Table1[[#This Row],[Profit]]/Table1[[#This Row],[Sales]]</f>
        <v>0.36842105263157893</v>
      </c>
      <c r="W821" s="12">
        <f>[1]!Table1[[#This Row],[Sales]]-[1]!Table1[[#This Row],[Cost]]-[1]!Table1[[#This Row],[Profit]]</f>
        <v>0</v>
      </c>
      <c r="X821" s="12">
        <f>[1]!Table1[[#This Row],[Quantity]]*[1]!Table1[[#This Row],[Unit_Price]]</f>
        <v>7500</v>
      </c>
      <c r="Y821" s="16">
        <f>[1]!Table1[[#This Row],[Gross_Sales]]*[1]!Table1[[#This Row],[Discount]]</f>
        <v>375</v>
      </c>
      <c r="Z821" s="17">
        <f>[1]!Table1[[#This Row],[Gross_Sales]]*[1]!Table1[[#This Row],[Discount_amount]]</f>
        <v>2812500</v>
      </c>
      <c r="AA821" s="15">
        <f>IFERROR([1]!Table1[[#This Row],[Profit]]/[1]!Table1[[#This Row],[Sales]],0)</f>
        <v>0.36842105263157893</v>
      </c>
      <c r="AB821" s="12">
        <f>YEAR([1]!Table1[[#This Row],[Order_Date]])</f>
        <v>2025</v>
      </c>
      <c r="AC821" s="12">
        <f>MONTH([1]!Table1[[#This Row],[Order_Date]])</f>
        <v>7</v>
      </c>
      <c r="AD821" s="12" t="str">
        <f t="shared" si="36"/>
        <v>Jul</v>
      </c>
      <c r="AE821" s="12" t="str">
        <f t="shared" si="37"/>
        <v>Q3</v>
      </c>
      <c r="AF821" s="12" t="str">
        <f t="shared" si="38"/>
        <v>2025-Jul</v>
      </c>
      <c r="AG821" s="12">
        <f>COUNTIF(C:C,Table1[[#This Row],[Customer_ID]])</f>
        <v>3</v>
      </c>
      <c r="AH821" s="18" t="e">
        <f>IF([1]!Table1[[#This Row],[Customer_order_count]] &gt;= 10,"FREQUENT",IF([1]!Table1[[#This Row],[Customer_order_count]] &lt;= 10,"REGULAR","OCASSIONAL"))</f>
        <v>#REF!</v>
      </c>
    </row>
    <row r="822" spans="1:34" x14ac:dyDescent="0.25">
      <c r="A822" s="1" t="s">
        <v>1563</v>
      </c>
      <c r="B822" s="2">
        <v>45882</v>
      </c>
      <c r="C822" s="3" t="s">
        <v>912</v>
      </c>
      <c r="D822" s="4" t="s">
        <v>913</v>
      </c>
      <c r="E822" s="4" t="s">
        <v>3</v>
      </c>
      <c r="F822" s="5">
        <v>37</v>
      </c>
      <c r="G822" s="3" t="s">
        <v>339</v>
      </c>
      <c r="H822" s="3" t="s">
        <v>285</v>
      </c>
      <c r="I822" s="3" t="s">
        <v>264</v>
      </c>
      <c r="J822" s="3" t="s">
        <v>265</v>
      </c>
      <c r="K822" s="3" t="s">
        <v>46</v>
      </c>
      <c r="L822" s="5">
        <v>1</v>
      </c>
      <c r="M822" s="5">
        <v>800</v>
      </c>
      <c r="N822" s="6">
        <v>0.05</v>
      </c>
      <c r="O822" s="5">
        <v>760</v>
      </c>
      <c r="P822" s="5">
        <v>500</v>
      </c>
      <c r="Q822" s="5">
        <f>Table1[[#This Row],[Sales]]-Table1[[#This Row],[Cost]]</f>
        <v>260</v>
      </c>
      <c r="R822" s="3" t="s">
        <v>9</v>
      </c>
      <c r="S822" s="3" t="s">
        <v>10</v>
      </c>
      <c r="T822" s="3" t="s">
        <v>33</v>
      </c>
      <c r="U822" s="3" t="s">
        <v>27</v>
      </c>
      <c r="V822" s="6">
        <f>Table1[[#This Row],[Profit]]/Table1[[#This Row],[Sales]]</f>
        <v>0.34210526315789475</v>
      </c>
      <c r="W822" s="3">
        <f>[1]!Table1[[#This Row],[Sales]]-[1]!Table1[[#This Row],[Cost]]-[1]!Table1[[#This Row],[Profit]]</f>
        <v>0</v>
      </c>
      <c r="X822" s="3">
        <f>[1]!Table1[[#This Row],[Quantity]]*[1]!Table1[[#This Row],[Unit_Price]]</f>
        <v>800</v>
      </c>
      <c r="Y822" s="7">
        <f>[1]!Table1[[#This Row],[Gross_Sales]]*[1]!Table1[[#This Row],[Discount]]</f>
        <v>40</v>
      </c>
      <c r="Z822" s="8">
        <f>[1]!Table1[[#This Row],[Gross_Sales]]*[1]!Table1[[#This Row],[Discount_amount]]</f>
        <v>32000</v>
      </c>
      <c r="AA822" s="6">
        <f>IFERROR([1]!Table1[[#This Row],[Profit]]/[1]!Table1[[#This Row],[Sales]],0)</f>
        <v>0.34210526315789475</v>
      </c>
      <c r="AB822" s="3">
        <f>YEAR([1]!Table1[[#This Row],[Order_Date]])</f>
        <v>2025</v>
      </c>
      <c r="AC822" s="3">
        <f>MONTH([1]!Table1[[#This Row],[Order_Date]])</f>
        <v>8</v>
      </c>
      <c r="AD822" s="3" t="str">
        <f t="shared" si="36"/>
        <v>Aug</v>
      </c>
      <c r="AE822" s="3" t="str">
        <f t="shared" si="37"/>
        <v>Q3</v>
      </c>
      <c r="AF822" s="3" t="str">
        <f t="shared" si="38"/>
        <v>2025-Aug</v>
      </c>
      <c r="AG822" s="3">
        <f>COUNTIF(C:C,Table1[[#This Row],[Customer_ID]])</f>
        <v>16</v>
      </c>
      <c r="AH822" s="9" t="e">
        <f>IF([1]!Table1[[#This Row],[Customer_order_count]] &gt;= 10,"FREQUENT",IF([1]!Table1[[#This Row],[Customer_order_count]] &lt;= 10,"REGULAR","OCASSIONAL"))</f>
        <v>#REF!</v>
      </c>
    </row>
    <row r="823" spans="1:34" x14ac:dyDescent="0.25">
      <c r="A823" s="10" t="s">
        <v>121</v>
      </c>
      <c r="B823" s="11">
        <v>45729</v>
      </c>
      <c r="C823" s="12" t="s">
        <v>72</v>
      </c>
      <c r="D823" s="13" t="s">
        <v>73</v>
      </c>
      <c r="E823" s="13" t="s">
        <v>16</v>
      </c>
      <c r="F823" s="14">
        <v>45</v>
      </c>
      <c r="G823" s="12" t="s">
        <v>4</v>
      </c>
      <c r="H823" s="12" t="s">
        <v>5</v>
      </c>
      <c r="I823" s="12" t="s">
        <v>31</v>
      </c>
      <c r="J823" s="12" t="s">
        <v>32</v>
      </c>
      <c r="K823" s="12" t="s">
        <v>25</v>
      </c>
      <c r="L823" s="14">
        <v>2</v>
      </c>
      <c r="M823" s="14">
        <v>5000</v>
      </c>
      <c r="N823" s="15">
        <v>0.05</v>
      </c>
      <c r="O823" s="14">
        <v>9500</v>
      </c>
      <c r="P823" s="14">
        <v>7000</v>
      </c>
      <c r="Q823" s="5">
        <f>Table1[[#This Row],[Sales]]-Table1[[#This Row],[Cost]]</f>
        <v>2500</v>
      </c>
      <c r="R823" s="12" t="s">
        <v>26</v>
      </c>
      <c r="S823" s="12" t="s">
        <v>10</v>
      </c>
      <c r="T823" s="12" t="s">
        <v>18</v>
      </c>
      <c r="U823" s="12" t="s">
        <v>27</v>
      </c>
      <c r="V823" s="6">
        <f>Table1[[#This Row],[Profit]]/Table1[[#This Row],[Sales]]</f>
        <v>0.26315789473684209</v>
      </c>
      <c r="W823" s="12">
        <f>[1]!Table1[[#This Row],[Sales]]-[1]!Table1[[#This Row],[Cost]]-[1]!Table1[[#This Row],[Profit]]</f>
        <v>0</v>
      </c>
      <c r="X823" s="12">
        <f>[1]!Table1[[#This Row],[Quantity]]*[1]!Table1[[#This Row],[Unit_Price]]</f>
        <v>10000</v>
      </c>
      <c r="Y823" s="16">
        <f>[1]!Table1[[#This Row],[Gross_Sales]]*[1]!Table1[[#This Row],[Discount]]</f>
        <v>500</v>
      </c>
      <c r="Z823" s="17">
        <f>[1]!Table1[[#This Row],[Gross_Sales]]*[1]!Table1[[#This Row],[Discount_amount]]</f>
        <v>5000000</v>
      </c>
      <c r="AA823" s="15">
        <f>IFERROR([1]!Table1[[#This Row],[Profit]]/[1]!Table1[[#This Row],[Sales]],0)</f>
        <v>0.26315789473684209</v>
      </c>
      <c r="AB823" s="12">
        <f>YEAR([1]!Table1[[#This Row],[Order_Date]])</f>
        <v>2025</v>
      </c>
      <c r="AC823" s="12">
        <f>MONTH([1]!Table1[[#This Row],[Order_Date]])</f>
        <v>3</v>
      </c>
      <c r="AD823" s="12" t="str">
        <f t="shared" si="36"/>
        <v>Mar</v>
      </c>
      <c r="AE823" s="12" t="str">
        <f t="shared" si="37"/>
        <v>Q1</v>
      </c>
      <c r="AF823" s="12" t="str">
        <f t="shared" si="38"/>
        <v>2025-Mar</v>
      </c>
      <c r="AG823" s="12">
        <f>COUNTIF(C:C,Table1[[#This Row],[Customer_ID]])</f>
        <v>10</v>
      </c>
      <c r="AH823" s="18" t="e">
        <f>IF([1]!Table1[[#This Row],[Customer_order_count]] &gt;= 10,"FREQUENT",IF([1]!Table1[[#This Row],[Customer_order_count]] &lt;= 10,"REGULAR","OCASSIONAL"))</f>
        <v>#REF!</v>
      </c>
    </row>
    <row r="824" spans="1:34" x14ac:dyDescent="0.25">
      <c r="A824" s="1" t="s">
        <v>1564</v>
      </c>
      <c r="B824" s="2">
        <v>45703</v>
      </c>
      <c r="C824" s="3" t="s">
        <v>614</v>
      </c>
      <c r="D824" s="4" t="s">
        <v>615</v>
      </c>
      <c r="E824" s="4" t="s">
        <v>16</v>
      </c>
      <c r="F824" s="5">
        <v>55</v>
      </c>
      <c r="G824" s="3" t="s">
        <v>263</v>
      </c>
      <c r="H824" s="3" t="s">
        <v>5</v>
      </c>
      <c r="I824" s="3" t="s">
        <v>105</v>
      </c>
      <c r="J824" s="3" t="s">
        <v>106</v>
      </c>
      <c r="K824" s="3" t="s">
        <v>76</v>
      </c>
      <c r="L824" s="5">
        <v>3</v>
      </c>
      <c r="M824" s="5">
        <v>450</v>
      </c>
      <c r="N824" s="6">
        <v>0</v>
      </c>
      <c r="O824" s="5">
        <v>1350</v>
      </c>
      <c r="P824" s="5">
        <v>990</v>
      </c>
      <c r="Q824" s="5">
        <f>Table1[[#This Row],[Sales]]-Table1[[#This Row],[Cost]]</f>
        <v>360</v>
      </c>
      <c r="R824" s="3" t="s">
        <v>26</v>
      </c>
      <c r="S824" s="3" t="s">
        <v>10</v>
      </c>
      <c r="T824" s="3" t="s">
        <v>18</v>
      </c>
      <c r="U824" s="3" t="s">
        <v>12</v>
      </c>
      <c r="V824" s="6">
        <f>Table1[[#This Row],[Profit]]/Table1[[#This Row],[Sales]]</f>
        <v>0.26666666666666666</v>
      </c>
      <c r="W824" s="3">
        <f>[1]!Table1[[#This Row],[Sales]]-[1]!Table1[[#This Row],[Cost]]-[1]!Table1[[#This Row],[Profit]]</f>
        <v>0</v>
      </c>
      <c r="X824" s="3">
        <f>[1]!Table1[[#This Row],[Quantity]]*[1]!Table1[[#This Row],[Unit_Price]]</f>
        <v>1350</v>
      </c>
      <c r="Y824" s="7">
        <f>[1]!Table1[[#This Row],[Gross_Sales]]*[1]!Table1[[#This Row],[Discount]]</f>
        <v>0</v>
      </c>
      <c r="Z824" s="8">
        <f>[1]!Table1[[#This Row],[Gross_Sales]]*[1]!Table1[[#This Row],[Discount_amount]]</f>
        <v>0</v>
      </c>
      <c r="AA824" s="6">
        <f>IFERROR([1]!Table1[[#This Row],[Profit]]/[1]!Table1[[#This Row],[Sales]],0)</f>
        <v>0.26666666666666666</v>
      </c>
      <c r="AB824" s="3">
        <f>YEAR([1]!Table1[[#This Row],[Order_Date]])</f>
        <v>2025</v>
      </c>
      <c r="AC824" s="3">
        <f>MONTH([1]!Table1[[#This Row],[Order_Date]])</f>
        <v>2</v>
      </c>
      <c r="AD824" s="3" t="str">
        <f t="shared" si="36"/>
        <v>Feb</v>
      </c>
      <c r="AE824" s="3" t="str">
        <f t="shared" si="37"/>
        <v>Q1</v>
      </c>
      <c r="AF824" s="3" t="str">
        <f t="shared" si="38"/>
        <v>2025-Feb</v>
      </c>
      <c r="AG824" s="3">
        <f>COUNTIF(C:C,Table1[[#This Row],[Customer_ID]])</f>
        <v>6</v>
      </c>
      <c r="AH824" s="9" t="e">
        <f>IF([1]!Table1[[#This Row],[Customer_order_count]] &gt;= 10,"FREQUENT",IF([1]!Table1[[#This Row],[Customer_order_count]] &lt;= 10,"REGULAR","OCASSIONAL"))</f>
        <v>#REF!</v>
      </c>
    </row>
    <row r="825" spans="1:34" x14ac:dyDescent="0.25">
      <c r="A825" s="10" t="s">
        <v>1565</v>
      </c>
      <c r="B825" s="11">
        <v>45906</v>
      </c>
      <c r="C825" s="12" t="s">
        <v>508</v>
      </c>
      <c r="D825" s="12" t="s">
        <v>509</v>
      </c>
      <c r="E825" s="12" t="s">
        <v>16</v>
      </c>
      <c r="F825" s="12">
        <v>25</v>
      </c>
      <c r="G825" s="12" t="s">
        <v>312</v>
      </c>
      <c r="H825" s="12" t="s">
        <v>276</v>
      </c>
      <c r="I825" s="12" t="s">
        <v>74</v>
      </c>
      <c r="J825" s="12" t="s">
        <v>75</v>
      </c>
      <c r="K825" s="12" t="s">
        <v>76</v>
      </c>
      <c r="L825" s="12">
        <v>2</v>
      </c>
      <c r="M825" s="12">
        <v>550</v>
      </c>
      <c r="N825" s="12">
        <v>0.1</v>
      </c>
      <c r="O825" s="12">
        <v>0</v>
      </c>
      <c r="P825" s="12">
        <v>900</v>
      </c>
      <c r="Q825" s="5">
        <f>Table1[[#This Row],[Sales]]-Table1[[#This Row],[Cost]]</f>
        <v>-900</v>
      </c>
      <c r="R825" s="12" t="s">
        <v>77</v>
      </c>
      <c r="S825" s="12" t="s">
        <v>291</v>
      </c>
      <c r="T825" s="12" t="s">
        <v>33</v>
      </c>
      <c r="U825" s="12" t="s">
        <v>27</v>
      </c>
      <c r="V825" s="3" t="e">
        <f>Table1[[#This Row],[Profit]]/Table1[[#This Row],[Sales]]</f>
        <v>#DIV/0!</v>
      </c>
      <c r="W825" s="12">
        <f>[1]!Table1[[#This Row],[Sales]]-[1]!Table1[[#This Row],[Cost]]-[1]!Table1[[#This Row],[Profit]]</f>
        <v>-900</v>
      </c>
      <c r="X825" s="12">
        <f>[1]!Table1[[#This Row],[Quantity]]*[1]!Table1[[#This Row],[Unit_Price]]</f>
        <v>1100</v>
      </c>
      <c r="Y825" s="12">
        <f>[1]!Table1[[#This Row],[Gross_Sales]]*[1]!Table1[[#This Row],[Discount]]</f>
        <v>110</v>
      </c>
      <c r="Z825" s="12">
        <f>[1]!Table1[[#This Row],[Gross_Sales]]*[1]!Table1[[#This Row],[Discount_amount]]</f>
        <v>121000</v>
      </c>
      <c r="AA825" s="12">
        <f>IFERROR([1]!Table1[[#This Row],[Profit]]/[1]!Table1[[#This Row],[Sales]],0)</f>
        <v>0</v>
      </c>
      <c r="AB825" s="12">
        <f>YEAR([1]!Table1[[#This Row],[Order_Date]])</f>
        <v>2025</v>
      </c>
      <c r="AC825" s="12">
        <f>MONTH([1]!Table1[[#This Row],[Order_Date]])</f>
        <v>9</v>
      </c>
      <c r="AD825" s="12" t="str">
        <f t="shared" si="36"/>
        <v>Sep</v>
      </c>
      <c r="AE825" s="12" t="str">
        <f t="shared" si="37"/>
        <v>Q3</v>
      </c>
      <c r="AF825" s="12" t="str">
        <f t="shared" si="38"/>
        <v>2025-Sep</v>
      </c>
      <c r="AG825" s="12">
        <f>COUNTIF(C:C,Table1[[#This Row],[Customer_ID]])</f>
        <v>11</v>
      </c>
      <c r="AH825" s="18" t="e">
        <f>IF([1]!Table1[[#This Row],[Customer_order_count]] &gt;= 10,"FREQUENT",IF([1]!Table1[[#This Row],[Customer_order_count]] &lt;= 10,"REGULAR","OCASSIONAL"))</f>
        <v>#REF!</v>
      </c>
    </row>
    <row r="826" spans="1:34" x14ac:dyDescent="0.25">
      <c r="A826" s="1" t="s">
        <v>1566</v>
      </c>
      <c r="B826" s="2">
        <v>45855</v>
      </c>
      <c r="C826" s="3" t="s">
        <v>912</v>
      </c>
      <c r="D826" s="4" t="s">
        <v>913</v>
      </c>
      <c r="E826" s="4" t="s">
        <v>3</v>
      </c>
      <c r="F826" s="5">
        <v>37</v>
      </c>
      <c r="G826" s="3" t="s">
        <v>339</v>
      </c>
      <c r="H826" s="3" t="s">
        <v>285</v>
      </c>
      <c r="I826" s="3" t="s">
        <v>68</v>
      </c>
      <c r="J826" s="3" t="s">
        <v>69</v>
      </c>
      <c r="K826" s="3" t="s">
        <v>39</v>
      </c>
      <c r="L826" s="5">
        <v>1</v>
      </c>
      <c r="M826" s="5">
        <v>3500</v>
      </c>
      <c r="N826" s="6">
        <v>0.05</v>
      </c>
      <c r="O826" s="5">
        <v>3325</v>
      </c>
      <c r="P826" s="5">
        <v>2300</v>
      </c>
      <c r="Q826" s="5">
        <f>Table1[[#This Row],[Sales]]-Table1[[#This Row],[Cost]]</f>
        <v>1025</v>
      </c>
      <c r="R826" s="3" t="s">
        <v>77</v>
      </c>
      <c r="S826" s="3" t="s">
        <v>10</v>
      </c>
      <c r="T826" s="3" t="s">
        <v>33</v>
      </c>
      <c r="U826" s="3" t="s">
        <v>27</v>
      </c>
      <c r="V826" s="6">
        <f>Table1[[#This Row],[Profit]]/Table1[[#This Row],[Sales]]</f>
        <v>0.30827067669172931</v>
      </c>
      <c r="W826" s="3">
        <f>[1]!Table1[[#This Row],[Sales]]-[1]!Table1[[#This Row],[Cost]]-[1]!Table1[[#This Row],[Profit]]</f>
        <v>0</v>
      </c>
      <c r="X826" s="3">
        <f>[1]!Table1[[#This Row],[Quantity]]*[1]!Table1[[#This Row],[Unit_Price]]</f>
        <v>3500</v>
      </c>
      <c r="Y826" s="7">
        <f>[1]!Table1[[#This Row],[Gross_Sales]]*[1]!Table1[[#This Row],[Discount]]</f>
        <v>175</v>
      </c>
      <c r="Z826" s="8">
        <f>[1]!Table1[[#This Row],[Gross_Sales]]*[1]!Table1[[#This Row],[Discount_amount]]</f>
        <v>612500</v>
      </c>
      <c r="AA826" s="6">
        <f>IFERROR([1]!Table1[[#This Row],[Profit]]/[1]!Table1[[#This Row],[Sales]],0)</f>
        <v>0.30827067669172931</v>
      </c>
      <c r="AB826" s="3">
        <f>YEAR([1]!Table1[[#This Row],[Order_Date]])</f>
        <v>2025</v>
      </c>
      <c r="AC826" s="3">
        <f>MONTH([1]!Table1[[#This Row],[Order_Date]])</f>
        <v>7</v>
      </c>
      <c r="AD826" s="3" t="str">
        <f t="shared" si="36"/>
        <v>Jul</v>
      </c>
      <c r="AE826" s="3" t="str">
        <f t="shared" si="37"/>
        <v>Q3</v>
      </c>
      <c r="AF826" s="3" t="str">
        <f t="shared" si="38"/>
        <v>2025-Jul</v>
      </c>
      <c r="AG826" s="3">
        <f>COUNTIF(C:C,Table1[[#This Row],[Customer_ID]])</f>
        <v>16</v>
      </c>
      <c r="AH826" s="9" t="e">
        <f>IF([1]!Table1[[#This Row],[Customer_order_count]] &gt;= 10,"FREQUENT",IF([1]!Table1[[#This Row],[Customer_order_count]] &lt;= 10,"REGULAR","OCASSIONAL"))</f>
        <v>#REF!</v>
      </c>
    </row>
    <row r="827" spans="1:34" x14ac:dyDescent="0.25">
      <c r="A827" s="10" t="s">
        <v>1567</v>
      </c>
      <c r="B827" s="11">
        <v>45940</v>
      </c>
      <c r="C827" s="12" t="s">
        <v>715</v>
      </c>
      <c r="D827" s="13" t="s">
        <v>448</v>
      </c>
      <c r="E827" s="13" t="s">
        <v>16</v>
      </c>
      <c r="F827" s="14">
        <v>38</v>
      </c>
      <c r="G827" s="12" t="s">
        <v>317</v>
      </c>
      <c r="H827" s="12" t="s">
        <v>5</v>
      </c>
      <c r="I827" s="12" t="s">
        <v>44</v>
      </c>
      <c r="J827" s="12" t="s">
        <v>45</v>
      </c>
      <c r="K827" s="12" t="s">
        <v>46</v>
      </c>
      <c r="L827" s="14">
        <v>1</v>
      </c>
      <c r="M827" s="14">
        <v>2500</v>
      </c>
      <c r="N827" s="15">
        <v>0.05</v>
      </c>
      <c r="O827" s="14">
        <v>2375</v>
      </c>
      <c r="P827" s="14">
        <v>1500</v>
      </c>
      <c r="Q827" s="5">
        <f>Table1[[#This Row],[Sales]]-Table1[[#This Row],[Cost]]</f>
        <v>875</v>
      </c>
      <c r="R827" s="12" t="s">
        <v>77</v>
      </c>
      <c r="S827" s="12" t="s">
        <v>10</v>
      </c>
      <c r="T827" s="12" t="s">
        <v>40</v>
      </c>
      <c r="U827" s="12" t="s">
        <v>27</v>
      </c>
      <c r="V827" s="6">
        <f>Table1[[#This Row],[Profit]]/Table1[[#This Row],[Sales]]</f>
        <v>0.36842105263157893</v>
      </c>
      <c r="W827" s="12">
        <f>[1]!Table1[[#This Row],[Sales]]-[1]!Table1[[#This Row],[Cost]]-[1]!Table1[[#This Row],[Profit]]</f>
        <v>0</v>
      </c>
      <c r="X827" s="12">
        <f>[1]!Table1[[#This Row],[Quantity]]*[1]!Table1[[#This Row],[Unit_Price]]</f>
        <v>2500</v>
      </c>
      <c r="Y827" s="16">
        <f>[1]!Table1[[#This Row],[Gross_Sales]]*[1]!Table1[[#This Row],[Discount]]</f>
        <v>125</v>
      </c>
      <c r="Z827" s="17">
        <f>[1]!Table1[[#This Row],[Gross_Sales]]*[1]!Table1[[#This Row],[Discount_amount]]</f>
        <v>312500</v>
      </c>
      <c r="AA827" s="15">
        <f>IFERROR([1]!Table1[[#This Row],[Profit]]/[1]!Table1[[#This Row],[Sales]],0)</f>
        <v>0.36842105263157893</v>
      </c>
      <c r="AB827" s="12">
        <f>YEAR([1]!Table1[[#This Row],[Order_Date]])</f>
        <v>2025</v>
      </c>
      <c r="AC827" s="12">
        <f>MONTH([1]!Table1[[#This Row],[Order_Date]])</f>
        <v>10</v>
      </c>
      <c r="AD827" s="12" t="str">
        <f t="shared" si="36"/>
        <v>Oct</v>
      </c>
      <c r="AE827" s="12" t="str">
        <f t="shared" si="37"/>
        <v>Q4</v>
      </c>
      <c r="AF827" s="12" t="str">
        <f t="shared" si="38"/>
        <v>2025-Oct</v>
      </c>
      <c r="AG827" s="12">
        <f>COUNTIF(C:C,Table1[[#This Row],[Customer_ID]])</f>
        <v>21</v>
      </c>
      <c r="AH827" s="18" t="e">
        <f>IF([1]!Table1[[#This Row],[Customer_order_count]] &gt;= 10,"FREQUENT",IF([1]!Table1[[#This Row],[Customer_order_count]] &lt;= 10,"REGULAR","OCASSIONAL"))</f>
        <v>#REF!</v>
      </c>
    </row>
    <row r="828" spans="1:34" x14ac:dyDescent="0.25">
      <c r="A828" s="1" t="s">
        <v>1568</v>
      </c>
      <c r="B828" s="2">
        <v>45538</v>
      </c>
      <c r="C828" s="3" t="s">
        <v>100</v>
      </c>
      <c r="D828" s="4" t="s">
        <v>101</v>
      </c>
      <c r="E828" s="4" t="s">
        <v>3</v>
      </c>
      <c r="F828" s="5">
        <v>40</v>
      </c>
      <c r="G828" s="3" t="s">
        <v>4</v>
      </c>
      <c r="H828" s="3" t="s">
        <v>5</v>
      </c>
      <c r="I828" s="3" t="s">
        <v>81</v>
      </c>
      <c r="J828" s="3" t="s">
        <v>82</v>
      </c>
      <c r="K828" s="3" t="s">
        <v>58</v>
      </c>
      <c r="L828" s="5">
        <v>2</v>
      </c>
      <c r="M828" s="5">
        <v>3500</v>
      </c>
      <c r="N828" s="6">
        <v>0.1</v>
      </c>
      <c r="O828" s="5">
        <v>6300</v>
      </c>
      <c r="P828" s="5">
        <v>5000</v>
      </c>
      <c r="Q828" s="5">
        <f>Table1[[#This Row],[Sales]]-Table1[[#This Row],[Cost]]</f>
        <v>1300</v>
      </c>
      <c r="R828" s="3" t="s">
        <v>17</v>
      </c>
      <c r="S828" s="3" t="s">
        <v>10</v>
      </c>
      <c r="T828" s="3" t="s">
        <v>33</v>
      </c>
      <c r="U828" s="3" t="s">
        <v>27</v>
      </c>
      <c r="V828" s="6">
        <f>Table1[[#This Row],[Profit]]/Table1[[#This Row],[Sales]]</f>
        <v>0.20634920634920634</v>
      </c>
      <c r="W828" s="3">
        <f>[1]!Table1[[#This Row],[Sales]]-[1]!Table1[[#This Row],[Cost]]-[1]!Table1[[#This Row],[Profit]]</f>
        <v>0</v>
      </c>
      <c r="X828" s="3">
        <f>[1]!Table1[[#This Row],[Quantity]]*[1]!Table1[[#This Row],[Unit_Price]]</f>
        <v>7000</v>
      </c>
      <c r="Y828" s="7">
        <f>[1]!Table1[[#This Row],[Gross_Sales]]*[1]!Table1[[#This Row],[Discount]]</f>
        <v>700</v>
      </c>
      <c r="Z828" s="8">
        <f>[1]!Table1[[#This Row],[Gross_Sales]]*[1]!Table1[[#This Row],[Discount_amount]]</f>
        <v>4900000</v>
      </c>
      <c r="AA828" s="6">
        <f>IFERROR([1]!Table1[[#This Row],[Profit]]/[1]!Table1[[#This Row],[Sales]],0)</f>
        <v>0.20634920634920634</v>
      </c>
      <c r="AB828" s="3">
        <f>YEAR([1]!Table1[[#This Row],[Order_Date]])</f>
        <v>2024</v>
      </c>
      <c r="AC828" s="3">
        <f>MONTH([1]!Table1[[#This Row],[Order_Date]])</f>
        <v>9</v>
      </c>
      <c r="AD828" s="3" t="str">
        <f t="shared" si="36"/>
        <v>Sep</v>
      </c>
      <c r="AE828" s="3" t="str">
        <f t="shared" si="37"/>
        <v>Q3</v>
      </c>
      <c r="AF828" s="3" t="str">
        <f t="shared" si="38"/>
        <v>2024-Sep</v>
      </c>
      <c r="AG828" s="3">
        <f>COUNTIF(C:C,Table1[[#This Row],[Customer_ID]])</f>
        <v>12</v>
      </c>
      <c r="AH828" s="9" t="e">
        <f>IF([1]!Table1[[#This Row],[Customer_order_count]] &gt;= 10,"FREQUENT",IF([1]!Table1[[#This Row],[Customer_order_count]] &lt;= 10,"REGULAR","OCASSIONAL"))</f>
        <v>#REF!</v>
      </c>
    </row>
    <row r="829" spans="1:34" x14ac:dyDescent="0.25">
      <c r="A829" s="10" t="s">
        <v>122</v>
      </c>
      <c r="B829" s="11">
        <v>45855</v>
      </c>
      <c r="C829" s="12" t="s">
        <v>123</v>
      </c>
      <c r="D829" s="13" t="s">
        <v>124</v>
      </c>
      <c r="E829" s="13" t="s">
        <v>3</v>
      </c>
      <c r="F829" s="14">
        <v>47</v>
      </c>
      <c r="G829" s="12" t="s">
        <v>4</v>
      </c>
      <c r="H829" s="12" t="s">
        <v>5</v>
      </c>
      <c r="I829" s="12" t="s">
        <v>37</v>
      </c>
      <c r="J829" s="12" t="s">
        <v>38</v>
      </c>
      <c r="K829" s="12" t="s">
        <v>39</v>
      </c>
      <c r="L829" s="14">
        <v>2</v>
      </c>
      <c r="M829" s="14">
        <v>900</v>
      </c>
      <c r="N829" s="15">
        <v>0.15</v>
      </c>
      <c r="O829" s="14">
        <v>1530</v>
      </c>
      <c r="P829" s="14">
        <v>1100</v>
      </c>
      <c r="Q829" s="5">
        <f>Table1[[#This Row],[Sales]]-Table1[[#This Row],[Cost]]</f>
        <v>430</v>
      </c>
      <c r="R829" s="12" t="s">
        <v>26</v>
      </c>
      <c r="S829" s="12" t="s">
        <v>10</v>
      </c>
      <c r="T829" s="12" t="s">
        <v>33</v>
      </c>
      <c r="U829" s="12" t="s">
        <v>12</v>
      </c>
      <c r="V829" s="6">
        <f>Table1[[#This Row],[Profit]]/Table1[[#This Row],[Sales]]</f>
        <v>0.28104575163398693</v>
      </c>
      <c r="W829" s="12">
        <f>[1]!Table1[[#This Row],[Sales]]-[1]!Table1[[#This Row],[Cost]]-[1]!Table1[[#This Row],[Profit]]</f>
        <v>0</v>
      </c>
      <c r="X829" s="12">
        <f>[1]!Table1[[#This Row],[Quantity]]*[1]!Table1[[#This Row],[Unit_Price]]</f>
        <v>1800</v>
      </c>
      <c r="Y829" s="16">
        <f>[1]!Table1[[#This Row],[Gross_Sales]]*[1]!Table1[[#This Row],[Discount]]</f>
        <v>270</v>
      </c>
      <c r="Z829" s="17">
        <f>[1]!Table1[[#This Row],[Gross_Sales]]*[1]!Table1[[#This Row],[Discount_amount]]</f>
        <v>486000</v>
      </c>
      <c r="AA829" s="15">
        <f>IFERROR([1]!Table1[[#This Row],[Profit]]/[1]!Table1[[#This Row],[Sales]],0)</f>
        <v>0.28104575163398693</v>
      </c>
      <c r="AB829" s="12">
        <f>YEAR([1]!Table1[[#This Row],[Order_Date]])</f>
        <v>2025</v>
      </c>
      <c r="AC829" s="12">
        <f>MONTH([1]!Table1[[#This Row],[Order_Date]])</f>
        <v>7</v>
      </c>
      <c r="AD829" s="12" t="str">
        <f t="shared" si="36"/>
        <v>Jul</v>
      </c>
      <c r="AE829" s="12" t="str">
        <f t="shared" si="37"/>
        <v>Q3</v>
      </c>
      <c r="AF829" s="12" t="str">
        <f t="shared" si="38"/>
        <v>2025-Jul</v>
      </c>
      <c r="AG829" s="12">
        <f>COUNTIF(C:C,Table1[[#This Row],[Customer_ID]])</f>
        <v>9</v>
      </c>
      <c r="AH829" s="18" t="e">
        <f>IF([1]!Table1[[#This Row],[Customer_order_count]] &gt;= 10,"FREQUENT",IF([1]!Table1[[#This Row],[Customer_order_count]] &lt;= 10,"REGULAR","OCASSIONAL"))</f>
        <v>#REF!</v>
      </c>
    </row>
    <row r="830" spans="1:34" x14ac:dyDescent="0.25">
      <c r="A830" s="1" t="s">
        <v>1569</v>
      </c>
      <c r="B830" s="2">
        <v>45698</v>
      </c>
      <c r="C830" s="3" t="s">
        <v>1198</v>
      </c>
      <c r="D830" s="3" t="s">
        <v>962</v>
      </c>
      <c r="E830" s="3" t="s">
        <v>3</v>
      </c>
      <c r="F830" s="3">
        <v>25</v>
      </c>
      <c r="G830" s="3" t="s">
        <v>280</v>
      </c>
      <c r="H830" s="3" t="s">
        <v>270</v>
      </c>
      <c r="I830" s="3" t="s">
        <v>23</v>
      </c>
      <c r="J830" s="3" t="s">
        <v>24</v>
      </c>
      <c r="K830" s="3" t="s">
        <v>25</v>
      </c>
      <c r="L830" s="3">
        <v>1</v>
      </c>
      <c r="M830" s="3">
        <v>55000</v>
      </c>
      <c r="N830" s="3">
        <v>0.2</v>
      </c>
      <c r="O830" s="3">
        <v>44000</v>
      </c>
      <c r="P830" s="3">
        <v>40000</v>
      </c>
      <c r="Q830" s="5">
        <f>Table1[[#This Row],[Sales]]-Table1[[#This Row],[Cost]]</f>
        <v>4000</v>
      </c>
      <c r="R830" s="3" t="s">
        <v>9</v>
      </c>
      <c r="S830" s="3" t="s">
        <v>287</v>
      </c>
      <c r="T830" s="3" t="s">
        <v>18</v>
      </c>
      <c r="U830" s="3" t="s">
        <v>19</v>
      </c>
      <c r="V830" s="6">
        <f>Table1[[#This Row],[Profit]]/Table1[[#This Row],[Sales]]</f>
        <v>9.0909090909090912E-2</v>
      </c>
      <c r="W830" s="3">
        <f>[1]!Table1[[#This Row],[Sales]]-[1]!Table1[[#This Row],[Cost]]-[1]!Table1[[#This Row],[Profit]]</f>
        <v>-80000</v>
      </c>
      <c r="X830" s="3">
        <f>[1]!Table1[[#This Row],[Quantity]]*[1]!Table1[[#This Row],[Unit_Price]]</f>
        <v>55000</v>
      </c>
      <c r="Y830" s="3">
        <f>[1]!Table1[[#This Row],[Gross_Sales]]*[1]!Table1[[#This Row],[Discount]]</f>
        <v>11000</v>
      </c>
      <c r="Z830" s="3">
        <f>[1]!Table1[[#This Row],[Gross_Sales]]*[1]!Table1[[#This Row],[Discount_amount]]</f>
        <v>605000000</v>
      </c>
      <c r="AA830" s="3">
        <f>IFERROR([1]!Table1[[#This Row],[Profit]]/[1]!Table1[[#This Row],[Sales]],0)</f>
        <v>9.0909090909090912E-2</v>
      </c>
      <c r="AB830" s="3">
        <f>YEAR([1]!Table1[[#This Row],[Order_Date]])</f>
        <v>2025</v>
      </c>
      <c r="AC830" s="3">
        <f>MONTH([1]!Table1[[#This Row],[Order_Date]])</f>
        <v>2</v>
      </c>
      <c r="AD830" s="3" t="str">
        <f t="shared" si="36"/>
        <v>Feb</v>
      </c>
      <c r="AE830" s="3" t="str">
        <f t="shared" si="37"/>
        <v>Q1</v>
      </c>
      <c r="AF830" s="3" t="str">
        <f t="shared" si="38"/>
        <v>2025-Feb</v>
      </c>
      <c r="AG830" s="3">
        <f>COUNTIF(C:C,Table1[[#This Row],[Customer_ID]])</f>
        <v>20</v>
      </c>
      <c r="AH830" s="9" t="e">
        <f>IF([1]!Table1[[#This Row],[Customer_order_count]] &gt;= 10,"FREQUENT",IF([1]!Table1[[#This Row],[Customer_order_count]] &lt;= 10,"REGULAR","OCASSIONAL"))</f>
        <v>#REF!</v>
      </c>
    </row>
    <row r="831" spans="1:34" x14ac:dyDescent="0.25">
      <c r="A831" s="10" t="s">
        <v>1570</v>
      </c>
      <c r="B831" s="11">
        <v>45902</v>
      </c>
      <c r="C831" s="12" t="s">
        <v>1571</v>
      </c>
      <c r="D831" s="12" t="s">
        <v>1465</v>
      </c>
      <c r="E831" s="12" t="s">
        <v>16</v>
      </c>
      <c r="F831" s="12">
        <v>50</v>
      </c>
      <c r="G831" s="12" t="s">
        <v>284</v>
      </c>
      <c r="H831" s="12" t="s">
        <v>285</v>
      </c>
      <c r="I831" s="12" t="s">
        <v>23</v>
      </c>
      <c r="J831" s="12" t="s">
        <v>24</v>
      </c>
      <c r="K831" s="12" t="s">
        <v>25</v>
      </c>
      <c r="L831" s="12">
        <v>3</v>
      </c>
      <c r="M831" s="12">
        <v>55000</v>
      </c>
      <c r="N831" s="12">
        <v>0.1</v>
      </c>
      <c r="O831" s="12">
        <v>148500</v>
      </c>
      <c r="P831" s="12">
        <v>120000</v>
      </c>
      <c r="Q831" s="5">
        <f>Table1[[#This Row],[Sales]]-Table1[[#This Row],[Cost]]</f>
        <v>28500</v>
      </c>
      <c r="R831" s="12" t="s">
        <v>17</v>
      </c>
      <c r="S831" s="12" t="s">
        <v>287</v>
      </c>
      <c r="T831" s="12" t="s">
        <v>33</v>
      </c>
      <c r="U831" s="12" t="s">
        <v>19</v>
      </c>
      <c r="V831" s="6">
        <f>Table1[[#This Row],[Profit]]/Table1[[#This Row],[Sales]]</f>
        <v>0.19191919191919191</v>
      </c>
      <c r="W831" s="12">
        <f>[1]!Table1[[#This Row],[Sales]]-[1]!Table1[[#This Row],[Cost]]-[1]!Table1[[#This Row],[Profit]]</f>
        <v>-240000</v>
      </c>
      <c r="X831" s="12">
        <f>[1]!Table1[[#This Row],[Quantity]]*[1]!Table1[[#This Row],[Unit_Price]]</f>
        <v>165000</v>
      </c>
      <c r="Y831" s="12">
        <f>[1]!Table1[[#This Row],[Gross_Sales]]*[1]!Table1[[#This Row],[Discount]]</f>
        <v>16500</v>
      </c>
      <c r="Z831" s="12">
        <f>[1]!Table1[[#This Row],[Gross_Sales]]*[1]!Table1[[#This Row],[Discount_amount]]</f>
        <v>2722500000</v>
      </c>
      <c r="AA831" s="12">
        <f>IFERROR([1]!Table1[[#This Row],[Profit]]/[1]!Table1[[#This Row],[Sales]],0)</f>
        <v>0.19191919191919191</v>
      </c>
      <c r="AB831" s="12">
        <f>YEAR([1]!Table1[[#This Row],[Order_Date]])</f>
        <v>2025</v>
      </c>
      <c r="AC831" s="12">
        <f>MONTH([1]!Table1[[#This Row],[Order_Date]])</f>
        <v>9</v>
      </c>
      <c r="AD831" s="12" t="str">
        <f t="shared" si="36"/>
        <v>Sep</v>
      </c>
      <c r="AE831" s="12" t="str">
        <f t="shared" si="37"/>
        <v>Q3</v>
      </c>
      <c r="AF831" s="12" t="str">
        <f t="shared" si="38"/>
        <v>2025-Sep</v>
      </c>
      <c r="AG831" s="12">
        <f>COUNTIF(C:C,Table1[[#This Row],[Customer_ID]])</f>
        <v>2</v>
      </c>
      <c r="AH831" s="18" t="e">
        <f>IF([1]!Table1[[#This Row],[Customer_order_count]] &gt;= 10,"FREQUENT",IF([1]!Table1[[#This Row],[Customer_order_count]] &lt;= 10,"REGULAR","OCASSIONAL"))</f>
        <v>#REF!</v>
      </c>
    </row>
    <row r="832" spans="1:34" x14ac:dyDescent="0.25">
      <c r="A832" s="1" t="s">
        <v>1572</v>
      </c>
      <c r="B832" s="2">
        <v>45601</v>
      </c>
      <c r="C832" s="3" t="s">
        <v>1047</v>
      </c>
      <c r="D832" s="4" t="s">
        <v>1029</v>
      </c>
      <c r="E832" s="4" t="s">
        <v>16</v>
      </c>
      <c r="F832" s="5">
        <v>52</v>
      </c>
      <c r="G832" s="3" t="s">
        <v>275</v>
      </c>
      <c r="H832" s="3" t="s">
        <v>276</v>
      </c>
      <c r="I832" s="3" t="s">
        <v>23</v>
      </c>
      <c r="J832" s="3" t="s">
        <v>24</v>
      </c>
      <c r="K832" s="3" t="s">
        <v>25</v>
      </c>
      <c r="L832" s="5">
        <v>1</v>
      </c>
      <c r="M832" s="5">
        <v>55000</v>
      </c>
      <c r="N832" s="6">
        <v>0.15</v>
      </c>
      <c r="O832" s="5">
        <v>46750</v>
      </c>
      <c r="P832" s="5">
        <v>40000</v>
      </c>
      <c r="Q832" s="5">
        <f>Table1[[#This Row],[Sales]]-Table1[[#This Row],[Cost]]</f>
        <v>6750</v>
      </c>
      <c r="R832" s="3" t="s">
        <v>26</v>
      </c>
      <c r="S832" s="3" t="s">
        <v>10</v>
      </c>
      <c r="T832" s="3" t="s">
        <v>40</v>
      </c>
      <c r="U832" s="3" t="s">
        <v>27</v>
      </c>
      <c r="V832" s="6">
        <f>Table1[[#This Row],[Profit]]/Table1[[#This Row],[Sales]]</f>
        <v>0.14438502673796791</v>
      </c>
      <c r="W832" s="3">
        <f>[1]!Table1[[#This Row],[Sales]]-[1]!Table1[[#This Row],[Cost]]-[1]!Table1[[#This Row],[Profit]]</f>
        <v>0</v>
      </c>
      <c r="X832" s="3">
        <f>[1]!Table1[[#This Row],[Quantity]]*[1]!Table1[[#This Row],[Unit_Price]]</f>
        <v>55000</v>
      </c>
      <c r="Y832" s="7">
        <f>[1]!Table1[[#This Row],[Gross_Sales]]*[1]!Table1[[#This Row],[Discount]]</f>
        <v>8250</v>
      </c>
      <c r="Z832" s="8">
        <f>[1]!Table1[[#This Row],[Gross_Sales]]*[1]!Table1[[#This Row],[Discount_amount]]</f>
        <v>453750000</v>
      </c>
      <c r="AA832" s="6">
        <f>IFERROR([1]!Table1[[#This Row],[Profit]]/[1]!Table1[[#This Row],[Sales]],0)</f>
        <v>0.14438502673796791</v>
      </c>
      <c r="AB832" s="3">
        <f>YEAR([1]!Table1[[#This Row],[Order_Date]])</f>
        <v>2024</v>
      </c>
      <c r="AC832" s="3">
        <f>MONTH([1]!Table1[[#This Row],[Order_Date]])</f>
        <v>11</v>
      </c>
      <c r="AD832" s="3" t="str">
        <f t="shared" si="36"/>
        <v>Nov</v>
      </c>
      <c r="AE832" s="3" t="str">
        <f t="shared" si="37"/>
        <v>Q4</v>
      </c>
      <c r="AF832" s="3" t="str">
        <f t="shared" si="38"/>
        <v>2024-Nov</v>
      </c>
      <c r="AG832" s="3">
        <f>COUNTIF(C:C,Table1[[#This Row],[Customer_ID]])</f>
        <v>23</v>
      </c>
      <c r="AH832" s="9" t="e">
        <f>IF([1]!Table1[[#This Row],[Customer_order_count]] &gt;= 10,"FREQUENT",IF([1]!Table1[[#This Row],[Customer_order_count]] &lt;= 10,"REGULAR","OCASSIONAL"))</f>
        <v>#REF!</v>
      </c>
    </row>
    <row r="833" spans="1:34" x14ac:dyDescent="0.25">
      <c r="A833" s="10" t="s">
        <v>1573</v>
      </c>
      <c r="B833" s="11">
        <v>45614</v>
      </c>
      <c r="C833" s="12" t="s">
        <v>1202</v>
      </c>
      <c r="D833" s="12" t="s">
        <v>1203</v>
      </c>
      <c r="E833" s="12" t="s">
        <v>3</v>
      </c>
      <c r="F833" s="12">
        <v>38</v>
      </c>
      <c r="G833" s="12" t="s">
        <v>263</v>
      </c>
      <c r="H833" s="12" t="s">
        <v>5</v>
      </c>
      <c r="I833" s="12" t="s">
        <v>23</v>
      </c>
      <c r="J833" s="12" t="s">
        <v>24</v>
      </c>
      <c r="K833" s="12" t="s">
        <v>25</v>
      </c>
      <c r="L833" s="12">
        <v>1</v>
      </c>
      <c r="M833" s="12">
        <v>55000</v>
      </c>
      <c r="N833" s="12">
        <v>0.2</v>
      </c>
      <c r="O833" s="12">
        <v>0</v>
      </c>
      <c r="P833" s="12">
        <v>40000</v>
      </c>
      <c r="Q833" s="5">
        <f>Table1[[#This Row],[Sales]]-Table1[[#This Row],[Cost]]</f>
        <v>-40000</v>
      </c>
      <c r="R833" s="12" t="s">
        <v>9</v>
      </c>
      <c r="S833" s="12" t="s">
        <v>291</v>
      </c>
      <c r="T833" s="12" t="s">
        <v>40</v>
      </c>
      <c r="U833" s="12" t="s">
        <v>19</v>
      </c>
      <c r="V833" s="3" t="e">
        <f>Table1[[#This Row],[Profit]]/Table1[[#This Row],[Sales]]</f>
        <v>#DIV/0!</v>
      </c>
      <c r="W833" s="12">
        <f>[1]!Table1[[#This Row],[Sales]]-[1]!Table1[[#This Row],[Cost]]-[1]!Table1[[#This Row],[Profit]]</f>
        <v>-40000</v>
      </c>
      <c r="X833" s="12">
        <f>[1]!Table1[[#This Row],[Quantity]]*[1]!Table1[[#This Row],[Unit_Price]]</f>
        <v>55000</v>
      </c>
      <c r="Y833" s="12">
        <f>[1]!Table1[[#This Row],[Gross_Sales]]*[1]!Table1[[#This Row],[Discount]]</f>
        <v>11000</v>
      </c>
      <c r="Z833" s="12">
        <f>[1]!Table1[[#This Row],[Gross_Sales]]*[1]!Table1[[#This Row],[Discount_amount]]</f>
        <v>605000000</v>
      </c>
      <c r="AA833" s="12">
        <f>IFERROR([1]!Table1[[#This Row],[Profit]]/[1]!Table1[[#This Row],[Sales]],0)</f>
        <v>0</v>
      </c>
      <c r="AB833" s="12">
        <f>YEAR([1]!Table1[[#This Row],[Order_Date]])</f>
        <v>2024</v>
      </c>
      <c r="AC833" s="12">
        <f>MONTH([1]!Table1[[#This Row],[Order_Date]])</f>
        <v>11</v>
      </c>
      <c r="AD833" s="12" t="str">
        <f t="shared" si="36"/>
        <v>Nov</v>
      </c>
      <c r="AE833" s="12" t="str">
        <f t="shared" si="37"/>
        <v>Q4</v>
      </c>
      <c r="AF833" s="12" t="str">
        <f t="shared" si="38"/>
        <v>2024-Nov</v>
      </c>
      <c r="AG833" s="12">
        <f>COUNTIF(C:C,Table1[[#This Row],[Customer_ID]])</f>
        <v>5</v>
      </c>
      <c r="AH833" s="18" t="e">
        <f>IF([1]!Table1[[#This Row],[Customer_order_count]] &gt;= 10,"FREQUENT",IF([1]!Table1[[#This Row],[Customer_order_count]] &lt;= 10,"REGULAR","OCASSIONAL"))</f>
        <v>#REF!</v>
      </c>
    </row>
    <row r="834" spans="1:34" x14ac:dyDescent="0.25">
      <c r="A834" s="1" t="s">
        <v>1574</v>
      </c>
      <c r="B834" s="2">
        <v>45574</v>
      </c>
      <c r="C834" s="3" t="s">
        <v>694</v>
      </c>
      <c r="D834" s="4" t="s">
        <v>695</v>
      </c>
      <c r="E834" s="4" t="s">
        <v>16</v>
      </c>
      <c r="F834" s="5">
        <v>59</v>
      </c>
      <c r="G834" s="3" t="s">
        <v>284</v>
      </c>
      <c r="H834" s="3" t="s">
        <v>285</v>
      </c>
      <c r="I834" s="3" t="s">
        <v>127</v>
      </c>
      <c r="J834" s="3" t="s">
        <v>128</v>
      </c>
      <c r="K834" s="3" t="s">
        <v>58</v>
      </c>
      <c r="L834" s="5">
        <v>3</v>
      </c>
      <c r="M834" s="5">
        <v>3000</v>
      </c>
      <c r="N834" s="6">
        <v>0.05</v>
      </c>
      <c r="O834" s="5">
        <v>8550</v>
      </c>
      <c r="P834" s="5">
        <v>6300</v>
      </c>
      <c r="Q834" s="5">
        <f>Table1[[#This Row],[Sales]]-Table1[[#This Row],[Cost]]</f>
        <v>2250</v>
      </c>
      <c r="R834" s="3" t="s">
        <v>17</v>
      </c>
      <c r="S834" s="3" t="s">
        <v>10</v>
      </c>
      <c r="T834" s="3" t="s">
        <v>40</v>
      </c>
      <c r="U834" s="3" t="s">
        <v>27</v>
      </c>
      <c r="V834" s="6">
        <f>Table1[[#This Row],[Profit]]/Table1[[#This Row],[Sales]]</f>
        <v>0.26315789473684209</v>
      </c>
      <c r="W834" s="3">
        <f>[1]!Table1[[#This Row],[Sales]]-[1]!Table1[[#This Row],[Cost]]-[1]!Table1[[#This Row],[Profit]]</f>
        <v>0</v>
      </c>
      <c r="X834" s="3">
        <f>[1]!Table1[[#This Row],[Quantity]]*[1]!Table1[[#This Row],[Unit_Price]]</f>
        <v>9000</v>
      </c>
      <c r="Y834" s="7">
        <f>[1]!Table1[[#This Row],[Gross_Sales]]*[1]!Table1[[#This Row],[Discount]]</f>
        <v>450</v>
      </c>
      <c r="Z834" s="8">
        <f>[1]!Table1[[#This Row],[Gross_Sales]]*[1]!Table1[[#This Row],[Discount_amount]]</f>
        <v>4050000</v>
      </c>
      <c r="AA834" s="6">
        <f>IFERROR([1]!Table1[[#This Row],[Profit]]/[1]!Table1[[#This Row],[Sales]],0)</f>
        <v>0.26315789473684209</v>
      </c>
      <c r="AB834" s="3">
        <f>YEAR([1]!Table1[[#This Row],[Order_Date]])</f>
        <v>2024</v>
      </c>
      <c r="AC834" s="3">
        <f>MONTH([1]!Table1[[#This Row],[Order_Date]])</f>
        <v>10</v>
      </c>
      <c r="AD834" s="3" t="str">
        <f t="shared" ref="AD834:AD897" si="39">TEXT(B:B,"mmm")</f>
        <v>Oct</v>
      </c>
      <c r="AE834" s="3" t="str">
        <f t="shared" ref="AE834:AE897" si="40">"Q"&amp;ROUNDUP(MONTH(B834)/3,0)</f>
        <v>Q4</v>
      </c>
      <c r="AF834" s="3" t="str">
        <f t="shared" ref="AF834:AF897" si="41">TEXT(B:B,"yyyy-mmm")</f>
        <v>2024-Oct</v>
      </c>
      <c r="AG834" s="3">
        <f>COUNTIF(C:C,Table1[[#This Row],[Customer_ID]])</f>
        <v>16</v>
      </c>
      <c r="AH834" s="9" t="e">
        <f>IF([1]!Table1[[#This Row],[Customer_order_count]] &gt;= 10,"FREQUENT",IF([1]!Table1[[#This Row],[Customer_order_count]] &lt;= 10,"REGULAR","OCASSIONAL"))</f>
        <v>#REF!</v>
      </c>
    </row>
    <row r="835" spans="1:34" x14ac:dyDescent="0.25">
      <c r="A835" s="10" t="s">
        <v>1575</v>
      </c>
      <c r="B835" s="11">
        <v>45877</v>
      </c>
      <c r="C835" s="12" t="s">
        <v>1576</v>
      </c>
      <c r="D835" s="13" t="s">
        <v>1577</v>
      </c>
      <c r="E835" s="13" t="s">
        <v>16</v>
      </c>
      <c r="F835" s="14">
        <v>36</v>
      </c>
      <c r="G835" s="12" t="s">
        <v>284</v>
      </c>
      <c r="H835" s="12" t="s">
        <v>285</v>
      </c>
      <c r="I835" s="12" t="s">
        <v>176</v>
      </c>
      <c r="J835" s="12" t="s">
        <v>177</v>
      </c>
      <c r="K835" s="12" t="s">
        <v>25</v>
      </c>
      <c r="L835" s="14">
        <v>1</v>
      </c>
      <c r="M835" s="14">
        <v>22000</v>
      </c>
      <c r="N835" s="15">
        <v>0.15</v>
      </c>
      <c r="O835" s="14">
        <v>18700</v>
      </c>
      <c r="P835" s="14">
        <v>16500</v>
      </c>
      <c r="Q835" s="5">
        <f>Table1[[#This Row],[Sales]]-Table1[[#This Row],[Cost]]</f>
        <v>2200</v>
      </c>
      <c r="R835" s="12" t="s">
        <v>26</v>
      </c>
      <c r="S835" s="12" t="s">
        <v>10</v>
      </c>
      <c r="T835" s="12" t="s">
        <v>33</v>
      </c>
      <c r="U835" s="12" t="s">
        <v>12</v>
      </c>
      <c r="V835" s="6">
        <f>Table1[[#This Row],[Profit]]/Table1[[#This Row],[Sales]]</f>
        <v>0.11764705882352941</v>
      </c>
      <c r="W835" s="12">
        <f>[1]!Table1[[#This Row],[Sales]]-[1]!Table1[[#This Row],[Cost]]-[1]!Table1[[#This Row],[Profit]]</f>
        <v>0</v>
      </c>
      <c r="X835" s="12">
        <f>[1]!Table1[[#This Row],[Quantity]]*[1]!Table1[[#This Row],[Unit_Price]]</f>
        <v>22000</v>
      </c>
      <c r="Y835" s="16">
        <f>[1]!Table1[[#This Row],[Gross_Sales]]*[1]!Table1[[#This Row],[Discount]]</f>
        <v>3300</v>
      </c>
      <c r="Z835" s="17">
        <f>[1]!Table1[[#This Row],[Gross_Sales]]*[1]!Table1[[#This Row],[Discount_amount]]</f>
        <v>72600000</v>
      </c>
      <c r="AA835" s="15">
        <f>IFERROR([1]!Table1[[#This Row],[Profit]]/[1]!Table1[[#This Row],[Sales]],0)</f>
        <v>0.11764705882352941</v>
      </c>
      <c r="AB835" s="12">
        <f>YEAR([1]!Table1[[#This Row],[Order_Date]])</f>
        <v>2025</v>
      </c>
      <c r="AC835" s="12">
        <f>MONTH([1]!Table1[[#This Row],[Order_Date]])</f>
        <v>8</v>
      </c>
      <c r="AD835" s="12" t="str">
        <f t="shared" si="39"/>
        <v>Aug</v>
      </c>
      <c r="AE835" s="12" t="str">
        <f t="shared" si="40"/>
        <v>Q3</v>
      </c>
      <c r="AF835" s="12" t="str">
        <f t="shared" si="41"/>
        <v>2025-Aug</v>
      </c>
      <c r="AG835" s="12">
        <f>COUNTIF(C:C,Table1[[#This Row],[Customer_ID]])</f>
        <v>7</v>
      </c>
      <c r="AH835" s="18" t="e">
        <f>IF([1]!Table1[[#This Row],[Customer_order_count]] &gt;= 10,"FREQUENT",IF([1]!Table1[[#This Row],[Customer_order_count]] &lt;= 10,"REGULAR","OCASSIONAL"))</f>
        <v>#REF!</v>
      </c>
    </row>
    <row r="836" spans="1:34" x14ac:dyDescent="0.25">
      <c r="A836" s="1" t="s">
        <v>1578</v>
      </c>
      <c r="B836" s="2">
        <v>45451</v>
      </c>
      <c r="C836" s="3" t="s">
        <v>303</v>
      </c>
      <c r="D836" s="3" t="s">
        <v>304</v>
      </c>
      <c r="E836" s="3" t="s">
        <v>16</v>
      </c>
      <c r="F836" s="3">
        <v>36</v>
      </c>
      <c r="G836" s="3" t="s">
        <v>275</v>
      </c>
      <c r="H836" s="3" t="s">
        <v>276</v>
      </c>
      <c r="I836" s="3" t="s">
        <v>176</v>
      </c>
      <c r="J836" s="3" t="s">
        <v>177</v>
      </c>
      <c r="K836" s="3" t="s">
        <v>25</v>
      </c>
      <c r="L836" s="3">
        <v>1</v>
      </c>
      <c r="M836" s="3">
        <v>22000</v>
      </c>
      <c r="N836" s="3">
        <v>0.25</v>
      </c>
      <c r="O836" s="3">
        <v>0</v>
      </c>
      <c r="P836" s="3">
        <v>16500</v>
      </c>
      <c r="Q836" s="5">
        <f>Table1[[#This Row],[Sales]]-Table1[[#This Row],[Cost]]</f>
        <v>-16500</v>
      </c>
      <c r="R836" s="3" t="s">
        <v>26</v>
      </c>
      <c r="S836" s="3" t="s">
        <v>291</v>
      </c>
      <c r="T836" s="3" t="s">
        <v>11</v>
      </c>
      <c r="U836" s="3" t="s">
        <v>27</v>
      </c>
      <c r="V836" s="3" t="e">
        <f>Table1[[#This Row],[Profit]]/Table1[[#This Row],[Sales]]</f>
        <v>#DIV/0!</v>
      </c>
      <c r="W836" s="3">
        <f>[1]!Table1[[#This Row],[Sales]]-[1]!Table1[[#This Row],[Cost]]-[1]!Table1[[#This Row],[Profit]]</f>
        <v>-16500</v>
      </c>
      <c r="X836" s="3">
        <f>[1]!Table1[[#This Row],[Quantity]]*[1]!Table1[[#This Row],[Unit_Price]]</f>
        <v>22000</v>
      </c>
      <c r="Y836" s="3">
        <f>[1]!Table1[[#This Row],[Gross_Sales]]*[1]!Table1[[#This Row],[Discount]]</f>
        <v>5500</v>
      </c>
      <c r="Z836" s="3">
        <f>[1]!Table1[[#This Row],[Gross_Sales]]*[1]!Table1[[#This Row],[Discount_amount]]</f>
        <v>121000000</v>
      </c>
      <c r="AA836" s="3">
        <f>IFERROR([1]!Table1[[#This Row],[Profit]]/[1]!Table1[[#This Row],[Sales]],0)</f>
        <v>0</v>
      </c>
      <c r="AB836" s="3">
        <f>YEAR([1]!Table1[[#This Row],[Order_Date]])</f>
        <v>2024</v>
      </c>
      <c r="AC836" s="3">
        <f>MONTH([1]!Table1[[#This Row],[Order_Date]])</f>
        <v>6</v>
      </c>
      <c r="AD836" s="3" t="str">
        <f t="shared" si="39"/>
        <v>Jun</v>
      </c>
      <c r="AE836" s="3" t="str">
        <f t="shared" si="40"/>
        <v>Q2</v>
      </c>
      <c r="AF836" s="3" t="str">
        <f t="shared" si="41"/>
        <v>2024-Jun</v>
      </c>
      <c r="AG836" s="3">
        <f>COUNTIF(C:C,Table1[[#This Row],[Customer_ID]])</f>
        <v>23</v>
      </c>
      <c r="AH836" s="9" t="e">
        <f>IF([1]!Table1[[#This Row],[Customer_order_count]] &gt;= 10,"FREQUENT",IF([1]!Table1[[#This Row],[Customer_order_count]] &lt;= 10,"REGULAR","OCASSIONAL"))</f>
        <v>#REF!</v>
      </c>
    </row>
    <row r="837" spans="1:34" x14ac:dyDescent="0.25">
      <c r="A837" s="10" t="s">
        <v>1579</v>
      </c>
      <c r="B837" s="11">
        <v>45547</v>
      </c>
      <c r="C837" s="12" t="s">
        <v>273</v>
      </c>
      <c r="D837" s="13" t="s">
        <v>274</v>
      </c>
      <c r="E837" s="13" t="s">
        <v>3</v>
      </c>
      <c r="F837" s="14">
        <v>43</v>
      </c>
      <c r="G837" s="12" t="s">
        <v>275</v>
      </c>
      <c r="H837" s="12" t="s">
        <v>276</v>
      </c>
      <c r="I837" s="12" t="s">
        <v>89</v>
      </c>
      <c r="J837" s="12" t="s">
        <v>90</v>
      </c>
      <c r="K837" s="12" t="s">
        <v>91</v>
      </c>
      <c r="L837" s="14">
        <v>2</v>
      </c>
      <c r="M837" s="14">
        <v>35000</v>
      </c>
      <c r="N837" s="15">
        <v>0.15</v>
      </c>
      <c r="O837" s="14">
        <v>59500</v>
      </c>
      <c r="P837" s="14">
        <v>54000</v>
      </c>
      <c r="Q837" s="5">
        <f>Table1[[#This Row],[Sales]]-Table1[[#This Row],[Cost]]</f>
        <v>5500</v>
      </c>
      <c r="R837" s="12" t="s">
        <v>26</v>
      </c>
      <c r="S837" s="12" t="s">
        <v>10</v>
      </c>
      <c r="T837" s="12" t="s">
        <v>33</v>
      </c>
      <c r="U837" s="12" t="s">
        <v>27</v>
      </c>
      <c r="V837" s="6">
        <f>Table1[[#This Row],[Profit]]/Table1[[#This Row],[Sales]]</f>
        <v>9.2436974789915971E-2</v>
      </c>
      <c r="W837" s="12">
        <f>[1]!Table1[[#This Row],[Sales]]-[1]!Table1[[#This Row],[Cost]]-[1]!Table1[[#This Row],[Profit]]</f>
        <v>0</v>
      </c>
      <c r="X837" s="12">
        <f>[1]!Table1[[#This Row],[Quantity]]*[1]!Table1[[#This Row],[Unit_Price]]</f>
        <v>70000</v>
      </c>
      <c r="Y837" s="16">
        <f>[1]!Table1[[#This Row],[Gross_Sales]]*[1]!Table1[[#This Row],[Discount]]</f>
        <v>10500</v>
      </c>
      <c r="Z837" s="17">
        <f>[1]!Table1[[#This Row],[Gross_Sales]]*[1]!Table1[[#This Row],[Discount_amount]]</f>
        <v>735000000</v>
      </c>
      <c r="AA837" s="15">
        <f>IFERROR([1]!Table1[[#This Row],[Profit]]/[1]!Table1[[#This Row],[Sales]],0)</f>
        <v>9.2436974789915971E-2</v>
      </c>
      <c r="AB837" s="12">
        <f>YEAR([1]!Table1[[#This Row],[Order_Date]])</f>
        <v>2024</v>
      </c>
      <c r="AC837" s="12">
        <f>MONTH([1]!Table1[[#This Row],[Order_Date]])</f>
        <v>9</v>
      </c>
      <c r="AD837" s="12" t="str">
        <f t="shared" si="39"/>
        <v>Sep</v>
      </c>
      <c r="AE837" s="12" t="str">
        <f t="shared" si="40"/>
        <v>Q3</v>
      </c>
      <c r="AF837" s="12" t="str">
        <f t="shared" si="41"/>
        <v>2024-Sep</v>
      </c>
      <c r="AG837" s="12">
        <f>COUNTIF(C:C,Table1[[#This Row],[Customer_ID]])</f>
        <v>13</v>
      </c>
      <c r="AH837" s="18" t="e">
        <f>IF([1]!Table1[[#This Row],[Customer_order_count]] &gt;= 10,"FREQUENT",IF([1]!Table1[[#This Row],[Customer_order_count]] &lt;= 10,"REGULAR","OCASSIONAL"))</f>
        <v>#REF!</v>
      </c>
    </row>
    <row r="838" spans="1:34" x14ac:dyDescent="0.25">
      <c r="A838" s="1" t="s">
        <v>1580</v>
      </c>
      <c r="B838" s="2">
        <v>45876</v>
      </c>
      <c r="C838" s="3" t="s">
        <v>1581</v>
      </c>
      <c r="D838" s="4" t="s">
        <v>1582</v>
      </c>
      <c r="E838" s="4" t="s">
        <v>16</v>
      </c>
      <c r="F838" s="5">
        <v>52</v>
      </c>
      <c r="G838" s="3" t="s">
        <v>290</v>
      </c>
      <c r="H838" s="3" t="s">
        <v>276</v>
      </c>
      <c r="I838" s="3" t="s">
        <v>95</v>
      </c>
      <c r="J838" s="3" t="s">
        <v>96</v>
      </c>
      <c r="K838" s="3" t="s">
        <v>46</v>
      </c>
      <c r="L838" s="5">
        <v>2</v>
      </c>
      <c r="M838" s="5">
        <v>600</v>
      </c>
      <c r="N838" s="6">
        <v>0.05</v>
      </c>
      <c r="O838" s="5">
        <v>1140</v>
      </c>
      <c r="P838" s="5">
        <v>760</v>
      </c>
      <c r="Q838" s="5">
        <f>Table1[[#This Row],[Sales]]-Table1[[#This Row],[Cost]]</f>
        <v>380</v>
      </c>
      <c r="R838" s="3" t="s">
        <v>17</v>
      </c>
      <c r="S838" s="3" t="s">
        <v>10</v>
      </c>
      <c r="T838" s="3" t="s">
        <v>33</v>
      </c>
      <c r="U838" s="3" t="s">
        <v>19</v>
      </c>
      <c r="V838" s="6">
        <f>Table1[[#This Row],[Profit]]/Table1[[#This Row],[Sales]]</f>
        <v>0.33333333333333331</v>
      </c>
      <c r="W838" s="3">
        <f>[1]!Table1[[#This Row],[Sales]]-[1]!Table1[[#This Row],[Cost]]-[1]!Table1[[#This Row],[Profit]]</f>
        <v>0</v>
      </c>
      <c r="X838" s="3">
        <f>[1]!Table1[[#This Row],[Quantity]]*[1]!Table1[[#This Row],[Unit_Price]]</f>
        <v>1200</v>
      </c>
      <c r="Y838" s="7">
        <f>[1]!Table1[[#This Row],[Gross_Sales]]*[1]!Table1[[#This Row],[Discount]]</f>
        <v>60</v>
      </c>
      <c r="Z838" s="8">
        <f>[1]!Table1[[#This Row],[Gross_Sales]]*[1]!Table1[[#This Row],[Discount_amount]]</f>
        <v>72000</v>
      </c>
      <c r="AA838" s="6">
        <f>IFERROR([1]!Table1[[#This Row],[Profit]]/[1]!Table1[[#This Row],[Sales]],0)</f>
        <v>0.33333333333333331</v>
      </c>
      <c r="AB838" s="3">
        <f>YEAR([1]!Table1[[#This Row],[Order_Date]])</f>
        <v>2025</v>
      </c>
      <c r="AC838" s="3">
        <f>MONTH([1]!Table1[[#This Row],[Order_Date]])</f>
        <v>8</v>
      </c>
      <c r="AD838" s="3" t="str">
        <f t="shared" si="39"/>
        <v>Aug</v>
      </c>
      <c r="AE838" s="3" t="str">
        <f t="shared" si="40"/>
        <v>Q3</v>
      </c>
      <c r="AF838" s="3" t="str">
        <f t="shared" si="41"/>
        <v>2025-Aug</v>
      </c>
      <c r="AG838" s="3">
        <f>COUNTIF(C:C,Table1[[#This Row],[Customer_ID]])</f>
        <v>6</v>
      </c>
      <c r="AH838" s="9" t="e">
        <f>IF([1]!Table1[[#This Row],[Customer_order_count]] &gt;= 10,"FREQUENT",IF([1]!Table1[[#This Row],[Customer_order_count]] &lt;= 10,"REGULAR","OCASSIONAL"))</f>
        <v>#REF!</v>
      </c>
    </row>
    <row r="839" spans="1:34" x14ac:dyDescent="0.25">
      <c r="A839" s="10" t="s">
        <v>1583</v>
      </c>
      <c r="B839" s="11">
        <v>45371</v>
      </c>
      <c r="C839" s="12" t="s">
        <v>311</v>
      </c>
      <c r="D839" s="13" t="s">
        <v>101</v>
      </c>
      <c r="E839" s="13" t="s">
        <v>16</v>
      </c>
      <c r="F839" s="14">
        <v>42</v>
      </c>
      <c r="G839" s="12" t="s">
        <v>312</v>
      </c>
      <c r="H839" s="12" t="s">
        <v>276</v>
      </c>
      <c r="I839" s="12" t="s">
        <v>68</v>
      </c>
      <c r="J839" s="12" t="s">
        <v>69</v>
      </c>
      <c r="K839" s="12" t="s">
        <v>39</v>
      </c>
      <c r="L839" s="14">
        <v>1</v>
      </c>
      <c r="M839" s="14">
        <v>3500</v>
      </c>
      <c r="N839" s="15">
        <v>0.1</v>
      </c>
      <c r="O839" s="14">
        <v>3150</v>
      </c>
      <c r="P839" s="14">
        <v>2300</v>
      </c>
      <c r="Q839" s="5">
        <f>Table1[[#This Row],[Sales]]-Table1[[#This Row],[Cost]]</f>
        <v>850</v>
      </c>
      <c r="R839" s="12" t="s">
        <v>9</v>
      </c>
      <c r="S839" s="12" t="s">
        <v>10</v>
      </c>
      <c r="T839" s="12" t="s">
        <v>18</v>
      </c>
      <c r="U839" s="12" t="s">
        <v>27</v>
      </c>
      <c r="V839" s="6">
        <f>Table1[[#This Row],[Profit]]/Table1[[#This Row],[Sales]]</f>
        <v>0.26984126984126983</v>
      </c>
      <c r="W839" s="12">
        <f>[1]!Table1[[#This Row],[Sales]]-[1]!Table1[[#This Row],[Cost]]-[1]!Table1[[#This Row],[Profit]]</f>
        <v>0</v>
      </c>
      <c r="X839" s="12">
        <f>[1]!Table1[[#This Row],[Quantity]]*[1]!Table1[[#This Row],[Unit_Price]]</f>
        <v>3500</v>
      </c>
      <c r="Y839" s="16">
        <f>[1]!Table1[[#This Row],[Gross_Sales]]*[1]!Table1[[#This Row],[Discount]]</f>
        <v>350</v>
      </c>
      <c r="Z839" s="17">
        <f>[1]!Table1[[#This Row],[Gross_Sales]]*[1]!Table1[[#This Row],[Discount_amount]]</f>
        <v>1225000</v>
      </c>
      <c r="AA839" s="15">
        <f>IFERROR([1]!Table1[[#This Row],[Profit]]/[1]!Table1[[#This Row],[Sales]],0)</f>
        <v>0.26984126984126983</v>
      </c>
      <c r="AB839" s="12">
        <f>YEAR([1]!Table1[[#This Row],[Order_Date]])</f>
        <v>2024</v>
      </c>
      <c r="AC839" s="12">
        <f>MONTH([1]!Table1[[#This Row],[Order_Date]])</f>
        <v>3</v>
      </c>
      <c r="AD839" s="12" t="str">
        <f t="shared" si="39"/>
        <v>Mar</v>
      </c>
      <c r="AE839" s="12" t="str">
        <f t="shared" si="40"/>
        <v>Q1</v>
      </c>
      <c r="AF839" s="12" t="str">
        <f t="shared" si="41"/>
        <v>2024-Mar</v>
      </c>
      <c r="AG839" s="12">
        <f>COUNTIF(C:C,Table1[[#This Row],[Customer_ID]])</f>
        <v>21</v>
      </c>
      <c r="AH839" s="18" t="e">
        <f>IF([1]!Table1[[#This Row],[Customer_order_count]] &gt;= 10,"FREQUENT",IF([1]!Table1[[#This Row],[Customer_order_count]] &lt;= 10,"REGULAR","OCASSIONAL"))</f>
        <v>#REF!</v>
      </c>
    </row>
    <row r="840" spans="1:34" x14ac:dyDescent="0.25">
      <c r="A840" s="1" t="s">
        <v>1584</v>
      </c>
      <c r="B840" s="2">
        <v>45998</v>
      </c>
      <c r="C840" s="3" t="s">
        <v>1585</v>
      </c>
      <c r="D840" s="3" t="s">
        <v>1225</v>
      </c>
      <c r="E840" s="3" t="s">
        <v>16</v>
      </c>
      <c r="F840" s="3">
        <v>23</v>
      </c>
      <c r="G840" s="3" t="s">
        <v>407</v>
      </c>
      <c r="H840" s="3" t="s">
        <v>285</v>
      </c>
      <c r="I840" s="3" t="s">
        <v>109</v>
      </c>
      <c r="J840" s="3" t="s">
        <v>110</v>
      </c>
      <c r="K840" s="3" t="s">
        <v>8</v>
      </c>
      <c r="L840" s="3">
        <v>2</v>
      </c>
      <c r="M840" s="3">
        <v>4000</v>
      </c>
      <c r="N840" s="3">
        <v>0.05</v>
      </c>
      <c r="O840" s="3">
        <v>0</v>
      </c>
      <c r="P840" s="3">
        <v>5800</v>
      </c>
      <c r="Q840" s="5">
        <f>Table1[[#This Row],[Sales]]-Table1[[#This Row],[Cost]]</f>
        <v>-5800</v>
      </c>
      <c r="R840" s="3" t="s">
        <v>17</v>
      </c>
      <c r="S840" s="3" t="s">
        <v>291</v>
      </c>
      <c r="T840" s="3" t="s">
        <v>40</v>
      </c>
      <c r="U840" s="3" t="s">
        <v>19</v>
      </c>
      <c r="V840" s="3" t="e">
        <f>Table1[[#This Row],[Profit]]/Table1[[#This Row],[Sales]]</f>
        <v>#DIV/0!</v>
      </c>
      <c r="W840" s="3">
        <f>[1]!Table1[[#This Row],[Sales]]-[1]!Table1[[#This Row],[Cost]]-[1]!Table1[[#This Row],[Profit]]</f>
        <v>-5800</v>
      </c>
      <c r="X840" s="3">
        <f>[1]!Table1[[#This Row],[Quantity]]*[1]!Table1[[#This Row],[Unit_Price]]</f>
        <v>8000</v>
      </c>
      <c r="Y840" s="3">
        <f>[1]!Table1[[#This Row],[Gross_Sales]]*[1]!Table1[[#This Row],[Discount]]</f>
        <v>400</v>
      </c>
      <c r="Z840" s="3">
        <f>[1]!Table1[[#This Row],[Gross_Sales]]*[1]!Table1[[#This Row],[Discount_amount]]</f>
        <v>3200000</v>
      </c>
      <c r="AA840" s="3">
        <f>IFERROR([1]!Table1[[#This Row],[Profit]]/[1]!Table1[[#This Row],[Sales]],0)</f>
        <v>0</v>
      </c>
      <c r="AB840" s="3">
        <f>YEAR([1]!Table1[[#This Row],[Order_Date]])</f>
        <v>2025</v>
      </c>
      <c r="AC840" s="3">
        <f>MONTH([1]!Table1[[#This Row],[Order_Date]])</f>
        <v>12</v>
      </c>
      <c r="AD840" s="3" t="str">
        <f t="shared" si="39"/>
        <v>Dec</v>
      </c>
      <c r="AE840" s="3" t="str">
        <f t="shared" si="40"/>
        <v>Q4</v>
      </c>
      <c r="AF840" s="3" t="str">
        <f t="shared" si="41"/>
        <v>2025-Dec</v>
      </c>
      <c r="AG840" s="3">
        <f>COUNTIF(C:C,Table1[[#This Row],[Customer_ID]])</f>
        <v>3</v>
      </c>
      <c r="AH840" s="9" t="e">
        <f>IF([1]!Table1[[#This Row],[Customer_order_count]] &gt;= 10,"FREQUENT",IF([1]!Table1[[#This Row],[Customer_order_count]] &lt;= 10,"REGULAR","OCASSIONAL"))</f>
        <v>#REF!</v>
      </c>
    </row>
    <row r="841" spans="1:34" x14ac:dyDescent="0.25">
      <c r="A841" s="10" t="s">
        <v>1586</v>
      </c>
      <c r="B841" s="11">
        <v>45901</v>
      </c>
      <c r="C841" s="12" t="s">
        <v>1587</v>
      </c>
      <c r="D841" s="13" t="s">
        <v>215</v>
      </c>
      <c r="E841" s="13" t="s">
        <v>3</v>
      </c>
      <c r="F841" s="14">
        <v>46</v>
      </c>
      <c r="G841" s="12" t="s">
        <v>339</v>
      </c>
      <c r="H841" s="12" t="s">
        <v>285</v>
      </c>
      <c r="I841" s="12" t="s">
        <v>51</v>
      </c>
      <c r="J841" s="12" t="s">
        <v>52</v>
      </c>
      <c r="K841" s="12" t="s">
        <v>8</v>
      </c>
      <c r="L841" s="14">
        <v>1</v>
      </c>
      <c r="M841" s="14">
        <v>4500</v>
      </c>
      <c r="N841" s="15">
        <v>0.05</v>
      </c>
      <c r="O841" s="14">
        <v>4275</v>
      </c>
      <c r="P841" s="14">
        <v>3200</v>
      </c>
      <c r="Q841" s="5">
        <f>Table1[[#This Row],[Sales]]-Table1[[#This Row],[Cost]]</f>
        <v>1075</v>
      </c>
      <c r="R841" s="12" t="s">
        <v>26</v>
      </c>
      <c r="S841" s="12" t="s">
        <v>10</v>
      </c>
      <c r="T841" s="12" t="s">
        <v>33</v>
      </c>
      <c r="U841" s="12" t="s">
        <v>19</v>
      </c>
      <c r="V841" s="6">
        <f>Table1[[#This Row],[Profit]]/Table1[[#This Row],[Sales]]</f>
        <v>0.25146198830409355</v>
      </c>
      <c r="W841" s="12">
        <f>[1]!Table1[[#This Row],[Sales]]-[1]!Table1[[#This Row],[Cost]]-[1]!Table1[[#This Row],[Profit]]</f>
        <v>0</v>
      </c>
      <c r="X841" s="12">
        <f>[1]!Table1[[#This Row],[Quantity]]*[1]!Table1[[#This Row],[Unit_Price]]</f>
        <v>4500</v>
      </c>
      <c r="Y841" s="16">
        <f>[1]!Table1[[#This Row],[Gross_Sales]]*[1]!Table1[[#This Row],[Discount]]</f>
        <v>225</v>
      </c>
      <c r="Z841" s="17">
        <f>[1]!Table1[[#This Row],[Gross_Sales]]*[1]!Table1[[#This Row],[Discount_amount]]</f>
        <v>1012500</v>
      </c>
      <c r="AA841" s="15">
        <f>IFERROR([1]!Table1[[#This Row],[Profit]]/[1]!Table1[[#This Row],[Sales]],0)</f>
        <v>0.25146198830409355</v>
      </c>
      <c r="AB841" s="12">
        <f>YEAR([1]!Table1[[#This Row],[Order_Date]])</f>
        <v>2025</v>
      </c>
      <c r="AC841" s="12">
        <f>MONTH([1]!Table1[[#This Row],[Order_Date]])</f>
        <v>9</v>
      </c>
      <c r="AD841" s="12" t="str">
        <f t="shared" si="39"/>
        <v>Sep</v>
      </c>
      <c r="AE841" s="12" t="str">
        <f t="shared" si="40"/>
        <v>Q3</v>
      </c>
      <c r="AF841" s="12" t="str">
        <f t="shared" si="41"/>
        <v>2025-Sep</v>
      </c>
      <c r="AG841" s="12">
        <f>COUNTIF(C:C,Table1[[#This Row],[Customer_ID]])</f>
        <v>2</v>
      </c>
      <c r="AH841" s="18" t="e">
        <f>IF([1]!Table1[[#This Row],[Customer_order_count]] &gt;= 10,"FREQUENT",IF([1]!Table1[[#This Row],[Customer_order_count]] &lt;= 10,"REGULAR","OCASSIONAL"))</f>
        <v>#REF!</v>
      </c>
    </row>
    <row r="842" spans="1:34" x14ac:dyDescent="0.25">
      <c r="A842" s="1" t="s">
        <v>1588</v>
      </c>
      <c r="B842" s="2">
        <v>45882</v>
      </c>
      <c r="C842" s="3" t="s">
        <v>530</v>
      </c>
      <c r="D842" s="4" t="s">
        <v>531</v>
      </c>
      <c r="E842" s="4" t="s">
        <v>3</v>
      </c>
      <c r="F842" s="5">
        <v>31</v>
      </c>
      <c r="G842" s="3" t="s">
        <v>275</v>
      </c>
      <c r="H842" s="3" t="s">
        <v>276</v>
      </c>
      <c r="I842" s="3" t="s">
        <v>95</v>
      </c>
      <c r="J842" s="3" t="s">
        <v>96</v>
      </c>
      <c r="K842" s="3" t="s">
        <v>46</v>
      </c>
      <c r="L842" s="5">
        <v>1</v>
      </c>
      <c r="M842" s="5">
        <v>600</v>
      </c>
      <c r="N842" s="6">
        <v>0.15</v>
      </c>
      <c r="O842" s="5">
        <v>510</v>
      </c>
      <c r="P842" s="5">
        <v>380</v>
      </c>
      <c r="Q842" s="5">
        <f>Table1[[#This Row],[Sales]]-Table1[[#This Row],[Cost]]</f>
        <v>130</v>
      </c>
      <c r="R842" s="3" t="s">
        <v>26</v>
      </c>
      <c r="S842" s="3" t="s">
        <v>10</v>
      </c>
      <c r="T842" s="3" t="s">
        <v>33</v>
      </c>
      <c r="U842" s="3" t="s">
        <v>12</v>
      </c>
      <c r="V842" s="6">
        <f>Table1[[#This Row],[Profit]]/Table1[[#This Row],[Sales]]</f>
        <v>0.25490196078431371</v>
      </c>
      <c r="W842" s="3">
        <f>[1]!Table1[[#This Row],[Sales]]-[1]!Table1[[#This Row],[Cost]]-[1]!Table1[[#This Row],[Profit]]</f>
        <v>0</v>
      </c>
      <c r="X842" s="3">
        <f>[1]!Table1[[#This Row],[Quantity]]*[1]!Table1[[#This Row],[Unit_Price]]</f>
        <v>600</v>
      </c>
      <c r="Y842" s="7">
        <f>[1]!Table1[[#This Row],[Gross_Sales]]*[1]!Table1[[#This Row],[Discount]]</f>
        <v>90</v>
      </c>
      <c r="Z842" s="8">
        <f>[1]!Table1[[#This Row],[Gross_Sales]]*[1]!Table1[[#This Row],[Discount_amount]]</f>
        <v>54000</v>
      </c>
      <c r="AA842" s="6">
        <f>IFERROR([1]!Table1[[#This Row],[Profit]]/[1]!Table1[[#This Row],[Sales]],0)</f>
        <v>0.25490196078431371</v>
      </c>
      <c r="AB842" s="3">
        <f>YEAR([1]!Table1[[#This Row],[Order_Date]])</f>
        <v>2025</v>
      </c>
      <c r="AC842" s="3">
        <f>MONTH([1]!Table1[[#This Row],[Order_Date]])</f>
        <v>8</v>
      </c>
      <c r="AD842" s="3" t="str">
        <f t="shared" si="39"/>
        <v>Aug</v>
      </c>
      <c r="AE842" s="3" t="str">
        <f t="shared" si="40"/>
        <v>Q3</v>
      </c>
      <c r="AF842" s="3" t="str">
        <f t="shared" si="41"/>
        <v>2025-Aug</v>
      </c>
      <c r="AG842" s="3">
        <f>COUNTIF(C:C,Table1[[#This Row],[Customer_ID]])</f>
        <v>13</v>
      </c>
      <c r="AH842" s="9" t="e">
        <f>IF([1]!Table1[[#This Row],[Customer_order_count]] &gt;= 10,"FREQUENT",IF([1]!Table1[[#This Row],[Customer_order_count]] &lt;= 10,"REGULAR","OCASSIONAL"))</f>
        <v>#REF!</v>
      </c>
    </row>
    <row r="843" spans="1:34" x14ac:dyDescent="0.25">
      <c r="A843" s="10" t="s">
        <v>1589</v>
      </c>
      <c r="B843" s="11">
        <v>45634</v>
      </c>
      <c r="C843" s="12" t="s">
        <v>560</v>
      </c>
      <c r="D843" s="13" t="s">
        <v>389</v>
      </c>
      <c r="E843" s="13" t="s">
        <v>3</v>
      </c>
      <c r="F843" s="14">
        <v>30</v>
      </c>
      <c r="G843" s="12" t="s">
        <v>339</v>
      </c>
      <c r="H843" s="12" t="s">
        <v>285</v>
      </c>
      <c r="I843" s="12" t="s">
        <v>264</v>
      </c>
      <c r="J843" s="12" t="s">
        <v>265</v>
      </c>
      <c r="K843" s="12" t="s">
        <v>46</v>
      </c>
      <c r="L843" s="14">
        <v>2</v>
      </c>
      <c r="M843" s="14">
        <v>800</v>
      </c>
      <c r="N843" s="15">
        <v>0</v>
      </c>
      <c r="O843" s="14">
        <v>1600</v>
      </c>
      <c r="P843" s="14">
        <v>1000</v>
      </c>
      <c r="Q843" s="5">
        <f>Table1[[#This Row],[Sales]]-Table1[[#This Row],[Cost]]</f>
        <v>600</v>
      </c>
      <c r="R843" s="12" t="s">
        <v>77</v>
      </c>
      <c r="S843" s="12" t="s">
        <v>10</v>
      </c>
      <c r="T843" s="12" t="s">
        <v>40</v>
      </c>
      <c r="U843" s="12" t="s">
        <v>19</v>
      </c>
      <c r="V843" s="6">
        <f>Table1[[#This Row],[Profit]]/Table1[[#This Row],[Sales]]</f>
        <v>0.375</v>
      </c>
      <c r="W843" s="12">
        <f>[1]!Table1[[#This Row],[Sales]]-[1]!Table1[[#This Row],[Cost]]-[1]!Table1[[#This Row],[Profit]]</f>
        <v>0</v>
      </c>
      <c r="X843" s="12">
        <f>[1]!Table1[[#This Row],[Quantity]]*[1]!Table1[[#This Row],[Unit_Price]]</f>
        <v>1600</v>
      </c>
      <c r="Y843" s="16">
        <f>[1]!Table1[[#This Row],[Gross_Sales]]*[1]!Table1[[#This Row],[Discount]]</f>
        <v>0</v>
      </c>
      <c r="Z843" s="17">
        <f>[1]!Table1[[#This Row],[Gross_Sales]]*[1]!Table1[[#This Row],[Discount_amount]]</f>
        <v>0</v>
      </c>
      <c r="AA843" s="15">
        <f>IFERROR([1]!Table1[[#This Row],[Profit]]/[1]!Table1[[#This Row],[Sales]],0)</f>
        <v>0.375</v>
      </c>
      <c r="AB843" s="12">
        <f>YEAR([1]!Table1[[#This Row],[Order_Date]])</f>
        <v>2024</v>
      </c>
      <c r="AC843" s="12">
        <f>MONTH([1]!Table1[[#This Row],[Order_Date]])</f>
        <v>12</v>
      </c>
      <c r="AD843" s="12" t="str">
        <f t="shared" si="39"/>
        <v>Dec</v>
      </c>
      <c r="AE843" s="12" t="str">
        <f t="shared" si="40"/>
        <v>Q4</v>
      </c>
      <c r="AF843" s="12" t="str">
        <f t="shared" si="41"/>
        <v>2024-Dec</v>
      </c>
      <c r="AG843" s="12">
        <f>COUNTIF(C:C,Table1[[#This Row],[Customer_ID]])</f>
        <v>3</v>
      </c>
      <c r="AH843" s="18" t="e">
        <f>IF([1]!Table1[[#This Row],[Customer_order_count]] &gt;= 10,"FREQUENT",IF([1]!Table1[[#This Row],[Customer_order_count]] &lt;= 10,"REGULAR","OCASSIONAL"))</f>
        <v>#REF!</v>
      </c>
    </row>
    <row r="844" spans="1:34" x14ac:dyDescent="0.25">
      <c r="A844" s="1" t="s">
        <v>1590</v>
      </c>
      <c r="B844" s="2">
        <v>45415</v>
      </c>
      <c r="C844" s="3" t="s">
        <v>1591</v>
      </c>
      <c r="D844" s="4" t="s">
        <v>468</v>
      </c>
      <c r="E844" s="4" t="s">
        <v>3</v>
      </c>
      <c r="F844" s="5">
        <v>47</v>
      </c>
      <c r="G844" s="3" t="s">
        <v>290</v>
      </c>
      <c r="H844" s="3" t="s">
        <v>276</v>
      </c>
      <c r="I844" s="3" t="s">
        <v>89</v>
      </c>
      <c r="J844" s="3" t="s">
        <v>90</v>
      </c>
      <c r="K844" s="3" t="s">
        <v>91</v>
      </c>
      <c r="L844" s="5">
        <v>2</v>
      </c>
      <c r="M844" s="5">
        <v>35000</v>
      </c>
      <c r="N844" s="6">
        <v>0.1</v>
      </c>
      <c r="O844" s="5">
        <v>63000</v>
      </c>
      <c r="P844" s="5">
        <v>54000</v>
      </c>
      <c r="Q844" s="5">
        <f>Table1[[#This Row],[Sales]]-Table1[[#This Row],[Cost]]</f>
        <v>9000</v>
      </c>
      <c r="R844" s="3" t="s">
        <v>9</v>
      </c>
      <c r="S844" s="3" t="s">
        <v>10</v>
      </c>
      <c r="T844" s="3" t="s">
        <v>11</v>
      </c>
      <c r="U844" s="3" t="s">
        <v>12</v>
      </c>
      <c r="V844" s="6">
        <f>Table1[[#This Row],[Profit]]/Table1[[#This Row],[Sales]]</f>
        <v>0.14285714285714285</v>
      </c>
      <c r="W844" s="3">
        <f>[1]!Table1[[#This Row],[Sales]]-[1]!Table1[[#This Row],[Cost]]-[1]!Table1[[#This Row],[Profit]]</f>
        <v>0</v>
      </c>
      <c r="X844" s="3">
        <f>[1]!Table1[[#This Row],[Quantity]]*[1]!Table1[[#This Row],[Unit_Price]]</f>
        <v>70000</v>
      </c>
      <c r="Y844" s="7">
        <f>[1]!Table1[[#This Row],[Gross_Sales]]*[1]!Table1[[#This Row],[Discount]]</f>
        <v>7000</v>
      </c>
      <c r="Z844" s="8">
        <f>[1]!Table1[[#This Row],[Gross_Sales]]*[1]!Table1[[#This Row],[Discount_amount]]</f>
        <v>490000000</v>
      </c>
      <c r="AA844" s="6">
        <f>IFERROR([1]!Table1[[#This Row],[Profit]]/[1]!Table1[[#This Row],[Sales]],0)</f>
        <v>0.14285714285714285</v>
      </c>
      <c r="AB844" s="3">
        <f>YEAR([1]!Table1[[#This Row],[Order_Date]])</f>
        <v>2024</v>
      </c>
      <c r="AC844" s="3">
        <f>MONTH([1]!Table1[[#This Row],[Order_Date]])</f>
        <v>5</v>
      </c>
      <c r="AD844" s="3" t="str">
        <f t="shared" si="39"/>
        <v>May</v>
      </c>
      <c r="AE844" s="3" t="str">
        <f t="shared" si="40"/>
        <v>Q2</v>
      </c>
      <c r="AF844" s="3" t="str">
        <f t="shared" si="41"/>
        <v>2024-May</v>
      </c>
      <c r="AG844" s="3">
        <f>COUNTIF(C:C,Table1[[#This Row],[Customer_ID]])</f>
        <v>2</v>
      </c>
      <c r="AH844" s="9" t="e">
        <f>IF([1]!Table1[[#This Row],[Customer_order_count]] &gt;= 10,"FREQUENT",IF([1]!Table1[[#This Row],[Customer_order_count]] &lt;= 10,"REGULAR","OCASSIONAL"))</f>
        <v>#REF!</v>
      </c>
    </row>
    <row r="845" spans="1:34" x14ac:dyDescent="0.25">
      <c r="A845" s="10" t="s">
        <v>1592</v>
      </c>
      <c r="B845" s="11">
        <v>45303</v>
      </c>
      <c r="C845" s="12" t="s">
        <v>689</v>
      </c>
      <c r="D845" s="13" t="s">
        <v>690</v>
      </c>
      <c r="E845" s="13" t="s">
        <v>3</v>
      </c>
      <c r="F845" s="14">
        <v>44</v>
      </c>
      <c r="G845" s="12" t="s">
        <v>280</v>
      </c>
      <c r="H845" s="12" t="s">
        <v>270</v>
      </c>
      <c r="I845" s="12" t="s">
        <v>51</v>
      </c>
      <c r="J845" s="12" t="s">
        <v>52</v>
      </c>
      <c r="K845" s="12" t="s">
        <v>8</v>
      </c>
      <c r="L845" s="14">
        <v>2</v>
      </c>
      <c r="M845" s="14">
        <v>4500</v>
      </c>
      <c r="N845" s="15">
        <v>0.15</v>
      </c>
      <c r="O845" s="14">
        <v>7650</v>
      </c>
      <c r="P845" s="14">
        <v>6400</v>
      </c>
      <c r="Q845" s="5">
        <f>Table1[[#This Row],[Sales]]-Table1[[#This Row],[Cost]]</f>
        <v>1250</v>
      </c>
      <c r="R845" s="12" t="s">
        <v>9</v>
      </c>
      <c r="S845" s="12" t="s">
        <v>10</v>
      </c>
      <c r="T845" s="12" t="s">
        <v>18</v>
      </c>
      <c r="U845" s="12" t="s">
        <v>12</v>
      </c>
      <c r="V845" s="6">
        <f>Table1[[#This Row],[Profit]]/Table1[[#This Row],[Sales]]</f>
        <v>0.16339869281045752</v>
      </c>
      <c r="W845" s="12">
        <f>[1]!Table1[[#This Row],[Sales]]-[1]!Table1[[#This Row],[Cost]]-[1]!Table1[[#This Row],[Profit]]</f>
        <v>0</v>
      </c>
      <c r="X845" s="12">
        <f>[1]!Table1[[#This Row],[Quantity]]*[1]!Table1[[#This Row],[Unit_Price]]</f>
        <v>9000</v>
      </c>
      <c r="Y845" s="16">
        <f>[1]!Table1[[#This Row],[Gross_Sales]]*[1]!Table1[[#This Row],[Discount]]</f>
        <v>1350</v>
      </c>
      <c r="Z845" s="17">
        <f>[1]!Table1[[#This Row],[Gross_Sales]]*[1]!Table1[[#This Row],[Discount_amount]]</f>
        <v>12150000</v>
      </c>
      <c r="AA845" s="15">
        <f>IFERROR([1]!Table1[[#This Row],[Profit]]/[1]!Table1[[#This Row],[Sales]],0)</f>
        <v>0.16339869281045752</v>
      </c>
      <c r="AB845" s="12">
        <f>YEAR([1]!Table1[[#This Row],[Order_Date]])</f>
        <v>2024</v>
      </c>
      <c r="AC845" s="12">
        <f>MONTH([1]!Table1[[#This Row],[Order_Date]])</f>
        <v>1</v>
      </c>
      <c r="AD845" s="12" t="str">
        <f t="shared" si="39"/>
        <v>Jan</v>
      </c>
      <c r="AE845" s="12" t="str">
        <f t="shared" si="40"/>
        <v>Q1</v>
      </c>
      <c r="AF845" s="12" t="str">
        <f t="shared" si="41"/>
        <v>2024-Jan</v>
      </c>
      <c r="AG845" s="12">
        <f>COUNTIF(C:C,Table1[[#This Row],[Customer_ID]])</f>
        <v>14</v>
      </c>
      <c r="AH845" s="18" t="e">
        <f>IF([1]!Table1[[#This Row],[Customer_order_count]] &gt;= 10,"FREQUENT",IF([1]!Table1[[#This Row],[Customer_order_count]] &lt;= 10,"REGULAR","OCASSIONAL"))</f>
        <v>#REF!</v>
      </c>
    </row>
    <row r="846" spans="1:34" x14ac:dyDescent="0.25">
      <c r="A846" s="1" t="s">
        <v>1593</v>
      </c>
      <c r="B846" s="2">
        <v>45604</v>
      </c>
      <c r="C846" s="3" t="s">
        <v>1594</v>
      </c>
      <c r="D846" s="4" t="s">
        <v>1225</v>
      </c>
      <c r="E846" s="4" t="s">
        <v>3</v>
      </c>
      <c r="F846" s="5">
        <v>36</v>
      </c>
      <c r="G846" s="3" t="s">
        <v>269</v>
      </c>
      <c r="H846" s="3" t="s">
        <v>270</v>
      </c>
      <c r="I846" s="3" t="s">
        <v>105</v>
      </c>
      <c r="J846" s="3" t="s">
        <v>106</v>
      </c>
      <c r="K846" s="3" t="s">
        <v>76</v>
      </c>
      <c r="L846" s="5">
        <v>1</v>
      </c>
      <c r="M846" s="5">
        <v>450</v>
      </c>
      <c r="N846" s="6">
        <v>0.1</v>
      </c>
      <c r="O846" s="5">
        <v>405</v>
      </c>
      <c r="P846" s="5">
        <v>330</v>
      </c>
      <c r="Q846" s="5">
        <f>Table1[[#This Row],[Sales]]-Table1[[#This Row],[Cost]]</f>
        <v>75</v>
      </c>
      <c r="R846" s="3" t="s">
        <v>26</v>
      </c>
      <c r="S846" s="3" t="s">
        <v>10</v>
      </c>
      <c r="T846" s="3" t="s">
        <v>40</v>
      </c>
      <c r="U846" s="3" t="s">
        <v>19</v>
      </c>
      <c r="V846" s="6">
        <f>Table1[[#This Row],[Profit]]/Table1[[#This Row],[Sales]]</f>
        <v>0.18518518518518517</v>
      </c>
      <c r="W846" s="3">
        <f>[1]!Table1[[#This Row],[Sales]]-[1]!Table1[[#This Row],[Cost]]-[1]!Table1[[#This Row],[Profit]]</f>
        <v>0</v>
      </c>
      <c r="X846" s="3">
        <f>[1]!Table1[[#This Row],[Quantity]]*[1]!Table1[[#This Row],[Unit_Price]]</f>
        <v>450</v>
      </c>
      <c r="Y846" s="7">
        <f>[1]!Table1[[#This Row],[Gross_Sales]]*[1]!Table1[[#This Row],[Discount]]</f>
        <v>45</v>
      </c>
      <c r="Z846" s="8">
        <f>[1]!Table1[[#This Row],[Gross_Sales]]*[1]!Table1[[#This Row],[Discount_amount]]</f>
        <v>20250</v>
      </c>
      <c r="AA846" s="6">
        <f>IFERROR([1]!Table1[[#This Row],[Profit]]/[1]!Table1[[#This Row],[Sales]],0)</f>
        <v>0.18518518518518517</v>
      </c>
      <c r="AB846" s="3">
        <f>YEAR([1]!Table1[[#This Row],[Order_Date]])</f>
        <v>2024</v>
      </c>
      <c r="AC846" s="3">
        <f>MONTH([1]!Table1[[#This Row],[Order_Date]])</f>
        <v>11</v>
      </c>
      <c r="AD846" s="3" t="str">
        <f t="shared" si="39"/>
        <v>Nov</v>
      </c>
      <c r="AE846" s="3" t="str">
        <f t="shared" si="40"/>
        <v>Q4</v>
      </c>
      <c r="AF846" s="3" t="str">
        <f t="shared" si="41"/>
        <v>2024-Nov</v>
      </c>
      <c r="AG846" s="3">
        <f>COUNTIF(C:C,Table1[[#This Row],[Customer_ID]])</f>
        <v>1</v>
      </c>
      <c r="AH846" s="9" t="e">
        <f>IF([1]!Table1[[#This Row],[Customer_order_count]] &gt;= 10,"FREQUENT",IF([1]!Table1[[#This Row],[Customer_order_count]] &lt;= 10,"REGULAR","OCASSIONAL"))</f>
        <v>#REF!</v>
      </c>
    </row>
    <row r="847" spans="1:34" x14ac:dyDescent="0.25">
      <c r="A847" s="10" t="s">
        <v>1595</v>
      </c>
      <c r="B847" s="11">
        <v>45445</v>
      </c>
      <c r="C847" s="12" t="s">
        <v>386</v>
      </c>
      <c r="D847" s="13" t="s">
        <v>362</v>
      </c>
      <c r="E847" s="13" t="s">
        <v>3</v>
      </c>
      <c r="F847" s="14">
        <v>54</v>
      </c>
      <c r="G847" s="12" t="s">
        <v>312</v>
      </c>
      <c r="H847" s="12" t="s">
        <v>276</v>
      </c>
      <c r="I847" s="12" t="s">
        <v>68</v>
      </c>
      <c r="J847" s="12" t="s">
        <v>69</v>
      </c>
      <c r="K847" s="12" t="s">
        <v>39</v>
      </c>
      <c r="L847" s="14">
        <v>1</v>
      </c>
      <c r="M847" s="14">
        <v>3500</v>
      </c>
      <c r="N847" s="15">
        <v>0.15</v>
      </c>
      <c r="O847" s="14">
        <v>2975</v>
      </c>
      <c r="P847" s="14">
        <v>2300</v>
      </c>
      <c r="Q847" s="5">
        <f>Table1[[#This Row],[Sales]]-Table1[[#This Row],[Cost]]</f>
        <v>675</v>
      </c>
      <c r="R847" s="12" t="s">
        <v>17</v>
      </c>
      <c r="S847" s="12" t="s">
        <v>10</v>
      </c>
      <c r="T847" s="12" t="s">
        <v>11</v>
      </c>
      <c r="U847" s="12" t="s">
        <v>19</v>
      </c>
      <c r="V847" s="6">
        <f>Table1[[#This Row],[Profit]]/Table1[[#This Row],[Sales]]</f>
        <v>0.22689075630252101</v>
      </c>
      <c r="W847" s="12">
        <f>[1]!Table1[[#This Row],[Sales]]-[1]!Table1[[#This Row],[Cost]]-[1]!Table1[[#This Row],[Profit]]</f>
        <v>0</v>
      </c>
      <c r="X847" s="12">
        <f>[1]!Table1[[#This Row],[Quantity]]*[1]!Table1[[#This Row],[Unit_Price]]</f>
        <v>3500</v>
      </c>
      <c r="Y847" s="16">
        <f>[1]!Table1[[#This Row],[Gross_Sales]]*[1]!Table1[[#This Row],[Discount]]</f>
        <v>525</v>
      </c>
      <c r="Z847" s="17">
        <f>[1]!Table1[[#This Row],[Gross_Sales]]*[1]!Table1[[#This Row],[Discount_amount]]</f>
        <v>1837500</v>
      </c>
      <c r="AA847" s="15">
        <f>IFERROR([1]!Table1[[#This Row],[Profit]]/[1]!Table1[[#This Row],[Sales]],0)</f>
        <v>0.22689075630252101</v>
      </c>
      <c r="AB847" s="12">
        <f>YEAR([1]!Table1[[#This Row],[Order_Date]])</f>
        <v>2024</v>
      </c>
      <c r="AC847" s="12">
        <f>MONTH([1]!Table1[[#This Row],[Order_Date]])</f>
        <v>6</v>
      </c>
      <c r="AD847" s="12" t="str">
        <f t="shared" si="39"/>
        <v>Jun</v>
      </c>
      <c r="AE847" s="12" t="str">
        <f t="shared" si="40"/>
        <v>Q2</v>
      </c>
      <c r="AF847" s="12" t="str">
        <f t="shared" si="41"/>
        <v>2024-Jun</v>
      </c>
      <c r="AG847" s="12">
        <f>COUNTIF(C:C,Table1[[#This Row],[Customer_ID]])</f>
        <v>6</v>
      </c>
      <c r="AH847" s="18" t="e">
        <f>IF([1]!Table1[[#This Row],[Customer_order_count]] &gt;= 10,"FREQUENT",IF([1]!Table1[[#This Row],[Customer_order_count]] &lt;= 10,"REGULAR","OCASSIONAL"))</f>
        <v>#REF!</v>
      </c>
    </row>
    <row r="848" spans="1:34" x14ac:dyDescent="0.25">
      <c r="A848" s="1" t="s">
        <v>1596</v>
      </c>
      <c r="B848" s="2">
        <v>45343</v>
      </c>
      <c r="C848" s="3" t="s">
        <v>1597</v>
      </c>
      <c r="D848" s="4" t="s">
        <v>423</v>
      </c>
      <c r="E848" s="4" t="s">
        <v>16</v>
      </c>
      <c r="F848" s="5">
        <v>48</v>
      </c>
      <c r="G848" s="3" t="s">
        <v>312</v>
      </c>
      <c r="H848" s="3" t="s">
        <v>276</v>
      </c>
      <c r="I848" s="3" t="s">
        <v>6</v>
      </c>
      <c r="J848" s="3" t="s">
        <v>7</v>
      </c>
      <c r="K848" s="3" t="s">
        <v>8</v>
      </c>
      <c r="L848" s="5">
        <v>1</v>
      </c>
      <c r="M848" s="5">
        <v>7000</v>
      </c>
      <c r="N848" s="6">
        <v>0</v>
      </c>
      <c r="O848" s="5">
        <v>7000</v>
      </c>
      <c r="P848" s="5">
        <v>5200</v>
      </c>
      <c r="Q848" s="5">
        <f>Table1[[#This Row],[Sales]]-Table1[[#This Row],[Cost]]</f>
        <v>1800</v>
      </c>
      <c r="R848" s="3" t="s">
        <v>9</v>
      </c>
      <c r="S848" s="3" t="s">
        <v>10</v>
      </c>
      <c r="T848" s="3" t="s">
        <v>18</v>
      </c>
      <c r="U848" s="3" t="s">
        <v>19</v>
      </c>
      <c r="V848" s="6">
        <f>Table1[[#This Row],[Profit]]/Table1[[#This Row],[Sales]]</f>
        <v>0.25714285714285712</v>
      </c>
      <c r="W848" s="3">
        <f>[1]!Table1[[#This Row],[Sales]]-[1]!Table1[[#This Row],[Cost]]-[1]!Table1[[#This Row],[Profit]]</f>
        <v>0</v>
      </c>
      <c r="X848" s="3">
        <f>[1]!Table1[[#This Row],[Quantity]]*[1]!Table1[[#This Row],[Unit_Price]]</f>
        <v>7000</v>
      </c>
      <c r="Y848" s="7">
        <f>[1]!Table1[[#This Row],[Gross_Sales]]*[1]!Table1[[#This Row],[Discount]]</f>
        <v>0</v>
      </c>
      <c r="Z848" s="8">
        <f>[1]!Table1[[#This Row],[Gross_Sales]]*[1]!Table1[[#This Row],[Discount_amount]]</f>
        <v>0</v>
      </c>
      <c r="AA848" s="6">
        <f>IFERROR([1]!Table1[[#This Row],[Profit]]/[1]!Table1[[#This Row],[Sales]],0)</f>
        <v>0.25714285714285712</v>
      </c>
      <c r="AB848" s="3">
        <f>YEAR([1]!Table1[[#This Row],[Order_Date]])</f>
        <v>2024</v>
      </c>
      <c r="AC848" s="3">
        <f>MONTH([1]!Table1[[#This Row],[Order_Date]])</f>
        <v>2</v>
      </c>
      <c r="AD848" s="3" t="str">
        <f t="shared" si="39"/>
        <v>Feb</v>
      </c>
      <c r="AE848" s="3" t="str">
        <f t="shared" si="40"/>
        <v>Q1</v>
      </c>
      <c r="AF848" s="3" t="str">
        <f t="shared" si="41"/>
        <v>2024-Feb</v>
      </c>
      <c r="AG848" s="3">
        <f>COUNTIF(C:C,Table1[[#This Row],[Customer_ID]])</f>
        <v>2</v>
      </c>
      <c r="AH848" s="9" t="e">
        <f>IF([1]!Table1[[#This Row],[Customer_order_count]] &gt;= 10,"FREQUENT",IF([1]!Table1[[#This Row],[Customer_order_count]] &lt;= 10,"REGULAR","OCASSIONAL"))</f>
        <v>#REF!</v>
      </c>
    </row>
    <row r="849" spans="1:34" x14ac:dyDescent="0.25">
      <c r="A849" s="10" t="s">
        <v>1598</v>
      </c>
      <c r="B849" s="11">
        <v>45748</v>
      </c>
      <c r="C849" s="12" t="s">
        <v>342</v>
      </c>
      <c r="D849" s="13" t="s">
        <v>343</v>
      </c>
      <c r="E849" s="13" t="s">
        <v>16</v>
      </c>
      <c r="F849" s="14">
        <v>57</v>
      </c>
      <c r="G849" s="12" t="s">
        <v>290</v>
      </c>
      <c r="H849" s="12" t="s">
        <v>276</v>
      </c>
      <c r="I849" s="12" t="s">
        <v>56</v>
      </c>
      <c r="J849" s="12" t="s">
        <v>57</v>
      </c>
      <c r="K849" s="12" t="s">
        <v>58</v>
      </c>
      <c r="L849" s="14">
        <v>2</v>
      </c>
      <c r="M849" s="14">
        <v>1200</v>
      </c>
      <c r="N849" s="15">
        <v>0.1</v>
      </c>
      <c r="O849" s="14">
        <v>2160</v>
      </c>
      <c r="P849" s="14">
        <v>1600</v>
      </c>
      <c r="Q849" s="5">
        <f>Table1[[#This Row],[Sales]]-Table1[[#This Row],[Cost]]</f>
        <v>560</v>
      </c>
      <c r="R849" s="12" t="s">
        <v>17</v>
      </c>
      <c r="S849" s="12" t="s">
        <v>10</v>
      </c>
      <c r="T849" s="12" t="s">
        <v>11</v>
      </c>
      <c r="U849" s="12" t="s">
        <v>19</v>
      </c>
      <c r="V849" s="6">
        <f>Table1[[#This Row],[Profit]]/Table1[[#This Row],[Sales]]</f>
        <v>0.25925925925925924</v>
      </c>
      <c r="W849" s="12">
        <f>[1]!Table1[[#This Row],[Sales]]-[1]!Table1[[#This Row],[Cost]]-[1]!Table1[[#This Row],[Profit]]</f>
        <v>0</v>
      </c>
      <c r="X849" s="12">
        <f>[1]!Table1[[#This Row],[Quantity]]*[1]!Table1[[#This Row],[Unit_Price]]</f>
        <v>2400</v>
      </c>
      <c r="Y849" s="16">
        <f>[1]!Table1[[#This Row],[Gross_Sales]]*[1]!Table1[[#This Row],[Discount]]</f>
        <v>240</v>
      </c>
      <c r="Z849" s="17">
        <f>[1]!Table1[[#This Row],[Gross_Sales]]*[1]!Table1[[#This Row],[Discount_amount]]</f>
        <v>576000</v>
      </c>
      <c r="AA849" s="15">
        <f>IFERROR([1]!Table1[[#This Row],[Profit]]/[1]!Table1[[#This Row],[Sales]],0)</f>
        <v>0.25925925925925924</v>
      </c>
      <c r="AB849" s="12">
        <f>YEAR([1]!Table1[[#This Row],[Order_Date]])</f>
        <v>2025</v>
      </c>
      <c r="AC849" s="12">
        <f>MONTH([1]!Table1[[#This Row],[Order_Date]])</f>
        <v>4</v>
      </c>
      <c r="AD849" s="12" t="str">
        <f t="shared" si="39"/>
        <v>Apr</v>
      </c>
      <c r="AE849" s="12" t="str">
        <f t="shared" si="40"/>
        <v>Q2</v>
      </c>
      <c r="AF849" s="12" t="str">
        <f t="shared" si="41"/>
        <v>2025-Apr</v>
      </c>
      <c r="AG849" s="12">
        <f>COUNTIF(C:C,Table1[[#This Row],[Customer_ID]])</f>
        <v>14</v>
      </c>
      <c r="AH849" s="18" t="e">
        <f>IF([1]!Table1[[#This Row],[Customer_order_count]] &gt;= 10,"FREQUENT",IF([1]!Table1[[#This Row],[Customer_order_count]] &lt;= 10,"REGULAR","OCASSIONAL"))</f>
        <v>#REF!</v>
      </c>
    </row>
    <row r="850" spans="1:34" x14ac:dyDescent="0.25">
      <c r="A850" s="1" t="s">
        <v>1599</v>
      </c>
      <c r="B850" s="2">
        <v>45734</v>
      </c>
      <c r="C850" s="3" t="s">
        <v>805</v>
      </c>
      <c r="D850" s="4" t="s">
        <v>675</v>
      </c>
      <c r="E850" s="4" t="s">
        <v>3</v>
      </c>
      <c r="F850" s="5">
        <v>48</v>
      </c>
      <c r="G850" s="3" t="s">
        <v>269</v>
      </c>
      <c r="H850" s="3" t="s">
        <v>270</v>
      </c>
      <c r="I850" s="3" t="s">
        <v>344</v>
      </c>
      <c r="J850" s="3" t="s">
        <v>345</v>
      </c>
      <c r="K850" s="3" t="s">
        <v>39</v>
      </c>
      <c r="L850" s="5">
        <v>1</v>
      </c>
      <c r="M850" s="5">
        <v>2200</v>
      </c>
      <c r="N850" s="6">
        <v>0.1</v>
      </c>
      <c r="O850" s="5">
        <v>1980</v>
      </c>
      <c r="P850" s="5">
        <v>1400</v>
      </c>
      <c r="Q850" s="5">
        <f>Table1[[#This Row],[Sales]]-Table1[[#This Row],[Cost]]</f>
        <v>580</v>
      </c>
      <c r="R850" s="3" t="s">
        <v>9</v>
      </c>
      <c r="S850" s="3" t="s">
        <v>10</v>
      </c>
      <c r="T850" s="3" t="s">
        <v>18</v>
      </c>
      <c r="U850" s="3" t="s">
        <v>27</v>
      </c>
      <c r="V850" s="6">
        <f>Table1[[#This Row],[Profit]]/Table1[[#This Row],[Sales]]</f>
        <v>0.29292929292929293</v>
      </c>
      <c r="W850" s="3">
        <f>[1]!Table1[[#This Row],[Sales]]-[1]!Table1[[#This Row],[Cost]]-[1]!Table1[[#This Row],[Profit]]</f>
        <v>0</v>
      </c>
      <c r="X850" s="3">
        <f>[1]!Table1[[#This Row],[Quantity]]*[1]!Table1[[#This Row],[Unit_Price]]</f>
        <v>2200</v>
      </c>
      <c r="Y850" s="7">
        <f>[1]!Table1[[#This Row],[Gross_Sales]]*[1]!Table1[[#This Row],[Discount]]</f>
        <v>220</v>
      </c>
      <c r="Z850" s="8">
        <f>[1]!Table1[[#This Row],[Gross_Sales]]*[1]!Table1[[#This Row],[Discount_amount]]</f>
        <v>484000</v>
      </c>
      <c r="AA850" s="6">
        <f>IFERROR([1]!Table1[[#This Row],[Profit]]/[1]!Table1[[#This Row],[Sales]],0)</f>
        <v>0.29292929292929293</v>
      </c>
      <c r="AB850" s="3">
        <f>YEAR([1]!Table1[[#This Row],[Order_Date]])</f>
        <v>2025</v>
      </c>
      <c r="AC850" s="3">
        <f>MONTH([1]!Table1[[#This Row],[Order_Date]])</f>
        <v>3</v>
      </c>
      <c r="AD850" s="3" t="str">
        <f t="shared" si="39"/>
        <v>Mar</v>
      </c>
      <c r="AE850" s="3" t="str">
        <f t="shared" si="40"/>
        <v>Q1</v>
      </c>
      <c r="AF850" s="3" t="str">
        <f t="shared" si="41"/>
        <v>2025-Mar</v>
      </c>
      <c r="AG850" s="3">
        <f>COUNTIF(C:C,Table1[[#This Row],[Customer_ID]])</f>
        <v>11</v>
      </c>
      <c r="AH850" s="9" t="e">
        <f>IF([1]!Table1[[#This Row],[Customer_order_count]] &gt;= 10,"FREQUENT",IF([1]!Table1[[#This Row],[Customer_order_count]] &lt;= 10,"REGULAR","OCASSIONAL"))</f>
        <v>#REF!</v>
      </c>
    </row>
    <row r="851" spans="1:34" x14ac:dyDescent="0.25">
      <c r="A851" s="10" t="s">
        <v>1600</v>
      </c>
      <c r="B851" s="11">
        <v>45636</v>
      </c>
      <c r="C851" s="12" t="s">
        <v>444</v>
      </c>
      <c r="D851" s="13" t="s">
        <v>445</v>
      </c>
      <c r="E851" s="13" t="s">
        <v>16</v>
      </c>
      <c r="F851" s="14">
        <v>55</v>
      </c>
      <c r="G851" s="12" t="s">
        <v>312</v>
      </c>
      <c r="H851" s="12" t="s">
        <v>276</v>
      </c>
      <c r="I851" s="12" t="s">
        <v>65</v>
      </c>
      <c r="J851" s="12" t="s">
        <v>66</v>
      </c>
      <c r="K851" s="12" t="s">
        <v>25</v>
      </c>
      <c r="L851" s="14">
        <v>1</v>
      </c>
      <c r="M851" s="14">
        <v>2500</v>
      </c>
      <c r="N851" s="15">
        <v>0.1</v>
      </c>
      <c r="O851" s="14">
        <v>2250</v>
      </c>
      <c r="P851" s="14">
        <v>1600</v>
      </c>
      <c r="Q851" s="5">
        <f>Table1[[#This Row],[Sales]]-Table1[[#This Row],[Cost]]</f>
        <v>650</v>
      </c>
      <c r="R851" s="12" t="s">
        <v>17</v>
      </c>
      <c r="S851" s="12" t="s">
        <v>10</v>
      </c>
      <c r="T851" s="12" t="s">
        <v>40</v>
      </c>
      <c r="U851" s="12" t="s">
        <v>19</v>
      </c>
      <c r="V851" s="6">
        <f>Table1[[#This Row],[Profit]]/Table1[[#This Row],[Sales]]</f>
        <v>0.28888888888888886</v>
      </c>
      <c r="W851" s="12">
        <f>[1]!Table1[[#This Row],[Sales]]-[1]!Table1[[#This Row],[Cost]]-[1]!Table1[[#This Row],[Profit]]</f>
        <v>0</v>
      </c>
      <c r="X851" s="12">
        <f>[1]!Table1[[#This Row],[Quantity]]*[1]!Table1[[#This Row],[Unit_Price]]</f>
        <v>2500</v>
      </c>
      <c r="Y851" s="16">
        <f>[1]!Table1[[#This Row],[Gross_Sales]]*[1]!Table1[[#This Row],[Discount]]</f>
        <v>250</v>
      </c>
      <c r="Z851" s="17">
        <f>[1]!Table1[[#This Row],[Gross_Sales]]*[1]!Table1[[#This Row],[Discount_amount]]</f>
        <v>625000</v>
      </c>
      <c r="AA851" s="15">
        <f>IFERROR([1]!Table1[[#This Row],[Profit]]/[1]!Table1[[#This Row],[Sales]],0)</f>
        <v>0.28888888888888886</v>
      </c>
      <c r="AB851" s="12">
        <f>YEAR([1]!Table1[[#This Row],[Order_Date]])</f>
        <v>2024</v>
      </c>
      <c r="AC851" s="12">
        <f>MONTH([1]!Table1[[#This Row],[Order_Date]])</f>
        <v>12</v>
      </c>
      <c r="AD851" s="12" t="str">
        <f t="shared" si="39"/>
        <v>Dec</v>
      </c>
      <c r="AE851" s="12" t="str">
        <f t="shared" si="40"/>
        <v>Q4</v>
      </c>
      <c r="AF851" s="12" t="str">
        <f t="shared" si="41"/>
        <v>2024-Dec</v>
      </c>
      <c r="AG851" s="12">
        <f>COUNTIF(C:C,Table1[[#This Row],[Customer_ID]])</f>
        <v>6</v>
      </c>
      <c r="AH851" s="18" t="e">
        <f>IF([1]!Table1[[#This Row],[Customer_order_count]] &gt;= 10,"FREQUENT",IF([1]!Table1[[#This Row],[Customer_order_count]] &lt;= 10,"REGULAR","OCASSIONAL"))</f>
        <v>#REF!</v>
      </c>
    </row>
    <row r="852" spans="1:34" x14ac:dyDescent="0.25">
      <c r="A852" s="1" t="s">
        <v>1601</v>
      </c>
      <c r="B852" s="2">
        <v>45853</v>
      </c>
      <c r="C852" s="3" t="s">
        <v>412</v>
      </c>
      <c r="D852" s="4" t="s">
        <v>335</v>
      </c>
      <c r="E852" s="4" t="s">
        <v>16</v>
      </c>
      <c r="F852" s="5">
        <v>58</v>
      </c>
      <c r="G852" s="3" t="s">
        <v>317</v>
      </c>
      <c r="H852" s="3" t="s">
        <v>5</v>
      </c>
      <c r="I852" s="3" t="s">
        <v>95</v>
      </c>
      <c r="J852" s="3" t="s">
        <v>96</v>
      </c>
      <c r="K852" s="3" t="s">
        <v>46</v>
      </c>
      <c r="L852" s="5">
        <v>1</v>
      </c>
      <c r="M852" s="5">
        <v>600</v>
      </c>
      <c r="N852" s="6">
        <v>0.05</v>
      </c>
      <c r="O852" s="5">
        <v>570</v>
      </c>
      <c r="P852" s="5">
        <v>380</v>
      </c>
      <c r="Q852" s="5">
        <f>Table1[[#This Row],[Sales]]-Table1[[#This Row],[Cost]]</f>
        <v>190</v>
      </c>
      <c r="R852" s="3" t="s">
        <v>26</v>
      </c>
      <c r="S852" s="3" t="s">
        <v>10</v>
      </c>
      <c r="T852" s="3" t="s">
        <v>33</v>
      </c>
      <c r="U852" s="3" t="s">
        <v>27</v>
      </c>
      <c r="V852" s="6">
        <f>Table1[[#This Row],[Profit]]/Table1[[#This Row],[Sales]]</f>
        <v>0.33333333333333331</v>
      </c>
      <c r="W852" s="3">
        <f>[1]!Table1[[#This Row],[Sales]]-[1]!Table1[[#This Row],[Cost]]-[1]!Table1[[#This Row],[Profit]]</f>
        <v>0</v>
      </c>
      <c r="X852" s="3">
        <f>[1]!Table1[[#This Row],[Quantity]]*[1]!Table1[[#This Row],[Unit_Price]]</f>
        <v>600</v>
      </c>
      <c r="Y852" s="7">
        <f>[1]!Table1[[#This Row],[Gross_Sales]]*[1]!Table1[[#This Row],[Discount]]</f>
        <v>30</v>
      </c>
      <c r="Z852" s="8">
        <f>[1]!Table1[[#This Row],[Gross_Sales]]*[1]!Table1[[#This Row],[Discount_amount]]</f>
        <v>18000</v>
      </c>
      <c r="AA852" s="6">
        <f>IFERROR([1]!Table1[[#This Row],[Profit]]/[1]!Table1[[#This Row],[Sales]],0)</f>
        <v>0.33333333333333331</v>
      </c>
      <c r="AB852" s="3">
        <f>YEAR([1]!Table1[[#This Row],[Order_Date]])</f>
        <v>2025</v>
      </c>
      <c r="AC852" s="3">
        <f>MONTH([1]!Table1[[#This Row],[Order_Date]])</f>
        <v>7</v>
      </c>
      <c r="AD852" s="3" t="str">
        <f t="shared" si="39"/>
        <v>Jul</v>
      </c>
      <c r="AE852" s="3" t="str">
        <f t="shared" si="40"/>
        <v>Q3</v>
      </c>
      <c r="AF852" s="3" t="str">
        <f t="shared" si="41"/>
        <v>2025-Jul</v>
      </c>
      <c r="AG852" s="3">
        <f>COUNTIF(C:C,Table1[[#This Row],[Customer_ID]])</f>
        <v>12</v>
      </c>
      <c r="AH852" s="9" t="e">
        <f>IF([1]!Table1[[#This Row],[Customer_order_count]] &gt;= 10,"FREQUENT",IF([1]!Table1[[#This Row],[Customer_order_count]] &lt;= 10,"REGULAR","OCASSIONAL"))</f>
        <v>#REF!</v>
      </c>
    </row>
    <row r="853" spans="1:34" x14ac:dyDescent="0.25">
      <c r="A853" s="10" t="s">
        <v>1602</v>
      </c>
      <c r="B853" s="11">
        <v>45736</v>
      </c>
      <c r="C853" s="12" t="s">
        <v>540</v>
      </c>
      <c r="D853" s="13" t="s">
        <v>541</v>
      </c>
      <c r="E853" s="13" t="s">
        <v>3</v>
      </c>
      <c r="F853" s="14">
        <v>47</v>
      </c>
      <c r="G853" s="12" t="s">
        <v>275</v>
      </c>
      <c r="H853" s="12" t="s">
        <v>276</v>
      </c>
      <c r="I853" s="12" t="s">
        <v>109</v>
      </c>
      <c r="J853" s="12" t="s">
        <v>110</v>
      </c>
      <c r="K853" s="12" t="s">
        <v>8</v>
      </c>
      <c r="L853" s="14">
        <v>1</v>
      </c>
      <c r="M853" s="14">
        <v>4000</v>
      </c>
      <c r="N853" s="15">
        <v>0.15</v>
      </c>
      <c r="O853" s="14">
        <v>3400</v>
      </c>
      <c r="P853" s="14">
        <v>2900</v>
      </c>
      <c r="Q853" s="5">
        <f>Table1[[#This Row],[Sales]]-Table1[[#This Row],[Cost]]</f>
        <v>500</v>
      </c>
      <c r="R853" s="12" t="s">
        <v>26</v>
      </c>
      <c r="S853" s="12" t="s">
        <v>10</v>
      </c>
      <c r="T853" s="12" t="s">
        <v>18</v>
      </c>
      <c r="U853" s="12" t="s">
        <v>19</v>
      </c>
      <c r="V853" s="6">
        <f>Table1[[#This Row],[Profit]]/Table1[[#This Row],[Sales]]</f>
        <v>0.14705882352941177</v>
      </c>
      <c r="W853" s="12">
        <f>[1]!Table1[[#This Row],[Sales]]-[1]!Table1[[#This Row],[Cost]]-[1]!Table1[[#This Row],[Profit]]</f>
        <v>0</v>
      </c>
      <c r="X853" s="12">
        <f>[1]!Table1[[#This Row],[Quantity]]*[1]!Table1[[#This Row],[Unit_Price]]</f>
        <v>4000</v>
      </c>
      <c r="Y853" s="16">
        <f>[1]!Table1[[#This Row],[Gross_Sales]]*[1]!Table1[[#This Row],[Discount]]</f>
        <v>600</v>
      </c>
      <c r="Z853" s="17">
        <f>[1]!Table1[[#This Row],[Gross_Sales]]*[1]!Table1[[#This Row],[Discount_amount]]</f>
        <v>2400000</v>
      </c>
      <c r="AA853" s="15">
        <f>IFERROR([1]!Table1[[#This Row],[Profit]]/[1]!Table1[[#This Row],[Sales]],0)</f>
        <v>0.14705882352941177</v>
      </c>
      <c r="AB853" s="12">
        <f>YEAR([1]!Table1[[#This Row],[Order_Date]])</f>
        <v>2025</v>
      </c>
      <c r="AC853" s="12">
        <f>MONTH([1]!Table1[[#This Row],[Order_Date]])</f>
        <v>3</v>
      </c>
      <c r="AD853" s="12" t="str">
        <f t="shared" si="39"/>
        <v>Mar</v>
      </c>
      <c r="AE853" s="12" t="str">
        <f t="shared" si="40"/>
        <v>Q1</v>
      </c>
      <c r="AF853" s="12" t="str">
        <f t="shared" si="41"/>
        <v>2025-Mar</v>
      </c>
      <c r="AG853" s="12">
        <f>COUNTIF(C:C,Table1[[#This Row],[Customer_ID]])</f>
        <v>17</v>
      </c>
      <c r="AH853" s="18" t="e">
        <f>IF([1]!Table1[[#This Row],[Customer_order_count]] &gt;= 10,"FREQUENT",IF([1]!Table1[[#This Row],[Customer_order_count]] &lt;= 10,"REGULAR","OCASSIONAL"))</f>
        <v>#REF!</v>
      </c>
    </row>
    <row r="854" spans="1:34" x14ac:dyDescent="0.25">
      <c r="A854" s="1" t="s">
        <v>1603</v>
      </c>
      <c r="B854" s="2">
        <v>45864</v>
      </c>
      <c r="C854" s="3" t="s">
        <v>1604</v>
      </c>
      <c r="D854" s="4" t="s">
        <v>323</v>
      </c>
      <c r="E854" s="4" t="s">
        <v>16</v>
      </c>
      <c r="F854" s="5">
        <v>41</v>
      </c>
      <c r="G854" s="3" t="s">
        <v>317</v>
      </c>
      <c r="H854" s="3" t="s">
        <v>5</v>
      </c>
      <c r="I854" s="3" t="s">
        <v>186</v>
      </c>
      <c r="J854" s="3" t="s">
        <v>187</v>
      </c>
      <c r="K854" s="3" t="s">
        <v>91</v>
      </c>
      <c r="L854" s="5">
        <v>1</v>
      </c>
      <c r="M854" s="5">
        <v>12000</v>
      </c>
      <c r="N854" s="6">
        <v>0.15</v>
      </c>
      <c r="O854" s="5">
        <v>10200</v>
      </c>
      <c r="P854" s="5">
        <v>9000</v>
      </c>
      <c r="Q854" s="5">
        <f>Table1[[#This Row],[Sales]]-Table1[[#This Row],[Cost]]</f>
        <v>1200</v>
      </c>
      <c r="R854" s="3" t="s">
        <v>17</v>
      </c>
      <c r="S854" s="3" t="s">
        <v>10</v>
      </c>
      <c r="T854" s="3" t="s">
        <v>33</v>
      </c>
      <c r="U854" s="3" t="s">
        <v>12</v>
      </c>
      <c r="V854" s="6">
        <f>Table1[[#This Row],[Profit]]/Table1[[#This Row],[Sales]]</f>
        <v>0.11764705882352941</v>
      </c>
      <c r="W854" s="3">
        <f>[1]!Table1[[#This Row],[Sales]]-[1]!Table1[[#This Row],[Cost]]-[1]!Table1[[#This Row],[Profit]]</f>
        <v>0</v>
      </c>
      <c r="X854" s="3">
        <f>[1]!Table1[[#This Row],[Quantity]]*[1]!Table1[[#This Row],[Unit_Price]]</f>
        <v>12000</v>
      </c>
      <c r="Y854" s="7">
        <f>[1]!Table1[[#This Row],[Gross_Sales]]*[1]!Table1[[#This Row],[Discount]]</f>
        <v>1800</v>
      </c>
      <c r="Z854" s="8">
        <f>[1]!Table1[[#This Row],[Gross_Sales]]*[1]!Table1[[#This Row],[Discount_amount]]</f>
        <v>21600000</v>
      </c>
      <c r="AA854" s="6">
        <f>IFERROR([1]!Table1[[#This Row],[Profit]]/[1]!Table1[[#This Row],[Sales]],0)</f>
        <v>0.11764705882352941</v>
      </c>
      <c r="AB854" s="3">
        <f>YEAR([1]!Table1[[#This Row],[Order_Date]])</f>
        <v>2025</v>
      </c>
      <c r="AC854" s="3">
        <f>MONTH([1]!Table1[[#This Row],[Order_Date]])</f>
        <v>7</v>
      </c>
      <c r="AD854" s="3" t="str">
        <f t="shared" si="39"/>
        <v>Jul</v>
      </c>
      <c r="AE854" s="3" t="str">
        <f t="shared" si="40"/>
        <v>Q3</v>
      </c>
      <c r="AF854" s="3" t="str">
        <f t="shared" si="41"/>
        <v>2025-Jul</v>
      </c>
      <c r="AG854" s="3">
        <f>COUNTIF(C:C,Table1[[#This Row],[Customer_ID]])</f>
        <v>7</v>
      </c>
      <c r="AH854" s="9" t="e">
        <f>IF([1]!Table1[[#This Row],[Customer_order_count]] &gt;= 10,"FREQUENT",IF([1]!Table1[[#This Row],[Customer_order_count]] &lt;= 10,"REGULAR","OCASSIONAL"))</f>
        <v>#REF!</v>
      </c>
    </row>
    <row r="855" spans="1:34" x14ac:dyDescent="0.25">
      <c r="A855" s="10" t="s">
        <v>1605</v>
      </c>
      <c r="B855" s="11">
        <v>45492</v>
      </c>
      <c r="C855" s="12" t="s">
        <v>1111</v>
      </c>
      <c r="D855" s="13" t="s">
        <v>725</v>
      </c>
      <c r="E855" s="13" t="s">
        <v>3</v>
      </c>
      <c r="F855" s="14">
        <v>27</v>
      </c>
      <c r="G855" s="12" t="s">
        <v>284</v>
      </c>
      <c r="H855" s="12" t="s">
        <v>285</v>
      </c>
      <c r="I855" s="12" t="s">
        <v>127</v>
      </c>
      <c r="J855" s="12" t="s">
        <v>128</v>
      </c>
      <c r="K855" s="12" t="s">
        <v>58</v>
      </c>
      <c r="L855" s="14">
        <v>1</v>
      </c>
      <c r="M855" s="14">
        <v>3000</v>
      </c>
      <c r="N855" s="15">
        <v>0.05</v>
      </c>
      <c r="O855" s="14">
        <v>2850</v>
      </c>
      <c r="P855" s="14">
        <v>2100</v>
      </c>
      <c r="Q855" s="5">
        <f>Table1[[#This Row],[Sales]]-Table1[[#This Row],[Cost]]</f>
        <v>750</v>
      </c>
      <c r="R855" s="12" t="s">
        <v>17</v>
      </c>
      <c r="S855" s="12" t="s">
        <v>10</v>
      </c>
      <c r="T855" s="12" t="s">
        <v>33</v>
      </c>
      <c r="U855" s="12" t="s">
        <v>27</v>
      </c>
      <c r="V855" s="6">
        <f>Table1[[#This Row],[Profit]]/Table1[[#This Row],[Sales]]</f>
        <v>0.26315789473684209</v>
      </c>
      <c r="W855" s="12">
        <f>[1]!Table1[[#This Row],[Sales]]-[1]!Table1[[#This Row],[Cost]]-[1]!Table1[[#This Row],[Profit]]</f>
        <v>0</v>
      </c>
      <c r="X855" s="12">
        <f>[1]!Table1[[#This Row],[Quantity]]*[1]!Table1[[#This Row],[Unit_Price]]</f>
        <v>3000</v>
      </c>
      <c r="Y855" s="16">
        <f>[1]!Table1[[#This Row],[Gross_Sales]]*[1]!Table1[[#This Row],[Discount]]</f>
        <v>150</v>
      </c>
      <c r="Z855" s="17">
        <f>[1]!Table1[[#This Row],[Gross_Sales]]*[1]!Table1[[#This Row],[Discount_amount]]</f>
        <v>450000</v>
      </c>
      <c r="AA855" s="15">
        <f>IFERROR([1]!Table1[[#This Row],[Profit]]/[1]!Table1[[#This Row],[Sales]],0)</f>
        <v>0.26315789473684209</v>
      </c>
      <c r="AB855" s="12">
        <f>YEAR([1]!Table1[[#This Row],[Order_Date]])</f>
        <v>2024</v>
      </c>
      <c r="AC855" s="12">
        <f>MONTH([1]!Table1[[#This Row],[Order_Date]])</f>
        <v>7</v>
      </c>
      <c r="AD855" s="12" t="str">
        <f t="shared" si="39"/>
        <v>Jul</v>
      </c>
      <c r="AE855" s="12" t="str">
        <f t="shared" si="40"/>
        <v>Q3</v>
      </c>
      <c r="AF855" s="12" t="str">
        <f t="shared" si="41"/>
        <v>2024-Jul</v>
      </c>
      <c r="AG855" s="12">
        <f>COUNTIF(C:C,Table1[[#This Row],[Customer_ID]])</f>
        <v>12</v>
      </c>
      <c r="AH855" s="18" t="e">
        <f>IF([1]!Table1[[#This Row],[Customer_order_count]] &gt;= 10,"FREQUENT",IF([1]!Table1[[#This Row],[Customer_order_count]] &lt;= 10,"REGULAR","OCASSIONAL"))</f>
        <v>#REF!</v>
      </c>
    </row>
    <row r="856" spans="1:34" x14ac:dyDescent="0.25">
      <c r="A856" s="1" t="s">
        <v>1606</v>
      </c>
      <c r="B856" s="2">
        <v>45544</v>
      </c>
      <c r="C856" s="3" t="s">
        <v>1607</v>
      </c>
      <c r="D856" s="4" t="s">
        <v>1608</v>
      </c>
      <c r="E856" s="4" t="s">
        <v>3</v>
      </c>
      <c r="F856" s="5">
        <v>41</v>
      </c>
      <c r="G856" s="3" t="s">
        <v>269</v>
      </c>
      <c r="H856" s="3" t="s">
        <v>270</v>
      </c>
      <c r="I856" s="3" t="s">
        <v>89</v>
      </c>
      <c r="J856" s="3" t="s">
        <v>90</v>
      </c>
      <c r="K856" s="3" t="s">
        <v>91</v>
      </c>
      <c r="L856" s="5">
        <v>4</v>
      </c>
      <c r="M856" s="5">
        <v>35000</v>
      </c>
      <c r="N856" s="6">
        <v>0.15</v>
      </c>
      <c r="O856" s="5">
        <v>119000</v>
      </c>
      <c r="P856" s="5">
        <v>108000</v>
      </c>
      <c r="Q856" s="5">
        <f>Table1[[#This Row],[Sales]]-Table1[[#This Row],[Cost]]</f>
        <v>11000</v>
      </c>
      <c r="R856" s="3" t="s">
        <v>26</v>
      </c>
      <c r="S856" s="3" t="s">
        <v>10</v>
      </c>
      <c r="T856" s="3" t="s">
        <v>33</v>
      </c>
      <c r="U856" s="3" t="s">
        <v>27</v>
      </c>
      <c r="V856" s="6">
        <f>Table1[[#This Row],[Profit]]/Table1[[#This Row],[Sales]]</f>
        <v>9.2436974789915971E-2</v>
      </c>
      <c r="W856" s="3">
        <f>[1]!Table1[[#This Row],[Sales]]-[1]!Table1[[#This Row],[Cost]]-[1]!Table1[[#This Row],[Profit]]</f>
        <v>0</v>
      </c>
      <c r="X856" s="3">
        <f>[1]!Table1[[#This Row],[Quantity]]*[1]!Table1[[#This Row],[Unit_Price]]</f>
        <v>140000</v>
      </c>
      <c r="Y856" s="7">
        <f>[1]!Table1[[#This Row],[Gross_Sales]]*[1]!Table1[[#This Row],[Discount]]</f>
        <v>21000</v>
      </c>
      <c r="Z856" s="8">
        <f>[1]!Table1[[#This Row],[Gross_Sales]]*[1]!Table1[[#This Row],[Discount_amount]]</f>
        <v>2940000000</v>
      </c>
      <c r="AA856" s="6">
        <f>IFERROR([1]!Table1[[#This Row],[Profit]]/[1]!Table1[[#This Row],[Sales]],0)</f>
        <v>9.2436974789915971E-2</v>
      </c>
      <c r="AB856" s="3">
        <f>YEAR([1]!Table1[[#This Row],[Order_Date]])</f>
        <v>2024</v>
      </c>
      <c r="AC856" s="3">
        <f>MONTH([1]!Table1[[#This Row],[Order_Date]])</f>
        <v>9</v>
      </c>
      <c r="AD856" s="3" t="str">
        <f t="shared" si="39"/>
        <v>Sep</v>
      </c>
      <c r="AE856" s="3" t="str">
        <f t="shared" si="40"/>
        <v>Q3</v>
      </c>
      <c r="AF856" s="3" t="str">
        <f t="shared" si="41"/>
        <v>2024-Sep</v>
      </c>
      <c r="AG856" s="3">
        <f>COUNTIF(C:C,Table1[[#This Row],[Customer_ID]])</f>
        <v>4</v>
      </c>
      <c r="AH856" s="9" t="e">
        <f>IF([1]!Table1[[#This Row],[Customer_order_count]] &gt;= 10,"FREQUENT",IF([1]!Table1[[#This Row],[Customer_order_count]] &lt;= 10,"REGULAR","OCASSIONAL"))</f>
        <v>#REF!</v>
      </c>
    </row>
    <row r="857" spans="1:34" x14ac:dyDescent="0.25">
      <c r="A857" s="10" t="s">
        <v>1609</v>
      </c>
      <c r="B857" s="11">
        <v>45623</v>
      </c>
      <c r="C857" s="12" t="s">
        <v>447</v>
      </c>
      <c r="D857" s="13" t="s">
        <v>448</v>
      </c>
      <c r="E857" s="13" t="s">
        <v>16</v>
      </c>
      <c r="F857" s="14">
        <v>21</v>
      </c>
      <c r="G857" s="12" t="s">
        <v>275</v>
      </c>
      <c r="H857" s="12" t="s">
        <v>276</v>
      </c>
      <c r="I857" s="12" t="s">
        <v>6</v>
      </c>
      <c r="J857" s="12" t="s">
        <v>7</v>
      </c>
      <c r="K857" s="12" t="s">
        <v>8</v>
      </c>
      <c r="L857" s="14">
        <v>2</v>
      </c>
      <c r="M857" s="14">
        <v>7000</v>
      </c>
      <c r="N857" s="15">
        <v>0.05</v>
      </c>
      <c r="O857" s="14">
        <v>13300</v>
      </c>
      <c r="P857" s="14">
        <v>10400</v>
      </c>
      <c r="Q857" s="5">
        <f>Table1[[#This Row],[Sales]]-Table1[[#This Row],[Cost]]</f>
        <v>2900</v>
      </c>
      <c r="R857" s="12" t="s">
        <v>77</v>
      </c>
      <c r="S857" s="12" t="s">
        <v>10</v>
      </c>
      <c r="T857" s="12" t="s">
        <v>40</v>
      </c>
      <c r="U857" s="12" t="s">
        <v>27</v>
      </c>
      <c r="V857" s="6">
        <f>Table1[[#This Row],[Profit]]/Table1[[#This Row],[Sales]]</f>
        <v>0.21804511278195488</v>
      </c>
      <c r="W857" s="12">
        <f>[1]!Table1[[#This Row],[Sales]]-[1]!Table1[[#This Row],[Cost]]-[1]!Table1[[#This Row],[Profit]]</f>
        <v>0</v>
      </c>
      <c r="X857" s="12">
        <f>[1]!Table1[[#This Row],[Quantity]]*[1]!Table1[[#This Row],[Unit_Price]]</f>
        <v>14000</v>
      </c>
      <c r="Y857" s="16">
        <f>[1]!Table1[[#This Row],[Gross_Sales]]*[1]!Table1[[#This Row],[Discount]]</f>
        <v>700</v>
      </c>
      <c r="Z857" s="17">
        <f>[1]!Table1[[#This Row],[Gross_Sales]]*[1]!Table1[[#This Row],[Discount_amount]]</f>
        <v>9800000</v>
      </c>
      <c r="AA857" s="15">
        <f>IFERROR([1]!Table1[[#This Row],[Profit]]/[1]!Table1[[#This Row],[Sales]],0)</f>
        <v>0.21804511278195488</v>
      </c>
      <c r="AB857" s="12">
        <f>YEAR([1]!Table1[[#This Row],[Order_Date]])</f>
        <v>2024</v>
      </c>
      <c r="AC857" s="12">
        <f>MONTH([1]!Table1[[#This Row],[Order_Date]])</f>
        <v>11</v>
      </c>
      <c r="AD857" s="12" t="str">
        <f t="shared" si="39"/>
        <v>Nov</v>
      </c>
      <c r="AE857" s="12" t="str">
        <f t="shared" si="40"/>
        <v>Q4</v>
      </c>
      <c r="AF857" s="12" t="str">
        <f t="shared" si="41"/>
        <v>2024-Nov</v>
      </c>
      <c r="AG857" s="12">
        <f>COUNTIF(C:C,Table1[[#This Row],[Customer_ID]])</f>
        <v>22</v>
      </c>
      <c r="AH857" s="18" t="e">
        <f>IF([1]!Table1[[#This Row],[Customer_order_count]] &gt;= 10,"FREQUENT",IF([1]!Table1[[#This Row],[Customer_order_count]] &lt;= 10,"REGULAR","OCASSIONAL"))</f>
        <v>#REF!</v>
      </c>
    </row>
    <row r="858" spans="1:34" x14ac:dyDescent="0.25">
      <c r="A858" s="1" t="s">
        <v>1610</v>
      </c>
      <c r="B858" s="2">
        <v>45979</v>
      </c>
      <c r="C858" s="3" t="s">
        <v>401</v>
      </c>
      <c r="D858" s="4" t="s">
        <v>402</v>
      </c>
      <c r="E858" s="4" t="s">
        <v>16</v>
      </c>
      <c r="F858" s="5">
        <v>22</v>
      </c>
      <c r="G858" s="3" t="s">
        <v>275</v>
      </c>
      <c r="H858" s="3" t="s">
        <v>276</v>
      </c>
      <c r="I858" s="3" t="s">
        <v>44</v>
      </c>
      <c r="J858" s="3" t="s">
        <v>45</v>
      </c>
      <c r="K858" s="3" t="s">
        <v>46</v>
      </c>
      <c r="L858" s="5">
        <v>1</v>
      </c>
      <c r="M858" s="5">
        <v>2500</v>
      </c>
      <c r="N858" s="6">
        <v>0.05</v>
      </c>
      <c r="O858" s="5">
        <v>2375</v>
      </c>
      <c r="P858" s="5">
        <v>1500</v>
      </c>
      <c r="Q858" s="5">
        <f>Table1[[#This Row],[Sales]]-Table1[[#This Row],[Cost]]</f>
        <v>875</v>
      </c>
      <c r="R858" s="3" t="s">
        <v>17</v>
      </c>
      <c r="S858" s="3" t="s">
        <v>10</v>
      </c>
      <c r="T858" s="3" t="s">
        <v>40</v>
      </c>
      <c r="U858" s="3" t="s">
        <v>19</v>
      </c>
      <c r="V858" s="6">
        <f>Table1[[#This Row],[Profit]]/Table1[[#This Row],[Sales]]</f>
        <v>0.36842105263157893</v>
      </c>
      <c r="W858" s="3">
        <f>[1]!Table1[[#This Row],[Sales]]-[1]!Table1[[#This Row],[Cost]]-[1]!Table1[[#This Row],[Profit]]</f>
        <v>0</v>
      </c>
      <c r="X858" s="3">
        <f>[1]!Table1[[#This Row],[Quantity]]*[1]!Table1[[#This Row],[Unit_Price]]</f>
        <v>2500</v>
      </c>
      <c r="Y858" s="7">
        <f>[1]!Table1[[#This Row],[Gross_Sales]]*[1]!Table1[[#This Row],[Discount]]</f>
        <v>125</v>
      </c>
      <c r="Z858" s="8">
        <f>[1]!Table1[[#This Row],[Gross_Sales]]*[1]!Table1[[#This Row],[Discount_amount]]</f>
        <v>312500</v>
      </c>
      <c r="AA858" s="6">
        <f>IFERROR([1]!Table1[[#This Row],[Profit]]/[1]!Table1[[#This Row],[Sales]],0)</f>
        <v>0.36842105263157893</v>
      </c>
      <c r="AB858" s="3">
        <f>YEAR([1]!Table1[[#This Row],[Order_Date]])</f>
        <v>2025</v>
      </c>
      <c r="AC858" s="3">
        <f>MONTH([1]!Table1[[#This Row],[Order_Date]])</f>
        <v>11</v>
      </c>
      <c r="AD858" s="3" t="str">
        <f t="shared" si="39"/>
        <v>Nov</v>
      </c>
      <c r="AE858" s="3" t="str">
        <f t="shared" si="40"/>
        <v>Q4</v>
      </c>
      <c r="AF858" s="3" t="str">
        <f t="shared" si="41"/>
        <v>2025-Nov</v>
      </c>
      <c r="AG858" s="3">
        <f>COUNTIF(C:C,Table1[[#This Row],[Customer_ID]])</f>
        <v>6</v>
      </c>
      <c r="AH858" s="9" t="e">
        <f>IF([1]!Table1[[#This Row],[Customer_order_count]] &gt;= 10,"FREQUENT",IF([1]!Table1[[#This Row],[Customer_order_count]] &lt;= 10,"REGULAR","OCASSIONAL"))</f>
        <v>#REF!</v>
      </c>
    </row>
    <row r="859" spans="1:34" x14ac:dyDescent="0.25">
      <c r="A859" s="10" t="s">
        <v>1611</v>
      </c>
      <c r="B859" s="11">
        <v>45620</v>
      </c>
      <c r="C859" s="12" t="s">
        <v>200</v>
      </c>
      <c r="D859" s="13" t="s">
        <v>174</v>
      </c>
      <c r="E859" s="13" t="s">
        <v>3</v>
      </c>
      <c r="F859" s="14">
        <v>43</v>
      </c>
      <c r="G859" s="12" t="s">
        <v>4</v>
      </c>
      <c r="H859" s="12" t="s">
        <v>5</v>
      </c>
      <c r="I859" s="12" t="s">
        <v>264</v>
      </c>
      <c r="J859" s="12" t="s">
        <v>265</v>
      </c>
      <c r="K859" s="12" t="s">
        <v>46</v>
      </c>
      <c r="L859" s="14">
        <v>2</v>
      </c>
      <c r="M859" s="14">
        <v>800</v>
      </c>
      <c r="N859" s="15">
        <v>0.15</v>
      </c>
      <c r="O859" s="14">
        <v>1360</v>
      </c>
      <c r="P859" s="14">
        <v>1000</v>
      </c>
      <c r="Q859" s="5">
        <f>Table1[[#This Row],[Sales]]-Table1[[#This Row],[Cost]]</f>
        <v>360</v>
      </c>
      <c r="R859" s="12" t="s">
        <v>17</v>
      </c>
      <c r="S859" s="12" t="s">
        <v>10</v>
      </c>
      <c r="T859" s="12" t="s">
        <v>40</v>
      </c>
      <c r="U859" s="12" t="s">
        <v>12</v>
      </c>
      <c r="V859" s="6">
        <f>Table1[[#This Row],[Profit]]/Table1[[#This Row],[Sales]]</f>
        <v>0.26470588235294118</v>
      </c>
      <c r="W859" s="12">
        <f>[1]!Table1[[#This Row],[Sales]]-[1]!Table1[[#This Row],[Cost]]-[1]!Table1[[#This Row],[Profit]]</f>
        <v>0</v>
      </c>
      <c r="X859" s="12">
        <f>[1]!Table1[[#This Row],[Quantity]]*[1]!Table1[[#This Row],[Unit_Price]]</f>
        <v>1600</v>
      </c>
      <c r="Y859" s="16">
        <f>[1]!Table1[[#This Row],[Gross_Sales]]*[1]!Table1[[#This Row],[Discount]]</f>
        <v>240</v>
      </c>
      <c r="Z859" s="17">
        <f>[1]!Table1[[#This Row],[Gross_Sales]]*[1]!Table1[[#This Row],[Discount_amount]]</f>
        <v>384000</v>
      </c>
      <c r="AA859" s="15">
        <f>IFERROR([1]!Table1[[#This Row],[Profit]]/[1]!Table1[[#This Row],[Sales]],0)</f>
        <v>0.26470588235294118</v>
      </c>
      <c r="AB859" s="12">
        <f>YEAR([1]!Table1[[#This Row],[Order_Date]])</f>
        <v>2024</v>
      </c>
      <c r="AC859" s="12">
        <f>MONTH([1]!Table1[[#This Row],[Order_Date]])</f>
        <v>11</v>
      </c>
      <c r="AD859" s="12" t="str">
        <f t="shared" si="39"/>
        <v>Nov</v>
      </c>
      <c r="AE859" s="12" t="str">
        <f t="shared" si="40"/>
        <v>Q4</v>
      </c>
      <c r="AF859" s="12" t="str">
        <f t="shared" si="41"/>
        <v>2024-Nov</v>
      </c>
      <c r="AG859" s="12">
        <f>COUNTIF(C:C,Table1[[#This Row],[Customer_ID]])</f>
        <v>5</v>
      </c>
      <c r="AH859" s="18" t="e">
        <f>IF([1]!Table1[[#This Row],[Customer_order_count]] &gt;= 10,"FREQUENT",IF([1]!Table1[[#This Row],[Customer_order_count]] &lt;= 10,"REGULAR","OCASSIONAL"))</f>
        <v>#REF!</v>
      </c>
    </row>
    <row r="860" spans="1:34" x14ac:dyDescent="0.25">
      <c r="A860" s="1" t="s">
        <v>1612</v>
      </c>
      <c r="B860" s="2">
        <v>45604</v>
      </c>
      <c r="C860" s="3" t="s">
        <v>200</v>
      </c>
      <c r="D860" s="4" t="s">
        <v>174</v>
      </c>
      <c r="E860" s="4" t="s">
        <v>3</v>
      </c>
      <c r="F860" s="5">
        <v>43</v>
      </c>
      <c r="G860" s="3" t="s">
        <v>4</v>
      </c>
      <c r="H860" s="3" t="s">
        <v>5</v>
      </c>
      <c r="I860" s="3" t="s">
        <v>305</v>
      </c>
      <c r="J860" s="3" t="s">
        <v>306</v>
      </c>
      <c r="K860" s="3" t="s">
        <v>91</v>
      </c>
      <c r="L860" s="5">
        <v>1</v>
      </c>
      <c r="M860" s="5">
        <v>8500</v>
      </c>
      <c r="N860" s="6">
        <v>0</v>
      </c>
      <c r="O860" s="5">
        <v>8500</v>
      </c>
      <c r="P860" s="5">
        <v>6500</v>
      </c>
      <c r="Q860" s="5">
        <f>Table1[[#This Row],[Sales]]-Table1[[#This Row],[Cost]]</f>
        <v>2000</v>
      </c>
      <c r="R860" s="3" t="s">
        <v>98</v>
      </c>
      <c r="S860" s="3" t="s">
        <v>10</v>
      </c>
      <c r="T860" s="3" t="s">
        <v>40</v>
      </c>
      <c r="U860" s="3" t="s">
        <v>12</v>
      </c>
      <c r="V860" s="6">
        <f>Table1[[#This Row],[Profit]]/Table1[[#This Row],[Sales]]</f>
        <v>0.23529411764705882</v>
      </c>
      <c r="W860" s="3">
        <f>[1]!Table1[[#This Row],[Sales]]-[1]!Table1[[#This Row],[Cost]]-[1]!Table1[[#This Row],[Profit]]</f>
        <v>0</v>
      </c>
      <c r="X860" s="3">
        <f>[1]!Table1[[#This Row],[Quantity]]*[1]!Table1[[#This Row],[Unit_Price]]</f>
        <v>8500</v>
      </c>
      <c r="Y860" s="7">
        <f>[1]!Table1[[#This Row],[Gross_Sales]]*[1]!Table1[[#This Row],[Discount]]</f>
        <v>0</v>
      </c>
      <c r="Z860" s="8">
        <f>[1]!Table1[[#This Row],[Gross_Sales]]*[1]!Table1[[#This Row],[Discount_amount]]</f>
        <v>0</v>
      </c>
      <c r="AA860" s="6">
        <f>IFERROR([1]!Table1[[#This Row],[Profit]]/[1]!Table1[[#This Row],[Sales]],0)</f>
        <v>0.23529411764705882</v>
      </c>
      <c r="AB860" s="3">
        <f>YEAR([1]!Table1[[#This Row],[Order_Date]])</f>
        <v>2024</v>
      </c>
      <c r="AC860" s="3">
        <f>MONTH([1]!Table1[[#This Row],[Order_Date]])</f>
        <v>11</v>
      </c>
      <c r="AD860" s="3" t="str">
        <f t="shared" si="39"/>
        <v>Nov</v>
      </c>
      <c r="AE860" s="3" t="str">
        <f t="shared" si="40"/>
        <v>Q4</v>
      </c>
      <c r="AF860" s="3" t="str">
        <f t="shared" si="41"/>
        <v>2024-Nov</v>
      </c>
      <c r="AG860" s="3">
        <f>COUNTIF(C:C,Table1[[#This Row],[Customer_ID]])</f>
        <v>5</v>
      </c>
      <c r="AH860" s="9" t="e">
        <f>IF([1]!Table1[[#This Row],[Customer_order_count]] &gt;= 10,"FREQUENT",IF([1]!Table1[[#This Row],[Customer_order_count]] &lt;= 10,"REGULAR","OCASSIONAL"))</f>
        <v>#REF!</v>
      </c>
    </row>
    <row r="861" spans="1:34" x14ac:dyDescent="0.25">
      <c r="A861" s="10" t="s">
        <v>125</v>
      </c>
      <c r="B861" s="11">
        <v>45744</v>
      </c>
      <c r="C861" s="12" t="s">
        <v>42</v>
      </c>
      <c r="D861" s="13" t="s">
        <v>43</v>
      </c>
      <c r="E861" s="13" t="s">
        <v>3</v>
      </c>
      <c r="F861" s="14">
        <v>43</v>
      </c>
      <c r="G861" s="12" t="s">
        <v>4</v>
      </c>
      <c r="H861" s="12" t="s">
        <v>5</v>
      </c>
      <c r="I861" s="12" t="s">
        <v>56</v>
      </c>
      <c r="J861" s="12" t="s">
        <v>57</v>
      </c>
      <c r="K861" s="12" t="s">
        <v>58</v>
      </c>
      <c r="L861" s="14">
        <v>2</v>
      </c>
      <c r="M861" s="14">
        <v>1200</v>
      </c>
      <c r="N861" s="15">
        <v>0.05</v>
      </c>
      <c r="O861" s="14">
        <v>2280</v>
      </c>
      <c r="P861" s="14">
        <v>1600</v>
      </c>
      <c r="Q861" s="5">
        <f>Table1[[#This Row],[Sales]]-Table1[[#This Row],[Cost]]</f>
        <v>680</v>
      </c>
      <c r="R861" s="12" t="s">
        <v>26</v>
      </c>
      <c r="S861" s="12" t="s">
        <v>10</v>
      </c>
      <c r="T861" s="12" t="s">
        <v>18</v>
      </c>
      <c r="U861" s="12" t="s">
        <v>19</v>
      </c>
      <c r="V861" s="6">
        <f>Table1[[#This Row],[Profit]]/Table1[[#This Row],[Sales]]</f>
        <v>0.2982456140350877</v>
      </c>
      <c r="W861" s="12">
        <f>[1]!Table1[[#This Row],[Sales]]-[1]!Table1[[#This Row],[Cost]]-[1]!Table1[[#This Row],[Profit]]</f>
        <v>0</v>
      </c>
      <c r="X861" s="12">
        <f>[1]!Table1[[#This Row],[Quantity]]*[1]!Table1[[#This Row],[Unit_Price]]</f>
        <v>2400</v>
      </c>
      <c r="Y861" s="16">
        <f>[1]!Table1[[#This Row],[Gross_Sales]]*[1]!Table1[[#This Row],[Discount]]</f>
        <v>120</v>
      </c>
      <c r="Z861" s="17">
        <f>[1]!Table1[[#This Row],[Gross_Sales]]*[1]!Table1[[#This Row],[Discount_amount]]</f>
        <v>288000</v>
      </c>
      <c r="AA861" s="15">
        <f>IFERROR([1]!Table1[[#This Row],[Profit]]/[1]!Table1[[#This Row],[Sales]],0)</f>
        <v>0.2982456140350877</v>
      </c>
      <c r="AB861" s="12">
        <f>YEAR([1]!Table1[[#This Row],[Order_Date]])</f>
        <v>2025</v>
      </c>
      <c r="AC861" s="12">
        <f>MONTH([1]!Table1[[#This Row],[Order_Date]])</f>
        <v>3</v>
      </c>
      <c r="AD861" s="12" t="str">
        <f t="shared" si="39"/>
        <v>Mar</v>
      </c>
      <c r="AE861" s="12" t="str">
        <f t="shared" si="40"/>
        <v>Q1</v>
      </c>
      <c r="AF861" s="12" t="str">
        <f t="shared" si="41"/>
        <v>2025-Mar</v>
      </c>
      <c r="AG861" s="12">
        <f>COUNTIF(C:C,Table1[[#This Row],[Customer_ID]])</f>
        <v>4</v>
      </c>
      <c r="AH861" s="18" t="e">
        <f>IF([1]!Table1[[#This Row],[Customer_order_count]] &gt;= 10,"FREQUENT",IF([1]!Table1[[#This Row],[Customer_order_count]] &lt;= 10,"REGULAR","OCASSIONAL"))</f>
        <v>#REF!</v>
      </c>
    </row>
    <row r="862" spans="1:34" x14ac:dyDescent="0.25">
      <c r="A862" s="1" t="s">
        <v>1613</v>
      </c>
      <c r="B862" s="2">
        <v>45531</v>
      </c>
      <c r="C862" s="3" t="s">
        <v>79</v>
      </c>
      <c r="D862" s="4" t="s">
        <v>80</v>
      </c>
      <c r="E862" s="4" t="s">
        <v>16</v>
      </c>
      <c r="F862" s="5">
        <v>35</v>
      </c>
      <c r="G862" s="3" t="s">
        <v>4</v>
      </c>
      <c r="H862" s="3" t="s">
        <v>5</v>
      </c>
      <c r="I862" s="3" t="s">
        <v>186</v>
      </c>
      <c r="J862" s="3" t="s">
        <v>187</v>
      </c>
      <c r="K862" s="3" t="s">
        <v>91</v>
      </c>
      <c r="L862" s="5">
        <v>1</v>
      </c>
      <c r="M862" s="5">
        <v>12000</v>
      </c>
      <c r="N862" s="6">
        <v>0</v>
      </c>
      <c r="O862" s="5">
        <v>12000</v>
      </c>
      <c r="P862" s="5">
        <v>9000</v>
      </c>
      <c r="Q862" s="5">
        <f>Table1[[#This Row],[Sales]]-Table1[[#This Row],[Cost]]</f>
        <v>3000</v>
      </c>
      <c r="R862" s="3" t="s">
        <v>9</v>
      </c>
      <c r="S862" s="3" t="s">
        <v>10</v>
      </c>
      <c r="T862" s="3" t="s">
        <v>33</v>
      </c>
      <c r="U862" s="3" t="s">
        <v>12</v>
      </c>
      <c r="V862" s="6">
        <f>Table1[[#This Row],[Profit]]/Table1[[#This Row],[Sales]]</f>
        <v>0.25</v>
      </c>
      <c r="W862" s="3">
        <f>[1]!Table1[[#This Row],[Sales]]-[1]!Table1[[#This Row],[Cost]]-[1]!Table1[[#This Row],[Profit]]</f>
        <v>0</v>
      </c>
      <c r="X862" s="3">
        <f>[1]!Table1[[#This Row],[Quantity]]*[1]!Table1[[#This Row],[Unit_Price]]</f>
        <v>12000</v>
      </c>
      <c r="Y862" s="7">
        <f>[1]!Table1[[#This Row],[Gross_Sales]]*[1]!Table1[[#This Row],[Discount]]</f>
        <v>0</v>
      </c>
      <c r="Z862" s="8">
        <f>[1]!Table1[[#This Row],[Gross_Sales]]*[1]!Table1[[#This Row],[Discount_amount]]</f>
        <v>0</v>
      </c>
      <c r="AA862" s="6">
        <f>IFERROR([1]!Table1[[#This Row],[Profit]]/[1]!Table1[[#This Row],[Sales]],0)</f>
        <v>0.25</v>
      </c>
      <c r="AB862" s="3">
        <f>YEAR([1]!Table1[[#This Row],[Order_Date]])</f>
        <v>2024</v>
      </c>
      <c r="AC862" s="3">
        <f>MONTH([1]!Table1[[#This Row],[Order_Date]])</f>
        <v>8</v>
      </c>
      <c r="AD862" s="3" t="str">
        <f t="shared" si="39"/>
        <v>Aug</v>
      </c>
      <c r="AE862" s="3" t="str">
        <f t="shared" si="40"/>
        <v>Q3</v>
      </c>
      <c r="AF862" s="3" t="str">
        <f t="shared" si="41"/>
        <v>2024-Aug</v>
      </c>
      <c r="AG862" s="3">
        <f>COUNTIF(C:C,Table1[[#This Row],[Customer_ID]])</f>
        <v>15</v>
      </c>
      <c r="AH862" s="9" t="e">
        <f>IF([1]!Table1[[#This Row],[Customer_order_count]] &gt;= 10,"FREQUENT",IF([1]!Table1[[#This Row],[Customer_order_count]] &lt;= 10,"REGULAR","OCASSIONAL"))</f>
        <v>#REF!</v>
      </c>
    </row>
    <row r="863" spans="1:34" x14ac:dyDescent="0.25">
      <c r="A863" s="10" t="s">
        <v>1614</v>
      </c>
      <c r="B863" s="11">
        <v>45379</v>
      </c>
      <c r="C863" s="12" t="s">
        <v>1178</v>
      </c>
      <c r="D863" s="13" t="s">
        <v>1179</v>
      </c>
      <c r="E863" s="13" t="s">
        <v>16</v>
      </c>
      <c r="F863" s="14">
        <v>55</v>
      </c>
      <c r="G863" s="12" t="s">
        <v>339</v>
      </c>
      <c r="H863" s="12" t="s">
        <v>285</v>
      </c>
      <c r="I863" s="12" t="s">
        <v>31</v>
      </c>
      <c r="J863" s="12" t="s">
        <v>32</v>
      </c>
      <c r="K863" s="12" t="s">
        <v>25</v>
      </c>
      <c r="L863" s="14">
        <v>1</v>
      </c>
      <c r="M863" s="14">
        <v>5000</v>
      </c>
      <c r="N863" s="15">
        <v>0</v>
      </c>
      <c r="O863" s="14">
        <v>5000</v>
      </c>
      <c r="P863" s="14">
        <v>3500</v>
      </c>
      <c r="Q863" s="5">
        <f>Table1[[#This Row],[Sales]]-Table1[[#This Row],[Cost]]</f>
        <v>1500</v>
      </c>
      <c r="R863" s="12" t="s">
        <v>9</v>
      </c>
      <c r="S863" s="12" t="s">
        <v>10</v>
      </c>
      <c r="T863" s="12" t="s">
        <v>18</v>
      </c>
      <c r="U863" s="12" t="s">
        <v>19</v>
      </c>
      <c r="V863" s="6">
        <f>Table1[[#This Row],[Profit]]/Table1[[#This Row],[Sales]]</f>
        <v>0.3</v>
      </c>
      <c r="W863" s="12">
        <f>[1]!Table1[[#This Row],[Sales]]-[1]!Table1[[#This Row],[Cost]]-[1]!Table1[[#This Row],[Profit]]</f>
        <v>0</v>
      </c>
      <c r="X863" s="12">
        <f>[1]!Table1[[#This Row],[Quantity]]*[1]!Table1[[#This Row],[Unit_Price]]</f>
        <v>5000</v>
      </c>
      <c r="Y863" s="16">
        <f>[1]!Table1[[#This Row],[Gross_Sales]]*[1]!Table1[[#This Row],[Discount]]</f>
        <v>0</v>
      </c>
      <c r="Z863" s="17">
        <f>[1]!Table1[[#This Row],[Gross_Sales]]*[1]!Table1[[#This Row],[Discount_amount]]</f>
        <v>0</v>
      </c>
      <c r="AA863" s="15">
        <f>IFERROR([1]!Table1[[#This Row],[Profit]]/[1]!Table1[[#This Row],[Sales]],0)</f>
        <v>0.3</v>
      </c>
      <c r="AB863" s="12">
        <f>YEAR([1]!Table1[[#This Row],[Order_Date]])</f>
        <v>2024</v>
      </c>
      <c r="AC863" s="12">
        <f>MONTH([1]!Table1[[#This Row],[Order_Date]])</f>
        <v>3</v>
      </c>
      <c r="AD863" s="12" t="str">
        <f t="shared" si="39"/>
        <v>Mar</v>
      </c>
      <c r="AE863" s="12" t="str">
        <f t="shared" si="40"/>
        <v>Q1</v>
      </c>
      <c r="AF863" s="12" t="str">
        <f t="shared" si="41"/>
        <v>2024-Mar</v>
      </c>
      <c r="AG863" s="12">
        <f>COUNTIF(C:C,Table1[[#This Row],[Customer_ID]])</f>
        <v>3</v>
      </c>
      <c r="AH863" s="18" t="e">
        <f>IF([1]!Table1[[#This Row],[Customer_order_count]] &gt;= 10,"FREQUENT",IF([1]!Table1[[#This Row],[Customer_order_count]] &lt;= 10,"REGULAR","OCASSIONAL"))</f>
        <v>#REF!</v>
      </c>
    </row>
    <row r="864" spans="1:34" x14ac:dyDescent="0.25">
      <c r="A864" s="1" t="s">
        <v>1615</v>
      </c>
      <c r="B864" s="2">
        <v>45927</v>
      </c>
      <c r="C864" s="3" t="s">
        <v>500</v>
      </c>
      <c r="D864" s="4" t="s">
        <v>501</v>
      </c>
      <c r="E864" s="4" t="s">
        <v>16</v>
      </c>
      <c r="F864" s="5">
        <v>22</v>
      </c>
      <c r="G864" s="3" t="s">
        <v>339</v>
      </c>
      <c r="H864" s="3" t="s">
        <v>285</v>
      </c>
      <c r="I864" s="3" t="s">
        <v>176</v>
      </c>
      <c r="J864" s="3" t="s">
        <v>177</v>
      </c>
      <c r="K864" s="3" t="s">
        <v>25</v>
      </c>
      <c r="L864" s="5">
        <v>1</v>
      </c>
      <c r="M864" s="5">
        <v>22000</v>
      </c>
      <c r="N864" s="6">
        <v>0.15</v>
      </c>
      <c r="O864" s="5">
        <v>18700</v>
      </c>
      <c r="P864" s="5">
        <v>16500</v>
      </c>
      <c r="Q864" s="5">
        <f>Table1[[#This Row],[Sales]]-Table1[[#This Row],[Cost]]</f>
        <v>2200</v>
      </c>
      <c r="R864" s="3" t="s">
        <v>77</v>
      </c>
      <c r="S864" s="3" t="s">
        <v>10</v>
      </c>
      <c r="T864" s="3" t="s">
        <v>33</v>
      </c>
      <c r="U864" s="3" t="s">
        <v>27</v>
      </c>
      <c r="V864" s="6">
        <f>Table1[[#This Row],[Profit]]/Table1[[#This Row],[Sales]]</f>
        <v>0.11764705882352941</v>
      </c>
      <c r="W864" s="3">
        <f>[1]!Table1[[#This Row],[Sales]]-[1]!Table1[[#This Row],[Cost]]-[1]!Table1[[#This Row],[Profit]]</f>
        <v>0</v>
      </c>
      <c r="X864" s="3">
        <f>[1]!Table1[[#This Row],[Quantity]]*[1]!Table1[[#This Row],[Unit_Price]]</f>
        <v>22000</v>
      </c>
      <c r="Y864" s="7">
        <f>[1]!Table1[[#This Row],[Gross_Sales]]*[1]!Table1[[#This Row],[Discount]]</f>
        <v>3300</v>
      </c>
      <c r="Z864" s="8">
        <f>[1]!Table1[[#This Row],[Gross_Sales]]*[1]!Table1[[#This Row],[Discount_amount]]</f>
        <v>72600000</v>
      </c>
      <c r="AA864" s="6">
        <f>IFERROR([1]!Table1[[#This Row],[Profit]]/[1]!Table1[[#This Row],[Sales]],0)</f>
        <v>0.11764705882352941</v>
      </c>
      <c r="AB864" s="3">
        <f>YEAR([1]!Table1[[#This Row],[Order_Date]])</f>
        <v>2025</v>
      </c>
      <c r="AC864" s="3">
        <f>MONTH([1]!Table1[[#This Row],[Order_Date]])</f>
        <v>9</v>
      </c>
      <c r="AD864" s="3" t="str">
        <f t="shared" si="39"/>
        <v>Sep</v>
      </c>
      <c r="AE864" s="3" t="str">
        <f t="shared" si="40"/>
        <v>Q3</v>
      </c>
      <c r="AF864" s="3" t="str">
        <f t="shared" si="41"/>
        <v>2025-Sep</v>
      </c>
      <c r="AG864" s="3">
        <f>COUNTIF(C:C,Table1[[#This Row],[Customer_ID]])</f>
        <v>19</v>
      </c>
      <c r="AH864" s="9" t="e">
        <f>IF([1]!Table1[[#This Row],[Customer_order_count]] &gt;= 10,"FREQUENT",IF([1]!Table1[[#This Row],[Customer_order_count]] &lt;= 10,"REGULAR","OCASSIONAL"))</f>
        <v>#REF!</v>
      </c>
    </row>
    <row r="865" spans="1:34" x14ac:dyDescent="0.25">
      <c r="A865" s="10" t="s">
        <v>1616</v>
      </c>
      <c r="B865" s="11">
        <v>45306</v>
      </c>
      <c r="C865" s="12" t="s">
        <v>1008</v>
      </c>
      <c r="D865" s="13" t="s">
        <v>1009</v>
      </c>
      <c r="E865" s="13" t="s">
        <v>16</v>
      </c>
      <c r="F865" s="14">
        <v>28</v>
      </c>
      <c r="G865" s="12" t="s">
        <v>317</v>
      </c>
      <c r="H865" s="12" t="s">
        <v>5</v>
      </c>
      <c r="I865" s="12" t="s">
        <v>68</v>
      </c>
      <c r="J865" s="12" t="s">
        <v>69</v>
      </c>
      <c r="K865" s="12" t="s">
        <v>39</v>
      </c>
      <c r="L865" s="14">
        <v>1</v>
      </c>
      <c r="M865" s="14">
        <v>3500</v>
      </c>
      <c r="N865" s="15">
        <v>0.05</v>
      </c>
      <c r="O865" s="14">
        <v>3325</v>
      </c>
      <c r="P865" s="14">
        <v>2300</v>
      </c>
      <c r="Q865" s="5">
        <f>Table1[[#This Row],[Sales]]-Table1[[#This Row],[Cost]]</f>
        <v>1025</v>
      </c>
      <c r="R865" s="12" t="s">
        <v>9</v>
      </c>
      <c r="S865" s="12" t="s">
        <v>10</v>
      </c>
      <c r="T865" s="12" t="s">
        <v>18</v>
      </c>
      <c r="U865" s="12" t="s">
        <v>12</v>
      </c>
      <c r="V865" s="6">
        <f>Table1[[#This Row],[Profit]]/Table1[[#This Row],[Sales]]</f>
        <v>0.30827067669172931</v>
      </c>
      <c r="W865" s="12">
        <f>[1]!Table1[[#This Row],[Sales]]-[1]!Table1[[#This Row],[Cost]]-[1]!Table1[[#This Row],[Profit]]</f>
        <v>0</v>
      </c>
      <c r="X865" s="12">
        <f>[1]!Table1[[#This Row],[Quantity]]*[1]!Table1[[#This Row],[Unit_Price]]</f>
        <v>3500</v>
      </c>
      <c r="Y865" s="16">
        <f>[1]!Table1[[#This Row],[Gross_Sales]]*[1]!Table1[[#This Row],[Discount]]</f>
        <v>175</v>
      </c>
      <c r="Z865" s="17">
        <f>[1]!Table1[[#This Row],[Gross_Sales]]*[1]!Table1[[#This Row],[Discount_amount]]</f>
        <v>612500</v>
      </c>
      <c r="AA865" s="15">
        <f>IFERROR([1]!Table1[[#This Row],[Profit]]/[1]!Table1[[#This Row],[Sales]],0)</f>
        <v>0.30827067669172931</v>
      </c>
      <c r="AB865" s="12">
        <f>YEAR([1]!Table1[[#This Row],[Order_Date]])</f>
        <v>2024</v>
      </c>
      <c r="AC865" s="12">
        <f>MONTH([1]!Table1[[#This Row],[Order_Date]])</f>
        <v>1</v>
      </c>
      <c r="AD865" s="12" t="str">
        <f t="shared" si="39"/>
        <v>Jan</v>
      </c>
      <c r="AE865" s="12" t="str">
        <f t="shared" si="40"/>
        <v>Q1</v>
      </c>
      <c r="AF865" s="12" t="str">
        <f t="shared" si="41"/>
        <v>2024-Jan</v>
      </c>
      <c r="AG865" s="12">
        <f>COUNTIF(C:C,Table1[[#This Row],[Customer_ID]])</f>
        <v>8</v>
      </c>
      <c r="AH865" s="18" t="e">
        <f>IF([1]!Table1[[#This Row],[Customer_order_count]] &gt;= 10,"FREQUENT",IF([1]!Table1[[#This Row],[Customer_order_count]] &lt;= 10,"REGULAR","OCASSIONAL"))</f>
        <v>#REF!</v>
      </c>
    </row>
    <row r="866" spans="1:34" x14ac:dyDescent="0.25">
      <c r="A866" s="1" t="s">
        <v>1617</v>
      </c>
      <c r="B866" s="2">
        <v>45752</v>
      </c>
      <c r="C866" s="3" t="s">
        <v>1357</v>
      </c>
      <c r="D866" s="4" t="s">
        <v>1358</v>
      </c>
      <c r="E866" s="4" t="s">
        <v>3</v>
      </c>
      <c r="F866" s="5">
        <v>32</v>
      </c>
      <c r="G866" s="3" t="s">
        <v>317</v>
      </c>
      <c r="H866" s="3" t="s">
        <v>5</v>
      </c>
      <c r="I866" s="3" t="s">
        <v>143</v>
      </c>
      <c r="J866" s="3" t="s">
        <v>144</v>
      </c>
      <c r="K866" s="3" t="s">
        <v>76</v>
      </c>
      <c r="L866" s="5">
        <v>2</v>
      </c>
      <c r="M866" s="5">
        <v>700</v>
      </c>
      <c r="N866" s="6">
        <v>0.1</v>
      </c>
      <c r="O866" s="5">
        <v>1260</v>
      </c>
      <c r="P866" s="5">
        <v>1140</v>
      </c>
      <c r="Q866" s="5">
        <f>Table1[[#This Row],[Sales]]-Table1[[#This Row],[Cost]]</f>
        <v>120</v>
      </c>
      <c r="R866" s="3" t="s">
        <v>26</v>
      </c>
      <c r="S866" s="3" t="s">
        <v>10</v>
      </c>
      <c r="T866" s="3" t="s">
        <v>11</v>
      </c>
      <c r="U866" s="3" t="s">
        <v>19</v>
      </c>
      <c r="V866" s="6">
        <f>Table1[[#This Row],[Profit]]/Table1[[#This Row],[Sales]]</f>
        <v>9.5238095238095233E-2</v>
      </c>
      <c r="W866" s="3">
        <f>[1]!Table1[[#This Row],[Sales]]-[1]!Table1[[#This Row],[Cost]]-[1]!Table1[[#This Row],[Profit]]</f>
        <v>0</v>
      </c>
      <c r="X866" s="3">
        <f>[1]!Table1[[#This Row],[Quantity]]*[1]!Table1[[#This Row],[Unit_Price]]</f>
        <v>1400</v>
      </c>
      <c r="Y866" s="7">
        <f>[1]!Table1[[#This Row],[Gross_Sales]]*[1]!Table1[[#This Row],[Discount]]</f>
        <v>140</v>
      </c>
      <c r="Z866" s="8">
        <f>[1]!Table1[[#This Row],[Gross_Sales]]*[1]!Table1[[#This Row],[Discount_amount]]</f>
        <v>196000</v>
      </c>
      <c r="AA866" s="6">
        <f>IFERROR([1]!Table1[[#This Row],[Profit]]/[1]!Table1[[#This Row],[Sales]],0)</f>
        <v>9.5238095238095233E-2</v>
      </c>
      <c r="AB866" s="3">
        <f>YEAR([1]!Table1[[#This Row],[Order_Date]])</f>
        <v>2025</v>
      </c>
      <c r="AC866" s="3">
        <f>MONTH([1]!Table1[[#This Row],[Order_Date]])</f>
        <v>4</v>
      </c>
      <c r="AD866" s="3" t="str">
        <f t="shared" si="39"/>
        <v>Apr</v>
      </c>
      <c r="AE866" s="3" t="str">
        <f t="shared" si="40"/>
        <v>Q2</v>
      </c>
      <c r="AF866" s="3" t="str">
        <f t="shared" si="41"/>
        <v>2025-Apr</v>
      </c>
      <c r="AG866" s="3">
        <f>COUNTIF(C:C,Table1[[#This Row],[Customer_ID]])</f>
        <v>5</v>
      </c>
      <c r="AH866" s="9" t="e">
        <f>IF([1]!Table1[[#This Row],[Customer_order_count]] &gt;= 10,"FREQUENT",IF([1]!Table1[[#This Row],[Customer_order_count]] &lt;= 10,"REGULAR","OCASSIONAL"))</f>
        <v>#REF!</v>
      </c>
    </row>
    <row r="867" spans="1:34" x14ac:dyDescent="0.25">
      <c r="A867" s="10" t="s">
        <v>1618</v>
      </c>
      <c r="B867" s="11">
        <v>45842</v>
      </c>
      <c r="C867" s="12" t="s">
        <v>303</v>
      </c>
      <c r="D867" s="13" t="s">
        <v>304</v>
      </c>
      <c r="E867" s="13" t="s">
        <v>16</v>
      </c>
      <c r="F867" s="14">
        <v>36</v>
      </c>
      <c r="G867" s="12" t="s">
        <v>275</v>
      </c>
      <c r="H867" s="12" t="s">
        <v>276</v>
      </c>
      <c r="I867" s="12" t="s">
        <v>186</v>
      </c>
      <c r="J867" s="12" t="s">
        <v>187</v>
      </c>
      <c r="K867" s="12" t="s">
        <v>91</v>
      </c>
      <c r="L867" s="14">
        <v>2</v>
      </c>
      <c r="M867" s="14">
        <v>12000</v>
      </c>
      <c r="N867" s="15">
        <v>0.05</v>
      </c>
      <c r="O867" s="14">
        <v>22800</v>
      </c>
      <c r="P867" s="14">
        <v>18000</v>
      </c>
      <c r="Q867" s="5">
        <f>Table1[[#This Row],[Sales]]-Table1[[#This Row],[Cost]]</f>
        <v>4800</v>
      </c>
      <c r="R867" s="12" t="s">
        <v>26</v>
      </c>
      <c r="S867" s="12" t="s">
        <v>10</v>
      </c>
      <c r="T867" s="12" t="s">
        <v>33</v>
      </c>
      <c r="U867" s="12" t="s">
        <v>27</v>
      </c>
      <c r="V867" s="6">
        <f>Table1[[#This Row],[Profit]]/Table1[[#This Row],[Sales]]</f>
        <v>0.21052631578947367</v>
      </c>
      <c r="W867" s="12">
        <f>[1]!Table1[[#This Row],[Sales]]-[1]!Table1[[#This Row],[Cost]]-[1]!Table1[[#This Row],[Profit]]</f>
        <v>0</v>
      </c>
      <c r="X867" s="12">
        <f>[1]!Table1[[#This Row],[Quantity]]*[1]!Table1[[#This Row],[Unit_Price]]</f>
        <v>24000</v>
      </c>
      <c r="Y867" s="16">
        <f>[1]!Table1[[#This Row],[Gross_Sales]]*[1]!Table1[[#This Row],[Discount]]</f>
        <v>1200</v>
      </c>
      <c r="Z867" s="17">
        <f>[1]!Table1[[#This Row],[Gross_Sales]]*[1]!Table1[[#This Row],[Discount_amount]]</f>
        <v>28800000</v>
      </c>
      <c r="AA867" s="15">
        <f>IFERROR([1]!Table1[[#This Row],[Profit]]/[1]!Table1[[#This Row],[Sales]],0)</f>
        <v>0.21052631578947367</v>
      </c>
      <c r="AB867" s="12">
        <f>YEAR([1]!Table1[[#This Row],[Order_Date]])</f>
        <v>2025</v>
      </c>
      <c r="AC867" s="12">
        <f>MONTH([1]!Table1[[#This Row],[Order_Date]])</f>
        <v>7</v>
      </c>
      <c r="AD867" s="12" t="str">
        <f t="shared" si="39"/>
        <v>Jul</v>
      </c>
      <c r="AE867" s="12" t="str">
        <f t="shared" si="40"/>
        <v>Q3</v>
      </c>
      <c r="AF867" s="12" t="str">
        <f t="shared" si="41"/>
        <v>2025-Jul</v>
      </c>
      <c r="AG867" s="12">
        <f>COUNTIF(C:C,Table1[[#This Row],[Customer_ID]])</f>
        <v>23</v>
      </c>
      <c r="AH867" s="18" t="e">
        <f>IF([1]!Table1[[#This Row],[Customer_order_count]] &gt;= 10,"FREQUENT",IF([1]!Table1[[#This Row],[Customer_order_count]] &lt;= 10,"REGULAR","OCASSIONAL"))</f>
        <v>#REF!</v>
      </c>
    </row>
    <row r="868" spans="1:34" x14ac:dyDescent="0.25">
      <c r="A868" s="1" t="s">
        <v>1619</v>
      </c>
      <c r="B868" s="2">
        <v>45556</v>
      </c>
      <c r="C868" s="3" t="s">
        <v>1253</v>
      </c>
      <c r="D868" s="4" t="s">
        <v>1254</v>
      </c>
      <c r="E868" s="4" t="s">
        <v>16</v>
      </c>
      <c r="F868" s="5">
        <v>45</v>
      </c>
      <c r="G868" s="3" t="s">
        <v>275</v>
      </c>
      <c r="H868" s="3" t="s">
        <v>276</v>
      </c>
      <c r="I868" s="3" t="s">
        <v>127</v>
      </c>
      <c r="J868" s="3" t="s">
        <v>128</v>
      </c>
      <c r="K868" s="3" t="s">
        <v>58</v>
      </c>
      <c r="L868" s="5">
        <v>2</v>
      </c>
      <c r="M868" s="5">
        <v>3000</v>
      </c>
      <c r="N868" s="6">
        <v>0.15</v>
      </c>
      <c r="O868" s="5">
        <v>5100</v>
      </c>
      <c r="P868" s="5">
        <v>4200</v>
      </c>
      <c r="Q868" s="5">
        <f>Table1[[#This Row],[Sales]]-Table1[[#This Row],[Cost]]</f>
        <v>900</v>
      </c>
      <c r="R868" s="3" t="s">
        <v>17</v>
      </c>
      <c r="S868" s="3" t="s">
        <v>10</v>
      </c>
      <c r="T868" s="3" t="s">
        <v>33</v>
      </c>
      <c r="U868" s="3" t="s">
        <v>27</v>
      </c>
      <c r="V868" s="6">
        <f>Table1[[#This Row],[Profit]]/Table1[[#This Row],[Sales]]</f>
        <v>0.17647058823529413</v>
      </c>
      <c r="W868" s="3">
        <f>[1]!Table1[[#This Row],[Sales]]-[1]!Table1[[#This Row],[Cost]]-[1]!Table1[[#This Row],[Profit]]</f>
        <v>0</v>
      </c>
      <c r="X868" s="3">
        <f>[1]!Table1[[#This Row],[Quantity]]*[1]!Table1[[#This Row],[Unit_Price]]</f>
        <v>6000</v>
      </c>
      <c r="Y868" s="7">
        <f>[1]!Table1[[#This Row],[Gross_Sales]]*[1]!Table1[[#This Row],[Discount]]</f>
        <v>900</v>
      </c>
      <c r="Z868" s="8">
        <f>[1]!Table1[[#This Row],[Gross_Sales]]*[1]!Table1[[#This Row],[Discount_amount]]</f>
        <v>5400000</v>
      </c>
      <c r="AA868" s="6">
        <f>IFERROR([1]!Table1[[#This Row],[Profit]]/[1]!Table1[[#This Row],[Sales]],0)</f>
        <v>0.17647058823529413</v>
      </c>
      <c r="AB868" s="3">
        <f>YEAR([1]!Table1[[#This Row],[Order_Date]])</f>
        <v>2024</v>
      </c>
      <c r="AC868" s="3">
        <f>MONTH([1]!Table1[[#This Row],[Order_Date]])</f>
        <v>9</v>
      </c>
      <c r="AD868" s="3" t="str">
        <f t="shared" si="39"/>
        <v>Sep</v>
      </c>
      <c r="AE868" s="3" t="str">
        <f t="shared" si="40"/>
        <v>Q3</v>
      </c>
      <c r="AF868" s="3" t="str">
        <f t="shared" si="41"/>
        <v>2024-Sep</v>
      </c>
      <c r="AG868" s="3">
        <f>COUNTIF(C:C,Table1[[#This Row],[Customer_ID]])</f>
        <v>17</v>
      </c>
      <c r="AH868" s="9" t="e">
        <f>IF([1]!Table1[[#This Row],[Customer_order_count]] &gt;= 10,"FREQUENT",IF([1]!Table1[[#This Row],[Customer_order_count]] &lt;= 10,"REGULAR","OCASSIONAL"))</f>
        <v>#REF!</v>
      </c>
    </row>
    <row r="869" spans="1:34" x14ac:dyDescent="0.25">
      <c r="A869" s="10" t="s">
        <v>1620</v>
      </c>
      <c r="B869" s="11">
        <v>45436</v>
      </c>
      <c r="C869" s="12" t="s">
        <v>599</v>
      </c>
      <c r="D869" s="13" t="s">
        <v>551</v>
      </c>
      <c r="E869" s="13" t="s">
        <v>3</v>
      </c>
      <c r="F869" s="14">
        <v>26</v>
      </c>
      <c r="G869" s="12" t="s">
        <v>317</v>
      </c>
      <c r="H869" s="12" t="s">
        <v>5</v>
      </c>
      <c r="I869" s="12" t="s">
        <v>109</v>
      </c>
      <c r="J869" s="12" t="s">
        <v>110</v>
      </c>
      <c r="K869" s="12" t="s">
        <v>8</v>
      </c>
      <c r="L869" s="14">
        <v>1</v>
      </c>
      <c r="M869" s="14">
        <v>4000</v>
      </c>
      <c r="N869" s="15">
        <v>0</v>
      </c>
      <c r="O869" s="14">
        <v>4000</v>
      </c>
      <c r="P869" s="14">
        <v>2900</v>
      </c>
      <c r="Q869" s="5">
        <f>Table1[[#This Row],[Sales]]-Table1[[#This Row],[Cost]]</f>
        <v>1100</v>
      </c>
      <c r="R869" s="12" t="s">
        <v>9</v>
      </c>
      <c r="S869" s="12" t="s">
        <v>10</v>
      </c>
      <c r="T869" s="12" t="s">
        <v>11</v>
      </c>
      <c r="U869" s="12" t="s">
        <v>27</v>
      </c>
      <c r="V869" s="6">
        <f>Table1[[#This Row],[Profit]]/Table1[[#This Row],[Sales]]</f>
        <v>0.27500000000000002</v>
      </c>
      <c r="W869" s="12">
        <f>[1]!Table1[[#This Row],[Sales]]-[1]!Table1[[#This Row],[Cost]]-[1]!Table1[[#This Row],[Profit]]</f>
        <v>0</v>
      </c>
      <c r="X869" s="12">
        <f>[1]!Table1[[#This Row],[Quantity]]*[1]!Table1[[#This Row],[Unit_Price]]</f>
        <v>4000</v>
      </c>
      <c r="Y869" s="16">
        <f>[1]!Table1[[#This Row],[Gross_Sales]]*[1]!Table1[[#This Row],[Discount]]</f>
        <v>0</v>
      </c>
      <c r="Z869" s="17">
        <f>[1]!Table1[[#This Row],[Gross_Sales]]*[1]!Table1[[#This Row],[Discount_amount]]</f>
        <v>0</v>
      </c>
      <c r="AA869" s="15">
        <f>IFERROR([1]!Table1[[#This Row],[Profit]]/[1]!Table1[[#This Row],[Sales]],0)</f>
        <v>0.27500000000000002</v>
      </c>
      <c r="AB869" s="12">
        <f>YEAR([1]!Table1[[#This Row],[Order_Date]])</f>
        <v>2024</v>
      </c>
      <c r="AC869" s="12">
        <f>MONTH([1]!Table1[[#This Row],[Order_Date]])</f>
        <v>5</v>
      </c>
      <c r="AD869" s="12" t="str">
        <f t="shared" si="39"/>
        <v>May</v>
      </c>
      <c r="AE869" s="12" t="str">
        <f t="shared" si="40"/>
        <v>Q2</v>
      </c>
      <c r="AF869" s="12" t="str">
        <f t="shared" si="41"/>
        <v>2024-May</v>
      </c>
      <c r="AG869" s="12">
        <f>COUNTIF(C:C,Table1[[#This Row],[Customer_ID]])</f>
        <v>18</v>
      </c>
      <c r="AH869" s="18" t="e">
        <f>IF([1]!Table1[[#This Row],[Customer_order_count]] &gt;= 10,"FREQUENT",IF([1]!Table1[[#This Row],[Customer_order_count]] &lt;= 10,"REGULAR","OCASSIONAL"))</f>
        <v>#REF!</v>
      </c>
    </row>
    <row r="870" spans="1:34" x14ac:dyDescent="0.25">
      <c r="A870" s="1" t="s">
        <v>1621</v>
      </c>
      <c r="B870" s="2">
        <v>45888</v>
      </c>
      <c r="C870" s="3" t="s">
        <v>530</v>
      </c>
      <c r="D870" s="4" t="s">
        <v>531</v>
      </c>
      <c r="E870" s="4" t="s">
        <v>3</v>
      </c>
      <c r="F870" s="5">
        <v>31</v>
      </c>
      <c r="G870" s="3" t="s">
        <v>275</v>
      </c>
      <c r="H870" s="3" t="s">
        <v>276</v>
      </c>
      <c r="I870" s="3" t="s">
        <v>6</v>
      </c>
      <c r="J870" s="3" t="s">
        <v>7</v>
      </c>
      <c r="K870" s="3" t="s">
        <v>8</v>
      </c>
      <c r="L870" s="5">
        <v>1</v>
      </c>
      <c r="M870" s="5">
        <v>7000</v>
      </c>
      <c r="N870" s="6">
        <v>0.1</v>
      </c>
      <c r="O870" s="5">
        <v>6300</v>
      </c>
      <c r="P870" s="5">
        <v>5200</v>
      </c>
      <c r="Q870" s="5">
        <f>Table1[[#This Row],[Sales]]-Table1[[#This Row],[Cost]]</f>
        <v>1100</v>
      </c>
      <c r="R870" s="3" t="s">
        <v>17</v>
      </c>
      <c r="S870" s="3" t="s">
        <v>10</v>
      </c>
      <c r="T870" s="3" t="s">
        <v>33</v>
      </c>
      <c r="U870" s="3" t="s">
        <v>12</v>
      </c>
      <c r="V870" s="6">
        <f>Table1[[#This Row],[Profit]]/Table1[[#This Row],[Sales]]</f>
        <v>0.17460317460317459</v>
      </c>
      <c r="W870" s="3">
        <f>[1]!Table1[[#This Row],[Sales]]-[1]!Table1[[#This Row],[Cost]]-[1]!Table1[[#This Row],[Profit]]</f>
        <v>0</v>
      </c>
      <c r="X870" s="3">
        <f>[1]!Table1[[#This Row],[Quantity]]*[1]!Table1[[#This Row],[Unit_Price]]</f>
        <v>7000</v>
      </c>
      <c r="Y870" s="7">
        <f>[1]!Table1[[#This Row],[Gross_Sales]]*[1]!Table1[[#This Row],[Discount]]</f>
        <v>700</v>
      </c>
      <c r="Z870" s="8">
        <f>[1]!Table1[[#This Row],[Gross_Sales]]*[1]!Table1[[#This Row],[Discount_amount]]</f>
        <v>4900000</v>
      </c>
      <c r="AA870" s="6">
        <f>IFERROR([1]!Table1[[#This Row],[Profit]]/[1]!Table1[[#This Row],[Sales]],0)</f>
        <v>0.17460317460317459</v>
      </c>
      <c r="AB870" s="3">
        <f>YEAR([1]!Table1[[#This Row],[Order_Date]])</f>
        <v>2025</v>
      </c>
      <c r="AC870" s="3">
        <f>MONTH([1]!Table1[[#This Row],[Order_Date]])</f>
        <v>8</v>
      </c>
      <c r="AD870" s="3" t="str">
        <f t="shared" si="39"/>
        <v>Aug</v>
      </c>
      <c r="AE870" s="3" t="str">
        <f t="shared" si="40"/>
        <v>Q3</v>
      </c>
      <c r="AF870" s="3" t="str">
        <f t="shared" si="41"/>
        <v>2025-Aug</v>
      </c>
      <c r="AG870" s="3">
        <f>COUNTIF(C:C,Table1[[#This Row],[Customer_ID]])</f>
        <v>13</v>
      </c>
      <c r="AH870" s="9" t="e">
        <f>IF([1]!Table1[[#This Row],[Customer_order_count]] &gt;= 10,"FREQUENT",IF([1]!Table1[[#This Row],[Customer_order_count]] &lt;= 10,"REGULAR","OCASSIONAL"))</f>
        <v>#REF!</v>
      </c>
    </row>
    <row r="871" spans="1:34" x14ac:dyDescent="0.25">
      <c r="A871" s="10" t="s">
        <v>1622</v>
      </c>
      <c r="B871" s="11">
        <v>45353</v>
      </c>
      <c r="C871" s="12" t="s">
        <v>683</v>
      </c>
      <c r="D871" s="13" t="s">
        <v>301</v>
      </c>
      <c r="E871" s="13" t="s">
        <v>3</v>
      </c>
      <c r="F871" s="14">
        <v>51</v>
      </c>
      <c r="G871" s="12" t="s">
        <v>275</v>
      </c>
      <c r="H871" s="12" t="s">
        <v>276</v>
      </c>
      <c r="I871" s="12" t="s">
        <v>344</v>
      </c>
      <c r="J871" s="12" t="s">
        <v>345</v>
      </c>
      <c r="K871" s="12" t="s">
        <v>39</v>
      </c>
      <c r="L871" s="14">
        <v>1</v>
      </c>
      <c r="M871" s="14">
        <v>2200</v>
      </c>
      <c r="N871" s="15">
        <v>0</v>
      </c>
      <c r="O871" s="14">
        <v>2200</v>
      </c>
      <c r="P871" s="14">
        <v>1400</v>
      </c>
      <c r="Q871" s="5">
        <f>Table1[[#This Row],[Sales]]-Table1[[#This Row],[Cost]]</f>
        <v>800</v>
      </c>
      <c r="R871" s="12" t="s">
        <v>26</v>
      </c>
      <c r="S871" s="12" t="s">
        <v>10</v>
      </c>
      <c r="T871" s="12" t="s">
        <v>18</v>
      </c>
      <c r="U871" s="12" t="s">
        <v>19</v>
      </c>
      <c r="V871" s="6">
        <f>Table1[[#This Row],[Profit]]/Table1[[#This Row],[Sales]]</f>
        <v>0.36363636363636365</v>
      </c>
      <c r="W871" s="12">
        <f>[1]!Table1[[#This Row],[Sales]]-[1]!Table1[[#This Row],[Cost]]-[1]!Table1[[#This Row],[Profit]]</f>
        <v>0</v>
      </c>
      <c r="X871" s="12">
        <f>[1]!Table1[[#This Row],[Quantity]]*[1]!Table1[[#This Row],[Unit_Price]]</f>
        <v>2200</v>
      </c>
      <c r="Y871" s="16">
        <f>[1]!Table1[[#This Row],[Gross_Sales]]*[1]!Table1[[#This Row],[Discount]]</f>
        <v>0</v>
      </c>
      <c r="Z871" s="17">
        <f>[1]!Table1[[#This Row],[Gross_Sales]]*[1]!Table1[[#This Row],[Discount_amount]]</f>
        <v>0</v>
      </c>
      <c r="AA871" s="15">
        <f>IFERROR([1]!Table1[[#This Row],[Profit]]/[1]!Table1[[#This Row],[Sales]],0)</f>
        <v>0.36363636363636365</v>
      </c>
      <c r="AB871" s="12">
        <f>YEAR([1]!Table1[[#This Row],[Order_Date]])</f>
        <v>2024</v>
      </c>
      <c r="AC871" s="12">
        <f>MONTH([1]!Table1[[#This Row],[Order_Date]])</f>
        <v>3</v>
      </c>
      <c r="AD871" s="12" t="str">
        <f t="shared" si="39"/>
        <v>Mar</v>
      </c>
      <c r="AE871" s="12" t="str">
        <f t="shared" si="40"/>
        <v>Q1</v>
      </c>
      <c r="AF871" s="12" t="str">
        <f t="shared" si="41"/>
        <v>2024-Mar</v>
      </c>
      <c r="AG871" s="12">
        <f>COUNTIF(C:C,Table1[[#This Row],[Customer_ID]])</f>
        <v>3</v>
      </c>
      <c r="AH871" s="18" t="e">
        <f>IF([1]!Table1[[#This Row],[Customer_order_count]] &gt;= 10,"FREQUENT",IF([1]!Table1[[#This Row],[Customer_order_count]] &lt;= 10,"REGULAR","OCASSIONAL"))</f>
        <v>#REF!</v>
      </c>
    </row>
    <row r="872" spans="1:34" x14ac:dyDescent="0.25">
      <c r="A872" s="1" t="s">
        <v>1623</v>
      </c>
      <c r="B872" s="2">
        <v>45569</v>
      </c>
      <c r="C872" s="3" t="s">
        <v>1624</v>
      </c>
      <c r="D872" s="3" t="s">
        <v>1625</v>
      </c>
      <c r="E872" s="3" t="s">
        <v>3</v>
      </c>
      <c r="F872" s="3">
        <v>47</v>
      </c>
      <c r="G872" s="3" t="s">
        <v>284</v>
      </c>
      <c r="H872" s="3" t="s">
        <v>285</v>
      </c>
      <c r="I872" s="3" t="s">
        <v>102</v>
      </c>
      <c r="J872" s="3" t="s">
        <v>103</v>
      </c>
      <c r="K872" s="3" t="s">
        <v>25</v>
      </c>
      <c r="L872" s="3">
        <v>2</v>
      </c>
      <c r="M872" s="3">
        <v>28000</v>
      </c>
      <c r="N872" s="3">
        <v>0.2</v>
      </c>
      <c r="O872" s="3">
        <v>0</v>
      </c>
      <c r="P872" s="3">
        <v>42000</v>
      </c>
      <c r="Q872" s="5">
        <f>Table1[[#This Row],[Sales]]-Table1[[#This Row],[Cost]]</f>
        <v>-42000</v>
      </c>
      <c r="R872" s="3" t="s">
        <v>17</v>
      </c>
      <c r="S872" s="3" t="s">
        <v>291</v>
      </c>
      <c r="T872" s="3" t="s">
        <v>40</v>
      </c>
      <c r="U872" s="3" t="s">
        <v>12</v>
      </c>
      <c r="V872" s="3" t="e">
        <f>Table1[[#This Row],[Profit]]/Table1[[#This Row],[Sales]]</f>
        <v>#DIV/0!</v>
      </c>
      <c r="W872" s="3">
        <f>[1]!Table1[[#This Row],[Sales]]-[1]!Table1[[#This Row],[Cost]]-[1]!Table1[[#This Row],[Profit]]</f>
        <v>-42000</v>
      </c>
      <c r="X872" s="3">
        <f>[1]!Table1[[#This Row],[Quantity]]*[1]!Table1[[#This Row],[Unit_Price]]</f>
        <v>56000</v>
      </c>
      <c r="Y872" s="3">
        <f>[1]!Table1[[#This Row],[Gross_Sales]]*[1]!Table1[[#This Row],[Discount]]</f>
        <v>11200</v>
      </c>
      <c r="Z872" s="3">
        <f>[1]!Table1[[#This Row],[Gross_Sales]]*[1]!Table1[[#This Row],[Discount_amount]]</f>
        <v>627200000</v>
      </c>
      <c r="AA872" s="3">
        <f>IFERROR([1]!Table1[[#This Row],[Profit]]/[1]!Table1[[#This Row],[Sales]],0)</f>
        <v>0</v>
      </c>
      <c r="AB872" s="3">
        <f>YEAR([1]!Table1[[#This Row],[Order_Date]])</f>
        <v>2024</v>
      </c>
      <c r="AC872" s="3">
        <f>MONTH([1]!Table1[[#This Row],[Order_Date]])</f>
        <v>10</v>
      </c>
      <c r="AD872" s="3" t="str">
        <f t="shared" si="39"/>
        <v>Oct</v>
      </c>
      <c r="AE872" s="3" t="str">
        <f t="shared" si="40"/>
        <v>Q4</v>
      </c>
      <c r="AF872" s="3" t="str">
        <f t="shared" si="41"/>
        <v>2024-Oct</v>
      </c>
      <c r="AG872" s="3">
        <f>COUNTIF(C:C,Table1[[#This Row],[Customer_ID]])</f>
        <v>8</v>
      </c>
      <c r="AH872" s="9" t="e">
        <f>IF([1]!Table1[[#This Row],[Customer_order_count]] &gt;= 10,"FREQUENT",IF([1]!Table1[[#This Row],[Customer_order_count]] &lt;= 10,"REGULAR","OCASSIONAL"))</f>
        <v>#REF!</v>
      </c>
    </row>
    <row r="873" spans="1:34" x14ac:dyDescent="0.25">
      <c r="A873" s="10" t="s">
        <v>1626</v>
      </c>
      <c r="B873" s="11">
        <v>45360</v>
      </c>
      <c r="C873" s="12" t="s">
        <v>1340</v>
      </c>
      <c r="D873" s="13" t="s">
        <v>326</v>
      </c>
      <c r="E873" s="13" t="s">
        <v>16</v>
      </c>
      <c r="F873" s="14">
        <v>49</v>
      </c>
      <c r="G873" s="12" t="s">
        <v>284</v>
      </c>
      <c r="H873" s="12" t="s">
        <v>285</v>
      </c>
      <c r="I873" s="12" t="s">
        <v>95</v>
      </c>
      <c r="J873" s="12" t="s">
        <v>96</v>
      </c>
      <c r="K873" s="12" t="s">
        <v>46</v>
      </c>
      <c r="L873" s="14">
        <v>2</v>
      </c>
      <c r="M873" s="14">
        <v>600</v>
      </c>
      <c r="N873" s="15">
        <v>0.1</v>
      </c>
      <c r="O873" s="14">
        <v>1080</v>
      </c>
      <c r="P873" s="14">
        <v>760</v>
      </c>
      <c r="Q873" s="5">
        <f>Table1[[#This Row],[Sales]]-Table1[[#This Row],[Cost]]</f>
        <v>320</v>
      </c>
      <c r="R873" s="12" t="s">
        <v>9</v>
      </c>
      <c r="S873" s="12" t="s">
        <v>10</v>
      </c>
      <c r="T873" s="12" t="s">
        <v>18</v>
      </c>
      <c r="U873" s="12" t="s">
        <v>12</v>
      </c>
      <c r="V873" s="6">
        <f>Table1[[#This Row],[Profit]]/Table1[[#This Row],[Sales]]</f>
        <v>0.29629629629629628</v>
      </c>
      <c r="W873" s="12">
        <f>[1]!Table1[[#This Row],[Sales]]-[1]!Table1[[#This Row],[Cost]]-[1]!Table1[[#This Row],[Profit]]</f>
        <v>0</v>
      </c>
      <c r="X873" s="12">
        <f>[1]!Table1[[#This Row],[Quantity]]*[1]!Table1[[#This Row],[Unit_Price]]</f>
        <v>1200</v>
      </c>
      <c r="Y873" s="16">
        <f>[1]!Table1[[#This Row],[Gross_Sales]]*[1]!Table1[[#This Row],[Discount]]</f>
        <v>120</v>
      </c>
      <c r="Z873" s="17">
        <f>[1]!Table1[[#This Row],[Gross_Sales]]*[1]!Table1[[#This Row],[Discount_amount]]</f>
        <v>144000</v>
      </c>
      <c r="AA873" s="15">
        <f>IFERROR([1]!Table1[[#This Row],[Profit]]/[1]!Table1[[#This Row],[Sales]],0)</f>
        <v>0.29629629629629628</v>
      </c>
      <c r="AB873" s="12">
        <f>YEAR([1]!Table1[[#This Row],[Order_Date]])</f>
        <v>2024</v>
      </c>
      <c r="AC873" s="12">
        <f>MONTH([1]!Table1[[#This Row],[Order_Date]])</f>
        <v>3</v>
      </c>
      <c r="AD873" s="12" t="str">
        <f t="shared" si="39"/>
        <v>Mar</v>
      </c>
      <c r="AE873" s="12" t="str">
        <f t="shared" si="40"/>
        <v>Q1</v>
      </c>
      <c r="AF873" s="12" t="str">
        <f t="shared" si="41"/>
        <v>2024-Mar</v>
      </c>
      <c r="AG873" s="12">
        <f>COUNTIF(C:C,Table1[[#This Row],[Customer_ID]])</f>
        <v>5</v>
      </c>
      <c r="AH873" s="18" t="e">
        <f>IF([1]!Table1[[#This Row],[Customer_order_count]] &gt;= 10,"FREQUENT",IF([1]!Table1[[#This Row],[Customer_order_count]] &lt;= 10,"REGULAR","OCASSIONAL"))</f>
        <v>#REF!</v>
      </c>
    </row>
    <row r="874" spans="1:34" x14ac:dyDescent="0.25">
      <c r="A874" s="1" t="s">
        <v>1627</v>
      </c>
      <c r="B874" s="2">
        <v>45967</v>
      </c>
      <c r="C874" s="3" t="s">
        <v>1198</v>
      </c>
      <c r="D874" s="4" t="s">
        <v>962</v>
      </c>
      <c r="E874" s="4" t="s">
        <v>3</v>
      </c>
      <c r="F874" s="5">
        <v>25</v>
      </c>
      <c r="G874" s="3" t="s">
        <v>280</v>
      </c>
      <c r="H874" s="3" t="s">
        <v>270</v>
      </c>
      <c r="I874" s="3" t="s">
        <v>264</v>
      </c>
      <c r="J874" s="3" t="s">
        <v>265</v>
      </c>
      <c r="K874" s="3" t="s">
        <v>46</v>
      </c>
      <c r="L874" s="5">
        <v>2</v>
      </c>
      <c r="M874" s="5">
        <v>800</v>
      </c>
      <c r="N874" s="6">
        <v>0.15</v>
      </c>
      <c r="O874" s="5">
        <v>1360</v>
      </c>
      <c r="P874" s="5">
        <v>1000</v>
      </c>
      <c r="Q874" s="5">
        <f>Table1[[#This Row],[Sales]]-Table1[[#This Row],[Cost]]</f>
        <v>360</v>
      </c>
      <c r="R874" s="3" t="s">
        <v>77</v>
      </c>
      <c r="S874" s="3" t="s">
        <v>10</v>
      </c>
      <c r="T874" s="3" t="s">
        <v>40</v>
      </c>
      <c r="U874" s="3" t="s">
        <v>19</v>
      </c>
      <c r="V874" s="6">
        <f>Table1[[#This Row],[Profit]]/Table1[[#This Row],[Sales]]</f>
        <v>0.26470588235294118</v>
      </c>
      <c r="W874" s="3">
        <f>[1]!Table1[[#This Row],[Sales]]-[1]!Table1[[#This Row],[Cost]]-[1]!Table1[[#This Row],[Profit]]</f>
        <v>0</v>
      </c>
      <c r="X874" s="3">
        <f>[1]!Table1[[#This Row],[Quantity]]*[1]!Table1[[#This Row],[Unit_Price]]</f>
        <v>1600</v>
      </c>
      <c r="Y874" s="7">
        <f>[1]!Table1[[#This Row],[Gross_Sales]]*[1]!Table1[[#This Row],[Discount]]</f>
        <v>240</v>
      </c>
      <c r="Z874" s="8">
        <f>[1]!Table1[[#This Row],[Gross_Sales]]*[1]!Table1[[#This Row],[Discount_amount]]</f>
        <v>384000</v>
      </c>
      <c r="AA874" s="6">
        <f>IFERROR([1]!Table1[[#This Row],[Profit]]/[1]!Table1[[#This Row],[Sales]],0)</f>
        <v>0.26470588235294118</v>
      </c>
      <c r="AB874" s="3">
        <f>YEAR([1]!Table1[[#This Row],[Order_Date]])</f>
        <v>2025</v>
      </c>
      <c r="AC874" s="3">
        <f>MONTH([1]!Table1[[#This Row],[Order_Date]])</f>
        <v>11</v>
      </c>
      <c r="AD874" s="3" t="str">
        <f t="shared" si="39"/>
        <v>Nov</v>
      </c>
      <c r="AE874" s="3" t="str">
        <f t="shared" si="40"/>
        <v>Q4</v>
      </c>
      <c r="AF874" s="3" t="str">
        <f t="shared" si="41"/>
        <v>2025-Nov</v>
      </c>
      <c r="AG874" s="3">
        <f>COUNTIF(C:C,Table1[[#This Row],[Customer_ID]])</f>
        <v>20</v>
      </c>
      <c r="AH874" s="9" t="e">
        <f>IF([1]!Table1[[#This Row],[Customer_order_count]] &gt;= 10,"FREQUENT",IF([1]!Table1[[#This Row],[Customer_order_count]] &lt;= 10,"REGULAR","OCASSIONAL"))</f>
        <v>#REF!</v>
      </c>
    </row>
    <row r="875" spans="1:34" x14ac:dyDescent="0.25">
      <c r="A875" s="10" t="s">
        <v>1628</v>
      </c>
      <c r="B875" s="11">
        <v>45956</v>
      </c>
      <c r="C875" s="12" t="s">
        <v>1140</v>
      </c>
      <c r="D875" s="13" t="s">
        <v>868</v>
      </c>
      <c r="E875" s="13" t="s">
        <v>16</v>
      </c>
      <c r="F875" s="14">
        <v>32</v>
      </c>
      <c r="G875" s="12" t="s">
        <v>290</v>
      </c>
      <c r="H875" s="12" t="s">
        <v>276</v>
      </c>
      <c r="I875" s="12" t="s">
        <v>95</v>
      </c>
      <c r="J875" s="12" t="s">
        <v>96</v>
      </c>
      <c r="K875" s="12" t="s">
        <v>46</v>
      </c>
      <c r="L875" s="14">
        <v>2</v>
      </c>
      <c r="M875" s="14">
        <v>600</v>
      </c>
      <c r="N875" s="15">
        <v>0.05</v>
      </c>
      <c r="O875" s="14">
        <v>1140</v>
      </c>
      <c r="P875" s="14">
        <v>760</v>
      </c>
      <c r="Q875" s="5">
        <f>Table1[[#This Row],[Sales]]-Table1[[#This Row],[Cost]]</f>
        <v>380</v>
      </c>
      <c r="R875" s="12" t="s">
        <v>26</v>
      </c>
      <c r="S875" s="12" t="s">
        <v>10</v>
      </c>
      <c r="T875" s="12" t="s">
        <v>40</v>
      </c>
      <c r="U875" s="12" t="s">
        <v>27</v>
      </c>
      <c r="V875" s="6">
        <f>Table1[[#This Row],[Profit]]/Table1[[#This Row],[Sales]]</f>
        <v>0.33333333333333331</v>
      </c>
      <c r="W875" s="12">
        <f>[1]!Table1[[#This Row],[Sales]]-[1]!Table1[[#This Row],[Cost]]-[1]!Table1[[#This Row],[Profit]]</f>
        <v>0</v>
      </c>
      <c r="X875" s="12">
        <f>[1]!Table1[[#This Row],[Quantity]]*[1]!Table1[[#This Row],[Unit_Price]]</f>
        <v>1200</v>
      </c>
      <c r="Y875" s="16">
        <f>[1]!Table1[[#This Row],[Gross_Sales]]*[1]!Table1[[#This Row],[Discount]]</f>
        <v>60</v>
      </c>
      <c r="Z875" s="17">
        <f>[1]!Table1[[#This Row],[Gross_Sales]]*[1]!Table1[[#This Row],[Discount_amount]]</f>
        <v>72000</v>
      </c>
      <c r="AA875" s="15">
        <f>IFERROR([1]!Table1[[#This Row],[Profit]]/[1]!Table1[[#This Row],[Sales]],0)</f>
        <v>0.33333333333333331</v>
      </c>
      <c r="AB875" s="12">
        <f>YEAR([1]!Table1[[#This Row],[Order_Date]])</f>
        <v>2025</v>
      </c>
      <c r="AC875" s="12">
        <f>MONTH([1]!Table1[[#This Row],[Order_Date]])</f>
        <v>10</v>
      </c>
      <c r="AD875" s="12" t="str">
        <f t="shared" si="39"/>
        <v>Oct</v>
      </c>
      <c r="AE875" s="12" t="str">
        <f t="shared" si="40"/>
        <v>Q4</v>
      </c>
      <c r="AF875" s="12" t="str">
        <f t="shared" si="41"/>
        <v>2025-Oct</v>
      </c>
      <c r="AG875" s="12">
        <f>COUNTIF(C:C,Table1[[#This Row],[Customer_ID]])</f>
        <v>12</v>
      </c>
      <c r="AH875" s="18" t="e">
        <f>IF([1]!Table1[[#This Row],[Customer_order_count]] &gt;= 10,"FREQUENT",IF([1]!Table1[[#This Row],[Customer_order_count]] &lt;= 10,"REGULAR","OCASSIONAL"))</f>
        <v>#REF!</v>
      </c>
    </row>
    <row r="876" spans="1:34" x14ac:dyDescent="0.25">
      <c r="A876" s="1" t="s">
        <v>1629</v>
      </c>
      <c r="B876" s="2">
        <v>46018</v>
      </c>
      <c r="C876" s="3" t="s">
        <v>1008</v>
      </c>
      <c r="D876" s="4" t="s">
        <v>1009</v>
      </c>
      <c r="E876" s="4" t="s">
        <v>16</v>
      </c>
      <c r="F876" s="5">
        <v>28</v>
      </c>
      <c r="G876" s="3" t="s">
        <v>317</v>
      </c>
      <c r="H876" s="3" t="s">
        <v>5</v>
      </c>
      <c r="I876" s="3" t="s">
        <v>31</v>
      </c>
      <c r="J876" s="3" t="s">
        <v>32</v>
      </c>
      <c r="K876" s="3" t="s">
        <v>25</v>
      </c>
      <c r="L876" s="5">
        <v>4</v>
      </c>
      <c r="M876" s="5">
        <v>5000</v>
      </c>
      <c r="N876" s="6">
        <v>0</v>
      </c>
      <c r="O876" s="5">
        <v>20000</v>
      </c>
      <c r="P876" s="5">
        <v>14000</v>
      </c>
      <c r="Q876" s="5">
        <f>Table1[[#This Row],[Sales]]-Table1[[#This Row],[Cost]]</f>
        <v>6000</v>
      </c>
      <c r="R876" s="3" t="s">
        <v>77</v>
      </c>
      <c r="S876" s="3" t="s">
        <v>10</v>
      </c>
      <c r="T876" s="3" t="s">
        <v>40</v>
      </c>
      <c r="U876" s="3" t="s">
        <v>12</v>
      </c>
      <c r="V876" s="6">
        <f>Table1[[#This Row],[Profit]]/Table1[[#This Row],[Sales]]</f>
        <v>0.3</v>
      </c>
      <c r="W876" s="3">
        <f>[1]!Table1[[#This Row],[Sales]]-[1]!Table1[[#This Row],[Cost]]-[1]!Table1[[#This Row],[Profit]]</f>
        <v>0</v>
      </c>
      <c r="X876" s="3">
        <f>[1]!Table1[[#This Row],[Quantity]]*[1]!Table1[[#This Row],[Unit_Price]]</f>
        <v>20000</v>
      </c>
      <c r="Y876" s="7">
        <f>[1]!Table1[[#This Row],[Gross_Sales]]*[1]!Table1[[#This Row],[Discount]]</f>
        <v>0</v>
      </c>
      <c r="Z876" s="8">
        <f>[1]!Table1[[#This Row],[Gross_Sales]]*[1]!Table1[[#This Row],[Discount_amount]]</f>
        <v>0</v>
      </c>
      <c r="AA876" s="6">
        <f>IFERROR([1]!Table1[[#This Row],[Profit]]/[1]!Table1[[#This Row],[Sales]],0)</f>
        <v>0.3</v>
      </c>
      <c r="AB876" s="3">
        <f>YEAR([1]!Table1[[#This Row],[Order_Date]])</f>
        <v>2025</v>
      </c>
      <c r="AC876" s="3">
        <f>MONTH([1]!Table1[[#This Row],[Order_Date]])</f>
        <v>12</v>
      </c>
      <c r="AD876" s="3" t="str">
        <f t="shared" si="39"/>
        <v>Dec</v>
      </c>
      <c r="AE876" s="3" t="str">
        <f t="shared" si="40"/>
        <v>Q4</v>
      </c>
      <c r="AF876" s="3" t="str">
        <f t="shared" si="41"/>
        <v>2025-Dec</v>
      </c>
      <c r="AG876" s="3">
        <f>COUNTIF(C:C,Table1[[#This Row],[Customer_ID]])</f>
        <v>8</v>
      </c>
      <c r="AH876" s="9" t="e">
        <f>IF([1]!Table1[[#This Row],[Customer_order_count]] &gt;= 10,"FREQUENT",IF([1]!Table1[[#This Row],[Customer_order_count]] &lt;= 10,"REGULAR","OCASSIONAL"))</f>
        <v>#REF!</v>
      </c>
    </row>
    <row r="877" spans="1:34" x14ac:dyDescent="0.25">
      <c r="A877" s="10" t="s">
        <v>126</v>
      </c>
      <c r="B877" s="11">
        <v>45903</v>
      </c>
      <c r="C877" s="12" t="s">
        <v>112</v>
      </c>
      <c r="D877" s="13" t="s">
        <v>113</v>
      </c>
      <c r="E877" s="13" t="s">
        <v>16</v>
      </c>
      <c r="F877" s="14">
        <v>39</v>
      </c>
      <c r="G877" s="12" t="s">
        <v>4</v>
      </c>
      <c r="H877" s="12" t="s">
        <v>5</v>
      </c>
      <c r="I877" s="12" t="s">
        <v>127</v>
      </c>
      <c r="J877" s="12" t="s">
        <v>128</v>
      </c>
      <c r="K877" s="12" t="s">
        <v>58</v>
      </c>
      <c r="L877" s="14">
        <v>2</v>
      </c>
      <c r="M877" s="14">
        <v>3000</v>
      </c>
      <c r="N877" s="15">
        <v>0.1</v>
      </c>
      <c r="O877" s="14">
        <v>5400</v>
      </c>
      <c r="P877" s="14">
        <v>4200</v>
      </c>
      <c r="Q877" s="5">
        <f>Table1[[#This Row],[Sales]]-Table1[[#This Row],[Cost]]</f>
        <v>1200</v>
      </c>
      <c r="R877" s="12" t="s">
        <v>26</v>
      </c>
      <c r="S877" s="12" t="s">
        <v>10</v>
      </c>
      <c r="T877" s="12" t="s">
        <v>33</v>
      </c>
      <c r="U877" s="12" t="s">
        <v>19</v>
      </c>
      <c r="V877" s="6">
        <f>Table1[[#This Row],[Profit]]/Table1[[#This Row],[Sales]]</f>
        <v>0.22222222222222221</v>
      </c>
      <c r="W877" s="12">
        <f>[1]!Table1[[#This Row],[Sales]]-[1]!Table1[[#This Row],[Cost]]-[1]!Table1[[#This Row],[Profit]]</f>
        <v>0</v>
      </c>
      <c r="X877" s="12">
        <f>[1]!Table1[[#This Row],[Quantity]]*[1]!Table1[[#This Row],[Unit_Price]]</f>
        <v>6000</v>
      </c>
      <c r="Y877" s="16">
        <f>[1]!Table1[[#This Row],[Gross_Sales]]*[1]!Table1[[#This Row],[Discount]]</f>
        <v>600</v>
      </c>
      <c r="Z877" s="17">
        <f>[1]!Table1[[#This Row],[Gross_Sales]]*[1]!Table1[[#This Row],[Discount_amount]]</f>
        <v>3600000</v>
      </c>
      <c r="AA877" s="15">
        <f>IFERROR([1]!Table1[[#This Row],[Profit]]/[1]!Table1[[#This Row],[Sales]],0)</f>
        <v>0.22222222222222221</v>
      </c>
      <c r="AB877" s="12">
        <f>YEAR([1]!Table1[[#This Row],[Order_Date]])</f>
        <v>2025</v>
      </c>
      <c r="AC877" s="12">
        <f>MONTH([1]!Table1[[#This Row],[Order_Date]])</f>
        <v>9</v>
      </c>
      <c r="AD877" s="12" t="str">
        <f t="shared" si="39"/>
        <v>Sep</v>
      </c>
      <c r="AE877" s="12" t="str">
        <f t="shared" si="40"/>
        <v>Q3</v>
      </c>
      <c r="AF877" s="12" t="str">
        <f t="shared" si="41"/>
        <v>2025-Sep</v>
      </c>
      <c r="AG877" s="12">
        <f>COUNTIF(C:C,Table1[[#This Row],[Customer_ID]])</f>
        <v>6</v>
      </c>
      <c r="AH877" s="18" t="e">
        <f>IF([1]!Table1[[#This Row],[Customer_order_count]] &gt;= 10,"FREQUENT",IF([1]!Table1[[#This Row],[Customer_order_count]] &lt;= 10,"REGULAR","OCASSIONAL"))</f>
        <v>#REF!</v>
      </c>
    </row>
    <row r="878" spans="1:34" x14ac:dyDescent="0.25">
      <c r="A878" s="1" t="s">
        <v>1630</v>
      </c>
      <c r="B878" s="2">
        <v>45760</v>
      </c>
      <c r="C878" s="3" t="s">
        <v>1631</v>
      </c>
      <c r="D878" s="4" t="s">
        <v>117</v>
      </c>
      <c r="E878" s="4" t="s">
        <v>3</v>
      </c>
      <c r="F878" s="5">
        <v>20</v>
      </c>
      <c r="G878" s="3" t="s">
        <v>312</v>
      </c>
      <c r="H878" s="3" t="s">
        <v>276</v>
      </c>
      <c r="I878" s="3" t="s">
        <v>127</v>
      </c>
      <c r="J878" s="3" t="s">
        <v>128</v>
      </c>
      <c r="K878" s="3" t="s">
        <v>58</v>
      </c>
      <c r="L878" s="5">
        <v>1</v>
      </c>
      <c r="M878" s="5">
        <v>3000</v>
      </c>
      <c r="N878" s="6">
        <v>0.05</v>
      </c>
      <c r="O878" s="5">
        <v>2850</v>
      </c>
      <c r="P878" s="5">
        <v>2100</v>
      </c>
      <c r="Q878" s="5">
        <f>Table1[[#This Row],[Sales]]-Table1[[#This Row],[Cost]]</f>
        <v>750</v>
      </c>
      <c r="R878" s="3" t="s">
        <v>77</v>
      </c>
      <c r="S878" s="3" t="s">
        <v>10</v>
      </c>
      <c r="T878" s="3" t="s">
        <v>11</v>
      </c>
      <c r="U878" s="3" t="s">
        <v>19</v>
      </c>
      <c r="V878" s="6">
        <f>Table1[[#This Row],[Profit]]/Table1[[#This Row],[Sales]]</f>
        <v>0.26315789473684209</v>
      </c>
      <c r="W878" s="3">
        <f>[1]!Table1[[#This Row],[Sales]]-[1]!Table1[[#This Row],[Cost]]-[1]!Table1[[#This Row],[Profit]]</f>
        <v>0</v>
      </c>
      <c r="X878" s="3">
        <f>[1]!Table1[[#This Row],[Quantity]]*[1]!Table1[[#This Row],[Unit_Price]]</f>
        <v>3000</v>
      </c>
      <c r="Y878" s="7">
        <f>[1]!Table1[[#This Row],[Gross_Sales]]*[1]!Table1[[#This Row],[Discount]]</f>
        <v>150</v>
      </c>
      <c r="Z878" s="8">
        <f>[1]!Table1[[#This Row],[Gross_Sales]]*[1]!Table1[[#This Row],[Discount_amount]]</f>
        <v>450000</v>
      </c>
      <c r="AA878" s="6">
        <f>IFERROR([1]!Table1[[#This Row],[Profit]]/[1]!Table1[[#This Row],[Sales]],0)</f>
        <v>0.26315789473684209</v>
      </c>
      <c r="AB878" s="3">
        <f>YEAR([1]!Table1[[#This Row],[Order_Date]])</f>
        <v>2025</v>
      </c>
      <c r="AC878" s="3">
        <f>MONTH([1]!Table1[[#This Row],[Order_Date]])</f>
        <v>4</v>
      </c>
      <c r="AD878" s="3" t="str">
        <f t="shared" si="39"/>
        <v>Apr</v>
      </c>
      <c r="AE878" s="3" t="str">
        <f t="shared" si="40"/>
        <v>Q2</v>
      </c>
      <c r="AF878" s="3" t="str">
        <f t="shared" si="41"/>
        <v>2025-Apr</v>
      </c>
      <c r="AG878" s="3">
        <f>COUNTIF(C:C,Table1[[#This Row],[Customer_ID]])</f>
        <v>2</v>
      </c>
      <c r="AH878" s="9" t="e">
        <f>IF([1]!Table1[[#This Row],[Customer_order_count]] &gt;= 10,"FREQUENT",IF([1]!Table1[[#This Row],[Customer_order_count]] &lt;= 10,"REGULAR","OCASSIONAL"))</f>
        <v>#REF!</v>
      </c>
    </row>
    <row r="879" spans="1:34" x14ac:dyDescent="0.25">
      <c r="A879" s="10" t="s">
        <v>1632</v>
      </c>
      <c r="B879" s="11">
        <v>45545</v>
      </c>
      <c r="C879" s="12" t="s">
        <v>912</v>
      </c>
      <c r="D879" s="13" t="s">
        <v>913</v>
      </c>
      <c r="E879" s="13" t="s">
        <v>3</v>
      </c>
      <c r="F879" s="14">
        <v>37</v>
      </c>
      <c r="G879" s="12" t="s">
        <v>339</v>
      </c>
      <c r="H879" s="12" t="s">
        <v>285</v>
      </c>
      <c r="I879" s="12" t="s">
        <v>105</v>
      </c>
      <c r="J879" s="12" t="s">
        <v>106</v>
      </c>
      <c r="K879" s="12" t="s">
        <v>76</v>
      </c>
      <c r="L879" s="14">
        <v>2</v>
      </c>
      <c r="M879" s="14">
        <v>450</v>
      </c>
      <c r="N879" s="15">
        <v>0.05</v>
      </c>
      <c r="O879" s="14">
        <v>855</v>
      </c>
      <c r="P879" s="14">
        <v>660</v>
      </c>
      <c r="Q879" s="5">
        <f>Table1[[#This Row],[Sales]]-Table1[[#This Row],[Cost]]</f>
        <v>195</v>
      </c>
      <c r="R879" s="12" t="s">
        <v>26</v>
      </c>
      <c r="S879" s="12" t="s">
        <v>10</v>
      </c>
      <c r="T879" s="12" t="s">
        <v>33</v>
      </c>
      <c r="U879" s="12" t="s">
        <v>27</v>
      </c>
      <c r="V879" s="6">
        <f>Table1[[#This Row],[Profit]]/Table1[[#This Row],[Sales]]</f>
        <v>0.22807017543859648</v>
      </c>
      <c r="W879" s="12">
        <f>[1]!Table1[[#This Row],[Sales]]-[1]!Table1[[#This Row],[Cost]]-[1]!Table1[[#This Row],[Profit]]</f>
        <v>0</v>
      </c>
      <c r="X879" s="12">
        <f>[1]!Table1[[#This Row],[Quantity]]*[1]!Table1[[#This Row],[Unit_Price]]</f>
        <v>900</v>
      </c>
      <c r="Y879" s="16">
        <f>[1]!Table1[[#This Row],[Gross_Sales]]*[1]!Table1[[#This Row],[Discount]]</f>
        <v>45</v>
      </c>
      <c r="Z879" s="17">
        <f>[1]!Table1[[#This Row],[Gross_Sales]]*[1]!Table1[[#This Row],[Discount_amount]]</f>
        <v>40500</v>
      </c>
      <c r="AA879" s="15">
        <f>IFERROR([1]!Table1[[#This Row],[Profit]]/[1]!Table1[[#This Row],[Sales]],0)</f>
        <v>0.22807017543859648</v>
      </c>
      <c r="AB879" s="12">
        <f>YEAR([1]!Table1[[#This Row],[Order_Date]])</f>
        <v>2024</v>
      </c>
      <c r="AC879" s="12">
        <f>MONTH([1]!Table1[[#This Row],[Order_Date]])</f>
        <v>9</v>
      </c>
      <c r="AD879" s="12" t="str">
        <f t="shared" si="39"/>
        <v>Sep</v>
      </c>
      <c r="AE879" s="12" t="str">
        <f t="shared" si="40"/>
        <v>Q3</v>
      </c>
      <c r="AF879" s="12" t="str">
        <f t="shared" si="41"/>
        <v>2024-Sep</v>
      </c>
      <c r="AG879" s="12">
        <f>COUNTIF(C:C,Table1[[#This Row],[Customer_ID]])</f>
        <v>16</v>
      </c>
      <c r="AH879" s="18" t="e">
        <f>IF([1]!Table1[[#This Row],[Customer_order_count]] &gt;= 10,"FREQUENT",IF([1]!Table1[[#This Row],[Customer_order_count]] &lt;= 10,"REGULAR","OCASSIONAL"))</f>
        <v>#REF!</v>
      </c>
    </row>
    <row r="880" spans="1:34" x14ac:dyDescent="0.25">
      <c r="A880" s="1" t="s">
        <v>1633</v>
      </c>
      <c r="B880" s="2">
        <v>45452</v>
      </c>
      <c r="C880" s="3" t="s">
        <v>1634</v>
      </c>
      <c r="D880" s="4" t="s">
        <v>224</v>
      </c>
      <c r="E880" s="4" t="s">
        <v>3</v>
      </c>
      <c r="F880" s="5">
        <v>35</v>
      </c>
      <c r="G880" s="3" t="s">
        <v>295</v>
      </c>
      <c r="H880" s="3" t="s">
        <v>270</v>
      </c>
      <c r="I880" s="3" t="s">
        <v>23</v>
      </c>
      <c r="J880" s="3" t="s">
        <v>24</v>
      </c>
      <c r="K880" s="3" t="s">
        <v>25</v>
      </c>
      <c r="L880" s="5">
        <v>2</v>
      </c>
      <c r="M880" s="5">
        <v>55000</v>
      </c>
      <c r="N880" s="6">
        <v>0.2</v>
      </c>
      <c r="O880" s="5">
        <v>88000</v>
      </c>
      <c r="P880" s="5">
        <v>80000</v>
      </c>
      <c r="Q880" s="5">
        <f>Table1[[#This Row],[Sales]]-Table1[[#This Row],[Cost]]</f>
        <v>8000</v>
      </c>
      <c r="R880" s="3" t="s">
        <v>26</v>
      </c>
      <c r="S880" s="3" t="s">
        <v>10</v>
      </c>
      <c r="T880" s="3" t="s">
        <v>11</v>
      </c>
      <c r="U880" s="3" t="s">
        <v>12</v>
      </c>
      <c r="V880" s="6">
        <f>Table1[[#This Row],[Profit]]/Table1[[#This Row],[Sales]]</f>
        <v>9.0909090909090912E-2</v>
      </c>
      <c r="W880" s="3">
        <f>[1]!Table1[[#This Row],[Sales]]-[1]!Table1[[#This Row],[Cost]]-[1]!Table1[[#This Row],[Profit]]</f>
        <v>0</v>
      </c>
      <c r="X880" s="3">
        <f>[1]!Table1[[#This Row],[Quantity]]*[1]!Table1[[#This Row],[Unit_Price]]</f>
        <v>110000</v>
      </c>
      <c r="Y880" s="7">
        <f>[1]!Table1[[#This Row],[Gross_Sales]]*[1]!Table1[[#This Row],[Discount]]</f>
        <v>22000</v>
      </c>
      <c r="Z880" s="8">
        <f>[1]!Table1[[#This Row],[Gross_Sales]]*[1]!Table1[[#This Row],[Discount_amount]]</f>
        <v>2420000000</v>
      </c>
      <c r="AA880" s="6">
        <f>IFERROR([1]!Table1[[#This Row],[Profit]]/[1]!Table1[[#This Row],[Sales]],0)</f>
        <v>9.0909090909090912E-2</v>
      </c>
      <c r="AB880" s="3">
        <f>YEAR([1]!Table1[[#This Row],[Order_Date]])</f>
        <v>2024</v>
      </c>
      <c r="AC880" s="3">
        <f>MONTH([1]!Table1[[#This Row],[Order_Date]])</f>
        <v>6</v>
      </c>
      <c r="AD880" s="3" t="str">
        <f t="shared" si="39"/>
        <v>Jun</v>
      </c>
      <c r="AE880" s="3" t="str">
        <f t="shared" si="40"/>
        <v>Q2</v>
      </c>
      <c r="AF880" s="3" t="str">
        <f t="shared" si="41"/>
        <v>2024-Jun</v>
      </c>
      <c r="AG880" s="3">
        <f>COUNTIF(C:C,Table1[[#This Row],[Customer_ID]])</f>
        <v>1</v>
      </c>
      <c r="AH880" s="9" t="e">
        <f>IF([1]!Table1[[#This Row],[Customer_order_count]] &gt;= 10,"FREQUENT",IF([1]!Table1[[#This Row],[Customer_order_count]] &lt;= 10,"REGULAR","OCASSIONAL"))</f>
        <v>#REF!</v>
      </c>
    </row>
    <row r="881" spans="1:34" x14ac:dyDescent="0.25">
      <c r="A881" s="10" t="s">
        <v>1635</v>
      </c>
      <c r="B881" s="11">
        <v>45932</v>
      </c>
      <c r="C881" s="12" t="s">
        <v>1</v>
      </c>
      <c r="D881" s="12" t="s">
        <v>2</v>
      </c>
      <c r="E881" s="12" t="s">
        <v>3</v>
      </c>
      <c r="F881" s="12">
        <v>36</v>
      </c>
      <c r="G881" s="12" t="s">
        <v>4</v>
      </c>
      <c r="H881" s="12" t="s">
        <v>5</v>
      </c>
      <c r="I881" s="12" t="s">
        <v>344</v>
      </c>
      <c r="J881" s="12" t="s">
        <v>345</v>
      </c>
      <c r="K881" s="12" t="s">
        <v>39</v>
      </c>
      <c r="L881" s="12">
        <v>1</v>
      </c>
      <c r="M881" s="12">
        <v>2200</v>
      </c>
      <c r="N881" s="12">
        <v>0.15</v>
      </c>
      <c r="O881" s="12">
        <v>1870</v>
      </c>
      <c r="P881" s="12">
        <v>1400</v>
      </c>
      <c r="Q881" s="5">
        <f>Table1[[#This Row],[Sales]]-Table1[[#This Row],[Cost]]</f>
        <v>470</v>
      </c>
      <c r="R881" s="12" t="s">
        <v>26</v>
      </c>
      <c r="S881" s="12" t="s">
        <v>287</v>
      </c>
      <c r="T881" s="12" t="s">
        <v>40</v>
      </c>
      <c r="U881" s="12" t="s">
        <v>12</v>
      </c>
      <c r="V881" s="6">
        <f>Table1[[#This Row],[Profit]]/Table1[[#This Row],[Sales]]</f>
        <v>0.25133689839572193</v>
      </c>
      <c r="W881" s="12">
        <f>[1]!Table1[[#This Row],[Sales]]-[1]!Table1[[#This Row],[Cost]]-[1]!Table1[[#This Row],[Profit]]</f>
        <v>-2800</v>
      </c>
      <c r="X881" s="12">
        <f>[1]!Table1[[#This Row],[Quantity]]*[1]!Table1[[#This Row],[Unit_Price]]</f>
        <v>2200</v>
      </c>
      <c r="Y881" s="12">
        <f>[1]!Table1[[#This Row],[Gross_Sales]]*[1]!Table1[[#This Row],[Discount]]</f>
        <v>330</v>
      </c>
      <c r="Z881" s="12">
        <f>[1]!Table1[[#This Row],[Gross_Sales]]*[1]!Table1[[#This Row],[Discount_amount]]</f>
        <v>726000</v>
      </c>
      <c r="AA881" s="12">
        <f>IFERROR([1]!Table1[[#This Row],[Profit]]/[1]!Table1[[#This Row],[Sales]],0)</f>
        <v>0.25133689839572193</v>
      </c>
      <c r="AB881" s="12">
        <f>YEAR([1]!Table1[[#This Row],[Order_Date]])</f>
        <v>2025</v>
      </c>
      <c r="AC881" s="12">
        <f>MONTH([1]!Table1[[#This Row],[Order_Date]])</f>
        <v>10</v>
      </c>
      <c r="AD881" s="12" t="str">
        <f t="shared" si="39"/>
        <v>Oct</v>
      </c>
      <c r="AE881" s="12" t="str">
        <f t="shared" si="40"/>
        <v>Q4</v>
      </c>
      <c r="AF881" s="12" t="str">
        <f t="shared" si="41"/>
        <v>2025-Oct</v>
      </c>
      <c r="AG881" s="12">
        <f>COUNTIF(C:C,Table1[[#This Row],[Customer_ID]])</f>
        <v>7</v>
      </c>
      <c r="AH881" s="18" t="e">
        <f>IF([1]!Table1[[#This Row],[Customer_order_count]] &gt;= 10,"FREQUENT",IF([1]!Table1[[#This Row],[Customer_order_count]] &lt;= 10,"REGULAR","OCASSIONAL"))</f>
        <v>#REF!</v>
      </c>
    </row>
    <row r="882" spans="1:34" x14ac:dyDescent="0.25">
      <c r="A882" s="1" t="s">
        <v>1636</v>
      </c>
      <c r="B882" s="2">
        <v>45805</v>
      </c>
      <c r="C882" s="3" t="s">
        <v>742</v>
      </c>
      <c r="D882" s="4" t="s">
        <v>523</v>
      </c>
      <c r="E882" s="4" t="s">
        <v>16</v>
      </c>
      <c r="F882" s="5">
        <v>47</v>
      </c>
      <c r="G882" s="3" t="s">
        <v>407</v>
      </c>
      <c r="H882" s="3" t="s">
        <v>285</v>
      </c>
      <c r="I882" s="3" t="s">
        <v>37</v>
      </c>
      <c r="J882" s="3" t="s">
        <v>38</v>
      </c>
      <c r="K882" s="3" t="s">
        <v>39</v>
      </c>
      <c r="L882" s="5">
        <v>1</v>
      </c>
      <c r="M882" s="5">
        <v>900</v>
      </c>
      <c r="N882" s="6">
        <v>0.05</v>
      </c>
      <c r="O882" s="5">
        <v>855</v>
      </c>
      <c r="P882" s="5">
        <v>550</v>
      </c>
      <c r="Q882" s="5">
        <f>Table1[[#This Row],[Sales]]-Table1[[#This Row],[Cost]]</f>
        <v>305</v>
      </c>
      <c r="R882" s="3" t="s">
        <v>77</v>
      </c>
      <c r="S882" s="3" t="s">
        <v>10</v>
      </c>
      <c r="T882" s="3" t="s">
        <v>11</v>
      </c>
      <c r="U882" s="3" t="s">
        <v>12</v>
      </c>
      <c r="V882" s="6">
        <f>Table1[[#This Row],[Profit]]/Table1[[#This Row],[Sales]]</f>
        <v>0.35672514619883039</v>
      </c>
      <c r="W882" s="3">
        <f>[1]!Table1[[#This Row],[Sales]]-[1]!Table1[[#This Row],[Cost]]-[1]!Table1[[#This Row],[Profit]]</f>
        <v>0</v>
      </c>
      <c r="X882" s="3">
        <f>[1]!Table1[[#This Row],[Quantity]]*[1]!Table1[[#This Row],[Unit_Price]]</f>
        <v>900</v>
      </c>
      <c r="Y882" s="7">
        <f>[1]!Table1[[#This Row],[Gross_Sales]]*[1]!Table1[[#This Row],[Discount]]</f>
        <v>45</v>
      </c>
      <c r="Z882" s="8">
        <f>[1]!Table1[[#This Row],[Gross_Sales]]*[1]!Table1[[#This Row],[Discount_amount]]</f>
        <v>40500</v>
      </c>
      <c r="AA882" s="6">
        <f>IFERROR([1]!Table1[[#This Row],[Profit]]/[1]!Table1[[#This Row],[Sales]],0)</f>
        <v>0.35672514619883039</v>
      </c>
      <c r="AB882" s="3">
        <f>YEAR([1]!Table1[[#This Row],[Order_Date]])</f>
        <v>2025</v>
      </c>
      <c r="AC882" s="3">
        <f>MONTH([1]!Table1[[#This Row],[Order_Date]])</f>
        <v>5</v>
      </c>
      <c r="AD882" s="3" t="str">
        <f t="shared" si="39"/>
        <v>May</v>
      </c>
      <c r="AE882" s="3" t="str">
        <f t="shared" si="40"/>
        <v>Q2</v>
      </c>
      <c r="AF882" s="3" t="str">
        <f t="shared" si="41"/>
        <v>2025-May</v>
      </c>
      <c r="AG882" s="3">
        <f>COUNTIF(C:C,Table1[[#This Row],[Customer_ID]])</f>
        <v>9</v>
      </c>
      <c r="AH882" s="9" t="e">
        <f>IF([1]!Table1[[#This Row],[Customer_order_count]] &gt;= 10,"FREQUENT",IF([1]!Table1[[#This Row],[Customer_order_count]] &lt;= 10,"REGULAR","OCASSIONAL"))</f>
        <v>#REF!</v>
      </c>
    </row>
    <row r="883" spans="1:34" x14ac:dyDescent="0.25">
      <c r="A883" s="10" t="s">
        <v>1637</v>
      </c>
      <c r="B883" s="11">
        <v>45688</v>
      </c>
      <c r="C883" s="12" t="s">
        <v>1229</v>
      </c>
      <c r="D883" s="12" t="s">
        <v>591</v>
      </c>
      <c r="E883" s="12" t="s">
        <v>3</v>
      </c>
      <c r="F883" s="12">
        <v>51</v>
      </c>
      <c r="G883" s="12" t="s">
        <v>312</v>
      </c>
      <c r="H883" s="12" t="s">
        <v>276</v>
      </c>
      <c r="I883" s="12" t="s">
        <v>23</v>
      </c>
      <c r="J883" s="12" t="s">
        <v>24</v>
      </c>
      <c r="K883" s="12" t="s">
        <v>25</v>
      </c>
      <c r="L883" s="12">
        <v>1</v>
      </c>
      <c r="M883" s="12">
        <v>55000</v>
      </c>
      <c r="N883" s="12">
        <v>0.25</v>
      </c>
      <c r="O883" s="12">
        <v>0</v>
      </c>
      <c r="P883" s="12">
        <v>40000</v>
      </c>
      <c r="Q883" s="5">
        <f>Table1[[#This Row],[Sales]]-Table1[[#This Row],[Cost]]</f>
        <v>-40000</v>
      </c>
      <c r="R883" s="12" t="s">
        <v>77</v>
      </c>
      <c r="S883" s="12" t="s">
        <v>291</v>
      </c>
      <c r="T883" s="12" t="s">
        <v>18</v>
      </c>
      <c r="U883" s="12" t="s">
        <v>19</v>
      </c>
      <c r="V883" s="3" t="e">
        <f>Table1[[#This Row],[Profit]]/Table1[[#This Row],[Sales]]</f>
        <v>#DIV/0!</v>
      </c>
      <c r="W883" s="12">
        <f>[1]!Table1[[#This Row],[Sales]]-[1]!Table1[[#This Row],[Cost]]-[1]!Table1[[#This Row],[Profit]]</f>
        <v>-40000</v>
      </c>
      <c r="X883" s="12">
        <f>[1]!Table1[[#This Row],[Quantity]]*[1]!Table1[[#This Row],[Unit_Price]]</f>
        <v>55000</v>
      </c>
      <c r="Y883" s="12">
        <f>[1]!Table1[[#This Row],[Gross_Sales]]*[1]!Table1[[#This Row],[Discount]]</f>
        <v>13750</v>
      </c>
      <c r="Z883" s="12">
        <f>[1]!Table1[[#This Row],[Gross_Sales]]*[1]!Table1[[#This Row],[Discount_amount]]</f>
        <v>756250000</v>
      </c>
      <c r="AA883" s="12">
        <f>IFERROR([1]!Table1[[#This Row],[Profit]]/[1]!Table1[[#This Row],[Sales]],0)</f>
        <v>0</v>
      </c>
      <c r="AB883" s="12">
        <f>YEAR([1]!Table1[[#This Row],[Order_Date]])</f>
        <v>2025</v>
      </c>
      <c r="AC883" s="12">
        <f>MONTH([1]!Table1[[#This Row],[Order_Date]])</f>
        <v>1</v>
      </c>
      <c r="AD883" s="12" t="str">
        <f t="shared" si="39"/>
        <v>Jan</v>
      </c>
      <c r="AE883" s="12" t="str">
        <f t="shared" si="40"/>
        <v>Q1</v>
      </c>
      <c r="AF883" s="12" t="str">
        <f t="shared" si="41"/>
        <v>2025-Jan</v>
      </c>
      <c r="AG883" s="12">
        <f>COUNTIF(C:C,Table1[[#This Row],[Customer_ID]])</f>
        <v>9</v>
      </c>
      <c r="AH883" s="18" t="e">
        <f>IF([1]!Table1[[#This Row],[Customer_order_count]] &gt;= 10,"FREQUENT",IF([1]!Table1[[#This Row],[Customer_order_count]] &lt;= 10,"REGULAR","OCASSIONAL"))</f>
        <v>#REF!</v>
      </c>
    </row>
    <row r="884" spans="1:34" x14ac:dyDescent="0.25">
      <c r="A884" s="1" t="s">
        <v>1638</v>
      </c>
      <c r="B884" s="2">
        <v>45522</v>
      </c>
      <c r="C884" s="3" t="s">
        <v>562</v>
      </c>
      <c r="D884" s="4" t="s">
        <v>438</v>
      </c>
      <c r="E884" s="4" t="s">
        <v>3</v>
      </c>
      <c r="F884" s="5">
        <v>35</v>
      </c>
      <c r="G884" s="3" t="s">
        <v>339</v>
      </c>
      <c r="H884" s="3" t="s">
        <v>285</v>
      </c>
      <c r="I884" s="3" t="s">
        <v>176</v>
      </c>
      <c r="J884" s="3" t="s">
        <v>177</v>
      </c>
      <c r="K884" s="3" t="s">
        <v>25</v>
      </c>
      <c r="L884" s="5">
        <v>1</v>
      </c>
      <c r="M884" s="5">
        <v>22000</v>
      </c>
      <c r="N884" s="6">
        <v>0.05</v>
      </c>
      <c r="O884" s="5">
        <v>20900</v>
      </c>
      <c r="P884" s="5">
        <v>16500</v>
      </c>
      <c r="Q884" s="5">
        <f>Table1[[#This Row],[Sales]]-Table1[[#This Row],[Cost]]</f>
        <v>4400</v>
      </c>
      <c r="R884" s="3" t="s">
        <v>26</v>
      </c>
      <c r="S884" s="3" t="s">
        <v>10</v>
      </c>
      <c r="T884" s="3" t="s">
        <v>33</v>
      </c>
      <c r="U884" s="3" t="s">
        <v>12</v>
      </c>
      <c r="V884" s="6">
        <f>Table1[[#This Row],[Profit]]/Table1[[#This Row],[Sales]]</f>
        <v>0.21052631578947367</v>
      </c>
      <c r="W884" s="3">
        <f>[1]!Table1[[#This Row],[Sales]]-[1]!Table1[[#This Row],[Cost]]-[1]!Table1[[#This Row],[Profit]]</f>
        <v>0</v>
      </c>
      <c r="X884" s="3">
        <f>[1]!Table1[[#This Row],[Quantity]]*[1]!Table1[[#This Row],[Unit_Price]]</f>
        <v>22000</v>
      </c>
      <c r="Y884" s="7">
        <f>[1]!Table1[[#This Row],[Gross_Sales]]*[1]!Table1[[#This Row],[Discount]]</f>
        <v>1100</v>
      </c>
      <c r="Z884" s="8">
        <f>[1]!Table1[[#This Row],[Gross_Sales]]*[1]!Table1[[#This Row],[Discount_amount]]</f>
        <v>24200000</v>
      </c>
      <c r="AA884" s="6">
        <f>IFERROR([1]!Table1[[#This Row],[Profit]]/[1]!Table1[[#This Row],[Sales]],0)</f>
        <v>0.21052631578947367</v>
      </c>
      <c r="AB884" s="3">
        <f>YEAR([1]!Table1[[#This Row],[Order_Date]])</f>
        <v>2024</v>
      </c>
      <c r="AC884" s="3">
        <f>MONTH([1]!Table1[[#This Row],[Order_Date]])</f>
        <v>8</v>
      </c>
      <c r="AD884" s="3" t="str">
        <f t="shared" si="39"/>
        <v>Aug</v>
      </c>
      <c r="AE884" s="3" t="str">
        <f t="shared" si="40"/>
        <v>Q3</v>
      </c>
      <c r="AF884" s="3" t="str">
        <f t="shared" si="41"/>
        <v>2024-Aug</v>
      </c>
      <c r="AG884" s="3">
        <f>COUNTIF(C:C,Table1[[#This Row],[Customer_ID]])</f>
        <v>12</v>
      </c>
      <c r="AH884" s="9" t="e">
        <f>IF([1]!Table1[[#This Row],[Customer_order_count]] &gt;= 10,"FREQUENT",IF([1]!Table1[[#This Row],[Customer_order_count]] &lt;= 10,"REGULAR","OCASSIONAL"))</f>
        <v>#REF!</v>
      </c>
    </row>
    <row r="885" spans="1:34" x14ac:dyDescent="0.25">
      <c r="A885" s="10" t="s">
        <v>1639</v>
      </c>
      <c r="B885" s="11">
        <v>45432</v>
      </c>
      <c r="C885" s="12" t="s">
        <v>1640</v>
      </c>
      <c r="D885" s="13" t="s">
        <v>731</v>
      </c>
      <c r="E885" s="13" t="s">
        <v>3</v>
      </c>
      <c r="F885" s="14">
        <v>41</v>
      </c>
      <c r="G885" s="12" t="s">
        <v>339</v>
      </c>
      <c r="H885" s="12" t="s">
        <v>285</v>
      </c>
      <c r="I885" s="12" t="s">
        <v>65</v>
      </c>
      <c r="J885" s="12" t="s">
        <v>66</v>
      </c>
      <c r="K885" s="12" t="s">
        <v>25</v>
      </c>
      <c r="L885" s="14">
        <v>2</v>
      </c>
      <c r="M885" s="14">
        <v>2500</v>
      </c>
      <c r="N885" s="15">
        <v>0.15</v>
      </c>
      <c r="O885" s="14">
        <v>4250</v>
      </c>
      <c r="P885" s="14">
        <v>3200</v>
      </c>
      <c r="Q885" s="5">
        <f>Table1[[#This Row],[Sales]]-Table1[[#This Row],[Cost]]</f>
        <v>1050</v>
      </c>
      <c r="R885" s="12" t="s">
        <v>9</v>
      </c>
      <c r="S885" s="12" t="s">
        <v>10</v>
      </c>
      <c r="T885" s="12" t="s">
        <v>11</v>
      </c>
      <c r="U885" s="12" t="s">
        <v>12</v>
      </c>
      <c r="V885" s="6">
        <f>Table1[[#This Row],[Profit]]/Table1[[#This Row],[Sales]]</f>
        <v>0.24705882352941178</v>
      </c>
      <c r="W885" s="12">
        <f>[1]!Table1[[#This Row],[Sales]]-[1]!Table1[[#This Row],[Cost]]-[1]!Table1[[#This Row],[Profit]]</f>
        <v>0</v>
      </c>
      <c r="X885" s="12">
        <f>[1]!Table1[[#This Row],[Quantity]]*[1]!Table1[[#This Row],[Unit_Price]]</f>
        <v>5000</v>
      </c>
      <c r="Y885" s="16">
        <f>[1]!Table1[[#This Row],[Gross_Sales]]*[1]!Table1[[#This Row],[Discount]]</f>
        <v>750</v>
      </c>
      <c r="Z885" s="17">
        <f>[1]!Table1[[#This Row],[Gross_Sales]]*[1]!Table1[[#This Row],[Discount_amount]]</f>
        <v>3750000</v>
      </c>
      <c r="AA885" s="15">
        <f>IFERROR([1]!Table1[[#This Row],[Profit]]/[1]!Table1[[#This Row],[Sales]],0)</f>
        <v>0.24705882352941178</v>
      </c>
      <c r="AB885" s="12">
        <f>YEAR([1]!Table1[[#This Row],[Order_Date]])</f>
        <v>2024</v>
      </c>
      <c r="AC885" s="12">
        <f>MONTH([1]!Table1[[#This Row],[Order_Date]])</f>
        <v>5</v>
      </c>
      <c r="AD885" s="12" t="str">
        <f t="shared" si="39"/>
        <v>May</v>
      </c>
      <c r="AE885" s="12" t="str">
        <f t="shared" si="40"/>
        <v>Q2</v>
      </c>
      <c r="AF885" s="12" t="str">
        <f t="shared" si="41"/>
        <v>2024-May</v>
      </c>
      <c r="AG885" s="12">
        <f>COUNTIF(C:C,Table1[[#This Row],[Customer_ID]])</f>
        <v>10</v>
      </c>
      <c r="AH885" s="18" t="e">
        <f>IF([1]!Table1[[#This Row],[Customer_order_count]] &gt;= 10,"FREQUENT",IF([1]!Table1[[#This Row],[Customer_order_count]] &lt;= 10,"REGULAR","OCASSIONAL"))</f>
        <v>#REF!</v>
      </c>
    </row>
    <row r="886" spans="1:34" x14ac:dyDescent="0.25">
      <c r="A886" s="1" t="s">
        <v>129</v>
      </c>
      <c r="B886" s="2">
        <v>45986</v>
      </c>
      <c r="C886" s="3" t="s">
        <v>48</v>
      </c>
      <c r="D886" s="4" t="s">
        <v>49</v>
      </c>
      <c r="E886" s="4" t="s">
        <v>3</v>
      </c>
      <c r="F886" s="5">
        <v>45</v>
      </c>
      <c r="G886" s="3" t="s">
        <v>4</v>
      </c>
      <c r="H886" s="3" t="s">
        <v>5</v>
      </c>
      <c r="I886" s="3" t="s">
        <v>56</v>
      </c>
      <c r="J886" s="3" t="s">
        <v>57</v>
      </c>
      <c r="K886" s="3" t="s">
        <v>58</v>
      </c>
      <c r="L886" s="5">
        <v>2</v>
      </c>
      <c r="M886" s="5">
        <v>1200</v>
      </c>
      <c r="N886" s="6">
        <v>0.15</v>
      </c>
      <c r="O886" s="5">
        <v>2040</v>
      </c>
      <c r="P886" s="5">
        <v>1600</v>
      </c>
      <c r="Q886" s="5">
        <f>Table1[[#This Row],[Sales]]-Table1[[#This Row],[Cost]]</f>
        <v>440</v>
      </c>
      <c r="R886" s="3" t="s">
        <v>77</v>
      </c>
      <c r="S886" s="3" t="s">
        <v>10</v>
      </c>
      <c r="T886" s="3" t="s">
        <v>40</v>
      </c>
      <c r="U886" s="3" t="s">
        <v>12</v>
      </c>
      <c r="V886" s="6">
        <f>Table1[[#This Row],[Profit]]/Table1[[#This Row],[Sales]]</f>
        <v>0.21568627450980393</v>
      </c>
      <c r="W886" s="3">
        <f>[1]!Table1[[#This Row],[Sales]]-[1]!Table1[[#This Row],[Cost]]-[1]!Table1[[#This Row],[Profit]]</f>
        <v>0</v>
      </c>
      <c r="X886" s="3">
        <f>[1]!Table1[[#This Row],[Quantity]]*[1]!Table1[[#This Row],[Unit_Price]]</f>
        <v>2400</v>
      </c>
      <c r="Y886" s="7">
        <f>[1]!Table1[[#This Row],[Gross_Sales]]*[1]!Table1[[#This Row],[Discount]]</f>
        <v>360</v>
      </c>
      <c r="Z886" s="8">
        <f>[1]!Table1[[#This Row],[Gross_Sales]]*[1]!Table1[[#This Row],[Discount_amount]]</f>
        <v>864000</v>
      </c>
      <c r="AA886" s="6">
        <f>IFERROR([1]!Table1[[#This Row],[Profit]]/[1]!Table1[[#This Row],[Sales]],0)</f>
        <v>0.21568627450980393</v>
      </c>
      <c r="AB886" s="3">
        <f>YEAR([1]!Table1[[#This Row],[Order_Date]])</f>
        <v>2025</v>
      </c>
      <c r="AC886" s="3">
        <f>MONTH([1]!Table1[[#This Row],[Order_Date]])</f>
        <v>11</v>
      </c>
      <c r="AD886" s="3" t="str">
        <f t="shared" si="39"/>
        <v>Nov</v>
      </c>
      <c r="AE886" s="3" t="str">
        <f t="shared" si="40"/>
        <v>Q4</v>
      </c>
      <c r="AF886" s="3" t="str">
        <f t="shared" si="41"/>
        <v>2025-Nov</v>
      </c>
      <c r="AG886" s="3">
        <f>COUNTIF(C:C,Table1[[#This Row],[Customer_ID]])</f>
        <v>12</v>
      </c>
      <c r="AH886" s="9" t="e">
        <f>IF([1]!Table1[[#This Row],[Customer_order_count]] &gt;= 10,"FREQUENT",IF([1]!Table1[[#This Row],[Customer_order_count]] &lt;= 10,"REGULAR","OCASSIONAL"))</f>
        <v>#REF!</v>
      </c>
    </row>
    <row r="887" spans="1:34" x14ac:dyDescent="0.25">
      <c r="A887" s="10" t="s">
        <v>1641</v>
      </c>
      <c r="B887" s="11">
        <v>45719</v>
      </c>
      <c r="C887" s="12" t="s">
        <v>293</v>
      </c>
      <c r="D887" s="13" t="s">
        <v>294</v>
      </c>
      <c r="E887" s="13" t="s">
        <v>3</v>
      </c>
      <c r="F887" s="14">
        <v>33</v>
      </c>
      <c r="G887" s="12" t="s">
        <v>295</v>
      </c>
      <c r="H887" s="12" t="s">
        <v>270</v>
      </c>
      <c r="I887" s="12" t="s">
        <v>89</v>
      </c>
      <c r="J887" s="12" t="s">
        <v>90</v>
      </c>
      <c r="K887" s="12" t="s">
        <v>91</v>
      </c>
      <c r="L887" s="14">
        <v>2</v>
      </c>
      <c r="M887" s="14">
        <v>35000</v>
      </c>
      <c r="N887" s="15">
        <v>0</v>
      </c>
      <c r="O887" s="14">
        <v>70000</v>
      </c>
      <c r="P887" s="14">
        <v>54000</v>
      </c>
      <c r="Q887" s="5">
        <f>Table1[[#This Row],[Sales]]-Table1[[#This Row],[Cost]]</f>
        <v>16000</v>
      </c>
      <c r="R887" s="12" t="s">
        <v>17</v>
      </c>
      <c r="S887" s="12" t="s">
        <v>10</v>
      </c>
      <c r="T887" s="12" t="s">
        <v>18</v>
      </c>
      <c r="U887" s="12" t="s">
        <v>27</v>
      </c>
      <c r="V887" s="6">
        <f>Table1[[#This Row],[Profit]]/Table1[[#This Row],[Sales]]</f>
        <v>0.22857142857142856</v>
      </c>
      <c r="W887" s="12">
        <f>[1]!Table1[[#This Row],[Sales]]-[1]!Table1[[#This Row],[Cost]]-[1]!Table1[[#This Row],[Profit]]</f>
        <v>0</v>
      </c>
      <c r="X887" s="12">
        <f>[1]!Table1[[#This Row],[Quantity]]*[1]!Table1[[#This Row],[Unit_Price]]</f>
        <v>70000</v>
      </c>
      <c r="Y887" s="16">
        <f>[1]!Table1[[#This Row],[Gross_Sales]]*[1]!Table1[[#This Row],[Discount]]</f>
        <v>0</v>
      </c>
      <c r="Z887" s="17">
        <f>[1]!Table1[[#This Row],[Gross_Sales]]*[1]!Table1[[#This Row],[Discount_amount]]</f>
        <v>0</v>
      </c>
      <c r="AA887" s="15">
        <f>IFERROR([1]!Table1[[#This Row],[Profit]]/[1]!Table1[[#This Row],[Sales]],0)</f>
        <v>0.22857142857142856</v>
      </c>
      <c r="AB887" s="12">
        <f>YEAR([1]!Table1[[#This Row],[Order_Date]])</f>
        <v>2025</v>
      </c>
      <c r="AC887" s="12">
        <f>MONTH([1]!Table1[[#This Row],[Order_Date]])</f>
        <v>3</v>
      </c>
      <c r="AD887" s="12" t="str">
        <f t="shared" si="39"/>
        <v>Mar</v>
      </c>
      <c r="AE887" s="12" t="str">
        <f t="shared" si="40"/>
        <v>Q1</v>
      </c>
      <c r="AF887" s="12" t="str">
        <f t="shared" si="41"/>
        <v>2025-Mar</v>
      </c>
      <c r="AG887" s="12">
        <f>COUNTIF(C:C,Table1[[#This Row],[Customer_ID]])</f>
        <v>16</v>
      </c>
      <c r="AH887" s="18" t="e">
        <f>IF([1]!Table1[[#This Row],[Customer_order_count]] &gt;= 10,"FREQUENT",IF([1]!Table1[[#This Row],[Customer_order_count]] &lt;= 10,"REGULAR","OCASSIONAL"))</f>
        <v>#REF!</v>
      </c>
    </row>
    <row r="888" spans="1:34" x14ac:dyDescent="0.25">
      <c r="A888" s="1" t="s">
        <v>1642</v>
      </c>
      <c r="B888" s="2">
        <v>45611</v>
      </c>
      <c r="C888" s="3" t="s">
        <v>621</v>
      </c>
      <c r="D888" s="4" t="s">
        <v>64</v>
      </c>
      <c r="E888" s="4" t="s">
        <v>3</v>
      </c>
      <c r="F888" s="5">
        <v>27</v>
      </c>
      <c r="G888" s="3" t="s">
        <v>269</v>
      </c>
      <c r="H888" s="3" t="s">
        <v>270</v>
      </c>
      <c r="I888" s="3" t="s">
        <v>56</v>
      </c>
      <c r="J888" s="3" t="s">
        <v>57</v>
      </c>
      <c r="K888" s="3" t="s">
        <v>58</v>
      </c>
      <c r="L888" s="5">
        <v>1</v>
      </c>
      <c r="M888" s="5">
        <v>1200</v>
      </c>
      <c r="N888" s="6">
        <v>0.1</v>
      </c>
      <c r="O888" s="5">
        <v>1080</v>
      </c>
      <c r="P888" s="5">
        <v>800</v>
      </c>
      <c r="Q888" s="5">
        <f>Table1[[#This Row],[Sales]]-Table1[[#This Row],[Cost]]</f>
        <v>280</v>
      </c>
      <c r="R888" s="3" t="s">
        <v>26</v>
      </c>
      <c r="S888" s="3" t="s">
        <v>10</v>
      </c>
      <c r="T888" s="3" t="s">
        <v>40</v>
      </c>
      <c r="U888" s="3" t="s">
        <v>12</v>
      </c>
      <c r="V888" s="6">
        <f>Table1[[#This Row],[Profit]]/Table1[[#This Row],[Sales]]</f>
        <v>0.25925925925925924</v>
      </c>
      <c r="W888" s="3">
        <f>[1]!Table1[[#This Row],[Sales]]-[1]!Table1[[#This Row],[Cost]]-[1]!Table1[[#This Row],[Profit]]</f>
        <v>0</v>
      </c>
      <c r="X888" s="3">
        <f>[1]!Table1[[#This Row],[Quantity]]*[1]!Table1[[#This Row],[Unit_Price]]</f>
        <v>1200</v>
      </c>
      <c r="Y888" s="7">
        <f>[1]!Table1[[#This Row],[Gross_Sales]]*[1]!Table1[[#This Row],[Discount]]</f>
        <v>120</v>
      </c>
      <c r="Z888" s="8">
        <f>[1]!Table1[[#This Row],[Gross_Sales]]*[1]!Table1[[#This Row],[Discount_amount]]</f>
        <v>144000</v>
      </c>
      <c r="AA888" s="6">
        <f>IFERROR([1]!Table1[[#This Row],[Profit]]/[1]!Table1[[#This Row],[Sales]],0)</f>
        <v>0.25925925925925924</v>
      </c>
      <c r="AB888" s="3">
        <f>YEAR([1]!Table1[[#This Row],[Order_Date]])</f>
        <v>2024</v>
      </c>
      <c r="AC888" s="3">
        <f>MONTH([1]!Table1[[#This Row],[Order_Date]])</f>
        <v>11</v>
      </c>
      <c r="AD888" s="3" t="str">
        <f t="shared" si="39"/>
        <v>Nov</v>
      </c>
      <c r="AE888" s="3" t="str">
        <f t="shared" si="40"/>
        <v>Q4</v>
      </c>
      <c r="AF888" s="3" t="str">
        <f t="shared" si="41"/>
        <v>2024-Nov</v>
      </c>
      <c r="AG888" s="3">
        <f>COUNTIF(C:C,Table1[[#This Row],[Customer_ID]])</f>
        <v>12</v>
      </c>
      <c r="AH888" s="9" t="e">
        <f>IF([1]!Table1[[#This Row],[Customer_order_count]] &gt;= 10,"FREQUENT",IF([1]!Table1[[#This Row],[Customer_order_count]] &lt;= 10,"REGULAR","OCASSIONAL"))</f>
        <v>#REF!</v>
      </c>
    </row>
    <row r="889" spans="1:34" x14ac:dyDescent="0.25">
      <c r="A889" s="10" t="s">
        <v>1643</v>
      </c>
      <c r="B889" s="11">
        <v>45503</v>
      </c>
      <c r="C889" s="12" t="s">
        <v>641</v>
      </c>
      <c r="D889" s="13" t="s">
        <v>642</v>
      </c>
      <c r="E889" s="13" t="s">
        <v>16</v>
      </c>
      <c r="F889" s="14">
        <v>22</v>
      </c>
      <c r="G889" s="12" t="s">
        <v>275</v>
      </c>
      <c r="H889" s="12" t="s">
        <v>276</v>
      </c>
      <c r="I889" s="12" t="s">
        <v>51</v>
      </c>
      <c r="J889" s="12" t="s">
        <v>52</v>
      </c>
      <c r="K889" s="12" t="s">
        <v>8</v>
      </c>
      <c r="L889" s="14">
        <v>1</v>
      </c>
      <c r="M889" s="14">
        <v>4500</v>
      </c>
      <c r="N889" s="15">
        <v>0.15</v>
      </c>
      <c r="O889" s="14">
        <v>3825</v>
      </c>
      <c r="P889" s="14">
        <v>3200</v>
      </c>
      <c r="Q889" s="5">
        <f>Table1[[#This Row],[Sales]]-Table1[[#This Row],[Cost]]</f>
        <v>625</v>
      </c>
      <c r="R889" s="12" t="s">
        <v>26</v>
      </c>
      <c r="S889" s="12" t="s">
        <v>10</v>
      </c>
      <c r="T889" s="12" t="s">
        <v>33</v>
      </c>
      <c r="U889" s="12" t="s">
        <v>27</v>
      </c>
      <c r="V889" s="6">
        <f>Table1[[#This Row],[Profit]]/Table1[[#This Row],[Sales]]</f>
        <v>0.16339869281045752</v>
      </c>
      <c r="W889" s="12">
        <f>[1]!Table1[[#This Row],[Sales]]-[1]!Table1[[#This Row],[Cost]]-[1]!Table1[[#This Row],[Profit]]</f>
        <v>0</v>
      </c>
      <c r="X889" s="12">
        <f>[1]!Table1[[#This Row],[Quantity]]*[1]!Table1[[#This Row],[Unit_Price]]</f>
        <v>4500</v>
      </c>
      <c r="Y889" s="16">
        <f>[1]!Table1[[#This Row],[Gross_Sales]]*[1]!Table1[[#This Row],[Discount]]</f>
        <v>675</v>
      </c>
      <c r="Z889" s="17">
        <f>[1]!Table1[[#This Row],[Gross_Sales]]*[1]!Table1[[#This Row],[Discount_amount]]</f>
        <v>3037500</v>
      </c>
      <c r="AA889" s="15">
        <f>IFERROR([1]!Table1[[#This Row],[Profit]]/[1]!Table1[[#This Row],[Sales]],0)</f>
        <v>0.16339869281045752</v>
      </c>
      <c r="AB889" s="12">
        <f>YEAR([1]!Table1[[#This Row],[Order_Date]])</f>
        <v>2024</v>
      </c>
      <c r="AC889" s="12">
        <f>MONTH([1]!Table1[[#This Row],[Order_Date]])</f>
        <v>7</v>
      </c>
      <c r="AD889" s="12" t="str">
        <f t="shared" si="39"/>
        <v>Jul</v>
      </c>
      <c r="AE889" s="12" t="str">
        <f t="shared" si="40"/>
        <v>Q3</v>
      </c>
      <c r="AF889" s="12" t="str">
        <f t="shared" si="41"/>
        <v>2024-Jul</v>
      </c>
      <c r="AG889" s="12">
        <f>COUNTIF(C:C,Table1[[#This Row],[Customer_ID]])</f>
        <v>13</v>
      </c>
      <c r="AH889" s="18" t="e">
        <f>IF([1]!Table1[[#This Row],[Customer_order_count]] &gt;= 10,"FREQUENT",IF([1]!Table1[[#This Row],[Customer_order_count]] &lt;= 10,"REGULAR","OCASSIONAL"))</f>
        <v>#REF!</v>
      </c>
    </row>
    <row r="890" spans="1:34" x14ac:dyDescent="0.25">
      <c r="A890" s="1" t="s">
        <v>1644</v>
      </c>
      <c r="B890" s="2">
        <v>45499</v>
      </c>
      <c r="C890" s="3" t="s">
        <v>399</v>
      </c>
      <c r="D890" s="4" t="s">
        <v>15</v>
      </c>
      <c r="E890" s="4" t="s">
        <v>3</v>
      </c>
      <c r="F890" s="5">
        <v>24</v>
      </c>
      <c r="G890" s="3" t="s">
        <v>269</v>
      </c>
      <c r="H890" s="3" t="s">
        <v>270</v>
      </c>
      <c r="I890" s="3" t="s">
        <v>176</v>
      </c>
      <c r="J890" s="3" t="s">
        <v>177</v>
      </c>
      <c r="K890" s="3" t="s">
        <v>25</v>
      </c>
      <c r="L890" s="5">
        <v>3</v>
      </c>
      <c r="M890" s="5">
        <v>22000</v>
      </c>
      <c r="N890" s="6">
        <v>0.1</v>
      </c>
      <c r="O890" s="5">
        <v>59400</v>
      </c>
      <c r="P890" s="5">
        <v>49500</v>
      </c>
      <c r="Q890" s="5">
        <f>Table1[[#This Row],[Sales]]-Table1[[#This Row],[Cost]]</f>
        <v>9900</v>
      </c>
      <c r="R890" s="3" t="s">
        <v>26</v>
      </c>
      <c r="S890" s="3" t="s">
        <v>10</v>
      </c>
      <c r="T890" s="3" t="s">
        <v>33</v>
      </c>
      <c r="U890" s="3" t="s">
        <v>12</v>
      </c>
      <c r="V890" s="6">
        <f>Table1[[#This Row],[Profit]]/Table1[[#This Row],[Sales]]</f>
        <v>0.16666666666666666</v>
      </c>
      <c r="W890" s="3">
        <f>[1]!Table1[[#This Row],[Sales]]-[1]!Table1[[#This Row],[Cost]]-[1]!Table1[[#This Row],[Profit]]</f>
        <v>0</v>
      </c>
      <c r="X890" s="3">
        <f>[1]!Table1[[#This Row],[Quantity]]*[1]!Table1[[#This Row],[Unit_Price]]</f>
        <v>66000</v>
      </c>
      <c r="Y890" s="7">
        <f>[1]!Table1[[#This Row],[Gross_Sales]]*[1]!Table1[[#This Row],[Discount]]</f>
        <v>6600</v>
      </c>
      <c r="Z890" s="8">
        <f>[1]!Table1[[#This Row],[Gross_Sales]]*[1]!Table1[[#This Row],[Discount_amount]]</f>
        <v>435600000</v>
      </c>
      <c r="AA890" s="6">
        <f>IFERROR([1]!Table1[[#This Row],[Profit]]/[1]!Table1[[#This Row],[Sales]],0)</f>
        <v>0.16666666666666666</v>
      </c>
      <c r="AB890" s="3">
        <f>YEAR([1]!Table1[[#This Row],[Order_Date]])</f>
        <v>2024</v>
      </c>
      <c r="AC890" s="3">
        <f>MONTH([1]!Table1[[#This Row],[Order_Date]])</f>
        <v>7</v>
      </c>
      <c r="AD890" s="3" t="str">
        <f t="shared" si="39"/>
        <v>Jul</v>
      </c>
      <c r="AE890" s="3" t="str">
        <f t="shared" si="40"/>
        <v>Q3</v>
      </c>
      <c r="AF890" s="3" t="str">
        <f t="shared" si="41"/>
        <v>2024-Jul</v>
      </c>
      <c r="AG890" s="3">
        <f>COUNTIF(C:C,Table1[[#This Row],[Customer_ID]])</f>
        <v>14</v>
      </c>
      <c r="AH890" s="9" t="e">
        <f>IF([1]!Table1[[#This Row],[Customer_order_count]] &gt;= 10,"FREQUENT",IF([1]!Table1[[#This Row],[Customer_order_count]] &lt;= 10,"REGULAR","OCASSIONAL"))</f>
        <v>#REF!</v>
      </c>
    </row>
    <row r="891" spans="1:34" x14ac:dyDescent="0.25">
      <c r="A891" s="10" t="s">
        <v>1645</v>
      </c>
      <c r="B891" s="11">
        <v>45828</v>
      </c>
      <c r="C891" s="12" t="s">
        <v>1646</v>
      </c>
      <c r="D891" s="12" t="s">
        <v>846</v>
      </c>
      <c r="E891" s="12" t="s">
        <v>16</v>
      </c>
      <c r="F891" s="12">
        <v>50</v>
      </c>
      <c r="G891" s="12" t="s">
        <v>269</v>
      </c>
      <c r="H891" s="12" t="s">
        <v>270</v>
      </c>
      <c r="I891" s="12" t="s">
        <v>176</v>
      </c>
      <c r="J891" s="12" t="s">
        <v>177</v>
      </c>
      <c r="K891" s="12" t="s">
        <v>25</v>
      </c>
      <c r="L891" s="12">
        <v>1</v>
      </c>
      <c r="M891" s="12">
        <v>22000</v>
      </c>
      <c r="N891" s="12">
        <v>0.05</v>
      </c>
      <c r="O891" s="12">
        <v>0</v>
      </c>
      <c r="P891" s="12">
        <v>16500</v>
      </c>
      <c r="Q891" s="5">
        <f>Table1[[#This Row],[Sales]]-Table1[[#This Row],[Cost]]</f>
        <v>-16500</v>
      </c>
      <c r="R891" s="12" t="s">
        <v>17</v>
      </c>
      <c r="S891" s="12" t="s">
        <v>291</v>
      </c>
      <c r="T891" s="12" t="s">
        <v>11</v>
      </c>
      <c r="U891" s="12" t="s">
        <v>19</v>
      </c>
      <c r="V891" s="3" t="e">
        <f>Table1[[#This Row],[Profit]]/Table1[[#This Row],[Sales]]</f>
        <v>#DIV/0!</v>
      </c>
      <c r="W891" s="12">
        <f>[1]!Table1[[#This Row],[Sales]]-[1]!Table1[[#This Row],[Cost]]-[1]!Table1[[#This Row],[Profit]]</f>
        <v>-16500</v>
      </c>
      <c r="X891" s="12">
        <f>[1]!Table1[[#This Row],[Quantity]]*[1]!Table1[[#This Row],[Unit_Price]]</f>
        <v>22000</v>
      </c>
      <c r="Y891" s="12">
        <f>[1]!Table1[[#This Row],[Gross_Sales]]*[1]!Table1[[#This Row],[Discount]]</f>
        <v>1100</v>
      </c>
      <c r="Z891" s="12">
        <f>[1]!Table1[[#This Row],[Gross_Sales]]*[1]!Table1[[#This Row],[Discount_amount]]</f>
        <v>24200000</v>
      </c>
      <c r="AA891" s="12">
        <f>IFERROR([1]!Table1[[#This Row],[Profit]]/[1]!Table1[[#This Row],[Sales]],0)</f>
        <v>0</v>
      </c>
      <c r="AB891" s="12">
        <f>YEAR([1]!Table1[[#This Row],[Order_Date]])</f>
        <v>2025</v>
      </c>
      <c r="AC891" s="12">
        <f>MONTH([1]!Table1[[#This Row],[Order_Date]])</f>
        <v>6</v>
      </c>
      <c r="AD891" s="12" t="str">
        <f t="shared" si="39"/>
        <v>Jun</v>
      </c>
      <c r="AE891" s="12" t="str">
        <f t="shared" si="40"/>
        <v>Q2</v>
      </c>
      <c r="AF891" s="12" t="str">
        <f t="shared" si="41"/>
        <v>2025-Jun</v>
      </c>
      <c r="AG891" s="12">
        <f>COUNTIF(C:C,Table1[[#This Row],[Customer_ID]])</f>
        <v>6</v>
      </c>
      <c r="AH891" s="18" t="e">
        <f>IF([1]!Table1[[#This Row],[Customer_order_count]] &gt;= 10,"FREQUENT",IF([1]!Table1[[#This Row],[Customer_order_count]] &lt;= 10,"REGULAR","OCASSIONAL"))</f>
        <v>#REF!</v>
      </c>
    </row>
    <row r="892" spans="1:34" x14ac:dyDescent="0.25">
      <c r="A892" s="1" t="s">
        <v>1647</v>
      </c>
      <c r="B892" s="2">
        <v>45440</v>
      </c>
      <c r="C892" s="3" t="s">
        <v>1</v>
      </c>
      <c r="D892" s="3" t="s">
        <v>2</v>
      </c>
      <c r="E892" s="3" t="s">
        <v>3</v>
      </c>
      <c r="F892" s="3">
        <v>36</v>
      </c>
      <c r="G892" s="3" t="s">
        <v>4</v>
      </c>
      <c r="H892" s="3" t="s">
        <v>5</v>
      </c>
      <c r="I892" s="3" t="s">
        <v>51</v>
      </c>
      <c r="J892" s="3" t="s">
        <v>52</v>
      </c>
      <c r="K892" s="3" t="s">
        <v>8</v>
      </c>
      <c r="L892" s="3">
        <v>1</v>
      </c>
      <c r="M892" s="3">
        <v>4500</v>
      </c>
      <c r="N892" s="3">
        <v>0.05</v>
      </c>
      <c r="O892" s="3">
        <v>0</v>
      </c>
      <c r="P892" s="3">
        <v>3200</v>
      </c>
      <c r="Q892" s="5">
        <f>Table1[[#This Row],[Sales]]-Table1[[#This Row],[Cost]]</f>
        <v>-3200</v>
      </c>
      <c r="R892" s="3" t="s">
        <v>77</v>
      </c>
      <c r="S892" s="3" t="s">
        <v>291</v>
      </c>
      <c r="T892" s="3" t="s">
        <v>11</v>
      </c>
      <c r="U892" s="3" t="s">
        <v>12</v>
      </c>
      <c r="V892" s="3" t="e">
        <f>Table1[[#This Row],[Profit]]/Table1[[#This Row],[Sales]]</f>
        <v>#DIV/0!</v>
      </c>
      <c r="W892" s="3">
        <f>[1]!Table1[[#This Row],[Sales]]-[1]!Table1[[#This Row],[Cost]]-[1]!Table1[[#This Row],[Profit]]</f>
        <v>-3200</v>
      </c>
      <c r="X892" s="3">
        <f>[1]!Table1[[#This Row],[Quantity]]*[1]!Table1[[#This Row],[Unit_Price]]</f>
        <v>4500</v>
      </c>
      <c r="Y892" s="3">
        <f>[1]!Table1[[#This Row],[Gross_Sales]]*[1]!Table1[[#This Row],[Discount]]</f>
        <v>225</v>
      </c>
      <c r="Z892" s="3">
        <f>[1]!Table1[[#This Row],[Gross_Sales]]*[1]!Table1[[#This Row],[Discount_amount]]</f>
        <v>1012500</v>
      </c>
      <c r="AA892" s="3">
        <f>IFERROR([1]!Table1[[#This Row],[Profit]]/[1]!Table1[[#This Row],[Sales]],0)</f>
        <v>0</v>
      </c>
      <c r="AB892" s="3">
        <f>YEAR([1]!Table1[[#This Row],[Order_Date]])</f>
        <v>2024</v>
      </c>
      <c r="AC892" s="3">
        <f>MONTH([1]!Table1[[#This Row],[Order_Date]])</f>
        <v>5</v>
      </c>
      <c r="AD892" s="3" t="str">
        <f t="shared" si="39"/>
        <v>May</v>
      </c>
      <c r="AE892" s="3" t="str">
        <f t="shared" si="40"/>
        <v>Q2</v>
      </c>
      <c r="AF892" s="3" t="str">
        <f t="shared" si="41"/>
        <v>2024-May</v>
      </c>
      <c r="AG892" s="3">
        <f>COUNTIF(C:C,Table1[[#This Row],[Customer_ID]])</f>
        <v>7</v>
      </c>
      <c r="AH892" s="9" t="e">
        <f>IF([1]!Table1[[#This Row],[Customer_order_count]] &gt;= 10,"FREQUENT",IF([1]!Table1[[#This Row],[Customer_order_count]] &lt;= 10,"REGULAR","OCASSIONAL"))</f>
        <v>#REF!</v>
      </c>
    </row>
    <row r="893" spans="1:34" x14ac:dyDescent="0.25">
      <c r="A893" s="10" t="s">
        <v>1648</v>
      </c>
      <c r="B893" s="11">
        <v>45617</v>
      </c>
      <c r="C893" s="12" t="s">
        <v>1020</v>
      </c>
      <c r="D893" s="12" t="s">
        <v>184</v>
      </c>
      <c r="E893" s="12" t="s">
        <v>3</v>
      </c>
      <c r="F893" s="12">
        <v>44</v>
      </c>
      <c r="G893" s="12" t="s">
        <v>269</v>
      </c>
      <c r="H893" s="12" t="s">
        <v>270</v>
      </c>
      <c r="I893" s="12" t="s">
        <v>65</v>
      </c>
      <c r="J893" s="12" t="s">
        <v>66</v>
      </c>
      <c r="K893" s="12" t="s">
        <v>25</v>
      </c>
      <c r="L893" s="12">
        <v>1</v>
      </c>
      <c r="M893" s="12">
        <v>2500</v>
      </c>
      <c r="N893" s="12">
        <v>0.15</v>
      </c>
      <c r="O893" s="12">
        <v>0</v>
      </c>
      <c r="P893" s="12">
        <v>1600</v>
      </c>
      <c r="Q893" s="5">
        <f>Table1[[#This Row],[Sales]]-Table1[[#This Row],[Cost]]</f>
        <v>-1600</v>
      </c>
      <c r="R893" s="12" t="s">
        <v>17</v>
      </c>
      <c r="S893" s="12" t="s">
        <v>291</v>
      </c>
      <c r="T893" s="12" t="s">
        <v>40</v>
      </c>
      <c r="U893" s="12" t="s">
        <v>12</v>
      </c>
      <c r="V893" s="3" t="e">
        <f>Table1[[#This Row],[Profit]]/Table1[[#This Row],[Sales]]</f>
        <v>#DIV/0!</v>
      </c>
      <c r="W893" s="12">
        <f>[1]!Table1[[#This Row],[Sales]]-[1]!Table1[[#This Row],[Cost]]-[1]!Table1[[#This Row],[Profit]]</f>
        <v>-1600</v>
      </c>
      <c r="X893" s="12">
        <f>[1]!Table1[[#This Row],[Quantity]]*[1]!Table1[[#This Row],[Unit_Price]]</f>
        <v>2500</v>
      </c>
      <c r="Y893" s="12">
        <f>[1]!Table1[[#This Row],[Gross_Sales]]*[1]!Table1[[#This Row],[Discount]]</f>
        <v>375</v>
      </c>
      <c r="Z893" s="12">
        <f>[1]!Table1[[#This Row],[Gross_Sales]]*[1]!Table1[[#This Row],[Discount_amount]]</f>
        <v>937500</v>
      </c>
      <c r="AA893" s="12">
        <f>IFERROR([1]!Table1[[#This Row],[Profit]]/[1]!Table1[[#This Row],[Sales]],0)</f>
        <v>0</v>
      </c>
      <c r="AB893" s="12">
        <f>YEAR([1]!Table1[[#This Row],[Order_Date]])</f>
        <v>2024</v>
      </c>
      <c r="AC893" s="12">
        <f>MONTH([1]!Table1[[#This Row],[Order_Date]])</f>
        <v>11</v>
      </c>
      <c r="AD893" s="12" t="str">
        <f t="shared" si="39"/>
        <v>Nov</v>
      </c>
      <c r="AE893" s="12" t="str">
        <f t="shared" si="40"/>
        <v>Q4</v>
      </c>
      <c r="AF893" s="12" t="str">
        <f t="shared" si="41"/>
        <v>2024-Nov</v>
      </c>
      <c r="AG893" s="12">
        <f>COUNTIF(C:C,Table1[[#This Row],[Customer_ID]])</f>
        <v>7</v>
      </c>
      <c r="AH893" s="18" t="e">
        <f>IF([1]!Table1[[#This Row],[Customer_order_count]] &gt;= 10,"FREQUENT",IF([1]!Table1[[#This Row],[Customer_order_count]] &lt;= 10,"REGULAR","OCASSIONAL"))</f>
        <v>#REF!</v>
      </c>
    </row>
    <row r="894" spans="1:34" x14ac:dyDescent="0.25">
      <c r="A894" s="1" t="s">
        <v>1649</v>
      </c>
      <c r="B894" s="2">
        <v>45413</v>
      </c>
      <c r="C894" s="3" t="s">
        <v>1650</v>
      </c>
      <c r="D894" s="4" t="s">
        <v>1254</v>
      </c>
      <c r="E894" s="4" t="s">
        <v>3</v>
      </c>
      <c r="F894" s="5">
        <v>37</v>
      </c>
      <c r="G894" s="3" t="s">
        <v>263</v>
      </c>
      <c r="H894" s="3" t="s">
        <v>5</v>
      </c>
      <c r="I894" s="3" t="s">
        <v>305</v>
      </c>
      <c r="J894" s="3" t="s">
        <v>306</v>
      </c>
      <c r="K894" s="3" t="s">
        <v>91</v>
      </c>
      <c r="L894" s="5">
        <v>1</v>
      </c>
      <c r="M894" s="5">
        <v>8500</v>
      </c>
      <c r="N894" s="6">
        <v>0.1</v>
      </c>
      <c r="O894" s="5">
        <v>7650</v>
      </c>
      <c r="P894" s="5">
        <v>6500</v>
      </c>
      <c r="Q894" s="5">
        <f>Table1[[#This Row],[Sales]]-Table1[[#This Row],[Cost]]</f>
        <v>1150</v>
      </c>
      <c r="R894" s="3" t="s">
        <v>26</v>
      </c>
      <c r="S894" s="3" t="s">
        <v>10</v>
      </c>
      <c r="T894" s="3" t="s">
        <v>11</v>
      </c>
      <c r="U894" s="3" t="s">
        <v>27</v>
      </c>
      <c r="V894" s="6">
        <f>Table1[[#This Row],[Profit]]/Table1[[#This Row],[Sales]]</f>
        <v>0.15032679738562091</v>
      </c>
      <c r="W894" s="3">
        <f>[1]!Table1[[#This Row],[Sales]]-[1]!Table1[[#This Row],[Cost]]-[1]!Table1[[#This Row],[Profit]]</f>
        <v>0</v>
      </c>
      <c r="X894" s="3">
        <f>[1]!Table1[[#This Row],[Quantity]]*[1]!Table1[[#This Row],[Unit_Price]]</f>
        <v>8500</v>
      </c>
      <c r="Y894" s="7">
        <f>[1]!Table1[[#This Row],[Gross_Sales]]*[1]!Table1[[#This Row],[Discount]]</f>
        <v>850</v>
      </c>
      <c r="Z894" s="8">
        <f>[1]!Table1[[#This Row],[Gross_Sales]]*[1]!Table1[[#This Row],[Discount_amount]]</f>
        <v>7225000</v>
      </c>
      <c r="AA894" s="6">
        <f>IFERROR([1]!Table1[[#This Row],[Profit]]/[1]!Table1[[#This Row],[Sales]],0)</f>
        <v>0.15032679738562091</v>
      </c>
      <c r="AB894" s="3">
        <f>YEAR([1]!Table1[[#This Row],[Order_Date]])</f>
        <v>2024</v>
      </c>
      <c r="AC894" s="3">
        <f>MONTH([1]!Table1[[#This Row],[Order_Date]])</f>
        <v>5</v>
      </c>
      <c r="AD894" s="3" t="str">
        <f t="shared" si="39"/>
        <v>May</v>
      </c>
      <c r="AE894" s="3" t="str">
        <f t="shared" si="40"/>
        <v>Q2</v>
      </c>
      <c r="AF894" s="3" t="str">
        <f t="shared" si="41"/>
        <v>2024-May</v>
      </c>
      <c r="AG894" s="3">
        <f>COUNTIF(C:C,Table1[[#This Row],[Customer_ID]])</f>
        <v>7</v>
      </c>
      <c r="AH894" s="9" t="e">
        <f>IF([1]!Table1[[#This Row],[Customer_order_count]] &gt;= 10,"FREQUENT",IF([1]!Table1[[#This Row],[Customer_order_count]] &lt;= 10,"REGULAR","OCASSIONAL"))</f>
        <v>#REF!</v>
      </c>
    </row>
    <row r="895" spans="1:34" x14ac:dyDescent="0.25">
      <c r="A895" s="10" t="s">
        <v>1651</v>
      </c>
      <c r="B895" s="11">
        <v>45322</v>
      </c>
      <c r="C895" s="12" t="s">
        <v>365</v>
      </c>
      <c r="D895" s="13" t="s">
        <v>366</v>
      </c>
      <c r="E895" s="13" t="s">
        <v>16</v>
      </c>
      <c r="F895" s="14">
        <v>56</v>
      </c>
      <c r="G895" s="12" t="s">
        <v>295</v>
      </c>
      <c r="H895" s="12" t="s">
        <v>270</v>
      </c>
      <c r="I895" s="12" t="s">
        <v>68</v>
      </c>
      <c r="J895" s="12" t="s">
        <v>69</v>
      </c>
      <c r="K895" s="12" t="s">
        <v>39</v>
      </c>
      <c r="L895" s="14">
        <v>2</v>
      </c>
      <c r="M895" s="14">
        <v>3500</v>
      </c>
      <c r="N895" s="15">
        <v>0.05</v>
      </c>
      <c r="O895" s="14">
        <v>6650</v>
      </c>
      <c r="P895" s="14">
        <v>4600</v>
      </c>
      <c r="Q895" s="5">
        <f>Table1[[#This Row],[Sales]]-Table1[[#This Row],[Cost]]</f>
        <v>2050</v>
      </c>
      <c r="R895" s="12" t="s">
        <v>77</v>
      </c>
      <c r="S895" s="12" t="s">
        <v>10</v>
      </c>
      <c r="T895" s="12" t="s">
        <v>18</v>
      </c>
      <c r="U895" s="12" t="s">
        <v>27</v>
      </c>
      <c r="V895" s="6">
        <f>Table1[[#This Row],[Profit]]/Table1[[#This Row],[Sales]]</f>
        <v>0.30827067669172931</v>
      </c>
      <c r="W895" s="12">
        <f>[1]!Table1[[#This Row],[Sales]]-[1]!Table1[[#This Row],[Cost]]-[1]!Table1[[#This Row],[Profit]]</f>
        <v>0</v>
      </c>
      <c r="X895" s="12">
        <f>[1]!Table1[[#This Row],[Quantity]]*[1]!Table1[[#This Row],[Unit_Price]]</f>
        <v>7000</v>
      </c>
      <c r="Y895" s="16">
        <f>[1]!Table1[[#This Row],[Gross_Sales]]*[1]!Table1[[#This Row],[Discount]]</f>
        <v>350</v>
      </c>
      <c r="Z895" s="17">
        <f>[1]!Table1[[#This Row],[Gross_Sales]]*[1]!Table1[[#This Row],[Discount_amount]]</f>
        <v>2450000</v>
      </c>
      <c r="AA895" s="15">
        <f>IFERROR([1]!Table1[[#This Row],[Profit]]/[1]!Table1[[#This Row],[Sales]],0)</f>
        <v>0.30827067669172931</v>
      </c>
      <c r="AB895" s="12">
        <f>YEAR([1]!Table1[[#This Row],[Order_Date]])</f>
        <v>2024</v>
      </c>
      <c r="AC895" s="12">
        <f>MONTH([1]!Table1[[#This Row],[Order_Date]])</f>
        <v>1</v>
      </c>
      <c r="AD895" s="12" t="str">
        <f t="shared" si="39"/>
        <v>Jan</v>
      </c>
      <c r="AE895" s="12" t="str">
        <f t="shared" si="40"/>
        <v>Q1</v>
      </c>
      <c r="AF895" s="12" t="str">
        <f t="shared" si="41"/>
        <v>2024-Jan</v>
      </c>
      <c r="AG895" s="12">
        <f>COUNTIF(C:C,Table1[[#This Row],[Customer_ID]])</f>
        <v>25</v>
      </c>
      <c r="AH895" s="18" t="e">
        <f>IF([1]!Table1[[#This Row],[Customer_order_count]] &gt;= 10,"FREQUENT",IF([1]!Table1[[#This Row],[Customer_order_count]] &lt;= 10,"REGULAR","OCASSIONAL"))</f>
        <v>#REF!</v>
      </c>
    </row>
    <row r="896" spans="1:34" x14ac:dyDescent="0.25">
      <c r="A896" s="1" t="s">
        <v>1652</v>
      </c>
      <c r="B896" s="2">
        <v>45713</v>
      </c>
      <c r="C896" s="3" t="s">
        <v>1653</v>
      </c>
      <c r="D896" s="3" t="s">
        <v>1654</v>
      </c>
      <c r="E896" s="3" t="s">
        <v>16</v>
      </c>
      <c r="F896" s="3">
        <v>35</v>
      </c>
      <c r="G896" s="3" t="s">
        <v>295</v>
      </c>
      <c r="H896" s="3" t="s">
        <v>270</v>
      </c>
      <c r="I896" s="3" t="s">
        <v>344</v>
      </c>
      <c r="J896" s="3" t="s">
        <v>345</v>
      </c>
      <c r="K896" s="3" t="s">
        <v>39</v>
      </c>
      <c r="L896" s="3">
        <v>1</v>
      </c>
      <c r="M896" s="3">
        <v>2200</v>
      </c>
      <c r="N896" s="3">
        <v>0.1</v>
      </c>
      <c r="O896" s="3">
        <v>0</v>
      </c>
      <c r="P896" s="3">
        <v>1400</v>
      </c>
      <c r="Q896" s="5">
        <f>Table1[[#This Row],[Sales]]-Table1[[#This Row],[Cost]]</f>
        <v>-1400</v>
      </c>
      <c r="R896" s="3" t="s">
        <v>17</v>
      </c>
      <c r="S896" s="3" t="s">
        <v>291</v>
      </c>
      <c r="T896" s="3" t="s">
        <v>18</v>
      </c>
      <c r="U896" s="3" t="s">
        <v>19</v>
      </c>
      <c r="V896" s="3" t="e">
        <f>Table1[[#This Row],[Profit]]/Table1[[#This Row],[Sales]]</f>
        <v>#DIV/0!</v>
      </c>
      <c r="W896" s="3">
        <f>[1]!Table1[[#This Row],[Sales]]-[1]!Table1[[#This Row],[Cost]]-[1]!Table1[[#This Row],[Profit]]</f>
        <v>-1400</v>
      </c>
      <c r="X896" s="3">
        <f>[1]!Table1[[#This Row],[Quantity]]*[1]!Table1[[#This Row],[Unit_Price]]</f>
        <v>2200</v>
      </c>
      <c r="Y896" s="3">
        <f>[1]!Table1[[#This Row],[Gross_Sales]]*[1]!Table1[[#This Row],[Discount]]</f>
        <v>220</v>
      </c>
      <c r="Z896" s="3">
        <f>[1]!Table1[[#This Row],[Gross_Sales]]*[1]!Table1[[#This Row],[Discount_amount]]</f>
        <v>484000</v>
      </c>
      <c r="AA896" s="3">
        <f>IFERROR([1]!Table1[[#This Row],[Profit]]/[1]!Table1[[#This Row],[Sales]],0)</f>
        <v>0</v>
      </c>
      <c r="AB896" s="3">
        <f>YEAR([1]!Table1[[#This Row],[Order_Date]])</f>
        <v>2025</v>
      </c>
      <c r="AC896" s="3">
        <f>MONTH([1]!Table1[[#This Row],[Order_Date]])</f>
        <v>2</v>
      </c>
      <c r="AD896" s="3" t="str">
        <f t="shared" si="39"/>
        <v>Feb</v>
      </c>
      <c r="AE896" s="3" t="str">
        <f t="shared" si="40"/>
        <v>Q1</v>
      </c>
      <c r="AF896" s="3" t="str">
        <f t="shared" si="41"/>
        <v>2025-Feb</v>
      </c>
      <c r="AG896" s="3">
        <f>COUNTIF(C:C,Table1[[#This Row],[Customer_ID]])</f>
        <v>1</v>
      </c>
      <c r="AH896" s="9" t="e">
        <f>IF([1]!Table1[[#This Row],[Customer_order_count]] &gt;= 10,"FREQUENT",IF([1]!Table1[[#This Row],[Customer_order_count]] &lt;= 10,"REGULAR","OCASSIONAL"))</f>
        <v>#REF!</v>
      </c>
    </row>
    <row r="897" spans="1:34" x14ac:dyDescent="0.25">
      <c r="A897" s="10" t="s">
        <v>1655</v>
      </c>
      <c r="B897" s="11">
        <v>45944</v>
      </c>
      <c r="C897" s="12" t="s">
        <v>1015</v>
      </c>
      <c r="D897" s="13" t="s">
        <v>924</v>
      </c>
      <c r="E897" s="13" t="s">
        <v>16</v>
      </c>
      <c r="F897" s="14">
        <v>36</v>
      </c>
      <c r="G897" s="12" t="s">
        <v>339</v>
      </c>
      <c r="H897" s="12" t="s">
        <v>285</v>
      </c>
      <c r="I897" s="12" t="s">
        <v>37</v>
      </c>
      <c r="J897" s="12" t="s">
        <v>38</v>
      </c>
      <c r="K897" s="12" t="s">
        <v>39</v>
      </c>
      <c r="L897" s="14">
        <v>1</v>
      </c>
      <c r="M897" s="14">
        <v>900</v>
      </c>
      <c r="N897" s="15">
        <v>0.1</v>
      </c>
      <c r="O897" s="14">
        <v>810</v>
      </c>
      <c r="P897" s="14">
        <v>550</v>
      </c>
      <c r="Q897" s="5">
        <f>Table1[[#This Row],[Sales]]-Table1[[#This Row],[Cost]]</f>
        <v>260</v>
      </c>
      <c r="R897" s="12" t="s">
        <v>26</v>
      </c>
      <c r="S897" s="12" t="s">
        <v>10</v>
      </c>
      <c r="T897" s="12" t="s">
        <v>40</v>
      </c>
      <c r="U897" s="12" t="s">
        <v>12</v>
      </c>
      <c r="V897" s="6">
        <f>Table1[[#This Row],[Profit]]/Table1[[#This Row],[Sales]]</f>
        <v>0.32098765432098764</v>
      </c>
      <c r="W897" s="12">
        <f>[1]!Table1[[#This Row],[Sales]]-[1]!Table1[[#This Row],[Cost]]-[1]!Table1[[#This Row],[Profit]]</f>
        <v>0</v>
      </c>
      <c r="X897" s="12">
        <f>[1]!Table1[[#This Row],[Quantity]]*[1]!Table1[[#This Row],[Unit_Price]]</f>
        <v>900</v>
      </c>
      <c r="Y897" s="16">
        <f>[1]!Table1[[#This Row],[Gross_Sales]]*[1]!Table1[[#This Row],[Discount]]</f>
        <v>90</v>
      </c>
      <c r="Z897" s="17">
        <f>[1]!Table1[[#This Row],[Gross_Sales]]*[1]!Table1[[#This Row],[Discount_amount]]</f>
        <v>81000</v>
      </c>
      <c r="AA897" s="15">
        <f>IFERROR([1]!Table1[[#This Row],[Profit]]/[1]!Table1[[#This Row],[Sales]],0)</f>
        <v>0.32098765432098764</v>
      </c>
      <c r="AB897" s="12">
        <f>YEAR([1]!Table1[[#This Row],[Order_Date]])</f>
        <v>2025</v>
      </c>
      <c r="AC897" s="12">
        <f>MONTH([1]!Table1[[#This Row],[Order_Date]])</f>
        <v>10</v>
      </c>
      <c r="AD897" s="12" t="str">
        <f t="shared" si="39"/>
        <v>Oct</v>
      </c>
      <c r="AE897" s="12" t="str">
        <f t="shared" si="40"/>
        <v>Q4</v>
      </c>
      <c r="AF897" s="12" t="str">
        <f t="shared" si="41"/>
        <v>2025-Oct</v>
      </c>
      <c r="AG897" s="12">
        <f>COUNTIF(C:C,Table1[[#This Row],[Customer_ID]])</f>
        <v>5</v>
      </c>
      <c r="AH897" s="18" t="e">
        <f>IF([1]!Table1[[#This Row],[Customer_order_count]] &gt;= 10,"FREQUENT",IF([1]!Table1[[#This Row],[Customer_order_count]] &lt;= 10,"REGULAR","OCASSIONAL"))</f>
        <v>#REF!</v>
      </c>
    </row>
    <row r="898" spans="1:34" x14ac:dyDescent="0.25">
      <c r="A898" s="1" t="s">
        <v>1656</v>
      </c>
      <c r="B898" s="2">
        <v>45426</v>
      </c>
      <c r="C898" s="3" t="s">
        <v>1657</v>
      </c>
      <c r="D898" s="3" t="s">
        <v>451</v>
      </c>
      <c r="E898" s="3" t="s">
        <v>16</v>
      </c>
      <c r="F898" s="3">
        <v>45</v>
      </c>
      <c r="G898" s="3" t="s">
        <v>339</v>
      </c>
      <c r="H898" s="3" t="s">
        <v>285</v>
      </c>
      <c r="I898" s="3" t="s">
        <v>305</v>
      </c>
      <c r="J898" s="3" t="s">
        <v>306</v>
      </c>
      <c r="K898" s="3" t="s">
        <v>91</v>
      </c>
      <c r="L898" s="3">
        <v>3</v>
      </c>
      <c r="M898" s="3">
        <v>8500</v>
      </c>
      <c r="N898" s="3">
        <v>0.2</v>
      </c>
      <c r="O898" s="3">
        <v>20400</v>
      </c>
      <c r="P898" s="3">
        <v>19500</v>
      </c>
      <c r="Q898" s="5">
        <f>Table1[[#This Row],[Sales]]-Table1[[#This Row],[Cost]]</f>
        <v>900</v>
      </c>
      <c r="R898" s="3" t="s">
        <v>26</v>
      </c>
      <c r="S898" s="3" t="s">
        <v>287</v>
      </c>
      <c r="T898" s="3" t="s">
        <v>11</v>
      </c>
      <c r="U898" s="3" t="s">
        <v>19</v>
      </c>
      <c r="V898" s="6">
        <f>Table1[[#This Row],[Profit]]/Table1[[#This Row],[Sales]]</f>
        <v>4.4117647058823532E-2</v>
      </c>
      <c r="W898" s="3">
        <f>[1]!Table1[[#This Row],[Sales]]-[1]!Table1[[#This Row],[Cost]]-[1]!Table1[[#This Row],[Profit]]</f>
        <v>-39000</v>
      </c>
      <c r="X898" s="3">
        <f>[1]!Table1[[#This Row],[Quantity]]*[1]!Table1[[#This Row],[Unit_Price]]</f>
        <v>25500</v>
      </c>
      <c r="Y898" s="3">
        <f>[1]!Table1[[#This Row],[Gross_Sales]]*[1]!Table1[[#This Row],[Discount]]</f>
        <v>5100</v>
      </c>
      <c r="Z898" s="3">
        <f>[1]!Table1[[#This Row],[Gross_Sales]]*[1]!Table1[[#This Row],[Discount_amount]]</f>
        <v>130050000</v>
      </c>
      <c r="AA898" s="3">
        <f>IFERROR([1]!Table1[[#This Row],[Profit]]/[1]!Table1[[#This Row],[Sales]],0)</f>
        <v>4.4117647058823532E-2</v>
      </c>
      <c r="AB898" s="3">
        <f>YEAR([1]!Table1[[#This Row],[Order_Date]])</f>
        <v>2024</v>
      </c>
      <c r="AC898" s="3">
        <f>MONTH([1]!Table1[[#This Row],[Order_Date]])</f>
        <v>5</v>
      </c>
      <c r="AD898" s="3" t="str">
        <f t="shared" ref="AD898:AD961" si="42">TEXT(B:B,"mmm")</f>
        <v>May</v>
      </c>
      <c r="AE898" s="3" t="str">
        <f t="shared" ref="AE898:AE961" si="43">"Q"&amp;ROUNDUP(MONTH(B898)/3,0)</f>
        <v>Q2</v>
      </c>
      <c r="AF898" s="3" t="str">
        <f t="shared" ref="AF898:AF961" si="44">TEXT(B:B,"yyyy-mmm")</f>
        <v>2024-May</v>
      </c>
      <c r="AG898" s="3">
        <f>COUNTIF(C:C,Table1[[#This Row],[Customer_ID]])</f>
        <v>2</v>
      </c>
      <c r="AH898" s="9" t="e">
        <f>IF([1]!Table1[[#This Row],[Customer_order_count]] &gt;= 10,"FREQUENT",IF([1]!Table1[[#This Row],[Customer_order_count]] &lt;= 10,"REGULAR","OCASSIONAL"))</f>
        <v>#REF!</v>
      </c>
    </row>
    <row r="899" spans="1:34" x14ac:dyDescent="0.25">
      <c r="A899" s="10" t="s">
        <v>1658</v>
      </c>
      <c r="B899" s="11">
        <v>45923</v>
      </c>
      <c r="C899" s="12" t="s">
        <v>582</v>
      </c>
      <c r="D899" s="13" t="s">
        <v>583</v>
      </c>
      <c r="E899" s="13" t="s">
        <v>16</v>
      </c>
      <c r="F899" s="14">
        <v>59</v>
      </c>
      <c r="G899" s="12" t="s">
        <v>269</v>
      </c>
      <c r="H899" s="12" t="s">
        <v>270</v>
      </c>
      <c r="I899" s="12" t="s">
        <v>37</v>
      </c>
      <c r="J899" s="12" t="s">
        <v>38</v>
      </c>
      <c r="K899" s="12" t="s">
        <v>39</v>
      </c>
      <c r="L899" s="14">
        <v>2</v>
      </c>
      <c r="M899" s="14">
        <v>900</v>
      </c>
      <c r="N899" s="15">
        <v>0.15</v>
      </c>
      <c r="O899" s="14">
        <v>1530</v>
      </c>
      <c r="P899" s="14">
        <v>1100</v>
      </c>
      <c r="Q899" s="5">
        <f>Table1[[#This Row],[Sales]]-Table1[[#This Row],[Cost]]</f>
        <v>430</v>
      </c>
      <c r="R899" s="12" t="s">
        <v>17</v>
      </c>
      <c r="S899" s="12" t="s">
        <v>10</v>
      </c>
      <c r="T899" s="12" t="s">
        <v>33</v>
      </c>
      <c r="U899" s="12" t="s">
        <v>19</v>
      </c>
      <c r="V899" s="6">
        <f>Table1[[#This Row],[Profit]]/Table1[[#This Row],[Sales]]</f>
        <v>0.28104575163398693</v>
      </c>
      <c r="W899" s="12">
        <f>[1]!Table1[[#This Row],[Sales]]-[1]!Table1[[#This Row],[Cost]]-[1]!Table1[[#This Row],[Profit]]</f>
        <v>0</v>
      </c>
      <c r="X899" s="12">
        <f>[1]!Table1[[#This Row],[Quantity]]*[1]!Table1[[#This Row],[Unit_Price]]</f>
        <v>1800</v>
      </c>
      <c r="Y899" s="16">
        <f>[1]!Table1[[#This Row],[Gross_Sales]]*[1]!Table1[[#This Row],[Discount]]</f>
        <v>270</v>
      </c>
      <c r="Z899" s="17">
        <f>[1]!Table1[[#This Row],[Gross_Sales]]*[1]!Table1[[#This Row],[Discount_amount]]</f>
        <v>486000</v>
      </c>
      <c r="AA899" s="15">
        <f>IFERROR([1]!Table1[[#This Row],[Profit]]/[1]!Table1[[#This Row],[Sales]],0)</f>
        <v>0.28104575163398693</v>
      </c>
      <c r="AB899" s="12">
        <f>YEAR([1]!Table1[[#This Row],[Order_Date]])</f>
        <v>2025</v>
      </c>
      <c r="AC899" s="12">
        <f>MONTH([1]!Table1[[#This Row],[Order_Date]])</f>
        <v>9</v>
      </c>
      <c r="AD899" s="12" t="str">
        <f t="shared" si="42"/>
        <v>Sep</v>
      </c>
      <c r="AE899" s="12" t="str">
        <f t="shared" si="43"/>
        <v>Q3</v>
      </c>
      <c r="AF899" s="12" t="str">
        <f t="shared" si="44"/>
        <v>2025-Sep</v>
      </c>
      <c r="AG899" s="12">
        <f>COUNTIF(C:C,Table1[[#This Row],[Customer_ID]])</f>
        <v>4</v>
      </c>
      <c r="AH899" s="18" t="e">
        <f>IF([1]!Table1[[#This Row],[Customer_order_count]] &gt;= 10,"FREQUENT",IF([1]!Table1[[#This Row],[Customer_order_count]] &lt;= 10,"REGULAR","OCASSIONAL"))</f>
        <v>#REF!</v>
      </c>
    </row>
    <row r="900" spans="1:34" x14ac:dyDescent="0.25">
      <c r="A900" s="1" t="s">
        <v>1659</v>
      </c>
      <c r="B900" s="2">
        <v>45902</v>
      </c>
      <c r="C900" s="3" t="s">
        <v>719</v>
      </c>
      <c r="D900" s="4" t="s">
        <v>402</v>
      </c>
      <c r="E900" s="4" t="s">
        <v>16</v>
      </c>
      <c r="F900" s="5">
        <v>24</v>
      </c>
      <c r="G900" s="3" t="s">
        <v>280</v>
      </c>
      <c r="H900" s="3" t="s">
        <v>270</v>
      </c>
      <c r="I900" s="3" t="s">
        <v>89</v>
      </c>
      <c r="J900" s="3" t="s">
        <v>90</v>
      </c>
      <c r="K900" s="3" t="s">
        <v>91</v>
      </c>
      <c r="L900" s="5">
        <v>1</v>
      </c>
      <c r="M900" s="5">
        <v>35000</v>
      </c>
      <c r="N900" s="6">
        <v>0</v>
      </c>
      <c r="O900" s="5">
        <v>35000</v>
      </c>
      <c r="P900" s="5">
        <v>27000</v>
      </c>
      <c r="Q900" s="5">
        <f>Table1[[#This Row],[Sales]]-Table1[[#This Row],[Cost]]</f>
        <v>8000</v>
      </c>
      <c r="R900" s="3" t="s">
        <v>26</v>
      </c>
      <c r="S900" s="3" t="s">
        <v>10</v>
      </c>
      <c r="T900" s="3" t="s">
        <v>33</v>
      </c>
      <c r="U900" s="3" t="s">
        <v>12</v>
      </c>
      <c r="V900" s="6">
        <f>Table1[[#This Row],[Profit]]/Table1[[#This Row],[Sales]]</f>
        <v>0.22857142857142856</v>
      </c>
      <c r="W900" s="3">
        <f>[1]!Table1[[#This Row],[Sales]]-[1]!Table1[[#This Row],[Cost]]-[1]!Table1[[#This Row],[Profit]]</f>
        <v>0</v>
      </c>
      <c r="X900" s="3">
        <f>[1]!Table1[[#This Row],[Quantity]]*[1]!Table1[[#This Row],[Unit_Price]]</f>
        <v>35000</v>
      </c>
      <c r="Y900" s="7">
        <f>[1]!Table1[[#This Row],[Gross_Sales]]*[1]!Table1[[#This Row],[Discount]]</f>
        <v>0</v>
      </c>
      <c r="Z900" s="8">
        <f>[1]!Table1[[#This Row],[Gross_Sales]]*[1]!Table1[[#This Row],[Discount_amount]]</f>
        <v>0</v>
      </c>
      <c r="AA900" s="6">
        <f>IFERROR([1]!Table1[[#This Row],[Profit]]/[1]!Table1[[#This Row],[Sales]],0)</f>
        <v>0.22857142857142856</v>
      </c>
      <c r="AB900" s="3">
        <f>YEAR([1]!Table1[[#This Row],[Order_Date]])</f>
        <v>2025</v>
      </c>
      <c r="AC900" s="3">
        <f>MONTH([1]!Table1[[#This Row],[Order_Date]])</f>
        <v>9</v>
      </c>
      <c r="AD900" s="3" t="str">
        <f t="shared" si="42"/>
        <v>Sep</v>
      </c>
      <c r="AE900" s="3" t="str">
        <f t="shared" si="43"/>
        <v>Q3</v>
      </c>
      <c r="AF900" s="3" t="str">
        <f t="shared" si="44"/>
        <v>2025-Sep</v>
      </c>
      <c r="AG900" s="3">
        <f>COUNTIF(C:C,Table1[[#This Row],[Customer_ID]])</f>
        <v>4</v>
      </c>
      <c r="AH900" s="9" t="e">
        <f>IF([1]!Table1[[#This Row],[Customer_order_count]] &gt;= 10,"FREQUENT",IF([1]!Table1[[#This Row],[Customer_order_count]] &lt;= 10,"REGULAR","OCASSIONAL"))</f>
        <v>#REF!</v>
      </c>
    </row>
    <row r="901" spans="1:34" x14ac:dyDescent="0.25">
      <c r="A901" s="10" t="s">
        <v>1660</v>
      </c>
      <c r="B901" s="11">
        <v>45373</v>
      </c>
      <c r="C901" s="12" t="s">
        <v>530</v>
      </c>
      <c r="D901" s="13" t="s">
        <v>531</v>
      </c>
      <c r="E901" s="13" t="s">
        <v>3</v>
      </c>
      <c r="F901" s="14">
        <v>31</v>
      </c>
      <c r="G901" s="12" t="s">
        <v>275</v>
      </c>
      <c r="H901" s="12" t="s">
        <v>276</v>
      </c>
      <c r="I901" s="12" t="s">
        <v>109</v>
      </c>
      <c r="J901" s="12" t="s">
        <v>110</v>
      </c>
      <c r="K901" s="12" t="s">
        <v>8</v>
      </c>
      <c r="L901" s="14">
        <v>2</v>
      </c>
      <c r="M901" s="14">
        <v>4000</v>
      </c>
      <c r="N901" s="15">
        <v>0</v>
      </c>
      <c r="O901" s="14">
        <v>8000</v>
      </c>
      <c r="P901" s="14">
        <v>5800</v>
      </c>
      <c r="Q901" s="5">
        <f>Table1[[#This Row],[Sales]]-Table1[[#This Row],[Cost]]</f>
        <v>2200</v>
      </c>
      <c r="R901" s="12" t="s">
        <v>9</v>
      </c>
      <c r="S901" s="12" t="s">
        <v>10</v>
      </c>
      <c r="T901" s="12" t="s">
        <v>18</v>
      </c>
      <c r="U901" s="12" t="s">
        <v>12</v>
      </c>
      <c r="V901" s="6">
        <f>Table1[[#This Row],[Profit]]/Table1[[#This Row],[Sales]]</f>
        <v>0.27500000000000002</v>
      </c>
      <c r="W901" s="12">
        <f>[1]!Table1[[#This Row],[Sales]]-[1]!Table1[[#This Row],[Cost]]-[1]!Table1[[#This Row],[Profit]]</f>
        <v>0</v>
      </c>
      <c r="X901" s="12">
        <f>[1]!Table1[[#This Row],[Quantity]]*[1]!Table1[[#This Row],[Unit_Price]]</f>
        <v>8000</v>
      </c>
      <c r="Y901" s="16">
        <f>[1]!Table1[[#This Row],[Gross_Sales]]*[1]!Table1[[#This Row],[Discount]]</f>
        <v>0</v>
      </c>
      <c r="Z901" s="17">
        <f>[1]!Table1[[#This Row],[Gross_Sales]]*[1]!Table1[[#This Row],[Discount_amount]]</f>
        <v>0</v>
      </c>
      <c r="AA901" s="15">
        <f>IFERROR([1]!Table1[[#This Row],[Profit]]/[1]!Table1[[#This Row],[Sales]],0)</f>
        <v>0.27500000000000002</v>
      </c>
      <c r="AB901" s="12">
        <f>YEAR([1]!Table1[[#This Row],[Order_Date]])</f>
        <v>2024</v>
      </c>
      <c r="AC901" s="12">
        <f>MONTH([1]!Table1[[#This Row],[Order_Date]])</f>
        <v>3</v>
      </c>
      <c r="AD901" s="12" t="str">
        <f t="shared" si="42"/>
        <v>Mar</v>
      </c>
      <c r="AE901" s="12" t="str">
        <f t="shared" si="43"/>
        <v>Q1</v>
      </c>
      <c r="AF901" s="12" t="str">
        <f t="shared" si="44"/>
        <v>2024-Mar</v>
      </c>
      <c r="AG901" s="12">
        <f>COUNTIF(C:C,Table1[[#This Row],[Customer_ID]])</f>
        <v>13</v>
      </c>
      <c r="AH901" s="18" t="e">
        <f>IF([1]!Table1[[#This Row],[Customer_order_count]] &gt;= 10,"FREQUENT",IF([1]!Table1[[#This Row],[Customer_order_count]] &lt;= 10,"REGULAR","OCASSIONAL"))</f>
        <v>#REF!</v>
      </c>
    </row>
    <row r="902" spans="1:34" x14ac:dyDescent="0.25">
      <c r="A902" s="1" t="s">
        <v>1661</v>
      </c>
      <c r="B902" s="2">
        <v>45911</v>
      </c>
      <c r="C902" s="3" t="s">
        <v>1080</v>
      </c>
      <c r="D902" s="4" t="s">
        <v>369</v>
      </c>
      <c r="E902" s="4" t="s">
        <v>16</v>
      </c>
      <c r="F902" s="5">
        <v>32</v>
      </c>
      <c r="G902" s="3" t="s">
        <v>290</v>
      </c>
      <c r="H902" s="3" t="s">
        <v>276</v>
      </c>
      <c r="I902" s="3" t="s">
        <v>143</v>
      </c>
      <c r="J902" s="3" t="s">
        <v>144</v>
      </c>
      <c r="K902" s="3" t="s">
        <v>76</v>
      </c>
      <c r="L902" s="5">
        <v>2</v>
      </c>
      <c r="M902" s="5">
        <v>700</v>
      </c>
      <c r="N902" s="6">
        <v>0</v>
      </c>
      <c r="O902" s="5">
        <v>1400</v>
      </c>
      <c r="P902" s="5">
        <v>1140</v>
      </c>
      <c r="Q902" s="5">
        <f>Table1[[#This Row],[Sales]]-Table1[[#This Row],[Cost]]</f>
        <v>260</v>
      </c>
      <c r="R902" s="3" t="s">
        <v>9</v>
      </c>
      <c r="S902" s="3" t="s">
        <v>10</v>
      </c>
      <c r="T902" s="3" t="s">
        <v>33</v>
      </c>
      <c r="U902" s="3" t="s">
        <v>27</v>
      </c>
      <c r="V902" s="6">
        <f>Table1[[#This Row],[Profit]]/Table1[[#This Row],[Sales]]</f>
        <v>0.18571428571428572</v>
      </c>
      <c r="W902" s="3">
        <f>[1]!Table1[[#This Row],[Sales]]-[1]!Table1[[#This Row],[Cost]]-[1]!Table1[[#This Row],[Profit]]</f>
        <v>0</v>
      </c>
      <c r="X902" s="3">
        <f>[1]!Table1[[#This Row],[Quantity]]*[1]!Table1[[#This Row],[Unit_Price]]</f>
        <v>1400</v>
      </c>
      <c r="Y902" s="7">
        <f>[1]!Table1[[#This Row],[Gross_Sales]]*[1]!Table1[[#This Row],[Discount]]</f>
        <v>0</v>
      </c>
      <c r="Z902" s="8">
        <f>[1]!Table1[[#This Row],[Gross_Sales]]*[1]!Table1[[#This Row],[Discount_amount]]</f>
        <v>0</v>
      </c>
      <c r="AA902" s="6">
        <f>IFERROR([1]!Table1[[#This Row],[Profit]]/[1]!Table1[[#This Row],[Sales]],0)</f>
        <v>0.18571428571428572</v>
      </c>
      <c r="AB902" s="3">
        <f>YEAR([1]!Table1[[#This Row],[Order_Date]])</f>
        <v>2025</v>
      </c>
      <c r="AC902" s="3">
        <f>MONTH([1]!Table1[[#This Row],[Order_Date]])</f>
        <v>9</v>
      </c>
      <c r="AD902" s="3" t="str">
        <f t="shared" si="42"/>
        <v>Sep</v>
      </c>
      <c r="AE902" s="3" t="str">
        <f t="shared" si="43"/>
        <v>Q3</v>
      </c>
      <c r="AF902" s="3" t="str">
        <f t="shared" si="44"/>
        <v>2025-Sep</v>
      </c>
      <c r="AG902" s="3">
        <f>COUNTIF(C:C,Table1[[#This Row],[Customer_ID]])</f>
        <v>16</v>
      </c>
      <c r="AH902" s="9" t="e">
        <f>IF([1]!Table1[[#This Row],[Customer_order_count]] &gt;= 10,"FREQUENT",IF([1]!Table1[[#This Row],[Customer_order_count]] &lt;= 10,"REGULAR","OCASSIONAL"))</f>
        <v>#REF!</v>
      </c>
    </row>
    <row r="903" spans="1:34" x14ac:dyDescent="0.25">
      <c r="A903" s="10" t="s">
        <v>1662</v>
      </c>
      <c r="B903" s="11">
        <v>45688</v>
      </c>
      <c r="C903" s="12" t="s">
        <v>802</v>
      </c>
      <c r="D903" s="13" t="s">
        <v>803</v>
      </c>
      <c r="E903" s="13" t="s">
        <v>3</v>
      </c>
      <c r="F903" s="14">
        <v>37</v>
      </c>
      <c r="G903" s="12" t="s">
        <v>275</v>
      </c>
      <c r="H903" s="12" t="s">
        <v>276</v>
      </c>
      <c r="I903" s="12" t="s">
        <v>143</v>
      </c>
      <c r="J903" s="12" t="s">
        <v>144</v>
      </c>
      <c r="K903" s="12" t="s">
        <v>76</v>
      </c>
      <c r="L903" s="14">
        <v>2</v>
      </c>
      <c r="M903" s="14">
        <v>700</v>
      </c>
      <c r="N903" s="15">
        <v>0</v>
      </c>
      <c r="O903" s="14">
        <v>1400</v>
      </c>
      <c r="P903" s="14">
        <v>1140</v>
      </c>
      <c r="Q903" s="5">
        <f>Table1[[#This Row],[Sales]]-Table1[[#This Row],[Cost]]</f>
        <v>260</v>
      </c>
      <c r="R903" s="12" t="s">
        <v>17</v>
      </c>
      <c r="S903" s="12" t="s">
        <v>10</v>
      </c>
      <c r="T903" s="12" t="s">
        <v>18</v>
      </c>
      <c r="U903" s="12" t="s">
        <v>19</v>
      </c>
      <c r="V903" s="6">
        <f>Table1[[#This Row],[Profit]]/Table1[[#This Row],[Sales]]</f>
        <v>0.18571428571428572</v>
      </c>
      <c r="W903" s="12">
        <f>[1]!Table1[[#This Row],[Sales]]-[1]!Table1[[#This Row],[Cost]]-[1]!Table1[[#This Row],[Profit]]</f>
        <v>0</v>
      </c>
      <c r="X903" s="12">
        <f>[1]!Table1[[#This Row],[Quantity]]*[1]!Table1[[#This Row],[Unit_Price]]</f>
        <v>1400</v>
      </c>
      <c r="Y903" s="16">
        <f>[1]!Table1[[#This Row],[Gross_Sales]]*[1]!Table1[[#This Row],[Discount]]</f>
        <v>0</v>
      </c>
      <c r="Z903" s="17">
        <f>[1]!Table1[[#This Row],[Gross_Sales]]*[1]!Table1[[#This Row],[Discount_amount]]</f>
        <v>0</v>
      </c>
      <c r="AA903" s="15">
        <f>IFERROR([1]!Table1[[#This Row],[Profit]]/[1]!Table1[[#This Row],[Sales]],0)</f>
        <v>0.18571428571428572</v>
      </c>
      <c r="AB903" s="12">
        <f>YEAR([1]!Table1[[#This Row],[Order_Date]])</f>
        <v>2025</v>
      </c>
      <c r="AC903" s="12">
        <f>MONTH([1]!Table1[[#This Row],[Order_Date]])</f>
        <v>1</v>
      </c>
      <c r="AD903" s="12" t="str">
        <f t="shared" si="42"/>
        <v>Jan</v>
      </c>
      <c r="AE903" s="12" t="str">
        <f t="shared" si="43"/>
        <v>Q1</v>
      </c>
      <c r="AF903" s="12" t="str">
        <f t="shared" si="44"/>
        <v>2025-Jan</v>
      </c>
      <c r="AG903" s="12">
        <f>COUNTIF(C:C,Table1[[#This Row],[Customer_ID]])</f>
        <v>6</v>
      </c>
      <c r="AH903" s="18" t="e">
        <f>IF([1]!Table1[[#This Row],[Customer_order_count]] &gt;= 10,"FREQUENT",IF([1]!Table1[[#This Row],[Customer_order_count]] &lt;= 10,"REGULAR","OCASSIONAL"))</f>
        <v>#REF!</v>
      </c>
    </row>
    <row r="904" spans="1:34" x14ac:dyDescent="0.25">
      <c r="A904" s="1" t="s">
        <v>1663</v>
      </c>
      <c r="B904" s="2">
        <v>45523</v>
      </c>
      <c r="C904" s="3" t="s">
        <v>1229</v>
      </c>
      <c r="D904" s="3" t="s">
        <v>591</v>
      </c>
      <c r="E904" s="3" t="s">
        <v>3</v>
      </c>
      <c r="F904" s="3">
        <v>51</v>
      </c>
      <c r="G904" s="3" t="s">
        <v>312</v>
      </c>
      <c r="H904" s="3" t="s">
        <v>276</v>
      </c>
      <c r="I904" s="3" t="s">
        <v>102</v>
      </c>
      <c r="J904" s="3" t="s">
        <v>103</v>
      </c>
      <c r="K904" s="3" t="s">
        <v>25</v>
      </c>
      <c r="L904" s="3">
        <v>2</v>
      </c>
      <c r="M904" s="3">
        <v>28000</v>
      </c>
      <c r="N904" s="3">
        <v>0</v>
      </c>
      <c r="O904" s="3">
        <v>56000</v>
      </c>
      <c r="P904" s="3">
        <v>42000</v>
      </c>
      <c r="Q904" s="5">
        <f>Table1[[#This Row],[Sales]]-Table1[[#This Row],[Cost]]</f>
        <v>14000</v>
      </c>
      <c r="R904" s="3" t="s">
        <v>17</v>
      </c>
      <c r="S904" s="3" t="s">
        <v>287</v>
      </c>
      <c r="T904" s="3" t="s">
        <v>33</v>
      </c>
      <c r="U904" s="3" t="s">
        <v>19</v>
      </c>
      <c r="V904" s="6">
        <f>Table1[[#This Row],[Profit]]/Table1[[#This Row],[Sales]]</f>
        <v>0.25</v>
      </c>
      <c r="W904" s="3">
        <f>[1]!Table1[[#This Row],[Sales]]-[1]!Table1[[#This Row],[Cost]]-[1]!Table1[[#This Row],[Profit]]</f>
        <v>-84000</v>
      </c>
      <c r="X904" s="3">
        <f>[1]!Table1[[#This Row],[Quantity]]*[1]!Table1[[#This Row],[Unit_Price]]</f>
        <v>56000</v>
      </c>
      <c r="Y904" s="3">
        <f>[1]!Table1[[#This Row],[Gross_Sales]]*[1]!Table1[[#This Row],[Discount]]</f>
        <v>0</v>
      </c>
      <c r="Z904" s="3">
        <f>[1]!Table1[[#This Row],[Gross_Sales]]*[1]!Table1[[#This Row],[Discount_amount]]</f>
        <v>0</v>
      </c>
      <c r="AA904" s="3">
        <f>IFERROR([1]!Table1[[#This Row],[Profit]]/[1]!Table1[[#This Row],[Sales]],0)</f>
        <v>0.25</v>
      </c>
      <c r="AB904" s="3">
        <f>YEAR([1]!Table1[[#This Row],[Order_Date]])</f>
        <v>2024</v>
      </c>
      <c r="AC904" s="3">
        <f>MONTH([1]!Table1[[#This Row],[Order_Date]])</f>
        <v>8</v>
      </c>
      <c r="AD904" s="3" t="str">
        <f t="shared" si="42"/>
        <v>Aug</v>
      </c>
      <c r="AE904" s="3" t="str">
        <f t="shared" si="43"/>
        <v>Q3</v>
      </c>
      <c r="AF904" s="3" t="str">
        <f t="shared" si="44"/>
        <v>2024-Aug</v>
      </c>
      <c r="AG904" s="3">
        <f>COUNTIF(C:C,Table1[[#This Row],[Customer_ID]])</f>
        <v>9</v>
      </c>
      <c r="AH904" s="9" t="e">
        <f>IF([1]!Table1[[#This Row],[Customer_order_count]] &gt;= 10,"FREQUENT",IF([1]!Table1[[#This Row],[Customer_order_count]] &lt;= 10,"REGULAR","OCASSIONAL"))</f>
        <v>#REF!</v>
      </c>
    </row>
    <row r="905" spans="1:34" x14ac:dyDescent="0.25">
      <c r="A905" s="10" t="s">
        <v>1664</v>
      </c>
      <c r="B905" s="11">
        <v>45568</v>
      </c>
      <c r="C905" s="12" t="s">
        <v>1657</v>
      </c>
      <c r="D905" s="13" t="s">
        <v>451</v>
      </c>
      <c r="E905" s="13" t="s">
        <v>16</v>
      </c>
      <c r="F905" s="14">
        <v>45</v>
      </c>
      <c r="G905" s="12" t="s">
        <v>339</v>
      </c>
      <c r="H905" s="12" t="s">
        <v>285</v>
      </c>
      <c r="I905" s="12" t="s">
        <v>44</v>
      </c>
      <c r="J905" s="12" t="s">
        <v>45</v>
      </c>
      <c r="K905" s="12" t="s">
        <v>46</v>
      </c>
      <c r="L905" s="14">
        <v>1</v>
      </c>
      <c r="M905" s="14">
        <v>2500</v>
      </c>
      <c r="N905" s="15">
        <v>0</v>
      </c>
      <c r="O905" s="14">
        <v>2500</v>
      </c>
      <c r="P905" s="14">
        <v>1500</v>
      </c>
      <c r="Q905" s="5">
        <f>Table1[[#This Row],[Sales]]-Table1[[#This Row],[Cost]]</f>
        <v>1000</v>
      </c>
      <c r="R905" s="12" t="s">
        <v>26</v>
      </c>
      <c r="S905" s="12" t="s">
        <v>10</v>
      </c>
      <c r="T905" s="12" t="s">
        <v>40</v>
      </c>
      <c r="U905" s="12" t="s">
        <v>19</v>
      </c>
      <c r="V905" s="6">
        <f>Table1[[#This Row],[Profit]]/Table1[[#This Row],[Sales]]</f>
        <v>0.4</v>
      </c>
      <c r="W905" s="12">
        <f>[1]!Table1[[#This Row],[Sales]]-[1]!Table1[[#This Row],[Cost]]-[1]!Table1[[#This Row],[Profit]]</f>
        <v>0</v>
      </c>
      <c r="X905" s="12">
        <f>[1]!Table1[[#This Row],[Quantity]]*[1]!Table1[[#This Row],[Unit_Price]]</f>
        <v>2500</v>
      </c>
      <c r="Y905" s="16">
        <f>[1]!Table1[[#This Row],[Gross_Sales]]*[1]!Table1[[#This Row],[Discount]]</f>
        <v>0</v>
      </c>
      <c r="Z905" s="17">
        <f>[1]!Table1[[#This Row],[Gross_Sales]]*[1]!Table1[[#This Row],[Discount_amount]]</f>
        <v>0</v>
      </c>
      <c r="AA905" s="15">
        <f>IFERROR([1]!Table1[[#This Row],[Profit]]/[1]!Table1[[#This Row],[Sales]],0)</f>
        <v>0.4</v>
      </c>
      <c r="AB905" s="12">
        <f>YEAR([1]!Table1[[#This Row],[Order_Date]])</f>
        <v>2024</v>
      </c>
      <c r="AC905" s="12">
        <f>MONTH([1]!Table1[[#This Row],[Order_Date]])</f>
        <v>10</v>
      </c>
      <c r="AD905" s="12" t="str">
        <f t="shared" si="42"/>
        <v>Oct</v>
      </c>
      <c r="AE905" s="12" t="str">
        <f t="shared" si="43"/>
        <v>Q4</v>
      </c>
      <c r="AF905" s="12" t="str">
        <f t="shared" si="44"/>
        <v>2024-Oct</v>
      </c>
      <c r="AG905" s="12">
        <f>COUNTIF(C:C,Table1[[#This Row],[Customer_ID]])</f>
        <v>2</v>
      </c>
      <c r="AH905" s="18" t="e">
        <f>IF([1]!Table1[[#This Row],[Customer_order_count]] &gt;= 10,"FREQUENT",IF([1]!Table1[[#This Row],[Customer_order_count]] &lt;= 10,"REGULAR","OCASSIONAL"))</f>
        <v>#REF!</v>
      </c>
    </row>
    <row r="906" spans="1:34" x14ac:dyDescent="0.25">
      <c r="A906" s="1" t="s">
        <v>1665</v>
      </c>
      <c r="B906" s="2">
        <v>45499</v>
      </c>
      <c r="C906" s="3" t="s">
        <v>1666</v>
      </c>
      <c r="D906" s="3" t="s">
        <v>754</v>
      </c>
      <c r="E906" s="3" t="s">
        <v>16</v>
      </c>
      <c r="F906" s="3">
        <v>44</v>
      </c>
      <c r="G906" s="3" t="s">
        <v>290</v>
      </c>
      <c r="H906" s="3" t="s">
        <v>276</v>
      </c>
      <c r="I906" s="3" t="s">
        <v>186</v>
      </c>
      <c r="J906" s="3" t="s">
        <v>187</v>
      </c>
      <c r="K906" s="3" t="s">
        <v>91</v>
      </c>
      <c r="L906" s="3">
        <v>2</v>
      </c>
      <c r="M906" s="3">
        <v>12000</v>
      </c>
      <c r="N906" s="3">
        <v>0.1</v>
      </c>
      <c r="O906" s="3">
        <v>0</v>
      </c>
      <c r="P906" s="3">
        <v>18000</v>
      </c>
      <c r="Q906" s="5">
        <f>Table1[[#This Row],[Sales]]-Table1[[#This Row],[Cost]]</f>
        <v>-18000</v>
      </c>
      <c r="R906" s="3" t="s">
        <v>26</v>
      </c>
      <c r="S906" s="3" t="s">
        <v>291</v>
      </c>
      <c r="T906" s="3" t="s">
        <v>33</v>
      </c>
      <c r="U906" s="3" t="s">
        <v>19</v>
      </c>
      <c r="V906" s="3" t="e">
        <f>Table1[[#This Row],[Profit]]/Table1[[#This Row],[Sales]]</f>
        <v>#DIV/0!</v>
      </c>
      <c r="W906" s="3">
        <f>[1]!Table1[[#This Row],[Sales]]-[1]!Table1[[#This Row],[Cost]]-[1]!Table1[[#This Row],[Profit]]</f>
        <v>-18000</v>
      </c>
      <c r="X906" s="3">
        <f>[1]!Table1[[#This Row],[Quantity]]*[1]!Table1[[#This Row],[Unit_Price]]</f>
        <v>24000</v>
      </c>
      <c r="Y906" s="3">
        <f>[1]!Table1[[#This Row],[Gross_Sales]]*[1]!Table1[[#This Row],[Discount]]</f>
        <v>2400</v>
      </c>
      <c r="Z906" s="3">
        <f>[1]!Table1[[#This Row],[Gross_Sales]]*[1]!Table1[[#This Row],[Discount_amount]]</f>
        <v>57600000</v>
      </c>
      <c r="AA906" s="3">
        <f>IFERROR([1]!Table1[[#This Row],[Profit]]/[1]!Table1[[#This Row],[Sales]],0)</f>
        <v>0</v>
      </c>
      <c r="AB906" s="3">
        <f>YEAR([1]!Table1[[#This Row],[Order_Date]])</f>
        <v>2024</v>
      </c>
      <c r="AC906" s="3">
        <f>MONTH([1]!Table1[[#This Row],[Order_Date]])</f>
        <v>7</v>
      </c>
      <c r="AD906" s="3" t="str">
        <f t="shared" si="42"/>
        <v>Jul</v>
      </c>
      <c r="AE906" s="3" t="str">
        <f t="shared" si="43"/>
        <v>Q3</v>
      </c>
      <c r="AF906" s="3" t="str">
        <f t="shared" si="44"/>
        <v>2024-Jul</v>
      </c>
      <c r="AG906" s="3">
        <f>COUNTIF(C:C,Table1[[#This Row],[Customer_ID]])</f>
        <v>4</v>
      </c>
      <c r="AH906" s="9" t="e">
        <f>IF([1]!Table1[[#This Row],[Customer_order_count]] &gt;= 10,"FREQUENT",IF([1]!Table1[[#This Row],[Customer_order_count]] &lt;= 10,"REGULAR","OCASSIONAL"))</f>
        <v>#REF!</v>
      </c>
    </row>
    <row r="907" spans="1:34" x14ac:dyDescent="0.25">
      <c r="A907" s="10" t="s">
        <v>130</v>
      </c>
      <c r="B907" s="11">
        <v>45741</v>
      </c>
      <c r="C907" s="12" t="s">
        <v>21</v>
      </c>
      <c r="D907" s="13" t="s">
        <v>22</v>
      </c>
      <c r="E907" s="13" t="s">
        <v>3</v>
      </c>
      <c r="F907" s="14">
        <v>39</v>
      </c>
      <c r="G907" s="12" t="s">
        <v>4</v>
      </c>
      <c r="H907" s="12" t="s">
        <v>5</v>
      </c>
      <c r="I907" s="12" t="s">
        <v>56</v>
      </c>
      <c r="J907" s="12" t="s">
        <v>57</v>
      </c>
      <c r="K907" s="12" t="s">
        <v>58</v>
      </c>
      <c r="L907" s="14">
        <v>2</v>
      </c>
      <c r="M907" s="14">
        <v>1200</v>
      </c>
      <c r="N907" s="15">
        <v>0.2</v>
      </c>
      <c r="O907" s="14">
        <v>1920</v>
      </c>
      <c r="P907" s="14">
        <v>1600</v>
      </c>
      <c r="Q907" s="5">
        <f>Table1[[#This Row],[Sales]]-Table1[[#This Row],[Cost]]</f>
        <v>320</v>
      </c>
      <c r="R907" s="12" t="s">
        <v>17</v>
      </c>
      <c r="S907" s="12" t="s">
        <v>10</v>
      </c>
      <c r="T907" s="12" t="s">
        <v>18</v>
      </c>
      <c r="U907" s="12" t="s">
        <v>27</v>
      </c>
      <c r="V907" s="6">
        <f>Table1[[#This Row],[Profit]]/Table1[[#This Row],[Sales]]</f>
        <v>0.16666666666666666</v>
      </c>
      <c r="W907" s="12">
        <f>[1]!Table1[[#This Row],[Sales]]-[1]!Table1[[#This Row],[Cost]]-[1]!Table1[[#This Row],[Profit]]</f>
        <v>0</v>
      </c>
      <c r="X907" s="12">
        <f>[1]!Table1[[#This Row],[Quantity]]*[1]!Table1[[#This Row],[Unit_Price]]</f>
        <v>2400</v>
      </c>
      <c r="Y907" s="16">
        <f>[1]!Table1[[#This Row],[Gross_Sales]]*[1]!Table1[[#This Row],[Discount]]</f>
        <v>480</v>
      </c>
      <c r="Z907" s="17">
        <f>[1]!Table1[[#This Row],[Gross_Sales]]*[1]!Table1[[#This Row],[Discount_amount]]</f>
        <v>1152000</v>
      </c>
      <c r="AA907" s="15">
        <f>IFERROR([1]!Table1[[#This Row],[Profit]]/[1]!Table1[[#This Row],[Sales]],0)</f>
        <v>0.16666666666666666</v>
      </c>
      <c r="AB907" s="12">
        <f>YEAR([1]!Table1[[#This Row],[Order_Date]])</f>
        <v>2025</v>
      </c>
      <c r="AC907" s="12">
        <f>MONTH([1]!Table1[[#This Row],[Order_Date]])</f>
        <v>3</v>
      </c>
      <c r="AD907" s="12" t="str">
        <f t="shared" si="42"/>
        <v>Mar</v>
      </c>
      <c r="AE907" s="12" t="str">
        <f t="shared" si="43"/>
        <v>Q1</v>
      </c>
      <c r="AF907" s="12" t="str">
        <f t="shared" si="44"/>
        <v>2025-Mar</v>
      </c>
      <c r="AG907" s="12">
        <f>COUNTIF(C:C,Table1[[#This Row],[Customer_ID]])</f>
        <v>37</v>
      </c>
      <c r="AH907" s="18" t="e">
        <f>IF([1]!Table1[[#This Row],[Customer_order_count]] &gt;= 10,"FREQUENT",IF([1]!Table1[[#This Row],[Customer_order_count]] &lt;= 10,"REGULAR","OCASSIONAL"))</f>
        <v>#REF!</v>
      </c>
    </row>
    <row r="908" spans="1:34" x14ac:dyDescent="0.25">
      <c r="A908" s="1" t="s">
        <v>1667</v>
      </c>
      <c r="B908" s="2">
        <v>45760</v>
      </c>
      <c r="C908" s="3" t="s">
        <v>356</v>
      </c>
      <c r="D908" s="4" t="s">
        <v>357</v>
      </c>
      <c r="E908" s="4" t="s">
        <v>16</v>
      </c>
      <c r="F908" s="5">
        <v>47</v>
      </c>
      <c r="G908" s="3" t="s">
        <v>339</v>
      </c>
      <c r="H908" s="3" t="s">
        <v>285</v>
      </c>
      <c r="I908" s="3" t="s">
        <v>89</v>
      </c>
      <c r="J908" s="3" t="s">
        <v>90</v>
      </c>
      <c r="K908" s="3" t="s">
        <v>91</v>
      </c>
      <c r="L908" s="5">
        <v>4</v>
      </c>
      <c r="M908" s="5">
        <v>35000</v>
      </c>
      <c r="N908" s="6">
        <v>0.1</v>
      </c>
      <c r="O908" s="5">
        <v>126000</v>
      </c>
      <c r="P908" s="5">
        <v>108000</v>
      </c>
      <c r="Q908" s="5">
        <f>Table1[[#This Row],[Sales]]-Table1[[#This Row],[Cost]]</f>
        <v>18000</v>
      </c>
      <c r="R908" s="3" t="s">
        <v>17</v>
      </c>
      <c r="S908" s="3" t="s">
        <v>10</v>
      </c>
      <c r="T908" s="3" t="s">
        <v>11</v>
      </c>
      <c r="U908" s="3" t="s">
        <v>27</v>
      </c>
      <c r="V908" s="6">
        <f>Table1[[#This Row],[Profit]]/Table1[[#This Row],[Sales]]</f>
        <v>0.14285714285714285</v>
      </c>
      <c r="W908" s="3">
        <f>[1]!Table1[[#This Row],[Sales]]-[1]!Table1[[#This Row],[Cost]]-[1]!Table1[[#This Row],[Profit]]</f>
        <v>0</v>
      </c>
      <c r="X908" s="3">
        <f>[1]!Table1[[#This Row],[Quantity]]*[1]!Table1[[#This Row],[Unit_Price]]</f>
        <v>140000</v>
      </c>
      <c r="Y908" s="7">
        <f>[1]!Table1[[#This Row],[Gross_Sales]]*[1]!Table1[[#This Row],[Discount]]</f>
        <v>14000</v>
      </c>
      <c r="Z908" s="8">
        <f>[1]!Table1[[#This Row],[Gross_Sales]]*[1]!Table1[[#This Row],[Discount_amount]]</f>
        <v>1960000000</v>
      </c>
      <c r="AA908" s="6">
        <f>IFERROR([1]!Table1[[#This Row],[Profit]]/[1]!Table1[[#This Row],[Sales]],0)</f>
        <v>0.14285714285714285</v>
      </c>
      <c r="AB908" s="3">
        <f>YEAR([1]!Table1[[#This Row],[Order_Date]])</f>
        <v>2025</v>
      </c>
      <c r="AC908" s="3">
        <f>MONTH([1]!Table1[[#This Row],[Order_Date]])</f>
        <v>4</v>
      </c>
      <c r="AD908" s="3" t="str">
        <f t="shared" si="42"/>
        <v>Apr</v>
      </c>
      <c r="AE908" s="3" t="str">
        <f t="shared" si="43"/>
        <v>Q2</v>
      </c>
      <c r="AF908" s="3" t="str">
        <f t="shared" si="44"/>
        <v>2025-Apr</v>
      </c>
      <c r="AG908" s="3">
        <f>COUNTIF(C:C,Table1[[#This Row],[Customer_ID]])</f>
        <v>10</v>
      </c>
      <c r="AH908" s="9" t="e">
        <f>IF([1]!Table1[[#This Row],[Customer_order_count]] &gt;= 10,"FREQUENT",IF([1]!Table1[[#This Row],[Customer_order_count]] &lt;= 10,"REGULAR","OCASSIONAL"))</f>
        <v>#REF!</v>
      </c>
    </row>
    <row r="909" spans="1:34" x14ac:dyDescent="0.25">
      <c r="A909" s="10" t="s">
        <v>1668</v>
      </c>
      <c r="B909" s="11">
        <v>45914</v>
      </c>
      <c r="C909" s="12" t="s">
        <v>899</v>
      </c>
      <c r="D909" s="13" t="s">
        <v>167</v>
      </c>
      <c r="E909" s="13" t="s">
        <v>3</v>
      </c>
      <c r="F909" s="14">
        <v>35</v>
      </c>
      <c r="G909" s="12" t="s">
        <v>407</v>
      </c>
      <c r="H909" s="12" t="s">
        <v>285</v>
      </c>
      <c r="I909" s="12" t="s">
        <v>95</v>
      </c>
      <c r="J909" s="12" t="s">
        <v>96</v>
      </c>
      <c r="K909" s="12" t="s">
        <v>46</v>
      </c>
      <c r="L909" s="14">
        <v>1</v>
      </c>
      <c r="M909" s="14">
        <v>600</v>
      </c>
      <c r="N909" s="15">
        <v>0</v>
      </c>
      <c r="O909" s="14">
        <v>600</v>
      </c>
      <c r="P909" s="14">
        <v>380</v>
      </c>
      <c r="Q909" s="5">
        <f>Table1[[#This Row],[Sales]]-Table1[[#This Row],[Cost]]</f>
        <v>220</v>
      </c>
      <c r="R909" s="12" t="s">
        <v>9</v>
      </c>
      <c r="S909" s="12" t="s">
        <v>10</v>
      </c>
      <c r="T909" s="12" t="s">
        <v>33</v>
      </c>
      <c r="U909" s="12" t="s">
        <v>12</v>
      </c>
      <c r="V909" s="6">
        <f>Table1[[#This Row],[Profit]]/Table1[[#This Row],[Sales]]</f>
        <v>0.36666666666666664</v>
      </c>
      <c r="W909" s="12">
        <f>[1]!Table1[[#This Row],[Sales]]-[1]!Table1[[#This Row],[Cost]]-[1]!Table1[[#This Row],[Profit]]</f>
        <v>0</v>
      </c>
      <c r="X909" s="12">
        <f>[1]!Table1[[#This Row],[Quantity]]*[1]!Table1[[#This Row],[Unit_Price]]</f>
        <v>600</v>
      </c>
      <c r="Y909" s="16">
        <f>[1]!Table1[[#This Row],[Gross_Sales]]*[1]!Table1[[#This Row],[Discount]]</f>
        <v>0</v>
      </c>
      <c r="Z909" s="17">
        <f>[1]!Table1[[#This Row],[Gross_Sales]]*[1]!Table1[[#This Row],[Discount_amount]]</f>
        <v>0</v>
      </c>
      <c r="AA909" s="15">
        <f>IFERROR([1]!Table1[[#This Row],[Profit]]/[1]!Table1[[#This Row],[Sales]],0)</f>
        <v>0.36666666666666664</v>
      </c>
      <c r="AB909" s="12">
        <f>YEAR([1]!Table1[[#This Row],[Order_Date]])</f>
        <v>2025</v>
      </c>
      <c r="AC909" s="12">
        <f>MONTH([1]!Table1[[#This Row],[Order_Date]])</f>
        <v>9</v>
      </c>
      <c r="AD909" s="12" t="str">
        <f t="shared" si="42"/>
        <v>Sep</v>
      </c>
      <c r="AE909" s="12" t="str">
        <f t="shared" si="43"/>
        <v>Q3</v>
      </c>
      <c r="AF909" s="12" t="str">
        <f t="shared" si="44"/>
        <v>2025-Sep</v>
      </c>
      <c r="AG909" s="12">
        <f>COUNTIF(C:C,Table1[[#This Row],[Customer_ID]])</f>
        <v>6</v>
      </c>
      <c r="AH909" s="18" t="e">
        <f>IF([1]!Table1[[#This Row],[Customer_order_count]] &gt;= 10,"FREQUENT",IF([1]!Table1[[#This Row],[Customer_order_count]] &lt;= 10,"REGULAR","OCASSIONAL"))</f>
        <v>#REF!</v>
      </c>
    </row>
    <row r="910" spans="1:34" x14ac:dyDescent="0.25">
      <c r="A910" s="1" t="s">
        <v>1669</v>
      </c>
      <c r="B910" s="2">
        <v>45877</v>
      </c>
      <c r="C910" s="3" t="s">
        <v>564</v>
      </c>
      <c r="D910" s="4" t="s">
        <v>557</v>
      </c>
      <c r="E910" s="4" t="s">
        <v>16</v>
      </c>
      <c r="F910" s="5">
        <v>38</v>
      </c>
      <c r="G910" s="3" t="s">
        <v>312</v>
      </c>
      <c r="H910" s="3" t="s">
        <v>276</v>
      </c>
      <c r="I910" s="3" t="s">
        <v>56</v>
      </c>
      <c r="J910" s="3" t="s">
        <v>57</v>
      </c>
      <c r="K910" s="3" t="s">
        <v>58</v>
      </c>
      <c r="L910" s="5">
        <v>1</v>
      </c>
      <c r="M910" s="5">
        <v>1200</v>
      </c>
      <c r="N910" s="6">
        <v>0.05</v>
      </c>
      <c r="O910" s="5">
        <v>1140</v>
      </c>
      <c r="P910" s="5">
        <v>800</v>
      </c>
      <c r="Q910" s="5">
        <f>Table1[[#This Row],[Sales]]-Table1[[#This Row],[Cost]]</f>
        <v>340</v>
      </c>
      <c r="R910" s="3" t="s">
        <v>17</v>
      </c>
      <c r="S910" s="3" t="s">
        <v>10</v>
      </c>
      <c r="T910" s="3" t="s">
        <v>33</v>
      </c>
      <c r="U910" s="3" t="s">
        <v>27</v>
      </c>
      <c r="V910" s="6">
        <f>Table1[[#This Row],[Profit]]/Table1[[#This Row],[Sales]]</f>
        <v>0.2982456140350877</v>
      </c>
      <c r="W910" s="3">
        <f>[1]!Table1[[#This Row],[Sales]]-[1]!Table1[[#This Row],[Cost]]-[1]!Table1[[#This Row],[Profit]]</f>
        <v>0</v>
      </c>
      <c r="X910" s="3">
        <f>[1]!Table1[[#This Row],[Quantity]]*[1]!Table1[[#This Row],[Unit_Price]]</f>
        <v>1200</v>
      </c>
      <c r="Y910" s="7">
        <f>[1]!Table1[[#This Row],[Gross_Sales]]*[1]!Table1[[#This Row],[Discount]]</f>
        <v>60</v>
      </c>
      <c r="Z910" s="8">
        <f>[1]!Table1[[#This Row],[Gross_Sales]]*[1]!Table1[[#This Row],[Discount_amount]]</f>
        <v>72000</v>
      </c>
      <c r="AA910" s="6">
        <f>IFERROR([1]!Table1[[#This Row],[Profit]]/[1]!Table1[[#This Row],[Sales]],0)</f>
        <v>0.2982456140350877</v>
      </c>
      <c r="AB910" s="3">
        <f>YEAR([1]!Table1[[#This Row],[Order_Date]])</f>
        <v>2025</v>
      </c>
      <c r="AC910" s="3">
        <f>MONTH([1]!Table1[[#This Row],[Order_Date]])</f>
        <v>8</v>
      </c>
      <c r="AD910" s="3" t="str">
        <f t="shared" si="42"/>
        <v>Aug</v>
      </c>
      <c r="AE910" s="3" t="str">
        <f t="shared" si="43"/>
        <v>Q3</v>
      </c>
      <c r="AF910" s="3" t="str">
        <f t="shared" si="44"/>
        <v>2025-Aug</v>
      </c>
      <c r="AG910" s="3">
        <f>COUNTIF(C:C,Table1[[#This Row],[Customer_ID]])</f>
        <v>11</v>
      </c>
      <c r="AH910" s="9" t="e">
        <f>IF([1]!Table1[[#This Row],[Customer_order_count]] &gt;= 10,"FREQUENT",IF([1]!Table1[[#This Row],[Customer_order_count]] &lt;= 10,"REGULAR","OCASSIONAL"))</f>
        <v>#REF!</v>
      </c>
    </row>
    <row r="911" spans="1:34" x14ac:dyDescent="0.25">
      <c r="A911" s="10" t="s">
        <v>1670</v>
      </c>
      <c r="B911" s="11">
        <v>46013</v>
      </c>
      <c r="C911" s="12" t="s">
        <v>262</v>
      </c>
      <c r="D911" s="13" t="s">
        <v>101</v>
      </c>
      <c r="E911" s="13" t="s">
        <v>3</v>
      </c>
      <c r="F911" s="14">
        <v>56</v>
      </c>
      <c r="G911" s="12" t="s">
        <v>263</v>
      </c>
      <c r="H911" s="12" t="s">
        <v>5</v>
      </c>
      <c r="I911" s="12" t="s">
        <v>102</v>
      </c>
      <c r="J911" s="12" t="s">
        <v>103</v>
      </c>
      <c r="K911" s="12" t="s">
        <v>25</v>
      </c>
      <c r="L911" s="14">
        <v>1</v>
      </c>
      <c r="M911" s="14">
        <v>28000</v>
      </c>
      <c r="N911" s="15">
        <v>0.15</v>
      </c>
      <c r="O911" s="14">
        <v>23800</v>
      </c>
      <c r="P911" s="14">
        <v>21000</v>
      </c>
      <c r="Q911" s="5">
        <f>Table1[[#This Row],[Sales]]-Table1[[#This Row],[Cost]]</f>
        <v>2800</v>
      </c>
      <c r="R911" s="12" t="s">
        <v>17</v>
      </c>
      <c r="S911" s="12" t="s">
        <v>10</v>
      </c>
      <c r="T911" s="12" t="s">
        <v>40</v>
      </c>
      <c r="U911" s="12" t="s">
        <v>27</v>
      </c>
      <c r="V911" s="6">
        <f>Table1[[#This Row],[Profit]]/Table1[[#This Row],[Sales]]</f>
        <v>0.11764705882352941</v>
      </c>
      <c r="W911" s="12">
        <f>[1]!Table1[[#This Row],[Sales]]-[1]!Table1[[#This Row],[Cost]]-[1]!Table1[[#This Row],[Profit]]</f>
        <v>0</v>
      </c>
      <c r="X911" s="12">
        <f>[1]!Table1[[#This Row],[Quantity]]*[1]!Table1[[#This Row],[Unit_Price]]</f>
        <v>28000</v>
      </c>
      <c r="Y911" s="16">
        <f>[1]!Table1[[#This Row],[Gross_Sales]]*[1]!Table1[[#This Row],[Discount]]</f>
        <v>4200</v>
      </c>
      <c r="Z911" s="17">
        <f>[1]!Table1[[#This Row],[Gross_Sales]]*[1]!Table1[[#This Row],[Discount_amount]]</f>
        <v>117600000</v>
      </c>
      <c r="AA911" s="15">
        <f>IFERROR([1]!Table1[[#This Row],[Profit]]/[1]!Table1[[#This Row],[Sales]],0)</f>
        <v>0.11764705882352941</v>
      </c>
      <c r="AB911" s="12">
        <f>YEAR([1]!Table1[[#This Row],[Order_Date]])</f>
        <v>2025</v>
      </c>
      <c r="AC911" s="12">
        <f>MONTH([1]!Table1[[#This Row],[Order_Date]])</f>
        <v>12</v>
      </c>
      <c r="AD911" s="12" t="str">
        <f t="shared" si="42"/>
        <v>Dec</v>
      </c>
      <c r="AE911" s="12" t="str">
        <f t="shared" si="43"/>
        <v>Q4</v>
      </c>
      <c r="AF911" s="12" t="str">
        <f t="shared" si="44"/>
        <v>2025-Dec</v>
      </c>
      <c r="AG911" s="12">
        <f>COUNTIF(C:C,Table1[[#This Row],[Customer_ID]])</f>
        <v>30</v>
      </c>
      <c r="AH911" s="18" t="e">
        <f>IF([1]!Table1[[#This Row],[Customer_order_count]] &gt;= 10,"FREQUENT",IF([1]!Table1[[#This Row],[Customer_order_count]] &lt;= 10,"REGULAR","OCASSIONAL"))</f>
        <v>#REF!</v>
      </c>
    </row>
    <row r="912" spans="1:34" x14ac:dyDescent="0.25">
      <c r="A912" s="1" t="s">
        <v>1671</v>
      </c>
      <c r="B912" s="2">
        <v>45335</v>
      </c>
      <c r="C912" s="3" t="s">
        <v>694</v>
      </c>
      <c r="D912" s="4" t="s">
        <v>695</v>
      </c>
      <c r="E912" s="4" t="s">
        <v>16</v>
      </c>
      <c r="F912" s="5">
        <v>59</v>
      </c>
      <c r="G912" s="3" t="s">
        <v>284</v>
      </c>
      <c r="H912" s="3" t="s">
        <v>285</v>
      </c>
      <c r="I912" s="3" t="s">
        <v>89</v>
      </c>
      <c r="J912" s="3" t="s">
        <v>90</v>
      </c>
      <c r="K912" s="3" t="s">
        <v>91</v>
      </c>
      <c r="L912" s="5">
        <v>2</v>
      </c>
      <c r="M912" s="5">
        <v>35000</v>
      </c>
      <c r="N912" s="6">
        <v>0.2</v>
      </c>
      <c r="O912" s="5">
        <v>56000</v>
      </c>
      <c r="P912" s="5">
        <v>54000</v>
      </c>
      <c r="Q912" s="5">
        <f>Table1[[#This Row],[Sales]]-Table1[[#This Row],[Cost]]</f>
        <v>2000</v>
      </c>
      <c r="R912" s="3" t="s">
        <v>17</v>
      </c>
      <c r="S912" s="3" t="s">
        <v>10</v>
      </c>
      <c r="T912" s="3" t="s">
        <v>18</v>
      </c>
      <c r="U912" s="3" t="s">
        <v>27</v>
      </c>
      <c r="V912" s="6">
        <f>Table1[[#This Row],[Profit]]/Table1[[#This Row],[Sales]]</f>
        <v>3.5714285714285712E-2</v>
      </c>
      <c r="W912" s="3">
        <f>[1]!Table1[[#This Row],[Sales]]-[1]!Table1[[#This Row],[Cost]]-[1]!Table1[[#This Row],[Profit]]</f>
        <v>0</v>
      </c>
      <c r="X912" s="3">
        <f>[1]!Table1[[#This Row],[Quantity]]*[1]!Table1[[#This Row],[Unit_Price]]</f>
        <v>70000</v>
      </c>
      <c r="Y912" s="7">
        <f>[1]!Table1[[#This Row],[Gross_Sales]]*[1]!Table1[[#This Row],[Discount]]</f>
        <v>14000</v>
      </c>
      <c r="Z912" s="8">
        <f>[1]!Table1[[#This Row],[Gross_Sales]]*[1]!Table1[[#This Row],[Discount_amount]]</f>
        <v>980000000</v>
      </c>
      <c r="AA912" s="6">
        <f>IFERROR([1]!Table1[[#This Row],[Profit]]/[1]!Table1[[#This Row],[Sales]],0)</f>
        <v>3.5714285714285712E-2</v>
      </c>
      <c r="AB912" s="3">
        <f>YEAR([1]!Table1[[#This Row],[Order_Date]])</f>
        <v>2024</v>
      </c>
      <c r="AC912" s="3">
        <f>MONTH([1]!Table1[[#This Row],[Order_Date]])</f>
        <v>2</v>
      </c>
      <c r="AD912" s="3" t="str">
        <f t="shared" si="42"/>
        <v>Feb</v>
      </c>
      <c r="AE912" s="3" t="str">
        <f t="shared" si="43"/>
        <v>Q1</v>
      </c>
      <c r="AF912" s="3" t="str">
        <f t="shared" si="44"/>
        <v>2024-Feb</v>
      </c>
      <c r="AG912" s="3">
        <f>COUNTIF(C:C,Table1[[#This Row],[Customer_ID]])</f>
        <v>16</v>
      </c>
      <c r="AH912" s="9" t="e">
        <f>IF([1]!Table1[[#This Row],[Customer_order_count]] &gt;= 10,"FREQUENT",IF([1]!Table1[[#This Row],[Customer_order_count]] &lt;= 10,"REGULAR","OCASSIONAL"))</f>
        <v>#REF!</v>
      </c>
    </row>
    <row r="913" spans="1:34" x14ac:dyDescent="0.25">
      <c r="A913" s="10" t="s">
        <v>1672</v>
      </c>
      <c r="B913" s="11">
        <v>45332</v>
      </c>
      <c r="C913" s="12" t="s">
        <v>1278</v>
      </c>
      <c r="D913" s="13" t="s">
        <v>1279</v>
      </c>
      <c r="E913" s="13" t="s">
        <v>16</v>
      </c>
      <c r="F913" s="14">
        <v>27</v>
      </c>
      <c r="G913" s="12" t="s">
        <v>275</v>
      </c>
      <c r="H913" s="12" t="s">
        <v>276</v>
      </c>
      <c r="I913" s="12" t="s">
        <v>127</v>
      </c>
      <c r="J913" s="12" t="s">
        <v>128</v>
      </c>
      <c r="K913" s="12" t="s">
        <v>58</v>
      </c>
      <c r="L913" s="14">
        <v>1</v>
      </c>
      <c r="M913" s="14">
        <v>3000</v>
      </c>
      <c r="N913" s="15">
        <v>0.05</v>
      </c>
      <c r="O913" s="14">
        <v>2850</v>
      </c>
      <c r="P913" s="14">
        <v>2100</v>
      </c>
      <c r="Q913" s="5">
        <f>Table1[[#This Row],[Sales]]-Table1[[#This Row],[Cost]]</f>
        <v>750</v>
      </c>
      <c r="R913" s="12" t="s">
        <v>26</v>
      </c>
      <c r="S913" s="12" t="s">
        <v>10</v>
      </c>
      <c r="T913" s="12" t="s">
        <v>18</v>
      </c>
      <c r="U913" s="12" t="s">
        <v>12</v>
      </c>
      <c r="V913" s="6">
        <f>Table1[[#This Row],[Profit]]/Table1[[#This Row],[Sales]]</f>
        <v>0.26315789473684209</v>
      </c>
      <c r="W913" s="12">
        <f>[1]!Table1[[#This Row],[Sales]]-[1]!Table1[[#This Row],[Cost]]-[1]!Table1[[#This Row],[Profit]]</f>
        <v>0</v>
      </c>
      <c r="X913" s="12">
        <f>[1]!Table1[[#This Row],[Quantity]]*[1]!Table1[[#This Row],[Unit_Price]]</f>
        <v>3000</v>
      </c>
      <c r="Y913" s="16">
        <f>[1]!Table1[[#This Row],[Gross_Sales]]*[1]!Table1[[#This Row],[Discount]]</f>
        <v>150</v>
      </c>
      <c r="Z913" s="17">
        <f>[1]!Table1[[#This Row],[Gross_Sales]]*[1]!Table1[[#This Row],[Discount_amount]]</f>
        <v>450000</v>
      </c>
      <c r="AA913" s="15">
        <f>IFERROR([1]!Table1[[#This Row],[Profit]]/[1]!Table1[[#This Row],[Sales]],0)</f>
        <v>0.26315789473684209</v>
      </c>
      <c r="AB913" s="12">
        <f>YEAR([1]!Table1[[#This Row],[Order_Date]])</f>
        <v>2024</v>
      </c>
      <c r="AC913" s="12">
        <f>MONTH([1]!Table1[[#This Row],[Order_Date]])</f>
        <v>2</v>
      </c>
      <c r="AD913" s="12" t="str">
        <f t="shared" si="42"/>
        <v>Feb</v>
      </c>
      <c r="AE913" s="12" t="str">
        <f t="shared" si="43"/>
        <v>Q1</v>
      </c>
      <c r="AF913" s="12" t="str">
        <f t="shared" si="44"/>
        <v>2024-Feb</v>
      </c>
      <c r="AG913" s="12">
        <f>COUNTIF(C:C,Table1[[#This Row],[Customer_ID]])</f>
        <v>5</v>
      </c>
      <c r="AH913" s="18" t="e">
        <f>IF([1]!Table1[[#This Row],[Customer_order_count]] &gt;= 10,"FREQUENT",IF([1]!Table1[[#This Row],[Customer_order_count]] &lt;= 10,"REGULAR","OCASSIONAL"))</f>
        <v>#REF!</v>
      </c>
    </row>
    <row r="914" spans="1:34" x14ac:dyDescent="0.25">
      <c r="A914" s="1" t="s">
        <v>1673</v>
      </c>
      <c r="B914" s="2">
        <v>45342</v>
      </c>
      <c r="C914" s="3" t="s">
        <v>538</v>
      </c>
      <c r="D914" s="4" t="s">
        <v>362</v>
      </c>
      <c r="E914" s="4" t="s">
        <v>16</v>
      </c>
      <c r="F914" s="5">
        <v>31</v>
      </c>
      <c r="G914" s="3" t="s">
        <v>290</v>
      </c>
      <c r="H914" s="3" t="s">
        <v>276</v>
      </c>
      <c r="I914" s="3" t="s">
        <v>186</v>
      </c>
      <c r="J914" s="3" t="s">
        <v>187</v>
      </c>
      <c r="K914" s="3" t="s">
        <v>91</v>
      </c>
      <c r="L914" s="5">
        <v>1</v>
      </c>
      <c r="M914" s="5">
        <v>12000</v>
      </c>
      <c r="N914" s="6">
        <v>0.05</v>
      </c>
      <c r="O914" s="5">
        <v>11400</v>
      </c>
      <c r="P914" s="5">
        <v>9000</v>
      </c>
      <c r="Q914" s="5">
        <f>Table1[[#This Row],[Sales]]-Table1[[#This Row],[Cost]]</f>
        <v>2400</v>
      </c>
      <c r="R914" s="3" t="s">
        <v>26</v>
      </c>
      <c r="S914" s="3" t="s">
        <v>10</v>
      </c>
      <c r="T914" s="3" t="s">
        <v>18</v>
      </c>
      <c r="U914" s="3" t="s">
        <v>12</v>
      </c>
      <c r="V914" s="6">
        <f>Table1[[#This Row],[Profit]]/Table1[[#This Row],[Sales]]</f>
        <v>0.21052631578947367</v>
      </c>
      <c r="W914" s="3">
        <f>[1]!Table1[[#This Row],[Sales]]-[1]!Table1[[#This Row],[Cost]]-[1]!Table1[[#This Row],[Profit]]</f>
        <v>0</v>
      </c>
      <c r="X914" s="3">
        <f>[1]!Table1[[#This Row],[Quantity]]*[1]!Table1[[#This Row],[Unit_Price]]</f>
        <v>12000</v>
      </c>
      <c r="Y914" s="7">
        <f>[1]!Table1[[#This Row],[Gross_Sales]]*[1]!Table1[[#This Row],[Discount]]</f>
        <v>600</v>
      </c>
      <c r="Z914" s="8">
        <f>[1]!Table1[[#This Row],[Gross_Sales]]*[1]!Table1[[#This Row],[Discount_amount]]</f>
        <v>7200000</v>
      </c>
      <c r="AA914" s="6">
        <f>IFERROR([1]!Table1[[#This Row],[Profit]]/[1]!Table1[[#This Row],[Sales]],0)</f>
        <v>0.21052631578947367</v>
      </c>
      <c r="AB914" s="3">
        <f>YEAR([1]!Table1[[#This Row],[Order_Date]])</f>
        <v>2024</v>
      </c>
      <c r="AC914" s="3">
        <f>MONTH([1]!Table1[[#This Row],[Order_Date]])</f>
        <v>2</v>
      </c>
      <c r="AD914" s="3" t="str">
        <f t="shared" si="42"/>
        <v>Feb</v>
      </c>
      <c r="AE914" s="3" t="str">
        <f t="shared" si="43"/>
        <v>Q1</v>
      </c>
      <c r="AF914" s="3" t="str">
        <f t="shared" si="44"/>
        <v>2024-Feb</v>
      </c>
      <c r="AG914" s="3">
        <f>COUNTIF(C:C,Table1[[#This Row],[Customer_ID]])</f>
        <v>12</v>
      </c>
      <c r="AH914" s="9" t="e">
        <f>IF([1]!Table1[[#This Row],[Customer_order_count]] &gt;= 10,"FREQUENT",IF([1]!Table1[[#This Row],[Customer_order_count]] &lt;= 10,"REGULAR","OCASSIONAL"))</f>
        <v>#REF!</v>
      </c>
    </row>
    <row r="915" spans="1:34" x14ac:dyDescent="0.25">
      <c r="A915" s="10" t="s">
        <v>1674</v>
      </c>
      <c r="B915" s="11">
        <v>45603</v>
      </c>
      <c r="C915" s="12" t="s">
        <v>953</v>
      </c>
      <c r="D915" s="13" t="s">
        <v>501</v>
      </c>
      <c r="E915" s="13" t="s">
        <v>16</v>
      </c>
      <c r="F915" s="14">
        <v>23</v>
      </c>
      <c r="G915" s="12" t="s">
        <v>312</v>
      </c>
      <c r="H915" s="12" t="s">
        <v>276</v>
      </c>
      <c r="I915" s="12" t="s">
        <v>344</v>
      </c>
      <c r="J915" s="12" t="s">
        <v>345</v>
      </c>
      <c r="K915" s="12" t="s">
        <v>39</v>
      </c>
      <c r="L915" s="14">
        <v>1</v>
      </c>
      <c r="M915" s="14">
        <v>2200</v>
      </c>
      <c r="N915" s="15">
        <v>0.1</v>
      </c>
      <c r="O915" s="14">
        <v>1980</v>
      </c>
      <c r="P915" s="14">
        <v>1400</v>
      </c>
      <c r="Q915" s="5">
        <f>Table1[[#This Row],[Sales]]-Table1[[#This Row],[Cost]]</f>
        <v>580</v>
      </c>
      <c r="R915" s="12" t="s">
        <v>17</v>
      </c>
      <c r="S915" s="12" t="s">
        <v>10</v>
      </c>
      <c r="T915" s="12" t="s">
        <v>40</v>
      </c>
      <c r="U915" s="12" t="s">
        <v>27</v>
      </c>
      <c r="V915" s="6">
        <f>Table1[[#This Row],[Profit]]/Table1[[#This Row],[Sales]]</f>
        <v>0.29292929292929293</v>
      </c>
      <c r="W915" s="12">
        <f>[1]!Table1[[#This Row],[Sales]]-[1]!Table1[[#This Row],[Cost]]-[1]!Table1[[#This Row],[Profit]]</f>
        <v>0</v>
      </c>
      <c r="X915" s="12">
        <f>[1]!Table1[[#This Row],[Quantity]]*[1]!Table1[[#This Row],[Unit_Price]]</f>
        <v>2200</v>
      </c>
      <c r="Y915" s="16">
        <f>[1]!Table1[[#This Row],[Gross_Sales]]*[1]!Table1[[#This Row],[Discount]]</f>
        <v>220</v>
      </c>
      <c r="Z915" s="17">
        <f>[1]!Table1[[#This Row],[Gross_Sales]]*[1]!Table1[[#This Row],[Discount_amount]]</f>
        <v>484000</v>
      </c>
      <c r="AA915" s="15">
        <f>IFERROR([1]!Table1[[#This Row],[Profit]]/[1]!Table1[[#This Row],[Sales]],0)</f>
        <v>0.29292929292929293</v>
      </c>
      <c r="AB915" s="12">
        <f>YEAR([1]!Table1[[#This Row],[Order_Date]])</f>
        <v>2024</v>
      </c>
      <c r="AC915" s="12">
        <f>MONTH([1]!Table1[[#This Row],[Order_Date]])</f>
        <v>11</v>
      </c>
      <c r="AD915" s="12" t="str">
        <f t="shared" si="42"/>
        <v>Nov</v>
      </c>
      <c r="AE915" s="12" t="str">
        <f t="shared" si="43"/>
        <v>Q4</v>
      </c>
      <c r="AF915" s="12" t="str">
        <f t="shared" si="44"/>
        <v>2024-Nov</v>
      </c>
      <c r="AG915" s="12">
        <f>COUNTIF(C:C,Table1[[#This Row],[Customer_ID]])</f>
        <v>19</v>
      </c>
      <c r="AH915" s="18" t="e">
        <f>IF([1]!Table1[[#This Row],[Customer_order_count]] &gt;= 10,"FREQUENT",IF([1]!Table1[[#This Row],[Customer_order_count]] &lt;= 10,"REGULAR","OCASSIONAL"))</f>
        <v>#REF!</v>
      </c>
    </row>
    <row r="916" spans="1:34" x14ac:dyDescent="0.25">
      <c r="A916" s="1" t="s">
        <v>1675</v>
      </c>
      <c r="B916" s="2">
        <v>45919</v>
      </c>
      <c r="C916" s="3" t="s">
        <v>79</v>
      </c>
      <c r="D916" s="3" t="s">
        <v>80</v>
      </c>
      <c r="E916" s="3" t="s">
        <v>16</v>
      </c>
      <c r="F916" s="3">
        <v>35</v>
      </c>
      <c r="G916" s="3" t="s">
        <v>4</v>
      </c>
      <c r="H916" s="3" t="s">
        <v>5</v>
      </c>
      <c r="I916" s="3" t="s">
        <v>102</v>
      </c>
      <c r="J916" s="3" t="s">
        <v>103</v>
      </c>
      <c r="K916" s="3" t="s">
        <v>25</v>
      </c>
      <c r="L916" s="3">
        <v>1</v>
      </c>
      <c r="M916" s="3">
        <v>28000</v>
      </c>
      <c r="N916" s="3">
        <v>0.1</v>
      </c>
      <c r="O916" s="3">
        <v>0</v>
      </c>
      <c r="P916" s="3">
        <v>21000</v>
      </c>
      <c r="Q916" s="5">
        <f>Table1[[#This Row],[Sales]]-Table1[[#This Row],[Cost]]</f>
        <v>-21000</v>
      </c>
      <c r="R916" s="3" t="s">
        <v>9</v>
      </c>
      <c r="S916" s="3" t="s">
        <v>291</v>
      </c>
      <c r="T916" s="3" t="s">
        <v>33</v>
      </c>
      <c r="U916" s="3" t="s">
        <v>12</v>
      </c>
      <c r="V916" s="3" t="e">
        <f>Table1[[#This Row],[Profit]]/Table1[[#This Row],[Sales]]</f>
        <v>#DIV/0!</v>
      </c>
      <c r="W916" s="3">
        <f>[1]!Table1[[#This Row],[Sales]]-[1]!Table1[[#This Row],[Cost]]-[1]!Table1[[#This Row],[Profit]]</f>
        <v>-21000</v>
      </c>
      <c r="X916" s="3">
        <f>[1]!Table1[[#This Row],[Quantity]]*[1]!Table1[[#This Row],[Unit_Price]]</f>
        <v>28000</v>
      </c>
      <c r="Y916" s="3">
        <f>[1]!Table1[[#This Row],[Gross_Sales]]*[1]!Table1[[#This Row],[Discount]]</f>
        <v>2800</v>
      </c>
      <c r="Z916" s="3">
        <f>[1]!Table1[[#This Row],[Gross_Sales]]*[1]!Table1[[#This Row],[Discount_amount]]</f>
        <v>78400000</v>
      </c>
      <c r="AA916" s="3">
        <f>IFERROR([1]!Table1[[#This Row],[Profit]]/[1]!Table1[[#This Row],[Sales]],0)</f>
        <v>0</v>
      </c>
      <c r="AB916" s="3">
        <f>YEAR([1]!Table1[[#This Row],[Order_Date]])</f>
        <v>2025</v>
      </c>
      <c r="AC916" s="3">
        <f>MONTH([1]!Table1[[#This Row],[Order_Date]])</f>
        <v>9</v>
      </c>
      <c r="AD916" s="3" t="str">
        <f t="shared" si="42"/>
        <v>Sep</v>
      </c>
      <c r="AE916" s="3" t="str">
        <f t="shared" si="43"/>
        <v>Q3</v>
      </c>
      <c r="AF916" s="3" t="str">
        <f t="shared" si="44"/>
        <v>2025-Sep</v>
      </c>
      <c r="AG916" s="3">
        <f>COUNTIF(C:C,Table1[[#This Row],[Customer_ID]])</f>
        <v>15</v>
      </c>
      <c r="AH916" s="9" t="e">
        <f>IF([1]!Table1[[#This Row],[Customer_order_count]] &gt;= 10,"FREQUENT",IF([1]!Table1[[#This Row],[Customer_order_count]] &lt;= 10,"REGULAR","OCASSIONAL"))</f>
        <v>#REF!</v>
      </c>
    </row>
    <row r="917" spans="1:34" x14ac:dyDescent="0.25">
      <c r="A917" s="10" t="s">
        <v>1676</v>
      </c>
      <c r="B917" s="11">
        <v>45766</v>
      </c>
      <c r="C917" s="12" t="s">
        <v>587</v>
      </c>
      <c r="D917" s="13" t="s">
        <v>588</v>
      </c>
      <c r="E917" s="13" t="s">
        <v>3</v>
      </c>
      <c r="F917" s="14">
        <v>60</v>
      </c>
      <c r="G917" s="12" t="s">
        <v>269</v>
      </c>
      <c r="H917" s="12" t="s">
        <v>270</v>
      </c>
      <c r="I917" s="12" t="s">
        <v>51</v>
      </c>
      <c r="J917" s="12" t="s">
        <v>52</v>
      </c>
      <c r="K917" s="12" t="s">
        <v>8</v>
      </c>
      <c r="L917" s="14">
        <v>2</v>
      </c>
      <c r="M917" s="14">
        <v>4500</v>
      </c>
      <c r="N917" s="15">
        <v>0.05</v>
      </c>
      <c r="O917" s="14">
        <v>8550</v>
      </c>
      <c r="P917" s="14">
        <v>6400</v>
      </c>
      <c r="Q917" s="5">
        <f>Table1[[#This Row],[Sales]]-Table1[[#This Row],[Cost]]</f>
        <v>2150</v>
      </c>
      <c r="R917" s="12" t="s">
        <v>17</v>
      </c>
      <c r="S917" s="12" t="s">
        <v>10</v>
      </c>
      <c r="T917" s="12" t="s">
        <v>11</v>
      </c>
      <c r="U917" s="12" t="s">
        <v>27</v>
      </c>
      <c r="V917" s="6">
        <f>Table1[[#This Row],[Profit]]/Table1[[#This Row],[Sales]]</f>
        <v>0.25146198830409355</v>
      </c>
      <c r="W917" s="12">
        <f>[1]!Table1[[#This Row],[Sales]]-[1]!Table1[[#This Row],[Cost]]-[1]!Table1[[#This Row],[Profit]]</f>
        <v>0</v>
      </c>
      <c r="X917" s="12">
        <f>[1]!Table1[[#This Row],[Quantity]]*[1]!Table1[[#This Row],[Unit_Price]]</f>
        <v>9000</v>
      </c>
      <c r="Y917" s="16">
        <f>[1]!Table1[[#This Row],[Gross_Sales]]*[1]!Table1[[#This Row],[Discount]]</f>
        <v>450</v>
      </c>
      <c r="Z917" s="17">
        <f>[1]!Table1[[#This Row],[Gross_Sales]]*[1]!Table1[[#This Row],[Discount_amount]]</f>
        <v>4050000</v>
      </c>
      <c r="AA917" s="15">
        <f>IFERROR([1]!Table1[[#This Row],[Profit]]/[1]!Table1[[#This Row],[Sales]],0)</f>
        <v>0.25146198830409355</v>
      </c>
      <c r="AB917" s="12">
        <f>YEAR([1]!Table1[[#This Row],[Order_Date]])</f>
        <v>2025</v>
      </c>
      <c r="AC917" s="12">
        <f>MONTH([1]!Table1[[#This Row],[Order_Date]])</f>
        <v>4</v>
      </c>
      <c r="AD917" s="12" t="str">
        <f t="shared" si="42"/>
        <v>Apr</v>
      </c>
      <c r="AE917" s="12" t="str">
        <f t="shared" si="43"/>
        <v>Q2</v>
      </c>
      <c r="AF917" s="12" t="str">
        <f t="shared" si="44"/>
        <v>2025-Apr</v>
      </c>
      <c r="AG917" s="12">
        <f>COUNTIF(C:C,Table1[[#This Row],[Customer_ID]])</f>
        <v>8</v>
      </c>
      <c r="AH917" s="18" t="e">
        <f>IF([1]!Table1[[#This Row],[Customer_order_count]] &gt;= 10,"FREQUENT",IF([1]!Table1[[#This Row],[Customer_order_count]] &lt;= 10,"REGULAR","OCASSIONAL"))</f>
        <v>#REF!</v>
      </c>
    </row>
    <row r="918" spans="1:34" x14ac:dyDescent="0.25">
      <c r="A918" s="1" t="s">
        <v>1677</v>
      </c>
      <c r="B918" s="2">
        <v>45407</v>
      </c>
      <c r="C918" s="3" t="s">
        <v>100</v>
      </c>
      <c r="D918" s="3" t="s">
        <v>101</v>
      </c>
      <c r="E918" s="3" t="s">
        <v>3</v>
      </c>
      <c r="F918" s="3">
        <v>40</v>
      </c>
      <c r="G918" s="3" t="s">
        <v>4</v>
      </c>
      <c r="H918" s="3" t="s">
        <v>5</v>
      </c>
      <c r="I918" s="3" t="s">
        <v>305</v>
      </c>
      <c r="J918" s="3" t="s">
        <v>306</v>
      </c>
      <c r="K918" s="3" t="s">
        <v>91</v>
      </c>
      <c r="L918" s="3">
        <v>1</v>
      </c>
      <c r="M918" s="3">
        <v>8500</v>
      </c>
      <c r="N918" s="3">
        <v>0.2</v>
      </c>
      <c r="O918" s="3">
        <v>0</v>
      </c>
      <c r="P918" s="3">
        <v>6500</v>
      </c>
      <c r="Q918" s="5">
        <f>Table1[[#This Row],[Sales]]-Table1[[#This Row],[Cost]]</f>
        <v>-6500</v>
      </c>
      <c r="R918" s="3" t="s">
        <v>9</v>
      </c>
      <c r="S918" s="3" t="s">
        <v>291</v>
      </c>
      <c r="T918" s="3" t="s">
        <v>11</v>
      </c>
      <c r="U918" s="3" t="s">
        <v>27</v>
      </c>
      <c r="V918" s="3" t="e">
        <f>Table1[[#This Row],[Profit]]/Table1[[#This Row],[Sales]]</f>
        <v>#DIV/0!</v>
      </c>
      <c r="W918" s="3">
        <f>[1]!Table1[[#This Row],[Sales]]-[1]!Table1[[#This Row],[Cost]]-[1]!Table1[[#This Row],[Profit]]</f>
        <v>-6500</v>
      </c>
      <c r="X918" s="3">
        <f>[1]!Table1[[#This Row],[Quantity]]*[1]!Table1[[#This Row],[Unit_Price]]</f>
        <v>8500</v>
      </c>
      <c r="Y918" s="3">
        <f>[1]!Table1[[#This Row],[Gross_Sales]]*[1]!Table1[[#This Row],[Discount]]</f>
        <v>1700</v>
      </c>
      <c r="Z918" s="3">
        <f>[1]!Table1[[#This Row],[Gross_Sales]]*[1]!Table1[[#This Row],[Discount_amount]]</f>
        <v>14450000</v>
      </c>
      <c r="AA918" s="3">
        <f>IFERROR([1]!Table1[[#This Row],[Profit]]/[1]!Table1[[#This Row],[Sales]],0)</f>
        <v>0</v>
      </c>
      <c r="AB918" s="3">
        <f>YEAR([1]!Table1[[#This Row],[Order_Date]])</f>
        <v>2024</v>
      </c>
      <c r="AC918" s="3">
        <f>MONTH([1]!Table1[[#This Row],[Order_Date]])</f>
        <v>4</v>
      </c>
      <c r="AD918" s="3" t="str">
        <f t="shared" si="42"/>
        <v>Apr</v>
      </c>
      <c r="AE918" s="3" t="str">
        <f t="shared" si="43"/>
        <v>Q2</v>
      </c>
      <c r="AF918" s="3" t="str">
        <f t="shared" si="44"/>
        <v>2024-Apr</v>
      </c>
      <c r="AG918" s="3">
        <f>COUNTIF(C:C,Table1[[#This Row],[Customer_ID]])</f>
        <v>12</v>
      </c>
      <c r="AH918" s="9" t="e">
        <f>IF([1]!Table1[[#This Row],[Customer_order_count]] &gt;= 10,"FREQUENT",IF([1]!Table1[[#This Row],[Customer_order_count]] &lt;= 10,"REGULAR","OCASSIONAL"))</f>
        <v>#REF!</v>
      </c>
    </row>
    <row r="919" spans="1:34" x14ac:dyDescent="0.25">
      <c r="A919" s="10" t="s">
        <v>1678</v>
      </c>
      <c r="B919" s="11">
        <v>46004</v>
      </c>
      <c r="C919" s="12" t="s">
        <v>705</v>
      </c>
      <c r="D919" s="13" t="s">
        <v>642</v>
      </c>
      <c r="E919" s="13" t="s">
        <v>16</v>
      </c>
      <c r="F919" s="14">
        <v>27</v>
      </c>
      <c r="G919" s="12" t="s">
        <v>280</v>
      </c>
      <c r="H919" s="12" t="s">
        <v>270</v>
      </c>
      <c r="I919" s="12" t="s">
        <v>127</v>
      </c>
      <c r="J919" s="12" t="s">
        <v>128</v>
      </c>
      <c r="K919" s="12" t="s">
        <v>58</v>
      </c>
      <c r="L919" s="14">
        <v>3</v>
      </c>
      <c r="M919" s="14">
        <v>3000</v>
      </c>
      <c r="N919" s="15">
        <v>0.1</v>
      </c>
      <c r="O919" s="14">
        <v>8100</v>
      </c>
      <c r="P919" s="14">
        <v>6300</v>
      </c>
      <c r="Q919" s="5">
        <f>Table1[[#This Row],[Sales]]-Table1[[#This Row],[Cost]]</f>
        <v>1800</v>
      </c>
      <c r="R919" s="12" t="s">
        <v>26</v>
      </c>
      <c r="S919" s="12" t="s">
        <v>10</v>
      </c>
      <c r="T919" s="12" t="s">
        <v>40</v>
      </c>
      <c r="U919" s="12" t="s">
        <v>27</v>
      </c>
      <c r="V919" s="6">
        <f>Table1[[#This Row],[Profit]]/Table1[[#This Row],[Sales]]</f>
        <v>0.22222222222222221</v>
      </c>
      <c r="W919" s="12">
        <f>[1]!Table1[[#This Row],[Sales]]-[1]!Table1[[#This Row],[Cost]]-[1]!Table1[[#This Row],[Profit]]</f>
        <v>0</v>
      </c>
      <c r="X919" s="12">
        <f>[1]!Table1[[#This Row],[Quantity]]*[1]!Table1[[#This Row],[Unit_Price]]</f>
        <v>9000</v>
      </c>
      <c r="Y919" s="16">
        <f>[1]!Table1[[#This Row],[Gross_Sales]]*[1]!Table1[[#This Row],[Discount]]</f>
        <v>900</v>
      </c>
      <c r="Z919" s="17">
        <f>[1]!Table1[[#This Row],[Gross_Sales]]*[1]!Table1[[#This Row],[Discount_amount]]</f>
        <v>8100000</v>
      </c>
      <c r="AA919" s="15">
        <f>IFERROR([1]!Table1[[#This Row],[Profit]]/[1]!Table1[[#This Row],[Sales]],0)</f>
        <v>0.22222222222222221</v>
      </c>
      <c r="AB919" s="12">
        <f>YEAR([1]!Table1[[#This Row],[Order_Date]])</f>
        <v>2025</v>
      </c>
      <c r="AC919" s="12">
        <f>MONTH([1]!Table1[[#This Row],[Order_Date]])</f>
        <v>12</v>
      </c>
      <c r="AD919" s="12" t="str">
        <f t="shared" si="42"/>
        <v>Dec</v>
      </c>
      <c r="AE919" s="12" t="str">
        <f t="shared" si="43"/>
        <v>Q4</v>
      </c>
      <c r="AF919" s="12" t="str">
        <f t="shared" si="44"/>
        <v>2025-Dec</v>
      </c>
      <c r="AG919" s="12">
        <f>COUNTIF(C:C,Table1[[#This Row],[Customer_ID]])</f>
        <v>26</v>
      </c>
      <c r="AH919" s="18" t="e">
        <f>IF([1]!Table1[[#This Row],[Customer_order_count]] &gt;= 10,"FREQUENT",IF([1]!Table1[[#This Row],[Customer_order_count]] &lt;= 10,"REGULAR","OCASSIONAL"))</f>
        <v>#REF!</v>
      </c>
    </row>
    <row r="920" spans="1:34" x14ac:dyDescent="0.25">
      <c r="A920" s="1" t="s">
        <v>1679</v>
      </c>
      <c r="B920" s="2">
        <v>45753</v>
      </c>
      <c r="C920" s="3" t="s">
        <v>1650</v>
      </c>
      <c r="D920" s="4" t="s">
        <v>1254</v>
      </c>
      <c r="E920" s="4" t="s">
        <v>3</v>
      </c>
      <c r="F920" s="5">
        <v>37</v>
      </c>
      <c r="G920" s="3" t="s">
        <v>263</v>
      </c>
      <c r="H920" s="3" t="s">
        <v>5</v>
      </c>
      <c r="I920" s="3" t="s">
        <v>23</v>
      </c>
      <c r="J920" s="3" t="s">
        <v>24</v>
      </c>
      <c r="K920" s="3" t="s">
        <v>25</v>
      </c>
      <c r="L920" s="5">
        <v>1</v>
      </c>
      <c r="M920" s="5">
        <v>55000</v>
      </c>
      <c r="N920" s="6">
        <v>0.1</v>
      </c>
      <c r="O920" s="5">
        <v>49500</v>
      </c>
      <c r="P920" s="5">
        <v>40000</v>
      </c>
      <c r="Q920" s="5">
        <f>Table1[[#This Row],[Sales]]-Table1[[#This Row],[Cost]]</f>
        <v>9500</v>
      </c>
      <c r="R920" s="3" t="s">
        <v>26</v>
      </c>
      <c r="S920" s="3" t="s">
        <v>10</v>
      </c>
      <c r="T920" s="3" t="s">
        <v>11</v>
      </c>
      <c r="U920" s="3" t="s">
        <v>27</v>
      </c>
      <c r="V920" s="6">
        <f>Table1[[#This Row],[Profit]]/Table1[[#This Row],[Sales]]</f>
        <v>0.19191919191919191</v>
      </c>
      <c r="W920" s="3">
        <f>[1]!Table1[[#This Row],[Sales]]-[1]!Table1[[#This Row],[Cost]]-[1]!Table1[[#This Row],[Profit]]</f>
        <v>0</v>
      </c>
      <c r="X920" s="3">
        <f>[1]!Table1[[#This Row],[Quantity]]*[1]!Table1[[#This Row],[Unit_Price]]</f>
        <v>55000</v>
      </c>
      <c r="Y920" s="7">
        <f>[1]!Table1[[#This Row],[Gross_Sales]]*[1]!Table1[[#This Row],[Discount]]</f>
        <v>5500</v>
      </c>
      <c r="Z920" s="8">
        <f>[1]!Table1[[#This Row],[Gross_Sales]]*[1]!Table1[[#This Row],[Discount_amount]]</f>
        <v>302500000</v>
      </c>
      <c r="AA920" s="6">
        <f>IFERROR([1]!Table1[[#This Row],[Profit]]/[1]!Table1[[#This Row],[Sales]],0)</f>
        <v>0.19191919191919191</v>
      </c>
      <c r="AB920" s="3">
        <f>YEAR([1]!Table1[[#This Row],[Order_Date]])</f>
        <v>2025</v>
      </c>
      <c r="AC920" s="3">
        <f>MONTH([1]!Table1[[#This Row],[Order_Date]])</f>
        <v>4</v>
      </c>
      <c r="AD920" s="3" t="str">
        <f t="shared" si="42"/>
        <v>Apr</v>
      </c>
      <c r="AE920" s="3" t="str">
        <f t="shared" si="43"/>
        <v>Q2</v>
      </c>
      <c r="AF920" s="3" t="str">
        <f t="shared" si="44"/>
        <v>2025-Apr</v>
      </c>
      <c r="AG920" s="3">
        <f>COUNTIF(C:C,Table1[[#This Row],[Customer_ID]])</f>
        <v>7</v>
      </c>
      <c r="AH920" s="9" t="e">
        <f>IF([1]!Table1[[#This Row],[Customer_order_count]] &gt;= 10,"FREQUENT",IF([1]!Table1[[#This Row],[Customer_order_count]] &lt;= 10,"REGULAR","OCASSIONAL"))</f>
        <v>#REF!</v>
      </c>
    </row>
    <row r="921" spans="1:34" x14ac:dyDescent="0.25">
      <c r="A921" s="10" t="s">
        <v>1680</v>
      </c>
      <c r="B921" s="11">
        <v>46021</v>
      </c>
      <c r="C921" s="12" t="s">
        <v>580</v>
      </c>
      <c r="D921" s="13" t="s">
        <v>36</v>
      </c>
      <c r="E921" s="13" t="s">
        <v>3</v>
      </c>
      <c r="F921" s="14">
        <v>60</v>
      </c>
      <c r="G921" s="12" t="s">
        <v>290</v>
      </c>
      <c r="H921" s="12" t="s">
        <v>276</v>
      </c>
      <c r="I921" s="12" t="s">
        <v>186</v>
      </c>
      <c r="J921" s="12" t="s">
        <v>187</v>
      </c>
      <c r="K921" s="12" t="s">
        <v>91</v>
      </c>
      <c r="L921" s="14">
        <v>1</v>
      </c>
      <c r="M921" s="14">
        <v>12000</v>
      </c>
      <c r="N921" s="15">
        <v>0.15</v>
      </c>
      <c r="O921" s="14">
        <v>10200</v>
      </c>
      <c r="P921" s="14">
        <v>9000</v>
      </c>
      <c r="Q921" s="5">
        <f>Table1[[#This Row],[Sales]]-Table1[[#This Row],[Cost]]</f>
        <v>1200</v>
      </c>
      <c r="R921" s="12" t="s">
        <v>77</v>
      </c>
      <c r="S921" s="12" t="s">
        <v>10</v>
      </c>
      <c r="T921" s="12" t="s">
        <v>40</v>
      </c>
      <c r="U921" s="12" t="s">
        <v>19</v>
      </c>
      <c r="V921" s="6">
        <f>Table1[[#This Row],[Profit]]/Table1[[#This Row],[Sales]]</f>
        <v>0.11764705882352941</v>
      </c>
      <c r="W921" s="12">
        <f>[1]!Table1[[#This Row],[Sales]]-[1]!Table1[[#This Row],[Cost]]-[1]!Table1[[#This Row],[Profit]]</f>
        <v>0</v>
      </c>
      <c r="X921" s="12">
        <f>[1]!Table1[[#This Row],[Quantity]]*[1]!Table1[[#This Row],[Unit_Price]]</f>
        <v>12000</v>
      </c>
      <c r="Y921" s="16">
        <f>[1]!Table1[[#This Row],[Gross_Sales]]*[1]!Table1[[#This Row],[Discount]]</f>
        <v>1800</v>
      </c>
      <c r="Z921" s="17">
        <f>[1]!Table1[[#This Row],[Gross_Sales]]*[1]!Table1[[#This Row],[Discount_amount]]</f>
        <v>21600000</v>
      </c>
      <c r="AA921" s="15">
        <f>IFERROR([1]!Table1[[#This Row],[Profit]]/[1]!Table1[[#This Row],[Sales]],0)</f>
        <v>0.11764705882352941</v>
      </c>
      <c r="AB921" s="12">
        <f>YEAR([1]!Table1[[#This Row],[Order_Date]])</f>
        <v>2025</v>
      </c>
      <c r="AC921" s="12">
        <f>MONTH([1]!Table1[[#This Row],[Order_Date]])</f>
        <v>12</v>
      </c>
      <c r="AD921" s="12" t="str">
        <f t="shared" si="42"/>
        <v>Dec</v>
      </c>
      <c r="AE921" s="12" t="str">
        <f t="shared" si="43"/>
        <v>Q4</v>
      </c>
      <c r="AF921" s="12" t="str">
        <f t="shared" si="44"/>
        <v>2025-Dec</v>
      </c>
      <c r="AG921" s="12">
        <f>COUNTIF(C:C,Table1[[#This Row],[Customer_ID]])</f>
        <v>11</v>
      </c>
      <c r="AH921" s="18" t="e">
        <f>IF([1]!Table1[[#This Row],[Customer_order_count]] &gt;= 10,"FREQUENT",IF([1]!Table1[[#This Row],[Customer_order_count]] &lt;= 10,"REGULAR","OCASSIONAL"))</f>
        <v>#REF!</v>
      </c>
    </row>
    <row r="922" spans="1:34" x14ac:dyDescent="0.25">
      <c r="A922" s="1" t="s">
        <v>1681</v>
      </c>
      <c r="B922" s="2">
        <v>45623</v>
      </c>
      <c r="C922" s="3" t="s">
        <v>1045</v>
      </c>
      <c r="D922" s="4" t="s">
        <v>803</v>
      </c>
      <c r="E922" s="4" t="s">
        <v>16</v>
      </c>
      <c r="F922" s="5">
        <v>54</v>
      </c>
      <c r="G922" s="3" t="s">
        <v>275</v>
      </c>
      <c r="H922" s="3" t="s">
        <v>276</v>
      </c>
      <c r="I922" s="3" t="s">
        <v>109</v>
      </c>
      <c r="J922" s="3" t="s">
        <v>110</v>
      </c>
      <c r="K922" s="3" t="s">
        <v>8</v>
      </c>
      <c r="L922" s="5">
        <v>2</v>
      </c>
      <c r="M922" s="5">
        <v>4000</v>
      </c>
      <c r="N922" s="6">
        <v>0.1</v>
      </c>
      <c r="O922" s="5">
        <v>7200</v>
      </c>
      <c r="P922" s="5">
        <v>5800</v>
      </c>
      <c r="Q922" s="5">
        <f>Table1[[#This Row],[Sales]]-Table1[[#This Row],[Cost]]</f>
        <v>1400</v>
      </c>
      <c r="R922" s="3" t="s">
        <v>17</v>
      </c>
      <c r="S922" s="3" t="s">
        <v>10</v>
      </c>
      <c r="T922" s="3" t="s">
        <v>40</v>
      </c>
      <c r="U922" s="3" t="s">
        <v>27</v>
      </c>
      <c r="V922" s="6">
        <f>Table1[[#This Row],[Profit]]/Table1[[#This Row],[Sales]]</f>
        <v>0.19444444444444445</v>
      </c>
      <c r="W922" s="3">
        <f>[1]!Table1[[#This Row],[Sales]]-[1]!Table1[[#This Row],[Cost]]-[1]!Table1[[#This Row],[Profit]]</f>
        <v>0</v>
      </c>
      <c r="X922" s="3">
        <f>[1]!Table1[[#This Row],[Quantity]]*[1]!Table1[[#This Row],[Unit_Price]]</f>
        <v>8000</v>
      </c>
      <c r="Y922" s="7">
        <f>[1]!Table1[[#This Row],[Gross_Sales]]*[1]!Table1[[#This Row],[Discount]]</f>
        <v>800</v>
      </c>
      <c r="Z922" s="8">
        <f>[1]!Table1[[#This Row],[Gross_Sales]]*[1]!Table1[[#This Row],[Discount_amount]]</f>
        <v>6400000</v>
      </c>
      <c r="AA922" s="6">
        <f>IFERROR([1]!Table1[[#This Row],[Profit]]/[1]!Table1[[#This Row],[Sales]],0)</f>
        <v>0.19444444444444445</v>
      </c>
      <c r="AB922" s="3">
        <f>YEAR([1]!Table1[[#This Row],[Order_Date]])</f>
        <v>2024</v>
      </c>
      <c r="AC922" s="3">
        <f>MONTH([1]!Table1[[#This Row],[Order_Date]])</f>
        <v>11</v>
      </c>
      <c r="AD922" s="3" t="str">
        <f t="shared" si="42"/>
        <v>Nov</v>
      </c>
      <c r="AE922" s="3" t="str">
        <f t="shared" si="43"/>
        <v>Q4</v>
      </c>
      <c r="AF922" s="3" t="str">
        <f t="shared" si="44"/>
        <v>2024-Nov</v>
      </c>
      <c r="AG922" s="3">
        <f>COUNTIF(C:C,Table1[[#This Row],[Customer_ID]])</f>
        <v>14</v>
      </c>
      <c r="AH922" s="9" t="e">
        <f>IF([1]!Table1[[#This Row],[Customer_order_count]] &gt;= 10,"FREQUENT",IF([1]!Table1[[#This Row],[Customer_order_count]] &lt;= 10,"REGULAR","OCASSIONAL"))</f>
        <v>#REF!</v>
      </c>
    </row>
    <row r="923" spans="1:34" x14ac:dyDescent="0.25">
      <c r="A923" s="10" t="s">
        <v>1682</v>
      </c>
      <c r="B923" s="11">
        <v>45459</v>
      </c>
      <c r="C923" s="12" t="s">
        <v>489</v>
      </c>
      <c r="D923" s="13" t="s">
        <v>490</v>
      </c>
      <c r="E923" s="13" t="s">
        <v>3</v>
      </c>
      <c r="F923" s="14">
        <v>26</v>
      </c>
      <c r="G923" s="12" t="s">
        <v>339</v>
      </c>
      <c r="H923" s="12" t="s">
        <v>285</v>
      </c>
      <c r="I923" s="12" t="s">
        <v>109</v>
      </c>
      <c r="J923" s="12" t="s">
        <v>110</v>
      </c>
      <c r="K923" s="12" t="s">
        <v>8</v>
      </c>
      <c r="L923" s="14">
        <v>1</v>
      </c>
      <c r="M923" s="14">
        <v>4000</v>
      </c>
      <c r="N923" s="15">
        <v>0</v>
      </c>
      <c r="O923" s="14">
        <v>4000</v>
      </c>
      <c r="P923" s="14">
        <v>2900</v>
      </c>
      <c r="Q923" s="5">
        <f>Table1[[#This Row],[Sales]]-Table1[[#This Row],[Cost]]</f>
        <v>1100</v>
      </c>
      <c r="R923" s="12" t="s">
        <v>9</v>
      </c>
      <c r="S923" s="12" t="s">
        <v>10</v>
      </c>
      <c r="T923" s="12" t="s">
        <v>11</v>
      </c>
      <c r="U923" s="12" t="s">
        <v>27</v>
      </c>
      <c r="V923" s="6">
        <f>Table1[[#This Row],[Profit]]/Table1[[#This Row],[Sales]]</f>
        <v>0.27500000000000002</v>
      </c>
      <c r="W923" s="12">
        <f>[1]!Table1[[#This Row],[Sales]]-[1]!Table1[[#This Row],[Cost]]-[1]!Table1[[#This Row],[Profit]]</f>
        <v>0</v>
      </c>
      <c r="X923" s="12">
        <f>[1]!Table1[[#This Row],[Quantity]]*[1]!Table1[[#This Row],[Unit_Price]]</f>
        <v>4000</v>
      </c>
      <c r="Y923" s="16">
        <f>[1]!Table1[[#This Row],[Gross_Sales]]*[1]!Table1[[#This Row],[Discount]]</f>
        <v>0</v>
      </c>
      <c r="Z923" s="17">
        <f>[1]!Table1[[#This Row],[Gross_Sales]]*[1]!Table1[[#This Row],[Discount_amount]]</f>
        <v>0</v>
      </c>
      <c r="AA923" s="15">
        <f>IFERROR([1]!Table1[[#This Row],[Profit]]/[1]!Table1[[#This Row],[Sales]],0)</f>
        <v>0.27500000000000002</v>
      </c>
      <c r="AB923" s="12">
        <f>YEAR([1]!Table1[[#This Row],[Order_Date]])</f>
        <v>2024</v>
      </c>
      <c r="AC923" s="12">
        <f>MONTH([1]!Table1[[#This Row],[Order_Date]])</f>
        <v>6</v>
      </c>
      <c r="AD923" s="12" t="str">
        <f t="shared" si="42"/>
        <v>Jun</v>
      </c>
      <c r="AE923" s="12" t="str">
        <f t="shared" si="43"/>
        <v>Q2</v>
      </c>
      <c r="AF923" s="12" t="str">
        <f t="shared" si="44"/>
        <v>2024-Jun</v>
      </c>
      <c r="AG923" s="12">
        <f>COUNTIF(C:C,Table1[[#This Row],[Customer_ID]])</f>
        <v>26</v>
      </c>
      <c r="AH923" s="18" t="e">
        <f>IF([1]!Table1[[#This Row],[Customer_order_count]] &gt;= 10,"FREQUENT",IF([1]!Table1[[#This Row],[Customer_order_count]] &lt;= 10,"REGULAR","OCASSIONAL"))</f>
        <v>#REF!</v>
      </c>
    </row>
    <row r="924" spans="1:34" x14ac:dyDescent="0.25">
      <c r="A924" s="1" t="s">
        <v>1683</v>
      </c>
      <c r="B924" s="2">
        <v>46015</v>
      </c>
      <c r="C924" s="3" t="s">
        <v>262</v>
      </c>
      <c r="D924" s="4" t="s">
        <v>101</v>
      </c>
      <c r="E924" s="4" t="s">
        <v>3</v>
      </c>
      <c r="F924" s="5">
        <v>56</v>
      </c>
      <c r="G924" s="3" t="s">
        <v>263</v>
      </c>
      <c r="H924" s="3" t="s">
        <v>5</v>
      </c>
      <c r="I924" s="3" t="s">
        <v>74</v>
      </c>
      <c r="J924" s="3" t="s">
        <v>75</v>
      </c>
      <c r="K924" s="3" t="s">
        <v>76</v>
      </c>
      <c r="L924" s="5">
        <v>5</v>
      </c>
      <c r="M924" s="5">
        <v>550</v>
      </c>
      <c r="N924" s="6">
        <v>0.1</v>
      </c>
      <c r="O924" s="5">
        <v>2475</v>
      </c>
      <c r="P924" s="5">
        <v>2250</v>
      </c>
      <c r="Q924" s="5">
        <f>Table1[[#This Row],[Sales]]-Table1[[#This Row],[Cost]]</f>
        <v>225</v>
      </c>
      <c r="R924" s="3" t="s">
        <v>17</v>
      </c>
      <c r="S924" s="3" t="s">
        <v>10</v>
      </c>
      <c r="T924" s="3" t="s">
        <v>40</v>
      </c>
      <c r="U924" s="3" t="s">
        <v>27</v>
      </c>
      <c r="V924" s="6">
        <f>Table1[[#This Row],[Profit]]/Table1[[#This Row],[Sales]]</f>
        <v>9.0909090909090912E-2</v>
      </c>
      <c r="W924" s="3">
        <f>[1]!Table1[[#This Row],[Sales]]-[1]!Table1[[#This Row],[Cost]]-[1]!Table1[[#This Row],[Profit]]</f>
        <v>0</v>
      </c>
      <c r="X924" s="3">
        <f>[1]!Table1[[#This Row],[Quantity]]*[1]!Table1[[#This Row],[Unit_Price]]</f>
        <v>2750</v>
      </c>
      <c r="Y924" s="7">
        <f>[1]!Table1[[#This Row],[Gross_Sales]]*[1]!Table1[[#This Row],[Discount]]</f>
        <v>275</v>
      </c>
      <c r="Z924" s="8">
        <f>[1]!Table1[[#This Row],[Gross_Sales]]*[1]!Table1[[#This Row],[Discount_amount]]</f>
        <v>756250</v>
      </c>
      <c r="AA924" s="6">
        <f>IFERROR([1]!Table1[[#This Row],[Profit]]/[1]!Table1[[#This Row],[Sales]],0)</f>
        <v>9.0909090909090912E-2</v>
      </c>
      <c r="AB924" s="3">
        <f>YEAR([1]!Table1[[#This Row],[Order_Date]])</f>
        <v>2025</v>
      </c>
      <c r="AC924" s="3">
        <f>MONTH([1]!Table1[[#This Row],[Order_Date]])</f>
        <v>12</v>
      </c>
      <c r="AD924" s="3" t="str">
        <f t="shared" si="42"/>
        <v>Dec</v>
      </c>
      <c r="AE924" s="3" t="str">
        <f t="shared" si="43"/>
        <v>Q4</v>
      </c>
      <c r="AF924" s="3" t="str">
        <f t="shared" si="44"/>
        <v>2025-Dec</v>
      </c>
      <c r="AG924" s="3">
        <f>COUNTIF(C:C,Table1[[#This Row],[Customer_ID]])</f>
        <v>30</v>
      </c>
      <c r="AH924" s="9" t="e">
        <f>IF([1]!Table1[[#This Row],[Customer_order_count]] &gt;= 10,"FREQUENT",IF([1]!Table1[[#This Row],[Customer_order_count]] &lt;= 10,"REGULAR","OCASSIONAL"))</f>
        <v>#REF!</v>
      </c>
    </row>
    <row r="925" spans="1:34" x14ac:dyDescent="0.25">
      <c r="A925" s="10" t="s">
        <v>1684</v>
      </c>
      <c r="B925" s="11">
        <v>46016</v>
      </c>
      <c r="C925" s="12" t="s">
        <v>1382</v>
      </c>
      <c r="D925" s="12" t="s">
        <v>435</v>
      </c>
      <c r="E925" s="12" t="s">
        <v>16</v>
      </c>
      <c r="F925" s="12">
        <v>58</v>
      </c>
      <c r="G925" s="12" t="s">
        <v>317</v>
      </c>
      <c r="H925" s="12" t="s">
        <v>5</v>
      </c>
      <c r="I925" s="12" t="s">
        <v>95</v>
      </c>
      <c r="J925" s="12" t="s">
        <v>96</v>
      </c>
      <c r="K925" s="12" t="s">
        <v>46</v>
      </c>
      <c r="L925" s="12">
        <v>1</v>
      </c>
      <c r="M925" s="12">
        <v>600</v>
      </c>
      <c r="N925" s="12">
        <v>0.1</v>
      </c>
      <c r="O925" s="12">
        <v>540</v>
      </c>
      <c r="P925" s="12">
        <v>380</v>
      </c>
      <c r="Q925" s="5">
        <f>Table1[[#This Row],[Sales]]-Table1[[#This Row],[Cost]]</f>
        <v>160</v>
      </c>
      <c r="R925" s="12" t="s">
        <v>9</v>
      </c>
      <c r="S925" s="12" t="s">
        <v>287</v>
      </c>
      <c r="T925" s="12" t="s">
        <v>40</v>
      </c>
      <c r="U925" s="12" t="s">
        <v>19</v>
      </c>
      <c r="V925" s="6">
        <f>Table1[[#This Row],[Profit]]/Table1[[#This Row],[Sales]]</f>
        <v>0.29629629629629628</v>
      </c>
      <c r="W925" s="12">
        <f>[1]!Table1[[#This Row],[Sales]]-[1]!Table1[[#This Row],[Cost]]-[1]!Table1[[#This Row],[Profit]]</f>
        <v>-760</v>
      </c>
      <c r="X925" s="12">
        <f>[1]!Table1[[#This Row],[Quantity]]*[1]!Table1[[#This Row],[Unit_Price]]</f>
        <v>600</v>
      </c>
      <c r="Y925" s="12">
        <f>[1]!Table1[[#This Row],[Gross_Sales]]*[1]!Table1[[#This Row],[Discount]]</f>
        <v>60</v>
      </c>
      <c r="Z925" s="12">
        <f>[1]!Table1[[#This Row],[Gross_Sales]]*[1]!Table1[[#This Row],[Discount_amount]]</f>
        <v>36000</v>
      </c>
      <c r="AA925" s="12">
        <f>IFERROR([1]!Table1[[#This Row],[Profit]]/[1]!Table1[[#This Row],[Sales]],0)</f>
        <v>0.29629629629629628</v>
      </c>
      <c r="AB925" s="12">
        <f>YEAR([1]!Table1[[#This Row],[Order_Date]])</f>
        <v>2025</v>
      </c>
      <c r="AC925" s="12">
        <f>MONTH([1]!Table1[[#This Row],[Order_Date]])</f>
        <v>12</v>
      </c>
      <c r="AD925" s="12" t="str">
        <f t="shared" si="42"/>
        <v>Dec</v>
      </c>
      <c r="AE925" s="12" t="str">
        <f t="shared" si="43"/>
        <v>Q4</v>
      </c>
      <c r="AF925" s="12" t="str">
        <f t="shared" si="44"/>
        <v>2025-Dec</v>
      </c>
      <c r="AG925" s="12">
        <f>COUNTIF(C:C,Table1[[#This Row],[Customer_ID]])</f>
        <v>4</v>
      </c>
      <c r="AH925" s="18" t="e">
        <f>IF([1]!Table1[[#This Row],[Customer_order_count]] &gt;= 10,"FREQUENT",IF([1]!Table1[[#This Row],[Customer_order_count]] &lt;= 10,"REGULAR","OCASSIONAL"))</f>
        <v>#REF!</v>
      </c>
    </row>
    <row r="926" spans="1:34" x14ac:dyDescent="0.25">
      <c r="A926" s="1" t="s">
        <v>1685</v>
      </c>
      <c r="B926" s="2">
        <v>45918</v>
      </c>
      <c r="C926" s="3" t="s">
        <v>585</v>
      </c>
      <c r="D926" s="4" t="s">
        <v>36</v>
      </c>
      <c r="E926" s="4" t="s">
        <v>3</v>
      </c>
      <c r="F926" s="5">
        <v>51</v>
      </c>
      <c r="G926" s="3" t="s">
        <v>284</v>
      </c>
      <c r="H926" s="3" t="s">
        <v>285</v>
      </c>
      <c r="I926" s="3" t="s">
        <v>305</v>
      </c>
      <c r="J926" s="3" t="s">
        <v>306</v>
      </c>
      <c r="K926" s="3" t="s">
        <v>91</v>
      </c>
      <c r="L926" s="5">
        <v>2</v>
      </c>
      <c r="M926" s="5">
        <v>8500</v>
      </c>
      <c r="N926" s="6">
        <v>0.2</v>
      </c>
      <c r="O926" s="5">
        <v>13600</v>
      </c>
      <c r="P926" s="5">
        <v>13000</v>
      </c>
      <c r="Q926" s="5">
        <f>Table1[[#This Row],[Sales]]-Table1[[#This Row],[Cost]]</f>
        <v>600</v>
      </c>
      <c r="R926" s="3" t="s">
        <v>26</v>
      </c>
      <c r="S926" s="3" t="s">
        <v>10</v>
      </c>
      <c r="T926" s="3" t="s">
        <v>33</v>
      </c>
      <c r="U926" s="3" t="s">
        <v>12</v>
      </c>
      <c r="V926" s="6">
        <f>Table1[[#This Row],[Profit]]/Table1[[#This Row],[Sales]]</f>
        <v>4.4117647058823532E-2</v>
      </c>
      <c r="W926" s="3">
        <f>[1]!Table1[[#This Row],[Sales]]-[1]!Table1[[#This Row],[Cost]]-[1]!Table1[[#This Row],[Profit]]</f>
        <v>0</v>
      </c>
      <c r="X926" s="3">
        <f>[1]!Table1[[#This Row],[Quantity]]*[1]!Table1[[#This Row],[Unit_Price]]</f>
        <v>17000</v>
      </c>
      <c r="Y926" s="7">
        <f>[1]!Table1[[#This Row],[Gross_Sales]]*[1]!Table1[[#This Row],[Discount]]</f>
        <v>3400</v>
      </c>
      <c r="Z926" s="8">
        <f>[1]!Table1[[#This Row],[Gross_Sales]]*[1]!Table1[[#This Row],[Discount_amount]]</f>
        <v>57800000</v>
      </c>
      <c r="AA926" s="6">
        <f>IFERROR([1]!Table1[[#This Row],[Profit]]/[1]!Table1[[#This Row],[Sales]],0)</f>
        <v>4.4117647058823532E-2</v>
      </c>
      <c r="AB926" s="3">
        <f>YEAR([1]!Table1[[#This Row],[Order_Date]])</f>
        <v>2025</v>
      </c>
      <c r="AC926" s="3">
        <f>MONTH([1]!Table1[[#This Row],[Order_Date]])</f>
        <v>9</v>
      </c>
      <c r="AD926" s="3" t="str">
        <f t="shared" si="42"/>
        <v>Sep</v>
      </c>
      <c r="AE926" s="3" t="str">
        <f t="shared" si="43"/>
        <v>Q3</v>
      </c>
      <c r="AF926" s="3" t="str">
        <f t="shared" si="44"/>
        <v>2025-Sep</v>
      </c>
      <c r="AG926" s="3">
        <f>COUNTIF(C:C,Table1[[#This Row],[Customer_ID]])</f>
        <v>12</v>
      </c>
      <c r="AH926" s="9" t="e">
        <f>IF([1]!Table1[[#This Row],[Customer_order_count]] &gt;= 10,"FREQUENT",IF([1]!Table1[[#This Row],[Customer_order_count]] &lt;= 10,"REGULAR","OCASSIONAL"))</f>
        <v>#REF!</v>
      </c>
    </row>
    <row r="927" spans="1:34" x14ac:dyDescent="0.25">
      <c r="A927" s="10" t="s">
        <v>1686</v>
      </c>
      <c r="B927" s="11">
        <v>45466</v>
      </c>
      <c r="C927" s="12" t="s">
        <v>262</v>
      </c>
      <c r="D927" s="13" t="s">
        <v>101</v>
      </c>
      <c r="E927" s="13" t="s">
        <v>3</v>
      </c>
      <c r="F927" s="14">
        <v>56</v>
      </c>
      <c r="G927" s="12" t="s">
        <v>263</v>
      </c>
      <c r="H927" s="12" t="s">
        <v>5</v>
      </c>
      <c r="I927" s="12" t="s">
        <v>68</v>
      </c>
      <c r="J927" s="12" t="s">
        <v>69</v>
      </c>
      <c r="K927" s="12" t="s">
        <v>39</v>
      </c>
      <c r="L927" s="14">
        <v>1</v>
      </c>
      <c r="M927" s="14">
        <v>3500</v>
      </c>
      <c r="N927" s="15">
        <v>0.05</v>
      </c>
      <c r="O927" s="14">
        <v>3325</v>
      </c>
      <c r="P927" s="14">
        <v>2300</v>
      </c>
      <c r="Q927" s="5">
        <f>Table1[[#This Row],[Sales]]-Table1[[#This Row],[Cost]]</f>
        <v>1025</v>
      </c>
      <c r="R927" s="12" t="s">
        <v>17</v>
      </c>
      <c r="S927" s="12" t="s">
        <v>10</v>
      </c>
      <c r="T927" s="12" t="s">
        <v>11</v>
      </c>
      <c r="U927" s="12" t="s">
        <v>27</v>
      </c>
      <c r="V927" s="6">
        <f>Table1[[#This Row],[Profit]]/Table1[[#This Row],[Sales]]</f>
        <v>0.30827067669172931</v>
      </c>
      <c r="W927" s="12">
        <f>[1]!Table1[[#This Row],[Sales]]-[1]!Table1[[#This Row],[Cost]]-[1]!Table1[[#This Row],[Profit]]</f>
        <v>0</v>
      </c>
      <c r="X927" s="12">
        <f>[1]!Table1[[#This Row],[Quantity]]*[1]!Table1[[#This Row],[Unit_Price]]</f>
        <v>3500</v>
      </c>
      <c r="Y927" s="16">
        <f>[1]!Table1[[#This Row],[Gross_Sales]]*[1]!Table1[[#This Row],[Discount]]</f>
        <v>175</v>
      </c>
      <c r="Z927" s="17">
        <f>[1]!Table1[[#This Row],[Gross_Sales]]*[1]!Table1[[#This Row],[Discount_amount]]</f>
        <v>612500</v>
      </c>
      <c r="AA927" s="15">
        <f>IFERROR([1]!Table1[[#This Row],[Profit]]/[1]!Table1[[#This Row],[Sales]],0)</f>
        <v>0.30827067669172931</v>
      </c>
      <c r="AB927" s="12">
        <f>YEAR([1]!Table1[[#This Row],[Order_Date]])</f>
        <v>2024</v>
      </c>
      <c r="AC927" s="12">
        <f>MONTH([1]!Table1[[#This Row],[Order_Date]])</f>
        <v>6</v>
      </c>
      <c r="AD927" s="12" t="str">
        <f t="shared" si="42"/>
        <v>Jun</v>
      </c>
      <c r="AE927" s="12" t="str">
        <f t="shared" si="43"/>
        <v>Q2</v>
      </c>
      <c r="AF927" s="12" t="str">
        <f t="shared" si="44"/>
        <v>2024-Jun</v>
      </c>
      <c r="AG927" s="12">
        <f>COUNTIF(C:C,Table1[[#This Row],[Customer_ID]])</f>
        <v>30</v>
      </c>
      <c r="AH927" s="18" t="e">
        <f>IF([1]!Table1[[#This Row],[Customer_order_count]] &gt;= 10,"FREQUENT",IF([1]!Table1[[#This Row],[Customer_order_count]] &lt;= 10,"REGULAR","OCASSIONAL"))</f>
        <v>#REF!</v>
      </c>
    </row>
    <row r="928" spans="1:34" x14ac:dyDescent="0.25">
      <c r="A928" s="1" t="s">
        <v>1687</v>
      </c>
      <c r="B928" s="2">
        <v>45445</v>
      </c>
      <c r="C928" s="3" t="s">
        <v>434</v>
      </c>
      <c r="D928" s="4" t="s">
        <v>435</v>
      </c>
      <c r="E928" s="4" t="s">
        <v>16</v>
      </c>
      <c r="F928" s="5">
        <v>26</v>
      </c>
      <c r="G928" s="3" t="s">
        <v>280</v>
      </c>
      <c r="H928" s="3" t="s">
        <v>270</v>
      </c>
      <c r="I928" s="3" t="s">
        <v>305</v>
      </c>
      <c r="J928" s="3" t="s">
        <v>306</v>
      </c>
      <c r="K928" s="3" t="s">
        <v>91</v>
      </c>
      <c r="L928" s="5">
        <v>1</v>
      </c>
      <c r="M928" s="5">
        <v>8500</v>
      </c>
      <c r="N928" s="6">
        <v>0.1</v>
      </c>
      <c r="O928" s="5">
        <v>7650</v>
      </c>
      <c r="P928" s="5">
        <v>6500</v>
      </c>
      <c r="Q928" s="5">
        <f>Table1[[#This Row],[Sales]]-Table1[[#This Row],[Cost]]</f>
        <v>1150</v>
      </c>
      <c r="R928" s="3" t="s">
        <v>77</v>
      </c>
      <c r="S928" s="3" t="s">
        <v>10</v>
      </c>
      <c r="T928" s="3" t="s">
        <v>11</v>
      </c>
      <c r="U928" s="3" t="s">
        <v>27</v>
      </c>
      <c r="V928" s="6">
        <f>Table1[[#This Row],[Profit]]/Table1[[#This Row],[Sales]]</f>
        <v>0.15032679738562091</v>
      </c>
      <c r="W928" s="3">
        <f>[1]!Table1[[#This Row],[Sales]]-[1]!Table1[[#This Row],[Cost]]-[1]!Table1[[#This Row],[Profit]]</f>
        <v>0</v>
      </c>
      <c r="X928" s="3">
        <f>[1]!Table1[[#This Row],[Quantity]]*[1]!Table1[[#This Row],[Unit_Price]]</f>
        <v>8500</v>
      </c>
      <c r="Y928" s="7">
        <f>[1]!Table1[[#This Row],[Gross_Sales]]*[1]!Table1[[#This Row],[Discount]]</f>
        <v>850</v>
      </c>
      <c r="Z928" s="8">
        <f>[1]!Table1[[#This Row],[Gross_Sales]]*[1]!Table1[[#This Row],[Discount_amount]]</f>
        <v>7225000</v>
      </c>
      <c r="AA928" s="6">
        <f>IFERROR([1]!Table1[[#This Row],[Profit]]/[1]!Table1[[#This Row],[Sales]],0)</f>
        <v>0.15032679738562091</v>
      </c>
      <c r="AB928" s="3">
        <f>YEAR([1]!Table1[[#This Row],[Order_Date]])</f>
        <v>2024</v>
      </c>
      <c r="AC928" s="3">
        <f>MONTH([1]!Table1[[#This Row],[Order_Date]])</f>
        <v>6</v>
      </c>
      <c r="AD928" s="3" t="str">
        <f t="shared" si="42"/>
        <v>Jun</v>
      </c>
      <c r="AE928" s="3" t="str">
        <f t="shared" si="43"/>
        <v>Q2</v>
      </c>
      <c r="AF928" s="3" t="str">
        <f t="shared" si="44"/>
        <v>2024-Jun</v>
      </c>
      <c r="AG928" s="3">
        <f>COUNTIF(C:C,Table1[[#This Row],[Customer_ID]])</f>
        <v>32</v>
      </c>
      <c r="AH928" s="9" t="e">
        <f>IF([1]!Table1[[#This Row],[Customer_order_count]] &gt;= 10,"FREQUENT",IF([1]!Table1[[#This Row],[Customer_order_count]] &lt;= 10,"REGULAR","OCASSIONAL"))</f>
        <v>#REF!</v>
      </c>
    </row>
    <row r="929" spans="1:34" x14ac:dyDescent="0.25">
      <c r="A929" s="10" t="s">
        <v>1688</v>
      </c>
      <c r="B929" s="11">
        <v>46021</v>
      </c>
      <c r="C929" s="12" t="s">
        <v>1253</v>
      </c>
      <c r="D929" s="13" t="s">
        <v>1254</v>
      </c>
      <c r="E929" s="13" t="s">
        <v>16</v>
      </c>
      <c r="F929" s="14">
        <v>45</v>
      </c>
      <c r="G929" s="12" t="s">
        <v>275</v>
      </c>
      <c r="H929" s="12" t="s">
        <v>276</v>
      </c>
      <c r="I929" s="12" t="s">
        <v>102</v>
      </c>
      <c r="J929" s="12" t="s">
        <v>103</v>
      </c>
      <c r="K929" s="12" t="s">
        <v>25</v>
      </c>
      <c r="L929" s="14">
        <v>2</v>
      </c>
      <c r="M929" s="14">
        <v>28000</v>
      </c>
      <c r="N929" s="15">
        <v>0</v>
      </c>
      <c r="O929" s="14">
        <v>56000</v>
      </c>
      <c r="P929" s="14">
        <v>42000</v>
      </c>
      <c r="Q929" s="5">
        <f>Table1[[#This Row],[Sales]]-Table1[[#This Row],[Cost]]</f>
        <v>14000</v>
      </c>
      <c r="R929" s="12" t="s">
        <v>17</v>
      </c>
      <c r="S929" s="12" t="s">
        <v>10</v>
      </c>
      <c r="T929" s="12" t="s">
        <v>40</v>
      </c>
      <c r="U929" s="12" t="s">
        <v>27</v>
      </c>
      <c r="V929" s="6">
        <f>Table1[[#This Row],[Profit]]/Table1[[#This Row],[Sales]]</f>
        <v>0.25</v>
      </c>
      <c r="W929" s="12">
        <f>[1]!Table1[[#This Row],[Sales]]-[1]!Table1[[#This Row],[Cost]]-[1]!Table1[[#This Row],[Profit]]</f>
        <v>0</v>
      </c>
      <c r="X929" s="12">
        <f>[1]!Table1[[#This Row],[Quantity]]*[1]!Table1[[#This Row],[Unit_Price]]</f>
        <v>56000</v>
      </c>
      <c r="Y929" s="16">
        <f>[1]!Table1[[#This Row],[Gross_Sales]]*[1]!Table1[[#This Row],[Discount]]</f>
        <v>0</v>
      </c>
      <c r="Z929" s="17">
        <f>[1]!Table1[[#This Row],[Gross_Sales]]*[1]!Table1[[#This Row],[Discount_amount]]</f>
        <v>0</v>
      </c>
      <c r="AA929" s="15">
        <f>IFERROR([1]!Table1[[#This Row],[Profit]]/[1]!Table1[[#This Row],[Sales]],0)</f>
        <v>0.25</v>
      </c>
      <c r="AB929" s="12">
        <f>YEAR([1]!Table1[[#This Row],[Order_Date]])</f>
        <v>2025</v>
      </c>
      <c r="AC929" s="12">
        <f>MONTH([1]!Table1[[#This Row],[Order_Date]])</f>
        <v>12</v>
      </c>
      <c r="AD929" s="12" t="str">
        <f t="shared" si="42"/>
        <v>Dec</v>
      </c>
      <c r="AE929" s="12" t="str">
        <f t="shared" si="43"/>
        <v>Q4</v>
      </c>
      <c r="AF929" s="12" t="str">
        <f t="shared" si="44"/>
        <v>2025-Dec</v>
      </c>
      <c r="AG929" s="12">
        <f>COUNTIF(C:C,Table1[[#This Row],[Customer_ID]])</f>
        <v>17</v>
      </c>
      <c r="AH929" s="18" t="e">
        <f>IF([1]!Table1[[#This Row],[Customer_order_count]] &gt;= 10,"FREQUENT",IF([1]!Table1[[#This Row],[Customer_order_count]] &lt;= 10,"REGULAR","OCASSIONAL"))</f>
        <v>#REF!</v>
      </c>
    </row>
    <row r="930" spans="1:34" x14ac:dyDescent="0.25">
      <c r="A930" s="1" t="s">
        <v>1689</v>
      </c>
      <c r="B930" s="2">
        <v>45748</v>
      </c>
      <c r="C930" s="3" t="s">
        <v>447</v>
      </c>
      <c r="D930" s="4" t="s">
        <v>448</v>
      </c>
      <c r="E930" s="4" t="s">
        <v>16</v>
      </c>
      <c r="F930" s="5">
        <v>21</v>
      </c>
      <c r="G930" s="3" t="s">
        <v>275</v>
      </c>
      <c r="H930" s="3" t="s">
        <v>276</v>
      </c>
      <c r="I930" s="3" t="s">
        <v>344</v>
      </c>
      <c r="J930" s="3" t="s">
        <v>345</v>
      </c>
      <c r="K930" s="3" t="s">
        <v>39</v>
      </c>
      <c r="L930" s="5">
        <v>1</v>
      </c>
      <c r="M930" s="5">
        <v>2200</v>
      </c>
      <c r="N930" s="6">
        <v>0.05</v>
      </c>
      <c r="O930" s="5">
        <v>2090</v>
      </c>
      <c r="P930" s="5">
        <v>1400</v>
      </c>
      <c r="Q930" s="5">
        <f>Table1[[#This Row],[Sales]]-Table1[[#This Row],[Cost]]</f>
        <v>690</v>
      </c>
      <c r="R930" s="3" t="s">
        <v>17</v>
      </c>
      <c r="S930" s="3" t="s">
        <v>10</v>
      </c>
      <c r="T930" s="3" t="s">
        <v>11</v>
      </c>
      <c r="U930" s="3" t="s">
        <v>27</v>
      </c>
      <c r="V930" s="6">
        <f>Table1[[#This Row],[Profit]]/Table1[[#This Row],[Sales]]</f>
        <v>0.33014354066985646</v>
      </c>
      <c r="W930" s="3">
        <f>[1]!Table1[[#This Row],[Sales]]-[1]!Table1[[#This Row],[Cost]]-[1]!Table1[[#This Row],[Profit]]</f>
        <v>0</v>
      </c>
      <c r="X930" s="3">
        <f>[1]!Table1[[#This Row],[Quantity]]*[1]!Table1[[#This Row],[Unit_Price]]</f>
        <v>2200</v>
      </c>
      <c r="Y930" s="7">
        <f>[1]!Table1[[#This Row],[Gross_Sales]]*[1]!Table1[[#This Row],[Discount]]</f>
        <v>110</v>
      </c>
      <c r="Z930" s="8">
        <f>[1]!Table1[[#This Row],[Gross_Sales]]*[1]!Table1[[#This Row],[Discount_amount]]</f>
        <v>242000</v>
      </c>
      <c r="AA930" s="6">
        <f>IFERROR([1]!Table1[[#This Row],[Profit]]/[1]!Table1[[#This Row],[Sales]],0)</f>
        <v>0.33014354066985646</v>
      </c>
      <c r="AB930" s="3">
        <f>YEAR([1]!Table1[[#This Row],[Order_Date]])</f>
        <v>2025</v>
      </c>
      <c r="AC930" s="3">
        <f>MONTH([1]!Table1[[#This Row],[Order_Date]])</f>
        <v>4</v>
      </c>
      <c r="AD930" s="3" t="str">
        <f t="shared" si="42"/>
        <v>Apr</v>
      </c>
      <c r="AE930" s="3" t="str">
        <f t="shared" si="43"/>
        <v>Q2</v>
      </c>
      <c r="AF930" s="3" t="str">
        <f t="shared" si="44"/>
        <v>2025-Apr</v>
      </c>
      <c r="AG930" s="3">
        <f>COUNTIF(C:C,Table1[[#This Row],[Customer_ID]])</f>
        <v>22</v>
      </c>
      <c r="AH930" s="9" t="e">
        <f>IF([1]!Table1[[#This Row],[Customer_order_count]] &gt;= 10,"FREQUENT",IF([1]!Table1[[#This Row],[Customer_order_count]] &lt;= 10,"REGULAR","OCASSIONAL"))</f>
        <v>#REF!</v>
      </c>
    </row>
    <row r="931" spans="1:34" x14ac:dyDescent="0.25">
      <c r="A931" s="10" t="s">
        <v>1690</v>
      </c>
      <c r="B931" s="11">
        <v>45426</v>
      </c>
      <c r="C931" s="12" t="s">
        <v>530</v>
      </c>
      <c r="D931" s="13" t="s">
        <v>531</v>
      </c>
      <c r="E931" s="13" t="s">
        <v>3</v>
      </c>
      <c r="F931" s="14">
        <v>31</v>
      </c>
      <c r="G931" s="12" t="s">
        <v>275</v>
      </c>
      <c r="H931" s="12" t="s">
        <v>276</v>
      </c>
      <c r="I931" s="12" t="s">
        <v>186</v>
      </c>
      <c r="J931" s="12" t="s">
        <v>187</v>
      </c>
      <c r="K931" s="12" t="s">
        <v>91</v>
      </c>
      <c r="L931" s="14">
        <v>1</v>
      </c>
      <c r="M931" s="14">
        <v>12000</v>
      </c>
      <c r="N931" s="15">
        <v>0.1</v>
      </c>
      <c r="O931" s="14">
        <v>10800</v>
      </c>
      <c r="P931" s="14">
        <v>9000</v>
      </c>
      <c r="Q931" s="5">
        <f>Table1[[#This Row],[Sales]]-Table1[[#This Row],[Cost]]</f>
        <v>1800</v>
      </c>
      <c r="R931" s="12" t="s">
        <v>26</v>
      </c>
      <c r="S931" s="12" t="s">
        <v>10</v>
      </c>
      <c r="T931" s="12" t="s">
        <v>11</v>
      </c>
      <c r="U931" s="12" t="s">
        <v>12</v>
      </c>
      <c r="V931" s="6">
        <f>Table1[[#This Row],[Profit]]/Table1[[#This Row],[Sales]]</f>
        <v>0.16666666666666666</v>
      </c>
      <c r="W931" s="12">
        <f>[1]!Table1[[#This Row],[Sales]]-[1]!Table1[[#This Row],[Cost]]-[1]!Table1[[#This Row],[Profit]]</f>
        <v>0</v>
      </c>
      <c r="X931" s="12">
        <f>[1]!Table1[[#This Row],[Quantity]]*[1]!Table1[[#This Row],[Unit_Price]]</f>
        <v>12000</v>
      </c>
      <c r="Y931" s="16">
        <f>[1]!Table1[[#This Row],[Gross_Sales]]*[1]!Table1[[#This Row],[Discount]]</f>
        <v>1200</v>
      </c>
      <c r="Z931" s="17">
        <f>[1]!Table1[[#This Row],[Gross_Sales]]*[1]!Table1[[#This Row],[Discount_amount]]</f>
        <v>14400000</v>
      </c>
      <c r="AA931" s="15">
        <f>IFERROR([1]!Table1[[#This Row],[Profit]]/[1]!Table1[[#This Row],[Sales]],0)</f>
        <v>0.16666666666666666</v>
      </c>
      <c r="AB931" s="12">
        <f>YEAR([1]!Table1[[#This Row],[Order_Date]])</f>
        <v>2024</v>
      </c>
      <c r="AC931" s="12">
        <f>MONTH([1]!Table1[[#This Row],[Order_Date]])</f>
        <v>5</v>
      </c>
      <c r="AD931" s="12" t="str">
        <f t="shared" si="42"/>
        <v>May</v>
      </c>
      <c r="AE931" s="12" t="str">
        <f t="shared" si="43"/>
        <v>Q2</v>
      </c>
      <c r="AF931" s="12" t="str">
        <f t="shared" si="44"/>
        <v>2024-May</v>
      </c>
      <c r="AG931" s="12">
        <f>COUNTIF(C:C,Table1[[#This Row],[Customer_ID]])</f>
        <v>13</v>
      </c>
      <c r="AH931" s="18" t="e">
        <f>IF([1]!Table1[[#This Row],[Customer_order_count]] &gt;= 10,"FREQUENT",IF([1]!Table1[[#This Row],[Customer_order_count]] &lt;= 10,"REGULAR","OCASSIONAL"))</f>
        <v>#REF!</v>
      </c>
    </row>
    <row r="932" spans="1:34" x14ac:dyDescent="0.25">
      <c r="A932" s="1" t="s">
        <v>1691</v>
      </c>
      <c r="B932" s="2">
        <v>45304</v>
      </c>
      <c r="C932" s="3" t="s">
        <v>453</v>
      </c>
      <c r="D932" s="4" t="s">
        <v>454</v>
      </c>
      <c r="E932" s="4" t="s">
        <v>3</v>
      </c>
      <c r="F932" s="5">
        <v>45</v>
      </c>
      <c r="G932" s="3" t="s">
        <v>317</v>
      </c>
      <c r="H932" s="3" t="s">
        <v>5</v>
      </c>
      <c r="I932" s="3" t="s">
        <v>74</v>
      </c>
      <c r="J932" s="3" t="s">
        <v>75</v>
      </c>
      <c r="K932" s="3" t="s">
        <v>76</v>
      </c>
      <c r="L932" s="5">
        <v>4</v>
      </c>
      <c r="M932" s="5">
        <v>550</v>
      </c>
      <c r="N932" s="6">
        <v>0.1</v>
      </c>
      <c r="O932" s="5">
        <v>1980</v>
      </c>
      <c r="P932" s="5">
        <v>1800</v>
      </c>
      <c r="Q932" s="5">
        <f>Table1[[#This Row],[Sales]]-Table1[[#This Row],[Cost]]</f>
        <v>180</v>
      </c>
      <c r="R932" s="3" t="s">
        <v>17</v>
      </c>
      <c r="S932" s="3" t="s">
        <v>10</v>
      </c>
      <c r="T932" s="3" t="s">
        <v>18</v>
      </c>
      <c r="U932" s="3" t="s">
        <v>12</v>
      </c>
      <c r="V932" s="6">
        <f>Table1[[#This Row],[Profit]]/Table1[[#This Row],[Sales]]</f>
        <v>9.0909090909090912E-2</v>
      </c>
      <c r="W932" s="3">
        <f>[1]!Table1[[#This Row],[Sales]]-[1]!Table1[[#This Row],[Cost]]-[1]!Table1[[#This Row],[Profit]]</f>
        <v>0</v>
      </c>
      <c r="X932" s="3">
        <f>[1]!Table1[[#This Row],[Quantity]]*[1]!Table1[[#This Row],[Unit_Price]]</f>
        <v>2200</v>
      </c>
      <c r="Y932" s="7">
        <f>[1]!Table1[[#This Row],[Gross_Sales]]*[1]!Table1[[#This Row],[Discount]]</f>
        <v>220</v>
      </c>
      <c r="Z932" s="8">
        <f>[1]!Table1[[#This Row],[Gross_Sales]]*[1]!Table1[[#This Row],[Discount_amount]]</f>
        <v>484000</v>
      </c>
      <c r="AA932" s="6">
        <f>IFERROR([1]!Table1[[#This Row],[Profit]]/[1]!Table1[[#This Row],[Sales]],0)</f>
        <v>9.0909090909090912E-2</v>
      </c>
      <c r="AB932" s="3">
        <f>YEAR([1]!Table1[[#This Row],[Order_Date]])</f>
        <v>2024</v>
      </c>
      <c r="AC932" s="3">
        <f>MONTH([1]!Table1[[#This Row],[Order_Date]])</f>
        <v>1</v>
      </c>
      <c r="AD932" s="3" t="str">
        <f t="shared" si="42"/>
        <v>Jan</v>
      </c>
      <c r="AE932" s="3" t="str">
        <f t="shared" si="43"/>
        <v>Q1</v>
      </c>
      <c r="AF932" s="3" t="str">
        <f t="shared" si="44"/>
        <v>2024-Jan</v>
      </c>
      <c r="AG932" s="3">
        <f>COUNTIF(C:C,Table1[[#This Row],[Customer_ID]])</f>
        <v>6</v>
      </c>
      <c r="AH932" s="9" t="e">
        <f>IF([1]!Table1[[#This Row],[Customer_order_count]] &gt;= 10,"FREQUENT",IF([1]!Table1[[#This Row],[Customer_order_count]] &lt;= 10,"REGULAR","OCASSIONAL"))</f>
        <v>#REF!</v>
      </c>
    </row>
    <row r="933" spans="1:34" x14ac:dyDescent="0.25">
      <c r="A933" s="10" t="s">
        <v>1692</v>
      </c>
      <c r="B933" s="11">
        <v>45297</v>
      </c>
      <c r="C933" s="12" t="s">
        <v>267</v>
      </c>
      <c r="D933" s="13" t="s">
        <v>268</v>
      </c>
      <c r="E933" s="13" t="s">
        <v>16</v>
      </c>
      <c r="F933" s="14">
        <v>32</v>
      </c>
      <c r="G933" s="12" t="s">
        <v>269</v>
      </c>
      <c r="H933" s="12" t="s">
        <v>270</v>
      </c>
      <c r="I933" s="12" t="s">
        <v>56</v>
      </c>
      <c r="J933" s="12" t="s">
        <v>57</v>
      </c>
      <c r="K933" s="12" t="s">
        <v>58</v>
      </c>
      <c r="L933" s="14">
        <v>1</v>
      </c>
      <c r="M933" s="14">
        <v>1200</v>
      </c>
      <c r="N933" s="15">
        <v>0.1</v>
      </c>
      <c r="O933" s="14">
        <v>1080</v>
      </c>
      <c r="P933" s="14">
        <v>800</v>
      </c>
      <c r="Q933" s="5">
        <f>Table1[[#This Row],[Sales]]-Table1[[#This Row],[Cost]]</f>
        <v>280</v>
      </c>
      <c r="R933" s="12" t="s">
        <v>77</v>
      </c>
      <c r="S933" s="12" t="s">
        <v>10</v>
      </c>
      <c r="T933" s="12" t="s">
        <v>18</v>
      </c>
      <c r="U933" s="12" t="s">
        <v>27</v>
      </c>
      <c r="V933" s="6">
        <f>Table1[[#This Row],[Profit]]/Table1[[#This Row],[Sales]]</f>
        <v>0.25925925925925924</v>
      </c>
      <c r="W933" s="12">
        <f>[1]!Table1[[#This Row],[Sales]]-[1]!Table1[[#This Row],[Cost]]-[1]!Table1[[#This Row],[Profit]]</f>
        <v>0</v>
      </c>
      <c r="X933" s="12">
        <f>[1]!Table1[[#This Row],[Quantity]]*[1]!Table1[[#This Row],[Unit_Price]]</f>
        <v>1200</v>
      </c>
      <c r="Y933" s="16">
        <f>[1]!Table1[[#This Row],[Gross_Sales]]*[1]!Table1[[#This Row],[Discount]]</f>
        <v>120</v>
      </c>
      <c r="Z933" s="17">
        <f>[1]!Table1[[#This Row],[Gross_Sales]]*[1]!Table1[[#This Row],[Discount_amount]]</f>
        <v>144000</v>
      </c>
      <c r="AA933" s="15">
        <f>IFERROR([1]!Table1[[#This Row],[Profit]]/[1]!Table1[[#This Row],[Sales]],0)</f>
        <v>0.25925925925925924</v>
      </c>
      <c r="AB933" s="12">
        <f>YEAR([1]!Table1[[#This Row],[Order_Date]])</f>
        <v>2024</v>
      </c>
      <c r="AC933" s="12">
        <f>MONTH([1]!Table1[[#This Row],[Order_Date]])</f>
        <v>1</v>
      </c>
      <c r="AD933" s="12" t="str">
        <f t="shared" si="42"/>
        <v>Jan</v>
      </c>
      <c r="AE933" s="12" t="str">
        <f t="shared" si="43"/>
        <v>Q1</v>
      </c>
      <c r="AF933" s="12" t="str">
        <f t="shared" si="44"/>
        <v>2024-Jan</v>
      </c>
      <c r="AG933" s="12">
        <f>COUNTIF(C:C,Table1[[#This Row],[Customer_ID]])</f>
        <v>11</v>
      </c>
      <c r="AH933" s="18" t="e">
        <f>IF([1]!Table1[[#This Row],[Customer_order_count]] &gt;= 10,"FREQUENT",IF([1]!Table1[[#This Row],[Customer_order_count]] &lt;= 10,"REGULAR","OCASSIONAL"))</f>
        <v>#REF!</v>
      </c>
    </row>
    <row r="934" spans="1:34" x14ac:dyDescent="0.25">
      <c r="A934" s="1" t="s">
        <v>1693</v>
      </c>
      <c r="B934" s="2">
        <v>45894</v>
      </c>
      <c r="C934" s="3" t="s">
        <v>619</v>
      </c>
      <c r="D934" s="4" t="s">
        <v>609</v>
      </c>
      <c r="E934" s="4" t="s">
        <v>3</v>
      </c>
      <c r="F934" s="5">
        <v>32</v>
      </c>
      <c r="G934" s="3" t="s">
        <v>407</v>
      </c>
      <c r="H934" s="3" t="s">
        <v>285</v>
      </c>
      <c r="I934" s="3" t="s">
        <v>6</v>
      </c>
      <c r="J934" s="3" t="s">
        <v>7</v>
      </c>
      <c r="K934" s="3" t="s">
        <v>8</v>
      </c>
      <c r="L934" s="5">
        <v>1</v>
      </c>
      <c r="M934" s="5">
        <v>7000</v>
      </c>
      <c r="N934" s="6">
        <v>0.15</v>
      </c>
      <c r="O934" s="5">
        <v>5950</v>
      </c>
      <c r="P934" s="5">
        <v>5200</v>
      </c>
      <c r="Q934" s="5">
        <f>Table1[[#This Row],[Sales]]-Table1[[#This Row],[Cost]]</f>
        <v>750</v>
      </c>
      <c r="R934" s="3" t="s">
        <v>17</v>
      </c>
      <c r="S934" s="3" t="s">
        <v>10</v>
      </c>
      <c r="T934" s="3" t="s">
        <v>33</v>
      </c>
      <c r="U934" s="3" t="s">
        <v>19</v>
      </c>
      <c r="V934" s="6">
        <f>Table1[[#This Row],[Profit]]/Table1[[#This Row],[Sales]]</f>
        <v>0.12605042016806722</v>
      </c>
      <c r="W934" s="3">
        <f>[1]!Table1[[#This Row],[Sales]]-[1]!Table1[[#This Row],[Cost]]-[1]!Table1[[#This Row],[Profit]]</f>
        <v>0</v>
      </c>
      <c r="X934" s="3">
        <f>[1]!Table1[[#This Row],[Quantity]]*[1]!Table1[[#This Row],[Unit_Price]]</f>
        <v>7000</v>
      </c>
      <c r="Y934" s="7">
        <f>[1]!Table1[[#This Row],[Gross_Sales]]*[1]!Table1[[#This Row],[Discount]]</f>
        <v>1050</v>
      </c>
      <c r="Z934" s="8">
        <f>[1]!Table1[[#This Row],[Gross_Sales]]*[1]!Table1[[#This Row],[Discount_amount]]</f>
        <v>7350000</v>
      </c>
      <c r="AA934" s="6">
        <f>IFERROR([1]!Table1[[#This Row],[Profit]]/[1]!Table1[[#This Row],[Sales]],0)</f>
        <v>0.12605042016806722</v>
      </c>
      <c r="AB934" s="3">
        <f>YEAR([1]!Table1[[#This Row],[Order_Date]])</f>
        <v>2025</v>
      </c>
      <c r="AC934" s="3">
        <f>MONTH([1]!Table1[[#This Row],[Order_Date]])</f>
        <v>8</v>
      </c>
      <c r="AD934" s="3" t="str">
        <f t="shared" si="42"/>
        <v>Aug</v>
      </c>
      <c r="AE934" s="3" t="str">
        <f t="shared" si="43"/>
        <v>Q3</v>
      </c>
      <c r="AF934" s="3" t="str">
        <f t="shared" si="44"/>
        <v>2025-Aug</v>
      </c>
      <c r="AG934" s="3">
        <f>COUNTIF(C:C,Table1[[#This Row],[Customer_ID]])</f>
        <v>23</v>
      </c>
      <c r="AH934" s="9" t="e">
        <f>IF([1]!Table1[[#This Row],[Customer_order_count]] &gt;= 10,"FREQUENT",IF([1]!Table1[[#This Row],[Customer_order_count]] &lt;= 10,"REGULAR","OCASSIONAL"))</f>
        <v>#REF!</v>
      </c>
    </row>
    <row r="935" spans="1:34" x14ac:dyDescent="0.25">
      <c r="A935" s="10" t="s">
        <v>1694</v>
      </c>
      <c r="B935" s="11">
        <v>45373</v>
      </c>
      <c r="C935" s="12" t="s">
        <v>21</v>
      </c>
      <c r="D935" s="13" t="s">
        <v>22</v>
      </c>
      <c r="E935" s="13" t="s">
        <v>3</v>
      </c>
      <c r="F935" s="14">
        <v>39</v>
      </c>
      <c r="G935" s="12" t="s">
        <v>4</v>
      </c>
      <c r="H935" s="12" t="s">
        <v>5</v>
      </c>
      <c r="I935" s="12" t="s">
        <v>56</v>
      </c>
      <c r="J935" s="12" t="s">
        <v>57</v>
      </c>
      <c r="K935" s="12" t="s">
        <v>58</v>
      </c>
      <c r="L935" s="14">
        <v>3</v>
      </c>
      <c r="M935" s="14">
        <v>1200</v>
      </c>
      <c r="N935" s="15">
        <v>0.1</v>
      </c>
      <c r="O935" s="14">
        <v>3240</v>
      </c>
      <c r="P935" s="14">
        <v>2400</v>
      </c>
      <c r="Q935" s="5">
        <f>Table1[[#This Row],[Sales]]-Table1[[#This Row],[Cost]]</f>
        <v>840</v>
      </c>
      <c r="R935" s="12" t="s">
        <v>17</v>
      </c>
      <c r="S935" s="12" t="s">
        <v>10</v>
      </c>
      <c r="T935" s="12" t="s">
        <v>18</v>
      </c>
      <c r="U935" s="12" t="s">
        <v>27</v>
      </c>
      <c r="V935" s="6">
        <f>Table1[[#This Row],[Profit]]/Table1[[#This Row],[Sales]]</f>
        <v>0.25925925925925924</v>
      </c>
      <c r="W935" s="12">
        <f>[1]!Table1[[#This Row],[Sales]]-[1]!Table1[[#This Row],[Cost]]-[1]!Table1[[#This Row],[Profit]]</f>
        <v>0</v>
      </c>
      <c r="X935" s="12">
        <f>[1]!Table1[[#This Row],[Quantity]]*[1]!Table1[[#This Row],[Unit_Price]]</f>
        <v>3600</v>
      </c>
      <c r="Y935" s="16">
        <f>[1]!Table1[[#This Row],[Gross_Sales]]*[1]!Table1[[#This Row],[Discount]]</f>
        <v>360</v>
      </c>
      <c r="Z935" s="17">
        <f>[1]!Table1[[#This Row],[Gross_Sales]]*[1]!Table1[[#This Row],[Discount_amount]]</f>
        <v>1296000</v>
      </c>
      <c r="AA935" s="15">
        <f>IFERROR([1]!Table1[[#This Row],[Profit]]/[1]!Table1[[#This Row],[Sales]],0)</f>
        <v>0.25925925925925924</v>
      </c>
      <c r="AB935" s="12">
        <f>YEAR([1]!Table1[[#This Row],[Order_Date]])</f>
        <v>2024</v>
      </c>
      <c r="AC935" s="12">
        <f>MONTH([1]!Table1[[#This Row],[Order_Date]])</f>
        <v>3</v>
      </c>
      <c r="AD935" s="12" t="str">
        <f t="shared" si="42"/>
        <v>Mar</v>
      </c>
      <c r="AE935" s="12" t="str">
        <f t="shared" si="43"/>
        <v>Q1</v>
      </c>
      <c r="AF935" s="12" t="str">
        <f t="shared" si="44"/>
        <v>2024-Mar</v>
      </c>
      <c r="AG935" s="12">
        <f>COUNTIF(C:C,Table1[[#This Row],[Customer_ID]])</f>
        <v>37</v>
      </c>
      <c r="AH935" s="18" t="e">
        <f>IF([1]!Table1[[#This Row],[Customer_order_count]] &gt;= 10,"FREQUENT",IF([1]!Table1[[#This Row],[Customer_order_count]] &lt;= 10,"REGULAR","OCASSIONAL"))</f>
        <v>#REF!</v>
      </c>
    </row>
    <row r="936" spans="1:34" x14ac:dyDescent="0.25">
      <c r="A936" s="1" t="s">
        <v>1695</v>
      </c>
      <c r="B936" s="2">
        <v>45852</v>
      </c>
      <c r="C936" s="3" t="s">
        <v>1412</v>
      </c>
      <c r="D936" s="4" t="s">
        <v>357</v>
      </c>
      <c r="E936" s="4" t="s">
        <v>3</v>
      </c>
      <c r="F936" s="5">
        <v>49</v>
      </c>
      <c r="G936" s="3" t="s">
        <v>317</v>
      </c>
      <c r="H936" s="3" t="s">
        <v>5</v>
      </c>
      <c r="I936" s="3" t="s">
        <v>37</v>
      </c>
      <c r="J936" s="3" t="s">
        <v>38</v>
      </c>
      <c r="K936" s="3" t="s">
        <v>39</v>
      </c>
      <c r="L936" s="5">
        <v>1</v>
      </c>
      <c r="M936" s="5">
        <v>900</v>
      </c>
      <c r="N936" s="6">
        <v>0.1</v>
      </c>
      <c r="O936" s="5">
        <v>810</v>
      </c>
      <c r="P936" s="5">
        <v>550</v>
      </c>
      <c r="Q936" s="5">
        <f>Table1[[#This Row],[Sales]]-Table1[[#This Row],[Cost]]</f>
        <v>260</v>
      </c>
      <c r="R936" s="3" t="s">
        <v>17</v>
      </c>
      <c r="S936" s="3" t="s">
        <v>10</v>
      </c>
      <c r="T936" s="3" t="s">
        <v>33</v>
      </c>
      <c r="U936" s="3" t="s">
        <v>27</v>
      </c>
      <c r="V936" s="6">
        <f>Table1[[#This Row],[Profit]]/Table1[[#This Row],[Sales]]</f>
        <v>0.32098765432098764</v>
      </c>
      <c r="W936" s="3">
        <f>[1]!Table1[[#This Row],[Sales]]-[1]!Table1[[#This Row],[Cost]]-[1]!Table1[[#This Row],[Profit]]</f>
        <v>0</v>
      </c>
      <c r="X936" s="3">
        <f>[1]!Table1[[#This Row],[Quantity]]*[1]!Table1[[#This Row],[Unit_Price]]</f>
        <v>900</v>
      </c>
      <c r="Y936" s="7">
        <f>[1]!Table1[[#This Row],[Gross_Sales]]*[1]!Table1[[#This Row],[Discount]]</f>
        <v>90</v>
      </c>
      <c r="Z936" s="8">
        <f>[1]!Table1[[#This Row],[Gross_Sales]]*[1]!Table1[[#This Row],[Discount_amount]]</f>
        <v>81000</v>
      </c>
      <c r="AA936" s="6">
        <f>IFERROR([1]!Table1[[#This Row],[Profit]]/[1]!Table1[[#This Row],[Sales]],0)</f>
        <v>0.32098765432098764</v>
      </c>
      <c r="AB936" s="3">
        <f>YEAR([1]!Table1[[#This Row],[Order_Date]])</f>
        <v>2025</v>
      </c>
      <c r="AC936" s="3">
        <f>MONTH([1]!Table1[[#This Row],[Order_Date]])</f>
        <v>7</v>
      </c>
      <c r="AD936" s="3" t="str">
        <f t="shared" si="42"/>
        <v>Jul</v>
      </c>
      <c r="AE936" s="3" t="str">
        <f t="shared" si="43"/>
        <v>Q3</v>
      </c>
      <c r="AF936" s="3" t="str">
        <f t="shared" si="44"/>
        <v>2025-Jul</v>
      </c>
      <c r="AG936" s="3">
        <f>COUNTIF(C:C,Table1[[#This Row],[Customer_ID]])</f>
        <v>8</v>
      </c>
      <c r="AH936" s="9" t="e">
        <f>IF([1]!Table1[[#This Row],[Customer_order_count]] &gt;= 10,"FREQUENT",IF([1]!Table1[[#This Row],[Customer_order_count]] &lt;= 10,"REGULAR","OCASSIONAL"))</f>
        <v>#REF!</v>
      </c>
    </row>
    <row r="937" spans="1:34" x14ac:dyDescent="0.25">
      <c r="A937" s="10" t="s">
        <v>1696</v>
      </c>
      <c r="B937" s="11">
        <v>45504</v>
      </c>
      <c r="C937" s="12" t="s">
        <v>1650</v>
      </c>
      <c r="D937" s="13" t="s">
        <v>1254</v>
      </c>
      <c r="E937" s="13" t="s">
        <v>3</v>
      </c>
      <c r="F937" s="14">
        <v>37</v>
      </c>
      <c r="G937" s="12" t="s">
        <v>263</v>
      </c>
      <c r="H937" s="12" t="s">
        <v>5</v>
      </c>
      <c r="I937" s="12" t="s">
        <v>102</v>
      </c>
      <c r="J937" s="12" t="s">
        <v>103</v>
      </c>
      <c r="K937" s="12" t="s">
        <v>25</v>
      </c>
      <c r="L937" s="14">
        <v>2</v>
      </c>
      <c r="M937" s="14">
        <v>28000</v>
      </c>
      <c r="N937" s="15">
        <v>0.1</v>
      </c>
      <c r="O937" s="14">
        <v>50400</v>
      </c>
      <c r="P937" s="14">
        <v>42000</v>
      </c>
      <c r="Q937" s="5">
        <f>Table1[[#This Row],[Sales]]-Table1[[#This Row],[Cost]]</f>
        <v>8400</v>
      </c>
      <c r="R937" s="12" t="s">
        <v>26</v>
      </c>
      <c r="S937" s="12" t="s">
        <v>10</v>
      </c>
      <c r="T937" s="12" t="s">
        <v>33</v>
      </c>
      <c r="U937" s="12" t="s">
        <v>27</v>
      </c>
      <c r="V937" s="6">
        <f>Table1[[#This Row],[Profit]]/Table1[[#This Row],[Sales]]</f>
        <v>0.16666666666666666</v>
      </c>
      <c r="W937" s="12">
        <f>[1]!Table1[[#This Row],[Sales]]-[1]!Table1[[#This Row],[Cost]]-[1]!Table1[[#This Row],[Profit]]</f>
        <v>0</v>
      </c>
      <c r="X937" s="12">
        <f>[1]!Table1[[#This Row],[Quantity]]*[1]!Table1[[#This Row],[Unit_Price]]</f>
        <v>56000</v>
      </c>
      <c r="Y937" s="16">
        <f>[1]!Table1[[#This Row],[Gross_Sales]]*[1]!Table1[[#This Row],[Discount]]</f>
        <v>5600</v>
      </c>
      <c r="Z937" s="17">
        <f>[1]!Table1[[#This Row],[Gross_Sales]]*[1]!Table1[[#This Row],[Discount_amount]]</f>
        <v>313600000</v>
      </c>
      <c r="AA937" s="15">
        <f>IFERROR([1]!Table1[[#This Row],[Profit]]/[1]!Table1[[#This Row],[Sales]],0)</f>
        <v>0.16666666666666666</v>
      </c>
      <c r="AB937" s="12">
        <f>YEAR([1]!Table1[[#This Row],[Order_Date]])</f>
        <v>2024</v>
      </c>
      <c r="AC937" s="12">
        <f>MONTH([1]!Table1[[#This Row],[Order_Date]])</f>
        <v>7</v>
      </c>
      <c r="AD937" s="12" t="str">
        <f t="shared" si="42"/>
        <v>Jul</v>
      </c>
      <c r="AE937" s="12" t="str">
        <f t="shared" si="43"/>
        <v>Q3</v>
      </c>
      <c r="AF937" s="12" t="str">
        <f t="shared" si="44"/>
        <v>2024-Jul</v>
      </c>
      <c r="AG937" s="12">
        <f>COUNTIF(C:C,Table1[[#This Row],[Customer_ID]])</f>
        <v>7</v>
      </c>
      <c r="AH937" s="18" t="e">
        <f>IF([1]!Table1[[#This Row],[Customer_order_count]] &gt;= 10,"FREQUENT",IF([1]!Table1[[#This Row],[Customer_order_count]] &lt;= 10,"REGULAR","OCASSIONAL"))</f>
        <v>#REF!</v>
      </c>
    </row>
    <row r="938" spans="1:34" x14ac:dyDescent="0.25">
      <c r="A938" s="1" t="s">
        <v>1697</v>
      </c>
      <c r="B938" s="2">
        <v>45649</v>
      </c>
      <c r="C938" s="3" t="s">
        <v>470</v>
      </c>
      <c r="D938" s="4" t="s">
        <v>471</v>
      </c>
      <c r="E938" s="4" t="s">
        <v>3</v>
      </c>
      <c r="F938" s="5">
        <v>20</v>
      </c>
      <c r="G938" s="3" t="s">
        <v>290</v>
      </c>
      <c r="H938" s="3" t="s">
        <v>276</v>
      </c>
      <c r="I938" s="3" t="s">
        <v>102</v>
      </c>
      <c r="J938" s="3" t="s">
        <v>103</v>
      </c>
      <c r="K938" s="3" t="s">
        <v>25</v>
      </c>
      <c r="L938" s="5">
        <v>2</v>
      </c>
      <c r="M938" s="5">
        <v>28000</v>
      </c>
      <c r="N938" s="6">
        <v>0.05</v>
      </c>
      <c r="O938" s="5">
        <v>53200</v>
      </c>
      <c r="P938" s="5">
        <v>42000</v>
      </c>
      <c r="Q938" s="5">
        <f>Table1[[#This Row],[Sales]]-Table1[[#This Row],[Cost]]</f>
        <v>11200</v>
      </c>
      <c r="R938" s="3" t="s">
        <v>26</v>
      </c>
      <c r="S938" s="3" t="s">
        <v>10</v>
      </c>
      <c r="T938" s="3" t="s">
        <v>40</v>
      </c>
      <c r="U938" s="3" t="s">
        <v>27</v>
      </c>
      <c r="V938" s="6">
        <f>Table1[[#This Row],[Profit]]/Table1[[#This Row],[Sales]]</f>
        <v>0.21052631578947367</v>
      </c>
      <c r="W938" s="3">
        <f>[1]!Table1[[#This Row],[Sales]]-[1]!Table1[[#This Row],[Cost]]-[1]!Table1[[#This Row],[Profit]]</f>
        <v>0</v>
      </c>
      <c r="X938" s="3">
        <f>[1]!Table1[[#This Row],[Quantity]]*[1]!Table1[[#This Row],[Unit_Price]]</f>
        <v>56000</v>
      </c>
      <c r="Y938" s="7">
        <f>[1]!Table1[[#This Row],[Gross_Sales]]*[1]!Table1[[#This Row],[Discount]]</f>
        <v>2800</v>
      </c>
      <c r="Z938" s="8">
        <f>[1]!Table1[[#This Row],[Gross_Sales]]*[1]!Table1[[#This Row],[Discount_amount]]</f>
        <v>156800000</v>
      </c>
      <c r="AA938" s="6">
        <f>IFERROR([1]!Table1[[#This Row],[Profit]]/[1]!Table1[[#This Row],[Sales]],0)</f>
        <v>0.21052631578947367</v>
      </c>
      <c r="AB938" s="3">
        <f>YEAR([1]!Table1[[#This Row],[Order_Date]])</f>
        <v>2024</v>
      </c>
      <c r="AC938" s="3">
        <f>MONTH([1]!Table1[[#This Row],[Order_Date]])</f>
        <v>12</v>
      </c>
      <c r="AD938" s="3" t="str">
        <f t="shared" si="42"/>
        <v>Dec</v>
      </c>
      <c r="AE938" s="3" t="str">
        <f t="shared" si="43"/>
        <v>Q4</v>
      </c>
      <c r="AF938" s="3" t="str">
        <f t="shared" si="44"/>
        <v>2024-Dec</v>
      </c>
      <c r="AG938" s="3">
        <f>COUNTIF(C:C,Table1[[#This Row],[Customer_ID]])</f>
        <v>7</v>
      </c>
      <c r="AH938" s="9" t="e">
        <f>IF([1]!Table1[[#This Row],[Customer_order_count]] &gt;= 10,"FREQUENT",IF([1]!Table1[[#This Row],[Customer_order_count]] &lt;= 10,"REGULAR","OCASSIONAL"))</f>
        <v>#REF!</v>
      </c>
    </row>
    <row r="939" spans="1:34" x14ac:dyDescent="0.25">
      <c r="A939" s="10" t="s">
        <v>1698</v>
      </c>
      <c r="B939" s="11">
        <v>45883</v>
      </c>
      <c r="C939" s="12" t="s">
        <v>878</v>
      </c>
      <c r="D939" s="12" t="s">
        <v>468</v>
      </c>
      <c r="E939" s="12" t="s">
        <v>3</v>
      </c>
      <c r="F939" s="12">
        <v>40</v>
      </c>
      <c r="G939" s="12" t="s">
        <v>280</v>
      </c>
      <c r="H939" s="12" t="s">
        <v>270</v>
      </c>
      <c r="I939" s="12" t="s">
        <v>56</v>
      </c>
      <c r="J939" s="12" t="s">
        <v>57</v>
      </c>
      <c r="K939" s="12" t="s">
        <v>58</v>
      </c>
      <c r="L939" s="12">
        <v>1</v>
      </c>
      <c r="M939" s="12">
        <v>1200</v>
      </c>
      <c r="N939" s="12">
        <v>0.15</v>
      </c>
      <c r="O939" s="12">
        <v>0</v>
      </c>
      <c r="P939" s="12">
        <v>800</v>
      </c>
      <c r="Q939" s="5">
        <f>Table1[[#This Row],[Sales]]-Table1[[#This Row],[Cost]]</f>
        <v>-800</v>
      </c>
      <c r="R939" s="12" t="s">
        <v>26</v>
      </c>
      <c r="S939" s="12" t="s">
        <v>291</v>
      </c>
      <c r="T939" s="12" t="s">
        <v>33</v>
      </c>
      <c r="U939" s="12" t="s">
        <v>27</v>
      </c>
      <c r="V939" s="3" t="e">
        <f>Table1[[#This Row],[Profit]]/Table1[[#This Row],[Sales]]</f>
        <v>#DIV/0!</v>
      </c>
      <c r="W939" s="12">
        <f>[1]!Table1[[#This Row],[Sales]]-[1]!Table1[[#This Row],[Cost]]-[1]!Table1[[#This Row],[Profit]]</f>
        <v>-800</v>
      </c>
      <c r="X939" s="12">
        <f>[1]!Table1[[#This Row],[Quantity]]*[1]!Table1[[#This Row],[Unit_Price]]</f>
        <v>1200</v>
      </c>
      <c r="Y939" s="12">
        <f>[1]!Table1[[#This Row],[Gross_Sales]]*[1]!Table1[[#This Row],[Discount]]</f>
        <v>180</v>
      </c>
      <c r="Z939" s="12">
        <f>[1]!Table1[[#This Row],[Gross_Sales]]*[1]!Table1[[#This Row],[Discount_amount]]</f>
        <v>216000</v>
      </c>
      <c r="AA939" s="12">
        <f>IFERROR([1]!Table1[[#This Row],[Profit]]/[1]!Table1[[#This Row],[Sales]],0)</f>
        <v>0</v>
      </c>
      <c r="AB939" s="12">
        <f>YEAR([1]!Table1[[#This Row],[Order_Date]])</f>
        <v>2025</v>
      </c>
      <c r="AC939" s="12">
        <f>MONTH([1]!Table1[[#This Row],[Order_Date]])</f>
        <v>8</v>
      </c>
      <c r="AD939" s="12" t="str">
        <f t="shared" si="42"/>
        <v>Aug</v>
      </c>
      <c r="AE939" s="12" t="str">
        <f t="shared" si="43"/>
        <v>Q3</v>
      </c>
      <c r="AF939" s="12" t="str">
        <f t="shared" si="44"/>
        <v>2025-Aug</v>
      </c>
      <c r="AG939" s="12">
        <f>COUNTIF(C:C,Table1[[#This Row],[Customer_ID]])</f>
        <v>7</v>
      </c>
      <c r="AH939" s="18" t="e">
        <f>IF([1]!Table1[[#This Row],[Customer_order_count]] &gt;= 10,"FREQUENT",IF([1]!Table1[[#This Row],[Customer_order_count]] &lt;= 10,"REGULAR","OCASSIONAL"))</f>
        <v>#REF!</v>
      </c>
    </row>
    <row r="940" spans="1:34" x14ac:dyDescent="0.25">
      <c r="A940" s="1" t="s">
        <v>1699</v>
      </c>
      <c r="B940" s="2">
        <v>45342</v>
      </c>
      <c r="C940" s="3" t="s">
        <v>724</v>
      </c>
      <c r="D940" s="4" t="s">
        <v>725</v>
      </c>
      <c r="E940" s="4" t="s">
        <v>16</v>
      </c>
      <c r="F940" s="5">
        <v>44</v>
      </c>
      <c r="G940" s="3" t="s">
        <v>407</v>
      </c>
      <c r="H940" s="3" t="s">
        <v>285</v>
      </c>
      <c r="I940" s="3" t="s">
        <v>31</v>
      </c>
      <c r="J940" s="3" t="s">
        <v>32</v>
      </c>
      <c r="K940" s="3" t="s">
        <v>25</v>
      </c>
      <c r="L940" s="5">
        <v>1</v>
      </c>
      <c r="M940" s="5">
        <v>5000</v>
      </c>
      <c r="N940" s="6">
        <v>0.2</v>
      </c>
      <c r="O940" s="5">
        <v>4000</v>
      </c>
      <c r="P940" s="5">
        <v>3500</v>
      </c>
      <c r="Q940" s="5">
        <f>Table1[[#This Row],[Sales]]-Table1[[#This Row],[Cost]]</f>
        <v>500</v>
      </c>
      <c r="R940" s="3" t="s">
        <v>17</v>
      </c>
      <c r="S940" s="3" t="s">
        <v>10</v>
      </c>
      <c r="T940" s="3" t="s">
        <v>18</v>
      </c>
      <c r="U940" s="3" t="s">
        <v>27</v>
      </c>
      <c r="V940" s="6">
        <f>Table1[[#This Row],[Profit]]/Table1[[#This Row],[Sales]]</f>
        <v>0.125</v>
      </c>
      <c r="W940" s="3">
        <f>[1]!Table1[[#This Row],[Sales]]-[1]!Table1[[#This Row],[Cost]]-[1]!Table1[[#This Row],[Profit]]</f>
        <v>0</v>
      </c>
      <c r="X940" s="3">
        <f>[1]!Table1[[#This Row],[Quantity]]*[1]!Table1[[#This Row],[Unit_Price]]</f>
        <v>5000</v>
      </c>
      <c r="Y940" s="7">
        <f>[1]!Table1[[#This Row],[Gross_Sales]]*[1]!Table1[[#This Row],[Discount]]</f>
        <v>1000</v>
      </c>
      <c r="Z940" s="8">
        <f>[1]!Table1[[#This Row],[Gross_Sales]]*[1]!Table1[[#This Row],[Discount_amount]]</f>
        <v>5000000</v>
      </c>
      <c r="AA940" s="6">
        <f>IFERROR([1]!Table1[[#This Row],[Profit]]/[1]!Table1[[#This Row],[Sales]],0)</f>
        <v>0.125</v>
      </c>
      <c r="AB940" s="3">
        <f>YEAR([1]!Table1[[#This Row],[Order_Date]])</f>
        <v>2024</v>
      </c>
      <c r="AC940" s="3">
        <f>MONTH([1]!Table1[[#This Row],[Order_Date]])</f>
        <v>2</v>
      </c>
      <c r="AD940" s="3" t="str">
        <f t="shared" si="42"/>
        <v>Feb</v>
      </c>
      <c r="AE940" s="3" t="str">
        <f t="shared" si="43"/>
        <v>Q1</v>
      </c>
      <c r="AF940" s="3" t="str">
        <f t="shared" si="44"/>
        <v>2024-Feb</v>
      </c>
      <c r="AG940" s="3">
        <f>COUNTIF(C:C,Table1[[#This Row],[Customer_ID]])</f>
        <v>18</v>
      </c>
      <c r="AH940" s="9" t="e">
        <f>IF([1]!Table1[[#This Row],[Customer_order_count]] &gt;= 10,"FREQUENT",IF([1]!Table1[[#This Row],[Customer_order_count]] &lt;= 10,"REGULAR","OCASSIONAL"))</f>
        <v>#REF!</v>
      </c>
    </row>
    <row r="941" spans="1:34" x14ac:dyDescent="0.25">
      <c r="A941" s="10" t="s">
        <v>1700</v>
      </c>
      <c r="B941" s="11">
        <v>45980</v>
      </c>
      <c r="C941" s="12" t="s">
        <v>1297</v>
      </c>
      <c r="D941" s="13" t="s">
        <v>1298</v>
      </c>
      <c r="E941" s="13" t="s">
        <v>3</v>
      </c>
      <c r="F941" s="14">
        <v>32</v>
      </c>
      <c r="G941" s="12" t="s">
        <v>263</v>
      </c>
      <c r="H941" s="12" t="s">
        <v>5</v>
      </c>
      <c r="I941" s="12" t="s">
        <v>344</v>
      </c>
      <c r="J941" s="12" t="s">
        <v>345</v>
      </c>
      <c r="K941" s="12" t="s">
        <v>39</v>
      </c>
      <c r="L941" s="14">
        <v>2</v>
      </c>
      <c r="M941" s="14">
        <v>2200</v>
      </c>
      <c r="N941" s="15">
        <v>0.1</v>
      </c>
      <c r="O941" s="14">
        <v>3960</v>
      </c>
      <c r="P941" s="14">
        <v>2800</v>
      </c>
      <c r="Q941" s="5">
        <f>Table1[[#This Row],[Sales]]-Table1[[#This Row],[Cost]]</f>
        <v>1160</v>
      </c>
      <c r="R941" s="12" t="s">
        <v>17</v>
      </c>
      <c r="S941" s="12" t="s">
        <v>10</v>
      </c>
      <c r="T941" s="12" t="s">
        <v>40</v>
      </c>
      <c r="U941" s="12" t="s">
        <v>19</v>
      </c>
      <c r="V941" s="6">
        <f>Table1[[#This Row],[Profit]]/Table1[[#This Row],[Sales]]</f>
        <v>0.29292929292929293</v>
      </c>
      <c r="W941" s="12">
        <f>[1]!Table1[[#This Row],[Sales]]-[1]!Table1[[#This Row],[Cost]]-[1]!Table1[[#This Row],[Profit]]</f>
        <v>0</v>
      </c>
      <c r="X941" s="12">
        <f>[1]!Table1[[#This Row],[Quantity]]*[1]!Table1[[#This Row],[Unit_Price]]</f>
        <v>4400</v>
      </c>
      <c r="Y941" s="16">
        <f>[1]!Table1[[#This Row],[Gross_Sales]]*[1]!Table1[[#This Row],[Discount]]</f>
        <v>440</v>
      </c>
      <c r="Z941" s="17">
        <f>[1]!Table1[[#This Row],[Gross_Sales]]*[1]!Table1[[#This Row],[Discount_amount]]</f>
        <v>1936000</v>
      </c>
      <c r="AA941" s="15">
        <f>IFERROR([1]!Table1[[#This Row],[Profit]]/[1]!Table1[[#This Row],[Sales]],0)</f>
        <v>0.29292929292929293</v>
      </c>
      <c r="AB941" s="12">
        <f>YEAR([1]!Table1[[#This Row],[Order_Date]])</f>
        <v>2025</v>
      </c>
      <c r="AC941" s="12">
        <f>MONTH([1]!Table1[[#This Row],[Order_Date]])</f>
        <v>11</v>
      </c>
      <c r="AD941" s="12" t="str">
        <f t="shared" si="42"/>
        <v>Nov</v>
      </c>
      <c r="AE941" s="12" t="str">
        <f t="shared" si="43"/>
        <v>Q4</v>
      </c>
      <c r="AF941" s="12" t="str">
        <f t="shared" si="44"/>
        <v>2025-Nov</v>
      </c>
      <c r="AG941" s="12">
        <f>COUNTIF(C:C,Table1[[#This Row],[Customer_ID]])</f>
        <v>2</v>
      </c>
      <c r="AH941" s="18" t="e">
        <f>IF([1]!Table1[[#This Row],[Customer_order_count]] &gt;= 10,"FREQUENT",IF([1]!Table1[[#This Row],[Customer_order_count]] &lt;= 10,"REGULAR","OCASSIONAL"))</f>
        <v>#REF!</v>
      </c>
    </row>
    <row r="942" spans="1:34" x14ac:dyDescent="0.25">
      <c r="A942" s="1" t="s">
        <v>1701</v>
      </c>
      <c r="B942" s="2">
        <v>45901</v>
      </c>
      <c r="C942" s="3" t="s">
        <v>517</v>
      </c>
      <c r="D942" s="4" t="s">
        <v>518</v>
      </c>
      <c r="E942" s="4" t="s">
        <v>16</v>
      </c>
      <c r="F942" s="5">
        <v>54</v>
      </c>
      <c r="G942" s="3" t="s">
        <v>284</v>
      </c>
      <c r="H942" s="3" t="s">
        <v>285</v>
      </c>
      <c r="I942" s="3" t="s">
        <v>81</v>
      </c>
      <c r="J942" s="3" t="s">
        <v>82</v>
      </c>
      <c r="K942" s="3" t="s">
        <v>58</v>
      </c>
      <c r="L942" s="5">
        <v>1</v>
      </c>
      <c r="M942" s="5">
        <v>3500</v>
      </c>
      <c r="N942" s="6">
        <v>0.1</v>
      </c>
      <c r="O942" s="5">
        <v>3150</v>
      </c>
      <c r="P942" s="5">
        <v>2500</v>
      </c>
      <c r="Q942" s="5">
        <f>Table1[[#This Row],[Sales]]-Table1[[#This Row],[Cost]]</f>
        <v>650</v>
      </c>
      <c r="R942" s="3" t="s">
        <v>9</v>
      </c>
      <c r="S942" s="3" t="s">
        <v>10</v>
      </c>
      <c r="T942" s="3" t="s">
        <v>33</v>
      </c>
      <c r="U942" s="3" t="s">
        <v>27</v>
      </c>
      <c r="V942" s="6">
        <f>Table1[[#This Row],[Profit]]/Table1[[#This Row],[Sales]]</f>
        <v>0.20634920634920634</v>
      </c>
      <c r="W942" s="3">
        <f>[1]!Table1[[#This Row],[Sales]]-[1]!Table1[[#This Row],[Cost]]-[1]!Table1[[#This Row],[Profit]]</f>
        <v>0</v>
      </c>
      <c r="X942" s="3">
        <f>[1]!Table1[[#This Row],[Quantity]]*[1]!Table1[[#This Row],[Unit_Price]]</f>
        <v>3500</v>
      </c>
      <c r="Y942" s="7">
        <f>[1]!Table1[[#This Row],[Gross_Sales]]*[1]!Table1[[#This Row],[Discount]]</f>
        <v>350</v>
      </c>
      <c r="Z942" s="8">
        <f>[1]!Table1[[#This Row],[Gross_Sales]]*[1]!Table1[[#This Row],[Discount_amount]]</f>
        <v>1225000</v>
      </c>
      <c r="AA942" s="6">
        <f>IFERROR([1]!Table1[[#This Row],[Profit]]/[1]!Table1[[#This Row],[Sales]],0)</f>
        <v>0.20634920634920634</v>
      </c>
      <c r="AB942" s="3">
        <f>YEAR([1]!Table1[[#This Row],[Order_Date]])</f>
        <v>2025</v>
      </c>
      <c r="AC942" s="3">
        <f>MONTH([1]!Table1[[#This Row],[Order_Date]])</f>
        <v>9</v>
      </c>
      <c r="AD942" s="3" t="str">
        <f t="shared" si="42"/>
        <v>Sep</v>
      </c>
      <c r="AE942" s="3" t="str">
        <f t="shared" si="43"/>
        <v>Q3</v>
      </c>
      <c r="AF942" s="3" t="str">
        <f t="shared" si="44"/>
        <v>2025-Sep</v>
      </c>
      <c r="AG942" s="3">
        <f>COUNTIF(C:C,Table1[[#This Row],[Customer_ID]])</f>
        <v>12</v>
      </c>
      <c r="AH942" s="9" t="e">
        <f>IF([1]!Table1[[#This Row],[Customer_order_count]] &gt;= 10,"FREQUENT",IF([1]!Table1[[#This Row],[Customer_order_count]] &lt;= 10,"REGULAR","OCASSIONAL"))</f>
        <v>#REF!</v>
      </c>
    </row>
    <row r="943" spans="1:34" x14ac:dyDescent="0.25">
      <c r="A943" s="10" t="s">
        <v>1702</v>
      </c>
      <c r="B943" s="11">
        <v>45758</v>
      </c>
      <c r="C943" s="12" t="s">
        <v>378</v>
      </c>
      <c r="D943" s="13" t="s">
        <v>379</v>
      </c>
      <c r="E943" s="13" t="s">
        <v>3</v>
      </c>
      <c r="F943" s="14">
        <v>30</v>
      </c>
      <c r="G943" s="12" t="s">
        <v>263</v>
      </c>
      <c r="H943" s="12" t="s">
        <v>5</v>
      </c>
      <c r="I943" s="12" t="s">
        <v>81</v>
      </c>
      <c r="J943" s="12" t="s">
        <v>82</v>
      </c>
      <c r="K943" s="12" t="s">
        <v>58</v>
      </c>
      <c r="L943" s="14">
        <v>1</v>
      </c>
      <c r="M943" s="14">
        <v>3500</v>
      </c>
      <c r="N943" s="15">
        <v>0.05</v>
      </c>
      <c r="O943" s="14">
        <v>3325</v>
      </c>
      <c r="P943" s="14">
        <v>2500</v>
      </c>
      <c r="Q943" s="5">
        <f>Table1[[#This Row],[Sales]]-Table1[[#This Row],[Cost]]</f>
        <v>825</v>
      </c>
      <c r="R943" s="12" t="s">
        <v>26</v>
      </c>
      <c r="S943" s="12" t="s">
        <v>10</v>
      </c>
      <c r="T943" s="12" t="s">
        <v>11</v>
      </c>
      <c r="U943" s="12" t="s">
        <v>19</v>
      </c>
      <c r="V943" s="6">
        <f>Table1[[#This Row],[Profit]]/Table1[[#This Row],[Sales]]</f>
        <v>0.24812030075187969</v>
      </c>
      <c r="W943" s="12">
        <f>[1]!Table1[[#This Row],[Sales]]-[1]!Table1[[#This Row],[Cost]]-[1]!Table1[[#This Row],[Profit]]</f>
        <v>0</v>
      </c>
      <c r="X943" s="12">
        <f>[1]!Table1[[#This Row],[Quantity]]*[1]!Table1[[#This Row],[Unit_Price]]</f>
        <v>3500</v>
      </c>
      <c r="Y943" s="16">
        <f>[1]!Table1[[#This Row],[Gross_Sales]]*[1]!Table1[[#This Row],[Discount]]</f>
        <v>175</v>
      </c>
      <c r="Z943" s="17">
        <f>[1]!Table1[[#This Row],[Gross_Sales]]*[1]!Table1[[#This Row],[Discount_amount]]</f>
        <v>612500</v>
      </c>
      <c r="AA943" s="15">
        <f>IFERROR([1]!Table1[[#This Row],[Profit]]/[1]!Table1[[#This Row],[Sales]],0)</f>
        <v>0.24812030075187969</v>
      </c>
      <c r="AB943" s="12">
        <f>YEAR([1]!Table1[[#This Row],[Order_Date]])</f>
        <v>2025</v>
      </c>
      <c r="AC943" s="12">
        <f>MONTH([1]!Table1[[#This Row],[Order_Date]])</f>
        <v>4</v>
      </c>
      <c r="AD943" s="12" t="str">
        <f t="shared" si="42"/>
        <v>Apr</v>
      </c>
      <c r="AE943" s="12" t="str">
        <f t="shared" si="43"/>
        <v>Q2</v>
      </c>
      <c r="AF943" s="12" t="str">
        <f t="shared" si="44"/>
        <v>2025-Apr</v>
      </c>
      <c r="AG943" s="12">
        <f>COUNTIF(C:C,Table1[[#This Row],[Customer_ID]])</f>
        <v>21</v>
      </c>
      <c r="AH943" s="18" t="e">
        <f>IF([1]!Table1[[#This Row],[Customer_order_count]] &gt;= 10,"FREQUENT",IF([1]!Table1[[#This Row],[Customer_order_count]] &lt;= 10,"REGULAR","OCASSIONAL"))</f>
        <v>#REF!</v>
      </c>
    </row>
    <row r="944" spans="1:34" x14ac:dyDescent="0.25">
      <c r="A944" s="1" t="s">
        <v>1703</v>
      </c>
      <c r="B944" s="2">
        <v>45598</v>
      </c>
      <c r="C944" s="3" t="s">
        <v>621</v>
      </c>
      <c r="D944" s="4" t="s">
        <v>64</v>
      </c>
      <c r="E944" s="4" t="s">
        <v>3</v>
      </c>
      <c r="F944" s="5">
        <v>27</v>
      </c>
      <c r="G944" s="3" t="s">
        <v>269</v>
      </c>
      <c r="H944" s="3" t="s">
        <v>270</v>
      </c>
      <c r="I944" s="3" t="s">
        <v>68</v>
      </c>
      <c r="J944" s="3" t="s">
        <v>69</v>
      </c>
      <c r="K944" s="3" t="s">
        <v>39</v>
      </c>
      <c r="L944" s="5">
        <v>4</v>
      </c>
      <c r="M944" s="5">
        <v>3500</v>
      </c>
      <c r="N944" s="6">
        <v>0.2</v>
      </c>
      <c r="O944" s="5">
        <v>11200</v>
      </c>
      <c r="P944" s="5">
        <v>9200</v>
      </c>
      <c r="Q944" s="5">
        <f>Table1[[#This Row],[Sales]]-Table1[[#This Row],[Cost]]</f>
        <v>2000</v>
      </c>
      <c r="R944" s="3" t="s">
        <v>26</v>
      </c>
      <c r="S944" s="3" t="s">
        <v>10</v>
      </c>
      <c r="T944" s="3" t="s">
        <v>40</v>
      </c>
      <c r="U944" s="3" t="s">
        <v>12</v>
      </c>
      <c r="V944" s="6">
        <f>Table1[[#This Row],[Profit]]/Table1[[#This Row],[Sales]]</f>
        <v>0.17857142857142858</v>
      </c>
      <c r="W944" s="3">
        <f>[1]!Table1[[#This Row],[Sales]]-[1]!Table1[[#This Row],[Cost]]-[1]!Table1[[#This Row],[Profit]]</f>
        <v>0</v>
      </c>
      <c r="X944" s="3">
        <f>[1]!Table1[[#This Row],[Quantity]]*[1]!Table1[[#This Row],[Unit_Price]]</f>
        <v>14000</v>
      </c>
      <c r="Y944" s="7">
        <f>[1]!Table1[[#This Row],[Gross_Sales]]*[1]!Table1[[#This Row],[Discount]]</f>
        <v>2800</v>
      </c>
      <c r="Z944" s="8">
        <f>[1]!Table1[[#This Row],[Gross_Sales]]*[1]!Table1[[#This Row],[Discount_amount]]</f>
        <v>39200000</v>
      </c>
      <c r="AA944" s="6">
        <f>IFERROR([1]!Table1[[#This Row],[Profit]]/[1]!Table1[[#This Row],[Sales]],0)</f>
        <v>0.17857142857142858</v>
      </c>
      <c r="AB944" s="3">
        <f>YEAR([1]!Table1[[#This Row],[Order_Date]])</f>
        <v>2024</v>
      </c>
      <c r="AC944" s="3">
        <f>MONTH([1]!Table1[[#This Row],[Order_Date]])</f>
        <v>11</v>
      </c>
      <c r="AD944" s="3" t="str">
        <f t="shared" si="42"/>
        <v>Nov</v>
      </c>
      <c r="AE944" s="3" t="str">
        <f t="shared" si="43"/>
        <v>Q4</v>
      </c>
      <c r="AF944" s="3" t="str">
        <f t="shared" si="44"/>
        <v>2024-Nov</v>
      </c>
      <c r="AG944" s="3">
        <f>COUNTIF(C:C,Table1[[#This Row],[Customer_ID]])</f>
        <v>12</v>
      </c>
      <c r="AH944" s="9" t="e">
        <f>IF([1]!Table1[[#This Row],[Customer_order_count]] &gt;= 10,"FREQUENT",IF([1]!Table1[[#This Row],[Customer_order_count]] &lt;= 10,"REGULAR","OCASSIONAL"))</f>
        <v>#REF!</v>
      </c>
    </row>
    <row r="945" spans="1:34" x14ac:dyDescent="0.25">
      <c r="A945" s="10" t="s">
        <v>1704</v>
      </c>
      <c r="B945" s="11">
        <v>45361</v>
      </c>
      <c r="C945" s="12" t="s">
        <v>447</v>
      </c>
      <c r="D945" s="13" t="s">
        <v>448</v>
      </c>
      <c r="E945" s="13" t="s">
        <v>16</v>
      </c>
      <c r="F945" s="14">
        <v>21</v>
      </c>
      <c r="G945" s="12" t="s">
        <v>275</v>
      </c>
      <c r="H945" s="12" t="s">
        <v>276</v>
      </c>
      <c r="I945" s="12" t="s">
        <v>44</v>
      </c>
      <c r="J945" s="12" t="s">
        <v>45</v>
      </c>
      <c r="K945" s="12" t="s">
        <v>46</v>
      </c>
      <c r="L945" s="14">
        <v>2</v>
      </c>
      <c r="M945" s="14">
        <v>2500</v>
      </c>
      <c r="N945" s="15">
        <v>0.05</v>
      </c>
      <c r="O945" s="14">
        <v>4750</v>
      </c>
      <c r="P945" s="14">
        <v>3000</v>
      </c>
      <c r="Q945" s="5">
        <f>Table1[[#This Row],[Sales]]-Table1[[#This Row],[Cost]]</f>
        <v>1750</v>
      </c>
      <c r="R945" s="12" t="s">
        <v>77</v>
      </c>
      <c r="S945" s="12" t="s">
        <v>10</v>
      </c>
      <c r="T945" s="12" t="s">
        <v>18</v>
      </c>
      <c r="U945" s="12" t="s">
        <v>27</v>
      </c>
      <c r="V945" s="6">
        <f>Table1[[#This Row],[Profit]]/Table1[[#This Row],[Sales]]</f>
        <v>0.36842105263157893</v>
      </c>
      <c r="W945" s="12">
        <f>[1]!Table1[[#This Row],[Sales]]-[1]!Table1[[#This Row],[Cost]]-[1]!Table1[[#This Row],[Profit]]</f>
        <v>0</v>
      </c>
      <c r="X945" s="12">
        <f>[1]!Table1[[#This Row],[Quantity]]*[1]!Table1[[#This Row],[Unit_Price]]</f>
        <v>5000</v>
      </c>
      <c r="Y945" s="16">
        <f>[1]!Table1[[#This Row],[Gross_Sales]]*[1]!Table1[[#This Row],[Discount]]</f>
        <v>250</v>
      </c>
      <c r="Z945" s="17">
        <f>[1]!Table1[[#This Row],[Gross_Sales]]*[1]!Table1[[#This Row],[Discount_amount]]</f>
        <v>1250000</v>
      </c>
      <c r="AA945" s="15">
        <f>IFERROR([1]!Table1[[#This Row],[Profit]]/[1]!Table1[[#This Row],[Sales]],0)</f>
        <v>0.36842105263157893</v>
      </c>
      <c r="AB945" s="12">
        <f>YEAR([1]!Table1[[#This Row],[Order_Date]])</f>
        <v>2024</v>
      </c>
      <c r="AC945" s="12">
        <f>MONTH([1]!Table1[[#This Row],[Order_Date]])</f>
        <v>3</v>
      </c>
      <c r="AD945" s="12" t="str">
        <f t="shared" si="42"/>
        <v>Mar</v>
      </c>
      <c r="AE945" s="12" t="str">
        <f t="shared" si="43"/>
        <v>Q1</v>
      </c>
      <c r="AF945" s="12" t="str">
        <f t="shared" si="44"/>
        <v>2024-Mar</v>
      </c>
      <c r="AG945" s="12">
        <f>COUNTIF(C:C,Table1[[#This Row],[Customer_ID]])</f>
        <v>22</v>
      </c>
      <c r="AH945" s="18" t="e">
        <f>IF([1]!Table1[[#This Row],[Customer_order_count]] &gt;= 10,"FREQUENT",IF([1]!Table1[[#This Row],[Customer_order_count]] &lt;= 10,"REGULAR","OCASSIONAL"))</f>
        <v>#REF!</v>
      </c>
    </row>
    <row r="946" spans="1:34" x14ac:dyDescent="0.25">
      <c r="A946" s="1" t="s">
        <v>1705</v>
      </c>
      <c r="B946" s="2">
        <v>45774</v>
      </c>
      <c r="C946" s="3" t="s">
        <v>1706</v>
      </c>
      <c r="D946" s="4" t="s">
        <v>406</v>
      </c>
      <c r="E946" s="4" t="s">
        <v>16</v>
      </c>
      <c r="F946" s="5">
        <v>49</v>
      </c>
      <c r="G946" s="3" t="s">
        <v>263</v>
      </c>
      <c r="H946" s="3" t="s">
        <v>5</v>
      </c>
      <c r="I946" s="3" t="s">
        <v>176</v>
      </c>
      <c r="J946" s="3" t="s">
        <v>177</v>
      </c>
      <c r="K946" s="3" t="s">
        <v>25</v>
      </c>
      <c r="L946" s="5">
        <v>2</v>
      </c>
      <c r="M946" s="5">
        <v>22000</v>
      </c>
      <c r="N946" s="6">
        <v>0.2</v>
      </c>
      <c r="O946" s="5">
        <v>35200</v>
      </c>
      <c r="P946" s="5">
        <v>33000</v>
      </c>
      <c r="Q946" s="5">
        <f>Table1[[#This Row],[Sales]]-Table1[[#This Row],[Cost]]</f>
        <v>2200</v>
      </c>
      <c r="R946" s="3" t="s">
        <v>26</v>
      </c>
      <c r="S946" s="3" t="s">
        <v>10</v>
      </c>
      <c r="T946" s="3" t="s">
        <v>11</v>
      </c>
      <c r="U946" s="3" t="s">
        <v>12</v>
      </c>
      <c r="V946" s="6">
        <f>Table1[[#This Row],[Profit]]/Table1[[#This Row],[Sales]]</f>
        <v>6.25E-2</v>
      </c>
      <c r="W946" s="3">
        <f>[1]!Table1[[#This Row],[Sales]]-[1]!Table1[[#This Row],[Cost]]-[1]!Table1[[#This Row],[Profit]]</f>
        <v>0</v>
      </c>
      <c r="X946" s="3">
        <f>[1]!Table1[[#This Row],[Quantity]]*[1]!Table1[[#This Row],[Unit_Price]]</f>
        <v>44000</v>
      </c>
      <c r="Y946" s="7">
        <f>[1]!Table1[[#This Row],[Gross_Sales]]*[1]!Table1[[#This Row],[Discount]]</f>
        <v>8800</v>
      </c>
      <c r="Z946" s="8">
        <f>[1]!Table1[[#This Row],[Gross_Sales]]*[1]!Table1[[#This Row],[Discount_amount]]</f>
        <v>387200000</v>
      </c>
      <c r="AA946" s="6">
        <f>IFERROR([1]!Table1[[#This Row],[Profit]]/[1]!Table1[[#This Row],[Sales]],0)</f>
        <v>6.25E-2</v>
      </c>
      <c r="AB946" s="3">
        <f>YEAR([1]!Table1[[#This Row],[Order_Date]])</f>
        <v>2025</v>
      </c>
      <c r="AC946" s="3">
        <f>MONTH([1]!Table1[[#This Row],[Order_Date]])</f>
        <v>4</v>
      </c>
      <c r="AD946" s="3" t="str">
        <f t="shared" si="42"/>
        <v>Apr</v>
      </c>
      <c r="AE946" s="3" t="str">
        <f t="shared" si="43"/>
        <v>Q2</v>
      </c>
      <c r="AF946" s="3" t="str">
        <f t="shared" si="44"/>
        <v>2025-Apr</v>
      </c>
      <c r="AG946" s="3">
        <f>COUNTIF(C:C,Table1[[#This Row],[Customer_ID]])</f>
        <v>5</v>
      </c>
      <c r="AH946" s="9" t="e">
        <f>IF([1]!Table1[[#This Row],[Customer_order_count]] &gt;= 10,"FREQUENT",IF([1]!Table1[[#This Row],[Customer_order_count]] &lt;= 10,"REGULAR","OCASSIONAL"))</f>
        <v>#REF!</v>
      </c>
    </row>
    <row r="947" spans="1:34" x14ac:dyDescent="0.25">
      <c r="A947" s="10" t="s">
        <v>1707</v>
      </c>
      <c r="B947" s="11">
        <v>45629</v>
      </c>
      <c r="C947" s="12" t="s">
        <v>719</v>
      </c>
      <c r="D947" s="13" t="s">
        <v>402</v>
      </c>
      <c r="E947" s="13" t="s">
        <v>16</v>
      </c>
      <c r="F947" s="14">
        <v>24</v>
      </c>
      <c r="G947" s="12" t="s">
        <v>280</v>
      </c>
      <c r="H947" s="12" t="s">
        <v>270</v>
      </c>
      <c r="I947" s="12" t="s">
        <v>105</v>
      </c>
      <c r="J947" s="12" t="s">
        <v>106</v>
      </c>
      <c r="K947" s="12" t="s">
        <v>76</v>
      </c>
      <c r="L947" s="14">
        <v>4</v>
      </c>
      <c r="M947" s="14">
        <v>450</v>
      </c>
      <c r="N947" s="15">
        <v>0.05</v>
      </c>
      <c r="O947" s="14">
        <v>1710</v>
      </c>
      <c r="P947" s="14">
        <v>1320</v>
      </c>
      <c r="Q947" s="5">
        <f>Table1[[#This Row],[Sales]]-Table1[[#This Row],[Cost]]</f>
        <v>390</v>
      </c>
      <c r="R947" s="12" t="s">
        <v>17</v>
      </c>
      <c r="S947" s="12" t="s">
        <v>10</v>
      </c>
      <c r="T947" s="12" t="s">
        <v>40</v>
      </c>
      <c r="U947" s="12" t="s">
        <v>12</v>
      </c>
      <c r="V947" s="6">
        <f>Table1[[#This Row],[Profit]]/Table1[[#This Row],[Sales]]</f>
        <v>0.22807017543859648</v>
      </c>
      <c r="W947" s="12">
        <f>[1]!Table1[[#This Row],[Sales]]-[1]!Table1[[#This Row],[Cost]]-[1]!Table1[[#This Row],[Profit]]</f>
        <v>0</v>
      </c>
      <c r="X947" s="12">
        <f>[1]!Table1[[#This Row],[Quantity]]*[1]!Table1[[#This Row],[Unit_Price]]</f>
        <v>1800</v>
      </c>
      <c r="Y947" s="16">
        <f>[1]!Table1[[#This Row],[Gross_Sales]]*[1]!Table1[[#This Row],[Discount]]</f>
        <v>90</v>
      </c>
      <c r="Z947" s="17">
        <f>[1]!Table1[[#This Row],[Gross_Sales]]*[1]!Table1[[#This Row],[Discount_amount]]</f>
        <v>162000</v>
      </c>
      <c r="AA947" s="15">
        <f>IFERROR([1]!Table1[[#This Row],[Profit]]/[1]!Table1[[#This Row],[Sales]],0)</f>
        <v>0.22807017543859648</v>
      </c>
      <c r="AB947" s="12">
        <f>YEAR([1]!Table1[[#This Row],[Order_Date]])</f>
        <v>2024</v>
      </c>
      <c r="AC947" s="12">
        <f>MONTH([1]!Table1[[#This Row],[Order_Date]])</f>
        <v>12</v>
      </c>
      <c r="AD947" s="12" t="str">
        <f t="shared" si="42"/>
        <v>Dec</v>
      </c>
      <c r="AE947" s="12" t="str">
        <f t="shared" si="43"/>
        <v>Q4</v>
      </c>
      <c r="AF947" s="12" t="str">
        <f t="shared" si="44"/>
        <v>2024-Dec</v>
      </c>
      <c r="AG947" s="12">
        <f>COUNTIF(C:C,Table1[[#This Row],[Customer_ID]])</f>
        <v>4</v>
      </c>
      <c r="AH947" s="18" t="e">
        <f>IF([1]!Table1[[#This Row],[Customer_order_count]] &gt;= 10,"FREQUENT",IF([1]!Table1[[#This Row],[Customer_order_count]] &lt;= 10,"REGULAR","OCASSIONAL"))</f>
        <v>#REF!</v>
      </c>
    </row>
    <row r="948" spans="1:34" x14ac:dyDescent="0.25">
      <c r="A948" s="1" t="s">
        <v>1708</v>
      </c>
      <c r="B948" s="2">
        <v>45506</v>
      </c>
      <c r="C948" s="3" t="s">
        <v>1631</v>
      </c>
      <c r="D948" s="4" t="s">
        <v>117</v>
      </c>
      <c r="E948" s="4" t="s">
        <v>3</v>
      </c>
      <c r="F948" s="5">
        <v>20</v>
      </c>
      <c r="G948" s="3" t="s">
        <v>312</v>
      </c>
      <c r="H948" s="3" t="s">
        <v>276</v>
      </c>
      <c r="I948" s="3" t="s">
        <v>56</v>
      </c>
      <c r="J948" s="3" t="s">
        <v>57</v>
      </c>
      <c r="K948" s="3" t="s">
        <v>58</v>
      </c>
      <c r="L948" s="5">
        <v>1</v>
      </c>
      <c r="M948" s="5">
        <v>1200</v>
      </c>
      <c r="N948" s="6">
        <v>0.1</v>
      </c>
      <c r="O948" s="5">
        <v>1080</v>
      </c>
      <c r="P948" s="5">
        <v>800</v>
      </c>
      <c r="Q948" s="5">
        <f>Table1[[#This Row],[Sales]]-Table1[[#This Row],[Cost]]</f>
        <v>280</v>
      </c>
      <c r="R948" s="3" t="s">
        <v>26</v>
      </c>
      <c r="S948" s="3" t="s">
        <v>10</v>
      </c>
      <c r="T948" s="3" t="s">
        <v>33</v>
      </c>
      <c r="U948" s="3" t="s">
        <v>19</v>
      </c>
      <c r="V948" s="6">
        <f>Table1[[#This Row],[Profit]]/Table1[[#This Row],[Sales]]</f>
        <v>0.25925925925925924</v>
      </c>
      <c r="W948" s="3">
        <f>[1]!Table1[[#This Row],[Sales]]-[1]!Table1[[#This Row],[Cost]]-[1]!Table1[[#This Row],[Profit]]</f>
        <v>0</v>
      </c>
      <c r="X948" s="3">
        <f>[1]!Table1[[#This Row],[Quantity]]*[1]!Table1[[#This Row],[Unit_Price]]</f>
        <v>1200</v>
      </c>
      <c r="Y948" s="7">
        <f>[1]!Table1[[#This Row],[Gross_Sales]]*[1]!Table1[[#This Row],[Discount]]</f>
        <v>120</v>
      </c>
      <c r="Z948" s="8">
        <f>[1]!Table1[[#This Row],[Gross_Sales]]*[1]!Table1[[#This Row],[Discount_amount]]</f>
        <v>144000</v>
      </c>
      <c r="AA948" s="6">
        <f>IFERROR([1]!Table1[[#This Row],[Profit]]/[1]!Table1[[#This Row],[Sales]],0)</f>
        <v>0.25925925925925924</v>
      </c>
      <c r="AB948" s="3">
        <f>YEAR([1]!Table1[[#This Row],[Order_Date]])</f>
        <v>2024</v>
      </c>
      <c r="AC948" s="3">
        <f>MONTH([1]!Table1[[#This Row],[Order_Date]])</f>
        <v>8</v>
      </c>
      <c r="AD948" s="3" t="str">
        <f t="shared" si="42"/>
        <v>Aug</v>
      </c>
      <c r="AE948" s="3" t="str">
        <f t="shared" si="43"/>
        <v>Q3</v>
      </c>
      <c r="AF948" s="3" t="str">
        <f t="shared" si="44"/>
        <v>2024-Aug</v>
      </c>
      <c r="AG948" s="3">
        <f>COUNTIF(C:C,Table1[[#This Row],[Customer_ID]])</f>
        <v>2</v>
      </c>
      <c r="AH948" s="9" t="e">
        <f>IF([1]!Table1[[#This Row],[Customer_order_count]] &gt;= 10,"FREQUENT",IF([1]!Table1[[#This Row],[Customer_order_count]] &lt;= 10,"REGULAR","OCASSIONAL"))</f>
        <v>#REF!</v>
      </c>
    </row>
    <row r="949" spans="1:34" x14ac:dyDescent="0.25">
      <c r="A949" s="10" t="s">
        <v>1709</v>
      </c>
      <c r="B949" s="11">
        <v>45936</v>
      </c>
      <c r="C949" s="12" t="s">
        <v>1710</v>
      </c>
      <c r="D949" s="13" t="s">
        <v>1711</v>
      </c>
      <c r="E949" s="13" t="s">
        <v>3</v>
      </c>
      <c r="F949" s="14">
        <v>35</v>
      </c>
      <c r="G949" s="12" t="s">
        <v>269</v>
      </c>
      <c r="H949" s="12" t="s">
        <v>270</v>
      </c>
      <c r="I949" s="12" t="s">
        <v>105</v>
      </c>
      <c r="J949" s="12" t="s">
        <v>106</v>
      </c>
      <c r="K949" s="12" t="s">
        <v>76</v>
      </c>
      <c r="L949" s="14">
        <v>3</v>
      </c>
      <c r="M949" s="14">
        <v>450</v>
      </c>
      <c r="N949" s="15">
        <v>0</v>
      </c>
      <c r="O949" s="14">
        <v>1350</v>
      </c>
      <c r="P949" s="14">
        <v>990</v>
      </c>
      <c r="Q949" s="5">
        <f>Table1[[#This Row],[Sales]]-Table1[[#This Row],[Cost]]</f>
        <v>360</v>
      </c>
      <c r="R949" s="12" t="s">
        <v>98</v>
      </c>
      <c r="S949" s="12" t="s">
        <v>10</v>
      </c>
      <c r="T949" s="12" t="s">
        <v>40</v>
      </c>
      <c r="U949" s="12" t="s">
        <v>27</v>
      </c>
      <c r="V949" s="6">
        <f>Table1[[#This Row],[Profit]]/Table1[[#This Row],[Sales]]</f>
        <v>0.26666666666666666</v>
      </c>
      <c r="W949" s="12">
        <f>[1]!Table1[[#This Row],[Sales]]-[1]!Table1[[#This Row],[Cost]]-[1]!Table1[[#This Row],[Profit]]</f>
        <v>0</v>
      </c>
      <c r="X949" s="12">
        <f>[1]!Table1[[#This Row],[Quantity]]*[1]!Table1[[#This Row],[Unit_Price]]</f>
        <v>1350</v>
      </c>
      <c r="Y949" s="16">
        <f>[1]!Table1[[#This Row],[Gross_Sales]]*[1]!Table1[[#This Row],[Discount]]</f>
        <v>0</v>
      </c>
      <c r="Z949" s="17">
        <f>[1]!Table1[[#This Row],[Gross_Sales]]*[1]!Table1[[#This Row],[Discount_amount]]</f>
        <v>0</v>
      </c>
      <c r="AA949" s="15">
        <f>IFERROR([1]!Table1[[#This Row],[Profit]]/[1]!Table1[[#This Row],[Sales]],0)</f>
        <v>0.26666666666666666</v>
      </c>
      <c r="AB949" s="12">
        <f>YEAR([1]!Table1[[#This Row],[Order_Date]])</f>
        <v>2025</v>
      </c>
      <c r="AC949" s="12">
        <f>MONTH([1]!Table1[[#This Row],[Order_Date]])</f>
        <v>10</v>
      </c>
      <c r="AD949" s="12" t="str">
        <f t="shared" si="42"/>
        <v>Oct</v>
      </c>
      <c r="AE949" s="12" t="str">
        <f t="shared" si="43"/>
        <v>Q4</v>
      </c>
      <c r="AF949" s="12" t="str">
        <f t="shared" si="44"/>
        <v>2025-Oct</v>
      </c>
      <c r="AG949" s="12">
        <f>COUNTIF(C:C,Table1[[#This Row],[Customer_ID]])</f>
        <v>4</v>
      </c>
      <c r="AH949" s="18" t="e">
        <f>IF([1]!Table1[[#This Row],[Customer_order_count]] &gt;= 10,"FREQUENT",IF([1]!Table1[[#This Row],[Customer_order_count]] &lt;= 10,"REGULAR","OCASSIONAL"))</f>
        <v>#REF!</v>
      </c>
    </row>
    <row r="950" spans="1:34" x14ac:dyDescent="0.25">
      <c r="A950" s="1" t="s">
        <v>1712</v>
      </c>
      <c r="B950" s="2">
        <v>45997</v>
      </c>
      <c r="C950" s="3" t="s">
        <v>21</v>
      </c>
      <c r="D950" s="3" t="s">
        <v>22</v>
      </c>
      <c r="E950" s="3" t="s">
        <v>3</v>
      </c>
      <c r="F950" s="3">
        <v>39</v>
      </c>
      <c r="G950" s="3" t="s">
        <v>4</v>
      </c>
      <c r="H950" s="3" t="s">
        <v>5</v>
      </c>
      <c r="I950" s="3" t="s">
        <v>56</v>
      </c>
      <c r="J950" s="3" t="s">
        <v>57</v>
      </c>
      <c r="K950" s="3" t="s">
        <v>58</v>
      </c>
      <c r="L950" s="3">
        <v>1</v>
      </c>
      <c r="M950" s="3">
        <v>1200</v>
      </c>
      <c r="N950" s="3">
        <v>0.1</v>
      </c>
      <c r="O950" s="3">
        <v>1080</v>
      </c>
      <c r="P950" s="3">
        <v>800</v>
      </c>
      <c r="Q950" s="5">
        <f>Table1[[#This Row],[Sales]]-Table1[[#This Row],[Cost]]</f>
        <v>280</v>
      </c>
      <c r="R950" s="3" t="s">
        <v>77</v>
      </c>
      <c r="S950" s="3" t="s">
        <v>287</v>
      </c>
      <c r="T950" s="3" t="s">
        <v>40</v>
      </c>
      <c r="U950" s="3" t="s">
        <v>27</v>
      </c>
      <c r="V950" s="6">
        <f>Table1[[#This Row],[Profit]]/Table1[[#This Row],[Sales]]</f>
        <v>0.25925925925925924</v>
      </c>
      <c r="W950" s="3">
        <f>[1]!Table1[[#This Row],[Sales]]-[1]!Table1[[#This Row],[Cost]]-[1]!Table1[[#This Row],[Profit]]</f>
        <v>-1600</v>
      </c>
      <c r="X950" s="3">
        <f>[1]!Table1[[#This Row],[Quantity]]*[1]!Table1[[#This Row],[Unit_Price]]</f>
        <v>1200</v>
      </c>
      <c r="Y950" s="3">
        <f>[1]!Table1[[#This Row],[Gross_Sales]]*[1]!Table1[[#This Row],[Discount]]</f>
        <v>120</v>
      </c>
      <c r="Z950" s="3">
        <f>[1]!Table1[[#This Row],[Gross_Sales]]*[1]!Table1[[#This Row],[Discount_amount]]</f>
        <v>144000</v>
      </c>
      <c r="AA950" s="3">
        <f>IFERROR([1]!Table1[[#This Row],[Profit]]/[1]!Table1[[#This Row],[Sales]],0)</f>
        <v>0.25925925925925924</v>
      </c>
      <c r="AB950" s="3">
        <f>YEAR([1]!Table1[[#This Row],[Order_Date]])</f>
        <v>2025</v>
      </c>
      <c r="AC950" s="3">
        <f>MONTH([1]!Table1[[#This Row],[Order_Date]])</f>
        <v>12</v>
      </c>
      <c r="AD950" s="3" t="str">
        <f t="shared" si="42"/>
        <v>Dec</v>
      </c>
      <c r="AE950" s="3" t="str">
        <f t="shared" si="43"/>
        <v>Q4</v>
      </c>
      <c r="AF950" s="3" t="str">
        <f t="shared" si="44"/>
        <v>2025-Dec</v>
      </c>
      <c r="AG950" s="3">
        <f>COUNTIF(C:C,Table1[[#This Row],[Customer_ID]])</f>
        <v>37</v>
      </c>
      <c r="AH950" s="9" t="e">
        <f>IF([1]!Table1[[#This Row],[Customer_order_count]] &gt;= 10,"FREQUENT",IF([1]!Table1[[#This Row],[Customer_order_count]] &lt;= 10,"REGULAR","OCASSIONAL"))</f>
        <v>#REF!</v>
      </c>
    </row>
    <row r="951" spans="1:34" x14ac:dyDescent="0.25">
      <c r="A951" s="10" t="s">
        <v>1713</v>
      </c>
      <c r="B951" s="11">
        <v>45586</v>
      </c>
      <c r="C951" s="12" t="s">
        <v>1286</v>
      </c>
      <c r="D951" s="13" t="s">
        <v>30</v>
      </c>
      <c r="E951" s="13" t="s">
        <v>3</v>
      </c>
      <c r="F951" s="14">
        <v>20</v>
      </c>
      <c r="G951" s="12" t="s">
        <v>275</v>
      </c>
      <c r="H951" s="12" t="s">
        <v>276</v>
      </c>
      <c r="I951" s="12" t="s">
        <v>44</v>
      </c>
      <c r="J951" s="12" t="s">
        <v>45</v>
      </c>
      <c r="K951" s="12" t="s">
        <v>46</v>
      </c>
      <c r="L951" s="14">
        <v>1</v>
      </c>
      <c r="M951" s="14">
        <v>2500</v>
      </c>
      <c r="N951" s="15">
        <v>0.1</v>
      </c>
      <c r="O951" s="14">
        <v>2250</v>
      </c>
      <c r="P951" s="14">
        <v>1500</v>
      </c>
      <c r="Q951" s="5">
        <f>Table1[[#This Row],[Sales]]-Table1[[#This Row],[Cost]]</f>
        <v>750</v>
      </c>
      <c r="R951" s="12" t="s">
        <v>17</v>
      </c>
      <c r="S951" s="12" t="s">
        <v>10</v>
      </c>
      <c r="T951" s="12" t="s">
        <v>40</v>
      </c>
      <c r="U951" s="12" t="s">
        <v>27</v>
      </c>
      <c r="V951" s="6">
        <f>Table1[[#This Row],[Profit]]/Table1[[#This Row],[Sales]]</f>
        <v>0.33333333333333331</v>
      </c>
      <c r="W951" s="12">
        <f>[1]!Table1[[#This Row],[Sales]]-[1]!Table1[[#This Row],[Cost]]-[1]!Table1[[#This Row],[Profit]]</f>
        <v>0</v>
      </c>
      <c r="X951" s="12">
        <f>[1]!Table1[[#This Row],[Quantity]]*[1]!Table1[[#This Row],[Unit_Price]]</f>
        <v>2500</v>
      </c>
      <c r="Y951" s="16">
        <f>[1]!Table1[[#This Row],[Gross_Sales]]*[1]!Table1[[#This Row],[Discount]]</f>
        <v>250</v>
      </c>
      <c r="Z951" s="17">
        <f>[1]!Table1[[#This Row],[Gross_Sales]]*[1]!Table1[[#This Row],[Discount_amount]]</f>
        <v>625000</v>
      </c>
      <c r="AA951" s="15">
        <f>IFERROR([1]!Table1[[#This Row],[Profit]]/[1]!Table1[[#This Row],[Sales]],0)</f>
        <v>0.33333333333333331</v>
      </c>
      <c r="AB951" s="12">
        <f>YEAR([1]!Table1[[#This Row],[Order_Date]])</f>
        <v>2024</v>
      </c>
      <c r="AC951" s="12">
        <f>MONTH([1]!Table1[[#This Row],[Order_Date]])</f>
        <v>10</v>
      </c>
      <c r="AD951" s="12" t="str">
        <f t="shared" si="42"/>
        <v>Oct</v>
      </c>
      <c r="AE951" s="12" t="str">
        <f t="shared" si="43"/>
        <v>Q4</v>
      </c>
      <c r="AF951" s="12" t="str">
        <f t="shared" si="44"/>
        <v>2024-Oct</v>
      </c>
      <c r="AG951" s="12">
        <f>COUNTIF(C:C,Table1[[#This Row],[Customer_ID]])</f>
        <v>8</v>
      </c>
      <c r="AH951" s="18" t="e">
        <f>IF([1]!Table1[[#This Row],[Customer_order_count]] &gt;= 10,"FREQUENT",IF([1]!Table1[[#This Row],[Customer_order_count]] &lt;= 10,"REGULAR","OCASSIONAL"))</f>
        <v>#REF!</v>
      </c>
    </row>
    <row r="952" spans="1:34" x14ac:dyDescent="0.25">
      <c r="A952" s="1" t="s">
        <v>1714</v>
      </c>
      <c r="B952" s="2">
        <v>45830</v>
      </c>
      <c r="C952" s="3" t="s">
        <v>1213</v>
      </c>
      <c r="D952" s="4" t="s">
        <v>43</v>
      </c>
      <c r="E952" s="4" t="s">
        <v>16</v>
      </c>
      <c r="F952" s="5">
        <v>43</v>
      </c>
      <c r="G952" s="3" t="s">
        <v>339</v>
      </c>
      <c r="H952" s="3" t="s">
        <v>285</v>
      </c>
      <c r="I952" s="3" t="s">
        <v>81</v>
      </c>
      <c r="J952" s="3" t="s">
        <v>82</v>
      </c>
      <c r="K952" s="3" t="s">
        <v>58</v>
      </c>
      <c r="L952" s="5">
        <v>1</v>
      </c>
      <c r="M952" s="5">
        <v>3500</v>
      </c>
      <c r="N952" s="6">
        <v>0.05</v>
      </c>
      <c r="O952" s="5">
        <v>3325</v>
      </c>
      <c r="P952" s="5">
        <v>2500</v>
      </c>
      <c r="Q952" s="5">
        <f>Table1[[#This Row],[Sales]]-Table1[[#This Row],[Cost]]</f>
        <v>825</v>
      </c>
      <c r="R952" s="3" t="s">
        <v>98</v>
      </c>
      <c r="S952" s="3" t="s">
        <v>10</v>
      </c>
      <c r="T952" s="3" t="s">
        <v>11</v>
      </c>
      <c r="U952" s="3" t="s">
        <v>12</v>
      </c>
      <c r="V952" s="6">
        <f>Table1[[#This Row],[Profit]]/Table1[[#This Row],[Sales]]</f>
        <v>0.24812030075187969</v>
      </c>
      <c r="W952" s="3">
        <f>[1]!Table1[[#This Row],[Sales]]-[1]!Table1[[#This Row],[Cost]]-[1]!Table1[[#This Row],[Profit]]</f>
        <v>0</v>
      </c>
      <c r="X952" s="3">
        <f>[1]!Table1[[#This Row],[Quantity]]*[1]!Table1[[#This Row],[Unit_Price]]</f>
        <v>3500</v>
      </c>
      <c r="Y952" s="7">
        <f>[1]!Table1[[#This Row],[Gross_Sales]]*[1]!Table1[[#This Row],[Discount]]</f>
        <v>175</v>
      </c>
      <c r="Z952" s="8">
        <f>[1]!Table1[[#This Row],[Gross_Sales]]*[1]!Table1[[#This Row],[Discount_amount]]</f>
        <v>612500</v>
      </c>
      <c r="AA952" s="6">
        <f>IFERROR([1]!Table1[[#This Row],[Profit]]/[1]!Table1[[#This Row],[Sales]],0)</f>
        <v>0.24812030075187969</v>
      </c>
      <c r="AB952" s="3">
        <f>YEAR([1]!Table1[[#This Row],[Order_Date]])</f>
        <v>2025</v>
      </c>
      <c r="AC952" s="3">
        <f>MONTH([1]!Table1[[#This Row],[Order_Date]])</f>
        <v>6</v>
      </c>
      <c r="AD952" s="3" t="str">
        <f t="shared" si="42"/>
        <v>Jun</v>
      </c>
      <c r="AE952" s="3" t="str">
        <f t="shared" si="43"/>
        <v>Q2</v>
      </c>
      <c r="AF952" s="3" t="str">
        <f t="shared" si="44"/>
        <v>2025-Jun</v>
      </c>
      <c r="AG952" s="3">
        <f>COUNTIF(C:C,Table1[[#This Row],[Customer_ID]])</f>
        <v>10</v>
      </c>
      <c r="AH952" s="9" t="e">
        <f>IF([1]!Table1[[#This Row],[Customer_order_count]] &gt;= 10,"FREQUENT",IF([1]!Table1[[#This Row],[Customer_order_count]] &lt;= 10,"REGULAR","OCASSIONAL"))</f>
        <v>#REF!</v>
      </c>
    </row>
    <row r="953" spans="1:34" x14ac:dyDescent="0.25">
      <c r="A953" s="10" t="s">
        <v>1715</v>
      </c>
      <c r="B953" s="11">
        <v>45424</v>
      </c>
      <c r="C953" s="12" t="s">
        <v>1213</v>
      </c>
      <c r="D953" s="13" t="s">
        <v>43</v>
      </c>
      <c r="E953" s="13" t="s">
        <v>16</v>
      </c>
      <c r="F953" s="14">
        <v>43</v>
      </c>
      <c r="G953" s="12" t="s">
        <v>339</v>
      </c>
      <c r="H953" s="12" t="s">
        <v>285</v>
      </c>
      <c r="I953" s="12" t="s">
        <v>56</v>
      </c>
      <c r="J953" s="12" t="s">
        <v>57</v>
      </c>
      <c r="K953" s="12" t="s">
        <v>58</v>
      </c>
      <c r="L953" s="14">
        <v>2</v>
      </c>
      <c r="M953" s="14">
        <v>1200</v>
      </c>
      <c r="N953" s="15">
        <v>0.15</v>
      </c>
      <c r="O953" s="14">
        <v>2040</v>
      </c>
      <c r="P953" s="14">
        <v>1600</v>
      </c>
      <c r="Q953" s="5">
        <f>Table1[[#This Row],[Sales]]-Table1[[#This Row],[Cost]]</f>
        <v>440</v>
      </c>
      <c r="R953" s="12" t="s">
        <v>17</v>
      </c>
      <c r="S953" s="12" t="s">
        <v>10</v>
      </c>
      <c r="T953" s="12" t="s">
        <v>11</v>
      </c>
      <c r="U953" s="12" t="s">
        <v>12</v>
      </c>
      <c r="V953" s="6">
        <f>Table1[[#This Row],[Profit]]/Table1[[#This Row],[Sales]]</f>
        <v>0.21568627450980393</v>
      </c>
      <c r="W953" s="12">
        <f>[1]!Table1[[#This Row],[Sales]]-[1]!Table1[[#This Row],[Cost]]-[1]!Table1[[#This Row],[Profit]]</f>
        <v>0</v>
      </c>
      <c r="X953" s="12">
        <f>[1]!Table1[[#This Row],[Quantity]]*[1]!Table1[[#This Row],[Unit_Price]]</f>
        <v>2400</v>
      </c>
      <c r="Y953" s="16">
        <f>[1]!Table1[[#This Row],[Gross_Sales]]*[1]!Table1[[#This Row],[Discount]]</f>
        <v>360</v>
      </c>
      <c r="Z953" s="17">
        <f>[1]!Table1[[#This Row],[Gross_Sales]]*[1]!Table1[[#This Row],[Discount_amount]]</f>
        <v>864000</v>
      </c>
      <c r="AA953" s="15">
        <f>IFERROR([1]!Table1[[#This Row],[Profit]]/[1]!Table1[[#This Row],[Sales]],0)</f>
        <v>0.21568627450980393</v>
      </c>
      <c r="AB953" s="12">
        <f>YEAR([1]!Table1[[#This Row],[Order_Date]])</f>
        <v>2024</v>
      </c>
      <c r="AC953" s="12">
        <f>MONTH([1]!Table1[[#This Row],[Order_Date]])</f>
        <v>5</v>
      </c>
      <c r="AD953" s="12" t="str">
        <f t="shared" si="42"/>
        <v>May</v>
      </c>
      <c r="AE953" s="12" t="str">
        <f t="shared" si="43"/>
        <v>Q2</v>
      </c>
      <c r="AF953" s="12" t="str">
        <f t="shared" si="44"/>
        <v>2024-May</v>
      </c>
      <c r="AG953" s="12">
        <f>COUNTIF(C:C,Table1[[#This Row],[Customer_ID]])</f>
        <v>10</v>
      </c>
      <c r="AH953" s="18" t="e">
        <f>IF([1]!Table1[[#This Row],[Customer_order_count]] &gt;= 10,"FREQUENT",IF([1]!Table1[[#This Row],[Customer_order_count]] &lt;= 10,"REGULAR","OCASSIONAL"))</f>
        <v>#REF!</v>
      </c>
    </row>
    <row r="954" spans="1:34" x14ac:dyDescent="0.25">
      <c r="A954" s="1" t="s">
        <v>1716</v>
      </c>
      <c r="B954" s="2">
        <v>45939</v>
      </c>
      <c r="C954" s="3" t="s">
        <v>953</v>
      </c>
      <c r="D954" s="4" t="s">
        <v>501</v>
      </c>
      <c r="E954" s="4" t="s">
        <v>16</v>
      </c>
      <c r="F954" s="5">
        <v>23</v>
      </c>
      <c r="G954" s="3" t="s">
        <v>312</v>
      </c>
      <c r="H954" s="3" t="s">
        <v>276</v>
      </c>
      <c r="I954" s="3" t="s">
        <v>143</v>
      </c>
      <c r="J954" s="3" t="s">
        <v>144</v>
      </c>
      <c r="K954" s="3" t="s">
        <v>76</v>
      </c>
      <c r="L954" s="5">
        <v>2</v>
      </c>
      <c r="M954" s="5">
        <v>700</v>
      </c>
      <c r="N954" s="6">
        <v>0</v>
      </c>
      <c r="O954" s="5">
        <v>1400</v>
      </c>
      <c r="P954" s="5">
        <v>1140</v>
      </c>
      <c r="Q954" s="5">
        <f>Table1[[#This Row],[Sales]]-Table1[[#This Row],[Cost]]</f>
        <v>260</v>
      </c>
      <c r="R954" s="3" t="s">
        <v>17</v>
      </c>
      <c r="S954" s="3" t="s">
        <v>10</v>
      </c>
      <c r="T954" s="3" t="s">
        <v>40</v>
      </c>
      <c r="U954" s="3" t="s">
        <v>27</v>
      </c>
      <c r="V954" s="6">
        <f>Table1[[#This Row],[Profit]]/Table1[[#This Row],[Sales]]</f>
        <v>0.18571428571428572</v>
      </c>
      <c r="W954" s="3">
        <f>[1]!Table1[[#This Row],[Sales]]-[1]!Table1[[#This Row],[Cost]]-[1]!Table1[[#This Row],[Profit]]</f>
        <v>0</v>
      </c>
      <c r="X954" s="3">
        <f>[1]!Table1[[#This Row],[Quantity]]*[1]!Table1[[#This Row],[Unit_Price]]</f>
        <v>1400</v>
      </c>
      <c r="Y954" s="7">
        <f>[1]!Table1[[#This Row],[Gross_Sales]]*[1]!Table1[[#This Row],[Discount]]</f>
        <v>0</v>
      </c>
      <c r="Z954" s="8">
        <f>[1]!Table1[[#This Row],[Gross_Sales]]*[1]!Table1[[#This Row],[Discount_amount]]</f>
        <v>0</v>
      </c>
      <c r="AA954" s="6">
        <f>IFERROR([1]!Table1[[#This Row],[Profit]]/[1]!Table1[[#This Row],[Sales]],0)</f>
        <v>0.18571428571428572</v>
      </c>
      <c r="AB954" s="3">
        <f>YEAR([1]!Table1[[#This Row],[Order_Date]])</f>
        <v>2025</v>
      </c>
      <c r="AC954" s="3">
        <f>MONTH([1]!Table1[[#This Row],[Order_Date]])</f>
        <v>10</v>
      </c>
      <c r="AD954" s="3" t="str">
        <f t="shared" si="42"/>
        <v>Oct</v>
      </c>
      <c r="AE954" s="3" t="str">
        <f t="shared" si="43"/>
        <v>Q4</v>
      </c>
      <c r="AF954" s="3" t="str">
        <f t="shared" si="44"/>
        <v>2025-Oct</v>
      </c>
      <c r="AG954" s="3">
        <f>COUNTIF(C:C,Table1[[#This Row],[Customer_ID]])</f>
        <v>19</v>
      </c>
      <c r="AH954" s="9" t="e">
        <f>IF([1]!Table1[[#This Row],[Customer_order_count]] &gt;= 10,"FREQUENT",IF([1]!Table1[[#This Row],[Customer_order_count]] &lt;= 10,"REGULAR","OCASSIONAL"))</f>
        <v>#REF!</v>
      </c>
    </row>
    <row r="955" spans="1:34" x14ac:dyDescent="0.25">
      <c r="A955" s="10" t="s">
        <v>1717</v>
      </c>
      <c r="B955" s="11">
        <v>45916</v>
      </c>
      <c r="C955" s="12" t="s">
        <v>753</v>
      </c>
      <c r="D955" s="12" t="s">
        <v>754</v>
      </c>
      <c r="E955" s="12" t="s">
        <v>16</v>
      </c>
      <c r="F955" s="12">
        <v>59</v>
      </c>
      <c r="G955" s="12" t="s">
        <v>407</v>
      </c>
      <c r="H955" s="12" t="s">
        <v>285</v>
      </c>
      <c r="I955" s="12" t="s">
        <v>89</v>
      </c>
      <c r="J955" s="12" t="s">
        <v>90</v>
      </c>
      <c r="K955" s="12" t="s">
        <v>91</v>
      </c>
      <c r="L955" s="12">
        <v>2</v>
      </c>
      <c r="M955" s="12">
        <v>35000</v>
      </c>
      <c r="N955" s="12">
        <v>0.15</v>
      </c>
      <c r="O955" s="12">
        <v>59500</v>
      </c>
      <c r="P955" s="12">
        <v>54000</v>
      </c>
      <c r="Q955" s="5">
        <f>Table1[[#This Row],[Sales]]-Table1[[#This Row],[Cost]]</f>
        <v>5500</v>
      </c>
      <c r="R955" s="12" t="s">
        <v>9</v>
      </c>
      <c r="S955" s="12" t="s">
        <v>287</v>
      </c>
      <c r="T955" s="12" t="s">
        <v>33</v>
      </c>
      <c r="U955" s="12" t="s">
        <v>27</v>
      </c>
      <c r="V955" s="6">
        <f>Table1[[#This Row],[Profit]]/Table1[[#This Row],[Sales]]</f>
        <v>9.2436974789915971E-2</v>
      </c>
      <c r="W955" s="12">
        <f>[1]!Table1[[#This Row],[Sales]]-[1]!Table1[[#This Row],[Cost]]-[1]!Table1[[#This Row],[Profit]]</f>
        <v>-108000</v>
      </c>
      <c r="X955" s="12">
        <f>[1]!Table1[[#This Row],[Quantity]]*[1]!Table1[[#This Row],[Unit_Price]]</f>
        <v>70000</v>
      </c>
      <c r="Y955" s="12">
        <f>[1]!Table1[[#This Row],[Gross_Sales]]*[1]!Table1[[#This Row],[Discount]]</f>
        <v>10500</v>
      </c>
      <c r="Z955" s="12">
        <f>[1]!Table1[[#This Row],[Gross_Sales]]*[1]!Table1[[#This Row],[Discount_amount]]</f>
        <v>735000000</v>
      </c>
      <c r="AA955" s="12">
        <f>IFERROR([1]!Table1[[#This Row],[Profit]]/[1]!Table1[[#This Row],[Sales]],0)</f>
        <v>9.2436974789915971E-2</v>
      </c>
      <c r="AB955" s="12">
        <f>YEAR([1]!Table1[[#This Row],[Order_Date]])</f>
        <v>2025</v>
      </c>
      <c r="AC955" s="12">
        <f>MONTH([1]!Table1[[#This Row],[Order_Date]])</f>
        <v>9</v>
      </c>
      <c r="AD955" s="12" t="str">
        <f t="shared" si="42"/>
        <v>Sep</v>
      </c>
      <c r="AE955" s="12" t="str">
        <f t="shared" si="43"/>
        <v>Q3</v>
      </c>
      <c r="AF955" s="12" t="str">
        <f t="shared" si="44"/>
        <v>2025-Sep</v>
      </c>
      <c r="AG955" s="12">
        <f>COUNTIF(C:C,Table1[[#This Row],[Customer_ID]])</f>
        <v>19</v>
      </c>
      <c r="AH955" s="18" t="e">
        <f>IF([1]!Table1[[#This Row],[Customer_order_count]] &gt;= 10,"FREQUENT",IF([1]!Table1[[#This Row],[Customer_order_count]] &lt;= 10,"REGULAR","OCASSIONAL"))</f>
        <v>#REF!</v>
      </c>
    </row>
    <row r="956" spans="1:34" x14ac:dyDescent="0.25">
      <c r="A956" s="1" t="s">
        <v>1718</v>
      </c>
      <c r="B956" s="2">
        <v>45293</v>
      </c>
      <c r="C956" s="3" t="s">
        <v>348</v>
      </c>
      <c r="D956" s="4" t="s">
        <v>349</v>
      </c>
      <c r="E956" s="4" t="s">
        <v>16</v>
      </c>
      <c r="F956" s="5">
        <v>59</v>
      </c>
      <c r="G956" s="3" t="s">
        <v>263</v>
      </c>
      <c r="H956" s="3" t="s">
        <v>5</v>
      </c>
      <c r="I956" s="3" t="s">
        <v>31</v>
      </c>
      <c r="J956" s="3" t="s">
        <v>32</v>
      </c>
      <c r="K956" s="3" t="s">
        <v>25</v>
      </c>
      <c r="L956" s="5">
        <v>1</v>
      </c>
      <c r="M956" s="5">
        <v>5000</v>
      </c>
      <c r="N956" s="6">
        <v>0</v>
      </c>
      <c r="O956" s="5">
        <v>5000</v>
      </c>
      <c r="P956" s="5">
        <v>3500</v>
      </c>
      <c r="Q956" s="5">
        <f>Table1[[#This Row],[Sales]]-Table1[[#This Row],[Cost]]</f>
        <v>1500</v>
      </c>
      <c r="R956" s="3" t="s">
        <v>26</v>
      </c>
      <c r="S956" s="3" t="s">
        <v>10</v>
      </c>
      <c r="T956" s="3" t="s">
        <v>18</v>
      </c>
      <c r="U956" s="3" t="s">
        <v>12</v>
      </c>
      <c r="V956" s="6">
        <f>Table1[[#This Row],[Profit]]/Table1[[#This Row],[Sales]]</f>
        <v>0.3</v>
      </c>
      <c r="W956" s="3">
        <f>[1]!Table1[[#This Row],[Sales]]-[1]!Table1[[#This Row],[Cost]]-[1]!Table1[[#This Row],[Profit]]</f>
        <v>0</v>
      </c>
      <c r="X956" s="3">
        <f>[1]!Table1[[#This Row],[Quantity]]*[1]!Table1[[#This Row],[Unit_Price]]</f>
        <v>5000</v>
      </c>
      <c r="Y956" s="7">
        <f>[1]!Table1[[#This Row],[Gross_Sales]]*[1]!Table1[[#This Row],[Discount]]</f>
        <v>0</v>
      </c>
      <c r="Z956" s="8">
        <f>[1]!Table1[[#This Row],[Gross_Sales]]*[1]!Table1[[#This Row],[Discount_amount]]</f>
        <v>0</v>
      </c>
      <c r="AA956" s="6">
        <f>IFERROR([1]!Table1[[#This Row],[Profit]]/[1]!Table1[[#This Row],[Sales]],0)</f>
        <v>0.3</v>
      </c>
      <c r="AB956" s="3">
        <f>YEAR([1]!Table1[[#This Row],[Order_Date]])</f>
        <v>2024</v>
      </c>
      <c r="AC956" s="3">
        <f>MONTH([1]!Table1[[#This Row],[Order_Date]])</f>
        <v>1</v>
      </c>
      <c r="AD956" s="3" t="str">
        <f t="shared" si="42"/>
        <v>Jan</v>
      </c>
      <c r="AE956" s="3" t="str">
        <f t="shared" si="43"/>
        <v>Q1</v>
      </c>
      <c r="AF956" s="3" t="str">
        <f t="shared" si="44"/>
        <v>2024-Jan</v>
      </c>
      <c r="AG956" s="3">
        <f>COUNTIF(C:C,Table1[[#This Row],[Customer_ID]])</f>
        <v>14</v>
      </c>
      <c r="AH956" s="9" t="e">
        <f>IF([1]!Table1[[#This Row],[Customer_order_count]] &gt;= 10,"FREQUENT",IF([1]!Table1[[#This Row],[Customer_order_count]] &lt;= 10,"REGULAR","OCASSIONAL"))</f>
        <v>#REF!</v>
      </c>
    </row>
    <row r="957" spans="1:34" x14ac:dyDescent="0.25">
      <c r="A957" s="10" t="s">
        <v>1719</v>
      </c>
      <c r="B957" s="11">
        <v>45412</v>
      </c>
      <c r="C957" s="12" t="s">
        <v>1313</v>
      </c>
      <c r="D957" s="12" t="s">
        <v>335</v>
      </c>
      <c r="E957" s="12" t="s">
        <v>16</v>
      </c>
      <c r="F957" s="12">
        <v>55</v>
      </c>
      <c r="G957" s="12" t="s">
        <v>263</v>
      </c>
      <c r="H957" s="12" t="s">
        <v>5</v>
      </c>
      <c r="I957" s="12" t="s">
        <v>186</v>
      </c>
      <c r="J957" s="12" t="s">
        <v>187</v>
      </c>
      <c r="K957" s="12" t="s">
        <v>91</v>
      </c>
      <c r="L957" s="12">
        <v>4</v>
      </c>
      <c r="M957" s="12">
        <v>12000</v>
      </c>
      <c r="N957" s="12">
        <v>0.05</v>
      </c>
      <c r="O957" s="12">
        <v>45600</v>
      </c>
      <c r="P957" s="12">
        <v>36000</v>
      </c>
      <c r="Q957" s="5">
        <f>Table1[[#This Row],[Sales]]-Table1[[#This Row],[Cost]]</f>
        <v>9600</v>
      </c>
      <c r="R957" s="12" t="s">
        <v>9</v>
      </c>
      <c r="S957" s="12" t="s">
        <v>287</v>
      </c>
      <c r="T957" s="12" t="s">
        <v>11</v>
      </c>
      <c r="U957" s="12" t="s">
        <v>19</v>
      </c>
      <c r="V957" s="6">
        <f>Table1[[#This Row],[Profit]]/Table1[[#This Row],[Sales]]</f>
        <v>0.21052631578947367</v>
      </c>
      <c r="W957" s="12">
        <f>[1]!Table1[[#This Row],[Sales]]-[1]!Table1[[#This Row],[Cost]]-[1]!Table1[[#This Row],[Profit]]</f>
        <v>-72000</v>
      </c>
      <c r="X957" s="12">
        <f>[1]!Table1[[#This Row],[Quantity]]*[1]!Table1[[#This Row],[Unit_Price]]</f>
        <v>48000</v>
      </c>
      <c r="Y957" s="12">
        <f>[1]!Table1[[#This Row],[Gross_Sales]]*[1]!Table1[[#This Row],[Discount]]</f>
        <v>2400</v>
      </c>
      <c r="Z957" s="12">
        <f>[1]!Table1[[#This Row],[Gross_Sales]]*[1]!Table1[[#This Row],[Discount_amount]]</f>
        <v>115200000</v>
      </c>
      <c r="AA957" s="12">
        <f>IFERROR([1]!Table1[[#This Row],[Profit]]/[1]!Table1[[#This Row],[Sales]],0)</f>
        <v>0.21052631578947367</v>
      </c>
      <c r="AB957" s="12">
        <f>YEAR([1]!Table1[[#This Row],[Order_Date]])</f>
        <v>2024</v>
      </c>
      <c r="AC957" s="12">
        <f>MONTH([1]!Table1[[#This Row],[Order_Date]])</f>
        <v>4</v>
      </c>
      <c r="AD957" s="12" t="str">
        <f t="shared" si="42"/>
        <v>Apr</v>
      </c>
      <c r="AE957" s="12" t="str">
        <f t="shared" si="43"/>
        <v>Q2</v>
      </c>
      <c r="AF957" s="12" t="str">
        <f t="shared" si="44"/>
        <v>2024-Apr</v>
      </c>
      <c r="AG957" s="12">
        <f>COUNTIF(C:C,Table1[[#This Row],[Customer_ID]])</f>
        <v>4</v>
      </c>
      <c r="AH957" s="18" t="e">
        <f>IF([1]!Table1[[#This Row],[Customer_order_count]] &gt;= 10,"FREQUENT",IF([1]!Table1[[#This Row],[Customer_order_count]] &lt;= 10,"REGULAR","OCASSIONAL"))</f>
        <v>#REF!</v>
      </c>
    </row>
    <row r="958" spans="1:34" x14ac:dyDescent="0.25">
      <c r="A958" s="1" t="s">
        <v>1720</v>
      </c>
      <c r="B958" s="2">
        <v>45715</v>
      </c>
      <c r="C958" s="3" t="s">
        <v>267</v>
      </c>
      <c r="D958" s="4" t="s">
        <v>268</v>
      </c>
      <c r="E958" s="4" t="s">
        <v>16</v>
      </c>
      <c r="F958" s="5">
        <v>32</v>
      </c>
      <c r="G958" s="3" t="s">
        <v>269</v>
      </c>
      <c r="H958" s="3" t="s">
        <v>270</v>
      </c>
      <c r="I958" s="3" t="s">
        <v>102</v>
      </c>
      <c r="J958" s="3" t="s">
        <v>103</v>
      </c>
      <c r="K958" s="3" t="s">
        <v>25</v>
      </c>
      <c r="L958" s="5">
        <v>3</v>
      </c>
      <c r="M958" s="5">
        <v>28000</v>
      </c>
      <c r="N958" s="6">
        <v>0.2</v>
      </c>
      <c r="O958" s="5">
        <v>67200</v>
      </c>
      <c r="P958" s="5">
        <v>63000</v>
      </c>
      <c r="Q958" s="5">
        <f>Table1[[#This Row],[Sales]]-Table1[[#This Row],[Cost]]</f>
        <v>4200</v>
      </c>
      <c r="R958" s="3" t="s">
        <v>26</v>
      </c>
      <c r="S958" s="3" t="s">
        <v>10</v>
      </c>
      <c r="T958" s="3" t="s">
        <v>18</v>
      </c>
      <c r="U958" s="3" t="s">
        <v>27</v>
      </c>
      <c r="V958" s="6">
        <f>Table1[[#This Row],[Profit]]/Table1[[#This Row],[Sales]]</f>
        <v>6.25E-2</v>
      </c>
      <c r="W958" s="3">
        <f>[1]!Table1[[#This Row],[Sales]]-[1]!Table1[[#This Row],[Cost]]-[1]!Table1[[#This Row],[Profit]]</f>
        <v>0</v>
      </c>
      <c r="X958" s="3">
        <f>[1]!Table1[[#This Row],[Quantity]]*[1]!Table1[[#This Row],[Unit_Price]]</f>
        <v>84000</v>
      </c>
      <c r="Y958" s="7">
        <f>[1]!Table1[[#This Row],[Gross_Sales]]*[1]!Table1[[#This Row],[Discount]]</f>
        <v>16800</v>
      </c>
      <c r="Z958" s="8">
        <f>[1]!Table1[[#This Row],[Gross_Sales]]*[1]!Table1[[#This Row],[Discount_amount]]</f>
        <v>1411200000</v>
      </c>
      <c r="AA958" s="6">
        <f>IFERROR([1]!Table1[[#This Row],[Profit]]/[1]!Table1[[#This Row],[Sales]],0)</f>
        <v>6.25E-2</v>
      </c>
      <c r="AB958" s="3">
        <f>YEAR([1]!Table1[[#This Row],[Order_Date]])</f>
        <v>2025</v>
      </c>
      <c r="AC958" s="3">
        <f>MONTH([1]!Table1[[#This Row],[Order_Date]])</f>
        <v>2</v>
      </c>
      <c r="AD958" s="3" t="str">
        <f t="shared" si="42"/>
        <v>Feb</v>
      </c>
      <c r="AE958" s="3" t="str">
        <f t="shared" si="43"/>
        <v>Q1</v>
      </c>
      <c r="AF958" s="3" t="str">
        <f t="shared" si="44"/>
        <v>2025-Feb</v>
      </c>
      <c r="AG958" s="3">
        <f>COUNTIF(C:C,Table1[[#This Row],[Customer_ID]])</f>
        <v>11</v>
      </c>
      <c r="AH958" s="9" t="e">
        <f>IF([1]!Table1[[#This Row],[Customer_order_count]] &gt;= 10,"FREQUENT",IF([1]!Table1[[#This Row],[Customer_order_count]] &lt;= 10,"REGULAR","OCASSIONAL"))</f>
        <v>#REF!</v>
      </c>
    </row>
    <row r="959" spans="1:34" x14ac:dyDescent="0.25">
      <c r="A959" s="10" t="s">
        <v>1721</v>
      </c>
      <c r="B959" s="11">
        <v>45944</v>
      </c>
      <c r="C959" s="12" t="s">
        <v>394</v>
      </c>
      <c r="D959" s="13" t="s">
        <v>395</v>
      </c>
      <c r="E959" s="13" t="s">
        <v>3</v>
      </c>
      <c r="F959" s="14">
        <v>30</v>
      </c>
      <c r="G959" s="12" t="s">
        <v>339</v>
      </c>
      <c r="H959" s="12" t="s">
        <v>285</v>
      </c>
      <c r="I959" s="12" t="s">
        <v>186</v>
      </c>
      <c r="J959" s="12" t="s">
        <v>187</v>
      </c>
      <c r="K959" s="12" t="s">
        <v>91</v>
      </c>
      <c r="L959" s="14">
        <v>1</v>
      </c>
      <c r="M959" s="14">
        <v>12000</v>
      </c>
      <c r="N959" s="15">
        <v>0</v>
      </c>
      <c r="O959" s="14">
        <v>12000</v>
      </c>
      <c r="P959" s="14">
        <v>9000</v>
      </c>
      <c r="Q959" s="5">
        <f>Table1[[#This Row],[Sales]]-Table1[[#This Row],[Cost]]</f>
        <v>3000</v>
      </c>
      <c r="R959" s="12" t="s">
        <v>26</v>
      </c>
      <c r="S959" s="12" t="s">
        <v>10</v>
      </c>
      <c r="T959" s="12" t="s">
        <v>40</v>
      </c>
      <c r="U959" s="12" t="s">
        <v>19</v>
      </c>
      <c r="V959" s="6">
        <f>Table1[[#This Row],[Profit]]/Table1[[#This Row],[Sales]]</f>
        <v>0.25</v>
      </c>
      <c r="W959" s="12">
        <f>[1]!Table1[[#This Row],[Sales]]-[1]!Table1[[#This Row],[Cost]]-[1]!Table1[[#This Row],[Profit]]</f>
        <v>0</v>
      </c>
      <c r="X959" s="12">
        <f>[1]!Table1[[#This Row],[Quantity]]*[1]!Table1[[#This Row],[Unit_Price]]</f>
        <v>12000</v>
      </c>
      <c r="Y959" s="16">
        <f>[1]!Table1[[#This Row],[Gross_Sales]]*[1]!Table1[[#This Row],[Discount]]</f>
        <v>0</v>
      </c>
      <c r="Z959" s="17">
        <f>[1]!Table1[[#This Row],[Gross_Sales]]*[1]!Table1[[#This Row],[Discount_amount]]</f>
        <v>0</v>
      </c>
      <c r="AA959" s="15">
        <f>IFERROR([1]!Table1[[#This Row],[Profit]]/[1]!Table1[[#This Row],[Sales]],0)</f>
        <v>0.25</v>
      </c>
      <c r="AB959" s="12">
        <f>YEAR([1]!Table1[[#This Row],[Order_Date]])</f>
        <v>2025</v>
      </c>
      <c r="AC959" s="12">
        <f>MONTH([1]!Table1[[#This Row],[Order_Date]])</f>
        <v>10</v>
      </c>
      <c r="AD959" s="12" t="str">
        <f t="shared" si="42"/>
        <v>Oct</v>
      </c>
      <c r="AE959" s="12" t="str">
        <f t="shared" si="43"/>
        <v>Q4</v>
      </c>
      <c r="AF959" s="12" t="str">
        <f t="shared" si="44"/>
        <v>2025-Oct</v>
      </c>
      <c r="AG959" s="12">
        <f>COUNTIF(C:C,Table1[[#This Row],[Customer_ID]])</f>
        <v>3</v>
      </c>
      <c r="AH959" s="18" t="e">
        <f>IF([1]!Table1[[#This Row],[Customer_order_count]] &gt;= 10,"FREQUENT",IF([1]!Table1[[#This Row],[Customer_order_count]] &lt;= 10,"REGULAR","OCASSIONAL"))</f>
        <v>#REF!</v>
      </c>
    </row>
    <row r="960" spans="1:34" x14ac:dyDescent="0.25">
      <c r="A960" s="1" t="s">
        <v>1722</v>
      </c>
      <c r="B960" s="2">
        <v>45580</v>
      </c>
      <c r="C960" s="3" t="s">
        <v>1723</v>
      </c>
      <c r="D960" s="4" t="s">
        <v>1166</v>
      </c>
      <c r="E960" s="4" t="s">
        <v>16</v>
      </c>
      <c r="F960" s="5">
        <v>43</v>
      </c>
      <c r="G960" s="3" t="s">
        <v>4</v>
      </c>
      <c r="H960" s="3" t="s">
        <v>5</v>
      </c>
      <c r="I960" s="3" t="s">
        <v>37</v>
      </c>
      <c r="J960" s="3" t="s">
        <v>38</v>
      </c>
      <c r="K960" s="3" t="s">
        <v>39</v>
      </c>
      <c r="L960" s="5">
        <v>1</v>
      </c>
      <c r="M960" s="5">
        <v>900</v>
      </c>
      <c r="N960" s="6">
        <v>0</v>
      </c>
      <c r="O960" s="5">
        <v>900</v>
      </c>
      <c r="P960" s="5">
        <v>550</v>
      </c>
      <c r="Q960" s="5">
        <f>Table1[[#This Row],[Sales]]-Table1[[#This Row],[Cost]]</f>
        <v>350</v>
      </c>
      <c r="R960" s="3" t="s">
        <v>9</v>
      </c>
      <c r="S960" s="3" t="s">
        <v>10</v>
      </c>
      <c r="T960" s="3" t="s">
        <v>40</v>
      </c>
      <c r="U960" s="3" t="s">
        <v>19</v>
      </c>
      <c r="V960" s="6">
        <f>Table1[[#This Row],[Profit]]/Table1[[#This Row],[Sales]]</f>
        <v>0.3888888888888889</v>
      </c>
      <c r="W960" s="3">
        <f>[1]!Table1[[#This Row],[Sales]]-[1]!Table1[[#This Row],[Cost]]-[1]!Table1[[#This Row],[Profit]]</f>
        <v>0</v>
      </c>
      <c r="X960" s="3">
        <f>[1]!Table1[[#This Row],[Quantity]]*[1]!Table1[[#This Row],[Unit_Price]]</f>
        <v>900</v>
      </c>
      <c r="Y960" s="7">
        <f>[1]!Table1[[#This Row],[Gross_Sales]]*[1]!Table1[[#This Row],[Discount]]</f>
        <v>0</v>
      </c>
      <c r="Z960" s="8">
        <f>[1]!Table1[[#This Row],[Gross_Sales]]*[1]!Table1[[#This Row],[Discount_amount]]</f>
        <v>0</v>
      </c>
      <c r="AA960" s="6">
        <f>IFERROR([1]!Table1[[#This Row],[Profit]]/[1]!Table1[[#This Row],[Sales]],0)</f>
        <v>0.3888888888888889</v>
      </c>
      <c r="AB960" s="3">
        <f>YEAR([1]!Table1[[#This Row],[Order_Date]])</f>
        <v>2024</v>
      </c>
      <c r="AC960" s="3">
        <f>MONTH([1]!Table1[[#This Row],[Order_Date]])</f>
        <v>10</v>
      </c>
      <c r="AD960" s="3" t="str">
        <f t="shared" si="42"/>
        <v>Oct</v>
      </c>
      <c r="AE960" s="3" t="str">
        <f t="shared" si="43"/>
        <v>Q4</v>
      </c>
      <c r="AF960" s="3" t="str">
        <f t="shared" si="44"/>
        <v>2024-Oct</v>
      </c>
      <c r="AG960" s="3">
        <f>COUNTIF(C:C,Table1[[#This Row],[Customer_ID]])</f>
        <v>1</v>
      </c>
      <c r="AH960" s="9" t="e">
        <f>IF([1]!Table1[[#This Row],[Customer_order_count]] &gt;= 10,"FREQUENT",IF([1]!Table1[[#This Row],[Customer_order_count]] &lt;= 10,"REGULAR","OCASSIONAL"))</f>
        <v>#REF!</v>
      </c>
    </row>
    <row r="961" spans="1:34" x14ac:dyDescent="0.25">
      <c r="A961" s="10" t="s">
        <v>1724</v>
      </c>
      <c r="B961" s="11">
        <v>45810</v>
      </c>
      <c r="C961" s="12" t="s">
        <v>1337</v>
      </c>
      <c r="D961" s="13" t="s">
        <v>1338</v>
      </c>
      <c r="E961" s="13" t="s">
        <v>16</v>
      </c>
      <c r="F961" s="14">
        <v>20</v>
      </c>
      <c r="G961" s="12" t="s">
        <v>280</v>
      </c>
      <c r="H961" s="12" t="s">
        <v>270</v>
      </c>
      <c r="I961" s="12" t="s">
        <v>127</v>
      </c>
      <c r="J961" s="12" t="s">
        <v>128</v>
      </c>
      <c r="K961" s="12" t="s">
        <v>58</v>
      </c>
      <c r="L961" s="14">
        <v>1</v>
      </c>
      <c r="M961" s="14">
        <v>3000</v>
      </c>
      <c r="N961" s="15">
        <v>0.1</v>
      </c>
      <c r="O961" s="14">
        <v>2700</v>
      </c>
      <c r="P961" s="14">
        <v>2100</v>
      </c>
      <c r="Q961" s="5">
        <f>Table1[[#This Row],[Sales]]-Table1[[#This Row],[Cost]]</f>
        <v>600</v>
      </c>
      <c r="R961" s="12" t="s">
        <v>26</v>
      </c>
      <c r="S961" s="12" t="s">
        <v>10</v>
      </c>
      <c r="T961" s="12" t="s">
        <v>11</v>
      </c>
      <c r="U961" s="12" t="s">
        <v>12</v>
      </c>
      <c r="V961" s="6">
        <f>Table1[[#This Row],[Profit]]/Table1[[#This Row],[Sales]]</f>
        <v>0.22222222222222221</v>
      </c>
      <c r="W961" s="12">
        <f>[1]!Table1[[#This Row],[Sales]]-[1]!Table1[[#This Row],[Cost]]-[1]!Table1[[#This Row],[Profit]]</f>
        <v>0</v>
      </c>
      <c r="X961" s="12">
        <f>[1]!Table1[[#This Row],[Quantity]]*[1]!Table1[[#This Row],[Unit_Price]]</f>
        <v>3000</v>
      </c>
      <c r="Y961" s="16">
        <f>[1]!Table1[[#This Row],[Gross_Sales]]*[1]!Table1[[#This Row],[Discount]]</f>
        <v>300</v>
      </c>
      <c r="Z961" s="17">
        <f>[1]!Table1[[#This Row],[Gross_Sales]]*[1]!Table1[[#This Row],[Discount_amount]]</f>
        <v>900000</v>
      </c>
      <c r="AA961" s="15">
        <f>IFERROR([1]!Table1[[#This Row],[Profit]]/[1]!Table1[[#This Row],[Sales]],0)</f>
        <v>0.22222222222222221</v>
      </c>
      <c r="AB961" s="12">
        <f>YEAR([1]!Table1[[#This Row],[Order_Date]])</f>
        <v>2025</v>
      </c>
      <c r="AC961" s="12">
        <f>MONTH([1]!Table1[[#This Row],[Order_Date]])</f>
        <v>6</v>
      </c>
      <c r="AD961" s="12" t="str">
        <f t="shared" si="42"/>
        <v>Jun</v>
      </c>
      <c r="AE961" s="12" t="str">
        <f t="shared" si="43"/>
        <v>Q2</v>
      </c>
      <c r="AF961" s="12" t="str">
        <f t="shared" si="44"/>
        <v>2025-Jun</v>
      </c>
      <c r="AG961" s="12">
        <f>COUNTIF(C:C,Table1[[#This Row],[Customer_ID]])</f>
        <v>5</v>
      </c>
      <c r="AH961" s="18" t="e">
        <f>IF([1]!Table1[[#This Row],[Customer_order_count]] &gt;= 10,"FREQUENT",IF([1]!Table1[[#This Row],[Customer_order_count]] &lt;= 10,"REGULAR","OCASSIONAL"))</f>
        <v>#REF!</v>
      </c>
    </row>
    <row r="962" spans="1:34" x14ac:dyDescent="0.25">
      <c r="A962" s="1" t="s">
        <v>1725</v>
      </c>
      <c r="B962" s="2">
        <v>45994</v>
      </c>
      <c r="C962" s="3" t="s">
        <v>1085</v>
      </c>
      <c r="D962" s="4" t="s">
        <v>1086</v>
      </c>
      <c r="E962" s="4" t="s">
        <v>16</v>
      </c>
      <c r="F962" s="5">
        <v>52</v>
      </c>
      <c r="G962" s="3" t="s">
        <v>317</v>
      </c>
      <c r="H962" s="3" t="s">
        <v>5</v>
      </c>
      <c r="I962" s="3" t="s">
        <v>68</v>
      </c>
      <c r="J962" s="3" t="s">
        <v>69</v>
      </c>
      <c r="K962" s="3" t="s">
        <v>39</v>
      </c>
      <c r="L962" s="5">
        <v>1</v>
      </c>
      <c r="M962" s="5">
        <v>3500</v>
      </c>
      <c r="N962" s="6">
        <v>0.1</v>
      </c>
      <c r="O962" s="5">
        <v>3150</v>
      </c>
      <c r="P962" s="5">
        <v>2300</v>
      </c>
      <c r="Q962" s="5">
        <f>Table1[[#This Row],[Sales]]-Table1[[#This Row],[Cost]]</f>
        <v>850</v>
      </c>
      <c r="R962" s="3" t="s">
        <v>26</v>
      </c>
      <c r="S962" s="3" t="s">
        <v>10</v>
      </c>
      <c r="T962" s="3" t="s">
        <v>40</v>
      </c>
      <c r="U962" s="3" t="s">
        <v>19</v>
      </c>
      <c r="V962" s="6">
        <f>Table1[[#This Row],[Profit]]/Table1[[#This Row],[Sales]]</f>
        <v>0.26984126984126983</v>
      </c>
      <c r="W962" s="3">
        <f>[1]!Table1[[#This Row],[Sales]]-[1]!Table1[[#This Row],[Cost]]-[1]!Table1[[#This Row],[Profit]]</f>
        <v>0</v>
      </c>
      <c r="X962" s="3">
        <f>[1]!Table1[[#This Row],[Quantity]]*[1]!Table1[[#This Row],[Unit_Price]]</f>
        <v>3500</v>
      </c>
      <c r="Y962" s="7">
        <f>[1]!Table1[[#This Row],[Gross_Sales]]*[1]!Table1[[#This Row],[Discount]]</f>
        <v>350</v>
      </c>
      <c r="Z962" s="8">
        <f>[1]!Table1[[#This Row],[Gross_Sales]]*[1]!Table1[[#This Row],[Discount_amount]]</f>
        <v>1225000</v>
      </c>
      <c r="AA962" s="6">
        <f>IFERROR([1]!Table1[[#This Row],[Profit]]/[1]!Table1[[#This Row],[Sales]],0)</f>
        <v>0.26984126984126983</v>
      </c>
      <c r="AB962" s="3">
        <f>YEAR([1]!Table1[[#This Row],[Order_Date]])</f>
        <v>2025</v>
      </c>
      <c r="AC962" s="3">
        <f>MONTH([1]!Table1[[#This Row],[Order_Date]])</f>
        <v>12</v>
      </c>
      <c r="AD962" s="3" t="str">
        <f t="shared" ref="AD962:AD1025" si="45">TEXT(B:B,"mmm")</f>
        <v>Dec</v>
      </c>
      <c r="AE962" s="3" t="str">
        <f t="shared" ref="AE962:AE1025" si="46">"Q"&amp;ROUNDUP(MONTH(B962)/3,0)</f>
        <v>Q4</v>
      </c>
      <c r="AF962" s="3" t="str">
        <f t="shared" ref="AF962:AF1025" si="47">TEXT(B:B,"yyyy-mmm")</f>
        <v>2025-Dec</v>
      </c>
      <c r="AG962" s="3">
        <f>COUNTIF(C:C,Table1[[#This Row],[Customer_ID]])</f>
        <v>5</v>
      </c>
      <c r="AH962" s="9" t="e">
        <f>IF([1]!Table1[[#This Row],[Customer_order_count]] &gt;= 10,"FREQUENT",IF([1]!Table1[[#This Row],[Customer_order_count]] &lt;= 10,"REGULAR","OCASSIONAL"))</f>
        <v>#REF!</v>
      </c>
    </row>
    <row r="963" spans="1:34" x14ac:dyDescent="0.25">
      <c r="A963" s="10" t="s">
        <v>1726</v>
      </c>
      <c r="B963" s="11">
        <v>45922</v>
      </c>
      <c r="C963" s="12" t="s">
        <v>447</v>
      </c>
      <c r="D963" s="13" t="s">
        <v>448</v>
      </c>
      <c r="E963" s="13" t="s">
        <v>16</v>
      </c>
      <c r="F963" s="14">
        <v>21</v>
      </c>
      <c r="G963" s="12" t="s">
        <v>275</v>
      </c>
      <c r="H963" s="12" t="s">
        <v>276</v>
      </c>
      <c r="I963" s="12" t="s">
        <v>23</v>
      </c>
      <c r="J963" s="12" t="s">
        <v>24</v>
      </c>
      <c r="K963" s="12" t="s">
        <v>25</v>
      </c>
      <c r="L963" s="14">
        <v>4</v>
      </c>
      <c r="M963" s="14">
        <v>55000</v>
      </c>
      <c r="N963" s="15">
        <v>0.1</v>
      </c>
      <c r="O963" s="14">
        <v>198000</v>
      </c>
      <c r="P963" s="14">
        <v>160000</v>
      </c>
      <c r="Q963" s="5">
        <f>Table1[[#This Row],[Sales]]-Table1[[#This Row],[Cost]]</f>
        <v>38000</v>
      </c>
      <c r="R963" s="12" t="s">
        <v>77</v>
      </c>
      <c r="S963" s="12" t="s">
        <v>10</v>
      </c>
      <c r="T963" s="12" t="s">
        <v>33</v>
      </c>
      <c r="U963" s="12" t="s">
        <v>27</v>
      </c>
      <c r="V963" s="6">
        <f>Table1[[#This Row],[Profit]]/Table1[[#This Row],[Sales]]</f>
        <v>0.19191919191919191</v>
      </c>
      <c r="W963" s="12">
        <f>[1]!Table1[[#This Row],[Sales]]-[1]!Table1[[#This Row],[Cost]]-[1]!Table1[[#This Row],[Profit]]</f>
        <v>0</v>
      </c>
      <c r="X963" s="12">
        <f>[1]!Table1[[#This Row],[Quantity]]*[1]!Table1[[#This Row],[Unit_Price]]</f>
        <v>220000</v>
      </c>
      <c r="Y963" s="16">
        <f>[1]!Table1[[#This Row],[Gross_Sales]]*[1]!Table1[[#This Row],[Discount]]</f>
        <v>22000</v>
      </c>
      <c r="Z963" s="17">
        <f>[1]!Table1[[#This Row],[Gross_Sales]]*[1]!Table1[[#This Row],[Discount_amount]]</f>
        <v>4840000000</v>
      </c>
      <c r="AA963" s="15">
        <f>IFERROR([1]!Table1[[#This Row],[Profit]]/[1]!Table1[[#This Row],[Sales]],0)</f>
        <v>0.19191919191919191</v>
      </c>
      <c r="AB963" s="12">
        <f>YEAR([1]!Table1[[#This Row],[Order_Date]])</f>
        <v>2025</v>
      </c>
      <c r="AC963" s="12">
        <f>MONTH([1]!Table1[[#This Row],[Order_Date]])</f>
        <v>9</v>
      </c>
      <c r="AD963" s="12" t="str">
        <f t="shared" si="45"/>
        <v>Sep</v>
      </c>
      <c r="AE963" s="12" t="str">
        <f t="shared" si="46"/>
        <v>Q3</v>
      </c>
      <c r="AF963" s="12" t="str">
        <f t="shared" si="47"/>
        <v>2025-Sep</v>
      </c>
      <c r="AG963" s="12">
        <f>COUNTIF(C:C,Table1[[#This Row],[Customer_ID]])</f>
        <v>22</v>
      </c>
      <c r="AH963" s="18" t="e">
        <f>IF([1]!Table1[[#This Row],[Customer_order_count]] &gt;= 10,"FREQUENT",IF([1]!Table1[[#This Row],[Customer_order_count]] &lt;= 10,"REGULAR","OCASSIONAL"))</f>
        <v>#REF!</v>
      </c>
    </row>
    <row r="964" spans="1:34" x14ac:dyDescent="0.25">
      <c r="A964" s="1" t="s">
        <v>1727</v>
      </c>
      <c r="B964" s="2">
        <v>45638</v>
      </c>
      <c r="C964" s="3" t="s">
        <v>397</v>
      </c>
      <c r="D964" s="4" t="s">
        <v>329</v>
      </c>
      <c r="E964" s="4" t="s">
        <v>3</v>
      </c>
      <c r="F964" s="5">
        <v>25</v>
      </c>
      <c r="G964" s="3" t="s">
        <v>295</v>
      </c>
      <c r="H964" s="3" t="s">
        <v>270</v>
      </c>
      <c r="I964" s="3" t="s">
        <v>6</v>
      </c>
      <c r="J964" s="3" t="s">
        <v>7</v>
      </c>
      <c r="K964" s="3" t="s">
        <v>8</v>
      </c>
      <c r="L964" s="5">
        <v>2</v>
      </c>
      <c r="M964" s="5">
        <v>7000</v>
      </c>
      <c r="N964" s="6">
        <v>0.05</v>
      </c>
      <c r="O964" s="5">
        <v>13300</v>
      </c>
      <c r="P964" s="5">
        <v>10400</v>
      </c>
      <c r="Q964" s="5">
        <f>Table1[[#This Row],[Sales]]-Table1[[#This Row],[Cost]]</f>
        <v>2900</v>
      </c>
      <c r="R964" s="3" t="s">
        <v>17</v>
      </c>
      <c r="S964" s="3" t="s">
        <v>10</v>
      </c>
      <c r="T964" s="3" t="s">
        <v>40</v>
      </c>
      <c r="U964" s="3" t="s">
        <v>27</v>
      </c>
      <c r="V964" s="6">
        <f>Table1[[#This Row],[Profit]]/Table1[[#This Row],[Sales]]</f>
        <v>0.21804511278195488</v>
      </c>
      <c r="W964" s="3">
        <f>[1]!Table1[[#This Row],[Sales]]-[1]!Table1[[#This Row],[Cost]]-[1]!Table1[[#This Row],[Profit]]</f>
        <v>0</v>
      </c>
      <c r="X964" s="3">
        <f>[1]!Table1[[#This Row],[Quantity]]*[1]!Table1[[#This Row],[Unit_Price]]</f>
        <v>14000</v>
      </c>
      <c r="Y964" s="7">
        <f>[1]!Table1[[#This Row],[Gross_Sales]]*[1]!Table1[[#This Row],[Discount]]</f>
        <v>700</v>
      </c>
      <c r="Z964" s="8">
        <f>[1]!Table1[[#This Row],[Gross_Sales]]*[1]!Table1[[#This Row],[Discount_amount]]</f>
        <v>9800000</v>
      </c>
      <c r="AA964" s="6">
        <f>IFERROR([1]!Table1[[#This Row],[Profit]]/[1]!Table1[[#This Row],[Sales]],0)</f>
        <v>0.21804511278195488</v>
      </c>
      <c r="AB964" s="3">
        <f>YEAR([1]!Table1[[#This Row],[Order_Date]])</f>
        <v>2024</v>
      </c>
      <c r="AC964" s="3">
        <f>MONTH([1]!Table1[[#This Row],[Order_Date]])</f>
        <v>12</v>
      </c>
      <c r="AD964" s="3" t="str">
        <f t="shared" si="45"/>
        <v>Dec</v>
      </c>
      <c r="AE964" s="3" t="str">
        <f t="shared" si="46"/>
        <v>Q4</v>
      </c>
      <c r="AF964" s="3" t="str">
        <f t="shared" si="47"/>
        <v>2024-Dec</v>
      </c>
      <c r="AG964" s="3">
        <f>COUNTIF(C:C,Table1[[#This Row],[Customer_ID]])</f>
        <v>14</v>
      </c>
      <c r="AH964" s="9" t="e">
        <f>IF([1]!Table1[[#This Row],[Customer_order_count]] &gt;= 10,"FREQUENT",IF([1]!Table1[[#This Row],[Customer_order_count]] &lt;= 10,"REGULAR","OCASSIONAL"))</f>
        <v>#REF!</v>
      </c>
    </row>
    <row r="965" spans="1:34" x14ac:dyDescent="0.25">
      <c r="A965" s="10" t="s">
        <v>1728</v>
      </c>
      <c r="B965" s="11">
        <v>45328</v>
      </c>
      <c r="C965" s="12" t="s">
        <v>1015</v>
      </c>
      <c r="D965" s="13" t="s">
        <v>924</v>
      </c>
      <c r="E965" s="13" t="s">
        <v>16</v>
      </c>
      <c r="F965" s="14">
        <v>36</v>
      </c>
      <c r="G965" s="12" t="s">
        <v>339</v>
      </c>
      <c r="H965" s="12" t="s">
        <v>285</v>
      </c>
      <c r="I965" s="12" t="s">
        <v>51</v>
      </c>
      <c r="J965" s="12" t="s">
        <v>52</v>
      </c>
      <c r="K965" s="12" t="s">
        <v>8</v>
      </c>
      <c r="L965" s="14">
        <v>1</v>
      </c>
      <c r="M965" s="14">
        <v>4500</v>
      </c>
      <c r="N965" s="15">
        <v>0.1</v>
      </c>
      <c r="O965" s="14">
        <v>4050</v>
      </c>
      <c r="P965" s="14">
        <v>3200</v>
      </c>
      <c r="Q965" s="5">
        <f>Table1[[#This Row],[Sales]]-Table1[[#This Row],[Cost]]</f>
        <v>850</v>
      </c>
      <c r="R965" s="12" t="s">
        <v>26</v>
      </c>
      <c r="S965" s="12" t="s">
        <v>10</v>
      </c>
      <c r="T965" s="12" t="s">
        <v>18</v>
      </c>
      <c r="U965" s="12" t="s">
        <v>12</v>
      </c>
      <c r="V965" s="6">
        <f>Table1[[#This Row],[Profit]]/Table1[[#This Row],[Sales]]</f>
        <v>0.20987654320987653</v>
      </c>
      <c r="W965" s="12">
        <f>[1]!Table1[[#This Row],[Sales]]-[1]!Table1[[#This Row],[Cost]]-[1]!Table1[[#This Row],[Profit]]</f>
        <v>0</v>
      </c>
      <c r="X965" s="12">
        <f>[1]!Table1[[#This Row],[Quantity]]*[1]!Table1[[#This Row],[Unit_Price]]</f>
        <v>4500</v>
      </c>
      <c r="Y965" s="16">
        <f>[1]!Table1[[#This Row],[Gross_Sales]]*[1]!Table1[[#This Row],[Discount]]</f>
        <v>450</v>
      </c>
      <c r="Z965" s="17">
        <f>[1]!Table1[[#This Row],[Gross_Sales]]*[1]!Table1[[#This Row],[Discount_amount]]</f>
        <v>2025000</v>
      </c>
      <c r="AA965" s="15">
        <f>IFERROR([1]!Table1[[#This Row],[Profit]]/[1]!Table1[[#This Row],[Sales]],0)</f>
        <v>0.20987654320987653</v>
      </c>
      <c r="AB965" s="12">
        <f>YEAR([1]!Table1[[#This Row],[Order_Date]])</f>
        <v>2024</v>
      </c>
      <c r="AC965" s="12">
        <f>MONTH([1]!Table1[[#This Row],[Order_Date]])</f>
        <v>2</v>
      </c>
      <c r="AD965" s="12" t="str">
        <f t="shared" si="45"/>
        <v>Feb</v>
      </c>
      <c r="AE965" s="12" t="str">
        <f t="shared" si="46"/>
        <v>Q1</v>
      </c>
      <c r="AF965" s="12" t="str">
        <f t="shared" si="47"/>
        <v>2024-Feb</v>
      </c>
      <c r="AG965" s="12">
        <f>COUNTIF(C:C,Table1[[#This Row],[Customer_ID]])</f>
        <v>5</v>
      </c>
      <c r="AH965" s="18" t="e">
        <f>IF([1]!Table1[[#This Row],[Customer_order_count]] &gt;= 10,"FREQUENT",IF([1]!Table1[[#This Row],[Customer_order_count]] &lt;= 10,"REGULAR","OCASSIONAL"))</f>
        <v>#REF!</v>
      </c>
    </row>
    <row r="966" spans="1:34" x14ac:dyDescent="0.25">
      <c r="A966" s="1" t="s">
        <v>1729</v>
      </c>
      <c r="B966" s="2">
        <v>45763</v>
      </c>
      <c r="C966" s="3" t="s">
        <v>1163</v>
      </c>
      <c r="D966" s="4" t="s">
        <v>557</v>
      </c>
      <c r="E966" s="4" t="s">
        <v>3</v>
      </c>
      <c r="F966" s="5">
        <v>52</v>
      </c>
      <c r="G966" s="3" t="s">
        <v>295</v>
      </c>
      <c r="H966" s="3" t="s">
        <v>270</v>
      </c>
      <c r="I966" s="3" t="s">
        <v>127</v>
      </c>
      <c r="J966" s="3" t="s">
        <v>128</v>
      </c>
      <c r="K966" s="3" t="s">
        <v>58</v>
      </c>
      <c r="L966" s="5">
        <v>1</v>
      </c>
      <c r="M966" s="5">
        <v>3000</v>
      </c>
      <c r="N966" s="6">
        <v>0.15</v>
      </c>
      <c r="O966" s="5">
        <v>2550</v>
      </c>
      <c r="P966" s="5">
        <v>2100</v>
      </c>
      <c r="Q966" s="5">
        <f>Table1[[#This Row],[Sales]]-Table1[[#This Row],[Cost]]</f>
        <v>450</v>
      </c>
      <c r="R966" s="3" t="s">
        <v>77</v>
      </c>
      <c r="S966" s="3" t="s">
        <v>10</v>
      </c>
      <c r="T966" s="3" t="s">
        <v>11</v>
      </c>
      <c r="U966" s="3" t="s">
        <v>27</v>
      </c>
      <c r="V966" s="6">
        <f>Table1[[#This Row],[Profit]]/Table1[[#This Row],[Sales]]</f>
        <v>0.17647058823529413</v>
      </c>
      <c r="W966" s="3">
        <f>[1]!Table1[[#This Row],[Sales]]-[1]!Table1[[#This Row],[Cost]]-[1]!Table1[[#This Row],[Profit]]</f>
        <v>0</v>
      </c>
      <c r="X966" s="3">
        <f>[1]!Table1[[#This Row],[Quantity]]*[1]!Table1[[#This Row],[Unit_Price]]</f>
        <v>3000</v>
      </c>
      <c r="Y966" s="7">
        <f>[1]!Table1[[#This Row],[Gross_Sales]]*[1]!Table1[[#This Row],[Discount]]</f>
        <v>450</v>
      </c>
      <c r="Z966" s="8">
        <f>[1]!Table1[[#This Row],[Gross_Sales]]*[1]!Table1[[#This Row],[Discount_amount]]</f>
        <v>1350000</v>
      </c>
      <c r="AA966" s="6">
        <f>IFERROR([1]!Table1[[#This Row],[Profit]]/[1]!Table1[[#This Row],[Sales]],0)</f>
        <v>0.17647058823529413</v>
      </c>
      <c r="AB966" s="3">
        <f>YEAR([1]!Table1[[#This Row],[Order_Date]])</f>
        <v>2025</v>
      </c>
      <c r="AC966" s="3">
        <f>MONTH([1]!Table1[[#This Row],[Order_Date]])</f>
        <v>4</v>
      </c>
      <c r="AD966" s="3" t="str">
        <f t="shared" si="45"/>
        <v>Apr</v>
      </c>
      <c r="AE966" s="3" t="str">
        <f t="shared" si="46"/>
        <v>Q2</v>
      </c>
      <c r="AF966" s="3" t="str">
        <f t="shared" si="47"/>
        <v>2025-Apr</v>
      </c>
      <c r="AG966" s="3">
        <f>COUNTIF(C:C,Table1[[#This Row],[Customer_ID]])</f>
        <v>15</v>
      </c>
      <c r="AH966" s="9" t="e">
        <f>IF([1]!Table1[[#This Row],[Customer_order_count]] &gt;= 10,"FREQUENT",IF([1]!Table1[[#This Row],[Customer_order_count]] &lt;= 10,"REGULAR","OCASSIONAL"))</f>
        <v>#REF!</v>
      </c>
    </row>
    <row r="967" spans="1:34" x14ac:dyDescent="0.25">
      <c r="A967" s="10" t="s">
        <v>1730</v>
      </c>
      <c r="B967" s="11">
        <v>45715</v>
      </c>
      <c r="C967" s="12" t="s">
        <v>538</v>
      </c>
      <c r="D967" s="13" t="s">
        <v>362</v>
      </c>
      <c r="E967" s="13" t="s">
        <v>16</v>
      </c>
      <c r="F967" s="14">
        <v>31</v>
      </c>
      <c r="G967" s="12" t="s">
        <v>290</v>
      </c>
      <c r="H967" s="12" t="s">
        <v>276</v>
      </c>
      <c r="I967" s="12" t="s">
        <v>102</v>
      </c>
      <c r="J967" s="12" t="s">
        <v>103</v>
      </c>
      <c r="K967" s="12" t="s">
        <v>25</v>
      </c>
      <c r="L967" s="14">
        <v>1</v>
      </c>
      <c r="M967" s="14">
        <v>28000</v>
      </c>
      <c r="N967" s="15">
        <v>0.05</v>
      </c>
      <c r="O967" s="14">
        <v>26600</v>
      </c>
      <c r="P967" s="14">
        <v>21000</v>
      </c>
      <c r="Q967" s="5">
        <f>Table1[[#This Row],[Sales]]-Table1[[#This Row],[Cost]]</f>
        <v>5600</v>
      </c>
      <c r="R967" s="12" t="s">
        <v>77</v>
      </c>
      <c r="S967" s="12" t="s">
        <v>10</v>
      </c>
      <c r="T967" s="12" t="s">
        <v>18</v>
      </c>
      <c r="U967" s="12" t="s">
        <v>12</v>
      </c>
      <c r="V967" s="6">
        <f>Table1[[#This Row],[Profit]]/Table1[[#This Row],[Sales]]</f>
        <v>0.21052631578947367</v>
      </c>
      <c r="W967" s="12">
        <f>[1]!Table1[[#This Row],[Sales]]-[1]!Table1[[#This Row],[Cost]]-[1]!Table1[[#This Row],[Profit]]</f>
        <v>0</v>
      </c>
      <c r="X967" s="12">
        <f>[1]!Table1[[#This Row],[Quantity]]*[1]!Table1[[#This Row],[Unit_Price]]</f>
        <v>28000</v>
      </c>
      <c r="Y967" s="16">
        <f>[1]!Table1[[#This Row],[Gross_Sales]]*[1]!Table1[[#This Row],[Discount]]</f>
        <v>1400</v>
      </c>
      <c r="Z967" s="17">
        <f>[1]!Table1[[#This Row],[Gross_Sales]]*[1]!Table1[[#This Row],[Discount_amount]]</f>
        <v>39200000</v>
      </c>
      <c r="AA967" s="15">
        <f>IFERROR([1]!Table1[[#This Row],[Profit]]/[1]!Table1[[#This Row],[Sales]],0)</f>
        <v>0.21052631578947367</v>
      </c>
      <c r="AB967" s="12">
        <f>YEAR([1]!Table1[[#This Row],[Order_Date]])</f>
        <v>2025</v>
      </c>
      <c r="AC967" s="12">
        <f>MONTH([1]!Table1[[#This Row],[Order_Date]])</f>
        <v>2</v>
      </c>
      <c r="AD967" s="12" t="str">
        <f t="shared" si="45"/>
        <v>Feb</v>
      </c>
      <c r="AE967" s="12" t="str">
        <f t="shared" si="46"/>
        <v>Q1</v>
      </c>
      <c r="AF967" s="12" t="str">
        <f t="shared" si="47"/>
        <v>2025-Feb</v>
      </c>
      <c r="AG967" s="12">
        <f>COUNTIF(C:C,Table1[[#This Row],[Customer_ID]])</f>
        <v>12</v>
      </c>
      <c r="AH967" s="18" t="e">
        <f>IF([1]!Table1[[#This Row],[Customer_order_count]] &gt;= 10,"FREQUENT",IF([1]!Table1[[#This Row],[Customer_order_count]] &lt;= 10,"REGULAR","OCASSIONAL"))</f>
        <v>#REF!</v>
      </c>
    </row>
    <row r="968" spans="1:34" x14ac:dyDescent="0.25">
      <c r="A968" s="1" t="s">
        <v>1731</v>
      </c>
      <c r="B968" s="2">
        <v>45986</v>
      </c>
      <c r="C968" s="3" t="s">
        <v>293</v>
      </c>
      <c r="D968" s="4" t="s">
        <v>294</v>
      </c>
      <c r="E968" s="4" t="s">
        <v>3</v>
      </c>
      <c r="F968" s="5">
        <v>33</v>
      </c>
      <c r="G968" s="3" t="s">
        <v>295</v>
      </c>
      <c r="H968" s="3" t="s">
        <v>270</v>
      </c>
      <c r="I968" s="3" t="s">
        <v>68</v>
      </c>
      <c r="J968" s="3" t="s">
        <v>69</v>
      </c>
      <c r="K968" s="3" t="s">
        <v>39</v>
      </c>
      <c r="L968" s="5">
        <v>3</v>
      </c>
      <c r="M968" s="5">
        <v>3500</v>
      </c>
      <c r="N968" s="6">
        <v>0</v>
      </c>
      <c r="O968" s="5">
        <v>10500</v>
      </c>
      <c r="P968" s="5">
        <v>6900</v>
      </c>
      <c r="Q968" s="5">
        <f>Table1[[#This Row],[Sales]]-Table1[[#This Row],[Cost]]</f>
        <v>3600</v>
      </c>
      <c r="R968" s="3" t="s">
        <v>17</v>
      </c>
      <c r="S968" s="3" t="s">
        <v>10</v>
      </c>
      <c r="T968" s="3" t="s">
        <v>40</v>
      </c>
      <c r="U968" s="3" t="s">
        <v>27</v>
      </c>
      <c r="V968" s="6">
        <f>Table1[[#This Row],[Profit]]/Table1[[#This Row],[Sales]]</f>
        <v>0.34285714285714286</v>
      </c>
      <c r="W968" s="3">
        <f>[1]!Table1[[#This Row],[Sales]]-[1]!Table1[[#This Row],[Cost]]-[1]!Table1[[#This Row],[Profit]]</f>
        <v>0</v>
      </c>
      <c r="X968" s="3">
        <f>[1]!Table1[[#This Row],[Quantity]]*[1]!Table1[[#This Row],[Unit_Price]]</f>
        <v>10500</v>
      </c>
      <c r="Y968" s="7">
        <f>[1]!Table1[[#This Row],[Gross_Sales]]*[1]!Table1[[#This Row],[Discount]]</f>
        <v>0</v>
      </c>
      <c r="Z968" s="8">
        <f>[1]!Table1[[#This Row],[Gross_Sales]]*[1]!Table1[[#This Row],[Discount_amount]]</f>
        <v>0</v>
      </c>
      <c r="AA968" s="6">
        <f>IFERROR([1]!Table1[[#This Row],[Profit]]/[1]!Table1[[#This Row],[Sales]],0)</f>
        <v>0.34285714285714286</v>
      </c>
      <c r="AB968" s="3">
        <f>YEAR([1]!Table1[[#This Row],[Order_Date]])</f>
        <v>2025</v>
      </c>
      <c r="AC968" s="3">
        <f>MONTH([1]!Table1[[#This Row],[Order_Date]])</f>
        <v>11</v>
      </c>
      <c r="AD968" s="3" t="str">
        <f t="shared" si="45"/>
        <v>Nov</v>
      </c>
      <c r="AE968" s="3" t="str">
        <f t="shared" si="46"/>
        <v>Q4</v>
      </c>
      <c r="AF968" s="3" t="str">
        <f t="shared" si="47"/>
        <v>2025-Nov</v>
      </c>
      <c r="AG968" s="3">
        <f>COUNTIF(C:C,Table1[[#This Row],[Customer_ID]])</f>
        <v>16</v>
      </c>
      <c r="AH968" s="9" t="e">
        <f>IF([1]!Table1[[#This Row],[Customer_order_count]] &gt;= 10,"FREQUENT",IF([1]!Table1[[#This Row],[Customer_order_count]] &lt;= 10,"REGULAR","OCASSIONAL"))</f>
        <v>#REF!</v>
      </c>
    </row>
    <row r="969" spans="1:34" x14ac:dyDescent="0.25">
      <c r="A969" s="10" t="s">
        <v>1732</v>
      </c>
      <c r="B969" s="11">
        <v>45883</v>
      </c>
      <c r="C969" s="12" t="s">
        <v>467</v>
      </c>
      <c r="D969" s="12" t="s">
        <v>468</v>
      </c>
      <c r="E969" s="12" t="s">
        <v>3</v>
      </c>
      <c r="F969" s="12">
        <v>23</v>
      </c>
      <c r="G969" s="12" t="s">
        <v>290</v>
      </c>
      <c r="H969" s="12" t="s">
        <v>276</v>
      </c>
      <c r="I969" s="12" t="s">
        <v>6</v>
      </c>
      <c r="J969" s="12" t="s">
        <v>7</v>
      </c>
      <c r="K969" s="12" t="s">
        <v>8</v>
      </c>
      <c r="L969" s="12">
        <v>1</v>
      </c>
      <c r="M969" s="12">
        <v>7000</v>
      </c>
      <c r="N969" s="12">
        <v>0.15</v>
      </c>
      <c r="O969" s="12">
        <v>0</v>
      </c>
      <c r="P969" s="12">
        <v>5200</v>
      </c>
      <c r="Q969" s="5">
        <f>Table1[[#This Row],[Sales]]-Table1[[#This Row],[Cost]]</f>
        <v>-5200</v>
      </c>
      <c r="R969" s="12" t="s">
        <v>26</v>
      </c>
      <c r="S969" s="12" t="s">
        <v>291</v>
      </c>
      <c r="T969" s="12" t="s">
        <v>33</v>
      </c>
      <c r="U969" s="12" t="s">
        <v>12</v>
      </c>
      <c r="V969" s="3" t="e">
        <f>Table1[[#This Row],[Profit]]/Table1[[#This Row],[Sales]]</f>
        <v>#DIV/0!</v>
      </c>
      <c r="W969" s="12">
        <f>[1]!Table1[[#This Row],[Sales]]-[1]!Table1[[#This Row],[Cost]]-[1]!Table1[[#This Row],[Profit]]</f>
        <v>-5200</v>
      </c>
      <c r="X969" s="12">
        <f>[1]!Table1[[#This Row],[Quantity]]*[1]!Table1[[#This Row],[Unit_Price]]</f>
        <v>7000</v>
      </c>
      <c r="Y969" s="12">
        <f>[1]!Table1[[#This Row],[Gross_Sales]]*[1]!Table1[[#This Row],[Discount]]</f>
        <v>1050</v>
      </c>
      <c r="Z969" s="12">
        <f>[1]!Table1[[#This Row],[Gross_Sales]]*[1]!Table1[[#This Row],[Discount_amount]]</f>
        <v>7350000</v>
      </c>
      <c r="AA969" s="12">
        <f>IFERROR([1]!Table1[[#This Row],[Profit]]/[1]!Table1[[#This Row],[Sales]],0)</f>
        <v>0</v>
      </c>
      <c r="AB969" s="12">
        <f>YEAR([1]!Table1[[#This Row],[Order_Date]])</f>
        <v>2025</v>
      </c>
      <c r="AC969" s="12">
        <f>MONTH([1]!Table1[[#This Row],[Order_Date]])</f>
        <v>8</v>
      </c>
      <c r="AD969" s="12" t="str">
        <f t="shared" si="45"/>
        <v>Aug</v>
      </c>
      <c r="AE969" s="12" t="str">
        <f t="shared" si="46"/>
        <v>Q3</v>
      </c>
      <c r="AF969" s="12" t="str">
        <f t="shared" si="47"/>
        <v>2025-Aug</v>
      </c>
      <c r="AG969" s="12">
        <f>COUNTIF(C:C,Table1[[#This Row],[Customer_ID]])</f>
        <v>13</v>
      </c>
      <c r="AH969" s="18" t="e">
        <f>IF([1]!Table1[[#This Row],[Customer_order_count]] &gt;= 10,"FREQUENT",IF([1]!Table1[[#This Row],[Customer_order_count]] &lt;= 10,"REGULAR","OCASSIONAL"))</f>
        <v>#REF!</v>
      </c>
    </row>
    <row r="970" spans="1:34" x14ac:dyDescent="0.25">
      <c r="A970" s="1" t="s">
        <v>1733</v>
      </c>
      <c r="B970" s="2">
        <v>45654</v>
      </c>
      <c r="C970" s="3" t="s">
        <v>953</v>
      </c>
      <c r="D970" s="4" t="s">
        <v>501</v>
      </c>
      <c r="E970" s="4" t="s">
        <v>16</v>
      </c>
      <c r="F970" s="5">
        <v>23</v>
      </c>
      <c r="G970" s="3" t="s">
        <v>312</v>
      </c>
      <c r="H970" s="3" t="s">
        <v>276</v>
      </c>
      <c r="I970" s="3" t="s">
        <v>65</v>
      </c>
      <c r="J970" s="3" t="s">
        <v>66</v>
      </c>
      <c r="K970" s="3" t="s">
        <v>25</v>
      </c>
      <c r="L970" s="5">
        <v>1</v>
      </c>
      <c r="M970" s="5">
        <v>2500</v>
      </c>
      <c r="N970" s="6">
        <v>0.15</v>
      </c>
      <c r="O970" s="5">
        <v>2125</v>
      </c>
      <c r="P970" s="5">
        <v>1600</v>
      </c>
      <c r="Q970" s="5">
        <f>Table1[[#This Row],[Sales]]-Table1[[#This Row],[Cost]]</f>
        <v>525</v>
      </c>
      <c r="R970" s="3" t="s">
        <v>98</v>
      </c>
      <c r="S970" s="3" t="s">
        <v>10</v>
      </c>
      <c r="T970" s="3" t="s">
        <v>40</v>
      </c>
      <c r="U970" s="3" t="s">
        <v>27</v>
      </c>
      <c r="V970" s="6">
        <f>Table1[[#This Row],[Profit]]/Table1[[#This Row],[Sales]]</f>
        <v>0.24705882352941178</v>
      </c>
      <c r="W970" s="3">
        <f>[1]!Table1[[#This Row],[Sales]]-[1]!Table1[[#This Row],[Cost]]-[1]!Table1[[#This Row],[Profit]]</f>
        <v>0</v>
      </c>
      <c r="X970" s="3">
        <f>[1]!Table1[[#This Row],[Quantity]]*[1]!Table1[[#This Row],[Unit_Price]]</f>
        <v>2500</v>
      </c>
      <c r="Y970" s="7">
        <f>[1]!Table1[[#This Row],[Gross_Sales]]*[1]!Table1[[#This Row],[Discount]]</f>
        <v>375</v>
      </c>
      <c r="Z970" s="8">
        <f>[1]!Table1[[#This Row],[Gross_Sales]]*[1]!Table1[[#This Row],[Discount_amount]]</f>
        <v>937500</v>
      </c>
      <c r="AA970" s="6">
        <f>IFERROR([1]!Table1[[#This Row],[Profit]]/[1]!Table1[[#This Row],[Sales]],0)</f>
        <v>0.24705882352941178</v>
      </c>
      <c r="AB970" s="3">
        <f>YEAR([1]!Table1[[#This Row],[Order_Date]])</f>
        <v>2024</v>
      </c>
      <c r="AC970" s="3">
        <f>MONTH([1]!Table1[[#This Row],[Order_Date]])</f>
        <v>12</v>
      </c>
      <c r="AD970" s="3" t="str">
        <f t="shared" si="45"/>
        <v>Dec</v>
      </c>
      <c r="AE970" s="3" t="str">
        <f t="shared" si="46"/>
        <v>Q4</v>
      </c>
      <c r="AF970" s="3" t="str">
        <f t="shared" si="47"/>
        <v>2024-Dec</v>
      </c>
      <c r="AG970" s="3">
        <f>COUNTIF(C:C,Table1[[#This Row],[Customer_ID]])</f>
        <v>19</v>
      </c>
      <c r="AH970" s="9" t="e">
        <f>IF([1]!Table1[[#This Row],[Customer_order_count]] &gt;= 10,"FREQUENT",IF([1]!Table1[[#This Row],[Customer_order_count]] &lt;= 10,"REGULAR","OCASSIONAL"))</f>
        <v>#REF!</v>
      </c>
    </row>
    <row r="971" spans="1:34" x14ac:dyDescent="0.25">
      <c r="A971" s="10" t="s">
        <v>1734</v>
      </c>
      <c r="B971" s="11">
        <v>45323</v>
      </c>
      <c r="C971" s="12" t="s">
        <v>459</v>
      </c>
      <c r="D971" s="13" t="s">
        <v>460</v>
      </c>
      <c r="E971" s="13" t="s">
        <v>3</v>
      </c>
      <c r="F971" s="14">
        <v>31</v>
      </c>
      <c r="G971" s="12" t="s">
        <v>269</v>
      </c>
      <c r="H971" s="12" t="s">
        <v>270</v>
      </c>
      <c r="I971" s="12" t="s">
        <v>68</v>
      </c>
      <c r="J971" s="12" t="s">
        <v>69</v>
      </c>
      <c r="K971" s="12" t="s">
        <v>39</v>
      </c>
      <c r="L971" s="14">
        <v>1</v>
      </c>
      <c r="M971" s="14">
        <v>3500</v>
      </c>
      <c r="N971" s="15">
        <v>0.05</v>
      </c>
      <c r="O971" s="14">
        <v>3325</v>
      </c>
      <c r="P971" s="14">
        <v>2300</v>
      </c>
      <c r="Q971" s="5">
        <f>Table1[[#This Row],[Sales]]-Table1[[#This Row],[Cost]]</f>
        <v>1025</v>
      </c>
      <c r="R971" s="12" t="s">
        <v>98</v>
      </c>
      <c r="S971" s="12" t="s">
        <v>10</v>
      </c>
      <c r="T971" s="12" t="s">
        <v>18</v>
      </c>
      <c r="U971" s="12" t="s">
        <v>19</v>
      </c>
      <c r="V971" s="6">
        <f>Table1[[#This Row],[Profit]]/Table1[[#This Row],[Sales]]</f>
        <v>0.30827067669172931</v>
      </c>
      <c r="W971" s="12">
        <f>[1]!Table1[[#This Row],[Sales]]-[1]!Table1[[#This Row],[Cost]]-[1]!Table1[[#This Row],[Profit]]</f>
        <v>0</v>
      </c>
      <c r="X971" s="12">
        <f>[1]!Table1[[#This Row],[Quantity]]*[1]!Table1[[#This Row],[Unit_Price]]</f>
        <v>3500</v>
      </c>
      <c r="Y971" s="16">
        <f>[1]!Table1[[#This Row],[Gross_Sales]]*[1]!Table1[[#This Row],[Discount]]</f>
        <v>175</v>
      </c>
      <c r="Z971" s="17">
        <f>[1]!Table1[[#This Row],[Gross_Sales]]*[1]!Table1[[#This Row],[Discount_amount]]</f>
        <v>612500</v>
      </c>
      <c r="AA971" s="15">
        <f>IFERROR([1]!Table1[[#This Row],[Profit]]/[1]!Table1[[#This Row],[Sales]],0)</f>
        <v>0.30827067669172931</v>
      </c>
      <c r="AB971" s="12">
        <f>YEAR([1]!Table1[[#This Row],[Order_Date]])</f>
        <v>2024</v>
      </c>
      <c r="AC971" s="12">
        <f>MONTH([1]!Table1[[#This Row],[Order_Date]])</f>
        <v>2</v>
      </c>
      <c r="AD971" s="12" t="str">
        <f t="shared" si="45"/>
        <v>Feb</v>
      </c>
      <c r="AE971" s="12" t="str">
        <f t="shared" si="46"/>
        <v>Q1</v>
      </c>
      <c r="AF971" s="12" t="str">
        <f t="shared" si="47"/>
        <v>2024-Feb</v>
      </c>
      <c r="AG971" s="12">
        <f>COUNTIF(C:C,Table1[[#This Row],[Customer_ID]])</f>
        <v>12</v>
      </c>
      <c r="AH971" s="18" t="e">
        <f>IF([1]!Table1[[#This Row],[Customer_order_count]] &gt;= 10,"FREQUENT",IF([1]!Table1[[#This Row],[Customer_order_count]] &lt;= 10,"REGULAR","OCASSIONAL"))</f>
        <v>#REF!</v>
      </c>
    </row>
    <row r="972" spans="1:34" x14ac:dyDescent="0.25">
      <c r="A972" s="1" t="s">
        <v>1735</v>
      </c>
      <c r="B972" s="2">
        <v>45461</v>
      </c>
      <c r="C972" s="3" t="s">
        <v>861</v>
      </c>
      <c r="D972" s="4" t="s">
        <v>862</v>
      </c>
      <c r="E972" s="4" t="s">
        <v>3</v>
      </c>
      <c r="F972" s="5">
        <v>53</v>
      </c>
      <c r="G972" s="3" t="s">
        <v>317</v>
      </c>
      <c r="H972" s="3" t="s">
        <v>5</v>
      </c>
      <c r="I972" s="3" t="s">
        <v>81</v>
      </c>
      <c r="J972" s="3" t="s">
        <v>82</v>
      </c>
      <c r="K972" s="3" t="s">
        <v>58</v>
      </c>
      <c r="L972" s="5">
        <v>1</v>
      </c>
      <c r="M972" s="5">
        <v>3500</v>
      </c>
      <c r="N972" s="6">
        <v>0.1</v>
      </c>
      <c r="O972" s="5">
        <v>3150</v>
      </c>
      <c r="P972" s="5">
        <v>2500</v>
      </c>
      <c r="Q972" s="5">
        <f>Table1[[#This Row],[Sales]]-Table1[[#This Row],[Cost]]</f>
        <v>650</v>
      </c>
      <c r="R972" s="3" t="s">
        <v>17</v>
      </c>
      <c r="S972" s="3" t="s">
        <v>10</v>
      </c>
      <c r="T972" s="3" t="s">
        <v>11</v>
      </c>
      <c r="U972" s="3" t="s">
        <v>12</v>
      </c>
      <c r="V972" s="6">
        <f>Table1[[#This Row],[Profit]]/Table1[[#This Row],[Sales]]</f>
        <v>0.20634920634920634</v>
      </c>
      <c r="W972" s="3">
        <f>[1]!Table1[[#This Row],[Sales]]-[1]!Table1[[#This Row],[Cost]]-[1]!Table1[[#This Row],[Profit]]</f>
        <v>0</v>
      </c>
      <c r="X972" s="3">
        <f>[1]!Table1[[#This Row],[Quantity]]*[1]!Table1[[#This Row],[Unit_Price]]</f>
        <v>3500</v>
      </c>
      <c r="Y972" s="7">
        <f>[1]!Table1[[#This Row],[Gross_Sales]]*[1]!Table1[[#This Row],[Discount]]</f>
        <v>350</v>
      </c>
      <c r="Z972" s="8">
        <f>[1]!Table1[[#This Row],[Gross_Sales]]*[1]!Table1[[#This Row],[Discount_amount]]</f>
        <v>1225000</v>
      </c>
      <c r="AA972" s="6">
        <f>IFERROR([1]!Table1[[#This Row],[Profit]]/[1]!Table1[[#This Row],[Sales]],0)</f>
        <v>0.20634920634920634</v>
      </c>
      <c r="AB972" s="3">
        <f>YEAR([1]!Table1[[#This Row],[Order_Date]])</f>
        <v>2024</v>
      </c>
      <c r="AC972" s="3">
        <f>MONTH([1]!Table1[[#This Row],[Order_Date]])</f>
        <v>6</v>
      </c>
      <c r="AD972" s="3" t="str">
        <f t="shared" si="45"/>
        <v>Jun</v>
      </c>
      <c r="AE972" s="3" t="str">
        <f t="shared" si="46"/>
        <v>Q2</v>
      </c>
      <c r="AF972" s="3" t="str">
        <f t="shared" si="47"/>
        <v>2024-Jun</v>
      </c>
      <c r="AG972" s="3">
        <f>COUNTIF(C:C,Table1[[#This Row],[Customer_ID]])</f>
        <v>10</v>
      </c>
      <c r="AH972" s="9" t="e">
        <f>IF([1]!Table1[[#This Row],[Customer_order_count]] &gt;= 10,"FREQUENT",IF([1]!Table1[[#This Row],[Customer_order_count]] &lt;= 10,"REGULAR","OCASSIONAL"))</f>
        <v>#REF!</v>
      </c>
    </row>
    <row r="973" spans="1:34" x14ac:dyDescent="0.25">
      <c r="A973" s="10" t="s">
        <v>1736</v>
      </c>
      <c r="B973" s="11">
        <v>45411</v>
      </c>
      <c r="C973" s="12" t="s">
        <v>348</v>
      </c>
      <c r="D973" s="13" t="s">
        <v>349</v>
      </c>
      <c r="E973" s="13" t="s">
        <v>16</v>
      </c>
      <c r="F973" s="14">
        <v>59</v>
      </c>
      <c r="G973" s="12" t="s">
        <v>263</v>
      </c>
      <c r="H973" s="12" t="s">
        <v>5</v>
      </c>
      <c r="I973" s="12" t="s">
        <v>344</v>
      </c>
      <c r="J973" s="12" t="s">
        <v>345</v>
      </c>
      <c r="K973" s="12" t="s">
        <v>39</v>
      </c>
      <c r="L973" s="14">
        <v>2</v>
      </c>
      <c r="M973" s="14">
        <v>2200</v>
      </c>
      <c r="N973" s="15">
        <v>0.15</v>
      </c>
      <c r="O973" s="14">
        <v>3740</v>
      </c>
      <c r="P973" s="14">
        <v>2800</v>
      </c>
      <c r="Q973" s="5">
        <f>Table1[[#This Row],[Sales]]-Table1[[#This Row],[Cost]]</f>
        <v>940</v>
      </c>
      <c r="R973" s="12" t="s">
        <v>9</v>
      </c>
      <c r="S973" s="12" t="s">
        <v>10</v>
      </c>
      <c r="T973" s="12" t="s">
        <v>11</v>
      </c>
      <c r="U973" s="12" t="s">
        <v>12</v>
      </c>
      <c r="V973" s="6">
        <f>Table1[[#This Row],[Profit]]/Table1[[#This Row],[Sales]]</f>
        <v>0.25133689839572193</v>
      </c>
      <c r="W973" s="12">
        <f>[1]!Table1[[#This Row],[Sales]]-[1]!Table1[[#This Row],[Cost]]-[1]!Table1[[#This Row],[Profit]]</f>
        <v>0</v>
      </c>
      <c r="X973" s="12">
        <f>[1]!Table1[[#This Row],[Quantity]]*[1]!Table1[[#This Row],[Unit_Price]]</f>
        <v>4400</v>
      </c>
      <c r="Y973" s="16">
        <f>[1]!Table1[[#This Row],[Gross_Sales]]*[1]!Table1[[#This Row],[Discount]]</f>
        <v>660</v>
      </c>
      <c r="Z973" s="17">
        <f>[1]!Table1[[#This Row],[Gross_Sales]]*[1]!Table1[[#This Row],[Discount_amount]]</f>
        <v>2904000</v>
      </c>
      <c r="AA973" s="15">
        <f>IFERROR([1]!Table1[[#This Row],[Profit]]/[1]!Table1[[#This Row],[Sales]],0)</f>
        <v>0.25133689839572193</v>
      </c>
      <c r="AB973" s="12">
        <f>YEAR([1]!Table1[[#This Row],[Order_Date]])</f>
        <v>2024</v>
      </c>
      <c r="AC973" s="12">
        <f>MONTH([1]!Table1[[#This Row],[Order_Date]])</f>
        <v>4</v>
      </c>
      <c r="AD973" s="12" t="str">
        <f t="shared" si="45"/>
        <v>Apr</v>
      </c>
      <c r="AE973" s="12" t="str">
        <f t="shared" si="46"/>
        <v>Q2</v>
      </c>
      <c r="AF973" s="12" t="str">
        <f t="shared" si="47"/>
        <v>2024-Apr</v>
      </c>
      <c r="AG973" s="12">
        <f>COUNTIF(C:C,Table1[[#This Row],[Customer_ID]])</f>
        <v>14</v>
      </c>
      <c r="AH973" s="18" t="e">
        <f>IF([1]!Table1[[#This Row],[Customer_order_count]] &gt;= 10,"FREQUENT",IF([1]!Table1[[#This Row],[Customer_order_count]] &lt;= 10,"REGULAR","OCASSIONAL"))</f>
        <v>#REF!</v>
      </c>
    </row>
    <row r="974" spans="1:34" x14ac:dyDescent="0.25">
      <c r="A974" s="1" t="s">
        <v>1737</v>
      </c>
      <c r="B974" s="2">
        <v>45324</v>
      </c>
      <c r="C974" s="3" t="s">
        <v>838</v>
      </c>
      <c r="D974" s="4" t="s">
        <v>796</v>
      </c>
      <c r="E974" s="4" t="s">
        <v>16</v>
      </c>
      <c r="F974" s="5">
        <v>26</v>
      </c>
      <c r="G974" s="3" t="s">
        <v>312</v>
      </c>
      <c r="H974" s="3" t="s">
        <v>276</v>
      </c>
      <c r="I974" s="3" t="s">
        <v>37</v>
      </c>
      <c r="J974" s="3" t="s">
        <v>38</v>
      </c>
      <c r="K974" s="3" t="s">
        <v>39</v>
      </c>
      <c r="L974" s="5">
        <v>1</v>
      </c>
      <c r="M974" s="5">
        <v>900</v>
      </c>
      <c r="N974" s="6">
        <v>0</v>
      </c>
      <c r="O974" s="5">
        <v>900</v>
      </c>
      <c r="P974" s="5">
        <v>550</v>
      </c>
      <c r="Q974" s="5">
        <f>Table1[[#This Row],[Sales]]-Table1[[#This Row],[Cost]]</f>
        <v>350</v>
      </c>
      <c r="R974" s="3" t="s">
        <v>17</v>
      </c>
      <c r="S974" s="3" t="s">
        <v>10</v>
      </c>
      <c r="T974" s="3" t="s">
        <v>18</v>
      </c>
      <c r="U974" s="3" t="s">
        <v>12</v>
      </c>
      <c r="V974" s="6">
        <f>Table1[[#This Row],[Profit]]/Table1[[#This Row],[Sales]]</f>
        <v>0.3888888888888889</v>
      </c>
      <c r="W974" s="3">
        <f>[1]!Table1[[#This Row],[Sales]]-[1]!Table1[[#This Row],[Cost]]-[1]!Table1[[#This Row],[Profit]]</f>
        <v>0</v>
      </c>
      <c r="X974" s="3">
        <f>[1]!Table1[[#This Row],[Quantity]]*[1]!Table1[[#This Row],[Unit_Price]]</f>
        <v>900</v>
      </c>
      <c r="Y974" s="7">
        <f>[1]!Table1[[#This Row],[Gross_Sales]]*[1]!Table1[[#This Row],[Discount]]</f>
        <v>0</v>
      </c>
      <c r="Z974" s="8">
        <f>[1]!Table1[[#This Row],[Gross_Sales]]*[1]!Table1[[#This Row],[Discount_amount]]</f>
        <v>0</v>
      </c>
      <c r="AA974" s="6">
        <f>IFERROR([1]!Table1[[#This Row],[Profit]]/[1]!Table1[[#This Row],[Sales]],0)</f>
        <v>0.3888888888888889</v>
      </c>
      <c r="AB974" s="3">
        <f>YEAR([1]!Table1[[#This Row],[Order_Date]])</f>
        <v>2024</v>
      </c>
      <c r="AC974" s="3">
        <f>MONTH([1]!Table1[[#This Row],[Order_Date]])</f>
        <v>2</v>
      </c>
      <c r="AD974" s="3" t="str">
        <f t="shared" si="45"/>
        <v>Feb</v>
      </c>
      <c r="AE974" s="3" t="str">
        <f t="shared" si="46"/>
        <v>Q1</v>
      </c>
      <c r="AF974" s="3" t="str">
        <f t="shared" si="47"/>
        <v>2024-Feb</v>
      </c>
      <c r="AG974" s="3">
        <f>COUNTIF(C:C,Table1[[#This Row],[Customer_ID]])</f>
        <v>14</v>
      </c>
      <c r="AH974" s="9" t="e">
        <f>IF([1]!Table1[[#This Row],[Customer_order_count]] &gt;= 10,"FREQUENT",IF([1]!Table1[[#This Row],[Customer_order_count]] &lt;= 10,"REGULAR","OCASSIONAL"))</f>
        <v>#REF!</v>
      </c>
    </row>
    <row r="975" spans="1:34" x14ac:dyDescent="0.25">
      <c r="A975" s="10" t="s">
        <v>1738</v>
      </c>
      <c r="B975" s="11">
        <v>45535</v>
      </c>
      <c r="C975" s="12" t="s">
        <v>1409</v>
      </c>
      <c r="D975" s="12" t="s">
        <v>916</v>
      </c>
      <c r="E975" s="12" t="s">
        <v>3</v>
      </c>
      <c r="F975" s="12">
        <v>44</v>
      </c>
      <c r="G975" s="12" t="s">
        <v>263</v>
      </c>
      <c r="H975" s="12" t="s">
        <v>5</v>
      </c>
      <c r="I975" s="12" t="s">
        <v>264</v>
      </c>
      <c r="J975" s="12" t="s">
        <v>265</v>
      </c>
      <c r="K975" s="12" t="s">
        <v>46</v>
      </c>
      <c r="L975" s="12">
        <v>1</v>
      </c>
      <c r="M975" s="12">
        <v>800</v>
      </c>
      <c r="N975" s="12">
        <v>0.05</v>
      </c>
      <c r="O975" s="12">
        <v>760</v>
      </c>
      <c r="P975" s="12">
        <v>500</v>
      </c>
      <c r="Q975" s="5">
        <f>Table1[[#This Row],[Sales]]-Table1[[#This Row],[Cost]]</f>
        <v>260</v>
      </c>
      <c r="R975" s="12" t="s">
        <v>17</v>
      </c>
      <c r="S975" s="12" t="s">
        <v>287</v>
      </c>
      <c r="T975" s="12" t="s">
        <v>33</v>
      </c>
      <c r="U975" s="12" t="s">
        <v>19</v>
      </c>
      <c r="V975" s="6">
        <f>Table1[[#This Row],[Profit]]/Table1[[#This Row],[Sales]]</f>
        <v>0.34210526315789475</v>
      </c>
      <c r="W975" s="12">
        <f>[1]!Table1[[#This Row],[Sales]]-[1]!Table1[[#This Row],[Cost]]-[1]!Table1[[#This Row],[Profit]]</f>
        <v>-1000</v>
      </c>
      <c r="X975" s="12">
        <f>[1]!Table1[[#This Row],[Quantity]]*[1]!Table1[[#This Row],[Unit_Price]]</f>
        <v>800</v>
      </c>
      <c r="Y975" s="12">
        <f>[1]!Table1[[#This Row],[Gross_Sales]]*[1]!Table1[[#This Row],[Discount]]</f>
        <v>40</v>
      </c>
      <c r="Z975" s="12">
        <f>[1]!Table1[[#This Row],[Gross_Sales]]*[1]!Table1[[#This Row],[Discount_amount]]</f>
        <v>32000</v>
      </c>
      <c r="AA975" s="12">
        <f>IFERROR([1]!Table1[[#This Row],[Profit]]/[1]!Table1[[#This Row],[Sales]],0)</f>
        <v>0.34210526315789475</v>
      </c>
      <c r="AB975" s="12">
        <f>YEAR([1]!Table1[[#This Row],[Order_Date]])</f>
        <v>2024</v>
      </c>
      <c r="AC975" s="12">
        <f>MONTH([1]!Table1[[#This Row],[Order_Date]])</f>
        <v>8</v>
      </c>
      <c r="AD975" s="12" t="str">
        <f t="shared" si="45"/>
        <v>Aug</v>
      </c>
      <c r="AE975" s="12" t="str">
        <f t="shared" si="46"/>
        <v>Q3</v>
      </c>
      <c r="AF975" s="12" t="str">
        <f t="shared" si="47"/>
        <v>2024-Aug</v>
      </c>
      <c r="AG975" s="12">
        <f>COUNTIF(C:C,Table1[[#This Row],[Customer_ID]])</f>
        <v>6</v>
      </c>
      <c r="AH975" s="18" t="e">
        <f>IF([1]!Table1[[#This Row],[Customer_order_count]] &gt;= 10,"FREQUENT",IF([1]!Table1[[#This Row],[Customer_order_count]] &lt;= 10,"REGULAR","OCASSIONAL"))</f>
        <v>#REF!</v>
      </c>
    </row>
    <row r="976" spans="1:34" x14ac:dyDescent="0.25">
      <c r="A976" s="1" t="s">
        <v>1739</v>
      </c>
      <c r="B976" s="2">
        <v>45513</v>
      </c>
      <c r="C976" s="3" t="s">
        <v>1262</v>
      </c>
      <c r="D976" s="4" t="s">
        <v>536</v>
      </c>
      <c r="E976" s="4" t="s">
        <v>3</v>
      </c>
      <c r="F976" s="5">
        <v>49</v>
      </c>
      <c r="G976" s="3" t="s">
        <v>317</v>
      </c>
      <c r="H976" s="3" t="s">
        <v>5</v>
      </c>
      <c r="I976" s="3" t="s">
        <v>105</v>
      </c>
      <c r="J976" s="3" t="s">
        <v>106</v>
      </c>
      <c r="K976" s="3" t="s">
        <v>76</v>
      </c>
      <c r="L976" s="5">
        <v>1</v>
      </c>
      <c r="M976" s="5">
        <v>450</v>
      </c>
      <c r="N976" s="6">
        <v>0</v>
      </c>
      <c r="O976" s="5">
        <v>450</v>
      </c>
      <c r="P976" s="5">
        <v>330</v>
      </c>
      <c r="Q976" s="5">
        <f>Table1[[#This Row],[Sales]]-Table1[[#This Row],[Cost]]</f>
        <v>120</v>
      </c>
      <c r="R976" s="3" t="s">
        <v>26</v>
      </c>
      <c r="S976" s="3" t="s">
        <v>10</v>
      </c>
      <c r="T976" s="3" t="s">
        <v>33</v>
      </c>
      <c r="U976" s="3" t="s">
        <v>12</v>
      </c>
      <c r="V976" s="6">
        <f>Table1[[#This Row],[Profit]]/Table1[[#This Row],[Sales]]</f>
        <v>0.26666666666666666</v>
      </c>
      <c r="W976" s="3">
        <f>[1]!Table1[[#This Row],[Sales]]-[1]!Table1[[#This Row],[Cost]]-[1]!Table1[[#This Row],[Profit]]</f>
        <v>0</v>
      </c>
      <c r="X976" s="3">
        <f>[1]!Table1[[#This Row],[Quantity]]*[1]!Table1[[#This Row],[Unit_Price]]</f>
        <v>450</v>
      </c>
      <c r="Y976" s="7">
        <f>[1]!Table1[[#This Row],[Gross_Sales]]*[1]!Table1[[#This Row],[Discount]]</f>
        <v>0</v>
      </c>
      <c r="Z976" s="8">
        <f>[1]!Table1[[#This Row],[Gross_Sales]]*[1]!Table1[[#This Row],[Discount_amount]]</f>
        <v>0</v>
      </c>
      <c r="AA976" s="6">
        <f>IFERROR([1]!Table1[[#This Row],[Profit]]/[1]!Table1[[#This Row],[Sales]],0)</f>
        <v>0.26666666666666666</v>
      </c>
      <c r="AB976" s="3">
        <f>YEAR([1]!Table1[[#This Row],[Order_Date]])</f>
        <v>2024</v>
      </c>
      <c r="AC976" s="3">
        <f>MONTH([1]!Table1[[#This Row],[Order_Date]])</f>
        <v>8</v>
      </c>
      <c r="AD976" s="3" t="str">
        <f t="shared" si="45"/>
        <v>Aug</v>
      </c>
      <c r="AE976" s="3" t="str">
        <f t="shared" si="46"/>
        <v>Q3</v>
      </c>
      <c r="AF976" s="3" t="str">
        <f t="shared" si="47"/>
        <v>2024-Aug</v>
      </c>
      <c r="AG976" s="3">
        <f>COUNTIF(C:C,Table1[[#This Row],[Customer_ID]])</f>
        <v>4</v>
      </c>
      <c r="AH976" s="9" t="e">
        <f>IF([1]!Table1[[#This Row],[Customer_order_count]] &gt;= 10,"FREQUENT",IF([1]!Table1[[#This Row],[Customer_order_count]] &lt;= 10,"REGULAR","OCASSIONAL"))</f>
        <v>#REF!</v>
      </c>
    </row>
    <row r="977" spans="1:34" x14ac:dyDescent="0.25">
      <c r="A977" s="10" t="s">
        <v>1740</v>
      </c>
      <c r="B977" s="11">
        <v>45330</v>
      </c>
      <c r="C977" s="12" t="s">
        <v>428</v>
      </c>
      <c r="D977" s="13" t="s">
        <v>36</v>
      </c>
      <c r="E977" s="13" t="s">
        <v>3</v>
      </c>
      <c r="F977" s="14">
        <v>45</v>
      </c>
      <c r="G977" s="12" t="s">
        <v>275</v>
      </c>
      <c r="H977" s="12" t="s">
        <v>276</v>
      </c>
      <c r="I977" s="12" t="s">
        <v>186</v>
      </c>
      <c r="J977" s="12" t="s">
        <v>187</v>
      </c>
      <c r="K977" s="12" t="s">
        <v>91</v>
      </c>
      <c r="L977" s="14">
        <v>2</v>
      </c>
      <c r="M977" s="14">
        <v>12000</v>
      </c>
      <c r="N977" s="15">
        <v>0.05</v>
      </c>
      <c r="O977" s="14">
        <v>22800</v>
      </c>
      <c r="P977" s="14">
        <v>18000</v>
      </c>
      <c r="Q977" s="5">
        <f>Table1[[#This Row],[Sales]]-Table1[[#This Row],[Cost]]</f>
        <v>4800</v>
      </c>
      <c r="R977" s="12" t="s">
        <v>77</v>
      </c>
      <c r="S977" s="12" t="s">
        <v>10</v>
      </c>
      <c r="T977" s="12" t="s">
        <v>18</v>
      </c>
      <c r="U977" s="12" t="s">
        <v>27</v>
      </c>
      <c r="V977" s="6">
        <f>Table1[[#This Row],[Profit]]/Table1[[#This Row],[Sales]]</f>
        <v>0.21052631578947367</v>
      </c>
      <c r="W977" s="12">
        <f>[1]!Table1[[#This Row],[Sales]]-[1]!Table1[[#This Row],[Cost]]-[1]!Table1[[#This Row],[Profit]]</f>
        <v>0</v>
      </c>
      <c r="X977" s="12">
        <f>[1]!Table1[[#This Row],[Quantity]]*[1]!Table1[[#This Row],[Unit_Price]]</f>
        <v>24000</v>
      </c>
      <c r="Y977" s="16">
        <f>[1]!Table1[[#This Row],[Gross_Sales]]*[1]!Table1[[#This Row],[Discount]]</f>
        <v>1200</v>
      </c>
      <c r="Z977" s="17">
        <f>[1]!Table1[[#This Row],[Gross_Sales]]*[1]!Table1[[#This Row],[Discount_amount]]</f>
        <v>28800000</v>
      </c>
      <c r="AA977" s="15">
        <f>IFERROR([1]!Table1[[#This Row],[Profit]]/[1]!Table1[[#This Row],[Sales]],0)</f>
        <v>0.21052631578947367</v>
      </c>
      <c r="AB977" s="12">
        <f>YEAR([1]!Table1[[#This Row],[Order_Date]])</f>
        <v>2024</v>
      </c>
      <c r="AC977" s="12">
        <f>MONTH([1]!Table1[[#This Row],[Order_Date]])</f>
        <v>2</v>
      </c>
      <c r="AD977" s="12" t="str">
        <f t="shared" si="45"/>
        <v>Feb</v>
      </c>
      <c r="AE977" s="12" t="str">
        <f t="shared" si="46"/>
        <v>Q1</v>
      </c>
      <c r="AF977" s="12" t="str">
        <f t="shared" si="47"/>
        <v>2024-Feb</v>
      </c>
      <c r="AG977" s="12">
        <f>COUNTIF(C:C,Table1[[#This Row],[Customer_ID]])</f>
        <v>6</v>
      </c>
      <c r="AH977" s="18" t="e">
        <f>IF([1]!Table1[[#This Row],[Customer_order_count]] &gt;= 10,"FREQUENT",IF([1]!Table1[[#This Row],[Customer_order_count]] &lt;= 10,"REGULAR","OCASSIONAL"))</f>
        <v>#REF!</v>
      </c>
    </row>
    <row r="978" spans="1:34" x14ac:dyDescent="0.25">
      <c r="A978" s="1" t="s">
        <v>1741</v>
      </c>
      <c r="B978" s="2">
        <v>45317</v>
      </c>
      <c r="C978" s="3" t="s">
        <v>799</v>
      </c>
      <c r="D978" s="4" t="s">
        <v>43</v>
      </c>
      <c r="E978" s="4" t="s">
        <v>3</v>
      </c>
      <c r="F978" s="5">
        <v>28</v>
      </c>
      <c r="G978" s="3" t="s">
        <v>317</v>
      </c>
      <c r="H978" s="3" t="s">
        <v>5</v>
      </c>
      <c r="I978" s="3" t="s">
        <v>143</v>
      </c>
      <c r="J978" s="3" t="s">
        <v>144</v>
      </c>
      <c r="K978" s="3" t="s">
        <v>76</v>
      </c>
      <c r="L978" s="5">
        <v>2</v>
      </c>
      <c r="M978" s="5">
        <v>700</v>
      </c>
      <c r="N978" s="6">
        <v>0.15</v>
      </c>
      <c r="O978" s="5">
        <v>1190</v>
      </c>
      <c r="P978" s="5">
        <v>1140</v>
      </c>
      <c r="Q978" s="5">
        <f>Table1[[#This Row],[Sales]]-Table1[[#This Row],[Cost]]</f>
        <v>50</v>
      </c>
      <c r="R978" s="3" t="s">
        <v>77</v>
      </c>
      <c r="S978" s="3" t="s">
        <v>10</v>
      </c>
      <c r="T978" s="3" t="s">
        <v>18</v>
      </c>
      <c r="U978" s="3" t="s">
        <v>27</v>
      </c>
      <c r="V978" s="6">
        <f>Table1[[#This Row],[Profit]]/Table1[[#This Row],[Sales]]</f>
        <v>4.2016806722689079E-2</v>
      </c>
      <c r="W978" s="3">
        <f>[1]!Table1[[#This Row],[Sales]]-[1]!Table1[[#This Row],[Cost]]-[1]!Table1[[#This Row],[Profit]]</f>
        <v>0</v>
      </c>
      <c r="X978" s="3">
        <f>[1]!Table1[[#This Row],[Quantity]]*[1]!Table1[[#This Row],[Unit_Price]]</f>
        <v>1400</v>
      </c>
      <c r="Y978" s="7">
        <f>[1]!Table1[[#This Row],[Gross_Sales]]*[1]!Table1[[#This Row],[Discount]]</f>
        <v>210</v>
      </c>
      <c r="Z978" s="8">
        <f>[1]!Table1[[#This Row],[Gross_Sales]]*[1]!Table1[[#This Row],[Discount_amount]]</f>
        <v>294000</v>
      </c>
      <c r="AA978" s="6">
        <f>IFERROR([1]!Table1[[#This Row],[Profit]]/[1]!Table1[[#This Row],[Sales]],0)</f>
        <v>4.2016806722689079E-2</v>
      </c>
      <c r="AB978" s="3">
        <f>YEAR([1]!Table1[[#This Row],[Order_Date]])</f>
        <v>2024</v>
      </c>
      <c r="AC978" s="3">
        <f>MONTH([1]!Table1[[#This Row],[Order_Date]])</f>
        <v>1</v>
      </c>
      <c r="AD978" s="3" t="str">
        <f t="shared" si="45"/>
        <v>Jan</v>
      </c>
      <c r="AE978" s="3" t="str">
        <f t="shared" si="46"/>
        <v>Q1</v>
      </c>
      <c r="AF978" s="3" t="str">
        <f t="shared" si="47"/>
        <v>2024-Jan</v>
      </c>
      <c r="AG978" s="3">
        <f>COUNTIF(C:C,Table1[[#This Row],[Customer_ID]])</f>
        <v>17</v>
      </c>
      <c r="AH978" s="9" t="e">
        <f>IF([1]!Table1[[#This Row],[Customer_order_count]] &gt;= 10,"FREQUENT",IF([1]!Table1[[#This Row],[Customer_order_count]] &lt;= 10,"REGULAR","OCASSIONAL"))</f>
        <v>#REF!</v>
      </c>
    </row>
    <row r="979" spans="1:34" x14ac:dyDescent="0.25">
      <c r="A979" s="10" t="s">
        <v>1742</v>
      </c>
      <c r="B979" s="11">
        <v>45640</v>
      </c>
      <c r="C979" s="12" t="s">
        <v>399</v>
      </c>
      <c r="D979" s="13" t="s">
        <v>15</v>
      </c>
      <c r="E979" s="13" t="s">
        <v>3</v>
      </c>
      <c r="F979" s="14">
        <v>24</v>
      </c>
      <c r="G979" s="12" t="s">
        <v>269</v>
      </c>
      <c r="H979" s="12" t="s">
        <v>270</v>
      </c>
      <c r="I979" s="12" t="s">
        <v>143</v>
      </c>
      <c r="J979" s="12" t="s">
        <v>144</v>
      </c>
      <c r="K979" s="12" t="s">
        <v>76</v>
      </c>
      <c r="L979" s="14">
        <v>2</v>
      </c>
      <c r="M979" s="14">
        <v>700</v>
      </c>
      <c r="N979" s="15">
        <v>0.05</v>
      </c>
      <c r="O979" s="14">
        <v>1330</v>
      </c>
      <c r="P979" s="14">
        <v>1140</v>
      </c>
      <c r="Q979" s="5">
        <f>Table1[[#This Row],[Sales]]-Table1[[#This Row],[Cost]]</f>
        <v>190</v>
      </c>
      <c r="R979" s="12" t="s">
        <v>9</v>
      </c>
      <c r="S979" s="12" t="s">
        <v>10</v>
      </c>
      <c r="T979" s="12" t="s">
        <v>40</v>
      </c>
      <c r="U979" s="12" t="s">
        <v>12</v>
      </c>
      <c r="V979" s="6">
        <f>Table1[[#This Row],[Profit]]/Table1[[#This Row],[Sales]]</f>
        <v>0.14285714285714285</v>
      </c>
      <c r="W979" s="12">
        <f>[1]!Table1[[#This Row],[Sales]]-[1]!Table1[[#This Row],[Cost]]-[1]!Table1[[#This Row],[Profit]]</f>
        <v>0</v>
      </c>
      <c r="X979" s="12">
        <f>[1]!Table1[[#This Row],[Quantity]]*[1]!Table1[[#This Row],[Unit_Price]]</f>
        <v>1400</v>
      </c>
      <c r="Y979" s="16">
        <f>[1]!Table1[[#This Row],[Gross_Sales]]*[1]!Table1[[#This Row],[Discount]]</f>
        <v>70</v>
      </c>
      <c r="Z979" s="17">
        <f>[1]!Table1[[#This Row],[Gross_Sales]]*[1]!Table1[[#This Row],[Discount_amount]]</f>
        <v>98000</v>
      </c>
      <c r="AA979" s="15">
        <f>IFERROR([1]!Table1[[#This Row],[Profit]]/[1]!Table1[[#This Row],[Sales]],0)</f>
        <v>0.14285714285714285</v>
      </c>
      <c r="AB979" s="12">
        <f>YEAR([1]!Table1[[#This Row],[Order_Date]])</f>
        <v>2024</v>
      </c>
      <c r="AC979" s="12">
        <f>MONTH([1]!Table1[[#This Row],[Order_Date]])</f>
        <v>12</v>
      </c>
      <c r="AD979" s="12" t="str">
        <f t="shared" si="45"/>
        <v>Dec</v>
      </c>
      <c r="AE979" s="12" t="str">
        <f t="shared" si="46"/>
        <v>Q4</v>
      </c>
      <c r="AF979" s="12" t="str">
        <f t="shared" si="47"/>
        <v>2024-Dec</v>
      </c>
      <c r="AG979" s="12">
        <f>COUNTIF(C:C,Table1[[#This Row],[Customer_ID]])</f>
        <v>14</v>
      </c>
      <c r="AH979" s="18" t="e">
        <f>IF([1]!Table1[[#This Row],[Customer_order_count]] &gt;= 10,"FREQUENT",IF([1]!Table1[[#This Row],[Customer_order_count]] &lt;= 10,"REGULAR","OCASSIONAL"))</f>
        <v>#REF!</v>
      </c>
    </row>
    <row r="980" spans="1:34" x14ac:dyDescent="0.25">
      <c r="A980" s="1" t="s">
        <v>1743</v>
      </c>
      <c r="B980" s="2">
        <v>45627</v>
      </c>
      <c r="C980" s="3" t="s">
        <v>641</v>
      </c>
      <c r="D980" s="4" t="s">
        <v>642</v>
      </c>
      <c r="E980" s="4" t="s">
        <v>16</v>
      </c>
      <c r="F980" s="5">
        <v>22</v>
      </c>
      <c r="G980" s="3" t="s">
        <v>275</v>
      </c>
      <c r="H980" s="3" t="s">
        <v>276</v>
      </c>
      <c r="I980" s="3" t="s">
        <v>176</v>
      </c>
      <c r="J980" s="3" t="s">
        <v>177</v>
      </c>
      <c r="K980" s="3" t="s">
        <v>25</v>
      </c>
      <c r="L980" s="5">
        <v>1</v>
      </c>
      <c r="M980" s="5">
        <v>22000</v>
      </c>
      <c r="N980" s="6">
        <v>0.15</v>
      </c>
      <c r="O980" s="5">
        <v>18700</v>
      </c>
      <c r="P980" s="5">
        <v>16500</v>
      </c>
      <c r="Q980" s="5">
        <f>Table1[[#This Row],[Sales]]-Table1[[#This Row],[Cost]]</f>
        <v>2200</v>
      </c>
      <c r="R980" s="3" t="s">
        <v>9</v>
      </c>
      <c r="S980" s="3" t="s">
        <v>10</v>
      </c>
      <c r="T980" s="3" t="s">
        <v>40</v>
      </c>
      <c r="U980" s="3" t="s">
        <v>27</v>
      </c>
      <c r="V980" s="6">
        <f>Table1[[#This Row],[Profit]]/Table1[[#This Row],[Sales]]</f>
        <v>0.11764705882352941</v>
      </c>
      <c r="W980" s="3">
        <f>[1]!Table1[[#This Row],[Sales]]-[1]!Table1[[#This Row],[Cost]]-[1]!Table1[[#This Row],[Profit]]</f>
        <v>0</v>
      </c>
      <c r="X980" s="3">
        <f>[1]!Table1[[#This Row],[Quantity]]*[1]!Table1[[#This Row],[Unit_Price]]</f>
        <v>22000</v>
      </c>
      <c r="Y980" s="7">
        <f>[1]!Table1[[#This Row],[Gross_Sales]]*[1]!Table1[[#This Row],[Discount]]</f>
        <v>3300</v>
      </c>
      <c r="Z980" s="8">
        <f>[1]!Table1[[#This Row],[Gross_Sales]]*[1]!Table1[[#This Row],[Discount_amount]]</f>
        <v>72600000</v>
      </c>
      <c r="AA980" s="6">
        <f>IFERROR([1]!Table1[[#This Row],[Profit]]/[1]!Table1[[#This Row],[Sales]],0)</f>
        <v>0.11764705882352941</v>
      </c>
      <c r="AB980" s="3">
        <f>YEAR([1]!Table1[[#This Row],[Order_Date]])</f>
        <v>2024</v>
      </c>
      <c r="AC980" s="3">
        <f>MONTH([1]!Table1[[#This Row],[Order_Date]])</f>
        <v>12</v>
      </c>
      <c r="AD980" s="3" t="str">
        <f t="shared" si="45"/>
        <v>Dec</v>
      </c>
      <c r="AE980" s="3" t="str">
        <f t="shared" si="46"/>
        <v>Q4</v>
      </c>
      <c r="AF980" s="3" t="str">
        <f t="shared" si="47"/>
        <v>2024-Dec</v>
      </c>
      <c r="AG980" s="3">
        <f>COUNTIF(C:C,Table1[[#This Row],[Customer_ID]])</f>
        <v>13</v>
      </c>
      <c r="AH980" s="9" t="e">
        <f>IF([1]!Table1[[#This Row],[Customer_order_count]] &gt;= 10,"FREQUENT",IF([1]!Table1[[#This Row],[Customer_order_count]] &lt;= 10,"REGULAR","OCASSIONAL"))</f>
        <v>#REF!</v>
      </c>
    </row>
    <row r="981" spans="1:34" x14ac:dyDescent="0.25">
      <c r="A981" s="10" t="s">
        <v>1744</v>
      </c>
      <c r="B981" s="11">
        <v>45820</v>
      </c>
      <c r="C981" s="12" t="s">
        <v>530</v>
      </c>
      <c r="D981" s="13" t="s">
        <v>531</v>
      </c>
      <c r="E981" s="13" t="s">
        <v>3</v>
      </c>
      <c r="F981" s="14">
        <v>31</v>
      </c>
      <c r="G981" s="12" t="s">
        <v>275</v>
      </c>
      <c r="H981" s="12" t="s">
        <v>276</v>
      </c>
      <c r="I981" s="12" t="s">
        <v>6</v>
      </c>
      <c r="J981" s="12" t="s">
        <v>7</v>
      </c>
      <c r="K981" s="12" t="s">
        <v>8</v>
      </c>
      <c r="L981" s="14">
        <v>2</v>
      </c>
      <c r="M981" s="14">
        <v>7000</v>
      </c>
      <c r="N981" s="15">
        <v>0.15</v>
      </c>
      <c r="O981" s="14">
        <v>11900</v>
      </c>
      <c r="P981" s="14">
        <v>10400</v>
      </c>
      <c r="Q981" s="5">
        <f>Table1[[#This Row],[Sales]]-Table1[[#This Row],[Cost]]</f>
        <v>1500</v>
      </c>
      <c r="R981" s="12" t="s">
        <v>98</v>
      </c>
      <c r="S981" s="12" t="s">
        <v>10</v>
      </c>
      <c r="T981" s="12" t="s">
        <v>11</v>
      </c>
      <c r="U981" s="12" t="s">
        <v>12</v>
      </c>
      <c r="V981" s="6">
        <f>Table1[[#This Row],[Profit]]/Table1[[#This Row],[Sales]]</f>
        <v>0.12605042016806722</v>
      </c>
      <c r="W981" s="12">
        <f>[1]!Table1[[#This Row],[Sales]]-[1]!Table1[[#This Row],[Cost]]-[1]!Table1[[#This Row],[Profit]]</f>
        <v>0</v>
      </c>
      <c r="X981" s="12">
        <f>[1]!Table1[[#This Row],[Quantity]]*[1]!Table1[[#This Row],[Unit_Price]]</f>
        <v>14000</v>
      </c>
      <c r="Y981" s="16">
        <f>[1]!Table1[[#This Row],[Gross_Sales]]*[1]!Table1[[#This Row],[Discount]]</f>
        <v>2100</v>
      </c>
      <c r="Z981" s="17">
        <f>[1]!Table1[[#This Row],[Gross_Sales]]*[1]!Table1[[#This Row],[Discount_amount]]</f>
        <v>29400000</v>
      </c>
      <c r="AA981" s="15">
        <f>IFERROR([1]!Table1[[#This Row],[Profit]]/[1]!Table1[[#This Row],[Sales]],0)</f>
        <v>0.12605042016806722</v>
      </c>
      <c r="AB981" s="12">
        <f>YEAR([1]!Table1[[#This Row],[Order_Date]])</f>
        <v>2025</v>
      </c>
      <c r="AC981" s="12">
        <f>MONTH([1]!Table1[[#This Row],[Order_Date]])</f>
        <v>6</v>
      </c>
      <c r="AD981" s="12" t="str">
        <f t="shared" si="45"/>
        <v>Jun</v>
      </c>
      <c r="AE981" s="12" t="str">
        <f t="shared" si="46"/>
        <v>Q2</v>
      </c>
      <c r="AF981" s="12" t="str">
        <f t="shared" si="47"/>
        <v>2025-Jun</v>
      </c>
      <c r="AG981" s="12">
        <f>COUNTIF(C:C,Table1[[#This Row],[Customer_ID]])</f>
        <v>13</v>
      </c>
      <c r="AH981" s="18" t="e">
        <f>IF([1]!Table1[[#This Row],[Customer_order_count]] &gt;= 10,"FREQUENT",IF([1]!Table1[[#This Row],[Customer_order_count]] &lt;= 10,"REGULAR","OCASSIONAL"))</f>
        <v>#REF!</v>
      </c>
    </row>
    <row r="982" spans="1:34" x14ac:dyDescent="0.25">
      <c r="A982" s="1" t="s">
        <v>1745</v>
      </c>
      <c r="B982" s="2">
        <v>45329</v>
      </c>
      <c r="C982" s="3" t="s">
        <v>447</v>
      </c>
      <c r="D982" s="4" t="s">
        <v>448</v>
      </c>
      <c r="E982" s="4" t="s">
        <v>16</v>
      </c>
      <c r="F982" s="5">
        <v>21</v>
      </c>
      <c r="G982" s="3" t="s">
        <v>275</v>
      </c>
      <c r="H982" s="3" t="s">
        <v>276</v>
      </c>
      <c r="I982" s="3" t="s">
        <v>74</v>
      </c>
      <c r="J982" s="3" t="s">
        <v>75</v>
      </c>
      <c r="K982" s="3" t="s">
        <v>76</v>
      </c>
      <c r="L982" s="5">
        <v>1</v>
      </c>
      <c r="M982" s="5">
        <v>550</v>
      </c>
      <c r="N982" s="6">
        <v>0.1</v>
      </c>
      <c r="O982" s="5">
        <v>495</v>
      </c>
      <c r="P982" s="5">
        <v>450</v>
      </c>
      <c r="Q982" s="5">
        <f>Table1[[#This Row],[Sales]]-Table1[[#This Row],[Cost]]</f>
        <v>45</v>
      </c>
      <c r="R982" s="3" t="s">
        <v>26</v>
      </c>
      <c r="S982" s="3" t="s">
        <v>10</v>
      </c>
      <c r="T982" s="3" t="s">
        <v>18</v>
      </c>
      <c r="U982" s="3" t="s">
        <v>27</v>
      </c>
      <c r="V982" s="6">
        <f>Table1[[#This Row],[Profit]]/Table1[[#This Row],[Sales]]</f>
        <v>9.0909090909090912E-2</v>
      </c>
      <c r="W982" s="3">
        <f>[1]!Table1[[#This Row],[Sales]]-[1]!Table1[[#This Row],[Cost]]-[1]!Table1[[#This Row],[Profit]]</f>
        <v>0</v>
      </c>
      <c r="X982" s="3">
        <f>[1]!Table1[[#This Row],[Quantity]]*[1]!Table1[[#This Row],[Unit_Price]]</f>
        <v>550</v>
      </c>
      <c r="Y982" s="7">
        <f>[1]!Table1[[#This Row],[Gross_Sales]]*[1]!Table1[[#This Row],[Discount]]</f>
        <v>55</v>
      </c>
      <c r="Z982" s="8">
        <f>[1]!Table1[[#This Row],[Gross_Sales]]*[1]!Table1[[#This Row],[Discount_amount]]</f>
        <v>30250</v>
      </c>
      <c r="AA982" s="6">
        <f>IFERROR([1]!Table1[[#This Row],[Profit]]/[1]!Table1[[#This Row],[Sales]],0)</f>
        <v>9.0909090909090912E-2</v>
      </c>
      <c r="AB982" s="3">
        <f>YEAR([1]!Table1[[#This Row],[Order_Date]])</f>
        <v>2024</v>
      </c>
      <c r="AC982" s="3">
        <f>MONTH([1]!Table1[[#This Row],[Order_Date]])</f>
        <v>2</v>
      </c>
      <c r="AD982" s="3" t="str">
        <f t="shared" si="45"/>
        <v>Feb</v>
      </c>
      <c r="AE982" s="3" t="str">
        <f t="shared" si="46"/>
        <v>Q1</v>
      </c>
      <c r="AF982" s="3" t="str">
        <f t="shared" si="47"/>
        <v>2024-Feb</v>
      </c>
      <c r="AG982" s="3">
        <f>COUNTIF(C:C,Table1[[#This Row],[Customer_ID]])</f>
        <v>22</v>
      </c>
      <c r="AH982" s="9" t="e">
        <f>IF([1]!Table1[[#This Row],[Customer_order_count]] &gt;= 10,"FREQUENT",IF([1]!Table1[[#This Row],[Customer_order_count]] &lt;= 10,"REGULAR","OCASSIONAL"))</f>
        <v>#REF!</v>
      </c>
    </row>
    <row r="983" spans="1:34" x14ac:dyDescent="0.25">
      <c r="A983" s="10" t="s">
        <v>1746</v>
      </c>
      <c r="B983" s="11">
        <v>45410</v>
      </c>
      <c r="C983" s="12" t="s">
        <v>694</v>
      </c>
      <c r="D983" s="13" t="s">
        <v>695</v>
      </c>
      <c r="E983" s="13" t="s">
        <v>16</v>
      </c>
      <c r="F983" s="14">
        <v>59</v>
      </c>
      <c r="G983" s="12" t="s">
        <v>284</v>
      </c>
      <c r="H983" s="12" t="s">
        <v>285</v>
      </c>
      <c r="I983" s="12" t="s">
        <v>23</v>
      </c>
      <c r="J983" s="12" t="s">
        <v>24</v>
      </c>
      <c r="K983" s="12" t="s">
        <v>25</v>
      </c>
      <c r="L983" s="14">
        <v>2</v>
      </c>
      <c r="M983" s="14">
        <v>55000</v>
      </c>
      <c r="N983" s="15">
        <v>0.1</v>
      </c>
      <c r="O983" s="14">
        <v>99000</v>
      </c>
      <c r="P983" s="14">
        <v>80000</v>
      </c>
      <c r="Q983" s="5">
        <f>Table1[[#This Row],[Sales]]-Table1[[#This Row],[Cost]]</f>
        <v>19000</v>
      </c>
      <c r="R983" s="12" t="s">
        <v>26</v>
      </c>
      <c r="S983" s="12" t="s">
        <v>10</v>
      </c>
      <c r="T983" s="12" t="s">
        <v>11</v>
      </c>
      <c r="U983" s="12" t="s">
        <v>27</v>
      </c>
      <c r="V983" s="6">
        <f>Table1[[#This Row],[Profit]]/Table1[[#This Row],[Sales]]</f>
        <v>0.19191919191919191</v>
      </c>
      <c r="W983" s="12">
        <f>[1]!Table1[[#This Row],[Sales]]-[1]!Table1[[#This Row],[Cost]]-[1]!Table1[[#This Row],[Profit]]</f>
        <v>0</v>
      </c>
      <c r="X983" s="12">
        <f>[1]!Table1[[#This Row],[Quantity]]*[1]!Table1[[#This Row],[Unit_Price]]</f>
        <v>110000</v>
      </c>
      <c r="Y983" s="16">
        <f>[1]!Table1[[#This Row],[Gross_Sales]]*[1]!Table1[[#This Row],[Discount]]</f>
        <v>11000</v>
      </c>
      <c r="Z983" s="17">
        <f>[1]!Table1[[#This Row],[Gross_Sales]]*[1]!Table1[[#This Row],[Discount_amount]]</f>
        <v>1210000000</v>
      </c>
      <c r="AA983" s="15">
        <f>IFERROR([1]!Table1[[#This Row],[Profit]]/[1]!Table1[[#This Row],[Sales]],0)</f>
        <v>0.19191919191919191</v>
      </c>
      <c r="AB983" s="12">
        <f>YEAR([1]!Table1[[#This Row],[Order_Date]])</f>
        <v>2024</v>
      </c>
      <c r="AC983" s="12">
        <f>MONTH([1]!Table1[[#This Row],[Order_Date]])</f>
        <v>4</v>
      </c>
      <c r="AD983" s="12" t="str">
        <f t="shared" si="45"/>
        <v>Apr</v>
      </c>
      <c r="AE983" s="12" t="str">
        <f t="shared" si="46"/>
        <v>Q2</v>
      </c>
      <c r="AF983" s="12" t="str">
        <f t="shared" si="47"/>
        <v>2024-Apr</v>
      </c>
      <c r="AG983" s="12">
        <f>COUNTIF(C:C,Table1[[#This Row],[Customer_ID]])</f>
        <v>16</v>
      </c>
      <c r="AH983" s="18" t="e">
        <f>IF([1]!Table1[[#This Row],[Customer_order_count]] &gt;= 10,"FREQUENT",IF([1]!Table1[[#This Row],[Customer_order_count]] &lt;= 10,"REGULAR","OCASSIONAL"))</f>
        <v>#REF!</v>
      </c>
    </row>
    <row r="984" spans="1:34" x14ac:dyDescent="0.25">
      <c r="A984" s="1" t="s">
        <v>1747</v>
      </c>
      <c r="B984" s="2">
        <v>45900</v>
      </c>
      <c r="C984" s="3" t="s">
        <v>912</v>
      </c>
      <c r="D984" s="3" t="s">
        <v>913</v>
      </c>
      <c r="E984" s="3" t="s">
        <v>3</v>
      </c>
      <c r="F984" s="3">
        <v>37</v>
      </c>
      <c r="G984" s="3" t="s">
        <v>339</v>
      </c>
      <c r="H984" s="3" t="s">
        <v>285</v>
      </c>
      <c r="I984" s="3" t="s">
        <v>65</v>
      </c>
      <c r="J984" s="3" t="s">
        <v>66</v>
      </c>
      <c r="K984" s="3" t="s">
        <v>25</v>
      </c>
      <c r="L984" s="3">
        <v>4</v>
      </c>
      <c r="M984" s="3">
        <v>2500</v>
      </c>
      <c r="N984" s="3">
        <v>0.05</v>
      </c>
      <c r="O984" s="3">
        <v>0</v>
      </c>
      <c r="P984" s="3">
        <v>6400</v>
      </c>
      <c r="Q984" s="5">
        <f>Table1[[#This Row],[Sales]]-Table1[[#This Row],[Cost]]</f>
        <v>-6400</v>
      </c>
      <c r="R984" s="3" t="s">
        <v>26</v>
      </c>
      <c r="S984" s="3" t="s">
        <v>291</v>
      </c>
      <c r="T984" s="3" t="s">
        <v>33</v>
      </c>
      <c r="U984" s="3" t="s">
        <v>27</v>
      </c>
      <c r="V984" s="3" t="e">
        <f>Table1[[#This Row],[Profit]]/Table1[[#This Row],[Sales]]</f>
        <v>#DIV/0!</v>
      </c>
      <c r="W984" s="3">
        <f>[1]!Table1[[#This Row],[Sales]]-[1]!Table1[[#This Row],[Cost]]-[1]!Table1[[#This Row],[Profit]]</f>
        <v>-6400</v>
      </c>
      <c r="X984" s="3">
        <f>[1]!Table1[[#This Row],[Quantity]]*[1]!Table1[[#This Row],[Unit_Price]]</f>
        <v>10000</v>
      </c>
      <c r="Y984" s="3">
        <f>[1]!Table1[[#This Row],[Gross_Sales]]*[1]!Table1[[#This Row],[Discount]]</f>
        <v>500</v>
      </c>
      <c r="Z984" s="3">
        <f>[1]!Table1[[#This Row],[Gross_Sales]]*[1]!Table1[[#This Row],[Discount_amount]]</f>
        <v>5000000</v>
      </c>
      <c r="AA984" s="3">
        <f>IFERROR([1]!Table1[[#This Row],[Profit]]/[1]!Table1[[#This Row],[Sales]],0)</f>
        <v>0</v>
      </c>
      <c r="AB984" s="3">
        <f>YEAR([1]!Table1[[#This Row],[Order_Date]])</f>
        <v>2025</v>
      </c>
      <c r="AC984" s="3">
        <f>MONTH([1]!Table1[[#This Row],[Order_Date]])</f>
        <v>8</v>
      </c>
      <c r="AD984" s="3" t="str">
        <f t="shared" si="45"/>
        <v>Aug</v>
      </c>
      <c r="AE984" s="3" t="str">
        <f t="shared" si="46"/>
        <v>Q3</v>
      </c>
      <c r="AF984" s="3" t="str">
        <f t="shared" si="47"/>
        <v>2025-Aug</v>
      </c>
      <c r="AG984" s="3">
        <f>COUNTIF(C:C,Table1[[#This Row],[Customer_ID]])</f>
        <v>16</v>
      </c>
      <c r="AH984" s="9" t="e">
        <f>IF([1]!Table1[[#This Row],[Customer_order_count]] &gt;= 10,"FREQUENT",IF([1]!Table1[[#This Row],[Customer_order_count]] &lt;= 10,"REGULAR","OCASSIONAL"))</f>
        <v>#REF!</v>
      </c>
    </row>
    <row r="985" spans="1:34" x14ac:dyDescent="0.25">
      <c r="A985" s="10" t="s">
        <v>1748</v>
      </c>
      <c r="B985" s="11">
        <v>45397</v>
      </c>
      <c r="C985" s="12" t="s">
        <v>658</v>
      </c>
      <c r="D985" s="13" t="s">
        <v>518</v>
      </c>
      <c r="E985" s="13" t="s">
        <v>16</v>
      </c>
      <c r="F985" s="14">
        <v>34</v>
      </c>
      <c r="G985" s="12" t="s">
        <v>317</v>
      </c>
      <c r="H985" s="12" t="s">
        <v>5</v>
      </c>
      <c r="I985" s="12" t="s">
        <v>105</v>
      </c>
      <c r="J985" s="12" t="s">
        <v>106</v>
      </c>
      <c r="K985" s="12" t="s">
        <v>76</v>
      </c>
      <c r="L985" s="14">
        <v>5</v>
      </c>
      <c r="M985" s="14">
        <v>450</v>
      </c>
      <c r="N985" s="15">
        <v>0.1</v>
      </c>
      <c r="O985" s="14">
        <v>2025</v>
      </c>
      <c r="P985" s="14">
        <v>1650</v>
      </c>
      <c r="Q985" s="5">
        <f>Table1[[#This Row],[Sales]]-Table1[[#This Row],[Cost]]</f>
        <v>375</v>
      </c>
      <c r="R985" s="12" t="s">
        <v>9</v>
      </c>
      <c r="S985" s="12" t="s">
        <v>10</v>
      </c>
      <c r="T985" s="12" t="s">
        <v>11</v>
      </c>
      <c r="U985" s="12" t="s">
        <v>12</v>
      </c>
      <c r="V985" s="6">
        <f>Table1[[#This Row],[Profit]]/Table1[[#This Row],[Sales]]</f>
        <v>0.18518518518518517</v>
      </c>
      <c r="W985" s="12">
        <f>[1]!Table1[[#This Row],[Sales]]-[1]!Table1[[#This Row],[Cost]]-[1]!Table1[[#This Row],[Profit]]</f>
        <v>0</v>
      </c>
      <c r="X985" s="12">
        <f>[1]!Table1[[#This Row],[Quantity]]*[1]!Table1[[#This Row],[Unit_Price]]</f>
        <v>2250</v>
      </c>
      <c r="Y985" s="16">
        <f>[1]!Table1[[#This Row],[Gross_Sales]]*[1]!Table1[[#This Row],[Discount]]</f>
        <v>225</v>
      </c>
      <c r="Z985" s="17">
        <f>[1]!Table1[[#This Row],[Gross_Sales]]*[1]!Table1[[#This Row],[Discount_amount]]</f>
        <v>506250</v>
      </c>
      <c r="AA985" s="15">
        <f>IFERROR([1]!Table1[[#This Row],[Profit]]/[1]!Table1[[#This Row],[Sales]],0)</f>
        <v>0.18518518518518517</v>
      </c>
      <c r="AB985" s="12">
        <f>YEAR([1]!Table1[[#This Row],[Order_Date]])</f>
        <v>2024</v>
      </c>
      <c r="AC985" s="12">
        <f>MONTH([1]!Table1[[#This Row],[Order_Date]])</f>
        <v>4</v>
      </c>
      <c r="AD985" s="12" t="str">
        <f t="shared" si="45"/>
        <v>Apr</v>
      </c>
      <c r="AE985" s="12" t="str">
        <f t="shared" si="46"/>
        <v>Q2</v>
      </c>
      <c r="AF985" s="12" t="str">
        <f t="shared" si="47"/>
        <v>2024-Apr</v>
      </c>
      <c r="AG985" s="12">
        <f>COUNTIF(C:C,Table1[[#This Row],[Customer_ID]])</f>
        <v>7</v>
      </c>
      <c r="AH985" s="18" t="e">
        <f>IF([1]!Table1[[#This Row],[Customer_order_count]] &gt;= 10,"FREQUENT",IF([1]!Table1[[#This Row],[Customer_order_count]] &lt;= 10,"REGULAR","OCASSIONAL"))</f>
        <v>#REF!</v>
      </c>
    </row>
    <row r="986" spans="1:34" x14ac:dyDescent="0.25">
      <c r="A986" s="1" t="s">
        <v>1749</v>
      </c>
      <c r="B986" s="2">
        <v>45315</v>
      </c>
      <c r="C986" s="3" t="s">
        <v>1710</v>
      </c>
      <c r="D986" s="4" t="s">
        <v>1711</v>
      </c>
      <c r="E986" s="4" t="s">
        <v>3</v>
      </c>
      <c r="F986" s="5">
        <v>35</v>
      </c>
      <c r="G986" s="3" t="s">
        <v>269</v>
      </c>
      <c r="H986" s="3" t="s">
        <v>270</v>
      </c>
      <c r="I986" s="3" t="s">
        <v>81</v>
      </c>
      <c r="J986" s="3" t="s">
        <v>82</v>
      </c>
      <c r="K986" s="3" t="s">
        <v>58</v>
      </c>
      <c r="L986" s="5">
        <v>2</v>
      </c>
      <c r="M986" s="5">
        <v>3500</v>
      </c>
      <c r="N986" s="6">
        <v>0.15</v>
      </c>
      <c r="O986" s="5">
        <v>5950</v>
      </c>
      <c r="P986" s="5">
        <v>5000</v>
      </c>
      <c r="Q986" s="5">
        <f>Table1[[#This Row],[Sales]]-Table1[[#This Row],[Cost]]</f>
        <v>950</v>
      </c>
      <c r="R986" s="3" t="s">
        <v>9</v>
      </c>
      <c r="S986" s="3" t="s">
        <v>10</v>
      </c>
      <c r="T986" s="3" t="s">
        <v>18</v>
      </c>
      <c r="U986" s="3" t="s">
        <v>27</v>
      </c>
      <c r="V986" s="6">
        <f>Table1[[#This Row],[Profit]]/Table1[[#This Row],[Sales]]</f>
        <v>0.15966386554621848</v>
      </c>
      <c r="W986" s="3">
        <f>[1]!Table1[[#This Row],[Sales]]-[1]!Table1[[#This Row],[Cost]]-[1]!Table1[[#This Row],[Profit]]</f>
        <v>0</v>
      </c>
      <c r="X986" s="3">
        <f>[1]!Table1[[#This Row],[Quantity]]*[1]!Table1[[#This Row],[Unit_Price]]</f>
        <v>7000</v>
      </c>
      <c r="Y986" s="7">
        <f>[1]!Table1[[#This Row],[Gross_Sales]]*[1]!Table1[[#This Row],[Discount]]</f>
        <v>1050</v>
      </c>
      <c r="Z986" s="8">
        <f>[1]!Table1[[#This Row],[Gross_Sales]]*[1]!Table1[[#This Row],[Discount_amount]]</f>
        <v>7350000</v>
      </c>
      <c r="AA986" s="6">
        <f>IFERROR([1]!Table1[[#This Row],[Profit]]/[1]!Table1[[#This Row],[Sales]],0)</f>
        <v>0.15966386554621848</v>
      </c>
      <c r="AB986" s="3">
        <f>YEAR([1]!Table1[[#This Row],[Order_Date]])</f>
        <v>2024</v>
      </c>
      <c r="AC986" s="3">
        <f>MONTH([1]!Table1[[#This Row],[Order_Date]])</f>
        <v>1</v>
      </c>
      <c r="AD986" s="3" t="str">
        <f t="shared" si="45"/>
        <v>Jan</v>
      </c>
      <c r="AE986" s="3" t="str">
        <f t="shared" si="46"/>
        <v>Q1</v>
      </c>
      <c r="AF986" s="3" t="str">
        <f t="shared" si="47"/>
        <v>2024-Jan</v>
      </c>
      <c r="AG986" s="3">
        <f>COUNTIF(C:C,Table1[[#This Row],[Customer_ID]])</f>
        <v>4</v>
      </c>
      <c r="AH986" s="9" t="e">
        <f>IF([1]!Table1[[#This Row],[Customer_order_count]] &gt;= 10,"FREQUENT",IF([1]!Table1[[#This Row],[Customer_order_count]] &lt;= 10,"REGULAR","OCASSIONAL"))</f>
        <v>#REF!</v>
      </c>
    </row>
    <row r="987" spans="1:34" x14ac:dyDescent="0.25">
      <c r="A987" s="10" t="s">
        <v>1750</v>
      </c>
      <c r="B987" s="11">
        <v>45506</v>
      </c>
      <c r="C987" s="12" t="s">
        <v>1105</v>
      </c>
      <c r="D987" s="13" t="s">
        <v>326</v>
      </c>
      <c r="E987" s="13" t="s">
        <v>16</v>
      </c>
      <c r="F987" s="14">
        <v>51</v>
      </c>
      <c r="G987" s="12" t="s">
        <v>295</v>
      </c>
      <c r="H987" s="12" t="s">
        <v>270</v>
      </c>
      <c r="I987" s="12" t="s">
        <v>68</v>
      </c>
      <c r="J987" s="12" t="s">
        <v>69</v>
      </c>
      <c r="K987" s="12" t="s">
        <v>39</v>
      </c>
      <c r="L987" s="14">
        <v>1</v>
      </c>
      <c r="M987" s="14">
        <v>3500</v>
      </c>
      <c r="N987" s="15">
        <v>0.1</v>
      </c>
      <c r="O987" s="14">
        <v>3150</v>
      </c>
      <c r="P987" s="14">
        <v>2300</v>
      </c>
      <c r="Q987" s="5">
        <f>Table1[[#This Row],[Sales]]-Table1[[#This Row],[Cost]]</f>
        <v>850</v>
      </c>
      <c r="R987" s="12" t="s">
        <v>26</v>
      </c>
      <c r="S987" s="12" t="s">
        <v>10</v>
      </c>
      <c r="T987" s="12" t="s">
        <v>33</v>
      </c>
      <c r="U987" s="12" t="s">
        <v>19</v>
      </c>
      <c r="V987" s="6">
        <f>Table1[[#This Row],[Profit]]/Table1[[#This Row],[Sales]]</f>
        <v>0.26984126984126983</v>
      </c>
      <c r="W987" s="12">
        <f>[1]!Table1[[#This Row],[Sales]]-[1]!Table1[[#This Row],[Cost]]-[1]!Table1[[#This Row],[Profit]]</f>
        <v>0</v>
      </c>
      <c r="X987" s="12">
        <f>[1]!Table1[[#This Row],[Quantity]]*[1]!Table1[[#This Row],[Unit_Price]]</f>
        <v>3500</v>
      </c>
      <c r="Y987" s="16">
        <f>[1]!Table1[[#This Row],[Gross_Sales]]*[1]!Table1[[#This Row],[Discount]]</f>
        <v>350</v>
      </c>
      <c r="Z987" s="17">
        <f>[1]!Table1[[#This Row],[Gross_Sales]]*[1]!Table1[[#This Row],[Discount_amount]]</f>
        <v>1225000</v>
      </c>
      <c r="AA987" s="15">
        <f>IFERROR([1]!Table1[[#This Row],[Profit]]/[1]!Table1[[#This Row],[Sales]],0)</f>
        <v>0.26984126984126983</v>
      </c>
      <c r="AB987" s="12">
        <f>YEAR([1]!Table1[[#This Row],[Order_Date]])</f>
        <v>2024</v>
      </c>
      <c r="AC987" s="12">
        <f>MONTH([1]!Table1[[#This Row],[Order_Date]])</f>
        <v>8</v>
      </c>
      <c r="AD987" s="12" t="str">
        <f t="shared" si="45"/>
        <v>Aug</v>
      </c>
      <c r="AE987" s="12" t="str">
        <f t="shared" si="46"/>
        <v>Q3</v>
      </c>
      <c r="AF987" s="12" t="str">
        <f t="shared" si="47"/>
        <v>2024-Aug</v>
      </c>
      <c r="AG987" s="12">
        <f>COUNTIF(C:C,Table1[[#This Row],[Customer_ID]])</f>
        <v>4</v>
      </c>
      <c r="AH987" s="18" t="e">
        <f>IF([1]!Table1[[#This Row],[Customer_order_count]] &gt;= 10,"FREQUENT",IF([1]!Table1[[#This Row],[Customer_order_count]] &lt;= 10,"REGULAR","OCASSIONAL"))</f>
        <v>#REF!</v>
      </c>
    </row>
    <row r="988" spans="1:34" x14ac:dyDescent="0.25">
      <c r="A988" s="1" t="s">
        <v>1751</v>
      </c>
      <c r="B988" s="2">
        <v>45837</v>
      </c>
      <c r="C988" s="3" t="s">
        <v>641</v>
      </c>
      <c r="D988" s="4" t="s">
        <v>642</v>
      </c>
      <c r="E988" s="4" t="s">
        <v>16</v>
      </c>
      <c r="F988" s="5">
        <v>22</v>
      </c>
      <c r="G988" s="3" t="s">
        <v>275</v>
      </c>
      <c r="H988" s="3" t="s">
        <v>276</v>
      </c>
      <c r="I988" s="3" t="s">
        <v>68</v>
      </c>
      <c r="J988" s="3" t="s">
        <v>69</v>
      </c>
      <c r="K988" s="3" t="s">
        <v>39</v>
      </c>
      <c r="L988" s="5">
        <v>1</v>
      </c>
      <c r="M988" s="5">
        <v>3500</v>
      </c>
      <c r="N988" s="6">
        <v>0.05</v>
      </c>
      <c r="O988" s="5">
        <v>3325</v>
      </c>
      <c r="P988" s="5">
        <v>2300</v>
      </c>
      <c r="Q988" s="5">
        <f>Table1[[#This Row],[Sales]]-Table1[[#This Row],[Cost]]</f>
        <v>1025</v>
      </c>
      <c r="R988" s="3" t="s">
        <v>9</v>
      </c>
      <c r="S988" s="3" t="s">
        <v>10</v>
      </c>
      <c r="T988" s="3" t="s">
        <v>11</v>
      </c>
      <c r="U988" s="3" t="s">
        <v>27</v>
      </c>
      <c r="V988" s="6">
        <f>Table1[[#This Row],[Profit]]/Table1[[#This Row],[Sales]]</f>
        <v>0.30827067669172931</v>
      </c>
      <c r="W988" s="3">
        <f>[1]!Table1[[#This Row],[Sales]]-[1]!Table1[[#This Row],[Cost]]-[1]!Table1[[#This Row],[Profit]]</f>
        <v>0</v>
      </c>
      <c r="X988" s="3">
        <f>[1]!Table1[[#This Row],[Quantity]]*[1]!Table1[[#This Row],[Unit_Price]]</f>
        <v>3500</v>
      </c>
      <c r="Y988" s="7">
        <f>[1]!Table1[[#This Row],[Gross_Sales]]*[1]!Table1[[#This Row],[Discount]]</f>
        <v>175</v>
      </c>
      <c r="Z988" s="8">
        <f>[1]!Table1[[#This Row],[Gross_Sales]]*[1]!Table1[[#This Row],[Discount_amount]]</f>
        <v>612500</v>
      </c>
      <c r="AA988" s="6">
        <f>IFERROR([1]!Table1[[#This Row],[Profit]]/[1]!Table1[[#This Row],[Sales]],0)</f>
        <v>0.30827067669172931</v>
      </c>
      <c r="AB988" s="3">
        <f>YEAR([1]!Table1[[#This Row],[Order_Date]])</f>
        <v>2025</v>
      </c>
      <c r="AC988" s="3">
        <f>MONTH([1]!Table1[[#This Row],[Order_Date]])</f>
        <v>6</v>
      </c>
      <c r="AD988" s="3" t="str">
        <f t="shared" si="45"/>
        <v>Jun</v>
      </c>
      <c r="AE988" s="3" t="str">
        <f t="shared" si="46"/>
        <v>Q2</v>
      </c>
      <c r="AF988" s="3" t="str">
        <f t="shared" si="47"/>
        <v>2025-Jun</v>
      </c>
      <c r="AG988" s="3">
        <f>COUNTIF(C:C,Table1[[#This Row],[Customer_ID]])</f>
        <v>13</v>
      </c>
      <c r="AH988" s="9" t="e">
        <f>IF([1]!Table1[[#This Row],[Customer_order_count]] &gt;= 10,"FREQUENT",IF([1]!Table1[[#This Row],[Customer_order_count]] &lt;= 10,"REGULAR","OCASSIONAL"))</f>
        <v>#REF!</v>
      </c>
    </row>
    <row r="989" spans="1:34" x14ac:dyDescent="0.25">
      <c r="A989" s="10" t="s">
        <v>1752</v>
      </c>
      <c r="B989" s="11">
        <v>45571</v>
      </c>
      <c r="C989" s="12" t="s">
        <v>72</v>
      </c>
      <c r="D989" s="13" t="s">
        <v>73</v>
      </c>
      <c r="E989" s="13" t="s">
        <v>16</v>
      </c>
      <c r="F989" s="14">
        <v>45</v>
      </c>
      <c r="G989" s="12" t="s">
        <v>4</v>
      </c>
      <c r="H989" s="12" t="s">
        <v>5</v>
      </c>
      <c r="I989" s="12" t="s">
        <v>176</v>
      </c>
      <c r="J989" s="12" t="s">
        <v>177</v>
      </c>
      <c r="K989" s="12" t="s">
        <v>25</v>
      </c>
      <c r="L989" s="14">
        <v>3</v>
      </c>
      <c r="M989" s="14">
        <v>22000</v>
      </c>
      <c r="N989" s="15">
        <v>0.05</v>
      </c>
      <c r="O989" s="14">
        <v>62700</v>
      </c>
      <c r="P989" s="14">
        <v>49500</v>
      </c>
      <c r="Q989" s="5">
        <f>Table1[[#This Row],[Sales]]-Table1[[#This Row],[Cost]]</f>
        <v>13200</v>
      </c>
      <c r="R989" s="12" t="s">
        <v>26</v>
      </c>
      <c r="S989" s="12" t="s">
        <v>10</v>
      </c>
      <c r="T989" s="12" t="s">
        <v>40</v>
      </c>
      <c r="U989" s="12" t="s">
        <v>27</v>
      </c>
      <c r="V989" s="6">
        <f>Table1[[#This Row],[Profit]]/Table1[[#This Row],[Sales]]</f>
        <v>0.21052631578947367</v>
      </c>
      <c r="W989" s="12">
        <f>[1]!Table1[[#This Row],[Sales]]-[1]!Table1[[#This Row],[Cost]]-[1]!Table1[[#This Row],[Profit]]</f>
        <v>0</v>
      </c>
      <c r="X989" s="12">
        <f>[1]!Table1[[#This Row],[Quantity]]*[1]!Table1[[#This Row],[Unit_Price]]</f>
        <v>66000</v>
      </c>
      <c r="Y989" s="16">
        <f>[1]!Table1[[#This Row],[Gross_Sales]]*[1]!Table1[[#This Row],[Discount]]</f>
        <v>3300</v>
      </c>
      <c r="Z989" s="17">
        <f>[1]!Table1[[#This Row],[Gross_Sales]]*[1]!Table1[[#This Row],[Discount_amount]]</f>
        <v>217800000</v>
      </c>
      <c r="AA989" s="15">
        <f>IFERROR([1]!Table1[[#This Row],[Profit]]/[1]!Table1[[#This Row],[Sales]],0)</f>
        <v>0.21052631578947367</v>
      </c>
      <c r="AB989" s="12">
        <f>YEAR([1]!Table1[[#This Row],[Order_Date]])</f>
        <v>2024</v>
      </c>
      <c r="AC989" s="12">
        <f>MONTH([1]!Table1[[#This Row],[Order_Date]])</f>
        <v>10</v>
      </c>
      <c r="AD989" s="12" t="str">
        <f t="shared" si="45"/>
        <v>Oct</v>
      </c>
      <c r="AE989" s="12" t="str">
        <f t="shared" si="46"/>
        <v>Q4</v>
      </c>
      <c r="AF989" s="12" t="str">
        <f t="shared" si="47"/>
        <v>2024-Oct</v>
      </c>
      <c r="AG989" s="12">
        <f>COUNTIF(C:C,Table1[[#This Row],[Customer_ID]])</f>
        <v>10</v>
      </c>
      <c r="AH989" s="18" t="e">
        <f>IF([1]!Table1[[#This Row],[Customer_order_count]] &gt;= 10,"FREQUENT",IF([1]!Table1[[#This Row],[Customer_order_count]] &lt;= 10,"REGULAR","OCASSIONAL"))</f>
        <v>#REF!</v>
      </c>
    </row>
    <row r="990" spans="1:34" x14ac:dyDescent="0.25">
      <c r="A990" s="1" t="s">
        <v>131</v>
      </c>
      <c r="B990" s="2">
        <v>45929</v>
      </c>
      <c r="C990" s="3" t="s">
        <v>21</v>
      </c>
      <c r="D990" s="4" t="s">
        <v>22</v>
      </c>
      <c r="E990" s="4" t="s">
        <v>3</v>
      </c>
      <c r="F990" s="5">
        <v>39</v>
      </c>
      <c r="G990" s="3" t="s">
        <v>4</v>
      </c>
      <c r="H990" s="3" t="s">
        <v>5</v>
      </c>
      <c r="I990" s="3" t="s">
        <v>127</v>
      </c>
      <c r="J990" s="3" t="s">
        <v>128</v>
      </c>
      <c r="K990" s="3" t="s">
        <v>58</v>
      </c>
      <c r="L990" s="5">
        <v>2</v>
      </c>
      <c r="M990" s="5">
        <v>3000</v>
      </c>
      <c r="N990" s="6">
        <v>0.15</v>
      </c>
      <c r="O990" s="5">
        <v>5100</v>
      </c>
      <c r="P990" s="5">
        <v>4200</v>
      </c>
      <c r="Q990" s="5">
        <f>Table1[[#This Row],[Sales]]-Table1[[#This Row],[Cost]]</f>
        <v>900</v>
      </c>
      <c r="R990" s="3" t="s">
        <v>17</v>
      </c>
      <c r="S990" s="3" t="s">
        <v>10</v>
      </c>
      <c r="T990" s="3" t="s">
        <v>33</v>
      </c>
      <c r="U990" s="3" t="s">
        <v>27</v>
      </c>
      <c r="V990" s="6">
        <f>Table1[[#This Row],[Profit]]/Table1[[#This Row],[Sales]]</f>
        <v>0.17647058823529413</v>
      </c>
      <c r="W990" s="3">
        <f>[1]!Table1[[#This Row],[Sales]]-[1]!Table1[[#This Row],[Cost]]-[1]!Table1[[#This Row],[Profit]]</f>
        <v>0</v>
      </c>
      <c r="X990" s="3">
        <f>[1]!Table1[[#This Row],[Quantity]]*[1]!Table1[[#This Row],[Unit_Price]]</f>
        <v>6000</v>
      </c>
      <c r="Y990" s="7">
        <f>[1]!Table1[[#This Row],[Gross_Sales]]*[1]!Table1[[#This Row],[Discount]]</f>
        <v>900</v>
      </c>
      <c r="Z990" s="8">
        <f>[1]!Table1[[#This Row],[Gross_Sales]]*[1]!Table1[[#This Row],[Discount_amount]]</f>
        <v>5400000</v>
      </c>
      <c r="AA990" s="6">
        <f>IFERROR([1]!Table1[[#This Row],[Profit]]/[1]!Table1[[#This Row],[Sales]],0)</f>
        <v>0.17647058823529413</v>
      </c>
      <c r="AB990" s="3">
        <f>YEAR([1]!Table1[[#This Row],[Order_Date]])</f>
        <v>2025</v>
      </c>
      <c r="AC990" s="3">
        <f>MONTH([1]!Table1[[#This Row],[Order_Date]])</f>
        <v>9</v>
      </c>
      <c r="AD990" s="3" t="str">
        <f t="shared" si="45"/>
        <v>Sep</v>
      </c>
      <c r="AE990" s="3" t="str">
        <f t="shared" si="46"/>
        <v>Q3</v>
      </c>
      <c r="AF990" s="3" t="str">
        <f t="shared" si="47"/>
        <v>2025-Sep</v>
      </c>
      <c r="AG990" s="3">
        <f>COUNTIF(C:C,Table1[[#This Row],[Customer_ID]])</f>
        <v>37</v>
      </c>
      <c r="AH990" s="9" t="e">
        <f>IF([1]!Table1[[#This Row],[Customer_order_count]] &gt;= 10,"FREQUENT",IF([1]!Table1[[#This Row],[Customer_order_count]] &lt;= 10,"REGULAR","OCASSIONAL"))</f>
        <v>#REF!</v>
      </c>
    </row>
    <row r="991" spans="1:34" x14ac:dyDescent="0.25">
      <c r="A991" s="10" t="s">
        <v>1753</v>
      </c>
      <c r="B991" s="11">
        <v>45650</v>
      </c>
      <c r="C991" s="12" t="s">
        <v>1754</v>
      </c>
      <c r="D991" s="13" t="s">
        <v>509</v>
      </c>
      <c r="E991" s="13" t="s">
        <v>3</v>
      </c>
      <c r="F991" s="14">
        <v>21</v>
      </c>
      <c r="G991" s="12" t="s">
        <v>280</v>
      </c>
      <c r="H991" s="12" t="s">
        <v>270</v>
      </c>
      <c r="I991" s="12" t="s">
        <v>127</v>
      </c>
      <c r="J991" s="12" t="s">
        <v>128</v>
      </c>
      <c r="K991" s="12" t="s">
        <v>58</v>
      </c>
      <c r="L991" s="14">
        <v>2</v>
      </c>
      <c r="M991" s="14">
        <v>3000</v>
      </c>
      <c r="N991" s="15">
        <v>0</v>
      </c>
      <c r="O991" s="14">
        <v>6000</v>
      </c>
      <c r="P991" s="14">
        <v>4200</v>
      </c>
      <c r="Q991" s="5">
        <f>Table1[[#This Row],[Sales]]-Table1[[#This Row],[Cost]]</f>
        <v>1800</v>
      </c>
      <c r="R991" s="12" t="s">
        <v>26</v>
      </c>
      <c r="S991" s="12" t="s">
        <v>10</v>
      </c>
      <c r="T991" s="12" t="s">
        <v>40</v>
      </c>
      <c r="U991" s="12" t="s">
        <v>12</v>
      </c>
      <c r="V991" s="6">
        <f>Table1[[#This Row],[Profit]]/Table1[[#This Row],[Sales]]</f>
        <v>0.3</v>
      </c>
      <c r="W991" s="12">
        <f>[1]!Table1[[#This Row],[Sales]]-[1]!Table1[[#This Row],[Cost]]-[1]!Table1[[#This Row],[Profit]]</f>
        <v>0</v>
      </c>
      <c r="X991" s="12">
        <f>[1]!Table1[[#This Row],[Quantity]]*[1]!Table1[[#This Row],[Unit_Price]]</f>
        <v>6000</v>
      </c>
      <c r="Y991" s="16">
        <f>[1]!Table1[[#This Row],[Gross_Sales]]*[1]!Table1[[#This Row],[Discount]]</f>
        <v>0</v>
      </c>
      <c r="Z991" s="17">
        <f>[1]!Table1[[#This Row],[Gross_Sales]]*[1]!Table1[[#This Row],[Discount_amount]]</f>
        <v>0</v>
      </c>
      <c r="AA991" s="15">
        <f>IFERROR([1]!Table1[[#This Row],[Profit]]/[1]!Table1[[#This Row],[Sales]],0)</f>
        <v>0.3</v>
      </c>
      <c r="AB991" s="12">
        <f>YEAR([1]!Table1[[#This Row],[Order_Date]])</f>
        <v>2024</v>
      </c>
      <c r="AC991" s="12">
        <f>MONTH([1]!Table1[[#This Row],[Order_Date]])</f>
        <v>12</v>
      </c>
      <c r="AD991" s="12" t="str">
        <f t="shared" si="45"/>
        <v>Dec</v>
      </c>
      <c r="AE991" s="12" t="str">
        <f t="shared" si="46"/>
        <v>Q4</v>
      </c>
      <c r="AF991" s="12" t="str">
        <f t="shared" si="47"/>
        <v>2024-Dec</v>
      </c>
      <c r="AG991" s="12">
        <f>COUNTIF(C:C,Table1[[#This Row],[Customer_ID]])</f>
        <v>9</v>
      </c>
      <c r="AH991" s="18" t="e">
        <f>IF([1]!Table1[[#This Row],[Customer_order_count]] &gt;= 10,"FREQUENT",IF([1]!Table1[[#This Row],[Customer_order_count]] &lt;= 10,"REGULAR","OCASSIONAL"))</f>
        <v>#REF!</v>
      </c>
    </row>
    <row r="992" spans="1:34" x14ac:dyDescent="0.25">
      <c r="A992" s="1" t="s">
        <v>1755</v>
      </c>
      <c r="B992" s="2">
        <v>46013</v>
      </c>
      <c r="C992" s="3" t="s">
        <v>715</v>
      </c>
      <c r="D992" s="4" t="s">
        <v>448</v>
      </c>
      <c r="E992" s="4" t="s">
        <v>16</v>
      </c>
      <c r="F992" s="5">
        <v>38</v>
      </c>
      <c r="G992" s="3" t="s">
        <v>317</v>
      </c>
      <c r="H992" s="3" t="s">
        <v>5</v>
      </c>
      <c r="I992" s="3" t="s">
        <v>344</v>
      </c>
      <c r="J992" s="3" t="s">
        <v>345</v>
      </c>
      <c r="K992" s="3" t="s">
        <v>39</v>
      </c>
      <c r="L992" s="5">
        <v>1</v>
      </c>
      <c r="M992" s="5">
        <v>2200</v>
      </c>
      <c r="N992" s="6">
        <v>0.15</v>
      </c>
      <c r="O992" s="5">
        <v>1870</v>
      </c>
      <c r="P992" s="5">
        <v>1400</v>
      </c>
      <c r="Q992" s="5">
        <f>Table1[[#This Row],[Sales]]-Table1[[#This Row],[Cost]]</f>
        <v>470</v>
      </c>
      <c r="R992" s="3" t="s">
        <v>17</v>
      </c>
      <c r="S992" s="3" t="s">
        <v>10</v>
      </c>
      <c r="T992" s="3" t="s">
        <v>40</v>
      </c>
      <c r="U992" s="3" t="s">
        <v>27</v>
      </c>
      <c r="V992" s="6">
        <f>Table1[[#This Row],[Profit]]/Table1[[#This Row],[Sales]]</f>
        <v>0.25133689839572193</v>
      </c>
      <c r="W992" s="3">
        <f>[1]!Table1[[#This Row],[Sales]]-[1]!Table1[[#This Row],[Cost]]-[1]!Table1[[#This Row],[Profit]]</f>
        <v>0</v>
      </c>
      <c r="X992" s="3">
        <f>[1]!Table1[[#This Row],[Quantity]]*[1]!Table1[[#This Row],[Unit_Price]]</f>
        <v>2200</v>
      </c>
      <c r="Y992" s="7">
        <f>[1]!Table1[[#This Row],[Gross_Sales]]*[1]!Table1[[#This Row],[Discount]]</f>
        <v>330</v>
      </c>
      <c r="Z992" s="8">
        <f>[1]!Table1[[#This Row],[Gross_Sales]]*[1]!Table1[[#This Row],[Discount_amount]]</f>
        <v>726000</v>
      </c>
      <c r="AA992" s="6">
        <f>IFERROR([1]!Table1[[#This Row],[Profit]]/[1]!Table1[[#This Row],[Sales]],0)</f>
        <v>0.25133689839572193</v>
      </c>
      <c r="AB992" s="3">
        <f>YEAR([1]!Table1[[#This Row],[Order_Date]])</f>
        <v>2025</v>
      </c>
      <c r="AC992" s="3">
        <f>MONTH([1]!Table1[[#This Row],[Order_Date]])</f>
        <v>12</v>
      </c>
      <c r="AD992" s="3" t="str">
        <f t="shared" si="45"/>
        <v>Dec</v>
      </c>
      <c r="AE992" s="3" t="str">
        <f t="shared" si="46"/>
        <v>Q4</v>
      </c>
      <c r="AF992" s="3" t="str">
        <f t="shared" si="47"/>
        <v>2025-Dec</v>
      </c>
      <c r="AG992" s="3">
        <f>COUNTIF(C:C,Table1[[#This Row],[Customer_ID]])</f>
        <v>21</v>
      </c>
      <c r="AH992" s="9" t="e">
        <f>IF([1]!Table1[[#This Row],[Customer_order_count]] &gt;= 10,"FREQUENT",IF([1]!Table1[[#This Row],[Customer_order_count]] &lt;= 10,"REGULAR","OCASSIONAL"))</f>
        <v>#REF!</v>
      </c>
    </row>
    <row r="993" spans="1:34" x14ac:dyDescent="0.25">
      <c r="A993" s="10" t="s">
        <v>1756</v>
      </c>
      <c r="B993" s="11">
        <v>45610</v>
      </c>
      <c r="C993" s="12" t="s">
        <v>685</v>
      </c>
      <c r="D993" s="13" t="s">
        <v>320</v>
      </c>
      <c r="E993" s="13" t="s">
        <v>3</v>
      </c>
      <c r="F993" s="14">
        <v>22</v>
      </c>
      <c r="G993" s="12" t="s">
        <v>290</v>
      </c>
      <c r="H993" s="12" t="s">
        <v>276</v>
      </c>
      <c r="I993" s="12" t="s">
        <v>56</v>
      </c>
      <c r="J993" s="12" t="s">
        <v>57</v>
      </c>
      <c r="K993" s="12" t="s">
        <v>58</v>
      </c>
      <c r="L993" s="14">
        <v>1</v>
      </c>
      <c r="M993" s="14">
        <v>1200</v>
      </c>
      <c r="N993" s="15">
        <v>0.05</v>
      </c>
      <c r="O993" s="14">
        <v>1140</v>
      </c>
      <c r="P993" s="14">
        <v>800</v>
      </c>
      <c r="Q993" s="5">
        <f>Table1[[#This Row],[Sales]]-Table1[[#This Row],[Cost]]</f>
        <v>340</v>
      </c>
      <c r="R993" s="12" t="s">
        <v>77</v>
      </c>
      <c r="S993" s="12" t="s">
        <v>10</v>
      </c>
      <c r="T993" s="12" t="s">
        <v>40</v>
      </c>
      <c r="U993" s="12" t="s">
        <v>12</v>
      </c>
      <c r="V993" s="6">
        <f>Table1[[#This Row],[Profit]]/Table1[[#This Row],[Sales]]</f>
        <v>0.2982456140350877</v>
      </c>
      <c r="W993" s="12">
        <f>[1]!Table1[[#This Row],[Sales]]-[1]!Table1[[#This Row],[Cost]]-[1]!Table1[[#This Row],[Profit]]</f>
        <v>0</v>
      </c>
      <c r="X993" s="12">
        <f>[1]!Table1[[#This Row],[Quantity]]*[1]!Table1[[#This Row],[Unit_Price]]</f>
        <v>1200</v>
      </c>
      <c r="Y993" s="16">
        <f>[1]!Table1[[#This Row],[Gross_Sales]]*[1]!Table1[[#This Row],[Discount]]</f>
        <v>60</v>
      </c>
      <c r="Z993" s="17">
        <f>[1]!Table1[[#This Row],[Gross_Sales]]*[1]!Table1[[#This Row],[Discount_amount]]</f>
        <v>72000</v>
      </c>
      <c r="AA993" s="15">
        <f>IFERROR([1]!Table1[[#This Row],[Profit]]/[1]!Table1[[#This Row],[Sales]],0)</f>
        <v>0.2982456140350877</v>
      </c>
      <c r="AB993" s="12">
        <f>YEAR([1]!Table1[[#This Row],[Order_Date]])</f>
        <v>2024</v>
      </c>
      <c r="AC993" s="12">
        <f>MONTH([1]!Table1[[#This Row],[Order_Date]])</f>
        <v>11</v>
      </c>
      <c r="AD993" s="12" t="str">
        <f t="shared" si="45"/>
        <v>Nov</v>
      </c>
      <c r="AE993" s="12" t="str">
        <f t="shared" si="46"/>
        <v>Q4</v>
      </c>
      <c r="AF993" s="12" t="str">
        <f t="shared" si="47"/>
        <v>2024-Nov</v>
      </c>
      <c r="AG993" s="12">
        <f>COUNTIF(C:C,Table1[[#This Row],[Customer_ID]])</f>
        <v>6</v>
      </c>
      <c r="AH993" s="18" t="e">
        <f>IF([1]!Table1[[#This Row],[Customer_order_count]] &gt;= 10,"FREQUENT",IF([1]!Table1[[#This Row],[Customer_order_count]] &lt;= 10,"REGULAR","OCASSIONAL"))</f>
        <v>#REF!</v>
      </c>
    </row>
    <row r="994" spans="1:34" x14ac:dyDescent="0.25">
      <c r="A994" s="1" t="s">
        <v>1757</v>
      </c>
      <c r="B994" s="2">
        <v>45343</v>
      </c>
      <c r="C994" s="3" t="s">
        <v>995</v>
      </c>
      <c r="D994" s="3" t="s">
        <v>583</v>
      </c>
      <c r="E994" s="3" t="s">
        <v>16</v>
      </c>
      <c r="F994" s="3">
        <v>48</v>
      </c>
      <c r="G994" s="3" t="s">
        <v>290</v>
      </c>
      <c r="H994" s="3" t="s">
        <v>276</v>
      </c>
      <c r="I994" s="3" t="s">
        <v>176</v>
      </c>
      <c r="J994" s="3" t="s">
        <v>177</v>
      </c>
      <c r="K994" s="3" t="s">
        <v>25</v>
      </c>
      <c r="L994" s="3">
        <v>1</v>
      </c>
      <c r="M994" s="3">
        <v>22000</v>
      </c>
      <c r="N994" s="3">
        <v>0.2</v>
      </c>
      <c r="O994" s="3">
        <v>0</v>
      </c>
      <c r="P994" s="3">
        <v>16500</v>
      </c>
      <c r="Q994" s="5">
        <f>Table1[[#This Row],[Sales]]-Table1[[#This Row],[Cost]]</f>
        <v>-16500</v>
      </c>
      <c r="R994" s="3" t="s">
        <v>26</v>
      </c>
      <c r="S994" s="3" t="s">
        <v>291</v>
      </c>
      <c r="T994" s="3" t="s">
        <v>18</v>
      </c>
      <c r="U994" s="3" t="s">
        <v>27</v>
      </c>
      <c r="V994" s="3" t="e">
        <f>Table1[[#This Row],[Profit]]/Table1[[#This Row],[Sales]]</f>
        <v>#DIV/0!</v>
      </c>
      <c r="W994" s="3">
        <f>[1]!Table1[[#This Row],[Sales]]-[1]!Table1[[#This Row],[Cost]]-[1]!Table1[[#This Row],[Profit]]</f>
        <v>-16500</v>
      </c>
      <c r="X994" s="3">
        <f>[1]!Table1[[#This Row],[Quantity]]*[1]!Table1[[#This Row],[Unit_Price]]</f>
        <v>22000</v>
      </c>
      <c r="Y994" s="3">
        <f>[1]!Table1[[#This Row],[Gross_Sales]]*[1]!Table1[[#This Row],[Discount]]</f>
        <v>4400</v>
      </c>
      <c r="Z994" s="3">
        <f>[1]!Table1[[#This Row],[Gross_Sales]]*[1]!Table1[[#This Row],[Discount_amount]]</f>
        <v>96800000</v>
      </c>
      <c r="AA994" s="3">
        <f>IFERROR([1]!Table1[[#This Row],[Profit]]/[1]!Table1[[#This Row],[Sales]],0)</f>
        <v>0</v>
      </c>
      <c r="AB994" s="3">
        <f>YEAR([1]!Table1[[#This Row],[Order_Date]])</f>
        <v>2024</v>
      </c>
      <c r="AC994" s="3">
        <f>MONTH([1]!Table1[[#This Row],[Order_Date]])</f>
        <v>2</v>
      </c>
      <c r="AD994" s="3" t="str">
        <f t="shared" si="45"/>
        <v>Feb</v>
      </c>
      <c r="AE994" s="3" t="str">
        <f t="shared" si="46"/>
        <v>Q1</v>
      </c>
      <c r="AF994" s="3" t="str">
        <f t="shared" si="47"/>
        <v>2024-Feb</v>
      </c>
      <c r="AG994" s="3">
        <f>COUNTIF(C:C,Table1[[#This Row],[Customer_ID]])</f>
        <v>6</v>
      </c>
      <c r="AH994" s="9" t="e">
        <f>IF([1]!Table1[[#This Row],[Customer_order_count]] &gt;= 10,"FREQUENT",IF([1]!Table1[[#This Row],[Customer_order_count]] &lt;= 10,"REGULAR","OCASSIONAL"))</f>
        <v>#REF!</v>
      </c>
    </row>
    <row r="995" spans="1:34" x14ac:dyDescent="0.25">
      <c r="A995" s="10" t="s">
        <v>1758</v>
      </c>
      <c r="B995" s="11">
        <v>45343</v>
      </c>
      <c r="C995" s="12" t="s">
        <v>434</v>
      </c>
      <c r="D995" s="13" t="s">
        <v>435</v>
      </c>
      <c r="E995" s="13" t="s">
        <v>16</v>
      </c>
      <c r="F995" s="14">
        <v>26</v>
      </c>
      <c r="G995" s="12" t="s">
        <v>280</v>
      </c>
      <c r="H995" s="12" t="s">
        <v>270</v>
      </c>
      <c r="I995" s="12" t="s">
        <v>31</v>
      </c>
      <c r="J995" s="12" t="s">
        <v>32</v>
      </c>
      <c r="K995" s="12" t="s">
        <v>25</v>
      </c>
      <c r="L995" s="14">
        <v>1</v>
      </c>
      <c r="M995" s="14">
        <v>5000</v>
      </c>
      <c r="N995" s="15">
        <v>0.25</v>
      </c>
      <c r="O995" s="14">
        <v>3750</v>
      </c>
      <c r="P995" s="14">
        <v>3500</v>
      </c>
      <c r="Q995" s="5">
        <f>Table1[[#This Row],[Sales]]-Table1[[#This Row],[Cost]]</f>
        <v>250</v>
      </c>
      <c r="R995" s="12" t="s">
        <v>26</v>
      </c>
      <c r="S995" s="12" t="s">
        <v>10</v>
      </c>
      <c r="T995" s="12" t="s">
        <v>18</v>
      </c>
      <c r="U995" s="12" t="s">
        <v>27</v>
      </c>
      <c r="V995" s="6">
        <f>Table1[[#This Row],[Profit]]/Table1[[#This Row],[Sales]]</f>
        <v>6.6666666666666666E-2</v>
      </c>
      <c r="W995" s="12">
        <f>[1]!Table1[[#This Row],[Sales]]-[1]!Table1[[#This Row],[Cost]]-[1]!Table1[[#This Row],[Profit]]</f>
        <v>0</v>
      </c>
      <c r="X995" s="12">
        <f>[1]!Table1[[#This Row],[Quantity]]*[1]!Table1[[#This Row],[Unit_Price]]</f>
        <v>5000</v>
      </c>
      <c r="Y995" s="16">
        <f>[1]!Table1[[#This Row],[Gross_Sales]]*[1]!Table1[[#This Row],[Discount]]</f>
        <v>1250</v>
      </c>
      <c r="Z995" s="17">
        <f>[1]!Table1[[#This Row],[Gross_Sales]]*[1]!Table1[[#This Row],[Discount_amount]]</f>
        <v>6250000</v>
      </c>
      <c r="AA995" s="15">
        <f>IFERROR([1]!Table1[[#This Row],[Profit]]/[1]!Table1[[#This Row],[Sales]],0)</f>
        <v>6.6666666666666666E-2</v>
      </c>
      <c r="AB995" s="12">
        <f>YEAR([1]!Table1[[#This Row],[Order_Date]])</f>
        <v>2024</v>
      </c>
      <c r="AC995" s="12">
        <f>MONTH([1]!Table1[[#This Row],[Order_Date]])</f>
        <v>2</v>
      </c>
      <c r="AD995" s="12" t="str">
        <f t="shared" si="45"/>
        <v>Feb</v>
      </c>
      <c r="AE995" s="12" t="str">
        <f t="shared" si="46"/>
        <v>Q1</v>
      </c>
      <c r="AF995" s="12" t="str">
        <f t="shared" si="47"/>
        <v>2024-Feb</v>
      </c>
      <c r="AG995" s="12">
        <f>COUNTIF(C:C,Table1[[#This Row],[Customer_ID]])</f>
        <v>32</v>
      </c>
      <c r="AH995" s="18" t="e">
        <f>IF([1]!Table1[[#This Row],[Customer_order_count]] &gt;= 10,"FREQUENT",IF([1]!Table1[[#This Row],[Customer_order_count]] &lt;= 10,"REGULAR","OCASSIONAL"))</f>
        <v>#REF!</v>
      </c>
    </row>
    <row r="996" spans="1:34" x14ac:dyDescent="0.25">
      <c r="A996" s="1" t="s">
        <v>1759</v>
      </c>
      <c r="B996" s="2">
        <v>45693</v>
      </c>
      <c r="C996" s="3" t="s">
        <v>1760</v>
      </c>
      <c r="D996" s="3" t="s">
        <v>1761</v>
      </c>
      <c r="E996" s="3" t="s">
        <v>3</v>
      </c>
      <c r="F996" s="3">
        <v>35</v>
      </c>
      <c r="G996" s="3" t="s">
        <v>290</v>
      </c>
      <c r="H996" s="3" t="s">
        <v>276</v>
      </c>
      <c r="I996" s="3" t="s">
        <v>305</v>
      </c>
      <c r="J996" s="3" t="s">
        <v>306</v>
      </c>
      <c r="K996" s="3" t="s">
        <v>91</v>
      </c>
      <c r="L996" s="3">
        <v>2</v>
      </c>
      <c r="M996" s="3">
        <v>8500</v>
      </c>
      <c r="N996" s="3">
        <v>0.1</v>
      </c>
      <c r="O996" s="3">
        <v>0</v>
      </c>
      <c r="P996" s="3">
        <v>13000</v>
      </c>
      <c r="Q996" s="5">
        <f>Table1[[#This Row],[Sales]]-Table1[[#This Row],[Cost]]</f>
        <v>-13000</v>
      </c>
      <c r="R996" s="3" t="s">
        <v>9</v>
      </c>
      <c r="S996" s="3" t="s">
        <v>291</v>
      </c>
      <c r="T996" s="3" t="s">
        <v>18</v>
      </c>
      <c r="U996" s="3" t="s">
        <v>19</v>
      </c>
      <c r="V996" s="3" t="e">
        <f>Table1[[#This Row],[Profit]]/Table1[[#This Row],[Sales]]</f>
        <v>#DIV/0!</v>
      </c>
      <c r="W996" s="3">
        <f>[1]!Table1[[#This Row],[Sales]]-[1]!Table1[[#This Row],[Cost]]-[1]!Table1[[#This Row],[Profit]]</f>
        <v>-13000</v>
      </c>
      <c r="X996" s="3">
        <f>[1]!Table1[[#This Row],[Quantity]]*[1]!Table1[[#This Row],[Unit_Price]]</f>
        <v>17000</v>
      </c>
      <c r="Y996" s="3">
        <f>[1]!Table1[[#This Row],[Gross_Sales]]*[1]!Table1[[#This Row],[Discount]]</f>
        <v>1700</v>
      </c>
      <c r="Z996" s="3">
        <f>[1]!Table1[[#This Row],[Gross_Sales]]*[1]!Table1[[#This Row],[Discount_amount]]</f>
        <v>28900000</v>
      </c>
      <c r="AA996" s="3">
        <f>IFERROR([1]!Table1[[#This Row],[Profit]]/[1]!Table1[[#This Row],[Sales]],0)</f>
        <v>0</v>
      </c>
      <c r="AB996" s="3">
        <f>YEAR([1]!Table1[[#This Row],[Order_Date]])</f>
        <v>2025</v>
      </c>
      <c r="AC996" s="3">
        <f>MONTH([1]!Table1[[#This Row],[Order_Date]])</f>
        <v>2</v>
      </c>
      <c r="AD996" s="3" t="str">
        <f t="shared" si="45"/>
        <v>Feb</v>
      </c>
      <c r="AE996" s="3" t="str">
        <f t="shared" si="46"/>
        <v>Q1</v>
      </c>
      <c r="AF996" s="3" t="str">
        <f t="shared" si="47"/>
        <v>2025-Feb</v>
      </c>
      <c r="AG996" s="3">
        <f>COUNTIF(C:C,Table1[[#This Row],[Customer_ID]])</f>
        <v>3</v>
      </c>
      <c r="AH996" s="9" t="e">
        <f>IF([1]!Table1[[#This Row],[Customer_order_count]] &gt;= 10,"FREQUENT",IF([1]!Table1[[#This Row],[Customer_order_count]] &lt;= 10,"REGULAR","OCASSIONAL"))</f>
        <v>#REF!</v>
      </c>
    </row>
    <row r="997" spans="1:34" x14ac:dyDescent="0.25">
      <c r="A997" s="10" t="s">
        <v>1762</v>
      </c>
      <c r="B997" s="11">
        <v>45936</v>
      </c>
      <c r="C997" s="12" t="s">
        <v>1253</v>
      </c>
      <c r="D997" s="13" t="s">
        <v>1254</v>
      </c>
      <c r="E997" s="13" t="s">
        <v>16</v>
      </c>
      <c r="F997" s="14">
        <v>45</v>
      </c>
      <c r="G997" s="12" t="s">
        <v>275</v>
      </c>
      <c r="H997" s="12" t="s">
        <v>276</v>
      </c>
      <c r="I997" s="12" t="s">
        <v>109</v>
      </c>
      <c r="J997" s="12" t="s">
        <v>110</v>
      </c>
      <c r="K997" s="12" t="s">
        <v>8</v>
      </c>
      <c r="L997" s="14">
        <v>2</v>
      </c>
      <c r="M997" s="14">
        <v>4000</v>
      </c>
      <c r="N997" s="15">
        <v>0.1</v>
      </c>
      <c r="O997" s="14">
        <v>7200</v>
      </c>
      <c r="P997" s="14">
        <v>5800</v>
      </c>
      <c r="Q997" s="5">
        <f>Table1[[#This Row],[Sales]]-Table1[[#This Row],[Cost]]</f>
        <v>1400</v>
      </c>
      <c r="R997" s="12" t="s">
        <v>9</v>
      </c>
      <c r="S997" s="12" t="s">
        <v>10</v>
      </c>
      <c r="T997" s="12" t="s">
        <v>40</v>
      </c>
      <c r="U997" s="12" t="s">
        <v>27</v>
      </c>
      <c r="V997" s="6">
        <f>Table1[[#This Row],[Profit]]/Table1[[#This Row],[Sales]]</f>
        <v>0.19444444444444445</v>
      </c>
      <c r="W997" s="12">
        <f>[1]!Table1[[#This Row],[Sales]]-[1]!Table1[[#This Row],[Cost]]-[1]!Table1[[#This Row],[Profit]]</f>
        <v>0</v>
      </c>
      <c r="X997" s="12">
        <f>[1]!Table1[[#This Row],[Quantity]]*[1]!Table1[[#This Row],[Unit_Price]]</f>
        <v>8000</v>
      </c>
      <c r="Y997" s="16">
        <f>[1]!Table1[[#This Row],[Gross_Sales]]*[1]!Table1[[#This Row],[Discount]]</f>
        <v>800</v>
      </c>
      <c r="Z997" s="17">
        <f>[1]!Table1[[#This Row],[Gross_Sales]]*[1]!Table1[[#This Row],[Discount_amount]]</f>
        <v>6400000</v>
      </c>
      <c r="AA997" s="15">
        <f>IFERROR([1]!Table1[[#This Row],[Profit]]/[1]!Table1[[#This Row],[Sales]],0)</f>
        <v>0.19444444444444445</v>
      </c>
      <c r="AB997" s="12">
        <f>YEAR([1]!Table1[[#This Row],[Order_Date]])</f>
        <v>2025</v>
      </c>
      <c r="AC997" s="12">
        <f>MONTH([1]!Table1[[#This Row],[Order_Date]])</f>
        <v>10</v>
      </c>
      <c r="AD997" s="12" t="str">
        <f t="shared" si="45"/>
        <v>Oct</v>
      </c>
      <c r="AE997" s="12" t="str">
        <f t="shared" si="46"/>
        <v>Q4</v>
      </c>
      <c r="AF997" s="12" t="str">
        <f t="shared" si="47"/>
        <v>2025-Oct</v>
      </c>
      <c r="AG997" s="12">
        <f>COUNTIF(C:C,Table1[[#This Row],[Customer_ID]])</f>
        <v>17</v>
      </c>
      <c r="AH997" s="18" t="e">
        <f>IF([1]!Table1[[#This Row],[Customer_order_count]] &gt;= 10,"FREQUENT",IF([1]!Table1[[#This Row],[Customer_order_count]] &lt;= 10,"REGULAR","OCASSIONAL"))</f>
        <v>#REF!</v>
      </c>
    </row>
    <row r="998" spans="1:34" x14ac:dyDescent="0.25">
      <c r="A998" s="1" t="s">
        <v>1763</v>
      </c>
      <c r="B998" s="2">
        <v>45611</v>
      </c>
      <c r="C998" s="3" t="s">
        <v>319</v>
      </c>
      <c r="D998" s="4" t="s">
        <v>320</v>
      </c>
      <c r="E998" s="4" t="s">
        <v>3</v>
      </c>
      <c r="F998" s="5">
        <v>42</v>
      </c>
      <c r="G998" s="3" t="s">
        <v>275</v>
      </c>
      <c r="H998" s="3" t="s">
        <v>276</v>
      </c>
      <c r="I998" s="3" t="s">
        <v>68</v>
      </c>
      <c r="J998" s="3" t="s">
        <v>69</v>
      </c>
      <c r="K998" s="3" t="s">
        <v>39</v>
      </c>
      <c r="L998" s="5">
        <v>2</v>
      </c>
      <c r="M998" s="5">
        <v>3500</v>
      </c>
      <c r="N998" s="6">
        <v>0.05</v>
      </c>
      <c r="O998" s="5">
        <v>6650</v>
      </c>
      <c r="P998" s="5">
        <v>4600</v>
      </c>
      <c r="Q998" s="5">
        <f>Table1[[#This Row],[Sales]]-Table1[[#This Row],[Cost]]</f>
        <v>2050</v>
      </c>
      <c r="R998" s="3" t="s">
        <v>77</v>
      </c>
      <c r="S998" s="3" t="s">
        <v>10</v>
      </c>
      <c r="T998" s="3" t="s">
        <v>40</v>
      </c>
      <c r="U998" s="3" t="s">
        <v>12</v>
      </c>
      <c r="V998" s="6">
        <f>Table1[[#This Row],[Profit]]/Table1[[#This Row],[Sales]]</f>
        <v>0.30827067669172931</v>
      </c>
      <c r="W998" s="3">
        <f>[1]!Table1[[#This Row],[Sales]]-[1]!Table1[[#This Row],[Cost]]-[1]!Table1[[#This Row],[Profit]]</f>
        <v>0</v>
      </c>
      <c r="X998" s="3">
        <f>[1]!Table1[[#This Row],[Quantity]]*[1]!Table1[[#This Row],[Unit_Price]]</f>
        <v>7000</v>
      </c>
      <c r="Y998" s="7">
        <f>[1]!Table1[[#This Row],[Gross_Sales]]*[1]!Table1[[#This Row],[Discount]]</f>
        <v>350</v>
      </c>
      <c r="Z998" s="8">
        <f>[1]!Table1[[#This Row],[Gross_Sales]]*[1]!Table1[[#This Row],[Discount_amount]]</f>
        <v>2450000</v>
      </c>
      <c r="AA998" s="6">
        <f>IFERROR([1]!Table1[[#This Row],[Profit]]/[1]!Table1[[#This Row],[Sales]],0)</f>
        <v>0.30827067669172931</v>
      </c>
      <c r="AB998" s="3">
        <f>YEAR([1]!Table1[[#This Row],[Order_Date]])</f>
        <v>2024</v>
      </c>
      <c r="AC998" s="3">
        <f>MONTH([1]!Table1[[#This Row],[Order_Date]])</f>
        <v>11</v>
      </c>
      <c r="AD998" s="3" t="str">
        <f t="shared" si="45"/>
        <v>Nov</v>
      </c>
      <c r="AE998" s="3" t="str">
        <f t="shared" si="46"/>
        <v>Q4</v>
      </c>
      <c r="AF998" s="3" t="str">
        <f t="shared" si="47"/>
        <v>2024-Nov</v>
      </c>
      <c r="AG998" s="3">
        <f>COUNTIF(C:C,Table1[[#This Row],[Customer_ID]])</f>
        <v>6</v>
      </c>
      <c r="AH998" s="9" t="e">
        <f>IF([1]!Table1[[#This Row],[Customer_order_count]] &gt;= 10,"FREQUENT",IF([1]!Table1[[#This Row],[Customer_order_count]] &lt;= 10,"REGULAR","OCASSIONAL"))</f>
        <v>#REF!</v>
      </c>
    </row>
    <row r="999" spans="1:34" x14ac:dyDescent="0.25">
      <c r="A999" s="10" t="s">
        <v>1764</v>
      </c>
      <c r="B999" s="11">
        <v>45978</v>
      </c>
      <c r="C999" s="12" t="s">
        <v>397</v>
      </c>
      <c r="D999" s="12" t="s">
        <v>329</v>
      </c>
      <c r="E999" s="12" t="s">
        <v>3</v>
      </c>
      <c r="F999" s="12">
        <v>25</v>
      </c>
      <c r="G999" s="12" t="s">
        <v>295</v>
      </c>
      <c r="H999" s="12" t="s">
        <v>270</v>
      </c>
      <c r="I999" s="12" t="s">
        <v>127</v>
      </c>
      <c r="J999" s="12" t="s">
        <v>128</v>
      </c>
      <c r="K999" s="12" t="s">
        <v>58</v>
      </c>
      <c r="L999" s="12">
        <v>2</v>
      </c>
      <c r="M999" s="12">
        <v>3000</v>
      </c>
      <c r="N999" s="12">
        <v>0.05</v>
      </c>
      <c r="O999" s="12">
        <v>0</v>
      </c>
      <c r="P999" s="12">
        <v>4200</v>
      </c>
      <c r="Q999" s="5">
        <f>Table1[[#This Row],[Sales]]-Table1[[#This Row],[Cost]]</f>
        <v>-4200</v>
      </c>
      <c r="R999" s="12" t="s">
        <v>26</v>
      </c>
      <c r="S999" s="12" t="s">
        <v>291</v>
      </c>
      <c r="T999" s="12" t="s">
        <v>40</v>
      </c>
      <c r="U999" s="12" t="s">
        <v>27</v>
      </c>
      <c r="V999" s="3" t="e">
        <f>Table1[[#This Row],[Profit]]/Table1[[#This Row],[Sales]]</f>
        <v>#DIV/0!</v>
      </c>
      <c r="W999" s="12">
        <f>[1]!Table1[[#This Row],[Sales]]-[1]!Table1[[#This Row],[Cost]]-[1]!Table1[[#This Row],[Profit]]</f>
        <v>-4200</v>
      </c>
      <c r="X999" s="12">
        <f>[1]!Table1[[#This Row],[Quantity]]*[1]!Table1[[#This Row],[Unit_Price]]</f>
        <v>6000</v>
      </c>
      <c r="Y999" s="12">
        <f>[1]!Table1[[#This Row],[Gross_Sales]]*[1]!Table1[[#This Row],[Discount]]</f>
        <v>300</v>
      </c>
      <c r="Z999" s="12">
        <f>[1]!Table1[[#This Row],[Gross_Sales]]*[1]!Table1[[#This Row],[Discount_amount]]</f>
        <v>1800000</v>
      </c>
      <c r="AA999" s="12">
        <f>IFERROR([1]!Table1[[#This Row],[Profit]]/[1]!Table1[[#This Row],[Sales]],0)</f>
        <v>0</v>
      </c>
      <c r="AB999" s="12">
        <f>YEAR([1]!Table1[[#This Row],[Order_Date]])</f>
        <v>2025</v>
      </c>
      <c r="AC999" s="12">
        <f>MONTH([1]!Table1[[#This Row],[Order_Date]])</f>
        <v>11</v>
      </c>
      <c r="AD999" s="12" t="str">
        <f t="shared" si="45"/>
        <v>Nov</v>
      </c>
      <c r="AE999" s="12" t="str">
        <f t="shared" si="46"/>
        <v>Q4</v>
      </c>
      <c r="AF999" s="12" t="str">
        <f t="shared" si="47"/>
        <v>2025-Nov</v>
      </c>
      <c r="AG999" s="12">
        <f>COUNTIF(C:C,Table1[[#This Row],[Customer_ID]])</f>
        <v>14</v>
      </c>
      <c r="AH999" s="18" t="e">
        <f>IF([1]!Table1[[#This Row],[Customer_order_count]] &gt;= 10,"FREQUENT",IF([1]!Table1[[#This Row],[Customer_order_count]] &lt;= 10,"REGULAR","OCASSIONAL"))</f>
        <v>#REF!</v>
      </c>
    </row>
    <row r="1000" spans="1:34" x14ac:dyDescent="0.25">
      <c r="A1000" s="1" t="s">
        <v>1765</v>
      </c>
      <c r="B1000" s="2">
        <v>45768</v>
      </c>
      <c r="C1000" s="3" t="s">
        <v>564</v>
      </c>
      <c r="D1000" s="4" t="s">
        <v>557</v>
      </c>
      <c r="E1000" s="4" t="s">
        <v>16</v>
      </c>
      <c r="F1000" s="5">
        <v>38</v>
      </c>
      <c r="G1000" s="3" t="s">
        <v>312</v>
      </c>
      <c r="H1000" s="3" t="s">
        <v>276</v>
      </c>
      <c r="I1000" s="3" t="s">
        <v>81</v>
      </c>
      <c r="J1000" s="3" t="s">
        <v>82</v>
      </c>
      <c r="K1000" s="3" t="s">
        <v>58</v>
      </c>
      <c r="L1000" s="5">
        <v>1</v>
      </c>
      <c r="M1000" s="5">
        <v>3500</v>
      </c>
      <c r="N1000" s="6">
        <v>0.1</v>
      </c>
      <c r="O1000" s="5">
        <v>3150</v>
      </c>
      <c r="P1000" s="5">
        <v>2500</v>
      </c>
      <c r="Q1000" s="5">
        <f>Table1[[#This Row],[Sales]]-Table1[[#This Row],[Cost]]</f>
        <v>650</v>
      </c>
      <c r="R1000" s="3" t="s">
        <v>26</v>
      </c>
      <c r="S1000" s="3" t="s">
        <v>10</v>
      </c>
      <c r="T1000" s="3" t="s">
        <v>11</v>
      </c>
      <c r="U1000" s="3" t="s">
        <v>27</v>
      </c>
      <c r="V1000" s="6">
        <f>Table1[[#This Row],[Profit]]/Table1[[#This Row],[Sales]]</f>
        <v>0.20634920634920634</v>
      </c>
      <c r="W1000" s="3">
        <f>[1]!Table1[[#This Row],[Sales]]-[1]!Table1[[#This Row],[Cost]]-[1]!Table1[[#This Row],[Profit]]</f>
        <v>0</v>
      </c>
      <c r="X1000" s="3">
        <f>[1]!Table1[[#This Row],[Quantity]]*[1]!Table1[[#This Row],[Unit_Price]]</f>
        <v>3500</v>
      </c>
      <c r="Y1000" s="7">
        <f>[1]!Table1[[#This Row],[Gross_Sales]]*[1]!Table1[[#This Row],[Discount]]</f>
        <v>350</v>
      </c>
      <c r="Z1000" s="8">
        <f>[1]!Table1[[#This Row],[Gross_Sales]]*[1]!Table1[[#This Row],[Discount_amount]]</f>
        <v>1225000</v>
      </c>
      <c r="AA1000" s="6">
        <f>IFERROR([1]!Table1[[#This Row],[Profit]]/[1]!Table1[[#This Row],[Sales]],0)</f>
        <v>0.20634920634920634</v>
      </c>
      <c r="AB1000" s="3">
        <f>YEAR([1]!Table1[[#This Row],[Order_Date]])</f>
        <v>2025</v>
      </c>
      <c r="AC1000" s="3">
        <f>MONTH([1]!Table1[[#This Row],[Order_Date]])</f>
        <v>4</v>
      </c>
      <c r="AD1000" s="3" t="str">
        <f t="shared" si="45"/>
        <v>Apr</v>
      </c>
      <c r="AE1000" s="3" t="str">
        <f t="shared" si="46"/>
        <v>Q2</v>
      </c>
      <c r="AF1000" s="3" t="str">
        <f t="shared" si="47"/>
        <v>2025-Apr</v>
      </c>
      <c r="AG1000" s="3">
        <f>COUNTIF(C:C,Table1[[#This Row],[Customer_ID]])</f>
        <v>11</v>
      </c>
      <c r="AH1000" s="9" t="e">
        <f>IF([1]!Table1[[#This Row],[Customer_order_count]] &gt;= 10,"FREQUENT",IF([1]!Table1[[#This Row],[Customer_order_count]] &lt;= 10,"REGULAR","OCASSIONAL"))</f>
        <v>#REF!</v>
      </c>
    </row>
    <row r="1001" spans="1:34" x14ac:dyDescent="0.25">
      <c r="A1001" s="10" t="s">
        <v>1766</v>
      </c>
      <c r="B1001" s="11">
        <v>46007</v>
      </c>
      <c r="C1001" s="12" t="s">
        <v>805</v>
      </c>
      <c r="D1001" s="13" t="s">
        <v>675</v>
      </c>
      <c r="E1001" s="13" t="s">
        <v>3</v>
      </c>
      <c r="F1001" s="14">
        <v>48</v>
      </c>
      <c r="G1001" s="12" t="s">
        <v>269</v>
      </c>
      <c r="H1001" s="12" t="s">
        <v>270</v>
      </c>
      <c r="I1001" s="12" t="s">
        <v>74</v>
      </c>
      <c r="J1001" s="12" t="s">
        <v>75</v>
      </c>
      <c r="K1001" s="12" t="s">
        <v>76</v>
      </c>
      <c r="L1001" s="14">
        <v>2</v>
      </c>
      <c r="M1001" s="14">
        <v>550</v>
      </c>
      <c r="N1001" s="15">
        <v>0</v>
      </c>
      <c r="O1001" s="14">
        <v>1100</v>
      </c>
      <c r="P1001" s="14">
        <v>900</v>
      </c>
      <c r="Q1001" s="5">
        <f>Table1[[#This Row],[Sales]]-Table1[[#This Row],[Cost]]</f>
        <v>200</v>
      </c>
      <c r="R1001" s="12" t="s">
        <v>26</v>
      </c>
      <c r="S1001" s="12" t="s">
        <v>10</v>
      </c>
      <c r="T1001" s="12" t="s">
        <v>40</v>
      </c>
      <c r="U1001" s="12" t="s">
        <v>27</v>
      </c>
      <c r="V1001" s="6">
        <f>Table1[[#This Row],[Profit]]/Table1[[#This Row],[Sales]]</f>
        <v>0.18181818181818182</v>
      </c>
      <c r="W1001" s="12">
        <f>[1]!Table1[[#This Row],[Sales]]-[1]!Table1[[#This Row],[Cost]]-[1]!Table1[[#This Row],[Profit]]</f>
        <v>0</v>
      </c>
      <c r="X1001" s="12">
        <f>[1]!Table1[[#This Row],[Quantity]]*[1]!Table1[[#This Row],[Unit_Price]]</f>
        <v>1100</v>
      </c>
      <c r="Y1001" s="16">
        <f>[1]!Table1[[#This Row],[Gross_Sales]]*[1]!Table1[[#This Row],[Discount]]</f>
        <v>0</v>
      </c>
      <c r="Z1001" s="17">
        <f>[1]!Table1[[#This Row],[Gross_Sales]]*[1]!Table1[[#This Row],[Discount_amount]]</f>
        <v>0</v>
      </c>
      <c r="AA1001" s="15">
        <f>IFERROR([1]!Table1[[#This Row],[Profit]]/[1]!Table1[[#This Row],[Sales]],0)</f>
        <v>0.18181818181818182</v>
      </c>
      <c r="AB1001" s="12">
        <f>YEAR([1]!Table1[[#This Row],[Order_Date]])</f>
        <v>2025</v>
      </c>
      <c r="AC1001" s="12">
        <f>MONTH([1]!Table1[[#This Row],[Order_Date]])</f>
        <v>12</v>
      </c>
      <c r="AD1001" s="12" t="str">
        <f t="shared" si="45"/>
        <v>Dec</v>
      </c>
      <c r="AE1001" s="12" t="str">
        <f t="shared" si="46"/>
        <v>Q4</v>
      </c>
      <c r="AF1001" s="12" t="str">
        <f t="shared" si="47"/>
        <v>2025-Dec</v>
      </c>
      <c r="AG1001" s="12">
        <f>COUNTIF(C:C,Table1[[#This Row],[Customer_ID]])</f>
        <v>11</v>
      </c>
      <c r="AH1001" s="18" t="e">
        <f>IF([1]!Table1[[#This Row],[Customer_order_count]] &gt;= 10,"FREQUENT",IF([1]!Table1[[#This Row],[Customer_order_count]] &lt;= 10,"REGULAR","OCASSIONAL"))</f>
        <v>#REF!</v>
      </c>
    </row>
    <row r="1002" spans="1:34" x14ac:dyDescent="0.25">
      <c r="A1002" s="1" t="s">
        <v>1767</v>
      </c>
      <c r="B1002" s="2">
        <v>45951</v>
      </c>
      <c r="C1002" s="3" t="s">
        <v>511</v>
      </c>
      <c r="D1002" s="4" t="s">
        <v>101</v>
      </c>
      <c r="E1002" s="4" t="s">
        <v>3</v>
      </c>
      <c r="F1002" s="5">
        <v>55</v>
      </c>
      <c r="G1002" s="3" t="s">
        <v>407</v>
      </c>
      <c r="H1002" s="3" t="s">
        <v>285</v>
      </c>
      <c r="I1002" s="3" t="s">
        <v>109</v>
      </c>
      <c r="J1002" s="3" t="s">
        <v>110</v>
      </c>
      <c r="K1002" s="3" t="s">
        <v>8</v>
      </c>
      <c r="L1002" s="5">
        <v>2</v>
      </c>
      <c r="M1002" s="5">
        <v>4000</v>
      </c>
      <c r="N1002" s="6">
        <v>0.15</v>
      </c>
      <c r="O1002" s="5">
        <v>6800</v>
      </c>
      <c r="P1002" s="5">
        <v>5800</v>
      </c>
      <c r="Q1002" s="5">
        <f>Table1[[#This Row],[Sales]]-Table1[[#This Row],[Cost]]</f>
        <v>1000</v>
      </c>
      <c r="R1002" s="3" t="s">
        <v>9</v>
      </c>
      <c r="S1002" s="3" t="s">
        <v>10</v>
      </c>
      <c r="T1002" s="3" t="s">
        <v>40</v>
      </c>
      <c r="U1002" s="3" t="s">
        <v>27</v>
      </c>
      <c r="V1002" s="6">
        <f>Table1[[#This Row],[Profit]]/Table1[[#This Row],[Sales]]</f>
        <v>0.14705882352941177</v>
      </c>
      <c r="W1002" s="3">
        <f>[1]!Table1[[#This Row],[Sales]]-[1]!Table1[[#This Row],[Cost]]-[1]!Table1[[#This Row],[Profit]]</f>
        <v>0</v>
      </c>
      <c r="X1002" s="3">
        <f>[1]!Table1[[#This Row],[Quantity]]*[1]!Table1[[#This Row],[Unit_Price]]</f>
        <v>8000</v>
      </c>
      <c r="Y1002" s="7">
        <f>[1]!Table1[[#This Row],[Gross_Sales]]*[1]!Table1[[#This Row],[Discount]]</f>
        <v>1200</v>
      </c>
      <c r="Z1002" s="8">
        <f>[1]!Table1[[#This Row],[Gross_Sales]]*[1]!Table1[[#This Row],[Discount_amount]]</f>
        <v>9600000</v>
      </c>
      <c r="AA1002" s="6">
        <f>IFERROR([1]!Table1[[#This Row],[Profit]]/[1]!Table1[[#This Row],[Sales]],0)</f>
        <v>0.14705882352941177</v>
      </c>
      <c r="AB1002" s="3">
        <f>YEAR([1]!Table1[[#This Row],[Order_Date]])</f>
        <v>2025</v>
      </c>
      <c r="AC1002" s="3">
        <f>MONTH([1]!Table1[[#This Row],[Order_Date]])</f>
        <v>10</v>
      </c>
      <c r="AD1002" s="3" t="str">
        <f t="shared" si="45"/>
        <v>Oct</v>
      </c>
      <c r="AE1002" s="3" t="str">
        <f t="shared" si="46"/>
        <v>Q4</v>
      </c>
      <c r="AF1002" s="3" t="str">
        <f t="shared" si="47"/>
        <v>2025-Oct</v>
      </c>
      <c r="AG1002" s="3">
        <f>COUNTIF(C:C,Table1[[#This Row],[Customer_ID]])</f>
        <v>9</v>
      </c>
      <c r="AH1002" s="9" t="e">
        <f>IF([1]!Table1[[#This Row],[Customer_order_count]] &gt;= 10,"FREQUENT",IF([1]!Table1[[#This Row],[Customer_order_count]] &lt;= 10,"REGULAR","OCASSIONAL"))</f>
        <v>#REF!</v>
      </c>
    </row>
    <row r="1003" spans="1:34" x14ac:dyDescent="0.25">
      <c r="A1003" s="10" t="s">
        <v>1768</v>
      </c>
      <c r="B1003" s="11">
        <v>45521</v>
      </c>
      <c r="C1003" s="12" t="s">
        <v>371</v>
      </c>
      <c r="D1003" s="13" t="s">
        <v>372</v>
      </c>
      <c r="E1003" s="13" t="s">
        <v>3</v>
      </c>
      <c r="F1003" s="14">
        <v>40</v>
      </c>
      <c r="G1003" s="12" t="s">
        <v>275</v>
      </c>
      <c r="H1003" s="12" t="s">
        <v>276</v>
      </c>
      <c r="I1003" s="12" t="s">
        <v>176</v>
      </c>
      <c r="J1003" s="12" t="s">
        <v>177</v>
      </c>
      <c r="K1003" s="12" t="s">
        <v>25</v>
      </c>
      <c r="L1003" s="14">
        <v>2</v>
      </c>
      <c r="M1003" s="14">
        <v>22000</v>
      </c>
      <c r="N1003" s="15">
        <v>0.1</v>
      </c>
      <c r="O1003" s="14">
        <v>39600</v>
      </c>
      <c r="P1003" s="14">
        <v>33000</v>
      </c>
      <c r="Q1003" s="5">
        <f>Table1[[#This Row],[Sales]]-Table1[[#This Row],[Cost]]</f>
        <v>6600</v>
      </c>
      <c r="R1003" s="12" t="s">
        <v>77</v>
      </c>
      <c r="S1003" s="12" t="s">
        <v>10</v>
      </c>
      <c r="T1003" s="12" t="s">
        <v>33</v>
      </c>
      <c r="U1003" s="12" t="s">
        <v>27</v>
      </c>
      <c r="V1003" s="6">
        <f>Table1[[#This Row],[Profit]]/Table1[[#This Row],[Sales]]</f>
        <v>0.16666666666666666</v>
      </c>
      <c r="W1003" s="12">
        <f>[1]!Table1[[#This Row],[Sales]]-[1]!Table1[[#This Row],[Cost]]-[1]!Table1[[#This Row],[Profit]]</f>
        <v>0</v>
      </c>
      <c r="X1003" s="12">
        <f>[1]!Table1[[#This Row],[Quantity]]*[1]!Table1[[#This Row],[Unit_Price]]</f>
        <v>44000</v>
      </c>
      <c r="Y1003" s="16">
        <f>[1]!Table1[[#This Row],[Gross_Sales]]*[1]!Table1[[#This Row],[Discount]]</f>
        <v>4400</v>
      </c>
      <c r="Z1003" s="17">
        <f>[1]!Table1[[#This Row],[Gross_Sales]]*[1]!Table1[[#This Row],[Discount_amount]]</f>
        <v>193600000</v>
      </c>
      <c r="AA1003" s="15">
        <f>IFERROR([1]!Table1[[#This Row],[Profit]]/[1]!Table1[[#This Row],[Sales]],0)</f>
        <v>0.16666666666666666</v>
      </c>
      <c r="AB1003" s="12">
        <f>YEAR([1]!Table1[[#This Row],[Order_Date]])</f>
        <v>2024</v>
      </c>
      <c r="AC1003" s="12">
        <f>MONTH([1]!Table1[[#This Row],[Order_Date]])</f>
        <v>8</v>
      </c>
      <c r="AD1003" s="12" t="str">
        <f t="shared" si="45"/>
        <v>Aug</v>
      </c>
      <c r="AE1003" s="12" t="str">
        <f t="shared" si="46"/>
        <v>Q3</v>
      </c>
      <c r="AF1003" s="12" t="str">
        <f t="shared" si="47"/>
        <v>2024-Aug</v>
      </c>
      <c r="AG1003" s="12">
        <f>COUNTIF(C:C,Table1[[#This Row],[Customer_ID]])</f>
        <v>10</v>
      </c>
      <c r="AH1003" s="18" t="e">
        <f>IF([1]!Table1[[#This Row],[Customer_order_count]] &gt;= 10,"FREQUENT",IF([1]!Table1[[#This Row],[Customer_order_count]] &lt;= 10,"REGULAR","OCASSIONAL"))</f>
        <v>#REF!</v>
      </c>
    </row>
    <row r="1004" spans="1:34" x14ac:dyDescent="0.25">
      <c r="A1004" s="1" t="s">
        <v>1769</v>
      </c>
      <c r="B1004" s="2">
        <v>45664</v>
      </c>
      <c r="C1004" s="3" t="s">
        <v>1278</v>
      </c>
      <c r="D1004" s="3" t="s">
        <v>1279</v>
      </c>
      <c r="E1004" s="3" t="s">
        <v>16</v>
      </c>
      <c r="F1004" s="3">
        <v>27</v>
      </c>
      <c r="G1004" s="3" t="s">
        <v>275</v>
      </c>
      <c r="H1004" s="3" t="s">
        <v>276</v>
      </c>
      <c r="I1004" s="3" t="s">
        <v>95</v>
      </c>
      <c r="J1004" s="3" t="s">
        <v>96</v>
      </c>
      <c r="K1004" s="3" t="s">
        <v>46</v>
      </c>
      <c r="L1004" s="3">
        <v>3</v>
      </c>
      <c r="M1004" s="3">
        <v>600</v>
      </c>
      <c r="N1004" s="3">
        <v>0.05</v>
      </c>
      <c r="O1004" s="3">
        <v>0</v>
      </c>
      <c r="P1004" s="3">
        <v>1140</v>
      </c>
      <c r="Q1004" s="5">
        <f>Table1[[#This Row],[Sales]]-Table1[[#This Row],[Cost]]</f>
        <v>-1140</v>
      </c>
      <c r="R1004" s="3" t="s">
        <v>26</v>
      </c>
      <c r="S1004" s="3" t="s">
        <v>291</v>
      </c>
      <c r="T1004" s="3" t="s">
        <v>18</v>
      </c>
      <c r="U1004" s="3" t="s">
        <v>12</v>
      </c>
      <c r="V1004" s="3" t="e">
        <f>Table1[[#This Row],[Profit]]/Table1[[#This Row],[Sales]]</f>
        <v>#DIV/0!</v>
      </c>
      <c r="W1004" s="3">
        <f>[1]!Table1[[#This Row],[Sales]]-[1]!Table1[[#This Row],[Cost]]-[1]!Table1[[#This Row],[Profit]]</f>
        <v>-1140</v>
      </c>
      <c r="X1004" s="3">
        <f>[1]!Table1[[#This Row],[Quantity]]*[1]!Table1[[#This Row],[Unit_Price]]</f>
        <v>1800</v>
      </c>
      <c r="Y1004" s="3">
        <f>[1]!Table1[[#This Row],[Gross_Sales]]*[1]!Table1[[#This Row],[Discount]]</f>
        <v>90</v>
      </c>
      <c r="Z1004" s="3">
        <f>[1]!Table1[[#This Row],[Gross_Sales]]*[1]!Table1[[#This Row],[Discount_amount]]</f>
        <v>162000</v>
      </c>
      <c r="AA1004" s="3">
        <f>IFERROR([1]!Table1[[#This Row],[Profit]]/[1]!Table1[[#This Row],[Sales]],0)</f>
        <v>0</v>
      </c>
      <c r="AB1004" s="3">
        <f>YEAR([1]!Table1[[#This Row],[Order_Date]])</f>
        <v>2025</v>
      </c>
      <c r="AC1004" s="3">
        <f>MONTH([1]!Table1[[#This Row],[Order_Date]])</f>
        <v>1</v>
      </c>
      <c r="AD1004" s="3" t="str">
        <f t="shared" si="45"/>
        <v>Jan</v>
      </c>
      <c r="AE1004" s="3" t="str">
        <f t="shared" si="46"/>
        <v>Q1</v>
      </c>
      <c r="AF1004" s="3" t="str">
        <f t="shared" si="47"/>
        <v>2025-Jan</v>
      </c>
      <c r="AG1004" s="3">
        <f>COUNTIF(C:C,Table1[[#This Row],[Customer_ID]])</f>
        <v>5</v>
      </c>
      <c r="AH1004" s="9" t="e">
        <f>IF([1]!Table1[[#This Row],[Customer_order_count]] &gt;= 10,"FREQUENT",IF([1]!Table1[[#This Row],[Customer_order_count]] &lt;= 10,"REGULAR","OCASSIONAL"))</f>
        <v>#REF!</v>
      </c>
    </row>
    <row r="1005" spans="1:34" x14ac:dyDescent="0.25">
      <c r="A1005" s="10" t="s">
        <v>1770</v>
      </c>
      <c r="B1005" s="11">
        <v>45630</v>
      </c>
      <c r="C1005" s="12" t="s">
        <v>605</v>
      </c>
      <c r="D1005" s="13" t="s">
        <v>606</v>
      </c>
      <c r="E1005" s="13" t="s">
        <v>3</v>
      </c>
      <c r="F1005" s="14">
        <v>36</v>
      </c>
      <c r="G1005" s="12" t="s">
        <v>284</v>
      </c>
      <c r="H1005" s="12" t="s">
        <v>285</v>
      </c>
      <c r="I1005" s="12" t="s">
        <v>68</v>
      </c>
      <c r="J1005" s="12" t="s">
        <v>69</v>
      </c>
      <c r="K1005" s="12" t="s">
        <v>39</v>
      </c>
      <c r="L1005" s="14">
        <v>1</v>
      </c>
      <c r="M1005" s="14">
        <v>3500</v>
      </c>
      <c r="N1005" s="15">
        <v>0</v>
      </c>
      <c r="O1005" s="14">
        <v>3500</v>
      </c>
      <c r="P1005" s="14">
        <v>2300</v>
      </c>
      <c r="Q1005" s="5">
        <f>Table1[[#This Row],[Sales]]-Table1[[#This Row],[Cost]]</f>
        <v>1200</v>
      </c>
      <c r="R1005" s="12" t="s">
        <v>17</v>
      </c>
      <c r="S1005" s="12" t="s">
        <v>10</v>
      </c>
      <c r="T1005" s="12" t="s">
        <v>40</v>
      </c>
      <c r="U1005" s="12" t="s">
        <v>12</v>
      </c>
      <c r="V1005" s="6">
        <f>Table1[[#This Row],[Profit]]/Table1[[#This Row],[Sales]]</f>
        <v>0.34285714285714286</v>
      </c>
      <c r="W1005" s="12">
        <f>[1]!Table1[[#This Row],[Sales]]-[1]!Table1[[#This Row],[Cost]]-[1]!Table1[[#This Row],[Profit]]</f>
        <v>0</v>
      </c>
      <c r="X1005" s="12">
        <f>[1]!Table1[[#This Row],[Quantity]]*[1]!Table1[[#This Row],[Unit_Price]]</f>
        <v>3500</v>
      </c>
      <c r="Y1005" s="16">
        <f>[1]!Table1[[#This Row],[Gross_Sales]]*[1]!Table1[[#This Row],[Discount]]</f>
        <v>0</v>
      </c>
      <c r="Z1005" s="17">
        <f>[1]!Table1[[#This Row],[Gross_Sales]]*[1]!Table1[[#This Row],[Discount_amount]]</f>
        <v>0</v>
      </c>
      <c r="AA1005" s="15">
        <f>IFERROR([1]!Table1[[#This Row],[Profit]]/[1]!Table1[[#This Row],[Sales]],0)</f>
        <v>0.34285714285714286</v>
      </c>
      <c r="AB1005" s="12">
        <f>YEAR([1]!Table1[[#This Row],[Order_Date]])</f>
        <v>2024</v>
      </c>
      <c r="AC1005" s="12">
        <f>MONTH([1]!Table1[[#This Row],[Order_Date]])</f>
        <v>12</v>
      </c>
      <c r="AD1005" s="12" t="str">
        <f t="shared" si="45"/>
        <v>Dec</v>
      </c>
      <c r="AE1005" s="12" t="str">
        <f t="shared" si="46"/>
        <v>Q4</v>
      </c>
      <c r="AF1005" s="12" t="str">
        <f t="shared" si="47"/>
        <v>2024-Dec</v>
      </c>
      <c r="AG1005" s="12">
        <f>COUNTIF(C:C,Table1[[#This Row],[Customer_ID]])</f>
        <v>8</v>
      </c>
      <c r="AH1005" s="18" t="e">
        <f>IF([1]!Table1[[#This Row],[Customer_order_count]] &gt;= 10,"FREQUENT",IF([1]!Table1[[#This Row],[Customer_order_count]] &lt;= 10,"REGULAR","OCASSIONAL"))</f>
        <v>#REF!</v>
      </c>
    </row>
    <row r="1006" spans="1:34" x14ac:dyDescent="0.25">
      <c r="A1006" s="1" t="s">
        <v>1771</v>
      </c>
      <c r="B1006" s="2">
        <v>45778</v>
      </c>
      <c r="C1006" s="3" t="s">
        <v>356</v>
      </c>
      <c r="D1006" s="4" t="s">
        <v>357</v>
      </c>
      <c r="E1006" s="4" t="s">
        <v>16</v>
      </c>
      <c r="F1006" s="5">
        <v>47</v>
      </c>
      <c r="G1006" s="3" t="s">
        <v>339</v>
      </c>
      <c r="H1006" s="3" t="s">
        <v>285</v>
      </c>
      <c r="I1006" s="3" t="s">
        <v>31</v>
      </c>
      <c r="J1006" s="3" t="s">
        <v>32</v>
      </c>
      <c r="K1006" s="3" t="s">
        <v>25</v>
      </c>
      <c r="L1006" s="5">
        <v>1</v>
      </c>
      <c r="M1006" s="5">
        <v>5000</v>
      </c>
      <c r="N1006" s="6">
        <v>0.15</v>
      </c>
      <c r="O1006" s="5">
        <v>4250</v>
      </c>
      <c r="P1006" s="5">
        <v>3500</v>
      </c>
      <c r="Q1006" s="5">
        <f>Table1[[#This Row],[Sales]]-Table1[[#This Row],[Cost]]</f>
        <v>750</v>
      </c>
      <c r="R1006" s="3" t="s">
        <v>26</v>
      </c>
      <c r="S1006" s="3" t="s">
        <v>10</v>
      </c>
      <c r="T1006" s="3" t="s">
        <v>11</v>
      </c>
      <c r="U1006" s="3" t="s">
        <v>27</v>
      </c>
      <c r="V1006" s="6">
        <f>Table1[[#This Row],[Profit]]/Table1[[#This Row],[Sales]]</f>
        <v>0.17647058823529413</v>
      </c>
      <c r="W1006" s="3">
        <f>[1]!Table1[[#This Row],[Sales]]-[1]!Table1[[#This Row],[Cost]]-[1]!Table1[[#This Row],[Profit]]</f>
        <v>0</v>
      </c>
      <c r="X1006" s="3">
        <f>[1]!Table1[[#This Row],[Quantity]]*[1]!Table1[[#This Row],[Unit_Price]]</f>
        <v>5000</v>
      </c>
      <c r="Y1006" s="7">
        <f>[1]!Table1[[#This Row],[Gross_Sales]]*[1]!Table1[[#This Row],[Discount]]</f>
        <v>750</v>
      </c>
      <c r="Z1006" s="8">
        <f>[1]!Table1[[#This Row],[Gross_Sales]]*[1]!Table1[[#This Row],[Discount_amount]]</f>
        <v>3750000</v>
      </c>
      <c r="AA1006" s="6">
        <f>IFERROR([1]!Table1[[#This Row],[Profit]]/[1]!Table1[[#This Row],[Sales]],0)</f>
        <v>0.17647058823529413</v>
      </c>
      <c r="AB1006" s="3">
        <f>YEAR([1]!Table1[[#This Row],[Order_Date]])</f>
        <v>2025</v>
      </c>
      <c r="AC1006" s="3">
        <f>MONTH([1]!Table1[[#This Row],[Order_Date]])</f>
        <v>5</v>
      </c>
      <c r="AD1006" s="3" t="str">
        <f t="shared" si="45"/>
        <v>May</v>
      </c>
      <c r="AE1006" s="3" t="str">
        <f t="shared" si="46"/>
        <v>Q2</v>
      </c>
      <c r="AF1006" s="3" t="str">
        <f t="shared" si="47"/>
        <v>2025-May</v>
      </c>
      <c r="AG1006" s="3">
        <f>COUNTIF(C:C,Table1[[#This Row],[Customer_ID]])</f>
        <v>10</v>
      </c>
      <c r="AH1006" s="9" t="e">
        <f>IF([1]!Table1[[#This Row],[Customer_order_count]] &gt;= 10,"FREQUENT",IF([1]!Table1[[#This Row],[Customer_order_count]] &lt;= 10,"REGULAR","OCASSIONAL"))</f>
        <v>#REF!</v>
      </c>
    </row>
    <row r="1007" spans="1:34" x14ac:dyDescent="0.25">
      <c r="A1007" s="10" t="s">
        <v>1772</v>
      </c>
      <c r="B1007" s="11">
        <v>45466</v>
      </c>
      <c r="C1007" s="12" t="s">
        <v>1773</v>
      </c>
      <c r="D1007" s="13" t="s">
        <v>651</v>
      </c>
      <c r="E1007" s="13" t="s">
        <v>3</v>
      </c>
      <c r="F1007" s="14">
        <v>39</v>
      </c>
      <c r="G1007" s="12" t="s">
        <v>295</v>
      </c>
      <c r="H1007" s="12" t="s">
        <v>270</v>
      </c>
      <c r="I1007" s="12" t="s">
        <v>344</v>
      </c>
      <c r="J1007" s="12" t="s">
        <v>345</v>
      </c>
      <c r="K1007" s="12" t="s">
        <v>39</v>
      </c>
      <c r="L1007" s="14">
        <v>1</v>
      </c>
      <c r="M1007" s="14">
        <v>2200</v>
      </c>
      <c r="N1007" s="15">
        <v>0.05</v>
      </c>
      <c r="O1007" s="14">
        <v>2090</v>
      </c>
      <c r="P1007" s="14">
        <v>1400</v>
      </c>
      <c r="Q1007" s="5">
        <f>Table1[[#This Row],[Sales]]-Table1[[#This Row],[Cost]]</f>
        <v>690</v>
      </c>
      <c r="R1007" s="12" t="s">
        <v>9</v>
      </c>
      <c r="S1007" s="12" t="s">
        <v>10</v>
      </c>
      <c r="T1007" s="12" t="s">
        <v>11</v>
      </c>
      <c r="U1007" s="12" t="s">
        <v>19</v>
      </c>
      <c r="V1007" s="6">
        <f>Table1[[#This Row],[Profit]]/Table1[[#This Row],[Sales]]</f>
        <v>0.33014354066985646</v>
      </c>
      <c r="W1007" s="12">
        <f>[1]!Table1[[#This Row],[Sales]]-[1]!Table1[[#This Row],[Cost]]-[1]!Table1[[#This Row],[Profit]]</f>
        <v>0</v>
      </c>
      <c r="X1007" s="12">
        <f>[1]!Table1[[#This Row],[Quantity]]*[1]!Table1[[#This Row],[Unit_Price]]</f>
        <v>2200</v>
      </c>
      <c r="Y1007" s="16">
        <f>[1]!Table1[[#This Row],[Gross_Sales]]*[1]!Table1[[#This Row],[Discount]]</f>
        <v>110</v>
      </c>
      <c r="Z1007" s="17">
        <f>[1]!Table1[[#This Row],[Gross_Sales]]*[1]!Table1[[#This Row],[Discount_amount]]</f>
        <v>242000</v>
      </c>
      <c r="AA1007" s="15">
        <f>IFERROR([1]!Table1[[#This Row],[Profit]]/[1]!Table1[[#This Row],[Sales]],0)</f>
        <v>0.33014354066985646</v>
      </c>
      <c r="AB1007" s="12">
        <f>YEAR([1]!Table1[[#This Row],[Order_Date]])</f>
        <v>2024</v>
      </c>
      <c r="AC1007" s="12">
        <f>MONTH([1]!Table1[[#This Row],[Order_Date]])</f>
        <v>6</v>
      </c>
      <c r="AD1007" s="12" t="str">
        <f t="shared" si="45"/>
        <v>Jun</v>
      </c>
      <c r="AE1007" s="12" t="str">
        <f t="shared" si="46"/>
        <v>Q2</v>
      </c>
      <c r="AF1007" s="12" t="str">
        <f t="shared" si="47"/>
        <v>2024-Jun</v>
      </c>
      <c r="AG1007" s="12">
        <f>COUNTIF(C:C,Table1[[#This Row],[Customer_ID]])</f>
        <v>4</v>
      </c>
      <c r="AH1007" s="18" t="e">
        <f>IF([1]!Table1[[#This Row],[Customer_order_count]] &gt;= 10,"FREQUENT",IF([1]!Table1[[#This Row],[Customer_order_count]] &lt;= 10,"REGULAR","OCASSIONAL"))</f>
        <v>#REF!</v>
      </c>
    </row>
    <row r="1008" spans="1:34" x14ac:dyDescent="0.25">
      <c r="A1008" s="1" t="s">
        <v>1774</v>
      </c>
      <c r="B1008" s="2">
        <v>45422</v>
      </c>
      <c r="C1008" s="3" t="s">
        <v>365</v>
      </c>
      <c r="D1008" s="4" t="s">
        <v>366</v>
      </c>
      <c r="E1008" s="4" t="s">
        <v>16</v>
      </c>
      <c r="F1008" s="5">
        <v>56</v>
      </c>
      <c r="G1008" s="3" t="s">
        <v>295</v>
      </c>
      <c r="H1008" s="3" t="s">
        <v>270</v>
      </c>
      <c r="I1008" s="3" t="s">
        <v>105</v>
      </c>
      <c r="J1008" s="3" t="s">
        <v>106</v>
      </c>
      <c r="K1008" s="3" t="s">
        <v>76</v>
      </c>
      <c r="L1008" s="5">
        <v>3</v>
      </c>
      <c r="M1008" s="5">
        <v>450</v>
      </c>
      <c r="N1008" s="6">
        <v>0.2</v>
      </c>
      <c r="O1008" s="5">
        <v>1080</v>
      </c>
      <c r="P1008" s="5">
        <v>990</v>
      </c>
      <c r="Q1008" s="5">
        <f>Table1[[#This Row],[Sales]]-Table1[[#This Row],[Cost]]</f>
        <v>90</v>
      </c>
      <c r="R1008" s="3" t="s">
        <v>26</v>
      </c>
      <c r="S1008" s="3" t="s">
        <v>10</v>
      </c>
      <c r="T1008" s="3" t="s">
        <v>11</v>
      </c>
      <c r="U1008" s="3" t="s">
        <v>27</v>
      </c>
      <c r="V1008" s="6">
        <f>Table1[[#This Row],[Profit]]/Table1[[#This Row],[Sales]]</f>
        <v>8.3333333333333329E-2</v>
      </c>
      <c r="W1008" s="3">
        <f>[1]!Table1[[#This Row],[Sales]]-[1]!Table1[[#This Row],[Cost]]-[1]!Table1[[#This Row],[Profit]]</f>
        <v>0</v>
      </c>
      <c r="X1008" s="3">
        <f>[1]!Table1[[#This Row],[Quantity]]*[1]!Table1[[#This Row],[Unit_Price]]</f>
        <v>1350</v>
      </c>
      <c r="Y1008" s="7">
        <f>[1]!Table1[[#This Row],[Gross_Sales]]*[1]!Table1[[#This Row],[Discount]]</f>
        <v>270</v>
      </c>
      <c r="Z1008" s="8">
        <f>[1]!Table1[[#This Row],[Gross_Sales]]*[1]!Table1[[#This Row],[Discount_amount]]</f>
        <v>364500</v>
      </c>
      <c r="AA1008" s="6">
        <f>IFERROR([1]!Table1[[#This Row],[Profit]]/[1]!Table1[[#This Row],[Sales]],0)</f>
        <v>8.3333333333333329E-2</v>
      </c>
      <c r="AB1008" s="3">
        <f>YEAR([1]!Table1[[#This Row],[Order_Date]])</f>
        <v>2024</v>
      </c>
      <c r="AC1008" s="3">
        <f>MONTH([1]!Table1[[#This Row],[Order_Date]])</f>
        <v>5</v>
      </c>
      <c r="AD1008" s="3" t="str">
        <f t="shared" si="45"/>
        <v>May</v>
      </c>
      <c r="AE1008" s="3" t="str">
        <f t="shared" si="46"/>
        <v>Q2</v>
      </c>
      <c r="AF1008" s="3" t="str">
        <f t="shared" si="47"/>
        <v>2024-May</v>
      </c>
      <c r="AG1008" s="3">
        <f>COUNTIF(C:C,Table1[[#This Row],[Customer_ID]])</f>
        <v>25</v>
      </c>
      <c r="AH1008" s="9" t="e">
        <f>IF([1]!Table1[[#This Row],[Customer_order_count]] &gt;= 10,"FREQUENT",IF([1]!Table1[[#This Row],[Customer_order_count]] &lt;= 10,"REGULAR","OCASSIONAL"))</f>
        <v>#REF!</v>
      </c>
    </row>
    <row r="1009" spans="1:34" x14ac:dyDescent="0.25">
      <c r="A1009" s="10" t="s">
        <v>1775</v>
      </c>
      <c r="B1009" s="11">
        <v>45401</v>
      </c>
      <c r="C1009" s="12" t="s">
        <v>1163</v>
      </c>
      <c r="D1009" s="13" t="s">
        <v>557</v>
      </c>
      <c r="E1009" s="13" t="s">
        <v>3</v>
      </c>
      <c r="F1009" s="14">
        <v>52</v>
      </c>
      <c r="G1009" s="12" t="s">
        <v>295</v>
      </c>
      <c r="H1009" s="12" t="s">
        <v>270</v>
      </c>
      <c r="I1009" s="12" t="s">
        <v>68</v>
      </c>
      <c r="J1009" s="12" t="s">
        <v>69</v>
      </c>
      <c r="K1009" s="12" t="s">
        <v>39</v>
      </c>
      <c r="L1009" s="14">
        <v>3</v>
      </c>
      <c r="M1009" s="14">
        <v>3500</v>
      </c>
      <c r="N1009" s="15">
        <v>0.1</v>
      </c>
      <c r="O1009" s="14">
        <v>9450</v>
      </c>
      <c r="P1009" s="14">
        <v>6900</v>
      </c>
      <c r="Q1009" s="5">
        <f>Table1[[#This Row],[Sales]]-Table1[[#This Row],[Cost]]</f>
        <v>2550</v>
      </c>
      <c r="R1009" s="12" t="s">
        <v>17</v>
      </c>
      <c r="S1009" s="12" t="s">
        <v>10</v>
      </c>
      <c r="T1009" s="12" t="s">
        <v>11</v>
      </c>
      <c r="U1009" s="12" t="s">
        <v>27</v>
      </c>
      <c r="V1009" s="6">
        <f>Table1[[#This Row],[Profit]]/Table1[[#This Row],[Sales]]</f>
        <v>0.26984126984126983</v>
      </c>
      <c r="W1009" s="12">
        <f>[1]!Table1[[#This Row],[Sales]]-[1]!Table1[[#This Row],[Cost]]-[1]!Table1[[#This Row],[Profit]]</f>
        <v>0</v>
      </c>
      <c r="X1009" s="12">
        <f>[1]!Table1[[#This Row],[Quantity]]*[1]!Table1[[#This Row],[Unit_Price]]</f>
        <v>10500</v>
      </c>
      <c r="Y1009" s="16">
        <f>[1]!Table1[[#This Row],[Gross_Sales]]*[1]!Table1[[#This Row],[Discount]]</f>
        <v>1050</v>
      </c>
      <c r="Z1009" s="17">
        <f>[1]!Table1[[#This Row],[Gross_Sales]]*[1]!Table1[[#This Row],[Discount_amount]]</f>
        <v>11025000</v>
      </c>
      <c r="AA1009" s="15">
        <f>IFERROR([1]!Table1[[#This Row],[Profit]]/[1]!Table1[[#This Row],[Sales]],0)</f>
        <v>0.26984126984126983</v>
      </c>
      <c r="AB1009" s="12">
        <f>YEAR([1]!Table1[[#This Row],[Order_Date]])</f>
        <v>2024</v>
      </c>
      <c r="AC1009" s="12">
        <f>MONTH([1]!Table1[[#This Row],[Order_Date]])</f>
        <v>4</v>
      </c>
      <c r="AD1009" s="12" t="str">
        <f t="shared" si="45"/>
        <v>Apr</v>
      </c>
      <c r="AE1009" s="12" t="str">
        <f t="shared" si="46"/>
        <v>Q2</v>
      </c>
      <c r="AF1009" s="12" t="str">
        <f t="shared" si="47"/>
        <v>2024-Apr</v>
      </c>
      <c r="AG1009" s="12">
        <f>COUNTIF(C:C,Table1[[#This Row],[Customer_ID]])</f>
        <v>15</v>
      </c>
      <c r="AH1009" s="18" t="e">
        <f>IF([1]!Table1[[#This Row],[Customer_order_count]] &gt;= 10,"FREQUENT",IF([1]!Table1[[#This Row],[Customer_order_count]] &lt;= 10,"REGULAR","OCASSIONAL"))</f>
        <v>#REF!</v>
      </c>
    </row>
    <row r="1010" spans="1:34" x14ac:dyDescent="0.25">
      <c r="A1010" s="1" t="s">
        <v>1776</v>
      </c>
      <c r="B1010" s="2">
        <v>45601</v>
      </c>
      <c r="C1010" s="3" t="s">
        <v>72</v>
      </c>
      <c r="D1010" s="4" t="s">
        <v>73</v>
      </c>
      <c r="E1010" s="4" t="s">
        <v>16</v>
      </c>
      <c r="F1010" s="5">
        <v>45</v>
      </c>
      <c r="G1010" s="3" t="s">
        <v>4</v>
      </c>
      <c r="H1010" s="3" t="s">
        <v>5</v>
      </c>
      <c r="I1010" s="3" t="s">
        <v>127</v>
      </c>
      <c r="J1010" s="3" t="s">
        <v>128</v>
      </c>
      <c r="K1010" s="3" t="s">
        <v>58</v>
      </c>
      <c r="L1010" s="5">
        <v>1</v>
      </c>
      <c r="M1010" s="5">
        <v>3000</v>
      </c>
      <c r="N1010" s="6">
        <v>0</v>
      </c>
      <c r="O1010" s="5">
        <v>3000</v>
      </c>
      <c r="P1010" s="5">
        <v>2100</v>
      </c>
      <c r="Q1010" s="5">
        <f>Table1[[#This Row],[Sales]]-Table1[[#This Row],[Cost]]</f>
        <v>900</v>
      </c>
      <c r="R1010" s="3" t="s">
        <v>17</v>
      </c>
      <c r="S1010" s="3" t="s">
        <v>10</v>
      </c>
      <c r="T1010" s="3" t="s">
        <v>40</v>
      </c>
      <c r="U1010" s="3" t="s">
        <v>27</v>
      </c>
      <c r="V1010" s="6">
        <f>Table1[[#This Row],[Profit]]/Table1[[#This Row],[Sales]]</f>
        <v>0.3</v>
      </c>
      <c r="W1010" s="3">
        <f>[1]!Table1[[#This Row],[Sales]]-[1]!Table1[[#This Row],[Cost]]-[1]!Table1[[#This Row],[Profit]]</f>
        <v>0</v>
      </c>
      <c r="X1010" s="3">
        <f>[1]!Table1[[#This Row],[Quantity]]*[1]!Table1[[#This Row],[Unit_Price]]</f>
        <v>3000</v>
      </c>
      <c r="Y1010" s="7">
        <f>[1]!Table1[[#This Row],[Gross_Sales]]*[1]!Table1[[#This Row],[Discount]]</f>
        <v>0</v>
      </c>
      <c r="Z1010" s="8">
        <f>[1]!Table1[[#This Row],[Gross_Sales]]*[1]!Table1[[#This Row],[Discount_amount]]</f>
        <v>0</v>
      </c>
      <c r="AA1010" s="6">
        <f>IFERROR([1]!Table1[[#This Row],[Profit]]/[1]!Table1[[#This Row],[Sales]],0)</f>
        <v>0.3</v>
      </c>
      <c r="AB1010" s="3">
        <f>YEAR([1]!Table1[[#This Row],[Order_Date]])</f>
        <v>2024</v>
      </c>
      <c r="AC1010" s="3">
        <f>MONTH([1]!Table1[[#This Row],[Order_Date]])</f>
        <v>11</v>
      </c>
      <c r="AD1010" s="3" t="str">
        <f t="shared" si="45"/>
        <v>Nov</v>
      </c>
      <c r="AE1010" s="3" t="str">
        <f t="shared" si="46"/>
        <v>Q4</v>
      </c>
      <c r="AF1010" s="3" t="str">
        <f t="shared" si="47"/>
        <v>2024-Nov</v>
      </c>
      <c r="AG1010" s="3">
        <f>COUNTIF(C:C,Table1[[#This Row],[Customer_ID]])</f>
        <v>10</v>
      </c>
      <c r="AH1010" s="9" t="e">
        <f>IF([1]!Table1[[#This Row],[Customer_order_count]] &gt;= 10,"FREQUENT",IF([1]!Table1[[#This Row],[Customer_order_count]] &lt;= 10,"REGULAR","OCASSIONAL"))</f>
        <v>#REF!</v>
      </c>
    </row>
    <row r="1011" spans="1:34" x14ac:dyDescent="0.25">
      <c r="A1011" s="10" t="s">
        <v>1777</v>
      </c>
      <c r="B1011" s="11">
        <v>45536</v>
      </c>
      <c r="C1011" s="12" t="s">
        <v>1778</v>
      </c>
      <c r="D1011" s="13" t="s">
        <v>468</v>
      </c>
      <c r="E1011" s="13" t="s">
        <v>16</v>
      </c>
      <c r="F1011" s="14">
        <v>33</v>
      </c>
      <c r="G1011" s="12" t="s">
        <v>275</v>
      </c>
      <c r="H1011" s="12" t="s">
        <v>276</v>
      </c>
      <c r="I1011" s="12" t="s">
        <v>56</v>
      </c>
      <c r="J1011" s="12" t="s">
        <v>57</v>
      </c>
      <c r="K1011" s="12" t="s">
        <v>58</v>
      </c>
      <c r="L1011" s="14">
        <v>2</v>
      </c>
      <c r="M1011" s="14">
        <v>1200</v>
      </c>
      <c r="N1011" s="15">
        <v>0.05</v>
      </c>
      <c r="O1011" s="14">
        <v>2280</v>
      </c>
      <c r="P1011" s="14">
        <v>1600</v>
      </c>
      <c r="Q1011" s="5">
        <f>Table1[[#This Row],[Sales]]-Table1[[#This Row],[Cost]]</f>
        <v>680</v>
      </c>
      <c r="R1011" s="12" t="s">
        <v>26</v>
      </c>
      <c r="S1011" s="12" t="s">
        <v>10</v>
      </c>
      <c r="T1011" s="12" t="s">
        <v>33</v>
      </c>
      <c r="U1011" s="12" t="s">
        <v>19</v>
      </c>
      <c r="V1011" s="6">
        <f>Table1[[#This Row],[Profit]]/Table1[[#This Row],[Sales]]</f>
        <v>0.2982456140350877</v>
      </c>
      <c r="W1011" s="12">
        <f>[1]!Table1[[#This Row],[Sales]]-[1]!Table1[[#This Row],[Cost]]-[1]!Table1[[#This Row],[Profit]]</f>
        <v>0</v>
      </c>
      <c r="X1011" s="12">
        <f>[1]!Table1[[#This Row],[Quantity]]*[1]!Table1[[#This Row],[Unit_Price]]</f>
        <v>2400</v>
      </c>
      <c r="Y1011" s="16">
        <f>[1]!Table1[[#This Row],[Gross_Sales]]*[1]!Table1[[#This Row],[Discount]]</f>
        <v>120</v>
      </c>
      <c r="Z1011" s="17">
        <f>[1]!Table1[[#This Row],[Gross_Sales]]*[1]!Table1[[#This Row],[Discount_amount]]</f>
        <v>288000</v>
      </c>
      <c r="AA1011" s="15">
        <f>IFERROR([1]!Table1[[#This Row],[Profit]]/[1]!Table1[[#This Row],[Sales]],0)</f>
        <v>0.2982456140350877</v>
      </c>
      <c r="AB1011" s="12">
        <f>YEAR([1]!Table1[[#This Row],[Order_Date]])</f>
        <v>2024</v>
      </c>
      <c r="AC1011" s="12">
        <f>MONTH([1]!Table1[[#This Row],[Order_Date]])</f>
        <v>9</v>
      </c>
      <c r="AD1011" s="12" t="str">
        <f t="shared" si="45"/>
        <v>Sep</v>
      </c>
      <c r="AE1011" s="12" t="str">
        <f t="shared" si="46"/>
        <v>Q3</v>
      </c>
      <c r="AF1011" s="12" t="str">
        <f t="shared" si="47"/>
        <v>2024-Sep</v>
      </c>
      <c r="AG1011" s="12">
        <f>COUNTIF(C:C,Table1[[#This Row],[Customer_ID]])</f>
        <v>3</v>
      </c>
      <c r="AH1011" s="18" t="e">
        <f>IF([1]!Table1[[#This Row],[Customer_order_count]] &gt;= 10,"FREQUENT",IF([1]!Table1[[#This Row],[Customer_order_count]] &lt;= 10,"REGULAR","OCASSIONAL"))</f>
        <v>#REF!</v>
      </c>
    </row>
    <row r="1012" spans="1:34" x14ac:dyDescent="0.25">
      <c r="A1012" s="1" t="s">
        <v>1779</v>
      </c>
      <c r="B1012" s="2">
        <v>45785</v>
      </c>
      <c r="C1012" s="3" t="s">
        <v>699</v>
      </c>
      <c r="D1012" s="4" t="s">
        <v>700</v>
      </c>
      <c r="E1012" s="4" t="s">
        <v>3</v>
      </c>
      <c r="F1012" s="5">
        <v>45</v>
      </c>
      <c r="G1012" s="3" t="s">
        <v>295</v>
      </c>
      <c r="H1012" s="3" t="s">
        <v>270</v>
      </c>
      <c r="I1012" s="3" t="s">
        <v>95</v>
      </c>
      <c r="J1012" s="3" t="s">
        <v>96</v>
      </c>
      <c r="K1012" s="3" t="s">
        <v>46</v>
      </c>
      <c r="L1012" s="5">
        <v>1</v>
      </c>
      <c r="M1012" s="5">
        <v>600</v>
      </c>
      <c r="N1012" s="6">
        <v>0</v>
      </c>
      <c r="O1012" s="5">
        <v>600</v>
      </c>
      <c r="P1012" s="5">
        <v>380</v>
      </c>
      <c r="Q1012" s="5">
        <f>Table1[[#This Row],[Sales]]-Table1[[#This Row],[Cost]]</f>
        <v>220</v>
      </c>
      <c r="R1012" s="3" t="s">
        <v>26</v>
      </c>
      <c r="S1012" s="3" t="s">
        <v>10</v>
      </c>
      <c r="T1012" s="3" t="s">
        <v>11</v>
      </c>
      <c r="U1012" s="3" t="s">
        <v>12</v>
      </c>
      <c r="V1012" s="6">
        <f>Table1[[#This Row],[Profit]]/Table1[[#This Row],[Sales]]</f>
        <v>0.36666666666666664</v>
      </c>
      <c r="W1012" s="3">
        <f>[1]!Table1[[#This Row],[Sales]]-[1]!Table1[[#This Row],[Cost]]-[1]!Table1[[#This Row],[Profit]]</f>
        <v>0</v>
      </c>
      <c r="X1012" s="3">
        <f>[1]!Table1[[#This Row],[Quantity]]*[1]!Table1[[#This Row],[Unit_Price]]</f>
        <v>600</v>
      </c>
      <c r="Y1012" s="7">
        <f>[1]!Table1[[#This Row],[Gross_Sales]]*[1]!Table1[[#This Row],[Discount]]</f>
        <v>0</v>
      </c>
      <c r="Z1012" s="8">
        <f>[1]!Table1[[#This Row],[Gross_Sales]]*[1]!Table1[[#This Row],[Discount_amount]]</f>
        <v>0</v>
      </c>
      <c r="AA1012" s="6">
        <f>IFERROR([1]!Table1[[#This Row],[Profit]]/[1]!Table1[[#This Row],[Sales]],0)</f>
        <v>0.36666666666666664</v>
      </c>
      <c r="AB1012" s="3">
        <f>YEAR([1]!Table1[[#This Row],[Order_Date]])</f>
        <v>2025</v>
      </c>
      <c r="AC1012" s="3">
        <f>MONTH([1]!Table1[[#This Row],[Order_Date]])</f>
        <v>5</v>
      </c>
      <c r="AD1012" s="3" t="str">
        <f t="shared" si="45"/>
        <v>May</v>
      </c>
      <c r="AE1012" s="3" t="str">
        <f t="shared" si="46"/>
        <v>Q2</v>
      </c>
      <c r="AF1012" s="3" t="str">
        <f t="shared" si="47"/>
        <v>2025-May</v>
      </c>
      <c r="AG1012" s="3">
        <f>COUNTIF(C:C,Table1[[#This Row],[Customer_ID]])</f>
        <v>14</v>
      </c>
      <c r="AH1012" s="9" t="e">
        <f>IF([1]!Table1[[#This Row],[Customer_order_count]] &gt;= 10,"FREQUENT",IF([1]!Table1[[#This Row],[Customer_order_count]] &lt;= 10,"REGULAR","OCASSIONAL"))</f>
        <v>#REF!</v>
      </c>
    </row>
    <row r="1013" spans="1:34" x14ac:dyDescent="0.25">
      <c r="A1013" s="10" t="s">
        <v>1780</v>
      </c>
      <c r="B1013" s="11">
        <v>46002</v>
      </c>
      <c r="C1013" s="12" t="s">
        <v>1182</v>
      </c>
      <c r="D1013" s="12" t="s">
        <v>410</v>
      </c>
      <c r="E1013" s="12" t="s">
        <v>3</v>
      </c>
      <c r="F1013" s="12">
        <v>46</v>
      </c>
      <c r="G1013" s="12" t="s">
        <v>312</v>
      </c>
      <c r="H1013" s="12" t="s">
        <v>276</v>
      </c>
      <c r="I1013" s="12" t="s">
        <v>81</v>
      </c>
      <c r="J1013" s="12" t="s">
        <v>82</v>
      </c>
      <c r="K1013" s="12" t="s">
        <v>58</v>
      </c>
      <c r="L1013" s="12">
        <v>1</v>
      </c>
      <c r="M1013" s="12">
        <v>3500</v>
      </c>
      <c r="N1013" s="12">
        <v>0.1</v>
      </c>
      <c r="O1013" s="12">
        <v>3150</v>
      </c>
      <c r="P1013" s="12">
        <v>2500</v>
      </c>
      <c r="Q1013" s="5">
        <f>Table1[[#This Row],[Sales]]-Table1[[#This Row],[Cost]]</f>
        <v>650</v>
      </c>
      <c r="R1013" s="12" t="s">
        <v>17</v>
      </c>
      <c r="S1013" s="12" t="s">
        <v>287</v>
      </c>
      <c r="T1013" s="12" t="s">
        <v>40</v>
      </c>
      <c r="U1013" s="12" t="s">
        <v>27</v>
      </c>
      <c r="V1013" s="6">
        <f>Table1[[#This Row],[Profit]]/Table1[[#This Row],[Sales]]</f>
        <v>0.20634920634920634</v>
      </c>
      <c r="W1013" s="12">
        <f>[1]!Table1[[#This Row],[Sales]]-[1]!Table1[[#This Row],[Cost]]-[1]!Table1[[#This Row],[Profit]]</f>
        <v>-5000</v>
      </c>
      <c r="X1013" s="12">
        <f>[1]!Table1[[#This Row],[Quantity]]*[1]!Table1[[#This Row],[Unit_Price]]</f>
        <v>3500</v>
      </c>
      <c r="Y1013" s="12">
        <f>[1]!Table1[[#This Row],[Gross_Sales]]*[1]!Table1[[#This Row],[Discount]]</f>
        <v>350</v>
      </c>
      <c r="Z1013" s="12">
        <f>[1]!Table1[[#This Row],[Gross_Sales]]*[1]!Table1[[#This Row],[Discount_amount]]</f>
        <v>1225000</v>
      </c>
      <c r="AA1013" s="12">
        <f>IFERROR([1]!Table1[[#This Row],[Profit]]/[1]!Table1[[#This Row],[Sales]],0)</f>
        <v>0.20634920634920634</v>
      </c>
      <c r="AB1013" s="12">
        <f>YEAR([1]!Table1[[#This Row],[Order_Date]])</f>
        <v>2025</v>
      </c>
      <c r="AC1013" s="12">
        <f>MONTH([1]!Table1[[#This Row],[Order_Date]])</f>
        <v>12</v>
      </c>
      <c r="AD1013" s="12" t="str">
        <f t="shared" si="45"/>
        <v>Dec</v>
      </c>
      <c r="AE1013" s="12" t="str">
        <f t="shared" si="46"/>
        <v>Q4</v>
      </c>
      <c r="AF1013" s="12" t="str">
        <f t="shared" si="47"/>
        <v>2025-Dec</v>
      </c>
      <c r="AG1013" s="12">
        <f>COUNTIF(C:C,Table1[[#This Row],[Customer_ID]])</f>
        <v>12</v>
      </c>
      <c r="AH1013" s="18" t="e">
        <f>IF([1]!Table1[[#This Row],[Customer_order_count]] &gt;= 10,"FREQUENT",IF([1]!Table1[[#This Row],[Customer_order_count]] &lt;= 10,"REGULAR","OCASSIONAL"))</f>
        <v>#REF!</v>
      </c>
    </row>
    <row r="1014" spans="1:34" x14ac:dyDescent="0.25">
      <c r="A1014" s="1" t="s">
        <v>1781</v>
      </c>
      <c r="B1014" s="2">
        <v>45872</v>
      </c>
      <c r="C1014" s="3" t="s">
        <v>337</v>
      </c>
      <c r="D1014" s="4" t="s">
        <v>338</v>
      </c>
      <c r="E1014" s="4" t="s">
        <v>16</v>
      </c>
      <c r="F1014" s="5">
        <v>35</v>
      </c>
      <c r="G1014" s="3" t="s">
        <v>339</v>
      </c>
      <c r="H1014" s="3" t="s">
        <v>285</v>
      </c>
      <c r="I1014" s="3" t="s">
        <v>68</v>
      </c>
      <c r="J1014" s="3" t="s">
        <v>69</v>
      </c>
      <c r="K1014" s="3" t="s">
        <v>39</v>
      </c>
      <c r="L1014" s="5">
        <v>3</v>
      </c>
      <c r="M1014" s="5">
        <v>3500</v>
      </c>
      <c r="N1014" s="6">
        <v>0.1</v>
      </c>
      <c r="O1014" s="5">
        <v>9450</v>
      </c>
      <c r="P1014" s="5">
        <v>6900</v>
      </c>
      <c r="Q1014" s="5">
        <f>Table1[[#This Row],[Sales]]-Table1[[#This Row],[Cost]]</f>
        <v>2550</v>
      </c>
      <c r="R1014" s="3" t="s">
        <v>17</v>
      </c>
      <c r="S1014" s="3" t="s">
        <v>10</v>
      </c>
      <c r="T1014" s="3" t="s">
        <v>33</v>
      </c>
      <c r="U1014" s="3" t="s">
        <v>27</v>
      </c>
      <c r="V1014" s="6">
        <f>Table1[[#This Row],[Profit]]/Table1[[#This Row],[Sales]]</f>
        <v>0.26984126984126983</v>
      </c>
      <c r="W1014" s="3">
        <f>[1]!Table1[[#This Row],[Sales]]-[1]!Table1[[#This Row],[Cost]]-[1]!Table1[[#This Row],[Profit]]</f>
        <v>0</v>
      </c>
      <c r="X1014" s="3">
        <f>[1]!Table1[[#This Row],[Quantity]]*[1]!Table1[[#This Row],[Unit_Price]]</f>
        <v>10500</v>
      </c>
      <c r="Y1014" s="7">
        <f>[1]!Table1[[#This Row],[Gross_Sales]]*[1]!Table1[[#This Row],[Discount]]</f>
        <v>1050</v>
      </c>
      <c r="Z1014" s="8">
        <f>[1]!Table1[[#This Row],[Gross_Sales]]*[1]!Table1[[#This Row],[Discount_amount]]</f>
        <v>11025000</v>
      </c>
      <c r="AA1014" s="6">
        <f>IFERROR([1]!Table1[[#This Row],[Profit]]/[1]!Table1[[#This Row],[Sales]],0)</f>
        <v>0.26984126984126983</v>
      </c>
      <c r="AB1014" s="3">
        <f>YEAR([1]!Table1[[#This Row],[Order_Date]])</f>
        <v>2025</v>
      </c>
      <c r="AC1014" s="3">
        <f>MONTH([1]!Table1[[#This Row],[Order_Date]])</f>
        <v>8</v>
      </c>
      <c r="AD1014" s="3" t="str">
        <f t="shared" si="45"/>
        <v>Aug</v>
      </c>
      <c r="AE1014" s="3" t="str">
        <f t="shared" si="46"/>
        <v>Q3</v>
      </c>
      <c r="AF1014" s="3" t="str">
        <f t="shared" si="47"/>
        <v>2025-Aug</v>
      </c>
      <c r="AG1014" s="3">
        <f>COUNTIF(C:C,Table1[[#This Row],[Customer_ID]])</f>
        <v>11</v>
      </c>
      <c r="AH1014" s="9" t="e">
        <f>IF([1]!Table1[[#This Row],[Customer_order_count]] &gt;= 10,"FREQUENT",IF([1]!Table1[[#This Row],[Customer_order_count]] &lt;= 10,"REGULAR","OCASSIONAL"))</f>
        <v>#REF!</v>
      </c>
    </row>
    <row r="1015" spans="1:34" x14ac:dyDescent="0.25">
      <c r="A1015" s="10" t="s">
        <v>1782</v>
      </c>
      <c r="B1015" s="11">
        <v>45970</v>
      </c>
      <c r="C1015" s="12" t="s">
        <v>1253</v>
      </c>
      <c r="D1015" s="12" t="s">
        <v>1254</v>
      </c>
      <c r="E1015" s="12" t="s">
        <v>16</v>
      </c>
      <c r="F1015" s="12">
        <v>45</v>
      </c>
      <c r="G1015" s="12" t="s">
        <v>275</v>
      </c>
      <c r="H1015" s="12" t="s">
        <v>276</v>
      </c>
      <c r="I1015" s="12" t="s">
        <v>6</v>
      </c>
      <c r="J1015" s="12" t="s">
        <v>7</v>
      </c>
      <c r="K1015" s="12" t="s">
        <v>8</v>
      </c>
      <c r="L1015" s="12">
        <v>2</v>
      </c>
      <c r="M1015" s="12">
        <v>7000</v>
      </c>
      <c r="N1015" s="12">
        <v>0.15</v>
      </c>
      <c r="O1015" s="12">
        <v>0</v>
      </c>
      <c r="P1015" s="12">
        <v>10400</v>
      </c>
      <c r="Q1015" s="5">
        <f>Table1[[#This Row],[Sales]]-Table1[[#This Row],[Cost]]</f>
        <v>-10400</v>
      </c>
      <c r="R1015" s="12" t="s">
        <v>26</v>
      </c>
      <c r="S1015" s="12" t="s">
        <v>291</v>
      </c>
      <c r="T1015" s="12" t="s">
        <v>40</v>
      </c>
      <c r="U1015" s="12" t="s">
        <v>27</v>
      </c>
      <c r="V1015" s="3" t="e">
        <f>Table1[[#This Row],[Profit]]/Table1[[#This Row],[Sales]]</f>
        <v>#DIV/0!</v>
      </c>
      <c r="W1015" s="12">
        <f>[1]!Table1[[#This Row],[Sales]]-[1]!Table1[[#This Row],[Cost]]-[1]!Table1[[#This Row],[Profit]]</f>
        <v>-10400</v>
      </c>
      <c r="X1015" s="12">
        <f>[1]!Table1[[#This Row],[Quantity]]*[1]!Table1[[#This Row],[Unit_Price]]</f>
        <v>14000</v>
      </c>
      <c r="Y1015" s="12">
        <f>[1]!Table1[[#This Row],[Gross_Sales]]*[1]!Table1[[#This Row],[Discount]]</f>
        <v>2100</v>
      </c>
      <c r="Z1015" s="12">
        <f>[1]!Table1[[#This Row],[Gross_Sales]]*[1]!Table1[[#This Row],[Discount_amount]]</f>
        <v>29400000</v>
      </c>
      <c r="AA1015" s="12">
        <f>IFERROR([1]!Table1[[#This Row],[Profit]]/[1]!Table1[[#This Row],[Sales]],0)</f>
        <v>0</v>
      </c>
      <c r="AB1015" s="12">
        <f>YEAR([1]!Table1[[#This Row],[Order_Date]])</f>
        <v>2025</v>
      </c>
      <c r="AC1015" s="12">
        <f>MONTH([1]!Table1[[#This Row],[Order_Date]])</f>
        <v>11</v>
      </c>
      <c r="AD1015" s="12" t="str">
        <f t="shared" si="45"/>
        <v>Nov</v>
      </c>
      <c r="AE1015" s="12" t="str">
        <f t="shared" si="46"/>
        <v>Q4</v>
      </c>
      <c r="AF1015" s="12" t="str">
        <f t="shared" si="47"/>
        <v>2025-Nov</v>
      </c>
      <c r="AG1015" s="12">
        <f>COUNTIF(C:C,Table1[[#This Row],[Customer_ID]])</f>
        <v>17</v>
      </c>
      <c r="AH1015" s="18" t="e">
        <f>IF([1]!Table1[[#This Row],[Customer_order_count]] &gt;= 10,"FREQUENT",IF([1]!Table1[[#This Row],[Customer_order_count]] &lt;= 10,"REGULAR","OCASSIONAL"))</f>
        <v>#REF!</v>
      </c>
    </row>
    <row r="1016" spans="1:34" x14ac:dyDescent="0.25">
      <c r="A1016" s="1" t="s">
        <v>1783</v>
      </c>
      <c r="B1016" s="2">
        <v>45879</v>
      </c>
      <c r="C1016" s="3" t="s">
        <v>365</v>
      </c>
      <c r="D1016" s="4" t="s">
        <v>366</v>
      </c>
      <c r="E1016" s="4" t="s">
        <v>16</v>
      </c>
      <c r="F1016" s="5">
        <v>56</v>
      </c>
      <c r="G1016" s="3" t="s">
        <v>295</v>
      </c>
      <c r="H1016" s="3" t="s">
        <v>270</v>
      </c>
      <c r="I1016" s="3" t="s">
        <v>143</v>
      </c>
      <c r="J1016" s="3" t="s">
        <v>144</v>
      </c>
      <c r="K1016" s="3" t="s">
        <v>76</v>
      </c>
      <c r="L1016" s="5">
        <v>1</v>
      </c>
      <c r="M1016" s="5">
        <v>700</v>
      </c>
      <c r="N1016" s="6">
        <v>0.05</v>
      </c>
      <c r="O1016" s="5">
        <v>665</v>
      </c>
      <c r="P1016" s="5">
        <v>570</v>
      </c>
      <c r="Q1016" s="5">
        <f>Table1[[#This Row],[Sales]]-Table1[[#This Row],[Cost]]</f>
        <v>95</v>
      </c>
      <c r="R1016" s="3" t="s">
        <v>26</v>
      </c>
      <c r="S1016" s="3" t="s">
        <v>10</v>
      </c>
      <c r="T1016" s="3" t="s">
        <v>33</v>
      </c>
      <c r="U1016" s="3" t="s">
        <v>27</v>
      </c>
      <c r="V1016" s="6">
        <f>Table1[[#This Row],[Profit]]/Table1[[#This Row],[Sales]]</f>
        <v>0.14285714285714285</v>
      </c>
      <c r="W1016" s="3">
        <f>[1]!Table1[[#This Row],[Sales]]-[1]!Table1[[#This Row],[Cost]]-[1]!Table1[[#This Row],[Profit]]</f>
        <v>0</v>
      </c>
      <c r="X1016" s="3">
        <f>[1]!Table1[[#This Row],[Quantity]]*[1]!Table1[[#This Row],[Unit_Price]]</f>
        <v>700</v>
      </c>
      <c r="Y1016" s="7">
        <f>[1]!Table1[[#This Row],[Gross_Sales]]*[1]!Table1[[#This Row],[Discount]]</f>
        <v>35</v>
      </c>
      <c r="Z1016" s="8">
        <f>[1]!Table1[[#This Row],[Gross_Sales]]*[1]!Table1[[#This Row],[Discount_amount]]</f>
        <v>24500</v>
      </c>
      <c r="AA1016" s="6">
        <f>IFERROR([1]!Table1[[#This Row],[Profit]]/[1]!Table1[[#This Row],[Sales]],0)</f>
        <v>0.14285714285714285</v>
      </c>
      <c r="AB1016" s="3">
        <f>YEAR([1]!Table1[[#This Row],[Order_Date]])</f>
        <v>2025</v>
      </c>
      <c r="AC1016" s="3">
        <f>MONTH([1]!Table1[[#This Row],[Order_Date]])</f>
        <v>8</v>
      </c>
      <c r="AD1016" s="3" t="str">
        <f t="shared" si="45"/>
        <v>Aug</v>
      </c>
      <c r="AE1016" s="3" t="str">
        <f t="shared" si="46"/>
        <v>Q3</v>
      </c>
      <c r="AF1016" s="3" t="str">
        <f t="shared" si="47"/>
        <v>2025-Aug</v>
      </c>
      <c r="AG1016" s="3">
        <f>COUNTIF(C:C,Table1[[#This Row],[Customer_ID]])</f>
        <v>25</v>
      </c>
      <c r="AH1016" s="9" t="e">
        <f>IF([1]!Table1[[#This Row],[Customer_order_count]] &gt;= 10,"FREQUENT",IF([1]!Table1[[#This Row],[Customer_order_count]] &lt;= 10,"REGULAR","OCASSIONAL"))</f>
        <v>#REF!</v>
      </c>
    </row>
    <row r="1017" spans="1:34" x14ac:dyDescent="0.25">
      <c r="A1017" s="10" t="s">
        <v>1784</v>
      </c>
      <c r="B1017" s="11">
        <v>45625</v>
      </c>
      <c r="C1017" s="12" t="s">
        <v>476</v>
      </c>
      <c r="D1017" s="13" t="s">
        <v>477</v>
      </c>
      <c r="E1017" s="13" t="s">
        <v>16</v>
      </c>
      <c r="F1017" s="14">
        <v>46</v>
      </c>
      <c r="G1017" s="12" t="s">
        <v>280</v>
      </c>
      <c r="H1017" s="12" t="s">
        <v>270</v>
      </c>
      <c r="I1017" s="12" t="s">
        <v>127</v>
      </c>
      <c r="J1017" s="12" t="s">
        <v>128</v>
      </c>
      <c r="K1017" s="12" t="s">
        <v>58</v>
      </c>
      <c r="L1017" s="14">
        <v>2</v>
      </c>
      <c r="M1017" s="14">
        <v>3000</v>
      </c>
      <c r="N1017" s="15">
        <v>0.1</v>
      </c>
      <c r="O1017" s="14">
        <v>5400</v>
      </c>
      <c r="P1017" s="14">
        <v>4200</v>
      </c>
      <c r="Q1017" s="5">
        <f>Table1[[#This Row],[Sales]]-Table1[[#This Row],[Cost]]</f>
        <v>1200</v>
      </c>
      <c r="R1017" s="12" t="s">
        <v>26</v>
      </c>
      <c r="S1017" s="12" t="s">
        <v>10</v>
      </c>
      <c r="T1017" s="12" t="s">
        <v>40</v>
      </c>
      <c r="U1017" s="12" t="s">
        <v>19</v>
      </c>
      <c r="V1017" s="6">
        <f>Table1[[#This Row],[Profit]]/Table1[[#This Row],[Sales]]</f>
        <v>0.22222222222222221</v>
      </c>
      <c r="W1017" s="12">
        <f>[1]!Table1[[#This Row],[Sales]]-[1]!Table1[[#This Row],[Cost]]-[1]!Table1[[#This Row],[Profit]]</f>
        <v>0</v>
      </c>
      <c r="X1017" s="12">
        <f>[1]!Table1[[#This Row],[Quantity]]*[1]!Table1[[#This Row],[Unit_Price]]</f>
        <v>6000</v>
      </c>
      <c r="Y1017" s="16">
        <f>[1]!Table1[[#This Row],[Gross_Sales]]*[1]!Table1[[#This Row],[Discount]]</f>
        <v>600</v>
      </c>
      <c r="Z1017" s="17">
        <f>[1]!Table1[[#This Row],[Gross_Sales]]*[1]!Table1[[#This Row],[Discount_amount]]</f>
        <v>3600000</v>
      </c>
      <c r="AA1017" s="15">
        <f>IFERROR([1]!Table1[[#This Row],[Profit]]/[1]!Table1[[#This Row],[Sales]],0)</f>
        <v>0.22222222222222221</v>
      </c>
      <c r="AB1017" s="12">
        <f>YEAR([1]!Table1[[#This Row],[Order_Date]])</f>
        <v>2024</v>
      </c>
      <c r="AC1017" s="12">
        <f>MONTH([1]!Table1[[#This Row],[Order_Date]])</f>
        <v>11</v>
      </c>
      <c r="AD1017" s="12" t="str">
        <f t="shared" si="45"/>
        <v>Nov</v>
      </c>
      <c r="AE1017" s="12" t="str">
        <f t="shared" si="46"/>
        <v>Q4</v>
      </c>
      <c r="AF1017" s="12" t="str">
        <f t="shared" si="47"/>
        <v>2024-Nov</v>
      </c>
      <c r="AG1017" s="12">
        <f>COUNTIF(C:C,Table1[[#This Row],[Customer_ID]])</f>
        <v>6</v>
      </c>
      <c r="AH1017" s="18" t="e">
        <f>IF([1]!Table1[[#This Row],[Customer_order_count]] &gt;= 10,"FREQUENT",IF([1]!Table1[[#This Row],[Customer_order_count]] &lt;= 10,"REGULAR","OCASSIONAL"))</f>
        <v>#REF!</v>
      </c>
    </row>
    <row r="1018" spans="1:34" x14ac:dyDescent="0.25">
      <c r="A1018" s="1" t="s">
        <v>1785</v>
      </c>
      <c r="B1018" s="2">
        <v>45607</v>
      </c>
      <c r="C1018" s="3" t="s">
        <v>845</v>
      </c>
      <c r="D1018" s="4" t="s">
        <v>846</v>
      </c>
      <c r="E1018" s="4" t="s">
        <v>16</v>
      </c>
      <c r="F1018" s="5">
        <v>21</v>
      </c>
      <c r="G1018" s="3" t="s">
        <v>339</v>
      </c>
      <c r="H1018" s="3" t="s">
        <v>285</v>
      </c>
      <c r="I1018" s="3" t="s">
        <v>95</v>
      </c>
      <c r="J1018" s="3" t="s">
        <v>96</v>
      </c>
      <c r="K1018" s="3" t="s">
        <v>46</v>
      </c>
      <c r="L1018" s="5">
        <v>1</v>
      </c>
      <c r="M1018" s="5">
        <v>600</v>
      </c>
      <c r="N1018" s="6">
        <v>0.1</v>
      </c>
      <c r="O1018" s="5">
        <v>540</v>
      </c>
      <c r="P1018" s="5">
        <v>380</v>
      </c>
      <c r="Q1018" s="5">
        <f>Table1[[#This Row],[Sales]]-Table1[[#This Row],[Cost]]</f>
        <v>160</v>
      </c>
      <c r="R1018" s="3" t="s">
        <v>26</v>
      </c>
      <c r="S1018" s="3" t="s">
        <v>10</v>
      </c>
      <c r="T1018" s="3" t="s">
        <v>40</v>
      </c>
      <c r="U1018" s="3" t="s">
        <v>12</v>
      </c>
      <c r="V1018" s="6">
        <f>Table1[[#This Row],[Profit]]/Table1[[#This Row],[Sales]]</f>
        <v>0.29629629629629628</v>
      </c>
      <c r="W1018" s="3">
        <f>[1]!Table1[[#This Row],[Sales]]-[1]!Table1[[#This Row],[Cost]]-[1]!Table1[[#This Row],[Profit]]</f>
        <v>0</v>
      </c>
      <c r="X1018" s="3">
        <f>[1]!Table1[[#This Row],[Quantity]]*[1]!Table1[[#This Row],[Unit_Price]]</f>
        <v>600</v>
      </c>
      <c r="Y1018" s="7">
        <f>[1]!Table1[[#This Row],[Gross_Sales]]*[1]!Table1[[#This Row],[Discount]]</f>
        <v>60</v>
      </c>
      <c r="Z1018" s="8">
        <f>[1]!Table1[[#This Row],[Gross_Sales]]*[1]!Table1[[#This Row],[Discount_amount]]</f>
        <v>36000</v>
      </c>
      <c r="AA1018" s="6">
        <f>IFERROR([1]!Table1[[#This Row],[Profit]]/[1]!Table1[[#This Row],[Sales]],0)</f>
        <v>0.29629629629629628</v>
      </c>
      <c r="AB1018" s="3">
        <f>YEAR([1]!Table1[[#This Row],[Order_Date]])</f>
        <v>2024</v>
      </c>
      <c r="AC1018" s="3">
        <f>MONTH([1]!Table1[[#This Row],[Order_Date]])</f>
        <v>11</v>
      </c>
      <c r="AD1018" s="3" t="str">
        <f t="shared" si="45"/>
        <v>Nov</v>
      </c>
      <c r="AE1018" s="3" t="str">
        <f t="shared" si="46"/>
        <v>Q4</v>
      </c>
      <c r="AF1018" s="3" t="str">
        <f t="shared" si="47"/>
        <v>2024-Nov</v>
      </c>
      <c r="AG1018" s="3">
        <f>COUNTIF(C:C,Table1[[#This Row],[Customer_ID]])</f>
        <v>5</v>
      </c>
      <c r="AH1018" s="9" t="e">
        <f>IF([1]!Table1[[#This Row],[Customer_order_count]] &gt;= 10,"FREQUENT",IF([1]!Table1[[#This Row],[Customer_order_count]] &lt;= 10,"REGULAR","OCASSIONAL"))</f>
        <v>#REF!</v>
      </c>
    </row>
    <row r="1019" spans="1:34" x14ac:dyDescent="0.25">
      <c r="A1019" s="10" t="s">
        <v>1786</v>
      </c>
      <c r="B1019" s="11">
        <v>45902</v>
      </c>
      <c r="C1019" s="12" t="s">
        <v>378</v>
      </c>
      <c r="D1019" s="13" t="s">
        <v>379</v>
      </c>
      <c r="E1019" s="13" t="s">
        <v>3</v>
      </c>
      <c r="F1019" s="14">
        <v>30</v>
      </c>
      <c r="G1019" s="12" t="s">
        <v>263</v>
      </c>
      <c r="H1019" s="12" t="s">
        <v>5</v>
      </c>
      <c r="I1019" s="12" t="s">
        <v>95</v>
      </c>
      <c r="J1019" s="12" t="s">
        <v>96</v>
      </c>
      <c r="K1019" s="12" t="s">
        <v>46</v>
      </c>
      <c r="L1019" s="14">
        <v>2</v>
      </c>
      <c r="M1019" s="14">
        <v>600</v>
      </c>
      <c r="N1019" s="15">
        <v>0.1</v>
      </c>
      <c r="O1019" s="14">
        <v>1080</v>
      </c>
      <c r="P1019" s="14">
        <v>760</v>
      </c>
      <c r="Q1019" s="5">
        <f>Table1[[#This Row],[Sales]]-Table1[[#This Row],[Cost]]</f>
        <v>320</v>
      </c>
      <c r="R1019" s="12" t="s">
        <v>26</v>
      </c>
      <c r="S1019" s="12" t="s">
        <v>10</v>
      </c>
      <c r="T1019" s="12" t="s">
        <v>33</v>
      </c>
      <c r="U1019" s="12" t="s">
        <v>19</v>
      </c>
      <c r="V1019" s="6">
        <f>Table1[[#This Row],[Profit]]/Table1[[#This Row],[Sales]]</f>
        <v>0.29629629629629628</v>
      </c>
      <c r="W1019" s="12">
        <f>[1]!Table1[[#This Row],[Sales]]-[1]!Table1[[#This Row],[Cost]]-[1]!Table1[[#This Row],[Profit]]</f>
        <v>0</v>
      </c>
      <c r="X1019" s="12">
        <f>[1]!Table1[[#This Row],[Quantity]]*[1]!Table1[[#This Row],[Unit_Price]]</f>
        <v>1200</v>
      </c>
      <c r="Y1019" s="16">
        <f>[1]!Table1[[#This Row],[Gross_Sales]]*[1]!Table1[[#This Row],[Discount]]</f>
        <v>120</v>
      </c>
      <c r="Z1019" s="17">
        <f>[1]!Table1[[#This Row],[Gross_Sales]]*[1]!Table1[[#This Row],[Discount_amount]]</f>
        <v>144000</v>
      </c>
      <c r="AA1019" s="15">
        <f>IFERROR([1]!Table1[[#This Row],[Profit]]/[1]!Table1[[#This Row],[Sales]],0)</f>
        <v>0.29629629629629628</v>
      </c>
      <c r="AB1019" s="12">
        <f>YEAR([1]!Table1[[#This Row],[Order_Date]])</f>
        <v>2025</v>
      </c>
      <c r="AC1019" s="12">
        <f>MONTH([1]!Table1[[#This Row],[Order_Date]])</f>
        <v>9</v>
      </c>
      <c r="AD1019" s="12" t="str">
        <f t="shared" si="45"/>
        <v>Sep</v>
      </c>
      <c r="AE1019" s="12" t="str">
        <f t="shared" si="46"/>
        <v>Q3</v>
      </c>
      <c r="AF1019" s="12" t="str">
        <f t="shared" si="47"/>
        <v>2025-Sep</v>
      </c>
      <c r="AG1019" s="12">
        <f>COUNTIF(C:C,Table1[[#This Row],[Customer_ID]])</f>
        <v>21</v>
      </c>
      <c r="AH1019" s="18" t="e">
        <f>IF([1]!Table1[[#This Row],[Customer_order_count]] &gt;= 10,"FREQUENT",IF([1]!Table1[[#This Row],[Customer_order_count]] &lt;= 10,"REGULAR","OCASSIONAL"))</f>
        <v>#REF!</v>
      </c>
    </row>
    <row r="1020" spans="1:34" x14ac:dyDescent="0.25">
      <c r="A1020" s="1" t="s">
        <v>1787</v>
      </c>
      <c r="B1020" s="2">
        <v>45354</v>
      </c>
      <c r="C1020" s="3" t="s">
        <v>1562</v>
      </c>
      <c r="D1020" s="4" t="s">
        <v>642</v>
      </c>
      <c r="E1020" s="4" t="s">
        <v>3</v>
      </c>
      <c r="F1020" s="5">
        <v>30</v>
      </c>
      <c r="G1020" s="3" t="s">
        <v>263</v>
      </c>
      <c r="H1020" s="3" t="s">
        <v>5</v>
      </c>
      <c r="I1020" s="3" t="s">
        <v>65</v>
      </c>
      <c r="J1020" s="3" t="s">
        <v>66</v>
      </c>
      <c r="K1020" s="3" t="s">
        <v>25</v>
      </c>
      <c r="L1020" s="5">
        <v>1</v>
      </c>
      <c r="M1020" s="5">
        <v>2500</v>
      </c>
      <c r="N1020" s="6">
        <v>0</v>
      </c>
      <c r="O1020" s="5">
        <v>2500</v>
      </c>
      <c r="P1020" s="5">
        <v>1600</v>
      </c>
      <c r="Q1020" s="5">
        <f>Table1[[#This Row],[Sales]]-Table1[[#This Row],[Cost]]</f>
        <v>900</v>
      </c>
      <c r="R1020" s="3" t="s">
        <v>26</v>
      </c>
      <c r="S1020" s="3" t="s">
        <v>10</v>
      </c>
      <c r="T1020" s="3" t="s">
        <v>18</v>
      </c>
      <c r="U1020" s="3" t="s">
        <v>19</v>
      </c>
      <c r="V1020" s="6">
        <f>Table1[[#This Row],[Profit]]/Table1[[#This Row],[Sales]]</f>
        <v>0.36</v>
      </c>
      <c r="W1020" s="3">
        <f>[1]!Table1[[#This Row],[Sales]]-[1]!Table1[[#This Row],[Cost]]-[1]!Table1[[#This Row],[Profit]]</f>
        <v>0</v>
      </c>
      <c r="X1020" s="3">
        <f>[1]!Table1[[#This Row],[Quantity]]*[1]!Table1[[#This Row],[Unit_Price]]</f>
        <v>2500</v>
      </c>
      <c r="Y1020" s="7">
        <f>[1]!Table1[[#This Row],[Gross_Sales]]*[1]!Table1[[#This Row],[Discount]]</f>
        <v>0</v>
      </c>
      <c r="Z1020" s="8">
        <f>[1]!Table1[[#This Row],[Gross_Sales]]*[1]!Table1[[#This Row],[Discount_amount]]</f>
        <v>0</v>
      </c>
      <c r="AA1020" s="6">
        <f>IFERROR([1]!Table1[[#This Row],[Profit]]/[1]!Table1[[#This Row],[Sales]],0)</f>
        <v>0.36</v>
      </c>
      <c r="AB1020" s="3">
        <f>YEAR([1]!Table1[[#This Row],[Order_Date]])</f>
        <v>2024</v>
      </c>
      <c r="AC1020" s="3">
        <f>MONTH([1]!Table1[[#This Row],[Order_Date]])</f>
        <v>3</v>
      </c>
      <c r="AD1020" s="3" t="str">
        <f t="shared" si="45"/>
        <v>Mar</v>
      </c>
      <c r="AE1020" s="3" t="str">
        <f t="shared" si="46"/>
        <v>Q1</v>
      </c>
      <c r="AF1020" s="3" t="str">
        <f t="shared" si="47"/>
        <v>2024-Mar</v>
      </c>
      <c r="AG1020" s="3">
        <f>COUNTIF(C:C,Table1[[#This Row],[Customer_ID]])</f>
        <v>3</v>
      </c>
      <c r="AH1020" s="9" t="e">
        <f>IF([1]!Table1[[#This Row],[Customer_order_count]] &gt;= 10,"FREQUENT",IF([1]!Table1[[#This Row],[Customer_order_count]] &lt;= 10,"REGULAR","OCASSIONAL"))</f>
        <v>#REF!</v>
      </c>
    </row>
    <row r="1021" spans="1:34" x14ac:dyDescent="0.25">
      <c r="A1021" s="10" t="s">
        <v>1788</v>
      </c>
      <c r="B1021" s="11">
        <v>45886</v>
      </c>
      <c r="C1021" s="12" t="s">
        <v>878</v>
      </c>
      <c r="D1021" s="13" t="s">
        <v>468</v>
      </c>
      <c r="E1021" s="13" t="s">
        <v>3</v>
      </c>
      <c r="F1021" s="14">
        <v>40</v>
      </c>
      <c r="G1021" s="12" t="s">
        <v>280</v>
      </c>
      <c r="H1021" s="12" t="s">
        <v>270</v>
      </c>
      <c r="I1021" s="12" t="s">
        <v>51</v>
      </c>
      <c r="J1021" s="12" t="s">
        <v>52</v>
      </c>
      <c r="K1021" s="12" t="s">
        <v>8</v>
      </c>
      <c r="L1021" s="14">
        <v>3</v>
      </c>
      <c r="M1021" s="14">
        <v>4500</v>
      </c>
      <c r="N1021" s="15">
        <v>0.1</v>
      </c>
      <c r="O1021" s="14">
        <v>12150</v>
      </c>
      <c r="P1021" s="14">
        <v>9600</v>
      </c>
      <c r="Q1021" s="5">
        <f>Table1[[#This Row],[Sales]]-Table1[[#This Row],[Cost]]</f>
        <v>2550</v>
      </c>
      <c r="R1021" s="12" t="s">
        <v>77</v>
      </c>
      <c r="S1021" s="12" t="s">
        <v>10</v>
      </c>
      <c r="T1021" s="12" t="s">
        <v>33</v>
      </c>
      <c r="U1021" s="12" t="s">
        <v>27</v>
      </c>
      <c r="V1021" s="6">
        <f>Table1[[#This Row],[Profit]]/Table1[[#This Row],[Sales]]</f>
        <v>0.20987654320987653</v>
      </c>
      <c r="W1021" s="12">
        <f>[1]!Table1[[#This Row],[Sales]]-[1]!Table1[[#This Row],[Cost]]-[1]!Table1[[#This Row],[Profit]]</f>
        <v>0</v>
      </c>
      <c r="X1021" s="12">
        <f>[1]!Table1[[#This Row],[Quantity]]*[1]!Table1[[#This Row],[Unit_Price]]</f>
        <v>13500</v>
      </c>
      <c r="Y1021" s="16">
        <f>[1]!Table1[[#This Row],[Gross_Sales]]*[1]!Table1[[#This Row],[Discount]]</f>
        <v>1350</v>
      </c>
      <c r="Z1021" s="17">
        <f>[1]!Table1[[#This Row],[Gross_Sales]]*[1]!Table1[[#This Row],[Discount_amount]]</f>
        <v>18225000</v>
      </c>
      <c r="AA1021" s="15">
        <f>IFERROR([1]!Table1[[#This Row],[Profit]]/[1]!Table1[[#This Row],[Sales]],0)</f>
        <v>0.20987654320987653</v>
      </c>
      <c r="AB1021" s="12">
        <f>YEAR([1]!Table1[[#This Row],[Order_Date]])</f>
        <v>2025</v>
      </c>
      <c r="AC1021" s="12">
        <f>MONTH([1]!Table1[[#This Row],[Order_Date]])</f>
        <v>8</v>
      </c>
      <c r="AD1021" s="12" t="str">
        <f t="shared" si="45"/>
        <v>Aug</v>
      </c>
      <c r="AE1021" s="12" t="str">
        <f t="shared" si="46"/>
        <v>Q3</v>
      </c>
      <c r="AF1021" s="12" t="str">
        <f t="shared" si="47"/>
        <v>2025-Aug</v>
      </c>
      <c r="AG1021" s="12">
        <f>COUNTIF(C:C,Table1[[#This Row],[Customer_ID]])</f>
        <v>7</v>
      </c>
      <c r="AH1021" s="18" t="e">
        <f>IF([1]!Table1[[#This Row],[Customer_order_count]] &gt;= 10,"FREQUENT",IF([1]!Table1[[#This Row],[Customer_order_count]] &lt;= 10,"REGULAR","OCASSIONAL"))</f>
        <v>#REF!</v>
      </c>
    </row>
    <row r="1022" spans="1:34" x14ac:dyDescent="0.25">
      <c r="A1022" s="1" t="s">
        <v>1789</v>
      </c>
      <c r="B1022" s="2">
        <v>45968</v>
      </c>
      <c r="C1022" s="3" t="s">
        <v>434</v>
      </c>
      <c r="D1022" s="4" t="s">
        <v>435</v>
      </c>
      <c r="E1022" s="4" t="s">
        <v>16</v>
      </c>
      <c r="F1022" s="5">
        <v>26</v>
      </c>
      <c r="G1022" s="3" t="s">
        <v>280</v>
      </c>
      <c r="H1022" s="3" t="s">
        <v>270</v>
      </c>
      <c r="I1022" s="3" t="s">
        <v>176</v>
      </c>
      <c r="J1022" s="3" t="s">
        <v>177</v>
      </c>
      <c r="K1022" s="3" t="s">
        <v>25</v>
      </c>
      <c r="L1022" s="5">
        <v>1</v>
      </c>
      <c r="M1022" s="5">
        <v>22000</v>
      </c>
      <c r="N1022" s="6">
        <v>0.15</v>
      </c>
      <c r="O1022" s="5">
        <v>18700</v>
      </c>
      <c r="P1022" s="5">
        <v>16500</v>
      </c>
      <c r="Q1022" s="5">
        <f>Table1[[#This Row],[Sales]]-Table1[[#This Row],[Cost]]</f>
        <v>2200</v>
      </c>
      <c r="R1022" s="3" t="s">
        <v>17</v>
      </c>
      <c r="S1022" s="3" t="s">
        <v>10</v>
      </c>
      <c r="T1022" s="3" t="s">
        <v>40</v>
      </c>
      <c r="U1022" s="3" t="s">
        <v>27</v>
      </c>
      <c r="V1022" s="6">
        <f>Table1[[#This Row],[Profit]]/Table1[[#This Row],[Sales]]</f>
        <v>0.11764705882352941</v>
      </c>
      <c r="W1022" s="3">
        <f>[1]!Table1[[#This Row],[Sales]]-[1]!Table1[[#This Row],[Cost]]-[1]!Table1[[#This Row],[Profit]]</f>
        <v>0</v>
      </c>
      <c r="X1022" s="3">
        <f>[1]!Table1[[#This Row],[Quantity]]*[1]!Table1[[#This Row],[Unit_Price]]</f>
        <v>22000</v>
      </c>
      <c r="Y1022" s="7">
        <f>[1]!Table1[[#This Row],[Gross_Sales]]*[1]!Table1[[#This Row],[Discount]]</f>
        <v>3300</v>
      </c>
      <c r="Z1022" s="8">
        <f>[1]!Table1[[#This Row],[Gross_Sales]]*[1]!Table1[[#This Row],[Discount_amount]]</f>
        <v>72600000</v>
      </c>
      <c r="AA1022" s="6">
        <f>IFERROR([1]!Table1[[#This Row],[Profit]]/[1]!Table1[[#This Row],[Sales]],0)</f>
        <v>0.11764705882352941</v>
      </c>
      <c r="AB1022" s="3">
        <f>YEAR([1]!Table1[[#This Row],[Order_Date]])</f>
        <v>2025</v>
      </c>
      <c r="AC1022" s="3">
        <f>MONTH([1]!Table1[[#This Row],[Order_Date]])</f>
        <v>11</v>
      </c>
      <c r="AD1022" s="3" t="str">
        <f t="shared" si="45"/>
        <v>Nov</v>
      </c>
      <c r="AE1022" s="3" t="str">
        <f t="shared" si="46"/>
        <v>Q4</v>
      </c>
      <c r="AF1022" s="3" t="str">
        <f t="shared" si="47"/>
        <v>2025-Nov</v>
      </c>
      <c r="AG1022" s="3">
        <f>COUNTIF(C:C,Table1[[#This Row],[Customer_ID]])</f>
        <v>32</v>
      </c>
      <c r="AH1022" s="9" t="e">
        <f>IF([1]!Table1[[#This Row],[Customer_order_count]] &gt;= 10,"FREQUENT",IF([1]!Table1[[#This Row],[Customer_order_count]] &lt;= 10,"REGULAR","OCASSIONAL"))</f>
        <v>#REF!</v>
      </c>
    </row>
    <row r="1023" spans="1:34" x14ac:dyDescent="0.25">
      <c r="A1023" s="10" t="s">
        <v>1790</v>
      </c>
      <c r="B1023" s="11">
        <v>45922</v>
      </c>
      <c r="C1023" s="12" t="s">
        <v>278</v>
      </c>
      <c r="D1023" s="13" t="s">
        <v>279</v>
      </c>
      <c r="E1023" s="13" t="s">
        <v>3</v>
      </c>
      <c r="F1023" s="14">
        <v>51</v>
      </c>
      <c r="G1023" s="12" t="s">
        <v>280</v>
      </c>
      <c r="H1023" s="12" t="s">
        <v>270</v>
      </c>
      <c r="I1023" s="12" t="s">
        <v>81</v>
      </c>
      <c r="J1023" s="12" t="s">
        <v>82</v>
      </c>
      <c r="K1023" s="12" t="s">
        <v>58</v>
      </c>
      <c r="L1023" s="14">
        <v>1</v>
      </c>
      <c r="M1023" s="14">
        <v>3500</v>
      </c>
      <c r="N1023" s="15">
        <v>0</v>
      </c>
      <c r="O1023" s="14">
        <v>3500</v>
      </c>
      <c r="P1023" s="14">
        <v>2500</v>
      </c>
      <c r="Q1023" s="5">
        <f>Table1[[#This Row],[Sales]]-Table1[[#This Row],[Cost]]</f>
        <v>1000</v>
      </c>
      <c r="R1023" s="12" t="s">
        <v>17</v>
      </c>
      <c r="S1023" s="12" t="s">
        <v>10</v>
      </c>
      <c r="T1023" s="12" t="s">
        <v>33</v>
      </c>
      <c r="U1023" s="12" t="s">
        <v>12</v>
      </c>
      <c r="V1023" s="6">
        <f>Table1[[#This Row],[Profit]]/Table1[[#This Row],[Sales]]</f>
        <v>0.2857142857142857</v>
      </c>
      <c r="W1023" s="12">
        <f>[1]!Table1[[#This Row],[Sales]]-[1]!Table1[[#This Row],[Cost]]-[1]!Table1[[#This Row],[Profit]]</f>
        <v>0</v>
      </c>
      <c r="X1023" s="12">
        <f>[1]!Table1[[#This Row],[Quantity]]*[1]!Table1[[#This Row],[Unit_Price]]</f>
        <v>3500</v>
      </c>
      <c r="Y1023" s="16">
        <f>[1]!Table1[[#This Row],[Gross_Sales]]*[1]!Table1[[#This Row],[Discount]]</f>
        <v>0</v>
      </c>
      <c r="Z1023" s="17">
        <f>[1]!Table1[[#This Row],[Gross_Sales]]*[1]!Table1[[#This Row],[Discount_amount]]</f>
        <v>0</v>
      </c>
      <c r="AA1023" s="15">
        <f>IFERROR([1]!Table1[[#This Row],[Profit]]/[1]!Table1[[#This Row],[Sales]],0)</f>
        <v>0.2857142857142857</v>
      </c>
      <c r="AB1023" s="12">
        <f>YEAR([1]!Table1[[#This Row],[Order_Date]])</f>
        <v>2025</v>
      </c>
      <c r="AC1023" s="12">
        <f>MONTH([1]!Table1[[#This Row],[Order_Date]])</f>
        <v>9</v>
      </c>
      <c r="AD1023" s="12" t="str">
        <f t="shared" si="45"/>
        <v>Sep</v>
      </c>
      <c r="AE1023" s="12" t="str">
        <f t="shared" si="46"/>
        <v>Q3</v>
      </c>
      <c r="AF1023" s="12" t="str">
        <f t="shared" si="47"/>
        <v>2025-Sep</v>
      </c>
      <c r="AG1023" s="12">
        <f>COUNTIF(C:C,Table1[[#This Row],[Customer_ID]])</f>
        <v>8</v>
      </c>
      <c r="AH1023" s="18" t="e">
        <f>IF([1]!Table1[[#This Row],[Customer_order_count]] &gt;= 10,"FREQUENT",IF([1]!Table1[[#This Row],[Customer_order_count]] &lt;= 10,"REGULAR","OCASSIONAL"))</f>
        <v>#REF!</v>
      </c>
    </row>
    <row r="1024" spans="1:34" x14ac:dyDescent="0.25">
      <c r="A1024" s="1" t="s">
        <v>1791</v>
      </c>
      <c r="B1024" s="2">
        <v>45616</v>
      </c>
      <c r="C1024" s="3" t="s">
        <v>964</v>
      </c>
      <c r="D1024" s="3" t="s">
        <v>965</v>
      </c>
      <c r="E1024" s="3" t="s">
        <v>16</v>
      </c>
      <c r="F1024" s="3">
        <v>51</v>
      </c>
      <c r="G1024" s="3" t="s">
        <v>339</v>
      </c>
      <c r="H1024" s="3" t="s">
        <v>285</v>
      </c>
      <c r="I1024" s="3" t="s">
        <v>344</v>
      </c>
      <c r="J1024" s="3" t="s">
        <v>345</v>
      </c>
      <c r="K1024" s="3" t="s">
        <v>39</v>
      </c>
      <c r="L1024" s="3">
        <v>1</v>
      </c>
      <c r="M1024" s="3">
        <v>2200</v>
      </c>
      <c r="N1024" s="3">
        <v>0.05</v>
      </c>
      <c r="O1024" s="3">
        <v>0</v>
      </c>
      <c r="P1024" s="3">
        <v>1400</v>
      </c>
      <c r="Q1024" s="5">
        <f>Table1[[#This Row],[Sales]]-Table1[[#This Row],[Cost]]</f>
        <v>-1400</v>
      </c>
      <c r="R1024" s="3" t="s">
        <v>17</v>
      </c>
      <c r="S1024" s="3" t="s">
        <v>291</v>
      </c>
      <c r="T1024" s="3" t="s">
        <v>40</v>
      </c>
      <c r="U1024" s="3" t="s">
        <v>27</v>
      </c>
      <c r="V1024" s="3" t="e">
        <f>Table1[[#This Row],[Profit]]/Table1[[#This Row],[Sales]]</f>
        <v>#DIV/0!</v>
      </c>
      <c r="W1024" s="3">
        <f>[1]!Table1[[#This Row],[Sales]]-[1]!Table1[[#This Row],[Cost]]-[1]!Table1[[#This Row],[Profit]]</f>
        <v>-1400</v>
      </c>
      <c r="X1024" s="3">
        <f>[1]!Table1[[#This Row],[Quantity]]*[1]!Table1[[#This Row],[Unit_Price]]</f>
        <v>2200</v>
      </c>
      <c r="Y1024" s="3">
        <f>[1]!Table1[[#This Row],[Gross_Sales]]*[1]!Table1[[#This Row],[Discount]]</f>
        <v>110</v>
      </c>
      <c r="Z1024" s="3">
        <f>[1]!Table1[[#This Row],[Gross_Sales]]*[1]!Table1[[#This Row],[Discount_amount]]</f>
        <v>242000</v>
      </c>
      <c r="AA1024" s="3">
        <f>IFERROR([1]!Table1[[#This Row],[Profit]]/[1]!Table1[[#This Row],[Sales]],0)</f>
        <v>0</v>
      </c>
      <c r="AB1024" s="3">
        <f>YEAR([1]!Table1[[#This Row],[Order_Date]])</f>
        <v>2024</v>
      </c>
      <c r="AC1024" s="3">
        <f>MONTH([1]!Table1[[#This Row],[Order_Date]])</f>
        <v>11</v>
      </c>
      <c r="AD1024" s="3" t="str">
        <f t="shared" si="45"/>
        <v>Nov</v>
      </c>
      <c r="AE1024" s="3" t="str">
        <f t="shared" si="46"/>
        <v>Q4</v>
      </c>
      <c r="AF1024" s="3" t="str">
        <f t="shared" si="47"/>
        <v>2024-Nov</v>
      </c>
      <c r="AG1024" s="3">
        <f>COUNTIF(C:C,Table1[[#This Row],[Customer_ID]])</f>
        <v>8</v>
      </c>
      <c r="AH1024" s="9" t="e">
        <f>IF([1]!Table1[[#This Row],[Customer_order_count]] &gt;= 10,"FREQUENT",IF([1]!Table1[[#This Row],[Customer_order_count]] &lt;= 10,"REGULAR","OCASSIONAL"))</f>
        <v>#REF!</v>
      </c>
    </row>
    <row r="1025" spans="1:34" x14ac:dyDescent="0.25">
      <c r="A1025" s="10" t="s">
        <v>1792</v>
      </c>
      <c r="B1025" s="11">
        <v>45603</v>
      </c>
      <c r="C1025" s="12" t="s">
        <v>1793</v>
      </c>
      <c r="D1025" s="12" t="s">
        <v>1794</v>
      </c>
      <c r="E1025" s="12" t="s">
        <v>3</v>
      </c>
      <c r="F1025" s="12">
        <v>42</v>
      </c>
      <c r="G1025" s="12" t="s">
        <v>280</v>
      </c>
      <c r="H1025" s="12" t="s">
        <v>270</v>
      </c>
      <c r="I1025" s="12" t="s">
        <v>44</v>
      </c>
      <c r="J1025" s="12" t="s">
        <v>45</v>
      </c>
      <c r="K1025" s="12" t="s">
        <v>46</v>
      </c>
      <c r="L1025" s="12">
        <v>1</v>
      </c>
      <c r="M1025" s="12">
        <v>2500</v>
      </c>
      <c r="N1025" s="12">
        <v>0.15</v>
      </c>
      <c r="O1025" s="12">
        <v>0</v>
      </c>
      <c r="P1025" s="12">
        <v>1500</v>
      </c>
      <c r="Q1025" s="5">
        <f>Table1[[#This Row],[Sales]]-Table1[[#This Row],[Cost]]</f>
        <v>-1500</v>
      </c>
      <c r="R1025" s="12" t="s">
        <v>9</v>
      </c>
      <c r="S1025" s="12" t="s">
        <v>291</v>
      </c>
      <c r="T1025" s="12" t="s">
        <v>40</v>
      </c>
      <c r="U1025" s="12" t="s">
        <v>19</v>
      </c>
      <c r="V1025" s="3" t="e">
        <f>Table1[[#This Row],[Profit]]/Table1[[#This Row],[Sales]]</f>
        <v>#DIV/0!</v>
      </c>
      <c r="W1025" s="12">
        <f>[1]!Table1[[#This Row],[Sales]]-[1]!Table1[[#This Row],[Cost]]-[1]!Table1[[#This Row],[Profit]]</f>
        <v>-1500</v>
      </c>
      <c r="X1025" s="12">
        <f>[1]!Table1[[#This Row],[Quantity]]*[1]!Table1[[#This Row],[Unit_Price]]</f>
        <v>2500</v>
      </c>
      <c r="Y1025" s="12">
        <f>[1]!Table1[[#This Row],[Gross_Sales]]*[1]!Table1[[#This Row],[Discount]]</f>
        <v>375</v>
      </c>
      <c r="Z1025" s="12">
        <f>[1]!Table1[[#This Row],[Gross_Sales]]*[1]!Table1[[#This Row],[Discount_amount]]</f>
        <v>937500</v>
      </c>
      <c r="AA1025" s="12">
        <f>IFERROR([1]!Table1[[#This Row],[Profit]]/[1]!Table1[[#This Row],[Sales]],0)</f>
        <v>0</v>
      </c>
      <c r="AB1025" s="12">
        <f>YEAR([1]!Table1[[#This Row],[Order_Date]])</f>
        <v>2024</v>
      </c>
      <c r="AC1025" s="12">
        <f>MONTH([1]!Table1[[#This Row],[Order_Date]])</f>
        <v>11</v>
      </c>
      <c r="AD1025" s="12" t="str">
        <f t="shared" si="45"/>
        <v>Nov</v>
      </c>
      <c r="AE1025" s="12" t="str">
        <f t="shared" si="46"/>
        <v>Q4</v>
      </c>
      <c r="AF1025" s="12" t="str">
        <f t="shared" si="47"/>
        <v>2024-Nov</v>
      </c>
      <c r="AG1025" s="12">
        <f>COUNTIF(C:C,Table1[[#This Row],[Customer_ID]])</f>
        <v>1</v>
      </c>
      <c r="AH1025" s="18" t="e">
        <f>IF([1]!Table1[[#This Row],[Customer_order_count]] &gt;= 10,"FREQUENT",IF([1]!Table1[[#This Row],[Customer_order_count]] &lt;= 10,"REGULAR","OCASSIONAL"))</f>
        <v>#REF!</v>
      </c>
    </row>
    <row r="1026" spans="1:34" x14ac:dyDescent="0.25">
      <c r="A1026" s="1" t="s">
        <v>1795</v>
      </c>
      <c r="B1026" s="2">
        <v>45383</v>
      </c>
      <c r="C1026" s="3" t="s">
        <v>619</v>
      </c>
      <c r="D1026" s="3" t="s">
        <v>609</v>
      </c>
      <c r="E1026" s="3" t="s">
        <v>3</v>
      </c>
      <c r="F1026" s="3">
        <v>32</v>
      </c>
      <c r="G1026" s="3" t="s">
        <v>407</v>
      </c>
      <c r="H1026" s="3" t="s">
        <v>285</v>
      </c>
      <c r="I1026" s="3" t="s">
        <v>81</v>
      </c>
      <c r="J1026" s="3" t="s">
        <v>82</v>
      </c>
      <c r="K1026" s="3" t="s">
        <v>58</v>
      </c>
      <c r="L1026" s="3">
        <v>2</v>
      </c>
      <c r="M1026" s="3">
        <v>3500</v>
      </c>
      <c r="N1026" s="3">
        <v>0.1</v>
      </c>
      <c r="O1026" s="3">
        <v>6300</v>
      </c>
      <c r="P1026" s="3">
        <v>5000</v>
      </c>
      <c r="Q1026" s="5">
        <f>Table1[[#This Row],[Sales]]-Table1[[#This Row],[Cost]]</f>
        <v>1300</v>
      </c>
      <c r="R1026" s="3" t="s">
        <v>26</v>
      </c>
      <c r="S1026" s="3" t="s">
        <v>287</v>
      </c>
      <c r="T1026" s="3" t="s">
        <v>11</v>
      </c>
      <c r="U1026" s="3" t="s">
        <v>19</v>
      </c>
      <c r="V1026" s="6">
        <f>Table1[[#This Row],[Profit]]/Table1[[#This Row],[Sales]]</f>
        <v>0.20634920634920634</v>
      </c>
      <c r="W1026" s="3">
        <f>[1]!Table1[[#This Row],[Sales]]-[1]!Table1[[#This Row],[Cost]]-[1]!Table1[[#This Row],[Profit]]</f>
        <v>-10000</v>
      </c>
      <c r="X1026" s="3">
        <f>[1]!Table1[[#This Row],[Quantity]]*[1]!Table1[[#This Row],[Unit_Price]]</f>
        <v>7000</v>
      </c>
      <c r="Y1026" s="3">
        <f>[1]!Table1[[#This Row],[Gross_Sales]]*[1]!Table1[[#This Row],[Discount]]</f>
        <v>700</v>
      </c>
      <c r="Z1026" s="3">
        <f>[1]!Table1[[#This Row],[Gross_Sales]]*[1]!Table1[[#This Row],[Discount_amount]]</f>
        <v>4900000</v>
      </c>
      <c r="AA1026" s="3">
        <f>IFERROR([1]!Table1[[#This Row],[Profit]]/[1]!Table1[[#This Row],[Sales]],0)</f>
        <v>0.20634920634920634</v>
      </c>
      <c r="AB1026" s="3">
        <f>YEAR([1]!Table1[[#This Row],[Order_Date]])</f>
        <v>2024</v>
      </c>
      <c r="AC1026" s="3">
        <f>MONTH([1]!Table1[[#This Row],[Order_Date]])</f>
        <v>4</v>
      </c>
      <c r="AD1026" s="3" t="str">
        <f t="shared" ref="AD1026:AD1089" si="48">TEXT(B:B,"mmm")</f>
        <v>Apr</v>
      </c>
      <c r="AE1026" s="3" t="str">
        <f t="shared" ref="AE1026:AE1089" si="49">"Q"&amp;ROUNDUP(MONTH(B1026)/3,0)</f>
        <v>Q2</v>
      </c>
      <c r="AF1026" s="3" t="str">
        <f t="shared" ref="AF1026:AF1089" si="50">TEXT(B:B,"yyyy-mmm")</f>
        <v>2024-Apr</v>
      </c>
      <c r="AG1026" s="3">
        <f>COUNTIF(C:C,Table1[[#This Row],[Customer_ID]])</f>
        <v>23</v>
      </c>
      <c r="AH1026" s="9" t="e">
        <f>IF([1]!Table1[[#This Row],[Customer_order_count]] &gt;= 10,"FREQUENT",IF([1]!Table1[[#This Row],[Customer_order_count]] &lt;= 10,"REGULAR","OCASSIONAL"))</f>
        <v>#REF!</v>
      </c>
    </row>
    <row r="1027" spans="1:34" x14ac:dyDescent="0.25">
      <c r="A1027" s="10" t="s">
        <v>1796</v>
      </c>
      <c r="B1027" s="11">
        <v>45705</v>
      </c>
      <c r="C1027" s="12" t="s">
        <v>953</v>
      </c>
      <c r="D1027" s="13" t="s">
        <v>501</v>
      </c>
      <c r="E1027" s="13" t="s">
        <v>16</v>
      </c>
      <c r="F1027" s="14">
        <v>23</v>
      </c>
      <c r="G1027" s="12" t="s">
        <v>312</v>
      </c>
      <c r="H1027" s="12" t="s">
        <v>276</v>
      </c>
      <c r="I1027" s="12" t="s">
        <v>176</v>
      </c>
      <c r="J1027" s="12" t="s">
        <v>177</v>
      </c>
      <c r="K1027" s="12" t="s">
        <v>25</v>
      </c>
      <c r="L1027" s="14">
        <v>1</v>
      </c>
      <c r="M1027" s="14">
        <v>22000</v>
      </c>
      <c r="N1027" s="15">
        <v>0.1</v>
      </c>
      <c r="O1027" s="14">
        <v>19800</v>
      </c>
      <c r="P1027" s="14">
        <v>16500</v>
      </c>
      <c r="Q1027" s="5">
        <f>Table1[[#This Row],[Sales]]-Table1[[#This Row],[Cost]]</f>
        <v>3300</v>
      </c>
      <c r="R1027" s="12" t="s">
        <v>77</v>
      </c>
      <c r="S1027" s="12" t="s">
        <v>10</v>
      </c>
      <c r="T1027" s="12" t="s">
        <v>18</v>
      </c>
      <c r="U1027" s="12" t="s">
        <v>27</v>
      </c>
      <c r="V1027" s="6">
        <f>Table1[[#This Row],[Profit]]/Table1[[#This Row],[Sales]]</f>
        <v>0.16666666666666666</v>
      </c>
      <c r="W1027" s="12">
        <f>[1]!Table1[[#This Row],[Sales]]-[1]!Table1[[#This Row],[Cost]]-[1]!Table1[[#This Row],[Profit]]</f>
        <v>0</v>
      </c>
      <c r="X1027" s="12">
        <f>[1]!Table1[[#This Row],[Quantity]]*[1]!Table1[[#This Row],[Unit_Price]]</f>
        <v>22000</v>
      </c>
      <c r="Y1027" s="16">
        <f>[1]!Table1[[#This Row],[Gross_Sales]]*[1]!Table1[[#This Row],[Discount]]</f>
        <v>2200</v>
      </c>
      <c r="Z1027" s="17">
        <f>[1]!Table1[[#This Row],[Gross_Sales]]*[1]!Table1[[#This Row],[Discount_amount]]</f>
        <v>48400000</v>
      </c>
      <c r="AA1027" s="15">
        <f>IFERROR([1]!Table1[[#This Row],[Profit]]/[1]!Table1[[#This Row],[Sales]],0)</f>
        <v>0.16666666666666666</v>
      </c>
      <c r="AB1027" s="12">
        <f>YEAR([1]!Table1[[#This Row],[Order_Date]])</f>
        <v>2025</v>
      </c>
      <c r="AC1027" s="12">
        <f>MONTH([1]!Table1[[#This Row],[Order_Date]])</f>
        <v>2</v>
      </c>
      <c r="AD1027" s="12" t="str">
        <f t="shared" si="48"/>
        <v>Feb</v>
      </c>
      <c r="AE1027" s="12" t="str">
        <f t="shared" si="49"/>
        <v>Q1</v>
      </c>
      <c r="AF1027" s="12" t="str">
        <f t="shared" si="50"/>
        <v>2025-Feb</v>
      </c>
      <c r="AG1027" s="12">
        <f>COUNTIF(C:C,Table1[[#This Row],[Customer_ID]])</f>
        <v>19</v>
      </c>
      <c r="AH1027" s="18" t="e">
        <f>IF([1]!Table1[[#This Row],[Customer_order_count]] &gt;= 10,"FREQUENT",IF([1]!Table1[[#This Row],[Customer_order_count]] &lt;= 10,"REGULAR","OCASSIONAL"))</f>
        <v>#REF!</v>
      </c>
    </row>
    <row r="1028" spans="1:34" x14ac:dyDescent="0.25">
      <c r="A1028" s="1" t="s">
        <v>1797</v>
      </c>
      <c r="B1028" s="2">
        <v>45854</v>
      </c>
      <c r="C1028" s="3" t="s">
        <v>262</v>
      </c>
      <c r="D1028" s="4" t="s">
        <v>101</v>
      </c>
      <c r="E1028" s="4" t="s">
        <v>3</v>
      </c>
      <c r="F1028" s="5">
        <v>56</v>
      </c>
      <c r="G1028" s="3" t="s">
        <v>263</v>
      </c>
      <c r="H1028" s="3" t="s">
        <v>5</v>
      </c>
      <c r="I1028" s="3" t="s">
        <v>102</v>
      </c>
      <c r="J1028" s="3" t="s">
        <v>103</v>
      </c>
      <c r="K1028" s="3" t="s">
        <v>25</v>
      </c>
      <c r="L1028" s="5">
        <v>1</v>
      </c>
      <c r="M1028" s="5">
        <v>28000</v>
      </c>
      <c r="N1028" s="6">
        <v>0.05</v>
      </c>
      <c r="O1028" s="5">
        <v>26600</v>
      </c>
      <c r="P1028" s="5">
        <v>21000</v>
      </c>
      <c r="Q1028" s="5">
        <f>Table1[[#This Row],[Sales]]-Table1[[#This Row],[Cost]]</f>
        <v>5600</v>
      </c>
      <c r="R1028" s="3" t="s">
        <v>26</v>
      </c>
      <c r="S1028" s="3" t="s">
        <v>10</v>
      </c>
      <c r="T1028" s="3" t="s">
        <v>33</v>
      </c>
      <c r="U1028" s="3" t="s">
        <v>27</v>
      </c>
      <c r="V1028" s="6">
        <f>Table1[[#This Row],[Profit]]/Table1[[#This Row],[Sales]]</f>
        <v>0.21052631578947367</v>
      </c>
      <c r="W1028" s="3">
        <f>[1]!Table1[[#This Row],[Sales]]-[1]!Table1[[#This Row],[Cost]]-[1]!Table1[[#This Row],[Profit]]</f>
        <v>0</v>
      </c>
      <c r="X1028" s="3">
        <f>[1]!Table1[[#This Row],[Quantity]]*[1]!Table1[[#This Row],[Unit_Price]]</f>
        <v>28000</v>
      </c>
      <c r="Y1028" s="7">
        <f>[1]!Table1[[#This Row],[Gross_Sales]]*[1]!Table1[[#This Row],[Discount]]</f>
        <v>1400</v>
      </c>
      <c r="Z1028" s="8">
        <f>[1]!Table1[[#This Row],[Gross_Sales]]*[1]!Table1[[#This Row],[Discount_amount]]</f>
        <v>39200000</v>
      </c>
      <c r="AA1028" s="6">
        <f>IFERROR([1]!Table1[[#This Row],[Profit]]/[1]!Table1[[#This Row],[Sales]],0)</f>
        <v>0.21052631578947367</v>
      </c>
      <c r="AB1028" s="3">
        <f>YEAR([1]!Table1[[#This Row],[Order_Date]])</f>
        <v>2025</v>
      </c>
      <c r="AC1028" s="3">
        <f>MONTH([1]!Table1[[#This Row],[Order_Date]])</f>
        <v>7</v>
      </c>
      <c r="AD1028" s="3" t="str">
        <f t="shared" si="48"/>
        <v>Jul</v>
      </c>
      <c r="AE1028" s="3" t="str">
        <f t="shared" si="49"/>
        <v>Q3</v>
      </c>
      <c r="AF1028" s="3" t="str">
        <f t="shared" si="50"/>
        <v>2025-Jul</v>
      </c>
      <c r="AG1028" s="3">
        <f>COUNTIF(C:C,Table1[[#This Row],[Customer_ID]])</f>
        <v>30</v>
      </c>
      <c r="AH1028" s="9" t="e">
        <f>IF([1]!Table1[[#This Row],[Customer_order_count]] &gt;= 10,"FREQUENT",IF([1]!Table1[[#This Row],[Customer_order_count]] &lt;= 10,"REGULAR","OCASSIONAL"))</f>
        <v>#REF!</v>
      </c>
    </row>
    <row r="1029" spans="1:34" x14ac:dyDescent="0.25">
      <c r="A1029" s="10" t="s">
        <v>1798</v>
      </c>
      <c r="B1029" s="11">
        <v>45659</v>
      </c>
      <c r="C1029" s="12" t="s">
        <v>1022</v>
      </c>
      <c r="D1029" s="13" t="s">
        <v>49</v>
      </c>
      <c r="E1029" s="13" t="s">
        <v>3</v>
      </c>
      <c r="F1029" s="14">
        <v>39</v>
      </c>
      <c r="G1029" s="12" t="s">
        <v>263</v>
      </c>
      <c r="H1029" s="12" t="s">
        <v>5</v>
      </c>
      <c r="I1029" s="12" t="s">
        <v>31</v>
      </c>
      <c r="J1029" s="12" t="s">
        <v>32</v>
      </c>
      <c r="K1029" s="12" t="s">
        <v>25</v>
      </c>
      <c r="L1029" s="14">
        <v>1</v>
      </c>
      <c r="M1029" s="14">
        <v>5000</v>
      </c>
      <c r="N1029" s="15">
        <v>0</v>
      </c>
      <c r="O1029" s="14">
        <v>5000</v>
      </c>
      <c r="P1029" s="14">
        <v>3500</v>
      </c>
      <c r="Q1029" s="5">
        <f>Table1[[#This Row],[Sales]]-Table1[[#This Row],[Cost]]</f>
        <v>1500</v>
      </c>
      <c r="R1029" s="12" t="s">
        <v>77</v>
      </c>
      <c r="S1029" s="12" t="s">
        <v>10</v>
      </c>
      <c r="T1029" s="12" t="s">
        <v>18</v>
      </c>
      <c r="U1029" s="12" t="s">
        <v>19</v>
      </c>
      <c r="V1029" s="6">
        <f>Table1[[#This Row],[Profit]]/Table1[[#This Row],[Sales]]</f>
        <v>0.3</v>
      </c>
      <c r="W1029" s="12">
        <f>[1]!Table1[[#This Row],[Sales]]-[1]!Table1[[#This Row],[Cost]]-[1]!Table1[[#This Row],[Profit]]</f>
        <v>0</v>
      </c>
      <c r="X1029" s="12">
        <f>[1]!Table1[[#This Row],[Quantity]]*[1]!Table1[[#This Row],[Unit_Price]]</f>
        <v>5000</v>
      </c>
      <c r="Y1029" s="16">
        <f>[1]!Table1[[#This Row],[Gross_Sales]]*[1]!Table1[[#This Row],[Discount]]</f>
        <v>0</v>
      </c>
      <c r="Z1029" s="17">
        <f>[1]!Table1[[#This Row],[Gross_Sales]]*[1]!Table1[[#This Row],[Discount_amount]]</f>
        <v>0</v>
      </c>
      <c r="AA1029" s="15">
        <f>IFERROR([1]!Table1[[#This Row],[Profit]]/[1]!Table1[[#This Row],[Sales]],0)</f>
        <v>0.3</v>
      </c>
      <c r="AB1029" s="12">
        <f>YEAR([1]!Table1[[#This Row],[Order_Date]])</f>
        <v>2025</v>
      </c>
      <c r="AC1029" s="12">
        <f>MONTH([1]!Table1[[#This Row],[Order_Date]])</f>
        <v>1</v>
      </c>
      <c r="AD1029" s="12" t="str">
        <f t="shared" si="48"/>
        <v>Jan</v>
      </c>
      <c r="AE1029" s="12" t="str">
        <f t="shared" si="49"/>
        <v>Q1</v>
      </c>
      <c r="AF1029" s="12" t="str">
        <f t="shared" si="50"/>
        <v>2025-Jan</v>
      </c>
      <c r="AG1029" s="12">
        <f>COUNTIF(C:C,Table1[[#This Row],[Customer_ID]])</f>
        <v>5</v>
      </c>
      <c r="AH1029" s="18" t="e">
        <f>IF([1]!Table1[[#This Row],[Customer_order_count]] &gt;= 10,"FREQUENT",IF([1]!Table1[[#This Row],[Customer_order_count]] &lt;= 10,"REGULAR","OCASSIONAL"))</f>
        <v>#REF!</v>
      </c>
    </row>
    <row r="1030" spans="1:34" x14ac:dyDescent="0.25">
      <c r="A1030" s="1" t="s">
        <v>1799</v>
      </c>
      <c r="B1030" s="2">
        <v>45532</v>
      </c>
      <c r="C1030" s="3" t="s">
        <v>273</v>
      </c>
      <c r="D1030" s="4" t="s">
        <v>274</v>
      </c>
      <c r="E1030" s="4" t="s">
        <v>3</v>
      </c>
      <c r="F1030" s="5">
        <v>43</v>
      </c>
      <c r="G1030" s="3" t="s">
        <v>275</v>
      </c>
      <c r="H1030" s="3" t="s">
        <v>276</v>
      </c>
      <c r="I1030" s="3" t="s">
        <v>44</v>
      </c>
      <c r="J1030" s="3" t="s">
        <v>45</v>
      </c>
      <c r="K1030" s="3" t="s">
        <v>46</v>
      </c>
      <c r="L1030" s="5">
        <v>4</v>
      </c>
      <c r="M1030" s="5">
        <v>2500</v>
      </c>
      <c r="N1030" s="6">
        <v>0.05</v>
      </c>
      <c r="O1030" s="5">
        <v>9500</v>
      </c>
      <c r="P1030" s="5">
        <v>6000</v>
      </c>
      <c r="Q1030" s="5">
        <f>Table1[[#This Row],[Sales]]-Table1[[#This Row],[Cost]]</f>
        <v>3500</v>
      </c>
      <c r="R1030" s="3" t="s">
        <v>9</v>
      </c>
      <c r="S1030" s="3" t="s">
        <v>10</v>
      </c>
      <c r="T1030" s="3" t="s">
        <v>33</v>
      </c>
      <c r="U1030" s="3" t="s">
        <v>27</v>
      </c>
      <c r="V1030" s="6">
        <f>Table1[[#This Row],[Profit]]/Table1[[#This Row],[Sales]]</f>
        <v>0.36842105263157893</v>
      </c>
      <c r="W1030" s="3">
        <f>[1]!Table1[[#This Row],[Sales]]-[1]!Table1[[#This Row],[Cost]]-[1]!Table1[[#This Row],[Profit]]</f>
        <v>0</v>
      </c>
      <c r="X1030" s="3">
        <f>[1]!Table1[[#This Row],[Quantity]]*[1]!Table1[[#This Row],[Unit_Price]]</f>
        <v>10000</v>
      </c>
      <c r="Y1030" s="7">
        <f>[1]!Table1[[#This Row],[Gross_Sales]]*[1]!Table1[[#This Row],[Discount]]</f>
        <v>500</v>
      </c>
      <c r="Z1030" s="8">
        <f>[1]!Table1[[#This Row],[Gross_Sales]]*[1]!Table1[[#This Row],[Discount_amount]]</f>
        <v>5000000</v>
      </c>
      <c r="AA1030" s="6">
        <f>IFERROR([1]!Table1[[#This Row],[Profit]]/[1]!Table1[[#This Row],[Sales]],0)</f>
        <v>0.36842105263157893</v>
      </c>
      <c r="AB1030" s="3">
        <f>YEAR([1]!Table1[[#This Row],[Order_Date]])</f>
        <v>2024</v>
      </c>
      <c r="AC1030" s="3">
        <f>MONTH([1]!Table1[[#This Row],[Order_Date]])</f>
        <v>8</v>
      </c>
      <c r="AD1030" s="3" t="str">
        <f t="shared" si="48"/>
        <v>Aug</v>
      </c>
      <c r="AE1030" s="3" t="str">
        <f t="shared" si="49"/>
        <v>Q3</v>
      </c>
      <c r="AF1030" s="3" t="str">
        <f t="shared" si="50"/>
        <v>2024-Aug</v>
      </c>
      <c r="AG1030" s="3">
        <f>COUNTIF(C:C,Table1[[#This Row],[Customer_ID]])</f>
        <v>13</v>
      </c>
      <c r="AH1030" s="9" t="e">
        <f>IF([1]!Table1[[#This Row],[Customer_order_count]] &gt;= 10,"FREQUENT",IF([1]!Table1[[#This Row],[Customer_order_count]] &lt;= 10,"REGULAR","OCASSIONAL"))</f>
        <v>#REF!</v>
      </c>
    </row>
    <row r="1031" spans="1:34" x14ac:dyDescent="0.25">
      <c r="A1031" s="10" t="s">
        <v>1800</v>
      </c>
      <c r="B1031" s="11">
        <v>45617</v>
      </c>
      <c r="C1031" s="12" t="s">
        <v>1650</v>
      </c>
      <c r="D1031" s="13" t="s">
        <v>1254</v>
      </c>
      <c r="E1031" s="13" t="s">
        <v>3</v>
      </c>
      <c r="F1031" s="14">
        <v>37</v>
      </c>
      <c r="G1031" s="12" t="s">
        <v>263</v>
      </c>
      <c r="H1031" s="12" t="s">
        <v>5</v>
      </c>
      <c r="I1031" s="12" t="s">
        <v>109</v>
      </c>
      <c r="J1031" s="12" t="s">
        <v>110</v>
      </c>
      <c r="K1031" s="12" t="s">
        <v>8</v>
      </c>
      <c r="L1031" s="14">
        <v>3</v>
      </c>
      <c r="M1031" s="14">
        <v>4000</v>
      </c>
      <c r="N1031" s="15">
        <v>0.2</v>
      </c>
      <c r="O1031" s="14">
        <v>9600</v>
      </c>
      <c r="P1031" s="14">
        <v>8700</v>
      </c>
      <c r="Q1031" s="5">
        <f>Table1[[#This Row],[Sales]]-Table1[[#This Row],[Cost]]</f>
        <v>900</v>
      </c>
      <c r="R1031" s="12" t="s">
        <v>26</v>
      </c>
      <c r="S1031" s="12" t="s">
        <v>10</v>
      </c>
      <c r="T1031" s="12" t="s">
        <v>40</v>
      </c>
      <c r="U1031" s="12" t="s">
        <v>27</v>
      </c>
      <c r="V1031" s="6">
        <f>Table1[[#This Row],[Profit]]/Table1[[#This Row],[Sales]]</f>
        <v>9.375E-2</v>
      </c>
      <c r="W1031" s="12">
        <f>[1]!Table1[[#This Row],[Sales]]-[1]!Table1[[#This Row],[Cost]]-[1]!Table1[[#This Row],[Profit]]</f>
        <v>0</v>
      </c>
      <c r="X1031" s="12">
        <f>[1]!Table1[[#This Row],[Quantity]]*[1]!Table1[[#This Row],[Unit_Price]]</f>
        <v>12000</v>
      </c>
      <c r="Y1031" s="16">
        <f>[1]!Table1[[#This Row],[Gross_Sales]]*[1]!Table1[[#This Row],[Discount]]</f>
        <v>2400</v>
      </c>
      <c r="Z1031" s="17">
        <f>[1]!Table1[[#This Row],[Gross_Sales]]*[1]!Table1[[#This Row],[Discount_amount]]</f>
        <v>28800000</v>
      </c>
      <c r="AA1031" s="15">
        <f>IFERROR([1]!Table1[[#This Row],[Profit]]/[1]!Table1[[#This Row],[Sales]],0)</f>
        <v>9.375E-2</v>
      </c>
      <c r="AB1031" s="12">
        <f>YEAR([1]!Table1[[#This Row],[Order_Date]])</f>
        <v>2024</v>
      </c>
      <c r="AC1031" s="12">
        <f>MONTH([1]!Table1[[#This Row],[Order_Date]])</f>
        <v>11</v>
      </c>
      <c r="AD1031" s="12" t="str">
        <f t="shared" si="48"/>
        <v>Nov</v>
      </c>
      <c r="AE1031" s="12" t="str">
        <f t="shared" si="49"/>
        <v>Q4</v>
      </c>
      <c r="AF1031" s="12" t="str">
        <f t="shared" si="50"/>
        <v>2024-Nov</v>
      </c>
      <c r="AG1031" s="12">
        <f>COUNTIF(C:C,Table1[[#This Row],[Customer_ID]])</f>
        <v>7</v>
      </c>
      <c r="AH1031" s="18" t="e">
        <f>IF([1]!Table1[[#This Row],[Customer_order_count]] &gt;= 10,"FREQUENT",IF([1]!Table1[[#This Row],[Customer_order_count]] &lt;= 10,"REGULAR","OCASSIONAL"))</f>
        <v>#REF!</v>
      </c>
    </row>
    <row r="1032" spans="1:34" x14ac:dyDescent="0.25">
      <c r="A1032" s="1" t="s">
        <v>1801</v>
      </c>
      <c r="B1032" s="2">
        <v>45850</v>
      </c>
      <c r="C1032" s="3" t="s">
        <v>368</v>
      </c>
      <c r="D1032" s="4" t="s">
        <v>369</v>
      </c>
      <c r="E1032" s="4" t="s">
        <v>3</v>
      </c>
      <c r="F1032" s="5">
        <v>39</v>
      </c>
      <c r="G1032" s="3" t="s">
        <v>290</v>
      </c>
      <c r="H1032" s="3" t="s">
        <v>276</v>
      </c>
      <c r="I1032" s="3" t="s">
        <v>186</v>
      </c>
      <c r="J1032" s="3" t="s">
        <v>187</v>
      </c>
      <c r="K1032" s="3" t="s">
        <v>91</v>
      </c>
      <c r="L1032" s="5">
        <v>2</v>
      </c>
      <c r="M1032" s="5">
        <v>12000</v>
      </c>
      <c r="N1032" s="6">
        <v>0.1</v>
      </c>
      <c r="O1032" s="5">
        <v>21600</v>
      </c>
      <c r="P1032" s="5">
        <v>18000</v>
      </c>
      <c r="Q1032" s="5">
        <f>Table1[[#This Row],[Sales]]-Table1[[#This Row],[Cost]]</f>
        <v>3600</v>
      </c>
      <c r="R1032" s="3" t="s">
        <v>9</v>
      </c>
      <c r="S1032" s="3" t="s">
        <v>10</v>
      </c>
      <c r="T1032" s="3" t="s">
        <v>33</v>
      </c>
      <c r="U1032" s="3" t="s">
        <v>12</v>
      </c>
      <c r="V1032" s="6">
        <f>Table1[[#This Row],[Profit]]/Table1[[#This Row],[Sales]]</f>
        <v>0.16666666666666666</v>
      </c>
      <c r="W1032" s="3">
        <f>[1]!Table1[[#This Row],[Sales]]-[1]!Table1[[#This Row],[Cost]]-[1]!Table1[[#This Row],[Profit]]</f>
        <v>0</v>
      </c>
      <c r="X1032" s="3">
        <f>[1]!Table1[[#This Row],[Quantity]]*[1]!Table1[[#This Row],[Unit_Price]]</f>
        <v>24000</v>
      </c>
      <c r="Y1032" s="7">
        <f>[1]!Table1[[#This Row],[Gross_Sales]]*[1]!Table1[[#This Row],[Discount]]</f>
        <v>2400</v>
      </c>
      <c r="Z1032" s="8">
        <f>[1]!Table1[[#This Row],[Gross_Sales]]*[1]!Table1[[#This Row],[Discount_amount]]</f>
        <v>57600000</v>
      </c>
      <c r="AA1032" s="6">
        <f>IFERROR([1]!Table1[[#This Row],[Profit]]/[1]!Table1[[#This Row],[Sales]],0)</f>
        <v>0.16666666666666666</v>
      </c>
      <c r="AB1032" s="3">
        <f>YEAR([1]!Table1[[#This Row],[Order_Date]])</f>
        <v>2025</v>
      </c>
      <c r="AC1032" s="3">
        <f>MONTH([1]!Table1[[#This Row],[Order_Date]])</f>
        <v>7</v>
      </c>
      <c r="AD1032" s="3" t="str">
        <f t="shared" si="48"/>
        <v>Jul</v>
      </c>
      <c r="AE1032" s="3" t="str">
        <f t="shared" si="49"/>
        <v>Q3</v>
      </c>
      <c r="AF1032" s="3" t="str">
        <f t="shared" si="50"/>
        <v>2025-Jul</v>
      </c>
      <c r="AG1032" s="3">
        <f>COUNTIF(C:C,Table1[[#This Row],[Customer_ID]])</f>
        <v>9</v>
      </c>
      <c r="AH1032" s="9" t="e">
        <f>IF([1]!Table1[[#This Row],[Customer_order_count]] &gt;= 10,"FREQUENT",IF([1]!Table1[[#This Row],[Customer_order_count]] &lt;= 10,"REGULAR","OCASSIONAL"))</f>
        <v>#REF!</v>
      </c>
    </row>
    <row r="1033" spans="1:34" x14ac:dyDescent="0.25">
      <c r="A1033" s="10" t="s">
        <v>1802</v>
      </c>
      <c r="B1033" s="11">
        <v>45484</v>
      </c>
      <c r="C1033" s="12" t="s">
        <v>1803</v>
      </c>
      <c r="D1033" s="12" t="s">
        <v>1804</v>
      </c>
      <c r="E1033" s="12" t="s">
        <v>3</v>
      </c>
      <c r="F1033" s="12">
        <v>56</v>
      </c>
      <c r="G1033" s="12" t="s">
        <v>263</v>
      </c>
      <c r="H1033" s="12" t="s">
        <v>5</v>
      </c>
      <c r="I1033" s="12" t="s">
        <v>127</v>
      </c>
      <c r="J1033" s="12" t="s">
        <v>128</v>
      </c>
      <c r="K1033" s="12" t="s">
        <v>58</v>
      </c>
      <c r="L1033" s="12">
        <v>1</v>
      </c>
      <c r="M1033" s="12">
        <v>3000</v>
      </c>
      <c r="N1033" s="12">
        <v>0.1</v>
      </c>
      <c r="O1033" s="12">
        <v>0</v>
      </c>
      <c r="P1033" s="12">
        <v>2100</v>
      </c>
      <c r="Q1033" s="5">
        <f>Table1[[#This Row],[Sales]]-Table1[[#This Row],[Cost]]</f>
        <v>-2100</v>
      </c>
      <c r="R1033" s="12" t="s">
        <v>26</v>
      </c>
      <c r="S1033" s="12" t="s">
        <v>291</v>
      </c>
      <c r="T1033" s="12" t="s">
        <v>33</v>
      </c>
      <c r="U1033" s="12" t="s">
        <v>19</v>
      </c>
      <c r="V1033" s="3" t="e">
        <f>Table1[[#This Row],[Profit]]/Table1[[#This Row],[Sales]]</f>
        <v>#DIV/0!</v>
      </c>
      <c r="W1033" s="12">
        <f>[1]!Table1[[#This Row],[Sales]]-[1]!Table1[[#This Row],[Cost]]-[1]!Table1[[#This Row],[Profit]]</f>
        <v>-2100</v>
      </c>
      <c r="X1033" s="12">
        <f>[1]!Table1[[#This Row],[Quantity]]*[1]!Table1[[#This Row],[Unit_Price]]</f>
        <v>3000</v>
      </c>
      <c r="Y1033" s="12">
        <f>[1]!Table1[[#This Row],[Gross_Sales]]*[1]!Table1[[#This Row],[Discount]]</f>
        <v>300</v>
      </c>
      <c r="Z1033" s="12">
        <f>[1]!Table1[[#This Row],[Gross_Sales]]*[1]!Table1[[#This Row],[Discount_amount]]</f>
        <v>900000</v>
      </c>
      <c r="AA1033" s="12">
        <f>IFERROR([1]!Table1[[#This Row],[Profit]]/[1]!Table1[[#This Row],[Sales]],0)</f>
        <v>0</v>
      </c>
      <c r="AB1033" s="12">
        <f>YEAR([1]!Table1[[#This Row],[Order_Date]])</f>
        <v>2024</v>
      </c>
      <c r="AC1033" s="12">
        <f>MONTH([1]!Table1[[#This Row],[Order_Date]])</f>
        <v>7</v>
      </c>
      <c r="AD1033" s="12" t="str">
        <f t="shared" si="48"/>
        <v>Jul</v>
      </c>
      <c r="AE1033" s="12" t="str">
        <f t="shared" si="49"/>
        <v>Q3</v>
      </c>
      <c r="AF1033" s="12" t="str">
        <f t="shared" si="50"/>
        <v>2024-Jul</v>
      </c>
      <c r="AG1033" s="12">
        <f>COUNTIF(C:C,Table1[[#This Row],[Customer_ID]])</f>
        <v>1</v>
      </c>
      <c r="AH1033" s="18" t="e">
        <f>IF([1]!Table1[[#This Row],[Customer_order_count]] &gt;= 10,"FREQUENT",IF([1]!Table1[[#This Row],[Customer_order_count]] &lt;= 10,"REGULAR","OCASSIONAL"))</f>
        <v>#REF!</v>
      </c>
    </row>
    <row r="1034" spans="1:34" x14ac:dyDescent="0.25">
      <c r="A1034" s="1" t="s">
        <v>1805</v>
      </c>
      <c r="B1034" s="2">
        <v>45719</v>
      </c>
      <c r="C1034" s="3" t="s">
        <v>319</v>
      </c>
      <c r="D1034" s="4" t="s">
        <v>320</v>
      </c>
      <c r="E1034" s="4" t="s">
        <v>3</v>
      </c>
      <c r="F1034" s="5">
        <v>42</v>
      </c>
      <c r="G1034" s="3" t="s">
        <v>275</v>
      </c>
      <c r="H1034" s="3" t="s">
        <v>276</v>
      </c>
      <c r="I1034" s="3" t="s">
        <v>176</v>
      </c>
      <c r="J1034" s="3" t="s">
        <v>177</v>
      </c>
      <c r="K1034" s="3" t="s">
        <v>25</v>
      </c>
      <c r="L1034" s="5">
        <v>1</v>
      </c>
      <c r="M1034" s="5">
        <v>22000</v>
      </c>
      <c r="N1034" s="6">
        <v>0.05</v>
      </c>
      <c r="O1034" s="5">
        <v>20900</v>
      </c>
      <c r="P1034" s="5">
        <v>16500</v>
      </c>
      <c r="Q1034" s="5">
        <f>Table1[[#This Row],[Sales]]-Table1[[#This Row],[Cost]]</f>
        <v>4400</v>
      </c>
      <c r="R1034" s="3" t="s">
        <v>26</v>
      </c>
      <c r="S1034" s="3" t="s">
        <v>10</v>
      </c>
      <c r="T1034" s="3" t="s">
        <v>18</v>
      </c>
      <c r="U1034" s="3" t="s">
        <v>12</v>
      </c>
      <c r="V1034" s="6">
        <f>Table1[[#This Row],[Profit]]/Table1[[#This Row],[Sales]]</f>
        <v>0.21052631578947367</v>
      </c>
      <c r="W1034" s="3">
        <f>[1]!Table1[[#This Row],[Sales]]-[1]!Table1[[#This Row],[Cost]]-[1]!Table1[[#This Row],[Profit]]</f>
        <v>0</v>
      </c>
      <c r="X1034" s="3">
        <f>[1]!Table1[[#This Row],[Quantity]]*[1]!Table1[[#This Row],[Unit_Price]]</f>
        <v>22000</v>
      </c>
      <c r="Y1034" s="7">
        <f>[1]!Table1[[#This Row],[Gross_Sales]]*[1]!Table1[[#This Row],[Discount]]</f>
        <v>1100</v>
      </c>
      <c r="Z1034" s="8">
        <f>[1]!Table1[[#This Row],[Gross_Sales]]*[1]!Table1[[#This Row],[Discount_amount]]</f>
        <v>24200000</v>
      </c>
      <c r="AA1034" s="6">
        <f>IFERROR([1]!Table1[[#This Row],[Profit]]/[1]!Table1[[#This Row],[Sales]],0)</f>
        <v>0.21052631578947367</v>
      </c>
      <c r="AB1034" s="3">
        <f>YEAR([1]!Table1[[#This Row],[Order_Date]])</f>
        <v>2025</v>
      </c>
      <c r="AC1034" s="3">
        <f>MONTH([1]!Table1[[#This Row],[Order_Date]])</f>
        <v>3</v>
      </c>
      <c r="AD1034" s="3" t="str">
        <f t="shared" si="48"/>
        <v>Mar</v>
      </c>
      <c r="AE1034" s="3" t="str">
        <f t="shared" si="49"/>
        <v>Q1</v>
      </c>
      <c r="AF1034" s="3" t="str">
        <f t="shared" si="50"/>
        <v>2025-Mar</v>
      </c>
      <c r="AG1034" s="3">
        <f>COUNTIF(C:C,Table1[[#This Row],[Customer_ID]])</f>
        <v>6</v>
      </c>
      <c r="AH1034" s="9" t="e">
        <f>IF([1]!Table1[[#This Row],[Customer_order_count]] &gt;= 10,"FREQUENT",IF([1]!Table1[[#This Row],[Customer_order_count]] &lt;= 10,"REGULAR","OCASSIONAL"))</f>
        <v>#REF!</v>
      </c>
    </row>
    <row r="1035" spans="1:34" x14ac:dyDescent="0.25">
      <c r="A1035" s="10" t="s">
        <v>1806</v>
      </c>
      <c r="B1035" s="11">
        <v>45420</v>
      </c>
      <c r="C1035" s="12" t="s">
        <v>1031</v>
      </c>
      <c r="D1035" s="13" t="s">
        <v>151</v>
      </c>
      <c r="E1035" s="13" t="s">
        <v>16</v>
      </c>
      <c r="F1035" s="14">
        <v>36</v>
      </c>
      <c r="G1035" s="12" t="s">
        <v>275</v>
      </c>
      <c r="H1035" s="12" t="s">
        <v>276</v>
      </c>
      <c r="I1035" s="12" t="s">
        <v>176</v>
      </c>
      <c r="J1035" s="12" t="s">
        <v>177</v>
      </c>
      <c r="K1035" s="12" t="s">
        <v>25</v>
      </c>
      <c r="L1035" s="14">
        <v>1</v>
      </c>
      <c r="M1035" s="14">
        <v>22000</v>
      </c>
      <c r="N1035" s="15">
        <v>0.15</v>
      </c>
      <c r="O1035" s="14">
        <v>18700</v>
      </c>
      <c r="P1035" s="14">
        <v>16500</v>
      </c>
      <c r="Q1035" s="5">
        <f>Table1[[#This Row],[Sales]]-Table1[[#This Row],[Cost]]</f>
        <v>2200</v>
      </c>
      <c r="R1035" s="12" t="s">
        <v>26</v>
      </c>
      <c r="S1035" s="12" t="s">
        <v>10</v>
      </c>
      <c r="T1035" s="12" t="s">
        <v>11</v>
      </c>
      <c r="U1035" s="12" t="s">
        <v>12</v>
      </c>
      <c r="V1035" s="6">
        <f>Table1[[#This Row],[Profit]]/Table1[[#This Row],[Sales]]</f>
        <v>0.11764705882352941</v>
      </c>
      <c r="W1035" s="12">
        <f>[1]!Table1[[#This Row],[Sales]]-[1]!Table1[[#This Row],[Cost]]-[1]!Table1[[#This Row],[Profit]]</f>
        <v>0</v>
      </c>
      <c r="X1035" s="12">
        <f>[1]!Table1[[#This Row],[Quantity]]*[1]!Table1[[#This Row],[Unit_Price]]</f>
        <v>22000</v>
      </c>
      <c r="Y1035" s="16">
        <f>[1]!Table1[[#This Row],[Gross_Sales]]*[1]!Table1[[#This Row],[Discount]]</f>
        <v>3300</v>
      </c>
      <c r="Z1035" s="17">
        <f>[1]!Table1[[#This Row],[Gross_Sales]]*[1]!Table1[[#This Row],[Discount_amount]]</f>
        <v>72600000</v>
      </c>
      <c r="AA1035" s="15">
        <f>IFERROR([1]!Table1[[#This Row],[Profit]]/[1]!Table1[[#This Row],[Sales]],0)</f>
        <v>0.11764705882352941</v>
      </c>
      <c r="AB1035" s="12">
        <f>YEAR([1]!Table1[[#This Row],[Order_Date]])</f>
        <v>2024</v>
      </c>
      <c r="AC1035" s="12">
        <f>MONTH([1]!Table1[[#This Row],[Order_Date]])</f>
        <v>5</v>
      </c>
      <c r="AD1035" s="12" t="str">
        <f t="shared" si="48"/>
        <v>May</v>
      </c>
      <c r="AE1035" s="12" t="str">
        <f t="shared" si="49"/>
        <v>Q2</v>
      </c>
      <c r="AF1035" s="12" t="str">
        <f t="shared" si="50"/>
        <v>2024-May</v>
      </c>
      <c r="AG1035" s="12">
        <f>COUNTIF(C:C,Table1[[#This Row],[Customer_ID]])</f>
        <v>5</v>
      </c>
      <c r="AH1035" s="18" t="e">
        <f>IF([1]!Table1[[#This Row],[Customer_order_count]] &gt;= 10,"FREQUENT",IF([1]!Table1[[#This Row],[Customer_order_count]] &lt;= 10,"REGULAR","OCASSIONAL"))</f>
        <v>#REF!</v>
      </c>
    </row>
    <row r="1036" spans="1:34" x14ac:dyDescent="0.25">
      <c r="A1036" s="1" t="s">
        <v>1807</v>
      </c>
      <c r="B1036" s="2">
        <v>45439</v>
      </c>
      <c r="C1036" s="3" t="s">
        <v>564</v>
      </c>
      <c r="D1036" s="3" t="s">
        <v>557</v>
      </c>
      <c r="E1036" s="3" t="s">
        <v>16</v>
      </c>
      <c r="F1036" s="3">
        <v>38</v>
      </c>
      <c r="G1036" s="3" t="s">
        <v>312</v>
      </c>
      <c r="H1036" s="3" t="s">
        <v>276</v>
      </c>
      <c r="I1036" s="3" t="s">
        <v>143</v>
      </c>
      <c r="J1036" s="3" t="s">
        <v>144</v>
      </c>
      <c r="K1036" s="3" t="s">
        <v>76</v>
      </c>
      <c r="L1036" s="3">
        <v>3</v>
      </c>
      <c r="M1036" s="3">
        <v>700</v>
      </c>
      <c r="N1036" s="3">
        <v>0.1</v>
      </c>
      <c r="O1036" s="3">
        <v>1890</v>
      </c>
      <c r="P1036" s="3">
        <v>1710</v>
      </c>
      <c r="Q1036" s="5">
        <f>Table1[[#This Row],[Sales]]-Table1[[#This Row],[Cost]]</f>
        <v>180</v>
      </c>
      <c r="R1036" s="3" t="s">
        <v>9</v>
      </c>
      <c r="S1036" s="3" t="s">
        <v>287</v>
      </c>
      <c r="T1036" s="3" t="s">
        <v>11</v>
      </c>
      <c r="U1036" s="3" t="s">
        <v>27</v>
      </c>
      <c r="V1036" s="6">
        <f>Table1[[#This Row],[Profit]]/Table1[[#This Row],[Sales]]</f>
        <v>9.5238095238095233E-2</v>
      </c>
      <c r="W1036" s="3">
        <f>[1]!Table1[[#This Row],[Sales]]-[1]!Table1[[#This Row],[Cost]]-[1]!Table1[[#This Row],[Profit]]</f>
        <v>-3420</v>
      </c>
      <c r="X1036" s="3">
        <f>[1]!Table1[[#This Row],[Quantity]]*[1]!Table1[[#This Row],[Unit_Price]]</f>
        <v>2100</v>
      </c>
      <c r="Y1036" s="3">
        <f>[1]!Table1[[#This Row],[Gross_Sales]]*[1]!Table1[[#This Row],[Discount]]</f>
        <v>210</v>
      </c>
      <c r="Z1036" s="3">
        <f>[1]!Table1[[#This Row],[Gross_Sales]]*[1]!Table1[[#This Row],[Discount_amount]]</f>
        <v>441000</v>
      </c>
      <c r="AA1036" s="3">
        <f>IFERROR([1]!Table1[[#This Row],[Profit]]/[1]!Table1[[#This Row],[Sales]],0)</f>
        <v>9.5238095238095233E-2</v>
      </c>
      <c r="AB1036" s="3">
        <f>YEAR([1]!Table1[[#This Row],[Order_Date]])</f>
        <v>2024</v>
      </c>
      <c r="AC1036" s="3">
        <f>MONTH([1]!Table1[[#This Row],[Order_Date]])</f>
        <v>5</v>
      </c>
      <c r="AD1036" s="3" t="str">
        <f t="shared" si="48"/>
        <v>May</v>
      </c>
      <c r="AE1036" s="3" t="str">
        <f t="shared" si="49"/>
        <v>Q2</v>
      </c>
      <c r="AF1036" s="3" t="str">
        <f t="shared" si="50"/>
        <v>2024-May</v>
      </c>
      <c r="AG1036" s="3">
        <f>COUNTIF(C:C,Table1[[#This Row],[Customer_ID]])</f>
        <v>11</v>
      </c>
      <c r="AH1036" s="9" t="e">
        <f>IF([1]!Table1[[#This Row],[Customer_order_count]] &gt;= 10,"FREQUENT",IF([1]!Table1[[#This Row],[Customer_order_count]] &lt;= 10,"REGULAR","OCASSIONAL"))</f>
        <v>#REF!</v>
      </c>
    </row>
    <row r="1037" spans="1:34" x14ac:dyDescent="0.25">
      <c r="A1037" s="10" t="s">
        <v>1808</v>
      </c>
      <c r="B1037" s="11">
        <v>45431</v>
      </c>
      <c r="C1037" s="12" t="s">
        <v>342</v>
      </c>
      <c r="D1037" s="13" t="s">
        <v>343</v>
      </c>
      <c r="E1037" s="13" t="s">
        <v>16</v>
      </c>
      <c r="F1037" s="14">
        <v>57</v>
      </c>
      <c r="G1037" s="12" t="s">
        <v>290</v>
      </c>
      <c r="H1037" s="12" t="s">
        <v>276</v>
      </c>
      <c r="I1037" s="12" t="s">
        <v>65</v>
      </c>
      <c r="J1037" s="12" t="s">
        <v>66</v>
      </c>
      <c r="K1037" s="12" t="s">
        <v>25</v>
      </c>
      <c r="L1037" s="14">
        <v>1</v>
      </c>
      <c r="M1037" s="14">
        <v>2500</v>
      </c>
      <c r="N1037" s="15">
        <v>0.15</v>
      </c>
      <c r="O1037" s="14">
        <v>2125</v>
      </c>
      <c r="P1037" s="14">
        <v>1600</v>
      </c>
      <c r="Q1037" s="5">
        <f>Table1[[#This Row],[Sales]]-Table1[[#This Row],[Cost]]</f>
        <v>525</v>
      </c>
      <c r="R1037" s="12" t="s">
        <v>26</v>
      </c>
      <c r="S1037" s="12" t="s">
        <v>10</v>
      </c>
      <c r="T1037" s="12" t="s">
        <v>11</v>
      </c>
      <c r="U1037" s="12" t="s">
        <v>19</v>
      </c>
      <c r="V1037" s="6">
        <f>Table1[[#This Row],[Profit]]/Table1[[#This Row],[Sales]]</f>
        <v>0.24705882352941178</v>
      </c>
      <c r="W1037" s="12">
        <f>[1]!Table1[[#This Row],[Sales]]-[1]!Table1[[#This Row],[Cost]]-[1]!Table1[[#This Row],[Profit]]</f>
        <v>0</v>
      </c>
      <c r="X1037" s="12">
        <f>[1]!Table1[[#This Row],[Quantity]]*[1]!Table1[[#This Row],[Unit_Price]]</f>
        <v>2500</v>
      </c>
      <c r="Y1037" s="16">
        <f>[1]!Table1[[#This Row],[Gross_Sales]]*[1]!Table1[[#This Row],[Discount]]</f>
        <v>375</v>
      </c>
      <c r="Z1037" s="17">
        <f>[1]!Table1[[#This Row],[Gross_Sales]]*[1]!Table1[[#This Row],[Discount_amount]]</f>
        <v>937500</v>
      </c>
      <c r="AA1037" s="15">
        <f>IFERROR([1]!Table1[[#This Row],[Profit]]/[1]!Table1[[#This Row],[Sales]],0)</f>
        <v>0.24705882352941178</v>
      </c>
      <c r="AB1037" s="12">
        <f>YEAR([1]!Table1[[#This Row],[Order_Date]])</f>
        <v>2024</v>
      </c>
      <c r="AC1037" s="12">
        <f>MONTH([1]!Table1[[#This Row],[Order_Date]])</f>
        <v>5</v>
      </c>
      <c r="AD1037" s="12" t="str">
        <f t="shared" si="48"/>
        <v>May</v>
      </c>
      <c r="AE1037" s="12" t="str">
        <f t="shared" si="49"/>
        <v>Q2</v>
      </c>
      <c r="AF1037" s="12" t="str">
        <f t="shared" si="50"/>
        <v>2024-May</v>
      </c>
      <c r="AG1037" s="12">
        <f>COUNTIF(C:C,Table1[[#This Row],[Customer_ID]])</f>
        <v>14</v>
      </c>
      <c r="AH1037" s="18" t="e">
        <f>IF([1]!Table1[[#This Row],[Customer_order_count]] &gt;= 10,"FREQUENT",IF([1]!Table1[[#This Row],[Customer_order_count]] &lt;= 10,"REGULAR","OCASSIONAL"))</f>
        <v>#REF!</v>
      </c>
    </row>
    <row r="1038" spans="1:34" x14ac:dyDescent="0.25">
      <c r="A1038" s="1" t="s">
        <v>1809</v>
      </c>
      <c r="B1038" s="2">
        <v>45758</v>
      </c>
      <c r="C1038" s="3" t="s">
        <v>1810</v>
      </c>
      <c r="D1038" s="4" t="s">
        <v>1811</v>
      </c>
      <c r="E1038" s="4" t="s">
        <v>3</v>
      </c>
      <c r="F1038" s="5">
        <v>58</v>
      </c>
      <c r="G1038" s="3" t="s">
        <v>275</v>
      </c>
      <c r="H1038" s="3" t="s">
        <v>276</v>
      </c>
      <c r="I1038" s="3" t="s">
        <v>109</v>
      </c>
      <c r="J1038" s="3" t="s">
        <v>110</v>
      </c>
      <c r="K1038" s="3" t="s">
        <v>8</v>
      </c>
      <c r="L1038" s="5">
        <v>1</v>
      </c>
      <c r="M1038" s="5">
        <v>4000</v>
      </c>
      <c r="N1038" s="6">
        <v>0</v>
      </c>
      <c r="O1038" s="5">
        <v>4000</v>
      </c>
      <c r="P1038" s="5">
        <v>2900</v>
      </c>
      <c r="Q1038" s="5">
        <f>Table1[[#This Row],[Sales]]-Table1[[#This Row],[Cost]]</f>
        <v>1100</v>
      </c>
      <c r="R1038" s="3" t="s">
        <v>17</v>
      </c>
      <c r="S1038" s="3" t="s">
        <v>10</v>
      </c>
      <c r="T1038" s="3" t="s">
        <v>11</v>
      </c>
      <c r="U1038" s="3" t="s">
        <v>19</v>
      </c>
      <c r="V1038" s="6">
        <f>Table1[[#This Row],[Profit]]/Table1[[#This Row],[Sales]]</f>
        <v>0.27500000000000002</v>
      </c>
      <c r="W1038" s="3">
        <f>[1]!Table1[[#This Row],[Sales]]-[1]!Table1[[#This Row],[Cost]]-[1]!Table1[[#This Row],[Profit]]</f>
        <v>0</v>
      </c>
      <c r="X1038" s="3">
        <f>[1]!Table1[[#This Row],[Quantity]]*[1]!Table1[[#This Row],[Unit_Price]]</f>
        <v>4000</v>
      </c>
      <c r="Y1038" s="7">
        <f>[1]!Table1[[#This Row],[Gross_Sales]]*[1]!Table1[[#This Row],[Discount]]</f>
        <v>0</v>
      </c>
      <c r="Z1038" s="8">
        <f>[1]!Table1[[#This Row],[Gross_Sales]]*[1]!Table1[[#This Row],[Discount_amount]]</f>
        <v>0</v>
      </c>
      <c r="AA1038" s="6">
        <f>IFERROR([1]!Table1[[#This Row],[Profit]]/[1]!Table1[[#This Row],[Sales]],0)</f>
        <v>0.27500000000000002</v>
      </c>
      <c r="AB1038" s="3">
        <f>YEAR([1]!Table1[[#This Row],[Order_Date]])</f>
        <v>2025</v>
      </c>
      <c r="AC1038" s="3">
        <f>MONTH([1]!Table1[[#This Row],[Order_Date]])</f>
        <v>4</v>
      </c>
      <c r="AD1038" s="3" t="str">
        <f t="shared" si="48"/>
        <v>Apr</v>
      </c>
      <c r="AE1038" s="3" t="str">
        <f t="shared" si="49"/>
        <v>Q2</v>
      </c>
      <c r="AF1038" s="3" t="str">
        <f t="shared" si="50"/>
        <v>2025-Apr</v>
      </c>
      <c r="AG1038" s="3">
        <f>COUNTIF(C:C,Table1[[#This Row],[Customer_ID]])</f>
        <v>5</v>
      </c>
      <c r="AH1038" s="9" t="e">
        <f>IF([1]!Table1[[#This Row],[Customer_order_count]] &gt;= 10,"FREQUENT",IF([1]!Table1[[#This Row],[Customer_order_count]] &lt;= 10,"REGULAR","OCASSIONAL"))</f>
        <v>#REF!</v>
      </c>
    </row>
    <row r="1039" spans="1:34" x14ac:dyDescent="0.25">
      <c r="A1039" s="10" t="s">
        <v>1812</v>
      </c>
      <c r="B1039" s="11">
        <v>45476</v>
      </c>
      <c r="C1039" s="12" t="s">
        <v>1186</v>
      </c>
      <c r="D1039" s="13" t="s">
        <v>941</v>
      </c>
      <c r="E1039" s="13" t="s">
        <v>3</v>
      </c>
      <c r="F1039" s="14">
        <v>43</v>
      </c>
      <c r="G1039" s="12" t="s">
        <v>407</v>
      </c>
      <c r="H1039" s="12" t="s">
        <v>285</v>
      </c>
      <c r="I1039" s="12" t="s">
        <v>74</v>
      </c>
      <c r="J1039" s="12" t="s">
        <v>75</v>
      </c>
      <c r="K1039" s="12" t="s">
        <v>76</v>
      </c>
      <c r="L1039" s="14">
        <v>2</v>
      </c>
      <c r="M1039" s="14">
        <v>550</v>
      </c>
      <c r="N1039" s="15">
        <v>0.1</v>
      </c>
      <c r="O1039" s="14">
        <v>990</v>
      </c>
      <c r="P1039" s="14">
        <v>900</v>
      </c>
      <c r="Q1039" s="5">
        <f>Table1[[#This Row],[Sales]]-Table1[[#This Row],[Cost]]</f>
        <v>90</v>
      </c>
      <c r="R1039" s="12" t="s">
        <v>17</v>
      </c>
      <c r="S1039" s="12" t="s">
        <v>10</v>
      </c>
      <c r="T1039" s="12" t="s">
        <v>33</v>
      </c>
      <c r="U1039" s="12" t="s">
        <v>19</v>
      </c>
      <c r="V1039" s="6">
        <f>Table1[[#This Row],[Profit]]/Table1[[#This Row],[Sales]]</f>
        <v>9.0909090909090912E-2</v>
      </c>
      <c r="W1039" s="12">
        <f>[1]!Table1[[#This Row],[Sales]]-[1]!Table1[[#This Row],[Cost]]-[1]!Table1[[#This Row],[Profit]]</f>
        <v>0</v>
      </c>
      <c r="X1039" s="12">
        <f>[1]!Table1[[#This Row],[Quantity]]*[1]!Table1[[#This Row],[Unit_Price]]</f>
        <v>1100</v>
      </c>
      <c r="Y1039" s="16">
        <f>[1]!Table1[[#This Row],[Gross_Sales]]*[1]!Table1[[#This Row],[Discount]]</f>
        <v>110</v>
      </c>
      <c r="Z1039" s="17">
        <f>[1]!Table1[[#This Row],[Gross_Sales]]*[1]!Table1[[#This Row],[Discount_amount]]</f>
        <v>121000</v>
      </c>
      <c r="AA1039" s="15">
        <f>IFERROR([1]!Table1[[#This Row],[Profit]]/[1]!Table1[[#This Row],[Sales]],0)</f>
        <v>9.0909090909090912E-2</v>
      </c>
      <c r="AB1039" s="12">
        <f>YEAR([1]!Table1[[#This Row],[Order_Date]])</f>
        <v>2024</v>
      </c>
      <c r="AC1039" s="12">
        <f>MONTH([1]!Table1[[#This Row],[Order_Date]])</f>
        <v>7</v>
      </c>
      <c r="AD1039" s="12" t="str">
        <f t="shared" si="48"/>
        <v>Jul</v>
      </c>
      <c r="AE1039" s="12" t="str">
        <f t="shared" si="49"/>
        <v>Q3</v>
      </c>
      <c r="AF1039" s="12" t="str">
        <f t="shared" si="50"/>
        <v>2024-Jul</v>
      </c>
      <c r="AG1039" s="12">
        <f>COUNTIF(C:C,Table1[[#This Row],[Customer_ID]])</f>
        <v>3</v>
      </c>
      <c r="AH1039" s="18" t="e">
        <f>IF([1]!Table1[[#This Row],[Customer_order_count]] &gt;= 10,"FREQUENT",IF([1]!Table1[[#This Row],[Customer_order_count]] &lt;= 10,"REGULAR","OCASSIONAL"))</f>
        <v>#REF!</v>
      </c>
    </row>
    <row r="1040" spans="1:34" x14ac:dyDescent="0.25">
      <c r="A1040" s="1" t="s">
        <v>1813</v>
      </c>
      <c r="B1040" s="2">
        <v>45752</v>
      </c>
      <c r="C1040" s="3" t="s">
        <v>763</v>
      </c>
      <c r="D1040" s="4" t="s">
        <v>207</v>
      </c>
      <c r="E1040" s="4" t="s">
        <v>3</v>
      </c>
      <c r="F1040" s="5">
        <v>50</v>
      </c>
      <c r="G1040" s="3" t="s">
        <v>339</v>
      </c>
      <c r="H1040" s="3" t="s">
        <v>285</v>
      </c>
      <c r="I1040" s="3" t="s">
        <v>95</v>
      </c>
      <c r="J1040" s="3" t="s">
        <v>96</v>
      </c>
      <c r="K1040" s="3" t="s">
        <v>46</v>
      </c>
      <c r="L1040" s="5">
        <v>1</v>
      </c>
      <c r="M1040" s="5">
        <v>600</v>
      </c>
      <c r="N1040" s="6">
        <v>0</v>
      </c>
      <c r="O1040" s="5">
        <v>600</v>
      </c>
      <c r="P1040" s="5">
        <v>380</v>
      </c>
      <c r="Q1040" s="5">
        <f>Table1[[#This Row],[Sales]]-Table1[[#This Row],[Cost]]</f>
        <v>220</v>
      </c>
      <c r="R1040" s="3" t="s">
        <v>26</v>
      </c>
      <c r="S1040" s="3" t="s">
        <v>10</v>
      </c>
      <c r="T1040" s="3" t="s">
        <v>11</v>
      </c>
      <c r="U1040" s="3" t="s">
        <v>27</v>
      </c>
      <c r="V1040" s="6">
        <f>Table1[[#This Row],[Profit]]/Table1[[#This Row],[Sales]]</f>
        <v>0.36666666666666664</v>
      </c>
      <c r="W1040" s="3">
        <f>[1]!Table1[[#This Row],[Sales]]-[1]!Table1[[#This Row],[Cost]]-[1]!Table1[[#This Row],[Profit]]</f>
        <v>0</v>
      </c>
      <c r="X1040" s="3">
        <f>[1]!Table1[[#This Row],[Quantity]]*[1]!Table1[[#This Row],[Unit_Price]]</f>
        <v>600</v>
      </c>
      <c r="Y1040" s="7">
        <f>[1]!Table1[[#This Row],[Gross_Sales]]*[1]!Table1[[#This Row],[Discount]]</f>
        <v>0</v>
      </c>
      <c r="Z1040" s="8">
        <f>[1]!Table1[[#This Row],[Gross_Sales]]*[1]!Table1[[#This Row],[Discount_amount]]</f>
        <v>0</v>
      </c>
      <c r="AA1040" s="6">
        <f>IFERROR([1]!Table1[[#This Row],[Profit]]/[1]!Table1[[#This Row],[Sales]],0)</f>
        <v>0.36666666666666664</v>
      </c>
      <c r="AB1040" s="3">
        <f>YEAR([1]!Table1[[#This Row],[Order_Date]])</f>
        <v>2025</v>
      </c>
      <c r="AC1040" s="3">
        <f>MONTH([1]!Table1[[#This Row],[Order_Date]])</f>
        <v>4</v>
      </c>
      <c r="AD1040" s="3" t="str">
        <f t="shared" si="48"/>
        <v>Apr</v>
      </c>
      <c r="AE1040" s="3" t="str">
        <f t="shared" si="49"/>
        <v>Q2</v>
      </c>
      <c r="AF1040" s="3" t="str">
        <f t="shared" si="50"/>
        <v>2025-Apr</v>
      </c>
      <c r="AG1040" s="3">
        <f>COUNTIF(C:C,Table1[[#This Row],[Customer_ID]])</f>
        <v>20</v>
      </c>
      <c r="AH1040" s="9" t="e">
        <f>IF([1]!Table1[[#This Row],[Customer_order_count]] &gt;= 10,"FREQUENT",IF([1]!Table1[[#This Row],[Customer_order_count]] &lt;= 10,"REGULAR","OCASSIONAL"))</f>
        <v>#REF!</v>
      </c>
    </row>
    <row r="1041" spans="1:34" x14ac:dyDescent="0.25">
      <c r="A1041" s="10" t="s">
        <v>1814</v>
      </c>
      <c r="B1041" s="11">
        <v>45911</v>
      </c>
      <c r="C1041" s="12" t="s">
        <v>722</v>
      </c>
      <c r="D1041" s="13" t="s">
        <v>426</v>
      </c>
      <c r="E1041" s="13" t="s">
        <v>16</v>
      </c>
      <c r="F1041" s="14">
        <v>44</v>
      </c>
      <c r="G1041" s="12" t="s">
        <v>275</v>
      </c>
      <c r="H1041" s="12" t="s">
        <v>276</v>
      </c>
      <c r="I1041" s="12" t="s">
        <v>23</v>
      </c>
      <c r="J1041" s="12" t="s">
        <v>24</v>
      </c>
      <c r="K1041" s="12" t="s">
        <v>25</v>
      </c>
      <c r="L1041" s="14">
        <v>1</v>
      </c>
      <c r="M1041" s="14">
        <v>55000</v>
      </c>
      <c r="N1041" s="15">
        <v>0.1</v>
      </c>
      <c r="O1041" s="14">
        <v>49500</v>
      </c>
      <c r="P1041" s="14">
        <v>40000</v>
      </c>
      <c r="Q1041" s="5">
        <f>Table1[[#This Row],[Sales]]-Table1[[#This Row],[Cost]]</f>
        <v>9500</v>
      </c>
      <c r="R1041" s="12" t="s">
        <v>17</v>
      </c>
      <c r="S1041" s="12" t="s">
        <v>10</v>
      </c>
      <c r="T1041" s="12" t="s">
        <v>33</v>
      </c>
      <c r="U1041" s="12" t="s">
        <v>12</v>
      </c>
      <c r="V1041" s="6">
        <f>Table1[[#This Row],[Profit]]/Table1[[#This Row],[Sales]]</f>
        <v>0.19191919191919191</v>
      </c>
      <c r="W1041" s="12">
        <f>[1]!Table1[[#This Row],[Sales]]-[1]!Table1[[#This Row],[Cost]]-[1]!Table1[[#This Row],[Profit]]</f>
        <v>0</v>
      </c>
      <c r="X1041" s="12">
        <f>[1]!Table1[[#This Row],[Quantity]]*[1]!Table1[[#This Row],[Unit_Price]]</f>
        <v>55000</v>
      </c>
      <c r="Y1041" s="16">
        <f>[1]!Table1[[#This Row],[Gross_Sales]]*[1]!Table1[[#This Row],[Discount]]</f>
        <v>5500</v>
      </c>
      <c r="Z1041" s="17">
        <f>[1]!Table1[[#This Row],[Gross_Sales]]*[1]!Table1[[#This Row],[Discount_amount]]</f>
        <v>302500000</v>
      </c>
      <c r="AA1041" s="15">
        <f>IFERROR([1]!Table1[[#This Row],[Profit]]/[1]!Table1[[#This Row],[Sales]],0)</f>
        <v>0.19191919191919191</v>
      </c>
      <c r="AB1041" s="12">
        <f>YEAR([1]!Table1[[#This Row],[Order_Date]])</f>
        <v>2025</v>
      </c>
      <c r="AC1041" s="12">
        <f>MONTH([1]!Table1[[#This Row],[Order_Date]])</f>
        <v>9</v>
      </c>
      <c r="AD1041" s="12" t="str">
        <f t="shared" si="48"/>
        <v>Sep</v>
      </c>
      <c r="AE1041" s="12" t="str">
        <f t="shared" si="49"/>
        <v>Q3</v>
      </c>
      <c r="AF1041" s="12" t="str">
        <f t="shared" si="50"/>
        <v>2025-Sep</v>
      </c>
      <c r="AG1041" s="12">
        <f>COUNTIF(C:C,Table1[[#This Row],[Customer_ID]])</f>
        <v>3</v>
      </c>
      <c r="AH1041" s="18" t="e">
        <f>IF([1]!Table1[[#This Row],[Customer_order_count]] &gt;= 10,"FREQUENT",IF([1]!Table1[[#This Row],[Customer_order_count]] &lt;= 10,"REGULAR","OCASSIONAL"))</f>
        <v>#REF!</v>
      </c>
    </row>
    <row r="1042" spans="1:34" x14ac:dyDescent="0.25">
      <c r="A1042" s="1" t="s">
        <v>1815</v>
      </c>
      <c r="B1042" s="2">
        <v>45534</v>
      </c>
      <c r="C1042" s="3" t="s">
        <v>173</v>
      </c>
      <c r="D1042" s="4" t="s">
        <v>174</v>
      </c>
      <c r="E1042" s="4" t="s">
        <v>3</v>
      </c>
      <c r="F1042" s="5">
        <v>33</v>
      </c>
      <c r="G1042" s="3" t="s">
        <v>4</v>
      </c>
      <c r="H1042" s="3" t="s">
        <v>5</v>
      </c>
      <c r="I1042" s="3" t="s">
        <v>109</v>
      </c>
      <c r="J1042" s="3" t="s">
        <v>110</v>
      </c>
      <c r="K1042" s="3" t="s">
        <v>8</v>
      </c>
      <c r="L1042" s="5">
        <v>1</v>
      </c>
      <c r="M1042" s="5">
        <v>4000</v>
      </c>
      <c r="N1042" s="6">
        <v>0</v>
      </c>
      <c r="O1042" s="5">
        <v>4000</v>
      </c>
      <c r="P1042" s="5">
        <v>2900</v>
      </c>
      <c r="Q1042" s="5">
        <f>Table1[[#This Row],[Sales]]-Table1[[#This Row],[Cost]]</f>
        <v>1100</v>
      </c>
      <c r="R1042" s="3" t="s">
        <v>17</v>
      </c>
      <c r="S1042" s="3" t="s">
        <v>10</v>
      </c>
      <c r="T1042" s="3" t="s">
        <v>33</v>
      </c>
      <c r="U1042" s="3" t="s">
        <v>19</v>
      </c>
      <c r="V1042" s="6">
        <f>Table1[[#This Row],[Profit]]/Table1[[#This Row],[Sales]]</f>
        <v>0.27500000000000002</v>
      </c>
      <c r="W1042" s="3">
        <f>[1]!Table1[[#This Row],[Sales]]-[1]!Table1[[#This Row],[Cost]]-[1]!Table1[[#This Row],[Profit]]</f>
        <v>0</v>
      </c>
      <c r="X1042" s="3">
        <f>[1]!Table1[[#This Row],[Quantity]]*[1]!Table1[[#This Row],[Unit_Price]]</f>
        <v>4000</v>
      </c>
      <c r="Y1042" s="7">
        <f>[1]!Table1[[#This Row],[Gross_Sales]]*[1]!Table1[[#This Row],[Discount]]</f>
        <v>0</v>
      </c>
      <c r="Z1042" s="8">
        <f>[1]!Table1[[#This Row],[Gross_Sales]]*[1]!Table1[[#This Row],[Discount_amount]]</f>
        <v>0</v>
      </c>
      <c r="AA1042" s="6">
        <f>IFERROR([1]!Table1[[#This Row],[Profit]]/[1]!Table1[[#This Row],[Sales]],0)</f>
        <v>0.27500000000000002</v>
      </c>
      <c r="AB1042" s="3">
        <f>YEAR([1]!Table1[[#This Row],[Order_Date]])</f>
        <v>2024</v>
      </c>
      <c r="AC1042" s="3">
        <f>MONTH([1]!Table1[[#This Row],[Order_Date]])</f>
        <v>8</v>
      </c>
      <c r="AD1042" s="3" t="str">
        <f t="shared" si="48"/>
        <v>Aug</v>
      </c>
      <c r="AE1042" s="3" t="str">
        <f t="shared" si="49"/>
        <v>Q3</v>
      </c>
      <c r="AF1042" s="3" t="str">
        <f t="shared" si="50"/>
        <v>2024-Aug</v>
      </c>
      <c r="AG1042" s="3">
        <f>COUNTIF(C:C,Table1[[#This Row],[Customer_ID]])</f>
        <v>3</v>
      </c>
      <c r="AH1042" s="9" t="e">
        <f>IF([1]!Table1[[#This Row],[Customer_order_count]] &gt;= 10,"FREQUENT",IF([1]!Table1[[#This Row],[Customer_order_count]] &lt;= 10,"REGULAR","OCASSIONAL"))</f>
        <v>#REF!</v>
      </c>
    </row>
    <row r="1043" spans="1:34" x14ac:dyDescent="0.25">
      <c r="A1043" s="10" t="s">
        <v>1816</v>
      </c>
      <c r="B1043" s="11">
        <v>45851</v>
      </c>
      <c r="C1043" s="12" t="s">
        <v>543</v>
      </c>
      <c r="D1043" s="12" t="s">
        <v>326</v>
      </c>
      <c r="E1043" s="12" t="s">
        <v>3</v>
      </c>
      <c r="F1043" s="12">
        <v>46</v>
      </c>
      <c r="G1043" s="12" t="s">
        <v>317</v>
      </c>
      <c r="H1043" s="12" t="s">
        <v>5</v>
      </c>
      <c r="I1043" s="12" t="s">
        <v>81</v>
      </c>
      <c r="J1043" s="12" t="s">
        <v>82</v>
      </c>
      <c r="K1043" s="12" t="s">
        <v>58</v>
      </c>
      <c r="L1043" s="12">
        <v>1</v>
      </c>
      <c r="M1043" s="12">
        <v>3500</v>
      </c>
      <c r="N1043" s="12">
        <v>0.1</v>
      </c>
      <c r="O1043" s="12">
        <v>3150</v>
      </c>
      <c r="P1043" s="12">
        <v>2500</v>
      </c>
      <c r="Q1043" s="5">
        <f>Table1[[#This Row],[Sales]]-Table1[[#This Row],[Cost]]</f>
        <v>650</v>
      </c>
      <c r="R1043" s="12" t="s">
        <v>26</v>
      </c>
      <c r="S1043" s="12" t="s">
        <v>287</v>
      </c>
      <c r="T1043" s="12" t="s">
        <v>33</v>
      </c>
      <c r="U1043" s="12" t="s">
        <v>12</v>
      </c>
      <c r="V1043" s="6">
        <f>Table1[[#This Row],[Profit]]/Table1[[#This Row],[Sales]]</f>
        <v>0.20634920634920634</v>
      </c>
      <c r="W1043" s="12">
        <f>[1]!Table1[[#This Row],[Sales]]-[1]!Table1[[#This Row],[Cost]]-[1]!Table1[[#This Row],[Profit]]</f>
        <v>-5000</v>
      </c>
      <c r="X1043" s="12">
        <f>[1]!Table1[[#This Row],[Quantity]]*[1]!Table1[[#This Row],[Unit_Price]]</f>
        <v>3500</v>
      </c>
      <c r="Y1043" s="12">
        <f>[1]!Table1[[#This Row],[Gross_Sales]]*[1]!Table1[[#This Row],[Discount]]</f>
        <v>350</v>
      </c>
      <c r="Z1043" s="12">
        <f>[1]!Table1[[#This Row],[Gross_Sales]]*[1]!Table1[[#This Row],[Discount_amount]]</f>
        <v>1225000</v>
      </c>
      <c r="AA1043" s="12">
        <f>IFERROR([1]!Table1[[#This Row],[Profit]]/[1]!Table1[[#This Row],[Sales]],0)</f>
        <v>0.20634920634920634</v>
      </c>
      <c r="AB1043" s="12">
        <f>YEAR([1]!Table1[[#This Row],[Order_Date]])</f>
        <v>2025</v>
      </c>
      <c r="AC1043" s="12">
        <f>MONTH([1]!Table1[[#This Row],[Order_Date]])</f>
        <v>7</v>
      </c>
      <c r="AD1043" s="12" t="str">
        <f t="shared" si="48"/>
        <v>Jul</v>
      </c>
      <c r="AE1043" s="12" t="str">
        <f t="shared" si="49"/>
        <v>Q3</v>
      </c>
      <c r="AF1043" s="12" t="str">
        <f t="shared" si="50"/>
        <v>2025-Jul</v>
      </c>
      <c r="AG1043" s="12">
        <f>COUNTIF(C:C,Table1[[#This Row],[Customer_ID]])</f>
        <v>14</v>
      </c>
      <c r="AH1043" s="18" t="e">
        <f>IF([1]!Table1[[#This Row],[Customer_order_count]] &gt;= 10,"FREQUENT",IF([1]!Table1[[#This Row],[Customer_order_count]] &lt;= 10,"REGULAR","OCASSIONAL"))</f>
        <v>#REF!</v>
      </c>
    </row>
    <row r="1044" spans="1:34" x14ac:dyDescent="0.25">
      <c r="A1044" s="1" t="s">
        <v>1817</v>
      </c>
      <c r="B1044" s="2">
        <v>45873</v>
      </c>
      <c r="C1044" s="3" t="s">
        <v>593</v>
      </c>
      <c r="D1044" s="4" t="s">
        <v>594</v>
      </c>
      <c r="E1044" s="4" t="s">
        <v>3</v>
      </c>
      <c r="F1044" s="5">
        <v>43</v>
      </c>
      <c r="G1044" s="3" t="s">
        <v>263</v>
      </c>
      <c r="H1044" s="3" t="s">
        <v>5</v>
      </c>
      <c r="I1044" s="3" t="s">
        <v>143</v>
      </c>
      <c r="J1044" s="3" t="s">
        <v>144</v>
      </c>
      <c r="K1044" s="3" t="s">
        <v>76</v>
      </c>
      <c r="L1044" s="5">
        <v>2</v>
      </c>
      <c r="M1044" s="5">
        <v>700</v>
      </c>
      <c r="N1044" s="6">
        <v>0.1</v>
      </c>
      <c r="O1044" s="5">
        <v>1260</v>
      </c>
      <c r="P1044" s="5">
        <v>1140</v>
      </c>
      <c r="Q1044" s="5">
        <f>Table1[[#This Row],[Sales]]-Table1[[#This Row],[Cost]]</f>
        <v>120</v>
      </c>
      <c r="R1044" s="3" t="s">
        <v>9</v>
      </c>
      <c r="S1044" s="3" t="s">
        <v>10</v>
      </c>
      <c r="T1044" s="3" t="s">
        <v>33</v>
      </c>
      <c r="U1044" s="3" t="s">
        <v>27</v>
      </c>
      <c r="V1044" s="6">
        <f>Table1[[#This Row],[Profit]]/Table1[[#This Row],[Sales]]</f>
        <v>9.5238095238095233E-2</v>
      </c>
      <c r="W1044" s="3">
        <f>[1]!Table1[[#This Row],[Sales]]-[1]!Table1[[#This Row],[Cost]]-[1]!Table1[[#This Row],[Profit]]</f>
        <v>0</v>
      </c>
      <c r="X1044" s="3">
        <f>[1]!Table1[[#This Row],[Quantity]]*[1]!Table1[[#This Row],[Unit_Price]]</f>
        <v>1400</v>
      </c>
      <c r="Y1044" s="7">
        <f>[1]!Table1[[#This Row],[Gross_Sales]]*[1]!Table1[[#This Row],[Discount]]</f>
        <v>140</v>
      </c>
      <c r="Z1044" s="8">
        <f>[1]!Table1[[#This Row],[Gross_Sales]]*[1]!Table1[[#This Row],[Discount_amount]]</f>
        <v>196000</v>
      </c>
      <c r="AA1044" s="6">
        <f>IFERROR([1]!Table1[[#This Row],[Profit]]/[1]!Table1[[#This Row],[Sales]],0)</f>
        <v>9.5238095238095233E-2</v>
      </c>
      <c r="AB1044" s="3">
        <f>YEAR([1]!Table1[[#This Row],[Order_Date]])</f>
        <v>2025</v>
      </c>
      <c r="AC1044" s="3">
        <f>MONTH([1]!Table1[[#This Row],[Order_Date]])</f>
        <v>8</v>
      </c>
      <c r="AD1044" s="3" t="str">
        <f t="shared" si="48"/>
        <v>Aug</v>
      </c>
      <c r="AE1044" s="3" t="str">
        <f t="shared" si="49"/>
        <v>Q3</v>
      </c>
      <c r="AF1044" s="3" t="str">
        <f t="shared" si="50"/>
        <v>2025-Aug</v>
      </c>
      <c r="AG1044" s="3">
        <f>COUNTIF(C:C,Table1[[#This Row],[Customer_ID]])</f>
        <v>17</v>
      </c>
      <c r="AH1044" s="9" t="e">
        <f>IF([1]!Table1[[#This Row],[Customer_order_count]] &gt;= 10,"FREQUENT",IF([1]!Table1[[#This Row],[Customer_order_count]] &lt;= 10,"REGULAR","OCASSIONAL"))</f>
        <v>#REF!</v>
      </c>
    </row>
    <row r="1045" spans="1:34" x14ac:dyDescent="0.25">
      <c r="A1045" s="10" t="s">
        <v>1818</v>
      </c>
      <c r="B1045" s="11">
        <v>45785</v>
      </c>
      <c r="C1045" s="12" t="s">
        <v>715</v>
      </c>
      <c r="D1045" s="13" t="s">
        <v>448</v>
      </c>
      <c r="E1045" s="13" t="s">
        <v>16</v>
      </c>
      <c r="F1045" s="14">
        <v>38</v>
      </c>
      <c r="G1045" s="12" t="s">
        <v>317</v>
      </c>
      <c r="H1045" s="12" t="s">
        <v>5</v>
      </c>
      <c r="I1045" s="12" t="s">
        <v>109</v>
      </c>
      <c r="J1045" s="12" t="s">
        <v>110</v>
      </c>
      <c r="K1045" s="12" t="s">
        <v>8</v>
      </c>
      <c r="L1045" s="14">
        <v>1</v>
      </c>
      <c r="M1045" s="14">
        <v>4000</v>
      </c>
      <c r="N1045" s="15">
        <v>0.1</v>
      </c>
      <c r="O1045" s="14">
        <v>3600</v>
      </c>
      <c r="P1045" s="14">
        <v>2900</v>
      </c>
      <c r="Q1045" s="5">
        <f>Table1[[#This Row],[Sales]]-Table1[[#This Row],[Cost]]</f>
        <v>700</v>
      </c>
      <c r="R1045" s="12" t="s">
        <v>26</v>
      </c>
      <c r="S1045" s="12" t="s">
        <v>10</v>
      </c>
      <c r="T1045" s="12" t="s">
        <v>11</v>
      </c>
      <c r="U1045" s="12" t="s">
        <v>27</v>
      </c>
      <c r="V1045" s="6">
        <f>Table1[[#This Row],[Profit]]/Table1[[#This Row],[Sales]]</f>
        <v>0.19444444444444445</v>
      </c>
      <c r="W1045" s="12">
        <f>[1]!Table1[[#This Row],[Sales]]-[1]!Table1[[#This Row],[Cost]]-[1]!Table1[[#This Row],[Profit]]</f>
        <v>0</v>
      </c>
      <c r="X1045" s="12">
        <f>[1]!Table1[[#This Row],[Quantity]]*[1]!Table1[[#This Row],[Unit_Price]]</f>
        <v>4000</v>
      </c>
      <c r="Y1045" s="16">
        <f>[1]!Table1[[#This Row],[Gross_Sales]]*[1]!Table1[[#This Row],[Discount]]</f>
        <v>400</v>
      </c>
      <c r="Z1045" s="17">
        <f>[1]!Table1[[#This Row],[Gross_Sales]]*[1]!Table1[[#This Row],[Discount_amount]]</f>
        <v>1600000</v>
      </c>
      <c r="AA1045" s="15">
        <f>IFERROR([1]!Table1[[#This Row],[Profit]]/[1]!Table1[[#This Row],[Sales]],0)</f>
        <v>0.19444444444444445</v>
      </c>
      <c r="AB1045" s="12">
        <f>YEAR([1]!Table1[[#This Row],[Order_Date]])</f>
        <v>2025</v>
      </c>
      <c r="AC1045" s="12">
        <f>MONTH([1]!Table1[[#This Row],[Order_Date]])</f>
        <v>5</v>
      </c>
      <c r="AD1045" s="12" t="str">
        <f t="shared" si="48"/>
        <v>May</v>
      </c>
      <c r="AE1045" s="12" t="str">
        <f t="shared" si="49"/>
        <v>Q2</v>
      </c>
      <c r="AF1045" s="12" t="str">
        <f t="shared" si="50"/>
        <v>2025-May</v>
      </c>
      <c r="AG1045" s="12">
        <f>COUNTIF(C:C,Table1[[#This Row],[Customer_ID]])</f>
        <v>21</v>
      </c>
      <c r="AH1045" s="18" t="e">
        <f>IF([1]!Table1[[#This Row],[Customer_order_count]] &gt;= 10,"FREQUENT",IF([1]!Table1[[#This Row],[Customer_order_count]] &lt;= 10,"REGULAR","OCASSIONAL"))</f>
        <v>#REF!</v>
      </c>
    </row>
    <row r="1046" spans="1:34" x14ac:dyDescent="0.25">
      <c r="A1046" s="1" t="s">
        <v>1819</v>
      </c>
      <c r="B1046" s="2">
        <v>45831</v>
      </c>
      <c r="C1046" s="3" t="s">
        <v>450</v>
      </c>
      <c r="D1046" s="4" t="s">
        <v>451</v>
      </c>
      <c r="E1046" s="4" t="s">
        <v>16</v>
      </c>
      <c r="F1046" s="5">
        <v>53</v>
      </c>
      <c r="G1046" s="3" t="s">
        <v>284</v>
      </c>
      <c r="H1046" s="3" t="s">
        <v>285</v>
      </c>
      <c r="I1046" s="3" t="s">
        <v>37</v>
      </c>
      <c r="J1046" s="3" t="s">
        <v>38</v>
      </c>
      <c r="K1046" s="3" t="s">
        <v>39</v>
      </c>
      <c r="L1046" s="5">
        <v>1</v>
      </c>
      <c r="M1046" s="5">
        <v>900</v>
      </c>
      <c r="N1046" s="6">
        <v>0.05</v>
      </c>
      <c r="O1046" s="5">
        <v>855</v>
      </c>
      <c r="P1046" s="5">
        <v>550</v>
      </c>
      <c r="Q1046" s="5">
        <f>Table1[[#This Row],[Sales]]-Table1[[#This Row],[Cost]]</f>
        <v>305</v>
      </c>
      <c r="R1046" s="3" t="s">
        <v>17</v>
      </c>
      <c r="S1046" s="3" t="s">
        <v>10</v>
      </c>
      <c r="T1046" s="3" t="s">
        <v>11</v>
      </c>
      <c r="U1046" s="3" t="s">
        <v>19</v>
      </c>
      <c r="V1046" s="6">
        <f>Table1[[#This Row],[Profit]]/Table1[[#This Row],[Sales]]</f>
        <v>0.35672514619883039</v>
      </c>
      <c r="W1046" s="3">
        <f>[1]!Table1[[#This Row],[Sales]]-[1]!Table1[[#This Row],[Cost]]-[1]!Table1[[#This Row],[Profit]]</f>
        <v>0</v>
      </c>
      <c r="X1046" s="3">
        <f>[1]!Table1[[#This Row],[Quantity]]*[1]!Table1[[#This Row],[Unit_Price]]</f>
        <v>900</v>
      </c>
      <c r="Y1046" s="7">
        <f>[1]!Table1[[#This Row],[Gross_Sales]]*[1]!Table1[[#This Row],[Discount]]</f>
        <v>45</v>
      </c>
      <c r="Z1046" s="8">
        <f>[1]!Table1[[#This Row],[Gross_Sales]]*[1]!Table1[[#This Row],[Discount_amount]]</f>
        <v>40500</v>
      </c>
      <c r="AA1046" s="6">
        <f>IFERROR([1]!Table1[[#This Row],[Profit]]/[1]!Table1[[#This Row],[Sales]],0)</f>
        <v>0.35672514619883039</v>
      </c>
      <c r="AB1046" s="3">
        <f>YEAR([1]!Table1[[#This Row],[Order_Date]])</f>
        <v>2025</v>
      </c>
      <c r="AC1046" s="3">
        <f>MONTH([1]!Table1[[#This Row],[Order_Date]])</f>
        <v>6</v>
      </c>
      <c r="AD1046" s="3" t="str">
        <f t="shared" si="48"/>
        <v>Jun</v>
      </c>
      <c r="AE1046" s="3" t="str">
        <f t="shared" si="49"/>
        <v>Q2</v>
      </c>
      <c r="AF1046" s="3" t="str">
        <f t="shared" si="50"/>
        <v>2025-Jun</v>
      </c>
      <c r="AG1046" s="3">
        <f>COUNTIF(C:C,Table1[[#This Row],[Customer_ID]])</f>
        <v>4</v>
      </c>
      <c r="AH1046" s="9" t="e">
        <f>IF([1]!Table1[[#This Row],[Customer_order_count]] &gt;= 10,"FREQUENT",IF([1]!Table1[[#This Row],[Customer_order_count]] &lt;= 10,"REGULAR","OCASSIONAL"))</f>
        <v>#REF!</v>
      </c>
    </row>
    <row r="1047" spans="1:34" x14ac:dyDescent="0.25">
      <c r="A1047" s="10" t="s">
        <v>1820</v>
      </c>
      <c r="B1047" s="11">
        <v>45916</v>
      </c>
      <c r="C1047" s="12" t="s">
        <v>262</v>
      </c>
      <c r="D1047" s="13" t="s">
        <v>101</v>
      </c>
      <c r="E1047" s="13" t="s">
        <v>3</v>
      </c>
      <c r="F1047" s="14">
        <v>56</v>
      </c>
      <c r="G1047" s="12" t="s">
        <v>263</v>
      </c>
      <c r="H1047" s="12" t="s">
        <v>5</v>
      </c>
      <c r="I1047" s="12" t="s">
        <v>65</v>
      </c>
      <c r="J1047" s="12" t="s">
        <v>66</v>
      </c>
      <c r="K1047" s="12" t="s">
        <v>25</v>
      </c>
      <c r="L1047" s="14">
        <v>3</v>
      </c>
      <c r="M1047" s="14">
        <v>2500</v>
      </c>
      <c r="N1047" s="15">
        <v>0.2</v>
      </c>
      <c r="O1047" s="14">
        <v>6000</v>
      </c>
      <c r="P1047" s="14">
        <v>4800</v>
      </c>
      <c r="Q1047" s="5">
        <f>Table1[[#This Row],[Sales]]-Table1[[#This Row],[Cost]]</f>
        <v>1200</v>
      </c>
      <c r="R1047" s="12" t="s">
        <v>26</v>
      </c>
      <c r="S1047" s="12" t="s">
        <v>10</v>
      </c>
      <c r="T1047" s="12" t="s">
        <v>33</v>
      </c>
      <c r="U1047" s="12" t="s">
        <v>27</v>
      </c>
      <c r="V1047" s="6">
        <f>Table1[[#This Row],[Profit]]/Table1[[#This Row],[Sales]]</f>
        <v>0.2</v>
      </c>
      <c r="W1047" s="12">
        <f>[1]!Table1[[#This Row],[Sales]]-[1]!Table1[[#This Row],[Cost]]-[1]!Table1[[#This Row],[Profit]]</f>
        <v>0</v>
      </c>
      <c r="X1047" s="12">
        <f>[1]!Table1[[#This Row],[Quantity]]*[1]!Table1[[#This Row],[Unit_Price]]</f>
        <v>7500</v>
      </c>
      <c r="Y1047" s="16">
        <f>[1]!Table1[[#This Row],[Gross_Sales]]*[1]!Table1[[#This Row],[Discount]]</f>
        <v>1500</v>
      </c>
      <c r="Z1047" s="17">
        <f>[1]!Table1[[#This Row],[Gross_Sales]]*[1]!Table1[[#This Row],[Discount_amount]]</f>
        <v>11250000</v>
      </c>
      <c r="AA1047" s="15">
        <f>IFERROR([1]!Table1[[#This Row],[Profit]]/[1]!Table1[[#This Row],[Sales]],0)</f>
        <v>0.2</v>
      </c>
      <c r="AB1047" s="12">
        <f>YEAR([1]!Table1[[#This Row],[Order_Date]])</f>
        <v>2025</v>
      </c>
      <c r="AC1047" s="12">
        <f>MONTH([1]!Table1[[#This Row],[Order_Date]])</f>
        <v>9</v>
      </c>
      <c r="AD1047" s="12" t="str">
        <f t="shared" si="48"/>
        <v>Sep</v>
      </c>
      <c r="AE1047" s="12" t="str">
        <f t="shared" si="49"/>
        <v>Q3</v>
      </c>
      <c r="AF1047" s="12" t="str">
        <f t="shared" si="50"/>
        <v>2025-Sep</v>
      </c>
      <c r="AG1047" s="12">
        <f>COUNTIF(C:C,Table1[[#This Row],[Customer_ID]])</f>
        <v>30</v>
      </c>
      <c r="AH1047" s="18" t="e">
        <f>IF([1]!Table1[[#This Row],[Customer_order_count]] &gt;= 10,"FREQUENT",IF([1]!Table1[[#This Row],[Customer_order_count]] &lt;= 10,"REGULAR","OCASSIONAL"))</f>
        <v>#REF!</v>
      </c>
    </row>
    <row r="1048" spans="1:34" x14ac:dyDescent="0.25">
      <c r="A1048" s="1" t="s">
        <v>1821</v>
      </c>
      <c r="B1048" s="2">
        <v>45971</v>
      </c>
      <c r="C1048" s="3" t="s">
        <v>1337</v>
      </c>
      <c r="D1048" s="4" t="s">
        <v>1338</v>
      </c>
      <c r="E1048" s="4" t="s">
        <v>16</v>
      </c>
      <c r="F1048" s="5">
        <v>20</v>
      </c>
      <c r="G1048" s="3" t="s">
        <v>280</v>
      </c>
      <c r="H1048" s="3" t="s">
        <v>270</v>
      </c>
      <c r="I1048" s="3" t="s">
        <v>6</v>
      </c>
      <c r="J1048" s="3" t="s">
        <v>7</v>
      </c>
      <c r="K1048" s="3" t="s">
        <v>8</v>
      </c>
      <c r="L1048" s="5">
        <v>2</v>
      </c>
      <c r="M1048" s="5">
        <v>7000</v>
      </c>
      <c r="N1048" s="6">
        <v>0.05</v>
      </c>
      <c r="O1048" s="5">
        <v>13300</v>
      </c>
      <c r="P1048" s="5">
        <v>10400</v>
      </c>
      <c r="Q1048" s="5">
        <f>Table1[[#This Row],[Sales]]-Table1[[#This Row],[Cost]]</f>
        <v>2900</v>
      </c>
      <c r="R1048" s="3" t="s">
        <v>26</v>
      </c>
      <c r="S1048" s="3" t="s">
        <v>10</v>
      </c>
      <c r="T1048" s="3" t="s">
        <v>40</v>
      </c>
      <c r="U1048" s="3" t="s">
        <v>12</v>
      </c>
      <c r="V1048" s="6">
        <f>Table1[[#This Row],[Profit]]/Table1[[#This Row],[Sales]]</f>
        <v>0.21804511278195488</v>
      </c>
      <c r="W1048" s="3">
        <f>[1]!Table1[[#This Row],[Sales]]-[1]!Table1[[#This Row],[Cost]]-[1]!Table1[[#This Row],[Profit]]</f>
        <v>0</v>
      </c>
      <c r="X1048" s="3">
        <f>[1]!Table1[[#This Row],[Quantity]]*[1]!Table1[[#This Row],[Unit_Price]]</f>
        <v>14000</v>
      </c>
      <c r="Y1048" s="7">
        <f>[1]!Table1[[#This Row],[Gross_Sales]]*[1]!Table1[[#This Row],[Discount]]</f>
        <v>700</v>
      </c>
      <c r="Z1048" s="8">
        <f>[1]!Table1[[#This Row],[Gross_Sales]]*[1]!Table1[[#This Row],[Discount_amount]]</f>
        <v>9800000</v>
      </c>
      <c r="AA1048" s="6">
        <f>IFERROR([1]!Table1[[#This Row],[Profit]]/[1]!Table1[[#This Row],[Sales]],0)</f>
        <v>0.21804511278195488</v>
      </c>
      <c r="AB1048" s="3">
        <f>YEAR([1]!Table1[[#This Row],[Order_Date]])</f>
        <v>2025</v>
      </c>
      <c r="AC1048" s="3">
        <f>MONTH([1]!Table1[[#This Row],[Order_Date]])</f>
        <v>11</v>
      </c>
      <c r="AD1048" s="3" t="str">
        <f t="shared" si="48"/>
        <v>Nov</v>
      </c>
      <c r="AE1048" s="3" t="str">
        <f t="shared" si="49"/>
        <v>Q4</v>
      </c>
      <c r="AF1048" s="3" t="str">
        <f t="shared" si="50"/>
        <v>2025-Nov</v>
      </c>
      <c r="AG1048" s="3">
        <f>COUNTIF(C:C,Table1[[#This Row],[Customer_ID]])</f>
        <v>5</v>
      </c>
      <c r="AH1048" s="9" t="e">
        <f>IF([1]!Table1[[#This Row],[Customer_order_count]] &gt;= 10,"FREQUENT",IF([1]!Table1[[#This Row],[Customer_order_count]] &lt;= 10,"REGULAR","OCASSIONAL"))</f>
        <v>#REF!</v>
      </c>
    </row>
    <row r="1049" spans="1:34" x14ac:dyDescent="0.25">
      <c r="A1049" s="10" t="s">
        <v>1822</v>
      </c>
      <c r="B1049" s="11">
        <v>45885</v>
      </c>
      <c r="C1049" s="12" t="s">
        <v>799</v>
      </c>
      <c r="D1049" s="12" t="s">
        <v>43</v>
      </c>
      <c r="E1049" s="12" t="s">
        <v>3</v>
      </c>
      <c r="F1049" s="12">
        <v>28</v>
      </c>
      <c r="G1049" s="12" t="s">
        <v>317</v>
      </c>
      <c r="H1049" s="12" t="s">
        <v>5</v>
      </c>
      <c r="I1049" s="12" t="s">
        <v>344</v>
      </c>
      <c r="J1049" s="12" t="s">
        <v>345</v>
      </c>
      <c r="K1049" s="12" t="s">
        <v>39</v>
      </c>
      <c r="L1049" s="12">
        <v>1</v>
      </c>
      <c r="M1049" s="12">
        <v>2200</v>
      </c>
      <c r="N1049" s="12">
        <v>0.05</v>
      </c>
      <c r="O1049" s="12">
        <v>0</v>
      </c>
      <c r="P1049" s="12">
        <v>1400</v>
      </c>
      <c r="Q1049" s="5">
        <f>Table1[[#This Row],[Sales]]-Table1[[#This Row],[Cost]]</f>
        <v>-1400</v>
      </c>
      <c r="R1049" s="12" t="s">
        <v>17</v>
      </c>
      <c r="S1049" s="12" t="s">
        <v>291</v>
      </c>
      <c r="T1049" s="12" t="s">
        <v>33</v>
      </c>
      <c r="U1049" s="12" t="s">
        <v>27</v>
      </c>
      <c r="V1049" s="3" t="e">
        <f>Table1[[#This Row],[Profit]]/Table1[[#This Row],[Sales]]</f>
        <v>#DIV/0!</v>
      </c>
      <c r="W1049" s="12">
        <f>[1]!Table1[[#This Row],[Sales]]-[1]!Table1[[#This Row],[Cost]]-[1]!Table1[[#This Row],[Profit]]</f>
        <v>-1400</v>
      </c>
      <c r="X1049" s="12">
        <f>[1]!Table1[[#This Row],[Quantity]]*[1]!Table1[[#This Row],[Unit_Price]]</f>
        <v>2200</v>
      </c>
      <c r="Y1049" s="12">
        <f>[1]!Table1[[#This Row],[Gross_Sales]]*[1]!Table1[[#This Row],[Discount]]</f>
        <v>110</v>
      </c>
      <c r="Z1049" s="12">
        <f>[1]!Table1[[#This Row],[Gross_Sales]]*[1]!Table1[[#This Row],[Discount_amount]]</f>
        <v>242000</v>
      </c>
      <c r="AA1049" s="12">
        <f>IFERROR([1]!Table1[[#This Row],[Profit]]/[1]!Table1[[#This Row],[Sales]],0)</f>
        <v>0</v>
      </c>
      <c r="AB1049" s="12">
        <f>YEAR([1]!Table1[[#This Row],[Order_Date]])</f>
        <v>2025</v>
      </c>
      <c r="AC1049" s="12">
        <f>MONTH([1]!Table1[[#This Row],[Order_Date]])</f>
        <v>8</v>
      </c>
      <c r="AD1049" s="12" t="str">
        <f t="shared" si="48"/>
        <v>Aug</v>
      </c>
      <c r="AE1049" s="12" t="str">
        <f t="shared" si="49"/>
        <v>Q3</v>
      </c>
      <c r="AF1049" s="12" t="str">
        <f t="shared" si="50"/>
        <v>2025-Aug</v>
      </c>
      <c r="AG1049" s="12">
        <f>COUNTIF(C:C,Table1[[#This Row],[Customer_ID]])</f>
        <v>17</v>
      </c>
      <c r="AH1049" s="18" t="e">
        <f>IF([1]!Table1[[#This Row],[Customer_order_count]] &gt;= 10,"FREQUENT",IF([1]!Table1[[#This Row],[Customer_order_count]] &lt;= 10,"REGULAR","OCASSIONAL"))</f>
        <v>#REF!</v>
      </c>
    </row>
    <row r="1050" spans="1:34" x14ac:dyDescent="0.25">
      <c r="A1050" s="1" t="s">
        <v>1823</v>
      </c>
      <c r="B1050" s="2">
        <v>45839</v>
      </c>
      <c r="C1050" s="3" t="s">
        <v>337</v>
      </c>
      <c r="D1050" s="4" t="s">
        <v>338</v>
      </c>
      <c r="E1050" s="4" t="s">
        <v>16</v>
      </c>
      <c r="F1050" s="5">
        <v>35</v>
      </c>
      <c r="G1050" s="3" t="s">
        <v>339</v>
      </c>
      <c r="H1050" s="3" t="s">
        <v>285</v>
      </c>
      <c r="I1050" s="3" t="s">
        <v>23</v>
      </c>
      <c r="J1050" s="3" t="s">
        <v>24</v>
      </c>
      <c r="K1050" s="3" t="s">
        <v>25</v>
      </c>
      <c r="L1050" s="5">
        <v>2</v>
      </c>
      <c r="M1050" s="5">
        <v>55000</v>
      </c>
      <c r="N1050" s="6">
        <v>0.1</v>
      </c>
      <c r="O1050" s="5">
        <v>99000</v>
      </c>
      <c r="P1050" s="5">
        <v>80000</v>
      </c>
      <c r="Q1050" s="5">
        <f>Table1[[#This Row],[Sales]]-Table1[[#This Row],[Cost]]</f>
        <v>19000</v>
      </c>
      <c r="R1050" s="3" t="s">
        <v>17</v>
      </c>
      <c r="S1050" s="3" t="s">
        <v>10</v>
      </c>
      <c r="T1050" s="3" t="s">
        <v>33</v>
      </c>
      <c r="U1050" s="3" t="s">
        <v>27</v>
      </c>
      <c r="V1050" s="6">
        <f>Table1[[#This Row],[Profit]]/Table1[[#This Row],[Sales]]</f>
        <v>0.19191919191919191</v>
      </c>
      <c r="W1050" s="3">
        <f>[1]!Table1[[#This Row],[Sales]]-[1]!Table1[[#This Row],[Cost]]-[1]!Table1[[#This Row],[Profit]]</f>
        <v>0</v>
      </c>
      <c r="X1050" s="3">
        <f>[1]!Table1[[#This Row],[Quantity]]*[1]!Table1[[#This Row],[Unit_Price]]</f>
        <v>110000</v>
      </c>
      <c r="Y1050" s="7">
        <f>[1]!Table1[[#This Row],[Gross_Sales]]*[1]!Table1[[#This Row],[Discount]]</f>
        <v>11000</v>
      </c>
      <c r="Z1050" s="8">
        <f>[1]!Table1[[#This Row],[Gross_Sales]]*[1]!Table1[[#This Row],[Discount_amount]]</f>
        <v>1210000000</v>
      </c>
      <c r="AA1050" s="6">
        <f>IFERROR([1]!Table1[[#This Row],[Profit]]/[1]!Table1[[#This Row],[Sales]],0)</f>
        <v>0.19191919191919191</v>
      </c>
      <c r="AB1050" s="3">
        <f>YEAR([1]!Table1[[#This Row],[Order_Date]])</f>
        <v>2025</v>
      </c>
      <c r="AC1050" s="3">
        <f>MONTH([1]!Table1[[#This Row],[Order_Date]])</f>
        <v>7</v>
      </c>
      <c r="AD1050" s="3" t="str">
        <f t="shared" si="48"/>
        <v>Jul</v>
      </c>
      <c r="AE1050" s="3" t="str">
        <f t="shared" si="49"/>
        <v>Q3</v>
      </c>
      <c r="AF1050" s="3" t="str">
        <f t="shared" si="50"/>
        <v>2025-Jul</v>
      </c>
      <c r="AG1050" s="3">
        <f>COUNTIF(C:C,Table1[[#This Row],[Customer_ID]])</f>
        <v>11</v>
      </c>
      <c r="AH1050" s="9" t="e">
        <f>IF([1]!Table1[[#This Row],[Customer_order_count]] &gt;= 10,"FREQUENT",IF([1]!Table1[[#This Row],[Customer_order_count]] &lt;= 10,"REGULAR","OCASSIONAL"))</f>
        <v>#REF!</v>
      </c>
    </row>
    <row r="1051" spans="1:34" x14ac:dyDescent="0.25">
      <c r="A1051" s="10" t="s">
        <v>1824</v>
      </c>
      <c r="B1051" s="11">
        <v>45772</v>
      </c>
      <c r="C1051" s="12" t="s">
        <v>1394</v>
      </c>
      <c r="D1051" s="13" t="s">
        <v>64</v>
      </c>
      <c r="E1051" s="13" t="s">
        <v>3</v>
      </c>
      <c r="F1051" s="14">
        <v>38</v>
      </c>
      <c r="G1051" s="12" t="s">
        <v>317</v>
      </c>
      <c r="H1051" s="12" t="s">
        <v>5</v>
      </c>
      <c r="I1051" s="12" t="s">
        <v>81</v>
      </c>
      <c r="J1051" s="12" t="s">
        <v>82</v>
      </c>
      <c r="K1051" s="12" t="s">
        <v>58</v>
      </c>
      <c r="L1051" s="14">
        <v>1</v>
      </c>
      <c r="M1051" s="14">
        <v>3500</v>
      </c>
      <c r="N1051" s="15">
        <v>0.05</v>
      </c>
      <c r="O1051" s="14">
        <v>3325</v>
      </c>
      <c r="P1051" s="14">
        <v>2500</v>
      </c>
      <c r="Q1051" s="5">
        <f>Table1[[#This Row],[Sales]]-Table1[[#This Row],[Cost]]</f>
        <v>825</v>
      </c>
      <c r="R1051" s="12" t="s">
        <v>9</v>
      </c>
      <c r="S1051" s="12" t="s">
        <v>10</v>
      </c>
      <c r="T1051" s="12" t="s">
        <v>11</v>
      </c>
      <c r="U1051" s="12" t="s">
        <v>27</v>
      </c>
      <c r="V1051" s="6">
        <f>Table1[[#This Row],[Profit]]/Table1[[#This Row],[Sales]]</f>
        <v>0.24812030075187969</v>
      </c>
      <c r="W1051" s="12">
        <f>[1]!Table1[[#This Row],[Sales]]-[1]!Table1[[#This Row],[Cost]]-[1]!Table1[[#This Row],[Profit]]</f>
        <v>0</v>
      </c>
      <c r="X1051" s="12">
        <f>[1]!Table1[[#This Row],[Quantity]]*[1]!Table1[[#This Row],[Unit_Price]]</f>
        <v>3500</v>
      </c>
      <c r="Y1051" s="16">
        <f>[1]!Table1[[#This Row],[Gross_Sales]]*[1]!Table1[[#This Row],[Discount]]</f>
        <v>175</v>
      </c>
      <c r="Z1051" s="17">
        <f>[1]!Table1[[#This Row],[Gross_Sales]]*[1]!Table1[[#This Row],[Discount_amount]]</f>
        <v>612500</v>
      </c>
      <c r="AA1051" s="15">
        <f>IFERROR([1]!Table1[[#This Row],[Profit]]/[1]!Table1[[#This Row],[Sales]],0)</f>
        <v>0.24812030075187969</v>
      </c>
      <c r="AB1051" s="12">
        <f>YEAR([1]!Table1[[#This Row],[Order_Date]])</f>
        <v>2025</v>
      </c>
      <c r="AC1051" s="12">
        <f>MONTH([1]!Table1[[#This Row],[Order_Date]])</f>
        <v>4</v>
      </c>
      <c r="AD1051" s="12" t="str">
        <f t="shared" si="48"/>
        <v>Apr</v>
      </c>
      <c r="AE1051" s="12" t="str">
        <f t="shared" si="49"/>
        <v>Q2</v>
      </c>
      <c r="AF1051" s="12" t="str">
        <f t="shared" si="50"/>
        <v>2025-Apr</v>
      </c>
      <c r="AG1051" s="12">
        <f>COUNTIF(C:C,Table1[[#This Row],[Customer_ID]])</f>
        <v>14</v>
      </c>
      <c r="AH1051" s="18" t="e">
        <f>IF([1]!Table1[[#This Row],[Customer_order_count]] &gt;= 10,"FREQUENT",IF([1]!Table1[[#This Row],[Customer_order_count]] &lt;= 10,"REGULAR","OCASSIONAL"))</f>
        <v>#REF!</v>
      </c>
    </row>
    <row r="1052" spans="1:34" x14ac:dyDescent="0.25">
      <c r="A1052" s="1" t="s">
        <v>1825</v>
      </c>
      <c r="B1052" s="2">
        <v>45593</v>
      </c>
      <c r="C1052" s="3" t="s">
        <v>543</v>
      </c>
      <c r="D1052" s="4" t="s">
        <v>326</v>
      </c>
      <c r="E1052" s="4" t="s">
        <v>3</v>
      </c>
      <c r="F1052" s="5">
        <v>46</v>
      </c>
      <c r="G1052" s="3" t="s">
        <v>317</v>
      </c>
      <c r="H1052" s="3" t="s">
        <v>5</v>
      </c>
      <c r="I1052" s="3" t="s">
        <v>344</v>
      </c>
      <c r="J1052" s="3" t="s">
        <v>345</v>
      </c>
      <c r="K1052" s="3" t="s">
        <v>39</v>
      </c>
      <c r="L1052" s="5">
        <v>2</v>
      </c>
      <c r="M1052" s="5">
        <v>2200</v>
      </c>
      <c r="N1052" s="6">
        <v>0.1</v>
      </c>
      <c r="O1052" s="5">
        <v>3960</v>
      </c>
      <c r="P1052" s="5">
        <v>2800</v>
      </c>
      <c r="Q1052" s="5">
        <f>Table1[[#This Row],[Sales]]-Table1[[#This Row],[Cost]]</f>
        <v>1160</v>
      </c>
      <c r="R1052" s="3" t="s">
        <v>26</v>
      </c>
      <c r="S1052" s="3" t="s">
        <v>10</v>
      </c>
      <c r="T1052" s="3" t="s">
        <v>40</v>
      </c>
      <c r="U1052" s="3" t="s">
        <v>12</v>
      </c>
      <c r="V1052" s="6">
        <f>Table1[[#This Row],[Profit]]/Table1[[#This Row],[Sales]]</f>
        <v>0.29292929292929293</v>
      </c>
      <c r="W1052" s="3">
        <f>[1]!Table1[[#This Row],[Sales]]-[1]!Table1[[#This Row],[Cost]]-[1]!Table1[[#This Row],[Profit]]</f>
        <v>0</v>
      </c>
      <c r="X1052" s="3">
        <f>[1]!Table1[[#This Row],[Quantity]]*[1]!Table1[[#This Row],[Unit_Price]]</f>
        <v>4400</v>
      </c>
      <c r="Y1052" s="7">
        <f>[1]!Table1[[#This Row],[Gross_Sales]]*[1]!Table1[[#This Row],[Discount]]</f>
        <v>440</v>
      </c>
      <c r="Z1052" s="8">
        <f>[1]!Table1[[#This Row],[Gross_Sales]]*[1]!Table1[[#This Row],[Discount_amount]]</f>
        <v>1936000</v>
      </c>
      <c r="AA1052" s="6">
        <f>IFERROR([1]!Table1[[#This Row],[Profit]]/[1]!Table1[[#This Row],[Sales]],0)</f>
        <v>0.29292929292929293</v>
      </c>
      <c r="AB1052" s="3">
        <f>YEAR([1]!Table1[[#This Row],[Order_Date]])</f>
        <v>2024</v>
      </c>
      <c r="AC1052" s="3">
        <f>MONTH([1]!Table1[[#This Row],[Order_Date]])</f>
        <v>10</v>
      </c>
      <c r="AD1052" s="3" t="str">
        <f t="shared" si="48"/>
        <v>Oct</v>
      </c>
      <c r="AE1052" s="3" t="str">
        <f t="shared" si="49"/>
        <v>Q4</v>
      </c>
      <c r="AF1052" s="3" t="str">
        <f t="shared" si="50"/>
        <v>2024-Oct</v>
      </c>
      <c r="AG1052" s="3">
        <f>COUNTIF(C:C,Table1[[#This Row],[Customer_ID]])</f>
        <v>14</v>
      </c>
      <c r="AH1052" s="9" t="e">
        <f>IF([1]!Table1[[#This Row],[Customer_order_count]] &gt;= 10,"FREQUENT",IF([1]!Table1[[#This Row],[Customer_order_count]] &lt;= 10,"REGULAR","OCASSIONAL"))</f>
        <v>#REF!</v>
      </c>
    </row>
    <row r="1053" spans="1:34" x14ac:dyDescent="0.25">
      <c r="A1053" s="10" t="s">
        <v>1826</v>
      </c>
      <c r="B1053" s="11">
        <v>45903</v>
      </c>
      <c r="C1053" s="12" t="s">
        <v>671</v>
      </c>
      <c r="D1053" s="13" t="s">
        <v>672</v>
      </c>
      <c r="E1053" s="13" t="s">
        <v>16</v>
      </c>
      <c r="F1053" s="14">
        <v>57</v>
      </c>
      <c r="G1053" s="12" t="s">
        <v>290</v>
      </c>
      <c r="H1053" s="12" t="s">
        <v>276</v>
      </c>
      <c r="I1053" s="12" t="s">
        <v>344</v>
      </c>
      <c r="J1053" s="12" t="s">
        <v>345</v>
      </c>
      <c r="K1053" s="12" t="s">
        <v>39</v>
      </c>
      <c r="L1053" s="14">
        <v>2</v>
      </c>
      <c r="M1053" s="14">
        <v>2200</v>
      </c>
      <c r="N1053" s="15">
        <v>0.05</v>
      </c>
      <c r="O1053" s="14">
        <v>4180</v>
      </c>
      <c r="P1053" s="14">
        <v>2800</v>
      </c>
      <c r="Q1053" s="5">
        <f>Table1[[#This Row],[Sales]]-Table1[[#This Row],[Cost]]</f>
        <v>1380</v>
      </c>
      <c r="R1053" s="12" t="s">
        <v>9</v>
      </c>
      <c r="S1053" s="12" t="s">
        <v>10</v>
      </c>
      <c r="T1053" s="12" t="s">
        <v>33</v>
      </c>
      <c r="U1053" s="12" t="s">
        <v>27</v>
      </c>
      <c r="V1053" s="6">
        <f>Table1[[#This Row],[Profit]]/Table1[[#This Row],[Sales]]</f>
        <v>0.33014354066985646</v>
      </c>
      <c r="W1053" s="12">
        <f>[1]!Table1[[#This Row],[Sales]]-[1]!Table1[[#This Row],[Cost]]-[1]!Table1[[#This Row],[Profit]]</f>
        <v>0</v>
      </c>
      <c r="X1053" s="12">
        <f>[1]!Table1[[#This Row],[Quantity]]*[1]!Table1[[#This Row],[Unit_Price]]</f>
        <v>4400</v>
      </c>
      <c r="Y1053" s="16">
        <f>[1]!Table1[[#This Row],[Gross_Sales]]*[1]!Table1[[#This Row],[Discount]]</f>
        <v>220</v>
      </c>
      <c r="Z1053" s="17">
        <f>[1]!Table1[[#This Row],[Gross_Sales]]*[1]!Table1[[#This Row],[Discount_amount]]</f>
        <v>968000</v>
      </c>
      <c r="AA1053" s="15">
        <f>IFERROR([1]!Table1[[#This Row],[Profit]]/[1]!Table1[[#This Row],[Sales]],0)</f>
        <v>0.33014354066985646</v>
      </c>
      <c r="AB1053" s="12">
        <f>YEAR([1]!Table1[[#This Row],[Order_Date]])</f>
        <v>2025</v>
      </c>
      <c r="AC1053" s="12">
        <f>MONTH([1]!Table1[[#This Row],[Order_Date]])</f>
        <v>9</v>
      </c>
      <c r="AD1053" s="12" t="str">
        <f t="shared" si="48"/>
        <v>Sep</v>
      </c>
      <c r="AE1053" s="12" t="str">
        <f t="shared" si="49"/>
        <v>Q3</v>
      </c>
      <c r="AF1053" s="12" t="str">
        <f t="shared" si="50"/>
        <v>2025-Sep</v>
      </c>
      <c r="AG1053" s="12">
        <f>COUNTIF(C:C,Table1[[#This Row],[Customer_ID]])</f>
        <v>14</v>
      </c>
      <c r="AH1053" s="18" t="e">
        <f>IF([1]!Table1[[#This Row],[Customer_order_count]] &gt;= 10,"FREQUENT",IF([1]!Table1[[#This Row],[Customer_order_count]] &lt;= 10,"REGULAR","OCASSIONAL"))</f>
        <v>#REF!</v>
      </c>
    </row>
    <row r="1054" spans="1:34" x14ac:dyDescent="0.25">
      <c r="A1054" s="1" t="s">
        <v>1827</v>
      </c>
      <c r="B1054" s="2">
        <v>45354</v>
      </c>
      <c r="C1054" s="3" t="s">
        <v>923</v>
      </c>
      <c r="D1054" s="4" t="s">
        <v>924</v>
      </c>
      <c r="E1054" s="4" t="s">
        <v>16</v>
      </c>
      <c r="F1054" s="5">
        <v>45</v>
      </c>
      <c r="G1054" s="3" t="s">
        <v>284</v>
      </c>
      <c r="H1054" s="3" t="s">
        <v>285</v>
      </c>
      <c r="I1054" s="3" t="s">
        <v>51</v>
      </c>
      <c r="J1054" s="3" t="s">
        <v>52</v>
      </c>
      <c r="K1054" s="3" t="s">
        <v>8</v>
      </c>
      <c r="L1054" s="5">
        <v>1</v>
      </c>
      <c r="M1054" s="5">
        <v>4500</v>
      </c>
      <c r="N1054" s="6">
        <v>0.05</v>
      </c>
      <c r="O1054" s="5">
        <v>4275</v>
      </c>
      <c r="P1054" s="5">
        <v>3200</v>
      </c>
      <c r="Q1054" s="5">
        <f>Table1[[#This Row],[Sales]]-Table1[[#This Row],[Cost]]</f>
        <v>1075</v>
      </c>
      <c r="R1054" s="3" t="s">
        <v>17</v>
      </c>
      <c r="S1054" s="3" t="s">
        <v>10</v>
      </c>
      <c r="T1054" s="3" t="s">
        <v>18</v>
      </c>
      <c r="U1054" s="3" t="s">
        <v>12</v>
      </c>
      <c r="V1054" s="6">
        <f>Table1[[#This Row],[Profit]]/Table1[[#This Row],[Sales]]</f>
        <v>0.25146198830409355</v>
      </c>
      <c r="W1054" s="3">
        <f>[1]!Table1[[#This Row],[Sales]]-[1]!Table1[[#This Row],[Cost]]-[1]!Table1[[#This Row],[Profit]]</f>
        <v>0</v>
      </c>
      <c r="X1054" s="3">
        <f>[1]!Table1[[#This Row],[Quantity]]*[1]!Table1[[#This Row],[Unit_Price]]</f>
        <v>4500</v>
      </c>
      <c r="Y1054" s="7">
        <f>[1]!Table1[[#This Row],[Gross_Sales]]*[1]!Table1[[#This Row],[Discount]]</f>
        <v>225</v>
      </c>
      <c r="Z1054" s="8">
        <f>[1]!Table1[[#This Row],[Gross_Sales]]*[1]!Table1[[#This Row],[Discount_amount]]</f>
        <v>1012500</v>
      </c>
      <c r="AA1054" s="6">
        <f>IFERROR([1]!Table1[[#This Row],[Profit]]/[1]!Table1[[#This Row],[Sales]],0)</f>
        <v>0.25146198830409355</v>
      </c>
      <c r="AB1054" s="3">
        <f>YEAR([1]!Table1[[#This Row],[Order_Date]])</f>
        <v>2024</v>
      </c>
      <c r="AC1054" s="3">
        <f>MONTH([1]!Table1[[#This Row],[Order_Date]])</f>
        <v>3</v>
      </c>
      <c r="AD1054" s="3" t="str">
        <f t="shared" si="48"/>
        <v>Mar</v>
      </c>
      <c r="AE1054" s="3" t="str">
        <f t="shared" si="49"/>
        <v>Q1</v>
      </c>
      <c r="AF1054" s="3" t="str">
        <f t="shared" si="50"/>
        <v>2024-Mar</v>
      </c>
      <c r="AG1054" s="3">
        <f>COUNTIF(C:C,Table1[[#This Row],[Customer_ID]])</f>
        <v>5</v>
      </c>
      <c r="AH1054" s="9" t="e">
        <f>IF([1]!Table1[[#This Row],[Customer_order_count]] &gt;= 10,"FREQUENT",IF([1]!Table1[[#This Row],[Customer_order_count]] &lt;= 10,"REGULAR","OCASSIONAL"))</f>
        <v>#REF!</v>
      </c>
    </row>
    <row r="1055" spans="1:34" x14ac:dyDescent="0.25">
      <c r="A1055" s="10" t="s">
        <v>1828</v>
      </c>
      <c r="B1055" s="11">
        <v>45344</v>
      </c>
      <c r="C1055" s="12" t="s">
        <v>21</v>
      </c>
      <c r="D1055" s="13" t="s">
        <v>22</v>
      </c>
      <c r="E1055" s="13" t="s">
        <v>3</v>
      </c>
      <c r="F1055" s="14">
        <v>39</v>
      </c>
      <c r="G1055" s="12" t="s">
        <v>4</v>
      </c>
      <c r="H1055" s="12" t="s">
        <v>5</v>
      </c>
      <c r="I1055" s="12" t="s">
        <v>6</v>
      </c>
      <c r="J1055" s="12" t="s">
        <v>7</v>
      </c>
      <c r="K1055" s="12" t="s">
        <v>8</v>
      </c>
      <c r="L1055" s="14">
        <v>1</v>
      </c>
      <c r="M1055" s="14">
        <v>7000</v>
      </c>
      <c r="N1055" s="15">
        <v>0</v>
      </c>
      <c r="O1055" s="14">
        <v>7000</v>
      </c>
      <c r="P1055" s="14">
        <v>5200</v>
      </c>
      <c r="Q1055" s="5">
        <f>Table1[[#This Row],[Sales]]-Table1[[#This Row],[Cost]]</f>
        <v>1800</v>
      </c>
      <c r="R1055" s="12" t="s">
        <v>98</v>
      </c>
      <c r="S1055" s="12" t="s">
        <v>10</v>
      </c>
      <c r="T1055" s="12" t="s">
        <v>18</v>
      </c>
      <c r="U1055" s="12" t="s">
        <v>27</v>
      </c>
      <c r="V1055" s="6">
        <f>Table1[[#This Row],[Profit]]/Table1[[#This Row],[Sales]]</f>
        <v>0.25714285714285712</v>
      </c>
      <c r="W1055" s="12">
        <f>[1]!Table1[[#This Row],[Sales]]-[1]!Table1[[#This Row],[Cost]]-[1]!Table1[[#This Row],[Profit]]</f>
        <v>0</v>
      </c>
      <c r="X1055" s="12">
        <f>[1]!Table1[[#This Row],[Quantity]]*[1]!Table1[[#This Row],[Unit_Price]]</f>
        <v>7000</v>
      </c>
      <c r="Y1055" s="16">
        <f>[1]!Table1[[#This Row],[Gross_Sales]]*[1]!Table1[[#This Row],[Discount]]</f>
        <v>0</v>
      </c>
      <c r="Z1055" s="17">
        <f>[1]!Table1[[#This Row],[Gross_Sales]]*[1]!Table1[[#This Row],[Discount_amount]]</f>
        <v>0</v>
      </c>
      <c r="AA1055" s="15">
        <f>IFERROR([1]!Table1[[#This Row],[Profit]]/[1]!Table1[[#This Row],[Sales]],0)</f>
        <v>0.25714285714285712</v>
      </c>
      <c r="AB1055" s="12">
        <f>YEAR([1]!Table1[[#This Row],[Order_Date]])</f>
        <v>2024</v>
      </c>
      <c r="AC1055" s="12">
        <f>MONTH([1]!Table1[[#This Row],[Order_Date]])</f>
        <v>2</v>
      </c>
      <c r="AD1055" s="12" t="str">
        <f t="shared" si="48"/>
        <v>Feb</v>
      </c>
      <c r="AE1055" s="12" t="str">
        <f t="shared" si="49"/>
        <v>Q1</v>
      </c>
      <c r="AF1055" s="12" t="str">
        <f t="shared" si="50"/>
        <v>2024-Feb</v>
      </c>
      <c r="AG1055" s="12">
        <f>COUNTIF(C:C,Table1[[#This Row],[Customer_ID]])</f>
        <v>37</v>
      </c>
      <c r="AH1055" s="18" t="e">
        <f>IF([1]!Table1[[#This Row],[Customer_order_count]] &gt;= 10,"FREQUENT",IF([1]!Table1[[#This Row],[Customer_order_count]] &lt;= 10,"REGULAR","OCASSIONAL"))</f>
        <v>#REF!</v>
      </c>
    </row>
    <row r="1056" spans="1:34" x14ac:dyDescent="0.25">
      <c r="A1056" s="1" t="s">
        <v>1829</v>
      </c>
      <c r="B1056" s="2">
        <v>45931</v>
      </c>
      <c r="C1056" s="3" t="s">
        <v>1830</v>
      </c>
      <c r="D1056" s="4" t="s">
        <v>362</v>
      </c>
      <c r="E1056" s="4" t="s">
        <v>16</v>
      </c>
      <c r="F1056" s="5">
        <v>35</v>
      </c>
      <c r="G1056" s="3" t="s">
        <v>295</v>
      </c>
      <c r="H1056" s="3" t="s">
        <v>270</v>
      </c>
      <c r="I1056" s="3" t="s">
        <v>23</v>
      </c>
      <c r="J1056" s="3" t="s">
        <v>24</v>
      </c>
      <c r="K1056" s="3" t="s">
        <v>25</v>
      </c>
      <c r="L1056" s="5">
        <v>4</v>
      </c>
      <c r="M1056" s="5">
        <v>55000</v>
      </c>
      <c r="N1056" s="6">
        <v>0.1</v>
      </c>
      <c r="O1056" s="5">
        <v>198000</v>
      </c>
      <c r="P1056" s="5">
        <v>160000</v>
      </c>
      <c r="Q1056" s="5">
        <f>Table1[[#This Row],[Sales]]-Table1[[#This Row],[Cost]]</f>
        <v>38000</v>
      </c>
      <c r="R1056" s="3" t="s">
        <v>26</v>
      </c>
      <c r="S1056" s="3" t="s">
        <v>10</v>
      </c>
      <c r="T1056" s="3" t="s">
        <v>40</v>
      </c>
      <c r="U1056" s="3" t="s">
        <v>27</v>
      </c>
      <c r="V1056" s="6">
        <f>Table1[[#This Row],[Profit]]/Table1[[#This Row],[Sales]]</f>
        <v>0.19191919191919191</v>
      </c>
      <c r="W1056" s="3">
        <f>[1]!Table1[[#This Row],[Sales]]-[1]!Table1[[#This Row],[Cost]]-[1]!Table1[[#This Row],[Profit]]</f>
        <v>0</v>
      </c>
      <c r="X1056" s="3">
        <f>[1]!Table1[[#This Row],[Quantity]]*[1]!Table1[[#This Row],[Unit_Price]]</f>
        <v>220000</v>
      </c>
      <c r="Y1056" s="7">
        <f>[1]!Table1[[#This Row],[Gross_Sales]]*[1]!Table1[[#This Row],[Discount]]</f>
        <v>22000</v>
      </c>
      <c r="Z1056" s="8">
        <f>[1]!Table1[[#This Row],[Gross_Sales]]*[1]!Table1[[#This Row],[Discount_amount]]</f>
        <v>4840000000</v>
      </c>
      <c r="AA1056" s="6">
        <f>IFERROR([1]!Table1[[#This Row],[Profit]]/[1]!Table1[[#This Row],[Sales]],0)</f>
        <v>0.19191919191919191</v>
      </c>
      <c r="AB1056" s="3">
        <f>YEAR([1]!Table1[[#This Row],[Order_Date]])</f>
        <v>2025</v>
      </c>
      <c r="AC1056" s="3">
        <f>MONTH([1]!Table1[[#This Row],[Order_Date]])</f>
        <v>10</v>
      </c>
      <c r="AD1056" s="3" t="str">
        <f t="shared" si="48"/>
        <v>Oct</v>
      </c>
      <c r="AE1056" s="3" t="str">
        <f t="shared" si="49"/>
        <v>Q4</v>
      </c>
      <c r="AF1056" s="3" t="str">
        <f t="shared" si="50"/>
        <v>2025-Oct</v>
      </c>
      <c r="AG1056" s="3">
        <f>COUNTIF(C:C,Table1[[#This Row],[Customer_ID]])</f>
        <v>2</v>
      </c>
      <c r="AH1056" s="9" t="e">
        <f>IF([1]!Table1[[#This Row],[Customer_order_count]] &gt;= 10,"FREQUENT",IF([1]!Table1[[#This Row],[Customer_order_count]] &lt;= 10,"REGULAR","OCASSIONAL"))</f>
        <v>#REF!</v>
      </c>
    </row>
    <row r="1057" spans="1:34" x14ac:dyDescent="0.25">
      <c r="A1057" s="10" t="s">
        <v>1831</v>
      </c>
      <c r="B1057" s="11">
        <v>45809</v>
      </c>
      <c r="C1057" s="12" t="s">
        <v>742</v>
      </c>
      <c r="D1057" s="13" t="s">
        <v>523</v>
      </c>
      <c r="E1057" s="13" t="s">
        <v>16</v>
      </c>
      <c r="F1057" s="14">
        <v>47</v>
      </c>
      <c r="G1057" s="12" t="s">
        <v>407</v>
      </c>
      <c r="H1057" s="12" t="s">
        <v>285</v>
      </c>
      <c r="I1057" s="12" t="s">
        <v>65</v>
      </c>
      <c r="J1057" s="12" t="s">
        <v>66</v>
      </c>
      <c r="K1057" s="12" t="s">
        <v>25</v>
      </c>
      <c r="L1057" s="14">
        <v>1</v>
      </c>
      <c r="M1057" s="14">
        <v>2500</v>
      </c>
      <c r="N1057" s="15">
        <v>0.1</v>
      </c>
      <c r="O1057" s="14">
        <v>2250</v>
      </c>
      <c r="P1057" s="14">
        <v>1600</v>
      </c>
      <c r="Q1057" s="5">
        <f>Table1[[#This Row],[Sales]]-Table1[[#This Row],[Cost]]</f>
        <v>650</v>
      </c>
      <c r="R1057" s="12" t="s">
        <v>77</v>
      </c>
      <c r="S1057" s="12" t="s">
        <v>10</v>
      </c>
      <c r="T1057" s="12" t="s">
        <v>11</v>
      </c>
      <c r="U1057" s="12" t="s">
        <v>12</v>
      </c>
      <c r="V1057" s="6">
        <f>Table1[[#This Row],[Profit]]/Table1[[#This Row],[Sales]]</f>
        <v>0.28888888888888886</v>
      </c>
      <c r="W1057" s="12">
        <f>[1]!Table1[[#This Row],[Sales]]-[1]!Table1[[#This Row],[Cost]]-[1]!Table1[[#This Row],[Profit]]</f>
        <v>0</v>
      </c>
      <c r="X1057" s="12">
        <f>[1]!Table1[[#This Row],[Quantity]]*[1]!Table1[[#This Row],[Unit_Price]]</f>
        <v>2500</v>
      </c>
      <c r="Y1057" s="16">
        <f>[1]!Table1[[#This Row],[Gross_Sales]]*[1]!Table1[[#This Row],[Discount]]</f>
        <v>250</v>
      </c>
      <c r="Z1057" s="17">
        <f>[1]!Table1[[#This Row],[Gross_Sales]]*[1]!Table1[[#This Row],[Discount_amount]]</f>
        <v>625000</v>
      </c>
      <c r="AA1057" s="15">
        <f>IFERROR([1]!Table1[[#This Row],[Profit]]/[1]!Table1[[#This Row],[Sales]],0)</f>
        <v>0.28888888888888886</v>
      </c>
      <c r="AB1057" s="12">
        <f>YEAR([1]!Table1[[#This Row],[Order_Date]])</f>
        <v>2025</v>
      </c>
      <c r="AC1057" s="12">
        <f>MONTH([1]!Table1[[#This Row],[Order_Date]])</f>
        <v>6</v>
      </c>
      <c r="AD1057" s="12" t="str">
        <f t="shared" si="48"/>
        <v>Jun</v>
      </c>
      <c r="AE1057" s="12" t="str">
        <f t="shared" si="49"/>
        <v>Q2</v>
      </c>
      <c r="AF1057" s="12" t="str">
        <f t="shared" si="50"/>
        <v>2025-Jun</v>
      </c>
      <c r="AG1057" s="12">
        <f>COUNTIF(C:C,Table1[[#This Row],[Customer_ID]])</f>
        <v>9</v>
      </c>
      <c r="AH1057" s="18" t="e">
        <f>IF([1]!Table1[[#This Row],[Customer_order_count]] &gt;= 10,"FREQUENT",IF([1]!Table1[[#This Row],[Customer_order_count]] &lt;= 10,"REGULAR","OCASSIONAL"))</f>
        <v>#REF!</v>
      </c>
    </row>
    <row r="1058" spans="1:34" x14ac:dyDescent="0.25">
      <c r="A1058" s="1" t="s">
        <v>1832</v>
      </c>
      <c r="B1058" s="2">
        <v>45427</v>
      </c>
      <c r="C1058" s="3" t="s">
        <v>348</v>
      </c>
      <c r="D1058" s="4" t="s">
        <v>349</v>
      </c>
      <c r="E1058" s="4" t="s">
        <v>16</v>
      </c>
      <c r="F1058" s="5">
        <v>59</v>
      </c>
      <c r="G1058" s="3" t="s">
        <v>263</v>
      </c>
      <c r="H1058" s="3" t="s">
        <v>5</v>
      </c>
      <c r="I1058" s="3" t="s">
        <v>56</v>
      </c>
      <c r="J1058" s="3" t="s">
        <v>57</v>
      </c>
      <c r="K1058" s="3" t="s">
        <v>58</v>
      </c>
      <c r="L1058" s="5">
        <v>2</v>
      </c>
      <c r="M1058" s="5">
        <v>1200</v>
      </c>
      <c r="N1058" s="6">
        <v>0.2</v>
      </c>
      <c r="O1058" s="5">
        <v>1920</v>
      </c>
      <c r="P1058" s="5">
        <v>1600</v>
      </c>
      <c r="Q1058" s="5">
        <f>Table1[[#This Row],[Sales]]-Table1[[#This Row],[Cost]]</f>
        <v>320</v>
      </c>
      <c r="R1058" s="3" t="s">
        <v>26</v>
      </c>
      <c r="S1058" s="3" t="s">
        <v>10</v>
      </c>
      <c r="T1058" s="3" t="s">
        <v>11</v>
      </c>
      <c r="U1058" s="3" t="s">
        <v>12</v>
      </c>
      <c r="V1058" s="6">
        <f>Table1[[#This Row],[Profit]]/Table1[[#This Row],[Sales]]</f>
        <v>0.16666666666666666</v>
      </c>
      <c r="W1058" s="3">
        <f>[1]!Table1[[#This Row],[Sales]]-[1]!Table1[[#This Row],[Cost]]-[1]!Table1[[#This Row],[Profit]]</f>
        <v>0</v>
      </c>
      <c r="X1058" s="3">
        <f>[1]!Table1[[#This Row],[Quantity]]*[1]!Table1[[#This Row],[Unit_Price]]</f>
        <v>2400</v>
      </c>
      <c r="Y1058" s="7">
        <f>[1]!Table1[[#This Row],[Gross_Sales]]*[1]!Table1[[#This Row],[Discount]]</f>
        <v>480</v>
      </c>
      <c r="Z1058" s="8">
        <f>[1]!Table1[[#This Row],[Gross_Sales]]*[1]!Table1[[#This Row],[Discount_amount]]</f>
        <v>1152000</v>
      </c>
      <c r="AA1058" s="6">
        <f>IFERROR([1]!Table1[[#This Row],[Profit]]/[1]!Table1[[#This Row],[Sales]],0)</f>
        <v>0.16666666666666666</v>
      </c>
      <c r="AB1058" s="3">
        <f>YEAR([1]!Table1[[#This Row],[Order_Date]])</f>
        <v>2024</v>
      </c>
      <c r="AC1058" s="3">
        <f>MONTH([1]!Table1[[#This Row],[Order_Date]])</f>
        <v>5</v>
      </c>
      <c r="AD1058" s="3" t="str">
        <f t="shared" si="48"/>
        <v>May</v>
      </c>
      <c r="AE1058" s="3" t="str">
        <f t="shared" si="49"/>
        <v>Q2</v>
      </c>
      <c r="AF1058" s="3" t="str">
        <f t="shared" si="50"/>
        <v>2024-May</v>
      </c>
      <c r="AG1058" s="3">
        <f>COUNTIF(C:C,Table1[[#This Row],[Customer_ID]])</f>
        <v>14</v>
      </c>
      <c r="AH1058" s="9" t="e">
        <f>IF([1]!Table1[[#This Row],[Customer_order_count]] &gt;= 10,"FREQUENT",IF([1]!Table1[[#This Row],[Customer_order_count]] &lt;= 10,"REGULAR","OCASSIONAL"))</f>
        <v>#REF!</v>
      </c>
    </row>
    <row r="1059" spans="1:34" x14ac:dyDescent="0.25">
      <c r="A1059" s="10" t="s">
        <v>1833</v>
      </c>
      <c r="B1059" s="11">
        <v>45306</v>
      </c>
      <c r="C1059" s="12" t="s">
        <v>467</v>
      </c>
      <c r="D1059" s="12" t="s">
        <v>468</v>
      </c>
      <c r="E1059" s="12" t="s">
        <v>3</v>
      </c>
      <c r="F1059" s="12">
        <v>23</v>
      </c>
      <c r="G1059" s="12" t="s">
        <v>290</v>
      </c>
      <c r="H1059" s="12" t="s">
        <v>276</v>
      </c>
      <c r="I1059" s="12" t="s">
        <v>31</v>
      </c>
      <c r="J1059" s="12" t="s">
        <v>32</v>
      </c>
      <c r="K1059" s="12" t="s">
        <v>25</v>
      </c>
      <c r="L1059" s="12">
        <v>1</v>
      </c>
      <c r="M1059" s="12">
        <v>5000</v>
      </c>
      <c r="N1059" s="12">
        <v>0.1</v>
      </c>
      <c r="O1059" s="12">
        <v>0</v>
      </c>
      <c r="P1059" s="12">
        <v>3500</v>
      </c>
      <c r="Q1059" s="5">
        <f>Table1[[#This Row],[Sales]]-Table1[[#This Row],[Cost]]</f>
        <v>-3500</v>
      </c>
      <c r="R1059" s="12" t="s">
        <v>17</v>
      </c>
      <c r="S1059" s="12" t="s">
        <v>291</v>
      </c>
      <c r="T1059" s="12" t="s">
        <v>18</v>
      </c>
      <c r="U1059" s="12" t="s">
        <v>12</v>
      </c>
      <c r="V1059" s="3" t="e">
        <f>Table1[[#This Row],[Profit]]/Table1[[#This Row],[Sales]]</f>
        <v>#DIV/0!</v>
      </c>
      <c r="W1059" s="12">
        <f>[1]!Table1[[#This Row],[Sales]]-[1]!Table1[[#This Row],[Cost]]-[1]!Table1[[#This Row],[Profit]]</f>
        <v>-3500</v>
      </c>
      <c r="X1059" s="12">
        <f>[1]!Table1[[#This Row],[Quantity]]*[1]!Table1[[#This Row],[Unit_Price]]</f>
        <v>5000</v>
      </c>
      <c r="Y1059" s="12">
        <f>[1]!Table1[[#This Row],[Gross_Sales]]*[1]!Table1[[#This Row],[Discount]]</f>
        <v>500</v>
      </c>
      <c r="Z1059" s="12">
        <f>[1]!Table1[[#This Row],[Gross_Sales]]*[1]!Table1[[#This Row],[Discount_amount]]</f>
        <v>2500000</v>
      </c>
      <c r="AA1059" s="12">
        <f>IFERROR([1]!Table1[[#This Row],[Profit]]/[1]!Table1[[#This Row],[Sales]],0)</f>
        <v>0</v>
      </c>
      <c r="AB1059" s="12">
        <f>YEAR([1]!Table1[[#This Row],[Order_Date]])</f>
        <v>2024</v>
      </c>
      <c r="AC1059" s="12">
        <f>MONTH([1]!Table1[[#This Row],[Order_Date]])</f>
        <v>1</v>
      </c>
      <c r="AD1059" s="12" t="str">
        <f t="shared" si="48"/>
        <v>Jan</v>
      </c>
      <c r="AE1059" s="12" t="str">
        <f t="shared" si="49"/>
        <v>Q1</v>
      </c>
      <c r="AF1059" s="12" t="str">
        <f t="shared" si="50"/>
        <v>2024-Jan</v>
      </c>
      <c r="AG1059" s="12">
        <f>COUNTIF(C:C,Table1[[#This Row],[Customer_ID]])</f>
        <v>13</v>
      </c>
      <c r="AH1059" s="18" t="e">
        <f>IF([1]!Table1[[#This Row],[Customer_order_count]] &gt;= 10,"FREQUENT",IF([1]!Table1[[#This Row],[Customer_order_count]] &lt;= 10,"REGULAR","OCASSIONAL"))</f>
        <v>#REF!</v>
      </c>
    </row>
    <row r="1060" spans="1:34" x14ac:dyDescent="0.25">
      <c r="A1060" s="1" t="s">
        <v>1834</v>
      </c>
      <c r="B1060" s="2">
        <v>45446</v>
      </c>
      <c r="C1060" s="3" t="s">
        <v>705</v>
      </c>
      <c r="D1060" s="4" t="s">
        <v>642</v>
      </c>
      <c r="E1060" s="4" t="s">
        <v>16</v>
      </c>
      <c r="F1060" s="5">
        <v>27</v>
      </c>
      <c r="G1060" s="3" t="s">
        <v>280</v>
      </c>
      <c r="H1060" s="3" t="s">
        <v>270</v>
      </c>
      <c r="I1060" s="3" t="s">
        <v>6</v>
      </c>
      <c r="J1060" s="3" t="s">
        <v>7</v>
      </c>
      <c r="K1060" s="3" t="s">
        <v>8</v>
      </c>
      <c r="L1060" s="5">
        <v>3</v>
      </c>
      <c r="M1060" s="5">
        <v>7000</v>
      </c>
      <c r="N1060" s="6">
        <v>0.05</v>
      </c>
      <c r="O1060" s="5">
        <v>19950</v>
      </c>
      <c r="P1060" s="5">
        <v>15600</v>
      </c>
      <c r="Q1060" s="5">
        <f>Table1[[#This Row],[Sales]]-Table1[[#This Row],[Cost]]</f>
        <v>4350</v>
      </c>
      <c r="R1060" s="3" t="s">
        <v>17</v>
      </c>
      <c r="S1060" s="3" t="s">
        <v>10</v>
      </c>
      <c r="T1060" s="3" t="s">
        <v>11</v>
      </c>
      <c r="U1060" s="3" t="s">
        <v>27</v>
      </c>
      <c r="V1060" s="6">
        <f>Table1[[#This Row],[Profit]]/Table1[[#This Row],[Sales]]</f>
        <v>0.21804511278195488</v>
      </c>
      <c r="W1060" s="3">
        <f>[1]!Table1[[#This Row],[Sales]]-[1]!Table1[[#This Row],[Cost]]-[1]!Table1[[#This Row],[Profit]]</f>
        <v>0</v>
      </c>
      <c r="X1060" s="3">
        <f>[1]!Table1[[#This Row],[Quantity]]*[1]!Table1[[#This Row],[Unit_Price]]</f>
        <v>21000</v>
      </c>
      <c r="Y1060" s="7">
        <f>[1]!Table1[[#This Row],[Gross_Sales]]*[1]!Table1[[#This Row],[Discount]]</f>
        <v>1050</v>
      </c>
      <c r="Z1060" s="8">
        <f>[1]!Table1[[#This Row],[Gross_Sales]]*[1]!Table1[[#This Row],[Discount_amount]]</f>
        <v>22050000</v>
      </c>
      <c r="AA1060" s="6">
        <f>IFERROR([1]!Table1[[#This Row],[Profit]]/[1]!Table1[[#This Row],[Sales]],0)</f>
        <v>0.21804511278195488</v>
      </c>
      <c r="AB1060" s="3">
        <f>YEAR([1]!Table1[[#This Row],[Order_Date]])</f>
        <v>2024</v>
      </c>
      <c r="AC1060" s="3">
        <f>MONTH([1]!Table1[[#This Row],[Order_Date]])</f>
        <v>6</v>
      </c>
      <c r="AD1060" s="3" t="str">
        <f t="shared" si="48"/>
        <v>Jun</v>
      </c>
      <c r="AE1060" s="3" t="str">
        <f t="shared" si="49"/>
        <v>Q2</v>
      </c>
      <c r="AF1060" s="3" t="str">
        <f t="shared" si="50"/>
        <v>2024-Jun</v>
      </c>
      <c r="AG1060" s="3">
        <f>COUNTIF(C:C,Table1[[#This Row],[Customer_ID]])</f>
        <v>26</v>
      </c>
      <c r="AH1060" s="9" t="e">
        <f>IF([1]!Table1[[#This Row],[Customer_order_count]] &gt;= 10,"FREQUENT",IF([1]!Table1[[#This Row],[Customer_order_count]] &lt;= 10,"REGULAR","OCASSIONAL"))</f>
        <v>#REF!</v>
      </c>
    </row>
    <row r="1061" spans="1:34" x14ac:dyDescent="0.25">
      <c r="A1061" s="10" t="s">
        <v>1835</v>
      </c>
      <c r="B1061" s="11">
        <v>45559</v>
      </c>
      <c r="C1061" s="12" t="s">
        <v>599</v>
      </c>
      <c r="D1061" s="13" t="s">
        <v>551</v>
      </c>
      <c r="E1061" s="13" t="s">
        <v>3</v>
      </c>
      <c r="F1061" s="14">
        <v>26</v>
      </c>
      <c r="G1061" s="12" t="s">
        <v>317</v>
      </c>
      <c r="H1061" s="12" t="s">
        <v>5</v>
      </c>
      <c r="I1061" s="12" t="s">
        <v>109</v>
      </c>
      <c r="J1061" s="12" t="s">
        <v>110</v>
      </c>
      <c r="K1061" s="12" t="s">
        <v>8</v>
      </c>
      <c r="L1061" s="14">
        <v>2</v>
      </c>
      <c r="M1061" s="14">
        <v>4000</v>
      </c>
      <c r="N1061" s="15">
        <v>0.05</v>
      </c>
      <c r="O1061" s="14">
        <v>7600</v>
      </c>
      <c r="P1061" s="14">
        <v>5800</v>
      </c>
      <c r="Q1061" s="5">
        <f>Table1[[#This Row],[Sales]]-Table1[[#This Row],[Cost]]</f>
        <v>1800</v>
      </c>
      <c r="R1061" s="12" t="s">
        <v>26</v>
      </c>
      <c r="S1061" s="12" t="s">
        <v>10</v>
      </c>
      <c r="T1061" s="12" t="s">
        <v>33</v>
      </c>
      <c r="U1061" s="12" t="s">
        <v>27</v>
      </c>
      <c r="V1061" s="6">
        <f>Table1[[#This Row],[Profit]]/Table1[[#This Row],[Sales]]</f>
        <v>0.23684210526315788</v>
      </c>
      <c r="W1061" s="12">
        <f>[1]!Table1[[#This Row],[Sales]]-[1]!Table1[[#This Row],[Cost]]-[1]!Table1[[#This Row],[Profit]]</f>
        <v>0</v>
      </c>
      <c r="X1061" s="12">
        <f>[1]!Table1[[#This Row],[Quantity]]*[1]!Table1[[#This Row],[Unit_Price]]</f>
        <v>8000</v>
      </c>
      <c r="Y1061" s="16">
        <f>[1]!Table1[[#This Row],[Gross_Sales]]*[1]!Table1[[#This Row],[Discount]]</f>
        <v>400</v>
      </c>
      <c r="Z1061" s="17">
        <f>[1]!Table1[[#This Row],[Gross_Sales]]*[1]!Table1[[#This Row],[Discount_amount]]</f>
        <v>3200000</v>
      </c>
      <c r="AA1061" s="15">
        <f>IFERROR([1]!Table1[[#This Row],[Profit]]/[1]!Table1[[#This Row],[Sales]],0)</f>
        <v>0.23684210526315788</v>
      </c>
      <c r="AB1061" s="12">
        <f>YEAR([1]!Table1[[#This Row],[Order_Date]])</f>
        <v>2024</v>
      </c>
      <c r="AC1061" s="12">
        <f>MONTH([1]!Table1[[#This Row],[Order_Date]])</f>
        <v>9</v>
      </c>
      <c r="AD1061" s="12" t="str">
        <f t="shared" si="48"/>
        <v>Sep</v>
      </c>
      <c r="AE1061" s="12" t="str">
        <f t="shared" si="49"/>
        <v>Q3</v>
      </c>
      <c r="AF1061" s="12" t="str">
        <f t="shared" si="50"/>
        <v>2024-Sep</v>
      </c>
      <c r="AG1061" s="12">
        <f>COUNTIF(C:C,Table1[[#This Row],[Customer_ID]])</f>
        <v>18</v>
      </c>
      <c r="AH1061" s="18" t="e">
        <f>IF([1]!Table1[[#This Row],[Customer_order_count]] &gt;= 10,"FREQUENT",IF([1]!Table1[[#This Row],[Customer_order_count]] &lt;= 10,"REGULAR","OCASSIONAL"))</f>
        <v>#REF!</v>
      </c>
    </row>
    <row r="1062" spans="1:34" x14ac:dyDescent="0.25">
      <c r="A1062" s="1" t="s">
        <v>1836</v>
      </c>
      <c r="B1062" s="2">
        <v>45832</v>
      </c>
      <c r="C1062" s="3" t="s">
        <v>1837</v>
      </c>
      <c r="D1062" s="4" t="s">
        <v>1838</v>
      </c>
      <c r="E1062" s="4" t="s">
        <v>3</v>
      </c>
      <c r="F1062" s="5">
        <v>53</v>
      </c>
      <c r="G1062" s="3" t="s">
        <v>284</v>
      </c>
      <c r="H1062" s="3" t="s">
        <v>285</v>
      </c>
      <c r="I1062" s="3" t="s">
        <v>102</v>
      </c>
      <c r="J1062" s="3" t="s">
        <v>103</v>
      </c>
      <c r="K1062" s="3" t="s">
        <v>25</v>
      </c>
      <c r="L1062" s="5">
        <v>1</v>
      </c>
      <c r="M1062" s="5">
        <v>28000</v>
      </c>
      <c r="N1062" s="6">
        <v>0.2</v>
      </c>
      <c r="O1062" s="5">
        <v>22400</v>
      </c>
      <c r="P1062" s="5">
        <v>21000</v>
      </c>
      <c r="Q1062" s="5">
        <f>Table1[[#This Row],[Sales]]-Table1[[#This Row],[Cost]]</f>
        <v>1400</v>
      </c>
      <c r="R1062" s="3" t="s">
        <v>26</v>
      </c>
      <c r="S1062" s="3" t="s">
        <v>10</v>
      </c>
      <c r="T1062" s="3" t="s">
        <v>11</v>
      </c>
      <c r="U1062" s="3" t="s">
        <v>12</v>
      </c>
      <c r="V1062" s="6">
        <f>Table1[[#This Row],[Profit]]/Table1[[#This Row],[Sales]]</f>
        <v>6.25E-2</v>
      </c>
      <c r="W1062" s="3">
        <f>[1]!Table1[[#This Row],[Sales]]-[1]!Table1[[#This Row],[Cost]]-[1]!Table1[[#This Row],[Profit]]</f>
        <v>0</v>
      </c>
      <c r="X1062" s="3">
        <f>[1]!Table1[[#This Row],[Quantity]]*[1]!Table1[[#This Row],[Unit_Price]]</f>
        <v>28000</v>
      </c>
      <c r="Y1062" s="7">
        <f>[1]!Table1[[#This Row],[Gross_Sales]]*[1]!Table1[[#This Row],[Discount]]</f>
        <v>5600</v>
      </c>
      <c r="Z1062" s="8">
        <f>[1]!Table1[[#This Row],[Gross_Sales]]*[1]!Table1[[#This Row],[Discount_amount]]</f>
        <v>156800000</v>
      </c>
      <c r="AA1062" s="6">
        <f>IFERROR([1]!Table1[[#This Row],[Profit]]/[1]!Table1[[#This Row],[Sales]],0)</f>
        <v>6.25E-2</v>
      </c>
      <c r="AB1062" s="3">
        <f>YEAR([1]!Table1[[#This Row],[Order_Date]])</f>
        <v>2025</v>
      </c>
      <c r="AC1062" s="3">
        <f>MONTH([1]!Table1[[#This Row],[Order_Date]])</f>
        <v>6</v>
      </c>
      <c r="AD1062" s="3" t="str">
        <f t="shared" si="48"/>
        <v>Jun</v>
      </c>
      <c r="AE1062" s="3" t="str">
        <f t="shared" si="49"/>
        <v>Q2</v>
      </c>
      <c r="AF1062" s="3" t="str">
        <f t="shared" si="50"/>
        <v>2025-Jun</v>
      </c>
      <c r="AG1062" s="3">
        <f>COUNTIF(C:C,Table1[[#This Row],[Customer_ID]])</f>
        <v>4</v>
      </c>
      <c r="AH1062" s="9" t="e">
        <f>IF([1]!Table1[[#This Row],[Customer_order_count]] &gt;= 10,"FREQUENT",IF([1]!Table1[[#This Row],[Customer_order_count]] &lt;= 10,"REGULAR","OCASSIONAL"))</f>
        <v>#REF!</v>
      </c>
    </row>
    <row r="1063" spans="1:34" x14ac:dyDescent="0.25">
      <c r="A1063" s="10" t="s">
        <v>1839</v>
      </c>
      <c r="B1063" s="11">
        <v>45440</v>
      </c>
      <c r="C1063" s="12" t="s">
        <v>21</v>
      </c>
      <c r="D1063" s="13" t="s">
        <v>22</v>
      </c>
      <c r="E1063" s="13" t="s">
        <v>3</v>
      </c>
      <c r="F1063" s="14">
        <v>39</v>
      </c>
      <c r="G1063" s="12" t="s">
        <v>4</v>
      </c>
      <c r="H1063" s="12" t="s">
        <v>5</v>
      </c>
      <c r="I1063" s="12" t="s">
        <v>56</v>
      </c>
      <c r="J1063" s="12" t="s">
        <v>57</v>
      </c>
      <c r="K1063" s="12" t="s">
        <v>58</v>
      </c>
      <c r="L1063" s="14">
        <v>2</v>
      </c>
      <c r="M1063" s="14">
        <v>1200</v>
      </c>
      <c r="N1063" s="15">
        <v>0.2</v>
      </c>
      <c r="O1063" s="14">
        <v>1920</v>
      </c>
      <c r="P1063" s="14">
        <v>1600</v>
      </c>
      <c r="Q1063" s="5">
        <f>Table1[[#This Row],[Sales]]-Table1[[#This Row],[Cost]]</f>
        <v>320</v>
      </c>
      <c r="R1063" s="12" t="s">
        <v>77</v>
      </c>
      <c r="S1063" s="12" t="s">
        <v>10</v>
      </c>
      <c r="T1063" s="12" t="s">
        <v>11</v>
      </c>
      <c r="U1063" s="12" t="s">
        <v>27</v>
      </c>
      <c r="V1063" s="6">
        <f>Table1[[#This Row],[Profit]]/Table1[[#This Row],[Sales]]</f>
        <v>0.16666666666666666</v>
      </c>
      <c r="W1063" s="12">
        <f>[1]!Table1[[#This Row],[Sales]]-[1]!Table1[[#This Row],[Cost]]-[1]!Table1[[#This Row],[Profit]]</f>
        <v>0</v>
      </c>
      <c r="X1063" s="12">
        <f>[1]!Table1[[#This Row],[Quantity]]*[1]!Table1[[#This Row],[Unit_Price]]</f>
        <v>2400</v>
      </c>
      <c r="Y1063" s="16">
        <f>[1]!Table1[[#This Row],[Gross_Sales]]*[1]!Table1[[#This Row],[Discount]]</f>
        <v>480</v>
      </c>
      <c r="Z1063" s="17">
        <f>[1]!Table1[[#This Row],[Gross_Sales]]*[1]!Table1[[#This Row],[Discount_amount]]</f>
        <v>1152000</v>
      </c>
      <c r="AA1063" s="15">
        <f>IFERROR([1]!Table1[[#This Row],[Profit]]/[1]!Table1[[#This Row],[Sales]],0)</f>
        <v>0.16666666666666666</v>
      </c>
      <c r="AB1063" s="12">
        <f>YEAR([1]!Table1[[#This Row],[Order_Date]])</f>
        <v>2024</v>
      </c>
      <c r="AC1063" s="12">
        <f>MONTH([1]!Table1[[#This Row],[Order_Date]])</f>
        <v>5</v>
      </c>
      <c r="AD1063" s="12" t="str">
        <f t="shared" si="48"/>
        <v>May</v>
      </c>
      <c r="AE1063" s="12" t="str">
        <f t="shared" si="49"/>
        <v>Q2</v>
      </c>
      <c r="AF1063" s="12" t="str">
        <f t="shared" si="50"/>
        <v>2024-May</v>
      </c>
      <c r="AG1063" s="12">
        <f>COUNTIF(C:C,Table1[[#This Row],[Customer_ID]])</f>
        <v>37</v>
      </c>
      <c r="AH1063" s="18" t="e">
        <f>IF([1]!Table1[[#This Row],[Customer_order_count]] &gt;= 10,"FREQUENT",IF([1]!Table1[[#This Row],[Customer_order_count]] &lt;= 10,"REGULAR","OCASSIONAL"))</f>
        <v>#REF!</v>
      </c>
    </row>
    <row r="1064" spans="1:34" x14ac:dyDescent="0.25">
      <c r="A1064" s="1" t="s">
        <v>1840</v>
      </c>
      <c r="B1064" s="2">
        <v>45799</v>
      </c>
      <c r="C1064" s="3" t="s">
        <v>391</v>
      </c>
      <c r="D1064" s="4" t="s">
        <v>392</v>
      </c>
      <c r="E1064" s="4" t="s">
        <v>3</v>
      </c>
      <c r="F1064" s="5">
        <v>50</v>
      </c>
      <c r="G1064" s="3" t="s">
        <v>263</v>
      </c>
      <c r="H1064" s="3" t="s">
        <v>5</v>
      </c>
      <c r="I1064" s="3" t="s">
        <v>44</v>
      </c>
      <c r="J1064" s="3" t="s">
        <v>45</v>
      </c>
      <c r="K1064" s="3" t="s">
        <v>46</v>
      </c>
      <c r="L1064" s="5">
        <v>1</v>
      </c>
      <c r="M1064" s="5">
        <v>2500</v>
      </c>
      <c r="N1064" s="6">
        <v>0.1</v>
      </c>
      <c r="O1064" s="5">
        <v>2250</v>
      </c>
      <c r="P1064" s="5">
        <v>1500</v>
      </c>
      <c r="Q1064" s="5">
        <f>Table1[[#This Row],[Sales]]-Table1[[#This Row],[Cost]]</f>
        <v>750</v>
      </c>
      <c r="R1064" s="3" t="s">
        <v>9</v>
      </c>
      <c r="S1064" s="3" t="s">
        <v>10</v>
      </c>
      <c r="T1064" s="3" t="s">
        <v>11</v>
      </c>
      <c r="U1064" s="3" t="s">
        <v>27</v>
      </c>
      <c r="V1064" s="6">
        <f>Table1[[#This Row],[Profit]]/Table1[[#This Row],[Sales]]</f>
        <v>0.33333333333333331</v>
      </c>
      <c r="W1064" s="3">
        <f>[1]!Table1[[#This Row],[Sales]]-[1]!Table1[[#This Row],[Cost]]-[1]!Table1[[#This Row],[Profit]]</f>
        <v>0</v>
      </c>
      <c r="X1064" s="3">
        <f>[1]!Table1[[#This Row],[Quantity]]*[1]!Table1[[#This Row],[Unit_Price]]</f>
        <v>2500</v>
      </c>
      <c r="Y1064" s="7">
        <f>[1]!Table1[[#This Row],[Gross_Sales]]*[1]!Table1[[#This Row],[Discount]]</f>
        <v>250</v>
      </c>
      <c r="Z1064" s="8">
        <f>[1]!Table1[[#This Row],[Gross_Sales]]*[1]!Table1[[#This Row],[Discount_amount]]</f>
        <v>625000</v>
      </c>
      <c r="AA1064" s="6">
        <f>IFERROR([1]!Table1[[#This Row],[Profit]]/[1]!Table1[[#This Row],[Sales]],0)</f>
        <v>0.33333333333333331</v>
      </c>
      <c r="AB1064" s="3">
        <f>YEAR([1]!Table1[[#This Row],[Order_Date]])</f>
        <v>2025</v>
      </c>
      <c r="AC1064" s="3">
        <f>MONTH([1]!Table1[[#This Row],[Order_Date]])</f>
        <v>5</v>
      </c>
      <c r="AD1064" s="3" t="str">
        <f t="shared" si="48"/>
        <v>May</v>
      </c>
      <c r="AE1064" s="3" t="str">
        <f t="shared" si="49"/>
        <v>Q2</v>
      </c>
      <c r="AF1064" s="3" t="str">
        <f t="shared" si="50"/>
        <v>2025-May</v>
      </c>
      <c r="AG1064" s="3">
        <f>COUNTIF(C:C,Table1[[#This Row],[Customer_ID]])</f>
        <v>8</v>
      </c>
      <c r="AH1064" s="9" t="e">
        <f>IF([1]!Table1[[#This Row],[Customer_order_count]] &gt;= 10,"FREQUENT",IF([1]!Table1[[#This Row],[Customer_order_count]] &lt;= 10,"REGULAR","OCASSIONAL"))</f>
        <v>#REF!</v>
      </c>
    </row>
    <row r="1065" spans="1:34" x14ac:dyDescent="0.25">
      <c r="A1065" s="10" t="s">
        <v>1841</v>
      </c>
      <c r="B1065" s="11">
        <v>45742</v>
      </c>
      <c r="C1065" s="12" t="s">
        <v>368</v>
      </c>
      <c r="D1065" s="13" t="s">
        <v>369</v>
      </c>
      <c r="E1065" s="13" t="s">
        <v>3</v>
      </c>
      <c r="F1065" s="14">
        <v>39</v>
      </c>
      <c r="G1065" s="12" t="s">
        <v>290</v>
      </c>
      <c r="H1065" s="12" t="s">
        <v>276</v>
      </c>
      <c r="I1065" s="12" t="s">
        <v>51</v>
      </c>
      <c r="J1065" s="12" t="s">
        <v>52</v>
      </c>
      <c r="K1065" s="12" t="s">
        <v>8</v>
      </c>
      <c r="L1065" s="14">
        <v>1</v>
      </c>
      <c r="M1065" s="14">
        <v>4500</v>
      </c>
      <c r="N1065" s="15">
        <v>0.05</v>
      </c>
      <c r="O1065" s="14">
        <v>4275</v>
      </c>
      <c r="P1065" s="14">
        <v>3200</v>
      </c>
      <c r="Q1065" s="5">
        <f>Table1[[#This Row],[Sales]]-Table1[[#This Row],[Cost]]</f>
        <v>1075</v>
      </c>
      <c r="R1065" s="12" t="s">
        <v>26</v>
      </c>
      <c r="S1065" s="12" t="s">
        <v>10</v>
      </c>
      <c r="T1065" s="12" t="s">
        <v>18</v>
      </c>
      <c r="U1065" s="12" t="s">
        <v>12</v>
      </c>
      <c r="V1065" s="6">
        <f>Table1[[#This Row],[Profit]]/Table1[[#This Row],[Sales]]</f>
        <v>0.25146198830409355</v>
      </c>
      <c r="W1065" s="12">
        <f>[1]!Table1[[#This Row],[Sales]]-[1]!Table1[[#This Row],[Cost]]-[1]!Table1[[#This Row],[Profit]]</f>
        <v>0</v>
      </c>
      <c r="X1065" s="12">
        <f>[1]!Table1[[#This Row],[Quantity]]*[1]!Table1[[#This Row],[Unit_Price]]</f>
        <v>4500</v>
      </c>
      <c r="Y1065" s="16">
        <f>[1]!Table1[[#This Row],[Gross_Sales]]*[1]!Table1[[#This Row],[Discount]]</f>
        <v>225</v>
      </c>
      <c r="Z1065" s="17">
        <f>[1]!Table1[[#This Row],[Gross_Sales]]*[1]!Table1[[#This Row],[Discount_amount]]</f>
        <v>1012500</v>
      </c>
      <c r="AA1065" s="15">
        <f>IFERROR([1]!Table1[[#This Row],[Profit]]/[1]!Table1[[#This Row],[Sales]],0)</f>
        <v>0.25146198830409355</v>
      </c>
      <c r="AB1065" s="12">
        <f>YEAR([1]!Table1[[#This Row],[Order_Date]])</f>
        <v>2025</v>
      </c>
      <c r="AC1065" s="12">
        <f>MONTH([1]!Table1[[#This Row],[Order_Date]])</f>
        <v>3</v>
      </c>
      <c r="AD1065" s="12" t="str">
        <f t="shared" si="48"/>
        <v>Mar</v>
      </c>
      <c r="AE1065" s="12" t="str">
        <f t="shared" si="49"/>
        <v>Q1</v>
      </c>
      <c r="AF1065" s="12" t="str">
        <f t="shared" si="50"/>
        <v>2025-Mar</v>
      </c>
      <c r="AG1065" s="12">
        <f>COUNTIF(C:C,Table1[[#This Row],[Customer_ID]])</f>
        <v>9</v>
      </c>
      <c r="AH1065" s="18" t="e">
        <f>IF([1]!Table1[[#This Row],[Customer_order_count]] &gt;= 10,"FREQUENT",IF([1]!Table1[[#This Row],[Customer_order_count]] &lt;= 10,"REGULAR","OCASSIONAL"))</f>
        <v>#REF!</v>
      </c>
    </row>
    <row r="1066" spans="1:34" x14ac:dyDescent="0.25">
      <c r="A1066" s="1" t="s">
        <v>1842</v>
      </c>
      <c r="B1066" s="2">
        <v>45645</v>
      </c>
      <c r="C1066" s="3" t="s">
        <v>303</v>
      </c>
      <c r="D1066" s="4" t="s">
        <v>304</v>
      </c>
      <c r="E1066" s="4" t="s">
        <v>16</v>
      </c>
      <c r="F1066" s="5">
        <v>36</v>
      </c>
      <c r="G1066" s="3" t="s">
        <v>275</v>
      </c>
      <c r="H1066" s="3" t="s">
        <v>276</v>
      </c>
      <c r="I1066" s="3" t="s">
        <v>102</v>
      </c>
      <c r="J1066" s="3" t="s">
        <v>103</v>
      </c>
      <c r="K1066" s="3" t="s">
        <v>25</v>
      </c>
      <c r="L1066" s="5">
        <v>1</v>
      </c>
      <c r="M1066" s="5">
        <v>28000</v>
      </c>
      <c r="N1066" s="6">
        <v>0.05</v>
      </c>
      <c r="O1066" s="5">
        <v>26600</v>
      </c>
      <c r="P1066" s="5">
        <v>21000</v>
      </c>
      <c r="Q1066" s="5">
        <f>Table1[[#This Row],[Sales]]-Table1[[#This Row],[Cost]]</f>
        <v>5600</v>
      </c>
      <c r="R1066" s="3" t="s">
        <v>17</v>
      </c>
      <c r="S1066" s="3" t="s">
        <v>10</v>
      </c>
      <c r="T1066" s="3" t="s">
        <v>40</v>
      </c>
      <c r="U1066" s="3" t="s">
        <v>27</v>
      </c>
      <c r="V1066" s="6">
        <f>Table1[[#This Row],[Profit]]/Table1[[#This Row],[Sales]]</f>
        <v>0.21052631578947367</v>
      </c>
      <c r="W1066" s="3">
        <f>[1]!Table1[[#This Row],[Sales]]-[1]!Table1[[#This Row],[Cost]]-[1]!Table1[[#This Row],[Profit]]</f>
        <v>0</v>
      </c>
      <c r="X1066" s="3">
        <f>[1]!Table1[[#This Row],[Quantity]]*[1]!Table1[[#This Row],[Unit_Price]]</f>
        <v>28000</v>
      </c>
      <c r="Y1066" s="7">
        <f>[1]!Table1[[#This Row],[Gross_Sales]]*[1]!Table1[[#This Row],[Discount]]</f>
        <v>1400</v>
      </c>
      <c r="Z1066" s="8">
        <f>[1]!Table1[[#This Row],[Gross_Sales]]*[1]!Table1[[#This Row],[Discount_amount]]</f>
        <v>39200000</v>
      </c>
      <c r="AA1066" s="6">
        <f>IFERROR([1]!Table1[[#This Row],[Profit]]/[1]!Table1[[#This Row],[Sales]],0)</f>
        <v>0.21052631578947367</v>
      </c>
      <c r="AB1066" s="3">
        <f>YEAR([1]!Table1[[#This Row],[Order_Date]])</f>
        <v>2024</v>
      </c>
      <c r="AC1066" s="3">
        <f>MONTH([1]!Table1[[#This Row],[Order_Date]])</f>
        <v>12</v>
      </c>
      <c r="AD1066" s="3" t="str">
        <f t="shared" si="48"/>
        <v>Dec</v>
      </c>
      <c r="AE1066" s="3" t="str">
        <f t="shared" si="49"/>
        <v>Q4</v>
      </c>
      <c r="AF1066" s="3" t="str">
        <f t="shared" si="50"/>
        <v>2024-Dec</v>
      </c>
      <c r="AG1066" s="3">
        <f>COUNTIF(C:C,Table1[[#This Row],[Customer_ID]])</f>
        <v>23</v>
      </c>
      <c r="AH1066" s="9" t="e">
        <f>IF([1]!Table1[[#This Row],[Customer_order_count]] &gt;= 10,"FREQUENT",IF([1]!Table1[[#This Row],[Customer_order_count]] &lt;= 10,"REGULAR","OCASSIONAL"))</f>
        <v>#REF!</v>
      </c>
    </row>
    <row r="1067" spans="1:34" x14ac:dyDescent="0.25">
      <c r="A1067" s="10" t="s">
        <v>1843</v>
      </c>
      <c r="B1067" s="11">
        <v>45410</v>
      </c>
      <c r="C1067" s="12" t="s">
        <v>650</v>
      </c>
      <c r="D1067" s="13" t="s">
        <v>651</v>
      </c>
      <c r="E1067" s="13" t="s">
        <v>3</v>
      </c>
      <c r="F1067" s="14">
        <v>48</v>
      </c>
      <c r="G1067" s="12" t="s">
        <v>317</v>
      </c>
      <c r="H1067" s="12" t="s">
        <v>5</v>
      </c>
      <c r="I1067" s="12" t="s">
        <v>102</v>
      </c>
      <c r="J1067" s="12" t="s">
        <v>103</v>
      </c>
      <c r="K1067" s="12" t="s">
        <v>25</v>
      </c>
      <c r="L1067" s="14">
        <v>1</v>
      </c>
      <c r="M1067" s="14">
        <v>28000</v>
      </c>
      <c r="N1067" s="15">
        <v>0</v>
      </c>
      <c r="O1067" s="14">
        <v>28000</v>
      </c>
      <c r="P1067" s="14">
        <v>21000</v>
      </c>
      <c r="Q1067" s="5">
        <f>Table1[[#This Row],[Sales]]-Table1[[#This Row],[Cost]]</f>
        <v>7000</v>
      </c>
      <c r="R1067" s="12" t="s">
        <v>26</v>
      </c>
      <c r="S1067" s="12" t="s">
        <v>10</v>
      </c>
      <c r="T1067" s="12" t="s">
        <v>11</v>
      </c>
      <c r="U1067" s="12" t="s">
        <v>27</v>
      </c>
      <c r="V1067" s="6">
        <f>Table1[[#This Row],[Profit]]/Table1[[#This Row],[Sales]]</f>
        <v>0.25</v>
      </c>
      <c r="W1067" s="12">
        <f>[1]!Table1[[#This Row],[Sales]]-[1]!Table1[[#This Row],[Cost]]-[1]!Table1[[#This Row],[Profit]]</f>
        <v>0</v>
      </c>
      <c r="X1067" s="12">
        <f>[1]!Table1[[#This Row],[Quantity]]*[1]!Table1[[#This Row],[Unit_Price]]</f>
        <v>28000</v>
      </c>
      <c r="Y1067" s="16">
        <f>[1]!Table1[[#This Row],[Gross_Sales]]*[1]!Table1[[#This Row],[Discount]]</f>
        <v>0</v>
      </c>
      <c r="Z1067" s="17">
        <f>[1]!Table1[[#This Row],[Gross_Sales]]*[1]!Table1[[#This Row],[Discount_amount]]</f>
        <v>0</v>
      </c>
      <c r="AA1067" s="15">
        <f>IFERROR([1]!Table1[[#This Row],[Profit]]/[1]!Table1[[#This Row],[Sales]],0)</f>
        <v>0.25</v>
      </c>
      <c r="AB1067" s="12">
        <f>YEAR([1]!Table1[[#This Row],[Order_Date]])</f>
        <v>2024</v>
      </c>
      <c r="AC1067" s="12">
        <f>MONTH([1]!Table1[[#This Row],[Order_Date]])</f>
        <v>4</v>
      </c>
      <c r="AD1067" s="12" t="str">
        <f t="shared" si="48"/>
        <v>Apr</v>
      </c>
      <c r="AE1067" s="12" t="str">
        <f t="shared" si="49"/>
        <v>Q2</v>
      </c>
      <c r="AF1067" s="12" t="str">
        <f t="shared" si="50"/>
        <v>2024-Apr</v>
      </c>
      <c r="AG1067" s="12">
        <f>COUNTIF(C:C,Table1[[#This Row],[Customer_ID]])</f>
        <v>18</v>
      </c>
      <c r="AH1067" s="18" t="e">
        <f>IF([1]!Table1[[#This Row],[Customer_order_count]] &gt;= 10,"FREQUENT",IF([1]!Table1[[#This Row],[Customer_order_count]] &lt;= 10,"REGULAR","OCASSIONAL"))</f>
        <v>#REF!</v>
      </c>
    </row>
    <row r="1068" spans="1:34" x14ac:dyDescent="0.25">
      <c r="A1068" s="1" t="s">
        <v>1844</v>
      </c>
      <c r="B1068" s="2">
        <v>45600</v>
      </c>
      <c r="C1068" s="3" t="s">
        <v>311</v>
      </c>
      <c r="D1068" s="4" t="s">
        <v>101</v>
      </c>
      <c r="E1068" s="4" t="s">
        <v>16</v>
      </c>
      <c r="F1068" s="5">
        <v>42</v>
      </c>
      <c r="G1068" s="3" t="s">
        <v>312</v>
      </c>
      <c r="H1068" s="3" t="s">
        <v>276</v>
      </c>
      <c r="I1068" s="3" t="s">
        <v>143</v>
      </c>
      <c r="J1068" s="3" t="s">
        <v>144</v>
      </c>
      <c r="K1068" s="3" t="s">
        <v>76</v>
      </c>
      <c r="L1068" s="5">
        <v>3</v>
      </c>
      <c r="M1068" s="5">
        <v>700</v>
      </c>
      <c r="N1068" s="6">
        <v>0.15</v>
      </c>
      <c r="O1068" s="5">
        <v>1785</v>
      </c>
      <c r="P1068" s="5">
        <v>1710</v>
      </c>
      <c r="Q1068" s="5">
        <f>Table1[[#This Row],[Sales]]-Table1[[#This Row],[Cost]]</f>
        <v>75</v>
      </c>
      <c r="R1068" s="3" t="s">
        <v>9</v>
      </c>
      <c r="S1068" s="3" t="s">
        <v>10</v>
      </c>
      <c r="T1068" s="3" t="s">
        <v>40</v>
      </c>
      <c r="U1068" s="3" t="s">
        <v>27</v>
      </c>
      <c r="V1068" s="6">
        <f>Table1[[#This Row],[Profit]]/Table1[[#This Row],[Sales]]</f>
        <v>4.2016806722689079E-2</v>
      </c>
      <c r="W1068" s="3">
        <f>[1]!Table1[[#This Row],[Sales]]-[1]!Table1[[#This Row],[Cost]]-[1]!Table1[[#This Row],[Profit]]</f>
        <v>0</v>
      </c>
      <c r="X1068" s="3">
        <f>[1]!Table1[[#This Row],[Quantity]]*[1]!Table1[[#This Row],[Unit_Price]]</f>
        <v>2100</v>
      </c>
      <c r="Y1068" s="7">
        <f>[1]!Table1[[#This Row],[Gross_Sales]]*[1]!Table1[[#This Row],[Discount]]</f>
        <v>315</v>
      </c>
      <c r="Z1068" s="8">
        <f>[1]!Table1[[#This Row],[Gross_Sales]]*[1]!Table1[[#This Row],[Discount_amount]]</f>
        <v>661500</v>
      </c>
      <c r="AA1068" s="6">
        <f>IFERROR([1]!Table1[[#This Row],[Profit]]/[1]!Table1[[#This Row],[Sales]],0)</f>
        <v>4.2016806722689079E-2</v>
      </c>
      <c r="AB1068" s="3">
        <f>YEAR([1]!Table1[[#This Row],[Order_Date]])</f>
        <v>2024</v>
      </c>
      <c r="AC1068" s="3">
        <f>MONTH([1]!Table1[[#This Row],[Order_Date]])</f>
        <v>11</v>
      </c>
      <c r="AD1068" s="3" t="str">
        <f t="shared" si="48"/>
        <v>Nov</v>
      </c>
      <c r="AE1068" s="3" t="str">
        <f t="shared" si="49"/>
        <v>Q4</v>
      </c>
      <c r="AF1068" s="3" t="str">
        <f t="shared" si="50"/>
        <v>2024-Nov</v>
      </c>
      <c r="AG1068" s="3">
        <f>COUNTIF(C:C,Table1[[#This Row],[Customer_ID]])</f>
        <v>21</v>
      </c>
      <c r="AH1068" s="9" t="e">
        <f>IF([1]!Table1[[#This Row],[Customer_order_count]] &gt;= 10,"FREQUENT",IF([1]!Table1[[#This Row],[Customer_order_count]] &lt;= 10,"REGULAR","OCASSIONAL"))</f>
        <v>#REF!</v>
      </c>
    </row>
    <row r="1069" spans="1:34" x14ac:dyDescent="0.25">
      <c r="A1069" s="10" t="s">
        <v>1845</v>
      </c>
      <c r="B1069" s="11">
        <v>45837</v>
      </c>
      <c r="C1069" s="12" t="s">
        <v>1080</v>
      </c>
      <c r="D1069" s="13" t="s">
        <v>369</v>
      </c>
      <c r="E1069" s="13" t="s">
        <v>16</v>
      </c>
      <c r="F1069" s="14">
        <v>32</v>
      </c>
      <c r="G1069" s="12" t="s">
        <v>290</v>
      </c>
      <c r="H1069" s="12" t="s">
        <v>276</v>
      </c>
      <c r="I1069" s="12" t="s">
        <v>89</v>
      </c>
      <c r="J1069" s="12" t="s">
        <v>90</v>
      </c>
      <c r="K1069" s="12" t="s">
        <v>91</v>
      </c>
      <c r="L1069" s="14">
        <v>1</v>
      </c>
      <c r="M1069" s="14">
        <v>35000</v>
      </c>
      <c r="N1069" s="15">
        <v>0.2</v>
      </c>
      <c r="O1069" s="14">
        <v>28000</v>
      </c>
      <c r="P1069" s="14">
        <v>27000</v>
      </c>
      <c r="Q1069" s="5">
        <f>Table1[[#This Row],[Sales]]-Table1[[#This Row],[Cost]]</f>
        <v>1000</v>
      </c>
      <c r="R1069" s="12" t="s">
        <v>26</v>
      </c>
      <c r="S1069" s="12" t="s">
        <v>10</v>
      </c>
      <c r="T1069" s="12" t="s">
        <v>11</v>
      </c>
      <c r="U1069" s="12" t="s">
        <v>27</v>
      </c>
      <c r="V1069" s="6">
        <f>Table1[[#This Row],[Profit]]/Table1[[#This Row],[Sales]]</f>
        <v>3.5714285714285712E-2</v>
      </c>
      <c r="W1069" s="12">
        <f>[1]!Table1[[#This Row],[Sales]]-[1]!Table1[[#This Row],[Cost]]-[1]!Table1[[#This Row],[Profit]]</f>
        <v>0</v>
      </c>
      <c r="X1069" s="12">
        <f>[1]!Table1[[#This Row],[Quantity]]*[1]!Table1[[#This Row],[Unit_Price]]</f>
        <v>35000</v>
      </c>
      <c r="Y1069" s="16">
        <f>[1]!Table1[[#This Row],[Gross_Sales]]*[1]!Table1[[#This Row],[Discount]]</f>
        <v>7000</v>
      </c>
      <c r="Z1069" s="17">
        <f>[1]!Table1[[#This Row],[Gross_Sales]]*[1]!Table1[[#This Row],[Discount_amount]]</f>
        <v>245000000</v>
      </c>
      <c r="AA1069" s="15">
        <f>IFERROR([1]!Table1[[#This Row],[Profit]]/[1]!Table1[[#This Row],[Sales]],0)</f>
        <v>3.5714285714285712E-2</v>
      </c>
      <c r="AB1069" s="12">
        <f>YEAR([1]!Table1[[#This Row],[Order_Date]])</f>
        <v>2025</v>
      </c>
      <c r="AC1069" s="12">
        <f>MONTH([1]!Table1[[#This Row],[Order_Date]])</f>
        <v>6</v>
      </c>
      <c r="AD1069" s="12" t="str">
        <f t="shared" si="48"/>
        <v>Jun</v>
      </c>
      <c r="AE1069" s="12" t="str">
        <f t="shared" si="49"/>
        <v>Q2</v>
      </c>
      <c r="AF1069" s="12" t="str">
        <f t="shared" si="50"/>
        <v>2025-Jun</v>
      </c>
      <c r="AG1069" s="12">
        <f>COUNTIF(C:C,Table1[[#This Row],[Customer_ID]])</f>
        <v>16</v>
      </c>
      <c r="AH1069" s="18" t="e">
        <f>IF([1]!Table1[[#This Row],[Customer_order_count]] &gt;= 10,"FREQUENT",IF([1]!Table1[[#This Row],[Customer_order_count]] &lt;= 10,"REGULAR","OCASSIONAL"))</f>
        <v>#REF!</v>
      </c>
    </row>
    <row r="1070" spans="1:34" x14ac:dyDescent="0.25">
      <c r="A1070" s="1" t="s">
        <v>1846</v>
      </c>
      <c r="B1070" s="2">
        <v>45777</v>
      </c>
      <c r="C1070" s="3" t="s">
        <v>297</v>
      </c>
      <c r="D1070" s="4" t="s">
        <v>298</v>
      </c>
      <c r="E1070" s="4" t="s">
        <v>3</v>
      </c>
      <c r="F1070" s="5">
        <v>59</v>
      </c>
      <c r="G1070" s="3" t="s">
        <v>275</v>
      </c>
      <c r="H1070" s="3" t="s">
        <v>276</v>
      </c>
      <c r="I1070" s="3" t="s">
        <v>37</v>
      </c>
      <c r="J1070" s="3" t="s">
        <v>38</v>
      </c>
      <c r="K1070" s="3" t="s">
        <v>39</v>
      </c>
      <c r="L1070" s="5">
        <v>1</v>
      </c>
      <c r="M1070" s="5">
        <v>900</v>
      </c>
      <c r="N1070" s="6">
        <v>0.1</v>
      </c>
      <c r="O1070" s="5">
        <v>810</v>
      </c>
      <c r="P1070" s="5">
        <v>550</v>
      </c>
      <c r="Q1070" s="5">
        <f>Table1[[#This Row],[Sales]]-Table1[[#This Row],[Cost]]</f>
        <v>260</v>
      </c>
      <c r="R1070" s="3" t="s">
        <v>26</v>
      </c>
      <c r="S1070" s="3" t="s">
        <v>10</v>
      </c>
      <c r="T1070" s="3" t="s">
        <v>11</v>
      </c>
      <c r="U1070" s="3" t="s">
        <v>12</v>
      </c>
      <c r="V1070" s="6">
        <f>Table1[[#This Row],[Profit]]/Table1[[#This Row],[Sales]]</f>
        <v>0.32098765432098764</v>
      </c>
      <c r="W1070" s="3">
        <f>[1]!Table1[[#This Row],[Sales]]-[1]!Table1[[#This Row],[Cost]]-[1]!Table1[[#This Row],[Profit]]</f>
        <v>0</v>
      </c>
      <c r="X1070" s="3">
        <f>[1]!Table1[[#This Row],[Quantity]]*[1]!Table1[[#This Row],[Unit_Price]]</f>
        <v>900</v>
      </c>
      <c r="Y1070" s="7">
        <f>[1]!Table1[[#This Row],[Gross_Sales]]*[1]!Table1[[#This Row],[Discount]]</f>
        <v>90</v>
      </c>
      <c r="Z1070" s="8">
        <f>[1]!Table1[[#This Row],[Gross_Sales]]*[1]!Table1[[#This Row],[Discount_amount]]</f>
        <v>81000</v>
      </c>
      <c r="AA1070" s="6">
        <f>IFERROR([1]!Table1[[#This Row],[Profit]]/[1]!Table1[[#This Row],[Sales]],0)</f>
        <v>0.32098765432098764</v>
      </c>
      <c r="AB1070" s="3">
        <f>YEAR([1]!Table1[[#This Row],[Order_Date]])</f>
        <v>2025</v>
      </c>
      <c r="AC1070" s="3">
        <f>MONTH([1]!Table1[[#This Row],[Order_Date]])</f>
        <v>4</v>
      </c>
      <c r="AD1070" s="3" t="str">
        <f t="shared" si="48"/>
        <v>Apr</v>
      </c>
      <c r="AE1070" s="3" t="str">
        <f t="shared" si="49"/>
        <v>Q2</v>
      </c>
      <c r="AF1070" s="3" t="str">
        <f t="shared" si="50"/>
        <v>2025-Apr</v>
      </c>
      <c r="AG1070" s="3">
        <f>COUNTIF(C:C,Table1[[#This Row],[Customer_ID]])</f>
        <v>11</v>
      </c>
      <c r="AH1070" s="9" t="e">
        <f>IF([1]!Table1[[#This Row],[Customer_order_count]] &gt;= 10,"FREQUENT",IF([1]!Table1[[#This Row],[Customer_order_count]] &lt;= 10,"REGULAR","OCASSIONAL"))</f>
        <v>#REF!</v>
      </c>
    </row>
    <row r="1071" spans="1:34" x14ac:dyDescent="0.25">
      <c r="A1071" s="10" t="s">
        <v>1847</v>
      </c>
      <c r="B1071" s="11">
        <v>45304</v>
      </c>
      <c r="C1071" s="12" t="s">
        <v>1485</v>
      </c>
      <c r="D1071" s="13" t="s">
        <v>728</v>
      </c>
      <c r="E1071" s="13" t="s">
        <v>3</v>
      </c>
      <c r="F1071" s="14">
        <v>55</v>
      </c>
      <c r="G1071" s="12" t="s">
        <v>317</v>
      </c>
      <c r="H1071" s="12" t="s">
        <v>5</v>
      </c>
      <c r="I1071" s="12" t="s">
        <v>344</v>
      </c>
      <c r="J1071" s="12" t="s">
        <v>345</v>
      </c>
      <c r="K1071" s="12" t="s">
        <v>39</v>
      </c>
      <c r="L1071" s="14">
        <v>1</v>
      </c>
      <c r="M1071" s="14">
        <v>2200</v>
      </c>
      <c r="N1071" s="15">
        <v>0.05</v>
      </c>
      <c r="O1071" s="14">
        <v>2090</v>
      </c>
      <c r="P1071" s="14">
        <v>1400</v>
      </c>
      <c r="Q1071" s="5">
        <f>Table1[[#This Row],[Sales]]-Table1[[#This Row],[Cost]]</f>
        <v>690</v>
      </c>
      <c r="R1071" s="12" t="s">
        <v>77</v>
      </c>
      <c r="S1071" s="12" t="s">
        <v>10</v>
      </c>
      <c r="T1071" s="12" t="s">
        <v>18</v>
      </c>
      <c r="U1071" s="12" t="s">
        <v>27</v>
      </c>
      <c r="V1071" s="6">
        <f>Table1[[#This Row],[Profit]]/Table1[[#This Row],[Sales]]</f>
        <v>0.33014354066985646</v>
      </c>
      <c r="W1071" s="12">
        <f>[1]!Table1[[#This Row],[Sales]]-[1]!Table1[[#This Row],[Cost]]-[1]!Table1[[#This Row],[Profit]]</f>
        <v>0</v>
      </c>
      <c r="X1071" s="12">
        <f>[1]!Table1[[#This Row],[Quantity]]*[1]!Table1[[#This Row],[Unit_Price]]</f>
        <v>2200</v>
      </c>
      <c r="Y1071" s="16">
        <f>[1]!Table1[[#This Row],[Gross_Sales]]*[1]!Table1[[#This Row],[Discount]]</f>
        <v>110</v>
      </c>
      <c r="Z1071" s="17">
        <f>[1]!Table1[[#This Row],[Gross_Sales]]*[1]!Table1[[#This Row],[Discount_amount]]</f>
        <v>242000</v>
      </c>
      <c r="AA1071" s="15">
        <f>IFERROR([1]!Table1[[#This Row],[Profit]]/[1]!Table1[[#This Row],[Sales]],0)</f>
        <v>0.33014354066985646</v>
      </c>
      <c r="AB1071" s="12">
        <f>YEAR([1]!Table1[[#This Row],[Order_Date]])</f>
        <v>2024</v>
      </c>
      <c r="AC1071" s="12">
        <f>MONTH([1]!Table1[[#This Row],[Order_Date]])</f>
        <v>1</v>
      </c>
      <c r="AD1071" s="12" t="str">
        <f t="shared" si="48"/>
        <v>Jan</v>
      </c>
      <c r="AE1071" s="12" t="str">
        <f t="shared" si="49"/>
        <v>Q1</v>
      </c>
      <c r="AF1071" s="12" t="str">
        <f t="shared" si="50"/>
        <v>2024-Jan</v>
      </c>
      <c r="AG1071" s="12">
        <f>COUNTIF(C:C,Table1[[#This Row],[Customer_ID]])</f>
        <v>9</v>
      </c>
      <c r="AH1071" s="18" t="e">
        <f>IF([1]!Table1[[#This Row],[Customer_order_count]] &gt;= 10,"FREQUENT",IF([1]!Table1[[#This Row],[Customer_order_count]] &lt;= 10,"REGULAR","OCASSIONAL"))</f>
        <v>#REF!</v>
      </c>
    </row>
    <row r="1072" spans="1:34" x14ac:dyDescent="0.25">
      <c r="A1072" s="1" t="s">
        <v>1848</v>
      </c>
      <c r="B1072" s="2">
        <v>45986</v>
      </c>
      <c r="C1072" s="3" t="s">
        <v>437</v>
      </c>
      <c r="D1072" s="4" t="s">
        <v>438</v>
      </c>
      <c r="E1072" s="4" t="s">
        <v>16</v>
      </c>
      <c r="F1072" s="5">
        <v>37</v>
      </c>
      <c r="G1072" s="3" t="s">
        <v>312</v>
      </c>
      <c r="H1072" s="3" t="s">
        <v>276</v>
      </c>
      <c r="I1072" s="3" t="s">
        <v>68</v>
      </c>
      <c r="J1072" s="3" t="s">
        <v>69</v>
      </c>
      <c r="K1072" s="3" t="s">
        <v>39</v>
      </c>
      <c r="L1072" s="5">
        <v>1</v>
      </c>
      <c r="M1072" s="5">
        <v>3500</v>
      </c>
      <c r="N1072" s="6">
        <v>0.05</v>
      </c>
      <c r="O1072" s="5">
        <v>3325</v>
      </c>
      <c r="P1072" s="5">
        <v>2300</v>
      </c>
      <c r="Q1072" s="5">
        <f>Table1[[#This Row],[Sales]]-Table1[[#This Row],[Cost]]</f>
        <v>1025</v>
      </c>
      <c r="R1072" s="3" t="s">
        <v>98</v>
      </c>
      <c r="S1072" s="3" t="s">
        <v>10</v>
      </c>
      <c r="T1072" s="3" t="s">
        <v>40</v>
      </c>
      <c r="U1072" s="3" t="s">
        <v>12</v>
      </c>
      <c r="V1072" s="6">
        <f>Table1[[#This Row],[Profit]]/Table1[[#This Row],[Sales]]</f>
        <v>0.30827067669172931</v>
      </c>
      <c r="W1072" s="3">
        <f>[1]!Table1[[#This Row],[Sales]]-[1]!Table1[[#This Row],[Cost]]-[1]!Table1[[#This Row],[Profit]]</f>
        <v>0</v>
      </c>
      <c r="X1072" s="3">
        <f>[1]!Table1[[#This Row],[Quantity]]*[1]!Table1[[#This Row],[Unit_Price]]</f>
        <v>3500</v>
      </c>
      <c r="Y1072" s="7">
        <f>[1]!Table1[[#This Row],[Gross_Sales]]*[1]!Table1[[#This Row],[Discount]]</f>
        <v>175</v>
      </c>
      <c r="Z1072" s="8">
        <f>[1]!Table1[[#This Row],[Gross_Sales]]*[1]!Table1[[#This Row],[Discount_amount]]</f>
        <v>612500</v>
      </c>
      <c r="AA1072" s="6">
        <f>IFERROR([1]!Table1[[#This Row],[Profit]]/[1]!Table1[[#This Row],[Sales]],0)</f>
        <v>0.30827067669172931</v>
      </c>
      <c r="AB1072" s="3">
        <f>YEAR([1]!Table1[[#This Row],[Order_Date]])</f>
        <v>2025</v>
      </c>
      <c r="AC1072" s="3">
        <f>MONTH([1]!Table1[[#This Row],[Order_Date]])</f>
        <v>11</v>
      </c>
      <c r="AD1072" s="3" t="str">
        <f t="shared" si="48"/>
        <v>Nov</v>
      </c>
      <c r="AE1072" s="3" t="str">
        <f t="shared" si="49"/>
        <v>Q4</v>
      </c>
      <c r="AF1072" s="3" t="str">
        <f t="shared" si="50"/>
        <v>2025-Nov</v>
      </c>
      <c r="AG1072" s="3">
        <f>COUNTIF(C:C,Table1[[#This Row],[Customer_ID]])</f>
        <v>8</v>
      </c>
      <c r="AH1072" s="9" t="e">
        <f>IF([1]!Table1[[#This Row],[Customer_order_count]] &gt;= 10,"FREQUENT",IF([1]!Table1[[#This Row],[Customer_order_count]] &lt;= 10,"REGULAR","OCASSIONAL"))</f>
        <v>#REF!</v>
      </c>
    </row>
    <row r="1073" spans="1:34" x14ac:dyDescent="0.25">
      <c r="A1073" s="10" t="s">
        <v>1849</v>
      </c>
      <c r="B1073" s="11">
        <v>45334</v>
      </c>
      <c r="C1073" s="12" t="s">
        <v>1229</v>
      </c>
      <c r="D1073" s="13" t="s">
        <v>591</v>
      </c>
      <c r="E1073" s="13" t="s">
        <v>3</v>
      </c>
      <c r="F1073" s="14">
        <v>51</v>
      </c>
      <c r="G1073" s="12" t="s">
        <v>312</v>
      </c>
      <c r="H1073" s="12" t="s">
        <v>276</v>
      </c>
      <c r="I1073" s="12" t="s">
        <v>31</v>
      </c>
      <c r="J1073" s="12" t="s">
        <v>32</v>
      </c>
      <c r="K1073" s="12" t="s">
        <v>25</v>
      </c>
      <c r="L1073" s="14">
        <v>1</v>
      </c>
      <c r="M1073" s="14">
        <v>5000</v>
      </c>
      <c r="N1073" s="15">
        <v>0.2</v>
      </c>
      <c r="O1073" s="14">
        <v>4000</v>
      </c>
      <c r="P1073" s="14">
        <v>3500</v>
      </c>
      <c r="Q1073" s="5">
        <f>Table1[[#This Row],[Sales]]-Table1[[#This Row],[Cost]]</f>
        <v>500</v>
      </c>
      <c r="R1073" s="12" t="s">
        <v>77</v>
      </c>
      <c r="S1073" s="12" t="s">
        <v>10</v>
      </c>
      <c r="T1073" s="12" t="s">
        <v>18</v>
      </c>
      <c r="U1073" s="12" t="s">
        <v>19</v>
      </c>
      <c r="V1073" s="6">
        <f>Table1[[#This Row],[Profit]]/Table1[[#This Row],[Sales]]</f>
        <v>0.125</v>
      </c>
      <c r="W1073" s="12">
        <f>[1]!Table1[[#This Row],[Sales]]-[1]!Table1[[#This Row],[Cost]]-[1]!Table1[[#This Row],[Profit]]</f>
        <v>0</v>
      </c>
      <c r="X1073" s="12">
        <f>[1]!Table1[[#This Row],[Quantity]]*[1]!Table1[[#This Row],[Unit_Price]]</f>
        <v>5000</v>
      </c>
      <c r="Y1073" s="16">
        <f>[1]!Table1[[#This Row],[Gross_Sales]]*[1]!Table1[[#This Row],[Discount]]</f>
        <v>1000</v>
      </c>
      <c r="Z1073" s="17">
        <f>[1]!Table1[[#This Row],[Gross_Sales]]*[1]!Table1[[#This Row],[Discount_amount]]</f>
        <v>5000000</v>
      </c>
      <c r="AA1073" s="15">
        <f>IFERROR([1]!Table1[[#This Row],[Profit]]/[1]!Table1[[#This Row],[Sales]],0)</f>
        <v>0.125</v>
      </c>
      <c r="AB1073" s="12">
        <f>YEAR([1]!Table1[[#This Row],[Order_Date]])</f>
        <v>2024</v>
      </c>
      <c r="AC1073" s="12">
        <f>MONTH([1]!Table1[[#This Row],[Order_Date]])</f>
        <v>2</v>
      </c>
      <c r="AD1073" s="12" t="str">
        <f t="shared" si="48"/>
        <v>Feb</v>
      </c>
      <c r="AE1073" s="12" t="str">
        <f t="shared" si="49"/>
        <v>Q1</v>
      </c>
      <c r="AF1073" s="12" t="str">
        <f t="shared" si="50"/>
        <v>2024-Feb</v>
      </c>
      <c r="AG1073" s="12">
        <f>COUNTIF(C:C,Table1[[#This Row],[Customer_ID]])</f>
        <v>9</v>
      </c>
      <c r="AH1073" s="18" t="e">
        <f>IF([1]!Table1[[#This Row],[Customer_order_count]] &gt;= 10,"FREQUENT",IF([1]!Table1[[#This Row],[Customer_order_count]] &lt;= 10,"REGULAR","OCASSIONAL"))</f>
        <v>#REF!</v>
      </c>
    </row>
    <row r="1074" spans="1:34" x14ac:dyDescent="0.25">
      <c r="A1074" s="1" t="s">
        <v>1850</v>
      </c>
      <c r="B1074" s="2">
        <v>45734</v>
      </c>
      <c r="C1074" s="3" t="s">
        <v>1293</v>
      </c>
      <c r="D1074" s="4" t="s">
        <v>1294</v>
      </c>
      <c r="E1074" s="4" t="s">
        <v>16</v>
      </c>
      <c r="F1074" s="5">
        <v>29</v>
      </c>
      <c r="G1074" s="3" t="s">
        <v>280</v>
      </c>
      <c r="H1074" s="3" t="s">
        <v>270</v>
      </c>
      <c r="I1074" s="3" t="s">
        <v>56</v>
      </c>
      <c r="J1074" s="3" t="s">
        <v>57</v>
      </c>
      <c r="K1074" s="3" t="s">
        <v>58</v>
      </c>
      <c r="L1074" s="5">
        <v>2</v>
      </c>
      <c r="M1074" s="5">
        <v>1200</v>
      </c>
      <c r="N1074" s="6">
        <v>0.15</v>
      </c>
      <c r="O1074" s="5">
        <v>2040</v>
      </c>
      <c r="P1074" s="5">
        <v>1600</v>
      </c>
      <c r="Q1074" s="5">
        <f>Table1[[#This Row],[Sales]]-Table1[[#This Row],[Cost]]</f>
        <v>440</v>
      </c>
      <c r="R1074" s="3" t="s">
        <v>77</v>
      </c>
      <c r="S1074" s="3" t="s">
        <v>10</v>
      </c>
      <c r="T1074" s="3" t="s">
        <v>18</v>
      </c>
      <c r="U1074" s="3" t="s">
        <v>27</v>
      </c>
      <c r="V1074" s="6">
        <f>Table1[[#This Row],[Profit]]/Table1[[#This Row],[Sales]]</f>
        <v>0.21568627450980393</v>
      </c>
      <c r="W1074" s="3">
        <f>[1]!Table1[[#This Row],[Sales]]-[1]!Table1[[#This Row],[Cost]]-[1]!Table1[[#This Row],[Profit]]</f>
        <v>0</v>
      </c>
      <c r="X1074" s="3">
        <f>[1]!Table1[[#This Row],[Quantity]]*[1]!Table1[[#This Row],[Unit_Price]]</f>
        <v>2400</v>
      </c>
      <c r="Y1074" s="7">
        <f>[1]!Table1[[#This Row],[Gross_Sales]]*[1]!Table1[[#This Row],[Discount]]</f>
        <v>360</v>
      </c>
      <c r="Z1074" s="8">
        <f>[1]!Table1[[#This Row],[Gross_Sales]]*[1]!Table1[[#This Row],[Discount_amount]]</f>
        <v>864000</v>
      </c>
      <c r="AA1074" s="6">
        <f>IFERROR([1]!Table1[[#This Row],[Profit]]/[1]!Table1[[#This Row],[Sales]],0)</f>
        <v>0.21568627450980393</v>
      </c>
      <c r="AB1074" s="3">
        <f>YEAR([1]!Table1[[#This Row],[Order_Date]])</f>
        <v>2025</v>
      </c>
      <c r="AC1074" s="3">
        <f>MONTH([1]!Table1[[#This Row],[Order_Date]])</f>
        <v>3</v>
      </c>
      <c r="AD1074" s="3" t="str">
        <f t="shared" si="48"/>
        <v>Mar</v>
      </c>
      <c r="AE1074" s="3" t="str">
        <f t="shared" si="49"/>
        <v>Q1</v>
      </c>
      <c r="AF1074" s="3" t="str">
        <f t="shared" si="50"/>
        <v>2025-Mar</v>
      </c>
      <c r="AG1074" s="3">
        <f>COUNTIF(C:C,Table1[[#This Row],[Customer_ID]])</f>
        <v>5</v>
      </c>
      <c r="AH1074" s="9" t="e">
        <f>IF([1]!Table1[[#This Row],[Customer_order_count]] &gt;= 10,"FREQUENT",IF([1]!Table1[[#This Row],[Customer_order_count]] &lt;= 10,"REGULAR","OCASSIONAL"))</f>
        <v>#REF!</v>
      </c>
    </row>
    <row r="1075" spans="1:34" x14ac:dyDescent="0.25">
      <c r="A1075" s="10" t="s">
        <v>1851</v>
      </c>
      <c r="B1075" s="11">
        <v>45635</v>
      </c>
      <c r="C1075" s="12" t="s">
        <v>912</v>
      </c>
      <c r="D1075" s="13" t="s">
        <v>913</v>
      </c>
      <c r="E1075" s="13" t="s">
        <v>3</v>
      </c>
      <c r="F1075" s="14">
        <v>37</v>
      </c>
      <c r="G1075" s="12" t="s">
        <v>339</v>
      </c>
      <c r="H1075" s="12" t="s">
        <v>285</v>
      </c>
      <c r="I1075" s="12" t="s">
        <v>37</v>
      </c>
      <c r="J1075" s="12" t="s">
        <v>38</v>
      </c>
      <c r="K1075" s="12" t="s">
        <v>39</v>
      </c>
      <c r="L1075" s="14">
        <v>1</v>
      </c>
      <c r="M1075" s="14">
        <v>900</v>
      </c>
      <c r="N1075" s="15">
        <v>0.1</v>
      </c>
      <c r="O1075" s="14">
        <v>810</v>
      </c>
      <c r="P1075" s="14">
        <v>550</v>
      </c>
      <c r="Q1075" s="5">
        <f>Table1[[#This Row],[Sales]]-Table1[[#This Row],[Cost]]</f>
        <v>260</v>
      </c>
      <c r="R1075" s="12" t="s">
        <v>26</v>
      </c>
      <c r="S1075" s="12" t="s">
        <v>10</v>
      </c>
      <c r="T1075" s="12" t="s">
        <v>40</v>
      </c>
      <c r="U1075" s="12" t="s">
        <v>27</v>
      </c>
      <c r="V1075" s="6">
        <f>Table1[[#This Row],[Profit]]/Table1[[#This Row],[Sales]]</f>
        <v>0.32098765432098764</v>
      </c>
      <c r="W1075" s="12">
        <f>[1]!Table1[[#This Row],[Sales]]-[1]!Table1[[#This Row],[Cost]]-[1]!Table1[[#This Row],[Profit]]</f>
        <v>0</v>
      </c>
      <c r="X1075" s="12">
        <f>[1]!Table1[[#This Row],[Quantity]]*[1]!Table1[[#This Row],[Unit_Price]]</f>
        <v>900</v>
      </c>
      <c r="Y1075" s="16">
        <f>[1]!Table1[[#This Row],[Gross_Sales]]*[1]!Table1[[#This Row],[Discount]]</f>
        <v>90</v>
      </c>
      <c r="Z1075" s="17">
        <f>[1]!Table1[[#This Row],[Gross_Sales]]*[1]!Table1[[#This Row],[Discount_amount]]</f>
        <v>81000</v>
      </c>
      <c r="AA1075" s="15">
        <f>IFERROR([1]!Table1[[#This Row],[Profit]]/[1]!Table1[[#This Row],[Sales]],0)</f>
        <v>0.32098765432098764</v>
      </c>
      <c r="AB1075" s="12">
        <f>YEAR([1]!Table1[[#This Row],[Order_Date]])</f>
        <v>2024</v>
      </c>
      <c r="AC1075" s="12">
        <f>MONTH([1]!Table1[[#This Row],[Order_Date]])</f>
        <v>12</v>
      </c>
      <c r="AD1075" s="12" t="str">
        <f t="shared" si="48"/>
        <v>Dec</v>
      </c>
      <c r="AE1075" s="12" t="str">
        <f t="shared" si="49"/>
        <v>Q4</v>
      </c>
      <c r="AF1075" s="12" t="str">
        <f t="shared" si="50"/>
        <v>2024-Dec</v>
      </c>
      <c r="AG1075" s="12">
        <f>COUNTIF(C:C,Table1[[#This Row],[Customer_ID]])</f>
        <v>16</v>
      </c>
      <c r="AH1075" s="18" t="e">
        <f>IF([1]!Table1[[#This Row],[Customer_order_count]] &gt;= 10,"FREQUENT",IF([1]!Table1[[#This Row],[Customer_order_count]] &lt;= 10,"REGULAR","OCASSIONAL"))</f>
        <v>#REF!</v>
      </c>
    </row>
    <row r="1076" spans="1:34" x14ac:dyDescent="0.25">
      <c r="A1076" s="1" t="s">
        <v>1852</v>
      </c>
      <c r="B1076" s="2">
        <v>45962</v>
      </c>
      <c r="C1076" s="3" t="s">
        <v>530</v>
      </c>
      <c r="D1076" s="4" t="s">
        <v>531</v>
      </c>
      <c r="E1076" s="4" t="s">
        <v>3</v>
      </c>
      <c r="F1076" s="5">
        <v>31</v>
      </c>
      <c r="G1076" s="3" t="s">
        <v>275</v>
      </c>
      <c r="H1076" s="3" t="s">
        <v>276</v>
      </c>
      <c r="I1076" s="3" t="s">
        <v>81</v>
      </c>
      <c r="J1076" s="3" t="s">
        <v>82</v>
      </c>
      <c r="K1076" s="3" t="s">
        <v>58</v>
      </c>
      <c r="L1076" s="5">
        <v>2</v>
      </c>
      <c r="M1076" s="5">
        <v>3500</v>
      </c>
      <c r="N1076" s="6">
        <v>0.05</v>
      </c>
      <c r="O1076" s="5">
        <v>6650</v>
      </c>
      <c r="P1076" s="5">
        <v>5000</v>
      </c>
      <c r="Q1076" s="5">
        <f>Table1[[#This Row],[Sales]]-Table1[[#This Row],[Cost]]</f>
        <v>1650</v>
      </c>
      <c r="R1076" s="3" t="s">
        <v>26</v>
      </c>
      <c r="S1076" s="3" t="s">
        <v>10</v>
      </c>
      <c r="T1076" s="3" t="s">
        <v>40</v>
      </c>
      <c r="U1076" s="3" t="s">
        <v>12</v>
      </c>
      <c r="V1076" s="6">
        <f>Table1[[#This Row],[Profit]]/Table1[[#This Row],[Sales]]</f>
        <v>0.24812030075187969</v>
      </c>
      <c r="W1076" s="3">
        <f>[1]!Table1[[#This Row],[Sales]]-[1]!Table1[[#This Row],[Cost]]-[1]!Table1[[#This Row],[Profit]]</f>
        <v>0</v>
      </c>
      <c r="X1076" s="3">
        <f>[1]!Table1[[#This Row],[Quantity]]*[1]!Table1[[#This Row],[Unit_Price]]</f>
        <v>7000</v>
      </c>
      <c r="Y1076" s="7">
        <f>[1]!Table1[[#This Row],[Gross_Sales]]*[1]!Table1[[#This Row],[Discount]]</f>
        <v>350</v>
      </c>
      <c r="Z1076" s="8">
        <f>[1]!Table1[[#This Row],[Gross_Sales]]*[1]!Table1[[#This Row],[Discount_amount]]</f>
        <v>2450000</v>
      </c>
      <c r="AA1076" s="6">
        <f>IFERROR([1]!Table1[[#This Row],[Profit]]/[1]!Table1[[#This Row],[Sales]],0)</f>
        <v>0.24812030075187969</v>
      </c>
      <c r="AB1076" s="3">
        <f>YEAR([1]!Table1[[#This Row],[Order_Date]])</f>
        <v>2025</v>
      </c>
      <c r="AC1076" s="3">
        <f>MONTH([1]!Table1[[#This Row],[Order_Date]])</f>
        <v>11</v>
      </c>
      <c r="AD1076" s="3" t="str">
        <f t="shared" si="48"/>
        <v>Nov</v>
      </c>
      <c r="AE1076" s="3" t="str">
        <f t="shared" si="49"/>
        <v>Q4</v>
      </c>
      <c r="AF1076" s="3" t="str">
        <f t="shared" si="50"/>
        <v>2025-Nov</v>
      </c>
      <c r="AG1076" s="3">
        <f>COUNTIF(C:C,Table1[[#This Row],[Customer_ID]])</f>
        <v>13</v>
      </c>
      <c r="AH1076" s="9" t="e">
        <f>IF([1]!Table1[[#This Row],[Customer_order_count]] &gt;= 10,"FREQUENT",IF([1]!Table1[[#This Row],[Customer_order_count]] &lt;= 10,"REGULAR","OCASSIONAL"))</f>
        <v>#REF!</v>
      </c>
    </row>
    <row r="1077" spans="1:34" x14ac:dyDescent="0.25">
      <c r="A1077" s="10" t="s">
        <v>1853</v>
      </c>
      <c r="B1077" s="11">
        <v>45539</v>
      </c>
      <c r="C1077" s="12" t="s">
        <v>21</v>
      </c>
      <c r="D1077" s="13" t="s">
        <v>22</v>
      </c>
      <c r="E1077" s="13" t="s">
        <v>3</v>
      </c>
      <c r="F1077" s="14">
        <v>39</v>
      </c>
      <c r="G1077" s="12" t="s">
        <v>4</v>
      </c>
      <c r="H1077" s="12" t="s">
        <v>5</v>
      </c>
      <c r="I1077" s="12" t="s">
        <v>6</v>
      </c>
      <c r="J1077" s="12" t="s">
        <v>7</v>
      </c>
      <c r="K1077" s="12" t="s">
        <v>8</v>
      </c>
      <c r="L1077" s="14">
        <v>1</v>
      </c>
      <c r="M1077" s="14">
        <v>7000</v>
      </c>
      <c r="N1077" s="15">
        <v>0.15</v>
      </c>
      <c r="O1077" s="14">
        <v>5950</v>
      </c>
      <c r="P1077" s="14">
        <v>5200</v>
      </c>
      <c r="Q1077" s="5">
        <f>Table1[[#This Row],[Sales]]-Table1[[#This Row],[Cost]]</f>
        <v>750</v>
      </c>
      <c r="R1077" s="12" t="s">
        <v>17</v>
      </c>
      <c r="S1077" s="12" t="s">
        <v>10</v>
      </c>
      <c r="T1077" s="12" t="s">
        <v>33</v>
      </c>
      <c r="U1077" s="12" t="s">
        <v>27</v>
      </c>
      <c r="V1077" s="6">
        <f>Table1[[#This Row],[Profit]]/Table1[[#This Row],[Sales]]</f>
        <v>0.12605042016806722</v>
      </c>
      <c r="W1077" s="12">
        <f>[1]!Table1[[#This Row],[Sales]]-[1]!Table1[[#This Row],[Cost]]-[1]!Table1[[#This Row],[Profit]]</f>
        <v>0</v>
      </c>
      <c r="X1077" s="12">
        <f>[1]!Table1[[#This Row],[Quantity]]*[1]!Table1[[#This Row],[Unit_Price]]</f>
        <v>7000</v>
      </c>
      <c r="Y1077" s="16">
        <f>[1]!Table1[[#This Row],[Gross_Sales]]*[1]!Table1[[#This Row],[Discount]]</f>
        <v>1050</v>
      </c>
      <c r="Z1077" s="17">
        <f>[1]!Table1[[#This Row],[Gross_Sales]]*[1]!Table1[[#This Row],[Discount_amount]]</f>
        <v>7350000</v>
      </c>
      <c r="AA1077" s="15">
        <f>IFERROR([1]!Table1[[#This Row],[Profit]]/[1]!Table1[[#This Row],[Sales]],0)</f>
        <v>0.12605042016806722</v>
      </c>
      <c r="AB1077" s="12">
        <f>YEAR([1]!Table1[[#This Row],[Order_Date]])</f>
        <v>2024</v>
      </c>
      <c r="AC1077" s="12">
        <f>MONTH([1]!Table1[[#This Row],[Order_Date]])</f>
        <v>9</v>
      </c>
      <c r="AD1077" s="12" t="str">
        <f t="shared" si="48"/>
        <v>Sep</v>
      </c>
      <c r="AE1077" s="12" t="str">
        <f t="shared" si="49"/>
        <v>Q3</v>
      </c>
      <c r="AF1077" s="12" t="str">
        <f t="shared" si="50"/>
        <v>2024-Sep</v>
      </c>
      <c r="AG1077" s="12">
        <f>COUNTIF(C:C,Table1[[#This Row],[Customer_ID]])</f>
        <v>37</v>
      </c>
      <c r="AH1077" s="18" t="e">
        <f>IF([1]!Table1[[#This Row],[Customer_order_count]] &gt;= 10,"FREQUENT",IF([1]!Table1[[#This Row],[Customer_order_count]] &lt;= 10,"REGULAR","OCASSIONAL"))</f>
        <v>#REF!</v>
      </c>
    </row>
    <row r="1078" spans="1:34" x14ac:dyDescent="0.25">
      <c r="A1078" s="1" t="s">
        <v>1854</v>
      </c>
      <c r="B1078" s="2">
        <v>45637</v>
      </c>
      <c r="C1078" s="3" t="s">
        <v>1045</v>
      </c>
      <c r="D1078" s="4" t="s">
        <v>803</v>
      </c>
      <c r="E1078" s="4" t="s">
        <v>16</v>
      </c>
      <c r="F1078" s="5">
        <v>54</v>
      </c>
      <c r="G1078" s="3" t="s">
        <v>275</v>
      </c>
      <c r="H1078" s="3" t="s">
        <v>276</v>
      </c>
      <c r="I1078" s="3" t="s">
        <v>6</v>
      </c>
      <c r="J1078" s="3" t="s">
        <v>7</v>
      </c>
      <c r="K1078" s="3" t="s">
        <v>8</v>
      </c>
      <c r="L1078" s="5">
        <v>1</v>
      </c>
      <c r="M1078" s="5">
        <v>7000</v>
      </c>
      <c r="N1078" s="6">
        <v>0.1</v>
      </c>
      <c r="O1078" s="5">
        <v>6300</v>
      </c>
      <c r="P1078" s="5">
        <v>5200</v>
      </c>
      <c r="Q1078" s="5">
        <f>Table1[[#This Row],[Sales]]-Table1[[#This Row],[Cost]]</f>
        <v>1100</v>
      </c>
      <c r="R1078" s="3" t="s">
        <v>9</v>
      </c>
      <c r="S1078" s="3" t="s">
        <v>10</v>
      </c>
      <c r="T1078" s="3" t="s">
        <v>40</v>
      </c>
      <c r="U1078" s="3" t="s">
        <v>27</v>
      </c>
      <c r="V1078" s="6">
        <f>Table1[[#This Row],[Profit]]/Table1[[#This Row],[Sales]]</f>
        <v>0.17460317460317459</v>
      </c>
      <c r="W1078" s="3">
        <f>[1]!Table1[[#This Row],[Sales]]-[1]!Table1[[#This Row],[Cost]]-[1]!Table1[[#This Row],[Profit]]</f>
        <v>0</v>
      </c>
      <c r="X1078" s="3">
        <f>[1]!Table1[[#This Row],[Quantity]]*[1]!Table1[[#This Row],[Unit_Price]]</f>
        <v>7000</v>
      </c>
      <c r="Y1078" s="7">
        <f>[1]!Table1[[#This Row],[Gross_Sales]]*[1]!Table1[[#This Row],[Discount]]</f>
        <v>700</v>
      </c>
      <c r="Z1078" s="8">
        <f>[1]!Table1[[#This Row],[Gross_Sales]]*[1]!Table1[[#This Row],[Discount_amount]]</f>
        <v>4900000</v>
      </c>
      <c r="AA1078" s="6">
        <f>IFERROR([1]!Table1[[#This Row],[Profit]]/[1]!Table1[[#This Row],[Sales]],0)</f>
        <v>0.17460317460317459</v>
      </c>
      <c r="AB1078" s="3">
        <f>YEAR([1]!Table1[[#This Row],[Order_Date]])</f>
        <v>2024</v>
      </c>
      <c r="AC1078" s="3">
        <f>MONTH([1]!Table1[[#This Row],[Order_Date]])</f>
        <v>12</v>
      </c>
      <c r="AD1078" s="3" t="str">
        <f t="shared" si="48"/>
        <v>Dec</v>
      </c>
      <c r="AE1078" s="3" t="str">
        <f t="shared" si="49"/>
        <v>Q4</v>
      </c>
      <c r="AF1078" s="3" t="str">
        <f t="shared" si="50"/>
        <v>2024-Dec</v>
      </c>
      <c r="AG1078" s="3">
        <f>COUNTIF(C:C,Table1[[#This Row],[Customer_ID]])</f>
        <v>14</v>
      </c>
      <c r="AH1078" s="9" t="e">
        <f>IF([1]!Table1[[#This Row],[Customer_order_count]] &gt;= 10,"FREQUENT",IF([1]!Table1[[#This Row],[Customer_order_count]] &lt;= 10,"REGULAR","OCASSIONAL"))</f>
        <v>#REF!</v>
      </c>
    </row>
    <row r="1079" spans="1:34" x14ac:dyDescent="0.25">
      <c r="A1079" s="10" t="s">
        <v>1855</v>
      </c>
      <c r="B1079" s="11">
        <v>45852</v>
      </c>
      <c r="C1079" s="12" t="s">
        <v>545</v>
      </c>
      <c r="D1079" s="13" t="s">
        <v>546</v>
      </c>
      <c r="E1079" s="13" t="s">
        <v>16</v>
      </c>
      <c r="F1079" s="14">
        <v>21</v>
      </c>
      <c r="G1079" s="12" t="s">
        <v>339</v>
      </c>
      <c r="H1079" s="12" t="s">
        <v>285</v>
      </c>
      <c r="I1079" s="12" t="s">
        <v>23</v>
      </c>
      <c r="J1079" s="12" t="s">
        <v>24</v>
      </c>
      <c r="K1079" s="12" t="s">
        <v>25</v>
      </c>
      <c r="L1079" s="14">
        <v>1</v>
      </c>
      <c r="M1079" s="14">
        <v>55000</v>
      </c>
      <c r="N1079" s="15">
        <v>0.1</v>
      </c>
      <c r="O1079" s="14">
        <v>49500</v>
      </c>
      <c r="P1079" s="14">
        <v>40000</v>
      </c>
      <c r="Q1079" s="5">
        <f>Table1[[#This Row],[Sales]]-Table1[[#This Row],[Cost]]</f>
        <v>9500</v>
      </c>
      <c r="R1079" s="12" t="s">
        <v>9</v>
      </c>
      <c r="S1079" s="12" t="s">
        <v>10</v>
      </c>
      <c r="T1079" s="12" t="s">
        <v>33</v>
      </c>
      <c r="U1079" s="12" t="s">
        <v>27</v>
      </c>
      <c r="V1079" s="6">
        <f>Table1[[#This Row],[Profit]]/Table1[[#This Row],[Sales]]</f>
        <v>0.19191919191919191</v>
      </c>
      <c r="W1079" s="12">
        <f>[1]!Table1[[#This Row],[Sales]]-[1]!Table1[[#This Row],[Cost]]-[1]!Table1[[#This Row],[Profit]]</f>
        <v>0</v>
      </c>
      <c r="X1079" s="12">
        <f>[1]!Table1[[#This Row],[Quantity]]*[1]!Table1[[#This Row],[Unit_Price]]</f>
        <v>55000</v>
      </c>
      <c r="Y1079" s="16">
        <f>[1]!Table1[[#This Row],[Gross_Sales]]*[1]!Table1[[#This Row],[Discount]]</f>
        <v>5500</v>
      </c>
      <c r="Z1079" s="17">
        <f>[1]!Table1[[#This Row],[Gross_Sales]]*[1]!Table1[[#This Row],[Discount_amount]]</f>
        <v>302500000</v>
      </c>
      <c r="AA1079" s="15">
        <f>IFERROR([1]!Table1[[#This Row],[Profit]]/[1]!Table1[[#This Row],[Sales]],0)</f>
        <v>0.19191919191919191</v>
      </c>
      <c r="AB1079" s="12">
        <f>YEAR([1]!Table1[[#This Row],[Order_Date]])</f>
        <v>2025</v>
      </c>
      <c r="AC1079" s="12">
        <f>MONTH([1]!Table1[[#This Row],[Order_Date]])</f>
        <v>7</v>
      </c>
      <c r="AD1079" s="12" t="str">
        <f t="shared" si="48"/>
        <v>Jul</v>
      </c>
      <c r="AE1079" s="12" t="str">
        <f t="shared" si="49"/>
        <v>Q3</v>
      </c>
      <c r="AF1079" s="12" t="str">
        <f t="shared" si="50"/>
        <v>2025-Jul</v>
      </c>
      <c r="AG1079" s="12">
        <f>COUNTIF(C:C,Table1[[#This Row],[Customer_ID]])</f>
        <v>17</v>
      </c>
      <c r="AH1079" s="18" t="e">
        <f>IF([1]!Table1[[#This Row],[Customer_order_count]] &gt;= 10,"FREQUENT",IF([1]!Table1[[#This Row],[Customer_order_count]] &lt;= 10,"REGULAR","OCASSIONAL"))</f>
        <v>#REF!</v>
      </c>
    </row>
    <row r="1080" spans="1:34" x14ac:dyDescent="0.25">
      <c r="A1080" s="1" t="s">
        <v>1856</v>
      </c>
      <c r="B1080" s="2">
        <v>45304</v>
      </c>
      <c r="C1080" s="3" t="s">
        <v>614</v>
      </c>
      <c r="D1080" s="4" t="s">
        <v>615</v>
      </c>
      <c r="E1080" s="4" t="s">
        <v>16</v>
      </c>
      <c r="F1080" s="5">
        <v>55</v>
      </c>
      <c r="G1080" s="3" t="s">
        <v>263</v>
      </c>
      <c r="H1080" s="3" t="s">
        <v>5</v>
      </c>
      <c r="I1080" s="3" t="s">
        <v>44</v>
      </c>
      <c r="J1080" s="3" t="s">
        <v>45</v>
      </c>
      <c r="K1080" s="3" t="s">
        <v>46</v>
      </c>
      <c r="L1080" s="5">
        <v>3</v>
      </c>
      <c r="M1080" s="5">
        <v>2500</v>
      </c>
      <c r="N1080" s="6">
        <v>0.1</v>
      </c>
      <c r="O1080" s="5">
        <v>6750</v>
      </c>
      <c r="P1080" s="5">
        <v>4500</v>
      </c>
      <c r="Q1080" s="5">
        <f>Table1[[#This Row],[Sales]]-Table1[[#This Row],[Cost]]</f>
        <v>2250</v>
      </c>
      <c r="R1080" s="3" t="s">
        <v>26</v>
      </c>
      <c r="S1080" s="3" t="s">
        <v>10</v>
      </c>
      <c r="T1080" s="3" t="s">
        <v>18</v>
      </c>
      <c r="U1080" s="3" t="s">
        <v>12</v>
      </c>
      <c r="V1080" s="6">
        <f>Table1[[#This Row],[Profit]]/Table1[[#This Row],[Sales]]</f>
        <v>0.33333333333333331</v>
      </c>
      <c r="W1080" s="3">
        <f>[1]!Table1[[#This Row],[Sales]]-[1]!Table1[[#This Row],[Cost]]-[1]!Table1[[#This Row],[Profit]]</f>
        <v>0</v>
      </c>
      <c r="X1080" s="3">
        <f>[1]!Table1[[#This Row],[Quantity]]*[1]!Table1[[#This Row],[Unit_Price]]</f>
        <v>7500</v>
      </c>
      <c r="Y1080" s="7">
        <f>[1]!Table1[[#This Row],[Gross_Sales]]*[1]!Table1[[#This Row],[Discount]]</f>
        <v>750</v>
      </c>
      <c r="Z1080" s="8">
        <f>[1]!Table1[[#This Row],[Gross_Sales]]*[1]!Table1[[#This Row],[Discount_amount]]</f>
        <v>5625000</v>
      </c>
      <c r="AA1080" s="6">
        <f>IFERROR([1]!Table1[[#This Row],[Profit]]/[1]!Table1[[#This Row],[Sales]],0)</f>
        <v>0.33333333333333331</v>
      </c>
      <c r="AB1080" s="3">
        <f>YEAR([1]!Table1[[#This Row],[Order_Date]])</f>
        <v>2024</v>
      </c>
      <c r="AC1080" s="3">
        <f>MONTH([1]!Table1[[#This Row],[Order_Date]])</f>
        <v>1</v>
      </c>
      <c r="AD1080" s="3" t="str">
        <f t="shared" si="48"/>
        <v>Jan</v>
      </c>
      <c r="AE1080" s="3" t="str">
        <f t="shared" si="49"/>
        <v>Q1</v>
      </c>
      <c r="AF1080" s="3" t="str">
        <f t="shared" si="50"/>
        <v>2024-Jan</v>
      </c>
      <c r="AG1080" s="3">
        <f>COUNTIF(C:C,Table1[[#This Row],[Customer_ID]])</f>
        <v>6</v>
      </c>
      <c r="AH1080" s="9" t="e">
        <f>IF([1]!Table1[[#This Row],[Customer_order_count]] &gt;= 10,"FREQUENT",IF([1]!Table1[[#This Row],[Customer_order_count]] &lt;= 10,"REGULAR","OCASSIONAL"))</f>
        <v>#REF!</v>
      </c>
    </row>
    <row r="1081" spans="1:34" x14ac:dyDescent="0.25">
      <c r="A1081" s="10" t="s">
        <v>1857</v>
      </c>
      <c r="B1081" s="11">
        <v>45748</v>
      </c>
      <c r="C1081" s="12" t="s">
        <v>414</v>
      </c>
      <c r="D1081" s="13" t="s">
        <v>326</v>
      </c>
      <c r="E1081" s="13" t="s">
        <v>16</v>
      </c>
      <c r="F1081" s="14">
        <v>53</v>
      </c>
      <c r="G1081" s="12" t="s">
        <v>312</v>
      </c>
      <c r="H1081" s="12" t="s">
        <v>276</v>
      </c>
      <c r="I1081" s="12" t="s">
        <v>264</v>
      </c>
      <c r="J1081" s="12" t="s">
        <v>265</v>
      </c>
      <c r="K1081" s="12" t="s">
        <v>46</v>
      </c>
      <c r="L1081" s="14">
        <v>2</v>
      </c>
      <c r="M1081" s="14">
        <v>800</v>
      </c>
      <c r="N1081" s="15">
        <v>0.2</v>
      </c>
      <c r="O1081" s="14">
        <v>1280</v>
      </c>
      <c r="P1081" s="14">
        <v>1000</v>
      </c>
      <c r="Q1081" s="5">
        <f>Table1[[#This Row],[Sales]]-Table1[[#This Row],[Cost]]</f>
        <v>280</v>
      </c>
      <c r="R1081" s="12" t="s">
        <v>26</v>
      </c>
      <c r="S1081" s="12" t="s">
        <v>10</v>
      </c>
      <c r="T1081" s="12" t="s">
        <v>11</v>
      </c>
      <c r="U1081" s="12" t="s">
        <v>12</v>
      </c>
      <c r="V1081" s="6">
        <f>Table1[[#This Row],[Profit]]/Table1[[#This Row],[Sales]]</f>
        <v>0.21875</v>
      </c>
      <c r="W1081" s="12">
        <f>[1]!Table1[[#This Row],[Sales]]-[1]!Table1[[#This Row],[Cost]]-[1]!Table1[[#This Row],[Profit]]</f>
        <v>0</v>
      </c>
      <c r="X1081" s="12">
        <f>[1]!Table1[[#This Row],[Quantity]]*[1]!Table1[[#This Row],[Unit_Price]]</f>
        <v>1600</v>
      </c>
      <c r="Y1081" s="16">
        <f>[1]!Table1[[#This Row],[Gross_Sales]]*[1]!Table1[[#This Row],[Discount]]</f>
        <v>320</v>
      </c>
      <c r="Z1081" s="17">
        <f>[1]!Table1[[#This Row],[Gross_Sales]]*[1]!Table1[[#This Row],[Discount_amount]]</f>
        <v>512000</v>
      </c>
      <c r="AA1081" s="15">
        <f>IFERROR([1]!Table1[[#This Row],[Profit]]/[1]!Table1[[#This Row],[Sales]],0)</f>
        <v>0.21875</v>
      </c>
      <c r="AB1081" s="12">
        <f>YEAR([1]!Table1[[#This Row],[Order_Date]])</f>
        <v>2025</v>
      </c>
      <c r="AC1081" s="12">
        <f>MONTH([1]!Table1[[#This Row],[Order_Date]])</f>
        <v>4</v>
      </c>
      <c r="AD1081" s="12" t="str">
        <f t="shared" si="48"/>
        <v>Apr</v>
      </c>
      <c r="AE1081" s="12" t="str">
        <f t="shared" si="49"/>
        <v>Q2</v>
      </c>
      <c r="AF1081" s="12" t="str">
        <f t="shared" si="50"/>
        <v>2025-Apr</v>
      </c>
      <c r="AG1081" s="12">
        <f>COUNTIF(C:C,Table1[[#This Row],[Customer_ID]])</f>
        <v>12</v>
      </c>
      <c r="AH1081" s="18" t="e">
        <f>IF([1]!Table1[[#This Row],[Customer_order_count]] &gt;= 10,"FREQUENT",IF([1]!Table1[[#This Row],[Customer_order_count]] &lt;= 10,"REGULAR","OCASSIONAL"))</f>
        <v>#REF!</v>
      </c>
    </row>
    <row r="1082" spans="1:34" x14ac:dyDescent="0.25">
      <c r="A1082" s="1" t="s">
        <v>1858</v>
      </c>
      <c r="B1082" s="2">
        <v>45489</v>
      </c>
      <c r="C1082" s="3" t="s">
        <v>753</v>
      </c>
      <c r="D1082" s="4" t="s">
        <v>754</v>
      </c>
      <c r="E1082" s="4" t="s">
        <v>16</v>
      </c>
      <c r="F1082" s="5">
        <v>59</v>
      </c>
      <c r="G1082" s="3" t="s">
        <v>407</v>
      </c>
      <c r="H1082" s="3" t="s">
        <v>285</v>
      </c>
      <c r="I1082" s="3" t="s">
        <v>102</v>
      </c>
      <c r="J1082" s="3" t="s">
        <v>103</v>
      </c>
      <c r="K1082" s="3" t="s">
        <v>25</v>
      </c>
      <c r="L1082" s="5">
        <v>4</v>
      </c>
      <c r="M1082" s="5">
        <v>28000</v>
      </c>
      <c r="N1082" s="6">
        <v>0</v>
      </c>
      <c r="O1082" s="5">
        <v>112000</v>
      </c>
      <c r="P1082" s="5">
        <v>84000</v>
      </c>
      <c r="Q1082" s="5">
        <f>Table1[[#This Row],[Sales]]-Table1[[#This Row],[Cost]]</f>
        <v>28000</v>
      </c>
      <c r="R1082" s="3" t="s">
        <v>26</v>
      </c>
      <c r="S1082" s="3" t="s">
        <v>10</v>
      </c>
      <c r="T1082" s="3" t="s">
        <v>33</v>
      </c>
      <c r="U1082" s="3" t="s">
        <v>27</v>
      </c>
      <c r="V1082" s="6">
        <f>Table1[[#This Row],[Profit]]/Table1[[#This Row],[Sales]]</f>
        <v>0.25</v>
      </c>
      <c r="W1082" s="3">
        <f>[1]!Table1[[#This Row],[Sales]]-[1]!Table1[[#This Row],[Cost]]-[1]!Table1[[#This Row],[Profit]]</f>
        <v>0</v>
      </c>
      <c r="X1082" s="3">
        <f>[1]!Table1[[#This Row],[Quantity]]*[1]!Table1[[#This Row],[Unit_Price]]</f>
        <v>112000</v>
      </c>
      <c r="Y1082" s="7">
        <f>[1]!Table1[[#This Row],[Gross_Sales]]*[1]!Table1[[#This Row],[Discount]]</f>
        <v>0</v>
      </c>
      <c r="Z1082" s="8">
        <f>[1]!Table1[[#This Row],[Gross_Sales]]*[1]!Table1[[#This Row],[Discount_amount]]</f>
        <v>0</v>
      </c>
      <c r="AA1082" s="6">
        <f>IFERROR([1]!Table1[[#This Row],[Profit]]/[1]!Table1[[#This Row],[Sales]],0)</f>
        <v>0.25</v>
      </c>
      <c r="AB1082" s="3">
        <f>YEAR([1]!Table1[[#This Row],[Order_Date]])</f>
        <v>2024</v>
      </c>
      <c r="AC1082" s="3">
        <f>MONTH([1]!Table1[[#This Row],[Order_Date]])</f>
        <v>7</v>
      </c>
      <c r="AD1082" s="3" t="str">
        <f t="shared" si="48"/>
        <v>Jul</v>
      </c>
      <c r="AE1082" s="3" t="str">
        <f t="shared" si="49"/>
        <v>Q3</v>
      </c>
      <c r="AF1082" s="3" t="str">
        <f t="shared" si="50"/>
        <v>2024-Jul</v>
      </c>
      <c r="AG1082" s="3">
        <f>COUNTIF(C:C,Table1[[#This Row],[Customer_ID]])</f>
        <v>19</v>
      </c>
      <c r="AH1082" s="9" t="e">
        <f>IF([1]!Table1[[#This Row],[Customer_order_count]] &gt;= 10,"FREQUENT",IF([1]!Table1[[#This Row],[Customer_order_count]] &lt;= 10,"REGULAR","OCASSIONAL"))</f>
        <v>#REF!</v>
      </c>
    </row>
    <row r="1083" spans="1:34" x14ac:dyDescent="0.25">
      <c r="A1083" s="10" t="s">
        <v>1859</v>
      </c>
      <c r="B1083" s="11">
        <v>45900</v>
      </c>
      <c r="C1083" s="12" t="s">
        <v>293</v>
      </c>
      <c r="D1083" s="13" t="s">
        <v>294</v>
      </c>
      <c r="E1083" s="13" t="s">
        <v>3</v>
      </c>
      <c r="F1083" s="14">
        <v>33</v>
      </c>
      <c r="G1083" s="12" t="s">
        <v>295</v>
      </c>
      <c r="H1083" s="12" t="s">
        <v>270</v>
      </c>
      <c r="I1083" s="12" t="s">
        <v>6</v>
      </c>
      <c r="J1083" s="12" t="s">
        <v>7</v>
      </c>
      <c r="K1083" s="12" t="s">
        <v>8</v>
      </c>
      <c r="L1083" s="14">
        <v>1</v>
      </c>
      <c r="M1083" s="14">
        <v>7000</v>
      </c>
      <c r="N1083" s="15">
        <v>0</v>
      </c>
      <c r="O1083" s="14">
        <v>7000</v>
      </c>
      <c r="P1083" s="14">
        <v>5200</v>
      </c>
      <c r="Q1083" s="5">
        <f>Table1[[#This Row],[Sales]]-Table1[[#This Row],[Cost]]</f>
        <v>1800</v>
      </c>
      <c r="R1083" s="12" t="s">
        <v>77</v>
      </c>
      <c r="S1083" s="12" t="s">
        <v>10</v>
      </c>
      <c r="T1083" s="12" t="s">
        <v>33</v>
      </c>
      <c r="U1083" s="12" t="s">
        <v>27</v>
      </c>
      <c r="V1083" s="6">
        <f>Table1[[#This Row],[Profit]]/Table1[[#This Row],[Sales]]</f>
        <v>0.25714285714285712</v>
      </c>
      <c r="W1083" s="12">
        <f>[1]!Table1[[#This Row],[Sales]]-[1]!Table1[[#This Row],[Cost]]-[1]!Table1[[#This Row],[Profit]]</f>
        <v>0</v>
      </c>
      <c r="X1083" s="12">
        <f>[1]!Table1[[#This Row],[Quantity]]*[1]!Table1[[#This Row],[Unit_Price]]</f>
        <v>7000</v>
      </c>
      <c r="Y1083" s="16">
        <f>[1]!Table1[[#This Row],[Gross_Sales]]*[1]!Table1[[#This Row],[Discount]]</f>
        <v>0</v>
      </c>
      <c r="Z1083" s="17">
        <f>[1]!Table1[[#This Row],[Gross_Sales]]*[1]!Table1[[#This Row],[Discount_amount]]</f>
        <v>0</v>
      </c>
      <c r="AA1083" s="15">
        <f>IFERROR([1]!Table1[[#This Row],[Profit]]/[1]!Table1[[#This Row],[Sales]],0)</f>
        <v>0.25714285714285712</v>
      </c>
      <c r="AB1083" s="12">
        <f>YEAR([1]!Table1[[#This Row],[Order_Date]])</f>
        <v>2025</v>
      </c>
      <c r="AC1083" s="12">
        <f>MONTH([1]!Table1[[#This Row],[Order_Date]])</f>
        <v>8</v>
      </c>
      <c r="AD1083" s="12" t="str">
        <f t="shared" si="48"/>
        <v>Aug</v>
      </c>
      <c r="AE1083" s="12" t="str">
        <f t="shared" si="49"/>
        <v>Q3</v>
      </c>
      <c r="AF1083" s="12" t="str">
        <f t="shared" si="50"/>
        <v>2025-Aug</v>
      </c>
      <c r="AG1083" s="12">
        <f>COUNTIF(C:C,Table1[[#This Row],[Customer_ID]])</f>
        <v>16</v>
      </c>
      <c r="AH1083" s="18" t="e">
        <f>IF([1]!Table1[[#This Row],[Customer_order_count]] &gt;= 10,"FREQUENT",IF([1]!Table1[[#This Row],[Customer_order_count]] &lt;= 10,"REGULAR","OCASSIONAL"))</f>
        <v>#REF!</v>
      </c>
    </row>
    <row r="1084" spans="1:34" x14ac:dyDescent="0.25">
      <c r="A1084" s="1" t="s">
        <v>1860</v>
      </c>
      <c r="B1084" s="2">
        <v>45905</v>
      </c>
      <c r="C1084" s="3" t="s">
        <v>727</v>
      </c>
      <c r="D1084" s="3" t="s">
        <v>728</v>
      </c>
      <c r="E1084" s="3" t="s">
        <v>16</v>
      </c>
      <c r="F1084" s="3">
        <v>37</v>
      </c>
      <c r="G1084" s="3" t="s">
        <v>312</v>
      </c>
      <c r="H1084" s="3" t="s">
        <v>276</v>
      </c>
      <c r="I1084" s="3" t="s">
        <v>51</v>
      </c>
      <c r="J1084" s="3" t="s">
        <v>52</v>
      </c>
      <c r="K1084" s="3" t="s">
        <v>8</v>
      </c>
      <c r="L1084" s="3">
        <v>2</v>
      </c>
      <c r="M1084" s="3">
        <v>4500</v>
      </c>
      <c r="N1084" s="3">
        <v>0.05</v>
      </c>
      <c r="O1084" s="3">
        <v>8550</v>
      </c>
      <c r="P1084" s="3">
        <v>6400</v>
      </c>
      <c r="Q1084" s="5">
        <f>Table1[[#This Row],[Sales]]-Table1[[#This Row],[Cost]]</f>
        <v>2150</v>
      </c>
      <c r="R1084" s="3" t="s">
        <v>26</v>
      </c>
      <c r="S1084" s="3" t="s">
        <v>287</v>
      </c>
      <c r="T1084" s="3" t="s">
        <v>33</v>
      </c>
      <c r="U1084" s="3" t="s">
        <v>19</v>
      </c>
      <c r="V1084" s="6">
        <f>Table1[[#This Row],[Profit]]/Table1[[#This Row],[Sales]]</f>
        <v>0.25146198830409355</v>
      </c>
      <c r="W1084" s="3">
        <f>[1]!Table1[[#This Row],[Sales]]-[1]!Table1[[#This Row],[Cost]]-[1]!Table1[[#This Row],[Profit]]</f>
        <v>-12800</v>
      </c>
      <c r="X1084" s="3">
        <f>[1]!Table1[[#This Row],[Quantity]]*[1]!Table1[[#This Row],[Unit_Price]]</f>
        <v>9000</v>
      </c>
      <c r="Y1084" s="3">
        <f>[1]!Table1[[#This Row],[Gross_Sales]]*[1]!Table1[[#This Row],[Discount]]</f>
        <v>450</v>
      </c>
      <c r="Z1084" s="3">
        <f>[1]!Table1[[#This Row],[Gross_Sales]]*[1]!Table1[[#This Row],[Discount_amount]]</f>
        <v>4050000</v>
      </c>
      <c r="AA1084" s="3">
        <f>IFERROR([1]!Table1[[#This Row],[Profit]]/[1]!Table1[[#This Row],[Sales]],0)</f>
        <v>0.25146198830409355</v>
      </c>
      <c r="AB1084" s="3">
        <f>YEAR([1]!Table1[[#This Row],[Order_Date]])</f>
        <v>2025</v>
      </c>
      <c r="AC1084" s="3">
        <f>MONTH([1]!Table1[[#This Row],[Order_Date]])</f>
        <v>9</v>
      </c>
      <c r="AD1084" s="3" t="str">
        <f t="shared" si="48"/>
        <v>Sep</v>
      </c>
      <c r="AE1084" s="3" t="str">
        <f t="shared" si="49"/>
        <v>Q3</v>
      </c>
      <c r="AF1084" s="3" t="str">
        <f t="shared" si="50"/>
        <v>2025-Sep</v>
      </c>
      <c r="AG1084" s="3">
        <f>COUNTIF(C:C,Table1[[#This Row],[Customer_ID]])</f>
        <v>8</v>
      </c>
      <c r="AH1084" s="9" t="e">
        <f>IF([1]!Table1[[#This Row],[Customer_order_count]] &gt;= 10,"FREQUENT",IF([1]!Table1[[#This Row],[Customer_order_count]] &lt;= 10,"REGULAR","OCASSIONAL"))</f>
        <v>#REF!</v>
      </c>
    </row>
    <row r="1085" spans="1:34" x14ac:dyDescent="0.25">
      <c r="A1085" s="10" t="s">
        <v>1861</v>
      </c>
      <c r="B1085" s="11">
        <v>45380</v>
      </c>
      <c r="C1085" s="12" t="s">
        <v>1188</v>
      </c>
      <c r="D1085" s="13" t="s">
        <v>1189</v>
      </c>
      <c r="E1085" s="13" t="s">
        <v>16</v>
      </c>
      <c r="F1085" s="14">
        <v>41</v>
      </c>
      <c r="G1085" s="12" t="s">
        <v>312</v>
      </c>
      <c r="H1085" s="12" t="s">
        <v>276</v>
      </c>
      <c r="I1085" s="12" t="s">
        <v>56</v>
      </c>
      <c r="J1085" s="12" t="s">
        <v>57</v>
      </c>
      <c r="K1085" s="12" t="s">
        <v>58</v>
      </c>
      <c r="L1085" s="14">
        <v>2</v>
      </c>
      <c r="M1085" s="14">
        <v>1200</v>
      </c>
      <c r="N1085" s="15">
        <v>0.15</v>
      </c>
      <c r="O1085" s="14">
        <v>2040</v>
      </c>
      <c r="P1085" s="14">
        <v>1600</v>
      </c>
      <c r="Q1085" s="5">
        <f>Table1[[#This Row],[Sales]]-Table1[[#This Row],[Cost]]</f>
        <v>440</v>
      </c>
      <c r="R1085" s="12" t="s">
        <v>26</v>
      </c>
      <c r="S1085" s="12" t="s">
        <v>10</v>
      </c>
      <c r="T1085" s="12" t="s">
        <v>18</v>
      </c>
      <c r="U1085" s="12" t="s">
        <v>19</v>
      </c>
      <c r="V1085" s="6">
        <f>Table1[[#This Row],[Profit]]/Table1[[#This Row],[Sales]]</f>
        <v>0.21568627450980393</v>
      </c>
      <c r="W1085" s="12">
        <f>[1]!Table1[[#This Row],[Sales]]-[1]!Table1[[#This Row],[Cost]]-[1]!Table1[[#This Row],[Profit]]</f>
        <v>0</v>
      </c>
      <c r="X1085" s="12">
        <f>[1]!Table1[[#This Row],[Quantity]]*[1]!Table1[[#This Row],[Unit_Price]]</f>
        <v>2400</v>
      </c>
      <c r="Y1085" s="16">
        <f>[1]!Table1[[#This Row],[Gross_Sales]]*[1]!Table1[[#This Row],[Discount]]</f>
        <v>360</v>
      </c>
      <c r="Z1085" s="17">
        <f>[1]!Table1[[#This Row],[Gross_Sales]]*[1]!Table1[[#This Row],[Discount_amount]]</f>
        <v>864000</v>
      </c>
      <c r="AA1085" s="15">
        <f>IFERROR([1]!Table1[[#This Row],[Profit]]/[1]!Table1[[#This Row],[Sales]],0)</f>
        <v>0.21568627450980393</v>
      </c>
      <c r="AB1085" s="12">
        <f>YEAR([1]!Table1[[#This Row],[Order_Date]])</f>
        <v>2024</v>
      </c>
      <c r="AC1085" s="12">
        <f>MONTH([1]!Table1[[#This Row],[Order_Date]])</f>
        <v>3</v>
      </c>
      <c r="AD1085" s="12" t="str">
        <f t="shared" si="48"/>
        <v>Mar</v>
      </c>
      <c r="AE1085" s="12" t="str">
        <f t="shared" si="49"/>
        <v>Q1</v>
      </c>
      <c r="AF1085" s="12" t="str">
        <f t="shared" si="50"/>
        <v>2024-Mar</v>
      </c>
      <c r="AG1085" s="12">
        <f>COUNTIF(C:C,Table1[[#This Row],[Customer_ID]])</f>
        <v>4</v>
      </c>
      <c r="AH1085" s="18" t="e">
        <f>IF([1]!Table1[[#This Row],[Customer_order_count]] &gt;= 10,"FREQUENT",IF([1]!Table1[[#This Row],[Customer_order_count]] &lt;= 10,"REGULAR","OCASSIONAL"))</f>
        <v>#REF!</v>
      </c>
    </row>
    <row r="1086" spans="1:34" x14ac:dyDescent="0.25">
      <c r="A1086" s="1" t="s">
        <v>1862</v>
      </c>
      <c r="B1086" s="2">
        <v>45955</v>
      </c>
      <c r="C1086" s="3" t="s">
        <v>1034</v>
      </c>
      <c r="D1086" s="4" t="s">
        <v>1035</v>
      </c>
      <c r="E1086" s="4" t="s">
        <v>16</v>
      </c>
      <c r="F1086" s="5">
        <v>54</v>
      </c>
      <c r="G1086" s="3" t="s">
        <v>339</v>
      </c>
      <c r="H1086" s="3" t="s">
        <v>285</v>
      </c>
      <c r="I1086" s="3" t="s">
        <v>81</v>
      </c>
      <c r="J1086" s="3" t="s">
        <v>82</v>
      </c>
      <c r="K1086" s="3" t="s">
        <v>58</v>
      </c>
      <c r="L1086" s="5">
        <v>1</v>
      </c>
      <c r="M1086" s="5">
        <v>3500</v>
      </c>
      <c r="N1086" s="6">
        <v>0.05</v>
      </c>
      <c r="O1086" s="5">
        <v>3325</v>
      </c>
      <c r="P1086" s="5">
        <v>2500</v>
      </c>
      <c r="Q1086" s="5">
        <f>Table1[[#This Row],[Sales]]-Table1[[#This Row],[Cost]]</f>
        <v>825</v>
      </c>
      <c r="R1086" s="3" t="s">
        <v>77</v>
      </c>
      <c r="S1086" s="3" t="s">
        <v>10</v>
      </c>
      <c r="T1086" s="3" t="s">
        <v>40</v>
      </c>
      <c r="U1086" s="3" t="s">
        <v>27</v>
      </c>
      <c r="V1086" s="6">
        <f>Table1[[#This Row],[Profit]]/Table1[[#This Row],[Sales]]</f>
        <v>0.24812030075187969</v>
      </c>
      <c r="W1086" s="3">
        <f>[1]!Table1[[#This Row],[Sales]]-[1]!Table1[[#This Row],[Cost]]-[1]!Table1[[#This Row],[Profit]]</f>
        <v>0</v>
      </c>
      <c r="X1086" s="3">
        <f>[1]!Table1[[#This Row],[Quantity]]*[1]!Table1[[#This Row],[Unit_Price]]</f>
        <v>3500</v>
      </c>
      <c r="Y1086" s="7">
        <f>[1]!Table1[[#This Row],[Gross_Sales]]*[1]!Table1[[#This Row],[Discount]]</f>
        <v>175</v>
      </c>
      <c r="Z1086" s="8">
        <f>[1]!Table1[[#This Row],[Gross_Sales]]*[1]!Table1[[#This Row],[Discount_amount]]</f>
        <v>612500</v>
      </c>
      <c r="AA1086" s="6">
        <f>IFERROR([1]!Table1[[#This Row],[Profit]]/[1]!Table1[[#This Row],[Sales]],0)</f>
        <v>0.24812030075187969</v>
      </c>
      <c r="AB1086" s="3">
        <f>YEAR([1]!Table1[[#This Row],[Order_Date]])</f>
        <v>2025</v>
      </c>
      <c r="AC1086" s="3">
        <f>MONTH([1]!Table1[[#This Row],[Order_Date]])</f>
        <v>10</v>
      </c>
      <c r="AD1086" s="3" t="str">
        <f t="shared" si="48"/>
        <v>Oct</v>
      </c>
      <c r="AE1086" s="3" t="str">
        <f t="shared" si="49"/>
        <v>Q4</v>
      </c>
      <c r="AF1086" s="3" t="str">
        <f t="shared" si="50"/>
        <v>2025-Oct</v>
      </c>
      <c r="AG1086" s="3">
        <f>COUNTIF(C:C,Table1[[#This Row],[Customer_ID]])</f>
        <v>6</v>
      </c>
      <c r="AH1086" s="9" t="e">
        <f>IF([1]!Table1[[#This Row],[Customer_order_count]] &gt;= 10,"FREQUENT",IF([1]!Table1[[#This Row],[Customer_order_count]] &lt;= 10,"REGULAR","OCASSIONAL"))</f>
        <v>#REF!</v>
      </c>
    </row>
    <row r="1087" spans="1:34" x14ac:dyDescent="0.25">
      <c r="A1087" s="10" t="s">
        <v>1863</v>
      </c>
      <c r="B1087" s="11">
        <v>45405</v>
      </c>
      <c r="C1087" s="12" t="s">
        <v>1163</v>
      </c>
      <c r="D1087" s="13" t="s">
        <v>557</v>
      </c>
      <c r="E1087" s="13" t="s">
        <v>3</v>
      </c>
      <c r="F1087" s="14">
        <v>52</v>
      </c>
      <c r="G1087" s="12" t="s">
        <v>295</v>
      </c>
      <c r="H1087" s="12" t="s">
        <v>270</v>
      </c>
      <c r="I1087" s="12" t="s">
        <v>109</v>
      </c>
      <c r="J1087" s="12" t="s">
        <v>110</v>
      </c>
      <c r="K1087" s="12" t="s">
        <v>8</v>
      </c>
      <c r="L1087" s="14">
        <v>2</v>
      </c>
      <c r="M1087" s="14">
        <v>4000</v>
      </c>
      <c r="N1087" s="15">
        <v>0.15</v>
      </c>
      <c r="O1087" s="14">
        <v>6800</v>
      </c>
      <c r="P1087" s="14">
        <v>5800</v>
      </c>
      <c r="Q1087" s="5">
        <f>Table1[[#This Row],[Sales]]-Table1[[#This Row],[Cost]]</f>
        <v>1000</v>
      </c>
      <c r="R1087" s="12" t="s">
        <v>26</v>
      </c>
      <c r="S1087" s="12" t="s">
        <v>10</v>
      </c>
      <c r="T1087" s="12" t="s">
        <v>11</v>
      </c>
      <c r="U1087" s="12" t="s">
        <v>27</v>
      </c>
      <c r="V1087" s="6">
        <f>Table1[[#This Row],[Profit]]/Table1[[#This Row],[Sales]]</f>
        <v>0.14705882352941177</v>
      </c>
      <c r="W1087" s="12">
        <f>[1]!Table1[[#This Row],[Sales]]-[1]!Table1[[#This Row],[Cost]]-[1]!Table1[[#This Row],[Profit]]</f>
        <v>0</v>
      </c>
      <c r="X1087" s="12">
        <f>[1]!Table1[[#This Row],[Quantity]]*[1]!Table1[[#This Row],[Unit_Price]]</f>
        <v>8000</v>
      </c>
      <c r="Y1087" s="16">
        <f>[1]!Table1[[#This Row],[Gross_Sales]]*[1]!Table1[[#This Row],[Discount]]</f>
        <v>1200</v>
      </c>
      <c r="Z1087" s="17">
        <f>[1]!Table1[[#This Row],[Gross_Sales]]*[1]!Table1[[#This Row],[Discount_amount]]</f>
        <v>9600000</v>
      </c>
      <c r="AA1087" s="15">
        <f>IFERROR([1]!Table1[[#This Row],[Profit]]/[1]!Table1[[#This Row],[Sales]],0)</f>
        <v>0.14705882352941177</v>
      </c>
      <c r="AB1087" s="12">
        <f>YEAR([1]!Table1[[#This Row],[Order_Date]])</f>
        <v>2024</v>
      </c>
      <c r="AC1087" s="12">
        <f>MONTH([1]!Table1[[#This Row],[Order_Date]])</f>
        <v>4</v>
      </c>
      <c r="AD1087" s="12" t="str">
        <f t="shared" si="48"/>
        <v>Apr</v>
      </c>
      <c r="AE1087" s="12" t="str">
        <f t="shared" si="49"/>
        <v>Q2</v>
      </c>
      <c r="AF1087" s="12" t="str">
        <f t="shared" si="50"/>
        <v>2024-Apr</v>
      </c>
      <c r="AG1087" s="12">
        <f>COUNTIF(C:C,Table1[[#This Row],[Customer_ID]])</f>
        <v>15</v>
      </c>
      <c r="AH1087" s="18" t="e">
        <f>IF([1]!Table1[[#This Row],[Customer_order_count]] &gt;= 10,"FREQUENT",IF([1]!Table1[[#This Row],[Customer_order_count]] &lt;= 10,"REGULAR","OCASSIONAL"))</f>
        <v>#REF!</v>
      </c>
    </row>
    <row r="1088" spans="1:34" x14ac:dyDescent="0.25">
      <c r="A1088" s="1" t="s">
        <v>1864</v>
      </c>
      <c r="B1088" s="2">
        <v>45968</v>
      </c>
      <c r="C1088" s="3" t="s">
        <v>223</v>
      </c>
      <c r="D1088" s="3" t="s">
        <v>224</v>
      </c>
      <c r="E1088" s="3" t="s">
        <v>16</v>
      </c>
      <c r="F1088" s="3">
        <v>34</v>
      </c>
      <c r="G1088" s="3" t="s">
        <v>4</v>
      </c>
      <c r="H1088" s="3" t="s">
        <v>5</v>
      </c>
      <c r="I1088" s="3" t="s">
        <v>65</v>
      </c>
      <c r="J1088" s="3" t="s">
        <v>66</v>
      </c>
      <c r="K1088" s="3" t="s">
        <v>25</v>
      </c>
      <c r="L1088" s="3">
        <v>1</v>
      </c>
      <c r="M1088" s="3">
        <v>2500</v>
      </c>
      <c r="N1088" s="3">
        <v>0.15</v>
      </c>
      <c r="O1088" s="3">
        <v>0</v>
      </c>
      <c r="P1088" s="3">
        <v>1600</v>
      </c>
      <c r="Q1088" s="5">
        <f>Table1[[#This Row],[Sales]]-Table1[[#This Row],[Cost]]</f>
        <v>-1600</v>
      </c>
      <c r="R1088" s="3" t="s">
        <v>17</v>
      </c>
      <c r="S1088" s="3" t="s">
        <v>291</v>
      </c>
      <c r="T1088" s="3" t="s">
        <v>40</v>
      </c>
      <c r="U1088" s="3" t="s">
        <v>19</v>
      </c>
      <c r="V1088" s="3" t="e">
        <f>Table1[[#This Row],[Profit]]/Table1[[#This Row],[Sales]]</f>
        <v>#DIV/0!</v>
      </c>
      <c r="W1088" s="3">
        <f>[1]!Table1[[#This Row],[Sales]]-[1]!Table1[[#This Row],[Cost]]-[1]!Table1[[#This Row],[Profit]]</f>
        <v>-1600</v>
      </c>
      <c r="X1088" s="3">
        <f>[1]!Table1[[#This Row],[Quantity]]*[1]!Table1[[#This Row],[Unit_Price]]</f>
        <v>2500</v>
      </c>
      <c r="Y1088" s="3">
        <f>[1]!Table1[[#This Row],[Gross_Sales]]*[1]!Table1[[#This Row],[Discount]]</f>
        <v>375</v>
      </c>
      <c r="Z1088" s="3">
        <f>[1]!Table1[[#This Row],[Gross_Sales]]*[1]!Table1[[#This Row],[Discount_amount]]</f>
        <v>937500</v>
      </c>
      <c r="AA1088" s="3">
        <f>IFERROR([1]!Table1[[#This Row],[Profit]]/[1]!Table1[[#This Row],[Sales]],0)</f>
        <v>0</v>
      </c>
      <c r="AB1088" s="3">
        <f>YEAR([1]!Table1[[#This Row],[Order_Date]])</f>
        <v>2025</v>
      </c>
      <c r="AC1088" s="3">
        <f>MONTH([1]!Table1[[#This Row],[Order_Date]])</f>
        <v>11</v>
      </c>
      <c r="AD1088" s="3" t="str">
        <f t="shared" si="48"/>
        <v>Nov</v>
      </c>
      <c r="AE1088" s="3" t="str">
        <f t="shared" si="49"/>
        <v>Q4</v>
      </c>
      <c r="AF1088" s="3" t="str">
        <f t="shared" si="50"/>
        <v>2025-Nov</v>
      </c>
      <c r="AG1088" s="3">
        <f>COUNTIF(C:C,Table1[[#This Row],[Customer_ID]])</f>
        <v>3</v>
      </c>
      <c r="AH1088" s="9" t="e">
        <f>IF([1]!Table1[[#This Row],[Customer_order_count]] &gt;= 10,"FREQUENT",IF([1]!Table1[[#This Row],[Customer_order_count]] &lt;= 10,"REGULAR","OCASSIONAL"))</f>
        <v>#REF!</v>
      </c>
    </row>
    <row r="1089" spans="1:34" x14ac:dyDescent="0.25">
      <c r="A1089" s="10" t="s">
        <v>1865</v>
      </c>
      <c r="B1089" s="11">
        <v>45575</v>
      </c>
      <c r="C1089" s="12" t="s">
        <v>1754</v>
      </c>
      <c r="D1089" s="13" t="s">
        <v>509</v>
      </c>
      <c r="E1089" s="13" t="s">
        <v>3</v>
      </c>
      <c r="F1089" s="14">
        <v>21</v>
      </c>
      <c r="G1089" s="12" t="s">
        <v>280</v>
      </c>
      <c r="H1089" s="12" t="s">
        <v>270</v>
      </c>
      <c r="I1089" s="12" t="s">
        <v>44</v>
      </c>
      <c r="J1089" s="12" t="s">
        <v>45</v>
      </c>
      <c r="K1089" s="12" t="s">
        <v>46</v>
      </c>
      <c r="L1089" s="14">
        <v>2</v>
      </c>
      <c r="M1089" s="14">
        <v>2500</v>
      </c>
      <c r="N1089" s="15">
        <v>0.1</v>
      </c>
      <c r="O1089" s="14">
        <v>4500</v>
      </c>
      <c r="P1089" s="14">
        <v>3000</v>
      </c>
      <c r="Q1089" s="5">
        <f>Table1[[#This Row],[Sales]]-Table1[[#This Row],[Cost]]</f>
        <v>1500</v>
      </c>
      <c r="R1089" s="12" t="s">
        <v>9</v>
      </c>
      <c r="S1089" s="12" t="s">
        <v>10</v>
      </c>
      <c r="T1089" s="12" t="s">
        <v>40</v>
      </c>
      <c r="U1089" s="12" t="s">
        <v>12</v>
      </c>
      <c r="V1089" s="6">
        <f>Table1[[#This Row],[Profit]]/Table1[[#This Row],[Sales]]</f>
        <v>0.33333333333333331</v>
      </c>
      <c r="W1089" s="12">
        <f>[1]!Table1[[#This Row],[Sales]]-[1]!Table1[[#This Row],[Cost]]-[1]!Table1[[#This Row],[Profit]]</f>
        <v>0</v>
      </c>
      <c r="X1089" s="12">
        <f>[1]!Table1[[#This Row],[Quantity]]*[1]!Table1[[#This Row],[Unit_Price]]</f>
        <v>5000</v>
      </c>
      <c r="Y1089" s="16">
        <f>[1]!Table1[[#This Row],[Gross_Sales]]*[1]!Table1[[#This Row],[Discount]]</f>
        <v>500</v>
      </c>
      <c r="Z1089" s="17">
        <f>[1]!Table1[[#This Row],[Gross_Sales]]*[1]!Table1[[#This Row],[Discount_amount]]</f>
        <v>2500000</v>
      </c>
      <c r="AA1089" s="15">
        <f>IFERROR([1]!Table1[[#This Row],[Profit]]/[1]!Table1[[#This Row],[Sales]],0)</f>
        <v>0.33333333333333331</v>
      </c>
      <c r="AB1089" s="12">
        <f>YEAR([1]!Table1[[#This Row],[Order_Date]])</f>
        <v>2024</v>
      </c>
      <c r="AC1089" s="12">
        <f>MONTH([1]!Table1[[#This Row],[Order_Date]])</f>
        <v>10</v>
      </c>
      <c r="AD1089" s="12" t="str">
        <f t="shared" si="48"/>
        <v>Oct</v>
      </c>
      <c r="AE1089" s="12" t="str">
        <f t="shared" si="49"/>
        <v>Q4</v>
      </c>
      <c r="AF1089" s="12" t="str">
        <f t="shared" si="50"/>
        <v>2024-Oct</v>
      </c>
      <c r="AG1089" s="12">
        <f>COUNTIF(C:C,Table1[[#This Row],[Customer_ID]])</f>
        <v>9</v>
      </c>
      <c r="AH1089" s="18" t="e">
        <f>IF([1]!Table1[[#This Row],[Customer_order_count]] &gt;= 10,"FREQUENT",IF([1]!Table1[[#This Row],[Customer_order_count]] &lt;= 10,"REGULAR","OCASSIONAL"))</f>
        <v>#REF!</v>
      </c>
    </row>
    <row r="1090" spans="1:34" x14ac:dyDescent="0.25">
      <c r="A1090" s="1" t="s">
        <v>1866</v>
      </c>
      <c r="B1090" s="2">
        <v>45623</v>
      </c>
      <c r="C1090" s="3" t="s">
        <v>836</v>
      </c>
      <c r="D1090" s="4" t="s">
        <v>654</v>
      </c>
      <c r="E1090" s="4" t="s">
        <v>16</v>
      </c>
      <c r="F1090" s="5">
        <v>43</v>
      </c>
      <c r="G1090" s="3" t="s">
        <v>284</v>
      </c>
      <c r="H1090" s="3" t="s">
        <v>285</v>
      </c>
      <c r="I1090" s="3" t="s">
        <v>37</v>
      </c>
      <c r="J1090" s="3" t="s">
        <v>38</v>
      </c>
      <c r="K1090" s="3" t="s">
        <v>39</v>
      </c>
      <c r="L1090" s="5">
        <v>2</v>
      </c>
      <c r="M1090" s="5">
        <v>900</v>
      </c>
      <c r="N1090" s="6">
        <v>0.05</v>
      </c>
      <c r="O1090" s="5">
        <v>1710</v>
      </c>
      <c r="P1090" s="5">
        <v>1100</v>
      </c>
      <c r="Q1090" s="5">
        <f>Table1[[#This Row],[Sales]]-Table1[[#This Row],[Cost]]</f>
        <v>610</v>
      </c>
      <c r="R1090" s="3" t="s">
        <v>26</v>
      </c>
      <c r="S1090" s="3" t="s">
        <v>10</v>
      </c>
      <c r="T1090" s="3" t="s">
        <v>40</v>
      </c>
      <c r="U1090" s="3" t="s">
        <v>27</v>
      </c>
      <c r="V1090" s="6">
        <f>Table1[[#This Row],[Profit]]/Table1[[#This Row],[Sales]]</f>
        <v>0.35672514619883039</v>
      </c>
      <c r="W1090" s="3">
        <f>[1]!Table1[[#This Row],[Sales]]-[1]!Table1[[#This Row],[Cost]]-[1]!Table1[[#This Row],[Profit]]</f>
        <v>0</v>
      </c>
      <c r="X1090" s="3">
        <f>[1]!Table1[[#This Row],[Quantity]]*[1]!Table1[[#This Row],[Unit_Price]]</f>
        <v>1800</v>
      </c>
      <c r="Y1090" s="7">
        <f>[1]!Table1[[#This Row],[Gross_Sales]]*[1]!Table1[[#This Row],[Discount]]</f>
        <v>90</v>
      </c>
      <c r="Z1090" s="8">
        <f>[1]!Table1[[#This Row],[Gross_Sales]]*[1]!Table1[[#This Row],[Discount_amount]]</f>
        <v>162000</v>
      </c>
      <c r="AA1090" s="6">
        <f>IFERROR([1]!Table1[[#This Row],[Profit]]/[1]!Table1[[#This Row],[Sales]],0)</f>
        <v>0.35672514619883039</v>
      </c>
      <c r="AB1090" s="3">
        <f>YEAR([1]!Table1[[#This Row],[Order_Date]])</f>
        <v>2024</v>
      </c>
      <c r="AC1090" s="3">
        <f>MONTH([1]!Table1[[#This Row],[Order_Date]])</f>
        <v>11</v>
      </c>
      <c r="AD1090" s="3" t="str">
        <f t="shared" ref="AD1090:AD1153" si="51">TEXT(B:B,"mmm")</f>
        <v>Nov</v>
      </c>
      <c r="AE1090" s="3" t="str">
        <f t="shared" ref="AE1090:AE1153" si="52">"Q"&amp;ROUNDUP(MONTH(B1090)/3,0)</f>
        <v>Q4</v>
      </c>
      <c r="AF1090" s="3" t="str">
        <f t="shared" ref="AF1090:AF1153" si="53">TEXT(B:B,"yyyy-mmm")</f>
        <v>2024-Nov</v>
      </c>
      <c r="AG1090" s="3">
        <f>COUNTIF(C:C,Table1[[#This Row],[Customer_ID]])</f>
        <v>16</v>
      </c>
      <c r="AH1090" s="9" t="e">
        <f>IF([1]!Table1[[#This Row],[Customer_order_count]] &gt;= 10,"FREQUENT",IF([1]!Table1[[#This Row],[Customer_order_count]] &lt;= 10,"REGULAR","OCASSIONAL"))</f>
        <v>#REF!</v>
      </c>
    </row>
    <row r="1091" spans="1:34" x14ac:dyDescent="0.25">
      <c r="A1091" s="10" t="s">
        <v>1867</v>
      </c>
      <c r="B1091" s="11">
        <v>45355</v>
      </c>
      <c r="C1091" s="12" t="s">
        <v>619</v>
      </c>
      <c r="D1091" s="12" t="s">
        <v>609</v>
      </c>
      <c r="E1091" s="12" t="s">
        <v>3</v>
      </c>
      <c r="F1091" s="12">
        <v>32</v>
      </c>
      <c r="G1091" s="12" t="s">
        <v>407</v>
      </c>
      <c r="H1091" s="12" t="s">
        <v>285</v>
      </c>
      <c r="I1091" s="12" t="s">
        <v>95</v>
      </c>
      <c r="J1091" s="12" t="s">
        <v>96</v>
      </c>
      <c r="K1091" s="12" t="s">
        <v>46</v>
      </c>
      <c r="L1091" s="12">
        <v>1</v>
      </c>
      <c r="M1091" s="12">
        <v>600</v>
      </c>
      <c r="N1091" s="12">
        <v>0.1</v>
      </c>
      <c r="O1091" s="12">
        <v>540</v>
      </c>
      <c r="P1091" s="12">
        <v>380</v>
      </c>
      <c r="Q1091" s="5">
        <f>Table1[[#This Row],[Sales]]-Table1[[#This Row],[Cost]]</f>
        <v>160</v>
      </c>
      <c r="R1091" s="12" t="s">
        <v>26</v>
      </c>
      <c r="S1091" s="12" t="s">
        <v>287</v>
      </c>
      <c r="T1091" s="12" t="s">
        <v>18</v>
      </c>
      <c r="U1091" s="12" t="s">
        <v>19</v>
      </c>
      <c r="V1091" s="6">
        <f>Table1[[#This Row],[Profit]]/Table1[[#This Row],[Sales]]</f>
        <v>0.29629629629629628</v>
      </c>
      <c r="W1091" s="12">
        <f>[1]!Table1[[#This Row],[Sales]]-[1]!Table1[[#This Row],[Cost]]-[1]!Table1[[#This Row],[Profit]]</f>
        <v>-760</v>
      </c>
      <c r="X1091" s="12">
        <f>[1]!Table1[[#This Row],[Quantity]]*[1]!Table1[[#This Row],[Unit_Price]]</f>
        <v>600</v>
      </c>
      <c r="Y1091" s="12">
        <f>[1]!Table1[[#This Row],[Gross_Sales]]*[1]!Table1[[#This Row],[Discount]]</f>
        <v>60</v>
      </c>
      <c r="Z1091" s="12">
        <f>[1]!Table1[[#This Row],[Gross_Sales]]*[1]!Table1[[#This Row],[Discount_amount]]</f>
        <v>36000</v>
      </c>
      <c r="AA1091" s="12">
        <f>IFERROR([1]!Table1[[#This Row],[Profit]]/[1]!Table1[[#This Row],[Sales]],0)</f>
        <v>0.29629629629629628</v>
      </c>
      <c r="AB1091" s="12">
        <f>YEAR([1]!Table1[[#This Row],[Order_Date]])</f>
        <v>2024</v>
      </c>
      <c r="AC1091" s="12">
        <f>MONTH([1]!Table1[[#This Row],[Order_Date]])</f>
        <v>3</v>
      </c>
      <c r="AD1091" s="12" t="str">
        <f t="shared" si="51"/>
        <v>Mar</v>
      </c>
      <c r="AE1091" s="12" t="str">
        <f t="shared" si="52"/>
        <v>Q1</v>
      </c>
      <c r="AF1091" s="12" t="str">
        <f t="shared" si="53"/>
        <v>2024-Mar</v>
      </c>
      <c r="AG1091" s="12">
        <f>COUNTIF(C:C,Table1[[#This Row],[Customer_ID]])</f>
        <v>23</v>
      </c>
      <c r="AH1091" s="18" t="e">
        <f>IF([1]!Table1[[#This Row],[Customer_order_count]] &gt;= 10,"FREQUENT",IF([1]!Table1[[#This Row],[Customer_order_count]] &lt;= 10,"REGULAR","OCASSIONAL"))</f>
        <v>#REF!</v>
      </c>
    </row>
    <row r="1092" spans="1:34" x14ac:dyDescent="0.25">
      <c r="A1092" s="1" t="s">
        <v>1868</v>
      </c>
      <c r="B1092" s="2">
        <v>45556</v>
      </c>
      <c r="C1092" s="3" t="s">
        <v>386</v>
      </c>
      <c r="D1092" s="4" t="s">
        <v>362</v>
      </c>
      <c r="E1092" s="4" t="s">
        <v>3</v>
      </c>
      <c r="F1092" s="5">
        <v>54</v>
      </c>
      <c r="G1092" s="3" t="s">
        <v>312</v>
      </c>
      <c r="H1092" s="3" t="s">
        <v>276</v>
      </c>
      <c r="I1092" s="3" t="s">
        <v>37</v>
      </c>
      <c r="J1092" s="3" t="s">
        <v>38</v>
      </c>
      <c r="K1092" s="3" t="s">
        <v>39</v>
      </c>
      <c r="L1092" s="5">
        <v>2</v>
      </c>
      <c r="M1092" s="5">
        <v>900</v>
      </c>
      <c r="N1092" s="6">
        <v>0.1</v>
      </c>
      <c r="O1092" s="5">
        <v>1620</v>
      </c>
      <c r="P1092" s="5">
        <v>1100</v>
      </c>
      <c r="Q1092" s="5">
        <f>Table1[[#This Row],[Sales]]-Table1[[#This Row],[Cost]]</f>
        <v>520</v>
      </c>
      <c r="R1092" s="3" t="s">
        <v>26</v>
      </c>
      <c r="S1092" s="3" t="s">
        <v>10</v>
      </c>
      <c r="T1092" s="3" t="s">
        <v>33</v>
      </c>
      <c r="U1092" s="3" t="s">
        <v>19</v>
      </c>
      <c r="V1092" s="6">
        <f>Table1[[#This Row],[Profit]]/Table1[[#This Row],[Sales]]</f>
        <v>0.32098765432098764</v>
      </c>
      <c r="W1092" s="3">
        <f>[1]!Table1[[#This Row],[Sales]]-[1]!Table1[[#This Row],[Cost]]-[1]!Table1[[#This Row],[Profit]]</f>
        <v>0</v>
      </c>
      <c r="X1092" s="3">
        <f>[1]!Table1[[#This Row],[Quantity]]*[1]!Table1[[#This Row],[Unit_Price]]</f>
        <v>1800</v>
      </c>
      <c r="Y1092" s="7">
        <f>[1]!Table1[[#This Row],[Gross_Sales]]*[1]!Table1[[#This Row],[Discount]]</f>
        <v>180</v>
      </c>
      <c r="Z1092" s="8">
        <f>[1]!Table1[[#This Row],[Gross_Sales]]*[1]!Table1[[#This Row],[Discount_amount]]</f>
        <v>324000</v>
      </c>
      <c r="AA1092" s="6">
        <f>IFERROR([1]!Table1[[#This Row],[Profit]]/[1]!Table1[[#This Row],[Sales]],0)</f>
        <v>0.32098765432098764</v>
      </c>
      <c r="AB1092" s="3">
        <f>YEAR([1]!Table1[[#This Row],[Order_Date]])</f>
        <v>2024</v>
      </c>
      <c r="AC1092" s="3">
        <f>MONTH([1]!Table1[[#This Row],[Order_Date]])</f>
        <v>9</v>
      </c>
      <c r="AD1092" s="3" t="str">
        <f t="shared" si="51"/>
        <v>Sep</v>
      </c>
      <c r="AE1092" s="3" t="str">
        <f t="shared" si="52"/>
        <v>Q3</v>
      </c>
      <c r="AF1092" s="3" t="str">
        <f t="shared" si="53"/>
        <v>2024-Sep</v>
      </c>
      <c r="AG1092" s="3">
        <f>COUNTIF(C:C,Table1[[#This Row],[Customer_ID]])</f>
        <v>6</v>
      </c>
      <c r="AH1092" s="9" t="e">
        <f>IF([1]!Table1[[#This Row],[Customer_order_count]] &gt;= 10,"FREQUENT",IF([1]!Table1[[#This Row],[Customer_order_count]] &lt;= 10,"REGULAR","OCASSIONAL"))</f>
        <v>#REF!</v>
      </c>
    </row>
    <row r="1093" spans="1:34" x14ac:dyDescent="0.25">
      <c r="A1093" s="10" t="s">
        <v>1869</v>
      </c>
      <c r="B1093" s="11">
        <v>45497</v>
      </c>
      <c r="C1093" s="12" t="s">
        <v>1</v>
      </c>
      <c r="D1093" s="13" t="s">
        <v>2</v>
      </c>
      <c r="E1093" s="13" t="s">
        <v>3</v>
      </c>
      <c r="F1093" s="14">
        <v>36</v>
      </c>
      <c r="G1093" s="12" t="s">
        <v>4</v>
      </c>
      <c r="H1093" s="12" t="s">
        <v>5</v>
      </c>
      <c r="I1093" s="12" t="s">
        <v>56</v>
      </c>
      <c r="J1093" s="12" t="s">
        <v>57</v>
      </c>
      <c r="K1093" s="12" t="s">
        <v>58</v>
      </c>
      <c r="L1093" s="14">
        <v>1</v>
      </c>
      <c r="M1093" s="14">
        <v>1200</v>
      </c>
      <c r="N1093" s="15">
        <v>0.1</v>
      </c>
      <c r="O1093" s="14">
        <v>1080</v>
      </c>
      <c r="P1093" s="14">
        <v>800</v>
      </c>
      <c r="Q1093" s="5">
        <f>Table1[[#This Row],[Sales]]-Table1[[#This Row],[Cost]]</f>
        <v>280</v>
      </c>
      <c r="R1093" s="12" t="s">
        <v>26</v>
      </c>
      <c r="S1093" s="12" t="s">
        <v>10</v>
      </c>
      <c r="T1093" s="12" t="s">
        <v>33</v>
      </c>
      <c r="U1093" s="12" t="s">
        <v>12</v>
      </c>
      <c r="V1093" s="6">
        <f>Table1[[#This Row],[Profit]]/Table1[[#This Row],[Sales]]</f>
        <v>0.25925925925925924</v>
      </c>
      <c r="W1093" s="12">
        <f>[1]!Table1[[#This Row],[Sales]]-[1]!Table1[[#This Row],[Cost]]-[1]!Table1[[#This Row],[Profit]]</f>
        <v>0</v>
      </c>
      <c r="X1093" s="12">
        <f>[1]!Table1[[#This Row],[Quantity]]*[1]!Table1[[#This Row],[Unit_Price]]</f>
        <v>1200</v>
      </c>
      <c r="Y1093" s="16">
        <f>[1]!Table1[[#This Row],[Gross_Sales]]*[1]!Table1[[#This Row],[Discount]]</f>
        <v>120</v>
      </c>
      <c r="Z1093" s="17">
        <f>[1]!Table1[[#This Row],[Gross_Sales]]*[1]!Table1[[#This Row],[Discount_amount]]</f>
        <v>144000</v>
      </c>
      <c r="AA1093" s="15">
        <f>IFERROR([1]!Table1[[#This Row],[Profit]]/[1]!Table1[[#This Row],[Sales]],0)</f>
        <v>0.25925925925925924</v>
      </c>
      <c r="AB1093" s="12">
        <f>YEAR([1]!Table1[[#This Row],[Order_Date]])</f>
        <v>2024</v>
      </c>
      <c r="AC1093" s="12">
        <f>MONTH([1]!Table1[[#This Row],[Order_Date]])</f>
        <v>7</v>
      </c>
      <c r="AD1093" s="12" t="str">
        <f t="shared" si="51"/>
        <v>Jul</v>
      </c>
      <c r="AE1093" s="12" t="str">
        <f t="shared" si="52"/>
        <v>Q3</v>
      </c>
      <c r="AF1093" s="12" t="str">
        <f t="shared" si="53"/>
        <v>2024-Jul</v>
      </c>
      <c r="AG1093" s="12">
        <f>COUNTIF(C:C,Table1[[#This Row],[Customer_ID]])</f>
        <v>7</v>
      </c>
      <c r="AH1093" s="18" t="e">
        <f>IF([1]!Table1[[#This Row],[Customer_order_count]] &gt;= 10,"FREQUENT",IF([1]!Table1[[#This Row],[Customer_order_count]] &lt;= 10,"REGULAR","OCASSIONAL"))</f>
        <v>#REF!</v>
      </c>
    </row>
    <row r="1094" spans="1:34" x14ac:dyDescent="0.25">
      <c r="A1094" s="1" t="s">
        <v>1870</v>
      </c>
      <c r="B1094" s="2">
        <v>45403</v>
      </c>
      <c r="C1094" s="3" t="s">
        <v>1519</v>
      </c>
      <c r="D1094" s="4" t="s">
        <v>357</v>
      </c>
      <c r="E1094" s="4" t="s">
        <v>3</v>
      </c>
      <c r="F1094" s="5">
        <v>23</v>
      </c>
      <c r="G1094" s="3" t="s">
        <v>317</v>
      </c>
      <c r="H1094" s="3" t="s">
        <v>5</v>
      </c>
      <c r="I1094" s="3" t="s">
        <v>176</v>
      </c>
      <c r="J1094" s="3" t="s">
        <v>177</v>
      </c>
      <c r="K1094" s="3" t="s">
        <v>25</v>
      </c>
      <c r="L1094" s="5">
        <v>1</v>
      </c>
      <c r="M1094" s="5">
        <v>22000</v>
      </c>
      <c r="N1094" s="6">
        <v>0.05</v>
      </c>
      <c r="O1094" s="5">
        <v>20900</v>
      </c>
      <c r="P1094" s="5">
        <v>16500</v>
      </c>
      <c r="Q1094" s="5">
        <f>Table1[[#This Row],[Sales]]-Table1[[#This Row],[Cost]]</f>
        <v>4400</v>
      </c>
      <c r="R1094" s="3" t="s">
        <v>17</v>
      </c>
      <c r="S1094" s="3" t="s">
        <v>10</v>
      </c>
      <c r="T1094" s="3" t="s">
        <v>11</v>
      </c>
      <c r="U1094" s="3" t="s">
        <v>12</v>
      </c>
      <c r="V1094" s="6">
        <f>Table1[[#This Row],[Profit]]/Table1[[#This Row],[Sales]]</f>
        <v>0.21052631578947367</v>
      </c>
      <c r="W1094" s="3">
        <f>[1]!Table1[[#This Row],[Sales]]-[1]!Table1[[#This Row],[Cost]]-[1]!Table1[[#This Row],[Profit]]</f>
        <v>0</v>
      </c>
      <c r="X1094" s="3">
        <f>[1]!Table1[[#This Row],[Quantity]]*[1]!Table1[[#This Row],[Unit_Price]]</f>
        <v>22000</v>
      </c>
      <c r="Y1094" s="7">
        <f>[1]!Table1[[#This Row],[Gross_Sales]]*[1]!Table1[[#This Row],[Discount]]</f>
        <v>1100</v>
      </c>
      <c r="Z1094" s="8">
        <f>[1]!Table1[[#This Row],[Gross_Sales]]*[1]!Table1[[#This Row],[Discount_amount]]</f>
        <v>24200000</v>
      </c>
      <c r="AA1094" s="6">
        <f>IFERROR([1]!Table1[[#This Row],[Profit]]/[1]!Table1[[#This Row],[Sales]],0)</f>
        <v>0.21052631578947367</v>
      </c>
      <c r="AB1094" s="3">
        <f>YEAR([1]!Table1[[#This Row],[Order_Date]])</f>
        <v>2024</v>
      </c>
      <c r="AC1094" s="3">
        <f>MONTH([1]!Table1[[#This Row],[Order_Date]])</f>
        <v>4</v>
      </c>
      <c r="AD1094" s="3" t="str">
        <f t="shared" si="51"/>
        <v>Apr</v>
      </c>
      <c r="AE1094" s="3" t="str">
        <f t="shared" si="52"/>
        <v>Q2</v>
      </c>
      <c r="AF1094" s="3" t="str">
        <f t="shared" si="53"/>
        <v>2024-Apr</v>
      </c>
      <c r="AG1094" s="3">
        <f>COUNTIF(C:C,Table1[[#This Row],[Customer_ID]])</f>
        <v>4</v>
      </c>
      <c r="AH1094" s="9" t="e">
        <f>IF([1]!Table1[[#This Row],[Customer_order_count]] &gt;= 10,"FREQUENT",IF([1]!Table1[[#This Row],[Customer_order_count]] &lt;= 10,"REGULAR","OCASSIONAL"))</f>
        <v>#REF!</v>
      </c>
    </row>
    <row r="1095" spans="1:34" x14ac:dyDescent="0.25">
      <c r="A1095" s="10" t="s">
        <v>132</v>
      </c>
      <c r="B1095" s="11">
        <v>45920</v>
      </c>
      <c r="C1095" s="12" t="s">
        <v>123</v>
      </c>
      <c r="D1095" s="13" t="s">
        <v>124</v>
      </c>
      <c r="E1095" s="13" t="s">
        <v>3</v>
      </c>
      <c r="F1095" s="14">
        <v>47</v>
      </c>
      <c r="G1095" s="12" t="s">
        <v>4</v>
      </c>
      <c r="H1095" s="12" t="s">
        <v>5</v>
      </c>
      <c r="I1095" s="12" t="s">
        <v>51</v>
      </c>
      <c r="J1095" s="12" t="s">
        <v>52</v>
      </c>
      <c r="K1095" s="12" t="s">
        <v>8</v>
      </c>
      <c r="L1095" s="14">
        <v>1</v>
      </c>
      <c r="M1095" s="14">
        <v>4500</v>
      </c>
      <c r="N1095" s="15">
        <v>0.05</v>
      </c>
      <c r="O1095" s="14">
        <v>4275</v>
      </c>
      <c r="P1095" s="14">
        <v>3200</v>
      </c>
      <c r="Q1095" s="5">
        <f>Table1[[#This Row],[Sales]]-Table1[[#This Row],[Cost]]</f>
        <v>1075</v>
      </c>
      <c r="R1095" s="12" t="s">
        <v>26</v>
      </c>
      <c r="S1095" s="12" t="s">
        <v>10</v>
      </c>
      <c r="T1095" s="12" t="s">
        <v>33</v>
      </c>
      <c r="U1095" s="12" t="s">
        <v>12</v>
      </c>
      <c r="V1095" s="6">
        <f>Table1[[#This Row],[Profit]]/Table1[[#This Row],[Sales]]</f>
        <v>0.25146198830409355</v>
      </c>
      <c r="W1095" s="12">
        <f>[1]!Table1[[#This Row],[Sales]]-[1]!Table1[[#This Row],[Cost]]-[1]!Table1[[#This Row],[Profit]]</f>
        <v>0</v>
      </c>
      <c r="X1095" s="12">
        <f>[1]!Table1[[#This Row],[Quantity]]*[1]!Table1[[#This Row],[Unit_Price]]</f>
        <v>4500</v>
      </c>
      <c r="Y1095" s="16">
        <f>[1]!Table1[[#This Row],[Gross_Sales]]*[1]!Table1[[#This Row],[Discount]]</f>
        <v>225</v>
      </c>
      <c r="Z1095" s="17">
        <f>[1]!Table1[[#This Row],[Gross_Sales]]*[1]!Table1[[#This Row],[Discount_amount]]</f>
        <v>1012500</v>
      </c>
      <c r="AA1095" s="15">
        <f>IFERROR([1]!Table1[[#This Row],[Profit]]/[1]!Table1[[#This Row],[Sales]],0)</f>
        <v>0.25146198830409355</v>
      </c>
      <c r="AB1095" s="12">
        <f>YEAR([1]!Table1[[#This Row],[Order_Date]])</f>
        <v>2025</v>
      </c>
      <c r="AC1095" s="12">
        <f>MONTH([1]!Table1[[#This Row],[Order_Date]])</f>
        <v>9</v>
      </c>
      <c r="AD1095" s="12" t="str">
        <f t="shared" si="51"/>
        <v>Sep</v>
      </c>
      <c r="AE1095" s="12" t="str">
        <f t="shared" si="52"/>
        <v>Q3</v>
      </c>
      <c r="AF1095" s="12" t="str">
        <f t="shared" si="53"/>
        <v>2025-Sep</v>
      </c>
      <c r="AG1095" s="12">
        <f>COUNTIF(C:C,Table1[[#This Row],[Customer_ID]])</f>
        <v>9</v>
      </c>
      <c r="AH1095" s="18" t="e">
        <f>IF([1]!Table1[[#This Row],[Customer_order_count]] &gt;= 10,"FREQUENT",IF([1]!Table1[[#This Row],[Customer_order_count]] &lt;= 10,"REGULAR","OCASSIONAL"))</f>
        <v>#REF!</v>
      </c>
    </row>
    <row r="1096" spans="1:34" x14ac:dyDescent="0.25">
      <c r="A1096" s="1" t="s">
        <v>1871</v>
      </c>
      <c r="B1096" s="2">
        <v>45557</v>
      </c>
      <c r="C1096" s="3" t="s">
        <v>383</v>
      </c>
      <c r="D1096" s="4" t="s">
        <v>384</v>
      </c>
      <c r="E1096" s="4" t="s">
        <v>16</v>
      </c>
      <c r="F1096" s="5">
        <v>40</v>
      </c>
      <c r="G1096" s="3" t="s">
        <v>284</v>
      </c>
      <c r="H1096" s="3" t="s">
        <v>285</v>
      </c>
      <c r="I1096" s="3" t="s">
        <v>31</v>
      </c>
      <c r="J1096" s="3" t="s">
        <v>32</v>
      </c>
      <c r="K1096" s="3" t="s">
        <v>25</v>
      </c>
      <c r="L1096" s="5">
        <v>1</v>
      </c>
      <c r="M1096" s="5">
        <v>5000</v>
      </c>
      <c r="N1096" s="6">
        <v>0.05</v>
      </c>
      <c r="O1096" s="5">
        <v>4750</v>
      </c>
      <c r="P1096" s="5">
        <v>3500</v>
      </c>
      <c r="Q1096" s="5">
        <f>Table1[[#This Row],[Sales]]-Table1[[#This Row],[Cost]]</f>
        <v>1250</v>
      </c>
      <c r="R1096" s="3" t="s">
        <v>26</v>
      </c>
      <c r="S1096" s="3" t="s">
        <v>10</v>
      </c>
      <c r="T1096" s="3" t="s">
        <v>33</v>
      </c>
      <c r="U1096" s="3" t="s">
        <v>12</v>
      </c>
      <c r="V1096" s="6">
        <f>Table1[[#This Row],[Profit]]/Table1[[#This Row],[Sales]]</f>
        <v>0.26315789473684209</v>
      </c>
      <c r="W1096" s="3">
        <f>[1]!Table1[[#This Row],[Sales]]-[1]!Table1[[#This Row],[Cost]]-[1]!Table1[[#This Row],[Profit]]</f>
        <v>0</v>
      </c>
      <c r="X1096" s="3">
        <f>[1]!Table1[[#This Row],[Quantity]]*[1]!Table1[[#This Row],[Unit_Price]]</f>
        <v>5000</v>
      </c>
      <c r="Y1096" s="7">
        <f>[1]!Table1[[#This Row],[Gross_Sales]]*[1]!Table1[[#This Row],[Discount]]</f>
        <v>250</v>
      </c>
      <c r="Z1096" s="8">
        <f>[1]!Table1[[#This Row],[Gross_Sales]]*[1]!Table1[[#This Row],[Discount_amount]]</f>
        <v>1250000</v>
      </c>
      <c r="AA1096" s="6">
        <f>IFERROR([1]!Table1[[#This Row],[Profit]]/[1]!Table1[[#This Row],[Sales]],0)</f>
        <v>0.26315789473684209</v>
      </c>
      <c r="AB1096" s="3">
        <f>YEAR([1]!Table1[[#This Row],[Order_Date]])</f>
        <v>2024</v>
      </c>
      <c r="AC1096" s="3">
        <f>MONTH([1]!Table1[[#This Row],[Order_Date]])</f>
        <v>9</v>
      </c>
      <c r="AD1096" s="3" t="str">
        <f t="shared" si="51"/>
        <v>Sep</v>
      </c>
      <c r="AE1096" s="3" t="str">
        <f t="shared" si="52"/>
        <v>Q3</v>
      </c>
      <c r="AF1096" s="3" t="str">
        <f t="shared" si="53"/>
        <v>2024-Sep</v>
      </c>
      <c r="AG1096" s="3">
        <f>COUNTIF(C:C,Table1[[#This Row],[Customer_ID]])</f>
        <v>5</v>
      </c>
      <c r="AH1096" s="9" t="e">
        <f>IF([1]!Table1[[#This Row],[Customer_order_count]] &gt;= 10,"FREQUENT",IF([1]!Table1[[#This Row],[Customer_order_count]] &lt;= 10,"REGULAR","OCASSIONAL"))</f>
        <v>#REF!</v>
      </c>
    </row>
    <row r="1097" spans="1:34" x14ac:dyDescent="0.25">
      <c r="A1097" s="10" t="s">
        <v>1872</v>
      </c>
      <c r="B1097" s="11">
        <v>45548</v>
      </c>
      <c r="C1097" s="12" t="s">
        <v>599</v>
      </c>
      <c r="D1097" s="13" t="s">
        <v>551</v>
      </c>
      <c r="E1097" s="13" t="s">
        <v>3</v>
      </c>
      <c r="F1097" s="14">
        <v>26</v>
      </c>
      <c r="G1097" s="12" t="s">
        <v>317</v>
      </c>
      <c r="H1097" s="12" t="s">
        <v>5</v>
      </c>
      <c r="I1097" s="12" t="s">
        <v>74</v>
      </c>
      <c r="J1097" s="12" t="s">
        <v>75</v>
      </c>
      <c r="K1097" s="12" t="s">
        <v>76</v>
      </c>
      <c r="L1097" s="14">
        <v>1</v>
      </c>
      <c r="M1097" s="14">
        <v>550</v>
      </c>
      <c r="N1097" s="15">
        <v>0.05</v>
      </c>
      <c r="O1097" s="14">
        <v>522.5</v>
      </c>
      <c r="P1097" s="14">
        <v>450</v>
      </c>
      <c r="Q1097" s="5">
        <f>Table1[[#This Row],[Sales]]-Table1[[#This Row],[Cost]]</f>
        <v>72.5</v>
      </c>
      <c r="R1097" s="12" t="s">
        <v>26</v>
      </c>
      <c r="S1097" s="12" t="s">
        <v>10</v>
      </c>
      <c r="T1097" s="12" t="s">
        <v>33</v>
      </c>
      <c r="U1097" s="12" t="s">
        <v>27</v>
      </c>
      <c r="V1097" s="6">
        <f>Table1[[#This Row],[Profit]]/Table1[[#This Row],[Sales]]</f>
        <v>0.13875598086124402</v>
      </c>
      <c r="W1097" s="12">
        <f>[1]!Table1[[#This Row],[Sales]]-[1]!Table1[[#This Row],[Cost]]-[1]!Table1[[#This Row],[Profit]]</f>
        <v>0</v>
      </c>
      <c r="X1097" s="12">
        <f>[1]!Table1[[#This Row],[Quantity]]*[1]!Table1[[#This Row],[Unit_Price]]</f>
        <v>550</v>
      </c>
      <c r="Y1097" s="16">
        <f>[1]!Table1[[#This Row],[Gross_Sales]]*[1]!Table1[[#This Row],[Discount]]</f>
        <v>27.5</v>
      </c>
      <c r="Z1097" s="17">
        <f>[1]!Table1[[#This Row],[Gross_Sales]]*[1]!Table1[[#This Row],[Discount_amount]]</f>
        <v>15125</v>
      </c>
      <c r="AA1097" s="15">
        <f>IFERROR([1]!Table1[[#This Row],[Profit]]/[1]!Table1[[#This Row],[Sales]],0)</f>
        <v>0.13875598086124402</v>
      </c>
      <c r="AB1097" s="12">
        <f>YEAR([1]!Table1[[#This Row],[Order_Date]])</f>
        <v>2024</v>
      </c>
      <c r="AC1097" s="12">
        <f>MONTH([1]!Table1[[#This Row],[Order_Date]])</f>
        <v>9</v>
      </c>
      <c r="AD1097" s="12" t="str">
        <f t="shared" si="51"/>
        <v>Sep</v>
      </c>
      <c r="AE1097" s="12" t="str">
        <f t="shared" si="52"/>
        <v>Q3</v>
      </c>
      <c r="AF1097" s="12" t="str">
        <f t="shared" si="53"/>
        <v>2024-Sep</v>
      </c>
      <c r="AG1097" s="12">
        <f>COUNTIF(C:C,Table1[[#This Row],[Customer_ID]])</f>
        <v>18</v>
      </c>
      <c r="AH1097" s="18" t="e">
        <f>IF([1]!Table1[[#This Row],[Customer_order_count]] &gt;= 10,"FREQUENT",IF([1]!Table1[[#This Row],[Customer_order_count]] &lt;= 10,"REGULAR","OCASSIONAL"))</f>
        <v>#REF!</v>
      </c>
    </row>
    <row r="1098" spans="1:34" x14ac:dyDescent="0.25">
      <c r="A1098" s="1" t="s">
        <v>1873</v>
      </c>
      <c r="B1098" s="2">
        <v>45960</v>
      </c>
      <c r="C1098" s="3" t="s">
        <v>1874</v>
      </c>
      <c r="D1098" s="4" t="s">
        <v>1275</v>
      </c>
      <c r="E1098" s="4" t="s">
        <v>16</v>
      </c>
      <c r="F1098" s="5">
        <v>48</v>
      </c>
      <c r="G1098" s="3" t="s">
        <v>317</v>
      </c>
      <c r="H1098" s="3" t="s">
        <v>5</v>
      </c>
      <c r="I1098" s="3" t="s">
        <v>51</v>
      </c>
      <c r="J1098" s="3" t="s">
        <v>52</v>
      </c>
      <c r="K1098" s="3" t="s">
        <v>8</v>
      </c>
      <c r="L1098" s="5">
        <v>1</v>
      </c>
      <c r="M1098" s="5">
        <v>4500</v>
      </c>
      <c r="N1098" s="6">
        <v>0.05</v>
      </c>
      <c r="O1098" s="5">
        <v>4275</v>
      </c>
      <c r="P1098" s="5">
        <v>3200</v>
      </c>
      <c r="Q1098" s="5">
        <f>Table1[[#This Row],[Sales]]-Table1[[#This Row],[Cost]]</f>
        <v>1075</v>
      </c>
      <c r="R1098" s="3" t="s">
        <v>26</v>
      </c>
      <c r="S1098" s="3" t="s">
        <v>10</v>
      </c>
      <c r="T1098" s="3" t="s">
        <v>40</v>
      </c>
      <c r="U1098" s="3" t="s">
        <v>12</v>
      </c>
      <c r="V1098" s="6">
        <f>Table1[[#This Row],[Profit]]/Table1[[#This Row],[Sales]]</f>
        <v>0.25146198830409355</v>
      </c>
      <c r="W1098" s="3">
        <f>[1]!Table1[[#This Row],[Sales]]-[1]!Table1[[#This Row],[Cost]]-[1]!Table1[[#This Row],[Profit]]</f>
        <v>0</v>
      </c>
      <c r="X1098" s="3">
        <f>[1]!Table1[[#This Row],[Quantity]]*[1]!Table1[[#This Row],[Unit_Price]]</f>
        <v>4500</v>
      </c>
      <c r="Y1098" s="7">
        <f>[1]!Table1[[#This Row],[Gross_Sales]]*[1]!Table1[[#This Row],[Discount]]</f>
        <v>225</v>
      </c>
      <c r="Z1098" s="8">
        <f>[1]!Table1[[#This Row],[Gross_Sales]]*[1]!Table1[[#This Row],[Discount_amount]]</f>
        <v>1012500</v>
      </c>
      <c r="AA1098" s="6">
        <f>IFERROR([1]!Table1[[#This Row],[Profit]]/[1]!Table1[[#This Row],[Sales]],0)</f>
        <v>0.25146198830409355</v>
      </c>
      <c r="AB1098" s="3">
        <f>YEAR([1]!Table1[[#This Row],[Order_Date]])</f>
        <v>2025</v>
      </c>
      <c r="AC1098" s="3">
        <f>MONTH([1]!Table1[[#This Row],[Order_Date]])</f>
        <v>10</v>
      </c>
      <c r="AD1098" s="3" t="str">
        <f t="shared" si="51"/>
        <v>Oct</v>
      </c>
      <c r="AE1098" s="3" t="str">
        <f t="shared" si="52"/>
        <v>Q4</v>
      </c>
      <c r="AF1098" s="3" t="str">
        <f t="shared" si="53"/>
        <v>2025-Oct</v>
      </c>
      <c r="AG1098" s="3">
        <f>COUNTIF(C:C,Table1[[#This Row],[Customer_ID]])</f>
        <v>6</v>
      </c>
      <c r="AH1098" s="9" t="e">
        <f>IF([1]!Table1[[#This Row],[Customer_order_count]] &gt;= 10,"FREQUENT",IF([1]!Table1[[#This Row],[Customer_order_count]] &lt;= 10,"REGULAR","OCASSIONAL"))</f>
        <v>#REF!</v>
      </c>
    </row>
    <row r="1099" spans="1:34" x14ac:dyDescent="0.25">
      <c r="A1099" s="10" t="s">
        <v>133</v>
      </c>
      <c r="B1099" s="11">
        <v>45691</v>
      </c>
      <c r="C1099" s="12" t="s">
        <v>79</v>
      </c>
      <c r="D1099" s="13" t="s">
        <v>80</v>
      </c>
      <c r="E1099" s="13" t="s">
        <v>16</v>
      </c>
      <c r="F1099" s="14">
        <v>35</v>
      </c>
      <c r="G1099" s="12" t="s">
        <v>4</v>
      </c>
      <c r="H1099" s="12" t="s">
        <v>5</v>
      </c>
      <c r="I1099" s="12" t="s">
        <v>37</v>
      </c>
      <c r="J1099" s="12" t="s">
        <v>38</v>
      </c>
      <c r="K1099" s="12" t="s">
        <v>39</v>
      </c>
      <c r="L1099" s="14">
        <v>1</v>
      </c>
      <c r="M1099" s="14">
        <v>900</v>
      </c>
      <c r="N1099" s="15">
        <v>0.1</v>
      </c>
      <c r="O1099" s="14">
        <v>810</v>
      </c>
      <c r="P1099" s="14">
        <v>550</v>
      </c>
      <c r="Q1099" s="5">
        <f>Table1[[#This Row],[Sales]]-Table1[[#This Row],[Cost]]</f>
        <v>260</v>
      </c>
      <c r="R1099" s="12" t="s">
        <v>26</v>
      </c>
      <c r="S1099" s="12" t="s">
        <v>10</v>
      </c>
      <c r="T1099" s="12" t="s">
        <v>18</v>
      </c>
      <c r="U1099" s="12" t="s">
        <v>12</v>
      </c>
      <c r="V1099" s="6">
        <f>Table1[[#This Row],[Profit]]/Table1[[#This Row],[Sales]]</f>
        <v>0.32098765432098764</v>
      </c>
      <c r="W1099" s="12">
        <f>[1]!Table1[[#This Row],[Sales]]-[1]!Table1[[#This Row],[Cost]]-[1]!Table1[[#This Row],[Profit]]</f>
        <v>0</v>
      </c>
      <c r="X1099" s="12">
        <f>[1]!Table1[[#This Row],[Quantity]]*[1]!Table1[[#This Row],[Unit_Price]]</f>
        <v>900</v>
      </c>
      <c r="Y1099" s="16">
        <f>[1]!Table1[[#This Row],[Gross_Sales]]*[1]!Table1[[#This Row],[Discount]]</f>
        <v>90</v>
      </c>
      <c r="Z1099" s="17">
        <f>[1]!Table1[[#This Row],[Gross_Sales]]*[1]!Table1[[#This Row],[Discount_amount]]</f>
        <v>81000</v>
      </c>
      <c r="AA1099" s="15">
        <f>IFERROR([1]!Table1[[#This Row],[Profit]]/[1]!Table1[[#This Row],[Sales]],0)</f>
        <v>0.32098765432098764</v>
      </c>
      <c r="AB1099" s="12">
        <f>YEAR([1]!Table1[[#This Row],[Order_Date]])</f>
        <v>2025</v>
      </c>
      <c r="AC1099" s="12">
        <f>MONTH([1]!Table1[[#This Row],[Order_Date]])</f>
        <v>2</v>
      </c>
      <c r="AD1099" s="12" t="str">
        <f t="shared" si="51"/>
        <v>Feb</v>
      </c>
      <c r="AE1099" s="12" t="str">
        <f t="shared" si="52"/>
        <v>Q1</v>
      </c>
      <c r="AF1099" s="12" t="str">
        <f t="shared" si="53"/>
        <v>2025-Feb</v>
      </c>
      <c r="AG1099" s="12">
        <f>COUNTIF(C:C,Table1[[#This Row],[Customer_ID]])</f>
        <v>15</v>
      </c>
      <c r="AH1099" s="18" t="e">
        <f>IF([1]!Table1[[#This Row],[Customer_order_count]] &gt;= 10,"FREQUENT",IF([1]!Table1[[#This Row],[Customer_order_count]] &lt;= 10,"REGULAR","OCASSIONAL"))</f>
        <v>#REF!</v>
      </c>
    </row>
    <row r="1100" spans="1:34" x14ac:dyDescent="0.25">
      <c r="A1100" s="1" t="s">
        <v>1875</v>
      </c>
      <c r="B1100" s="2">
        <v>45692</v>
      </c>
      <c r="C1100" s="3" t="s">
        <v>742</v>
      </c>
      <c r="D1100" s="4" t="s">
        <v>523</v>
      </c>
      <c r="E1100" s="4" t="s">
        <v>16</v>
      </c>
      <c r="F1100" s="5">
        <v>47</v>
      </c>
      <c r="G1100" s="3" t="s">
        <v>407</v>
      </c>
      <c r="H1100" s="3" t="s">
        <v>285</v>
      </c>
      <c r="I1100" s="3" t="s">
        <v>81</v>
      </c>
      <c r="J1100" s="3" t="s">
        <v>82</v>
      </c>
      <c r="K1100" s="3" t="s">
        <v>58</v>
      </c>
      <c r="L1100" s="5">
        <v>1</v>
      </c>
      <c r="M1100" s="5">
        <v>3500</v>
      </c>
      <c r="N1100" s="6">
        <v>0.1</v>
      </c>
      <c r="O1100" s="5">
        <v>3150</v>
      </c>
      <c r="P1100" s="5">
        <v>2500</v>
      </c>
      <c r="Q1100" s="5">
        <f>Table1[[#This Row],[Sales]]-Table1[[#This Row],[Cost]]</f>
        <v>650</v>
      </c>
      <c r="R1100" s="3" t="s">
        <v>26</v>
      </c>
      <c r="S1100" s="3" t="s">
        <v>10</v>
      </c>
      <c r="T1100" s="3" t="s">
        <v>18</v>
      </c>
      <c r="U1100" s="3" t="s">
        <v>12</v>
      </c>
      <c r="V1100" s="6">
        <f>Table1[[#This Row],[Profit]]/Table1[[#This Row],[Sales]]</f>
        <v>0.20634920634920634</v>
      </c>
      <c r="W1100" s="3">
        <f>[1]!Table1[[#This Row],[Sales]]-[1]!Table1[[#This Row],[Cost]]-[1]!Table1[[#This Row],[Profit]]</f>
        <v>0</v>
      </c>
      <c r="X1100" s="3">
        <f>[1]!Table1[[#This Row],[Quantity]]*[1]!Table1[[#This Row],[Unit_Price]]</f>
        <v>3500</v>
      </c>
      <c r="Y1100" s="7">
        <f>[1]!Table1[[#This Row],[Gross_Sales]]*[1]!Table1[[#This Row],[Discount]]</f>
        <v>350</v>
      </c>
      <c r="Z1100" s="8">
        <f>[1]!Table1[[#This Row],[Gross_Sales]]*[1]!Table1[[#This Row],[Discount_amount]]</f>
        <v>1225000</v>
      </c>
      <c r="AA1100" s="6">
        <f>IFERROR([1]!Table1[[#This Row],[Profit]]/[1]!Table1[[#This Row],[Sales]],0)</f>
        <v>0.20634920634920634</v>
      </c>
      <c r="AB1100" s="3">
        <f>YEAR([1]!Table1[[#This Row],[Order_Date]])</f>
        <v>2025</v>
      </c>
      <c r="AC1100" s="3">
        <f>MONTH([1]!Table1[[#This Row],[Order_Date]])</f>
        <v>2</v>
      </c>
      <c r="AD1100" s="3" t="str">
        <f t="shared" si="51"/>
        <v>Feb</v>
      </c>
      <c r="AE1100" s="3" t="str">
        <f t="shared" si="52"/>
        <v>Q1</v>
      </c>
      <c r="AF1100" s="3" t="str">
        <f t="shared" si="53"/>
        <v>2025-Feb</v>
      </c>
      <c r="AG1100" s="3">
        <f>COUNTIF(C:C,Table1[[#This Row],[Customer_ID]])</f>
        <v>9</v>
      </c>
      <c r="AH1100" s="9" t="e">
        <f>IF([1]!Table1[[#This Row],[Customer_order_count]] &gt;= 10,"FREQUENT",IF([1]!Table1[[#This Row],[Customer_order_count]] &lt;= 10,"REGULAR","OCASSIONAL"))</f>
        <v>#REF!</v>
      </c>
    </row>
    <row r="1101" spans="1:34" x14ac:dyDescent="0.25">
      <c r="A1101" s="10" t="s">
        <v>1876</v>
      </c>
      <c r="B1101" s="11">
        <v>45794</v>
      </c>
      <c r="C1101" s="12" t="s">
        <v>328</v>
      </c>
      <c r="D1101" s="13" t="s">
        <v>329</v>
      </c>
      <c r="E1101" s="13" t="s">
        <v>3</v>
      </c>
      <c r="F1101" s="14">
        <v>36</v>
      </c>
      <c r="G1101" s="12" t="s">
        <v>312</v>
      </c>
      <c r="H1101" s="12" t="s">
        <v>276</v>
      </c>
      <c r="I1101" s="12" t="s">
        <v>143</v>
      </c>
      <c r="J1101" s="12" t="s">
        <v>144</v>
      </c>
      <c r="K1101" s="12" t="s">
        <v>76</v>
      </c>
      <c r="L1101" s="14">
        <v>4</v>
      </c>
      <c r="M1101" s="14">
        <v>700</v>
      </c>
      <c r="N1101" s="15">
        <v>0.1</v>
      </c>
      <c r="O1101" s="14">
        <v>2520</v>
      </c>
      <c r="P1101" s="14">
        <v>2280</v>
      </c>
      <c r="Q1101" s="5">
        <f>Table1[[#This Row],[Sales]]-Table1[[#This Row],[Cost]]</f>
        <v>240</v>
      </c>
      <c r="R1101" s="12" t="s">
        <v>17</v>
      </c>
      <c r="S1101" s="12" t="s">
        <v>10</v>
      </c>
      <c r="T1101" s="12" t="s">
        <v>11</v>
      </c>
      <c r="U1101" s="12" t="s">
        <v>12</v>
      </c>
      <c r="V1101" s="6">
        <f>Table1[[#This Row],[Profit]]/Table1[[#This Row],[Sales]]</f>
        <v>9.5238095238095233E-2</v>
      </c>
      <c r="W1101" s="12">
        <f>[1]!Table1[[#This Row],[Sales]]-[1]!Table1[[#This Row],[Cost]]-[1]!Table1[[#This Row],[Profit]]</f>
        <v>0</v>
      </c>
      <c r="X1101" s="12">
        <f>[1]!Table1[[#This Row],[Quantity]]*[1]!Table1[[#This Row],[Unit_Price]]</f>
        <v>2800</v>
      </c>
      <c r="Y1101" s="16">
        <f>[1]!Table1[[#This Row],[Gross_Sales]]*[1]!Table1[[#This Row],[Discount]]</f>
        <v>280</v>
      </c>
      <c r="Z1101" s="17">
        <f>[1]!Table1[[#This Row],[Gross_Sales]]*[1]!Table1[[#This Row],[Discount_amount]]</f>
        <v>784000</v>
      </c>
      <c r="AA1101" s="15">
        <f>IFERROR([1]!Table1[[#This Row],[Profit]]/[1]!Table1[[#This Row],[Sales]],0)</f>
        <v>9.5238095238095233E-2</v>
      </c>
      <c r="AB1101" s="12">
        <f>YEAR([1]!Table1[[#This Row],[Order_Date]])</f>
        <v>2025</v>
      </c>
      <c r="AC1101" s="12">
        <f>MONTH([1]!Table1[[#This Row],[Order_Date]])</f>
        <v>5</v>
      </c>
      <c r="AD1101" s="12" t="str">
        <f t="shared" si="51"/>
        <v>May</v>
      </c>
      <c r="AE1101" s="12" t="str">
        <f t="shared" si="52"/>
        <v>Q2</v>
      </c>
      <c r="AF1101" s="12" t="str">
        <f t="shared" si="53"/>
        <v>2025-May</v>
      </c>
      <c r="AG1101" s="12">
        <f>COUNTIF(C:C,Table1[[#This Row],[Customer_ID]])</f>
        <v>5</v>
      </c>
      <c r="AH1101" s="18" t="e">
        <f>IF([1]!Table1[[#This Row],[Customer_order_count]] &gt;= 10,"FREQUENT",IF([1]!Table1[[#This Row],[Customer_order_count]] &lt;= 10,"REGULAR","OCASSIONAL"))</f>
        <v>#REF!</v>
      </c>
    </row>
    <row r="1102" spans="1:34" x14ac:dyDescent="0.25">
      <c r="A1102" s="1" t="s">
        <v>1877</v>
      </c>
      <c r="B1102" s="2">
        <v>45363</v>
      </c>
      <c r="C1102" s="3" t="s">
        <v>619</v>
      </c>
      <c r="D1102" s="4" t="s">
        <v>609</v>
      </c>
      <c r="E1102" s="4" t="s">
        <v>3</v>
      </c>
      <c r="F1102" s="5">
        <v>32</v>
      </c>
      <c r="G1102" s="3" t="s">
        <v>407</v>
      </c>
      <c r="H1102" s="3" t="s">
        <v>285</v>
      </c>
      <c r="I1102" s="3" t="s">
        <v>127</v>
      </c>
      <c r="J1102" s="3" t="s">
        <v>128</v>
      </c>
      <c r="K1102" s="3" t="s">
        <v>58</v>
      </c>
      <c r="L1102" s="5">
        <v>1</v>
      </c>
      <c r="M1102" s="5">
        <v>3000</v>
      </c>
      <c r="N1102" s="6">
        <v>0</v>
      </c>
      <c r="O1102" s="5">
        <v>3000</v>
      </c>
      <c r="P1102" s="5">
        <v>2100</v>
      </c>
      <c r="Q1102" s="5">
        <f>Table1[[#This Row],[Sales]]-Table1[[#This Row],[Cost]]</f>
        <v>900</v>
      </c>
      <c r="R1102" s="3" t="s">
        <v>26</v>
      </c>
      <c r="S1102" s="3" t="s">
        <v>10</v>
      </c>
      <c r="T1102" s="3" t="s">
        <v>18</v>
      </c>
      <c r="U1102" s="3" t="s">
        <v>19</v>
      </c>
      <c r="V1102" s="6">
        <f>Table1[[#This Row],[Profit]]/Table1[[#This Row],[Sales]]</f>
        <v>0.3</v>
      </c>
      <c r="W1102" s="3">
        <f>[1]!Table1[[#This Row],[Sales]]-[1]!Table1[[#This Row],[Cost]]-[1]!Table1[[#This Row],[Profit]]</f>
        <v>0</v>
      </c>
      <c r="X1102" s="3">
        <f>[1]!Table1[[#This Row],[Quantity]]*[1]!Table1[[#This Row],[Unit_Price]]</f>
        <v>3000</v>
      </c>
      <c r="Y1102" s="7">
        <f>[1]!Table1[[#This Row],[Gross_Sales]]*[1]!Table1[[#This Row],[Discount]]</f>
        <v>0</v>
      </c>
      <c r="Z1102" s="8">
        <f>[1]!Table1[[#This Row],[Gross_Sales]]*[1]!Table1[[#This Row],[Discount_amount]]</f>
        <v>0</v>
      </c>
      <c r="AA1102" s="6">
        <f>IFERROR([1]!Table1[[#This Row],[Profit]]/[1]!Table1[[#This Row],[Sales]],0)</f>
        <v>0.3</v>
      </c>
      <c r="AB1102" s="3">
        <f>YEAR([1]!Table1[[#This Row],[Order_Date]])</f>
        <v>2024</v>
      </c>
      <c r="AC1102" s="3">
        <f>MONTH([1]!Table1[[#This Row],[Order_Date]])</f>
        <v>3</v>
      </c>
      <c r="AD1102" s="3" t="str">
        <f t="shared" si="51"/>
        <v>Mar</v>
      </c>
      <c r="AE1102" s="3" t="str">
        <f t="shared" si="52"/>
        <v>Q1</v>
      </c>
      <c r="AF1102" s="3" t="str">
        <f t="shared" si="53"/>
        <v>2024-Mar</v>
      </c>
      <c r="AG1102" s="3">
        <f>COUNTIF(C:C,Table1[[#This Row],[Customer_ID]])</f>
        <v>23</v>
      </c>
      <c r="AH1102" s="9" t="e">
        <f>IF([1]!Table1[[#This Row],[Customer_order_count]] &gt;= 10,"FREQUENT",IF([1]!Table1[[#This Row],[Customer_order_count]] &lt;= 10,"REGULAR","OCASSIONAL"))</f>
        <v>#REF!</v>
      </c>
    </row>
    <row r="1103" spans="1:34" x14ac:dyDescent="0.25">
      <c r="A1103" s="10" t="s">
        <v>1878</v>
      </c>
      <c r="B1103" s="11">
        <v>45997</v>
      </c>
      <c r="C1103" s="12" t="s">
        <v>371</v>
      </c>
      <c r="D1103" s="13" t="s">
        <v>372</v>
      </c>
      <c r="E1103" s="13" t="s">
        <v>3</v>
      </c>
      <c r="F1103" s="14">
        <v>40</v>
      </c>
      <c r="G1103" s="12" t="s">
        <v>275</v>
      </c>
      <c r="H1103" s="12" t="s">
        <v>276</v>
      </c>
      <c r="I1103" s="12" t="s">
        <v>143</v>
      </c>
      <c r="J1103" s="12" t="s">
        <v>144</v>
      </c>
      <c r="K1103" s="12" t="s">
        <v>76</v>
      </c>
      <c r="L1103" s="14">
        <v>1</v>
      </c>
      <c r="M1103" s="14">
        <v>700</v>
      </c>
      <c r="N1103" s="15">
        <v>0.1</v>
      </c>
      <c r="O1103" s="14">
        <v>630</v>
      </c>
      <c r="P1103" s="14">
        <v>570</v>
      </c>
      <c r="Q1103" s="5">
        <f>Table1[[#This Row],[Sales]]-Table1[[#This Row],[Cost]]</f>
        <v>60</v>
      </c>
      <c r="R1103" s="12" t="s">
        <v>26</v>
      </c>
      <c r="S1103" s="12" t="s">
        <v>10</v>
      </c>
      <c r="T1103" s="12" t="s">
        <v>40</v>
      </c>
      <c r="U1103" s="12" t="s">
        <v>27</v>
      </c>
      <c r="V1103" s="6">
        <f>Table1[[#This Row],[Profit]]/Table1[[#This Row],[Sales]]</f>
        <v>9.5238095238095233E-2</v>
      </c>
      <c r="W1103" s="12">
        <f>[1]!Table1[[#This Row],[Sales]]-[1]!Table1[[#This Row],[Cost]]-[1]!Table1[[#This Row],[Profit]]</f>
        <v>0</v>
      </c>
      <c r="X1103" s="12">
        <f>[1]!Table1[[#This Row],[Quantity]]*[1]!Table1[[#This Row],[Unit_Price]]</f>
        <v>700</v>
      </c>
      <c r="Y1103" s="16">
        <f>[1]!Table1[[#This Row],[Gross_Sales]]*[1]!Table1[[#This Row],[Discount]]</f>
        <v>70</v>
      </c>
      <c r="Z1103" s="17">
        <f>[1]!Table1[[#This Row],[Gross_Sales]]*[1]!Table1[[#This Row],[Discount_amount]]</f>
        <v>49000</v>
      </c>
      <c r="AA1103" s="15">
        <f>IFERROR([1]!Table1[[#This Row],[Profit]]/[1]!Table1[[#This Row],[Sales]],0)</f>
        <v>9.5238095238095233E-2</v>
      </c>
      <c r="AB1103" s="12">
        <f>YEAR([1]!Table1[[#This Row],[Order_Date]])</f>
        <v>2025</v>
      </c>
      <c r="AC1103" s="12">
        <f>MONTH([1]!Table1[[#This Row],[Order_Date]])</f>
        <v>12</v>
      </c>
      <c r="AD1103" s="12" t="str">
        <f t="shared" si="51"/>
        <v>Dec</v>
      </c>
      <c r="AE1103" s="12" t="str">
        <f t="shared" si="52"/>
        <v>Q4</v>
      </c>
      <c r="AF1103" s="12" t="str">
        <f t="shared" si="53"/>
        <v>2025-Dec</v>
      </c>
      <c r="AG1103" s="12">
        <f>COUNTIF(C:C,Table1[[#This Row],[Customer_ID]])</f>
        <v>10</v>
      </c>
      <c r="AH1103" s="18" t="e">
        <f>IF([1]!Table1[[#This Row],[Customer_order_count]] &gt;= 10,"FREQUENT",IF([1]!Table1[[#This Row],[Customer_order_count]] &lt;= 10,"REGULAR","OCASSIONAL"))</f>
        <v>#REF!</v>
      </c>
    </row>
    <row r="1104" spans="1:34" x14ac:dyDescent="0.25">
      <c r="A1104" s="1" t="s">
        <v>1879</v>
      </c>
      <c r="B1104" s="2">
        <v>45659</v>
      </c>
      <c r="C1104" s="3" t="s">
        <v>1880</v>
      </c>
      <c r="D1104" s="4" t="s">
        <v>597</v>
      </c>
      <c r="E1104" s="4" t="s">
        <v>16</v>
      </c>
      <c r="F1104" s="5">
        <v>20</v>
      </c>
      <c r="G1104" s="3" t="s">
        <v>290</v>
      </c>
      <c r="H1104" s="3" t="s">
        <v>276</v>
      </c>
      <c r="I1104" s="3" t="s">
        <v>68</v>
      </c>
      <c r="J1104" s="3" t="s">
        <v>69</v>
      </c>
      <c r="K1104" s="3" t="s">
        <v>39</v>
      </c>
      <c r="L1104" s="5">
        <v>1</v>
      </c>
      <c r="M1104" s="5">
        <v>3500</v>
      </c>
      <c r="N1104" s="6">
        <v>0.15</v>
      </c>
      <c r="O1104" s="5">
        <v>2975</v>
      </c>
      <c r="P1104" s="5">
        <v>2300</v>
      </c>
      <c r="Q1104" s="5">
        <f>Table1[[#This Row],[Sales]]-Table1[[#This Row],[Cost]]</f>
        <v>675</v>
      </c>
      <c r="R1104" s="3" t="s">
        <v>9</v>
      </c>
      <c r="S1104" s="3" t="s">
        <v>10</v>
      </c>
      <c r="T1104" s="3" t="s">
        <v>18</v>
      </c>
      <c r="U1104" s="3" t="s">
        <v>19</v>
      </c>
      <c r="V1104" s="6">
        <f>Table1[[#This Row],[Profit]]/Table1[[#This Row],[Sales]]</f>
        <v>0.22689075630252101</v>
      </c>
      <c r="W1104" s="3">
        <f>[1]!Table1[[#This Row],[Sales]]-[1]!Table1[[#This Row],[Cost]]-[1]!Table1[[#This Row],[Profit]]</f>
        <v>0</v>
      </c>
      <c r="X1104" s="3">
        <f>[1]!Table1[[#This Row],[Quantity]]*[1]!Table1[[#This Row],[Unit_Price]]</f>
        <v>3500</v>
      </c>
      <c r="Y1104" s="7">
        <f>[1]!Table1[[#This Row],[Gross_Sales]]*[1]!Table1[[#This Row],[Discount]]</f>
        <v>525</v>
      </c>
      <c r="Z1104" s="8">
        <f>[1]!Table1[[#This Row],[Gross_Sales]]*[1]!Table1[[#This Row],[Discount_amount]]</f>
        <v>1837500</v>
      </c>
      <c r="AA1104" s="6">
        <f>IFERROR([1]!Table1[[#This Row],[Profit]]/[1]!Table1[[#This Row],[Sales]],0)</f>
        <v>0.22689075630252101</v>
      </c>
      <c r="AB1104" s="3">
        <f>YEAR([1]!Table1[[#This Row],[Order_Date]])</f>
        <v>2025</v>
      </c>
      <c r="AC1104" s="3">
        <f>MONTH([1]!Table1[[#This Row],[Order_Date]])</f>
        <v>1</v>
      </c>
      <c r="AD1104" s="3" t="str">
        <f t="shared" si="51"/>
        <v>Jan</v>
      </c>
      <c r="AE1104" s="3" t="str">
        <f t="shared" si="52"/>
        <v>Q1</v>
      </c>
      <c r="AF1104" s="3" t="str">
        <f t="shared" si="53"/>
        <v>2025-Jan</v>
      </c>
      <c r="AG1104" s="3">
        <f>COUNTIF(C:C,Table1[[#This Row],[Customer_ID]])</f>
        <v>1</v>
      </c>
      <c r="AH1104" s="9" t="e">
        <f>IF([1]!Table1[[#This Row],[Customer_order_count]] &gt;= 10,"FREQUENT",IF([1]!Table1[[#This Row],[Customer_order_count]] &lt;= 10,"REGULAR","OCASSIONAL"))</f>
        <v>#REF!</v>
      </c>
    </row>
    <row r="1105" spans="1:34" x14ac:dyDescent="0.25">
      <c r="A1105" s="10" t="s">
        <v>1881</v>
      </c>
      <c r="B1105" s="11">
        <v>45939</v>
      </c>
      <c r="C1105" s="12" t="s">
        <v>687</v>
      </c>
      <c r="D1105" s="13" t="s">
        <v>151</v>
      </c>
      <c r="E1105" s="13" t="s">
        <v>16</v>
      </c>
      <c r="F1105" s="14">
        <v>58</v>
      </c>
      <c r="G1105" s="12" t="s">
        <v>269</v>
      </c>
      <c r="H1105" s="12" t="s">
        <v>270</v>
      </c>
      <c r="I1105" s="12" t="s">
        <v>51</v>
      </c>
      <c r="J1105" s="12" t="s">
        <v>52</v>
      </c>
      <c r="K1105" s="12" t="s">
        <v>8</v>
      </c>
      <c r="L1105" s="14">
        <v>1</v>
      </c>
      <c r="M1105" s="14">
        <v>4500</v>
      </c>
      <c r="N1105" s="15">
        <v>0</v>
      </c>
      <c r="O1105" s="14">
        <v>4500</v>
      </c>
      <c r="P1105" s="14">
        <v>3200</v>
      </c>
      <c r="Q1105" s="5">
        <f>Table1[[#This Row],[Sales]]-Table1[[#This Row],[Cost]]</f>
        <v>1300</v>
      </c>
      <c r="R1105" s="12" t="s">
        <v>26</v>
      </c>
      <c r="S1105" s="12" t="s">
        <v>10</v>
      </c>
      <c r="T1105" s="12" t="s">
        <v>40</v>
      </c>
      <c r="U1105" s="12" t="s">
        <v>19</v>
      </c>
      <c r="V1105" s="6">
        <f>Table1[[#This Row],[Profit]]/Table1[[#This Row],[Sales]]</f>
        <v>0.28888888888888886</v>
      </c>
      <c r="W1105" s="12">
        <f>[1]!Table1[[#This Row],[Sales]]-[1]!Table1[[#This Row],[Cost]]-[1]!Table1[[#This Row],[Profit]]</f>
        <v>0</v>
      </c>
      <c r="X1105" s="12">
        <f>[1]!Table1[[#This Row],[Quantity]]*[1]!Table1[[#This Row],[Unit_Price]]</f>
        <v>4500</v>
      </c>
      <c r="Y1105" s="16">
        <f>[1]!Table1[[#This Row],[Gross_Sales]]*[1]!Table1[[#This Row],[Discount]]</f>
        <v>0</v>
      </c>
      <c r="Z1105" s="17">
        <f>[1]!Table1[[#This Row],[Gross_Sales]]*[1]!Table1[[#This Row],[Discount_amount]]</f>
        <v>0</v>
      </c>
      <c r="AA1105" s="15">
        <f>IFERROR([1]!Table1[[#This Row],[Profit]]/[1]!Table1[[#This Row],[Sales]],0)</f>
        <v>0.28888888888888886</v>
      </c>
      <c r="AB1105" s="12">
        <f>YEAR([1]!Table1[[#This Row],[Order_Date]])</f>
        <v>2025</v>
      </c>
      <c r="AC1105" s="12">
        <f>MONTH([1]!Table1[[#This Row],[Order_Date]])</f>
        <v>10</v>
      </c>
      <c r="AD1105" s="12" t="str">
        <f t="shared" si="51"/>
        <v>Oct</v>
      </c>
      <c r="AE1105" s="12" t="str">
        <f t="shared" si="52"/>
        <v>Q4</v>
      </c>
      <c r="AF1105" s="12" t="str">
        <f t="shared" si="53"/>
        <v>2025-Oct</v>
      </c>
      <c r="AG1105" s="12">
        <f>COUNTIF(C:C,Table1[[#This Row],[Customer_ID]])</f>
        <v>5</v>
      </c>
      <c r="AH1105" s="18" t="e">
        <f>IF([1]!Table1[[#This Row],[Customer_order_count]] &gt;= 10,"FREQUENT",IF([1]!Table1[[#This Row],[Customer_order_count]] &lt;= 10,"REGULAR","OCASSIONAL"))</f>
        <v>#REF!</v>
      </c>
    </row>
    <row r="1106" spans="1:34" x14ac:dyDescent="0.25">
      <c r="A1106" s="1" t="s">
        <v>1882</v>
      </c>
      <c r="B1106" s="2">
        <v>45640</v>
      </c>
      <c r="C1106" s="3" t="s">
        <v>528</v>
      </c>
      <c r="D1106" s="4" t="s">
        <v>375</v>
      </c>
      <c r="E1106" s="4" t="s">
        <v>16</v>
      </c>
      <c r="F1106" s="5">
        <v>44</v>
      </c>
      <c r="G1106" s="3" t="s">
        <v>312</v>
      </c>
      <c r="H1106" s="3" t="s">
        <v>276</v>
      </c>
      <c r="I1106" s="3" t="s">
        <v>65</v>
      </c>
      <c r="J1106" s="3" t="s">
        <v>66</v>
      </c>
      <c r="K1106" s="3" t="s">
        <v>25</v>
      </c>
      <c r="L1106" s="5">
        <v>1</v>
      </c>
      <c r="M1106" s="5">
        <v>2500</v>
      </c>
      <c r="N1106" s="6">
        <v>0.05</v>
      </c>
      <c r="O1106" s="5">
        <v>2375</v>
      </c>
      <c r="P1106" s="5">
        <v>1600</v>
      </c>
      <c r="Q1106" s="5">
        <f>Table1[[#This Row],[Sales]]-Table1[[#This Row],[Cost]]</f>
        <v>775</v>
      </c>
      <c r="R1106" s="3" t="s">
        <v>77</v>
      </c>
      <c r="S1106" s="3" t="s">
        <v>10</v>
      </c>
      <c r="T1106" s="3" t="s">
        <v>40</v>
      </c>
      <c r="U1106" s="3" t="s">
        <v>19</v>
      </c>
      <c r="V1106" s="6">
        <f>Table1[[#This Row],[Profit]]/Table1[[#This Row],[Sales]]</f>
        <v>0.32631578947368423</v>
      </c>
      <c r="W1106" s="3">
        <f>[1]!Table1[[#This Row],[Sales]]-[1]!Table1[[#This Row],[Cost]]-[1]!Table1[[#This Row],[Profit]]</f>
        <v>0</v>
      </c>
      <c r="X1106" s="3">
        <f>[1]!Table1[[#This Row],[Quantity]]*[1]!Table1[[#This Row],[Unit_Price]]</f>
        <v>2500</v>
      </c>
      <c r="Y1106" s="7">
        <f>[1]!Table1[[#This Row],[Gross_Sales]]*[1]!Table1[[#This Row],[Discount]]</f>
        <v>125</v>
      </c>
      <c r="Z1106" s="8">
        <f>[1]!Table1[[#This Row],[Gross_Sales]]*[1]!Table1[[#This Row],[Discount_amount]]</f>
        <v>312500</v>
      </c>
      <c r="AA1106" s="6">
        <f>IFERROR([1]!Table1[[#This Row],[Profit]]/[1]!Table1[[#This Row],[Sales]],0)</f>
        <v>0.32631578947368423</v>
      </c>
      <c r="AB1106" s="3">
        <f>YEAR([1]!Table1[[#This Row],[Order_Date]])</f>
        <v>2024</v>
      </c>
      <c r="AC1106" s="3">
        <f>MONTH([1]!Table1[[#This Row],[Order_Date]])</f>
        <v>12</v>
      </c>
      <c r="AD1106" s="3" t="str">
        <f t="shared" si="51"/>
        <v>Dec</v>
      </c>
      <c r="AE1106" s="3" t="str">
        <f t="shared" si="52"/>
        <v>Q4</v>
      </c>
      <c r="AF1106" s="3" t="str">
        <f t="shared" si="53"/>
        <v>2024-Dec</v>
      </c>
      <c r="AG1106" s="3">
        <f>COUNTIF(C:C,Table1[[#This Row],[Customer_ID]])</f>
        <v>6</v>
      </c>
      <c r="AH1106" s="9" t="e">
        <f>IF([1]!Table1[[#This Row],[Customer_order_count]] &gt;= 10,"FREQUENT",IF([1]!Table1[[#This Row],[Customer_order_count]] &lt;= 10,"REGULAR","OCASSIONAL"))</f>
        <v>#REF!</v>
      </c>
    </row>
    <row r="1107" spans="1:34" x14ac:dyDescent="0.25">
      <c r="A1107" s="10" t="s">
        <v>1883</v>
      </c>
      <c r="B1107" s="11">
        <v>45588</v>
      </c>
      <c r="C1107" s="12" t="s">
        <v>608</v>
      </c>
      <c r="D1107" s="13" t="s">
        <v>609</v>
      </c>
      <c r="E1107" s="13" t="s">
        <v>16</v>
      </c>
      <c r="F1107" s="14">
        <v>52</v>
      </c>
      <c r="G1107" s="12" t="s">
        <v>312</v>
      </c>
      <c r="H1107" s="12" t="s">
        <v>276</v>
      </c>
      <c r="I1107" s="12" t="s">
        <v>51</v>
      </c>
      <c r="J1107" s="12" t="s">
        <v>52</v>
      </c>
      <c r="K1107" s="12" t="s">
        <v>8</v>
      </c>
      <c r="L1107" s="14">
        <v>1</v>
      </c>
      <c r="M1107" s="14">
        <v>4500</v>
      </c>
      <c r="N1107" s="15">
        <v>0.05</v>
      </c>
      <c r="O1107" s="14">
        <v>4275</v>
      </c>
      <c r="P1107" s="14">
        <v>3200</v>
      </c>
      <c r="Q1107" s="5">
        <f>Table1[[#This Row],[Sales]]-Table1[[#This Row],[Cost]]</f>
        <v>1075</v>
      </c>
      <c r="R1107" s="12" t="s">
        <v>26</v>
      </c>
      <c r="S1107" s="12" t="s">
        <v>10</v>
      </c>
      <c r="T1107" s="12" t="s">
        <v>40</v>
      </c>
      <c r="U1107" s="12" t="s">
        <v>27</v>
      </c>
      <c r="V1107" s="6">
        <f>Table1[[#This Row],[Profit]]/Table1[[#This Row],[Sales]]</f>
        <v>0.25146198830409355</v>
      </c>
      <c r="W1107" s="12">
        <f>[1]!Table1[[#This Row],[Sales]]-[1]!Table1[[#This Row],[Cost]]-[1]!Table1[[#This Row],[Profit]]</f>
        <v>0</v>
      </c>
      <c r="X1107" s="12">
        <f>[1]!Table1[[#This Row],[Quantity]]*[1]!Table1[[#This Row],[Unit_Price]]</f>
        <v>4500</v>
      </c>
      <c r="Y1107" s="16">
        <f>[1]!Table1[[#This Row],[Gross_Sales]]*[1]!Table1[[#This Row],[Discount]]</f>
        <v>225</v>
      </c>
      <c r="Z1107" s="17">
        <f>[1]!Table1[[#This Row],[Gross_Sales]]*[1]!Table1[[#This Row],[Discount_amount]]</f>
        <v>1012500</v>
      </c>
      <c r="AA1107" s="15">
        <f>IFERROR([1]!Table1[[#This Row],[Profit]]/[1]!Table1[[#This Row],[Sales]],0)</f>
        <v>0.25146198830409355</v>
      </c>
      <c r="AB1107" s="12">
        <f>YEAR([1]!Table1[[#This Row],[Order_Date]])</f>
        <v>2024</v>
      </c>
      <c r="AC1107" s="12">
        <f>MONTH([1]!Table1[[#This Row],[Order_Date]])</f>
        <v>10</v>
      </c>
      <c r="AD1107" s="12" t="str">
        <f t="shared" si="51"/>
        <v>Oct</v>
      </c>
      <c r="AE1107" s="12" t="str">
        <f t="shared" si="52"/>
        <v>Q4</v>
      </c>
      <c r="AF1107" s="12" t="str">
        <f t="shared" si="53"/>
        <v>2024-Oct</v>
      </c>
      <c r="AG1107" s="12">
        <f>COUNTIF(C:C,Table1[[#This Row],[Customer_ID]])</f>
        <v>20</v>
      </c>
      <c r="AH1107" s="18" t="e">
        <f>IF([1]!Table1[[#This Row],[Customer_order_count]] &gt;= 10,"FREQUENT",IF([1]!Table1[[#This Row],[Customer_order_count]] &lt;= 10,"REGULAR","OCASSIONAL"))</f>
        <v>#REF!</v>
      </c>
    </row>
    <row r="1108" spans="1:34" x14ac:dyDescent="0.25">
      <c r="A1108" s="1" t="s">
        <v>1884</v>
      </c>
      <c r="B1108" s="2">
        <v>45685</v>
      </c>
      <c r="C1108" s="3" t="s">
        <v>1571</v>
      </c>
      <c r="D1108" s="4" t="s">
        <v>1465</v>
      </c>
      <c r="E1108" s="4" t="s">
        <v>16</v>
      </c>
      <c r="F1108" s="5">
        <v>50</v>
      </c>
      <c r="G1108" s="3" t="s">
        <v>284</v>
      </c>
      <c r="H1108" s="3" t="s">
        <v>285</v>
      </c>
      <c r="I1108" s="3" t="s">
        <v>6</v>
      </c>
      <c r="J1108" s="3" t="s">
        <v>7</v>
      </c>
      <c r="K1108" s="3" t="s">
        <v>8</v>
      </c>
      <c r="L1108" s="5">
        <v>2</v>
      </c>
      <c r="M1108" s="5">
        <v>7000</v>
      </c>
      <c r="N1108" s="6">
        <v>0.15</v>
      </c>
      <c r="O1108" s="5">
        <v>11900</v>
      </c>
      <c r="P1108" s="5">
        <v>10400</v>
      </c>
      <c r="Q1108" s="5">
        <f>Table1[[#This Row],[Sales]]-Table1[[#This Row],[Cost]]</f>
        <v>1500</v>
      </c>
      <c r="R1108" s="3" t="s">
        <v>26</v>
      </c>
      <c r="S1108" s="3" t="s">
        <v>10</v>
      </c>
      <c r="T1108" s="3" t="s">
        <v>18</v>
      </c>
      <c r="U1108" s="3" t="s">
        <v>19</v>
      </c>
      <c r="V1108" s="6">
        <f>Table1[[#This Row],[Profit]]/Table1[[#This Row],[Sales]]</f>
        <v>0.12605042016806722</v>
      </c>
      <c r="W1108" s="3">
        <f>[1]!Table1[[#This Row],[Sales]]-[1]!Table1[[#This Row],[Cost]]-[1]!Table1[[#This Row],[Profit]]</f>
        <v>0</v>
      </c>
      <c r="X1108" s="3">
        <f>[1]!Table1[[#This Row],[Quantity]]*[1]!Table1[[#This Row],[Unit_Price]]</f>
        <v>14000</v>
      </c>
      <c r="Y1108" s="7">
        <f>[1]!Table1[[#This Row],[Gross_Sales]]*[1]!Table1[[#This Row],[Discount]]</f>
        <v>2100</v>
      </c>
      <c r="Z1108" s="8">
        <f>[1]!Table1[[#This Row],[Gross_Sales]]*[1]!Table1[[#This Row],[Discount_amount]]</f>
        <v>29400000</v>
      </c>
      <c r="AA1108" s="6">
        <f>IFERROR([1]!Table1[[#This Row],[Profit]]/[1]!Table1[[#This Row],[Sales]],0)</f>
        <v>0.12605042016806722</v>
      </c>
      <c r="AB1108" s="3">
        <f>YEAR([1]!Table1[[#This Row],[Order_Date]])</f>
        <v>2025</v>
      </c>
      <c r="AC1108" s="3">
        <f>MONTH([1]!Table1[[#This Row],[Order_Date]])</f>
        <v>1</v>
      </c>
      <c r="AD1108" s="3" t="str">
        <f t="shared" si="51"/>
        <v>Jan</v>
      </c>
      <c r="AE1108" s="3" t="str">
        <f t="shared" si="52"/>
        <v>Q1</v>
      </c>
      <c r="AF1108" s="3" t="str">
        <f t="shared" si="53"/>
        <v>2025-Jan</v>
      </c>
      <c r="AG1108" s="3">
        <f>COUNTIF(C:C,Table1[[#This Row],[Customer_ID]])</f>
        <v>2</v>
      </c>
      <c r="AH1108" s="9" t="e">
        <f>IF([1]!Table1[[#This Row],[Customer_order_count]] &gt;= 10,"FREQUENT",IF([1]!Table1[[#This Row],[Customer_order_count]] &lt;= 10,"REGULAR","OCASSIONAL"))</f>
        <v>#REF!</v>
      </c>
    </row>
    <row r="1109" spans="1:34" x14ac:dyDescent="0.25">
      <c r="A1109" s="10" t="s">
        <v>1885</v>
      </c>
      <c r="B1109" s="11">
        <v>45401</v>
      </c>
      <c r="C1109" s="12" t="s">
        <v>437</v>
      </c>
      <c r="D1109" s="13" t="s">
        <v>438</v>
      </c>
      <c r="E1109" s="13" t="s">
        <v>16</v>
      </c>
      <c r="F1109" s="14">
        <v>37</v>
      </c>
      <c r="G1109" s="12" t="s">
        <v>312</v>
      </c>
      <c r="H1109" s="12" t="s">
        <v>276</v>
      </c>
      <c r="I1109" s="12" t="s">
        <v>51</v>
      </c>
      <c r="J1109" s="12" t="s">
        <v>52</v>
      </c>
      <c r="K1109" s="12" t="s">
        <v>8</v>
      </c>
      <c r="L1109" s="14">
        <v>1</v>
      </c>
      <c r="M1109" s="14">
        <v>4500</v>
      </c>
      <c r="N1109" s="15">
        <v>0.1</v>
      </c>
      <c r="O1109" s="14">
        <v>4050</v>
      </c>
      <c r="P1109" s="14">
        <v>3200</v>
      </c>
      <c r="Q1109" s="5">
        <f>Table1[[#This Row],[Sales]]-Table1[[#This Row],[Cost]]</f>
        <v>850</v>
      </c>
      <c r="R1109" s="12" t="s">
        <v>9</v>
      </c>
      <c r="S1109" s="12" t="s">
        <v>10</v>
      </c>
      <c r="T1109" s="12" t="s">
        <v>11</v>
      </c>
      <c r="U1109" s="12" t="s">
        <v>12</v>
      </c>
      <c r="V1109" s="6">
        <f>Table1[[#This Row],[Profit]]/Table1[[#This Row],[Sales]]</f>
        <v>0.20987654320987653</v>
      </c>
      <c r="W1109" s="12">
        <f>[1]!Table1[[#This Row],[Sales]]-[1]!Table1[[#This Row],[Cost]]-[1]!Table1[[#This Row],[Profit]]</f>
        <v>0</v>
      </c>
      <c r="X1109" s="12">
        <f>[1]!Table1[[#This Row],[Quantity]]*[1]!Table1[[#This Row],[Unit_Price]]</f>
        <v>4500</v>
      </c>
      <c r="Y1109" s="16">
        <f>[1]!Table1[[#This Row],[Gross_Sales]]*[1]!Table1[[#This Row],[Discount]]</f>
        <v>450</v>
      </c>
      <c r="Z1109" s="17">
        <f>[1]!Table1[[#This Row],[Gross_Sales]]*[1]!Table1[[#This Row],[Discount_amount]]</f>
        <v>2025000</v>
      </c>
      <c r="AA1109" s="15">
        <f>IFERROR([1]!Table1[[#This Row],[Profit]]/[1]!Table1[[#This Row],[Sales]],0)</f>
        <v>0.20987654320987653</v>
      </c>
      <c r="AB1109" s="12">
        <f>YEAR([1]!Table1[[#This Row],[Order_Date]])</f>
        <v>2024</v>
      </c>
      <c r="AC1109" s="12">
        <f>MONTH([1]!Table1[[#This Row],[Order_Date]])</f>
        <v>4</v>
      </c>
      <c r="AD1109" s="12" t="str">
        <f t="shared" si="51"/>
        <v>Apr</v>
      </c>
      <c r="AE1109" s="12" t="str">
        <f t="shared" si="52"/>
        <v>Q2</v>
      </c>
      <c r="AF1109" s="12" t="str">
        <f t="shared" si="53"/>
        <v>2024-Apr</v>
      </c>
      <c r="AG1109" s="12">
        <f>COUNTIF(C:C,Table1[[#This Row],[Customer_ID]])</f>
        <v>8</v>
      </c>
      <c r="AH1109" s="18" t="e">
        <f>IF([1]!Table1[[#This Row],[Customer_order_count]] &gt;= 10,"FREQUENT",IF([1]!Table1[[#This Row],[Customer_order_count]] &lt;= 10,"REGULAR","OCASSIONAL"))</f>
        <v>#REF!</v>
      </c>
    </row>
    <row r="1110" spans="1:34" x14ac:dyDescent="0.25">
      <c r="A1110" s="1" t="s">
        <v>1886</v>
      </c>
      <c r="B1110" s="2">
        <v>45939</v>
      </c>
      <c r="C1110" s="3" t="s">
        <v>1382</v>
      </c>
      <c r="D1110" s="4" t="s">
        <v>435</v>
      </c>
      <c r="E1110" s="4" t="s">
        <v>16</v>
      </c>
      <c r="F1110" s="5">
        <v>58</v>
      </c>
      <c r="G1110" s="3" t="s">
        <v>317</v>
      </c>
      <c r="H1110" s="3" t="s">
        <v>5</v>
      </c>
      <c r="I1110" s="3" t="s">
        <v>74</v>
      </c>
      <c r="J1110" s="3" t="s">
        <v>75</v>
      </c>
      <c r="K1110" s="3" t="s">
        <v>76</v>
      </c>
      <c r="L1110" s="5">
        <v>1</v>
      </c>
      <c r="M1110" s="5">
        <v>550</v>
      </c>
      <c r="N1110" s="6">
        <v>0.1</v>
      </c>
      <c r="O1110" s="5">
        <v>495</v>
      </c>
      <c r="P1110" s="5">
        <v>450</v>
      </c>
      <c r="Q1110" s="5">
        <f>Table1[[#This Row],[Sales]]-Table1[[#This Row],[Cost]]</f>
        <v>45</v>
      </c>
      <c r="R1110" s="3" t="s">
        <v>9</v>
      </c>
      <c r="S1110" s="3" t="s">
        <v>10</v>
      </c>
      <c r="T1110" s="3" t="s">
        <v>40</v>
      </c>
      <c r="U1110" s="3" t="s">
        <v>19</v>
      </c>
      <c r="V1110" s="6">
        <f>Table1[[#This Row],[Profit]]/Table1[[#This Row],[Sales]]</f>
        <v>9.0909090909090912E-2</v>
      </c>
      <c r="W1110" s="3">
        <f>[1]!Table1[[#This Row],[Sales]]-[1]!Table1[[#This Row],[Cost]]-[1]!Table1[[#This Row],[Profit]]</f>
        <v>0</v>
      </c>
      <c r="X1110" s="3">
        <f>[1]!Table1[[#This Row],[Quantity]]*[1]!Table1[[#This Row],[Unit_Price]]</f>
        <v>550</v>
      </c>
      <c r="Y1110" s="7">
        <f>[1]!Table1[[#This Row],[Gross_Sales]]*[1]!Table1[[#This Row],[Discount]]</f>
        <v>55</v>
      </c>
      <c r="Z1110" s="8">
        <f>[1]!Table1[[#This Row],[Gross_Sales]]*[1]!Table1[[#This Row],[Discount_amount]]</f>
        <v>30250</v>
      </c>
      <c r="AA1110" s="6">
        <f>IFERROR([1]!Table1[[#This Row],[Profit]]/[1]!Table1[[#This Row],[Sales]],0)</f>
        <v>9.0909090909090912E-2</v>
      </c>
      <c r="AB1110" s="3">
        <f>YEAR([1]!Table1[[#This Row],[Order_Date]])</f>
        <v>2025</v>
      </c>
      <c r="AC1110" s="3">
        <f>MONTH([1]!Table1[[#This Row],[Order_Date]])</f>
        <v>10</v>
      </c>
      <c r="AD1110" s="3" t="str">
        <f t="shared" si="51"/>
        <v>Oct</v>
      </c>
      <c r="AE1110" s="3" t="str">
        <f t="shared" si="52"/>
        <v>Q4</v>
      </c>
      <c r="AF1110" s="3" t="str">
        <f t="shared" si="53"/>
        <v>2025-Oct</v>
      </c>
      <c r="AG1110" s="3">
        <f>COUNTIF(C:C,Table1[[#This Row],[Customer_ID]])</f>
        <v>4</v>
      </c>
      <c r="AH1110" s="9" t="e">
        <f>IF([1]!Table1[[#This Row],[Customer_order_count]] &gt;= 10,"FREQUENT",IF([1]!Table1[[#This Row],[Customer_order_count]] &lt;= 10,"REGULAR","OCASSIONAL"))</f>
        <v>#REF!</v>
      </c>
    </row>
    <row r="1111" spans="1:34" x14ac:dyDescent="0.25">
      <c r="A1111" s="10" t="s">
        <v>1887</v>
      </c>
      <c r="B1111" s="11">
        <v>45489</v>
      </c>
      <c r="C1111" s="12" t="s">
        <v>799</v>
      </c>
      <c r="D1111" s="13" t="s">
        <v>43</v>
      </c>
      <c r="E1111" s="13" t="s">
        <v>3</v>
      </c>
      <c r="F1111" s="14">
        <v>28</v>
      </c>
      <c r="G1111" s="12" t="s">
        <v>317</v>
      </c>
      <c r="H1111" s="12" t="s">
        <v>5</v>
      </c>
      <c r="I1111" s="12" t="s">
        <v>23</v>
      </c>
      <c r="J1111" s="12" t="s">
        <v>24</v>
      </c>
      <c r="K1111" s="12" t="s">
        <v>25</v>
      </c>
      <c r="L1111" s="14">
        <v>1</v>
      </c>
      <c r="M1111" s="14">
        <v>55000</v>
      </c>
      <c r="N1111" s="15">
        <v>0.1</v>
      </c>
      <c r="O1111" s="14">
        <v>49500</v>
      </c>
      <c r="P1111" s="14">
        <v>40000</v>
      </c>
      <c r="Q1111" s="5">
        <f>Table1[[#This Row],[Sales]]-Table1[[#This Row],[Cost]]</f>
        <v>9500</v>
      </c>
      <c r="R1111" s="12" t="s">
        <v>9</v>
      </c>
      <c r="S1111" s="12" t="s">
        <v>10</v>
      </c>
      <c r="T1111" s="12" t="s">
        <v>33</v>
      </c>
      <c r="U1111" s="12" t="s">
        <v>27</v>
      </c>
      <c r="V1111" s="6">
        <f>Table1[[#This Row],[Profit]]/Table1[[#This Row],[Sales]]</f>
        <v>0.19191919191919191</v>
      </c>
      <c r="W1111" s="12">
        <f>[1]!Table1[[#This Row],[Sales]]-[1]!Table1[[#This Row],[Cost]]-[1]!Table1[[#This Row],[Profit]]</f>
        <v>0</v>
      </c>
      <c r="X1111" s="12">
        <f>[1]!Table1[[#This Row],[Quantity]]*[1]!Table1[[#This Row],[Unit_Price]]</f>
        <v>55000</v>
      </c>
      <c r="Y1111" s="16">
        <f>[1]!Table1[[#This Row],[Gross_Sales]]*[1]!Table1[[#This Row],[Discount]]</f>
        <v>5500</v>
      </c>
      <c r="Z1111" s="17">
        <f>[1]!Table1[[#This Row],[Gross_Sales]]*[1]!Table1[[#This Row],[Discount_amount]]</f>
        <v>302500000</v>
      </c>
      <c r="AA1111" s="15">
        <f>IFERROR([1]!Table1[[#This Row],[Profit]]/[1]!Table1[[#This Row],[Sales]],0)</f>
        <v>0.19191919191919191</v>
      </c>
      <c r="AB1111" s="12">
        <f>YEAR([1]!Table1[[#This Row],[Order_Date]])</f>
        <v>2024</v>
      </c>
      <c r="AC1111" s="12">
        <f>MONTH([1]!Table1[[#This Row],[Order_Date]])</f>
        <v>7</v>
      </c>
      <c r="AD1111" s="12" t="str">
        <f t="shared" si="51"/>
        <v>Jul</v>
      </c>
      <c r="AE1111" s="12" t="str">
        <f t="shared" si="52"/>
        <v>Q3</v>
      </c>
      <c r="AF1111" s="12" t="str">
        <f t="shared" si="53"/>
        <v>2024-Jul</v>
      </c>
      <c r="AG1111" s="12">
        <f>COUNTIF(C:C,Table1[[#This Row],[Customer_ID]])</f>
        <v>17</v>
      </c>
      <c r="AH1111" s="18" t="e">
        <f>IF([1]!Table1[[#This Row],[Customer_order_count]] &gt;= 10,"FREQUENT",IF([1]!Table1[[#This Row],[Customer_order_count]] &lt;= 10,"REGULAR","OCASSIONAL"))</f>
        <v>#REF!</v>
      </c>
    </row>
    <row r="1112" spans="1:34" x14ac:dyDescent="0.25">
      <c r="A1112" s="1" t="s">
        <v>134</v>
      </c>
      <c r="B1112" s="2">
        <v>45792</v>
      </c>
      <c r="C1112" s="3" t="s">
        <v>135</v>
      </c>
      <c r="D1112" s="4" t="s">
        <v>136</v>
      </c>
      <c r="E1112" s="4" t="s">
        <v>3</v>
      </c>
      <c r="F1112" s="5">
        <v>52</v>
      </c>
      <c r="G1112" s="3" t="s">
        <v>4</v>
      </c>
      <c r="H1112" s="3" t="s">
        <v>5</v>
      </c>
      <c r="I1112" s="3" t="s">
        <v>95</v>
      </c>
      <c r="J1112" s="3" t="s">
        <v>96</v>
      </c>
      <c r="K1112" s="3" t="s">
        <v>46</v>
      </c>
      <c r="L1112" s="5">
        <v>1</v>
      </c>
      <c r="M1112" s="5">
        <v>600</v>
      </c>
      <c r="N1112" s="6">
        <v>0.05</v>
      </c>
      <c r="O1112" s="5">
        <v>570</v>
      </c>
      <c r="P1112" s="5">
        <v>380</v>
      </c>
      <c r="Q1112" s="5">
        <f>Table1[[#This Row],[Sales]]-Table1[[#This Row],[Cost]]</f>
        <v>190</v>
      </c>
      <c r="R1112" s="3" t="s">
        <v>26</v>
      </c>
      <c r="S1112" s="3" t="s">
        <v>10</v>
      </c>
      <c r="T1112" s="3" t="s">
        <v>11</v>
      </c>
      <c r="U1112" s="3" t="s">
        <v>12</v>
      </c>
      <c r="V1112" s="6">
        <f>Table1[[#This Row],[Profit]]/Table1[[#This Row],[Sales]]</f>
        <v>0.33333333333333331</v>
      </c>
      <c r="W1112" s="3">
        <f>[1]!Table1[[#This Row],[Sales]]-[1]!Table1[[#This Row],[Cost]]-[1]!Table1[[#This Row],[Profit]]</f>
        <v>0</v>
      </c>
      <c r="X1112" s="3">
        <f>[1]!Table1[[#This Row],[Quantity]]*[1]!Table1[[#This Row],[Unit_Price]]</f>
        <v>600</v>
      </c>
      <c r="Y1112" s="7">
        <f>[1]!Table1[[#This Row],[Gross_Sales]]*[1]!Table1[[#This Row],[Discount]]</f>
        <v>30</v>
      </c>
      <c r="Z1112" s="8">
        <f>[1]!Table1[[#This Row],[Gross_Sales]]*[1]!Table1[[#This Row],[Discount_amount]]</f>
        <v>18000</v>
      </c>
      <c r="AA1112" s="6">
        <f>IFERROR([1]!Table1[[#This Row],[Profit]]/[1]!Table1[[#This Row],[Sales]],0)</f>
        <v>0.33333333333333331</v>
      </c>
      <c r="AB1112" s="3">
        <f>YEAR([1]!Table1[[#This Row],[Order_Date]])</f>
        <v>2025</v>
      </c>
      <c r="AC1112" s="3">
        <f>MONTH([1]!Table1[[#This Row],[Order_Date]])</f>
        <v>5</v>
      </c>
      <c r="AD1112" s="3" t="str">
        <f t="shared" si="51"/>
        <v>May</v>
      </c>
      <c r="AE1112" s="3" t="str">
        <f t="shared" si="52"/>
        <v>Q2</v>
      </c>
      <c r="AF1112" s="3" t="str">
        <f t="shared" si="53"/>
        <v>2025-May</v>
      </c>
      <c r="AG1112" s="3">
        <f>COUNTIF(C:C,Table1[[#This Row],[Customer_ID]])</f>
        <v>5</v>
      </c>
      <c r="AH1112" s="9" t="e">
        <f>IF([1]!Table1[[#This Row],[Customer_order_count]] &gt;= 10,"FREQUENT",IF([1]!Table1[[#This Row],[Customer_order_count]] &lt;= 10,"REGULAR","OCASSIONAL"))</f>
        <v>#REF!</v>
      </c>
    </row>
    <row r="1113" spans="1:34" x14ac:dyDescent="0.25">
      <c r="A1113" s="10" t="s">
        <v>1888</v>
      </c>
      <c r="B1113" s="11">
        <v>45607</v>
      </c>
      <c r="C1113" s="12" t="s">
        <v>273</v>
      </c>
      <c r="D1113" s="13" t="s">
        <v>274</v>
      </c>
      <c r="E1113" s="13" t="s">
        <v>3</v>
      </c>
      <c r="F1113" s="14">
        <v>43</v>
      </c>
      <c r="G1113" s="12" t="s">
        <v>275</v>
      </c>
      <c r="H1113" s="12" t="s">
        <v>276</v>
      </c>
      <c r="I1113" s="12" t="s">
        <v>143</v>
      </c>
      <c r="J1113" s="12" t="s">
        <v>144</v>
      </c>
      <c r="K1113" s="12" t="s">
        <v>76</v>
      </c>
      <c r="L1113" s="14">
        <v>1</v>
      </c>
      <c r="M1113" s="14">
        <v>700</v>
      </c>
      <c r="N1113" s="15">
        <v>0.2</v>
      </c>
      <c r="O1113" s="14">
        <v>560</v>
      </c>
      <c r="P1113" s="14">
        <v>570</v>
      </c>
      <c r="Q1113" s="5">
        <f>Table1[[#This Row],[Sales]]-Table1[[#This Row],[Cost]]</f>
        <v>-10</v>
      </c>
      <c r="R1113" s="12" t="s">
        <v>17</v>
      </c>
      <c r="S1113" s="12" t="s">
        <v>10</v>
      </c>
      <c r="T1113" s="12" t="s">
        <v>40</v>
      </c>
      <c r="U1113" s="12" t="s">
        <v>27</v>
      </c>
      <c r="V1113" s="6">
        <f>Table1[[#This Row],[Profit]]/Table1[[#This Row],[Sales]]</f>
        <v>-1.7857142857142856E-2</v>
      </c>
      <c r="W1113" s="12">
        <f>[1]!Table1[[#This Row],[Sales]]-[1]!Table1[[#This Row],[Cost]]-[1]!Table1[[#This Row],[Profit]]</f>
        <v>0</v>
      </c>
      <c r="X1113" s="12">
        <f>[1]!Table1[[#This Row],[Quantity]]*[1]!Table1[[#This Row],[Unit_Price]]</f>
        <v>700</v>
      </c>
      <c r="Y1113" s="16">
        <f>[1]!Table1[[#This Row],[Gross_Sales]]*[1]!Table1[[#This Row],[Discount]]</f>
        <v>140</v>
      </c>
      <c r="Z1113" s="17">
        <f>[1]!Table1[[#This Row],[Gross_Sales]]*[1]!Table1[[#This Row],[Discount_amount]]</f>
        <v>98000</v>
      </c>
      <c r="AA1113" s="15">
        <f>IFERROR([1]!Table1[[#This Row],[Profit]]/[1]!Table1[[#This Row],[Sales]],0)</f>
        <v>-1.7857142857142856E-2</v>
      </c>
      <c r="AB1113" s="12">
        <f>YEAR([1]!Table1[[#This Row],[Order_Date]])</f>
        <v>2024</v>
      </c>
      <c r="AC1113" s="12">
        <f>MONTH([1]!Table1[[#This Row],[Order_Date]])</f>
        <v>11</v>
      </c>
      <c r="AD1113" s="12" t="str">
        <f t="shared" si="51"/>
        <v>Nov</v>
      </c>
      <c r="AE1113" s="12" t="str">
        <f t="shared" si="52"/>
        <v>Q4</v>
      </c>
      <c r="AF1113" s="12" t="str">
        <f t="shared" si="53"/>
        <v>2024-Nov</v>
      </c>
      <c r="AG1113" s="12">
        <f>COUNTIF(C:C,Table1[[#This Row],[Customer_ID]])</f>
        <v>13</v>
      </c>
      <c r="AH1113" s="18" t="e">
        <f>IF([1]!Table1[[#This Row],[Customer_order_count]] &gt;= 10,"FREQUENT",IF([1]!Table1[[#This Row],[Customer_order_count]] &lt;= 10,"REGULAR","OCASSIONAL"))</f>
        <v>#REF!</v>
      </c>
    </row>
    <row r="1114" spans="1:34" x14ac:dyDescent="0.25">
      <c r="A1114" s="1" t="s">
        <v>1889</v>
      </c>
      <c r="B1114" s="2">
        <v>45752</v>
      </c>
      <c r="C1114" s="3" t="s">
        <v>602</v>
      </c>
      <c r="D1114" s="4" t="s">
        <v>603</v>
      </c>
      <c r="E1114" s="4" t="s">
        <v>3</v>
      </c>
      <c r="F1114" s="5">
        <v>41</v>
      </c>
      <c r="G1114" s="3" t="s">
        <v>407</v>
      </c>
      <c r="H1114" s="3" t="s">
        <v>285</v>
      </c>
      <c r="I1114" s="3" t="s">
        <v>23</v>
      </c>
      <c r="J1114" s="3" t="s">
        <v>24</v>
      </c>
      <c r="K1114" s="3" t="s">
        <v>25</v>
      </c>
      <c r="L1114" s="5">
        <v>2</v>
      </c>
      <c r="M1114" s="5">
        <v>55000</v>
      </c>
      <c r="N1114" s="6">
        <v>0.1</v>
      </c>
      <c r="O1114" s="5">
        <v>99000</v>
      </c>
      <c r="P1114" s="5">
        <v>80000</v>
      </c>
      <c r="Q1114" s="5">
        <f>Table1[[#This Row],[Sales]]-Table1[[#This Row],[Cost]]</f>
        <v>19000</v>
      </c>
      <c r="R1114" s="3" t="s">
        <v>26</v>
      </c>
      <c r="S1114" s="3" t="s">
        <v>10</v>
      </c>
      <c r="T1114" s="3" t="s">
        <v>11</v>
      </c>
      <c r="U1114" s="3" t="s">
        <v>27</v>
      </c>
      <c r="V1114" s="6">
        <f>Table1[[#This Row],[Profit]]/Table1[[#This Row],[Sales]]</f>
        <v>0.19191919191919191</v>
      </c>
      <c r="W1114" s="3">
        <f>[1]!Table1[[#This Row],[Sales]]-[1]!Table1[[#This Row],[Cost]]-[1]!Table1[[#This Row],[Profit]]</f>
        <v>0</v>
      </c>
      <c r="X1114" s="3">
        <f>[1]!Table1[[#This Row],[Quantity]]*[1]!Table1[[#This Row],[Unit_Price]]</f>
        <v>110000</v>
      </c>
      <c r="Y1114" s="7">
        <f>[1]!Table1[[#This Row],[Gross_Sales]]*[1]!Table1[[#This Row],[Discount]]</f>
        <v>11000</v>
      </c>
      <c r="Z1114" s="8">
        <f>[1]!Table1[[#This Row],[Gross_Sales]]*[1]!Table1[[#This Row],[Discount_amount]]</f>
        <v>1210000000</v>
      </c>
      <c r="AA1114" s="6">
        <f>IFERROR([1]!Table1[[#This Row],[Profit]]/[1]!Table1[[#This Row],[Sales]],0)</f>
        <v>0.19191919191919191</v>
      </c>
      <c r="AB1114" s="3">
        <f>YEAR([1]!Table1[[#This Row],[Order_Date]])</f>
        <v>2025</v>
      </c>
      <c r="AC1114" s="3">
        <f>MONTH([1]!Table1[[#This Row],[Order_Date]])</f>
        <v>4</v>
      </c>
      <c r="AD1114" s="3" t="str">
        <f t="shared" si="51"/>
        <v>Apr</v>
      </c>
      <c r="AE1114" s="3" t="str">
        <f t="shared" si="52"/>
        <v>Q2</v>
      </c>
      <c r="AF1114" s="3" t="str">
        <f t="shared" si="53"/>
        <v>2025-Apr</v>
      </c>
      <c r="AG1114" s="3">
        <f>COUNTIF(C:C,Table1[[#This Row],[Customer_ID]])</f>
        <v>12</v>
      </c>
      <c r="AH1114" s="9" t="e">
        <f>IF([1]!Table1[[#This Row],[Customer_order_count]] &gt;= 10,"FREQUENT",IF([1]!Table1[[#This Row],[Customer_order_count]] &lt;= 10,"REGULAR","OCASSIONAL"))</f>
        <v>#REF!</v>
      </c>
    </row>
    <row r="1115" spans="1:34" x14ac:dyDescent="0.25">
      <c r="A1115" s="10" t="s">
        <v>1890</v>
      </c>
      <c r="B1115" s="11">
        <v>45335</v>
      </c>
      <c r="C1115" s="12" t="s">
        <v>428</v>
      </c>
      <c r="D1115" s="13" t="s">
        <v>36</v>
      </c>
      <c r="E1115" s="13" t="s">
        <v>3</v>
      </c>
      <c r="F1115" s="14">
        <v>45</v>
      </c>
      <c r="G1115" s="12" t="s">
        <v>275</v>
      </c>
      <c r="H1115" s="12" t="s">
        <v>276</v>
      </c>
      <c r="I1115" s="12" t="s">
        <v>95</v>
      </c>
      <c r="J1115" s="12" t="s">
        <v>96</v>
      </c>
      <c r="K1115" s="12" t="s">
        <v>46</v>
      </c>
      <c r="L1115" s="14">
        <v>1</v>
      </c>
      <c r="M1115" s="14">
        <v>600</v>
      </c>
      <c r="N1115" s="15">
        <v>0</v>
      </c>
      <c r="O1115" s="14">
        <v>600</v>
      </c>
      <c r="P1115" s="14">
        <v>380</v>
      </c>
      <c r="Q1115" s="5">
        <f>Table1[[#This Row],[Sales]]-Table1[[#This Row],[Cost]]</f>
        <v>220</v>
      </c>
      <c r="R1115" s="12" t="s">
        <v>26</v>
      </c>
      <c r="S1115" s="12" t="s">
        <v>10</v>
      </c>
      <c r="T1115" s="12" t="s">
        <v>18</v>
      </c>
      <c r="U1115" s="12" t="s">
        <v>27</v>
      </c>
      <c r="V1115" s="6">
        <f>Table1[[#This Row],[Profit]]/Table1[[#This Row],[Sales]]</f>
        <v>0.36666666666666664</v>
      </c>
      <c r="W1115" s="12">
        <f>[1]!Table1[[#This Row],[Sales]]-[1]!Table1[[#This Row],[Cost]]-[1]!Table1[[#This Row],[Profit]]</f>
        <v>0</v>
      </c>
      <c r="X1115" s="12">
        <f>[1]!Table1[[#This Row],[Quantity]]*[1]!Table1[[#This Row],[Unit_Price]]</f>
        <v>600</v>
      </c>
      <c r="Y1115" s="16">
        <f>[1]!Table1[[#This Row],[Gross_Sales]]*[1]!Table1[[#This Row],[Discount]]</f>
        <v>0</v>
      </c>
      <c r="Z1115" s="17">
        <f>[1]!Table1[[#This Row],[Gross_Sales]]*[1]!Table1[[#This Row],[Discount_amount]]</f>
        <v>0</v>
      </c>
      <c r="AA1115" s="15">
        <f>IFERROR([1]!Table1[[#This Row],[Profit]]/[1]!Table1[[#This Row],[Sales]],0)</f>
        <v>0.36666666666666664</v>
      </c>
      <c r="AB1115" s="12">
        <f>YEAR([1]!Table1[[#This Row],[Order_Date]])</f>
        <v>2024</v>
      </c>
      <c r="AC1115" s="12">
        <f>MONTH([1]!Table1[[#This Row],[Order_Date]])</f>
        <v>2</v>
      </c>
      <c r="AD1115" s="12" t="str">
        <f t="shared" si="51"/>
        <v>Feb</v>
      </c>
      <c r="AE1115" s="12" t="str">
        <f t="shared" si="52"/>
        <v>Q1</v>
      </c>
      <c r="AF1115" s="12" t="str">
        <f t="shared" si="53"/>
        <v>2024-Feb</v>
      </c>
      <c r="AG1115" s="12">
        <f>COUNTIF(C:C,Table1[[#This Row],[Customer_ID]])</f>
        <v>6</v>
      </c>
      <c r="AH1115" s="18" t="e">
        <f>IF([1]!Table1[[#This Row],[Customer_order_count]] &gt;= 10,"FREQUENT",IF([1]!Table1[[#This Row],[Customer_order_count]] &lt;= 10,"REGULAR","OCASSIONAL"))</f>
        <v>#REF!</v>
      </c>
    </row>
    <row r="1116" spans="1:34" x14ac:dyDescent="0.25">
      <c r="A1116" s="1" t="s">
        <v>1891</v>
      </c>
      <c r="B1116" s="2">
        <v>45975</v>
      </c>
      <c r="C1116" s="3" t="s">
        <v>273</v>
      </c>
      <c r="D1116" s="4" t="s">
        <v>274</v>
      </c>
      <c r="E1116" s="4" t="s">
        <v>3</v>
      </c>
      <c r="F1116" s="5">
        <v>43</v>
      </c>
      <c r="G1116" s="3" t="s">
        <v>275</v>
      </c>
      <c r="H1116" s="3" t="s">
        <v>276</v>
      </c>
      <c r="I1116" s="3" t="s">
        <v>105</v>
      </c>
      <c r="J1116" s="3" t="s">
        <v>106</v>
      </c>
      <c r="K1116" s="3" t="s">
        <v>76</v>
      </c>
      <c r="L1116" s="5">
        <v>4</v>
      </c>
      <c r="M1116" s="5">
        <v>450</v>
      </c>
      <c r="N1116" s="6">
        <v>0.1</v>
      </c>
      <c r="O1116" s="5">
        <v>1620</v>
      </c>
      <c r="P1116" s="5">
        <v>1320</v>
      </c>
      <c r="Q1116" s="5">
        <f>Table1[[#This Row],[Sales]]-Table1[[#This Row],[Cost]]</f>
        <v>300</v>
      </c>
      <c r="R1116" s="3" t="s">
        <v>17</v>
      </c>
      <c r="S1116" s="3" t="s">
        <v>10</v>
      </c>
      <c r="T1116" s="3" t="s">
        <v>40</v>
      </c>
      <c r="U1116" s="3" t="s">
        <v>27</v>
      </c>
      <c r="V1116" s="6">
        <f>Table1[[#This Row],[Profit]]/Table1[[#This Row],[Sales]]</f>
        <v>0.18518518518518517</v>
      </c>
      <c r="W1116" s="3">
        <f>[1]!Table1[[#This Row],[Sales]]-[1]!Table1[[#This Row],[Cost]]-[1]!Table1[[#This Row],[Profit]]</f>
        <v>0</v>
      </c>
      <c r="X1116" s="3">
        <f>[1]!Table1[[#This Row],[Quantity]]*[1]!Table1[[#This Row],[Unit_Price]]</f>
        <v>1800</v>
      </c>
      <c r="Y1116" s="7">
        <f>[1]!Table1[[#This Row],[Gross_Sales]]*[1]!Table1[[#This Row],[Discount]]</f>
        <v>180</v>
      </c>
      <c r="Z1116" s="8">
        <f>[1]!Table1[[#This Row],[Gross_Sales]]*[1]!Table1[[#This Row],[Discount_amount]]</f>
        <v>324000</v>
      </c>
      <c r="AA1116" s="6">
        <f>IFERROR([1]!Table1[[#This Row],[Profit]]/[1]!Table1[[#This Row],[Sales]],0)</f>
        <v>0.18518518518518517</v>
      </c>
      <c r="AB1116" s="3">
        <f>YEAR([1]!Table1[[#This Row],[Order_Date]])</f>
        <v>2025</v>
      </c>
      <c r="AC1116" s="3">
        <f>MONTH([1]!Table1[[#This Row],[Order_Date]])</f>
        <v>11</v>
      </c>
      <c r="AD1116" s="3" t="str">
        <f t="shared" si="51"/>
        <v>Nov</v>
      </c>
      <c r="AE1116" s="3" t="str">
        <f t="shared" si="52"/>
        <v>Q4</v>
      </c>
      <c r="AF1116" s="3" t="str">
        <f t="shared" si="53"/>
        <v>2025-Nov</v>
      </c>
      <c r="AG1116" s="3">
        <f>COUNTIF(C:C,Table1[[#This Row],[Customer_ID]])</f>
        <v>13</v>
      </c>
      <c r="AH1116" s="9" t="e">
        <f>IF([1]!Table1[[#This Row],[Customer_order_count]] &gt;= 10,"FREQUENT",IF([1]!Table1[[#This Row],[Customer_order_count]] &lt;= 10,"REGULAR","OCASSIONAL"))</f>
        <v>#REF!</v>
      </c>
    </row>
    <row r="1117" spans="1:34" x14ac:dyDescent="0.25">
      <c r="A1117" s="10" t="s">
        <v>1892</v>
      </c>
      <c r="B1117" s="11">
        <v>45841</v>
      </c>
      <c r="C1117" s="12" t="s">
        <v>311</v>
      </c>
      <c r="D1117" s="13" t="s">
        <v>101</v>
      </c>
      <c r="E1117" s="13" t="s">
        <v>16</v>
      </c>
      <c r="F1117" s="14">
        <v>42</v>
      </c>
      <c r="G1117" s="12" t="s">
        <v>312</v>
      </c>
      <c r="H1117" s="12" t="s">
        <v>276</v>
      </c>
      <c r="I1117" s="12" t="s">
        <v>176</v>
      </c>
      <c r="J1117" s="12" t="s">
        <v>177</v>
      </c>
      <c r="K1117" s="12" t="s">
        <v>25</v>
      </c>
      <c r="L1117" s="14">
        <v>1</v>
      </c>
      <c r="M1117" s="14">
        <v>22000</v>
      </c>
      <c r="N1117" s="15">
        <v>0.2</v>
      </c>
      <c r="O1117" s="14">
        <v>17600</v>
      </c>
      <c r="P1117" s="14">
        <v>16500</v>
      </c>
      <c r="Q1117" s="5">
        <f>Table1[[#This Row],[Sales]]-Table1[[#This Row],[Cost]]</f>
        <v>1100</v>
      </c>
      <c r="R1117" s="12" t="s">
        <v>9</v>
      </c>
      <c r="S1117" s="12" t="s">
        <v>10</v>
      </c>
      <c r="T1117" s="12" t="s">
        <v>33</v>
      </c>
      <c r="U1117" s="12" t="s">
        <v>27</v>
      </c>
      <c r="V1117" s="6">
        <f>Table1[[#This Row],[Profit]]/Table1[[#This Row],[Sales]]</f>
        <v>6.25E-2</v>
      </c>
      <c r="W1117" s="12">
        <f>[1]!Table1[[#This Row],[Sales]]-[1]!Table1[[#This Row],[Cost]]-[1]!Table1[[#This Row],[Profit]]</f>
        <v>0</v>
      </c>
      <c r="X1117" s="12">
        <f>[1]!Table1[[#This Row],[Quantity]]*[1]!Table1[[#This Row],[Unit_Price]]</f>
        <v>22000</v>
      </c>
      <c r="Y1117" s="16">
        <f>[1]!Table1[[#This Row],[Gross_Sales]]*[1]!Table1[[#This Row],[Discount]]</f>
        <v>4400</v>
      </c>
      <c r="Z1117" s="17">
        <f>[1]!Table1[[#This Row],[Gross_Sales]]*[1]!Table1[[#This Row],[Discount_amount]]</f>
        <v>96800000</v>
      </c>
      <c r="AA1117" s="15">
        <f>IFERROR([1]!Table1[[#This Row],[Profit]]/[1]!Table1[[#This Row],[Sales]],0)</f>
        <v>6.25E-2</v>
      </c>
      <c r="AB1117" s="12">
        <f>YEAR([1]!Table1[[#This Row],[Order_Date]])</f>
        <v>2025</v>
      </c>
      <c r="AC1117" s="12">
        <f>MONTH([1]!Table1[[#This Row],[Order_Date]])</f>
        <v>7</v>
      </c>
      <c r="AD1117" s="12" t="str">
        <f t="shared" si="51"/>
        <v>Jul</v>
      </c>
      <c r="AE1117" s="12" t="str">
        <f t="shared" si="52"/>
        <v>Q3</v>
      </c>
      <c r="AF1117" s="12" t="str">
        <f t="shared" si="53"/>
        <v>2025-Jul</v>
      </c>
      <c r="AG1117" s="12">
        <f>COUNTIF(C:C,Table1[[#This Row],[Customer_ID]])</f>
        <v>21</v>
      </c>
      <c r="AH1117" s="18" t="e">
        <f>IF([1]!Table1[[#This Row],[Customer_order_count]] &gt;= 10,"FREQUENT",IF([1]!Table1[[#This Row],[Customer_order_count]] &lt;= 10,"REGULAR","OCASSIONAL"))</f>
        <v>#REF!</v>
      </c>
    </row>
    <row r="1118" spans="1:34" x14ac:dyDescent="0.25">
      <c r="A1118" s="1" t="s">
        <v>1893</v>
      </c>
      <c r="B1118" s="2">
        <v>45365</v>
      </c>
      <c r="C1118" s="3" t="s">
        <v>489</v>
      </c>
      <c r="D1118" s="4" t="s">
        <v>490</v>
      </c>
      <c r="E1118" s="4" t="s">
        <v>3</v>
      </c>
      <c r="F1118" s="5">
        <v>26</v>
      </c>
      <c r="G1118" s="3" t="s">
        <v>339</v>
      </c>
      <c r="H1118" s="3" t="s">
        <v>285</v>
      </c>
      <c r="I1118" s="3" t="s">
        <v>102</v>
      </c>
      <c r="J1118" s="3" t="s">
        <v>103</v>
      </c>
      <c r="K1118" s="3" t="s">
        <v>25</v>
      </c>
      <c r="L1118" s="5">
        <v>1</v>
      </c>
      <c r="M1118" s="5">
        <v>28000</v>
      </c>
      <c r="N1118" s="6">
        <v>0.1</v>
      </c>
      <c r="O1118" s="5">
        <v>25200</v>
      </c>
      <c r="P1118" s="5">
        <v>21000</v>
      </c>
      <c r="Q1118" s="5">
        <f>Table1[[#This Row],[Sales]]-Table1[[#This Row],[Cost]]</f>
        <v>4200</v>
      </c>
      <c r="R1118" s="3" t="s">
        <v>9</v>
      </c>
      <c r="S1118" s="3" t="s">
        <v>10</v>
      </c>
      <c r="T1118" s="3" t="s">
        <v>18</v>
      </c>
      <c r="U1118" s="3" t="s">
        <v>27</v>
      </c>
      <c r="V1118" s="6">
        <f>Table1[[#This Row],[Profit]]/Table1[[#This Row],[Sales]]</f>
        <v>0.16666666666666666</v>
      </c>
      <c r="W1118" s="3">
        <f>[1]!Table1[[#This Row],[Sales]]-[1]!Table1[[#This Row],[Cost]]-[1]!Table1[[#This Row],[Profit]]</f>
        <v>0</v>
      </c>
      <c r="X1118" s="3">
        <f>[1]!Table1[[#This Row],[Quantity]]*[1]!Table1[[#This Row],[Unit_Price]]</f>
        <v>28000</v>
      </c>
      <c r="Y1118" s="7">
        <f>[1]!Table1[[#This Row],[Gross_Sales]]*[1]!Table1[[#This Row],[Discount]]</f>
        <v>2800</v>
      </c>
      <c r="Z1118" s="8">
        <f>[1]!Table1[[#This Row],[Gross_Sales]]*[1]!Table1[[#This Row],[Discount_amount]]</f>
        <v>78400000</v>
      </c>
      <c r="AA1118" s="6">
        <f>IFERROR([1]!Table1[[#This Row],[Profit]]/[1]!Table1[[#This Row],[Sales]],0)</f>
        <v>0.16666666666666666</v>
      </c>
      <c r="AB1118" s="3">
        <f>YEAR([1]!Table1[[#This Row],[Order_Date]])</f>
        <v>2024</v>
      </c>
      <c r="AC1118" s="3">
        <f>MONTH([1]!Table1[[#This Row],[Order_Date]])</f>
        <v>3</v>
      </c>
      <c r="AD1118" s="3" t="str">
        <f t="shared" si="51"/>
        <v>Mar</v>
      </c>
      <c r="AE1118" s="3" t="str">
        <f t="shared" si="52"/>
        <v>Q1</v>
      </c>
      <c r="AF1118" s="3" t="str">
        <f t="shared" si="53"/>
        <v>2024-Mar</v>
      </c>
      <c r="AG1118" s="3">
        <f>COUNTIF(C:C,Table1[[#This Row],[Customer_ID]])</f>
        <v>26</v>
      </c>
      <c r="AH1118" s="9" t="e">
        <f>IF([1]!Table1[[#This Row],[Customer_order_count]] &gt;= 10,"FREQUENT",IF([1]!Table1[[#This Row],[Customer_order_count]] &lt;= 10,"REGULAR","OCASSIONAL"))</f>
        <v>#REF!</v>
      </c>
    </row>
    <row r="1119" spans="1:34" x14ac:dyDescent="0.25">
      <c r="A1119" s="10" t="s">
        <v>1894</v>
      </c>
      <c r="B1119" s="11">
        <v>45311</v>
      </c>
      <c r="C1119" s="12" t="s">
        <v>836</v>
      </c>
      <c r="D1119" s="13" t="s">
        <v>654</v>
      </c>
      <c r="E1119" s="13" t="s">
        <v>16</v>
      </c>
      <c r="F1119" s="14">
        <v>43</v>
      </c>
      <c r="G1119" s="12" t="s">
        <v>284</v>
      </c>
      <c r="H1119" s="12" t="s">
        <v>285</v>
      </c>
      <c r="I1119" s="12" t="s">
        <v>143</v>
      </c>
      <c r="J1119" s="12" t="s">
        <v>144</v>
      </c>
      <c r="K1119" s="12" t="s">
        <v>76</v>
      </c>
      <c r="L1119" s="14">
        <v>5</v>
      </c>
      <c r="M1119" s="14">
        <v>700</v>
      </c>
      <c r="N1119" s="15">
        <v>0.05</v>
      </c>
      <c r="O1119" s="14">
        <v>3325</v>
      </c>
      <c r="P1119" s="14">
        <v>2850</v>
      </c>
      <c r="Q1119" s="5">
        <f>Table1[[#This Row],[Sales]]-Table1[[#This Row],[Cost]]</f>
        <v>475</v>
      </c>
      <c r="R1119" s="12" t="s">
        <v>77</v>
      </c>
      <c r="S1119" s="12" t="s">
        <v>10</v>
      </c>
      <c r="T1119" s="12" t="s">
        <v>18</v>
      </c>
      <c r="U1119" s="12" t="s">
        <v>27</v>
      </c>
      <c r="V1119" s="6">
        <f>Table1[[#This Row],[Profit]]/Table1[[#This Row],[Sales]]</f>
        <v>0.14285714285714285</v>
      </c>
      <c r="W1119" s="12">
        <f>[1]!Table1[[#This Row],[Sales]]-[1]!Table1[[#This Row],[Cost]]-[1]!Table1[[#This Row],[Profit]]</f>
        <v>0</v>
      </c>
      <c r="X1119" s="12">
        <f>[1]!Table1[[#This Row],[Quantity]]*[1]!Table1[[#This Row],[Unit_Price]]</f>
        <v>3500</v>
      </c>
      <c r="Y1119" s="16">
        <f>[1]!Table1[[#This Row],[Gross_Sales]]*[1]!Table1[[#This Row],[Discount]]</f>
        <v>175</v>
      </c>
      <c r="Z1119" s="17">
        <f>[1]!Table1[[#This Row],[Gross_Sales]]*[1]!Table1[[#This Row],[Discount_amount]]</f>
        <v>612500</v>
      </c>
      <c r="AA1119" s="15">
        <f>IFERROR([1]!Table1[[#This Row],[Profit]]/[1]!Table1[[#This Row],[Sales]],0)</f>
        <v>0.14285714285714285</v>
      </c>
      <c r="AB1119" s="12">
        <f>YEAR([1]!Table1[[#This Row],[Order_Date]])</f>
        <v>2024</v>
      </c>
      <c r="AC1119" s="12">
        <f>MONTH([1]!Table1[[#This Row],[Order_Date]])</f>
        <v>1</v>
      </c>
      <c r="AD1119" s="12" t="str">
        <f t="shared" si="51"/>
        <v>Jan</v>
      </c>
      <c r="AE1119" s="12" t="str">
        <f t="shared" si="52"/>
        <v>Q1</v>
      </c>
      <c r="AF1119" s="12" t="str">
        <f t="shared" si="53"/>
        <v>2024-Jan</v>
      </c>
      <c r="AG1119" s="12">
        <f>COUNTIF(C:C,Table1[[#This Row],[Customer_ID]])</f>
        <v>16</v>
      </c>
      <c r="AH1119" s="18" t="e">
        <f>IF([1]!Table1[[#This Row],[Customer_order_count]] &gt;= 10,"FREQUENT",IF([1]!Table1[[#This Row],[Customer_order_count]] &lt;= 10,"REGULAR","OCASSIONAL"))</f>
        <v>#REF!</v>
      </c>
    </row>
    <row r="1120" spans="1:34" x14ac:dyDescent="0.25">
      <c r="A1120" s="1" t="s">
        <v>1895</v>
      </c>
      <c r="B1120" s="2">
        <v>45540</v>
      </c>
      <c r="C1120" s="3" t="s">
        <v>342</v>
      </c>
      <c r="D1120" s="4" t="s">
        <v>343</v>
      </c>
      <c r="E1120" s="4" t="s">
        <v>16</v>
      </c>
      <c r="F1120" s="5">
        <v>57</v>
      </c>
      <c r="G1120" s="3" t="s">
        <v>290</v>
      </c>
      <c r="H1120" s="3" t="s">
        <v>276</v>
      </c>
      <c r="I1120" s="3" t="s">
        <v>109</v>
      </c>
      <c r="J1120" s="3" t="s">
        <v>110</v>
      </c>
      <c r="K1120" s="3" t="s">
        <v>8</v>
      </c>
      <c r="L1120" s="5">
        <v>2</v>
      </c>
      <c r="M1120" s="5">
        <v>4000</v>
      </c>
      <c r="N1120" s="6">
        <v>0.05</v>
      </c>
      <c r="O1120" s="5">
        <v>7600</v>
      </c>
      <c r="P1120" s="5">
        <v>5800</v>
      </c>
      <c r="Q1120" s="5">
        <f>Table1[[#This Row],[Sales]]-Table1[[#This Row],[Cost]]</f>
        <v>1800</v>
      </c>
      <c r="R1120" s="3" t="s">
        <v>17</v>
      </c>
      <c r="S1120" s="3" t="s">
        <v>10</v>
      </c>
      <c r="T1120" s="3" t="s">
        <v>33</v>
      </c>
      <c r="U1120" s="3" t="s">
        <v>19</v>
      </c>
      <c r="V1120" s="6">
        <f>Table1[[#This Row],[Profit]]/Table1[[#This Row],[Sales]]</f>
        <v>0.23684210526315788</v>
      </c>
      <c r="W1120" s="3">
        <f>[1]!Table1[[#This Row],[Sales]]-[1]!Table1[[#This Row],[Cost]]-[1]!Table1[[#This Row],[Profit]]</f>
        <v>0</v>
      </c>
      <c r="X1120" s="3">
        <f>[1]!Table1[[#This Row],[Quantity]]*[1]!Table1[[#This Row],[Unit_Price]]</f>
        <v>8000</v>
      </c>
      <c r="Y1120" s="7">
        <f>[1]!Table1[[#This Row],[Gross_Sales]]*[1]!Table1[[#This Row],[Discount]]</f>
        <v>400</v>
      </c>
      <c r="Z1120" s="8">
        <f>[1]!Table1[[#This Row],[Gross_Sales]]*[1]!Table1[[#This Row],[Discount_amount]]</f>
        <v>3200000</v>
      </c>
      <c r="AA1120" s="6">
        <f>IFERROR([1]!Table1[[#This Row],[Profit]]/[1]!Table1[[#This Row],[Sales]],0)</f>
        <v>0.23684210526315788</v>
      </c>
      <c r="AB1120" s="3">
        <f>YEAR([1]!Table1[[#This Row],[Order_Date]])</f>
        <v>2024</v>
      </c>
      <c r="AC1120" s="3">
        <f>MONTH([1]!Table1[[#This Row],[Order_Date]])</f>
        <v>9</v>
      </c>
      <c r="AD1120" s="3" t="str">
        <f t="shared" si="51"/>
        <v>Sep</v>
      </c>
      <c r="AE1120" s="3" t="str">
        <f t="shared" si="52"/>
        <v>Q3</v>
      </c>
      <c r="AF1120" s="3" t="str">
        <f t="shared" si="53"/>
        <v>2024-Sep</v>
      </c>
      <c r="AG1120" s="3">
        <f>COUNTIF(C:C,Table1[[#This Row],[Customer_ID]])</f>
        <v>14</v>
      </c>
      <c r="AH1120" s="9" t="e">
        <f>IF([1]!Table1[[#This Row],[Customer_order_count]] &gt;= 10,"FREQUENT",IF([1]!Table1[[#This Row],[Customer_order_count]] &lt;= 10,"REGULAR","OCASSIONAL"))</f>
        <v>#REF!</v>
      </c>
    </row>
    <row r="1121" spans="1:34" x14ac:dyDescent="0.25">
      <c r="A1121" s="10" t="s">
        <v>1896</v>
      </c>
      <c r="B1121" s="11">
        <v>45939</v>
      </c>
      <c r="C1121" s="12" t="s">
        <v>719</v>
      </c>
      <c r="D1121" s="13" t="s">
        <v>402</v>
      </c>
      <c r="E1121" s="13" t="s">
        <v>16</v>
      </c>
      <c r="F1121" s="14">
        <v>24</v>
      </c>
      <c r="G1121" s="12" t="s">
        <v>280</v>
      </c>
      <c r="H1121" s="12" t="s">
        <v>270</v>
      </c>
      <c r="I1121" s="12" t="s">
        <v>102</v>
      </c>
      <c r="J1121" s="12" t="s">
        <v>103</v>
      </c>
      <c r="K1121" s="12" t="s">
        <v>25</v>
      </c>
      <c r="L1121" s="14">
        <v>1</v>
      </c>
      <c r="M1121" s="14">
        <v>28000</v>
      </c>
      <c r="N1121" s="15">
        <v>0.25</v>
      </c>
      <c r="O1121" s="14">
        <v>21000</v>
      </c>
      <c r="P1121" s="14">
        <v>21000</v>
      </c>
      <c r="Q1121" s="5">
        <f>Table1[[#This Row],[Sales]]-Table1[[#This Row],[Cost]]</f>
        <v>0</v>
      </c>
      <c r="R1121" s="12" t="s">
        <v>77</v>
      </c>
      <c r="S1121" s="12" t="s">
        <v>10</v>
      </c>
      <c r="T1121" s="12" t="s">
        <v>40</v>
      </c>
      <c r="U1121" s="12" t="s">
        <v>12</v>
      </c>
      <c r="V1121" s="6">
        <f>Table1[[#This Row],[Profit]]/Table1[[#This Row],[Sales]]</f>
        <v>0</v>
      </c>
      <c r="W1121" s="12">
        <f>[1]!Table1[[#This Row],[Sales]]-[1]!Table1[[#This Row],[Cost]]-[1]!Table1[[#This Row],[Profit]]</f>
        <v>0</v>
      </c>
      <c r="X1121" s="12">
        <f>[1]!Table1[[#This Row],[Quantity]]*[1]!Table1[[#This Row],[Unit_Price]]</f>
        <v>28000</v>
      </c>
      <c r="Y1121" s="16">
        <f>[1]!Table1[[#This Row],[Gross_Sales]]*[1]!Table1[[#This Row],[Discount]]</f>
        <v>7000</v>
      </c>
      <c r="Z1121" s="17">
        <f>[1]!Table1[[#This Row],[Gross_Sales]]*[1]!Table1[[#This Row],[Discount_amount]]</f>
        <v>196000000</v>
      </c>
      <c r="AA1121" s="15">
        <f>IFERROR([1]!Table1[[#This Row],[Profit]]/[1]!Table1[[#This Row],[Sales]],0)</f>
        <v>0</v>
      </c>
      <c r="AB1121" s="12">
        <f>YEAR([1]!Table1[[#This Row],[Order_Date]])</f>
        <v>2025</v>
      </c>
      <c r="AC1121" s="12">
        <f>MONTH([1]!Table1[[#This Row],[Order_Date]])</f>
        <v>10</v>
      </c>
      <c r="AD1121" s="12" t="str">
        <f t="shared" si="51"/>
        <v>Oct</v>
      </c>
      <c r="AE1121" s="12" t="str">
        <f t="shared" si="52"/>
        <v>Q4</v>
      </c>
      <c r="AF1121" s="12" t="str">
        <f t="shared" si="53"/>
        <v>2025-Oct</v>
      </c>
      <c r="AG1121" s="12">
        <f>COUNTIF(C:C,Table1[[#This Row],[Customer_ID]])</f>
        <v>4</v>
      </c>
      <c r="AH1121" s="18" t="e">
        <f>IF([1]!Table1[[#This Row],[Customer_order_count]] &gt;= 10,"FREQUENT",IF([1]!Table1[[#This Row],[Customer_order_count]] &lt;= 10,"REGULAR","OCASSIONAL"))</f>
        <v>#REF!</v>
      </c>
    </row>
    <row r="1122" spans="1:34" x14ac:dyDescent="0.25">
      <c r="A1122" s="1" t="s">
        <v>1897</v>
      </c>
      <c r="B1122" s="2">
        <v>45391</v>
      </c>
      <c r="C1122" s="3" t="s">
        <v>14</v>
      </c>
      <c r="D1122" s="4" t="s">
        <v>15</v>
      </c>
      <c r="E1122" s="4" t="s">
        <v>16</v>
      </c>
      <c r="F1122" s="5">
        <v>27</v>
      </c>
      <c r="G1122" s="3" t="s">
        <v>4</v>
      </c>
      <c r="H1122" s="3" t="s">
        <v>5</v>
      </c>
      <c r="I1122" s="3" t="s">
        <v>74</v>
      </c>
      <c r="J1122" s="3" t="s">
        <v>75</v>
      </c>
      <c r="K1122" s="3" t="s">
        <v>76</v>
      </c>
      <c r="L1122" s="5">
        <v>4</v>
      </c>
      <c r="M1122" s="5">
        <v>550</v>
      </c>
      <c r="N1122" s="6">
        <v>0.05</v>
      </c>
      <c r="O1122" s="5">
        <v>2090</v>
      </c>
      <c r="P1122" s="5">
        <v>1800</v>
      </c>
      <c r="Q1122" s="5">
        <f>Table1[[#This Row],[Sales]]-Table1[[#This Row],[Cost]]</f>
        <v>290</v>
      </c>
      <c r="R1122" s="3" t="s">
        <v>17</v>
      </c>
      <c r="S1122" s="3" t="s">
        <v>10</v>
      </c>
      <c r="T1122" s="3" t="s">
        <v>11</v>
      </c>
      <c r="U1122" s="3" t="s">
        <v>19</v>
      </c>
      <c r="V1122" s="6">
        <f>Table1[[#This Row],[Profit]]/Table1[[#This Row],[Sales]]</f>
        <v>0.13875598086124402</v>
      </c>
      <c r="W1122" s="3">
        <f>[1]!Table1[[#This Row],[Sales]]-[1]!Table1[[#This Row],[Cost]]-[1]!Table1[[#This Row],[Profit]]</f>
        <v>0</v>
      </c>
      <c r="X1122" s="3">
        <f>[1]!Table1[[#This Row],[Quantity]]*[1]!Table1[[#This Row],[Unit_Price]]</f>
        <v>2200</v>
      </c>
      <c r="Y1122" s="7">
        <f>[1]!Table1[[#This Row],[Gross_Sales]]*[1]!Table1[[#This Row],[Discount]]</f>
        <v>110</v>
      </c>
      <c r="Z1122" s="8">
        <f>[1]!Table1[[#This Row],[Gross_Sales]]*[1]!Table1[[#This Row],[Discount_amount]]</f>
        <v>242000</v>
      </c>
      <c r="AA1122" s="6">
        <f>IFERROR([1]!Table1[[#This Row],[Profit]]/[1]!Table1[[#This Row],[Sales]],0)</f>
        <v>0.13875598086124402</v>
      </c>
      <c r="AB1122" s="3">
        <f>YEAR([1]!Table1[[#This Row],[Order_Date]])</f>
        <v>2024</v>
      </c>
      <c r="AC1122" s="3">
        <f>MONTH([1]!Table1[[#This Row],[Order_Date]])</f>
        <v>4</v>
      </c>
      <c r="AD1122" s="3" t="str">
        <f t="shared" si="51"/>
        <v>Apr</v>
      </c>
      <c r="AE1122" s="3" t="str">
        <f t="shared" si="52"/>
        <v>Q2</v>
      </c>
      <c r="AF1122" s="3" t="str">
        <f t="shared" si="53"/>
        <v>2024-Apr</v>
      </c>
      <c r="AG1122" s="3">
        <f>COUNTIF(C:C,Table1[[#This Row],[Customer_ID]])</f>
        <v>3</v>
      </c>
      <c r="AH1122" s="9" t="e">
        <f>IF([1]!Table1[[#This Row],[Customer_order_count]] &gt;= 10,"FREQUENT",IF([1]!Table1[[#This Row],[Customer_order_count]] &lt;= 10,"REGULAR","OCASSIONAL"))</f>
        <v>#REF!</v>
      </c>
    </row>
    <row r="1123" spans="1:34" x14ac:dyDescent="0.25">
      <c r="A1123" s="10" t="s">
        <v>1898</v>
      </c>
      <c r="B1123" s="11">
        <v>45357</v>
      </c>
      <c r="C1123" s="12" t="s">
        <v>500</v>
      </c>
      <c r="D1123" s="13" t="s">
        <v>501</v>
      </c>
      <c r="E1123" s="13" t="s">
        <v>16</v>
      </c>
      <c r="F1123" s="14">
        <v>22</v>
      </c>
      <c r="G1123" s="12" t="s">
        <v>339</v>
      </c>
      <c r="H1123" s="12" t="s">
        <v>285</v>
      </c>
      <c r="I1123" s="12" t="s">
        <v>31</v>
      </c>
      <c r="J1123" s="12" t="s">
        <v>32</v>
      </c>
      <c r="K1123" s="12" t="s">
        <v>25</v>
      </c>
      <c r="L1123" s="14">
        <v>1</v>
      </c>
      <c r="M1123" s="14">
        <v>5000</v>
      </c>
      <c r="N1123" s="15">
        <v>0.15</v>
      </c>
      <c r="O1123" s="14">
        <v>4250</v>
      </c>
      <c r="P1123" s="14">
        <v>3500</v>
      </c>
      <c r="Q1123" s="5">
        <f>Table1[[#This Row],[Sales]]-Table1[[#This Row],[Cost]]</f>
        <v>750</v>
      </c>
      <c r="R1123" s="12" t="s">
        <v>26</v>
      </c>
      <c r="S1123" s="12" t="s">
        <v>10</v>
      </c>
      <c r="T1123" s="12" t="s">
        <v>18</v>
      </c>
      <c r="U1123" s="12" t="s">
        <v>27</v>
      </c>
      <c r="V1123" s="6">
        <f>Table1[[#This Row],[Profit]]/Table1[[#This Row],[Sales]]</f>
        <v>0.17647058823529413</v>
      </c>
      <c r="W1123" s="12">
        <f>[1]!Table1[[#This Row],[Sales]]-[1]!Table1[[#This Row],[Cost]]-[1]!Table1[[#This Row],[Profit]]</f>
        <v>0</v>
      </c>
      <c r="X1123" s="12">
        <f>[1]!Table1[[#This Row],[Quantity]]*[1]!Table1[[#This Row],[Unit_Price]]</f>
        <v>5000</v>
      </c>
      <c r="Y1123" s="16">
        <f>[1]!Table1[[#This Row],[Gross_Sales]]*[1]!Table1[[#This Row],[Discount]]</f>
        <v>750</v>
      </c>
      <c r="Z1123" s="17">
        <f>[1]!Table1[[#This Row],[Gross_Sales]]*[1]!Table1[[#This Row],[Discount_amount]]</f>
        <v>3750000</v>
      </c>
      <c r="AA1123" s="15">
        <f>IFERROR([1]!Table1[[#This Row],[Profit]]/[1]!Table1[[#This Row],[Sales]],0)</f>
        <v>0.17647058823529413</v>
      </c>
      <c r="AB1123" s="12">
        <f>YEAR([1]!Table1[[#This Row],[Order_Date]])</f>
        <v>2024</v>
      </c>
      <c r="AC1123" s="12">
        <f>MONTH([1]!Table1[[#This Row],[Order_Date]])</f>
        <v>3</v>
      </c>
      <c r="AD1123" s="12" t="str">
        <f t="shared" si="51"/>
        <v>Mar</v>
      </c>
      <c r="AE1123" s="12" t="str">
        <f t="shared" si="52"/>
        <v>Q1</v>
      </c>
      <c r="AF1123" s="12" t="str">
        <f t="shared" si="53"/>
        <v>2024-Mar</v>
      </c>
      <c r="AG1123" s="12">
        <f>COUNTIF(C:C,Table1[[#This Row],[Customer_ID]])</f>
        <v>19</v>
      </c>
      <c r="AH1123" s="18" t="e">
        <f>IF([1]!Table1[[#This Row],[Customer_order_count]] &gt;= 10,"FREQUENT",IF([1]!Table1[[#This Row],[Customer_order_count]] &lt;= 10,"REGULAR","OCASSIONAL"))</f>
        <v>#REF!</v>
      </c>
    </row>
    <row r="1124" spans="1:34" x14ac:dyDescent="0.25">
      <c r="A1124" s="1" t="s">
        <v>1899</v>
      </c>
      <c r="B1124" s="2">
        <v>45922</v>
      </c>
      <c r="C1124" s="3" t="s">
        <v>878</v>
      </c>
      <c r="D1124" s="4" t="s">
        <v>468</v>
      </c>
      <c r="E1124" s="4" t="s">
        <v>3</v>
      </c>
      <c r="F1124" s="5">
        <v>40</v>
      </c>
      <c r="G1124" s="3" t="s">
        <v>280</v>
      </c>
      <c r="H1124" s="3" t="s">
        <v>270</v>
      </c>
      <c r="I1124" s="3" t="s">
        <v>89</v>
      </c>
      <c r="J1124" s="3" t="s">
        <v>90</v>
      </c>
      <c r="K1124" s="3" t="s">
        <v>91</v>
      </c>
      <c r="L1124" s="5">
        <v>2</v>
      </c>
      <c r="M1124" s="5">
        <v>35000</v>
      </c>
      <c r="N1124" s="6">
        <v>0.2</v>
      </c>
      <c r="O1124" s="5">
        <v>56000</v>
      </c>
      <c r="P1124" s="5">
        <v>54000</v>
      </c>
      <c r="Q1124" s="5">
        <f>Table1[[#This Row],[Sales]]-Table1[[#This Row],[Cost]]</f>
        <v>2000</v>
      </c>
      <c r="R1124" s="3" t="s">
        <v>26</v>
      </c>
      <c r="S1124" s="3" t="s">
        <v>10</v>
      </c>
      <c r="T1124" s="3" t="s">
        <v>33</v>
      </c>
      <c r="U1124" s="3" t="s">
        <v>27</v>
      </c>
      <c r="V1124" s="6">
        <f>Table1[[#This Row],[Profit]]/Table1[[#This Row],[Sales]]</f>
        <v>3.5714285714285712E-2</v>
      </c>
      <c r="W1124" s="3">
        <f>[1]!Table1[[#This Row],[Sales]]-[1]!Table1[[#This Row],[Cost]]-[1]!Table1[[#This Row],[Profit]]</f>
        <v>0</v>
      </c>
      <c r="X1124" s="3">
        <f>[1]!Table1[[#This Row],[Quantity]]*[1]!Table1[[#This Row],[Unit_Price]]</f>
        <v>70000</v>
      </c>
      <c r="Y1124" s="7">
        <f>[1]!Table1[[#This Row],[Gross_Sales]]*[1]!Table1[[#This Row],[Discount]]</f>
        <v>14000</v>
      </c>
      <c r="Z1124" s="8">
        <f>[1]!Table1[[#This Row],[Gross_Sales]]*[1]!Table1[[#This Row],[Discount_amount]]</f>
        <v>980000000</v>
      </c>
      <c r="AA1124" s="6">
        <f>IFERROR([1]!Table1[[#This Row],[Profit]]/[1]!Table1[[#This Row],[Sales]],0)</f>
        <v>3.5714285714285712E-2</v>
      </c>
      <c r="AB1124" s="3">
        <f>YEAR([1]!Table1[[#This Row],[Order_Date]])</f>
        <v>2025</v>
      </c>
      <c r="AC1124" s="3">
        <f>MONTH([1]!Table1[[#This Row],[Order_Date]])</f>
        <v>9</v>
      </c>
      <c r="AD1124" s="3" t="str">
        <f t="shared" si="51"/>
        <v>Sep</v>
      </c>
      <c r="AE1124" s="3" t="str">
        <f t="shared" si="52"/>
        <v>Q3</v>
      </c>
      <c r="AF1124" s="3" t="str">
        <f t="shared" si="53"/>
        <v>2025-Sep</v>
      </c>
      <c r="AG1124" s="3">
        <f>COUNTIF(C:C,Table1[[#This Row],[Customer_ID]])</f>
        <v>7</v>
      </c>
      <c r="AH1124" s="9" t="e">
        <f>IF([1]!Table1[[#This Row],[Customer_order_count]] &gt;= 10,"FREQUENT",IF([1]!Table1[[#This Row],[Customer_order_count]] &lt;= 10,"REGULAR","OCASSIONAL"))</f>
        <v>#REF!</v>
      </c>
    </row>
    <row r="1125" spans="1:34" x14ac:dyDescent="0.25">
      <c r="A1125" s="10" t="s">
        <v>1900</v>
      </c>
      <c r="B1125" s="11">
        <v>45637</v>
      </c>
      <c r="C1125" s="12" t="s">
        <v>543</v>
      </c>
      <c r="D1125" s="13" t="s">
        <v>326</v>
      </c>
      <c r="E1125" s="13" t="s">
        <v>3</v>
      </c>
      <c r="F1125" s="14">
        <v>46</v>
      </c>
      <c r="G1125" s="12" t="s">
        <v>317</v>
      </c>
      <c r="H1125" s="12" t="s">
        <v>5</v>
      </c>
      <c r="I1125" s="12" t="s">
        <v>6</v>
      </c>
      <c r="J1125" s="12" t="s">
        <v>7</v>
      </c>
      <c r="K1125" s="12" t="s">
        <v>8</v>
      </c>
      <c r="L1125" s="14">
        <v>2</v>
      </c>
      <c r="M1125" s="14">
        <v>7000</v>
      </c>
      <c r="N1125" s="15">
        <v>0</v>
      </c>
      <c r="O1125" s="14">
        <v>14000</v>
      </c>
      <c r="P1125" s="14">
        <v>10400</v>
      </c>
      <c r="Q1125" s="5">
        <f>Table1[[#This Row],[Sales]]-Table1[[#This Row],[Cost]]</f>
        <v>3600</v>
      </c>
      <c r="R1125" s="12" t="s">
        <v>17</v>
      </c>
      <c r="S1125" s="12" t="s">
        <v>10</v>
      </c>
      <c r="T1125" s="12" t="s">
        <v>40</v>
      </c>
      <c r="U1125" s="12" t="s">
        <v>12</v>
      </c>
      <c r="V1125" s="6">
        <f>Table1[[#This Row],[Profit]]/Table1[[#This Row],[Sales]]</f>
        <v>0.25714285714285712</v>
      </c>
      <c r="W1125" s="12">
        <f>[1]!Table1[[#This Row],[Sales]]-[1]!Table1[[#This Row],[Cost]]-[1]!Table1[[#This Row],[Profit]]</f>
        <v>0</v>
      </c>
      <c r="X1125" s="12">
        <f>[1]!Table1[[#This Row],[Quantity]]*[1]!Table1[[#This Row],[Unit_Price]]</f>
        <v>14000</v>
      </c>
      <c r="Y1125" s="16">
        <f>[1]!Table1[[#This Row],[Gross_Sales]]*[1]!Table1[[#This Row],[Discount]]</f>
        <v>0</v>
      </c>
      <c r="Z1125" s="17">
        <f>[1]!Table1[[#This Row],[Gross_Sales]]*[1]!Table1[[#This Row],[Discount_amount]]</f>
        <v>0</v>
      </c>
      <c r="AA1125" s="15">
        <f>IFERROR([1]!Table1[[#This Row],[Profit]]/[1]!Table1[[#This Row],[Sales]],0)</f>
        <v>0.25714285714285712</v>
      </c>
      <c r="AB1125" s="12">
        <f>YEAR([1]!Table1[[#This Row],[Order_Date]])</f>
        <v>2024</v>
      </c>
      <c r="AC1125" s="12">
        <f>MONTH([1]!Table1[[#This Row],[Order_Date]])</f>
        <v>12</v>
      </c>
      <c r="AD1125" s="12" t="str">
        <f t="shared" si="51"/>
        <v>Dec</v>
      </c>
      <c r="AE1125" s="12" t="str">
        <f t="shared" si="52"/>
        <v>Q4</v>
      </c>
      <c r="AF1125" s="12" t="str">
        <f t="shared" si="53"/>
        <v>2024-Dec</v>
      </c>
      <c r="AG1125" s="12">
        <f>COUNTIF(C:C,Table1[[#This Row],[Customer_ID]])</f>
        <v>14</v>
      </c>
      <c r="AH1125" s="18" t="e">
        <f>IF([1]!Table1[[#This Row],[Customer_order_count]] &gt;= 10,"FREQUENT",IF([1]!Table1[[#This Row],[Customer_order_count]] &lt;= 10,"REGULAR","OCASSIONAL"))</f>
        <v>#REF!</v>
      </c>
    </row>
    <row r="1126" spans="1:34" x14ac:dyDescent="0.25">
      <c r="A1126" s="1" t="s">
        <v>137</v>
      </c>
      <c r="B1126" s="2">
        <v>45992</v>
      </c>
      <c r="C1126" s="3" t="s">
        <v>135</v>
      </c>
      <c r="D1126" s="4" t="s">
        <v>136</v>
      </c>
      <c r="E1126" s="4" t="s">
        <v>3</v>
      </c>
      <c r="F1126" s="5">
        <v>52</v>
      </c>
      <c r="G1126" s="3" t="s">
        <v>4</v>
      </c>
      <c r="H1126" s="3" t="s">
        <v>5</v>
      </c>
      <c r="I1126" s="3" t="s">
        <v>81</v>
      </c>
      <c r="J1126" s="3" t="s">
        <v>82</v>
      </c>
      <c r="K1126" s="3" t="s">
        <v>58</v>
      </c>
      <c r="L1126" s="5">
        <v>1</v>
      </c>
      <c r="M1126" s="5">
        <v>3500</v>
      </c>
      <c r="N1126" s="6">
        <v>0.05</v>
      </c>
      <c r="O1126" s="5">
        <v>3325</v>
      </c>
      <c r="P1126" s="5">
        <v>2500</v>
      </c>
      <c r="Q1126" s="5">
        <f>Table1[[#This Row],[Sales]]-Table1[[#This Row],[Cost]]</f>
        <v>825</v>
      </c>
      <c r="R1126" s="3" t="s">
        <v>17</v>
      </c>
      <c r="S1126" s="3" t="s">
        <v>10</v>
      </c>
      <c r="T1126" s="3" t="s">
        <v>40</v>
      </c>
      <c r="U1126" s="3" t="s">
        <v>12</v>
      </c>
      <c r="V1126" s="6">
        <f>Table1[[#This Row],[Profit]]/Table1[[#This Row],[Sales]]</f>
        <v>0.24812030075187969</v>
      </c>
      <c r="W1126" s="3">
        <f>[1]!Table1[[#This Row],[Sales]]-[1]!Table1[[#This Row],[Cost]]-[1]!Table1[[#This Row],[Profit]]</f>
        <v>0</v>
      </c>
      <c r="X1126" s="3">
        <f>[1]!Table1[[#This Row],[Quantity]]*[1]!Table1[[#This Row],[Unit_Price]]</f>
        <v>3500</v>
      </c>
      <c r="Y1126" s="7">
        <f>[1]!Table1[[#This Row],[Gross_Sales]]*[1]!Table1[[#This Row],[Discount]]</f>
        <v>175</v>
      </c>
      <c r="Z1126" s="8">
        <f>[1]!Table1[[#This Row],[Gross_Sales]]*[1]!Table1[[#This Row],[Discount_amount]]</f>
        <v>612500</v>
      </c>
      <c r="AA1126" s="6">
        <f>IFERROR([1]!Table1[[#This Row],[Profit]]/[1]!Table1[[#This Row],[Sales]],0)</f>
        <v>0.24812030075187969</v>
      </c>
      <c r="AB1126" s="3">
        <f>YEAR([1]!Table1[[#This Row],[Order_Date]])</f>
        <v>2025</v>
      </c>
      <c r="AC1126" s="3">
        <f>MONTH([1]!Table1[[#This Row],[Order_Date]])</f>
        <v>12</v>
      </c>
      <c r="AD1126" s="3" t="str">
        <f t="shared" si="51"/>
        <v>Dec</v>
      </c>
      <c r="AE1126" s="3" t="str">
        <f t="shared" si="52"/>
        <v>Q4</v>
      </c>
      <c r="AF1126" s="3" t="str">
        <f t="shared" si="53"/>
        <v>2025-Dec</v>
      </c>
      <c r="AG1126" s="3">
        <f>COUNTIF(C:C,Table1[[#This Row],[Customer_ID]])</f>
        <v>5</v>
      </c>
      <c r="AH1126" s="9" t="e">
        <f>IF([1]!Table1[[#This Row],[Customer_order_count]] &gt;= 10,"FREQUENT",IF([1]!Table1[[#This Row],[Customer_order_count]] &lt;= 10,"REGULAR","OCASSIONAL"))</f>
        <v>#REF!</v>
      </c>
    </row>
    <row r="1127" spans="1:34" x14ac:dyDescent="0.25">
      <c r="A1127" s="10" t="s">
        <v>1901</v>
      </c>
      <c r="B1127" s="11">
        <v>45510</v>
      </c>
      <c r="C1127" s="12" t="s">
        <v>608</v>
      </c>
      <c r="D1127" s="13" t="s">
        <v>609</v>
      </c>
      <c r="E1127" s="13" t="s">
        <v>16</v>
      </c>
      <c r="F1127" s="14">
        <v>52</v>
      </c>
      <c r="G1127" s="12" t="s">
        <v>312</v>
      </c>
      <c r="H1127" s="12" t="s">
        <v>276</v>
      </c>
      <c r="I1127" s="12" t="s">
        <v>102</v>
      </c>
      <c r="J1127" s="12" t="s">
        <v>103</v>
      </c>
      <c r="K1127" s="12" t="s">
        <v>25</v>
      </c>
      <c r="L1127" s="14">
        <v>4</v>
      </c>
      <c r="M1127" s="14">
        <v>28000</v>
      </c>
      <c r="N1127" s="15">
        <v>0.05</v>
      </c>
      <c r="O1127" s="14">
        <v>106400</v>
      </c>
      <c r="P1127" s="14">
        <v>84000</v>
      </c>
      <c r="Q1127" s="5">
        <f>Table1[[#This Row],[Sales]]-Table1[[#This Row],[Cost]]</f>
        <v>22400</v>
      </c>
      <c r="R1127" s="12" t="s">
        <v>17</v>
      </c>
      <c r="S1127" s="12" t="s">
        <v>10</v>
      </c>
      <c r="T1127" s="12" t="s">
        <v>33</v>
      </c>
      <c r="U1127" s="12" t="s">
        <v>27</v>
      </c>
      <c r="V1127" s="6">
        <f>Table1[[#This Row],[Profit]]/Table1[[#This Row],[Sales]]</f>
        <v>0.21052631578947367</v>
      </c>
      <c r="W1127" s="12">
        <f>[1]!Table1[[#This Row],[Sales]]-[1]!Table1[[#This Row],[Cost]]-[1]!Table1[[#This Row],[Profit]]</f>
        <v>0</v>
      </c>
      <c r="X1127" s="12">
        <f>[1]!Table1[[#This Row],[Quantity]]*[1]!Table1[[#This Row],[Unit_Price]]</f>
        <v>112000</v>
      </c>
      <c r="Y1127" s="16">
        <f>[1]!Table1[[#This Row],[Gross_Sales]]*[1]!Table1[[#This Row],[Discount]]</f>
        <v>5600</v>
      </c>
      <c r="Z1127" s="17">
        <f>[1]!Table1[[#This Row],[Gross_Sales]]*[1]!Table1[[#This Row],[Discount_amount]]</f>
        <v>627200000</v>
      </c>
      <c r="AA1127" s="15">
        <f>IFERROR([1]!Table1[[#This Row],[Profit]]/[1]!Table1[[#This Row],[Sales]],0)</f>
        <v>0.21052631578947367</v>
      </c>
      <c r="AB1127" s="12">
        <f>YEAR([1]!Table1[[#This Row],[Order_Date]])</f>
        <v>2024</v>
      </c>
      <c r="AC1127" s="12">
        <f>MONTH([1]!Table1[[#This Row],[Order_Date]])</f>
        <v>8</v>
      </c>
      <c r="AD1127" s="12" t="str">
        <f t="shared" si="51"/>
        <v>Aug</v>
      </c>
      <c r="AE1127" s="12" t="str">
        <f t="shared" si="52"/>
        <v>Q3</v>
      </c>
      <c r="AF1127" s="12" t="str">
        <f t="shared" si="53"/>
        <v>2024-Aug</v>
      </c>
      <c r="AG1127" s="12">
        <f>COUNTIF(C:C,Table1[[#This Row],[Customer_ID]])</f>
        <v>20</v>
      </c>
      <c r="AH1127" s="18" t="e">
        <f>IF([1]!Table1[[#This Row],[Customer_order_count]] &gt;= 10,"FREQUENT",IF([1]!Table1[[#This Row],[Customer_order_count]] &lt;= 10,"REGULAR","OCASSIONAL"))</f>
        <v>#REF!</v>
      </c>
    </row>
    <row r="1128" spans="1:34" x14ac:dyDescent="0.25">
      <c r="A1128" s="1" t="s">
        <v>1902</v>
      </c>
      <c r="B1128" s="2">
        <v>45415</v>
      </c>
      <c r="C1128" s="3" t="s">
        <v>1253</v>
      </c>
      <c r="D1128" s="4" t="s">
        <v>1254</v>
      </c>
      <c r="E1128" s="4" t="s">
        <v>16</v>
      </c>
      <c r="F1128" s="5">
        <v>45</v>
      </c>
      <c r="G1128" s="3" t="s">
        <v>275</v>
      </c>
      <c r="H1128" s="3" t="s">
        <v>276</v>
      </c>
      <c r="I1128" s="3" t="s">
        <v>37</v>
      </c>
      <c r="J1128" s="3" t="s">
        <v>38</v>
      </c>
      <c r="K1128" s="3" t="s">
        <v>39</v>
      </c>
      <c r="L1128" s="5">
        <v>1</v>
      </c>
      <c r="M1128" s="5">
        <v>900</v>
      </c>
      <c r="N1128" s="6">
        <v>0</v>
      </c>
      <c r="O1128" s="5">
        <v>900</v>
      </c>
      <c r="P1128" s="5">
        <v>550</v>
      </c>
      <c r="Q1128" s="5">
        <f>Table1[[#This Row],[Sales]]-Table1[[#This Row],[Cost]]</f>
        <v>350</v>
      </c>
      <c r="R1128" s="3" t="s">
        <v>26</v>
      </c>
      <c r="S1128" s="3" t="s">
        <v>10</v>
      </c>
      <c r="T1128" s="3" t="s">
        <v>11</v>
      </c>
      <c r="U1128" s="3" t="s">
        <v>27</v>
      </c>
      <c r="V1128" s="6">
        <f>Table1[[#This Row],[Profit]]/Table1[[#This Row],[Sales]]</f>
        <v>0.3888888888888889</v>
      </c>
      <c r="W1128" s="3">
        <f>[1]!Table1[[#This Row],[Sales]]-[1]!Table1[[#This Row],[Cost]]-[1]!Table1[[#This Row],[Profit]]</f>
        <v>0</v>
      </c>
      <c r="X1128" s="3">
        <f>[1]!Table1[[#This Row],[Quantity]]*[1]!Table1[[#This Row],[Unit_Price]]</f>
        <v>900</v>
      </c>
      <c r="Y1128" s="7">
        <f>[1]!Table1[[#This Row],[Gross_Sales]]*[1]!Table1[[#This Row],[Discount]]</f>
        <v>0</v>
      </c>
      <c r="Z1128" s="8">
        <f>[1]!Table1[[#This Row],[Gross_Sales]]*[1]!Table1[[#This Row],[Discount_amount]]</f>
        <v>0</v>
      </c>
      <c r="AA1128" s="6">
        <f>IFERROR([1]!Table1[[#This Row],[Profit]]/[1]!Table1[[#This Row],[Sales]],0)</f>
        <v>0.3888888888888889</v>
      </c>
      <c r="AB1128" s="3">
        <f>YEAR([1]!Table1[[#This Row],[Order_Date]])</f>
        <v>2024</v>
      </c>
      <c r="AC1128" s="3">
        <f>MONTH([1]!Table1[[#This Row],[Order_Date]])</f>
        <v>5</v>
      </c>
      <c r="AD1128" s="3" t="str">
        <f t="shared" si="51"/>
        <v>May</v>
      </c>
      <c r="AE1128" s="3" t="str">
        <f t="shared" si="52"/>
        <v>Q2</v>
      </c>
      <c r="AF1128" s="3" t="str">
        <f t="shared" si="53"/>
        <v>2024-May</v>
      </c>
      <c r="AG1128" s="3">
        <f>COUNTIF(C:C,Table1[[#This Row],[Customer_ID]])</f>
        <v>17</v>
      </c>
      <c r="AH1128" s="9" t="e">
        <f>IF([1]!Table1[[#This Row],[Customer_order_count]] &gt;= 10,"FREQUENT",IF([1]!Table1[[#This Row],[Customer_order_count]] &lt;= 10,"REGULAR","OCASSIONAL"))</f>
        <v>#REF!</v>
      </c>
    </row>
    <row r="1129" spans="1:34" x14ac:dyDescent="0.25">
      <c r="A1129" s="10" t="s">
        <v>1903</v>
      </c>
      <c r="B1129" s="11">
        <v>46005</v>
      </c>
      <c r="C1129" s="12" t="s">
        <v>1904</v>
      </c>
      <c r="D1129" s="13" t="s">
        <v>868</v>
      </c>
      <c r="E1129" s="13" t="s">
        <v>16</v>
      </c>
      <c r="F1129" s="14">
        <v>42</v>
      </c>
      <c r="G1129" s="12" t="s">
        <v>407</v>
      </c>
      <c r="H1129" s="12" t="s">
        <v>285</v>
      </c>
      <c r="I1129" s="12" t="s">
        <v>264</v>
      </c>
      <c r="J1129" s="12" t="s">
        <v>265</v>
      </c>
      <c r="K1129" s="12" t="s">
        <v>46</v>
      </c>
      <c r="L1129" s="14">
        <v>3</v>
      </c>
      <c r="M1129" s="14">
        <v>800</v>
      </c>
      <c r="N1129" s="15">
        <v>0.15</v>
      </c>
      <c r="O1129" s="14">
        <v>2040</v>
      </c>
      <c r="P1129" s="14">
        <v>1500</v>
      </c>
      <c r="Q1129" s="5">
        <f>Table1[[#This Row],[Sales]]-Table1[[#This Row],[Cost]]</f>
        <v>540</v>
      </c>
      <c r="R1129" s="12" t="s">
        <v>17</v>
      </c>
      <c r="S1129" s="12" t="s">
        <v>10</v>
      </c>
      <c r="T1129" s="12" t="s">
        <v>40</v>
      </c>
      <c r="U1129" s="12" t="s">
        <v>19</v>
      </c>
      <c r="V1129" s="6">
        <f>Table1[[#This Row],[Profit]]/Table1[[#This Row],[Sales]]</f>
        <v>0.26470588235294118</v>
      </c>
      <c r="W1129" s="12">
        <f>[1]!Table1[[#This Row],[Sales]]-[1]!Table1[[#This Row],[Cost]]-[1]!Table1[[#This Row],[Profit]]</f>
        <v>0</v>
      </c>
      <c r="X1129" s="12">
        <f>[1]!Table1[[#This Row],[Quantity]]*[1]!Table1[[#This Row],[Unit_Price]]</f>
        <v>2400</v>
      </c>
      <c r="Y1129" s="16">
        <f>[1]!Table1[[#This Row],[Gross_Sales]]*[1]!Table1[[#This Row],[Discount]]</f>
        <v>360</v>
      </c>
      <c r="Z1129" s="17">
        <f>[1]!Table1[[#This Row],[Gross_Sales]]*[1]!Table1[[#This Row],[Discount_amount]]</f>
        <v>864000</v>
      </c>
      <c r="AA1129" s="15">
        <f>IFERROR([1]!Table1[[#This Row],[Profit]]/[1]!Table1[[#This Row],[Sales]],0)</f>
        <v>0.26470588235294118</v>
      </c>
      <c r="AB1129" s="12">
        <f>YEAR([1]!Table1[[#This Row],[Order_Date]])</f>
        <v>2025</v>
      </c>
      <c r="AC1129" s="12">
        <f>MONTH([1]!Table1[[#This Row],[Order_Date]])</f>
        <v>12</v>
      </c>
      <c r="AD1129" s="12" t="str">
        <f t="shared" si="51"/>
        <v>Dec</v>
      </c>
      <c r="AE1129" s="12" t="str">
        <f t="shared" si="52"/>
        <v>Q4</v>
      </c>
      <c r="AF1129" s="12" t="str">
        <f t="shared" si="53"/>
        <v>2025-Dec</v>
      </c>
      <c r="AG1129" s="12">
        <f>COUNTIF(C:C,Table1[[#This Row],[Customer_ID]])</f>
        <v>2</v>
      </c>
      <c r="AH1129" s="18" t="e">
        <f>IF([1]!Table1[[#This Row],[Customer_order_count]] &gt;= 10,"FREQUENT",IF([1]!Table1[[#This Row],[Customer_order_count]] &lt;= 10,"REGULAR","OCASSIONAL"))</f>
        <v>#REF!</v>
      </c>
    </row>
    <row r="1130" spans="1:34" x14ac:dyDescent="0.25">
      <c r="A1130" s="1" t="s">
        <v>1905</v>
      </c>
      <c r="B1130" s="2">
        <v>45887</v>
      </c>
      <c r="C1130" s="3" t="s">
        <v>1485</v>
      </c>
      <c r="D1130" s="4" t="s">
        <v>728</v>
      </c>
      <c r="E1130" s="4" t="s">
        <v>3</v>
      </c>
      <c r="F1130" s="5">
        <v>55</v>
      </c>
      <c r="G1130" s="3" t="s">
        <v>317</v>
      </c>
      <c r="H1130" s="3" t="s">
        <v>5</v>
      </c>
      <c r="I1130" s="3" t="s">
        <v>102</v>
      </c>
      <c r="J1130" s="3" t="s">
        <v>103</v>
      </c>
      <c r="K1130" s="3" t="s">
        <v>25</v>
      </c>
      <c r="L1130" s="5">
        <v>4</v>
      </c>
      <c r="M1130" s="5">
        <v>28000</v>
      </c>
      <c r="N1130" s="6">
        <v>0.05</v>
      </c>
      <c r="O1130" s="5">
        <v>106400</v>
      </c>
      <c r="P1130" s="5">
        <v>84000</v>
      </c>
      <c r="Q1130" s="5">
        <f>Table1[[#This Row],[Sales]]-Table1[[#This Row],[Cost]]</f>
        <v>22400</v>
      </c>
      <c r="R1130" s="3" t="s">
        <v>26</v>
      </c>
      <c r="S1130" s="3" t="s">
        <v>10</v>
      </c>
      <c r="T1130" s="3" t="s">
        <v>33</v>
      </c>
      <c r="U1130" s="3" t="s">
        <v>27</v>
      </c>
      <c r="V1130" s="6">
        <f>Table1[[#This Row],[Profit]]/Table1[[#This Row],[Sales]]</f>
        <v>0.21052631578947367</v>
      </c>
      <c r="W1130" s="3">
        <f>[1]!Table1[[#This Row],[Sales]]-[1]!Table1[[#This Row],[Cost]]-[1]!Table1[[#This Row],[Profit]]</f>
        <v>0</v>
      </c>
      <c r="X1130" s="3">
        <f>[1]!Table1[[#This Row],[Quantity]]*[1]!Table1[[#This Row],[Unit_Price]]</f>
        <v>112000</v>
      </c>
      <c r="Y1130" s="7">
        <f>[1]!Table1[[#This Row],[Gross_Sales]]*[1]!Table1[[#This Row],[Discount]]</f>
        <v>5600</v>
      </c>
      <c r="Z1130" s="8">
        <f>[1]!Table1[[#This Row],[Gross_Sales]]*[1]!Table1[[#This Row],[Discount_amount]]</f>
        <v>627200000</v>
      </c>
      <c r="AA1130" s="6">
        <f>IFERROR([1]!Table1[[#This Row],[Profit]]/[1]!Table1[[#This Row],[Sales]],0)</f>
        <v>0.21052631578947367</v>
      </c>
      <c r="AB1130" s="3">
        <f>YEAR([1]!Table1[[#This Row],[Order_Date]])</f>
        <v>2025</v>
      </c>
      <c r="AC1130" s="3">
        <f>MONTH([1]!Table1[[#This Row],[Order_Date]])</f>
        <v>8</v>
      </c>
      <c r="AD1130" s="3" t="str">
        <f t="shared" si="51"/>
        <v>Aug</v>
      </c>
      <c r="AE1130" s="3" t="str">
        <f t="shared" si="52"/>
        <v>Q3</v>
      </c>
      <c r="AF1130" s="3" t="str">
        <f t="shared" si="53"/>
        <v>2025-Aug</v>
      </c>
      <c r="AG1130" s="3">
        <f>COUNTIF(C:C,Table1[[#This Row],[Customer_ID]])</f>
        <v>9</v>
      </c>
      <c r="AH1130" s="9" t="e">
        <f>IF([1]!Table1[[#This Row],[Customer_order_count]] &gt;= 10,"FREQUENT",IF([1]!Table1[[#This Row],[Customer_order_count]] &lt;= 10,"REGULAR","OCASSIONAL"))</f>
        <v>#REF!</v>
      </c>
    </row>
    <row r="1131" spans="1:34" x14ac:dyDescent="0.25">
      <c r="A1131" s="10" t="s">
        <v>1906</v>
      </c>
      <c r="B1131" s="11">
        <v>45939</v>
      </c>
      <c r="C1131" s="12" t="s">
        <v>850</v>
      </c>
      <c r="D1131" s="13" t="s">
        <v>851</v>
      </c>
      <c r="E1131" s="13" t="s">
        <v>16</v>
      </c>
      <c r="F1131" s="14">
        <v>39</v>
      </c>
      <c r="G1131" s="12" t="s">
        <v>295</v>
      </c>
      <c r="H1131" s="12" t="s">
        <v>270</v>
      </c>
      <c r="I1131" s="12" t="s">
        <v>56</v>
      </c>
      <c r="J1131" s="12" t="s">
        <v>57</v>
      </c>
      <c r="K1131" s="12" t="s">
        <v>58</v>
      </c>
      <c r="L1131" s="14">
        <v>2</v>
      </c>
      <c r="M1131" s="14">
        <v>1200</v>
      </c>
      <c r="N1131" s="15">
        <v>0.1</v>
      </c>
      <c r="O1131" s="14">
        <v>2160</v>
      </c>
      <c r="P1131" s="14">
        <v>1600</v>
      </c>
      <c r="Q1131" s="5">
        <f>Table1[[#This Row],[Sales]]-Table1[[#This Row],[Cost]]</f>
        <v>560</v>
      </c>
      <c r="R1131" s="12" t="s">
        <v>26</v>
      </c>
      <c r="S1131" s="12" t="s">
        <v>10</v>
      </c>
      <c r="T1131" s="12" t="s">
        <v>40</v>
      </c>
      <c r="U1131" s="12" t="s">
        <v>19</v>
      </c>
      <c r="V1131" s="6">
        <f>Table1[[#This Row],[Profit]]/Table1[[#This Row],[Sales]]</f>
        <v>0.25925925925925924</v>
      </c>
      <c r="W1131" s="12">
        <f>[1]!Table1[[#This Row],[Sales]]-[1]!Table1[[#This Row],[Cost]]-[1]!Table1[[#This Row],[Profit]]</f>
        <v>0</v>
      </c>
      <c r="X1131" s="12">
        <f>[1]!Table1[[#This Row],[Quantity]]*[1]!Table1[[#This Row],[Unit_Price]]</f>
        <v>2400</v>
      </c>
      <c r="Y1131" s="16">
        <f>[1]!Table1[[#This Row],[Gross_Sales]]*[1]!Table1[[#This Row],[Discount]]</f>
        <v>240</v>
      </c>
      <c r="Z1131" s="17">
        <f>[1]!Table1[[#This Row],[Gross_Sales]]*[1]!Table1[[#This Row],[Discount_amount]]</f>
        <v>576000</v>
      </c>
      <c r="AA1131" s="15">
        <f>IFERROR([1]!Table1[[#This Row],[Profit]]/[1]!Table1[[#This Row],[Sales]],0)</f>
        <v>0.25925925925925924</v>
      </c>
      <c r="AB1131" s="12">
        <f>YEAR([1]!Table1[[#This Row],[Order_Date]])</f>
        <v>2025</v>
      </c>
      <c r="AC1131" s="12">
        <f>MONTH([1]!Table1[[#This Row],[Order_Date]])</f>
        <v>10</v>
      </c>
      <c r="AD1131" s="12" t="str">
        <f t="shared" si="51"/>
        <v>Oct</v>
      </c>
      <c r="AE1131" s="12" t="str">
        <f t="shared" si="52"/>
        <v>Q4</v>
      </c>
      <c r="AF1131" s="12" t="str">
        <f t="shared" si="53"/>
        <v>2025-Oct</v>
      </c>
      <c r="AG1131" s="12">
        <f>COUNTIF(C:C,Table1[[#This Row],[Customer_ID]])</f>
        <v>5</v>
      </c>
      <c r="AH1131" s="18" t="e">
        <f>IF([1]!Table1[[#This Row],[Customer_order_count]] &gt;= 10,"FREQUENT",IF([1]!Table1[[#This Row],[Customer_order_count]] &lt;= 10,"REGULAR","OCASSIONAL"))</f>
        <v>#REF!</v>
      </c>
    </row>
    <row r="1132" spans="1:34" x14ac:dyDescent="0.25">
      <c r="A1132" s="1" t="s">
        <v>1907</v>
      </c>
      <c r="B1132" s="2">
        <v>45790</v>
      </c>
      <c r="C1132" s="3" t="s">
        <v>1213</v>
      </c>
      <c r="D1132" s="4" t="s">
        <v>43</v>
      </c>
      <c r="E1132" s="4" t="s">
        <v>16</v>
      </c>
      <c r="F1132" s="5">
        <v>43</v>
      </c>
      <c r="G1132" s="3" t="s">
        <v>339</v>
      </c>
      <c r="H1132" s="3" t="s">
        <v>285</v>
      </c>
      <c r="I1132" s="3" t="s">
        <v>65</v>
      </c>
      <c r="J1132" s="3" t="s">
        <v>66</v>
      </c>
      <c r="K1132" s="3" t="s">
        <v>25</v>
      </c>
      <c r="L1132" s="5">
        <v>1</v>
      </c>
      <c r="M1132" s="5">
        <v>2500</v>
      </c>
      <c r="N1132" s="6">
        <v>0.15</v>
      </c>
      <c r="O1132" s="5">
        <v>2125</v>
      </c>
      <c r="P1132" s="5">
        <v>1600</v>
      </c>
      <c r="Q1132" s="5">
        <f>Table1[[#This Row],[Sales]]-Table1[[#This Row],[Cost]]</f>
        <v>525</v>
      </c>
      <c r="R1132" s="3" t="s">
        <v>26</v>
      </c>
      <c r="S1132" s="3" t="s">
        <v>10</v>
      </c>
      <c r="T1132" s="3" t="s">
        <v>11</v>
      </c>
      <c r="U1132" s="3" t="s">
        <v>12</v>
      </c>
      <c r="V1132" s="6">
        <f>Table1[[#This Row],[Profit]]/Table1[[#This Row],[Sales]]</f>
        <v>0.24705882352941178</v>
      </c>
      <c r="W1132" s="3">
        <f>[1]!Table1[[#This Row],[Sales]]-[1]!Table1[[#This Row],[Cost]]-[1]!Table1[[#This Row],[Profit]]</f>
        <v>0</v>
      </c>
      <c r="X1132" s="3">
        <f>[1]!Table1[[#This Row],[Quantity]]*[1]!Table1[[#This Row],[Unit_Price]]</f>
        <v>2500</v>
      </c>
      <c r="Y1132" s="7">
        <f>[1]!Table1[[#This Row],[Gross_Sales]]*[1]!Table1[[#This Row],[Discount]]</f>
        <v>375</v>
      </c>
      <c r="Z1132" s="8">
        <f>[1]!Table1[[#This Row],[Gross_Sales]]*[1]!Table1[[#This Row],[Discount_amount]]</f>
        <v>937500</v>
      </c>
      <c r="AA1132" s="6">
        <f>IFERROR([1]!Table1[[#This Row],[Profit]]/[1]!Table1[[#This Row],[Sales]],0)</f>
        <v>0.24705882352941178</v>
      </c>
      <c r="AB1132" s="3">
        <f>YEAR([1]!Table1[[#This Row],[Order_Date]])</f>
        <v>2025</v>
      </c>
      <c r="AC1132" s="3">
        <f>MONTH([1]!Table1[[#This Row],[Order_Date]])</f>
        <v>5</v>
      </c>
      <c r="AD1132" s="3" t="str">
        <f t="shared" si="51"/>
        <v>May</v>
      </c>
      <c r="AE1132" s="3" t="str">
        <f t="shared" si="52"/>
        <v>Q2</v>
      </c>
      <c r="AF1132" s="3" t="str">
        <f t="shared" si="53"/>
        <v>2025-May</v>
      </c>
      <c r="AG1132" s="3">
        <f>COUNTIF(C:C,Table1[[#This Row],[Customer_ID]])</f>
        <v>10</v>
      </c>
      <c r="AH1132" s="9" t="e">
        <f>IF([1]!Table1[[#This Row],[Customer_order_count]] &gt;= 10,"FREQUENT",IF([1]!Table1[[#This Row],[Customer_order_count]] &lt;= 10,"REGULAR","OCASSIONAL"))</f>
        <v>#REF!</v>
      </c>
    </row>
    <row r="1133" spans="1:34" x14ac:dyDescent="0.25">
      <c r="A1133" s="10" t="s">
        <v>1908</v>
      </c>
      <c r="B1133" s="11">
        <v>45383</v>
      </c>
      <c r="C1133" s="12" t="s">
        <v>1080</v>
      </c>
      <c r="D1133" s="12" t="s">
        <v>369</v>
      </c>
      <c r="E1133" s="12" t="s">
        <v>16</v>
      </c>
      <c r="F1133" s="12">
        <v>32</v>
      </c>
      <c r="G1133" s="12" t="s">
        <v>290</v>
      </c>
      <c r="H1133" s="12" t="s">
        <v>276</v>
      </c>
      <c r="I1133" s="12" t="s">
        <v>109</v>
      </c>
      <c r="J1133" s="12" t="s">
        <v>110</v>
      </c>
      <c r="K1133" s="12" t="s">
        <v>8</v>
      </c>
      <c r="L1133" s="12">
        <v>1</v>
      </c>
      <c r="M1133" s="12">
        <v>4000</v>
      </c>
      <c r="N1133" s="12">
        <v>0.1</v>
      </c>
      <c r="O1133" s="12">
        <v>0</v>
      </c>
      <c r="P1133" s="12">
        <v>2900</v>
      </c>
      <c r="Q1133" s="5">
        <f>Table1[[#This Row],[Sales]]-Table1[[#This Row],[Cost]]</f>
        <v>-2900</v>
      </c>
      <c r="R1133" s="12" t="s">
        <v>9</v>
      </c>
      <c r="S1133" s="12" t="s">
        <v>291</v>
      </c>
      <c r="T1133" s="12" t="s">
        <v>11</v>
      </c>
      <c r="U1133" s="12" t="s">
        <v>27</v>
      </c>
      <c r="V1133" s="3" t="e">
        <f>Table1[[#This Row],[Profit]]/Table1[[#This Row],[Sales]]</f>
        <v>#DIV/0!</v>
      </c>
      <c r="W1133" s="12">
        <f>[1]!Table1[[#This Row],[Sales]]-[1]!Table1[[#This Row],[Cost]]-[1]!Table1[[#This Row],[Profit]]</f>
        <v>-2900</v>
      </c>
      <c r="X1133" s="12">
        <f>[1]!Table1[[#This Row],[Quantity]]*[1]!Table1[[#This Row],[Unit_Price]]</f>
        <v>4000</v>
      </c>
      <c r="Y1133" s="12">
        <f>[1]!Table1[[#This Row],[Gross_Sales]]*[1]!Table1[[#This Row],[Discount]]</f>
        <v>400</v>
      </c>
      <c r="Z1133" s="12">
        <f>[1]!Table1[[#This Row],[Gross_Sales]]*[1]!Table1[[#This Row],[Discount_amount]]</f>
        <v>1600000</v>
      </c>
      <c r="AA1133" s="12">
        <f>IFERROR([1]!Table1[[#This Row],[Profit]]/[1]!Table1[[#This Row],[Sales]],0)</f>
        <v>0</v>
      </c>
      <c r="AB1133" s="12">
        <f>YEAR([1]!Table1[[#This Row],[Order_Date]])</f>
        <v>2024</v>
      </c>
      <c r="AC1133" s="12">
        <f>MONTH([1]!Table1[[#This Row],[Order_Date]])</f>
        <v>4</v>
      </c>
      <c r="AD1133" s="12" t="str">
        <f t="shared" si="51"/>
        <v>Apr</v>
      </c>
      <c r="AE1133" s="12" t="str">
        <f t="shared" si="52"/>
        <v>Q2</v>
      </c>
      <c r="AF1133" s="12" t="str">
        <f t="shared" si="53"/>
        <v>2024-Apr</v>
      </c>
      <c r="AG1133" s="12">
        <f>COUNTIF(C:C,Table1[[#This Row],[Customer_ID]])</f>
        <v>16</v>
      </c>
      <c r="AH1133" s="18" t="e">
        <f>IF([1]!Table1[[#This Row],[Customer_order_count]] &gt;= 10,"FREQUENT",IF([1]!Table1[[#This Row],[Customer_order_count]] &lt;= 10,"REGULAR","OCASSIONAL"))</f>
        <v>#REF!</v>
      </c>
    </row>
    <row r="1134" spans="1:34" x14ac:dyDescent="0.25">
      <c r="A1134" s="1" t="s">
        <v>1909</v>
      </c>
      <c r="B1134" s="2">
        <v>45718</v>
      </c>
      <c r="C1134" s="3" t="s">
        <v>311</v>
      </c>
      <c r="D1134" s="4" t="s">
        <v>101</v>
      </c>
      <c r="E1134" s="4" t="s">
        <v>16</v>
      </c>
      <c r="F1134" s="5">
        <v>42</v>
      </c>
      <c r="G1134" s="3" t="s">
        <v>312</v>
      </c>
      <c r="H1134" s="3" t="s">
        <v>276</v>
      </c>
      <c r="I1134" s="3" t="s">
        <v>109</v>
      </c>
      <c r="J1134" s="3" t="s">
        <v>110</v>
      </c>
      <c r="K1134" s="3" t="s">
        <v>8</v>
      </c>
      <c r="L1134" s="5">
        <v>2</v>
      </c>
      <c r="M1134" s="5">
        <v>4000</v>
      </c>
      <c r="N1134" s="6">
        <v>0.05</v>
      </c>
      <c r="O1134" s="5">
        <v>7600</v>
      </c>
      <c r="P1134" s="5">
        <v>5800</v>
      </c>
      <c r="Q1134" s="5">
        <f>Table1[[#This Row],[Sales]]-Table1[[#This Row],[Cost]]</f>
        <v>1800</v>
      </c>
      <c r="R1134" s="3" t="s">
        <v>77</v>
      </c>
      <c r="S1134" s="3" t="s">
        <v>10</v>
      </c>
      <c r="T1134" s="3" t="s">
        <v>18</v>
      </c>
      <c r="U1134" s="3" t="s">
        <v>27</v>
      </c>
      <c r="V1134" s="6">
        <f>Table1[[#This Row],[Profit]]/Table1[[#This Row],[Sales]]</f>
        <v>0.23684210526315788</v>
      </c>
      <c r="W1134" s="3">
        <f>[1]!Table1[[#This Row],[Sales]]-[1]!Table1[[#This Row],[Cost]]-[1]!Table1[[#This Row],[Profit]]</f>
        <v>0</v>
      </c>
      <c r="X1134" s="3">
        <f>[1]!Table1[[#This Row],[Quantity]]*[1]!Table1[[#This Row],[Unit_Price]]</f>
        <v>8000</v>
      </c>
      <c r="Y1134" s="7">
        <f>[1]!Table1[[#This Row],[Gross_Sales]]*[1]!Table1[[#This Row],[Discount]]</f>
        <v>400</v>
      </c>
      <c r="Z1134" s="8">
        <f>[1]!Table1[[#This Row],[Gross_Sales]]*[1]!Table1[[#This Row],[Discount_amount]]</f>
        <v>3200000</v>
      </c>
      <c r="AA1134" s="6">
        <f>IFERROR([1]!Table1[[#This Row],[Profit]]/[1]!Table1[[#This Row],[Sales]],0)</f>
        <v>0.23684210526315788</v>
      </c>
      <c r="AB1134" s="3">
        <f>YEAR([1]!Table1[[#This Row],[Order_Date]])</f>
        <v>2025</v>
      </c>
      <c r="AC1134" s="3">
        <f>MONTH([1]!Table1[[#This Row],[Order_Date]])</f>
        <v>3</v>
      </c>
      <c r="AD1134" s="3" t="str">
        <f t="shared" si="51"/>
        <v>Mar</v>
      </c>
      <c r="AE1134" s="3" t="str">
        <f t="shared" si="52"/>
        <v>Q1</v>
      </c>
      <c r="AF1134" s="3" t="str">
        <f t="shared" si="53"/>
        <v>2025-Mar</v>
      </c>
      <c r="AG1134" s="3">
        <f>COUNTIF(C:C,Table1[[#This Row],[Customer_ID]])</f>
        <v>21</v>
      </c>
      <c r="AH1134" s="9" t="e">
        <f>IF([1]!Table1[[#This Row],[Customer_order_count]] &gt;= 10,"FREQUENT",IF([1]!Table1[[#This Row],[Customer_order_count]] &lt;= 10,"REGULAR","OCASSIONAL"))</f>
        <v>#REF!</v>
      </c>
    </row>
    <row r="1135" spans="1:34" x14ac:dyDescent="0.25">
      <c r="A1135" s="10" t="s">
        <v>1910</v>
      </c>
      <c r="B1135" s="11">
        <v>46000</v>
      </c>
      <c r="C1135" s="12" t="s">
        <v>495</v>
      </c>
      <c r="D1135" s="13" t="s">
        <v>320</v>
      </c>
      <c r="E1135" s="13" t="s">
        <v>16</v>
      </c>
      <c r="F1135" s="14">
        <v>54</v>
      </c>
      <c r="G1135" s="12" t="s">
        <v>280</v>
      </c>
      <c r="H1135" s="12" t="s">
        <v>270</v>
      </c>
      <c r="I1135" s="12" t="s">
        <v>176</v>
      </c>
      <c r="J1135" s="12" t="s">
        <v>177</v>
      </c>
      <c r="K1135" s="12" t="s">
        <v>25</v>
      </c>
      <c r="L1135" s="14">
        <v>1</v>
      </c>
      <c r="M1135" s="14">
        <v>22000</v>
      </c>
      <c r="N1135" s="15">
        <v>0.1</v>
      </c>
      <c r="O1135" s="14">
        <v>19800</v>
      </c>
      <c r="P1135" s="14">
        <v>16500</v>
      </c>
      <c r="Q1135" s="5">
        <f>Table1[[#This Row],[Sales]]-Table1[[#This Row],[Cost]]</f>
        <v>3300</v>
      </c>
      <c r="R1135" s="12" t="s">
        <v>26</v>
      </c>
      <c r="S1135" s="12" t="s">
        <v>10</v>
      </c>
      <c r="T1135" s="12" t="s">
        <v>40</v>
      </c>
      <c r="U1135" s="12" t="s">
        <v>12</v>
      </c>
      <c r="V1135" s="6">
        <f>Table1[[#This Row],[Profit]]/Table1[[#This Row],[Sales]]</f>
        <v>0.16666666666666666</v>
      </c>
      <c r="W1135" s="12">
        <f>[1]!Table1[[#This Row],[Sales]]-[1]!Table1[[#This Row],[Cost]]-[1]!Table1[[#This Row],[Profit]]</f>
        <v>0</v>
      </c>
      <c r="X1135" s="12">
        <f>[1]!Table1[[#This Row],[Quantity]]*[1]!Table1[[#This Row],[Unit_Price]]</f>
        <v>22000</v>
      </c>
      <c r="Y1135" s="16">
        <f>[1]!Table1[[#This Row],[Gross_Sales]]*[1]!Table1[[#This Row],[Discount]]</f>
        <v>2200</v>
      </c>
      <c r="Z1135" s="17">
        <f>[1]!Table1[[#This Row],[Gross_Sales]]*[1]!Table1[[#This Row],[Discount_amount]]</f>
        <v>48400000</v>
      </c>
      <c r="AA1135" s="15">
        <f>IFERROR([1]!Table1[[#This Row],[Profit]]/[1]!Table1[[#This Row],[Sales]],0)</f>
        <v>0.16666666666666666</v>
      </c>
      <c r="AB1135" s="12">
        <f>YEAR([1]!Table1[[#This Row],[Order_Date]])</f>
        <v>2025</v>
      </c>
      <c r="AC1135" s="12">
        <f>MONTH([1]!Table1[[#This Row],[Order_Date]])</f>
        <v>12</v>
      </c>
      <c r="AD1135" s="12" t="str">
        <f t="shared" si="51"/>
        <v>Dec</v>
      </c>
      <c r="AE1135" s="12" t="str">
        <f t="shared" si="52"/>
        <v>Q4</v>
      </c>
      <c r="AF1135" s="12" t="str">
        <f t="shared" si="53"/>
        <v>2025-Dec</v>
      </c>
      <c r="AG1135" s="12">
        <f>COUNTIF(C:C,Table1[[#This Row],[Customer_ID]])</f>
        <v>8</v>
      </c>
      <c r="AH1135" s="18" t="e">
        <f>IF([1]!Table1[[#This Row],[Customer_order_count]] &gt;= 10,"FREQUENT",IF([1]!Table1[[#This Row],[Customer_order_count]] &lt;= 10,"REGULAR","OCASSIONAL"))</f>
        <v>#REF!</v>
      </c>
    </row>
    <row r="1136" spans="1:34" x14ac:dyDescent="0.25">
      <c r="A1136" s="1" t="s">
        <v>1911</v>
      </c>
      <c r="B1136" s="2">
        <v>45827</v>
      </c>
      <c r="C1136" s="3" t="s">
        <v>278</v>
      </c>
      <c r="D1136" s="3" t="s">
        <v>279</v>
      </c>
      <c r="E1136" s="3" t="s">
        <v>3</v>
      </c>
      <c r="F1136" s="3">
        <v>51</v>
      </c>
      <c r="G1136" s="3" t="s">
        <v>280</v>
      </c>
      <c r="H1136" s="3" t="s">
        <v>270</v>
      </c>
      <c r="I1136" s="3" t="s">
        <v>74</v>
      </c>
      <c r="J1136" s="3" t="s">
        <v>75</v>
      </c>
      <c r="K1136" s="3" t="s">
        <v>76</v>
      </c>
      <c r="L1136" s="3">
        <v>3</v>
      </c>
      <c r="M1136" s="3">
        <v>550</v>
      </c>
      <c r="N1136" s="3">
        <v>0.05</v>
      </c>
      <c r="O1136" s="3">
        <v>0</v>
      </c>
      <c r="P1136" s="3">
        <v>1350</v>
      </c>
      <c r="Q1136" s="5">
        <f>Table1[[#This Row],[Sales]]-Table1[[#This Row],[Cost]]</f>
        <v>-1350</v>
      </c>
      <c r="R1136" s="3" t="s">
        <v>17</v>
      </c>
      <c r="S1136" s="3" t="s">
        <v>291</v>
      </c>
      <c r="T1136" s="3" t="s">
        <v>11</v>
      </c>
      <c r="U1136" s="3" t="s">
        <v>12</v>
      </c>
      <c r="V1136" s="3" t="e">
        <f>Table1[[#This Row],[Profit]]/Table1[[#This Row],[Sales]]</f>
        <v>#DIV/0!</v>
      </c>
      <c r="W1136" s="3">
        <f>[1]!Table1[[#This Row],[Sales]]-[1]!Table1[[#This Row],[Cost]]-[1]!Table1[[#This Row],[Profit]]</f>
        <v>-1350</v>
      </c>
      <c r="X1136" s="3">
        <f>[1]!Table1[[#This Row],[Quantity]]*[1]!Table1[[#This Row],[Unit_Price]]</f>
        <v>1650</v>
      </c>
      <c r="Y1136" s="3">
        <f>[1]!Table1[[#This Row],[Gross_Sales]]*[1]!Table1[[#This Row],[Discount]]</f>
        <v>82.5</v>
      </c>
      <c r="Z1136" s="3">
        <f>[1]!Table1[[#This Row],[Gross_Sales]]*[1]!Table1[[#This Row],[Discount_amount]]</f>
        <v>136125</v>
      </c>
      <c r="AA1136" s="3">
        <f>IFERROR([1]!Table1[[#This Row],[Profit]]/[1]!Table1[[#This Row],[Sales]],0)</f>
        <v>0</v>
      </c>
      <c r="AB1136" s="3">
        <f>YEAR([1]!Table1[[#This Row],[Order_Date]])</f>
        <v>2025</v>
      </c>
      <c r="AC1136" s="3">
        <f>MONTH([1]!Table1[[#This Row],[Order_Date]])</f>
        <v>6</v>
      </c>
      <c r="AD1136" s="3" t="str">
        <f t="shared" si="51"/>
        <v>Jun</v>
      </c>
      <c r="AE1136" s="3" t="str">
        <f t="shared" si="52"/>
        <v>Q2</v>
      </c>
      <c r="AF1136" s="3" t="str">
        <f t="shared" si="53"/>
        <v>2025-Jun</v>
      </c>
      <c r="AG1136" s="3">
        <f>COUNTIF(C:C,Table1[[#This Row],[Customer_ID]])</f>
        <v>8</v>
      </c>
      <c r="AH1136" s="9" t="e">
        <f>IF([1]!Table1[[#This Row],[Customer_order_count]] &gt;= 10,"FREQUENT",IF([1]!Table1[[#This Row],[Customer_order_count]] &lt;= 10,"REGULAR","OCASSIONAL"))</f>
        <v>#REF!</v>
      </c>
    </row>
    <row r="1137" spans="1:34" x14ac:dyDescent="0.25">
      <c r="A1137" s="10" t="s">
        <v>1912</v>
      </c>
      <c r="B1137" s="11">
        <v>45917</v>
      </c>
      <c r="C1137" s="12" t="s">
        <v>848</v>
      </c>
      <c r="D1137" s="13" t="s">
        <v>426</v>
      </c>
      <c r="E1137" s="13" t="s">
        <v>16</v>
      </c>
      <c r="F1137" s="14">
        <v>20</v>
      </c>
      <c r="G1137" s="12" t="s">
        <v>317</v>
      </c>
      <c r="H1137" s="12" t="s">
        <v>5</v>
      </c>
      <c r="I1137" s="12" t="s">
        <v>109</v>
      </c>
      <c r="J1137" s="12" t="s">
        <v>110</v>
      </c>
      <c r="K1137" s="12" t="s">
        <v>8</v>
      </c>
      <c r="L1137" s="14">
        <v>2</v>
      </c>
      <c r="M1137" s="14">
        <v>4000</v>
      </c>
      <c r="N1137" s="15">
        <v>0.1</v>
      </c>
      <c r="O1137" s="14">
        <v>7200</v>
      </c>
      <c r="P1137" s="14">
        <v>5800</v>
      </c>
      <c r="Q1137" s="5">
        <f>Table1[[#This Row],[Sales]]-Table1[[#This Row],[Cost]]</f>
        <v>1400</v>
      </c>
      <c r="R1137" s="12" t="s">
        <v>26</v>
      </c>
      <c r="S1137" s="12" t="s">
        <v>10</v>
      </c>
      <c r="T1137" s="12" t="s">
        <v>33</v>
      </c>
      <c r="U1137" s="12" t="s">
        <v>12</v>
      </c>
      <c r="V1137" s="6">
        <f>Table1[[#This Row],[Profit]]/Table1[[#This Row],[Sales]]</f>
        <v>0.19444444444444445</v>
      </c>
      <c r="W1137" s="12">
        <f>[1]!Table1[[#This Row],[Sales]]-[1]!Table1[[#This Row],[Cost]]-[1]!Table1[[#This Row],[Profit]]</f>
        <v>0</v>
      </c>
      <c r="X1137" s="12">
        <f>[1]!Table1[[#This Row],[Quantity]]*[1]!Table1[[#This Row],[Unit_Price]]</f>
        <v>8000</v>
      </c>
      <c r="Y1137" s="16">
        <f>[1]!Table1[[#This Row],[Gross_Sales]]*[1]!Table1[[#This Row],[Discount]]</f>
        <v>800</v>
      </c>
      <c r="Z1137" s="17">
        <f>[1]!Table1[[#This Row],[Gross_Sales]]*[1]!Table1[[#This Row],[Discount_amount]]</f>
        <v>6400000</v>
      </c>
      <c r="AA1137" s="15">
        <f>IFERROR([1]!Table1[[#This Row],[Profit]]/[1]!Table1[[#This Row],[Sales]],0)</f>
        <v>0.19444444444444445</v>
      </c>
      <c r="AB1137" s="12">
        <f>YEAR([1]!Table1[[#This Row],[Order_Date]])</f>
        <v>2025</v>
      </c>
      <c r="AC1137" s="12">
        <f>MONTH([1]!Table1[[#This Row],[Order_Date]])</f>
        <v>9</v>
      </c>
      <c r="AD1137" s="12" t="str">
        <f t="shared" si="51"/>
        <v>Sep</v>
      </c>
      <c r="AE1137" s="12" t="str">
        <f t="shared" si="52"/>
        <v>Q3</v>
      </c>
      <c r="AF1137" s="12" t="str">
        <f t="shared" si="53"/>
        <v>2025-Sep</v>
      </c>
      <c r="AG1137" s="12">
        <f>COUNTIF(C:C,Table1[[#This Row],[Customer_ID]])</f>
        <v>6</v>
      </c>
      <c r="AH1137" s="18" t="e">
        <f>IF([1]!Table1[[#This Row],[Customer_order_count]] &gt;= 10,"FREQUENT",IF([1]!Table1[[#This Row],[Customer_order_count]] &lt;= 10,"REGULAR","OCASSIONAL"))</f>
        <v>#REF!</v>
      </c>
    </row>
    <row r="1138" spans="1:34" x14ac:dyDescent="0.25">
      <c r="A1138" s="1" t="s">
        <v>1913</v>
      </c>
      <c r="B1138" s="2">
        <v>45803</v>
      </c>
      <c r="C1138" s="3" t="s">
        <v>650</v>
      </c>
      <c r="D1138" s="4" t="s">
        <v>651</v>
      </c>
      <c r="E1138" s="4" t="s">
        <v>3</v>
      </c>
      <c r="F1138" s="5">
        <v>48</v>
      </c>
      <c r="G1138" s="3" t="s">
        <v>317</v>
      </c>
      <c r="H1138" s="3" t="s">
        <v>5</v>
      </c>
      <c r="I1138" s="3" t="s">
        <v>56</v>
      </c>
      <c r="J1138" s="3" t="s">
        <v>57</v>
      </c>
      <c r="K1138" s="3" t="s">
        <v>58</v>
      </c>
      <c r="L1138" s="5">
        <v>2</v>
      </c>
      <c r="M1138" s="5">
        <v>1200</v>
      </c>
      <c r="N1138" s="6">
        <v>0.1</v>
      </c>
      <c r="O1138" s="5">
        <v>2160</v>
      </c>
      <c r="P1138" s="5">
        <v>1600</v>
      </c>
      <c r="Q1138" s="5">
        <f>Table1[[#This Row],[Sales]]-Table1[[#This Row],[Cost]]</f>
        <v>560</v>
      </c>
      <c r="R1138" s="3" t="s">
        <v>98</v>
      </c>
      <c r="S1138" s="3" t="s">
        <v>10</v>
      </c>
      <c r="T1138" s="3" t="s">
        <v>11</v>
      </c>
      <c r="U1138" s="3" t="s">
        <v>27</v>
      </c>
      <c r="V1138" s="6">
        <f>Table1[[#This Row],[Profit]]/Table1[[#This Row],[Sales]]</f>
        <v>0.25925925925925924</v>
      </c>
      <c r="W1138" s="3">
        <f>[1]!Table1[[#This Row],[Sales]]-[1]!Table1[[#This Row],[Cost]]-[1]!Table1[[#This Row],[Profit]]</f>
        <v>0</v>
      </c>
      <c r="X1138" s="3">
        <f>[1]!Table1[[#This Row],[Quantity]]*[1]!Table1[[#This Row],[Unit_Price]]</f>
        <v>2400</v>
      </c>
      <c r="Y1138" s="7">
        <f>[1]!Table1[[#This Row],[Gross_Sales]]*[1]!Table1[[#This Row],[Discount]]</f>
        <v>240</v>
      </c>
      <c r="Z1138" s="8">
        <f>[1]!Table1[[#This Row],[Gross_Sales]]*[1]!Table1[[#This Row],[Discount_amount]]</f>
        <v>576000</v>
      </c>
      <c r="AA1138" s="6">
        <f>IFERROR([1]!Table1[[#This Row],[Profit]]/[1]!Table1[[#This Row],[Sales]],0)</f>
        <v>0.25925925925925924</v>
      </c>
      <c r="AB1138" s="3">
        <f>YEAR([1]!Table1[[#This Row],[Order_Date]])</f>
        <v>2025</v>
      </c>
      <c r="AC1138" s="3">
        <f>MONTH([1]!Table1[[#This Row],[Order_Date]])</f>
        <v>5</v>
      </c>
      <c r="AD1138" s="3" t="str">
        <f t="shared" si="51"/>
        <v>May</v>
      </c>
      <c r="AE1138" s="3" t="str">
        <f t="shared" si="52"/>
        <v>Q2</v>
      </c>
      <c r="AF1138" s="3" t="str">
        <f t="shared" si="53"/>
        <v>2025-May</v>
      </c>
      <c r="AG1138" s="3">
        <f>COUNTIF(C:C,Table1[[#This Row],[Customer_ID]])</f>
        <v>18</v>
      </c>
      <c r="AH1138" s="9" t="e">
        <f>IF([1]!Table1[[#This Row],[Customer_order_count]] &gt;= 10,"FREQUENT",IF([1]!Table1[[#This Row],[Customer_order_count]] &lt;= 10,"REGULAR","OCASSIONAL"))</f>
        <v>#REF!</v>
      </c>
    </row>
    <row r="1139" spans="1:34" x14ac:dyDescent="0.25">
      <c r="A1139" s="10" t="s">
        <v>1914</v>
      </c>
      <c r="B1139" s="11">
        <v>45600</v>
      </c>
      <c r="C1139" s="12" t="s">
        <v>511</v>
      </c>
      <c r="D1139" s="13" t="s">
        <v>101</v>
      </c>
      <c r="E1139" s="13" t="s">
        <v>3</v>
      </c>
      <c r="F1139" s="14">
        <v>55</v>
      </c>
      <c r="G1139" s="12" t="s">
        <v>407</v>
      </c>
      <c r="H1139" s="12" t="s">
        <v>285</v>
      </c>
      <c r="I1139" s="12" t="s">
        <v>264</v>
      </c>
      <c r="J1139" s="12" t="s">
        <v>265</v>
      </c>
      <c r="K1139" s="12" t="s">
        <v>46</v>
      </c>
      <c r="L1139" s="14">
        <v>1</v>
      </c>
      <c r="M1139" s="14">
        <v>800</v>
      </c>
      <c r="N1139" s="15">
        <v>0.05</v>
      </c>
      <c r="O1139" s="14">
        <v>760</v>
      </c>
      <c r="P1139" s="14">
        <v>500</v>
      </c>
      <c r="Q1139" s="5">
        <f>Table1[[#This Row],[Sales]]-Table1[[#This Row],[Cost]]</f>
        <v>260</v>
      </c>
      <c r="R1139" s="12" t="s">
        <v>17</v>
      </c>
      <c r="S1139" s="12" t="s">
        <v>10</v>
      </c>
      <c r="T1139" s="12" t="s">
        <v>40</v>
      </c>
      <c r="U1139" s="12" t="s">
        <v>27</v>
      </c>
      <c r="V1139" s="6">
        <f>Table1[[#This Row],[Profit]]/Table1[[#This Row],[Sales]]</f>
        <v>0.34210526315789475</v>
      </c>
      <c r="W1139" s="12">
        <f>[1]!Table1[[#This Row],[Sales]]-[1]!Table1[[#This Row],[Cost]]-[1]!Table1[[#This Row],[Profit]]</f>
        <v>0</v>
      </c>
      <c r="X1139" s="12">
        <f>[1]!Table1[[#This Row],[Quantity]]*[1]!Table1[[#This Row],[Unit_Price]]</f>
        <v>800</v>
      </c>
      <c r="Y1139" s="16">
        <f>[1]!Table1[[#This Row],[Gross_Sales]]*[1]!Table1[[#This Row],[Discount]]</f>
        <v>40</v>
      </c>
      <c r="Z1139" s="17">
        <f>[1]!Table1[[#This Row],[Gross_Sales]]*[1]!Table1[[#This Row],[Discount_amount]]</f>
        <v>32000</v>
      </c>
      <c r="AA1139" s="15">
        <f>IFERROR([1]!Table1[[#This Row],[Profit]]/[1]!Table1[[#This Row],[Sales]],0)</f>
        <v>0.34210526315789475</v>
      </c>
      <c r="AB1139" s="12">
        <f>YEAR([1]!Table1[[#This Row],[Order_Date]])</f>
        <v>2024</v>
      </c>
      <c r="AC1139" s="12">
        <f>MONTH([1]!Table1[[#This Row],[Order_Date]])</f>
        <v>11</v>
      </c>
      <c r="AD1139" s="12" t="str">
        <f t="shared" si="51"/>
        <v>Nov</v>
      </c>
      <c r="AE1139" s="12" t="str">
        <f t="shared" si="52"/>
        <v>Q4</v>
      </c>
      <c r="AF1139" s="12" t="str">
        <f t="shared" si="53"/>
        <v>2024-Nov</v>
      </c>
      <c r="AG1139" s="12">
        <f>COUNTIF(C:C,Table1[[#This Row],[Customer_ID]])</f>
        <v>9</v>
      </c>
      <c r="AH1139" s="18" t="e">
        <f>IF([1]!Table1[[#This Row],[Customer_order_count]] &gt;= 10,"FREQUENT",IF([1]!Table1[[#This Row],[Customer_order_count]] &lt;= 10,"REGULAR","OCASSIONAL"))</f>
        <v>#REF!</v>
      </c>
    </row>
    <row r="1140" spans="1:34" x14ac:dyDescent="0.25">
      <c r="A1140" s="1" t="s">
        <v>1915</v>
      </c>
      <c r="B1140" s="2">
        <v>45488</v>
      </c>
      <c r="C1140" s="3" t="s">
        <v>602</v>
      </c>
      <c r="D1140" s="3" t="s">
        <v>603</v>
      </c>
      <c r="E1140" s="3" t="s">
        <v>3</v>
      </c>
      <c r="F1140" s="3">
        <v>41</v>
      </c>
      <c r="G1140" s="3" t="s">
        <v>407</v>
      </c>
      <c r="H1140" s="3" t="s">
        <v>285</v>
      </c>
      <c r="I1140" s="3" t="s">
        <v>31</v>
      </c>
      <c r="J1140" s="3" t="s">
        <v>32</v>
      </c>
      <c r="K1140" s="3" t="s">
        <v>25</v>
      </c>
      <c r="L1140" s="3">
        <v>1</v>
      </c>
      <c r="M1140" s="3">
        <v>5000</v>
      </c>
      <c r="N1140" s="3">
        <v>0.1</v>
      </c>
      <c r="O1140" s="3">
        <v>4500</v>
      </c>
      <c r="P1140" s="3">
        <v>3500</v>
      </c>
      <c r="Q1140" s="5">
        <f>Table1[[#This Row],[Sales]]-Table1[[#This Row],[Cost]]</f>
        <v>1000</v>
      </c>
      <c r="R1140" s="3" t="s">
        <v>98</v>
      </c>
      <c r="S1140" s="3" t="s">
        <v>287</v>
      </c>
      <c r="T1140" s="3" t="s">
        <v>33</v>
      </c>
      <c r="U1140" s="3" t="s">
        <v>27</v>
      </c>
      <c r="V1140" s="6">
        <f>Table1[[#This Row],[Profit]]/Table1[[#This Row],[Sales]]</f>
        <v>0.22222222222222221</v>
      </c>
      <c r="W1140" s="3">
        <f>[1]!Table1[[#This Row],[Sales]]-[1]!Table1[[#This Row],[Cost]]-[1]!Table1[[#This Row],[Profit]]</f>
        <v>-7000</v>
      </c>
      <c r="X1140" s="3">
        <f>[1]!Table1[[#This Row],[Quantity]]*[1]!Table1[[#This Row],[Unit_Price]]</f>
        <v>5000</v>
      </c>
      <c r="Y1140" s="3">
        <f>[1]!Table1[[#This Row],[Gross_Sales]]*[1]!Table1[[#This Row],[Discount]]</f>
        <v>500</v>
      </c>
      <c r="Z1140" s="3">
        <f>[1]!Table1[[#This Row],[Gross_Sales]]*[1]!Table1[[#This Row],[Discount_amount]]</f>
        <v>2500000</v>
      </c>
      <c r="AA1140" s="3">
        <f>IFERROR([1]!Table1[[#This Row],[Profit]]/[1]!Table1[[#This Row],[Sales]],0)</f>
        <v>0.22222222222222221</v>
      </c>
      <c r="AB1140" s="3">
        <f>YEAR([1]!Table1[[#This Row],[Order_Date]])</f>
        <v>2024</v>
      </c>
      <c r="AC1140" s="3">
        <f>MONTH([1]!Table1[[#This Row],[Order_Date]])</f>
        <v>7</v>
      </c>
      <c r="AD1140" s="3" t="str">
        <f t="shared" si="51"/>
        <v>Jul</v>
      </c>
      <c r="AE1140" s="3" t="str">
        <f t="shared" si="52"/>
        <v>Q3</v>
      </c>
      <c r="AF1140" s="3" t="str">
        <f t="shared" si="53"/>
        <v>2024-Jul</v>
      </c>
      <c r="AG1140" s="3">
        <f>COUNTIF(C:C,Table1[[#This Row],[Customer_ID]])</f>
        <v>12</v>
      </c>
      <c r="AH1140" s="9" t="e">
        <f>IF([1]!Table1[[#This Row],[Customer_order_count]] &gt;= 10,"FREQUENT",IF([1]!Table1[[#This Row],[Customer_order_count]] &lt;= 10,"REGULAR","OCASSIONAL"))</f>
        <v>#REF!</v>
      </c>
    </row>
    <row r="1141" spans="1:34" x14ac:dyDescent="0.25">
      <c r="A1141" s="10" t="s">
        <v>1916</v>
      </c>
      <c r="B1141" s="11">
        <v>45925</v>
      </c>
      <c r="C1141" s="12" t="s">
        <v>621</v>
      </c>
      <c r="D1141" s="12" t="s">
        <v>64</v>
      </c>
      <c r="E1141" s="12" t="s">
        <v>3</v>
      </c>
      <c r="F1141" s="12">
        <v>27</v>
      </c>
      <c r="G1141" s="12" t="s">
        <v>269</v>
      </c>
      <c r="H1141" s="12" t="s">
        <v>270</v>
      </c>
      <c r="I1141" s="12" t="s">
        <v>264</v>
      </c>
      <c r="J1141" s="12" t="s">
        <v>265</v>
      </c>
      <c r="K1141" s="12" t="s">
        <v>46</v>
      </c>
      <c r="L1141" s="12">
        <v>1</v>
      </c>
      <c r="M1141" s="12">
        <v>800</v>
      </c>
      <c r="N1141" s="12">
        <v>0.05</v>
      </c>
      <c r="O1141" s="12">
        <v>760</v>
      </c>
      <c r="P1141" s="12">
        <v>500</v>
      </c>
      <c r="Q1141" s="5">
        <f>Table1[[#This Row],[Sales]]-Table1[[#This Row],[Cost]]</f>
        <v>260</v>
      </c>
      <c r="R1141" s="12" t="s">
        <v>77</v>
      </c>
      <c r="S1141" s="12" t="s">
        <v>287</v>
      </c>
      <c r="T1141" s="12" t="s">
        <v>33</v>
      </c>
      <c r="U1141" s="12" t="s">
        <v>12</v>
      </c>
      <c r="V1141" s="6">
        <f>Table1[[#This Row],[Profit]]/Table1[[#This Row],[Sales]]</f>
        <v>0.34210526315789475</v>
      </c>
      <c r="W1141" s="12">
        <f>[1]!Table1[[#This Row],[Sales]]-[1]!Table1[[#This Row],[Cost]]-[1]!Table1[[#This Row],[Profit]]</f>
        <v>-1000</v>
      </c>
      <c r="X1141" s="12">
        <f>[1]!Table1[[#This Row],[Quantity]]*[1]!Table1[[#This Row],[Unit_Price]]</f>
        <v>800</v>
      </c>
      <c r="Y1141" s="12">
        <f>[1]!Table1[[#This Row],[Gross_Sales]]*[1]!Table1[[#This Row],[Discount]]</f>
        <v>40</v>
      </c>
      <c r="Z1141" s="12">
        <f>[1]!Table1[[#This Row],[Gross_Sales]]*[1]!Table1[[#This Row],[Discount_amount]]</f>
        <v>32000</v>
      </c>
      <c r="AA1141" s="12">
        <f>IFERROR([1]!Table1[[#This Row],[Profit]]/[1]!Table1[[#This Row],[Sales]],0)</f>
        <v>0.34210526315789475</v>
      </c>
      <c r="AB1141" s="12">
        <f>YEAR([1]!Table1[[#This Row],[Order_Date]])</f>
        <v>2025</v>
      </c>
      <c r="AC1141" s="12">
        <f>MONTH([1]!Table1[[#This Row],[Order_Date]])</f>
        <v>9</v>
      </c>
      <c r="AD1141" s="12" t="str">
        <f t="shared" si="51"/>
        <v>Sep</v>
      </c>
      <c r="AE1141" s="12" t="str">
        <f t="shared" si="52"/>
        <v>Q3</v>
      </c>
      <c r="AF1141" s="12" t="str">
        <f t="shared" si="53"/>
        <v>2025-Sep</v>
      </c>
      <c r="AG1141" s="12">
        <f>COUNTIF(C:C,Table1[[#This Row],[Customer_ID]])</f>
        <v>12</v>
      </c>
      <c r="AH1141" s="18" t="e">
        <f>IF([1]!Table1[[#This Row],[Customer_order_count]] &gt;= 10,"FREQUENT",IF([1]!Table1[[#This Row],[Customer_order_count]] &lt;= 10,"REGULAR","OCASSIONAL"))</f>
        <v>#REF!</v>
      </c>
    </row>
    <row r="1142" spans="1:34" x14ac:dyDescent="0.25">
      <c r="A1142" s="1" t="s">
        <v>1917</v>
      </c>
      <c r="B1142" s="2">
        <v>45811</v>
      </c>
      <c r="C1142" s="3" t="s">
        <v>650</v>
      </c>
      <c r="D1142" s="4" t="s">
        <v>651</v>
      </c>
      <c r="E1142" s="4" t="s">
        <v>3</v>
      </c>
      <c r="F1142" s="5">
        <v>48</v>
      </c>
      <c r="G1142" s="3" t="s">
        <v>317</v>
      </c>
      <c r="H1142" s="3" t="s">
        <v>5</v>
      </c>
      <c r="I1142" s="3" t="s">
        <v>89</v>
      </c>
      <c r="J1142" s="3" t="s">
        <v>90</v>
      </c>
      <c r="K1142" s="3" t="s">
        <v>91</v>
      </c>
      <c r="L1142" s="5">
        <v>1</v>
      </c>
      <c r="M1142" s="5">
        <v>35000</v>
      </c>
      <c r="N1142" s="6">
        <v>0.15</v>
      </c>
      <c r="O1142" s="5">
        <v>29750</v>
      </c>
      <c r="P1142" s="5">
        <v>27000</v>
      </c>
      <c r="Q1142" s="5">
        <f>Table1[[#This Row],[Sales]]-Table1[[#This Row],[Cost]]</f>
        <v>2750</v>
      </c>
      <c r="R1142" s="3" t="s">
        <v>17</v>
      </c>
      <c r="S1142" s="3" t="s">
        <v>10</v>
      </c>
      <c r="T1142" s="3" t="s">
        <v>11</v>
      </c>
      <c r="U1142" s="3" t="s">
        <v>27</v>
      </c>
      <c r="V1142" s="6">
        <f>Table1[[#This Row],[Profit]]/Table1[[#This Row],[Sales]]</f>
        <v>9.2436974789915971E-2</v>
      </c>
      <c r="W1142" s="3">
        <f>[1]!Table1[[#This Row],[Sales]]-[1]!Table1[[#This Row],[Cost]]-[1]!Table1[[#This Row],[Profit]]</f>
        <v>0</v>
      </c>
      <c r="X1142" s="3">
        <f>[1]!Table1[[#This Row],[Quantity]]*[1]!Table1[[#This Row],[Unit_Price]]</f>
        <v>35000</v>
      </c>
      <c r="Y1142" s="7">
        <f>[1]!Table1[[#This Row],[Gross_Sales]]*[1]!Table1[[#This Row],[Discount]]</f>
        <v>5250</v>
      </c>
      <c r="Z1142" s="8">
        <f>[1]!Table1[[#This Row],[Gross_Sales]]*[1]!Table1[[#This Row],[Discount_amount]]</f>
        <v>183750000</v>
      </c>
      <c r="AA1142" s="6">
        <f>IFERROR([1]!Table1[[#This Row],[Profit]]/[1]!Table1[[#This Row],[Sales]],0)</f>
        <v>9.2436974789915971E-2</v>
      </c>
      <c r="AB1142" s="3">
        <f>YEAR([1]!Table1[[#This Row],[Order_Date]])</f>
        <v>2025</v>
      </c>
      <c r="AC1142" s="3">
        <f>MONTH([1]!Table1[[#This Row],[Order_Date]])</f>
        <v>6</v>
      </c>
      <c r="AD1142" s="3" t="str">
        <f t="shared" si="51"/>
        <v>Jun</v>
      </c>
      <c r="AE1142" s="3" t="str">
        <f t="shared" si="52"/>
        <v>Q2</v>
      </c>
      <c r="AF1142" s="3" t="str">
        <f t="shared" si="53"/>
        <v>2025-Jun</v>
      </c>
      <c r="AG1142" s="3">
        <f>COUNTIF(C:C,Table1[[#This Row],[Customer_ID]])</f>
        <v>18</v>
      </c>
      <c r="AH1142" s="9" t="e">
        <f>IF([1]!Table1[[#This Row],[Customer_order_count]] &gt;= 10,"FREQUENT",IF([1]!Table1[[#This Row],[Customer_order_count]] &lt;= 10,"REGULAR","OCASSIONAL"))</f>
        <v>#REF!</v>
      </c>
    </row>
    <row r="1143" spans="1:34" x14ac:dyDescent="0.25">
      <c r="A1143" s="10" t="s">
        <v>1918</v>
      </c>
      <c r="B1143" s="11">
        <v>45505</v>
      </c>
      <c r="C1143" s="12" t="s">
        <v>21</v>
      </c>
      <c r="D1143" s="13" t="s">
        <v>22</v>
      </c>
      <c r="E1143" s="13" t="s">
        <v>3</v>
      </c>
      <c r="F1143" s="14">
        <v>39</v>
      </c>
      <c r="G1143" s="12" t="s">
        <v>4</v>
      </c>
      <c r="H1143" s="12" t="s">
        <v>5</v>
      </c>
      <c r="I1143" s="12" t="s">
        <v>37</v>
      </c>
      <c r="J1143" s="12" t="s">
        <v>38</v>
      </c>
      <c r="K1143" s="12" t="s">
        <v>39</v>
      </c>
      <c r="L1143" s="14">
        <v>1</v>
      </c>
      <c r="M1143" s="14">
        <v>900</v>
      </c>
      <c r="N1143" s="15">
        <v>0.1</v>
      </c>
      <c r="O1143" s="14">
        <v>810</v>
      </c>
      <c r="P1143" s="14">
        <v>550</v>
      </c>
      <c r="Q1143" s="5">
        <f>Table1[[#This Row],[Sales]]-Table1[[#This Row],[Cost]]</f>
        <v>260</v>
      </c>
      <c r="R1143" s="12" t="s">
        <v>26</v>
      </c>
      <c r="S1143" s="12" t="s">
        <v>10</v>
      </c>
      <c r="T1143" s="12" t="s">
        <v>33</v>
      </c>
      <c r="U1143" s="12" t="s">
        <v>27</v>
      </c>
      <c r="V1143" s="6">
        <f>Table1[[#This Row],[Profit]]/Table1[[#This Row],[Sales]]</f>
        <v>0.32098765432098764</v>
      </c>
      <c r="W1143" s="12">
        <f>[1]!Table1[[#This Row],[Sales]]-[1]!Table1[[#This Row],[Cost]]-[1]!Table1[[#This Row],[Profit]]</f>
        <v>0</v>
      </c>
      <c r="X1143" s="12">
        <f>[1]!Table1[[#This Row],[Quantity]]*[1]!Table1[[#This Row],[Unit_Price]]</f>
        <v>900</v>
      </c>
      <c r="Y1143" s="16">
        <f>[1]!Table1[[#This Row],[Gross_Sales]]*[1]!Table1[[#This Row],[Discount]]</f>
        <v>90</v>
      </c>
      <c r="Z1143" s="17">
        <f>[1]!Table1[[#This Row],[Gross_Sales]]*[1]!Table1[[#This Row],[Discount_amount]]</f>
        <v>81000</v>
      </c>
      <c r="AA1143" s="15">
        <f>IFERROR([1]!Table1[[#This Row],[Profit]]/[1]!Table1[[#This Row],[Sales]],0)</f>
        <v>0.32098765432098764</v>
      </c>
      <c r="AB1143" s="12">
        <f>YEAR([1]!Table1[[#This Row],[Order_Date]])</f>
        <v>2024</v>
      </c>
      <c r="AC1143" s="12">
        <f>MONTH([1]!Table1[[#This Row],[Order_Date]])</f>
        <v>8</v>
      </c>
      <c r="AD1143" s="12" t="str">
        <f t="shared" si="51"/>
        <v>Aug</v>
      </c>
      <c r="AE1143" s="12" t="str">
        <f t="shared" si="52"/>
        <v>Q3</v>
      </c>
      <c r="AF1143" s="12" t="str">
        <f t="shared" si="53"/>
        <v>2024-Aug</v>
      </c>
      <c r="AG1143" s="12">
        <f>COUNTIF(C:C,Table1[[#This Row],[Customer_ID]])</f>
        <v>37</v>
      </c>
      <c r="AH1143" s="18" t="e">
        <f>IF([1]!Table1[[#This Row],[Customer_order_count]] &gt;= 10,"FREQUENT",IF([1]!Table1[[#This Row],[Customer_order_count]] &lt;= 10,"REGULAR","OCASSIONAL"))</f>
        <v>#REF!</v>
      </c>
    </row>
    <row r="1144" spans="1:34" x14ac:dyDescent="0.25">
      <c r="A1144" s="1" t="s">
        <v>1919</v>
      </c>
      <c r="B1144" s="2">
        <v>45444</v>
      </c>
      <c r="C1144" s="3" t="s">
        <v>300</v>
      </c>
      <c r="D1144" s="3" t="s">
        <v>301</v>
      </c>
      <c r="E1144" s="3" t="s">
        <v>16</v>
      </c>
      <c r="F1144" s="3">
        <v>45</v>
      </c>
      <c r="G1144" s="3" t="s">
        <v>284</v>
      </c>
      <c r="H1144" s="3" t="s">
        <v>285</v>
      </c>
      <c r="I1144" s="3" t="s">
        <v>6</v>
      </c>
      <c r="J1144" s="3" t="s">
        <v>7</v>
      </c>
      <c r="K1144" s="3" t="s">
        <v>8</v>
      </c>
      <c r="L1144" s="3">
        <v>2</v>
      </c>
      <c r="M1144" s="3">
        <v>7000</v>
      </c>
      <c r="N1144" s="3">
        <v>0.1</v>
      </c>
      <c r="O1144" s="3">
        <v>0</v>
      </c>
      <c r="P1144" s="3">
        <v>10400</v>
      </c>
      <c r="Q1144" s="5">
        <f>Table1[[#This Row],[Sales]]-Table1[[#This Row],[Cost]]</f>
        <v>-10400</v>
      </c>
      <c r="R1144" s="3" t="s">
        <v>77</v>
      </c>
      <c r="S1144" s="3" t="s">
        <v>291</v>
      </c>
      <c r="T1144" s="3" t="s">
        <v>11</v>
      </c>
      <c r="U1144" s="3" t="s">
        <v>19</v>
      </c>
      <c r="V1144" s="3" t="e">
        <f>Table1[[#This Row],[Profit]]/Table1[[#This Row],[Sales]]</f>
        <v>#DIV/0!</v>
      </c>
      <c r="W1144" s="3">
        <f>[1]!Table1[[#This Row],[Sales]]-[1]!Table1[[#This Row],[Cost]]-[1]!Table1[[#This Row],[Profit]]</f>
        <v>-10400</v>
      </c>
      <c r="X1144" s="3">
        <f>[1]!Table1[[#This Row],[Quantity]]*[1]!Table1[[#This Row],[Unit_Price]]</f>
        <v>14000</v>
      </c>
      <c r="Y1144" s="3">
        <f>[1]!Table1[[#This Row],[Gross_Sales]]*[1]!Table1[[#This Row],[Discount]]</f>
        <v>1400</v>
      </c>
      <c r="Z1144" s="3">
        <f>[1]!Table1[[#This Row],[Gross_Sales]]*[1]!Table1[[#This Row],[Discount_amount]]</f>
        <v>19600000</v>
      </c>
      <c r="AA1144" s="3">
        <f>IFERROR([1]!Table1[[#This Row],[Profit]]/[1]!Table1[[#This Row],[Sales]],0)</f>
        <v>0</v>
      </c>
      <c r="AB1144" s="3">
        <f>YEAR([1]!Table1[[#This Row],[Order_Date]])</f>
        <v>2024</v>
      </c>
      <c r="AC1144" s="3">
        <f>MONTH([1]!Table1[[#This Row],[Order_Date]])</f>
        <v>6</v>
      </c>
      <c r="AD1144" s="3" t="str">
        <f t="shared" si="51"/>
        <v>Jun</v>
      </c>
      <c r="AE1144" s="3" t="str">
        <f t="shared" si="52"/>
        <v>Q2</v>
      </c>
      <c r="AF1144" s="3" t="str">
        <f t="shared" si="53"/>
        <v>2024-Jun</v>
      </c>
      <c r="AG1144" s="3">
        <f>COUNTIF(C:C,Table1[[#This Row],[Customer_ID]])</f>
        <v>2</v>
      </c>
      <c r="AH1144" s="9" t="e">
        <f>IF([1]!Table1[[#This Row],[Customer_order_count]] &gt;= 10,"FREQUENT",IF([1]!Table1[[#This Row],[Customer_order_count]] &lt;= 10,"REGULAR","OCASSIONAL"))</f>
        <v>#REF!</v>
      </c>
    </row>
    <row r="1145" spans="1:34" x14ac:dyDescent="0.25">
      <c r="A1145" s="10" t="s">
        <v>1920</v>
      </c>
      <c r="B1145" s="11">
        <v>45801</v>
      </c>
      <c r="C1145" s="12" t="s">
        <v>580</v>
      </c>
      <c r="D1145" s="12" t="s">
        <v>36</v>
      </c>
      <c r="E1145" s="12" t="s">
        <v>3</v>
      </c>
      <c r="F1145" s="12">
        <v>60</v>
      </c>
      <c r="G1145" s="12" t="s">
        <v>290</v>
      </c>
      <c r="H1145" s="12" t="s">
        <v>276</v>
      </c>
      <c r="I1145" s="12" t="s">
        <v>305</v>
      </c>
      <c r="J1145" s="12" t="s">
        <v>306</v>
      </c>
      <c r="K1145" s="12" t="s">
        <v>91</v>
      </c>
      <c r="L1145" s="12">
        <v>1</v>
      </c>
      <c r="M1145" s="12">
        <v>8500</v>
      </c>
      <c r="N1145" s="12">
        <v>0.2</v>
      </c>
      <c r="O1145" s="12">
        <v>0</v>
      </c>
      <c r="P1145" s="12">
        <v>6500</v>
      </c>
      <c r="Q1145" s="5">
        <f>Table1[[#This Row],[Sales]]-Table1[[#This Row],[Cost]]</f>
        <v>-6500</v>
      </c>
      <c r="R1145" s="12" t="s">
        <v>26</v>
      </c>
      <c r="S1145" s="12" t="s">
        <v>291</v>
      </c>
      <c r="T1145" s="12" t="s">
        <v>11</v>
      </c>
      <c r="U1145" s="12" t="s">
        <v>19</v>
      </c>
      <c r="V1145" s="3" t="e">
        <f>Table1[[#This Row],[Profit]]/Table1[[#This Row],[Sales]]</f>
        <v>#DIV/0!</v>
      </c>
      <c r="W1145" s="12">
        <f>[1]!Table1[[#This Row],[Sales]]-[1]!Table1[[#This Row],[Cost]]-[1]!Table1[[#This Row],[Profit]]</f>
        <v>-6500</v>
      </c>
      <c r="X1145" s="12">
        <f>[1]!Table1[[#This Row],[Quantity]]*[1]!Table1[[#This Row],[Unit_Price]]</f>
        <v>8500</v>
      </c>
      <c r="Y1145" s="12">
        <f>[1]!Table1[[#This Row],[Gross_Sales]]*[1]!Table1[[#This Row],[Discount]]</f>
        <v>1700</v>
      </c>
      <c r="Z1145" s="12">
        <f>[1]!Table1[[#This Row],[Gross_Sales]]*[1]!Table1[[#This Row],[Discount_amount]]</f>
        <v>14450000</v>
      </c>
      <c r="AA1145" s="12">
        <f>IFERROR([1]!Table1[[#This Row],[Profit]]/[1]!Table1[[#This Row],[Sales]],0)</f>
        <v>0</v>
      </c>
      <c r="AB1145" s="12">
        <f>YEAR([1]!Table1[[#This Row],[Order_Date]])</f>
        <v>2025</v>
      </c>
      <c r="AC1145" s="12">
        <f>MONTH([1]!Table1[[#This Row],[Order_Date]])</f>
        <v>5</v>
      </c>
      <c r="AD1145" s="12" t="str">
        <f t="shared" si="51"/>
        <v>May</v>
      </c>
      <c r="AE1145" s="12" t="str">
        <f t="shared" si="52"/>
        <v>Q2</v>
      </c>
      <c r="AF1145" s="12" t="str">
        <f t="shared" si="53"/>
        <v>2025-May</v>
      </c>
      <c r="AG1145" s="12">
        <f>COUNTIF(C:C,Table1[[#This Row],[Customer_ID]])</f>
        <v>11</v>
      </c>
      <c r="AH1145" s="18" t="e">
        <f>IF([1]!Table1[[#This Row],[Customer_order_count]] &gt;= 10,"FREQUENT",IF([1]!Table1[[#This Row],[Customer_order_count]] &lt;= 10,"REGULAR","OCASSIONAL"))</f>
        <v>#REF!</v>
      </c>
    </row>
    <row r="1146" spans="1:34" x14ac:dyDescent="0.25">
      <c r="A1146" s="1" t="s">
        <v>1921</v>
      </c>
      <c r="B1146" s="2">
        <v>45347</v>
      </c>
      <c r="C1146" s="3" t="s">
        <v>1047</v>
      </c>
      <c r="D1146" s="4" t="s">
        <v>1029</v>
      </c>
      <c r="E1146" s="4" t="s">
        <v>16</v>
      </c>
      <c r="F1146" s="5">
        <v>52</v>
      </c>
      <c r="G1146" s="3" t="s">
        <v>275</v>
      </c>
      <c r="H1146" s="3" t="s">
        <v>276</v>
      </c>
      <c r="I1146" s="3" t="s">
        <v>51</v>
      </c>
      <c r="J1146" s="3" t="s">
        <v>52</v>
      </c>
      <c r="K1146" s="3" t="s">
        <v>8</v>
      </c>
      <c r="L1146" s="5">
        <v>1</v>
      </c>
      <c r="M1146" s="5">
        <v>4500</v>
      </c>
      <c r="N1146" s="6">
        <v>0.15</v>
      </c>
      <c r="O1146" s="5">
        <v>3825</v>
      </c>
      <c r="P1146" s="5">
        <v>3200</v>
      </c>
      <c r="Q1146" s="5">
        <f>Table1[[#This Row],[Sales]]-Table1[[#This Row],[Cost]]</f>
        <v>625</v>
      </c>
      <c r="R1146" s="3" t="s">
        <v>26</v>
      </c>
      <c r="S1146" s="3" t="s">
        <v>10</v>
      </c>
      <c r="T1146" s="3" t="s">
        <v>18</v>
      </c>
      <c r="U1146" s="3" t="s">
        <v>27</v>
      </c>
      <c r="V1146" s="6">
        <f>Table1[[#This Row],[Profit]]/Table1[[#This Row],[Sales]]</f>
        <v>0.16339869281045752</v>
      </c>
      <c r="W1146" s="3">
        <f>[1]!Table1[[#This Row],[Sales]]-[1]!Table1[[#This Row],[Cost]]-[1]!Table1[[#This Row],[Profit]]</f>
        <v>0</v>
      </c>
      <c r="X1146" s="3">
        <f>[1]!Table1[[#This Row],[Quantity]]*[1]!Table1[[#This Row],[Unit_Price]]</f>
        <v>4500</v>
      </c>
      <c r="Y1146" s="7">
        <f>[1]!Table1[[#This Row],[Gross_Sales]]*[1]!Table1[[#This Row],[Discount]]</f>
        <v>675</v>
      </c>
      <c r="Z1146" s="8">
        <f>[1]!Table1[[#This Row],[Gross_Sales]]*[1]!Table1[[#This Row],[Discount_amount]]</f>
        <v>3037500</v>
      </c>
      <c r="AA1146" s="6">
        <f>IFERROR([1]!Table1[[#This Row],[Profit]]/[1]!Table1[[#This Row],[Sales]],0)</f>
        <v>0.16339869281045752</v>
      </c>
      <c r="AB1146" s="3">
        <f>YEAR([1]!Table1[[#This Row],[Order_Date]])</f>
        <v>2024</v>
      </c>
      <c r="AC1146" s="3">
        <f>MONTH([1]!Table1[[#This Row],[Order_Date]])</f>
        <v>2</v>
      </c>
      <c r="AD1146" s="3" t="str">
        <f t="shared" si="51"/>
        <v>Feb</v>
      </c>
      <c r="AE1146" s="3" t="str">
        <f t="shared" si="52"/>
        <v>Q1</v>
      </c>
      <c r="AF1146" s="3" t="str">
        <f t="shared" si="53"/>
        <v>2024-Feb</v>
      </c>
      <c r="AG1146" s="3">
        <f>COUNTIF(C:C,Table1[[#This Row],[Customer_ID]])</f>
        <v>23</v>
      </c>
      <c r="AH1146" s="9" t="e">
        <f>IF([1]!Table1[[#This Row],[Customer_order_count]] &gt;= 10,"FREQUENT",IF([1]!Table1[[#This Row],[Customer_order_count]] &lt;= 10,"REGULAR","OCASSIONAL"))</f>
        <v>#REF!</v>
      </c>
    </row>
    <row r="1147" spans="1:34" x14ac:dyDescent="0.25">
      <c r="A1147" s="10" t="s">
        <v>1922</v>
      </c>
      <c r="B1147" s="11">
        <v>45549</v>
      </c>
      <c r="C1147" s="12" t="s">
        <v>1080</v>
      </c>
      <c r="D1147" s="12" t="s">
        <v>369</v>
      </c>
      <c r="E1147" s="12" t="s">
        <v>16</v>
      </c>
      <c r="F1147" s="12">
        <v>32</v>
      </c>
      <c r="G1147" s="12" t="s">
        <v>290</v>
      </c>
      <c r="H1147" s="12" t="s">
        <v>276</v>
      </c>
      <c r="I1147" s="12" t="s">
        <v>68</v>
      </c>
      <c r="J1147" s="12" t="s">
        <v>69</v>
      </c>
      <c r="K1147" s="12" t="s">
        <v>39</v>
      </c>
      <c r="L1147" s="12">
        <v>3</v>
      </c>
      <c r="M1147" s="12">
        <v>3500</v>
      </c>
      <c r="N1147" s="12">
        <v>0.1</v>
      </c>
      <c r="O1147" s="12">
        <v>0</v>
      </c>
      <c r="P1147" s="12">
        <v>6900</v>
      </c>
      <c r="Q1147" s="5">
        <f>Table1[[#This Row],[Sales]]-Table1[[#This Row],[Cost]]</f>
        <v>-6900</v>
      </c>
      <c r="R1147" s="12" t="s">
        <v>17</v>
      </c>
      <c r="S1147" s="12" t="s">
        <v>291</v>
      </c>
      <c r="T1147" s="12" t="s">
        <v>33</v>
      </c>
      <c r="U1147" s="12" t="s">
        <v>27</v>
      </c>
      <c r="V1147" s="3" t="e">
        <f>Table1[[#This Row],[Profit]]/Table1[[#This Row],[Sales]]</f>
        <v>#DIV/0!</v>
      </c>
      <c r="W1147" s="12">
        <f>[1]!Table1[[#This Row],[Sales]]-[1]!Table1[[#This Row],[Cost]]-[1]!Table1[[#This Row],[Profit]]</f>
        <v>-6900</v>
      </c>
      <c r="X1147" s="12">
        <f>[1]!Table1[[#This Row],[Quantity]]*[1]!Table1[[#This Row],[Unit_Price]]</f>
        <v>10500</v>
      </c>
      <c r="Y1147" s="12">
        <f>[1]!Table1[[#This Row],[Gross_Sales]]*[1]!Table1[[#This Row],[Discount]]</f>
        <v>1050</v>
      </c>
      <c r="Z1147" s="12">
        <f>[1]!Table1[[#This Row],[Gross_Sales]]*[1]!Table1[[#This Row],[Discount_amount]]</f>
        <v>11025000</v>
      </c>
      <c r="AA1147" s="12">
        <f>IFERROR([1]!Table1[[#This Row],[Profit]]/[1]!Table1[[#This Row],[Sales]],0)</f>
        <v>0</v>
      </c>
      <c r="AB1147" s="12">
        <f>YEAR([1]!Table1[[#This Row],[Order_Date]])</f>
        <v>2024</v>
      </c>
      <c r="AC1147" s="12">
        <f>MONTH([1]!Table1[[#This Row],[Order_Date]])</f>
        <v>9</v>
      </c>
      <c r="AD1147" s="12" t="str">
        <f t="shared" si="51"/>
        <v>Sep</v>
      </c>
      <c r="AE1147" s="12" t="str">
        <f t="shared" si="52"/>
        <v>Q3</v>
      </c>
      <c r="AF1147" s="12" t="str">
        <f t="shared" si="53"/>
        <v>2024-Sep</v>
      </c>
      <c r="AG1147" s="12">
        <f>COUNTIF(C:C,Table1[[#This Row],[Customer_ID]])</f>
        <v>16</v>
      </c>
      <c r="AH1147" s="18" t="e">
        <f>IF([1]!Table1[[#This Row],[Customer_order_count]] &gt;= 10,"FREQUENT",IF([1]!Table1[[#This Row],[Customer_order_count]] &lt;= 10,"REGULAR","OCASSIONAL"))</f>
        <v>#REF!</v>
      </c>
    </row>
    <row r="1148" spans="1:34" x14ac:dyDescent="0.25">
      <c r="A1148" s="1" t="s">
        <v>1923</v>
      </c>
      <c r="B1148" s="2">
        <v>45756</v>
      </c>
      <c r="C1148" s="3" t="s">
        <v>1924</v>
      </c>
      <c r="D1148" s="4" t="s">
        <v>426</v>
      </c>
      <c r="E1148" s="4" t="s">
        <v>16</v>
      </c>
      <c r="F1148" s="5">
        <v>38</v>
      </c>
      <c r="G1148" s="3" t="s">
        <v>339</v>
      </c>
      <c r="H1148" s="3" t="s">
        <v>285</v>
      </c>
      <c r="I1148" s="3" t="s">
        <v>102</v>
      </c>
      <c r="J1148" s="3" t="s">
        <v>103</v>
      </c>
      <c r="K1148" s="3" t="s">
        <v>25</v>
      </c>
      <c r="L1148" s="5">
        <v>1</v>
      </c>
      <c r="M1148" s="5">
        <v>28000</v>
      </c>
      <c r="N1148" s="6">
        <v>0.15</v>
      </c>
      <c r="O1148" s="5">
        <v>23800</v>
      </c>
      <c r="P1148" s="5">
        <v>21000</v>
      </c>
      <c r="Q1148" s="5">
        <f>Table1[[#This Row],[Sales]]-Table1[[#This Row],[Cost]]</f>
        <v>2800</v>
      </c>
      <c r="R1148" s="3" t="s">
        <v>26</v>
      </c>
      <c r="S1148" s="3" t="s">
        <v>10</v>
      </c>
      <c r="T1148" s="3" t="s">
        <v>11</v>
      </c>
      <c r="U1148" s="3" t="s">
        <v>12</v>
      </c>
      <c r="V1148" s="6">
        <f>Table1[[#This Row],[Profit]]/Table1[[#This Row],[Sales]]</f>
        <v>0.11764705882352941</v>
      </c>
      <c r="W1148" s="3">
        <f>[1]!Table1[[#This Row],[Sales]]-[1]!Table1[[#This Row],[Cost]]-[1]!Table1[[#This Row],[Profit]]</f>
        <v>0</v>
      </c>
      <c r="X1148" s="3">
        <f>[1]!Table1[[#This Row],[Quantity]]*[1]!Table1[[#This Row],[Unit_Price]]</f>
        <v>28000</v>
      </c>
      <c r="Y1148" s="7">
        <f>[1]!Table1[[#This Row],[Gross_Sales]]*[1]!Table1[[#This Row],[Discount]]</f>
        <v>4200</v>
      </c>
      <c r="Z1148" s="8">
        <f>[1]!Table1[[#This Row],[Gross_Sales]]*[1]!Table1[[#This Row],[Discount_amount]]</f>
        <v>117600000</v>
      </c>
      <c r="AA1148" s="6">
        <f>IFERROR([1]!Table1[[#This Row],[Profit]]/[1]!Table1[[#This Row],[Sales]],0)</f>
        <v>0.11764705882352941</v>
      </c>
      <c r="AB1148" s="3">
        <f>YEAR([1]!Table1[[#This Row],[Order_Date]])</f>
        <v>2025</v>
      </c>
      <c r="AC1148" s="3">
        <f>MONTH([1]!Table1[[#This Row],[Order_Date]])</f>
        <v>4</v>
      </c>
      <c r="AD1148" s="3" t="str">
        <f t="shared" si="51"/>
        <v>Apr</v>
      </c>
      <c r="AE1148" s="3" t="str">
        <f t="shared" si="52"/>
        <v>Q2</v>
      </c>
      <c r="AF1148" s="3" t="str">
        <f t="shared" si="53"/>
        <v>2025-Apr</v>
      </c>
      <c r="AG1148" s="3">
        <f>COUNTIF(C:C,Table1[[#This Row],[Customer_ID]])</f>
        <v>6</v>
      </c>
      <c r="AH1148" s="9" t="e">
        <f>IF([1]!Table1[[#This Row],[Customer_order_count]] &gt;= 10,"FREQUENT",IF([1]!Table1[[#This Row],[Customer_order_count]] &lt;= 10,"REGULAR","OCASSIONAL"))</f>
        <v>#REF!</v>
      </c>
    </row>
    <row r="1149" spans="1:34" x14ac:dyDescent="0.25">
      <c r="A1149" s="10" t="s">
        <v>1925</v>
      </c>
      <c r="B1149" s="11">
        <v>45842</v>
      </c>
      <c r="C1149" s="12" t="s">
        <v>1394</v>
      </c>
      <c r="D1149" s="13" t="s">
        <v>64</v>
      </c>
      <c r="E1149" s="13" t="s">
        <v>3</v>
      </c>
      <c r="F1149" s="14">
        <v>38</v>
      </c>
      <c r="G1149" s="12" t="s">
        <v>317</v>
      </c>
      <c r="H1149" s="12" t="s">
        <v>5</v>
      </c>
      <c r="I1149" s="12" t="s">
        <v>305</v>
      </c>
      <c r="J1149" s="12" t="s">
        <v>306</v>
      </c>
      <c r="K1149" s="12" t="s">
        <v>91</v>
      </c>
      <c r="L1149" s="14">
        <v>2</v>
      </c>
      <c r="M1149" s="14">
        <v>8500</v>
      </c>
      <c r="N1149" s="15">
        <v>0.05</v>
      </c>
      <c r="O1149" s="14">
        <v>16150</v>
      </c>
      <c r="P1149" s="14">
        <v>13000</v>
      </c>
      <c r="Q1149" s="5">
        <f>Table1[[#This Row],[Sales]]-Table1[[#This Row],[Cost]]</f>
        <v>3150</v>
      </c>
      <c r="R1149" s="12" t="s">
        <v>26</v>
      </c>
      <c r="S1149" s="12" t="s">
        <v>10</v>
      </c>
      <c r="T1149" s="12" t="s">
        <v>33</v>
      </c>
      <c r="U1149" s="12" t="s">
        <v>27</v>
      </c>
      <c r="V1149" s="6">
        <f>Table1[[#This Row],[Profit]]/Table1[[#This Row],[Sales]]</f>
        <v>0.19504643962848298</v>
      </c>
      <c r="W1149" s="12">
        <f>[1]!Table1[[#This Row],[Sales]]-[1]!Table1[[#This Row],[Cost]]-[1]!Table1[[#This Row],[Profit]]</f>
        <v>0</v>
      </c>
      <c r="X1149" s="12">
        <f>[1]!Table1[[#This Row],[Quantity]]*[1]!Table1[[#This Row],[Unit_Price]]</f>
        <v>17000</v>
      </c>
      <c r="Y1149" s="16">
        <f>[1]!Table1[[#This Row],[Gross_Sales]]*[1]!Table1[[#This Row],[Discount]]</f>
        <v>850</v>
      </c>
      <c r="Z1149" s="17">
        <f>[1]!Table1[[#This Row],[Gross_Sales]]*[1]!Table1[[#This Row],[Discount_amount]]</f>
        <v>14450000</v>
      </c>
      <c r="AA1149" s="15">
        <f>IFERROR([1]!Table1[[#This Row],[Profit]]/[1]!Table1[[#This Row],[Sales]],0)</f>
        <v>0.19504643962848298</v>
      </c>
      <c r="AB1149" s="12">
        <f>YEAR([1]!Table1[[#This Row],[Order_Date]])</f>
        <v>2025</v>
      </c>
      <c r="AC1149" s="12">
        <f>MONTH([1]!Table1[[#This Row],[Order_Date]])</f>
        <v>7</v>
      </c>
      <c r="AD1149" s="12" t="str">
        <f t="shared" si="51"/>
        <v>Jul</v>
      </c>
      <c r="AE1149" s="12" t="str">
        <f t="shared" si="52"/>
        <v>Q3</v>
      </c>
      <c r="AF1149" s="12" t="str">
        <f t="shared" si="53"/>
        <v>2025-Jul</v>
      </c>
      <c r="AG1149" s="12">
        <f>COUNTIF(C:C,Table1[[#This Row],[Customer_ID]])</f>
        <v>14</v>
      </c>
      <c r="AH1149" s="18" t="e">
        <f>IF([1]!Table1[[#This Row],[Customer_order_count]] &gt;= 10,"FREQUENT",IF([1]!Table1[[#This Row],[Customer_order_count]] &lt;= 10,"REGULAR","OCASSIONAL"))</f>
        <v>#REF!</v>
      </c>
    </row>
    <row r="1150" spans="1:34" x14ac:dyDescent="0.25">
      <c r="A1150" s="1" t="s">
        <v>1926</v>
      </c>
      <c r="B1150" s="2">
        <v>45819</v>
      </c>
      <c r="C1150" s="3" t="s">
        <v>1409</v>
      </c>
      <c r="D1150" s="4" t="s">
        <v>916</v>
      </c>
      <c r="E1150" s="4" t="s">
        <v>3</v>
      </c>
      <c r="F1150" s="5">
        <v>44</v>
      </c>
      <c r="G1150" s="3" t="s">
        <v>263</v>
      </c>
      <c r="H1150" s="3" t="s">
        <v>5</v>
      </c>
      <c r="I1150" s="3" t="s">
        <v>31</v>
      </c>
      <c r="J1150" s="3" t="s">
        <v>32</v>
      </c>
      <c r="K1150" s="3" t="s">
        <v>25</v>
      </c>
      <c r="L1150" s="5">
        <v>1</v>
      </c>
      <c r="M1150" s="5">
        <v>5000</v>
      </c>
      <c r="N1150" s="6">
        <v>0.05</v>
      </c>
      <c r="O1150" s="5">
        <v>4750</v>
      </c>
      <c r="P1150" s="5">
        <v>3500</v>
      </c>
      <c r="Q1150" s="5">
        <f>Table1[[#This Row],[Sales]]-Table1[[#This Row],[Cost]]</f>
        <v>1250</v>
      </c>
      <c r="R1150" s="3" t="s">
        <v>26</v>
      </c>
      <c r="S1150" s="3" t="s">
        <v>10</v>
      </c>
      <c r="T1150" s="3" t="s">
        <v>11</v>
      </c>
      <c r="U1150" s="3" t="s">
        <v>19</v>
      </c>
      <c r="V1150" s="6">
        <f>Table1[[#This Row],[Profit]]/Table1[[#This Row],[Sales]]</f>
        <v>0.26315789473684209</v>
      </c>
      <c r="W1150" s="3">
        <f>[1]!Table1[[#This Row],[Sales]]-[1]!Table1[[#This Row],[Cost]]-[1]!Table1[[#This Row],[Profit]]</f>
        <v>0</v>
      </c>
      <c r="X1150" s="3">
        <f>[1]!Table1[[#This Row],[Quantity]]*[1]!Table1[[#This Row],[Unit_Price]]</f>
        <v>5000</v>
      </c>
      <c r="Y1150" s="7">
        <f>[1]!Table1[[#This Row],[Gross_Sales]]*[1]!Table1[[#This Row],[Discount]]</f>
        <v>250</v>
      </c>
      <c r="Z1150" s="8">
        <f>[1]!Table1[[#This Row],[Gross_Sales]]*[1]!Table1[[#This Row],[Discount_amount]]</f>
        <v>1250000</v>
      </c>
      <c r="AA1150" s="6">
        <f>IFERROR([1]!Table1[[#This Row],[Profit]]/[1]!Table1[[#This Row],[Sales]],0)</f>
        <v>0.26315789473684209</v>
      </c>
      <c r="AB1150" s="3">
        <f>YEAR([1]!Table1[[#This Row],[Order_Date]])</f>
        <v>2025</v>
      </c>
      <c r="AC1150" s="3">
        <f>MONTH([1]!Table1[[#This Row],[Order_Date]])</f>
        <v>6</v>
      </c>
      <c r="AD1150" s="3" t="str">
        <f t="shared" si="51"/>
        <v>Jun</v>
      </c>
      <c r="AE1150" s="3" t="str">
        <f t="shared" si="52"/>
        <v>Q2</v>
      </c>
      <c r="AF1150" s="3" t="str">
        <f t="shared" si="53"/>
        <v>2025-Jun</v>
      </c>
      <c r="AG1150" s="3">
        <f>COUNTIF(C:C,Table1[[#This Row],[Customer_ID]])</f>
        <v>6</v>
      </c>
      <c r="AH1150" s="9" t="e">
        <f>IF([1]!Table1[[#This Row],[Customer_order_count]] &gt;= 10,"FREQUENT",IF([1]!Table1[[#This Row],[Customer_order_count]] &lt;= 10,"REGULAR","OCASSIONAL"))</f>
        <v>#REF!</v>
      </c>
    </row>
    <row r="1151" spans="1:34" x14ac:dyDescent="0.25">
      <c r="A1151" s="10" t="s">
        <v>1927</v>
      </c>
      <c r="B1151" s="11">
        <v>45747</v>
      </c>
      <c r="C1151" s="12" t="s">
        <v>1085</v>
      </c>
      <c r="D1151" s="13" t="s">
        <v>1086</v>
      </c>
      <c r="E1151" s="13" t="s">
        <v>16</v>
      </c>
      <c r="F1151" s="14">
        <v>52</v>
      </c>
      <c r="G1151" s="12" t="s">
        <v>317</v>
      </c>
      <c r="H1151" s="12" t="s">
        <v>5</v>
      </c>
      <c r="I1151" s="12" t="s">
        <v>81</v>
      </c>
      <c r="J1151" s="12" t="s">
        <v>82</v>
      </c>
      <c r="K1151" s="12" t="s">
        <v>58</v>
      </c>
      <c r="L1151" s="14">
        <v>2</v>
      </c>
      <c r="M1151" s="14">
        <v>3500</v>
      </c>
      <c r="N1151" s="15">
        <v>0.1</v>
      </c>
      <c r="O1151" s="14">
        <v>6300</v>
      </c>
      <c r="P1151" s="14">
        <v>5000</v>
      </c>
      <c r="Q1151" s="5">
        <f>Table1[[#This Row],[Sales]]-Table1[[#This Row],[Cost]]</f>
        <v>1300</v>
      </c>
      <c r="R1151" s="12" t="s">
        <v>17</v>
      </c>
      <c r="S1151" s="12" t="s">
        <v>10</v>
      </c>
      <c r="T1151" s="12" t="s">
        <v>18</v>
      </c>
      <c r="U1151" s="12" t="s">
        <v>19</v>
      </c>
      <c r="V1151" s="6">
        <f>Table1[[#This Row],[Profit]]/Table1[[#This Row],[Sales]]</f>
        <v>0.20634920634920634</v>
      </c>
      <c r="W1151" s="12">
        <f>[1]!Table1[[#This Row],[Sales]]-[1]!Table1[[#This Row],[Cost]]-[1]!Table1[[#This Row],[Profit]]</f>
        <v>0</v>
      </c>
      <c r="X1151" s="12">
        <f>[1]!Table1[[#This Row],[Quantity]]*[1]!Table1[[#This Row],[Unit_Price]]</f>
        <v>7000</v>
      </c>
      <c r="Y1151" s="16">
        <f>[1]!Table1[[#This Row],[Gross_Sales]]*[1]!Table1[[#This Row],[Discount]]</f>
        <v>700</v>
      </c>
      <c r="Z1151" s="17">
        <f>[1]!Table1[[#This Row],[Gross_Sales]]*[1]!Table1[[#This Row],[Discount_amount]]</f>
        <v>4900000</v>
      </c>
      <c r="AA1151" s="15">
        <f>IFERROR([1]!Table1[[#This Row],[Profit]]/[1]!Table1[[#This Row],[Sales]],0)</f>
        <v>0.20634920634920634</v>
      </c>
      <c r="AB1151" s="12">
        <f>YEAR([1]!Table1[[#This Row],[Order_Date]])</f>
        <v>2025</v>
      </c>
      <c r="AC1151" s="12">
        <f>MONTH([1]!Table1[[#This Row],[Order_Date]])</f>
        <v>3</v>
      </c>
      <c r="AD1151" s="12" t="str">
        <f t="shared" si="51"/>
        <v>Mar</v>
      </c>
      <c r="AE1151" s="12" t="str">
        <f t="shared" si="52"/>
        <v>Q1</v>
      </c>
      <c r="AF1151" s="12" t="str">
        <f t="shared" si="53"/>
        <v>2025-Mar</v>
      </c>
      <c r="AG1151" s="12">
        <f>COUNTIF(C:C,Table1[[#This Row],[Customer_ID]])</f>
        <v>5</v>
      </c>
      <c r="AH1151" s="18" t="e">
        <f>IF([1]!Table1[[#This Row],[Customer_order_count]] &gt;= 10,"FREQUENT",IF([1]!Table1[[#This Row],[Customer_order_count]] &lt;= 10,"REGULAR","OCASSIONAL"))</f>
        <v>#REF!</v>
      </c>
    </row>
    <row r="1152" spans="1:34" x14ac:dyDescent="0.25">
      <c r="A1152" s="1" t="s">
        <v>1928</v>
      </c>
      <c r="B1152" s="2">
        <v>45985</v>
      </c>
      <c r="C1152" s="3" t="s">
        <v>1773</v>
      </c>
      <c r="D1152" s="4" t="s">
        <v>651</v>
      </c>
      <c r="E1152" s="4" t="s">
        <v>3</v>
      </c>
      <c r="F1152" s="5">
        <v>39</v>
      </c>
      <c r="G1152" s="3" t="s">
        <v>295</v>
      </c>
      <c r="H1152" s="3" t="s">
        <v>270</v>
      </c>
      <c r="I1152" s="3" t="s">
        <v>68</v>
      </c>
      <c r="J1152" s="3" t="s">
        <v>69</v>
      </c>
      <c r="K1152" s="3" t="s">
        <v>39</v>
      </c>
      <c r="L1152" s="5">
        <v>2</v>
      </c>
      <c r="M1152" s="5">
        <v>3500</v>
      </c>
      <c r="N1152" s="6">
        <v>0</v>
      </c>
      <c r="O1152" s="5">
        <v>7000</v>
      </c>
      <c r="P1152" s="5">
        <v>4600</v>
      </c>
      <c r="Q1152" s="5">
        <f>Table1[[#This Row],[Sales]]-Table1[[#This Row],[Cost]]</f>
        <v>2400</v>
      </c>
      <c r="R1152" s="3" t="s">
        <v>26</v>
      </c>
      <c r="S1152" s="3" t="s">
        <v>10</v>
      </c>
      <c r="T1152" s="3" t="s">
        <v>40</v>
      </c>
      <c r="U1152" s="3" t="s">
        <v>19</v>
      </c>
      <c r="V1152" s="6">
        <f>Table1[[#This Row],[Profit]]/Table1[[#This Row],[Sales]]</f>
        <v>0.34285714285714286</v>
      </c>
      <c r="W1152" s="3">
        <f>[1]!Table1[[#This Row],[Sales]]-[1]!Table1[[#This Row],[Cost]]-[1]!Table1[[#This Row],[Profit]]</f>
        <v>0</v>
      </c>
      <c r="X1152" s="3">
        <f>[1]!Table1[[#This Row],[Quantity]]*[1]!Table1[[#This Row],[Unit_Price]]</f>
        <v>7000</v>
      </c>
      <c r="Y1152" s="7">
        <f>[1]!Table1[[#This Row],[Gross_Sales]]*[1]!Table1[[#This Row],[Discount]]</f>
        <v>0</v>
      </c>
      <c r="Z1152" s="8">
        <f>[1]!Table1[[#This Row],[Gross_Sales]]*[1]!Table1[[#This Row],[Discount_amount]]</f>
        <v>0</v>
      </c>
      <c r="AA1152" s="6">
        <f>IFERROR([1]!Table1[[#This Row],[Profit]]/[1]!Table1[[#This Row],[Sales]],0)</f>
        <v>0.34285714285714286</v>
      </c>
      <c r="AB1152" s="3">
        <f>YEAR([1]!Table1[[#This Row],[Order_Date]])</f>
        <v>2025</v>
      </c>
      <c r="AC1152" s="3">
        <f>MONTH([1]!Table1[[#This Row],[Order_Date]])</f>
        <v>11</v>
      </c>
      <c r="AD1152" s="3" t="str">
        <f t="shared" si="51"/>
        <v>Nov</v>
      </c>
      <c r="AE1152" s="3" t="str">
        <f t="shared" si="52"/>
        <v>Q4</v>
      </c>
      <c r="AF1152" s="3" t="str">
        <f t="shared" si="53"/>
        <v>2025-Nov</v>
      </c>
      <c r="AG1152" s="3">
        <f>COUNTIF(C:C,Table1[[#This Row],[Customer_ID]])</f>
        <v>4</v>
      </c>
      <c r="AH1152" s="9" t="e">
        <f>IF([1]!Table1[[#This Row],[Customer_order_count]] &gt;= 10,"FREQUENT",IF([1]!Table1[[#This Row],[Customer_order_count]] &lt;= 10,"REGULAR","OCASSIONAL"))</f>
        <v>#REF!</v>
      </c>
    </row>
    <row r="1153" spans="1:34" x14ac:dyDescent="0.25">
      <c r="A1153" s="10" t="s">
        <v>1929</v>
      </c>
      <c r="B1153" s="11">
        <v>45525</v>
      </c>
      <c r="C1153" s="12" t="s">
        <v>689</v>
      </c>
      <c r="D1153" s="13" t="s">
        <v>690</v>
      </c>
      <c r="E1153" s="13" t="s">
        <v>3</v>
      </c>
      <c r="F1153" s="14">
        <v>44</v>
      </c>
      <c r="G1153" s="12" t="s">
        <v>280</v>
      </c>
      <c r="H1153" s="12" t="s">
        <v>270</v>
      </c>
      <c r="I1153" s="12" t="s">
        <v>31</v>
      </c>
      <c r="J1153" s="12" t="s">
        <v>32</v>
      </c>
      <c r="K1153" s="12" t="s">
        <v>25</v>
      </c>
      <c r="L1153" s="14">
        <v>1</v>
      </c>
      <c r="M1153" s="14">
        <v>5000</v>
      </c>
      <c r="N1153" s="15">
        <v>0.1</v>
      </c>
      <c r="O1153" s="14">
        <v>4500</v>
      </c>
      <c r="P1153" s="14">
        <v>3500</v>
      </c>
      <c r="Q1153" s="5">
        <f>Table1[[#This Row],[Sales]]-Table1[[#This Row],[Cost]]</f>
        <v>1000</v>
      </c>
      <c r="R1153" s="12" t="s">
        <v>26</v>
      </c>
      <c r="S1153" s="12" t="s">
        <v>10</v>
      </c>
      <c r="T1153" s="12" t="s">
        <v>33</v>
      </c>
      <c r="U1153" s="12" t="s">
        <v>12</v>
      </c>
      <c r="V1153" s="6">
        <f>Table1[[#This Row],[Profit]]/Table1[[#This Row],[Sales]]</f>
        <v>0.22222222222222221</v>
      </c>
      <c r="W1153" s="12">
        <f>[1]!Table1[[#This Row],[Sales]]-[1]!Table1[[#This Row],[Cost]]-[1]!Table1[[#This Row],[Profit]]</f>
        <v>0</v>
      </c>
      <c r="X1153" s="12">
        <f>[1]!Table1[[#This Row],[Quantity]]*[1]!Table1[[#This Row],[Unit_Price]]</f>
        <v>5000</v>
      </c>
      <c r="Y1153" s="16">
        <f>[1]!Table1[[#This Row],[Gross_Sales]]*[1]!Table1[[#This Row],[Discount]]</f>
        <v>500</v>
      </c>
      <c r="Z1153" s="17">
        <f>[1]!Table1[[#This Row],[Gross_Sales]]*[1]!Table1[[#This Row],[Discount_amount]]</f>
        <v>2500000</v>
      </c>
      <c r="AA1153" s="15">
        <f>IFERROR([1]!Table1[[#This Row],[Profit]]/[1]!Table1[[#This Row],[Sales]],0)</f>
        <v>0.22222222222222221</v>
      </c>
      <c r="AB1153" s="12">
        <f>YEAR([1]!Table1[[#This Row],[Order_Date]])</f>
        <v>2024</v>
      </c>
      <c r="AC1153" s="12">
        <f>MONTH([1]!Table1[[#This Row],[Order_Date]])</f>
        <v>8</v>
      </c>
      <c r="AD1153" s="12" t="str">
        <f t="shared" si="51"/>
        <v>Aug</v>
      </c>
      <c r="AE1153" s="12" t="str">
        <f t="shared" si="52"/>
        <v>Q3</v>
      </c>
      <c r="AF1153" s="12" t="str">
        <f t="shared" si="53"/>
        <v>2024-Aug</v>
      </c>
      <c r="AG1153" s="12">
        <f>COUNTIF(C:C,Table1[[#This Row],[Customer_ID]])</f>
        <v>14</v>
      </c>
      <c r="AH1153" s="18" t="e">
        <f>IF([1]!Table1[[#This Row],[Customer_order_count]] &gt;= 10,"FREQUENT",IF([1]!Table1[[#This Row],[Customer_order_count]] &lt;= 10,"REGULAR","OCASSIONAL"))</f>
        <v>#REF!</v>
      </c>
    </row>
    <row r="1154" spans="1:34" x14ac:dyDescent="0.25">
      <c r="A1154" s="1" t="s">
        <v>1930</v>
      </c>
      <c r="B1154" s="2">
        <v>45496</v>
      </c>
      <c r="C1154" s="3" t="s">
        <v>1931</v>
      </c>
      <c r="D1154" s="4" t="s">
        <v>541</v>
      </c>
      <c r="E1154" s="4" t="s">
        <v>3</v>
      </c>
      <c r="F1154" s="5">
        <v>54</v>
      </c>
      <c r="G1154" s="3" t="s">
        <v>263</v>
      </c>
      <c r="H1154" s="3" t="s">
        <v>5</v>
      </c>
      <c r="I1154" s="3" t="s">
        <v>95</v>
      </c>
      <c r="J1154" s="3" t="s">
        <v>96</v>
      </c>
      <c r="K1154" s="3" t="s">
        <v>46</v>
      </c>
      <c r="L1154" s="5">
        <v>1</v>
      </c>
      <c r="M1154" s="5">
        <v>600</v>
      </c>
      <c r="N1154" s="6">
        <v>0.05</v>
      </c>
      <c r="O1154" s="5">
        <v>570</v>
      </c>
      <c r="P1154" s="5">
        <v>380</v>
      </c>
      <c r="Q1154" s="5">
        <f>Table1[[#This Row],[Sales]]-Table1[[#This Row],[Cost]]</f>
        <v>190</v>
      </c>
      <c r="R1154" s="3" t="s">
        <v>77</v>
      </c>
      <c r="S1154" s="3" t="s">
        <v>10</v>
      </c>
      <c r="T1154" s="3" t="s">
        <v>33</v>
      </c>
      <c r="U1154" s="3" t="s">
        <v>12</v>
      </c>
      <c r="V1154" s="6">
        <f>Table1[[#This Row],[Profit]]/Table1[[#This Row],[Sales]]</f>
        <v>0.33333333333333331</v>
      </c>
      <c r="W1154" s="3">
        <f>[1]!Table1[[#This Row],[Sales]]-[1]!Table1[[#This Row],[Cost]]-[1]!Table1[[#This Row],[Profit]]</f>
        <v>0</v>
      </c>
      <c r="X1154" s="3">
        <f>[1]!Table1[[#This Row],[Quantity]]*[1]!Table1[[#This Row],[Unit_Price]]</f>
        <v>600</v>
      </c>
      <c r="Y1154" s="7">
        <f>[1]!Table1[[#This Row],[Gross_Sales]]*[1]!Table1[[#This Row],[Discount]]</f>
        <v>30</v>
      </c>
      <c r="Z1154" s="8">
        <f>[1]!Table1[[#This Row],[Gross_Sales]]*[1]!Table1[[#This Row],[Discount_amount]]</f>
        <v>18000</v>
      </c>
      <c r="AA1154" s="6">
        <f>IFERROR([1]!Table1[[#This Row],[Profit]]/[1]!Table1[[#This Row],[Sales]],0)</f>
        <v>0.33333333333333331</v>
      </c>
      <c r="AB1154" s="3">
        <f>YEAR([1]!Table1[[#This Row],[Order_Date]])</f>
        <v>2024</v>
      </c>
      <c r="AC1154" s="3">
        <f>MONTH([1]!Table1[[#This Row],[Order_Date]])</f>
        <v>7</v>
      </c>
      <c r="AD1154" s="3" t="str">
        <f t="shared" ref="AD1154:AD1217" si="54">TEXT(B:B,"mmm")</f>
        <v>Jul</v>
      </c>
      <c r="AE1154" s="3" t="str">
        <f t="shared" ref="AE1154:AE1217" si="55">"Q"&amp;ROUNDUP(MONTH(B1154)/3,0)</f>
        <v>Q3</v>
      </c>
      <c r="AF1154" s="3" t="str">
        <f t="shared" ref="AF1154:AF1217" si="56">TEXT(B:B,"yyyy-mmm")</f>
        <v>2024-Jul</v>
      </c>
      <c r="AG1154" s="3">
        <f>COUNTIF(C:C,Table1[[#This Row],[Customer_ID]])</f>
        <v>8</v>
      </c>
      <c r="AH1154" s="9" t="e">
        <f>IF([1]!Table1[[#This Row],[Customer_order_count]] &gt;= 10,"FREQUENT",IF([1]!Table1[[#This Row],[Customer_order_count]] &lt;= 10,"REGULAR","OCASSIONAL"))</f>
        <v>#REF!</v>
      </c>
    </row>
    <row r="1155" spans="1:34" x14ac:dyDescent="0.25">
      <c r="A1155" s="10" t="s">
        <v>1932</v>
      </c>
      <c r="B1155" s="11">
        <v>45891</v>
      </c>
      <c r="C1155" s="12" t="s">
        <v>1251</v>
      </c>
      <c r="D1155" s="13" t="s">
        <v>426</v>
      </c>
      <c r="E1155" s="13" t="s">
        <v>3</v>
      </c>
      <c r="F1155" s="14">
        <v>28</v>
      </c>
      <c r="G1155" s="12" t="s">
        <v>284</v>
      </c>
      <c r="H1155" s="12" t="s">
        <v>285</v>
      </c>
      <c r="I1155" s="12" t="s">
        <v>143</v>
      </c>
      <c r="J1155" s="12" t="s">
        <v>144</v>
      </c>
      <c r="K1155" s="12" t="s">
        <v>76</v>
      </c>
      <c r="L1155" s="14">
        <v>1</v>
      </c>
      <c r="M1155" s="14">
        <v>700</v>
      </c>
      <c r="N1155" s="15">
        <v>0.1</v>
      </c>
      <c r="O1155" s="14">
        <v>630</v>
      </c>
      <c r="P1155" s="14">
        <v>570</v>
      </c>
      <c r="Q1155" s="5">
        <f>Table1[[#This Row],[Sales]]-Table1[[#This Row],[Cost]]</f>
        <v>60</v>
      </c>
      <c r="R1155" s="12" t="s">
        <v>26</v>
      </c>
      <c r="S1155" s="12" t="s">
        <v>10</v>
      </c>
      <c r="T1155" s="12" t="s">
        <v>33</v>
      </c>
      <c r="U1155" s="12" t="s">
        <v>19</v>
      </c>
      <c r="V1155" s="6">
        <f>Table1[[#This Row],[Profit]]/Table1[[#This Row],[Sales]]</f>
        <v>9.5238095238095233E-2</v>
      </c>
      <c r="W1155" s="12">
        <f>[1]!Table1[[#This Row],[Sales]]-[1]!Table1[[#This Row],[Cost]]-[1]!Table1[[#This Row],[Profit]]</f>
        <v>0</v>
      </c>
      <c r="X1155" s="12">
        <f>[1]!Table1[[#This Row],[Quantity]]*[1]!Table1[[#This Row],[Unit_Price]]</f>
        <v>700</v>
      </c>
      <c r="Y1155" s="16">
        <f>[1]!Table1[[#This Row],[Gross_Sales]]*[1]!Table1[[#This Row],[Discount]]</f>
        <v>70</v>
      </c>
      <c r="Z1155" s="17">
        <f>[1]!Table1[[#This Row],[Gross_Sales]]*[1]!Table1[[#This Row],[Discount_amount]]</f>
        <v>49000</v>
      </c>
      <c r="AA1155" s="15">
        <f>IFERROR([1]!Table1[[#This Row],[Profit]]/[1]!Table1[[#This Row],[Sales]],0)</f>
        <v>9.5238095238095233E-2</v>
      </c>
      <c r="AB1155" s="12">
        <f>YEAR([1]!Table1[[#This Row],[Order_Date]])</f>
        <v>2025</v>
      </c>
      <c r="AC1155" s="12">
        <f>MONTH([1]!Table1[[#This Row],[Order_Date]])</f>
        <v>8</v>
      </c>
      <c r="AD1155" s="12" t="str">
        <f t="shared" si="54"/>
        <v>Aug</v>
      </c>
      <c r="AE1155" s="12" t="str">
        <f t="shared" si="55"/>
        <v>Q3</v>
      </c>
      <c r="AF1155" s="12" t="str">
        <f t="shared" si="56"/>
        <v>2025-Aug</v>
      </c>
      <c r="AG1155" s="12">
        <f>COUNTIF(C:C,Table1[[#This Row],[Customer_ID]])</f>
        <v>5</v>
      </c>
      <c r="AH1155" s="18" t="e">
        <f>IF([1]!Table1[[#This Row],[Customer_order_count]] &gt;= 10,"FREQUENT",IF([1]!Table1[[#This Row],[Customer_order_count]] &lt;= 10,"REGULAR","OCASSIONAL"))</f>
        <v>#REF!</v>
      </c>
    </row>
    <row r="1156" spans="1:34" x14ac:dyDescent="0.25">
      <c r="A1156" s="1" t="s">
        <v>1933</v>
      </c>
      <c r="B1156" s="2">
        <v>45513</v>
      </c>
      <c r="C1156" s="3" t="s">
        <v>647</v>
      </c>
      <c r="D1156" s="4" t="s">
        <v>158</v>
      </c>
      <c r="E1156" s="4" t="s">
        <v>16</v>
      </c>
      <c r="F1156" s="5">
        <v>24</v>
      </c>
      <c r="G1156" s="3" t="s">
        <v>275</v>
      </c>
      <c r="H1156" s="3" t="s">
        <v>276</v>
      </c>
      <c r="I1156" s="3" t="s">
        <v>56</v>
      </c>
      <c r="J1156" s="3" t="s">
        <v>57</v>
      </c>
      <c r="K1156" s="3" t="s">
        <v>58</v>
      </c>
      <c r="L1156" s="5">
        <v>2</v>
      </c>
      <c r="M1156" s="5">
        <v>1200</v>
      </c>
      <c r="N1156" s="6">
        <v>0.15</v>
      </c>
      <c r="O1156" s="5">
        <v>2040</v>
      </c>
      <c r="P1156" s="5">
        <v>1600</v>
      </c>
      <c r="Q1156" s="5">
        <f>Table1[[#This Row],[Sales]]-Table1[[#This Row],[Cost]]</f>
        <v>440</v>
      </c>
      <c r="R1156" s="3" t="s">
        <v>17</v>
      </c>
      <c r="S1156" s="3" t="s">
        <v>10</v>
      </c>
      <c r="T1156" s="3" t="s">
        <v>33</v>
      </c>
      <c r="U1156" s="3" t="s">
        <v>19</v>
      </c>
      <c r="V1156" s="6">
        <f>Table1[[#This Row],[Profit]]/Table1[[#This Row],[Sales]]</f>
        <v>0.21568627450980393</v>
      </c>
      <c r="W1156" s="3">
        <f>[1]!Table1[[#This Row],[Sales]]-[1]!Table1[[#This Row],[Cost]]-[1]!Table1[[#This Row],[Profit]]</f>
        <v>0</v>
      </c>
      <c r="X1156" s="3">
        <f>[1]!Table1[[#This Row],[Quantity]]*[1]!Table1[[#This Row],[Unit_Price]]</f>
        <v>2400</v>
      </c>
      <c r="Y1156" s="7">
        <f>[1]!Table1[[#This Row],[Gross_Sales]]*[1]!Table1[[#This Row],[Discount]]</f>
        <v>360</v>
      </c>
      <c r="Z1156" s="8">
        <f>[1]!Table1[[#This Row],[Gross_Sales]]*[1]!Table1[[#This Row],[Discount_amount]]</f>
        <v>864000</v>
      </c>
      <c r="AA1156" s="6">
        <f>IFERROR([1]!Table1[[#This Row],[Profit]]/[1]!Table1[[#This Row],[Sales]],0)</f>
        <v>0.21568627450980393</v>
      </c>
      <c r="AB1156" s="3">
        <f>YEAR([1]!Table1[[#This Row],[Order_Date]])</f>
        <v>2024</v>
      </c>
      <c r="AC1156" s="3">
        <f>MONTH([1]!Table1[[#This Row],[Order_Date]])</f>
        <v>8</v>
      </c>
      <c r="AD1156" s="3" t="str">
        <f t="shared" si="54"/>
        <v>Aug</v>
      </c>
      <c r="AE1156" s="3" t="str">
        <f t="shared" si="55"/>
        <v>Q3</v>
      </c>
      <c r="AF1156" s="3" t="str">
        <f t="shared" si="56"/>
        <v>2024-Aug</v>
      </c>
      <c r="AG1156" s="3">
        <f>COUNTIF(C:C,Table1[[#This Row],[Customer_ID]])</f>
        <v>7</v>
      </c>
      <c r="AH1156" s="9" t="e">
        <f>IF([1]!Table1[[#This Row],[Customer_order_count]] &gt;= 10,"FREQUENT",IF([1]!Table1[[#This Row],[Customer_order_count]] &lt;= 10,"REGULAR","OCASSIONAL"))</f>
        <v>#REF!</v>
      </c>
    </row>
    <row r="1157" spans="1:34" x14ac:dyDescent="0.25">
      <c r="A1157" s="10" t="s">
        <v>1934</v>
      </c>
      <c r="B1157" s="11">
        <v>45431</v>
      </c>
      <c r="C1157" s="12" t="s">
        <v>753</v>
      </c>
      <c r="D1157" s="13" t="s">
        <v>754</v>
      </c>
      <c r="E1157" s="13" t="s">
        <v>16</v>
      </c>
      <c r="F1157" s="14">
        <v>59</v>
      </c>
      <c r="G1157" s="12" t="s">
        <v>407</v>
      </c>
      <c r="H1157" s="12" t="s">
        <v>285</v>
      </c>
      <c r="I1157" s="12" t="s">
        <v>74</v>
      </c>
      <c r="J1157" s="12" t="s">
        <v>75</v>
      </c>
      <c r="K1157" s="12" t="s">
        <v>76</v>
      </c>
      <c r="L1157" s="14">
        <v>1</v>
      </c>
      <c r="M1157" s="14">
        <v>550</v>
      </c>
      <c r="N1157" s="15">
        <v>0.15</v>
      </c>
      <c r="O1157" s="14">
        <v>467.5</v>
      </c>
      <c r="P1157" s="14">
        <v>450</v>
      </c>
      <c r="Q1157" s="5">
        <f>Table1[[#This Row],[Sales]]-Table1[[#This Row],[Cost]]</f>
        <v>17.5</v>
      </c>
      <c r="R1157" s="12" t="s">
        <v>9</v>
      </c>
      <c r="S1157" s="12" t="s">
        <v>10</v>
      </c>
      <c r="T1157" s="12" t="s">
        <v>11</v>
      </c>
      <c r="U1157" s="12" t="s">
        <v>27</v>
      </c>
      <c r="V1157" s="6">
        <f>Table1[[#This Row],[Profit]]/Table1[[#This Row],[Sales]]</f>
        <v>3.7433155080213901E-2</v>
      </c>
      <c r="W1157" s="12">
        <f>[1]!Table1[[#This Row],[Sales]]-[1]!Table1[[#This Row],[Cost]]-[1]!Table1[[#This Row],[Profit]]</f>
        <v>0</v>
      </c>
      <c r="X1157" s="12">
        <f>[1]!Table1[[#This Row],[Quantity]]*[1]!Table1[[#This Row],[Unit_Price]]</f>
        <v>550</v>
      </c>
      <c r="Y1157" s="16">
        <f>[1]!Table1[[#This Row],[Gross_Sales]]*[1]!Table1[[#This Row],[Discount]]</f>
        <v>82.5</v>
      </c>
      <c r="Z1157" s="17">
        <f>[1]!Table1[[#This Row],[Gross_Sales]]*[1]!Table1[[#This Row],[Discount_amount]]</f>
        <v>45375</v>
      </c>
      <c r="AA1157" s="15">
        <f>IFERROR([1]!Table1[[#This Row],[Profit]]/[1]!Table1[[#This Row],[Sales]],0)</f>
        <v>3.7433155080213901E-2</v>
      </c>
      <c r="AB1157" s="12">
        <f>YEAR([1]!Table1[[#This Row],[Order_Date]])</f>
        <v>2024</v>
      </c>
      <c r="AC1157" s="12">
        <f>MONTH([1]!Table1[[#This Row],[Order_Date]])</f>
        <v>5</v>
      </c>
      <c r="AD1157" s="12" t="str">
        <f t="shared" si="54"/>
        <v>May</v>
      </c>
      <c r="AE1157" s="12" t="str">
        <f t="shared" si="55"/>
        <v>Q2</v>
      </c>
      <c r="AF1157" s="12" t="str">
        <f t="shared" si="56"/>
        <v>2024-May</v>
      </c>
      <c r="AG1157" s="12">
        <f>COUNTIF(C:C,Table1[[#This Row],[Customer_ID]])</f>
        <v>19</v>
      </c>
      <c r="AH1157" s="18" t="e">
        <f>IF([1]!Table1[[#This Row],[Customer_order_count]] &gt;= 10,"FREQUENT",IF([1]!Table1[[#This Row],[Customer_order_count]] &lt;= 10,"REGULAR","OCASSIONAL"))</f>
        <v>#REF!</v>
      </c>
    </row>
    <row r="1158" spans="1:34" x14ac:dyDescent="0.25">
      <c r="A1158" s="1" t="s">
        <v>1935</v>
      </c>
      <c r="B1158" s="2">
        <v>45568</v>
      </c>
      <c r="C1158" s="3" t="s">
        <v>100</v>
      </c>
      <c r="D1158" s="4" t="s">
        <v>101</v>
      </c>
      <c r="E1158" s="4" t="s">
        <v>3</v>
      </c>
      <c r="F1158" s="5">
        <v>40</v>
      </c>
      <c r="G1158" s="3" t="s">
        <v>4</v>
      </c>
      <c r="H1158" s="3" t="s">
        <v>5</v>
      </c>
      <c r="I1158" s="3" t="s">
        <v>186</v>
      </c>
      <c r="J1158" s="3" t="s">
        <v>187</v>
      </c>
      <c r="K1158" s="3" t="s">
        <v>91</v>
      </c>
      <c r="L1158" s="5">
        <v>2</v>
      </c>
      <c r="M1158" s="5">
        <v>12000</v>
      </c>
      <c r="N1158" s="6">
        <v>0.15</v>
      </c>
      <c r="O1158" s="5">
        <v>20400</v>
      </c>
      <c r="P1158" s="5">
        <v>18000</v>
      </c>
      <c r="Q1158" s="5">
        <f>Table1[[#This Row],[Sales]]-Table1[[#This Row],[Cost]]</f>
        <v>2400</v>
      </c>
      <c r="R1158" s="3" t="s">
        <v>26</v>
      </c>
      <c r="S1158" s="3" t="s">
        <v>10</v>
      </c>
      <c r="T1158" s="3" t="s">
        <v>40</v>
      </c>
      <c r="U1158" s="3" t="s">
        <v>27</v>
      </c>
      <c r="V1158" s="6">
        <f>Table1[[#This Row],[Profit]]/Table1[[#This Row],[Sales]]</f>
        <v>0.11764705882352941</v>
      </c>
      <c r="W1158" s="3">
        <f>[1]!Table1[[#This Row],[Sales]]-[1]!Table1[[#This Row],[Cost]]-[1]!Table1[[#This Row],[Profit]]</f>
        <v>0</v>
      </c>
      <c r="X1158" s="3">
        <f>[1]!Table1[[#This Row],[Quantity]]*[1]!Table1[[#This Row],[Unit_Price]]</f>
        <v>24000</v>
      </c>
      <c r="Y1158" s="7">
        <f>[1]!Table1[[#This Row],[Gross_Sales]]*[1]!Table1[[#This Row],[Discount]]</f>
        <v>3600</v>
      </c>
      <c r="Z1158" s="8">
        <f>[1]!Table1[[#This Row],[Gross_Sales]]*[1]!Table1[[#This Row],[Discount_amount]]</f>
        <v>86400000</v>
      </c>
      <c r="AA1158" s="6">
        <f>IFERROR([1]!Table1[[#This Row],[Profit]]/[1]!Table1[[#This Row],[Sales]],0)</f>
        <v>0.11764705882352941</v>
      </c>
      <c r="AB1158" s="3">
        <f>YEAR([1]!Table1[[#This Row],[Order_Date]])</f>
        <v>2024</v>
      </c>
      <c r="AC1158" s="3">
        <f>MONTH([1]!Table1[[#This Row],[Order_Date]])</f>
        <v>10</v>
      </c>
      <c r="AD1158" s="3" t="str">
        <f t="shared" si="54"/>
        <v>Oct</v>
      </c>
      <c r="AE1158" s="3" t="str">
        <f t="shared" si="55"/>
        <v>Q4</v>
      </c>
      <c r="AF1158" s="3" t="str">
        <f t="shared" si="56"/>
        <v>2024-Oct</v>
      </c>
      <c r="AG1158" s="3">
        <f>COUNTIF(C:C,Table1[[#This Row],[Customer_ID]])</f>
        <v>12</v>
      </c>
      <c r="AH1158" s="9" t="e">
        <f>IF([1]!Table1[[#This Row],[Customer_order_count]] &gt;= 10,"FREQUENT",IF([1]!Table1[[#This Row],[Customer_order_count]] &lt;= 10,"REGULAR","OCASSIONAL"))</f>
        <v>#REF!</v>
      </c>
    </row>
    <row r="1159" spans="1:34" x14ac:dyDescent="0.25">
      <c r="A1159" s="10" t="s">
        <v>1936</v>
      </c>
      <c r="B1159" s="11">
        <v>45874</v>
      </c>
      <c r="C1159" s="12" t="s">
        <v>1262</v>
      </c>
      <c r="D1159" s="13" t="s">
        <v>536</v>
      </c>
      <c r="E1159" s="13" t="s">
        <v>3</v>
      </c>
      <c r="F1159" s="14">
        <v>49</v>
      </c>
      <c r="G1159" s="12" t="s">
        <v>317</v>
      </c>
      <c r="H1159" s="12" t="s">
        <v>5</v>
      </c>
      <c r="I1159" s="12" t="s">
        <v>102</v>
      </c>
      <c r="J1159" s="12" t="s">
        <v>103</v>
      </c>
      <c r="K1159" s="12" t="s">
        <v>25</v>
      </c>
      <c r="L1159" s="14">
        <v>3</v>
      </c>
      <c r="M1159" s="14">
        <v>28000</v>
      </c>
      <c r="N1159" s="15">
        <v>0.25</v>
      </c>
      <c r="O1159" s="14">
        <v>63000</v>
      </c>
      <c r="P1159" s="14">
        <v>63000</v>
      </c>
      <c r="Q1159" s="5">
        <f>Table1[[#This Row],[Sales]]-Table1[[#This Row],[Cost]]</f>
        <v>0</v>
      </c>
      <c r="R1159" s="12" t="s">
        <v>26</v>
      </c>
      <c r="S1159" s="12" t="s">
        <v>10</v>
      </c>
      <c r="T1159" s="12" t="s">
        <v>33</v>
      </c>
      <c r="U1159" s="12" t="s">
        <v>12</v>
      </c>
      <c r="V1159" s="6">
        <f>Table1[[#This Row],[Profit]]/Table1[[#This Row],[Sales]]</f>
        <v>0</v>
      </c>
      <c r="W1159" s="12">
        <f>[1]!Table1[[#This Row],[Sales]]-[1]!Table1[[#This Row],[Cost]]-[1]!Table1[[#This Row],[Profit]]</f>
        <v>0</v>
      </c>
      <c r="X1159" s="12">
        <f>[1]!Table1[[#This Row],[Quantity]]*[1]!Table1[[#This Row],[Unit_Price]]</f>
        <v>84000</v>
      </c>
      <c r="Y1159" s="16">
        <f>[1]!Table1[[#This Row],[Gross_Sales]]*[1]!Table1[[#This Row],[Discount]]</f>
        <v>21000</v>
      </c>
      <c r="Z1159" s="17">
        <f>[1]!Table1[[#This Row],[Gross_Sales]]*[1]!Table1[[#This Row],[Discount_amount]]</f>
        <v>1764000000</v>
      </c>
      <c r="AA1159" s="15">
        <f>IFERROR([1]!Table1[[#This Row],[Profit]]/[1]!Table1[[#This Row],[Sales]],0)</f>
        <v>0</v>
      </c>
      <c r="AB1159" s="12">
        <f>YEAR([1]!Table1[[#This Row],[Order_Date]])</f>
        <v>2025</v>
      </c>
      <c r="AC1159" s="12">
        <f>MONTH([1]!Table1[[#This Row],[Order_Date]])</f>
        <v>8</v>
      </c>
      <c r="AD1159" s="12" t="str">
        <f t="shared" si="54"/>
        <v>Aug</v>
      </c>
      <c r="AE1159" s="12" t="str">
        <f t="shared" si="55"/>
        <v>Q3</v>
      </c>
      <c r="AF1159" s="12" t="str">
        <f t="shared" si="56"/>
        <v>2025-Aug</v>
      </c>
      <c r="AG1159" s="12">
        <f>COUNTIF(C:C,Table1[[#This Row],[Customer_ID]])</f>
        <v>4</v>
      </c>
      <c r="AH1159" s="18" t="e">
        <f>IF([1]!Table1[[#This Row],[Customer_order_count]] &gt;= 10,"FREQUENT",IF([1]!Table1[[#This Row],[Customer_order_count]] &lt;= 10,"REGULAR","OCASSIONAL"))</f>
        <v>#REF!</v>
      </c>
    </row>
    <row r="1160" spans="1:34" x14ac:dyDescent="0.25">
      <c r="A1160" s="1" t="s">
        <v>1937</v>
      </c>
      <c r="B1160" s="2">
        <v>45768</v>
      </c>
      <c r="C1160" s="3" t="s">
        <v>1938</v>
      </c>
      <c r="D1160" s="4" t="s">
        <v>468</v>
      </c>
      <c r="E1160" s="4" t="s">
        <v>16</v>
      </c>
      <c r="F1160" s="5">
        <v>52</v>
      </c>
      <c r="G1160" s="3" t="s">
        <v>269</v>
      </c>
      <c r="H1160" s="3" t="s">
        <v>270</v>
      </c>
      <c r="I1160" s="3" t="s">
        <v>74</v>
      </c>
      <c r="J1160" s="3" t="s">
        <v>75</v>
      </c>
      <c r="K1160" s="3" t="s">
        <v>76</v>
      </c>
      <c r="L1160" s="5">
        <v>2</v>
      </c>
      <c r="M1160" s="5">
        <v>550</v>
      </c>
      <c r="N1160" s="6">
        <v>0.15</v>
      </c>
      <c r="O1160" s="5">
        <v>935</v>
      </c>
      <c r="P1160" s="5">
        <v>900</v>
      </c>
      <c r="Q1160" s="5">
        <f>Table1[[#This Row],[Sales]]-Table1[[#This Row],[Cost]]</f>
        <v>35</v>
      </c>
      <c r="R1160" s="3" t="s">
        <v>17</v>
      </c>
      <c r="S1160" s="3" t="s">
        <v>10</v>
      </c>
      <c r="T1160" s="3" t="s">
        <v>11</v>
      </c>
      <c r="U1160" s="3" t="s">
        <v>19</v>
      </c>
      <c r="V1160" s="6">
        <f>Table1[[#This Row],[Profit]]/Table1[[#This Row],[Sales]]</f>
        <v>3.7433155080213901E-2</v>
      </c>
      <c r="W1160" s="3">
        <f>[1]!Table1[[#This Row],[Sales]]-[1]!Table1[[#This Row],[Cost]]-[1]!Table1[[#This Row],[Profit]]</f>
        <v>0</v>
      </c>
      <c r="X1160" s="3">
        <f>[1]!Table1[[#This Row],[Quantity]]*[1]!Table1[[#This Row],[Unit_Price]]</f>
        <v>1100</v>
      </c>
      <c r="Y1160" s="7">
        <f>[1]!Table1[[#This Row],[Gross_Sales]]*[1]!Table1[[#This Row],[Discount]]</f>
        <v>165</v>
      </c>
      <c r="Z1160" s="8">
        <f>[1]!Table1[[#This Row],[Gross_Sales]]*[1]!Table1[[#This Row],[Discount_amount]]</f>
        <v>181500</v>
      </c>
      <c r="AA1160" s="6">
        <f>IFERROR([1]!Table1[[#This Row],[Profit]]/[1]!Table1[[#This Row],[Sales]],0)</f>
        <v>3.7433155080213901E-2</v>
      </c>
      <c r="AB1160" s="3">
        <f>YEAR([1]!Table1[[#This Row],[Order_Date]])</f>
        <v>2025</v>
      </c>
      <c r="AC1160" s="3">
        <f>MONTH([1]!Table1[[#This Row],[Order_Date]])</f>
        <v>4</v>
      </c>
      <c r="AD1160" s="3" t="str">
        <f t="shared" si="54"/>
        <v>Apr</v>
      </c>
      <c r="AE1160" s="3" t="str">
        <f t="shared" si="55"/>
        <v>Q2</v>
      </c>
      <c r="AF1160" s="3" t="str">
        <f t="shared" si="56"/>
        <v>2025-Apr</v>
      </c>
      <c r="AG1160" s="3">
        <f>COUNTIF(C:C,Table1[[#This Row],[Customer_ID]])</f>
        <v>6</v>
      </c>
      <c r="AH1160" s="9" t="e">
        <f>IF([1]!Table1[[#This Row],[Customer_order_count]] &gt;= 10,"FREQUENT",IF([1]!Table1[[#This Row],[Customer_order_count]] &lt;= 10,"REGULAR","OCASSIONAL"))</f>
        <v>#REF!</v>
      </c>
    </row>
    <row r="1161" spans="1:34" x14ac:dyDescent="0.25">
      <c r="A1161" s="10" t="s">
        <v>1939</v>
      </c>
      <c r="B1161" s="11">
        <v>45517</v>
      </c>
      <c r="C1161" s="12" t="s">
        <v>1163</v>
      </c>
      <c r="D1161" s="13" t="s">
        <v>557</v>
      </c>
      <c r="E1161" s="13" t="s">
        <v>3</v>
      </c>
      <c r="F1161" s="14">
        <v>52</v>
      </c>
      <c r="G1161" s="12" t="s">
        <v>295</v>
      </c>
      <c r="H1161" s="12" t="s">
        <v>270</v>
      </c>
      <c r="I1161" s="12" t="s">
        <v>344</v>
      </c>
      <c r="J1161" s="12" t="s">
        <v>345</v>
      </c>
      <c r="K1161" s="12" t="s">
        <v>39</v>
      </c>
      <c r="L1161" s="14">
        <v>1</v>
      </c>
      <c r="M1161" s="14">
        <v>2200</v>
      </c>
      <c r="N1161" s="15">
        <v>0.15</v>
      </c>
      <c r="O1161" s="14">
        <v>1870</v>
      </c>
      <c r="P1161" s="14">
        <v>1400</v>
      </c>
      <c r="Q1161" s="5">
        <f>Table1[[#This Row],[Sales]]-Table1[[#This Row],[Cost]]</f>
        <v>470</v>
      </c>
      <c r="R1161" s="12" t="s">
        <v>17</v>
      </c>
      <c r="S1161" s="12" t="s">
        <v>10</v>
      </c>
      <c r="T1161" s="12" t="s">
        <v>33</v>
      </c>
      <c r="U1161" s="12" t="s">
        <v>27</v>
      </c>
      <c r="V1161" s="6">
        <f>Table1[[#This Row],[Profit]]/Table1[[#This Row],[Sales]]</f>
        <v>0.25133689839572193</v>
      </c>
      <c r="W1161" s="12">
        <f>[1]!Table1[[#This Row],[Sales]]-[1]!Table1[[#This Row],[Cost]]-[1]!Table1[[#This Row],[Profit]]</f>
        <v>0</v>
      </c>
      <c r="X1161" s="12">
        <f>[1]!Table1[[#This Row],[Quantity]]*[1]!Table1[[#This Row],[Unit_Price]]</f>
        <v>2200</v>
      </c>
      <c r="Y1161" s="16">
        <f>[1]!Table1[[#This Row],[Gross_Sales]]*[1]!Table1[[#This Row],[Discount]]</f>
        <v>330</v>
      </c>
      <c r="Z1161" s="17">
        <f>[1]!Table1[[#This Row],[Gross_Sales]]*[1]!Table1[[#This Row],[Discount_amount]]</f>
        <v>726000</v>
      </c>
      <c r="AA1161" s="15">
        <f>IFERROR([1]!Table1[[#This Row],[Profit]]/[1]!Table1[[#This Row],[Sales]],0)</f>
        <v>0.25133689839572193</v>
      </c>
      <c r="AB1161" s="12">
        <f>YEAR([1]!Table1[[#This Row],[Order_Date]])</f>
        <v>2024</v>
      </c>
      <c r="AC1161" s="12">
        <f>MONTH([1]!Table1[[#This Row],[Order_Date]])</f>
        <v>8</v>
      </c>
      <c r="AD1161" s="12" t="str">
        <f t="shared" si="54"/>
        <v>Aug</v>
      </c>
      <c r="AE1161" s="12" t="str">
        <f t="shared" si="55"/>
        <v>Q3</v>
      </c>
      <c r="AF1161" s="12" t="str">
        <f t="shared" si="56"/>
        <v>2024-Aug</v>
      </c>
      <c r="AG1161" s="12">
        <f>COUNTIF(C:C,Table1[[#This Row],[Customer_ID]])</f>
        <v>15</v>
      </c>
      <c r="AH1161" s="18" t="e">
        <f>IF([1]!Table1[[#This Row],[Customer_order_count]] &gt;= 10,"FREQUENT",IF([1]!Table1[[#This Row],[Customer_order_count]] &lt;= 10,"REGULAR","OCASSIONAL"))</f>
        <v>#REF!</v>
      </c>
    </row>
    <row r="1162" spans="1:34" x14ac:dyDescent="0.25">
      <c r="A1162" s="1" t="s">
        <v>1940</v>
      </c>
      <c r="B1162" s="2">
        <v>45945</v>
      </c>
      <c r="C1162" s="3" t="s">
        <v>903</v>
      </c>
      <c r="D1162" s="4" t="s">
        <v>904</v>
      </c>
      <c r="E1162" s="4" t="s">
        <v>3</v>
      </c>
      <c r="F1162" s="5">
        <v>47</v>
      </c>
      <c r="G1162" s="3" t="s">
        <v>275</v>
      </c>
      <c r="H1162" s="3" t="s">
        <v>276</v>
      </c>
      <c r="I1162" s="3" t="s">
        <v>56</v>
      </c>
      <c r="J1162" s="3" t="s">
        <v>57</v>
      </c>
      <c r="K1162" s="3" t="s">
        <v>58</v>
      </c>
      <c r="L1162" s="5">
        <v>1</v>
      </c>
      <c r="M1162" s="5">
        <v>1200</v>
      </c>
      <c r="N1162" s="6">
        <v>0</v>
      </c>
      <c r="O1162" s="5">
        <v>1200</v>
      </c>
      <c r="P1162" s="5">
        <v>800</v>
      </c>
      <c r="Q1162" s="5">
        <f>Table1[[#This Row],[Sales]]-Table1[[#This Row],[Cost]]</f>
        <v>400</v>
      </c>
      <c r="R1162" s="3" t="s">
        <v>77</v>
      </c>
      <c r="S1162" s="3" t="s">
        <v>10</v>
      </c>
      <c r="T1162" s="3" t="s">
        <v>40</v>
      </c>
      <c r="U1162" s="3" t="s">
        <v>12</v>
      </c>
      <c r="V1162" s="6">
        <f>Table1[[#This Row],[Profit]]/Table1[[#This Row],[Sales]]</f>
        <v>0.33333333333333331</v>
      </c>
      <c r="W1162" s="3">
        <f>[1]!Table1[[#This Row],[Sales]]-[1]!Table1[[#This Row],[Cost]]-[1]!Table1[[#This Row],[Profit]]</f>
        <v>0</v>
      </c>
      <c r="X1162" s="3">
        <f>[1]!Table1[[#This Row],[Quantity]]*[1]!Table1[[#This Row],[Unit_Price]]</f>
        <v>1200</v>
      </c>
      <c r="Y1162" s="7">
        <f>[1]!Table1[[#This Row],[Gross_Sales]]*[1]!Table1[[#This Row],[Discount]]</f>
        <v>0</v>
      </c>
      <c r="Z1162" s="8">
        <f>[1]!Table1[[#This Row],[Gross_Sales]]*[1]!Table1[[#This Row],[Discount_amount]]</f>
        <v>0</v>
      </c>
      <c r="AA1162" s="6">
        <f>IFERROR([1]!Table1[[#This Row],[Profit]]/[1]!Table1[[#This Row],[Sales]],0)</f>
        <v>0.33333333333333331</v>
      </c>
      <c r="AB1162" s="3">
        <f>YEAR([1]!Table1[[#This Row],[Order_Date]])</f>
        <v>2025</v>
      </c>
      <c r="AC1162" s="3">
        <f>MONTH([1]!Table1[[#This Row],[Order_Date]])</f>
        <v>10</v>
      </c>
      <c r="AD1162" s="3" t="str">
        <f t="shared" si="54"/>
        <v>Oct</v>
      </c>
      <c r="AE1162" s="3" t="str">
        <f t="shared" si="55"/>
        <v>Q4</v>
      </c>
      <c r="AF1162" s="3" t="str">
        <f t="shared" si="56"/>
        <v>2025-Oct</v>
      </c>
      <c r="AG1162" s="3">
        <f>COUNTIF(C:C,Table1[[#This Row],[Customer_ID]])</f>
        <v>8</v>
      </c>
      <c r="AH1162" s="9" t="e">
        <f>IF([1]!Table1[[#This Row],[Customer_order_count]] &gt;= 10,"FREQUENT",IF([1]!Table1[[#This Row],[Customer_order_count]] &lt;= 10,"REGULAR","OCASSIONAL"))</f>
        <v>#REF!</v>
      </c>
    </row>
    <row r="1163" spans="1:34" x14ac:dyDescent="0.25">
      <c r="A1163" s="10" t="s">
        <v>1941</v>
      </c>
      <c r="B1163" s="11">
        <v>45858</v>
      </c>
      <c r="C1163" s="12" t="s">
        <v>961</v>
      </c>
      <c r="D1163" s="13" t="s">
        <v>962</v>
      </c>
      <c r="E1163" s="13" t="s">
        <v>16</v>
      </c>
      <c r="F1163" s="14">
        <v>48</v>
      </c>
      <c r="G1163" s="12" t="s">
        <v>407</v>
      </c>
      <c r="H1163" s="12" t="s">
        <v>285</v>
      </c>
      <c r="I1163" s="12" t="s">
        <v>89</v>
      </c>
      <c r="J1163" s="12" t="s">
        <v>90</v>
      </c>
      <c r="K1163" s="12" t="s">
        <v>91</v>
      </c>
      <c r="L1163" s="14">
        <v>1</v>
      </c>
      <c r="M1163" s="14">
        <v>35000</v>
      </c>
      <c r="N1163" s="15">
        <v>0.15</v>
      </c>
      <c r="O1163" s="14">
        <v>29750</v>
      </c>
      <c r="P1163" s="14">
        <v>27000</v>
      </c>
      <c r="Q1163" s="5">
        <f>Table1[[#This Row],[Sales]]-Table1[[#This Row],[Cost]]</f>
        <v>2750</v>
      </c>
      <c r="R1163" s="12" t="s">
        <v>26</v>
      </c>
      <c r="S1163" s="12" t="s">
        <v>10</v>
      </c>
      <c r="T1163" s="12" t="s">
        <v>33</v>
      </c>
      <c r="U1163" s="12" t="s">
        <v>27</v>
      </c>
      <c r="V1163" s="6">
        <f>Table1[[#This Row],[Profit]]/Table1[[#This Row],[Sales]]</f>
        <v>9.2436974789915971E-2</v>
      </c>
      <c r="W1163" s="12">
        <f>[1]!Table1[[#This Row],[Sales]]-[1]!Table1[[#This Row],[Cost]]-[1]!Table1[[#This Row],[Profit]]</f>
        <v>0</v>
      </c>
      <c r="X1163" s="12">
        <f>[1]!Table1[[#This Row],[Quantity]]*[1]!Table1[[#This Row],[Unit_Price]]</f>
        <v>35000</v>
      </c>
      <c r="Y1163" s="16">
        <f>[1]!Table1[[#This Row],[Gross_Sales]]*[1]!Table1[[#This Row],[Discount]]</f>
        <v>5250</v>
      </c>
      <c r="Z1163" s="17">
        <f>[1]!Table1[[#This Row],[Gross_Sales]]*[1]!Table1[[#This Row],[Discount_amount]]</f>
        <v>183750000</v>
      </c>
      <c r="AA1163" s="15">
        <f>IFERROR([1]!Table1[[#This Row],[Profit]]/[1]!Table1[[#This Row],[Sales]],0)</f>
        <v>9.2436974789915971E-2</v>
      </c>
      <c r="AB1163" s="12">
        <f>YEAR([1]!Table1[[#This Row],[Order_Date]])</f>
        <v>2025</v>
      </c>
      <c r="AC1163" s="12">
        <f>MONTH([1]!Table1[[#This Row],[Order_Date]])</f>
        <v>7</v>
      </c>
      <c r="AD1163" s="12" t="str">
        <f t="shared" si="54"/>
        <v>Jul</v>
      </c>
      <c r="AE1163" s="12" t="str">
        <f t="shared" si="55"/>
        <v>Q3</v>
      </c>
      <c r="AF1163" s="12" t="str">
        <f t="shared" si="56"/>
        <v>2025-Jul</v>
      </c>
      <c r="AG1163" s="12">
        <f>COUNTIF(C:C,Table1[[#This Row],[Customer_ID]])</f>
        <v>14</v>
      </c>
      <c r="AH1163" s="18" t="e">
        <f>IF([1]!Table1[[#This Row],[Customer_order_count]] &gt;= 10,"FREQUENT",IF([1]!Table1[[#This Row],[Customer_order_count]] &lt;= 10,"REGULAR","OCASSIONAL"))</f>
        <v>#REF!</v>
      </c>
    </row>
    <row r="1164" spans="1:34" x14ac:dyDescent="0.25">
      <c r="A1164" s="1" t="s">
        <v>1942</v>
      </c>
      <c r="B1164" s="2">
        <v>45792</v>
      </c>
      <c r="C1164" s="3" t="s">
        <v>737</v>
      </c>
      <c r="D1164" s="4" t="s">
        <v>438</v>
      </c>
      <c r="E1164" s="4" t="s">
        <v>3</v>
      </c>
      <c r="F1164" s="5">
        <v>23</v>
      </c>
      <c r="G1164" s="3" t="s">
        <v>263</v>
      </c>
      <c r="H1164" s="3" t="s">
        <v>5</v>
      </c>
      <c r="I1164" s="3" t="s">
        <v>186</v>
      </c>
      <c r="J1164" s="3" t="s">
        <v>187</v>
      </c>
      <c r="K1164" s="3" t="s">
        <v>91</v>
      </c>
      <c r="L1164" s="5">
        <v>2</v>
      </c>
      <c r="M1164" s="5">
        <v>12000</v>
      </c>
      <c r="N1164" s="6">
        <v>0.15</v>
      </c>
      <c r="O1164" s="5">
        <v>20400</v>
      </c>
      <c r="P1164" s="5">
        <v>18000</v>
      </c>
      <c r="Q1164" s="5">
        <f>Table1[[#This Row],[Sales]]-Table1[[#This Row],[Cost]]</f>
        <v>2400</v>
      </c>
      <c r="R1164" s="3" t="s">
        <v>17</v>
      </c>
      <c r="S1164" s="3" t="s">
        <v>10</v>
      </c>
      <c r="T1164" s="3" t="s">
        <v>11</v>
      </c>
      <c r="U1164" s="3" t="s">
        <v>27</v>
      </c>
      <c r="V1164" s="6">
        <f>Table1[[#This Row],[Profit]]/Table1[[#This Row],[Sales]]</f>
        <v>0.11764705882352941</v>
      </c>
      <c r="W1164" s="3">
        <f>[1]!Table1[[#This Row],[Sales]]-[1]!Table1[[#This Row],[Cost]]-[1]!Table1[[#This Row],[Profit]]</f>
        <v>0</v>
      </c>
      <c r="X1164" s="3">
        <f>[1]!Table1[[#This Row],[Quantity]]*[1]!Table1[[#This Row],[Unit_Price]]</f>
        <v>24000</v>
      </c>
      <c r="Y1164" s="7">
        <f>[1]!Table1[[#This Row],[Gross_Sales]]*[1]!Table1[[#This Row],[Discount]]</f>
        <v>3600</v>
      </c>
      <c r="Z1164" s="8">
        <f>[1]!Table1[[#This Row],[Gross_Sales]]*[1]!Table1[[#This Row],[Discount_amount]]</f>
        <v>86400000</v>
      </c>
      <c r="AA1164" s="6">
        <f>IFERROR([1]!Table1[[#This Row],[Profit]]/[1]!Table1[[#This Row],[Sales]],0)</f>
        <v>0.11764705882352941</v>
      </c>
      <c r="AB1164" s="3">
        <f>YEAR([1]!Table1[[#This Row],[Order_Date]])</f>
        <v>2025</v>
      </c>
      <c r="AC1164" s="3">
        <f>MONTH([1]!Table1[[#This Row],[Order_Date]])</f>
        <v>5</v>
      </c>
      <c r="AD1164" s="3" t="str">
        <f t="shared" si="54"/>
        <v>May</v>
      </c>
      <c r="AE1164" s="3" t="str">
        <f t="shared" si="55"/>
        <v>Q2</v>
      </c>
      <c r="AF1164" s="3" t="str">
        <f t="shared" si="56"/>
        <v>2025-May</v>
      </c>
      <c r="AG1164" s="3">
        <f>COUNTIF(C:C,Table1[[#This Row],[Customer_ID]])</f>
        <v>12</v>
      </c>
      <c r="AH1164" s="9" t="e">
        <f>IF([1]!Table1[[#This Row],[Customer_order_count]] &gt;= 10,"FREQUENT",IF([1]!Table1[[#This Row],[Customer_order_count]] &lt;= 10,"REGULAR","OCASSIONAL"))</f>
        <v>#REF!</v>
      </c>
    </row>
    <row r="1165" spans="1:34" x14ac:dyDescent="0.25">
      <c r="A1165" s="10" t="s">
        <v>1943</v>
      </c>
      <c r="B1165" s="11">
        <v>45577</v>
      </c>
      <c r="C1165" s="12" t="s">
        <v>93</v>
      </c>
      <c r="D1165" s="13" t="s">
        <v>85</v>
      </c>
      <c r="E1165" s="13" t="s">
        <v>3</v>
      </c>
      <c r="F1165" s="14">
        <v>51</v>
      </c>
      <c r="G1165" s="12" t="s">
        <v>4</v>
      </c>
      <c r="H1165" s="12" t="s">
        <v>5</v>
      </c>
      <c r="I1165" s="12" t="s">
        <v>23</v>
      </c>
      <c r="J1165" s="12" t="s">
        <v>24</v>
      </c>
      <c r="K1165" s="12" t="s">
        <v>25</v>
      </c>
      <c r="L1165" s="14">
        <v>1</v>
      </c>
      <c r="M1165" s="14">
        <v>55000</v>
      </c>
      <c r="N1165" s="15">
        <v>0.05</v>
      </c>
      <c r="O1165" s="14">
        <v>52250</v>
      </c>
      <c r="P1165" s="14">
        <v>40000</v>
      </c>
      <c r="Q1165" s="5">
        <f>Table1[[#This Row],[Sales]]-Table1[[#This Row],[Cost]]</f>
        <v>12250</v>
      </c>
      <c r="R1165" s="12" t="s">
        <v>9</v>
      </c>
      <c r="S1165" s="12" t="s">
        <v>10</v>
      </c>
      <c r="T1165" s="12" t="s">
        <v>40</v>
      </c>
      <c r="U1165" s="12" t="s">
        <v>12</v>
      </c>
      <c r="V1165" s="6">
        <f>Table1[[#This Row],[Profit]]/Table1[[#This Row],[Sales]]</f>
        <v>0.23444976076555024</v>
      </c>
      <c r="W1165" s="12">
        <f>[1]!Table1[[#This Row],[Sales]]-[1]!Table1[[#This Row],[Cost]]-[1]!Table1[[#This Row],[Profit]]</f>
        <v>0</v>
      </c>
      <c r="X1165" s="12">
        <f>[1]!Table1[[#This Row],[Quantity]]*[1]!Table1[[#This Row],[Unit_Price]]</f>
        <v>55000</v>
      </c>
      <c r="Y1165" s="16">
        <f>[1]!Table1[[#This Row],[Gross_Sales]]*[1]!Table1[[#This Row],[Discount]]</f>
        <v>2750</v>
      </c>
      <c r="Z1165" s="17">
        <f>[1]!Table1[[#This Row],[Gross_Sales]]*[1]!Table1[[#This Row],[Discount_amount]]</f>
        <v>151250000</v>
      </c>
      <c r="AA1165" s="15">
        <f>IFERROR([1]!Table1[[#This Row],[Profit]]/[1]!Table1[[#This Row],[Sales]],0)</f>
        <v>0.23444976076555024</v>
      </c>
      <c r="AB1165" s="12">
        <f>YEAR([1]!Table1[[#This Row],[Order_Date]])</f>
        <v>2024</v>
      </c>
      <c r="AC1165" s="12">
        <f>MONTH([1]!Table1[[#This Row],[Order_Date]])</f>
        <v>10</v>
      </c>
      <c r="AD1165" s="12" t="str">
        <f t="shared" si="54"/>
        <v>Oct</v>
      </c>
      <c r="AE1165" s="12" t="str">
        <f t="shared" si="55"/>
        <v>Q4</v>
      </c>
      <c r="AF1165" s="12" t="str">
        <f t="shared" si="56"/>
        <v>2024-Oct</v>
      </c>
      <c r="AG1165" s="12">
        <f>COUNTIF(C:C,Table1[[#This Row],[Customer_ID]])</f>
        <v>3</v>
      </c>
      <c r="AH1165" s="18" t="e">
        <f>IF([1]!Table1[[#This Row],[Customer_order_count]] &gt;= 10,"FREQUENT",IF([1]!Table1[[#This Row],[Customer_order_count]] &lt;= 10,"REGULAR","OCASSIONAL"))</f>
        <v>#REF!</v>
      </c>
    </row>
    <row r="1166" spans="1:34" x14ac:dyDescent="0.25">
      <c r="A1166" s="1" t="s">
        <v>1944</v>
      </c>
      <c r="B1166" s="2">
        <v>45544</v>
      </c>
      <c r="C1166" s="3" t="s">
        <v>1045</v>
      </c>
      <c r="D1166" s="4" t="s">
        <v>803</v>
      </c>
      <c r="E1166" s="4" t="s">
        <v>16</v>
      </c>
      <c r="F1166" s="5">
        <v>54</v>
      </c>
      <c r="G1166" s="3" t="s">
        <v>275</v>
      </c>
      <c r="H1166" s="3" t="s">
        <v>276</v>
      </c>
      <c r="I1166" s="3" t="s">
        <v>89</v>
      </c>
      <c r="J1166" s="3" t="s">
        <v>90</v>
      </c>
      <c r="K1166" s="3" t="s">
        <v>91</v>
      </c>
      <c r="L1166" s="5">
        <v>2</v>
      </c>
      <c r="M1166" s="5">
        <v>35000</v>
      </c>
      <c r="N1166" s="6">
        <v>0.2</v>
      </c>
      <c r="O1166" s="5">
        <v>56000</v>
      </c>
      <c r="P1166" s="5">
        <v>54000</v>
      </c>
      <c r="Q1166" s="5">
        <f>Table1[[#This Row],[Sales]]-Table1[[#This Row],[Cost]]</f>
        <v>2000</v>
      </c>
      <c r="R1166" s="3" t="s">
        <v>26</v>
      </c>
      <c r="S1166" s="3" t="s">
        <v>10</v>
      </c>
      <c r="T1166" s="3" t="s">
        <v>33</v>
      </c>
      <c r="U1166" s="3" t="s">
        <v>27</v>
      </c>
      <c r="V1166" s="6">
        <f>Table1[[#This Row],[Profit]]/Table1[[#This Row],[Sales]]</f>
        <v>3.5714285714285712E-2</v>
      </c>
      <c r="W1166" s="3">
        <f>[1]!Table1[[#This Row],[Sales]]-[1]!Table1[[#This Row],[Cost]]-[1]!Table1[[#This Row],[Profit]]</f>
        <v>0</v>
      </c>
      <c r="X1166" s="3">
        <f>[1]!Table1[[#This Row],[Quantity]]*[1]!Table1[[#This Row],[Unit_Price]]</f>
        <v>70000</v>
      </c>
      <c r="Y1166" s="7">
        <f>[1]!Table1[[#This Row],[Gross_Sales]]*[1]!Table1[[#This Row],[Discount]]</f>
        <v>14000</v>
      </c>
      <c r="Z1166" s="8">
        <f>[1]!Table1[[#This Row],[Gross_Sales]]*[1]!Table1[[#This Row],[Discount_amount]]</f>
        <v>980000000</v>
      </c>
      <c r="AA1166" s="6">
        <f>IFERROR([1]!Table1[[#This Row],[Profit]]/[1]!Table1[[#This Row],[Sales]],0)</f>
        <v>3.5714285714285712E-2</v>
      </c>
      <c r="AB1166" s="3">
        <f>YEAR([1]!Table1[[#This Row],[Order_Date]])</f>
        <v>2024</v>
      </c>
      <c r="AC1166" s="3">
        <f>MONTH([1]!Table1[[#This Row],[Order_Date]])</f>
        <v>9</v>
      </c>
      <c r="AD1166" s="3" t="str">
        <f t="shared" si="54"/>
        <v>Sep</v>
      </c>
      <c r="AE1166" s="3" t="str">
        <f t="shared" si="55"/>
        <v>Q3</v>
      </c>
      <c r="AF1166" s="3" t="str">
        <f t="shared" si="56"/>
        <v>2024-Sep</v>
      </c>
      <c r="AG1166" s="3">
        <f>COUNTIF(C:C,Table1[[#This Row],[Customer_ID]])</f>
        <v>14</v>
      </c>
      <c r="AH1166" s="9" t="e">
        <f>IF([1]!Table1[[#This Row],[Customer_order_count]] &gt;= 10,"FREQUENT",IF([1]!Table1[[#This Row],[Customer_order_count]] &lt;= 10,"REGULAR","OCASSIONAL"))</f>
        <v>#REF!</v>
      </c>
    </row>
    <row r="1167" spans="1:34" x14ac:dyDescent="0.25">
      <c r="A1167" s="10" t="s">
        <v>1945</v>
      </c>
      <c r="B1167" s="11">
        <v>45897</v>
      </c>
      <c r="C1167" s="12" t="s">
        <v>739</v>
      </c>
      <c r="D1167" s="12" t="s">
        <v>740</v>
      </c>
      <c r="E1167" s="12" t="s">
        <v>16</v>
      </c>
      <c r="F1167" s="12">
        <v>36</v>
      </c>
      <c r="G1167" s="12" t="s">
        <v>284</v>
      </c>
      <c r="H1167" s="12" t="s">
        <v>285</v>
      </c>
      <c r="I1167" s="12" t="s">
        <v>176</v>
      </c>
      <c r="J1167" s="12" t="s">
        <v>177</v>
      </c>
      <c r="K1167" s="12" t="s">
        <v>25</v>
      </c>
      <c r="L1167" s="12">
        <v>2</v>
      </c>
      <c r="M1167" s="12">
        <v>22000</v>
      </c>
      <c r="N1167" s="12">
        <v>0.15</v>
      </c>
      <c r="O1167" s="12">
        <v>0</v>
      </c>
      <c r="P1167" s="12">
        <v>33000</v>
      </c>
      <c r="Q1167" s="5">
        <f>Table1[[#This Row],[Sales]]-Table1[[#This Row],[Cost]]</f>
        <v>-33000</v>
      </c>
      <c r="R1167" s="12" t="s">
        <v>77</v>
      </c>
      <c r="S1167" s="12" t="s">
        <v>291</v>
      </c>
      <c r="T1167" s="12" t="s">
        <v>33</v>
      </c>
      <c r="U1167" s="12" t="s">
        <v>19</v>
      </c>
      <c r="V1167" s="3" t="e">
        <f>Table1[[#This Row],[Profit]]/Table1[[#This Row],[Sales]]</f>
        <v>#DIV/0!</v>
      </c>
      <c r="W1167" s="12">
        <f>[1]!Table1[[#This Row],[Sales]]-[1]!Table1[[#This Row],[Cost]]-[1]!Table1[[#This Row],[Profit]]</f>
        <v>-33000</v>
      </c>
      <c r="X1167" s="12">
        <f>[1]!Table1[[#This Row],[Quantity]]*[1]!Table1[[#This Row],[Unit_Price]]</f>
        <v>44000</v>
      </c>
      <c r="Y1167" s="12">
        <f>[1]!Table1[[#This Row],[Gross_Sales]]*[1]!Table1[[#This Row],[Discount]]</f>
        <v>6600</v>
      </c>
      <c r="Z1167" s="12">
        <f>[1]!Table1[[#This Row],[Gross_Sales]]*[1]!Table1[[#This Row],[Discount_amount]]</f>
        <v>290400000</v>
      </c>
      <c r="AA1167" s="12">
        <f>IFERROR([1]!Table1[[#This Row],[Profit]]/[1]!Table1[[#This Row],[Sales]],0)</f>
        <v>0</v>
      </c>
      <c r="AB1167" s="12">
        <f>YEAR([1]!Table1[[#This Row],[Order_Date]])</f>
        <v>2025</v>
      </c>
      <c r="AC1167" s="12">
        <f>MONTH([1]!Table1[[#This Row],[Order_Date]])</f>
        <v>8</v>
      </c>
      <c r="AD1167" s="12" t="str">
        <f t="shared" si="54"/>
        <v>Aug</v>
      </c>
      <c r="AE1167" s="12" t="str">
        <f t="shared" si="55"/>
        <v>Q3</v>
      </c>
      <c r="AF1167" s="12" t="str">
        <f t="shared" si="56"/>
        <v>2025-Aug</v>
      </c>
      <c r="AG1167" s="12">
        <f>COUNTIF(C:C,Table1[[#This Row],[Customer_ID]])</f>
        <v>3</v>
      </c>
      <c r="AH1167" s="18" t="e">
        <f>IF([1]!Table1[[#This Row],[Customer_order_count]] &gt;= 10,"FREQUENT",IF([1]!Table1[[#This Row],[Customer_order_count]] &lt;= 10,"REGULAR","OCASSIONAL"))</f>
        <v>#REF!</v>
      </c>
    </row>
    <row r="1168" spans="1:34" x14ac:dyDescent="0.25">
      <c r="A1168" s="1" t="s">
        <v>1946</v>
      </c>
      <c r="B1168" s="2">
        <v>45719</v>
      </c>
      <c r="C1168" s="3" t="s">
        <v>1947</v>
      </c>
      <c r="D1168" s="4" t="s">
        <v>158</v>
      </c>
      <c r="E1168" s="4" t="s">
        <v>3</v>
      </c>
      <c r="F1168" s="5">
        <v>29</v>
      </c>
      <c r="G1168" s="3" t="s">
        <v>275</v>
      </c>
      <c r="H1168" s="3" t="s">
        <v>276</v>
      </c>
      <c r="I1168" s="3" t="s">
        <v>102</v>
      </c>
      <c r="J1168" s="3" t="s">
        <v>103</v>
      </c>
      <c r="K1168" s="3" t="s">
        <v>25</v>
      </c>
      <c r="L1168" s="5">
        <v>4</v>
      </c>
      <c r="M1168" s="5">
        <v>28000</v>
      </c>
      <c r="N1168" s="6">
        <v>0.1</v>
      </c>
      <c r="O1168" s="5">
        <v>100800</v>
      </c>
      <c r="P1168" s="5">
        <v>84000</v>
      </c>
      <c r="Q1168" s="5">
        <f>Table1[[#This Row],[Sales]]-Table1[[#This Row],[Cost]]</f>
        <v>16800</v>
      </c>
      <c r="R1168" s="3" t="s">
        <v>26</v>
      </c>
      <c r="S1168" s="3" t="s">
        <v>10</v>
      </c>
      <c r="T1168" s="3" t="s">
        <v>18</v>
      </c>
      <c r="U1168" s="3" t="s">
        <v>12</v>
      </c>
      <c r="V1168" s="6">
        <f>Table1[[#This Row],[Profit]]/Table1[[#This Row],[Sales]]</f>
        <v>0.16666666666666666</v>
      </c>
      <c r="W1168" s="3">
        <f>[1]!Table1[[#This Row],[Sales]]-[1]!Table1[[#This Row],[Cost]]-[1]!Table1[[#This Row],[Profit]]</f>
        <v>0</v>
      </c>
      <c r="X1168" s="3">
        <f>[1]!Table1[[#This Row],[Quantity]]*[1]!Table1[[#This Row],[Unit_Price]]</f>
        <v>112000</v>
      </c>
      <c r="Y1168" s="7">
        <f>[1]!Table1[[#This Row],[Gross_Sales]]*[1]!Table1[[#This Row],[Discount]]</f>
        <v>11200</v>
      </c>
      <c r="Z1168" s="8">
        <f>[1]!Table1[[#This Row],[Gross_Sales]]*[1]!Table1[[#This Row],[Discount_amount]]</f>
        <v>1254400000</v>
      </c>
      <c r="AA1168" s="6">
        <f>IFERROR([1]!Table1[[#This Row],[Profit]]/[1]!Table1[[#This Row],[Sales]],0)</f>
        <v>0.16666666666666666</v>
      </c>
      <c r="AB1168" s="3">
        <f>YEAR([1]!Table1[[#This Row],[Order_Date]])</f>
        <v>2025</v>
      </c>
      <c r="AC1168" s="3">
        <f>MONTH([1]!Table1[[#This Row],[Order_Date]])</f>
        <v>3</v>
      </c>
      <c r="AD1168" s="3" t="str">
        <f t="shared" si="54"/>
        <v>Mar</v>
      </c>
      <c r="AE1168" s="3" t="str">
        <f t="shared" si="55"/>
        <v>Q1</v>
      </c>
      <c r="AF1168" s="3" t="str">
        <f t="shared" si="56"/>
        <v>2025-Mar</v>
      </c>
      <c r="AG1168" s="3">
        <f>COUNTIF(C:C,Table1[[#This Row],[Customer_ID]])</f>
        <v>3</v>
      </c>
      <c r="AH1168" s="9" t="e">
        <f>IF([1]!Table1[[#This Row],[Customer_order_count]] &gt;= 10,"FREQUENT",IF([1]!Table1[[#This Row],[Customer_order_count]] &lt;= 10,"REGULAR","OCASSIONAL"))</f>
        <v>#REF!</v>
      </c>
    </row>
    <row r="1169" spans="1:34" x14ac:dyDescent="0.25">
      <c r="A1169" s="10" t="s">
        <v>1948</v>
      </c>
      <c r="B1169" s="11">
        <v>45808</v>
      </c>
      <c r="C1169" s="12" t="s">
        <v>511</v>
      </c>
      <c r="D1169" s="13" t="s">
        <v>101</v>
      </c>
      <c r="E1169" s="13" t="s">
        <v>3</v>
      </c>
      <c r="F1169" s="14">
        <v>55</v>
      </c>
      <c r="G1169" s="12" t="s">
        <v>407</v>
      </c>
      <c r="H1169" s="12" t="s">
        <v>285</v>
      </c>
      <c r="I1169" s="12" t="s">
        <v>102</v>
      </c>
      <c r="J1169" s="12" t="s">
        <v>103</v>
      </c>
      <c r="K1169" s="12" t="s">
        <v>25</v>
      </c>
      <c r="L1169" s="14">
        <v>2</v>
      </c>
      <c r="M1169" s="14">
        <v>28000</v>
      </c>
      <c r="N1169" s="15">
        <v>0.15</v>
      </c>
      <c r="O1169" s="14">
        <v>47600</v>
      </c>
      <c r="P1169" s="14">
        <v>42000</v>
      </c>
      <c r="Q1169" s="5">
        <f>Table1[[#This Row],[Sales]]-Table1[[#This Row],[Cost]]</f>
        <v>5600</v>
      </c>
      <c r="R1169" s="12" t="s">
        <v>17</v>
      </c>
      <c r="S1169" s="12" t="s">
        <v>10</v>
      </c>
      <c r="T1169" s="12" t="s">
        <v>11</v>
      </c>
      <c r="U1169" s="12" t="s">
        <v>27</v>
      </c>
      <c r="V1169" s="6">
        <f>Table1[[#This Row],[Profit]]/Table1[[#This Row],[Sales]]</f>
        <v>0.11764705882352941</v>
      </c>
      <c r="W1169" s="12">
        <f>[1]!Table1[[#This Row],[Sales]]-[1]!Table1[[#This Row],[Cost]]-[1]!Table1[[#This Row],[Profit]]</f>
        <v>0</v>
      </c>
      <c r="X1169" s="12">
        <f>[1]!Table1[[#This Row],[Quantity]]*[1]!Table1[[#This Row],[Unit_Price]]</f>
        <v>56000</v>
      </c>
      <c r="Y1169" s="16">
        <f>[1]!Table1[[#This Row],[Gross_Sales]]*[1]!Table1[[#This Row],[Discount]]</f>
        <v>8400</v>
      </c>
      <c r="Z1169" s="17">
        <f>[1]!Table1[[#This Row],[Gross_Sales]]*[1]!Table1[[#This Row],[Discount_amount]]</f>
        <v>470400000</v>
      </c>
      <c r="AA1169" s="15">
        <f>IFERROR([1]!Table1[[#This Row],[Profit]]/[1]!Table1[[#This Row],[Sales]],0)</f>
        <v>0.11764705882352941</v>
      </c>
      <c r="AB1169" s="12">
        <f>YEAR([1]!Table1[[#This Row],[Order_Date]])</f>
        <v>2025</v>
      </c>
      <c r="AC1169" s="12">
        <f>MONTH([1]!Table1[[#This Row],[Order_Date]])</f>
        <v>5</v>
      </c>
      <c r="AD1169" s="12" t="str">
        <f t="shared" si="54"/>
        <v>May</v>
      </c>
      <c r="AE1169" s="12" t="str">
        <f t="shared" si="55"/>
        <v>Q2</v>
      </c>
      <c r="AF1169" s="12" t="str">
        <f t="shared" si="56"/>
        <v>2025-May</v>
      </c>
      <c r="AG1169" s="12">
        <f>COUNTIF(C:C,Table1[[#This Row],[Customer_ID]])</f>
        <v>9</v>
      </c>
      <c r="AH1169" s="18" t="e">
        <f>IF([1]!Table1[[#This Row],[Customer_order_count]] &gt;= 10,"FREQUENT",IF([1]!Table1[[#This Row],[Customer_order_count]] &lt;= 10,"REGULAR","OCASSIONAL"))</f>
        <v>#REF!</v>
      </c>
    </row>
    <row r="1170" spans="1:34" x14ac:dyDescent="0.25">
      <c r="A1170" s="1" t="s">
        <v>1949</v>
      </c>
      <c r="B1170" s="2">
        <v>46005</v>
      </c>
      <c r="C1170" s="3" t="s">
        <v>1080</v>
      </c>
      <c r="D1170" s="4" t="s">
        <v>369</v>
      </c>
      <c r="E1170" s="4" t="s">
        <v>16</v>
      </c>
      <c r="F1170" s="5">
        <v>32</v>
      </c>
      <c r="G1170" s="3" t="s">
        <v>290</v>
      </c>
      <c r="H1170" s="3" t="s">
        <v>276</v>
      </c>
      <c r="I1170" s="3" t="s">
        <v>31</v>
      </c>
      <c r="J1170" s="3" t="s">
        <v>32</v>
      </c>
      <c r="K1170" s="3" t="s">
        <v>25</v>
      </c>
      <c r="L1170" s="5">
        <v>1</v>
      </c>
      <c r="M1170" s="5">
        <v>5000</v>
      </c>
      <c r="N1170" s="6">
        <v>0.1</v>
      </c>
      <c r="O1170" s="5">
        <v>4500</v>
      </c>
      <c r="P1170" s="5">
        <v>3500</v>
      </c>
      <c r="Q1170" s="5">
        <f>Table1[[#This Row],[Sales]]-Table1[[#This Row],[Cost]]</f>
        <v>1000</v>
      </c>
      <c r="R1170" s="3" t="s">
        <v>17</v>
      </c>
      <c r="S1170" s="3" t="s">
        <v>10</v>
      </c>
      <c r="T1170" s="3" t="s">
        <v>40</v>
      </c>
      <c r="U1170" s="3" t="s">
        <v>27</v>
      </c>
      <c r="V1170" s="6">
        <f>Table1[[#This Row],[Profit]]/Table1[[#This Row],[Sales]]</f>
        <v>0.22222222222222221</v>
      </c>
      <c r="W1170" s="3">
        <f>[1]!Table1[[#This Row],[Sales]]-[1]!Table1[[#This Row],[Cost]]-[1]!Table1[[#This Row],[Profit]]</f>
        <v>0</v>
      </c>
      <c r="X1170" s="3">
        <f>[1]!Table1[[#This Row],[Quantity]]*[1]!Table1[[#This Row],[Unit_Price]]</f>
        <v>5000</v>
      </c>
      <c r="Y1170" s="7">
        <f>[1]!Table1[[#This Row],[Gross_Sales]]*[1]!Table1[[#This Row],[Discount]]</f>
        <v>500</v>
      </c>
      <c r="Z1170" s="8">
        <f>[1]!Table1[[#This Row],[Gross_Sales]]*[1]!Table1[[#This Row],[Discount_amount]]</f>
        <v>2500000</v>
      </c>
      <c r="AA1170" s="6">
        <f>IFERROR([1]!Table1[[#This Row],[Profit]]/[1]!Table1[[#This Row],[Sales]],0)</f>
        <v>0.22222222222222221</v>
      </c>
      <c r="AB1170" s="3">
        <f>YEAR([1]!Table1[[#This Row],[Order_Date]])</f>
        <v>2025</v>
      </c>
      <c r="AC1170" s="3">
        <f>MONTH([1]!Table1[[#This Row],[Order_Date]])</f>
        <v>12</v>
      </c>
      <c r="AD1170" s="3" t="str">
        <f t="shared" si="54"/>
        <v>Dec</v>
      </c>
      <c r="AE1170" s="3" t="str">
        <f t="shared" si="55"/>
        <v>Q4</v>
      </c>
      <c r="AF1170" s="3" t="str">
        <f t="shared" si="56"/>
        <v>2025-Dec</v>
      </c>
      <c r="AG1170" s="3">
        <f>COUNTIF(C:C,Table1[[#This Row],[Customer_ID]])</f>
        <v>16</v>
      </c>
      <c r="AH1170" s="9" t="e">
        <f>IF([1]!Table1[[#This Row],[Customer_order_count]] &gt;= 10,"FREQUENT",IF([1]!Table1[[#This Row],[Customer_order_count]] &lt;= 10,"REGULAR","OCASSIONAL"))</f>
        <v>#REF!</v>
      </c>
    </row>
    <row r="1171" spans="1:34" x14ac:dyDescent="0.25">
      <c r="A1171" s="10" t="s">
        <v>1950</v>
      </c>
      <c r="B1171" s="11">
        <v>45863</v>
      </c>
      <c r="C1171" s="12" t="s">
        <v>631</v>
      </c>
      <c r="D1171" s="13" t="s">
        <v>352</v>
      </c>
      <c r="E1171" s="13" t="s">
        <v>3</v>
      </c>
      <c r="F1171" s="14">
        <v>45</v>
      </c>
      <c r="G1171" s="12" t="s">
        <v>339</v>
      </c>
      <c r="H1171" s="12" t="s">
        <v>285</v>
      </c>
      <c r="I1171" s="12" t="s">
        <v>23</v>
      </c>
      <c r="J1171" s="12" t="s">
        <v>24</v>
      </c>
      <c r="K1171" s="12" t="s">
        <v>25</v>
      </c>
      <c r="L1171" s="14">
        <v>1</v>
      </c>
      <c r="M1171" s="14">
        <v>55000</v>
      </c>
      <c r="N1171" s="15">
        <v>0.15</v>
      </c>
      <c r="O1171" s="14">
        <v>46750</v>
      </c>
      <c r="P1171" s="14">
        <v>40000</v>
      </c>
      <c r="Q1171" s="5">
        <f>Table1[[#This Row],[Sales]]-Table1[[#This Row],[Cost]]</f>
        <v>6750</v>
      </c>
      <c r="R1171" s="12" t="s">
        <v>9</v>
      </c>
      <c r="S1171" s="12" t="s">
        <v>10</v>
      </c>
      <c r="T1171" s="12" t="s">
        <v>33</v>
      </c>
      <c r="U1171" s="12" t="s">
        <v>27</v>
      </c>
      <c r="V1171" s="6">
        <f>Table1[[#This Row],[Profit]]/Table1[[#This Row],[Sales]]</f>
        <v>0.14438502673796791</v>
      </c>
      <c r="W1171" s="12">
        <f>[1]!Table1[[#This Row],[Sales]]-[1]!Table1[[#This Row],[Cost]]-[1]!Table1[[#This Row],[Profit]]</f>
        <v>0</v>
      </c>
      <c r="X1171" s="12">
        <f>[1]!Table1[[#This Row],[Quantity]]*[1]!Table1[[#This Row],[Unit_Price]]</f>
        <v>55000</v>
      </c>
      <c r="Y1171" s="16">
        <f>[1]!Table1[[#This Row],[Gross_Sales]]*[1]!Table1[[#This Row],[Discount]]</f>
        <v>8250</v>
      </c>
      <c r="Z1171" s="17">
        <f>[1]!Table1[[#This Row],[Gross_Sales]]*[1]!Table1[[#This Row],[Discount_amount]]</f>
        <v>453750000</v>
      </c>
      <c r="AA1171" s="15">
        <f>IFERROR([1]!Table1[[#This Row],[Profit]]/[1]!Table1[[#This Row],[Sales]],0)</f>
        <v>0.14438502673796791</v>
      </c>
      <c r="AB1171" s="12">
        <f>YEAR([1]!Table1[[#This Row],[Order_Date]])</f>
        <v>2025</v>
      </c>
      <c r="AC1171" s="12">
        <f>MONTH([1]!Table1[[#This Row],[Order_Date]])</f>
        <v>7</v>
      </c>
      <c r="AD1171" s="12" t="str">
        <f t="shared" si="54"/>
        <v>Jul</v>
      </c>
      <c r="AE1171" s="12" t="str">
        <f t="shared" si="55"/>
        <v>Q3</v>
      </c>
      <c r="AF1171" s="12" t="str">
        <f t="shared" si="56"/>
        <v>2025-Jul</v>
      </c>
      <c r="AG1171" s="12">
        <f>COUNTIF(C:C,Table1[[#This Row],[Customer_ID]])</f>
        <v>5</v>
      </c>
      <c r="AH1171" s="18" t="e">
        <f>IF([1]!Table1[[#This Row],[Customer_order_count]] &gt;= 10,"FREQUENT",IF([1]!Table1[[#This Row],[Customer_order_count]] &lt;= 10,"REGULAR","OCASSIONAL"))</f>
        <v>#REF!</v>
      </c>
    </row>
    <row r="1172" spans="1:34" x14ac:dyDescent="0.25">
      <c r="A1172" s="1" t="s">
        <v>1951</v>
      </c>
      <c r="B1172" s="2">
        <v>45515</v>
      </c>
      <c r="C1172" s="3" t="s">
        <v>1952</v>
      </c>
      <c r="D1172" s="4" t="s">
        <v>101</v>
      </c>
      <c r="E1172" s="4" t="s">
        <v>3</v>
      </c>
      <c r="F1172" s="5">
        <v>42</v>
      </c>
      <c r="G1172" s="3" t="s">
        <v>407</v>
      </c>
      <c r="H1172" s="3" t="s">
        <v>285</v>
      </c>
      <c r="I1172" s="3" t="s">
        <v>176</v>
      </c>
      <c r="J1172" s="3" t="s">
        <v>177</v>
      </c>
      <c r="K1172" s="3" t="s">
        <v>25</v>
      </c>
      <c r="L1172" s="5">
        <v>1</v>
      </c>
      <c r="M1172" s="5">
        <v>22000</v>
      </c>
      <c r="N1172" s="6">
        <v>0.1</v>
      </c>
      <c r="O1172" s="5">
        <v>19800</v>
      </c>
      <c r="P1172" s="5">
        <v>16500</v>
      </c>
      <c r="Q1172" s="5">
        <f>Table1[[#This Row],[Sales]]-Table1[[#This Row],[Cost]]</f>
        <v>3300</v>
      </c>
      <c r="R1172" s="3" t="s">
        <v>26</v>
      </c>
      <c r="S1172" s="3" t="s">
        <v>10</v>
      </c>
      <c r="T1172" s="3" t="s">
        <v>33</v>
      </c>
      <c r="U1172" s="3" t="s">
        <v>12</v>
      </c>
      <c r="V1172" s="6">
        <f>Table1[[#This Row],[Profit]]/Table1[[#This Row],[Sales]]</f>
        <v>0.16666666666666666</v>
      </c>
      <c r="W1172" s="3">
        <f>[1]!Table1[[#This Row],[Sales]]-[1]!Table1[[#This Row],[Cost]]-[1]!Table1[[#This Row],[Profit]]</f>
        <v>0</v>
      </c>
      <c r="X1172" s="3">
        <f>[1]!Table1[[#This Row],[Quantity]]*[1]!Table1[[#This Row],[Unit_Price]]</f>
        <v>22000</v>
      </c>
      <c r="Y1172" s="7">
        <f>[1]!Table1[[#This Row],[Gross_Sales]]*[1]!Table1[[#This Row],[Discount]]</f>
        <v>2200</v>
      </c>
      <c r="Z1172" s="8">
        <f>[1]!Table1[[#This Row],[Gross_Sales]]*[1]!Table1[[#This Row],[Discount_amount]]</f>
        <v>48400000</v>
      </c>
      <c r="AA1172" s="6">
        <f>IFERROR([1]!Table1[[#This Row],[Profit]]/[1]!Table1[[#This Row],[Sales]],0)</f>
        <v>0.16666666666666666</v>
      </c>
      <c r="AB1172" s="3">
        <f>YEAR([1]!Table1[[#This Row],[Order_Date]])</f>
        <v>2024</v>
      </c>
      <c r="AC1172" s="3">
        <f>MONTH([1]!Table1[[#This Row],[Order_Date]])</f>
        <v>8</v>
      </c>
      <c r="AD1172" s="3" t="str">
        <f t="shared" si="54"/>
        <v>Aug</v>
      </c>
      <c r="AE1172" s="3" t="str">
        <f t="shared" si="55"/>
        <v>Q3</v>
      </c>
      <c r="AF1172" s="3" t="str">
        <f t="shared" si="56"/>
        <v>2024-Aug</v>
      </c>
      <c r="AG1172" s="3">
        <f>COUNTIF(C:C,Table1[[#This Row],[Customer_ID]])</f>
        <v>5</v>
      </c>
      <c r="AH1172" s="9" t="e">
        <f>IF([1]!Table1[[#This Row],[Customer_order_count]] &gt;= 10,"FREQUENT",IF([1]!Table1[[#This Row],[Customer_order_count]] &lt;= 10,"REGULAR","OCASSIONAL"))</f>
        <v>#REF!</v>
      </c>
    </row>
    <row r="1173" spans="1:34" x14ac:dyDescent="0.25">
      <c r="A1173" s="10" t="s">
        <v>1953</v>
      </c>
      <c r="B1173" s="11">
        <v>45384</v>
      </c>
      <c r="C1173" s="12" t="s">
        <v>422</v>
      </c>
      <c r="D1173" s="13" t="s">
        <v>423</v>
      </c>
      <c r="E1173" s="13" t="s">
        <v>3</v>
      </c>
      <c r="F1173" s="14">
        <v>58</v>
      </c>
      <c r="G1173" s="12" t="s">
        <v>275</v>
      </c>
      <c r="H1173" s="12" t="s">
        <v>276</v>
      </c>
      <c r="I1173" s="12" t="s">
        <v>23</v>
      </c>
      <c r="J1173" s="12" t="s">
        <v>24</v>
      </c>
      <c r="K1173" s="12" t="s">
        <v>25</v>
      </c>
      <c r="L1173" s="14">
        <v>1</v>
      </c>
      <c r="M1173" s="14">
        <v>55000</v>
      </c>
      <c r="N1173" s="15">
        <v>0.15</v>
      </c>
      <c r="O1173" s="14">
        <v>46750</v>
      </c>
      <c r="P1173" s="14">
        <v>40000</v>
      </c>
      <c r="Q1173" s="5">
        <f>Table1[[#This Row],[Sales]]-Table1[[#This Row],[Cost]]</f>
        <v>6750</v>
      </c>
      <c r="R1173" s="12" t="s">
        <v>17</v>
      </c>
      <c r="S1173" s="12" t="s">
        <v>10</v>
      </c>
      <c r="T1173" s="12" t="s">
        <v>11</v>
      </c>
      <c r="U1173" s="12" t="s">
        <v>12</v>
      </c>
      <c r="V1173" s="6">
        <f>Table1[[#This Row],[Profit]]/Table1[[#This Row],[Sales]]</f>
        <v>0.14438502673796791</v>
      </c>
      <c r="W1173" s="12">
        <f>[1]!Table1[[#This Row],[Sales]]-[1]!Table1[[#This Row],[Cost]]-[1]!Table1[[#This Row],[Profit]]</f>
        <v>0</v>
      </c>
      <c r="X1173" s="12">
        <f>[1]!Table1[[#This Row],[Quantity]]*[1]!Table1[[#This Row],[Unit_Price]]</f>
        <v>55000</v>
      </c>
      <c r="Y1173" s="16">
        <f>[1]!Table1[[#This Row],[Gross_Sales]]*[1]!Table1[[#This Row],[Discount]]</f>
        <v>8250</v>
      </c>
      <c r="Z1173" s="17">
        <f>[1]!Table1[[#This Row],[Gross_Sales]]*[1]!Table1[[#This Row],[Discount_amount]]</f>
        <v>453750000</v>
      </c>
      <c r="AA1173" s="15">
        <f>IFERROR([1]!Table1[[#This Row],[Profit]]/[1]!Table1[[#This Row],[Sales]],0)</f>
        <v>0.14438502673796791</v>
      </c>
      <c r="AB1173" s="12">
        <f>YEAR([1]!Table1[[#This Row],[Order_Date]])</f>
        <v>2024</v>
      </c>
      <c r="AC1173" s="12">
        <f>MONTH([1]!Table1[[#This Row],[Order_Date]])</f>
        <v>4</v>
      </c>
      <c r="AD1173" s="12" t="str">
        <f t="shared" si="54"/>
        <v>Apr</v>
      </c>
      <c r="AE1173" s="12" t="str">
        <f t="shared" si="55"/>
        <v>Q2</v>
      </c>
      <c r="AF1173" s="12" t="str">
        <f t="shared" si="56"/>
        <v>2024-Apr</v>
      </c>
      <c r="AG1173" s="12">
        <f>COUNTIF(C:C,Table1[[#This Row],[Customer_ID]])</f>
        <v>3</v>
      </c>
      <c r="AH1173" s="18" t="e">
        <f>IF([1]!Table1[[#This Row],[Customer_order_count]] &gt;= 10,"FREQUENT",IF([1]!Table1[[#This Row],[Customer_order_count]] &lt;= 10,"REGULAR","OCASSIONAL"))</f>
        <v>#REF!</v>
      </c>
    </row>
    <row r="1174" spans="1:34" x14ac:dyDescent="0.25">
      <c r="A1174" s="1" t="s">
        <v>1954</v>
      </c>
      <c r="B1174" s="2">
        <v>46012</v>
      </c>
      <c r="C1174" s="3" t="s">
        <v>1122</v>
      </c>
      <c r="D1174" s="4" t="s">
        <v>1123</v>
      </c>
      <c r="E1174" s="4" t="s">
        <v>3</v>
      </c>
      <c r="F1174" s="5">
        <v>25</v>
      </c>
      <c r="G1174" s="3" t="s">
        <v>339</v>
      </c>
      <c r="H1174" s="3" t="s">
        <v>285</v>
      </c>
      <c r="I1174" s="3" t="s">
        <v>74</v>
      </c>
      <c r="J1174" s="3" t="s">
        <v>75</v>
      </c>
      <c r="K1174" s="3" t="s">
        <v>76</v>
      </c>
      <c r="L1174" s="5">
        <v>2</v>
      </c>
      <c r="M1174" s="5">
        <v>550</v>
      </c>
      <c r="N1174" s="6">
        <v>0.1</v>
      </c>
      <c r="O1174" s="5">
        <v>990</v>
      </c>
      <c r="P1174" s="5">
        <v>900</v>
      </c>
      <c r="Q1174" s="5">
        <f>Table1[[#This Row],[Sales]]-Table1[[#This Row],[Cost]]</f>
        <v>90</v>
      </c>
      <c r="R1174" s="3" t="s">
        <v>77</v>
      </c>
      <c r="S1174" s="3" t="s">
        <v>10</v>
      </c>
      <c r="T1174" s="3" t="s">
        <v>40</v>
      </c>
      <c r="U1174" s="3" t="s">
        <v>12</v>
      </c>
      <c r="V1174" s="6">
        <f>Table1[[#This Row],[Profit]]/Table1[[#This Row],[Sales]]</f>
        <v>9.0909090909090912E-2</v>
      </c>
      <c r="W1174" s="3">
        <f>[1]!Table1[[#This Row],[Sales]]-[1]!Table1[[#This Row],[Cost]]-[1]!Table1[[#This Row],[Profit]]</f>
        <v>0</v>
      </c>
      <c r="X1174" s="3">
        <f>[1]!Table1[[#This Row],[Quantity]]*[1]!Table1[[#This Row],[Unit_Price]]</f>
        <v>1100</v>
      </c>
      <c r="Y1174" s="7">
        <f>[1]!Table1[[#This Row],[Gross_Sales]]*[1]!Table1[[#This Row],[Discount]]</f>
        <v>110</v>
      </c>
      <c r="Z1174" s="8">
        <f>[1]!Table1[[#This Row],[Gross_Sales]]*[1]!Table1[[#This Row],[Discount_amount]]</f>
        <v>121000</v>
      </c>
      <c r="AA1174" s="6">
        <f>IFERROR([1]!Table1[[#This Row],[Profit]]/[1]!Table1[[#This Row],[Sales]],0)</f>
        <v>9.0909090909090912E-2</v>
      </c>
      <c r="AB1174" s="3">
        <f>YEAR([1]!Table1[[#This Row],[Order_Date]])</f>
        <v>2025</v>
      </c>
      <c r="AC1174" s="3">
        <f>MONTH([1]!Table1[[#This Row],[Order_Date]])</f>
        <v>12</v>
      </c>
      <c r="AD1174" s="3" t="str">
        <f t="shared" si="54"/>
        <v>Dec</v>
      </c>
      <c r="AE1174" s="3" t="str">
        <f t="shared" si="55"/>
        <v>Q4</v>
      </c>
      <c r="AF1174" s="3" t="str">
        <f t="shared" si="56"/>
        <v>2025-Dec</v>
      </c>
      <c r="AG1174" s="3">
        <f>COUNTIF(C:C,Table1[[#This Row],[Customer_ID]])</f>
        <v>3</v>
      </c>
      <c r="AH1174" s="9" t="e">
        <f>IF([1]!Table1[[#This Row],[Customer_order_count]] &gt;= 10,"FREQUENT",IF([1]!Table1[[#This Row],[Customer_order_count]] &lt;= 10,"REGULAR","OCASSIONAL"))</f>
        <v>#REF!</v>
      </c>
    </row>
    <row r="1175" spans="1:34" x14ac:dyDescent="0.25">
      <c r="A1175" s="10" t="s">
        <v>1955</v>
      </c>
      <c r="B1175" s="11">
        <v>45316</v>
      </c>
      <c r="C1175" s="12" t="s">
        <v>399</v>
      </c>
      <c r="D1175" s="13" t="s">
        <v>15</v>
      </c>
      <c r="E1175" s="13" t="s">
        <v>3</v>
      </c>
      <c r="F1175" s="14">
        <v>24</v>
      </c>
      <c r="G1175" s="12" t="s">
        <v>269</v>
      </c>
      <c r="H1175" s="12" t="s">
        <v>270</v>
      </c>
      <c r="I1175" s="12" t="s">
        <v>74</v>
      </c>
      <c r="J1175" s="12" t="s">
        <v>75</v>
      </c>
      <c r="K1175" s="12" t="s">
        <v>76</v>
      </c>
      <c r="L1175" s="14">
        <v>4</v>
      </c>
      <c r="M1175" s="14">
        <v>550</v>
      </c>
      <c r="N1175" s="15">
        <v>0.05</v>
      </c>
      <c r="O1175" s="14">
        <v>2090</v>
      </c>
      <c r="P1175" s="14">
        <v>1800</v>
      </c>
      <c r="Q1175" s="5">
        <f>Table1[[#This Row],[Sales]]-Table1[[#This Row],[Cost]]</f>
        <v>290</v>
      </c>
      <c r="R1175" s="12" t="s">
        <v>17</v>
      </c>
      <c r="S1175" s="12" t="s">
        <v>10</v>
      </c>
      <c r="T1175" s="12" t="s">
        <v>18</v>
      </c>
      <c r="U1175" s="12" t="s">
        <v>12</v>
      </c>
      <c r="V1175" s="6">
        <f>Table1[[#This Row],[Profit]]/Table1[[#This Row],[Sales]]</f>
        <v>0.13875598086124402</v>
      </c>
      <c r="W1175" s="12">
        <f>[1]!Table1[[#This Row],[Sales]]-[1]!Table1[[#This Row],[Cost]]-[1]!Table1[[#This Row],[Profit]]</f>
        <v>0</v>
      </c>
      <c r="X1175" s="12">
        <f>[1]!Table1[[#This Row],[Quantity]]*[1]!Table1[[#This Row],[Unit_Price]]</f>
        <v>2200</v>
      </c>
      <c r="Y1175" s="16">
        <f>[1]!Table1[[#This Row],[Gross_Sales]]*[1]!Table1[[#This Row],[Discount]]</f>
        <v>110</v>
      </c>
      <c r="Z1175" s="17">
        <f>[1]!Table1[[#This Row],[Gross_Sales]]*[1]!Table1[[#This Row],[Discount_amount]]</f>
        <v>242000</v>
      </c>
      <c r="AA1175" s="15">
        <f>IFERROR([1]!Table1[[#This Row],[Profit]]/[1]!Table1[[#This Row],[Sales]],0)</f>
        <v>0.13875598086124402</v>
      </c>
      <c r="AB1175" s="12">
        <f>YEAR([1]!Table1[[#This Row],[Order_Date]])</f>
        <v>2024</v>
      </c>
      <c r="AC1175" s="12">
        <f>MONTH([1]!Table1[[#This Row],[Order_Date]])</f>
        <v>1</v>
      </c>
      <c r="AD1175" s="12" t="str">
        <f t="shared" si="54"/>
        <v>Jan</v>
      </c>
      <c r="AE1175" s="12" t="str">
        <f t="shared" si="55"/>
        <v>Q1</v>
      </c>
      <c r="AF1175" s="12" t="str">
        <f t="shared" si="56"/>
        <v>2024-Jan</v>
      </c>
      <c r="AG1175" s="12">
        <f>COUNTIF(C:C,Table1[[#This Row],[Customer_ID]])</f>
        <v>14</v>
      </c>
      <c r="AH1175" s="18" t="e">
        <f>IF([1]!Table1[[#This Row],[Customer_order_count]] &gt;= 10,"FREQUENT",IF([1]!Table1[[#This Row],[Customer_order_count]] &lt;= 10,"REGULAR","OCASSIONAL"))</f>
        <v>#REF!</v>
      </c>
    </row>
    <row r="1176" spans="1:34" x14ac:dyDescent="0.25">
      <c r="A1176" s="1" t="s">
        <v>1956</v>
      </c>
      <c r="B1176" s="2">
        <v>46012</v>
      </c>
      <c r="C1176" s="3" t="s">
        <v>619</v>
      </c>
      <c r="D1176" s="4" t="s">
        <v>609</v>
      </c>
      <c r="E1176" s="4" t="s">
        <v>3</v>
      </c>
      <c r="F1176" s="5">
        <v>32</v>
      </c>
      <c r="G1176" s="3" t="s">
        <v>407</v>
      </c>
      <c r="H1176" s="3" t="s">
        <v>285</v>
      </c>
      <c r="I1176" s="3" t="s">
        <v>95</v>
      </c>
      <c r="J1176" s="3" t="s">
        <v>96</v>
      </c>
      <c r="K1176" s="3" t="s">
        <v>46</v>
      </c>
      <c r="L1176" s="5">
        <v>1</v>
      </c>
      <c r="M1176" s="5">
        <v>600</v>
      </c>
      <c r="N1176" s="6">
        <v>0.05</v>
      </c>
      <c r="O1176" s="5">
        <v>570</v>
      </c>
      <c r="P1176" s="5">
        <v>380</v>
      </c>
      <c r="Q1176" s="5">
        <f>Table1[[#This Row],[Sales]]-Table1[[#This Row],[Cost]]</f>
        <v>190</v>
      </c>
      <c r="R1176" s="3" t="s">
        <v>26</v>
      </c>
      <c r="S1176" s="3" t="s">
        <v>10</v>
      </c>
      <c r="T1176" s="3" t="s">
        <v>40</v>
      </c>
      <c r="U1176" s="3" t="s">
        <v>19</v>
      </c>
      <c r="V1176" s="6">
        <f>Table1[[#This Row],[Profit]]/Table1[[#This Row],[Sales]]</f>
        <v>0.33333333333333331</v>
      </c>
      <c r="W1176" s="3">
        <f>[1]!Table1[[#This Row],[Sales]]-[1]!Table1[[#This Row],[Cost]]-[1]!Table1[[#This Row],[Profit]]</f>
        <v>0</v>
      </c>
      <c r="X1176" s="3">
        <f>[1]!Table1[[#This Row],[Quantity]]*[1]!Table1[[#This Row],[Unit_Price]]</f>
        <v>600</v>
      </c>
      <c r="Y1176" s="7">
        <f>[1]!Table1[[#This Row],[Gross_Sales]]*[1]!Table1[[#This Row],[Discount]]</f>
        <v>30</v>
      </c>
      <c r="Z1176" s="8">
        <f>[1]!Table1[[#This Row],[Gross_Sales]]*[1]!Table1[[#This Row],[Discount_amount]]</f>
        <v>18000</v>
      </c>
      <c r="AA1176" s="6">
        <f>IFERROR([1]!Table1[[#This Row],[Profit]]/[1]!Table1[[#This Row],[Sales]],0)</f>
        <v>0.33333333333333331</v>
      </c>
      <c r="AB1176" s="3">
        <f>YEAR([1]!Table1[[#This Row],[Order_Date]])</f>
        <v>2025</v>
      </c>
      <c r="AC1176" s="3">
        <f>MONTH([1]!Table1[[#This Row],[Order_Date]])</f>
        <v>12</v>
      </c>
      <c r="AD1176" s="3" t="str">
        <f t="shared" si="54"/>
        <v>Dec</v>
      </c>
      <c r="AE1176" s="3" t="str">
        <f t="shared" si="55"/>
        <v>Q4</v>
      </c>
      <c r="AF1176" s="3" t="str">
        <f t="shared" si="56"/>
        <v>2025-Dec</v>
      </c>
      <c r="AG1176" s="3">
        <f>COUNTIF(C:C,Table1[[#This Row],[Customer_ID]])</f>
        <v>23</v>
      </c>
      <c r="AH1176" s="9" t="e">
        <f>IF([1]!Table1[[#This Row],[Customer_order_count]] &gt;= 10,"FREQUENT",IF([1]!Table1[[#This Row],[Customer_order_count]] &lt;= 10,"REGULAR","OCASSIONAL"))</f>
        <v>#REF!</v>
      </c>
    </row>
    <row r="1177" spans="1:34" x14ac:dyDescent="0.25">
      <c r="A1177" s="10" t="s">
        <v>1957</v>
      </c>
      <c r="B1177" s="11">
        <v>45933</v>
      </c>
      <c r="C1177" s="12" t="s">
        <v>742</v>
      </c>
      <c r="D1177" s="13" t="s">
        <v>523</v>
      </c>
      <c r="E1177" s="13" t="s">
        <v>16</v>
      </c>
      <c r="F1177" s="14">
        <v>47</v>
      </c>
      <c r="G1177" s="12" t="s">
        <v>407</v>
      </c>
      <c r="H1177" s="12" t="s">
        <v>285</v>
      </c>
      <c r="I1177" s="12" t="s">
        <v>74</v>
      </c>
      <c r="J1177" s="12" t="s">
        <v>75</v>
      </c>
      <c r="K1177" s="12" t="s">
        <v>76</v>
      </c>
      <c r="L1177" s="14">
        <v>2</v>
      </c>
      <c r="M1177" s="14">
        <v>550</v>
      </c>
      <c r="N1177" s="15">
        <v>0</v>
      </c>
      <c r="O1177" s="14">
        <v>1100</v>
      </c>
      <c r="P1177" s="14">
        <v>900</v>
      </c>
      <c r="Q1177" s="5">
        <f>Table1[[#This Row],[Sales]]-Table1[[#This Row],[Cost]]</f>
        <v>200</v>
      </c>
      <c r="R1177" s="12" t="s">
        <v>9</v>
      </c>
      <c r="S1177" s="12" t="s">
        <v>10</v>
      </c>
      <c r="T1177" s="12" t="s">
        <v>40</v>
      </c>
      <c r="U1177" s="12" t="s">
        <v>12</v>
      </c>
      <c r="V1177" s="6">
        <f>Table1[[#This Row],[Profit]]/Table1[[#This Row],[Sales]]</f>
        <v>0.18181818181818182</v>
      </c>
      <c r="W1177" s="12">
        <f>[1]!Table1[[#This Row],[Sales]]-[1]!Table1[[#This Row],[Cost]]-[1]!Table1[[#This Row],[Profit]]</f>
        <v>0</v>
      </c>
      <c r="X1177" s="12">
        <f>[1]!Table1[[#This Row],[Quantity]]*[1]!Table1[[#This Row],[Unit_Price]]</f>
        <v>1100</v>
      </c>
      <c r="Y1177" s="16">
        <f>[1]!Table1[[#This Row],[Gross_Sales]]*[1]!Table1[[#This Row],[Discount]]</f>
        <v>0</v>
      </c>
      <c r="Z1177" s="17">
        <f>[1]!Table1[[#This Row],[Gross_Sales]]*[1]!Table1[[#This Row],[Discount_amount]]</f>
        <v>0</v>
      </c>
      <c r="AA1177" s="15">
        <f>IFERROR([1]!Table1[[#This Row],[Profit]]/[1]!Table1[[#This Row],[Sales]],0)</f>
        <v>0.18181818181818182</v>
      </c>
      <c r="AB1177" s="12">
        <f>YEAR([1]!Table1[[#This Row],[Order_Date]])</f>
        <v>2025</v>
      </c>
      <c r="AC1177" s="12">
        <f>MONTH([1]!Table1[[#This Row],[Order_Date]])</f>
        <v>10</v>
      </c>
      <c r="AD1177" s="12" t="str">
        <f t="shared" si="54"/>
        <v>Oct</v>
      </c>
      <c r="AE1177" s="12" t="str">
        <f t="shared" si="55"/>
        <v>Q4</v>
      </c>
      <c r="AF1177" s="12" t="str">
        <f t="shared" si="56"/>
        <v>2025-Oct</v>
      </c>
      <c r="AG1177" s="12">
        <f>COUNTIF(C:C,Table1[[#This Row],[Customer_ID]])</f>
        <v>9</v>
      </c>
      <c r="AH1177" s="18" t="e">
        <f>IF([1]!Table1[[#This Row],[Customer_order_count]] &gt;= 10,"FREQUENT",IF([1]!Table1[[#This Row],[Customer_order_count]] &lt;= 10,"REGULAR","OCASSIONAL"))</f>
        <v>#REF!</v>
      </c>
    </row>
    <row r="1178" spans="1:34" x14ac:dyDescent="0.25">
      <c r="A1178" s="1" t="s">
        <v>1958</v>
      </c>
      <c r="B1178" s="2">
        <v>45934</v>
      </c>
      <c r="C1178" s="3" t="s">
        <v>473</v>
      </c>
      <c r="D1178" s="4" t="s">
        <v>474</v>
      </c>
      <c r="E1178" s="4" t="s">
        <v>3</v>
      </c>
      <c r="F1178" s="5">
        <v>58</v>
      </c>
      <c r="G1178" s="3" t="s">
        <v>339</v>
      </c>
      <c r="H1178" s="3" t="s">
        <v>285</v>
      </c>
      <c r="I1178" s="3" t="s">
        <v>65</v>
      </c>
      <c r="J1178" s="3" t="s">
        <v>66</v>
      </c>
      <c r="K1178" s="3" t="s">
        <v>25</v>
      </c>
      <c r="L1178" s="5">
        <v>1</v>
      </c>
      <c r="M1178" s="5">
        <v>2500</v>
      </c>
      <c r="N1178" s="6">
        <v>0.2</v>
      </c>
      <c r="O1178" s="5">
        <v>2000</v>
      </c>
      <c r="P1178" s="5">
        <v>1600</v>
      </c>
      <c r="Q1178" s="5">
        <f>Table1[[#This Row],[Sales]]-Table1[[#This Row],[Cost]]</f>
        <v>400</v>
      </c>
      <c r="R1178" s="3" t="s">
        <v>26</v>
      </c>
      <c r="S1178" s="3" t="s">
        <v>10</v>
      </c>
      <c r="T1178" s="3" t="s">
        <v>40</v>
      </c>
      <c r="U1178" s="3" t="s">
        <v>19</v>
      </c>
      <c r="V1178" s="6">
        <f>Table1[[#This Row],[Profit]]/Table1[[#This Row],[Sales]]</f>
        <v>0.2</v>
      </c>
      <c r="W1178" s="3">
        <f>[1]!Table1[[#This Row],[Sales]]-[1]!Table1[[#This Row],[Cost]]-[1]!Table1[[#This Row],[Profit]]</f>
        <v>0</v>
      </c>
      <c r="X1178" s="3">
        <f>[1]!Table1[[#This Row],[Quantity]]*[1]!Table1[[#This Row],[Unit_Price]]</f>
        <v>2500</v>
      </c>
      <c r="Y1178" s="7">
        <f>[1]!Table1[[#This Row],[Gross_Sales]]*[1]!Table1[[#This Row],[Discount]]</f>
        <v>500</v>
      </c>
      <c r="Z1178" s="8">
        <f>[1]!Table1[[#This Row],[Gross_Sales]]*[1]!Table1[[#This Row],[Discount_amount]]</f>
        <v>1250000</v>
      </c>
      <c r="AA1178" s="6">
        <f>IFERROR([1]!Table1[[#This Row],[Profit]]/[1]!Table1[[#This Row],[Sales]],0)</f>
        <v>0.2</v>
      </c>
      <c r="AB1178" s="3">
        <f>YEAR([1]!Table1[[#This Row],[Order_Date]])</f>
        <v>2025</v>
      </c>
      <c r="AC1178" s="3">
        <f>MONTH([1]!Table1[[#This Row],[Order_Date]])</f>
        <v>10</v>
      </c>
      <c r="AD1178" s="3" t="str">
        <f t="shared" si="54"/>
        <v>Oct</v>
      </c>
      <c r="AE1178" s="3" t="str">
        <f t="shared" si="55"/>
        <v>Q4</v>
      </c>
      <c r="AF1178" s="3" t="str">
        <f t="shared" si="56"/>
        <v>2025-Oct</v>
      </c>
      <c r="AG1178" s="3">
        <f>COUNTIF(C:C,Table1[[#This Row],[Customer_ID]])</f>
        <v>9</v>
      </c>
      <c r="AH1178" s="9" t="e">
        <f>IF([1]!Table1[[#This Row],[Customer_order_count]] &gt;= 10,"FREQUENT",IF([1]!Table1[[#This Row],[Customer_order_count]] &lt;= 10,"REGULAR","OCASSIONAL"))</f>
        <v>#REF!</v>
      </c>
    </row>
    <row r="1179" spans="1:34" x14ac:dyDescent="0.25">
      <c r="A1179" s="10" t="s">
        <v>1959</v>
      </c>
      <c r="B1179" s="11">
        <v>45835</v>
      </c>
      <c r="C1179" s="12" t="s">
        <v>707</v>
      </c>
      <c r="D1179" s="13" t="s">
        <v>708</v>
      </c>
      <c r="E1179" s="13" t="s">
        <v>3</v>
      </c>
      <c r="F1179" s="14">
        <v>26</v>
      </c>
      <c r="G1179" s="12" t="s">
        <v>295</v>
      </c>
      <c r="H1179" s="12" t="s">
        <v>270</v>
      </c>
      <c r="I1179" s="12" t="s">
        <v>102</v>
      </c>
      <c r="J1179" s="12" t="s">
        <v>103</v>
      </c>
      <c r="K1179" s="12" t="s">
        <v>25</v>
      </c>
      <c r="L1179" s="14">
        <v>1</v>
      </c>
      <c r="M1179" s="14">
        <v>28000</v>
      </c>
      <c r="N1179" s="15">
        <v>0.2</v>
      </c>
      <c r="O1179" s="14">
        <v>22400</v>
      </c>
      <c r="P1179" s="14">
        <v>21000</v>
      </c>
      <c r="Q1179" s="5">
        <f>Table1[[#This Row],[Sales]]-Table1[[#This Row],[Cost]]</f>
        <v>1400</v>
      </c>
      <c r="R1179" s="12" t="s">
        <v>26</v>
      </c>
      <c r="S1179" s="12" t="s">
        <v>10</v>
      </c>
      <c r="T1179" s="12" t="s">
        <v>11</v>
      </c>
      <c r="U1179" s="12" t="s">
        <v>27</v>
      </c>
      <c r="V1179" s="6">
        <f>Table1[[#This Row],[Profit]]/Table1[[#This Row],[Sales]]</f>
        <v>6.25E-2</v>
      </c>
      <c r="W1179" s="12">
        <f>[1]!Table1[[#This Row],[Sales]]-[1]!Table1[[#This Row],[Cost]]-[1]!Table1[[#This Row],[Profit]]</f>
        <v>0</v>
      </c>
      <c r="X1179" s="12">
        <f>[1]!Table1[[#This Row],[Quantity]]*[1]!Table1[[#This Row],[Unit_Price]]</f>
        <v>28000</v>
      </c>
      <c r="Y1179" s="16">
        <f>[1]!Table1[[#This Row],[Gross_Sales]]*[1]!Table1[[#This Row],[Discount]]</f>
        <v>5600</v>
      </c>
      <c r="Z1179" s="17">
        <f>[1]!Table1[[#This Row],[Gross_Sales]]*[1]!Table1[[#This Row],[Discount_amount]]</f>
        <v>156800000</v>
      </c>
      <c r="AA1179" s="15">
        <f>IFERROR([1]!Table1[[#This Row],[Profit]]/[1]!Table1[[#This Row],[Sales]],0)</f>
        <v>6.25E-2</v>
      </c>
      <c r="AB1179" s="12">
        <f>YEAR([1]!Table1[[#This Row],[Order_Date]])</f>
        <v>2025</v>
      </c>
      <c r="AC1179" s="12">
        <f>MONTH([1]!Table1[[#This Row],[Order_Date]])</f>
        <v>6</v>
      </c>
      <c r="AD1179" s="12" t="str">
        <f t="shared" si="54"/>
        <v>Jun</v>
      </c>
      <c r="AE1179" s="12" t="str">
        <f t="shared" si="55"/>
        <v>Q2</v>
      </c>
      <c r="AF1179" s="12" t="str">
        <f t="shared" si="56"/>
        <v>2025-Jun</v>
      </c>
      <c r="AG1179" s="12">
        <f>COUNTIF(C:C,Table1[[#This Row],[Customer_ID]])</f>
        <v>23</v>
      </c>
      <c r="AH1179" s="18" t="e">
        <f>IF([1]!Table1[[#This Row],[Customer_order_count]] &gt;= 10,"FREQUENT",IF([1]!Table1[[#This Row],[Customer_order_count]] &lt;= 10,"REGULAR","OCASSIONAL"))</f>
        <v>#REF!</v>
      </c>
    </row>
    <row r="1180" spans="1:34" x14ac:dyDescent="0.25">
      <c r="A1180" s="1" t="s">
        <v>1960</v>
      </c>
      <c r="B1180" s="2">
        <v>46006</v>
      </c>
      <c r="C1180" s="3" t="s">
        <v>945</v>
      </c>
      <c r="D1180" s="4" t="s">
        <v>2</v>
      </c>
      <c r="E1180" s="4" t="s">
        <v>3</v>
      </c>
      <c r="F1180" s="5">
        <v>42</v>
      </c>
      <c r="G1180" s="3" t="s">
        <v>407</v>
      </c>
      <c r="H1180" s="3" t="s">
        <v>285</v>
      </c>
      <c r="I1180" s="3" t="s">
        <v>56</v>
      </c>
      <c r="J1180" s="3" t="s">
        <v>57</v>
      </c>
      <c r="K1180" s="3" t="s">
        <v>58</v>
      </c>
      <c r="L1180" s="5">
        <v>2</v>
      </c>
      <c r="M1180" s="5">
        <v>1200</v>
      </c>
      <c r="N1180" s="6">
        <v>0</v>
      </c>
      <c r="O1180" s="5">
        <v>2400</v>
      </c>
      <c r="P1180" s="5">
        <v>1600</v>
      </c>
      <c r="Q1180" s="5">
        <f>Table1[[#This Row],[Sales]]-Table1[[#This Row],[Cost]]</f>
        <v>800</v>
      </c>
      <c r="R1180" s="3" t="s">
        <v>17</v>
      </c>
      <c r="S1180" s="3" t="s">
        <v>10</v>
      </c>
      <c r="T1180" s="3" t="s">
        <v>40</v>
      </c>
      <c r="U1180" s="3" t="s">
        <v>12</v>
      </c>
      <c r="V1180" s="6">
        <f>Table1[[#This Row],[Profit]]/Table1[[#This Row],[Sales]]</f>
        <v>0.33333333333333331</v>
      </c>
      <c r="W1180" s="3">
        <f>[1]!Table1[[#This Row],[Sales]]-[1]!Table1[[#This Row],[Cost]]-[1]!Table1[[#This Row],[Profit]]</f>
        <v>0</v>
      </c>
      <c r="X1180" s="3">
        <f>[1]!Table1[[#This Row],[Quantity]]*[1]!Table1[[#This Row],[Unit_Price]]</f>
        <v>2400</v>
      </c>
      <c r="Y1180" s="7">
        <f>[1]!Table1[[#This Row],[Gross_Sales]]*[1]!Table1[[#This Row],[Discount]]</f>
        <v>0</v>
      </c>
      <c r="Z1180" s="8">
        <f>[1]!Table1[[#This Row],[Gross_Sales]]*[1]!Table1[[#This Row],[Discount_amount]]</f>
        <v>0</v>
      </c>
      <c r="AA1180" s="6">
        <f>IFERROR([1]!Table1[[#This Row],[Profit]]/[1]!Table1[[#This Row],[Sales]],0)</f>
        <v>0.33333333333333331</v>
      </c>
      <c r="AB1180" s="3">
        <f>YEAR([1]!Table1[[#This Row],[Order_Date]])</f>
        <v>2025</v>
      </c>
      <c r="AC1180" s="3">
        <f>MONTH([1]!Table1[[#This Row],[Order_Date]])</f>
        <v>12</v>
      </c>
      <c r="AD1180" s="3" t="str">
        <f t="shared" si="54"/>
        <v>Dec</v>
      </c>
      <c r="AE1180" s="3" t="str">
        <f t="shared" si="55"/>
        <v>Q4</v>
      </c>
      <c r="AF1180" s="3" t="str">
        <f t="shared" si="56"/>
        <v>2025-Dec</v>
      </c>
      <c r="AG1180" s="3">
        <f>COUNTIF(C:C,Table1[[#This Row],[Customer_ID]])</f>
        <v>6</v>
      </c>
      <c r="AH1180" s="9" t="e">
        <f>IF([1]!Table1[[#This Row],[Customer_order_count]] &gt;= 10,"FREQUENT",IF([1]!Table1[[#This Row],[Customer_order_count]] &lt;= 10,"REGULAR","OCASSIONAL"))</f>
        <v>#REF!</v>
      </c>
    </row>
    <row r="1181" spans="1:34" x14ac:dyDescent="0.25">
      <c r="A1181" s="10" t="s">
        <v>1961</v>
      </c>
      <c r="B1181" s="11">
        <v>45993</v>
      </c>
      <c r="C1181" s="12" t="s">
        <v>1646</v>
      </c>
      <c r="D1181" s="13" t="s">
        <v>846</v>
      </c>
      <c r="E1181" s="13" t="s">
        <v>16</v>
      </c>
      <c r="F1181" s="14">
        <v>50</v>
      </c>
      <c r="G1181" s="12" t="s">
        <v>269</v>
      </c>
      <c r="H1181" s="12" t="s">
        <v>270</v>
      </c>
      <c r="I1181" s="12" t="s">
        <v>65</v>
      </c>
      <c r="J1181" s="12" t="s">
        <v>66</v>
      </c>
      <c r="K1181" s="12" t="s">
        <v>25</v>
      </c>
      <c r="L1181" s="14">
        <v>3</v>
      </c>
      <c r="M1181" s="14">
        <v>2500</v>
      </c>
      <c r="N1181" s="15">
        <v>0.15</v>
      </c>
      <c r="O1181" s="14">
        <v>6375</v>
      </c>
      <c r="P1181" s="14">
        <v>4800</v>
      </c>
      <c r="Q1181" s="5">
        <f>Table1[[#This Row],[Sales]]-Table1[[#This Row],[Cost]]</f>
        <v>1575</v>
      </c>
      <c r="R1181" s="12" t="s">
        <v>17</v>
      </c>
      <c r="S1181" s="12" t="s">
        <v>10</v>
      </c>
      <c r="T1181" s="12" t="s">
        <v>40</v>
      </c>
      <c r="U1181" s="12" t="s">
        <v>19</v>
      </c>
      <c r="V1181" s="6">
        <f>Table1[[#This Row],[Profit]]/Table1[[#This Row],[Sales]]</f>
        <v>0.24705882352941178</v>
      </c>
      <c r="W1181" s="12">
        <f>[1]!Table1[[#This Row],[Sales]]-[1]!Table1[[#This Row],[Cost]]-[1]!Table1[[#This Row],[Profit]]</f>
        <v>0</v>
      </c>
      <c r="X1181" s="12">
        <f>[1]!Table1[[#This Row],[Quantity]]*[1]!Table1[[#This Row],[Unit_Price]]</f>
        <v>7500</v>
      </c>
      <c r="Y1181" s="16">
        <f>[1]!Table1[[#This Row],[Gross_Sales]]*[1]!Table1[[#This Row],[Discount]]</f>
        <v>1125</v>
      </c>
      <c r="Z1181" s="17">
        <f>[1]!Table1[[#This Row],[Gross_Sales]]*[1]!Table1[[#This Row],[Discount_amount]]</f>
        <v>8437500</v>
      </c>
      <c r="AA1181" s="15">
        <f>IFERROR([1]!Table1[[#This Row],[Profit]]/[1]!Table1[[#This Row],[Sales]],0)</f>
        <v>0.24705882352941178</v>
      </c>
      <c r="AB1181" s="12">
        <f>YEAR([1]!Table1[[#This Row],[Order_Date]])</f>
        <v>2025</v>
      </c>
      <c r="AC1181" s="12">
        <f>MONTH([1]!Table1[[#This Row],[Order_Date]])</f>
        <v>12</v>
      </c>
      <c r="AD1181" s="12" t="str">
        <f t="shared" si="54"/>
        <v>Dec</v>
      </c>
      <c r="AE1181" s="12" t="str">
        <f t="shared" si="55"/>
        <v>Q4</v>
      </c>
      <c r="AF1181" s="12" t="str">
        <f t="shared" si="56"/>
        <v>2025-Dec</v>
      </c>
      <c r="AG1181" s="12">
        <f>COUNTIF(C:C,Table1[[#This Row],[Customer_ID]])</f>
        <v>6</v>
      </c>
      <c r="AH1181" s="18" t="e">
        <f>IF([1]!Table1[[#This Row],[Customer_order_count]] &gt;= 10,"FREQUENT",IF([1]!Table1[[#This Row],[Customer_order_count]] &lt;= 10,"REGULAR","OCASSIONAL"))</f>
        <v>#REF!</v>
      </c>
    </row>
    <row r="1182" spans="1:34" x14ac:dyDescent="0.25">
      <c r="A1182" s="1" t="s">
        <v>1962</v>
      </c>
      <c r="B1182" s="2">
        <v>45348</v>
      </c>
      <c r="C1182" s="3" t="s">
        <v>671</v>
      </c>
      <c r="D1182" s="4" t="s">
        <v>672</v>
      </c>
      <c r="E1182" s="4" t="s">
        <v>16</v>
      </c>
      <c r="F1182" s="5">
        <v>57</v>
      </c>
      <c r="G1182" s="3" t="s">
        <v>290</v>
      </c>
      <c r="H1182" s="3" t="s">
        <v>276</v>
      </c>
      <c r="I1182" s="3" t="s">
        <v>105</v>
      </c>
      <c r="J1182" s="3" t="s">
        <v>106</v>
      </c>
      <c r="K1182" s="3" t="s">
        <v>76</v>
      </c>
      <c r="L1182" s="5">
        <v>3</v>
      </c>
      <c r="M1182" s="5">
        <v>450</v>
      </c>
      <c r="N1182" s="6">
        <v>0.1</v>
      </c>
      <c r="O1182" s="5">
        <v>1215</v>
      </c>
      <c r="P1182" s="5">
        <v>990</v>
      </c>
      <c r="Q1182" s="5">
        <f>Table1[[#This Row],[Sales]]-Table1[[#This Row],[Cost]]</f>
        <v>225</v>
      </c>
      <c r="R1182" s="3" t="s">
        <v>77</v>
      </c>
      <c r="S1182" s="3" t="s">
        <v>10</v>
      </c>
      <c r="T1182" s="3" t="s">
        <v>18</v>
      </c>
      <c r="U1182" s="3" t="s">
        <v>27</v>
      </c>
      <c r="V1182" s="6">
        <f>Table1[[#This Row],[Profit]]/Table1[[#This Row],[Sales]]</f>
        <v>0.18518518518518517</v>
      </c>
      <c r="W1182" s="3">
        <f>[1]!Table1[[#This Row],[Sales]]-[1]!Table1[[#This Row],[Cost]]-[1]!Table1[[#This Row],[Profit]]</f>
        <v>0</v>
      </c>
      <c r="X1182" s="3">
        <f>[1]!Table1[[#This Row],[Quantity]]*[1]!Table1[[#This Row],[Unit_Price]]</f>
        <v>1350</v>
      </c>
      <c r="Y1182" s="7">
        <f>[1]!Table1[[#This Row],[Gross_Sales]]*[1]!Table1[[#This Row],[Discount]]</f>
        <v>135</v>
      </c>
      <c r="Z1182" s="8">
        <f>[1]!Table1[[#This Row],[Gross_Sales]]*[1]!Table1[[#This Row],[Discount_amount]]</f>
        <v>182250</v>
      </c>
      <c r="AA1182" s="6">
        <f>IFERROR([1]!Table1[[#This Row],[Profit]]/[1]!Table1[[#This Row],[Sales]],0)</f>
        <v>0.18518518518518517</v>
      </c>
      <c r="AB1182" s="3">
        <f>YEAR([1]!Table1[[#This Row],[Order_Date]])</f>
        <v>2024</v>
      </c>
      <c r="AC1182" s="3">
        <f>MONTH([1]!Table1[[#This Row],[Order_Date]])</f>
        <v>2</v>
      </c>
      <c r="AD1182" s="3" t="str">
        <f t="shared" si="54"/>
        <v>Feb</v>
      </c>
      <c r="AE1182" s="3" t="str">
        <f t="shared" si="55"/>
        <v>Q1</v>
      </c>
      <c r="AF1182" s="3" t="str">
        <f t="shared" si="56"/>
        <v>2024-Feb</v>
      </c>
      <c r="AG1182" s="3">
        <f>COUNTIF(C:C,Table1[[#This Row],[Customer_ID]])</f>
        <v>14</v>
      </c>
      <c r="AH1182" s="9" t="e">
        <f>IF([1]!Table1[[#This Row],[Customer_order_count]] &gt;= 10,"FREQUENT",IF([1]!Table1[[#This Row],[Customer_order_count]] &lt;= 10,"REGULAR","OCASSIONAL"))</f>
        <v>#REF!</v>
      </c>
    </row>
    <row r="1183" spans="1:34" x14ac:dyDescent="0.25">
      <c r="A1183" s="10" t="s">
        <v>1963</v>
      </c>
      <c r="B1183" s="11">
        <v>45344</v>
      </c>
      <c r="C1183" s="12" t="s">
        <v>200</v>
      </c>
      <c r="D1183" s="13" t="s">
        <v>174</v>
      </c>
      <c r="E1183" s="13" t="s">
        <v>3</v>
      </c>
      <c r="F1183" s="14">
        <v>43</v>
      </c>
      <c r="G1183" s="12" t="s">
        <v>4</v>
      </c>
      <c r="H1183" s="12" t="s">
        <v>5</v>
      </c>
      <c r="I1183" s="12" t="s">
        <v>31</v>
      </c>
      <c r="J1183" s="12" t="s">
        <v>32</v>
      </c>
      <c r="K1183" s="12" t="s">
        <v>25</v>
      </c>
      <c r="L1183" s="14">
        <v>1</v>
      </c>
      <c r="M1183" s="14">
        <v>5000</v>
      </c>
      <c r="N1183" s="15">
        <v>0.1</v>
      </c>
      <c r="O1183" s="14">
        <v>4500</v>
      </c>
      <c r="P1183" s="14">
        <v>3500</v>
      </c>
      <c r="Q1183" s="5">
        <f>Table1[[#This Row],[Sales]]-Table1[[#This Row],[Cost]]</f>
        <v>1000</v>
      </c>
      <c r="R1183" s="12" t="s">
        <v>26</v>
      </c>
      <c r="S1183" s="12" t="s">
        <v>10</v>
      </c>
      <c r="T1183" s="12" t="s">
        <v>18</v>
      </c>
      <c r="U1183" s="12" t="s">
        <v>12</v>
      </c>
      <c r="V1183" s="6">
        <f>Table1[[#This Row],[Profit]]/Table1[[#This Row],[Sales]]</f>
        <v>0.22222222222222221</v>
      </c>
      <c r="W1183" s="12">
        <f>[1]!Table1[[#This Row],[Sales]]-[1]!Table1[[#This Row],[Cost]]-[1]!Table1[[#This Row],[Profit]]</f>
        <v>0</v>
      </c>
      <c r="X1183" s="12">
        <f>[1]!Table1[[#This Row],[Quantity]]*[1]!Table1[[#This Row],[Unit_Price]]</f>
        <v>5000</v>
      </c>
      <c r="Y1183" s="16">
        <f>[1]!Table1[[#This Row],[Gross_Sales]]*[1]!Table1[[#This Row],[Discount]]</f>
        <v>500</v>
      </c>
      <c r="Z1183" s="17">
        <f>[1]!Table1[[#This Row],[Gross_Sales]]*[1]!Table1[[#This Row],[Discount_amount]]</f>
        <v>2500000</v>
      </c>
      <c r="AA1183" s="15">
        <f>IFERROR([1]!Table1[[#This Row],[Profit]]/[1]!Table1[[#This Row],[Sales]],0)</f>
        <v>0.22222222222222221</v>
      </c>
      <c r="AB1183" s="12">
        <f>YEAR([1]!Table1[[#This Row],[Order_Date]])</f>
        <v>2024</v>
      </c>
      <c r="AC1183" s="12">
        <f>MONTH([1]!Table1[[#This Row],[Order_Date]])</f>
        <v>2</v>
      </c>
      <c r="AD1183" s="12" t="str">
        <f t="shared" si="54"/>
        <v>Feb</v>
      </c>
      <c r="AE1183" s="12" t="str">
        <f t="shared" si="55"/>
        <v>Q1</v>
      </c>
      <c r="AF1183" s="12" t="str">
        <f t="shared" si="56"/>
        <v>2024-Feb</v>
      </c>
      <c r="AG1183" s="12">
        <f>COUNTIF(C:C,Table1[[#This Row],[Customer_ID]])</f>
        <v>5</v>
      </c>
      <c r="AH1183" s="18" t="e">
        <f>IF([1]!Table1[[#This Row],[Customer_order_count]] &gt;= 10,"FREQUENT",IF([1]!Table1[[#This Row],[Customer_order_count]] &lt;= 10,"REGULAR","OCASSIONAL"))</f>
        <v>#REF!</v>
      </c>
    </row>
    <row r="1184" spans="1:34" x14ac:dyDescent="0.25">
      <c r="A1184" s="1" t="s">
        <v>1964</v>
      </c>
      <c r="B1184" s="2">
        <v>45333</v>
      </c>
      <c r="C1184" s="3" t="s">
        <v>759</v>
      </c>
      <c r="D1184" s="4" t="s">
        <v>760</v>
      </c>
      <c r="E1184" s="4" t="s">
        <v>16</v>
      </c>
      <c r="F1184" s="5">
        <v>38</v>
      </c>
      <c r="G1184" s="3" t="s">
        <v>275</v>
      </c>
      <c r="H1184" s="3" t="s">
        <v>276</v>
      </c>
      <c r="I1184" s="3" t="s">
        <v>264</v>
      </c>
      <c r="J1184" s="3" t="s">
        <v>265</v>
      </c>
      <c r="K1184" s="3" t="s">
        <v>46</v>
      </c>
      <c r="L1184" s="5">
        <v>3</v>
      </c>
      <c r="M1184" s="5">
        <v>800</v>
      </c>
      <c r="N1184" s="6">
        <v>0</v>
      </c>
      <c r="O1184" s="5">
        <v>2400</v>
      </c>
      <c r="P1184" s="5">
        <v>1500</v>
      </c>
      <c r="Q1184" s="5">
        <f>Table1[[#This Row],[Sales]]-Table1[[#This Row],[Cost]]</f>
        <v>900</v>
      </c>
      <c r="R1184" s="3" t="s">
        <v>26</v>
      </c>
      <c r="S1184" s="3" t="s">
        <v>10</v>
      </c>
      <c r="T1184" s="3" t="s">
        <v>18</v>
      </c>
      <c r="U1184" s="3" t="s">
        <v>27</v>
      </c>
      <c r="V1184" s="6">
        <f>Table1[[#This Row],[Profit]]/Table1[[#This Row],[Sales]]</f>
        <v>0.375</v>
      </c>
      <c r="W1184" s="3">
        <f>[1]!Table1[[#This Row],[Sales]]-[1]!Table1[[#This Row],[Cost]]-[1]!Table1[[#This Row],[Profit]]</f>
        <v>0</v>
      </c>
      <c r="X1184" s="3">
        <f>[1]!Table1[[#This Row],[Quantity]]*[1]!Table1[[#This Row],[Unit_Price]]</f>
        <v>2400</v>
      </c>
      <c r="Y1184" s="7">
        <f>[1]!Table1[[#This Row],[Gross_Sales]]*[1]!Table1[[#This Row],[Discount]]</f>
        <v>0</v>
      </c>
      <c r="Z1184" s="8">
        <f>[1]!Table1[[#This Row],[Gross_Sales]]*[1]!Table1[[#This Row],[Discount_amount]]</f>
        <v>0</v>
      </c>
      <c r="AA1184" s="6">
        <f>IFERROR([1]!Table1[[#This Row],[Profit]]/[1]!Table1[[#This Row],[Sales]],0)</f>
        <v>0.375</v>
      </c>
      <c r="AB1184" s="3">
        <f>YEAR([1]!Table1[[#This Row],[Order_Date]])</f>
        <v>2024</v>
      </c>
      <c r="AC1184" s="3">
        <f>MONTH([1]!Table1[[#This Row],[Order_Date]])</f>
        <v>2</v>
      </c>
      <c r="AD1184" s="3" t="str">
        <f t="shared" si="54"/>
        <v>Feb</v>
      </c>
      <c r="AE1184" s="3" t="str">
        <f t="shared" si="55"/>
        <v>Q1</v>
      </c>
      <c r="AF1184" s="3" t="str">
        <f t="shared" si="56"/>
        <v>2024-Feb</v>
      </c>
      <c r="AG1184" s="3">
        <f>COUNTIF(C:C,Table1[[#This Row],[Customer_ID]])</f>
        <v>3</v>
      </c>
      <c r="AH1184" s="9" t="e">
        <f>IF([1]!Table1[[#This Row],[Customer_order_count]] &gt;= 10,"FREQUENT",IF([1]!Table1[[#This Row],[Customer_order_count]] &lt;= 10,"REGULAR","OCASSIONAL"))</f>
        <v>#REF!</v>
      </c>
    </row>
    <row r="1185" spans="1:34" x14ac:dyDescent="0.25">
      <c r="A1185" s="10" t="s">
        <v>1965</v>
      </c>
      <c r="B1185" s="11">
        <v>46013</v>
      </c>
      <c r="C1185" s="12" t="s">
        <v>1037</v>
      </c>
      <c r="D1185" s="13" t="s">
        <v>1038</v>
      </c>
      <c r="E1185" s="13" t="s">
        <v>3</v>
      </c>
      <c r="F1185" s="14">
        <v>22</v>
      </c>
      <c r="G1185" s="12" t="s">
        <v>290</v>
      </c>
      <c r="H1185" s="12" t="s">
        <v>276</v>
      </c>
      <c r="I1185" s="12" t="s">
        <v>65</v>
      </c>
      <c r="J1185" s="12" t="s">
        <v>66</v>
      </c>
      <c r="K1185" s="12" t="s">
        <v>25</v>
      </c>
      <c r="L1185" s="14">
        <v>1</v>
      </c>
      <c r="M1185" s="14">
        <v>2500</v>
      </c>
      <c r="N1185" s="15">
        <v>0.15</v>
      </c>
      <c r="O1185" s="14">
        <v>2125</v>
      </c>
      <c r="P1185" s="14">
        <v>1600</v>
      </c>
      <c r="Q1185" s="5">
        <f>Table1[[#This Row],[Sales]]-Table1[[#This Row],[Cost]]</f>
        <v>525</v>
      </c>
      <c r="R1185" s="12" t="s">
        <v>17</v>
      </c>
      <c r="S1185" s="12" t="s">
        <v>10</v>
      </c>
      <c r="T1185" s="12" t="s">
        <v>40</v>
      </c>
      <c r="U1185" s="12" t="s">
        <v>12</v>
      </c>
      <c r="V1185" s="6">
        <f>Table1[[#This Row],[Profit]]/Table1[[#This Row],[Sales]]</f>
        <v>0.24705882352941178</v>
      </c>
      <c r="W1185" s="12">
        <f>[1]!Table1[[#This Row],[Sales]]-[1]!Table1[[#This Row],[Cost]]-[1]!Table1[[#This Row],[Profit]]</f>
        <v>0</v>
      </c>
      <c r="X1185" s="12">
        <f>[1]!Table1[[#This Row],[Quantity]]*[1]!Table1[[#This Row],[Unit_Price]]</f>
        <v>2500</v>
      </c>
      <c r="Y1185" s="16">
        <f>[1]!Table1[[#This Row],[Gross_Sales]]*[1]!Table1[[#This Row],[Discount]]</f>
        <v>375</v>
      </c>
      <c r="Z1185" s="17">
        <f>[1]!Table1[[#This Row],[Gross_Sales]]*[1]!Table1[[#This Row],[Discount_amount]]</f>
        <v>937500</v>
      </c>
      <c r="AA1185" s="15">
        <f>IFERROR([1]!Table1[[#This Row],[Profit]]/[1]!Table1[[#This Row],[Sales]],0)</f>
        <v>0.24705882352941178</v>
      </c>
      <c r="AB1185" s="12">
        <f>YEAR([1]!Table1[[#This Row],[Order_Date]])</f>
        <v>2025</v>
      </c>
      <c r="AC1185" s="12">
        <f>MONTH([1]!Table1[[#This Row],[Order_Date]])</f>
        <v>12</v>
      </c>
      <c r="AD1185" s="12" t="str">
        <f t="shared" si="54"/>
        <v>Dec</v>
      </c>
      <c r="AE1185" s="12" t="str">
        <f t="shared" si="55"/>
        <v>Q4</v>
      </c>
      <c r="AF1185" s="12" t="str">
        <f t="shared" si="56"/>
        <v>2025-Dec</v>
      </c>
      <c r="AG1185" s="12">
        <f>COUNTIF(C:C,Table1[[#This Row],[Customer_ID]])</f>
        <v>14</v>
      </c>
      <c r="AH1185" s="18" t="e">
        <f>IF([1]!Table1[[#This Row],[Customer_order_count]] &gt;= 10,"FREQUENT",IF([1]!Table1[[#This Row],[Customer_order_count]] &lt;= 10,"REGULAR","OCASSIONAL"))</f>
        <v>#REF!</v>
      </c>
    </row>
    <row r="1186" spans="1:34" x14ac:dyDescent="0.25">
      <c r="A1186" s="1" t="s">
        <v>1966</v>
      </c>
      <c r="B1186" s="2">
        <v>45433</v>
      </c>
      <c r="C1186" s="3" t="s">
        <v>48</v>
      </c>
      <c r="D1186" s="4" t="s">
        <v>49</v>
      </c>
      <c r="E1186" s="4" t="s">
        <v>3</v>
      </c>
      <c r="F1186" s="5">
        <v>45</v>
      </c>
      <c r="G1186" s="3" t="s">
        <v>4</v>
      </c>
      <c r="H1186" s="3" t="s">
        <v>5</v>
      </c>
      <c r="I1186" s="3" t="s">
        <v>68</v>
      </c>
      <c r="J1186" s="3" t="s">
        <v>69</v>
      </c>
      <c r="K1186" s="3" t="s">
        <v>39</v>
      </c>
      <c r="L1186" s="5">
        <v>2</v>
      </c>
      <c r="M1186" s="5">
        <v>3500</v>
      </c>
      <c r="N1186" s="6">
        <v>0.15</v>
      </c>
      <c r="O1186" s="5">
        <v>5950</v>
      </c>
      <c r="P1186" s="5">
        <v>4600</v>
      </c>
      <c r="Q1186" s="5">
        <f>Table1[[#This Row],[Sales]]-Table1[[#This Row],[Cost]]</f>
        <v>1350</v>
      </c>
      <c r="R1186" s="3" t="s">
        <v>26</v>
      </c>
      <c r="S1186" s="3" t="s">
        <v>10</v>
      </c>
      <c r="T1186" s="3" t="s">
        <v>11</v>
      </c>
      <c r="U1186" s="3" t="s">
        <v>12</v>
      </c>
      <c r="V1186" s="6">
        <f>Table1[[#This Row],[Profit]]/Table1[[#This Row],[Sales]]</f>
        <v>0.22689075630252101</v>
      </c>
      <c r="W1186" s="3">
        <f>[1]!Table1[[#This Row],[Sales]]-[1]!Table1[[#This Row],[Cost]]-[1]!Table1[[#This Row],[Profit]]</f>
        <v>0</v>
      </c>
      <c r="X1186" s="3">
        <f>[1]!Table1[[#This Row],[Quantity]]*[1]!Table1[[#This Row],[Unit_Price]]</f>
        <v>7000</v>
      </c>
      <c r="Y1186" s="7">
        <f>[1]!Table1[[#This Row],[Gross_Sales]]*[1]!Table1[[#This Row],[Discount]]</f>
        <v>1050</v>
      </c>
      <c r="Z1186" s="8">
        <f>[1]!Table1[[#This Row],[Gross_Sales]]*[1]!Table1[[#This Row],[Discount_amount]]</f>
        <v>7350000</v>
      </c>
      <c r="AA1186" s="6">
        <f>IFERROR([1]!Table1[[#This Row],[Profit]]/[1]!Table1[[#This Row],[Sales]],0)</f>
        <v>0.22689075630252101</v>
      </c>
      <c r="AB1186" s="3">
        <f>YEAR([1]!Table1[[#This Row],[Order_Date]])</f>
        <v>2024</v>
      </c>
      <c r="AC1186" s="3">
        <f>MONTH([1]!Table1[[#This Row],[Order_Date]])</f>
        <v>5</v>
      </c>
      <c r="AD1186" s="3" t="str">
        <f t="shared" si="54"/>
        <v>May</v>
      </c>
      <c r="AE1186" s="3" t="str">
        <f t="shared" si="55"/>
        <v>Q2</v>
      </c>
      <c r="AF1186" s="3" t="str">
        <f t="shared" si="56"/>
        <v>2024-May</v>
      </c>
      <c r="AG1186" s="3">
        <f>COUNTIF(C:C,Table1[[#This Row],[Customer_ID]])</f>
        <v>12</v>
      </c>
      <c r="AH1186" s="9" t="e">
        <f>IF([1]!Table1[[#This Row],[Customer_order_count]] &gt;= 10,"FREQUENT",IF([1]!Table1[[#This Row],[Customer_order_count]] &lt;= 10,"REGULAR","OCASSIONAL"))</f>
        <v>#REF!</v>
      </c>
    </row>
    <row r="1187" spans="1:34" x14ac:dyDescent="0.25">
      <c r="A1187" s="10" t="s">
        <v>138</v>
      </c>
      <c r="B1187" s="11">
        <v>45781</v>
      </c>
      <c r="C1187" s="12" t="s">
        <v>93</v>
      </c>
      <c r="D1187" s="13" t="s">
        <v>85</v>
      </c>
      <c r="E1187" s="13" t="s">
        <v>3</v>
      </c>
      <c r="F1187" s="14">
        <v>51</v>
      </c>
      <c r="G1187" s="12" t="s">
        <v>4</v>
      </c>
      <c r="H1187" s="12" t="s">
        <v>5</v>
      </c>
      <c r="I1187" s="12" t="s">
        <v>81</v>
      </c>
      <c r="J1187" s="12" t="s">
        <v>82</v>
      </c>
      <c r="K1187" s="12" t="s">
        <v>58</v>
      </c>
      <c r="L1187" s="14">
        <v>3</v>
      </c>
      <c r="M1187" s="14">
        <v>3500</v>
      </c>
      <c r="N1187" s="15">
        <v>0</v>
      </c>
      <c r="O1187" s="14">
        <v>10500</v>
      </c>
      <c r="P1187" s="14">
        <v>7500</v>
      </c>
      <c r="Q1187" s="5">
        <f>Table1[[#This Row],[Sales]]-Table1[[#This Row],[Cost]]</f>
        <v>3000</v>
      </c>
      <c r="R1187" s="12" t="s">
        <v>77</v>
      </c>
      <c r="S1187" s="12" t="s">
        <v>10</v>
      </c>
      <c r="T1187" s="12" t="s">
        <v>11</v>
      </c>
      <c r="U1187" s="12" t="s">
        <v>12</v>
      </c>
      <c r="V1187" s="6">
        <f>Table1[[#This Row],[Profit]]/Table1[[#This Row],[Sales]]</f>
        <v>0.2857142857142857</v>
      </c>
      <c r="W1187" s="12">
        <f>[1]!Table1[[#This Row],[Sales]]-[1]!Table1[[#This Row],[Cost]]-[1]!Table1[[#This Row],[Profit]]</f>
        <v>0</v>
      </c>
      <c r="X1187" s="12">
        <f>[1]!Table1[[#This Row],[Quantity]]*[1]!Table1[[#This Row],[Unit_Price]]</f>
        <v>10500</v>
      </c>
      <c r="Y1187" s="16">
        <f>[1]!Table1[[#This Row],[Gross_Sales]]*[1]!Table1[[#This Row],[Discount]]</f>
        <v>0</v>
      </c>
      <c r="Z1187" s="17">
        <f>[1]!Table1[[#This Row],[Gross_Sales]]*[1]!Table1[[#This Row],[Discount_amount]]</f>
        <v>0</v>
      </c>
      <c r="AA1187" s="15">
        <f>IFERROR([1]!Table1[[#This Row],[Profit]]/[1]!Table1[[#This Row],[Sales]],0)</f>
        <v>0.2857142857142857</v>
      </c>
      <c r="AB1187" s="12">
        <f>YEAR([1]!Table1[[#This Row],[Order_Date]])</f>
        <v>2025</v>
      </c>
      <c r="AC1187" s="12">
        <f>MONTH([1]!Table1[[#This Row],[Order_Date]])</f>
        <v>5</v>
      </c>
      <c r="AD1187" s="12" t="str">
        <f t="shared" si="54"/>
        <v>May</v>
      </c>
      <c r="AE1187" s="12" t="str">
        <f t="shared" si="55"/>
        <v>Q2</v>
      </c>
      <c r="AF1187" s="12" t="str">
        <f t="shared" si="56"/>
        <v>2025-May</v>
      </c>
      <c r="AG1187" s="12">
        <f>COUNTIF(C:C,Table1[[#This Row],[Customer_ID]])</f>
        <v>3</v>
      </c>
      <c r="AH1187" s="18" t="e">
        <f>IF([1]!Table1[[#This Row],[Customer_order_count]] &gt;= 10,"FREQUENT",IF([1]!Table1[[#This Row],[Customer_order_count]] &lt;= 10,"REGULAR","OCASSIONAL"))</f>
        <v>#REF!</v>
      </c>
    </row>
    <row r="1188" spans="1:34" x14ac:dyDescent="0.25">
      <c r="A1188" s="1" t="s">
        <v>1967</v>
      </c>
      <c r="B1188" s="2">
        <v>45522</v>
      </c>
      <c r="C1188" s="3" t="s">
        <v>456</v>
      </c>
      <c r="D1188" s="4" t="s">
        <v>457</v>
      </c>
      <c r="E1188" s="4" t="s">
        <v>16</v>
      </c>
      <c r="F1188" s="5">
        <v>21</v>
      </c>
      <c r="G1188" s="3" t="s">
        <v>275</v>
      </c>
      <c r="H1188" s="3" t="s">
        <v>276</v>
      </c>
      <c r="I1188" s="3" t="s">
        <v>68</v>
      </c>
      <c r="J1188" s="3" t="s">
        <v>69</v>
      </c>
      <c r="K1188" s="3" t="s">
        <v>39</v>
      </c>
      <c r="L1188" s="5">
        <v>2</v>
      </c>
      <c r="M1188" s="5">
        <v>3500</v>
      </c>
      <c r="N1188" s="6">
        <v>0.1</v>
      </c>
      <c r="O1188" s="5">
        <v>6300</v>
      </c>
      <c r="P1188" s="5">
        <v>4600</v>
      </c>
      <c r="Q1188" s="5">
        <f>Table1[[#This Row],[Sales]]-Table1[[#This Row],[Cost]]</f>
        <v>1700</v>
      </c>
      <c r="R1188" s="3" t="s">
        <v>26</v>
      </c>
      <c r="S1188" s="3" t="s">
        <v>10</v>
      </c>
      <c r="T1188" s="3" t="s">
        <v>33</v>
      </c>
      <c r="U1188" s="3" t="s">
        <v>19</v>
      </c>
      <c r="V1188" s="6">
        <f>Table1[[#This Row],[Profit]]/Table1[[#This Row],[Sales]]</f>
        <v>0.26984126984126983</v>
      </c>
      <c r="W1188" s="3">
        <f>[1]!Table1[[#This Row],[Sales]]-[1]!Table1[[#This Row],[Cost]]-[1]!Table1[[#This Row],[Profit]]</f>
        <v>0</v>
      </c>
      <c r="X1188" s="3">
        <f>[1]!Table1[[#This Row],[Quantity]]*[1]!Table1[[#This Row],[Unit_Price]]</f>
        <v>7000</v>
      </c>
      <c r="Y1188" s="7">
        <f>[1]!Table1[[#This Row],[Gross_Sales]]*[1]!Table1[[#This Row],[Discount]]</f>
        <v>700</v>
      </c>
      <c r="Z1188" s="8">
        <f>[1]!Table1[[#This Row],[Gross_Sales]]*[1]!Table1[[#This Row],[Discount_amount]]</f>
        <v>4900000</v>
      </c>
      <c r="AA1188" s="6">
        <f>IFERROR([1]!Table1[[#This Row],[Profit]]/[1]!Table1[[#This Row],[Sales]],0)</f>
        <v>0.26984126984126983</v>
      </c>
      <c r="AB1188" s="3">
        <f>YEAR([1]!Table1[[#This Row],[Order_Date]])</f>
        <v>2024</v>
      </c>
      <c r="AC1188" s="3">
        <f>MONTH([1]!Table1[[#This Row],[Order_Date]])</f>
        <v>8</v>
      </c>
      <c r="AD1188" s="3" t="str">
        <f t="shared" si="54"/>
        <v>Aug</v>
      </c>
      <c r="AE1188" s="3" t="str">
        <f t="shared" si="55"/>
        <v>Q3</v>
      </c>
      <c r="AF1188" s="3" t="str">
        <f t="shared" si="56"/>
        <v>2024-Aug</v>
      </c>
      <c r="AG1188" s="3">
        <f>COUNTIF(C:C,Table1[[#This Row],[Customer_ID]])</f>
        <v>8</v>
      </c>
      <c r="AH1188" s="9" t="e">
        <f>IF([1]!Table1[[#This Row],[Customer_order_count]] &gt;= 10,"FREQUENT",IF([1]!Table1[[#This Row],[Customer_order_count]] &lt;= 10,"REGULAR","OCASSIONAL"))</f>
        <v>#REF!</v>
      </c>
    </row>
    <row r="1189" spans="1:34" x14ac:dyDescent="0.25">
      <c r="A1189" s="10" t="s">
        <v>1968</v>
      </c>
      <c r="B1189" s="11">
        <v>45988</v>
      </c>
      <c r="C1189" s="12" t="s">
        <v>1457</v>
      </c>
      <c r="D1189" s="13" t="s">
        <v>1458</v>
      </c>
      <c r="E1189" s="13" t="s">
        <v>3</v>
      </c>
      <c r="F1189" s="14">
        <v>51</v>
      </c>
      <c r="G1189" s="12" t="s">
        <v>263</v>
      </c>
      <c r="H1189" s="12" t="s">
        <v>5</v>
      </c>
      <c r="I1189" s="12" t="s">
        <v>44</v>
      </c>
      <c r="J1189" s="12" t="s">
        <v>45</v>
      </c>
      <c r="K1189" s="12" t="s">
        <v>46</v>
      </c>
      <c r="L1189" s="14">
        <v>3</v>
      </c>
      <c r="M1189" s="14">
        <v>2500</v>
      </c>
      <c r="N1189" s="15">
        <v>0.05</v>
      </c>
      <c r="O1189" s="14">
        <v>7125</v>
      </c>
      <c r="P1189" s="14">
        <v>4500</v>
      </c>
      <c r="Q1189" s="5">
        <f>Table1[[#This Row],[Sales]]-Table1[[#This Row],[Cost]]</f>
        <v>2625</v>
      </c>
      <c r="R1189" s="12" t="s">
        <v>26</v>
      </c>
      <c r="S1189" s="12" t="s">
        <v>10</v>
      </c>
      <c r="T1189" s="12" t="s">
        <v>40</v>
      </c>
      <c r="U1189" s="12" t="s">
        <v>12</v>
      </c>
      <c r="V1189" s="6">
        <f>Table1[[#This Row],[Profit]]/Table1[[#This Row],[Sales]]</f>
        <v>0.36842105263157893</v>
      </c>
      <c r="W1189" s="12">
        <f>[1]!Table1[[#This Row],[Sales]]-[1]!Table1[[#This Row],[Cost]]-[1]!Table1[[#This Row],[Profit]]</f>
        <v>0</v>
      </c>
      <c r="X1189" s="12">
        <f>[1]!Table1[[#This Row],[Quantity]]*[1]!Table1[[#This Row],[Unit_Price]]</f>
        <v>7500</v>
      </c>
      <c r="Y1189" s="16">
        <f>[1]!Table1[[#This Row],[Gross_Sales]]*[1]!Table1[[#This Row],[Discount]]</f>
        <v>375</v>
      </c>
      <c r="Z1189" s="17">
        <f>[1]!Table1[[#This Row],[Gross_Sales]]*[1]!Table1[[#This Row],[Discount_amount]]</f>
        <v>2812500</v>
      </c>
      <c r="AA1189" s="15">
        <f>IFERROR([1]!Table1[[#This Row],[Profit]]/[1]!Table1[[#This Row],[Sales]],0)</f>
        <v>0.36842105263157893</v>
      </c>
      <c r="AB1189" s="12">
        <f>YEAR([1]!Table1[[#This Row],[Order_Date]])</f>
        <v>2025</v>
      </c>
      <c r="AC1189" s="12">
        <f>MONTH([1]!Table1[[#This Row],[Order_Date]])</f>
        <v>11</v>
      </c>
      <c r="AD1189" s="12" t="str">
        <f t="shared" si="54"/>
        <v>Nov</v>
      </c>
      <c r="AE1189" s="12" t="str">
        <f t="shared" si="55"/>
        <v>Q4</v>
      </c>
      <c r="AF1189" s="12" t="str">
        <f t="shared" si="56"/>
        <v>2025-Nov</v>
      </c>
      <c r="AG1189" s="12">
        <f>COUNTIF(C:C,Table1[[#This Row],[Customer_ID]])</f>
        <v>10</v>
      </c>
      <c r="AH1189" s="18" t="e">
        <f>IF([1]!Table1[[#This Row],[Customer_order_count]] &gt;= 10,"FREQUENT",IF([1]!Table1[[#This Row],[Customer_order_count]] &lt;= 10,"REGULAR","OCASSIONAL"))</f>
        <v>#REF!</v>
      </c>
    </row>
    <row r="1190" spans="1:34" x14ac:dyDescent="0.25">
      <c r="A1190" s="1" t="s">
        <v>1969</v>
      </c>
      <c r="B1190" s="2">
        <v>45645</v>
      </c>
      <c r="C1190" s="3" t="s">
        <v>1188</v>
      </c>
      <c r="D1190" s="4" t="s">
        <v>1189</v>
      </c>
      <c r="E1190" s="4" t="s">
        <v>16</v>
      </c>
      <c r="F1190" s="5">
        <v>41</v>
      </c>
      <c r="G1190" s="3" t="s">
        <v>312</v>
      </c>
      <c r="H1190" s="3" t="s">
        <v>276</v>
      </c>
      <c r="I1190" s="3" t="s">
        <v>74</v>
      </c>
      <c r="J1190" s="3" t="s">
        <v>75</v>
      </c>
      <c r="K1190" s="3" t="s">
        <v>76</v>
      </c>
      <c r="L1190" s="5">
        <v>3</v>
      </c>
      <c r="M1190" s="5">
        <v>550</v>
      </c>
      <c r="N1190" s="6">
        <v>0.1</v>
      </c>
      <c r="O1190" s="5">
        <v>1485</v>
      </c>
      <c r="P1190" s="5">
        <v>1350</v>
      </c>
      <c r="Q1190" s="5">
        <f>Table1[[#This Row],[Sales]]-Table1[[#This Row],[Cost]]</f>
        <v>135</v>
      </c>
      <c r="R1190" s="3" t="s">
        <v>17</v>
      </c>
      <c r="S1190" s="3" t="s">
        <v>10</v>
      </c>
      <c r="T1190" s="3" t="s">
        <v>40</v>
      </c>
      <c r="U1190" s="3" t="s">
        <v>19</v>
      </c>
      <c r="V1190" s="6">
        <f>Table1[[#This Row],[Profit]]/Table1[[#This Row],[Sales]]</f>
        <v>9.0909090909090912E-2</v>
      </c>
      <c r="W1190" s="3">
        <f>[1]!Table1[[#This Row],[Sales]]-[1]!Table1[[#This Row],[Cost]]-[1]!Table1[[#This Row],[Profit]]</f>
        <v>0</v>
      </c>
      <c r="X1190" s="3">
        <f>[1]!Table1[[#This Row],[Quantity]]*[1]!Table1[[#This Row],[Unit_Price]]</f>
        <v>1650</v>
      </c>
      <c r="Y1190" s="7">
        <f>[1]!Table1[[#This Row],[Gross_Sales]]*[1]!Table1[[#This Row],[Discount]]</f>
        <v>165</v>
      </c>
      <c r="Z1190" s="8">
        <f>[1]!Table1[[#This Row],[Gross_Sales]]*[1]!Table1[[#This Row],[Discount_amount]]</f>
        <v>272250</v>
      </c>
      <c r="AA1190" s="6">
        <f>IFERROR([1]!Table1[[#This Row],[Profit]]/[1]!Table1[[#This Row],[Sales]],0)</f>
        <v>9.0909090909090912E-2</v>
      </c>
      <c r="AB1190" s="3">
        <f>YEAR([1]!Table1[[#This Row],[Order_Date]])</f>
        <v>2024</v>
      </c>
      <c r="AC1190" s="3">
        <f>MONTH([1]!Table1[[#This Row],[Order_Date]])</f>
        <v>12</v>
      </c>
      <c r="AD1190" s="3" t="str">
        <f t="shared" si="54"/>
        <v>Dec</v>
      </c>
      <c r="AE1190" s="3" t="str">
        <f t="shared" si="55"/>
        <v>Q4</v>
      </c>
      <c r="AF1190" s="3" t="str">
        <f t="shared" si="56"/>
        <v>2024-Dec</v>
      </c>
      <c r="AG1190" s="3">
        <f>COUNTIF(C:C,Table1[[#This Row],[Customer_ID]])</f>
        <v>4</v>
      </c>
      <c r="AH1190" s="9" t="e">
        <f>IF([1]!Table1[[#This Row],[Customer_order_count]] &gt;= 10,"FREQUENT",IF([1]!Table1[[#This Row],[Customer_order_count]] &lt;= 10,"REGULAR","OCASSIONAL"))</f>
        <v>#REF!</v>
      </c>
    </row>
    <row r="1191" spans="1:34" x14ac:dyDescent="0.25">
      <c r="A1191" s="10" t="s">
        <v>1970</v>
      </c>
      <c r="B1191" s="11">
        <v>45417</v>
      </c>
      <c r="C1191" s="12" t="s">
        <v>763</v>
      </c>
      <c r="D1191" s="13" t="s">
        <v>207</v>
      </c>
      <c r="E1191" s="13" t="s">
        <v>3</v>
      </c>
      <c r="F1191" s="14">
        <v>50</v>
      </c>
      <c r="G1191" s="12" t="s">
        <v>339</v>
      </c>
      <c r="H1191" s="12" t="s">
        <v>285</v>
      </c>
      <c r="I1191" s="12" t="s">
        <v>143</v>
      </c>
      <c r="J1191" s="12" t="s">
        <v>144</v>
      </c>
      <c r="K1191" s="12" t="s">
        <v>76</v>
      </c>
      <c r="L1191" s="14">
        <v>2</v>
      </c>
      <c r="M1191" s="14">
        <v>700</v>
      </c>
      <c r="N1191" s="15">
        <v>0.05</v>
      </c>
      <c r="O1191" s="14">
        <v>1330</v>
      </c>
      <c r="P1191" s="14">
        <v>1140</v>
      </c>
      <c r="Q1191" s="5">
        <f>Table1[[#This Row],[Sales]]-Table1[[#This Row],[Cost]]</f>
        <v>190</v>
      </c>
      <c r="R1191" s="12" t="s">
        <v>9</v>
      </c>
      <c r="S1191" s="12" t="s">
        <v>10</v>
      </c>
      <c r="T1191" s="12" t="s">
        <v>11</v>
      </c>
      <c r="U1191" s="12" t="s">
        <v>27</v>
      </c>
      <c r="V1191" s="6">
        <f>Table1[[#This Row],[Profit]]/Table1[[#This Row],[Sales]]</f>
        <v>0.14285714285714285</v>
      </c>
      <c r="W1191" s="12">
        <f>[1]!Table1[[#This Row],[Sales]]-[1]!Table1[[#This Row],[Cost]]-[1]!Table1[[#This Row],[Profit]]</f>
        <v>0</v>
      </c>
      <c r="X1191" s="12">
        <f>[1]!Table1[[#This Row],[Quantity]]*[1]!Table1[[#This Row],[Unit_Price]]</f>
        <v>1400</v>
      </c>
      <c r="Y1191" s="16">
        <f>[1]!Table1[[#This Row],[Gross_Sales]]*[1]!Table1[[#This Row],[Discount]]</f>
        <v>70</v>
      </c>
      <c r="Z1191" s="17">
        <f>[1]!Table1[[#This Row],[Gross_Sales]]*[1]!Table1[[#This Row],[Discount_amount]]</f>
        <v>98000</v>
      </c>
      <c r="AA1191" s="15">
        <f>IFERROR([1]!Table1[[#This Row],[Profit]]/[1]!Table1[[#This Row],[Sales]],0)</f>
        <v>0.14285714285714285</v>
      </c>
      <c r="AB1191" s="12">
        <f>YEAR([1]!Table1[[#This Row],[Order_Date]])</f>
        <v>2024</v>
      </c>
      <c r="AC1191" s="12">
        <f>MONTH([1]!Table1[[#This Row],[Order_Date]])</f>
        <v>5</v>
      </c>
      <c r="AD1191" s="12" t="str">
        <f t="shared" si="54"/>
        <v>May</v>
      </c>
      <c r="AE1191" s="12" t="str">
        <f t="shared" si="55"/>
        <v>Q2</v>
      </c>
      <c r="AF1191" s="12" t="str">
        <f t="shared" si="56"/>
        <v>2024-May</v>
      </c>
      <c r="AG1191" s="12">
        <f>COUNTIF(C:C,Table1[[#This Row],[Customer_ID]])</f>
        <v>20</v>
      </c>
      <c r="AH1191" s="18" t="e">
        <f>IF([1]!Table1[[#This Row],[Customer_order_count]] &gt;= 10,"FREQUENT",IF([1]!Table1[[#This Row],[Customer_order_count]] &lt;= 10,"REGULAR","OCASSIONAL"))</f>
        <v>#REF!</v>
      </c>
    </row>
    <row r="1192" spans="1:34" x14ac:dyDescent="0.25">
      <c r="A1192" s="1" t="s">
        <v>1971</v>
      </c>
      <c r="B1192" s="2">
        <v>45837</v>
      </c>
      <c r="C1192" s="3" t="s">
        <v>985</v>
      </c>
      <c r="D1192" s="4" t="s">
        <v>986</v>
      </c>
      <c r="E1192" s="4" t="s">
        <v>16</v>
      </c>
      <c r="F1192" s="5">
        <v>42</v>
      </c>
      <c r="G1192" s="3" t="s">
        <v>280</v>
      </c>
      <c r="H1192" s="3" t="s">
        <v>270</v>
      </c>
      <c r="I1192" s="3" t="s">
        <v>344</v>
      </c>
      <c r="J1192" s="3" t="s">
        <v>345</v>
      </c>
      <c r="K1192" s="3" t="s">
        <v>39</v>
      </c>
      <c r="L1192" s="5">
        <v>1</v>
      </c>
      <c r="M1192" s="5">
        <v>2200</v>
      </c>
      <c r="N1192" s="6">
        <v>0.05</v>
      </c>
      <c r="O1192" s="5">
        <v>2090</v>
      </c>
      <c r="P1192" s="5">
        <v>1400</v>
      </c>
      <c r="Q1192" s="5">
        <f>Table1[[#This Row],[Sales]]-Table1[[#This Row],[Cost]]</f>
        <v>690</v>
      </c>
      <c r="R1192" s="3" t="s">
        <v>17</v>
      </c>
      <c r="S1192" s="3" t="s">
        <v>10</v>
      </c>
      <c r="T1192" s="3" t="s">
        <v>11</v>
      </c>
      <c r="U1192" s="3" t="s">
        <v>19</v>
      </c>
      <c r="V1192" s="6">
        <f>Table1[[#This Row],[Profit]]/Table1[[#This Row],[Sales]]</f>
        <v>0.33014354066985646</v>
      </c>
      <c r="W1192" s="3">
        <f>[1]!Table1[[#This Row],[Sales]]-[1]!Table1[[#This Row],[Cost]]-[1]!Table1[[#This Row],[Profit]]</f>
        <v>0</v>
      </c>
      <c r="X1192" s="3">
        <f>[1]!Table1[[#This Row],[Quantity]]*[1]!Table1[[#This Row],[Unit_Price]]</f>
        <v>2200</v>
      </c>
      <c r="Y1192" s="7">
        <f>[1]!Table1[[#This Row],[Gross_Sales]]*[1]!Table1[[#This Row],[Discount]]</f>
        <v>110</v>
      </c>
      <c r="Z1192" s="8">
        <f>[1]!Table1[[#This Row],[Gross_Sales]]*[1]!Table1[[#This Row],[Discount_amount]]</f>
        <v>242000</v>
      </c>
      <c r="AA1192" s="6">
        <f>IFERROR([1]!Table1[[#This Row],[Profit]]/[1]!Table1[[#This Row],[Sales]],0)</f>
        <v>0.33014354066985646</v>
      </c>
      <c r="AB1192" s="3">
        <f>YEAR([1]!Table1[[#This Row],[Order_Date]])</f>
        <v>2025</v>
      </c>
      <c r="AC1192" s="3">
        <f>MONTH([1]!Table1[[#This Row],[Order_Date]])</f>
        <v>6</v>
      </c>
      <c r="AD1192" s="3" t="str">
        <f t="shared" si="54"/>
        <v>Jun</v>
      </c>
      <c r="AE1192" s="3" t="str">
        <f t="shared" si="55"/>
        <v>Q2</v>
      </c>
      <c r="AF1192" s="3" t="str">
        <f t="shared" si="56"/>
        <v>2025-Jun</v>
      </c>
      <c r="AG1192" s="3">
        <f>COUNTIF(C:C,Table1[[#This Row],[Customer_ID]])</f>
        <v>10</v>
      </c>
      <c r="AH1192" s="9" t="e">
        <f>IF([1]!Table1[[#This Row],[Customer_order_count]] &gt;= 10,"FREQUENT",IF([1]!Table1[[#This Row],[Customer_order_count]] &lt;= 10,"REGULAR","OCASSIONAL"))</f>
        <v>#REF!</v>
      </c>
    </row>
    <row r="1193" spans="1:34" x14ac:dyDescent="0.25">
      <c r="A1193" s="10" t="s">
        <v>1972</v>
      </c>
      <c r="B1193" s="11">
        <v>45981</v>
      </c>
      <c r="C1193" s="12" t="s">
        <v>1938</v>
      </c>
      <c r="D1193" s="12" t="s">
        <v>468</v>
      </c>
      <c r="E1193" s="12" t="s">
        <v>16</v>
      </c>
      <c r="F1193" s="12">
        <v>52</v>
      </c>
      <c r="G1193" s="12" t="s">
        <v>269</v>
      </c>
      <c r="H1193" s="12" t="s">
        <v>270</v>
      </c>
      <c r="I1193" s="12" t="s">
        <v>109</v>
      </c>
      <c r="J1193" s="12" t="s">
        <v>110</v>
      </c>
      <c r="K1193" s="12" t="s">
        <v>8</v>
      </c>
      <c r="L1193" s="12">
        <v>1</v>
      </c>
      <c r="M1193" s="12">
        <v>4000</v>
      </c>
      <c r="N1193" s="12">
        <v>0.1</v>
      </c>
      <c r="O1193" s="12">
        <v>0</v>
      </c>
      <c r="P1193" s="12">
        <v>2900</v>
      </c>
      <c r="Q1193" s="5">
        <f>Table1[[#This Row],[Sales]]-Table1[[#This Row],[Cost]]</f>
        <v>-2900</v>
      </c>
      <c r="R1193" s="12" t="s">
        <v>77</v>
      </c>
      <c r="S1193" s="12" t="s">
        <v>291</v>
      </c>
      <c r="T1193" s="12" t="s">
        <v>40</v>
      </c>
      <c r="U1193" s="12" t="s">
        <v>19</v>
      </c>
      <c r="V1193" s="3" t="e">
        <f>Table1[[#This Row],[Profit]]/Table1[[#This Row],[Sales]]</f>
        <v>#DIV/0!</v>
      </c>
      <c r="W1193" s="12">
        <f>[1]!Table1[[#This Row],[Sales]]-[1]!Table1[[#This Row],[Cost]]-[1]!Table1[[#This Row],[Profit]]</f>
        <v>-2900</v>
      </c>
      <c r="X1193" s="12">
        <f>[1]!Table1[[#This Row],[Quantity]]*[1]!Table1[[#This Row],[Unit_Price]]</f>
        <v>4000</v>
      </c>
      <c r="Y1193" s="12">
        <f>[1]!Table1[[#This Row],[Gross_Sales]]*[1]!Table1[[#This Row],[Discount]]</f>
        <v>400</v>
      </c>
      <c r="Z1193" s="12">
        <f>[1]!Table1[[#This Row],[Gross_Sales]]*[1]!Table1[[#This Row],[Discount_amount]]</f>
        <v>1600000</v>
      </c>
      <c r="AA1193" s="12">
        <f>IFERROR([1]!Table1[[#This Row],[Profit]]/[1]!Table1[[#This Row],[Sales]],0)</f>
        <v>0</v>
      </c>
      <c r="AB1193" s="12">
        <f>YEAR([1]!Table1[[#This Row],[Order_Date]])</f>
        <v>2025</v>
      </c>
      <c r="AC1193" s="12">
        <f>MONTH([1]!Table1[[#This Row],[Order_Date]])</f>
        <v>11</v>
      </c>
      <c r="AD1193" s="12" t="str">
        <f t="shared" si="54"/>
        <v>Nov</v>
      </c>
      <c r="AE1193" s="12" t="str">
        <f t="shared" si="55"/>
        <v>Q4</v>
      </c>
      <c r="AF1193" s="12" t="str">
        <f t="shared" si="56"/>
        <v>2025-Nov</v>
      </c>
      <c r="AG1193" s="12">
        <f>COUNTIF(C:C,Table1[[#This Row],[Customer_ID]])</f>
        <v>6</v>
      </c>
      <c r="AH1193" s="18" t="e">
        <f>IF([1]!Table1[[#This Row],[Customer_order_count]] &gt;= 10,"FREQUENT",IF([1]!Table1[[#This Row],[Customer_order_count]] &lt;= 10,"REGULAR","OCASSIONAL"))</f>
        <v>#REF!</v>
      </c>
    </row>
    <row r="1194" spans="1:34" x14ac:dyDescent="0.25">
      <c r="A1194" s="1" t="s">
        <v>1973</v>
      </c>
      <c r="B1194" s="2">
        <v>45359</v>
      </c>
      <c r="C1194" s="3" t="s">
        <v>734</v>
      </c>
      <c r="D1194" s="4" t="s">
        <v>174</v>
      </c>
      <c r="E1194" s="4" t="s">
        <v>16</v>
      </c>
      <c r="F1194" s="5">
        <v>39</v>
      </c>
      <c r="G1194" s="3" t="s">
        <v>339</v>
      </c>
      <c r="H1194" s="3" t="s">
        <v>285</v>
      </c>
      <c r="I1194" s="3" t="s">
        <v>186</v>
      </c>
      <c r="J1194" s="3" t="s">
        <v>187</v>
      </c>
      <c r="K1194" s="3" t="s">
        <v>91</v>
      </c>
      <c r="L1194" s="5">
        <v>2</v>
      </c>
      <c r="M1194" s="5">
        <v>12000</v>
      </c>
      <c r="N1194" s="6">
        <v>0.2</v>
      </c>
      <c r="O1194" s="5">
        <v>19200</v>
      </c>
      <c r="P1194" s="5">
        <v>18000</v>
      </c>
      <c r="Q1194" s="5">
        <f>Table1[[#This Row],[Sales]]-Table1[[#This Row],[Cost]]</f>
        <v>1200</v>
      </c>
      <c r="R1194" s="3" t="s">
        <v>77</v>
      </c>
      <c r="S1194" s="3" t="s">
        <v>10</v>
      </c>
      <c r="T1194" s="3" t="s">
        <v>18</v>
      </c>
      <c r="U1194" s="3" t="s">
        <v>12</v>
      </c>
      <c r="V1194" s="6">
        <f>Table1[[#This Row],[Profit]]/Table1[[#This Row],[Sales]]</f>
        <v>6.25E-2</v>
      </c>
      <c r="W1194" s="3">
        <f>[1]!Table1[[#This Row],[Sales]]-[1]!Table1[[#This Row],[Cost]]-[1]!Table1[[#This Row],[Profit]]</f>
        <v>0</v>
      </c>
      <c r="X1194" s="3">
        <f>[1]!Table1[[#This Row],[Quantity]]*[1]!Table1[[#This Row],[Unit_Price]]</f>
        <v>24000</v>
      </c>
      <c r="Y1194" s="7">
        <f>[1]!Table1[[#This Row],[Gross_Sales]]*[1]!Table1[[#This Row],[Discount]]</f>
        <v>4800</v>
      </c>
      <c r="Z1194" s="8">
        <f>[1]!Table1[[#This Row],[Gross_Sales]]*[1]!Table1[[#This Row],[Discount_amount]]</f>
        <v>115200000</v>
      </c>
      <c r="AA1194" s="6">
        <f>IFERROR([1]!Table1[[#This Row],[Profit]]/[1]!Table1[[#This Row],[Sales]],0)</f>
        <v>6.25E-2</v>
      </c>
      <c r="AB1194" s="3">
        <f>YEAR([1]!Table1[[#This Row],[Order_Date]])</f>
        <v>2024</v>
      </c>
      <c r="AC1194" s="3">
        <f>MONTH([1]!Table1[[#This Row],[Order_Date]])</f>
        <v>3</v>
      </c>
      <c r="AD1194" s="3" t="str">
        <f t="shared" si="54"/>
        <v>Mar</v>
      </c>
      <c r="AE1194" s="3" t="str">
        <f t="shared" si="55"/>
        <v>Q1</v>
      </c>
      <c r="AF1194" s="3" t="str">
        <f t="shared" si="56"/>
        <v>2024-Mar</v>
      </c>
      <c r="AG1194" s="3">
        <f>COUNTIF(C:C,Table1[[#This Row],[Customer_ID]])</f>
        <v>12</v>
      </c>
      <c r="AH1194" s="9" t="e">
        <f>IF([1]!Table1[[#This Row],[Customer_order_count]] &gt;= 10,"FREQUENT",IF([1]!Table1[[#This Row],[Customer_order_count]] &lt;= 10,"REGULAR","OCASSIONAL"))</f>
        <v>#REF!</v>
      </c>
    </row>
    <row r="1195" spans="1:34" x14ac:dyDescent="0.25">
      <c r="A1195" s="10" t="s">
        <v>1974</v>
      </c>
      <c r="B1195" s="11">
        <v>45374</v>
      </c>
      <c r="C1195" s="12" t="s">
        <v>1335</v>
      </c>
      <c r="D1195" s="13" t="s">
        <v>941</v>
      </c>
      <c r="E1195" s="13" t="s">
        <v>3</v>
      </c>
      <c r="F1195" s="14">
        <v>47</v>
      </c>
      <c r="G1195" s="12" t="s">
        <v>312</v>
      </c>
      <c r="H1195" s="12" t="s">
        <v>276</v>
      </c>
      <c r="I1195" s="12" t="s">
        <v>95</v>
      </c>
      <c r="J1195" s="12" t="s">
        <v>96</v>
      </c>
      <c r="K1195" s="12" t="s">
        <v>46</v>
      </c>
      <c r="L1195" s="14">
        <v>1</v>
      </c>
      <c r="M1195" s="14">
        <v>600</v>
      </c>
      <c r="N1195" s="15">
        <v>0.15</v>
      </c>
      <c r="O1195" s="14">
        <v>510</v>
      </c>
      <c r="P1195" s="14">
        <v>380</v>
      </c>
      <c r="Q1195" s="5">
        <f>Table1[[#This Row],[Sales]]-Table1[[#This Row],[Cost]]</f>
        <v>130</v>
      </c>
      <c r="R1195" s="12" t="s">
        <v>77</v>
      </c>
      <c r="S1195" s="12" t="s">
        <v>10</v>
      </c>
      <c r="T1195" s="12" t="s">
        <v>18</v>
      </c>
      <c r="U1195" s="12" t="s">
        <v>19</v>
      </c>
      <c r="V1195" s="6">
        <f>Table1[[#This Row],[Profit]]/Table1[[#This Row],[Sales]]</f>
        <v>0.25490196078431371</v>
      </c>
      <c r="W1195" s="12">
        <f>[1]!Table1[[#This Row],[Sales]]-[1]!Table1[[#This Row],[Cost]]-[1]!Table1[[#This Row],[Profit]]</f>
        <v>0</v>
      </c>
      <c r="X1195" s="12">
        <f>[1]!Table1[[#This Row],[Quantity]]*[1]!Table1[[#This Row],[Unit_Price]]</f>
        <v>600</v>
      </c>
      <c r="Y1195" s="16">
        <f>[1]!Table1[[#This Row],[Gross_Sales]]*[1]!Table1[[#This Row],[Discount]]</f>
        <v>90</v>
      </c>
      <c r="Z1195" s="17">
        <f>[1]!Table1[[#This Row],[Gross_Sales]]*[1]!Table1[[#This Row],[Discount_amount]]</f>
        <v>54000</v>
      </c>
      <c r="AA1195" s="15">
        <f>IFERROR([1]!Table1[[#This Row],[Profit]]/[1]!Table1[[#This Row],[Sales]],0)</f>
        <v>0.25490196078431371</v>
      </c>
      <c r="AB1195" s="12">
        <f>YEAR([1]!Table1[[#This Row],[Order_Date]])</f>
        <v>2024</v>
      </c>
      <c r="AC1195" s="12">
        <f>MONTH([1]!Table1[[#This Row],[Order_Date]])</f>
        <v>3</v>
      </c>
      <c r="AD1195" s="12" t="str">
        <f t="shared" si="54"/>
        <v>Mar</v>
      </c>
      <c r="AE1195" s="12" t="str">
        <f t="shared" si="55"/>
        <v>Q1</v>
      </c>
      <c r="AF1195" s="12" t="str">
        <f t="shared" si="56"/>
        <v>2024-Mar</v>
      </c>
      <c r="AG1195" s="12">
        <f>COUNTIF(C:C,Table1[[#This Row],[Customer_ID]])</f>
        <v>3</v>
      </c>
      <c r="AH1195" s="18" t="e">
        <f>IF([1]!Table1[[#This Row],[Customer_order_count]] &gt;= 10,"FREQUENT",IF([1]!Table1[[#This Row],[Customer_order_count]] &lt;= 10,"REGULAR","OCASSIONAL"))</f>
        <v>#REF!</v>
      </c>
    </row>
    <row r="1196" spans="1:34" x14ac:dyDescent="0.25">
      <c r="A1196" s="1" t="s">
        <v>1975</v>
      </c>
      <c r="B1196" s="2">
        <v>45370</v>
      </c>
      <c r="C1196" s="3" t="s">
        <v>1706</v>
      </c>
      <c r="D1196" s="4" t="s">
        <v>406</v>
      </c>
      <c r="E1196" s="4" t="s">
        <v>16</v>
      </c>
      <c r="F1196" s="5">
        <v>49</v>
      </c>
      <c r="G1196" s="3" t="s">
        <v>263</v>
      </c>
      <c r="H1196" s="3" t="s">
        <v>5</v>
      </c>
      <c r="I1196" s="3" t="s">
        <v>31</v>
      </c>
      <c r="J1196" s="3" t="s">
        <v>32</v>
      </c>
      <c r="K1196" s="3" t="s">
        <v>25</v>
      </c>
      <c r="L1196" s="5">
        <v>2</v>
      </c>
      <c r="M1196" s="5">
        <v>5000</v>
      </c>
      <c r="N1196" s="6">
        <v>0.1</v>
      </c>
      <c r="O1196" s="5">
        <v>9000</v>
      </c>
      <c r="P1196" s="5">
        <v>7000</v>
      </c>
      <c r="Q1196" s="5">
        <f>Table1[[#This Row],[Sales]]-Table1[[#This Row],[Cost]]</f>
        <v>2000</v>
      </c>
      <c r="R1196" s="3" t="s">
        <v>26</v>
      </c>
      <c r="S1196" s="3" t="s">
        <v>10</v>
      </c>
      <c r="T1196" s="3" t="s">
        <v>18</v>
      </c>
      <c r="U1196" s="3" t="s">
        <v>12</v>
      </c>
      <c r="V1196" s="6">
        <f>Table1[[#This Row],[Profit]]/Table1[[#This Row],[Sales]]</f>
        <v>0.22222222222222221</v>
      </c>
      <c r="W1196" s="3">
        <f>[1]!Table1[[#This Row],[Sales]]-[1]!Table1[[#This Row],[Cost]]-[1]!Table1[[#This Row],[Profit]]</f>
        <v>0</v>
      </c>
      <c r="X1196" s="3">
        <f>[1]!Table1[[#This Row],[Quantity]]*[1]!Table1[[#This Row],[Unit_Price]]</f>
        <v>10000</v>
      </c>
      <c r="Y1196" s="7">
        <f>[1]!Table1[[#This Row],[Gross_Sales]]*[1]!Table1[[#This Row],[Discount]]</f>
        <v>1000</v>
      </c>
      <c r="Z1196" s="8">
        <f>[1]!Table1[[#This Row],[Gross_Sales]]*[1]!Table1[[#This Row],[Discount_amount]]</f>
        <v>10000000</v>
      </c>
      <c r="AA1196" s="6">
        <f>IFERROR([1]!Table1[[#This Row],[Profit]]/[1]!Table1[[#This Row],[Sales]],0)</f>
        <v>0.22222222222222221</v>
      </c>
      <c r="AB1196" s="3">
        <f>YEAR([1]!Table1[[#This Row],[Order_Date]])</f>
        <v>2024</v>
      </c>
      <c r="AC1196" s="3">
        <f>MONTH([1]!Table1[[#This Row],[Order_Date]])</f>
        <v>3</v>
      </c>
      <c r="AD1196" s="3" t="str">
        <f t="shared" si="54"/>
        <v>Mar</v>
      </c>
      <c r="AE1196" s="3" t="str">
        <f t="shared" si="55"/>
        <v>Q1</v>
      </c>
      <c r="AF1196" s="3" t="str">
        <f t="shared" si="56"/>
        <v>2024-Mar</v>
      </c>
      <c r="AG1196" s="3">
        <f>COUNTIF(C:C,Table1[[#This Row],[Customer_ID]])</f>
        <v>5</v>
      </c>
      <c r="AH1196" s="9" t="e">
        <f>IF([1]!Table1[[#This Row],[Customer_order_count]] &gt;= 10,"FREQUENT",IF([1]!Table1[[#This Row],[Customer_order_count]] &lt;= 10,"REGULAR","OCASSIONAL"))</f>
        <v>#REF!</v>
      </c>
    </row>
    <row r="1197" spans="1:34" x14ac:dyDescent="0.25">
      <c r="A1197" s="10" t="s">
        <v>1976</v>
      </c>
      <c r="B1197" s="11">
        <v>45443</v>
      </c>
      <c r="C1197" s="12" t="s">
        <v>707</v>
      </c>
      <c r="D1197" s="13" t="s">
        <v>708</v>
      </c>
      <c r="E1197" s="13" t="s">
        <v>3</v>
      </c>
      <c r="F1197" s="14">
        <v>26</v>
      </c>
      <c r="G1197" s="12" t="s">
        <v>295</v>
      </c>
      <c r="H1197" s="12" t="s">
        <v>270</v>
      </c>
      <c r="I1197" s="12" t="s">
        <v>143</v>
      </c>
      <c r="J1197" s="12" t="s">
        <v>144</v>
      </c>
      <c r="K1197" s="12" t="s">
        <v>76</v>
      </c>
      <c r="L1197" s="14">
        <v>3</v>
      </c>
      <c r="M1197" s="14">
        <v>700</v>
      </c>
      <c r="N1197" s="15">
        <v>0</v>
      </c>
      <c r="O1197" s="14">
        <v>2100</v>
      </c>
      <c r="P1197" s="14">
        <v>1710</v>
      </c>
      <c r="Q1197" s="5">
        <f>Table1[[#This Row],[Sales]]-Table1[[#This Row],[Cost]]</f>
        <v>390</v>
      </c>
      <c r="R1197" s="12" t="s">
        <v>26</v>
      </c>
      <c r="S1197" s="12" t="s">
        <v>10</v>
      </c>
      <c r="T1197" s="12" t="s">
        <v>11</v>
      </c>
      <c r="U1197" s="12" t="s">
        <v>27</v>
      </c>
      <c r="V1197" s="6">
        <f>Table1[[#This Row],[Profit]]/Table1[[#This Row],[Sales]]</f>
        <v>0.18571428571428572</v>
      </c>
      <c r="W1197" s="12">
        <f>[1]!Table1[[#This Row],[Sales]]-[1]!Table1[[#This Row],[Cost]]-[1]!Table1[[#This Row],[Profit]]</f>
        <v>0</v>
      </c>
      <c r="X1197" s="12">
        <f>[1]!Table1[[#This Row],[Quantity]]*[1]!Table1[[#This Row],[Unit_Price]]</f>
        <v>2100</v>
      </c>
      <c r="Y1197" s="16">
        <f>[1]!Table1[[#This Row],[Gross_Sales]]*[1]!Table1[[#This Row],[Discount]]</f>
        <v>0</v>
      </c>
      <c r="Z1197" s="17">
        <f>[1]!Table1[[#This Row],[Gross_Sales]]*[1]!Table1[[#This Row],[Discount_amount]]</f>
        <v>0</v>
      </c>
      <c r="AA1197" s="15">
        <f>IFERROR([1]!Table1[[#This Row],[Profit]]/[1]!Table1[[#This Row],[Sales]],0)</f>
        <v>0.18571428571428572</v>
      </c>
      <c r="AB1197" s="12">
        <f>YEAR([1]!Table1[[#This Row],[Order_Date]])</f>
        <v>2024</v>
      </c>
      <c r="AC1197" s="12">
        <f>MONTH([1]!Table1[[#This Row],[Order_Date]])</f>
        <v>5</v>
      </c>
      <c r="AD1197" s="12" t="str">
        <f t="shared" si="54"/>
        <v>May</v>
      </c>
      <c r="AE1197" s="12" t="str">
        <f t="shared" si="55"/>
        <v>Q2</v>
      </c>
      <c r="AF1197" s="12" t="str">
        <f t="shared" si="56"/>
        <v>2024-May</v>
      </c>
      <c r="AG1197" s="12">
        <f>COUNTIF(C:C,Table1[[#This Row],[Customer_ID]])</f>
        <v>23</v>
      </c>
      <c r="AH1197" s="18" t="e">
        <f>IF([1]!Table1[[#This Row],[Customer_order_count]] &gt;= 10,"FREQUENT",IF([1]!Table1[[#This Row],[Customer_order_count]] &lt;= 10,"REGULAR","OCASSIONAL"))</f>
        <v>#REF!</v>
      </c>
    </row>
    <row r="1198" spans="1:34" x14ac:dyDescent="0.25">
      <c r="A1198" s="1" t="s">
        <v>1977</v>
      </c>
      <c r="B1198" s="2">
        <v>45934</v>
      </c>
      <c r="C1198" s="3" t="s">
        <v>580</v>
      </c>
      <c r="D1198" s="3" t="s">
        <v>36</v>
      </c>
      <c r="E1198" s="3" t="s">
        <v>3</v>
      </c>
      <c r="F1198" s="3">
        <v>60</v>
      </c>
      <c r="G1198" s="3" t="s">
        <v>290</v>
      </c>
      <c r="H1198" s="3" t="s">
        <v>276</v>
      </c>
      <c r="I1198" s="3" t="s">
        <v>23</v>
      </c>
      <c r="J1198" s="3" t="s">
        <v>24</v>
      </c>
      <c r="K1198" s="3" t="s">
        <v>25</v>
      </c>
      <c r="L1198" s="3">
        <v>3</v>
      </c>
      <c r="M1198" s="3">
        <v>55000</v>
      </c>
      <c r="N1198" s="3">
        <v>0</v>
      </c>
      <c r="O1198" s="3">
        <v>165000</v>
      </c>
      <c r="P1198" s="3">
        <v>120000</v>
      </c>
      <c r="Q1198" s="5">
        <f>Table1[[#This Row],[Sales]]-Table1[[#This Row],[Cost]]</f>
        <v>45000</v>
      </c>
      <c r="R1198" s="3" t="s">
        <v>26</v>
      </c>
      <c r="S1198" s="3" t="s">
        <v>287</v>
      </c>
      <c r="T1198" s="3" t="s">
        <v>40</v>
      </c>
      <c r="U1198" s="3" t="s">
        <v>19</v>
      </c>
      <c r="V1198" s="6">
        <f>Table1[[#This Row],[Profit]]/Table1[[#This Row],[Sales]]</f>
        <v>0.27272727272727271</v>
      </c>
      <c r="W1198" s="3">
        <f>[1]!Table1[[#This Row],[Sales]]-[1]!Table1[[#This Row],[Cost]]-[1]!Table1[[#This Row],[Profit]]</f>
        <v>-240000</v>
      </c>
      <c r="X1198" s="3">
        <f>[1]!Table1[[#This Row],[Quantity]]*[1]!Table1[[#This Row],[Unit_Price]]</f>
        <v>165000</v>
      </c>
      <c r="Y1198" s="3">
        <f>[1]!Table1[[#This Row],[Gross_Sales]]*[1]!Table1[[#This Row],[Discount]]</f>
        <v>0</v>
      </c>
      <c r="Z1198" s="3">
        <f>[1]!Table1[[#This Row],[Gross_Sales]]*[1]!Table1[[#This Row],[Discount_amount]]</f>
        <v>0</v>
      </c>
      <c r="AA1198" s="3">
        <f>IFERROR([1]!Table1[[#This Row],[Profit]]/[1]!Table1[[#This Row],[Sales]],0)</f>
        <v>0.27272727272727271</v>
      </c>
      <c r="AB1198" s="3">
        <f>YEAR([1]!Table1[[#This Row],[Order_Date]])</f>
        <v>2025</v>
      </c>
      <c r="AC1198" s="3">
        <f>MONTH([1]!Table1[[#This Row],[Order_Date]])</f>
        <v>10</v>
      </c>
      <c r="AD1198" s="3" t="str">
        <f t="shared" si="54"/>
        <v>Oct</v>
      </c>
      <c r="AE1198" s="3" t="str">
        <f t="shared" si="55"/>
        <v>Q4</v>
      </c>
      <c r="AF1198" s="3" t="str">
        <f t="shared" si="56"/>
        <v>2025-Oct</v>
      </c>
      <c r="AG1198" s="3">
        <f>COUNTIF(C:C,Table1[[#This Row],[Customer_ID]])</f>
        <v>11</v>
      </c>
      <c r="AH1198" s="9" t="e">
        <f>IF([1]!Table1[[#This Row],[Customer_order_count]] &gt;= 10,"FREQUENT",IF([1]!Table1[[#This Row],[Customer_order_count]] &lt;= 10,"REGULAR","OCASSIONAL"))</f>
        <v>#REF!</v>
      </c>
    </row>
    <row r="1199" spans="1:34" x14ac:dyDescent="0.25">
      <c r="A1199" s="10" t="s">
        <v>1978</v>
      </c>
      <c r="B1199" s="11">
        <v>45846</v>
      </c>
      <c r="C1199" s="12" t="s">
        <v>1624</v>
      </c>
      <c r="D1199" s="13" t="s">
        <v>1625</v>
      </c>
      <c r="E1199" s="13" t="s">
        <v>3</v>
      </c>
      <c r="F1199" s="14">
        <v>47</v>
      </c>
      <c r="G1199" s="12" t="s">
        <v>284</v>
      </c>
      <c r="H1199" s="12" t="s">
        <v>285</v>
      </c>
      <c r="I1199" s="12" t="s">
        <v>176</v>
      </c>
      <c r="J1199" s="12" t="s">
        <v>177</v>
      </c>
      <c r="K1199" s="12" t="s">
        <v>25</v>
      </c>
      <c r="L1199" s="14">
        <v>2</v>
      </c>
      <c r="M1199" s="14">
        <v>22000</v>
      </c>
      <c r="N1199" s="15">
        <v>0.15</v>
      </c>
      <c r="O1199" s="14">
        <v>37400</v>
      </c>
      <c r="P1199" s="14">
        <v>33000</v>
      </c>
      <c r="Q1199" s="5">
        <f>Table1[[#This Row],[Sales]]-Table1[[#This Row],[Cost]]</f>
        <v>4400</v>
      </c>
      <c r="R1199" s="12" t="s">
        <v>17</v>
      </c>
      <c r="S1199" s="12" t="s">
        <v>10</v>
      </c>
      <c r="T1199" s="12" t="s">
        <v>33</v>
      </c>
      <c r="U1199" s="12" t="s">
        <v>12</v>
      </c>
      <c r="V1199" s="6">
        <f>Table1[[#This Row],[Profit]]/Table1[[#This Row],[Sales]]</f>
        <v>0.11764705882352941</v>
      </c>
      <c r="W1199" s="12">
        <f>[1]!Table1[[#This Row],[Sales]]-[1]!Table1[[#This Row],[Cost]]-[1]!Table1[[#This Row],[Profit]]</f>
        <v>0</v>
      </c>
      <c r="X1199" s="12">
        <f>[1]!Table1[[#This Row],[Quantity]]*[1]!Table1[[#This Row],[Unit_Price]]</f>
        <v>44000</v>
      </c>
      <c r="Y1199" s="16">
        <f>[1]!Table1[[#This Row],[Gross_Sales]]*[1]!Table1[[#This Row],[Discount]]</f>
        <v>6600</v>
      </c>
      <c r="Z1199" s="17">
        <f>[1]!Table1[[#This Row],[Gross_Sales]]*[1]!Table1[[#This Row],[Discount_amount]]</f>
        <v>290400000</v>
      </c>
      <c r="AA1199" s="15">
        <f>IFERROR([1]!Table1[[#This Row],[Profit]]/[1]!Table1[[#This Row],[Sales]],0)</f>
        <v>0.11764705882352941</v>
      </c>
      <c r="AB1199" s="12">
        <f>YEAR([1]!Table1[[#This Row],[Order_Date]])</f>
        <v>2025</v>
      </c>
      <c r="AC1199" s="12">
        <f>MONTH([1]!Table1[[#This Row],[Order_Date]])</f>
        <v>7</v>
      </c>
      <c r="AD1199" s="12" t="str">
        <f t="shared" si="54"/>
        <v>Jul</v>
      </c>
      <c r="AE1199" s="12" t="str">
        <f t="shared" si="55"/>
        <v>Q3</v>
      </c>
      <c r="AF1199" s="12" t="str">
        <f t="shared" si="56"/>
        <v>2025-Jul</v>
      </c>
      <c r="AG1199" s="12">
        <f>COUNTIF(C:C,Table1[[#This Row],[Customer_ID]])</f>
        <v>8</v>
      </c>
      <c r="AH1199" s="18" t="e">
        <f>IF([1]!Table1[[#This Row],[Customer_order_count]] &gt;= 10,"FREQUENT",IF([1]!Table1[[#This Row],[Customer_order_count]] &lt;= 10,"REGULAR","OCASSIONAL"))</f>
        <v>#REF!</v>
      </c>
    </row>
    <row r="1200" spans="1:34" x14ac:dyDescent="0.25">
      <c r="A1200" s="1" t="s">
        <v>139</v>
      </c>
      <c r="B1200" s="2">
        <v>45952</v>
      </c>
      <c r="C1200" s="3" t="s">
        <v>140</v>
      </c>
      <c r="D1200" s="4" t="s">
        <v>141</v>
      </c>
      <c r="E1200" s="4" t="s">
        <v>3</v>
      </c>
      <c r="F1200" s="5">
        <v>20</v>
      </c>
      <c r="G1200" s="3" t="s">
        <v>4</v>
      </c>
      <c r="H1200" s="3" t="s">
        <v>5</v>
      </c>
      <c r="I1200" s="3" t="s">
        <v>23</v>
      </c>
      <c r="J1200" s="3" t="s">
        <v>24</v>
      </c>
      <c r="K1200" s="3" t="s">
        <v>25</v>
      </c>
      <c r="L1200" s="5">
        <v>1</v>
      </c>
      <c r="M1200" s="5">
        <v>55000</v>
      </c>
      <c r="N1200" s="6">
        <v>0.2</v>
      </c>
      <c r="O1200" s="5">
        <v>44000</v>
      </c>
      <c r="P1200" s="5">
        <v>40000</v>
      </c>
      <c r="Q1200" s="5">
        <f>Table1[[#This Row],[Sales]]-Table1[[#This Row],[Cost]]</f>
        <v>4000</v>
      </c>
      <c r="R1200" s="3" t="s">
        <v>26</v>
      </c>
      <c r="S1200" s="3" t="s">
        <v>10</v>
      </c>
      <c r="T1200" s="3" t="s">
        <v>40</v>
      </c>
      <c r="U1200" s="3" t="s">
        <v>12</v>
      </c>
      <c r="V1200" s="6">
        <f>Table1[[#This Row],[Profit]]/Table1[[#This Row],[Sales]]</f>
        <v>9.0909090909090912E-2</v>
      </c>
      <c r="W1200" s="3">
        <f>[1]!Table1[[#This Row],[Sales]]-[1]!Table1[[#This Row],[Cost]]-[1]!Table1[[#This Row],[Profit]]</f>
        <v>0</v>
      </c>
      <c r="X1200" s="3">
        <f>[1]!Table1[[#This Row],[Quantity]]*[1]!Table1[[#This Row],[Unit_Price]]</f>
        <v>55000</v>
      </c>
      <c r="Y1200" s="7">
        <f>[1]!Table1[[#This Row],[Gross_Sales]]*[1]!Table1[[#This Row],[Discount]]</f>
        <v>11000</v>
      </c>
      <c r="Z1200" s="8">
        <f>[1]!Table1[[#This Row],[Gross_Sales]]*[1]!Table1[[#This Row],[Discount_amount]]</f>
        <v>605000000</v>
      </c>
      <c r="AA1200" s="6">
        <f>IFERROR([1]!Table1[[#This Row],[Profit]]/[1]!Table1[[#This Row],[Sales]],0)</f>
        <v>9.0909090909090912E-2</v>
      </c>
      <c r="AB1200" s="3">
        <f>YEAR([1]!Table1[[#This Row],[Order_Date]])</f>
        <v>2025</v>
      </c>
      <c r="AC1200" s="3">
        <f>MONTH([1]!Table1[[#This Row],[Order_Date]])</f>
        <v>10</v>
      </c>
      <c r="AD1200" s="3" t="str">
        <f t="shared" si="54"/>
        <v>Oct</v>
      </c>
      <c r="AE1200" s="3" t="str">
        <f t="shared" si="55"/>
        <v>Q4</v>
      </c>
      <c r="AF1200" s="3" t="str">
        <f t="shared" si="56"/>
        <v>2025-Oct</v>
      </c>
      <c r="AG1200" s="3">
        <f>COUNTIF(C:C,Table1[[#This Row],[Customer_ID]])</f>
        <v>2</v>
      </c>
      <c r="AH1200" s="9" t="e">
        <f>IF([1]!Table1[[#This Row],[Customer_order_count]] &gt;= 10,"FREQUENT",IF([1]!Table1[[#This Row],[Customer_order_count]] &lt;= 10,"REGULAR","OCASSIONAL"))</f>
        <v>#REF!</v>
      </c>
    </row>
    <row r="1201" spans="1:34" x14ac:dyDescent="0.25">
      <c r="A1201" s="10" t="s">
        <v>1979</v>
      </c>
      <c r="B1201" s="11">
        <v>45529</v>
      </c>
      <c r="C1201" s="12" t="s">
        <v>365</v>
      </c>
      <c r="D1201" s="13" t="s">
        <v>366</v>
      </c>
      <c r="E1201" s="13" t="s">
        <v>16</v>
      </c>
      <c r="F1201" s="14">
        <v>56</v>
      </c>
      <c r="G1201" s="12" t="s">
        <v>295</v>
      </c>
      <c r="H1201" s="12" t="s">
        <v>270</v>
      </c>
      <c r="I1201" s="12" t="s">
        <v>105</v>
      </c>
      <c r="J1201" s="12" t="s">
        <v>106</v>
      </c>
      <c r="K1201" s="12" t="s">
        <v>76</v>
      </c>
      <c r="L1201" s="14">
        <v>4</v>
      </c>
      <c r="M1201" s="14">
        <v>450</v>
      </c>
      <c r="N1201" s="15">
        <v>0.05</v>
      </c>
      <c r="O1201" s="14">
        <v>1710</v>
      </c>
      <c r="P1201" s="14">
        <v>1320</v>
      </c>
      <c r="Q1201" s="5">
        <f>Table1[[#This Row],[Sales]]-Table1[[#This Row],[Cost]]</f>
        <v>390</v>
      </c>
      <c r="R1201" s="12" t="s">
        <v>17</v>
      </c>
      <c r="S1201" s="12" t="s">
        <v>10</v>
      </c>
      <c r="T1201" s="12" t="s">
        <v>33</v>
      </c>
      <c r="U1201" s="12" t="s">
        <v>27</v>
      </c>
      <c r="V1201" s="6">
        <f>Table1[[#This Row],[Profit]]/Table1[[#This Row],[Sales]]</f>
        <v>0.22807017543859648</v>
      </c>
      <c r="W1201" s="12">
        <f>[1]!Table1[[#This Row],[Sales]]-[1]!Table1[[#This Row],[Cost]]-[1]!Table1[[#This Row],[Profit]]</f>
        <v>0</v>
      </c>
      <c r="X1201" s="12">
        <f>[1]!Table1[[#This Row],[Quantity]]*[1]!Table1[[#This Row],[Unit_Price]]</f>
        <v>1800</v>
      </c>
      <c r="Y1201" s="16">
        <f>[1]!Table1[[#This Row],[Gross_Sales]]*[1]!Table1[[#This Row],[Discount]]</f>
        <v>90</v>
      </c>
      <c r="Z1201" s="17">
        <f>[1]!Table1[[#This Row],[Gross_Sales]]*[1]!Table1[[#This Row],[Discount_amount]]</f>
        <v>162000</v>
      </c>
      <c r="AA1201" s="15">
        <f>IFERROR([1]!Table1[[#This Row],[Profit]]/[1]!Table1[[#This Row],[Sales]],0)</f>
        <v>0.22807017543859648</v>
      </c>
      <c r="AB1201" s="12">
        <f>YEAR([1]!Table1[[#This Row],[Order_Date]])</f>
        <v>2024</v>
      </c>
      <c r="AC1201" s="12">
        <f>MONTH([1]!Table1[[#This Row],[Order_Date]])</f>
        <v>8</v>
      </c>
      <c r="AD1201" s="12" t="str">
        <f t="shared" si="54"/>
        <v>Aug</v>
      </c>
      <c r="AE1201" s="12" t="str">
        <f t="shared" si="55"/>
        <v>Q3</v>
      </c>
      <c r="AF1201" s="12" t="str">
        <f t="shared" si="56"/>
        <v>2024-Aug</v>
      </c>
      <c r="AG1201" s="12">
        <f>COUNTIF(C:C,Table1[[#This Row],[Customer_ID]])</f>
        <v>25</v>
      </c>
      <c r="AH1201" s="18" t="e">
        <f>IF([1]!Table1[[#This Row],[Customer_order_count]] &gt;= 10,"FREQUENT",IF([1]!Table1[[#This Row],[Customer_order_count]] &lt;= 10,"REGULAR","OCASSIONAL"))</f>
        <v>#REF!</v>
      </c>
    </row>
    <row r="1202" spans="1:34" x14ac:dyDescent="0.25">
      <c r="A1202" s="1" t="s">
        <v>1980</v>
      </c>
      <c r="B1202" s="2">
        <v>45643</v>
      </c>
      <c r="C1202" s="3" t="s">
        <v>556</v>
      </c>
      <c r="D1202" s="4" t="s">
        <v>557</v>
      </c>
      <c r="E1202" s="4" t="s">
        <v>16</v>
      </c>
      <c r="F1202" s="5">
        <v>25</v>
      </c>
      <c r="G1202" s="3" t="s">
        <v>269</v>
      </c>
      <c r="H1202" s="3" t="s">
        <v>270</v>
      </c>
      <c r="I1202" s="3" t="s">
        <v>51</v>
      </c>
      <c r="J1202" s="3" t="s">
        <v>52</v>
      </c>
      <c r="K1202" s="3" t="s">
        <v>8</v>
      </c>
      <c r="L1202" s="5">
        <v>1</v>
      </c>
      <c r="M1202" s="5">
        <v>4500</v>
      </c>
      <c r="N1202" s="6">
        <v>0.1</v>
      </c>
      <c r="O1202" s="5">
        <v>4050</v>
      </c>
      <c r="P1202" s="5">
        <v>3200</v>
      </c>
      <c r="Q1202" s="5">
        <f>Table1[[#This Row],[Sales]]-Table1[[#This Row],[Cost]]</f>
        <v>850</v>
      </c>
      <c r="R1202" s="3" t="s">
        <v>17</v>
      </c>
      <c r="S1202" s="3" t="s">
        <v>10</v>
      </c>
      <c r="T1202" s="3" t="s">
        <v>40</v>
      </c>
      <c r="U1202" s="3" t="s">
        <v>12</v>
      </c>
      <c r="V1202" s="6">
        <f>Table1[[#This Row],[Profit]]/Table1[[#This Row],[Sales]]</f>
        <v>0.20987654320987653</v>
      </c>
      <c r="W1202" s="3">
        <f>[1]!Table1[[#This Row],[Sales]]-[1]!Table1[[#This Row],[Cost]]-[1]!Table1[[#This Row],[Profit]]</f>
        <v>0</v>
      </c>
      <c r="X1202" s="3">
        <f>[1]!Table1[[#This Row],[Quantity]]*[1]!Table1[[#This Row],[Unit_Price]]</f>
        <v>4500</v>
      </c>
      <c r="Y1202" s="7">
        <f>[1]!Table1[[#This Row],[Gross_Sales]]*[1]!Table1[[#This Row],[Discount]]</f>
        <v>450</v>
      </c>
      <c r="Z1202" s="8">
        <f>[1]!Table1[[#This Row],[Gross_Sales]]*[1]!Table1[[#This Row],[Discount_amount]]</f>
        <v>2025000</v>
      </c>
      <c r="AA1202" s="6">
        <f>IFERROR([1]!Table1[[#This Row],[Profit]]/[1]!Table1[[#This Row],[Sales]],0)</f>
        <v>0.20987654320987653</v>
      </c>
      <c r="AB1202" s="3">
        <f>YEAR([1]!Table1[[#This Row],[Order_Date]])</f>
        <v>2024</v>
      </c>
      <c r="AC1202" s="3">
        <f>MONTH([1]!Table1[[#This Row],[Order_Date]])</f>
        <v>12</v>
      </c>
      <c r="AD1202" s="3" t="str">
        <f t="shared" si="54"/>
        <v>Dec</v>
      </c>
      <c r="AE1202" s="3" t="str">
        <f t="shared" si="55"/>
        <v>Q4</v>
      </c>
      <c r="AF1202" s="3" t="str">
        <f t="shared" si="56"/>
        <v>2024-Dec</v>
      </c>
      <c r="AG1202" s="3">
        <f>COUNTIF(C:C,Table1[[#This Row],[Customer_ID]])</f>
        <v>11</v>
      </c>
      <c r="AH1202" s="9" t="e">
        <f>IF([1]!Table1[[#This Row],[Customer_order_count]] &gt;= 10,"FREQUENT",IF([1]!Table1[[#This Row],[Customer_order_count]] &lt;= 10,"REGULAR","OCASSIONAL"))</f>
        <v>#REF!</v>
      </c>
    </row>
    <row r="1203" spans="1:34" x14ac:dyDescent="0.25">
      <c r="A1203" s="10" t="s">
        <v>1981</v>
      </c>
      <c r="B1203" s="11">
        <v>45899</v>
      </c>
      <c r="C1203" s="12" t="s">
        <v>1045</v>
      </c>
      <c r="D1203" s="13" t="s">
        <v>803</v>
      </c>
      <c r="E1203" s="13" t="s">
        <v>16</v>
      </c>
      <c r="F1203" s="14">
        <v>54</v>
      </c>
      <c r="G1203" s="12" t="s">
        <v>275</v>
      </c>
      <c r="H1203" s="12" t="s">
        <v>276</v>
      </c>
      <c r="I1203" s="12" t="s">
        <v>6</v>
      </c>
      <c r="J1203" s="12" t="s">
        <v>7</v>
      </c>
      <c r="K1203" s="12" t="s">
        <v>8</v>
      </c>
      <c r="L1203" s="14">
        <v>1</v>
      </c>
      <c r="M1203" s="14">
        <v>7000</v>
      </c>
      <c r="N1203" s="15">
        <v>0.05</v>
      </c>
      <c r="O1203" s="14">
        <v>6650</v>
      </c>
      <c r="P1203" s="14">
        <v>5200</v>
      </c>
      <c r="Q1203" s="5">
        <f>Table1[[#This Row],[Sales]]-Table1[[#This Row],[Cost]]</f>
        <v>1450</v>
      </c>
      <c r="R1203" s="12" t="s">
        <v>9</v>
      </c>
      <c r="S1203" s="12" t="s">
        <v>10</v>
      </c>
      <c r="T1203" s="12" t="s">
        <v>33</v>
      </c>
      <c r="U1203" s="12" t="s">
        <v>27</v>
      </c>
      <c r="V1203" s="6">
        <f>Table1[[#This Row],[Profit]]/Table1[[#This Row],[Sales]]</f>
        <v>0.21804511278195488</v>
      </c>
      <c r="W1203" s="12">
        <f>[1]!Table1[[#This Row],[Sales]]-[1]!Table1[[#This Row],[Cost]]-[1]!Table1[[#This Row],[Profit]]</f>
        <v>0</v>
      </c>
      <c r="X1203" s="12">
        <f>[1]!Table1[[#This Row],[Quantity]]*[1]!Table1[[#This Row],[Unit_Price]]</f>
        <v>7000</v>
      </c>
      <c r="Y1203" s="16">
        <f>[1]!Table1[[#This Row],[Gross_Sales]]*[1]!Table1[[#This Row],[Discount]]</f>
        <v>350</v>
      </c>
      <c r="Z1203" s="17">
        <f>[1]!Table1[[#This Row],[Gross_Sales]]*[1]!Table1[[#This Row],[Discount_amount]]</f>
        <v>2450000</v>
      </c>
      <c r="AA1203" s="15">
        <f>IFERROR([1]!Table1[[#This Row],[Profit]]/[1]!Table1[[#This Row],[Sales]],0)</f>
        <v>0.21804511278195488</v>
      </c>
      <c r="AB1203" s="12">
        <f>YEAR([1]!Table1[[#This Row],[Order_Date]])</f>
        <v>2025</v>
      </c>
      <c r="AC1203" s="12">
        <f>MONTH([1]!Table1[[#This Row],[Order_Date]])</f>
        <v>8</v>
      </c>
      <c r="AD1203" s="12" t="str">
        <f t="shared" si="54"/>
        <v>Aug</v>
      </c>
      <c r="AE1203" s="12" t="str">
        <f t="shared" si="55"/>
        <v>Q3</v>
      </c>
      <c r="AF1203" s="12" t="str">
        <f t="shared" si="56"/>
        <v>2025-Aug</v>
      </c>
      <c r="AG1203" s="12">
        <f>COUNTIF(C:C,Table1[[#This Row],[Customer_ID]])</f>
        <v>14</v>
      </c>
      <c r="AH1203" s="18" t="e">
        <f>IF([1]!Table1[[#This Row],[Customer_order_count]] &gt;= 10,"FREQUENT",IF([1]!Table1[[#This Row],[Customer_order_count]] &lt;= 10,"REGULAR","OCASSIONAL"))</f>
        <v>#REF!</v>
      </c>
    </row>
    <row r="1204" spans="1:34" x14ac:dyDescent="0.25">
      <c r="A1204" s="1" t="s">
        <v>1982</v>
      </c>
      <c r="B1204" s="2">
        <v>45747</v>
      </c>
      <c r="C1204" s="3" t="s">
        <v>713</v>
      </c>
      <c r="D1204" s="4" t="s">
        <v>474</v>
      </c>
      <c r="E1204" s="4" t="s">
        <v>16</v>
      </c>
      <c r="F1204" s="5">
        <v>52</v>
      </c>
      <c r="G1204" s="3" t="s">
        <v>339</v>
      </c>
      <c r="H1204" s="3" t="s">
        <v>285</v>
      </c>
      <c r="I1204" s="3" t="s">
        <v>74</v>
      </c>
      <c r="J1204" s="3" t="s">
        <v>75</v>
      </c>
      <c r="K1204" s="3" t="s">
        <v>76</v>
      </c>
      <c r="L1204" s="5">
        <v>3</v>
      </c>
      <c r="M1204" s="5">
        <v>550</v>
      </c>
      <c r="N1204" s="6">
        <v>0.05</v>
      </c>
      <c r="O1204" s="5">
        <v>1567.5</v>
      </c>
      <c r="P1204" s="5">
        <v>1350</v>
      </c>
      <c r="Q1204" s="5">
        <f>Table1[[#This Row],[Sales]]-Table1[[#This Row],[Cost]]</f>
        <v>217.5</v>
      </c>
      <c r="R1204" s="3" t="s">
        <v>26</v>
      </c>
      <c r="S1204" s="3" t="s">
        <v>10</v>
      </c>
      <c r="T1204" s="3" t="s">
        <v>18</v>
      </c>
      <c r="U1204" s="3" t="s">
        <v>12</v>
      </c>
      <c r="V1204" s="6">
        <f>Table1[[#This Row],[Profit]]/Table1[[#This Row],[Sales]]</f>
        <v>0.13875598086124402</v>
      </c>
      <c r="W1204" s="3">
        <f>[1]!Table1[[#This Row],[Sales]]-[1]!Table1[[#This Row],[Cost]]-[1]!Table1[[#This Row],[Profit]]</f>
        <v>0</v>
      </c>
      <c r="X1204" s="3">
        <f>[1]!Table1[[#This Row],[Quantity]]*[1]!Table1[[#This Row],[Unit_Price]]</f>
        <v>1650</v>
      </c>
      <c r="Y1204" s="7">
        <f>[1]!Table1[[#This Row],[Gross_Sales]]*[1]!Table1[[#This Row],[Discount]]</f>
        <v>82.5</v>
      </c>
      <c r="Z1204" s="8">
        <f>[1]!Table1[[#This Row],[Gross_Sales]]*[1]!Table1[[#This Row],[Discount_amount]]</f>
        <v>136125</v>
      </c>
      <c r="AA1204" s="6">
        <f>IFERROR([1]!Table1[[#This Row],[Profit]]/[1]!Table1[[#This Row],[Sales]],0)</f>
        <v>0.13875598086124402</v>
      </c>
      <c r="AB1204" s="3">
        <f>YEAR([1]!Table1[[#This Row],[Order_Date]])</f>
        <v>2025</v>
      </c>
      <c r="AC1204" s="3">
        <f>MONTH([1]!Table1[[#This Row],[Order_Date]])</f>
        <v>3</v>
      </c>
      <c r="AD1204" s="3" t="str">
        <f t="shared" si="54"/>
        <v>Mar</v>
      </c>
      <c r="AE1204" s="3" t="str">
        <f t="shared" si="55"/>
        <v>Q1</v>
      </c>
      <c r="AF1204" s="3" t="str">
        <f t="shared" si="56"/>
        <v>2025-Mar</v>
      </c>
      <c r="AG1204" s="3">
        <f>COUNTIF(C:C,Table1[[#This Row],[Customer_ID]])</f>
        <v>6</v>
      </c>
      <c r="AH1204" s="9" t="e">
        <f>IF([1]!Table1[[#This Row],[Customer_order_count]] &gt;= 10,"FREQUENT",IF([1]!Table1[[#This Row],[Customer_order_count]] &lt;= 10,"REGULAR","OCASSIONAL"))</f>
        <v>#REF!</v>
      </c>
    </row>
    <row r="1205" spans="1:34" x14ac:dyDescent="0.25">
      <c r="A1205" s="10" t="s">
        <v>1983</v>
      </c>
      <c r="B1205" s="11">
        <v>45605</v>
      </c>
      <c r="C1205" s="12" t="s">
        <v>707</v>
      </c>
      <c r="D1205" s="13" t="s">
        <v>708</v>
      </c>
      <c r="E1205" s="13" t="s">
        <v>3</v>
      </c>
      <c r="F1205" s="14">
        <v>26</v>
      </c>
      <c r="G1205" s="12" t="s">
        <v>295</v>
      </c>
      <c r="H1205" s="12" t="s">
        <v>270</v>
      </c>
      <c r="I1205" s="12" t="s">
        <v>305</v>
      </c>
      <c r="J1205" s="12" t="s">
        <v>306</v>
      </c>
      <c r="K1205" s="12" t="s">
        <v>91</v>
      </c>
      <c r="L1205" s="14">
        <v>1</v>
      </c>
      <c r="M1205" s="14">
        <v>8500</v>
      </c>
      <c r="N1205" s="15">
        <v>0.1</v>
      </c>
      <c r="O1205" s="14">
        <v>7650</v>
      </c>
      <c r="P1205" s="14">
        <v>6500</v>
      </c>
      <c r="Q1205" s="5">
        <f>Table1[[#This Row],[Sales]]-Table1[[#This Row],[Cost]]</f>
        <v>1150</v>
      </c>
      <c r="R1205" s="12" t="s">
        <v>9</v>
      </c>
      <c r="S1205" s="12" t="s">
        <v>10</v>
      </c>
      <c r="T1205" s="12" t="s">
        <v>40</v>
      </c>
      <c r="U1205" s="12" t="s">
        <v>27</v>
      </c>
      <c r="V1205" s="6">
        <f>Table1[[#This Row],[Profit]]/Table1[[#This Row],[Sales]]</f>
        <v>0.15032679738562091</v>
      </c>
      <c r="W1205" s="12">
        <f>[1]!Table1[[#This Row],[Sales]]-[1]!Table1[[#This Row],[Cost]]-[1]!Table1[[#This Row],[Profit]]</f>
        <v>0</v>
      </c>
      <c r="X1205" s="12">
        <f>[1]!Table1[[#This Row],[Quantity]]*[1]!Table1[[#This Row],[Unit_Price]]</f>
        <v>8500</v>
      </c>
      <c r="Y1205" s="16">
        <f>[1]!Table1[[#This Row],[Gross_Sales]]*[1]!Table1[[#This Row],[Discount]]</f>
        <v>850</v>
      </c>
      <c r="Z1205" s="17">
        <f>[1]!Table1[[#This Row],[Gross_Sales]]*[1]!Table1[[#This Row],[Discount_amount]]</f>
        <v>7225000</v>
      </c>
      <c r="AA1205" s="15">
        <f>IFERROR([1]!Table1[[#This Row],[Profit]]/[1]!Table1[[#This Row],[Sales]],0)</f>
        <v>0.15032679738562091</v>
      </c>
      <c r="AB1205" s="12">
        <f>YEAR([1]!Table1[[#This Row],[Order_Date]])</f>
        <v>2024</v>
      </c>
      <c r="AC1205" s="12">
        <f>MONTH([1]!Table1[[#This Row],[Order_Date]])</f>
        <v>11</v>
      </c>
      <c r="AD1205" s="12" t="str">
        <f t="shared" si="54"/>
        <v>Nov</v>
      </c>
      <c r="AE1205" s="12" t="str">
        <f t="shared" si="55"/>
        <v>Q4</v>
      </c>
      <c r="AF1205" s="12" t="str">
        <f t="shared" si="56"/>
        <v>2024-Nov</v>
      </c>
      <c r="AG1205" s="12">
        <f>COUNTIF(C:C,Table1[[#This Row],[Customer_ID]])</f>
        <v>23</v>
      </c>
      <c r="AH1205" s="18" t="e">
        <f>IF([1]!Table1[[#This Row],[Customer_order_count]] &gt;= 10,"FREQUENT",IF([1]!Table1[[#This Row],[Customer_order_count]] &lt;= 10,"REGULAR","OCASSIONAL"))</f>
        <v>#REF!</v>
      </c>
    </row>
    <row r="1206" spans="1:34" x14ac:dyDescent="0.25">
      <c r="A1206" s="1" t="s">
        <v>1984</v>
      </c>
      <c r="B1206" s="2">
        <v>45672</v>
      </c>
      <c r="C1206" s="3" t="s">
        <v>556</v>
      </c>
      <c r="D1206" s="4" t="s">
        <v>557</v>
      </c>
      <c r="E1206" s="4" t="s">
        <v>16</v>
      </c>
      <c r="F1206" s="5">
        <v>25</v>
      </c>
      <c r="G1206" s="3" t="s">
        <v>269</v>
      </c>
      <c r="H1206" s="3" t="s">
        <v>270</v>
      </c>
      <c r="I1206" s="3" t="s">
        <v>344</v>
      </c>
      <c r="J1206" s="3" t="s">
        <v>345</v>
      </c>
      <c r="K1206" s="3" t="s">
        <v>39</v>
      </c>
      <c r="L1206" s="5">
        <v>4</v>
      </c>
      <c r="M1206" s="5">
        <v>2200</v>
      </c>
      <c r="N1206" s="6">
        <v>0.05</v>
      </c>
      <c r="O1206" s="5">
        <v>8360</v>
      </c>
      <c r="P1206" s="5">
        <v>5600</v>
      </c>
      <c r="Q1206" s="5">
        <f>Table1[[#This Row],[Sales]]-Table1[[#This Row],[Cost]]</f>
        <v>2760</v>
      </c>
      <c r="R1206" s="3" t="s">
        <v>9</v>
      </c>
      <c r="S1206" s="3" t="s">
        <v>10</v>
      </c>
      <c r="T1206" s="3" t="s">
        <v>18</v>
      </c>
      <c r="U1206" s="3" t="s">
        <v>12</v>
      </c>
      <c r="V1206" s="6">
        <f>Table1[[#This Row],[Profit]]/Table1[[#This Row],[Sales]]</f>
        <v>0.33014354066985646</v>
      </c>
      <c r="W1206" s="3">
        <f>[1]!Table1[[#This Row],[Sales]]-[1]!Table1[[#This Row],[Cost]]-[1]!Table1[[#This Row],[Profit]]</f>
        <v>0</v>
      </c>
      <c r="X1206" s="3">
        <f>[1]!Table1[[#This Row],[Quantity]]*[1]!Table1[[#This Row],[Unit_Price]]</f>
        <v>8800</v>
      </c>
      <c r="Y1206" s="7">
        <f>[1]!Table1[[#This Row],[Gross_Sales]]*[1]!Table1[[#This Row],[Discount]]</f>
        <v>440</v>
      </c>
      <c r="Z1206" s="8">
        <f>[1]!Table1[[#This Row],[Gross_Sales]]*[1]!Table1[[#This Row],[Discount_amount]]</f>
        <v>3872000</v>
      </c>
      <c r="AA1206" s="6">
        <f>IFERROR([1]!Table1[[#This Row],[Profit]]/[1]!Table1[[#This Row],[Sales]],0)</f>
        <v>0.33014354066985646</v>
      </c>
      <c r="AB1206" s="3">
        <f>YEAR([1]!Table1[[#This Row],[Order_Date]])</f>
        <v>2025</v>
      </c>
      <c r="AC1206" s="3">
        <f>MONTH([1]!Table1[[#This Row],[Order_Date]])</f>
        <v>1</v>
      </c>
      <c r="AD1206" s="3" t="str">
        <f t="shared" si="54"/>
        <v>Jan</v>
      </c>
      <c r="AE1206" s="3" t="str">
        <f t="shared" si="55"/>
        <v>Q1</v>
      </c>
      <c r="AF1206" s="3" t="str">
        <f t="shared" si="56"/>
        <v>2025-Jan</v>
      </c>
      <c r="AG1206" s="3">
        <f>COUNTIF(C:C,Table1[[#This Row],[Customer_ID]])</f>
        <v>11</v>
      </c>
      <c r="AH1206" s="9" t="e">
        <f>IF([1]!Table1[[#This Row],[Customer_order_count]] &gt;= 10,"FREQUENT",IF([1]!Table1[[#This Row],[Customer_order_count]] &lt;= 10,"REGULAR","OCASSIONAL"))</f>
        <v>#REF!</v>
      </c>
    </row>
    <row r="1207" spans="1:34" x14ac:dyDescent="0.25">
      <c r="A1207" s="10" t="s">
        <v>1985</v>
      </c>
      <c r="B1207" s="11">
        <v>45653</v>
      </c>
      <c r="C1207" s="12" t="s">
        <v>489</v>
      </c>
      <c r="D1207" s="13" t="s">
        <v>490</v>
      </c>
      <c r="E1207" s="13" t="s">
        <v>3</v>
      </c>
      <c r="F1207" s="14">
        <v>26</v>
      </c>
      <c r="G1207" s="12" t="s">
        <v>339</v>
      </c>
      <c r="H1207" s="12" t="s">
        <v>285</v>
      </c>
      <c r="I1207" s="12" t="s">
        <v>344</v>
      </c>
      <c r="J1207" s="12" t="s">
        <v>345</v>
      </c>
      <c r="K1207" s="12" t="s">
        <v>39</v>
      </c>
      <c r="L1207" s="14">
        <v>2</v>
      </c>
      <c r="M1207" s="14">
        <v>2200</v>
      </c>
      <c r="N1207" s="15">
        <v>0.1</v>
      </c>
      <c r="O1207" s="14">
        <v>3960</v>
      </c>
      <c r="P1207" s="14">
        <v>2800</v>
      </c>
      <c r="Q1207" s="5">
        <f>Table1[[#This Row],[Sales]]-Table1[[#This Row],[Cost]]</f>
        <v>1160</v>
      </c>
      <c r="R1207" s="12" t="s">
        <v>17</v>
      </c>
      <c r="S1207" s="12" t="s">
        <v>10</v>
      </c>
      <c r="T1207" s="12" t="s">
        <v>40</v>
      </c>
      <c r="U1207" s="12" t="s">
        <v>27</v>
      </c>
      <c r="V1207" s="6">
        <f>Table1[[#This Row],[Profit]]/Table1[[#This Row],[Sales]]</f>
        <v>0.29292929292929293</v>
      </c>
      <c r="W1207" s="12">
        <f>[1]!Table1[[#This Row],[Sales]]-[1]!Table1[[#This Row],[Cost]]-[1]!Table1[[#This Row],[Profit]]</f>
        <v>0</v>
      </c>
      <c r="X1207" s="12">
        <f>[1]!Table1[[#This Row],[Quantity]]*[1]!Table1[[#This Row],[Unit_Price]]</f>
        <v>4400</v>
      </c>
      <c r="Y1207" s="16">
        <f>[1]!Table1[[#This Row],[Gross_Sales]]*[1]!Table1[[#This Row],[Discount]]</f>
        <v>440</v>
      </c>
      <c r="Z1207" s="17">
        <f>[1]!Table1[[#This Row],[Gross_Sales]]*[1]!Table1[[#This Row],[Discount_amount]]</f>
        <v>1936000</v>
      </c>
      <c r="AA1207" s="15">
        <f>IFERROR([1]!Table1[[#This Row],[Profit]]/[1]!Table1[[#This Row],[Sales]],0)</f>
        <v>0.29292929292929293</v>
      </c>
      <c r="AB1207" s="12">
        <f>YEAR([1]!Table1[[#This Row],[Order_Date]])</f>
        <v>2024</v>
      </c>
      <c r="AC1207" s="12">
        <f>MONTH([1]!Table1[[#This Row],[Order_Date]])</f>
        <v>12</v>
      </c>
      <c r="AD1207" s="12" t="str">
        <f t="shared" si="54"/>
        <v>Dec</v>
      </c>
      <c r="AE1207" s="12" t="str">
        <f t="shared" si="55"/>
        <v>Q4</v>
      </c>
      <c r="AF1207" s="12" t="str">
        <f t="shared" si="56"/>
        <v>2024-Dec</v>
      </c>
      <c r="AG1207" s="12">
        <f>COUNTIF(C:C,Table1[[#This Row],[Customer_ID]])</f>
        <v>26</v>
      </c>
      <c r="AH1207" s="18" t="e">
        <f>IF([1]!Table1[[#This Row],[Customer_order_count]] &gt;= 10,"FREQUENT",IF([1]!Table1[[#This Row],[Customer_order_count]] &lt;= 10,"REGULAR","OCASSIONAL"))</f>
        <v>#REF!</v>
      </c>
    </row>
    <row r="1208" spans="1:34" x14ac:dyDescent="0.25">
      <c r="A1208" s="1" t="s">
        <v>1986</v>
      </c>
      <c r="B1208" s="2">
        <v>45456</v>
      </c>
      <c r="C1208" s="3" t="s">
        <v>1987</v>
      </c>
      <c r="D1208" s="4" t="s">
        <v>1988</v>
      </c>
      <c r="E1208" s="4" t="s">
        <v>3</v>
      </c>
      <c r="F1208" s="5">
        <v>43</v>
      </c>
      <c r="G1208" s="3" t="s">
        <v>284</v>
      </c>
      <c r="H1208" s="3" t="s">
        <v>285</v>
      </c>
      <c r="I1208" s="3" t="s">
        <v>109</v>
      </c>
      <c r="J1208" s="3" t="s">
        <v>110</v>
      </c>
      <c r="K1208" s="3" t="s">
        <v>8</v>
      </c>
      <c r="L1208" s="5">
        <v>1</v>
      </c>
      <c r="M1208" s="5">
        <v>4000</v>
      </c>
      <c r="N1208" s="6">
        <v>0.1</v>
      </c>
      <c r="O1208" s="5">
        <v>3600</v>
      </c>
      <c r="P1208" s="5">
        <v>2900</v>
      </c>
      <c r="Q1208" s="5">
        <f>Table1[[#This Row],[Sales]]-Table1[[#This Row],[Cost]]</f>
        <v>700</v>
      </c>
      <c r="R1208" s="3" t="s">
        <v>17</v>
      </c>
      <c r="S1208" s="3" t="s">
        <v>10</v>
      </c>
      <c r="T1208" s="3" t="s">
        <v>11</v>
      </c>
      <c r="U1208" s="3" t="s">
        <v>19</v>
      </c>
      <c r="V1208" s="6">
        <f>Table1[[#This Row],[Profit]]/Table1[[#This Row],[Sales]]</f>
        <v>0.19444444444444445</v>
      </c>
      <c r="W1208" s="3">
        <f>[1]!Table1[[#This Row],[Sales]]-[1]!Table1[[#This Row],[Cost]]-[1]!Table1[[#This Row],[Profit]]</f>
        <v>0</v>
      </c>
      <c r="X1208" s="3">
        <f>[1]!Table1[[#This Row],[Quantity]]*[1]!Table1[[#This Row],[Unit_Price]]</f>
        <v>4000</v>
      </c>
      <c r="Y1208" s="7">
        <f>[1]!Table1[[#This Row],[Gross_Sales]]*[1]!Table1[[#This Row],[Discount]]</f>
        <v>400</v>
      </c>
      <c r="Z1208" s="8">
        <f>[1]!Table1[[#This Row],[Gross_Sales]]*[1]!Table1[[#This Row],[Discount_amount]]</f>
        <v>1600000</v>
      </c>
      <c r="AA1208" s="6">
        <f>IFERROR([1]!Table1[[#This Row],[Profit]]/[1]!Table1[[#This Row],[Sales]],0)</f>
        <v>0.19444444444444445</v>
      </c>
      <c r="AB1208" s="3">
        <f>YEAR([1]!Table1[[#This Row],[Order_Date]])</f>
        <v>2024</v>
      </c>
      <c r="AC1208" s="3">
        <f>MONTH([1]!Table1[[#This Row],[Order_Date]])</f>
        <v>6</v>
      </c>
      <c r="AD1208" s="3" t="str">
        <f t="shared" si="54"/>
        <v>Jun</v>
      </c>
      <c r="AE1208" s="3" t="str">
        <f t="shared" si="55"/>
        <v>Q2</v>
      </c>
      <c r="AF1208" s="3" t="str">
        <f t="shared" si="56"/>
        <v>2024-Jun</v>
      </c>
      <c r="AG1208" s="3">
        <f>COUNTIF(C:C,Table1[[#This Row],[Customer_ID]])</f>
        <v>3</v>
      </c>
      <c r="AH1208" s="9" t="e">
        <f>IF([1]!Table1[[#This Row],[Customer_order_count]] &gt;= 10,"FREQUENT",IF([1]!Table1[[#This Row],[Customer_order_count]] &lt;= 10,"REGULAR","OCASSIONAL"))</f>
        <v>#REF!</v>
      </c>
    </row>
    <row r="1209" spans="1:34" x14ac:dyDescent="0.25">
      <c r="A1209" s="10" t="s">
        <v>1989</v>
      </c>
      <c r="B1209" s="11">
        <v>45471</v>
      </c>
      <c r="C1209" s="12" t="s">
        <v>1047</v>
      </c>
      <c r="D1209" s="13" t="s">
        <v>1029</v>
      </c>
      <c r="E1209" s="13" t="s">
        <v>16</v>
      </c>
      <c r="F1209" s="14">
        <v>52</v>
      </c>
      <c r="G1209" s="12" t="s">
        <v>275</v>
      </c>
      <c r="H1209" s="12" t="s">
        <v>276</v>
      </c>
      <c r="I1209" s="12" t="s">
        <v>109</v>
      </c>
      <c r="J1209" s="12" t="s">
        <v>110</v>
      </c>
      <c r="K1209" s="12" t="s">
        <v>8</v>
      </c>
      <c r="L1209" s="14">
        <v>2</v>
      </c>
      <c r="M1209" s="14">
        <v>4000</v>
      </c>
      <c r="N1209" s="15">
        <v>0.1</v>
      </c>
      <c r="O1209" s="14">
        <v>7200</v>
      </c>
      <c r="P1209" s="14">
        <v>5800</v>
      </c>
      <c r="Q1209" s="5">
        <f>Table1[[#This Row],[Sales]]-Table1[[#This Row],[Cost]]</f>
        <v>1400</v>
      </c>
      <c r="R1209" s="12" t="s">
        <v>9</v>
      </c>
      <c r="S1209" s="12" t="s">
        <v>10</v>
      </c>
      <c r="T1209" s="12" t="s">
        <v>11</v>
      </c>
      <c r="U1209" s="12" t="s">
        <v>27</v>
      </c>
      <c r="V1209" s="6">
        <f>Table1[[#This Row],[Profit]]/Table1[[#This Row],[Sales]]</f>
        <v>0.19444444444444445</v>
      </c>
      <c r="W1209" s="12">
        <f>[1]!Table1[[#This Row],[Sales]]-[1]!Table1[[#This Row],[Cost]]-[1]!Table1[[#This Row],[Profit]]</f>
        <v>0</v>
      </c>
      <c r="X1209" s="12">
        <f>[1]!Table1[[#This Row],[Quantity]]*[1]!Table1[[#This Row],[Unit_Price]]</f>
        <v>8000</v>
      </c>
      <c r="Y1209" s="16">
        <f>[1]!Table1[[#This Row],[Gross_Sales]]*[1]!Table1[[#This Row],[Discount]]</f>
        <v>800</v>
      </c>
      <c r="Z1209" s="17">
        <f>[1]!Table1[[#This Row],[Gross_Sales]]*[1]!Table1[[#This Row],[Discount_amount]]</f>
        <v>6400000</v>
      </c>
      <c r="AA1209" s="15">
        <f>IFERROR([1]!Table1[[#This Row],[Profit]]/[1]!Table1[[#This Row],[Sales]],0)</f>
        <v>0.19444444444444445</v>
      </c>
      <c r="AB1209" s="12">
        <f>YEAR([1]!Table1[[#This Row],[Order_Date]])</f>
        <v>2024</v>
      </c>
      <c r="AC1209" s="12">
        <f>MONTH([1]!Table1[[#This Row],[Order_Date]])</f>
        <v>6</v>
      </c>
      <c r="AD1209" s="12" t="str">
        <f t="shared" si="54"/>
        <v>Jun</v>
      </c>
      <c r="AE1209" s="12" t="str">
        <f t="shared" si="55"/>
        <v>Q2</v>
      </c>
      <c r="AF1209" s="12" t="str">
        <f t="shared" si="56"/>
        <v>2024-Jun</v>
      </c>
      <c r="AG1209" s="12">
        <f>COUNTIF(C:C,Table1[[#This Row],[Customer_ID]])</f>
        <v>23</v>
      </c>
      <c r="AH1209" s="18" t="e">
        <f>IF([1]!Table1[[#This Row],[Customer_order_count]] &gt;= 10,"FREQUENT",IF([1]!Table1[[#This Row],[Customer_order_count]] &lt;= 10,"REGULAR","OCASSIONAL"))</f>
        <v>#REF!</v>
      </c>
    </row>
    <row r="1210" spans="1:34" x14ac:dyDescent="0.25">
      <c r="A1210" s="1" t="s">
        <v>1990</v>
      </c>
      <c r="B1210" s="2">
        <v>45449</v>
      </c>
      <c r="C1210" s="3" t="s">
        <v>1213</v>
      </c>
      <c r="D1210" s="4" t="s">
        <v>43</v>
      </c>
      <c r="E1210" s="4" t="s">
        <v>16</v>
      </c>
      <c r="F1210" s="5">
        <v>43</v>
      </c>
      <c r="G1210" s="3" t="s">
        <v>339</v>
      </c>
      <c r="H1210" s="3" t="s">
        <v>285</v>
      </c>
      <c r="I1210" s="3" t="s">
        <v>305</v>
      </c>
      <c r="J1210" s="3" t="s">
        <v>306</v>
      </c>
      <c r="K1210" s="3" t="s">
        <v>91</v>
      </c>
      <c r="L1210" s="5">
        <v>1</v>
      </c>
      <c r="M1210" s="5">
        <v>8500</v>
      </c>
      <c r="N1210" s="6">
        <v>0.1</v>
      </c>
      <c r="O1210" s="5">
        <v>7650</v>
      </c>
      <c r="P1210" s="5">
        <v>6500</v>
      </c>
      <c r="Q1210" s="5">
        <f>Table1[[#This Row],[Sales]]-Table1[[#This Row],[Cost]]</f>
        <v>1150</v>
      </c>
      <c r="R1210" s="3" t="s">
        <v>26</v>
      </c>
      <c r="S1210" s="3" t="s">
        <v>10</v>
      </c>
      <c r="T1210" s="3" t="s">
        <v>11</v>
      </c>
      <c r="U1210" s="3" t="s">
        <v>12</v>
      </c>
      <c r="V1210" s="6">
        <f>Table1[[#This Row],[Profit]]/Table1[[#This Row],[Sales]]</f>
        <v>0.15032679738562091</v>
      </c>
      <c r="W1210" s="3">
        <f>[1]!Table1[[#This Row],[Sales]]-[1]!Table1[[#This Row],[Cost]]-[1]!Table1[[#This Row],[Profit]]</f>
        <v>0</v>
      </c>
      <c r="X1210" s="3">
        <f>[1]!Table1[[#This Row],[Quantity]]*[1]!Table1[[#This Row],[Unit_Price]]</f>
        <v>8500</v>
      </c>
      <c r="Y1210" s="7">
        <f>[1]!Table1[[#This Row],[Gross_Sales]]*[1]!Table1[[#This Row],[Discount]]</f>
        <v>850</v>
      </c>
      <c r="Z1210" s="8">
        <f>[1]!Table1[[#This Row],[Gross_Sales]]*[1]!Table1[[#This Row],[Discount_amount]]</f>
        <v>7225000</v>
      </c>
      <c r="AA1210" s="6">
        <f>IFERROR([1]!Table1[[#This Row],[Profit]]/[1]!Table1[[#This Row],[Sales]],0)</f>
        <v>0.15032679738562091</v>
      </c>
      <c r="AB1210" s="3">
        <f>YEAR([1]!Table1[[#This Row],[Order_Date]])</f>
        <v>2024</v>
      </c>
      <c r="AC1210" s="3">
        <f>MONTH([1]!Table1[[#This Row],[Order_Date]])</f>
        <v>6</v>
      </c>
      <c r="AD1210" s="3" t="str">
        <f t="shared" si="54"/>
        <v>Jun</v>
      </c>
      <c r="AE1210" s="3" t="str">
        <f t="shared" si="55"/>
        <v>Q2</v>
      </c>
      <c r="AF1210" s="3" t="str">
        <f t="shared" si="56"/>
        <v>2024-Jun</v>
      </c>
      <c r="AG1210" s="3">
        <f>COUNTIF(C:C,Table1[[#This Row],[Customer_ID]])</f>
        <v>10</v>
      </c>
      <c r="AH1210" s="9" t="e">
        <f>IF([1]!Table1[[#This Row],[Customer_order_count]] &gt;= 10,"FREQUENT",IF([1]!Table1[[#This Row],[Customer_order_count]] &lt;= 10,"REGULAR","OCASSIONAL"))</f>
        <v>#REF!</v>
      </c>
    </row>
    <row r="1211" spans="1:34" x14ac:dyDescent="0.25">
      <c r="A1211" s="10" t="s">
        <v>1991</v>
      </c>
      <c r="B1211" s="11">
        <v>45616</v>
      </c>
      <c r="C1211" s="12" t="s">
        <v>48</v>
      </c>
      <c r="D1211" s="13" t="s">
        <v>49</v>
      </c>
      <c r="E1211" s="13" t="s">
        <v>3</v>
      </c>
      <c r="F1211" s="14">
        <v>45</v>
      </c>
      <c r="G1211" s="12" t="s">
        <v>4</v>
      </c>
      <c r="H1211" s="12" t="s">
        <v>5</v>
      </c>
      <c r="I1211" s="12" t="s">
        <v>81</v>
      </c>
      <c r="J1211" s="12" t="s">
        <v>82</v>
      </c>
      <c r="K1211" s="12" t="s">
        <v>58</v>
      </c>
      <c r="L1211" s="14">
        <v>1</v>
      </c>
      <c r="M1211" s="14">
        <v>3500</v>
      </c>
      <c r="N1211" s="15">
        <v>0.05</v>
      </c>
      <c r="O1211" s="14">
        <v>3325</v>
      </c>
      <c r="P1211" s="14">
        <v>2500</v>
      </c>
      <c r="Q1211" s="5">
        <f>Table1[[#This Row],[Sales]]-Table1[[#This Row],[Cost]]</f>
        <v>825</v>
      </c>
      <c r="R1211" s="12" t="s">
        <v>26</v>
      </c>
      <c r="S1211" s="12" t="s">
        <v>10</v>
      </c>
      <c r="T1211" s="12" t="s">
        <v>40</v>
      </c>
      <c r="U1211" s="12" t="s">
        <v>12</v>
      </c>
      <c r="V1211" s="6">
        <f>Table1[[#This Row],[Profit]]/Table1[[#This Row],[Sales]]</f>
        <v>0.24812030075187969</v>
      </c>
      <c r="W1211" s="12">
        <f>[1]!Table1[[#This Row],[Sales]]-[1]!Table1[[#This Row],[Cost]]-[1]!Table1[[#This Row],[Profit]]</f>
        <v>0</v>
      </c>
      <c r="X1211" s="12">
        <f>[1]!Table1[[#This Row],[Quantity]]*[1]!Table1[[#This Row],[Unit_Price]]</f>
        <v>3500</v>
      </c>
      <c r="Y1211" s="16">
        <f>[1]!Table1[[#This Row],[Gross_Sales]]*[1]!Table1[[#This Row],[Discount]]</f>
        <v>175</v>
      </c>
      <c r="Z1211" s="17">
        <f>[1]!Table1[[#This Row],[Gross_Sales]]*[1]!Table1[[#This Row],[Discount_amount]]</f>
        <v>612500</v>
      </c>
      <c r="AA1211" s="15">
        <f>IFERROR([1]!Table1[[#This Row],[Profit]]/[1]!Table1[[#This Row],[Sales]],0)</f>
        <v>0.24812030075187969</v>
      </c>
      <c r="AB1211" s="12">
        <f>YEAR([1]!Table1[[#This Row],[Order_Date]])</f>
        <v>2024</v>
      </c>
      <c r="AC1211" s="12">
        <f>MONTH([1]!Table1[[#This Row],[Order_Date]])</f>
        <v>11</v>
      </c>
      <c r="AD1211" s="12" t="str">
        <f t="shared" si="54"/>
        <v>Nov</v>
      </c>
      <c r="AE1211" s="12" t="str">
        <f t="shared" si="55"/>
        <v>Q4</v>
      </c>
      <c r="AF1211" s="12" t="str">
        <f t="shared" si="56"/>
        <v>2024-Nov</v>
      </c>
      <c r="AG1211" s="12">
        <f>COUNTIF(C:C,Table1[[#This Row],[Customer_ID]])</f>
        <v>12</v>
      </c>
      <c r="AH1211" s="18" t="e">
        <f>IF([1]!Table1[[#This Row],[Customer_order_count]] &gt;= 10,"FREQUENT",IF([1]!Table1[[#This Row],[Customer_order_count]] &lt;= 10,"REGULAR","OCASSIONAL"))</f>
        <v>#REF!</v>
      </c>
    </row>
    <row r="1212" spans="1:34" x14ac:dyDescent="0.25">
      <c r="A1212" s="1" t="s">
        <v>1992</v>
      </c>
      <c r="B1212" s="2">
        <v>45480</v>
      </c>
      <c r="C1212" s="3" t="s">
        <v>1229</v>
      </c>
      <c r="D1212" s="4" t="s">
        <v>591</v>
      </c>
      <c r="E1212" s="4" t="s">
        <v>3</v>
      </c>
      <c r="F1212" s="5">
        <v>51</v>
      </c>
      <c r="G1212" s="3" t="s">
        <v>312</v>
      </c>
      <c r="H1212" s="3" t="s">
        <v>276</v>
      </c>
      <c r="I1212" s="3" t="s">
        <v>186</v>
      </c>
      <c r="J1212" s="3" t="s">
        <v>187</v>
      </c>
      <c r="K1212" s="3" t="s">
        <v>91</v>
      </c>
      <c r="L1212" s="5">
        <v>4</v>
      </c>
      <c r="M1212" s="5">
        <v>12000</v>
      </c>
      <c r="N1212" s="6">
        <v>0.1</v>
      </c>
      <c r="O1212" s="5">
        <v>43200</v>
      </c>
      <c r="P1212" s="5">
        <v>36000</v>
      </c>
      <c r="Q1212" s="5">
        <f>Table1[[#This Row],[Sales]]-Table1[[#This Row],[Cost]]</f>
        <v>7200</v>
      </c>
      <c r="R1212" s="3" t="s">
        <v>17</v>
      </c>
      <c r="S1212" s="3" t="s">
        <v>10</v>
      </c>
      <c r="T1212" s="3" t="s">
        <v>33</v>
      </c>
      <c r="U1212" s="3" t="s">
        <v>19</v>
      </c>
      <c r="V1212" s="6">
        <f>Table1[[#This Row],[Profit]]/Table1[[#This Row],[Sales]]</f>
        <v>0.16666666666666666</v>
      </c>
      <c r="W1212" s="3">
        <f>[1]!Table1[[#This Row],[Sales]]-[1]!Table1[[#This Row],[Cost]]-[1]!Table1[[#This Row],[Profit]]</f>
        <v>0</v>
      </c>
      <c r="X1212" s="3">
        <f>[1]!Table1[[#This Row],[Quantity]]*[1]!Table1[[#This Row],[Unit_Price]]</f>
        <v>48000</v>
      </c>
      <c r="Y1212" s="7">
        <f>[1]!Table1[[#This Row],[Gross_Sales]]*[1]!Table1[[#This Row],[Discount]]</f>
        <v>4800</v>
      </c>
      <c r="Z1212" s="8">
        <f>[1]!Table1[[#This Row],[Gross_Sales]]*[1]!Table1[[#This Row],[Discount_amount]]</f>
        <v>230400000</v>
      </c>
      <c r="AA1212" s="6">
        <f>IFERROR([1]!Table1[[#This Row],[Profit]]/[1]!Table1[[#This Row],[Sales]],0)</f>
        <v>0.16666666666666666</v>
      </c>
      <c r="AB1212" s="3">
        <f>YEAR([1]!Table1[[#This Row],[Order_Date]])</f>
        <v>2024</v>
      </c>
      <c r="AC1212" s="3">
        <f>MONTH([1]!Table1[[#This Row],[Order_Date]])</f>
        <v>7</v>
      </c>
      <c r="AD1212" s="3" t="str">
        <f t="shared" si="54"/>
        <v>Jul</v>
      </c>
      <c r="AE1212" s="3" t="str">
        <f t="shared" si="55"/>
        <v>Q3</v>
      </c>
      <c r="AF1212" s="3" t="str">
        <f t="shared" si="56"/>
        <v>2024-Jul</v>
      </c>
      <c r="AG1212" s="3">
        <f>COUNTIF(C:C,Table1[[#This Row],[Customer_ID]])</f>
        <v>9</v>
      </c>
      <c r="AH1212" s="9" t="e">
        <f>IF([1]!Table1[[#This Row],[Customer_order_count]] &gt;= 10,"FREQUENT",IF([1]!Table1[[#This Row],[Customer_order_count]] &lt;= 10,"REGULAR","OCASSIONAL"))</f>
        <v>#REF!</v>
      </c>
    </row>
    <row r="1213" spans="1:34" x14ac:dyDescent="0.25">
      <c r="A1213" s="10" t="s">
        <v>1993</v>
      </c>
      <c r="B1213" s="11">
        <v>45616</v>
      </c>
      <c r="C1213" s="12" t="s">
        <v>412</v>
      </c>
      <c r="D1213" s="13" t="s">
        <v>335</v>
      </c>
      <c r="E1213" s="13" t="s">
        <v>16</v>
      </c>
      <c r="F1213" s="14">
        <v>58</v>
      </c>
      <c r="G1213" s="12" t="s">
        <v>317</v>
      </c>
      <c r="H1213" s="12" t="s">
        <v>5</v>
      </c>
      <c r="I1213" s="12" t="s">
        <v>264</v>
      </c>
      <c r="J1213" s="12" t="s">
        <v>265</v>
      </c>
      <c r="K1213" s="12" t="s">
        <v>46</v>
      </c>
      <c r="L1213" s="14">
        <v>1</v>
      </c>
      <c r="M1213" s="14">
        <v>800</v>
      </c>
      <c r="N1213" s="15">
        <v>0</v>
      </c>
      <c r="O1213" s="14">
        <v>800</v>
      </c>
      <c r="P1213" s="14">
        <v>500</v>
      </c>
      <c r="Q1213" s="5">
        <f>Table1[[#This Row],[Sales]]-Table1[[#This Row],[Cost]]</f>
        <v>300</v>
      </c>
      <c r="R1213" s="12" t="s">
        <v>26</v>
      </c>
      <c r="S1213" s="12" t="s">
        <v>10</v>
      </c>
      <c r="T1213" s="12" t="s">
        <v>40</v>
      </c>
      <c r="U1213" s="12" t="s">
        <v>27</v>
      </c>
      <c r="V1213" s="6">
        <f>Table1[[#This Row],[Profit]]/Table1[[#This Row],[Sales]]</f>
        <v>0.375</v>
      </c>
      <c r="W1213" s="12">
        <f>[1]!Table1[[#This Row],[Sales]]-[1]!Table1[[#This Row],[Cost]]-[1]!Table1[[#This Row],[Profit]]</f>
        <v>0</v>
      </c>
      <c r="X1213" s="12">
        <f>[1]!Table1[[#This Row],[Quantity]]*[1]!Table1[[#This Row],[Unit_Price]]</f>
        <v>800</v>
      </c>
      <c r="Y1213" s="16">
        <f>[1]!Table1[[#This Row],[Gross_Sales]]*[1]!Table1[[#This Row],[Discount]]</f>
        <v>0</v>
      </c>
      <c r="Z1213" s="17">
        <f>[1]!Table1[[#This Row],[Gross_Sales]]*[1]!Table1[[#This Row],[Discount_amount]]</f>
        <v>0</v>
      </c>
      <c r="AA1213" s="15">
        <f>IFERROR([1]!Table1[[#This Row],[Profit]]/[1]!Table1[[#This Row],[Sales]],0)</f>
        <v>0.375</v>
      </c>
      <c r="AB1213" s="12">
        <f>YEAR([1]!Table1[[#This Row],[Order_Date]])</f>
        <v>2024</v>
      </c>
      <c r="AC1213" s="12">
        <f>MONTH([1]!Table1[[#This Row],[Order_Date]])</f>
        <v>11</v>
      </c>
      <c r="AD1213" s="12" t="str">
        <f t="shared" si="54"/>
        <v>Nov</v>
      </c>
      <c r="AE1213" s="12" t="str">
        <f t="shared" si="55"/>
        <v>Q4</v>
      </c>
      <c r="AF1213" s="12" t="str">
        <f t="shared" si="56"/>
        <v>2024-Nov</v>
      </c>
      <c r="AG1213" s="12">
        <f>COUNTIF(C:C,Table1[[#This Row],[Customer_ID]])</f>
        <v>12</v>
      </c>
      <c r="AH1213" s="18" t="e">
        <f>IF([1]!Table1[[#This Row],[Customer_order_count]] &gt;= 10,"FREQUENT",IF([1]!Table1[[#This Row],[Customer_order_count]] &lt;= 10,"REGULAR","OCASSIONAL"))</f>
        <v>#REF!</v>
      </c>
    </row>
    <row r="1214" spans="1:34" x14ac:dyDescent="0.25">
      <c r="A1214" s="1" t="s">
        <v>1994</v>
      </c>
      <c r="B1214" s="2">
        <v>45458</v>
      </c>
      <c r="C1214" s="3" t="s">
        <v>540</v>
      </c>
      <c r="D1214" s="3" t="s">
        <v>541</v>
      </c>
      <c r="E1214" s="3" t="s">
        <v>3</v>
      </c>
      <c r="F1214" s="3">
        <v>47</v>
      </c>
      <c r="G1214" s="3" t="s">
        <v>275</v>
      </c>
      <c r="H1214" s="3" t="s">
        <v>276</v>
      </c>
      <c r="I1214" s="3" t="s">
        <v>127</v>
      </c>
      <c r="J1214" s="3" t="s">
        <v>128</v>
      </c>
      <c r="K1214" s="3" t="s">
        <v>58</v>
      </c>
      <c r="L1214" s="3">
        <v>1</v>
      </c>
      <c r="M1214" s="3">
        <v>3000</v>
      </c>
      <c r="N1214" s="3">
        <v>0.05</v>
      </c>
      <c r="O1214" s="3">
        <v>0</v>
      </c>
      <c r="P1214" s="3">
        <v>2100</v>
      </c>
      <c r="Q1214" s="5">
        <f>Table1[[#This Row],[Sales]]-Table1[[#This Row],[Cost]]</f>
        <v>-2100</v>
      </c>
      <c r="R1214" s="3" t="s">
        <v>26</v>
      </c>
      <c r="S1214" s="3" t="s">
        <v>291</v>
      </c>
      <c r="T1214" s="3" t="s">
        <v>11</v>
      </c>
      <c r="U1214" s="3" t="s">
        <v>19</v>
      </c>
      <c r="V1214" s="3" t="e">
        <f>Table1[[#This Row],[Profit]]/Table1[[#This Row],[Sales]]</f>
        <v>#DIV/0!</v>
      </c>
      <c r="W1214" s="3">
        <f>[1]!Table1[[#This Row],[Sales]]-[1]!Table1[[#This Row],[Cost]]-[1]!Table1[[#This Row],[Profit]]</f>
        <v>-2100</v>
      </c>
      <c r="X1214" s="3">
        <f>[1]!Table1[[#This Row],[Quantity]]*[1]!Table1[[#This Row],[Unit_Price]]</f>
        <v>3000</v>
      </c>
      <c r="Y1214" s="3">
        <f>[1]!Table1[[#This Row],[Gross_Sales]]*[1]!Table1[[#This Row],[Discount]]</f>
        <v>150</v>
      </c>
      <c r="Z1214" s="3">
        <f>[1]!Table1[[#This Row],[Gross_Sales]]*[1]!Table1[[#This Row],[Discount_amount]]</f>
        <v>450000</v>
      </c>
      <c r="AA1214" s="3">
        <f>IFERROR([1]!Table1[[#This Row],[Profit]]/[1]!Table1[[#This Row],[Sales]],0)</f>
        <v>0</v>
      </c>
      <c r="AB1214" s="3">
        <f>YEAR([1]!Table1[[#This Row],[Order_Date]])</f>
        <v>2024</v>
      </c>
      <c r="AC1214" s="3">
        <f>MONTH([1]!Table1[[#This Row],[Order_Date]])</f>
        <v>6</v>
      </c>
      <c r="AD1214" s="3" t="str">
        <f t="shared" si="54"/>
        <v>Jun</v>
      </c>
      <c r="AE1214" s="3" t="str">
        <f t="shared" si="55"/>
        <v>Q2</v>
      </c>
      <c r="AF1214" s="3" t="str">
        <f t="shared" si="56"/>
        <v>2024-Jun</v>
      </c>
      <c r="AG1214" s="3">
        <f>COUNTIF(C:C,Table1[[#This Row],[Customer_ID]])</f>
        <v>17</v>
      </c>
      <c r="AH1214" s="9" t="e">
        <f>IF([1]!Table1[[#This Row],[Customer_order_count]] &gt;= 10,"FREQUENT",IF([1]!Table1[[#This Row],[Customer_order_count]] &lt;= 10,"REGULAR","OCASSIONAL"))</f>
        <v>#REF!</v>
      </c>
    </row>
    <row r="1215" spans="1:34" x14ac:dyDescent="0.25">
      <c r="A1215" s="10" t="s">
        <v>1995</v>
      </c>
      <c r="B1215" s="11">
        <v>45706</v>
      </c>
      <c r="C1215" s="12" t="s">
        <v>1191</v>
      </c>
      <c r="D1215" s="12" t="s">
        <v>740</v>
      </c>
      <c r="E1215" s="12" t="s">
        <v>16</v>
      </c>
      <c r="F1215" s="12">
        <v>48</v>
      </c>
      <c r="G1215" s="12" t="s">
        <v>312</v>
      </c>
      <c r="H1215" s="12" t="s">
        <v>276</v>
      </c>
      <c r="I1215" s="12" t="s">
        <v>143</v>
      </c>
      <c r="J1215" s="12" t="s">
        <v>144</v>
      </c>
      <c r="K1215" s="12" t="s">
        <v>76</v>
      </c>
      <c r="L1215" s="12">
        <v>5</v>
      </c>
      <c r="M1215" s="12">
        <v>700</v>
      </c>
      <c r="N1215" s="12">
        <v>0.15</v>
      </c>
      <c r="O1215" s="12">
        <v>0</v>
      </c>
      <c r="P1215" s="12">
        <v>2850</v>
      </c>
      <c r="Q1215" s="5">
        <f>Table1[[#This Row],[Sales]]-Table1[[#This Row],[Cost]]</f>
        <v>-2850</v>
      </c>
      <c r="R1215" s="12" t="s">
        <v>9</v>
      </c>
      <c r="S1215" s="12" t="s">
        <v>291</v>
      </c>
      <c r="T1215" s="12" t="s">
        <v>18</v>
      </c>
      <c r="U1215" s="12" t="s">
        <v>19</v>
      </c>
      <c r="V1215" s="3" t="e">
        <f>Table1[[#This Row],[Profit]]/Table1[[#This Row],[Sales]]</f>
        <v>#DIV/0!</v>
      </c>
      <c r="W1215" s="12">
        <f>[1]!Table1[[#This Row],[Sales]]-[1]!Table1[[#This Row],[Cost]]-[1]!Table1[[#This Row],[Profit]]</f>
        <v>-2850</v>
      </c>
      <c r="X1215" s="12">
        <f>[1]!Table1[[#This Row],[Quantity]]*[1]!Table1[[#This Row],[Unit_Price]]</f>
        <v>3500</v>
      </c>
      <c r="Y1215" s="12">
        <f>[1]!Table1[[#This Row],[Gross_Sales]]*[1]!Table1[[#This Row],[Discount]]</f>
        <v>525</v>
      </c>
      <c r="Z1215" s="12">
        <f>[1]!Table1[[#This Row],[Gross_Sales]]*[1]!Table1[[#This Row],[Discount_amount]]</f>
        <v>1837500</v>
      </c>
      <c r="AA1215" s="12">
        <f>IFERROR([1]!Table1[[#This Row],[Profit]]/[1]!Table1[[#This Row],[Sales]],0)</f>
        <v>0</v>
      </c>
      <c r="AB1215" s="12">
        <f>YEAR([1]!Table1[[#This Row],[Order_Date]])</f>
        <v>2025</v>
      </c>
      <c r="AC1215" s="12">
        <f>MONTH([1]!Table1[[#This Row],[Order_Date]])</f>
        <v>2</v>
      </c>
      <c r="AD1215" s="12" t="str">
        <f t="shared" si="54"/>
        <v>Feb</v>
      </c>
      <c r="AE1215" s="12" t="str">
        <f t="shared" si="55"/>
        <v>Q1</v>
      </c>
      <c r="AF1215" s="12" t="str">
        <f t="shared" si="56"/>
        <v>2025-Feb</v>
      </c>
      <c r="AG1215" s="12">
        <f>COUNTIF(C:C,Table1[[#This Row],[Customer_ID]])</f>
        <v>4</v>
      </c>
      <c r="AH1215" s="18" t="e">
        <f>IF([1]!Table1[[#This Row],[Customer_order_count]] &gt;= 10,"FREQUENT",IF([1]!Table1[[#This Row],[Customer_order_count]] &lt;= 10,"REGULAR","OCASSIONAL"))</f>
        <v>#REF!</v>
      </c>
    </row>
    <row r="1216" spans="1:34" x14ac:dyDescent="0.25">
      <c r="A1216" s="1" t="s">
        <v>1996</v>
      </c>
      <c r="B1216" s="2">
        <v>45619</v>
      </c>
      <c r="C1216" s="3" t="s">
        <v>495</v>
      </c>
      <c r="D1216" s="4" t="s">
        <v>320</v>
      </c>
      <c r="E1216" s="4" t="s">
        <v>16</v>
      </c>
      <c r="F1216" s="5">
        <v>54</v>
      </c>
      <c r="G1216" s="3" t="s">
        <v>280</v>
      </c>
      <c r="H1216" s="3" t="s">
        <v>270</v>
      </c>
      <c r="I1216" s="3" t="s">
        <v>176</v>
      </c>
      <c r="J1216" s="3" t="s">
        <v>177</v>
      </c>
      <c r="K1216" s="3" t="s">
        <v>25</v>
      </c>
      <c r="L1216" s="5">
        <v>1</v>
      </c>
      <c r="M1216" s="5">
        <v>22000</v>
      </c>
      <c r="N1216" s="6">
        <v>0.05</v>
      </c>
      <c r="O1216" s="5">
        <v>20900</v>
      </c>
      <c r="P1216" s="5">
        <v>16500</v>
      </c>
      <c r="Q1216" s="5">
        <f>Table1[[#This Row],[Sales]]-Table1[[#This Row],[Cost]]</f>
        <v>4400</v>
      </c>
      <c r="R1216" s="3" t="s">
        <v>26</v>
      </c>
      <c r="S1216" s="3" t="s">
        <v>10</v>
      </c>
      <c r="T1216" s="3" t="s">
        <v>40</v>
      </c>
      <c r="U1216" s="3" t="s">
        <v>12</v>
      </c>
      <c r="V1216" s="6">
        <f>Table1[[#This Row],[Profit]]/Table1[[#This Row],[Sales]]</f>
        <v>0.21052631578947367</v>
      </c>
      <c r="W1216" s="3">
        <f>[1]!Table1[[#This Row],[Sales]]-[1]!Table1[[#This Row],[Cost]]-[1]!Table1[[#This Row],[Profit]]</f>
        <v>0</v>
      </c>
      <c r="X1216" s="3">
        <f>[1]!Table1[[#This Row],[Quantity]]*[1]!Table1[[#This Row],[Unit_Price]]</f>
        <v>22000</v>
      </c>
      <c r="Y1216" s="7">
        <f>[1]!Table1[[#This Row],[Gross_Sales]]*[1]!Table1[[#This Row],[Discount]]</f>
        <v>1100</v>
      </c>
      <c r="Z1216" s="8">
        <f>[1]!Table1[[#This Row],[Gross_Sales]]*[1]!Table1[[#This Row],[Discount_amount]]</f>
        <v>24200000</v>
      </c>
      <c r="AA1216" s="6">
        <f>IFERROR([1]!Table1[[#This Row],[Profit]]/[1]!Table1[[#This Row],[Sales]],0)</f>
        <v>0.21052631578947367</v>
      </c>
      <c r="AB1216" s="3">
        <f>YEAR([1]!Table1[[#This Row],[Order_Date]])</f>
        <v>2024</v>
      </c>
      <c r="AC1216" s="3">
        <f>MONTH([1]!Table1[[#This Row],[Order_Date]])</f>
        <v>11</v>
      </c>
      <c r="AD1216" s="3" t="str">
        <f t="shared" si="54"/>
        <v>Nov</v>
      </c>
      <c r="AE1216" s="3" t="str">
        <f t="shared" si="55"/>
        <v>Q4</v>
      </c>
      <c r="AF1216" s="3" t="str">
        <f t="shared" si="56"/>
        <v>2024-Nov</v>
      </c>
      <c r="AG1216" s="3">
        <f>COUNTIF(C:C,Table1[[#This Row],[Customer_ID]])</f>
        <v>8</v>
      </c>
      <c r="AH1216" s="9" t="e">
        <f>IF([1]!Table1[[#This Row],[Customer_order_count]] &gt;= 10,"FREQUENT",IF([1]!Table1[[#This Row],[Customer_order_count]] &lt;= 10,"REGULAR","OCASSIONAL"))</f>
        <v>#REF!</v>
      </c>
    </row>
    <row r="1217" spans="1:34" x14ac:dyDescent="0.25">
      <c r="A1217" s="10" t="s">
        <v>1997</v>
      </c>
      <c r="B1217" s="11">
        <v>45811</v>
      </c>
      <c r="C1217" s="12" t="s">
        <v>489</v>
      </c>
      <c r="D1217" s="13" t="s">
        <v>490</v>
      </c>
      <c r="E1217" s="13" t="s">
        <v>3</v>
      </c>
      <c r="F1217" s="14">
        <v>26</v>
      </c>
      <c r="G1217" s="12" t="s">
        <v>339</v>
      </c>
      <c r="H1217" s="12" t="s">
        <v>285</v>
      </c>
      <c r="I1217" s="12" t="s">
        <v>68</v>
      </c>
      <c r="J1217" s="12" t="s">
        <v>69</v>
      </c>
      <c r="K1217" s="12" t="s">
        <v>39</v>
      </c>
      <c r="L1217" s="14">
        <v>2</v>
      </c>
      <c r="M1217" s="14">
        <v>3500</v>
      </c>
      <c r="N1217" s="15">
        <v>0.15</v>
      </c>
      <c r="O1217" s="14">
        <v>5950</v>
      </c>
      <c r="P1217" s="14">
        <v>4600</v>
      </c>
      <c r="Q1217" s="5">
        <f>Table1[[#This Row],[Sales]]-Table1[[#This Row],[Cost]]</f>
        <v>1350</v>
      </c>
      <c r="R1217" s="12" t="s">
        <v>17</v>
      </c>
      <c r="S1217" s="12" t="s">
        <v>10</v>
      </c>
      <c r="T1217" s="12" t="s">
        <v>11</v>
      </c>
      <c r="U1217" s="12" t="s">
        <v>27</v>
      </c>
      <c r="V1217" s="6">
        <f>Table1[[#This Row],[Profit]]/Table1[[#This Row],[Sales]]</f>
        <v>0.22689075630252101</v>
      </c>
      <c r="W1217" s="12">
        <f>[1]!Table1[[#This Row],[Sales]]-[1]!Table1[[#This Row],[Cost]]-[1]!Table1[[#This Row],[Profit]]</f>
        <v>0</v>
      </c>
      <c r="X1217" s="12">
        <f>[1]!Table1[[#This Row],[Quantity]]*[1]!Table1[[#This Row],[Unit_Price]]</f>
        <v>7000</v>
      </c>
      <c r="Y1217" s="16">
        <f>[1]!Table1[[#This Row],[Gross_Sales]]*[1]!Table1[[#This Row],[Discount]]</f>
        <v>1050</v>
      </c>
      <c r="Z1217" s="17">
        <f>[1]!Table1[[#This Row],[Gross_Sales]]*[1]!Table1[[#This Row],[Discount_amount]]</f>
        <v>7350000</v>
      </c>
      <c r="AA1217" s="15">
        <f>IFERROR([1]!Table1[[#This Row],[Profit]]/[1]!Table1[[#This Row],[Sales]],0)</f>
        <v>0.22689075630252101</v>
      </c>
      <c r="AB1217" s="12">
        <f>YEAR([1]!Table1[[#This Row],[Order_Date]])</f>
        <v>2025</v>
      </c>
      <c r="AC1217" s="12">
        <f>MONTH([1]!Table1[[#This Row],[Order_Date]])</f>
        <v>6</v>
      </c>
      <c r="AD1217" s="12" t="str">
        <f t="shared" si="54"/>
        <v>Jun</v>
      </c>
      <c r="AE1217" s="12" t="str">
        <f t="shared" si="55"/>
        <v>Q2</v>
      </c>
      <c r="AF1217" s="12" t="str">
        <f t="shared" si="56"/>
        <v>2025-Jun</v>
      </c>
      <c r="AG1217" s="12">
        <f>COUNTIF(C:C,Table1[[#This Row],[Customer_ID]])</f>
        <v>26</v>
      </c>
      <c r="AH1217" s="18" t="e">
        <f>IF([1]!Table1[[#This Row],[Customer_order_count]] &gt;= 10,"FREQUENT",IF([1]!Table1[[#This Row],[Customer_order_count]] &lt;= 10,"REGULAR","OCASSIONAL"))</f>
        <v>#REF!</v>
      </c>
    </row>
    <row r="1218" spans="1:34" x14ac:dyDescent="0.25">
      <c r="A1218" s="1" t="s">
        <v>1998</v>
      </c>
      <c r="B1218" s="2">
        <v>45588</v>
      </c>
      <c r="C1218" s="3" t="s">
        <v>1999</v>
      </c>
      <c r="D1218" s="4" t="s">
        <v>2000</v>
      </c>
      <c r="E1218" s="4" t="s">
        <v>3</v>
      </c>
      <c r="F1218" s="5">
        <v>54</v>
      </c>
      <c r="G1218" s="3" t="s">
        <v>275</v>
      </c>
      <c r="H1218" s="3" t="s">
        <v>276</v>
      </c>
      <c r="I1218" s="3" t="s">
        <v>81</v>
      </c>
      <c r="J1218" s="3" t="s">
        <v>82</v>
      </c>
      <c r="K1218" s="3" t="s">
        <v>58</v>
      </c>
      <c r="L1218" s="5">
        <v>1</v>
      </c>
      <c r="M1218" s="5">
        <v>3500</v>
      </c>
      <c r="N1218" s="6">
        <v>0.1</v>
      </c>
      <c r="O1218" s="5">
        <v>3150</v>
      </c>
      <c r="P1218" s="5">
        <v>2500</v>
      </c>
      <c r="Q1218" s="5">
        <f>Table1[[#This Row],[Sales]]-Table1[[#This Row],[Cost]]</f>
        <v>650</v>
      </c>
      <c r="R1218" s="3" t="s">
        <v>9</v>
      </c>
      <c r="S1218" s="3" t="s">
        <v>10</v>
      </c>
      <c r="T1218" s="3" t="s">
        <v>40</v>
      </c>
      <c r="U1218" s="3" t="s">
        <v>19</v>
      </c>
      <c r="V1218" s="6">
        <f>Table1[[#This Row],[Profit]]/Table1[[#This Row],[Sales]]</f>
        <v>0.20634920634920634</v>
      </c>
      <c r="W1218" s="3">
        <f>[1]!Table1[[#This Row],[Sales]]-[1]!Table1[[#This Row],[Cost]]-[1]!Table1[[#This Row],[Profit]]</f>
        <v>0</v>
      </c>
      <c r="X1218" s="3">
        <f>[1]!Table1[[#This Row],[Quantity]]*[1]!Table1[[#This Row],[Unit_Price]]</f>
        <v>3500</v>
      </c>
      <c r="Y1218" s="7">
        <f>[1]!Table1[[#This Row],[Gross_Sales]]*[1]!Table1[[#This Row],[Discount]]</f>
        <v>350</v>
      </c>
      <c r="Z1218" s="8">
        <f>[1]!Table1[[#This Row],[Gross_Sales]]*[1]!Table1[[#This Row],[Discount_amount]]</f>
        <v>1225000</v>
      </c>
      <c r="AA1218" s="6">
        <f>IFERROR([1]!Table1[[#This Row],[Profit]]/[1]!Table1[[#This Row],[Sales]],0)</f>
        <v>0.20634920634920634</v>
      </c>
      <c r="AB1218" s="3">
        <f>YEAR([1]!Table1[[#This Row],[Order_Date]])</f>
        <v>2024</v>
      </c>
      <c r="AC1218" s="3">
        <f>MONTH([1]!Table1[[#This Row],[Order_Date]])</f>
        <v>10</v>
      </c>
      <c r="AD1218" s="3" t="str">
        <f t="shared" ref="AD1218:AD1281" si="57">TEXT(B:B,"mmm")</f>
        <v>Oct</v>
      </c>
      <c r="AE1218" s="3" t="str">
        <f t="shared" ref="AE1218:AE1281" si="58">"Q"&amp;ROUNDUP(MONTH(B1218)/3,0)</f>
        <v>Q4</v>
      </c>
      <c r="AF1218" s="3" t="str">
        <f t="shared" ref="AF1218:AF1281" si="59">TEXT(B:B,"yyyy-mmm")</f>
        <v>2024-Oct</v>
      </c>
      <c r="AG1218" s="3">
        <f>COUNTIF(C:C,Table1[[#This Row],[Customer_ID]])</f>
        <v>1</v>
      </c>
      <c r="AH1218" s="9" t="e">
        <f>IF([1]!Table1[[#This Row],[Customer_order_count]] &gt;= 10,"FREQUENT",IF([1]!Table1[[#This Row],[Customer_order_count]] &lt;= 10,"REGULAR","OCASSIONAL"))</f>
        <v>#REF!</v>
      </c>
    </row>
    <row r="1219" spans="1:34" x14ac:dyDescent="0.25">
      <c r="A1219" s="10" t="s">
        <v>2001</v>
      </c>
      <c r="B1219" s="11">
        <v>45744</v>
      </c>
      <c r="C1219" s="12" t="s">
        <v>1155</v>
      </c>
      <c r="D1219" s="13" t="s">
        <v>184</v>
      </c>
      <c r="E1219" s="13" t="s">
        <v>3</v>
      </c>
      <c r="F1219" s="14">
        <v>48</v>
      </c>
      <c r="G1219" s="12" t="s">
        <v>284</v>
      </c>
      <c r="H1219" s="12" t="s">
        <v>285</v>
      </c>
      <c r="I1219" s="12" t="s">
        <v>68</v>
      </c>
      <c r="J1219" s="12" t="s">
        <v>69</v>
      </c>
      <c r="K1219" s="12" t="s">
        <v>39</v>
      </c>
      <c r="L1219" s="14">
        <v>1</v>
      </c>
      <c r="M1219" s="14">
        <v>3500</v>
      </c>
      <c r="N1219" s="15">
        <v>0.1</v>
      </c>
      <c r="O1219" s="14">
        <v>3150</v>
      </c>
      <c r="P1219" s="14">
        <v>2300</v>
      </c>
      <c r="Q1219" s="5">
        <f>Table1[[#This Row],[Sales]]-Table1[[#This Row],[Cost]]</f>
        <v>850</v>
      </c>
      <c r="R1219" s="12" t="s">
        <v>9</v>
      </c>
      <c r="S1219" s="12" t="s">
        <v>10</v>
      </c>
      <c r="T1219" s="12" t="s">
        <v>18</v>
      </c>
      <c r="U1219" s="12" t="s">
        <v>19</v>
      </c>
      <c r="V1219" s="6">
        <f>Table1[[#This Row],[Profit]]/Table1[[#This Row],[Sales]]</f>
        <v>0.26984126984126983</v>
      </c>
      <c r="W1219" s="12">
        <f>[1]!Table1[[#This Row],[Sales]]-[1]!Table1[[#This Row],[Cost]]-[1]!Table1[[#This Row],[Profit]]</f>
        <v>0</v>
      </c>
      <c r="X1219" s="12">
        <f>[1]!Table1[[#This Row],[Quantity]]*[1]!Table1[[#This Row],[Unit_Price]]</f>
        <v>3500</v>
      </c>
      <c r="Y1219" s="16">
        <f>[1]!Table1[[#This Row],[Gross_Sales]]*[1]!Table1[[#This Row],[Discount]]</f>
        <v>350</v>
      </c>
      <c r="Z1219" s="17">
        <f>[1]!Table1[[#This Row],[Gross_Sales]]*[1]!Table1[[#This Row],[Discount_amount]]</f>
        <v>1225000</v>
      </c>
      <c r="AA1219" s="15">
        <f>IFERROR([1]!Table1[[#This Row],[Profit]]/[1]!Table1[[#This Row],[Sales]],0)</f>
        <v>0.26984126984126983</v>
      </c>
      <c r="AB1219" s="12">
        <f>YEAR([1]!Table1[[#This Row],[Order_Date]])</f>
        <v>2025</v>
      </c>
      <c r="AC1219" s="12">
        <f>MONTH([1]!Table1[[#This Row],[Order_Date]])</f>
        <v>3</v>
      </c>
      <c r="AD1219" s="12" t="str">
        <f t="shared" si="57"/>
        <v>Mar</v>
      </c>
      <c r="AE1219" s="12" t="str">
        <f t="shared" si="58"/>
        <v>Q1</v>
      </c>
      <c r="AF1219" s="12" t="str">
        <f t="shared" si="59"/>
        <v>2025-Mar</v>
      </c>
      <c r="AG1219" s="12">
        <f>COUNTIF(C:C,Table1[[#This Row],[Customer_ID]])</f>
        <v>3</v>
      </c>
      <c r="AH1219" s="18" t="e">
        <f>IF([1]!Table1[[#This Row],[Customer_order_count]] &gt;= 10,"FREQUENT",IF([1]!Table1[[#This Row],[Customer_order_count]] &lt;= 10,"REGULAR","OCASSIONAL"))</f>
        <v>#REF!</v>
      </c>
    </row>
    <row r="1220" spans="1:34" x14ac:dyDescent="0.25">
      <c r="A1220" s="1" t="s">
        <v>2002</v>
      </c>
      <c r="B1220" s="2">
        <v>45333</v>
      </c>
      <c r="C1220" s="3" t="s">
        <v>1355</v>
      </c>
      <c r="D1220" s="4" t="s">
        <v>740</v>
      </c>
      <c r="E1220" s="4" t="s">
        <v>16</v>
      </c>
      <c r="F1220" s="5">
        <v>54</v>
      </c>
      <c r="G1220" s="3" t="s">
        <v>280</v>
      </c>
      <c r="H1220" s="3" t="s">
        <v>270</v>
      </c>
      <c r="I1220" s="3" t="s">
        <v>176</v>
      </c>
      <c r="J1220" s="3" t="s">
        <v>177</v>
      </c>
      <c r="K1220" s="3" t="s">
        <v>25</v>
      </c>
      <c r="L1220" s="5">
        <v>1</v>
      </c>
      <c r="M1220" s="5">
        <v>22000</v>
      </c>
      <c r="N1220" s="6">
        <v>0</v>
      </c>
      <c r="O1220" s="5">
        <v>22000</v>
      </c>
      <c r="P1220" s="5">
        <v>16500</v>
      </c>
      <c r="Q1220" s="5">
        <f>Table1[[#This Row],[Sales]]-Table1[[#This Row],[Cost]]</f>
        <v>5500</v>
      </c>
      <c r="R1220" s="3" t="s">
        <v>9</v>
      </c>
      <c r="S1220" s="3" t="s">
        <v>10</v>
      </c>
      <c r="T1220" s="3" t="s">
        <v>18</v>
      </c>
      <c r="U1220" s="3" t="s">
        <v>12</v>
      </c>
      <c r="V1220" s="6">
        <f>Table1[[#This Row],[Profit]]/Table1[[#This Row],[Sales]]</f>
        <v>0.25</v>
      </c>
      <c r="W1220" s="3">
        <f>[1]!Table1[[#This Row],[Sales]]-[1]!Table1[[#This Row],[Cost]]-[1]!Table1[[#This Row],[Profit]]</f>
        <v>0</v>
      </c>
      <c r="X1220" s="3">
        <f>[1]!Table1[[#This Row],[Quantity]]*[1]!Table1[[#This Row],[Unit_Price]]</f>
        <v>22000</v>
      </c>
      <c r="Y1220" s="7">
        <f>[1]!Table1[[#This Row],[Gross_Sales]]*[1]!Table1[[#This Row],[Discount]]</f>
        <v>0</v>
      </c>
      <c r="Z1220" s="8">
        <f>[1]!Table1[[#This Row],[Gross_Sales]]*[1]!Table1[[#This Row],[Discount_amount]]</f>
        <v>0</v>
      </c>
      <c r="AA1220" s="6">
        <f>IFERROR([1]!Table1[[#This Row],[Profit]]/[1]!Table1[[#This Row],[Sales]],0)</f>
        <v>0.25</v>
      </c>
      <c r="AB1220" s="3">
        <f>YEAR([1]!Table1[[#This Row],[Order_Date]])</f>
        <v>2024</v>
      </c>
      <c r="AC1220" s="3">
        <f>MONTH([1]!Table1[[#This Row],[Order_Date]])</f>
        <v>2</v>
      </c>
      <c r="AD1220" s="3" t="str">
        <f t="shared" si="57"/>
        <v>Feb</v>
      </c>
      <c r="AE1220" s="3" t="str">
        <f t="shared" si="58"/>
        <v>Q1</v>
      </c>
      <c r="AF1220" s="3" t="str">
        <f t="shared" si="59"/>
        <v>2024-Feb</v>
      </c>
      <c r="AG1220" s="3">
        <f>COUNTIF(C:C,Table1[[#This Row],[Customer_ID]])</f>
        <v>5</v>
      </c>
      <c r="AH1220" s="9" t="e">
        <f>IF([1]!Table1[[#This Row],[Customer_order_count]] &gt;= 10,"FREQUENT",IF([1]!Table1[[#This Row],[Customer_order_count]] &lt;= 10,"REGULAR","OCASSIONAL"))</f>
        <v>#REF!</v>
      </c>
    </row>
    <row r="1221" spans="1:34" x14ac:dyDescent="0.25">
      <c r="A1221" s="10" t="s">
        <v>2003</v>
      </c>
      <c r="B1221" s="11">
        <v>45317</v>
      </c>
      <c r="C1221" s="12" t="s">
        <v>214</v>
      </c>
      <c r="D1221" s="13" t="s">
        <v>215</v>
      </c>
      <c r="E1221" s="13" t="s">
        <v>3</v>
      </c>
      <c r="F1221" s="14">
        <v>35</v>
      </c>
      <c r="G1221" s="12" t="s">
        <v>4</v>
      </c>
      <c r="H1221" s="12" t="s">
        <v>5</v>
      </c>
      <c r="I1221" s="12" t="s">
        <v>95</v>
      </c>
      <c r="J1221" s="12" t="s">
        <v>96</v>
      </c>
      <c r="K1221" s="12" t="s">
        <v>46</v>
      </c>
      <c r="L1221" s="14">
        <v>1</v>
      </c>
      <c r="M1221" s="14">
        <v>600</v>
      </c>
      <c r="N1221" s="15">
        <v>0</v>
      </c>
      <c r="O1221" s="14">
        <v>600</v>
      </c>
      <c r="P1221" s="14">
        <v>380</v>
      </c>
      <c r="Q1221" s="5">
        <f>Table1[[#This Row],[Sales]]-Table1[[#This Row],[Cost]]</f>
        <v>220</v>
      </c>
      <c r="R1221" s="12" t="s">
        <v>17</v>
      </c>
      <c r="S1221" s="12" t="s">
        <v>10</v>
      </c>
      <c r="T1221" s="12" t="s">
        <v>18</v>
      </c>
      <c r="U1221" s="12" t="s">
        <v>19</v>
      </c>
      <c r="V1221" s="6">
        <f>Table1[[#This Row],[Profit]]/Table1[[#This Row],[Sales]]</f>
        <v>0.36666666666666664</v>
      </c>
      <c r="W1221" s="12">
        <f>[1]!Table1[[#This Row],[Sales]]-[1]!Table1[[#This Row],[Cost]]-[1]!Table1[[#This Row],[Profit]]</f>
        <v>0</v>
      </c>
      <c r="X1221" s="12">
        <f>[1]!Table1[[#This Row],[Quantity]]*[1]!Table1[[#This Row],[Unit_Price]]</f>
        <v>600</v>
      </c>
      <c r="Y1221" s="16">
        <f>[1]!Table1[[#This Row],[Gross_Sales]]*[1]!Table1[[#This Row],[Discount]]</f>
        <v>0</v>
      </c>
      <c r="Z1221" s="17">
        <f>[1]!Table1[[#This Row],[Gross_Sales]]*[1]!Table1[[#This Row],[Discount_amount]]</f>
        <v>0</v>
      </c>
      <c r="AA1221" s="15">
        <f>IFERROR([1]!Table1[[#This Row],[Profit]]/[1]!Table1[[#This Row],[Sales]],0)</f>
        <v>0.36666666666666664</v>
      </c>
      <c r="AB1221" s="12">
        <f>YEAR([1]!Table1[[#This Row],[Order_Date]])</f>
        <v>2024</v>
      </c>
      <c r="AC1221" s="12">
        <f>MONTH([1]!Table1[[#This Row],[Order_Date]])</f>
        <v>1</v>
      </c>
      <c r="AD1221" s="12" t="str">
        <f t="shared" si="57"/>
        <v>Jan</v>
      </c>
      <c r="AE1221" s="12" t="str">
        <f t="shared" si="58"/>
        <v>Q1</v>
      </c>
      <c r="AF1221" s="12" t="str">
        <f t="shared" si="59"/>
        <v>2024-Jan</v>
      </c>
      <c r="AG1221" s="12">
        <f>COUNTIF(C:C,Table1[[#This Row],[Customer_ID]])</f>
        <v>11</v>
      </c>
      <c r="AH1221" s="18" t="e">
        <f>IF([1]!Table1[[#This Row],[Customer_order_count]] &gt;= 10,"FREQUENT",IF([1]!Table1[[#This Row],[Customer_order_count]] &lt;= 10,"REGULAR","OCASSIONAL"))</f>
        <v>#REF!</v>
      </c>
    </row>
    <row r="1222" spans="1:34" x14ac:dyDescent="0.25">
      <c r="A1222" s="1" t="s">
        <v>2004</v>
      </c>
      <c r="B1222" s="2">
        <v>45657</v>
      </c>
      <c r="C1222" s="3" t="s">
        <v>747</v>
      </c>
      <c r="D1222" s="4" t="s">
        <v>748</v>
      </c>
      <c r="E1222" s="4" t="s">
        <v>16</v>
      </c>
      <c r="F1222" s="5">
        <v>54</v>
      </c>
      <c r="G1222" s="3" t="s">
        <v>407</v>
      </c>
      <c r="H1222" s="3" t="s">
        <v>285</v>
      </c>
      <c r="I1222" s="3" t="s">
        <v>65</v>
      </c>
      <c r="J1222" s="3" t="s">
        <v>66</v>
      </c>
      <c r="K1222" s="3" t="s">
        <v>25</v>
      </c>
      <c r="L1222" s="5">
        <v>1</v>
      </c>
      <c r="M1222" s="5">
        <v>2500</v>
      </c>
      <c r="N1222" s="6">
        <v>0.1</v>
      </c>
      <c r="O1222" s="5">
        <v>2250</v>
      </c>
      <c r="P1222" s="5">
        <v>1600</v>
      </c>
      <c r="Q1222" s="5">
        <f>Table1[[#This Row],[Sales]]-Table1[[#This Row],[Cost]]</f>
        <v>650</v>
      </c>
      <c r="R1222" s="3" t="s">
        <v>26</v>
      </c>
      <c r="S1222" s="3" t="s">
        <v>10</v>
      </c>
      <c r="T1222" s="3" t="s">
        <v>40</v>
      </c>
      <c r="U1222" s="3" t="s">
        <v>27</v>
      </c>
      <c r="V1222" s="6">
        <f>Table1[[#This Row],[Profit]]/Table1[[#This Row],[Sales]]</f>
        <v>0.28888888888888886</v>
      </c>
      <c r="W1222" s="3">
        <f>[1]!Table1[[#This Row],[Sales]]-[1]!Table1[[#This Row],[Cost]]-[1]!Table1[[#This Row],[Profit]]</f>
        <v>0</v>
      </c>
      <c r="X1222" s="3">
        <f>[1]!Table1[[#This Row],[Quantity]]*[1]!Table1[[#This Row],[Unit_Price]]</f>
        <v>2500</v>
      </c>
      <c r="Y1222" s="7">
        <f>[1]!Table1[[#This Row],[Gross_Sales]]*[1]!Table1[[#This Row],[Discount]]</f>
        <v>250</v>
      </c>
      <c r="Z1222" s="8">
        <f>[1]!Table1[[#This Row],[Gross_Sales]]*[1]!Table1[[#This Row],[Discount_amount]]</f>
        <v>625000</v>
      </c>
      <c r="AA1222" s="6">
        <f>IFERROR([1]!Table1[[#This Row],[Profit]]/[1]!Table1[[#This Row],[Sales]],0)</f>
        <v>0.28888888888888886</v>
      </c>
      <c r="AB1222" s="3">
        <f>YEAR([1]!Table1[[#This Row],[Order_Date]])</f>
        <v>2024</v>
      </c>
      <c r="AC1222" s="3">
        <f>MONTH([1]!Table1[[#This Row],[Order_Date]])</f>
        <v>12</v>
      </c>
      <c r="AD1222" s="3" t="str">
        <f t="shared" si="57"/>
        <v>Dec</v>
      </c>
      <c r="AE1222" s="3" t="str">
        <f t="shared" si="58"/>
        <v>Q4</v>
      </c>
      <c r="AF1222" s="3" t="str">
        <f t="shared" si="59"/>
        <v>2024-Dec</v>
      </c>
      <c r="AG1222" s="3">
        <f>COUNTIF(C:C,Table1[[#This Row],[Customer_ID]])</f>
        <v>14</v>
      </c>
      <c r="AH1222" s="9" t="e">
        <f>IF([1]!Table1[[#This Row],[Customer_order_count]] &gt;= 10,"FREQUENT",IF([1]!Table1[[#This Row],[Customer_order_count]] &lt;= 10,"REGULAR","OCASSIONAL"))</f>
        <v>#REF!</v>
      </c>
    </row>
    <row r="1223" spans="1:34" x14ac:dyDescent="0.25">
      <c r="A1223" s="10" t="s">
        <v>2005</v>
      </c>
      <c r="B1223" s="11">
        <v>45491</v>
      </c>
      <c r="C1223" s="12" t="s">
        <v>759</v>
      </c>
      <c r="D1223" s="13" t="s">
        <v>760</v>
      </c>
      <c r="E1223" s="13" t="s">
        <v>16</v>
      </c>
      <c r="F1223" s="14">
        <v>38</v>
      </c>
      <c r="G1223" s="12" t="s">
        <v>275</v>
      </c>
      <c r="H1223" s="12" t="s">
        <v>276</v>
      </c>
      <c r="I1223" s="12" t="s">
        <v>81</v>
      </c>
      <c r="J1223" s="12" t="s">
        <v>82</v>
      </c>
      <c r="K1223" s="12" t="s">
        <v>58</v>
      </c>
      <c r="L1223" s="14">
        <v>1</v>
      </c>
      <c r="M1223" s="14">
        <v>3500</v>
      </c>
      <c r="N1223" s="15">
        <v>0.05</v>
      </c>
      <c r="O1223" s="14">
        <v>3325</v>
      </c>
      <c r="P1223" s="14">
        <v>2500</v>
      </c>
      <c r="Q1223" s="5">
        <f>Table1[[#This Row],[Sales]]-Table1[[#This Row],[Cost]]</f>
        <v>825</v>
      </c>
      <c r="R1223" s="12" t="s">
        <v>17</v>
      </c>
      <c r="S1223" s="12" t="s">
        <v>10</v>
      </c>
      <c r="T1223" s="12" t="s">
        <v>33</v>
      </c>
      <c r="U1223" s="12" t="s">
        <v>27</v>
      </c>
      <c r="V1223" s="6">
        <f>Table1[[#This Row],[Profit]]/Table1[[#This Row],[Sales]]</f>
        <v>0.24812030075187969</v>
      </c>
      <c r="W1223" s="12">
        <f>[1]!Table1[[#This Row],[Sales]]-[1]!Table1[[#This Row],[Cost]]-[1]!Table1[[#This Row],[Profit]]</f>
        <v>0</v>
      </c>
      <c r="X1223" s="12">
        <f>[1]!Table1[[#This Row],[Quantity]]*[1]!Table1[[#This Row],[Unit_Price]]</f>
        <v>3500</v>
      </c>
      <c r="Y1223" s="16">
        <f>[1]!Table1[[#This Row],[Gross_Sales]]*[1]!Table1[[#This Row],[Discount]]</f>
        <v>175</v>
      </c>
      <c r="Z1223" s="17">
        <f>[1]!Table1[[#This Row],[Gross_Sales]]*[1]!Table1[[#This Row],[Discount_amount]]</f>
        <v>612500</v>
      </c>
      <c r="AA1223" s="15">
        <f>IFERROR([1]!Table1[[#This Row],[Profit]]/[1]!Table1[[#This Row],[Sales]],0)</f>
        <v>0.24812030075187969</v>
      </c>
      <c r="AB1223" s="12">
        <f>YEAR([1]!Table1[[#This Row],[Order_Date]])</f>
        <v>2024</v>
      </c>
      <c r="AC1223" s="12">
        <f>MONTH([1]!Table1[[#This Row],[Order_Date]])</f>
        <v>7</v>
      </c>
      <c r="AD1223" s="12" t="str">
        <f t="shared" si="57"/>
        <v>Jul</v>
      </c>
      <c r="AE1223" s="12" t="str">
        <f t="shared" si="58"/>
        <v>Q3</v>
      </c>
      <c r="AF1223" s="12" t="str">
        <f t="shared" si="59"/>
        <v>2024-Jul</v>
      </c>
      <c r="AG1223" s="12">
        <f>COUNTIF(C:C,Table1[[#This Row],[Customer_ID]])</f>
        <v>3</v>
      </c>
      <c r="AH1223" s="18" t="e">
        <f>IF([1]!Table1[[#This Row],[Customer_order_count]] &gt;= 10,"FREQUENT",IF([1]!Table1[[#This Row],[Customer_order_count]] &lt;= 10,"REGULAR","OCASSIONAL"))</f>
        <v>#REF!</v>
      </c>
    </row>
    <row r="1224" spans="1:34" x14ac:dyDescent="0.25">
      <c r="A1224" s="1" t="s">
        <v>2006</v>
      </c>
      <c r="B1224" s="2">
        <v>45576</v>
      </c>
      <c r="C1224" s="3" t="s">
        <v>1253</v>
      </c>
      <c r="D1224" s="4" t="s">
        <v>1254</v>
      </c>
      <c r="E1224" s="4" t="s">
        <v>16</v>
      </c>
      <c r="F1224" s="5">
        <v>45</v>
      </c>
      <c r="G1224" s="3" t="s">
        <v>275</v>
      </c>
      <c r="H1224" s="3" t="s">
        <v>276</v>
      </c>
      <c r="I1224" s="3" t="s">
        <v>186</v>
      </c>
      <c r="J1224" s="3" t="s">
        <v>187</v>
      </c>
      <c r="K1224" s="3" t="s">
        <v>91</v>
      </c>
      <c r="L1224" s="5">
        <v>1</v>
      </c>
      <c r="M1224" s="5">
        <v>12000</v>
      </c>
      <c r="N1224" s="6">
        <v>0.2</v>
      </c>
      <c r="O1224" s="5">
        <v>9600</v>
      </c>
      <c r="P1224" s="5">
        <v>9000</v>
      </c>
      <c r="Q1224" s="5">
        <f>Table1[[#This Row],[Sales]]-Table1[[#This Row],[Cost]]</f>
        <v>600</v>
      </c>
      <c r="R1224" s="3" t="s">
        <v>26</v>
      </c>
      <c r="S1224" s="3" t="s">
        <v>10</v>
      </c>
      <c r="T1224" s="3" t="s">
        <v>40</v>
      </c>
      <c r="U1224" s="3" t="s">
        <v>27</v>
      </c>
      <c r="V1224" s="6">
        <f>Table1[[#This Row],[Profit]]/Table1[[#This Row],[Sales]]</f>
        <v>6.25E-2</v>
      </c>
      <c r="W1224" s="3">
        <f>[1]!Table1[[#This Row],[Sales]]-[1]!Table1[[#This Row],[Cost]]-[1]!Table1[[#This Row],[Profit]]</f>
        <v>0</v>
      </c>
      <c r="X1224" s="3">
        <f>[1]!Table1[[#This Row],[Quantity]]*[1]!Table1[[#This Row],[Unit_Price]]</f>
        <v>12000</v>
      </c>
      <c r="Y1224" s="7">
        <f>[1]!Table1[[#This Row],[Gross_Sales]]*[1]!Table1[[#This Row],[Discount]]</f>
        <v>2400</v>
      </c>
      <c r="Z1224" s="8">
        <f>[1]!Table1[[#This Row],[Gross_Sales]]*[1]!Table1[[#This Row],[Discount_amount]]</f>
        <v>28800000</v>
      </c>
      <c r="AA1224" s="6">
        <f>IFERROR([1]!Table1[[#This Row],[Profit]]/[1]!Table1[[#This Row],[Sales]],0)</f>
        <v>6.25E-2</v>
      </c>
      <c r="AB1224" s="3">
        <f>YEAR([1]!Table1[[#This Row],[Order_Date]])</f>
        <v>2024</v>
      </c>
      <c r="AC1224" s="3">
        <f>MONTH([1]!Table1[[#This Row],[Order_Date]])</f>
        <v>10</v>
      </c>
      <c r="AD1224" s="3" t="str">
        <f t="shared" si="57"/>
        <v>Oct</v>
      </c>
      <c r="AE1224" s="3" t="str">
        <f t="shared" si="58"/>
        <v>Q4</v>
      </c>
      <c r="AF1224" s="3" t="str">
        <f t="shared" si="59"/>
        <v>2024-Oct</v>
      </c>
      <c r="AG1224" s="3">
        <f>COUNTIF(C:C,Table1[[#This Row],[Customer_ID]])</f>
        <v>17</v>
      </c>
      <c r="AH1224" s="9" t="e">
        <f>IF([1]!Table1[[#This Row],[Customer_order_count]] &gt;= 10,"FREQUENT",IF([1]!Table1[[#This Row],[Customer_order_count]] &lt;= 10,"REGULAR","OCASSIONAL"))</f>
        <v>#REF!</v>
      </c>
    </row>
    <row r="1225" spans="1:34" x14ac:dyDescent="0.25">
      <c r="A1225" s="10" t="s">
        <v>2007</v>
      </c>
      <c r="B1225" s="11">
        <v>45748</v>
      </c>
      <c r="C1225" s="12" t="s">
        <v>334</v>
      </c>
      <c r="D1225" s="13" t="s">
        <v>335</v>
      </c>
      <c r="E1225" s="13" t="s">
        <v>16</v>
      </c>
      <c r="F1225" s="14">
        <v>31</v>
      </c>
      <c r="G1225" s="12" t="s">
        <v>317</v>
      </c>
      <c r="H1225" s="12" t="s">
        <v>5</v>
      </c>
      <c r="I1225" s="12" t="s">
        <v>6</v>
      </c>
      <c r="J1225" s="12" t="s">
        <v>7</v>
      </c>
      <c r="K1225" s="12" t="s">
        <v>8</v>
      </c>
      <c r="L1225" s="14">
        <v>1</v>
      </c>
      <c r="M1225" s="14">
        <v>7000</v>
      </c>
      <c r="N1225" s="15">
        <v>0.1</v>
      </c>
      <c r="O1225" s="14">
        <v>6300</v>
      </c>
      <c r="P1225" s="14">
        <v>5200</v>
      </c>
      <c r="Q1225" s="5">
        <f>Table1[[#This Row],[Sales]]-Table1[[#This Row],[Cost]]</f>
        <v>1100</v>
      </c>
      <c r="R1225" s="12" t="s">
        <v>9</v>
      </c>
      <c r="S1225" s="12" t="s">
        <v>10</v>
      </c>
      <c r="T1225" s="12" t="s">
        <v>11</v>
      </c>
      <c r="U1225" s="12" t="s">
        <v>27</v>
      </c>
      <c r="V1225" s="6">
        <f>Table1[[#This Row],[Profit]]/Table1[[#This Row],[Sales]]</f>
        <v>0.17460317460317459</v>
      </c>
      <c r="W1225" s="12">
        <f>[1]!Table1[[#This Row],[Sales]]-[1]!Table1[[#This Row],[Cost]]-[1]!Table1[[#This Row],[Profit]]</f>
        <v>0</v>
      </c>
      <c r="X1225" s="12">
        <f>[1]!Table1[[#This Row],[Quantity]]*[1]!Table1[[#This Row],[Unit_Price]]</f>
        <v>7000</v>
      </c>
      <c r="Y1225" s="16">
        <f>[1]!Table1[[#This Row],[Gross_Sales]]*[1]!Table1[[#This Row],[Discount]]</f>
        <v>700</v>
      </c>
      <c r="Z1225" s="17">
        <f>[1]!Table1[[#This Row],[Gross_Sales]]*[1]!Table1[[#This Row],[Discount_amount]]</f>
        <v>4900000</v>
      </c>
      <c r="AA1225" s="15">
        <f>IFERROR([1]!Table1[[#This Row],[Profit]]/[1]!Table1[[#This Row],[Sales]],0)</f>
        <v>0.17460317460317459</v>
      </c>
      <c r="AB1225" s="12">
        <f>YEAR([1]!Table1[[#This Row],[Order_Date]])</f>
        <v>2025</v>
      </c>
      <c r="AC1225" s="12">
        <f>MONTH([1]!Table1[[#This Row],[Order_Date]])</f>
        <v>4</v>
      </c>
      <c r="AD1225" s="12" t="str">
        <f t="shared" si="57"/>
        <v>Apr</v>
      </c>
      <c r="AE1225" s="12" t="str">
        <f t="shared" si="58"/>
        <v>Q2</v>
      </c>
      <c r="AF1225" s="12" t="str">
        <f t="shared" si="59"/>
        <v>2025-Apr</v>
      </c>
      <c r="AG1225" s="12">
        <f>COUNTIF(C:C,Table1[[#This Row],[Customer_ID]])</f>
        <v>13</v>
      </c>
      <c r="AH1225" s="18" t="e">
        <f>IF([1]!Table1[[#This Row],[Customer_order_count]] &gt;= 10,"FREQUENT",IF([1]!Table1[[#This Row],[Customer_order_count]] &lt;= 10,"REGULAR","OCASSIONAL"))</f>
        <v>#REF!</v>
      </c>
    </row>
    <row r="1226" spans="1:34" x14ac:dyDescent="0.25">
      <c r="A1226" s="1" t="s">
        <v>2008</v>
      </c>
      <c r="B1226" s="2">
        <v>45816</v>
      </c>
      <c r="C1226" s="3" t="s">
        <v>734</v>
      </c>
      <c r="D1226" s="4" t="s">
        <v>174</v>
      </c>
      <c r="E1226" s="4" t="s">
        <v>16</v>
      </c>
      <c r="F1226" s="5">
        <v>39</v>
      </c>
      <c r="G1226" s="3" t="s">
        <v>339</v>
      </c>
      <c r="H1226" s="3" t="s">
        <v>285</v>
      </c>
      <c r="I1226" s="3" t="s">
        <v>95</v>
      </c>
      <c r="J1226" s="3" t="s">
        <v>96</v>
      </c>
      <c r="K1226" s="3" t="s">
        <v>46</v>
      </c>
      <c r="L1226" s="5">
        <v>4</v>
      </c>
      <c r="M1226" s="5">
        <v>600</v>
      </c>
      <c r="N1226" s="6">
        <v>0.1</v>
      </c>
      <c r="O1226" s="5">
        <v>2160</v>
      </c>
      <c r="P1226" s="5">
        <v>1520</v>
      </c>
      <c r="Q1226" s="5">
        <f>Table1[[#This Row],[Sales]]-Table1[[#This Row],[Cost]]</f>
        <v>640</v>
      </c>
      <c r="R1226" s="3" t="s">
        <v>26</v>
      </c>
      <c r="S1226" s="3" t="s">
        <v>10</v>
      </c>
      <c r="T1226" s="3" t="s">
        <v>11</v>
      </c>
      <c r="U1226" s="3" t="s">
        <v>12</v>
      </c>
      <c r="V1226" s="6">
        <f>Table1[[#This Row],[Profit]]/Table1[[#This Row],[Sales]]</f>
        <v>0.29629629629629628</v>
      </c>
      <c r="W1226" s="3">
        <f>[1]!Table1[[#This Row],[Sales]]-[1]!Table1[[#This Row],[Cost]]-[1]!Table1[[#This Row],[Profit]]</f>
        <v>0</v>
      </c>
      <c r="X1226" s="3">
        <f>[1]!Table1[[#This Row],[Quantity]]*[1]!Table1[[#This Row],[Unit_Price]]</f>
        <v>2400</v>
      </c>
      <c r="Y1226" s="7">
        <f>[1]!Table1[[#This Row],[Gross_Sales]]*[1]!Table1[[#This Row],[Discount]]</f>
        <v>240</v>
      </c>
      <c r="Z1226" s="8">
        <f>[1]!Table1[[#This Row],[Gross_Sales]]*[1]!Table1[[#This Row],[Discount_amount]]</f>
        <v>576000</v>
      </c>
      <c r="AA1226" s="6">
        <f>IFERROR([1]!Table1[[#This Row],[Profit]]/[1]!Table1[[#This Row],[Sales]],0)</f>
        <v>0.29629629629629628</v>
      </c>
      <c r="AB1226" s="3">
        <f>YEAR([1]!Table1[[#This Row],[Order_Date]])</f>
        <v>2025</v>
      </c>
      <c r="AC1226" s="3">
        <f>MONTH([1]!Table1[[#This Row],[Order_Date]])</f>
        <v>6</v>
      </c>
      <c r="AD1226" s="3" t="str">
        <f t="shared" si="57"/>
        <v>Jun</v>
      </c>
      <c r="AE1226" s="3" t="str">
        <f t="shared" si="58"/>
        <v>Q2</v>
      </c>
      <c r="AF1226" s="3" t="str">
        <f t="shared" si="59"/>
        <v>2025-Jun</v>
      </c>
      <c r="AG1226" s="3">
        <f>COUNTIF(C:C,Table1[[#This Row],[Customer_ID]])</f>
        <v>12</v>
      </c>
      <c r="AH1226" s="9" t="e">
        <f>IF([1]!Table1[[#This Row],[Customer_order_count]] &gt;= 10,"FREQUENT",IF([1]!Table1[[#This Row],[Customer_order_count]] &lt;= 10,"REGULAR","OCASSIONAL"))</f>
        <v>#REF!</v>
      </c>
    </row>
    <row r="1227" spans="1:34" x14ac:dyDescent="0.25">
      <c r="A1227" s="10" t="s">
        <v>2009</v>
      </c>
      <c r="B1227" s="11">
        <v>45911</v>
      </c>
      <c r="C1227" s="12" t="s">
        <v>658</v>
      </c>
      <c r="D1227" s="12" t="s">
        <v>518</v>
      </c>
      <c r="E1227" s="12" t="s">
        <v>16</v>
      </c>
      <c r="F1227" s="12">
        <v>34</v>
      </c>
      <c r="G1227" s="12" t="s">
        <v>317</v>
      </c>
      <c r="H1227" s="12" t="s">
        <v>5</v>
      </c>
      <c r="I1227" s="12" t="s">
        <v>105</v>
      </c>
      <c r="J1227" s="12" t="s">
        <v>106</v>
      </c>
      <c r="K1227" s="12" t="s">
        <v>76</v>
      </c>
      <c r="L1227" s="12">
        <v>4</v>
      </c>
      <c r="M1227" s="12">
        <v>450</v>
      </c>
      <c r="N1227" s="12">
        <v>0.05</v>
      </c>
      <c r="O1227" s="12">
        <v>0</v>
      </c>
      <c r="P1227" s="12">
        <v>1320</v>
      </c>
      <c r="Q1227" s="5">
        <f>Table1[[#This Row],[Sales]]-Table1[[#This Row],[Cost]]</f>
        <v>-1320</v>
      </c>
      <c r="R1227" s="12" t="s">
        <v>77</v>
      </c>
      <c r="S1227" s="12" t="s">
        <v>291</v>
      </c>
      <c r="T1227" s="12" t="s">
        <v>33</v>
      </c>
      <c r="U1227" s="12" t="s">
        <v>12</v>
      </c>
      <c r="V1227" s="3" t="e">
        <f>Table1[[#This Row],[Profit]]/Table1[[#This Row],[Sales]]</f>
        <v>#DIV/0!</v>
      </c>
      <c r="W1227" s="12">
        <f>[1]!Table1[[#This Row],[Sales]]-[1]!Table1[[#This Row],[Cost]]-[1]!Table1[[#This Row],[Profit]]</f>
        <v>-1320</v>
      </c>
      <c r="X1227" s="12">
        <f>[1]!Table1[[#This Row],[Quantity]]*[1]!Table1[[#This Row],[Unit_Price]]</f>
        <v>1800</v>
      </c>
      <c r="Y1227" s="12">
        <f>[1]!Table1[[#This Row],[Gross_Sales]]*[1]!Table1[[#This Row],[Discount]]</f>
        <v>90</v>
      </c>
      <c r="Z1227" s="12">
        <f>[1]!Table1[[#This Row],[Gross_Sales]]*[1]!Table1[[#This Row],[Discount_amount]]</f>
        <v>162000</v>
      </c>
      <c r="AA1227" s="12">
        <f>IFERROR([1]!Table1[[#This Row],[Profit]]/[1]!Table1[[#This Row],[Sales]],0)</f>
        <v>0</v>
      </c>
      <c r="AB1227" s="12">
        <f>YEAR([1]!Table1[[#This Row],[Order_Date]])</f>
        <v>2025</v>
      </c>
      <c r="AC1227" s="12">
        <f>MONTH([1]!Table1[[#This Row],[Order_Date]])</f>
        <v>9</v>
      </c>
      <c r="AD1227" s="12" t="str">
        <f t="shared" si="57"/>
        <v>Sep</v>
      </c>
      <c r="AE1227" s="12" t="str">
        <f t="shared" si="58"/>
        <v>Q3</v>
      </c>
      <c r="AF1227" s="12" t="str">
        <f t="shared" si="59"/>
        <v>2025-Sep</v>
      </c>
      <c r="AG1227" s="12">
        <f>COUNTIF(C:C,Table1[[#This Row],[Customer_ID]])</f>
        <v>7</v>
      </c>
      <c r="AH1227" s="18" t="e">
        <f>IF([1]!Table1[[#This Row],[Customer_order_count]] &gt;= 10,"FREQUENT",IF([1]!Table1[[#This Row],[Customer_order_count]] &lt;= 10,"REGULAR","OCASSIONAL"))</f>
        <v>#REF!</v>
      </c>
    </row>
    <row r="1228" spans="1:34" x14ac:dyDescent="0.25">
      <c r="A1228" s="1" t="s">
        <v>2010</v>
      </c>
      <c r="B1228" s="2">
        <v>45661</v>
      </c>
      <c r="C1228" s="3" t="s">
        <v>297</v>
      </c>
      <c r="D1228" s="4" t="s">
        <v>298</v>
      </c>
      <c r="E1228" s="4" t="s">
        <v>3</v>
      </c>
      <c r="F1228" s="5">
        <v>59</v>
      </c>
      <c r="G1228" s="3" t="s">
        <v>275</v>
      </c>
      <c r="H1228" s="3" t="s">
        <v>276</v>
      </c>
      <c r="I1228" s="3" t="s">
        <v>95</v>
      </c>
      <c r="J1228" s="3" t="s">
        <v>96</v>
      </c>
      <c r="K1228" s="3" t="s">
        <v>46</v>
      </c>
      <c r="L1228" s="5">
        <v>4</v>
      </c>
      <c r="M1228" s="5">
        <v>600</v>
      </c>
      <c r="N1228" s="6">
        <v>0.15</v>
      </c>
      <c r="O1228" s="5">
        <v>2040</v>
      </c>
      <c r="P1228" s="5">
        <v>1520</v>
      </c>
      <c r="Q1228" s="5">
        <f>Table1[[#This Row],[Sales]]-Table1[[#This Row],[Cost]]</f>
        <v>520</v>
      </c>
      <c r="R1228" s="3" t="s">
        <v>26</v>
      </c>
      <c r="S1228" s="3" t="s">
        <v>10</v>
      </c>
      <c r="T1228" s="3" t="s">
        <v>18</v>
      </c>
      <c r="U1228" s="3" t="s">
        <v>12</v>
      </c>
      <c r="V1228" s="6">
        <f>Table1[[#This Row],[Profit]]/Table1[[#This Row],[Sales]]</f>
        <v>0.25490196078431371</v>
      </c>
      <c r="W1228" s="3">
        <f>[1]!Table1[[#This Row],[Sales]]-[1]!Table1[[#This Row],[Cost]]-[1]!Table1[[#This Row],[Profit]]</f>
        <v>0</v>
      </c>
      <c r="X1228" s="3">
        <f>[1]!Table1[[#This Row],[Quantity]]*[1]!Table1[[#This Row],[Unit_Price]]</f>
        <v>2400</v>
      </c>
      <c r="Y1228" s="7">
        <f>[1]!Table1[[#This Row],[Gross_Sales]]*[1]!Table1[[#This Row],[Discount]]</f>
        <v>360</v>
      </c>
      <c r="Z1228" s="8">
        <f>[1]!Table1[[#This Row],[Gross_Sales]]*[1]!Table1[[#This Row],[Discount_amount]]</f>
        <v>864000</v>
      </c>
      <c r="AA1228" s="6">
        <f>IFERROR([1]!Table1[[#This Row],[Profit]]/[1]!Table1[[#This Row],[Sales]],0)</f>
        <v>0.25490196078431371</v>
      </c>
      <c r="AB1228" s="3">
        <f>YEAR([1]!Table1[[#This Row],[Order_Date]])</f>
        <v>2025</v>
      </c>
      <c r="AC1228" s="3">
        <f>MONTH([1]!Table1[[#This Row],[Order_Date]])</f>
        <v>1</v>
      </c>
      <c r="AD1228" s="3" t="str">
        <f t="shared" si="57"/>
        <v>Jan</v>
      </c>
      <c r="AE1228" s="3" t="str">
        <f t="shared" si="58"/>
        <v>Q1</v>
      </c>
      <c r="AF1228" s="3" t="str">
        <f t="shared" si="59"/>
        <v>2025-Jan</v>
      </c>
      <c r="AG1228" s="3">
        <f>COUNTIF(C:C,Table1[[#This Row],[Customer_ID]])</f>
        <v>11</v>
      </c>
      <c r="AH1228" s="9" t="e">
        <f>IF([1]!Table1[[#This Row],[Customer_order_count]] &gt;= 10,"FREQUENT",IF([1]!Table1[[#This Row],[Customer_order_count]] &lt;= 10,"REGULAR","OCASSIONAL"))</f>
        <v>#REF!</v>
      </c>
    </row>
    <row r="1229" spans="1:34" x14ac:dyDescent="0.25">
      <c r="A1229" s="10" t="s">
        <v>2011</v>
      </c>
      <c r="B1229" s="11">
        <v>45670</v>
      </c>
      <c r="C1229" s="12" t="s">
        <v>653</v>
      </c>
      <c r="D1229" s="13" t="s">
        <v>654</v>
      </c>
      <c r="E1229" s="13" t="s">
        <v>16</v>
      </c>
      <c r="F1229" s="14">
        <v>47</v>
      </c>
      <c r="G1229" s="12" t="s">
        <v>284</v>
      </c>
      <c r="H1229" s="12" t="s">
        <v>285</v>
      </c>
      <c r="I1229" s="12" t="s">
        <v>95</v>
      </c>
      <c r="J1229" s="12" t="s">
        <v>96</v>
      </c>
      <c r="K1229" s="12" t="s">
        <v>46</v>
      </c>
      <c r="L1229" s="14">
        <v>2</v>
      </c>
      <c r="M1229" s="14">
        <v>600</v>
      </c>
      <c r="N1229" s="15">
        <v>0.05</v>
      </c>
      <c r="O1229" s="14">
        <v>1140</v>
      </c>
      <c r="P1229" s="14">
        <v>760</v>
      </c>
      <c r="Q1229" s="5">
        <f>Table1[[#This Row],[Sales]]-Table1[[#This Row],[Cost]]</f>
        <v>380</v>
      </c>
      <c r="R1229" s="12" t="s">
        <v>26</v>
      </c>
      <c r="S1229" s="12" t="s">
        <v>10</v>
      </c>
      <c r="T1229" s="12" t="s">
        <v>18</v>
      </c>
      <c r="U1229" s="12" t="s">
        <v>12</v>
      </c>
      <c r="V1229" s="6">
        <f>Table1[[#This Row],[Profit]]/Table1[[#This Row],[Sales]]</f>
        <v>0.33333333333333331</v>
      </c>
      <c r="W1229" s="12">
        <f>[1]!Table1[[#This Row],[Sales]]-[1]!Table1[[#This Row],[Cost]]-[1]!Table1[[#This Row],[Profit]]</f>
        <v>0</v>
      </c>
      <c r="X1229" s="12">
        <f>[1]!Table1[[#This Row],[Quantity]]*[1]!Table1[[#This Row],[Unit_Price]]</f>
        <v>1200</v>
      </c>
      <c r="Y1229" s="16">
        <f>[1]!Table1[[#This Row],[Gross_Sales]]*[1]!Table1[[#This Row],[Discount]]</f>
        <v>60</v>
      </c>
      <c r="Z1229" s="17">
        <f>[1]!Table1[[#This Row],[Gross_Sales]]*[1]!Table1[[#This Row],[Discount_amount]]</f>
        <v>72000</v>
      </c>
      <c r="AA1229" s="15">
        <f>IFERROR([1]!Table1[[#This Row],[Profit]]/[1]!Table1[[#This Row],[Sales]],0)</f>
        <v>0.33333333333333331</v>
      </c>
      <c r="AB1229" s="12">
        <f>YEAR([1]!Table1[[#This Row],[Order_Date]])</f>
        <v>2025</v>
      </c>
      <c r="AC1229" s="12">
        <f>MONTH([1]!Table1[[#This Row],[Order_Date]])</f>
        <v>1</v>
      </c>
      <c r="AD1229" s="12" t="str">
        <f t="shared" si="57"/>
        <v>Jan</v>
      </c>
      <c r="AE1229" s="12" t="str">
        <f t="shared" si="58"/>
        <v>Q1</v>
      </c>
      <c r="AF1229" s="12" t="str">
        <f t="shared" si="59"/>
        <v>2025-Jan</v>
      </c>
      <c r="AG1229" s="12">
        <f>COUNTIF(C:C,Table1[[#This Row],[Customer_ID]])</f>
        <v>6</v>
      </c>
      <c r="AH1229" s="18" t="e">
        <f>IF([1]!Table1[[#This Row],[Customer_order_count]] &gt;= 10,"FREQUENT",IF([1]!Table1[[#This Row],[Customer_order_count]] &lt;= 10,"REGULAR","OCASSIONAL"))</f>
        <v>#REF!</v>
      </c>
    </row>
    <row r="1230" spans="1:34" x14ac:dyDescent="0.25">
      <c r="A1230" s="1" t="s">
        <v>2012</v>
      </c>
      <c r="B1230" s="2">
        <v>45651</v>
      </c>
      <c r="C1230" s="3" t="s">
        <v>621</v>
      </c>
      <c r="D1230" s="4" t="s">
        <v>64</v>
      </c>
      <c r="E1230" s="4" t="s">
        <v>3</v>
      </c>
      <c r="F1230" s="5">
        <v>27</v>
      </c>
      <c r="G1230" s="3" t="s">
        <v>269</v>
      </c>
      <c r="H1230" s="3" t="s">
        <v>270</v>
      </c>
      <c r="I1230" s="3" t="s">
        <v>344</v>
      </c>
      <c r="J1230" s="3" t="s">
        <v>345</v>
      </c>
      <c r="K1230" s="3" t="s">
        <v>39</v>
      </c>
      <c r="L1230" s="5">
        <v>1</v>
      </c>
      <c r="M1230" s="5">
        <v>2200</v>
      </c>
      <c r="N1230" s="6">
        <v>0.05</v>
      </c>
      <c r="O1230" s="5">
        <v>2090</v>
      </c>
      <c r="P1230" s="5">
        <v>1400</v>
      </c>
      <c r="Q1230" s="5">
        <f>Table1[[#This Row],[Sales]]-Table1[[#This Row],[Cost]]</f>
        <v>690</v>
      </c>
      <c r="R1230" s="3" t="s">
        <v>98</v>
      </c>
      <c r="S1230" s="3" t="s">
        <v>10</v>
      </c>
      <c r="T1230" s="3" t="s">
        <v>40</v>
      </c>
      <c r="U1230" s="3" t="s">
        <v>12</v>
      </c>
      <c r="V1230" s="6">
        <f>Table1[[#This Row],[Profit]]/Table1[[#This Row],[Sales]]</f>
        <v>0.33014354066985646</v>
      </c>
      <c r="W1230" s="3">
        <f>[1]!Table1[[#This Row],[Sales]]-[1]!Table1[[#This Row],[Cost]]-[1]!Table1[[#This Row],[Profit]]</f>
        <v>0</v>
      </c>
      <c r="X1230" s="3">
        <f>[1]!Table1[[#This Row],[Quantity]]*[1]!Table1[[#This Row],[Unit_Price]]</f>
        <v>2200</v>
      </c>
      <c r="Y1230" s="7">
        <f>[1]!Table1[[#This Row],[Gross_Sales]]*[1]!Table1[[#This Row],[Discount]]</f>
        <v>110</v>
      </c>
      <c r="Z1230" s="8">
        <f>[1]!Table1[[#This Row],[Gross_Sales]]*[1]!Table1[[#This Row],[Discount_amount]]</f>
        <v>242000</v>
      </c>
      <c r="AA1230" s="6">
        <f>IFERROR([1]!Table1[[#This Row],[Profit]]/[1]!Table1[[#This Row],[Sales]],0)</f>
        <v>0.33014354066985646</v>
      </c>
      <c r="AB1230" s="3">
        <f>YEAR([1]!Table1[[#This Row],[Order_Date]])</f>
        <v>2024</v>
      </c>
      <c r="AC1230" s="3">
        <f>MONTH([1]!Table1[[#This Row],[Order_Date]])</f>
        <v>12</v>
      </c>
      <c r="AD1230" s="3" t="str">
        <f t="shared" si="57"/>
        <v>Dec</v>
      </c>
      <c r="AE1230" s="3" t="str">
        <f t="shared" si="58"/>
        <v>Q4</v>
      </c>
      <c r="AF1230" s="3" t="str">
        <f t="shared" si="59"/>
        <v>2024-Dec</v>
      </c>
      <c r="AG1230" s="3">
        <f>COUNTIF(C:C,Table1[[#This Row],[Customer_ID]])</f>
        <v>12</v>
      </c>
      <c r="AH1230" s="9" t="e">
        <f>IF([1]!Table1[[#This Row],[Customer_order_count]] &gt;= 10,"FREQUENT",IF([1]!Table1[[#This Row],[Customer_order_count]] &lt;= 10,"REGULAR","OCASSIONAL"))</f>
        <v>#REF!</v>
      </c>
    </row>
    <row r="1231" spans="1:34" x14ac:dyDescent="0.25">
      <c r="A1231" s="10" t="s">
        <v>2013</v>
      </c>
      <c r="B1231" s="11">
        <v>45381</v>
      </c>
      <c r="C1231" s="12" t="s">
        <v>715</v>
      </c>
      <c r="D1231" s="13" t="s">
        <v>448</v>
      </c>
      <c r="E1231" s="13" t="s">
        <v>16</v>
      </c>
      <c r="F1231" s="14">
        <v>38</v>
      </c>
      <c r="G1231" s="12" t="s">
        <v>317</v>
      </c>
      <c r="H1231" s="12" t="s">
        <v>5</v>
      </c>
      <c r="I1231" s="12" t="s">
        <v>186</v>
      </c>
      <c r="J1231" s="12" t="s">
        <v>187</v>
      </c>
      <c r="K1231" s="12" t="s">
        <v>91</v>
      </c>
      <c r="L1231" s="14">
        <v>1</v>
      </c>
      <c r="M1231" s="14">
        <v>12000</v>
      </c>
      <c r="N1231" s="15">
        <v>0.2</v>
      </c>
      <c r="O1231" s="14">
        <v>9600</v>
      </c>
      <c r="P1231" s="14">
        <v>9000</v>
      </c>
      <c r="Q1231" s="5">
        <f>Table1[[#This Row],[Sales]]-Table1[[#This Row],[Cost]]</f>
        <v>600</v>
      </c>
      <c r="R1231" s="12" t="s">
        <v>9</v>
      </c>
      <c r="S1231" s="12" t="s">
        <v>10</v>
      </c>
      <c r="T1231" s="12" t="s">
        <v>18</v>
      </c>
      <c r="U1231" s="12" t="s">
        <v>27</v>
      </c>
      <c r="V1231" s="6">
        <f>Table1[[#This Row],[Profit]]/Table1[[#This Row],[Sales]]</f>
        <v>6.25E-2</v>
      </c>
      <c r="W1231" s="12">
        <f>[1]!Table1[[#This Row],[Sales]]-[1]!Table1[[#This Row],[Cost]]-[1]!Table1[[#This Row],[Profit]]</f>
        <v>0</v>
      </c>
      <c r="X1231" s="12">
        <f>[1]!Table1[[#This Row],[Quantity]]*[1]!Table1[[#This Row],[Unit_Price]]</f>
        <v>12000</v>
      </c>
      <c r="Y1231" s="16">
        <f>[1]!Table1[[#This Row],[Gross_Sales]]*[1]!Table1[[#This Row],[Discount]]</f>
        <v>2400</v>
      </c>
      <c r="Z1231" s="17">
        <f>[1]!Table1[[#This Row],[Gross_Sales]]*[1]!Table1[[#This Row],[Discount_amount]]</f>
        <v>28800000</v>
      </c>
      <c r="AA1231" s="15">
        <f>IFERROR([1]!Table1[[#This Row],[Profit]]/[1]!Table1[[#This Row],[Sales]],0)</f>
        <v>6.25E-2</v>
      </c>
      <c r="AB1231" s="12">
        <f>YEAR([1]!Table1[[#This Row],[Order_Date]])</f>
        <v>2024</v>
      </c>
      <c r="AC1231" s="12">
        <f>MONTH([1]!Table1[[#This Row],[Order_Date]])</f>
        <v>3</v>
      </c>
      <c r="AD1231" s="12" t="str">
        <f t="shared" si="57"/>
        <v>Mar</v>
      </c>
      <c r="AE1231" s="12" t="str">
        <f t="shared" si="58"/>
        <v>Q1</v>
      </c>
      <c r="AF1231" s="12" t="str">
        <f t="shared" si="59"/>
        <v>2024-Mar</v>
      </c>
      <c r="AG1231" s="12">
        <f>COUNTIF(C:C,Table1[[#This Row],[Customer_ID]])</f>
        <v>21</v>
      </c>
      <c r="AH1231" s="18" t="e">
        <f>IF([1]!Table1[[#This Row],[Customer_order_count]] &gt;= 10,"FREQUENT",IF([1]!Table1[[#This Row],[Customer_order_count]] &lt;= 10,"REGULAR","OCASSIONAL"))</f>
        <v>#REF!</v>
      </c>
    </row>
    <row r="1232" spans="1:34" x14ac:dyDescent="0.25">
      <c r="A1232" s="1" t="s">
        <v>2014</v>
      </c>
      <c r="B1232" s="2">
        <v>45717</v>
      </c>
      <c r="C1232" s="3" t="s">
        <v>1191</v>
      </c>
      <c r="D1232" s="4" t="s">
        <v>740</v>
      </c>
      <c r="E1232" s="4" t="s">
        <v>16</v>
      </c>
      <c r="F1232" s="5">
        <v>48</v>
      </c>
      <c r="G1232" s="3" t="s">
        <v>312</v>
      </c>
      <c r="H1232" s="3" t="s">
        <v>276</v>
      </c>
      <c r="I1232" s="3" t="s">
        <v>74</v>
      </c>
      <c r="J1232" s="3" t="s">
        <v>75</v>
      </c>
      <c r="K1232" s="3" t="s">
        <v>76</v>
      </c>
      <c r="L1232" s="5">
        <v>2</v>
      </c>
      <c r="M1232" s="5">
        <v>550</v>
      </c>
      <c r="N1232" s="6">
        <v>0.05</v>
      </c>
      <c r="O1232" s="5">
        <v>1045</v>
      </c>
      <c r="P1232" s="5">
        <v>900</v>
      </c>
      <c r="Q1232" s="5">
        <f>Table1[[#This Row],[Sales]]-Table1[[#This Row],[Cost]]</f>
        <v>145</v>
      </c>
      <c r="R1232" s="3" t="s">
        <v>26</v>
      </c>
      <c r="S1232" s="3" t="s">
        <v>10</v>
      </c>
      <c r="T1232" s="3" t="s">
        <v>18</v>
      </c>
      <c r="U1232" s="3" t="s">
        <v>19</v>
      </c>
      <c r="V1232" s="6">
        <f>Table1[[#This Row],[Profit]]/Table1[[#This Row],[Sales]]</f>
        <v>0.13875598086124402</v>
      </c>
      <c r="W1232" s="3">
        <f>[1]!Table1[[#This Row],[Sales]]-[1]!Table1[[#This Row],[Cost]]-[1]!Table1[[#This Row],[Profit]]</f>
        <v>0</v>
      </c>
      <c r="X1232" s="3">
        <f>[1]!Table1[[#This Row],[Quantity]]*[1]!Table1[[#This Row],[Unit_Price]]</f>
        <v>1100</v>
      </c>
      <c r="Y1232" s="7">
        <f>[1]!Table1[[#This Row],[Gross_Sales]]*[1]!Table1[[#This Row],[Discount]]</f>
        <v>55</v>
      </c>
      <c r="Z1232" s="8">
        <f>[1]!Table1[[#This Row],[Gross_Sales]]*[1]!Table1[[#This Row],[Discount_amount]]</f>
        <v>60500</v>
      </c>
      <c r="AA1232" s="6">
        <f>IFERROR([1]!Table1[[#This Row],[Profit]]/[1]!Table1[[#This Row],[Sales]],0)</f>
        <v>0.13875598086124402</v>
      </c>
      <c r="AB1232" s="3">
        <f>YEAR([1]!Table1[[#This Row],[Order_Date]])</f>
        <v>2025</v>
      </c>
      <c r="AC1232" s="3">
        <f>MONTH([1]!Table1[[#This Row],[Order_Date]])</f>
        <v>3</v>
      </c>
      <c r="AD1232" s="3" t="str">
        <f t="shared" si="57"/>
        <v>Mar</v>
      </c>
      <c r="AE1232" s="3" t="str">
        <f t="shared" si="58"/>
        <v>Q1</v>
      </c>
      <c r="AF1232" s="3" t="str">
        <f t="shared" si="59"/>
        <v>2025-Mar</v>
      </c>
      <c r="AG1232" s="3">
        <f>COUNTIF(C:C,Table1[[#This Row],[Customer_ID]])</f>
        <v>4</v>
      </c>
      <c r="AH1232" s="9" t="e">
        <f>IF([1]!Table1[[#This Row],[Customer_order_count]] &gt;= 10,"FREQUENT",IF([1]!Table1[[#This Row],[Customer_order_count]] &lt;= 10,"REGULAR","OCASSIONAL"))</f>
        <v>#REF!</v>
      </c>
    </row>
    <row r="1233" spans="1:34" x14ac:dyDescent="0.25">
      <c r="A1233" s="10" t="s">
        <v>2015</v>
      </c>
      <c r="B1233" s="11">
        <v>45726</v>
      </c>
      <c r="C1233" s="12" t="s">
        <v>267</v>
      </c>
      <c r="D1233" s="13" t="s">
        <v>268</v>
      </c>
      <c r="E1233" s="13" t="s">
        <v>16</v>
      </c>
      <c r="F1233" s="14">
        <v>32</v>
      </c>
      <c r="G1233" s="12" t="s">
        <v>269</v>
      </c>
      <c r="H1233" s="12" t="s">
        <v>270</v>
      </c>
      <c r="I1233" s="12" t="s">
        <v>44</v>
      </c>
      <c r="J1233" s="12" t="s">
        <v>45</v>
      </c>
      <c r="K1233" s="12" t="s">
        <v>46</v>
      </c>
      <c r="L1233" s="14">
        <v>1</v>
      </c>
      <c r="M1233" s="14">
        <v>2500</v>
      </c>
      <c r="N1233" s="15">
        <v>0.05</v>
      </c>
      <c r="O1233" s="14">
        <v>2375</v>
      </c>
      <c r="P1233" s="14">
        <v>1500</v>
      </c>
      <c r="Q1233" s="5">
        <f>Table1[[#This Row],[Sales]]-Table1[[#This Row],[Cost]]</f>
        <v>875</v>
      </c>
      <c r="R1233" s="12" t="s">
        <v>26</v>
      </c>
      <c r="S1233" s="12" t="s">
        <v>10</v>
      </c>
      <c r="T1233" s="12" t="s">
        <v>18</v>
      </c>
      <c r="U1233" s="12" t="s">
        <v>27</v>
      </c>
      <c r="V1233" s="6">
        <f>Table1[[#This Row],[Profit]]/Table1[[#This Row],[Sales]]</f>
        <v>0.36842105263157893</v>
      </c>
      <c r="W1233" s="12">
        <f>[1]!Table1[[#This Row],[Sales]]-[1]!Table1[[#This Row],[Cost]]-[1]!Table1[[#This Row],[Profit]]</f>
        <v>0</v>
      </c>
      <c r="X1233" s="12">
        <f>[1]!Table1[[#This Row],[Quantity]]*[1]!Table1[[#This Row],[Unit_Price]]</f>
        <v>2500</v>
      </c>
      <c r="Y1233" s="16">
        <f>[1]!Table1[[#This Row],[Gross_Sales]]*[1]!Table1[[#This Row],[Discount]]</f>
        <v>125</v>
      </c>
      <c r="Z1233" s="17">
        <f>[1]!Table1[[#This Row],[Gross_Sales]]*[1]!Table1[[#This Row],[Discount_amount]]</f>
        <v>312500</v>
      </c>
      <c r="AA1233" s="15">
        <f>IFERROR([1]!Table1[[#This Row],[Profit]]/[1]!Table1[[#This Row],[Sales]],0)</f>
        <v>0.36842105263157893</v>
      </c>
      <c r="AB1233" s="12">
        <f>YEAR([1]!Table1[[#This Row],[Order_Date]])</f>
        <v>2025</v>
      </c>
      <c r="AC1233" s="12">
        <f>MONTH([1]!Table1[[#This Row],[Order_Date]])</f>
        <v>3</v>
      </c>
      <c r="AD1233" s="12" t="str">
        <f t="shared" si="57"/>
        <v>Mar</v>
      </c>
      <c r="AE1233" s="12" t="str">
        <f t="shared" si="58"/>
        <v>Q1</v>
      </c>
      <c r="AF1233" s="12" t="str">
        <f t="shared" si="59"/>
        <v>2025-Mar</v>
      </c>
      <c r="AG1233" s="12">
        <f>COUNTIF(C:C,Table1[[#This Row],[Customer_ID]])</f>
        <v>11</v>
      </c>
      <c r="AH1233" s="18" t="e">
        <f>IF([1]!Table1[[#This Row],[Customer_order_count]] &gt;= 10,"FREQUENT",IF([1]!Table1[[#This Row],[Customer_order_count]] &lt;= 10,"REGULAR","OCASSIONAL"))</f>
        <v>#REF!</v>
      </c>
    </row>
    <row r="1234" spans="1:34" x14ac:dyDescent="0.25">
      <c r="A1234" s="1" t="s">
        <v>2016</v>
      </c>
      <c r="B1234" s="2">
        <v>45380</v>
      </c>
      <c r="C1234" s="3" t="s">
        <v>1754</v>
      </c>
      <c r="D1234" s="4" t="s">
        <v>509</v>
      </c>
      <c r="E1234" s="4" t="s">
        <v>3</v>
      </c>
      <c r="F1234" s="5">
        <v>21</v>
      </c>
      <c r="G1234" s="3" t="s">
        <v>280</v>
      </c>
      <c r="H1234" s="3" t="s">
        <v>270</v>
      </c>
      <c r="I1234" s="3" t="s">
        <v>176</v>
      </c>
      <c r="J1234" s="3" t="s">
        <v>177</v>
      </c>
      <c r="K1234" s="3" t="s">
        <v>25</v>
      </c>
      <c r="L1234" s="5">
        <v>1</v>
      </c>
      <c r="M1234" s="5">
        <v>22000</v>
      </c>
      <c r="N1234" s="6">
        <v>0.1</v>
      </c>
      <c r="O1234" s="5">
        <v>19800</v>
      </c>
      <c r="P1234" s="5">
        <v>16500</v>
      </c>
      <c r="Q1234" s="5">
        <f>Table1[[#This Row],[Sales]]-Table1[[#This Row],[Cost]]</f>
        <v>3300</v>
      </c>
      <c r="R1234" s="3" t="s">
        <v>26</v>
      </c>
      <c r="S1234" s="3" t="s">
        <v>10</v>
      </c>
      <c r="T1234" s="3" t="s">
        <v>18</v>
      </c>
      <c r="U1234" s="3" t="s">
        <v>12</v>
      </c>
      <c r="V1234" s="6">
        <f>Table1[[#This Row],[Profit]]/Table1[[#This Row],[Sales]]</f>
        <v>0.16666666666666666</v>
      </c>
      <c r="W1234" s="3">
        <f>[1]!Table1[[#This Row],[Sales]]-[1]!Table1[[#This Row],[Cost]]-[1]!Table1[[#This Row],[Profit]]</f>
        <v>0</v>
      </c>
      <c r="X1234" s="3">
        <f>[1]!Table1[[#This Row],[Quantity]]*[1]!Table1[[#This Row],[Unit_Price]]</f>
        <v>22000</v>
      </c>
      <c r="Y1234" s="7">
        <f>[1]!Table1[[#This Row],[Gross_Sales]]*[1]!Table1[[#This Row],[Discount]]</f>
        <v>2200</v>
      </c>
      <c r="Z1234" s="8">
        <f>[1]!Table1[[#This Row],[Gross_Sales]]*[1]!Table1[[#This Row],[Discount_amount]]</f>
        <v>48400000</v>
      </c>
      <c r="AA1234" s="6">
        <f>IFERROR([1]!Table1[[#This Row],[Profit]]/[1]!Table1[[#This Row],[Sales]],0)</f>
        <v>0.16666666666666666</v>
      </c>
      <c r="AB1234" s="3">
        <f>YEAR([1]!Table1[[#This Row],[Order_Date]])</f>
        <v>2024</v>
      </c>
      <c r="AC1234" s="3">
        <f>MONTH([1]!Table1[[#This Row],[Order_Date]])</f>
        <v>3</v>
      </c>
      <c r="AD1234" s="3" t="str">
        <f t="shared" si="57"/>
        <v>Mar</v>
      </c>
      <c r="AE1234" s="3" t="str">
        <f t="shared" si="58"/>
        <v>Q1</v>
      </c>
      <c r="AF1234" s="3" t="str">
        <f t="shared" si="59"/>
        <v>2024-Mar</v>
      </c>
      <c r="AG1234" s="3">
        <f>COUNTIF(C:C,Table1[[#This Row],[Customer_ID]])</f>
        <v>9</v>
      </c>
      <c r="AH1234" s="9" t="e">
        <f>IF([1]!Table1[[#This Row],[Customer_order_count]] &gt;= 10,"FREQUENT",IF([1]!Table1[[#This Row],[Customer_order_count]] &lt;= 10,"REGULAR","OCASSIONAL"))</f>
        <v>#REF!</v>
      </c>
    </row>
    <row r="1235" spans="1:34" x14ac:dyDescent="0.25">
      <c r="A1235" s="10" t="s">
        <v>2017</v>
      </c>
      <c r="B1235" s="11">
        <v>45829</v>
      </c>
      <c r="C1235" s="12" t="s">
        <v>2018</v>
      </c>
      <c r="D1235" s="12" t="s">
        <v>731</v>
      </c>
      <c r="E1235" s="12" t="s">
        <v>16</v>
      </c>
      <c r="F1235" s="12">
        <v>42</v>
      </c>
      <c r="G1235" s="12" t="s">
        <v>269</v>
      </c>
      <c r="H1235" s="12" t="s">
        <v>270</v>
      </c>
      <c r="I1235" s="12" t="s">
        <v>68</v>
      </c>
      <c r="J1235" s="12" t="s">
        <v>69</v>
      </c>
      <c r="K1235" s="12" t="s">
        <v>39</v>
      </c>
      <c r="L1235" s="12">
        <v>3</v>
      </c>
      <c r="M1235" s="12">
        <v>3500</v>
      </c>
      <c r="N1235" s="12">
        <v>0.15</v>
      </c>
      <c r="O1235" s="12">
        <v>8925</v>
      </c>
      <c r="P1235" s="12">
        <v>6900</v>
      </c>
      <c r="Q1235" s="5">
        <f>Table1[[#This Row],[Sales]]-Table1[[#This Row],[Cost]]</f>
        <v>2025</v>
      </c>
      <c r="R1235" s="12" t="s">
        <v>26</v>
      </c>
      <c r="S1235" s="12" t="s">
        <v>287</v>
      </c>
      <c r="T1235" s="12" t="s">
        <v>11</v>
      </c>
      <c r="U1235" s="12" t="s">
        <v>19</v>
      </c>
      <c r="V1235" s="6">
        <f>Table1[[#This Row],[Profit]]/Table1[[#This Row],[Sales]]</f>
        <v>0.22689075630252101</v>
      </c>
      <c r="W1235" s="12">
        <f>[1]!Table1[[#This Row],[Sales]]-[1]!Table1[[#This Row],[Cost]]-[1]!Table1[[#This Row],[Profit]]</f>
        <v>-13800</v>
      </c>
      <c r="X1235" s="12">
        <f>[1]!Table1[[#This Row],[Quantity]]*[1]!Table1[[#This Row],[Unit_Price]]</f>
        <v>10500</v>
      </c>
      <c r="Y1235" s="12">
        <f>[1]!Table1[[#This Row],[Gross_Sales]]*[1]!Table1[[#This Row],[Discount]]</f>
        <v>1575</v>
      </c>
      <c r="Z1235" s="12">
        <f>[1]!Table1[[#This Row],[Gross_Sales]]*[1]!Table1[[#This Row],[Discount_amount]]</f>
        <v>16537500</v>
      </c>
      <c r="AA1235" s="12">
        <f>IFERROR([1]!Table1[[#This Row],[Profit]]/[1]!Table1[[#This Row],[Sales]],0)</f>
        <v>0.22689075630252101</v>
      </c>
      <c r="AB1235" s="12">
        <f>YEAR([1]!Table1[[#This Row],[Order_Date]])</f>
        <v>2025</v>
      </c>
      <c r="AC1235" s="12">
        <f>MONTH([1]!Table1[[#This Row],[Order_Date]])</f>
        <v>6</v>
      </c>
      <c r="AD1235" s="12" t="str">
        <f t="shared" si="57"/>
        <v>Jun</v>
      </c>
      <c r="AE1235" s="12" t="str">
        <f t="shared" si="58"/>
        <v>Q2</v>
      </c>
      <c r="AF1235" s="12" t="str">
        <f t="shared" si="59"/>
        <v>2025-Jun</v>
      </c>
      <c r="AG1235" s="12">
        <f>COUNTIF(C:C,Table1[[#This Row],[Customer_ID]])</f>
        <v>3</v>
      </c>
      <c r="AH1235" s="18" t="e">
        <f>IF([1]!Table1[[#This Row],[Customer_order_count]] &gt;= 10,"FREQUENT",IF([1]!Table1[[#This Row],[Customer_order_count]] &lt;= 10,"REGULAR","OCASSIONAL"))</f>
        <v>#REF!</v>
      </c>
    </row>
    <row r="1236" spans="1:34" x14ac:dyDescent="0.25">
      <c r="A1236" s="1" t="s">
        <v>2019</v>
      </c>
      <c r="B1236" s="2">
        <v>45676</v>
      </c>
      <c r="C1236" s="3" t="s">
        <v>1202</v>
      </c>
      <c r="D1236" s="4" t="s">
        <v>1203</v>
      </c>
      <c r="E1236" s="4" t="s">
        <v>3</v>
      </c>
      <c r="F1236" s="5">
        <v>38</v>
      </c>
      <c r="G1236" s="3" t="s">
        <v>263</v>
      </c>
      <c r="H1236" s="3" t="s">
        <v>5</v>
      </c>
      <c r="I1236" s="3" t="s">
        <v>65</v>
      </c>
      <c r="J1236" s="3" t="s">
        <v>66</v>
      </c>
      <c r="K1236" s="3" t="s">
        <v>25</v>
      </c>
      <c r="L1236" s="5">
        <v>1</v>
      </c>
      <c r="M1236" s="5">
        <v>2500</v>
      </c>
      <c r="N1236" s="6">
        <v>0.05</v>
      </c>
      <c r="O1236" s="5">
        <v>2375</v>
      </c>
      <c r="P1236" s="5">
        <v>1600</v>
      </c>
      <c r="Q1236" s="5">
        <f>Table1[[#This Row],[Sales]]-Table1[[#This Row],[Cost]]</f>
        <v>775</v>
      </c>
      <c r="R1236" s="3" t="s">
        <v>26</v>
      </c>
      <c r="S1236" s="3" t="s">
        <v>10</v>
      </c>
      <c r="T1236" s="3" t="s">
        <v>18</v>
      </c>
      <c r="U1236" s="3" t="s">
        <v>19</v>
      </c>
      <c r="V1236" s="6">
        <f>Table1[[#This Row],[Profit]]/Table1[[#This Row],[Sales]]</f>
        <v>0.32631578947368423</v>
      </c>
      <c r="W1236" s="3">
        <f>[1]!Table1[[#This Row],[Sales]]-[1]!Table1[[#This Row],[Cost]]-[1]!Table1[[#This Row],[Profit]]</f>
        <v>0</v>
      </c>
      <c r="X1236" s="3">
        <f>[1]!Table1[[#This Row],[Quantity]]*[1]!Table1[[#This Row],[Unit_Price]]</f>
        <v>2500</v>
      </c>
      <c r="Y1236" s="7">
        <f>[1]!Table1[[#This Row],[Gross_Sales]]*[1]!Table1[[#This Row],[Discount]]</f>
        <v>125</v>
      </c>
      <c r="Z1236" s="8">
        <f>[1]!Table1[[#This Row],[Gross_Sales]]*[1]!Table1[[#This Row],[Discount_amount]]</f>
        <v>312500</v>
      </c>
      <c r="AA1236" s="6">
        <f>IFERROR([1]!Table1[[#This Row],[Profit]]/[1]!Table1[[#This Row],[Sales]],0)</f>
        <v>0.32631578947368423</v>
      </c>
      <c r="AB1236" s="3">
        <f>YEAR([1]!Table1[[#This Row],[Order_Date]])</f>
        <v>2025</v>
      </c>
      <c r="AC1236" s="3">
        <f>MONTH([1]!Table1[[#This Row],[Order_Date]])</f>
        <v>1</v>
      </c>
      <c r="AD1236" s="3" t="str">
        <f t="shared" si="57"/>
        <v>Jan</v>
      </c>
      <c r="AE1236" s="3" t="str">
        <f t="shared" si="58"/>
        <v>Q1</v>
      </c>
      <c r="AF1236" s="3" t="str">
        <f t="shared" si="59"/>
        <v>2025-Jan</v>
      </c>
      <c r="AG1236" s="3">
        <f>COUNTIF(C:C,Table1[[#This Row],[Customer_ID]])</f>
        <v>5</v>
      </c>
      <c r="AH1236" s="9" t="e">
        <f>IF([1]!Table1[[#This Row],[Customer_order_count]] &gt;= 10,"FREQUENT",IF([1]!Table1[[#This Row],[Customer_order_count]] &lt;= 10,"REGULAR","OCASSIONAL"))</f>
        <v>#REF!</v>
      </c>
    </row>
    <row r="1237" spans="1:34" x14ac:dyDescent="0.25">
      <c r="A1237" s="10" t="s">
        <v>2020</v>
      </c>
      <c r="B1237" s="11">
        <v>45571</v>
      </c>
      <c r="C1237" s="12" t="s">
        <v>1037</v>
      </c>
      <c r="D1237" s="13" t="s">
        <v>1038</v>
      </c>
      <c r="E1237" s="13" t="s">
        <v>3</v>
      </c>
      <c r="F1237" s="14">
        <v>22</v>
      </c>
      <c r="G1237" s="12" t="s">
        <v>290</v>
      </c>
      <c r="H1237" s="12" t="s">
        <v>276</v>
      </c>
      <c r="I1237" s="12" t="s">
        <v>44</v>
      </c>
      <c r="J1237" s="12" t="s">
        <v>45</v>
      </c>
      <c r="K1237" s="12" t="s">
        <v>46</v>
      </c>
      <c r="L1237" s="14">
        <v>1</v>
      </c>
      <c r="M1237" s="14">
        <v>2500</v>
      </c>
      <c r="N1237" s="15">
        <v>0.05</v>
      </c>
      <c r="O1237" s="14">
        <v>2375</v>
      </c>
      <c r="P1237" s="14">
        <v>1500</v>
      </c>
      <c r="Q1237" s="5">
        <f>Table1[[#This Row],[Sales]]-Table1[[#This Row],[Cost]]</f>
        <v>875</v>
      </c>
      <c r="R1237" s="12" t="s">
        <v>26</v>
      </c>
      <c r="S1237" s="12" t="s">
        <v>10</v>
      </c>
      <c r="T1237" s="12" t="s">
        <v>40</v>
      </c>
      <c r="U1237" s="12" t="s">
        <v>12</v>
      </c>
      <c r="V1237" s="6">
        <f>Table1[[#This Row],[Profit]]/Table1[[#This Row],[Sales]]</f>
        <v>0.36842105263157893</v>
      </c>
      <c r="W1237" s="12">
        <f>[1]!Table1[[#This Row],[Sales]]-[1]!Table1[[#This Row],[Cost]]-[1]!Table1[[#This Row],[Profit]]</f>
        <v>0</v>
      </c>
      <c r="X1237" s="12">
        <f>[1]!Table1[[#This Row],[Quantity]]*[1]!Table1[[#This Row],[Unit_Price]]</f>
        <v>2500</v>
      </c>
      <c r="Y1237" s="16">
        <f>[1]!Table1[[#This Row],[Gross_Sales]]*[1]!Table1[[#This Row],[Discount]]</f>
        <v>125</v>
      </c>
      <c r="Z1237" s="17">
        <f>[1]!Table1[[#This Row],[Gross_Sales]]*[1]!Table1[[#This Row],[Discount_amount]]</f>
        <v>312500</v>
      </c>
      <c r="AA1237" s="15">
        <f>IFERROR([1]!Table1[[#This Row],[Profit]]/[1]!Table1[[#This Row],[Sales]],0)</f>
        <v>0.36842105263157893</v>
      </c>
      <c r="AB1237" s="12">
        <f>YEAR([1]!Table1[[#This Row],[Order_Date]])</f>
        <v>2024</v>
      </c>
      <c r="AC1237" s="12">
        <f>MONTH([1]!Table1[[#This Row],[Order_Date]])</f>
        <v>10</v>
      </c>
      <c r="AD1237" s="12" t="str">
        <f t="shared" si="57"/>
        <v>Oct</v>
      </c>
      <c r="AE1237" s="12" t="str">
        <f t="shared" si="58"/>
        <v>Q4</v>
      </c>
      <c r="AF1237" s="12" t="str">
        <f t="shared" si="59"/>
        <v>2024-Oct</v>
      </c>
      <c r="AG1237" s="12">
        <f>COUNTIF(C:C,Table1[[#This Row],[Customer_ID]])</f>
        <v>14</v>
      </c>
      <c r="AH1237" s="18" t="e">
        <f>IF([1]!Table1[[#This Row],[Customer_order_count]] &gt;= 10,"FREQUENT",IF([1]!Table1[[#This Row],[Customer_order_count]] &lt;= 10,"REGULAR","OCASSIONAL"))</f>
        <v>#REF!</v>
      </c>
    </row>
    <row r="1238" spans="1:34" x14ac:dyDescent="0.25">
      <c r="A1238" s="1" t="s">
        <v>2021</v>
      </c>
      <c r="B1238" s="2">
        <v>45873</v>
      </c>
      <c r="C1238" s="3" t="s">
        <v>365</v>
      </c>
      <c r="D1238" s="4" t="s">
        <v>366</v>
      </c>
      <c r="E1238" s="4" t="s">
        <v>16</v>
      </c>
      <c r="F1238" s="5">
        <v>56</v>
      </c>
      <c r="G1238" s="3" t="s">
        <v>295</v>
      </c>
      <c r="H1238" s="3" t="s">
        <v>270</v>
      </c>
      <c r="I1238" s="3" t="s">
        <v>176</v>
      </c>
      <c r="J1238" s="3" t="s">
        <v>177</v>
      </c>
      <c r="K1238" s="3" t="s">
        <v>25</v>
      </c>
      <c r="L1238" s="5">
        <v>1</v>
      </c>
      <c r="M1238" s="5">
        <v>22000</v>
      </c>
      <c r="N1238" s="6">
        <v>0.05</v>
      </c>
      <c r="O1238" s="5">
        <v>20900</v>
      </c>
      <c r="P1238" s="5">
        <v>16500</v>
      </c>
      <c r="Q1238" s="5">
        <f>Table1[[#This Row],[Sales]]-Table1[[#This Row],[Cost]]</f>
        <v>4400</v>
      </c>
      <c r="R1238" s="3" t="s">
        <v>26</v>
      </c>
      <c r="S1238" s="3" t="s">
        <v>10</v>
      </c>
      <c r="T1238" s="3" t="s">
        <v>33</v>
      </c>
      <c r="U1238" s="3" t="s">
        <v>27</v>
      </c>
      <c r="V1238" s="6">
        <f>Table1[[#This Row],[Profit]]/Table1[[#This Row],[Sales]]</f>
        <v>0.21052631578947367</v>
      </c>
      <c r="W1238" s="3">
        <f>[1]!Table1[[#This Row],[Sales]]-[1]!Table1[[#This Row],[Cost]]-[1]!Table1[[#This Row],[Profit]]</f>
        <v>0</v>
      </c>
      <c r="X1238" s="3">
        <f>[1]!Table1[[#This Row],[Quantity]]*[1]!Table1[[#This Row],[Unit_Price]]</f>
        <v>22000</v>
      </c>
      <c r="Y1238" s="7">
        <f>[1]!Table1[[#This Row],[Gross_Sales]]*[1]!Table1[[#This Row],[Discount]]</f>
        <v>1100</v>
      </c>
      <c r="Z1238" s="8">
        <f>[1]!Table1[[#This Row],[Gross_Sales]]*[1]!Table1[[#This Row],[Discount_amount]]</f>
        <v>24200000</v>
      </c>
      <c r="AA1238" s="6">
        <f>IFERROR([1]!Table1[[#This Row],[Profit]]/[1]!Table1[[#This Row],[Sales]],0)</f>
        <v>0.21052631578947367</v>
      </c>
      <c r="AB1238" s="3">
        <f>YEAR([1]!Table1[[#This Row],[Order_Date]])</f>
        <v>2025</v>
      </c>
      <c r="AC1238" s="3">
        <f>MONTH([1]!Table1[[#This Row],[Order_Date]])</f>
        <v>8</v>
      </c>
      <c r="AD1238" s="3" t="str">
        <f t="shared" si="57"/>
        <v>Aug</v>
      </c>
      <c r="AE1238" s="3" t="str">
        <f t="shared" si="58"/>
        <v>Q3</v>
      </c>
      <c r="AF1238" s="3" t="str">
        <f t="shared" si="59"/>
        <v>2025-Aug</v>
      </c>
      <c r="AG1238" s="3">
        <f>COUNTIF(C:C,Table1[[#This Row],[Customer_ID]])</f>
        <v>25</v>
      </c>
      <c r="AH1238" s="9" t="e">
        <f>IF([1]!Table1[[#This Row],[Customer_order_count]] &gt;= 10,"FREQUENT",IF([1]!Table1[[#This Row],[Customer_order_count]] &lt;= 10,"REGULAR","OCASSIONAL"))</f>
        <v>#REF!</v>
      </c>
    </row>
    <row r="1239" spans="1:34" x14ac:dyDescent="0.25">
      <c r="A1239" s="10" t="s">
        <v>2022</v>
      </c>
      <c r="B1239" s="11">
        <v>45588</v>
      </c>
      <c r="C1239" s="12" t="s">
        <v>836</v>
      </c>
      <c r="D1239" s="13" t="s">
        <v>654</v>
      </c>
      <c r="E1239" s="13" t="s">
        <v>16</v>
      </c>
      <c r="F1239" s="14">
        <v>43</v>
      </c>
      <c r="G1239" s="12" t="s">
        <v>284</v>
      </c>
      <c r="H1239" s="12" t="s">
        <v>285</v>
      </c>
      <c r="I1239" s="12" t="s">
        <v>127</v>
      </c>
      <c r="J1239" s="12" t="s">
        <v>128</v>
      </c>
      <c r="K1239" s="12" t="s">
        <v>58</v>
      </c>
      <c r="L1239" s="14">
        <v>1</v>
      </c>
      <c r="M1239" s="14">
        <v>3000</v>
      </c>
      <c r="N1239" s="15">
        <v>0.1</v>
      </c>
      <c r="O1239" s="14">
        <v>2700</v>
      </c>
      <c r="P1239" s="14">
        <v>2100</v>
      </c>
      <c r="Q1239" s="5">
        <f>Table1[[#This Row],[Sales]]-Table1[[#This Row],[Cost]]</f>
        <v>600</v>
      </c>
      <c r="R1239" s="12" t="s">
        <v>17</v>
      </c>
      <c r="S1239" s="12" t="s">
        <v>10</v>
      </c>
      <c r="T1239" s="12" t="s">
        <v>40</v>
      </c>
      <c r="U1239" s="12" t="s">
        <v>27</v>
      </c>
      <c r="V1239" s="6">
        <f>Table1[[#This Row],[Profit]]/Table1[[#This Row],[Sales]]</f>
        <v>0.22222222222222221</v>
      </c>
      <c r="W1239" s="12">
        <f>[1]!Table1[[#This Row],[Sales]]-[1]!Table1[[#This Row],[Cost]]-[1]!Table1[[#This Row],[Profit]]</f>
        <v>0</v>
      </c>
      <c r="X1239" s="12">
        <f>[1]!Table1[[#This Row],[Quantity]]*[1]!Table1[[#This Row],[Unit_Price]]</f>
        <v>3000</v>
      </c>
      <c r="Y1239" s="16">
        <f>[1]!Table1[[#This Row],[Gross_Sales]]*[1]!Table1[[#This Row],[Discount]]</f>
        <v>300</v>
      </c>
      <c r="Z1239" s="17">
        <f>[1]!Table1[[#This Row],[Gross_Sales]]*[1]!Table1[[#This Row],[Discount_amount]]</f>
        <v>900000</v>
      </c>
      <c r="AA1239" s="15">
        <f>IFERROR([1]!Table1[[#This Row],[Profit]]/[1]!Table1[[#This Row],[Sales]],0)</f>
        <v>0.22222222222222221</v>
      </c>
      <c r="AB1239" s="12">
        <f>YEAR([1]!Table1[[#This Row],[Order_Date]])</f>
        <v>2024</v>
      </c>
      <c r="AC1239" s="12">
        <f>MONTH([1]!Table1[[#This Row],[Order_Date]])</f>
        <v>10</v>
      </c>
      <c r="AD1239" s="12" t="str">
        <f t="shared" si="57"/>
        <v>Oct</v>
      </c>
      <c r="AE1239" s="12" t="str">
        <f t="shared" si="58"/>
        <v>Q4</v>
      </c>
      <c r="AF1239" s="12" t="str">
        <f t="shared" si="59"/>
        <v>2024-Oct</v>
      </c>
      <c r="AG1239" s="12">
        <f>COUNTIF(C:C,Table1[[#This Row],[Customer_ID]])</f>
        <v>16</v>
      </c>
      <c r="AH1239" s="18" t="e">
        <f>IF([1]!Table1[[#This Row],[Customer_order_count]] &gt;= 10,"FREQUENT",IF([1]!Table1[[#This Row],[Customer_order_count]] &lt;= 10,"REGULAR","OCASSIONAL"))</f>
        <v>#REF!</v>
      </c>
    </row>
    <row r="1240" spans="1:34" x14ac:dyDescent="0.25">
      <c r="A1240" s="1" t="s">
        <v>2023</v>
      </c>
      <c r="B1240" s="2">
        <v>45601</v>
      </c>
      <c r="C1240" s="3" t="s">
        <v>1126</v>
      </c>
      <c r="D1240" s="4" t="s">
        <v>1127</v>
      </c>
      <c r="E1240" s="4" t="s">
        <v>3</v>
      </c>
      <c r="F1240" s="5">
        <v>33</v>
      </c>
      <c r="G1240" s="3" t="s">
        <v>407</v>
      </c>
      <c r="H1240" s="3" t="s">
        <v>285</v>
      </c>
      <c r="I1240" s="3" t="s">
        <v>81</v>
      </c>
      <c r="J1240" s="3" t="s">
        <v>82</v>
      </c>
      <c r="K1240" s="3" t="s">
        <v>58</v>
      </c>
      <c r="L1240" s="5">
        <v>1</v>
      </c>
      <c r="M1240" s="5">
        <v>3500</v>
      </c>
      <c r="N1240" s="6">
        <v>0.15</v>
      </c>
      <c r="O1240" s="5">
        <v>2975</v>
      </c>
      <c r="P1240" s="5">
        <v>2500</v>
      </c>
      <c r="Q1240" s="5">
        <f>Table1[[#This Row],[Sales]]-Table1[[#This Row],[Cost]]</f>
        <v>475</v>
      </c>
      <c r="R1240" s="3" t="s">
        <v>26</v>
      </c>
      <c r="S1240" s="3" t="s">
        <v>10</v>
      </c>
      <c r="T1240" s="3" t="s">
        <v>40</v>
      </c>
      <c r="U1240" s="3" t="s">
        <v>12</v>
      </c>
      <c r="V1240" s="6">
        <f>Table1[[#This Row],[Profit]]/Table1[[#This Row],[Sales]]</f>
        <v>0.15966386554621848</v>
      </c>
      <c r="W1240" s="3">
        <f>[1]!Table1[[#This Row],[Sales]]-[1]!Table1[[#This Row],[Cost]]-[1]!Table1[[#This Row],[Profit]]</f>
        <v>0</v>
      </c>
      <c r="X1240" s="3">
        <f>[1]!Table1[[#This Row],[Quantity]]*[1]!Table1[[#This Row],[Unit_Price]]</f>
        <v>3500</v>
      </c>
      <c r="Y1240" s="7">
        <f>[1]!Table1[[#This Row],[Gross_Sales]]*[1]!Table1[[#This Row],[Discount]]</f>
        <v>525</v>
      </c>
      <c r="Z1240" s="8">
        <f>[1]!Table1[[#This Row],[Gross_Sales]]*[1]!Table1[[#This Row],[Discount_amount]]</f>
        <v>1837500</v>
      </c>
      <c r="AA1240" s="6">
        <f>IFERROR([1]!Table1[[#This Row],[Profit]]/[1]!Table1[[#This Row],[Sales]],0)</f>
        <v>0.15966386554621848</v>
      </c>
      <c r="AB1240" s="3">
        <f>YEAR([1]!Table1[[#This Row],[Order_Date]])</f>
        <v>2024</v>
      </c>
      <c r="AC1240" s="3">
        <f>MONTH([1]!Table1[[#This Row],[Order_Date]])</f>
        <v>11</v>
      </c>
      <c r="AD1240" s="3" t="str">
        <f t="shared" si="57"/>
        <v>Nov</v>
      </c>
      <c r="AE1240" s="3" t="str">
        <f t="shared" si="58"/>
        <v>Q4</v>
      </c>
      <c r="AF1240" s="3" t="str">
        <f t="shared" si="59"/>
        <v>2024-Nov</v>
      </c>
      <c r="AG1240" s="3">
        <f>COUNTIF(C:C,Table1[[#This Row],[Customer_ID]])</f>
        <v>5</v>
      </c>
      <c r="AH1240" s="9" t="e">
        <f>IF([1]!Table1[[#This Row],[Customer_order_count]] &gt;= 10,"FREQUENT",IF([1]!Table1[[#This Row],[Customer_order_count]] &lt;= 10,"REGULAR","OCASSIONAL"))</f>
        <v>#REF!</v>
      </c>
    </row>
    <row r="1241" spans="1:34" x14ac:dyDescent="0.25">
      <c r="A1241" s="10" t="s">
        <v>2024</v>
      </c>
      <c r="B1241" s="11">
        <v>45766</v>
      </c>
      <c r="C1241" s="12" t="s">
        <v>747</v>
      </c>
      <c r="D1241" s="13" t="s">
        <v>748</v>
      </c>
      <c r="E1241" s="13" t="s">
        <v>16</v>
      </c>
      <c r="F1241" s="14">
        <v>54</v>
      </c>
      <c r="G1241" s="12" t="s">
        <v>407</v>
      </c>
      <c r="H1241" s="12" t="s">
        <v>285</v>
      </c>
      <c r="I1241" s="12" t="s">
        <v>89</v>
      </c>
      <c r="J1241" s="12" t="s">
        <v>90</v>
      </c>
      <c r="K1241" s="12" t="s">
        <v>91</v>
      </c>
      <c r="L1241" s="14">
        <v>2</v>
      </c>
      <c r="M1241" s="14">
        <v>35000</v>
      </c>
      <c r="N1241" s="15">
        <v>0.1</v>
      </c>
      <c r="O1241" s="14">
        <v>63000</v>
      </c>
      <c r="P1241" s="14">
        <v>54000</v>
      </c>
      <c r="Q1241" s="5">
        <f>Table1[[#This Row],[Sales]]-Table1[[#This Row],[Cost]]</f>
        <v>9000</v>
      </c>
      <c r="R1241" s="12" t="s">
        <v>26</v>
      </c>
      <c r="S1241" s="12" t="s">
        <v>10</v>
      </c>
      <c r="T1241" s="12" t="s">
        <v>11</v>
      </c>
      <c r="U1241" s="12" t="s">
        <v>27</v>
      </c>
      <c r="V1241" s="6">
        <f>Table1[[#This Row],[Profit]]/Table1[[#This Row],[Sales]]</f>
        <v>0.14285714285714285</v>
      </c>
      <c r="W1241" s="12">
        <f>[1]!Table1[[#This Row],[Sales]]-[1]!Table1[[#This Row],[Cost]]-[1]!Table1[[#This Row],[Profit]]</f>
        <v>0</v>
      </c>
      <c r="X1241" s="12">
        <f>[1]!Table1[[#This Row],[Quantity]]*[1]!Table1[[#This Row],[Unit_Price]]</f>
        <v>70000</v>
      </c>
      <c r="Y1241" s="16">
        <f>[1]!Table1[[#This Row],[Gross_Sales]]*[1]!Table1[[#This Row],[Discount]]</f>
        <v>7000</v>
      </c>
      <c r="Z1241" s="17">
        <f>[1]!Table1[[#This Row],[Gross_Sales]]*[1]!Table1[[#This Row],[Discount_amount]]</f>
        <v>490000000</v>
      </c>
      <c r="AA1241" s="15">
        <f>IFERROR([1]!Table1[[#This Row],[Profit]]/[1]!Table1[[#This Row],[Sales]],0)</f>
        <v>0.14285714285714285</v>
      </c>
      <c r="AB1241" s="12">
        <f>YEAR([1]!Table1[[#This Row],[Order_Date]])</f>
        <v>2025</v>
      </c>
      <c r="AC1241" s="12">
        <f>MONTH([1]!Table1[[#This Row],[Order_Date]])</f>
        <v>4</v>
      </c>
      <c r="AD1241" s="12" t="str">
        <f t="shared" si="57"/>
        <v>Apr</v>
      </c>
      <c r="AE1241" s="12" t="str">
        <f t="shared" si="58"/>
        <v>Q2</v>
      </c>
      <c r="AF1241" s="12" t="str">
        <f t="shared" si="59"/>
        <v>2025-Apr</v>
      </c>
      <c r="AG1241" s="12">
        <f>COUNTIF(C:C,Table1[[#This Row],[Customer_ID]])</f>
        <v>14</v>
      </c>
      <c r="AH1241" s="18" t="e">
        <f>IF([1]!Table1[[#This Row],[Customer_order_count]] &gt;= 10,"FREQUENT",IF([1]!Table1[[#This Row],[Customer_order_count]] &lt;= 10,"REGULAR","OCASSIONAL"))</f>
        <v>#REF!</v>
      </c>
    </row>
    <row r="1242" spans="1:34" x14ac:dyDescent="0.25">
      <c r="A1242" s="1" t="s">
        <v>2025</v>
      </c>
      <c r="B1242" s="2">
        <v>45560</v>
      </c>
      <c r="C1242" s="3" t="s">
        <v>912</v>
      </c>
      <c r="D1242" s="4" t="s">
        <v>913</v>
      </c>
      <c r="E1242" s="4" t="s">
        <v>3</v>
      </c>
      <c r="F1242" s="5">
        <v>37</v>
      </c>
      <c r="G1242" s="3" t="s">
        <v>339</v>
      </c>
      <c r="H1242" s="3" t="s">
        <v>285</v>
      </c>
      <c r="I1242" s="3" t="s">
        <v>344</v>
      </c>
      <c r="J1242" s="3" t="s">
        <v>345</v>
      </c>
      <c r="K1242" s="3" t="s">
        <v>39</v>
      </c>
      <c r="L1242" s="5">
        <v>4</v>
      </c>
      <c r="M1242" s="5">
        <v>2200</v>
      </c>
      <c r="N1242" s="6">
        <v>0.05</v>
      </c>
      <c r="O1242" s="5">
        <v>8360</v>
      </c>
      <c r="P1242" s="5">
        <v>5600</v>
      </c>
      <c r="Q1242" s="5">
        <f>Table1[[#This Row],[Sales]]-Table1[[#This Row],[Cost]]</f>
        <v>2760</v>
      </c>
      <c r="R1242" s="3" t="s">
        <v>98</v>
      </c>
      <c r="S1242" s="3" t="s">
        <v>10</v>
      </c>
      <c r="T1242" s="3" t="s">
        <v>33</v>
      </c>
      <c r="U1242" s="3" t="s">
        <v>27</v>
      </c>
      <c r="V1242" s="6">
        <f>Table1[[#This Row],[Profit]]/Table1[[#This Row],[Sales]]</f>
        <v>0.33014354066985646</v>
      </c>
      <c r="W1242" s="3">
        <f>[1]!Table1[[#This Row],[Sales]]-[1]!Table1[[#This Row],[Cost]]-[1]!Table1[[#This Row],[Profit]]</f>
        <v>0</v>
      </c>
      <c r="X1242" s="3">
        <f>[1]!Table1[[#This Row],[Quantity]]*[1]!Table1[[#This Row],[Unit_Price]]</f>
        <v>8800</v>
      </c>
      <c r="Y1242" s="7">
        <f>[1]!Table1[[#This Row],[Gross_Sales]]*[1]!Table1[[#This Row],[Discount]]</f>
        <v>440</v>
      </c>
      <c r="Z1242" s="8">
        <f>[1]!Table1[[#This Row],[Gross_Sales]]*[1]!Table1[[#This Row],[Discount_amount]]</f>
        <v>3872000</v>
      </c>
      <c r="AA1242" s="6">
        <f>IFERROR([1]!Table1[[#This Row],[Profit]]/[1]!Table1[[#This Row],[Sales]],0)</f>
        <v>0.33014354066985646</v>
      </c>
      <c r="AB1242" s="3">
        <f>YEAR([1]!Table1[[#This Row],[Order_Date]])</f>
        <v>2024</v>
      </c>
      <c r="AC1242" s="3">
        <f>MONTH([1]!Table1[[#This Row],[Order_Date]])</f>
        <v>9</v>
      </c>
      <c r="AD1242" s="3" t="str">
        <f t="shared" si="57"/>
        <v>Sep</v>
      </c>
      <c r="AE1242" s="3" t="str">
        <f t="shared" si="58"/>
        <v>Q3</v>
      </c>
      <c r="AF1242" s="3" t="str">
        <f t="shared" si="59"/>
        <v>2024-Sep</v>
      </c>
      <c r="AG1242" s="3">
        <f>COUNTIF(C:C,Table1[[#This Row],[Customer_ID]])</f>
        <v>16</v>
      </c>
      <c r="AH1242" s="9" t="e">
        <f>IF([1]!Table1[[#This Row],[Customer_order_count]] &gt;= 10,"FREQUENT",IF([1]!Table1[[#This Row],[Customer_order_count]] &lt;= 10,"REGULAR","OCASSIONAL"))</f>
        <v>#REF!</v>
      </c>
    </row>
    <row r="1243" spans="1:34" x14ac:dyDescent="0.25">
      <c r="A1243" s="10" t="s">
        <v>2026</v>
      </c>
      <c r="B1243" s="11">
        <v>45775</v>
      </c>
      <c r="C1243" s="12" t="s">
        <v>961</v>
      </c>
      <c r="D1243" s="12" t="s">
        <v>962</v>
      </c>
      <c r="E1243" s="12" t="s">
        <v>16</v>
      </c>
      <c r="F1243" s="12">
        <v>48</v>
      </c>
      <c r="G1243" s="12" t="s">
        <v>407</v>
      </c>
      <c r="H1243" s="12" t="s">
        <v>285</v>
      </c>
      <c r="I1243" s="12" t="s">
        <v>31</v>
      </c>
      <c r="J1243" s="12" t="s">
        <v>32</v>
      </c>
      <c r="K1243" s="12" t="s">
        <v>25</v>
      </c>
      <c r="L1243" s="12">
        <v>1</v>
      </c>
      <c r="M1243" s="12">
        <v>5000</v>
      </c>
      <c r="N1243" s="12">
        <v>0.2</v>
      </c>
      <c r="O1243" s="12">
        <v>0</v>
      </c>
      <c r="P1243" s="12">
        <v>3500</v>
      </c>
      <c r="Q1243" s="5">
        <f>Table1[[#This Row],[Sales]]-Table1[[#This Row],[Cost]]</f>
        <v>-3500</v>
      </c>
      <c r="R1243" s="12" t="s">
        <v>9</v>
      </c>
      <c r="S1243" s="12" t="s">
        <v>291</v>
      </c>
      <c r="T1243" s="12" t="s">
        <v>11</v>
      </c>
      <c r="U1243" s="12" t="s">
        <v>27</v>
      </c>
      <c r="V1243" s="3" t="e">
        <f>Table1[[#This Row],[Profit]]/Table1[[#This Row],[Sales]]</f>
        <v>#DIV/0!</v>
      </c>
      <c r="W1243" s="12">
        <f>[1]!Table1[[#This Row],[Sales]]-[1]!Table1[[#This Row],[Cost]]-[1]!Table1[[#This Row],[Profit]]</f>
        <v>-3500</v>
      </c>
      <c r="X1243" s="12">
        <f>[1]!Table1[[#This Row],[Quantity]]*[1]!Table1[[#This Row],[Unit_Price]]</f>
        <v>5000</v>
      </c>
      <c r="Y1243" s="12">
        <f>[1]!Table1[[#This Row],[Gross_Sales]]*[1]!Table1[[#This Row],[Discount]]</f>
        <v>1000</v>
      </c>
      <c r="Z1243" s="12">
        <f>[1]!Table1[[#This Row],[Gross_Sales]]*[1]!Table1[[#This Row],[Discount_amount]]</f>
        <v>5000000</v>
      </c>
      <c r="AA1243" s="12">
        <f>IFERROR([1]!Table1[[#This Row],[Profit]]/[1]!Table1[[#This Row],[Sales]],0)</f>
        <v>0</v>
      </c>
      <c r="AB1243" s="12">
        <f>YEAR([1]!Table1[[#This Row],[Order_Date]])</f>
        <v>2025</v>
      </c>
      <c r="AC1243" s="12">
        <f>MONTH([1]!Table1[[#This Row],[Order_Date]])</f>
        <v>4</v>
      </c>
      <c r="AD1243" s="12" t="str">
        <f t="shared" si="57"/>
        <v>Apr</v>
      </c>
      <c r="AE1243" s="12" t="str">
        <f t="shared" si="58"/>
        <v>Q2</v>
      </c>
      <c r="AF1243" s="12" t="str">
        <f t="shared" si="59"/>
        <v>2025-Apr</v>
      </c>
      <c r="AG1243" s="12">
        <f>COUNTIF(C:C,Table1[[#This Row],[Customer_ID]])</f>
        <v>14</v>
      </c>
      <c r="AH1243" s="18" t="e">
        <f>IF([1]!Table1[[#This Row],[Customer_order_count]] &gt;= 10,"FREQUENT",IF([1]!Table1[[#This Row],[Customer_order_count]] &lt;= 10,"REGULAR","OCASSIONAL"))</f>
        <v>#REF!</v>
      </c>
    </row>
    <row r="1244" spans="1:34" x14ac:dyDescent="0.25">
      <c r="A1244" s="1" t="s">
        <v>2027</v>
      </c>
      <c r="B1244" s="2">
        <v>45719</v>
      </c>
      <c r="C1244" s="3" t="s">
        <v>1400</v>
      </c>
      <c r="D1244" s="4" t="s">
        <v>865</v>
      </c>
      <c r="E1244" s="4" t="s">
        <v>3</v>
      </c>
      <c r="F1244" s="5">
        <v>30</v>
      </c>
      <c r="G1244" s="3" t="s">
        <v>280</v>
      </c>
      <c r="H1244" s="3" t="s">
        <v>270</v>
      </c>
      <c r="I1244" s="3" t="s">
        <v>305</v>
      </c>
      <c r="J1244" s="3" t="s">
        <v>306</v>
      </c>
      <c r="K1244" s="3" t="s">
        <v>91</v>
      </c>
      <c r="L1244" s="5">
        <v>1</v>
      </c>
      <c r="M1244" s="5">
        <v>8500</v>
      </c>
      <c r="N1244" s="6">
        <v>0.15</v>
      </c>
      <c r="O1244" s="5">
        <v>7225</v>
      </c>
      <c r="P1244" s="5">
        <v>6500</v>
      </c>
      <c r="Q1244" s="5">
        <f>Table1[[#This Row],[Sales]]-Table1[[#This Row],[Cost]]</f>
        <v>725</v>
      </c>
      <c r="R1244" s="3" t="s">
        <v>17</v>
      </c>
      <c r="S1244" s="3" t="s">
        <v>10</v>
      </c>
      <c r="T1244" s="3" t="s">
        <v>18</v>
      </c>
      <c r="U1244" s="3" t="s">
        <v>12</v>
      </c>
      <c r="V1244" s="6">
        <f>Table1[[#This Row],[Profit]]/Table1[[#This Row],[Sales]]</f>
        <v>0.10034602076124567</v>
      </c>
      <c r="W1244" s="3">
        <f>[1]!Table1[[#This Row],[Sales]]-[1]!Table1[[#This Row],[Cost]]-[1]!Table1[[#This Row],[Profit]]</f>
        <v>0</v>
      </c>
      <c r="X1244" s="3">
        <f>[1]!Table1[[#This Row],[Quantity]]*[1]!Table1[[#This Row],[Unit_Price]]</f>
        <v>8500</v>
      </c>
      <c r="Y1244" s="7">
        <f>[1]!Table1[[#This Row],[Gross_Sales]]*[1]!Table1[[#This Row],[Discount]]</f>
        <v>1275</v>
      </c>
      <c r="Z1244" s="8">
        <f>[1]!Table1[[#This Row],[Gross_Sales]]*[1]!Table1[[#This Row],[Discount_amount]]</f>
        <v>10837500</v>
      </c>
      <c r="AA1244" s="6">
        <f>IFERROR([1]!Table1[[#This Row],[Profit]]/[1]!Table1[[#This Row],[Sales]],0)</f>
        <v>0.10034602076124567</v>
      </c>
      <c r="AB1244" s="3">
        <f>YEAR([1]!Table1[[#This Row],[Order_Date]])</f>
        <v>2025</v>
      </c>
      <c r="AC1244" s="3">
        <f>MONTH([1]!Table1[[#This Row],[Order_Date]])</f>
        <v>3</v>
      </c>
      <c r="AD1244" s="3" t="str">
        <f t="shared" si="57"/>
        <v>Mar</v>
      </c>
      <c r="AE1244" s="3" t="str">
        <f t="shared" si="58"/>
        <v>Q1</v>
      </c>
      <c r="AF1244" s="3" t="str">
        <f t="shared" si="59"/>
        <v>2025-Mar</v>
      </c>
      <c r="AG1244" s="3">
        <f>COUNTIF(C:C,Table1[[#This Row],[Customer_ID]])</f>
        <v>4</v>
      </c>
      <c r="AH1244" s="9" t="e">
        <f>IF([1]!Table1[[#This Row],[Customer_order_count]] &gt;= 10,"FREQUENT",IF([1]!Table1[[#This Row],[Customer_order_count]] &lt;= 10,"REGULAR","OCASSIONAL"))</f>
        <v>#REF!</v>
      </c>
    </row>
    <row r="1245" spans="1:34" x14ac:dyDescent="0.25">
      <c r="A1245" s="10" t="s">
        <v>2028</v>
      </c>
      <c r="B1245" s="11">
        <v>45542</v>
      </c>
      <c r="C1245" s="12" t="s">
        <v>21</v>
      </c>
      <c r="D1245" s="13" t="s">
        <v>22</v>
      </c>
      <c r="E1245" s="13" t="s">
        <v>3</v>
      </c>
      <c r="F1245" s="14">
        <v>39</v>
      </c>
      <c r="G1245" s="12" t="s">
        <v>4</v>
      </c>
      <c r="H1245" s="12" t="s">
        <v>5</v>
      </c>
      <c r="I1245" s="12" t="s">
        <v>23</v>
      </c>
      <c r="J1245" s="12" t="s">
        <v>24</v>
      </c>
      <c r="K1245" s="12" t="s">
        <v>25</v>
      </c>
      <c r="L1245" s="14">
        <v>3</v>
      </c>
      <c r="M1245" s="14">
        <v>55000</v>
      </c>
      <c r="N1245" s="15">
        <v>0.2</v>
      </c>
      <c r="O1245" s="14">
        <v>132000</v>
      </c>
      <c r="P1245" s="14">
        <v>120000</v>
      </c>
      <c r="Q1245" s="5">
        <f>Table1[[#This Row],[Sales]]-Table1[[#This Row],[Cost]]</f>
        <v>12000</v>
      </c>
      <c r="R1245" s="12" t="s">
        <v>26</v>
      </c>
      <c r="S1245" s="12" t="s">
        <v>10</v>
      </c>
      <c r="T1245" s="12" t="s">
        <v>33</v>
      </c>
      <c r="U1245" s="12" t="s">
        <v>27</v>
      </c>
      <c r="V1245" s="6">
        <f>Table1[[#This Row],[Profit]]/Table1[[#This Row],[Sales]]</f>
        <v>9.0909090909090912E-2</v>
      </c>
      <c r="W1245" s="12">
        <f>[1]!Table1[[#This Row],[Sales]]-[1]!Table1[[#This Row],[Cost]]-[1]!Table1[[#This Row],[Profit]]</f>
        <v>0</v>
      </c>
      <c r="X1245" s="12">
        <f>[1]!Table1[[#This Row],[Quantity]]*[1]!Table1[[#This Row],[Unit_Price]]</f>
        <v>165000</v>
      </c>
      <c r="Y1245" s="16">
        <f>[1]!Table1[[#This Row],[Gross_Sales]]*[1]!Table1[[#This Row],[Discount]]</f>
        <v>33000</v>
      </c>
      <c r="Z1245" s="17">
        <f>[1]!Table1[[#This Row],[Gross_Sales]]*[1]!Table1[[#This Row],[Discount_amount]]</f>
        <v>5445000000</v>
      </c>
      <c r="AA1245" s="15">
        <f>IFERROR([1]!Table1[[#This Row],[Profit]]/[1]!Table1[[#This Row],[Sales]],0)</f>
        <v>9.0909090909090912E-2</v>
      </c>
      <c r="AB1245" s="12">
        <f>YEAR([1]!Table1[[#This Row],[Order_Date]])</f>
        <v>2024</v>
      </c>
      <c r="AC1245" s="12">
        <f>MONTH([1]!Table1[[#This Row],[Order_Date]])</f>
        <v>9</v>
      </c>
      <c r="AD1245" s="12" t="str">
        <f t="shared" si="57"/>
        <v>Sep</v>
      </c>
      <c r="AE1245" s="12" t="str">
        <f t="shared" si="58"/>
        <v>Q3</v>
      </c>
      <c r="AF1245" s="12" t="str">
        <f t="shared" si="59"/>
        <v>2024-Sep</v>
      </c>
      <c r="AG1245" s="12">
        <f>COUNTIF(C:C,Table1[[#This Row],[Customer_ID]])</f>
        <v>37</v>
      </c>
      <c r="AH1245" s="18" t="e">
        <f>IF([1]!Table1[[#This Row],[Customer_order_count]] &gt;= 10,"FREQUENT",IF([1]!Table1[[#This Row],[Customer_order_count]] &lt;= 10,"REGULAR","OCASSIONAL"))</f>
        <v>#REF!</v>
      </c>
    </row>
    <row r="1246" spans="1:34" x14ac:dyDescent="0.25">
      <c r="A1246" s="1" t="s">
        <v>2029</v>
      </c>
      <c r="B1246" s="2">
        <v>45360</v>
      </c>
      <c r="C1246" s="3" t="s">
        <v>813</v>
      </c>
      <c r="D1246" s="4" t="s">
        <v>420</v>
      </c>
      <c r="E1246" s="4" t="s">
        <v>3</v>
      </c>
      <c r="F1246" s="5">
        <v>28</v>
      </c>
      <c r="G1246" s="3" t="s">
        <v>295</v>
      </c>
      <c r="H1246" s="3" t="s">
        <v>270</v>
      </c>
      <c r="I1246" s="3" t="s">
        <v>56</v>
      </c>
      <c r="J1246" s="3" t="s">
        <v>57</v>
      </c>
      <c r="K1246" s="3" t="s">
        <v>58</v>
      </c>
      <c r="L1246" s="5">
        <v>1</v>
      </c>
      <c r="M1246" s="5">
        <v>1200</v>
      </c>
      <c r="N1246" s="6">
        <v>0.05</v>
      </c>
      <c r="O1246" s="5">
        <v>1140</v>
      </c>
      <c r="P1246" s="5">
        <v>800</v>
      </c>
      <c r="Q1246" s="5">
        <f>Table1[[#This Row],[Sales]]-Table1[[#This Row],[Cost]]</f>
        <v>340</v>
      </c>
      <c r="R1246" s="3" t="s">
        <v>9</v>
      </c>
      <c r="S1246" s="3" t="s">
        <v>10</v>
      </c>
      <c r="T1246" s="3" t="s">
        <v>18</v>
      </c>
      <c r="U1246" s="3" t="s">
        <v>12</v>
      </c>
      <c r="V1246" s="6">
        <f>Table1[[#This Row],[Profit]]/Table1[[#This Row],[Sales]]</f>
        <v>0.2982456140350877</v>
      </c>
      <c r="W1246" s="3">
        <f>[1]!Table1[[#This Row],[Sales]]-[1]!Table1[[#This Row],[Cost]]-[1]!Table1[[#This Row],[Profit]]</f>
        <v>0</v>
      </c>
      <c r="X1246" s="3">
        <f>[1]!Table1[[#This Row],[Quantity]]*[1]!Table1[[#This Row],[Unit_Price]]</f>
        <v>1200</v>
      </c>
      <c r="Y1246" s="7">
        <f>[1]!Table1[[#This Row],[Gross_Sales]]*[1]!Table1[[#This Row],[Discount]]</f>
        <v>60</v>
      </c>
      <c r="Z1246" s="8">
        <f>[1]!Table1[[#This Row],[Gross_Sales]]*[1]!Table1[[#This Row],[Discount_amount]]</f>
        <v>72000</v>
      </c>
      <c r="AA1246" s="6">
        <f>IFERROR([1]!Table1[[#This Row],[Profit]]/[1]!Table1[[#This Row],[Sales]],0)</f>
        <v>0.2982456140350877</v>
      </c>
      <c r="AB1246" s="3">
        <f>YEAR([1]!Table1[[#This Row],[Order_Date]])</f>
        <v>2024</v>
      </c>
      <c r="AC1246" s="3">
        <f>MONTH([1]!Table1[[#This Row],[Order_Date]])</f>
        <v>3</v>
      </c>
      <c r="AD1246" s="3" t="str">
        <f t="shared" si="57"/>
        <v>Mar</v>
      </c>
      <c r="AE1246" s="3" t="str">
        <f t="shared" si="58"/>
        <v>Q1</v>
      </c>
      <c r="AF1246" s="3" t="str">
        <f t="shared" si="59"/>
        <v>2024-Mar</v>
      </c>
      <c r="AG1246" s="3">
        <f>COUNTIF(C:C,Table1[[#This Row],[Customer_ID]])</f>
        <v>8</v>
      </c>
      <c r="AH1246" s="9" t="e">
        <f>IF([1]!Table1[[#This Row],[Customer_order_count]] &gt;= 10,"FREQUENT",IF([1]!Table1[[#This Row],[Customer_order_count]] &lt;= 10,"REGULAR","OCASSIONAL"))</f>
        <v>#REF!</v>
      </c>
    </row>
    <row r="1247" spans="1:34" x14ac:dyDescent="0.25">
      <c r="A1247" s="10" t="s">
        <v>2030</v>
      </c>
      <c r="B1247" s="11">
        <v>45871</v>
      </c>
      <c r="C1247" s="12" t="s">
        <v>1105</v>
      </c>
      <c r="D1247" s="13" t="s">
        <v>326</v>
      </c>
      <c r="E1247" s="13" t="s">
        <v>16</v>
      </c>
      <c r="F1247" s="14">
        <v>51</v>
      </c>
      <c r="G1247" s="12" t="s">
        <v>295</v>
      </c>
      <c r="H1247" s="12" t="s">
        <v>270</v>
      </c>
      <c r="I1247" s="12" t="s">
        <v>44</v>
      </c>
      <c r="J1247" s="12" t="s">
        <v>45</v>
      </c>
      <c r="K1247" s="12" t="s">
        <v>46</v>
      </c>
      <c r="L1247" s="14">
        <v>1</v>
      </c>
      <c r="M1247" s="14">
        <v>2500</v>
      </c>
      <c r="N1247" s="15">
        <v>0.05</v>
      </c>
      <c r="O1247" s="14">
        <v>2375</v>
      </c>
      <c r="P1247" s="14">
        <v>1500</v>
      </c>
      <c r="Q1247" s="5">
        <f>Table1[[#This Row],[Sales]]-Table1[[#This Row],[Cost]]</f>
        <v>875</v>
      </c>
      <c r="R1247" s="12" t="s">
        <v>77</v>
      </c>
      <c r="S1247" s="12" t="s">
        <v>10</v>
      </c>
      <c r="T1247" s="12" t="s">
        <v>33</v>
      </c>
      <c r="U1247" s="12" t="s">
        <v>19</v>
      </c>
      <c r="V1247" s="6">
        <f>Table1[[#This Row],[Profit]]/Table1[[#This Row],[Sales]]</f>
        <v>0.36842105263157893</v>
      </c>
      <c r="W1247" s="12">
        <f>[1]!Table1[[#This Row],[Sales]]-[1]!Table1[[#This Row],[Cost]]-[1]!Table1[[#This Row],[Profit]]</f>
        <v>0</v>
      </c>
      <c r="X1247" s="12">
        <f>[1]!Table1[[#This Row],[Quantity]]*[1]!Table1[[#This Row],[Unit_Price]]</f>
        <v>2500</v>
      </c>
      <c r="Y1247" s="16">
        <f>[1]!Table1[[#This Row],[Gross_Sales]]*[1]!Table1[[#This Row],[Discount]]</f>
        <v>125</v>
      </c>
      <c r="Z1247" s="17">
        <f>[1]!Table1[[#This Row],[Gross_Sales]]*[1]!Table1[[#This Row],[Discount_amount]]</f>
        <v>312500</v>
      </c>
      <c r="AA1247" s="15">
        <f>IFERROR([1]!Table1[[#This Row],[Profit]]/[1]!Table1[[#This Row],[Sales]],0)</f>
        <v>0.36842105263157893</v>
      </c>
      <c r="AB1247" s="12">
        <f>YEAR([1]!Table1[[#This Row],[Order_Date]])</f>
        <v>2025</v>
      </c>
      <c r="AC1247" s="12">
        <f>MONTH([1]!Table1[[#This Row],[Order_Date]])</f>
        <v>8</v>
      </c>
      <c r="AD1247" s="12" t="str">
        <f t="shared" si="57"/>
        <v>Aug</v>
      </c>
      <c r="AE1247" s="12" t="str">
        <f t="shared" si="58"/>
        <v>Q3</v>
      </c>
      <c r="AF1247" s="12" t="str">
        <f t="shared" si="59"/>
        <v>2025-Aug</v>
      </c>
      <c r="AG1247" s="12">
        <f>COUNTIF(C:C,Table1[[#This Row],[Customer_ID]])</f>
        <v>4</v>
      </c>
      <c r="AH1247" s="18" t="e">
        <f>IF([1]!Table1[[#This Row],[Customer_order_count]] &gt;= 10,"FREQUENT",IF([1]!Table1[[#This Row],[Customer_order_count]] &lt;= 10,"REGULAR","OCASSIONAL"))</f>
        <v>#REF!</v>
      </c>
    </row>
    <row r="1248" spans="1:34" x14ac:dyDescent="0.25">
      <c r="A1248" s="1" t="s">
        <v>2031</v>
      </c>
      <c r="B1248" s="2">
        <v>45779</v>
      </c>
      <c r="C1248" s="3" t="s">
        <v>593</v>
      </c>
      <c r="D1248" s="4" t="s">
        <v>594</v>
      </c>
      <c r="E1248" s="4" t="s">
        <v>3</v>
      </c>
      <c r="F1248" s="5">
        <v>43</v>
      </c>
      <c r="G1248" s="3" t="s">
        <v>263</v>
      </c>
      <c r="H1248" s="3" t="s">
        <v>5</v>
      </c>
      <c r="I1248" s="3" t="s">
        <v>109</v>
      </c>
      <c r="J1248" s="3" t="s">
        <v>110</v>
      </c>
      <c r="K1248" s="3" t="s">
        <v>8</v>
      </c>
      <c r="L1248" s="5">
        <v>1</v>
      </c>
      <c r="M1248" s="5">
        <v>4000</v>
      </c>
      <c r="N1248" s="6">
        <v>0.1</v>
      </c>
      <c r="O1248" s="5">
        <v>3600</v>
      </c>
      <c r="P1248" s="5">
        <v>2900</v>
      </c>
      <c r="Q1248" s="5">
        <f>Table1[[#This Row],[Sales]]-Table1[[#This Row],[Cost]]</f>
        <v>700</v>
      </c>
      <c r="R1248" s="3" t="s">
        <v>77</v>
      </c>
      <c r="S1248" s="3" t="s">
        <v>10</v>
      </c>
      <c r="T1248" s="3" t="s">
        <v>11</v>
      </c>
      <c r="U1248" s="3" t="s">
        <v>27</v>
      </c>
      <c r="V1248" s="6">
        <f>Table1[[#This Row],[Profit]]/Table1[[#This Row],[Sales]]</f>
        <v>0.19444444444444445</v>
      </c>
      <c r="W1248" s="3">
        <f>[1]!Table1[[#This Row],[Sales]]-[1]!Table1[[#This Row],[Cost]]-[1]!Table1[[#This Row],[Profit]]</f>
        <v>0</v>
      </c>
      <c r="X1248" s="3">
        <f>[1]!Table1[[#This Row],[Quantity]]*[1]!Table1[[#This Row],[Unit_Price]]</f>
        <v>4000</v>
      </c>
      <c r="Y1248" s="7">
        <f>[1]!Table1[[#This Row],[Gross_Sales]]*[1]!Table1[[#This Row],[Discount]]</f>
        <v>400</v>
      </c>
      <c r="Z1248" s="8">
        <f>[1]!Table1[[#This Row],[Gross_Sales]]*[1]!Table1[[#This Row],[Discount_amount]]</f>
        <v>1600000</v>
      </c>
      <c r="AA1248" s="6">
        <f>IFERROR([1]!Table1[[#This Row],[Profit]]/[1]!Table1[[#This Row],[Sales]],0)</f>
        <v>0.19444444444444445</v>
      </c>
      <c r="AB1248" s="3">
        <f>YEAR([1]!Table1[[#This Row],[Order_Date]])</f>
        <v>2025</v>
      </c>
      <c r="AC1248" s="3">
        <f>MONTH([1]!Table1[[#This Row],[Order_Date]])</f>
        <v>5</v>
      </c>
      <c r="AD1248" s="3" t="str">
        <f t="shared" si="57"/>
        <v>May</v>
      </c>
      <c r="AE1248" s="3" t="str">
        <f t="shared" si="58"/>
        <v>Q2</v>
      </c>
      <c r="AF1248" s="3" t="str">
        <f t="shared" si="59"/>
        <v>2025-May</v>
      </c>
      <c r="AG1248" s="3">
        <f>COUNTIF(C:C,Table1[[#This Row],[Customer_ID]])</f>
        <v>17</v>
      </c>
      <c r="AH1248" s="9" t="e">
        <f>IF([1]!Table1[[#This Row],[Customer_order_count]] &gt;= 10,"FREQUENT",IF([1]!Table1[[#This Row],[Customer_order_count]] &lt;= 10,"REGULAR","OCASSIONAL"))</f>
        <v>#REF!</v>
      </c>
    </row>
    <row r="1249" spans="1:34" x14ac:dyDescent="0.25">
      <c r="A1249" s="10" t="s">
        <v>2032</v>
      </c>
      <c r="B1249" s="11">
        <v>45881</v>
      </c>
      <c r="C1249" s="12" t="s">
        <v>453</v>
      </c>
      <c r="D1249" s="13" t="s">
        <v>454</v>
      </c>
      <c r="E1249" s="13" t="s">
        <v>3</v>
      </c>
      <c r="F1249" s="14">
        <v>45</v>
      </c>
      <c r="G1249" s="12" t="s">
        <v>317</v>
      </c>
      <c r="H1249" s="12" t="s">
        <v>5</v>
      </c>
      <c r="I1249" s="12" t="s">
        <v>23</v>
      </c>
      <c r="J1249" s="12" t="s">
        <v>24</v>
      </c>
      <c r="K1249" s="12" t="s">
        <v>25</v>
      </c>
      <c r="L1249" s="14">
        <v>1</v>
      </c>
      <c r="M1249" s="14">
        <v>55000</v>
      </c>
      <c r="N1249" s="15">
        <v>0.1</v>
      </c>
      <c r="O1249" s="14">
        <v>49500</v>
      </c>
      <c r="P1249" s="14">
        <v>40000</v>
      </c>
      <c r="Q1249" s="5">
        <f>Table1[[#This Row],[Sales]]-Table1[[#This Row],[Cost]]</f>
        <v>9500</v>
      </c>
      <c r="R1249" s="12" t="s">
        <v>77</v>
      </c>
      <c r="S1249" s="12" t="s">
        <v>10</v>
      </c>
      <c r="T1249" s="12" t="s">
        <v>33</v>
      </c>
      <c r="U1249" s="12" t="s">
        <v>12</v>
      </c>
      <c r="V1249" s="6">
        <f>Table1[[#This Row],[Profit]]/Table1[[#This Row],[Sales]]</f>
        <v>0.19191919191919191</v>
      </c>
      <c r="W1249" s="12">
        <f>[1]!Table1[[#This Row],[Sales]]-[1]!Table1[[#This Row],[Cost]]-[1]!Table1[[#This Row],[Profit]]</f>
        <v>0</v>
      </c>
      <c r="X1249" s="12">
        <f>[1]!Table1[[#This Row],[Quantity]]*[1]!Table1[[#This Row],[Unit_Price]]</f>
        <v>55000</v>
      </c>
      <c r="Y1249" s="16">
        <f>[1]!Table1[[#This Row],[Gross_Sales]]*[1]!Table1[[#This Row],[Discount]]</f>
        <v>5500</v>
      </c>
      <c r="Z1249" s="17">
        <f>[1]!Table1[[#This Row],[Gross_Sales]]*[1]!Table1[[#This Row],[Discount_amount]]</f>
        <v>302500000</v>
      </c>
      <c r="AA1249" s="15">
        <f>IFERROR([1]!Table1[[#This Row],[Profit]]/[1]!Table1[[#This Row],[Sales]],0)</f>
        <v>0.19191919191919191</v>
      </c>
      <c r="AB1249" s="12">
        <f>YEAR([1]!Table1[[#This Row],[Order_Date]])</f>
        <v>2025</v>
      </c>
      <c r="AC1249" s="12">
        <f>MONTH([1]!Table1[[#This Row],[Order_Date]])</f>
        <v>8</v>
      </c>
      <c r="AD1249" s="12" t="str">
        <f t="shared" si="57"/>
        <v>Aug</v>
      </c>
      <c r="AE1249" s="12" t="str">
        <f t="shared" si="58"/>
        <v>Q3</v>
      </c>
      <c r="AF1249" s="12" t="str">
        <f t="shared" si="59"/>
        <v>2025-Aug</v>
      </c>
      <c r="AG1249" s="12">
        <f>COUNTIF(C:C,Table1[[#This Row],[Customer_ID]])</f>
        <v>6</v>
      </c>
      <c r="AH1249" s="18" t="e">
        <f>IF([1]!Table1[[#This Row],[Customer_order_count]] &gt;= 10,"FREQUENT",IF([1]!Table1[[#This Row],[Customer_order_count]] &lt;= 10,"REGULAR","OCASSIONAL"))</f>
        <v>#REF!</v>
      </c>
    </row>
    <row r="1250" spans="1:34" x14ac:dyDescent="0.25">
      <c r="A1250" s="1" t="s">
        <v>2033</v>
      </c>
      <c r="B1250" s="2">
        <v>45351</v>
      </c>
      <c r="C1250" s="3" t="s">
        <v>331</v>
      </c>
      <c r="D1250" s="4" t="s">
        <v>332</v>
      </c>
      <c r="E1250" s="4" t="s">
        <v>3</v>
      </c>
      <c r="F1250" s="5">
        <v>44</v>
      </c>
      <c r="G1250" s="3" t="s">
        <v>284</v>
      </c>
      <c r="H1250" s="3" t="s">
        <v>285</v>
      </c>
      <c r="I1250" s="3" t="s">
        <v>176</v>
      </c>
      <c r="J1250" s="3" t="s">
        <v>177</v>
      </c>
      <c r="K1250" s="3" t="s">
        <v>25</v>
      </c>
      <c r="L1250" s="5">
        <v>2</v>
      </c>
      <c r="M1250" s="5">
        <v>22000</v>
      </c>
      <c r="N1250" s="6">
        <v>0.15</v>
      </c>
      <c r="O1250" s="5">
        <v>37400</v>
      </c>
      <c r="P1250" s="5">
        <v>33000</v>
      </c>
      <c r="Q1250" s="5">
        <f>Table1[[#This Row],[Sales]]-Table1[[#This Row],[Cost]]</f>
        <v>4400</v>
      </c>
      <c r="R1250" s="3" t="s">
        <v>26</v>
      </c>
      <c r="S1250" s="3" t="s">
        <v>10</v>
      </c>
      <c r="T1250" s="3" t="s">
        <v>18</v>
      </c>
      <c r="U1250" s="3" t="s">
        <v>12</v>
      </c>
      <c r="V1250" s="6">
        <f>Table1[[#This Row],[Profit]]/Table1[[#This Row],[Sales]]</f>
        <v>0.11764705882352941</v>
      </c>
      <c r="W1250" s="3">
        <f>[1]!Table1[[#This Row],[Sales]]-[1]!Table1[[#This Row],[Cost]]-[1]!Table1[[#This Row],[Profit]]</f>
        <v>0</v>
      </c>
      <c r="X1250" s="3">
        <f>[1]!Table1[[#This Row],[Quantity]]*[1]!Table1[[#This Row],[Unit_Price]]</f>
        <v>44000</v>
      </c>
      <c r="Y1250" s="7">
        <f>[1]!Table1[[#This Row],[Gross_Sales]]*[1]!Table1[[#This Row],[Discount]]</f>
        <v>6600</v>
      </c>
      <c r="Z1250" s="8">
        <f>[1]!Table1[[#This Row],[Gross_Sales]]*[1]!Table1[[#This Row],[Discount_amount]]</f>
        <v>290400000</v>
      </c>
      <c r="AA1250" s="6">
        <f>IFERROR([1]!Table1[[#This Row],[Profit]]/[1]!Table1[[#This Row],[Sales]],0)</f>
        <v>0.11764705882352941</v>
      </c>
      <c r="AB1250" s="3">
        <f>YEAR([1]!Table1[[#This Row],[Order_Date]])</f>
        <v>2024</v>
      </c>
      <c r="AC1250" s="3">
        <f>MONTH([1]!Table1[[#This Row],[Order_Date]])</f>
        <v>2</v>
      </c>
      <c r="AD1250" s="3" t="str">
        <f t="shared" si="57"/>
        <v>Feb</v>
      </c>
      <c r="AE1250" s="3" t="str">
        <f t="shared" si="58"/>
        <v>Q1</v>
      </c>
      <c r="AF1250" s="3" t="str">
        <f t="shared" si="59"/>
        <v>2024-Feb</v>
      </c>
      <c r="AG1250" s="3">
        <f>COUNTIF(C:C,Table1[[#This Row],[Customer_ID]])</f>
        <v>6</v>
      </c>
      <c r="AH1250" s="9" t="e">
        <f>IF([1]!Table1[[#This Row],[Customer_order_count]] &gt;= 10,"FREQUENT",IF([1]!Table1[[#This Row],[Customer_order_count]] &lt;= 10,"REGULAR","OCASSIONAL"))</f>
        <v>#REF!</v>
      </c>
    </row>
    <row r="1251" spans="1:34" x14ac:dyDescent="0.25">
      <c r="A1251" s="10" t="s">
        <v>2034</v>
      </c>
      <c r="B1251" s="11">
        <v>45430</v>
      </c>
      <c r="C1251" s="12" t="s">
        <v>1111</v>
      </c>
      <c r="D1251" s="13" t="s">
        <v>725</v>
      </c>
      <c r="E1251" s="13" t="s">
        <v>3</v>
      </c>
      <c r="F1251" s="14">
        <v>27</v>
      </c>
      <c r="G1251" s="12" t="s">
        <v>284</v>
      </c>
      <c r="H1251" s="12" t="s">
        <v>285</v>
      </c>
      <c r="I1251" s="12" t="s">
        <v>264</v>
      </c>
      <c r="J1251" s="12" t="s">
        <v>265</v>
      </c>
      <c r="K1251" s="12" t="s">
        <v>46</v>
      </c>
      <c r="L1251" s="14">
        <v>1</v>
      </c>
      <c r="M1251" s="14">
        <v>800</v>
      </c>
      <c r="N1251" s="15">
        <v>0</v>
      </c>
      <c r="O1251" s="14">
        <v>800</v>
      </c>
      <c r="P1251" s="14">
        <v>500</v>
      </c>
      <c r="Q1251" s="5">
        <f>Table1[[#This Row],[Sales]]-Table1[[#This Row],[Cost]]</f>
        <v>300</v>
      </c>
      <c r="R1251" s="12" t="s">
        <v>26</v>
      </c>
      <c r="S1251" s="12" t="s">
        <v>10</v>
      </c>
      <c r="T1251" s="12" t="s">
        <v>11</v>
      </c>
      <c r="U1251" s="12" t="s">
        <v>27</v>
      </c>
      <c r="V1251" s="6">
        <f>Table1[[#This Row],[Profit]]/Table1[[#This Row],[Sales]]</f>
        <v>0.375</v>
      </c>
      <c r="W1251" s="12">
        <f>[1]!Table1[[#This Row],[Sales]]-[1]!Table1[[#This Row],[Cost]]-[1]!Table1[[#This Row],[Profit]]</f>
        <v>0</v>
      </c>
      <c r="X1251" s="12">
        <f>[1]!Table1[[#This Row],[Quantity]]*[1]!Table1[[#This Row],[Unit_Price]]</f>
        <v>800</v>
      </c>
      <c r="Y1251" s="16">
        <f>[1]!Table1[[#This Row],[Gross_Sales]]*[1]!Table1[[#This Row],[Discount]]</f>
        <v>0</v>
      </c>
      <c r="Z1251" s="17">
        <f>[1]!Table1[[#This Row],[Gross_Sales]]*[1]!Table1[[#This Row],[Discount_amount]]</f>
        <v>0</v>
      </c>
      <c r="AA1251" s="15">
        <f>IFERROR([1]!Table1[[#This Row],[Profit]]/[1]!Table1[[#This Row],[Sales]],0)</f>
        <v>0.375</v>
      </c>
      <c r="AB1251" s="12">
        <f>YEAR([1]!Table1[[#This Row],[Order_Date]])</f>
        <v>2024</v>
      </c>
      <c r="AC1251" s="12">
        <f>MONTH([1]!Table1[[#This Row],[Order_Date]])</f>
        <v>5</v>
      </c>
      <c r="AD1251" s="12" t="str">
        <f t="shared" si="57"/>
        <v>May</v>
      </c>
      <c r="AE1251" s="12" t="str">
        <f t="shared" si="58"/>
        <v>Q2</v>
      </c>
      <c r="AF1251" s="12" t="str">
        <f t="shared" si="59"/>
        <v>2024-May</v>
      </c>
      <c r="AG1251" s="12">
        <f>COUNTIF(C:C,Table1[[#This Row],[Customer_ID]])</f>
        <v>12</v>
      </c>
      <c r="AH1251" s="18" t="e">
        <f>IF([1]!Table1[[#This Row],[Customer_order_count]] &gt;= 10,"FREQUENT",IF([1]!Table1[[#This Row],[Customer_order_count]] &lt;= 10,"REGULAR","OCASSIONAL"))</f>
        <v>#REF!</v>
      </c>
    </row>
    <row r="1252" spans="1:34" x14ac:dyDescent="0.25">
      <c r="A1252" s="1" t="s">
        <v>2035</v>
      </c>
      <c r="B1252" s="2">
        <v>45721</v>
      </c>
      <c r="C1252" s="3" t="s">
        <v>2036</v>
      </c>
      <c r="D1252" s="4" t="s">
        <v>2037</v>
      </c>
      <c r="E1252" s="4" t="s">
        <v>16</v>
      </c>
      <c r="F1252" s="5">
        <v>50</v>
      </c>
      <c r="G1252" s="3" t="s">
        <v>275</v>
      </c>
      <c r="H1252" s="3" t="s">
        <v>276</v>
      </c>
      <c r="I1252" s="3" t="s">
        <v>51</v>
      </c>
      <c r="J1252" s="3" t="s">
        <v>52</v>
      </c>
      <c r="K1252" s="3" t="s">
        <v>8</v>
      </c>
      <c r="L1252" s="5">
        <v>1</v>
      </c>
      <c r="M1252" s="5">
        <v>4500</v>
      </c>
      <c r="N1252" s="6">
        <v>0</v>
      </c>
      <c r="O1252" s="5">
        <v>4500</v>
      </c>
      <c r="P1252" s="5">
        <v>3200</v>
      </c>
      <c r="Q1252" s="5">
        <f>Table1[[#This Row],[Sales]]-Table1[[#This Row],[Cost]]</f>
        <v>1300</v>
      </c>
      <c r="R1252" s="3" t="s">
        <v>77</v>
      </c>
      <c r="S1252" s="3" t="s">
        <v>10</v>
      </c>
      <c r="T1252" s="3" t="s">
        <v>18</v>
      </c>
      <c r="U1252" s="3" t="s">
        <v>19</v>
      </c>
      <c r="V1252" s="6">
        <f>Table1[[#This Row],[Profit]]/Table1[[#This Row],[Sales]]</f>
        <v>0.28888888888888886</v>
      </c>
      <c r="W1252" s="3">
        <f>[1]!Table1[[#This Row],[Sales]]-[1]!Table1[[#This Row],[Cost]]-[1]!Table1[[#This Row],[Profit]]</f>
        <v>0</v>
      </c>
      <c r="X1252" s="3">
        <f>[1]!Table1[[#This Row],[Quantity]]*[1]!Table1[[#This Row],[Unit_Price]]</f>
        <v>4500</v>
      </c>
      <c r="Y1252" s="7">
        <f>[1]!Table1[[#This Row],[Gross_Sales]]*[1]!Table1[[#This Row],[Discount]]</f>
        <v>0</v>
      </c>
      <c r="Z1252" s="8">
        <f>[1]!Table1[[#This Row],[Gross_Sales]]*[1]!Table1[[#This Row],[Discount_amount]]</f>
        <v>0</v>
      </c>
      <c r="AA1252" s="6">
        <f>IFERROR([1]!Table1[[#This Row],[Profit]]/[1]!Table1[[#This Row],[Sales]],0)</f>
        <v>0.28888888888888886</v>
      </c>
      <c r="AB1252" s="3">
        <f>YEAR([1]!Table1[[#This Row],[Order_Date]])</f>
        <v>2025</v>
      </c>
      <c r="AC1252" s="3">
        <f>MONTH([1]!Table1[[#This Row],[Order_Date]])</f>
        <v>3</v>
      </c>
      <c r="AD1252" s="3" t="str">
        <f t="shared" si="57"/>
        <v>Mar</v>
      </c>
      <c r="AE1252" s="3" t="str">
        <f t="shared" si="58"/>
        <v>Q1</v>
      </c>
      <c r="AF1252" s="3" t="str">
        <f t="shared" si="59"/>
        <v>2025-Mar</v>
      </c>
      <c r="AG1252" s="3">
        <f>COUNTIF(C:C,Table1[[#This Row],[Customer_ID]])</f>
        <v>2</v>
      </c>
      <c r="AH1252" s="9" t="e">
        <f>IF([1]!Table1[[#This Row],[Customer_order_count]] &gt;= 10,"FREQUENT",IF([1]!Table1[[#This Row],[Customer_order_count]] &lt;= 10,"REGULAR","OCASSIONAL"))</f>
        <v>#REF!</v>
      </c>
    </row>
    <row r="1253" spans="1:34" x14ac:dyDescent="0.25">
      <c r="A1253" s="10" t="s">
        <v>2038</v>
      </c>
      <c r="B1253" s="11">
        <v>45588</v>
      </c>
      <c r="C1253" s="12" t="s">
        <v>397</v>
      </c>
      <c r="D1253" s="12" t="s">
        <v>329</v>
      </c>
      <c r="E1253" s="12" t="s">
        <v>3</v>
      </c>
      <c r="F1253" s="12">
        <v>25</v>
      </c>
      <c r="G1253" s="12" t="s">
        <v>295</v>
      </c>
      <c r="H1253" s="12" t="s">
        <v>270</v>
      </c>
      <c r="I1253" s="12" t="s">
        <v>344</v>
      </c>
      <c r="J1253" s="12" t="s">
        <v>345</v>
      </c>
      <c r="K1253" s="12" t="s">
        <v>39</v>
      </c>
      <c r="L1253" s="12">
        <v>4</v>
      </c>
      <c r="M1253" s="12">
        <v>2200</v>
      </c>
      <c r="N1253" s="12">
        <v>0.2</v>
      </c>
      <c r="O1253" s="12">
        <v>0</v>
      </c>
      <c r="P1253" s="12">
        <v>5600</v>
      </c>
      <c r="Q1253" s="5">
        <f>Table1[[#This Row],[Sales]]-Table1[[#This Row],[Cost]]</f>
        <v>-5600</v>
      </c>
      <c r="R1253" s="12" t="s">
        <v>17</v>
      </c>
      <c r="S1253" s="12" t="s">
        <v>291</v>
      </c>
      <c r="T1253" s="12" t="s">
        <v>40</v>
      </c>
      <c r="U1253" s="12" t="s">
        <v>27</v>
      </c>
      <c r="V1253" s="3" t="e">
        <f>Table1[[#This Row],[Profit]]/Table1[[#This Row],[Sales]]</f>
        <v>#DIV/0!</v>
      </c>
      <c r="W1253" s="12">
        <f>[1]!Table1[[#This Row],[Sales]]-[1]!Table1[[#This Row],[Cost]]-[1]!Table1[[#This Row],[Profit]]</f>
        <v>-5600</v>
      </c>
      <c r="X1253" s="12">
        <f>[1]!Table1[[#This Row],[Quantity]]*[1]!Table1[[#This Row],[Unit_Price]]</f>
        <v>8800</v>
      </c>
      <c r="Y1253" s="12">
        <f>[1]!Table1[[#This Row],[Gross_Sales]]*[1]!Table1[[#This Row],[Discount]]</f>
        <v>1760</v>
      </c>
      <c r="Z1253" s="12">
        <f>[1]!Table1[[#This Row],[Gross_Sales]]*[1]!Table1[[#This Row],[Discount_amount]]</f>
        <v>15488000</v>
      </c>
      <c r="AA1253" s="12">
        <f>IFERROR([1]!Table1[[#This Row],[Profit]]/[1]!Table1[[#This Row],[Sales]],0)</f>
        <v>0</v>
      </c>
      <c r="AB1253" s="12">
        <f>YEAR([1]!Table1[[#This Row],[Order_Date]])</f>
        <v>2024</v>
      </c>
      <c r="AC1253" s="12">
        <f>MONTH([1]!Table1[[#This Row],[Order_Date]])</f>
        <v>10</v>
      </c>
      <c r="AD1253" s="12" t="str">
        <f t="shared" si="57"/>
        <v>Oct</v>
      </c>
      <c r="AE1253" s="12" t="str">
        <f t="shared" si="58"/>
        <v>Q4</v>
      </c>
      <c r="AF1253" s="12" t="str">
        <f t="shared" si="59"/>
        <v>2024-Oct</v>
      </c>
      <c r="AG1253" s="12">
        <f>COUNTIF(C:C,Table1[[#This Row],[Customer_ID]])</f>
        <v>14</v>
      </c>
      <c r="AH1253" s="18" t="e">
        <f>IF([1]!Table1[[#This Row],[Customer_order_count]] &gt;= 10,"FREQUENT",IF([1]!Table1[[#This Row],[Customer_order_count]] &lt;= 10,"REGULAR","OCASSIONAL"))</f>
        <v>#REF!</v>
      </c>
    </row>
    <row r="1254" spans="1:34" x14ac:dyDescent="0.25">
      <c r="A1254" s="1" t="s">
        <v>2039</v>
      </c>
      <c r="B1254" s="2">
        <v>45818</v>
      </c>
      <c r="C1254" s="3" t="s">
        <v>644</v>
      </c>
      <c r="D1254" s="4" t="s">
        <v>606</v>
      </c>
      <c r="E1254" s="4" t="s">
        <v>3</v>
      </c>
      <c r="F1254" s="5">
        <v>45</v>
      </c>
      <c r="G1254" s="3" t="s">
        <v>263</v>
      </c>
      <c r="H1254" s="3" t="s">
        <v>5</v>
      </c>
      <c r="I1254" s="3" t="s">
        <v>186</v>
      </c>
      <c r="J1254" s="3" t="s">
        <v>187</v>
      </c>
      <c r="K1254" s="3" t="s">
        <v>91</v>
      </c>
      <c r="L1254" s="5">
        <v>1</v>
      </c>
      <c r="M1254" s="5">
        <v>12000</v>
      </c>
      <c r="N1254" s="6">
        <v>0.05</v>
      </c>
      <c r="O1254" s="5">
        <v>11400</v>
      </c>
      <c r="P1254" s="5">
        <v>9000</v>
      </c>
      <c r="Q1254" s="5">
        <f>Table1[[#This Row],[Sales]]-Table1[[#This Row],[Cost]]</f>
        <v>2400</v>
      </c>
      <c r="R1254" s="3" t="s">
        <v>9</v>
      </c>
      <c r="S1254" s="3" t="s">
        <v>10</v>
      </c>
      <c r="T1254" s="3" t="s">
        <v>11</v>
      </c>
      <c r="U1254" s="3" t="s">
        <v>12</v>
      </c>
      <c r="V1254" s="6">
        <f>Table1[[#This Row],[Profit]]/Table1[[#This Row],[Sales]]</f>
        <v>0.21052631578947367</v>
      </c>
      <c r="W1254" s="3">
        <f>[1]!Table1[[#This Row],[Sales]]-[1]!Table1[[#This Row],[Cost]]-[1]!Table1[[#This Row],[Profit]]</f>
        <v>0</v>
      </c>
      <c r="X1254" s="3">
        <f>[1]!Table1[[#This Row],[Quantity]]*[1]!Table1[[#This Row],[Unit_Price]]</f>
        <v>12000</v>
      </c>
      <c r="Y1254" s="7">
        <f>[1]!Table1[[#This Row],[Gross_Sales]]*[1]!Table1[[#This Row],[Discount]]</f>
        <v>600</v>
      </c>
      <c r="Z1254" s="8">
        <f>[1]!Table1[[#This Row],[Gross_Sales]]*[1]!Table1[[#This Row],[Discount_amount]]</f>
        <v>7200000</v>
      </c>
      <c r="AA1254" s="6">
        <f>IFERROR([1]!Table1[[#This Row],[Profit]]/[1]!Table1[[#This Row],[Sales]],0)</f>
        <v>0.21052631578947367</v>
      </c>
      <c r="AB1254" s="3">
        <f>YEAR([1]!Table1[[#This Row],[Order_Date]])</f>
        <v>2025</v>
      </c>
      <c r="AC1254" s="3">
        <f>MONTH([1]!Table1[[#This Row],[Order_Date]])</f>
        <v>6</v>
      </c>
      <c r="AD1254" s="3" t="str">
        <f t="shared" si="57"/>
        <v>Jun</v>
      </c>
      <c r="AE1254" s="3" t="str">
        <f t="shared" si="58"/>
        <v>Q2</v>
      </c>
      <c r="AF1254" s="3" t="str">
        <f t="shared" si="59"/>
        <v>2025-Jun</v>
      </c>
      <c r="AG1254" s="3">
        <f>COUNTIF(C:C,Table1[[#This Row],[Customer_ID]])</f>
        <v>4</v>
      </c>
      <c r="AH1254" s="9" t="e">
        <f>IF([1]!Table1[[#This Row],[Customer_order_count]] &gt;= 10,"FREQUENT",IF([1]!Table1[[#This Row],[Customer_order_count]] &lt;= 10,"REGULAR","OCASSIONAL"))</f>
        <v>#REF!</v>
      </c>
    </row>
    <row r="1255" spans="1:34" x14ac:dyDescent="0.25">
      <c r="A1255" s="10" t="s">
        <v>2040</v>
      </c>
      <c r="B1255" s="11">
        <v>45388</v>
      </c>
      <c r="C1255" s="12" t="s">
        <v>428</v>
      </c>
      <c r="D1255" s="13" t="s">
        <v>36</v>
      </c>
      <c r="E1255" s="13" t="s">
        <v>3</v>
      </c>
      <c r="F1255" s="14">
        <v>45</v>
      </c>
      <c r="G1255" s="12" t="s">
        <v>275</v>
      </c>
      <c r="H1255" s="12" t="s">
        <v>276</v>
      </c>
      <c r="I1255" s="12" t="s">
        <v>56</v>
      </c>
      <c r="J1255" s="12" t="s">
        <v>57</v>
      </c>
      <c r="K1255" s="12" t="s">
        <v>58</v>
      </c>
      <c r="L1255" s="14">
        <v>3</v>
      </c>
      <c r="M1255" s="14">
        <v>1200</v>
      </c>
      <c r="N1255" s="15">
        <v>0</v>
      </c>
      <c r="O1255" s="14">
        <v>3600</v>
      </c>
      <c r="P1255" s="14">
        <v>2400</v>
      </c>
      <c r="Q1255" s="5">
        <f>Table1[[#This Row],[Sales]]-Table1[[#This Row],[Cost]]</f>
        <v>1200</v>
      </c>
      <c r="R1255" s="12" t="s">
        <v>9</v>
      </c>
      <c r="S1255" s="12" t="s">
        <v>10</v>
      </c>
      <c r="T1255" s="12" t="s">
        <v>11</v>
      </c>
      <c r="U1255" s="12" t="s">
        <v>27</v>
      </c>
      <c r="V1255" s="6">
        <f>Table1[[#This Row],[Profit]]/Table1[[#This Row],[Sales]]</f>
        <v>0.33333333333333331</v>
      </c>
      <c r="W1255" s="12">
        <f>[1]!Table1[[#This Row],[Sales]]-[1]!Table1[[#This Row],[Cost]]-[1]!Table1[[#This Row],[Profit]]</f>
        <v>0</v>
      </c>
      <c r="X1255" s="12">
        <f>[1]!Table1[[#This Row],[Quantity]]*[1]!Table1[[#This Row],[Unit_Price]]</f>
        <v>3600</v>
      </c>
      <c r="Y1255" s="16">
        <f>[1]!Table1[[#This Row],[Gross_Sales]]*[1]!Table1[[#This Row],[Discount]]</f>
        <v>0</v>
      </c>
      <c r="Z1255" s="17">
        <f>[1]!Table1[[#This Row],[Gross_Sales]]*[1]!Table1[[#This Row],[Discount_amount]]</f>
        <v>0</v>
      </c>
      <c r="AA1255" s="15">
        <f>IFERROR([1]!Table1[[#This Row],[Profit]]/[1]!Table1[[#This Row],[Sales]],0)</f>
        <v>0.33333333333333331</v>
      </c>
      <c r="AB1255" s="12">
        <f>YEAR([1]!Table1[[#This Row],[Order_Date]])</f>
        <v>2024</v>
      </c>
      <c r="AC1255" s="12">
        <f>MONTH([1]!Table1[[#This Row],[Order_Date]])</f>
        <v>4</v>
      </c>
      <c r="AD1255" s="12" t="str">
        <f t="shared" si="57"/>
        <v>Apr</v>
      </c>
      <c r="AE1255" s="12" t="str">
        <f t="shared" si="58"/>
        <v>Q2</v>
      </c>
      <c r="AF1255" s="12" t="str">
        <f t="shared" si="59"/>
        <v>2024-Apr</v>
      </c>
      <c r="AG1255" s="12">
        <f>COUNTIF(C:C,Table1[[#This Row],[Customer_ID]])</f>
        <v>6</v>
      </c>
      <c r="AH1255" s="18" t="e">
        <f>IF([1]!Table1[[#This Row],[Customer_order_count]] &gt;= 10,"FREQUENT",IF([1]!Table1[[#This Row],[Customer_order_count]] &lt;= 10,"REGULAR","OCASSIONAL"))</f>
        <v>#REF!</v>
      </c>
    </row>
    <row r="1256" spans="1:34" x14ac:dyDescent="0.25">
      <c r="A1256" s="1" t="s">
        <v>2041</v>
      </c>
      <c r="B1256" s="2">
        <v>45615</v>
      </c>
      <c r="C1256" s="3" t="s">
        <v>1519</v>
      </c>
      <c r="D1256" s="4" t="s">
        <v>357</v>
      </c>
      <c r="E1256" s="4" t="s">
        <v>3</v>
      </c>
      <c r="F1256" s="5">
        <v>23</v>
      </c>
      <c r="G1256" s="3" t="s">
        <v>317</v>
      </c>
      <c r="H1256" s="3" t="s">
        <v>5</v>
      </c>
      <c r="I1256" s="3" t="s">
        <v>6</v>
      </c>
      <c r="J1256" s="3" t="s">
        <v>7</v>
      </c>
      <c r="K1256" s="3" t="s">
        <v>8</v>
      </c>
      <c r="L1256" s="5">
        <v>1</v>
      </c>
      <c r="M1256" s="5">
        <v>7000</v>
      </c>
      <c r="N1256" s="6">
        <v>0.2</v>
      </c>
      <c r="O1256" s="5">
        <v>5600</v>
      </c>
      <c r="P1256" s="5">
        <v>5200</v>
      </c>
      <c r="Q1256" s="5">
        <f>Table1[[#This Row],[Sales]]-Table1[[#This Row],[Cost]]</f>
        <v>400</v>
      </c>
      <c r="R1256" s="3" t="s">
        <v>9</v>
      </c>
      <c r="S1256" s="3" t="s">
        <v>10</v>
      </c>
      <c r="T1256" s="3" t="s">
        <v>40</v>
      </c>
      <c r="U1256" s="3" t="s">
        <v>12</v>
      </c>
      <c r="V1256" s="6">
        <f>Table1[[#This Row],[Profit]]/Table1[[#This Row],[Sales]]</f>
        <v>7.1428571428571425E-2</v>
      </c>
      <c r="W1256" s="3">
        <f>[1]!Table1[[#This Row],[Sales]]-[1]!Table1[[#This Row],[Cost]]-[1]!Table1[[#This Row],[Profit]]</f>
        <v>0</v>
      </c>
      <c r="X1256" s="3">
        <f>[1]!Table1[[#This Row],[Quantity]]*[1]!Table1[[#This Row],[Unit_Price]]</f>
        <v>7000</v>
      </c>
      <c r="Y1256" s="7">
        <f>[1]!Table1[[#This Row],[Gross_Sales]]*[1]!Table1[[#This Row],[Discount]]</f>
        <v>1400</v>
      </c>
      <c r="Z1256" s="8">
        <f>[1]!Table1[[#This Row],[Gross_Sales]]*[1]!Table1[[#This Row],[Discount_amount]]</f>
        <v>9800000</v>
      </c>
      <c r="AA1256" s="6">
        <f>IFERROR([1]!Table1[[#This Row],[Profit]]/[1]!Table1[[#This Row],[Sales]],0)</f>
        <v>7.1428571428571425E-2</v>
      </c>
      <c r="AB1256" s="3">
        <f>YEAR([1]!Table1[[#This Row],[Order_Date]])</f>
        <v>2024</v>
      </c>
      <c r="AC1256" s="3">
        <f>MONTH([1]!Table1[[#This Row],[Order_Date]])</f>
        <v>11</v>
      </c>
      <c r="AD1256" s="3" t="str">
        <f t="shared" si="57"/>
        <v>Nov</v>
      </c>
      <c r="AE1256" s="3" t="str">
        <f t="shared" si="58"/>
        <v>Q4</v>
      </c>
      <c r="AF1256" s="3" t="str">
        <f t="shared" si="59"/>
        <v>2024-Nov</v>
      </c>
      <c r="AG1256" s="3">
        <f>COUNTIF(C:C,Table1[[#This Row],[Customer_ID]])</f>
        <v>4</v>
      </c>
      <c r="AH1256" s="9" t="e">
        <f>IF([1]!Table1[[#This Row],[Customer_order_count]] &gt;= 10,"FREQUENT",IF([1]!Table1[[#This Row],[Customer_order_count]] &lt;= 10,"REGULAR","OCASSIONAL"))</f>
        <v>#REF!</v>
      </c>
    </row>
    <row r="1257" spans="1:34" x14ac:dyDescent="0.25">
      <c r="A1257" s="10" t="s">
        <v>2042</v>
      </c>
      <c r="B1257" s="11">
        <v>46006</v>
      </c>
      <c r="C1257" s="12" t="s">
        <v>1001</v>
      </c>
      <c r="D1257" s="13" t="s">
        <v>1002</v>
      </c>
      <c r="E1257" s="13" t="s">
        <v>16</v>
      </c>
      <c r="F1257" s="14">
        <v>49</v>
      </c>
      <c r="G1257" s="12" t="s">
        <v>280</v>
      </c>
      <c r="H1257" s="12" t="s">
        <v>270</v>
      </c>
      <c r="I1257" s="12" t="s">
        <v>109</v>
      </c>
      <c r="J1257" s="12" t="s">
        <v>110</v>
      </c>
      <c r="K1257" s="12" t="s">
        <v>8</v>
      </c>
      <c r="L1257" s="14">
        <v>2</v>
      </c>
      <c r="M1257" s="14">
        <v>4000</v>
      </c>
      <c r="N1257" s="15">
        <v>0.05</v>
      </c>
      <c r="O1257" s="14">
        <v>7600</v>
      </c>
      <c r="P1257" s="14">
        <v>5800</v>
      </c>
      <c r="Q1257" s="5">
        <f>Table1[[#This Row],[Sales]]-Table1[[#This Row],[Cost]]</f>
        <v>1800</v>
      </c>
      <c r="R1257" s="12" t="s">
        <v>26</v>
      </c>
      <c r="S1257" s="12" t="s">
        <v>10</v>
      </c>
      <c r="T1257" s="12" t="s">
        <v>40</v>
      </c>
      <c r="U1257" s="12" t="s">
        <v>27</v>
      </c>
      <c r="V1257" s="6">
        <f>Table1[[#This Row],[Profit]]/Table1[[#This Row],[Sales]]</f>
        <v>0.23684210526315788</v>
      </c>
      <c r="W1257" s="12">
        <f>[1]!Table1[[#This Row],[Sales]]-[1]!Table1[[#This Row],[Cost]]-[1]!Table1[[#This Row],[Profit]]</f>
        <v>0</v>
      </c>
      <c r="X1257" s="12">
        <f>[1]!Table1[[#This Row],[Quantity]]*[1]!Table1[[#This Row],[Unit_Price]]</f>
        <v>8000</v>
      </c>
      <c r="Y1257" s="16">
        <f>[1]!Table1[[#This Row],[Gross_Sales]]*[1]!Table1[[#This Row],[Discount]]</f>
        <v>400</v>
      </c>
      <c r="Z1257" s="17">
        <f>[1]!Table1[[#This Row],[Gross_Sales]]*[1]!Table1[[#This Row],[Discount_amount]]</f>
        <v>3200000</v>
      </c>
      <c r="AA1257" s="15">
        <f>IFERROR([1]!Table1[[#This Row],[Profit]]/[1]!Table1[[#This Row],[Sales]],0)</f>
        <v>0.23684210526315788</v>
      </c>
      <c r="AB1257" s="12">
        <f>YEAR([1]!Table1[[#This Row],[Order_Date]])</f>
        <v>2025</v>
      </c>
      <c r="AC1257" s="12">
        <f>MONTH([1]!Table1[[#This Row],[Order_Date]])</f>
        <v>12</v>
      </c>
      <c r="AD1257" s="12" t="str">
        <f t="shared" si="57"/>
        <v>Dec</v>
      </c>
      <c r="AE1257" s="12" t="str">
        <f t="shared" si="58"/>
        <v>Q4</v>
      </c>
      <c r="AF1257" s="12" t="str">
        <f t="shared" si="59"/>
        <v>2025-Dec</v>
      </c>
      <c r="AG1257" s="12">
        <f>COUNTIF(C:C,Table1[[#This Row],[Customer_ID]])</f>
        <v>16</v>
      </c>
      <c r="AH1257" s="18" t="e">
        <f>IF([1]!Table1[[#This Row],[Customer_order_count]] &gt;= 10,"FREQUENT",IF([1]!Table1[[#This Row],[Customer_order_count]] &lt;= 10,"REGULAR","OCASSIONAL"))</f>
        <v>#REF!</v>
      </c>
    </row>
    <row r="1258" spans="1:34" x14ac:dyDescent="0.25">
      <c r="A1258" s="1" t="s">
        <v>2043</v>
      </c>
      <c r="B1258" s="2">
        <v>45652</v>
      </c>
      <c r="C1258" s="3" t="s">
        <v>2044</v>
      </c>
      <c r="D1258" s="4" t="s">
        <v>88</v>
      </c>
      <c r="E1258" s="4" t="s">
        <v>16</v>
      </c>
      <c r="F1258" s="5">
        <v>32</v>
      </c>
      <c r="G1258" s="3" t="s">
        <v>407</v>
      </c>
      <c r="H1258" s="3" t="s">
        <v>285</v>
      </c>
      <c r="I1258" s="3" t="s">
        <v>176</v>
      </c>
      <c r="J1258" s="3" t="s">
        <v>177</v>
      </c>
      <c r="K1258" s="3" t="s">
        <v>25</v>
      </c>
      <c r="L1258" s="5">
        <v>1</v>
      </c>
      <c r="M1258" s="5">
        <v>22000</v>
      </c>
      <c r="N1258" s="6">
        <v>0.05</v>
      </c>
      <c r="O1258" s="5">
        <v>20900</v>
      </c>
      <c r="P1258" s="5">
        <v>16500</v>
      </c>
      <c r="Q1258" s="5">
        <f>Table1[[#This Row],[Sales]]-Table1[[#This Row],[Cost]]</f>
        <v>4400</v>
      </c>
      <c r="R1258" s="3" t="s">
        <v>26</v>
      </c>
      <c r="S1258" s="3" t="s">
        <v>10</v>
      </c>
      <c r="T1258" s="3" t="s">
        <v>40</v>
      </c>
      <c r="U1258" s="3" t="s">
        <v>19</v>
      </c>
      <c r="V1258" s="6">
        <f>Table1[[#This Row],[Profit]]/Table1[[#This Row],[Sales]]</f>
        <v>0.21052631578947367</v>
      </c>
      <c r="W1258" s="3">
        <f>[1]!Table1[[#This Row],[Sales]]-[1]!Table1[[#This Row],[Cost]]-[1]!Table1[[#This Row],[Profit]]</f>
        <v>0</v>
      </c>
      <c r="X1258" s="3">
        <f>[1]!Table1[[#This Row],[Quantity]]*[1]!Table1[[#This Row],[Unit_Price]]</f>
        <v>22000</v>
      </c>
      <c r="Y1258" s="7">
        <f>[1]!Table1[[#This Row],[Gross_Sales]]*[1]!Table1[[#This Row],[Discount]]</f>
        <v>1100</v>
      </c>
      <c r="Z1258" s="8">
        <f>[1]!Table1[[#This Row],[Gross_Sales]]*[1]!Table1[[#This Row],[Discount_amount]]</f>
        <v>24200000</v>
      </c>
      <c r="AA1258" s="6">
        <f>IFERROR([1]!Table1[[#This Row],[Profit]]/[1]!Table1[[#This Row],[Sales]],0)</f>
        <v>0.21052631578947367</v>
      </c>
      <c r="AB1258" s="3">
        <f>YEAR([1]!Table1[[#This Row],[Order_Date]])</f>
        <v>2024</v>
      </c>
      <c r="AC1258" s="3">
        <f>MONTH([1]!Table1[[#This Row],[Order_Date]])</f>
        <v>12</v>
      </c>
      <c r="AD1258" s="3" t="str">
        <f t="shared" si="57"/>
        <v>Dec</v>
      </c>
      <c r="AE1258" s="3" t="str">
        <f t="shared" si="58"/>
        <v>Q4</v>
      </c>
      <c r="AF1258" s="3" t="str">
        <f t="shared" si="59"/>
        <v>2024-Dec</v>
      </c>
      <c r="AG1258" s="3">
        <f>COUNTIF(C:C,Table1[[#This Row],[Customer_ID]])</f>
        <v>1</v>
      </c>
      <c r="AH1258" s="9" t="e">
        <f>IF([1]!Table1[[#This Row],[Customer_order_count]] &gt;= 10,"FREQUENT",IF([1]!Table1[[#This Row],[Customer_order_count]] &lt;= 10,"REGULAR","OCASSIONAL"))</f>
        <v>#REF!</v>
      </c>
    </row>
    <row r="1259" spans="1:34" x14ac:dyDescent="0.25">
      <c r="A1259" s="10" t="s">
        <v>2045</v>
      </c>
      <c r="B1259" s="11">
        <v>45673</v>
      </c>
      <c r="C1259" s="12" t="s">
        <v>21</v>
      </c>
      <c r="D1259" s="12" t="s">
        <v>22</v>
      </c>
      <c r="E1259" s="12" t="s">
        <v>3</v>
      </c>
      <c r="F1259" s="12">
        <v>39</v>
      </c>
      <c r="G1259" s="12" t="s">
        <v>4</v>
      </c>
      <c r="H1259" s="12" t="s">
        <v>5</v>
      </c>
      <c r="I1259" s="12" t="s">
        <v>143</v>
      </c>
      <c r="J1259" s="12" t="s">
        <v>144</v>
      </c>
      <c r="K1259" s="12" t="s">
        <v>76</v>
      </c>
      <c r="L1259" s="12">
        <v>5</v>
      </c>
      <c r="M1259" s="12">
        <v>700</v>
      </c>
      <c r="N1259" s="12">
        <v>0.15</v>
      </c>
      <c r="O1259" s="12">
        <v>0</v>
      </c>
      <c r="P1259" s="12">
        <v>2850</v>
      </c>
      <c r="Q1259" s="5">
        <f>Table1[[#This Row],[Sales]]-Table1[[#This Row],[Cost]]</f>
        <v>-2850</v>
      </c>
      <c r="R1259" s="12" t="s">
        <v>17</v>
      </c>
      <c r="S1259" s="12" t="s">
        <v>291</v>
      </c>
      <c r="T1259" s="12" t="s">
        <v>18</v>
      </c>
      <c r="U1259" s="12" t="s">
        <v>27</v>
      </c>
      <c r="V1259" s="3" t="e">
        <f>Table1[[#This Row],[Profit]]/Table1[[#This Row],[Sales]]</f>
        <v>#DIV/0!</v>
      </c>
      <c r="W1259" s="12">
        <f>[1]!Table1[[#This Row],[Sales]]-[1]!Table1[[#This Row],[Cost]]-[1]!Table1[[#This Row],[Profit]]</f>
        <v>-2850</v>
      </c>
      <c r="X1259" s="12">
        <f>[1]!Table1[[#This Row],[Quantity]]*[1]!Table1[[#This Row],[Unit_Price]]</f>
        <v>3500</v>
      </c>
      <c r="Y1259" s="12">
        <f>[1]!Table1[[#This Row],[Gross_Sales]]*[1]!Table1[[#This Row],[Discount]]</f>
        <v>525</v>
      </c>
      <c r="Z1259" s="12">
        <f>[1]!Table1[[#This Row],[Gross_Sales]]*[1]!Table1[[#This Row],[Discount_amount]]</f>
        <v>1837500</v>
      </c>
      <c r="AA1259" s="12">
        <f>IFERROR([1]!Table1[[#This Row],[Profit]]/[1]!Table1[[#This Row],[Sales]],0)</f>
        <v>0</v>
      </c>
      <c r="AB1259" s="12">
        <f>YEAR([1]!Table1[[#This Row],[Order_Date]])</f>
        <v>2025</v>
      </c>
      <c r="AC1259" s="12">
        <f>MONTH([1]!Table1[[#This Row],[Order_Date]])</f>
        <v>1</v>
      </c>
      <c r="AD1259" s="12" t="str">
        <f t="shared" si="57"/>
        <v>Jan</v>
      </c>
      <c r="AE1259" s="12" t="str">
        <f t="shared" si="58"/>
        <v>Q1</v>
      </c>
      <c r="AF1259" s="12" t="str">
        <f t="shared" si="59"/>
        <v>2025-Jan</v>
      </c>
      <c r="AG1259" s="12">
        <f>COUNTIF(C:C,Table1[[#This Row],[Customer_ID]])</f>
        <v>37</v>
      </c>
      <c r="AH1259" s="18" t="e">
        <f>IF([1]!Table1[[#This Row],[Customer_order_count]] &gt;= 10,"FREQUENT",IF([1]!Table1[[#This Row],[Customer_order_count]] &lt;= 10,"REGULAR","OCASSIONAL"))</f>
        <v>#REF!</v>
      </c>
    </row>
    <row r="1260" spans="1:34" x14ac:dyDescent="0.25">
      <c r="A1260" s="1" t="s">
        <v>2046</v>
      </c>
      <c r="B1260" s="2">
        <v>45458</v>
      </c>
      <c r="C1260" s="3" t="s">
        <v>2047</v>
      </c>
      <c r="D1260" s="4" t="s">
        <v>786</v>
      </c>
      <c r="E1260" s="4" t="s">
        <v>3</v>
      </c>
      <c r="F1260" s="5">
        <v>59</v>
      </c>
      <c r="G1260" s="3" t="s">
        <v>290</v>
      </c>
      <c r="H1260" s="3" t="s">
        <v>276</v>
      </c>
      <c r="I1260" s="3" t="s">
        <v>31</v>
      </c>
      <c r="J1260" s="3" t="s">
        <v>32</v>
      </c>
      <c r="K1260" s="3" t="s">
        <v>25</v>
      </c>
      <c r="L1260" s="5">
        <v>2</v>
      </c>
      <c r="M1260" s="5">
        <v>5000</v>
      </c>
      <c r="N1260" s="6">
        <v>0</v>
      </c>
      <c r="O1260" s="5">
        <v>10000</v>
      </c>
      <c r="P1260" s="5">
        <v>7000</v>
      </c>
      <c r="Q1260" s="5">
        <f>Table1[[#This Row],[Sales]]-Table1[[#This Row],[Cost]]</f>
        <v>3000</v>
      </c>
      <c r="R1260" s="3" t="s">
        <v>26</v>
      </c>
      <c r="S1260" s="3" t="s">
        <v>10</v>
      </c>
      <c r="T1260" s="3" t="s">
        <v>11</v>
      </c>
      <c r="U1260" s="3" t="s">
        <v>19</v>
      </c>
      <c r="V1260" s="6">
        <f>Table1[[#This Row],[Profit]]/Table1[[#This Row],[Sales]]</f>
        <v>0.3</v>
      </c>
      <c r="W1260" s="3">
        <f>[1]!Table1[[#This Row],[Sales]]-[1]!Table1[[#This Row],[Cost]]-[1]!Table1[[#This Row],[Profit]]</f>
        <v>0</v>
      </c>
      <c r="X1260" s="3">
        <f>[1]!Table1[[#This Row],[Quantity]]*[1]!Table1[[#This Row],[Unit_Price]]</f>
        <v>10000</v>
      </c>
      <c r="Y1260" s="7">
        <f>[1]!Table1[[#This Row],[Gross_Sales]]*[1]!Table1[[#This Row],[Discount]]</f>
        <v>0</v>
      </c>
      <c r="Z1260" s="8">
        <f>[1]!Table1[[#This Row],[Gross_Sales]]*[1]!Table1[[#This Row],[Discount_amount]]</f>
        <v>0</v>
      </c>
      <c r="AA1260" s="6">
        <f>IFERROR([1]!Table1[[#This Row],[Profit]]/[1]!Table1[[#This Row],[Sales]],0)</f>
        <v>0.3</v>
      </c>
      <c r="AB1260" s="3">
        <f>YEAR([1]!Table1[[#This Row],[Order_Date]])</f>
        <v>2024</v>
      </c>
      <c r="AC1260" s="3">
        <f>MONTH([1]!Table1[[#This Row],[Order_Date]])</f>
        <v>6</v>
      </c>
      <c r="AD1260" s="3" t="str">
        <f t="shared" si="57"/>
        <v>Jun</v>
      </c>
      <c r="AE1260" s="3" t="str">
        <f t="shared" si="58"/>
        <v>Q2</v>
      </c>
      <c r="AF1260" s="3" t="str">
        <f t="shared" si="59"/>
        <v>2024-Jun</v>
      </c>
      <c r="AG1260" s="3">
        <f>COUNTIF(C:C,Table1[[#This Row],[Customer_ID]])</f>
        <v>4</v>
      </c>
      <c r="AH1260" s="9" t="e">
        <f>IF([1]!Table1[[#This Row],[Customer_order_count]] &gt;= 10,"FREQUENT",IF([1]!Table1[[#This Row],[Customer_order_count]] &lt;= 10,"REGULAR","OCASSIONAL"))</f>
        <v>#REF!</v>
      </c>
    </row>
    <row r="1261" spans="1:34" x14ac:dyDescent="0.25">
      <c r="A1261" s="10" t="s">
        <v>2048</v>
      </c>
      <c r="B1261" s="11">
        <v>45484</v>
      </c>
      <c r="C1261" s="12" t="s">
        <v>861</v>
      </c>
      <c r="D1261" s="13" t="s">
        <v>862</v>
      </c>
      <c r="E1261" s="13" t="s">
        <v>3</v>
      </c>
      <c r="F1261" s="14">
        <v>53</v>
      </c>
      <c r="G1261" s="12" t="s">
        <v>317</v>
      </c>
      <c r="H1261" s="12" t="s">
        <v>5</v>
      </c>
      <c r="I1261" s="12" t="s">
        <v>127</v>
      </c>
      <c r="J1261" s="12" t="s">
        <v>128</v>
      </c>
      <c r="K1261" s="12" t="s">
        <v>58</v>
      </c>
      <c r="L1261" s="14">
        <v>1</v>
      </c>
      <c r="M1261" s="14">
        <v>3000</v>
      </c>
      <c r="N1261" s="15">
        <v>0.1</v>
      </c>
      <c r="O1261" s="14">
        <v>2700</v>
      </c>
      <c r="P1261" s="14">
        <v>2100</v>
      </c>
      <c r="Q1261" s="5">
        <f>Table1[[#This Row],[Sales]]-Table1[[#This Row],[Cost]]</f>
        <v>600</v>
      </c>
      <c r="R1261" s="12" t="s">
        <v>17</v>
      </c>
      <c r="S1261" s="12" t="s">
        <v>10</v>
      </c>
      <c r="T1261" s="12" t="s">
        <v>33</v>
      </c>
      <c r="U1261" s="12" t="s">
        <v>12</v>
      </c>
      <c r="V1261" s="6">
        <f>Table1[[#This Row],[Profit]]/Table1[[#This Row],[Sales]]</f>
        <v>0.22222222222222221</v>
      </c>
      <c r="W1261" s="12">
        <f>[1]!Table1[[#This Row],[Sales]]-[1]!Table1[[#This Row],[Cost]]-[1]!Table1[[#This Row],[Profit]]</f>
        <v>0</v>
      </c>
      <c r="X1261" s="12">
        <f>[1]!Table1[[#This Row],[Quantity]]*[1]!Table1[[#This Row],[Unit_Price]]</f>
        <v>3000</v>
      </c>
      <c r="Y1261" s="16">
        <f>[1]!Table1[[#This Row],[Gross_Sales]]*[1]!Table1[[#This Row],[Discount]]</f>
        <v>300</v>
      </c>
      <c r="Z1261" s="17">
        <f>[1]!Table1[[#This Row],[Gross_Sales]]*[1]!Table1[[#This Row],[Discount_amount]]</f>
        <v>900000</v>
      </c>
      <c r="AA1261" s="15">
        <f>IFERROR([1]!Table1[[#This Row],[Profit]]/[1]!Table1[[#This Row],[Sales]],0)</f>
        <v>0.22222222222222221</v>
      </c>
      <c r="AB1261" s="12">
        <f>YEAR([1]!Table1[[#This Row],[Order_Date]])</f>
        <v>2024</v>
      </c>
      <c r="AC1261" s="12">
        <f>MONTH([1]!Table1[[#This Row],[Order_Date]])</f>
        <v>7</v>
      </c>
      <c r="AD1261" s="12" t="str">
        <f t="shared" si="57"/>
        <v>Jul</v>
      </c>
      <c r="AE1261" s="12" t="str">
        <f t="shared" si="58"/>
        <v>Q3</v>
      </c>
      <c r="AF1261" s="12" t="str">
        <f t="shared" si="59"/>
        <v>2024-Jul</v>
      </c>
      <c r="AG1261" s="12">
        <f>COUNTIF(C:C,Table1[[#This Row],[Customer_ID]])</f>
        <v>10</v>
      </c>
      <c r="AH1261" s="18" t="e">
        <f>IF([1]!Table1[[#This Row],[Customer_order_count]] &gt;= 10,"FREQUENT",IF([1]!Table1[[#This Row],[Customer_order_count]] &lt;= 10,"REGULAR","OCASSIONAL"))</f>
        <v>#REF!</v>
      </c>
    </row>
    <row r="1262" spans="1:34" x14ac:dyDescent="0.25">
      <c r="A1262" s="1" t="s">
        <v>2049</v>
      </c>
      <c r="B1262" s="2">
        <v>45830</v>
      </c>
      <c r="C1262" s="3" t="s">
        <v>850</v>
      </c>
      <c r="D1262" s="4" t="s">
        <v>851</v>
      </c>
      <c r="E1262" s="4" t="s">
        <v>16</v>
      </c>
      <c r="F1262" s="5">
        <v>39</v>
      </c>
      <c r="G1262" s="3" t="s">
        <v>295</v>
      </c>
      <c r="H1262" s="3" t="s">
        <v>270</v>
      </c>
      <c r="I1262" s="3" t="s">
        <v>127</v>
      </c>
      <c r="J1262" s="3" t="s">
        <v>128</v>
      </c>
      <c r="K1262" s="3" t="s">
        <v>58</v>
      </c>
      <c r="L1262" s="5">
        <v>1</v>
      </c>
      <c r="M1262" s="5">
        <v>3000</v>
      </c>
      <c r="N1262" s="6">
        <v>0.1</v>
      </c>
      <c r="O1262" s="5">
        <v>2700</v>
      </c>
      <c r="P1262" s="5">
        <v>2100</v>
      </c>
      <c r="Q1262" s="5">
        <f>Table1[[#This Row],[Sales]]-Table1[[#This Row],[Cost]]</f>
        <v>600</v>
      </c>
      <c r="R1262" s="3" t="s">
        <v>9</v>
      </c>
      <c r="S1262" s="3" t="s">
        <v>10</v>
      </c>
      <c r="T1262" s="3" t="s">
        <v>11</v>
      </c>
      <c r="U1262" s="3" t="s">
        <v>19</v>
      </c>
      <c r="V1262" s="6">
        <f>Table1[[#This Row],[Profit]]/Table1[[#This Row],[Sales]]</f>
        <v>0.22222222222222221</v>
      </c>
      <c r="W1262" s="3">
        <f>[1]!Table1[[#This Row],[Sales]]-[1]!Table1[[#This Row],[Cost]]-[1]!Table1[[#This Row],[Profit]]</f>
        <v>0</v>
      </c>
      <c r="X1262" s="3">
        <f>[1]!Table1[[#This Row],[Quantity]]*[1]!Table1[[#This Row],[Unit_Price]]</f>
        <v>3000</v>
      </c>
      <c r="Y1262" s="7">
        <f>[1]!Table1[[#This Row],[Gross_Sales]]*[1]!Table1[[#This Row],[Discount]]</f>
        <v>300</v>
      </c>
      <c r="Z1262" s="8">
        <f>[1]!Table1[[#This Row],[Gross_Sales]]*[1]!Table1[[#This Row],[Discount_amount]]</f>
        <v>900000</v>
      </c>
      <c r="AA1262" s="6">
        <f>IFERROR([1]!Table1[[#This Row],[Profit]]/[1]!Table1[[#This Row],[Sales]],0)</f>
        <v>0.22222222222222221</v>
      </c>
      <c r="AB1262" s="3">
        <f>YEAR([1]!Table1[[#This Row],[Order_Date]])</f>
        <v>2025</v>
      </c>
      <c r="AC1262" s="3">
        <f>MONTH([1]!Table1[[#This Row],[Order_Date]])</f>
        <v>6</v>
      </c>
      <c r="AD1262" s="3" t="str">
        <f t="shared" si="57"/>
        <v>Jun</v>
      </c>
      <c r="AE1262" s="3" t="str">
        <f t="shared" si="58"/>
        <v>Q2</v>
      </c>
      <c r="AF1262" s="3" t="str">
        <f t="shared" si="59"/>
        <v>2025-Jun</v>
      </c>
      <c r="AG1262" s="3">
        <f>COUNTIF(C:C,Table1[[#This Row],[Customer_ID]])</f>
        <v>5</v>
      </c>
      <c r="AH1262" s="9" t="e">
        <f>IF([1]!Table1[[#This Row],[Customer_order_count]] &gt;= 10,"FREQUENT",IF([1]!Table1[[#This Row],[Customer_order_count]] &lt;= 10,"REGULAR","OCASSIONAL"))</f>
        <v>#REF!</v>
      </c>
    </row>
    <row r="1263" spans="1:34" x14ac:dyDescent="0.25">
      <c r="A1263" s="10" t="s">
        <v>2050</v>
      </c>
      <c r="B1263" s="11">
        <v>45408</v>
      </c>
      <c r="C1263" s="12" t="s">
        <v>293</v>
      </c>
      <c r="D1263" s="13" t="s">
        <v>294</v>
      </c>
      <c r="E1263" s="13" t="s">
        <v>3</v>
      </c>
      <c r="F1263" s="14">
        <v>33</v>
      </c>
      <c r="G1263" s="12" t="s">
        <v>295</v>
      </c>
      <c r="H1263" s="12" t="s">
        <v>270</v>
      </c>
      <c r="I1263" s="12" t="s">
        <v>44</v>
      </c>
      <c r="J1263" s="12" t="s">
        <v>45</v>
      </c>
      <c r="K1263" s="12" t="s">
        <v>46</v>
      </c>
      <c r="L1263" s="14">
        <v>1</v>
      </c>
      <c r="M1263" s="14">
        <v>2500</v>
      </c>
      <c r="N1263" s="15">
        <v>0</v>
      </c>
      <c r="O1263" s="14">
        <v>2500</v>
      </c>
      <c r="P1263" s="14">
        <v>1500</v>
      </c>
      <c r="Q1263" s="5">
        <f>Table1[[#This Row],[Sales]]-Table1[[#This Row],[Cost]]</f>
        <v>1000</v>
      </c>
      <c r="R1263" s="12" t="s">
        <v>17</v>
      </c>
      <c r="S1263" s="12" t="s">
        <v>10</v>
      </c>
      <c r="T1263" s="12" t="s">
        <v>11</v>
      </c>
      <c r="U1263" s="12" t="s">
        <v>27</v>
      </c>
      <c r="V1263" s="6">
        <f>Table1[[#This Row],[Profit]]/Table1[[#This Row],[Sales]]</f>
        <v>0.4</v>
      </c>
      <c r="W1263" s="12">
        <f>[1]!Table1[[#This Row],[Sales]]-[1]!Table1[[#This Row],[Cost]]-[1]!Table1[[#This Row],[Profit]]</f>
        <v>0</v>
      </c>
      <c r="X1263" s="12">
        <f>[1]!Table1[[#This Row],[Quantity]]*[1]!Table1[[#This Row],[Unit_Price]]</f>
        <v>2500</v>
      </c>
      <c r="Y1263" s="16">
        <f>[1]!Table1[[#This Row],[Gross_Sales]]*[1]!Table1[[#This Row],[Discount]]</f>
        <v>0</v>
      </c>
      <c r="Z1263" s="17">
        <f>[1]!Table1[[#This Row],[Gross_Sales]]*[1]!Table1[[#This Row],[Discount_amount]]</f>
        <v>0</v>
      </c>
      <c r="AA1263" s="15">
        <f>IFERROR([1]!Table1[[#This Row],[Profit]]/[1]!Table1[[#This Row],[Sales]],0)</f>
        <v>0.4</v>
      </c>
      <c r="AB1263" s="12">
        <f>YEAR([1]!Table1[[#This Row],[Order_Date]])</f>
        <v>2024</v>
      </c>
      <c r="AC1263" s="12">
        <f>MONTH([1]!Table1[[#This Row],[Order_Date]])</f>
        <v>4</v>
      </c>
      <c r="AD1263" s="12" t="str">
        <f t="shared" si="57"/>
        <v>Apr</v>
      </c>
      <c r="AE1263" s="12" t="str">
        <f t="shared" si="58"/>
        <v>Q2</v>
      </c>
      <c r="AF1263" s="12" t="str">
        <f t="shared" si="59"/>
        <v>2024-Apr</v>
      </c>
      <c r="AG1263" s="12">
        <f>COUNTIF(C:C,Table1[[#This Row],[Customer_ID]])</f>
        <v>16</v>
      </c>
      <c r="AH1263" s="18" t="e">
        <f>IF([1]!Table1[[#This Row],[Customer_order_count]] &gt;= 10,"FREQUENT",IF([1]!Table1[[#This Row],[Customer_order_count]] &lt;= 10,"REGULAR","OCASSIONAL"))</f>
        <v>#REF!</v>
      </c>
    </row>
    <row r="1264" spans="1:34" x14ac:dyDescent="0.25">
      <c r="A1264" s="1" t="s">
        <v>2051</v>
      </c>
      <c r="B1264" s="2">
        <v>45426</v>
      </c>
      <c r="C1264" s="3" t="s">
        <v>1047</v>
      </c>
      <c r="D1264" s="4" t="s">
        <v>1029</v>
      </c>
      <c r="E1264" s="4" t="s">
        <v>16</v>
      </c>
      <c r="F1264" s="5">
        <v>52</v>
      </c>
      <c r="G1264" s="3" t="s">
        <v>275</v>
      </c>
      <c r="H1264" s="3" t="s">
        <v>276</v>
      </c>
      <c r="I1264" s="3" t="s">
        <v>23</v>
      </c>
      <c r="J1264" s="3" t="s">
        <v>24</v>
      </c>
      <c r="K1264" s="3" t="s">
        <v>25</v>
      </c>
      <c r="L1264" s="5">
        <v>1</v>
      </c>
      <c r="M1264" s="5">
        <v>55000</v>
      </c>
      <c r="N1264" s="6">
        <v>0.1</v>
      </c>
      <c r="O1264" s="5">
        <v>49500</v>
      </c>
      <c r="P1264" s="5">
        <v>40000</v>
      </c>
      <c r="Q1264" s="5">
        <f>Table1[[#This Row],[Sales]]-Table1[[#This Row],[Cost]]</f>
        <v>9500</v>
      </c>
      <c r="R1264" s="3" t="s">
        <v>17</v>
      </c>
      <c r="S1264" s="3" t="s">
        <v>10</v>
      </c>
      <c r="T1264" s="3" t="s">
        <v>11</v>
      </c>
      <c r="U1264" s="3" t="s">
        <v>27</v>
      </c>
      <c r="V1264" s="6">
        <f>Table1[[#This Row],[Profit]]/Table1[[#This Row],[Sales]]</f>
        <v>0.19191919191919191</v>
      </c>
      <c r="W1264" s="3">
        <f>[1]!Table1[[#This Row],[Sales]]-[1]!Table1[[#This Row],[Cost]]-[1]!Table1[[#This Row],[Profit]]</f>
        <v>0</v>
      </c>
      <c r="X1264" s="3">
        <f>[1]!Table1[[#This Row],[Quantity]]*[1]!Table1[[#This Row],[Unit_Price]]</f>
        <v>55000</v>
      </c>
      <c r="Y1264" s="7">
        <f>[1]!Table1[[#This Row],[Gross_Sales]]*[1]!Table1[[#This Row],[Discount]]</f>
        <v>5500</v>
      </c>
      <c r="Z1264" s="8">
        <f>[1]!Table1[[#This Row],[Gross_Sales]]*[1]!Table1[[#This Row],[Discount_amount]]</f>
        <v>302500000</v>
      </c>
      <c r="AA1264" s="6">
        <f>IFERROR([1]!Table1[[#This Row],[Profit]]/[1]!Table1[[#This Row],[Sales]],0)</f>
        <v>0.19191919191919191</v>
      </c>
      <c r="AB1264" s="3">
        <f>YEAR([1]!Table1[[#This Row],[Order_Date]])</f>
        <v>2024</v>
      </c>
      <c r="AC1264" s="3">
        <f>MONTH([1]!Table1[[#This Row],[Order_Date]])</f>
        <v>5</v>
      </c>
      <c r="AD1264" s="3" t="str">
        <f t="shared" si="57"/>
        <v>May</v>
      </c>
      <c r="AE1264" s="3" t="str">
        <f t="shared" si="58"/>
        <v>Q2</v>
      </c>
      <c r="AF1264" s="3" t="str">
        <f t="shared" si="59"/>
        <v>2024-May</v>
      </c>
      <c r="AG1264" s="3">
        <f>COUNTIF(C:C,Table1[[#This Row],[Customer_ID]])</f>
        <v>23</v>
      </c>
      <c r="AH1264" s="9" t="e">
        <f>IF([1]!Table1[[#This Row],[Customer_order_count]] &gt;= 10,"FREQUENT",IF([1]!Table1[[#This Row],[Customer_order_count]] &lt;= 10,"REGULAR","OCASSIONAL"))</f>
        <v>#REF!</v>
      </c>
    </row>
    <row r="1265" spans="1:34" x14ac:dyDescent="0.25">
      <c r="A1265" s="10" t="s">
        <v>2052</v>
      </c>
      <c r="B1265" s="11">
        <v>45663</v>
      </c>
      <c r="C1265" s="12" t="s">
        <v>799</v>
      </c>
      <c r="D1265" s="12" t="s">
        <v>43</v>
      </c>
      <c r="E1265" s="12" t="s">
        <v>3</v>
      </c>
      <c r="F1265" s="12">
        <v>28</v>
      </c>
      <c r="G1265" s="12" t="s">
        <v>317</v>
      </c>
      <c r="H1265" s="12" t="s">
        <v>5</v>
      </c>
      <c r="I1265" s="12" t="s">
        <v>176</v>
      </c>
      <c r="J1265" s="12" t="s">
        <v>177</v>
      </c>
      <c r="K1265" s="12" t="s">
        <v>25</v>
      </c>
      <c r="L1265" s="12">
        <v>2</v>
      </c>
      <c r="M1265" s="12">
        <v>22000</v>
      </c>
      <c r="N1265" s="12">
        <v>0.15</v>
      </c>
      <c r="O1265" s="12">
        <v>0</v>
      </c>
      <c r="P1265" s="12">
        <v>33000</v>
      </c>
      <c r="Q1265" s="5">
        <f>Table1[[#This Row],[Sales]]-Table1[[#This Row],[Cost]]</f>
        <v>-33000</v>
      </c>
      <c r="R1265" s="12" t="s">
        <v>77</v>
      </c>
      <c r="S1265" s="12" t="s">
        <v>291</v>
      </c>
      <c r="T1265" s="12" t="s">
        <v>18</v>
      </c>
      <c r="U1265" s="12" t="s">
        <v>27</v>
      </c>
      <c r="V1265" s="3" t="e">
        <f>Table1[[#This Row],[Profit]]/Table1[[#This Row],[Sales]]</f>
        <v>#DIV/0!</v>
      </c>
      <c r="W1265" s="12">
        <f>[1]!Table1[[#This Row],[Sales]]-[1]!Table1[[#This Row],[Cost]]-[1]!Table1[[#This Row],[Profit]]</f>
        <v>-33000</v>
      </c>
      <c r="X1265" s="12">
        <f>[1]!Table1[[#This Row],[Quantity]]*[1]!Table1[[#This Row],[Unit_Price]]</f>
        <v>44000</v>
      </c>
      <c r="Y1265" s="12">
        <f>[1]!Table1[[#This Row],[Gross_Sales]]*[1]!Table1[[#This Row],[Discount]]</f>
        <v>6600</v>
      </c>
      <c r="Z1265" s="12">
        <f>[1]!Table1[[#This Row],[Gross_Sales]]*[1]!Table1[[#This Row],[Discount_amount]]</f>
        <v>290400000</v>
      </c>
      <c r="AA1265" s="12">
        <f>IFERROR([1]!Table1[[#This Row],[Profit]]/[1]!Table1[[#This Row],[Sales]],0)</f>
        <v>0</v>
      </c>
      <c r="AB1265" s="12">
        <f>YEAR([1]!Table1[[#This Row],[Order_Date]])</f>
        <v>2025</v>
      </c>
      <c r="AC1265" s="12">
        <f>MONTH([1]!Table1[[#This Row],[Order_Date]])</f>
        <v>1</v>
      </c>
      <c r="AD1265" s="12" t="str">
        <f t="shared" si="57"/>
        <v>Jan</v>
      </c>
      <c r="AE1265" s="12" t="str">
        <f t="shared" si="58"/>
        <v>Q1</v>
      </c>
      <c r="AF1265" s="12" t="str">
        <f t="shared" si="59"/>
        <v>2025-Jan</v>
      </c>
      <c r="AG1265" s="12">
        <f>COUNTIF(C:C,Table1[[#This Row],[Customer_ID]])</f>
        <v>17</v>
      </c>
      <c r="AH1265" s="18" t="e">
        <f>IF([1]!Table1[[#This Row],[Customer_order_count]] &gt;= 10,"FREQUENT",IF([1]!Table1[[#This Row],[Customer_order_count]] &lt;= 10,"REGULAR","OCASSIONAL"))</f>
        <v>#REF!</v>
      </c>
    </row>
    <row r="1266" spans="1:34" x14ac:dyDescent="0.25">
      <c r="A1266" s="1" t="s">
        <v>2053</v>
      </c>
      <c r="B1266" s="2">
        <v>45903</v>
      </c>
      <c r="C1266" s="3" t="s">
        <v>694</v>
      </c>
      <c r="D1266" s="4" t="s">
        <v>695</v>
      </c>
      <c r="E1266" s="4" t="s">
        <v>16</v>
      </c>
      <c r="F1266" s="5">
        <v>59</v>
      </c>
      <c r="G1266" s="3" t="s">
        <v>284</v>
      </c>
      <c r="H1266" s="3" t="s">
        <v>285</v>
      </c>
      <c r="I1266" s="3" t="s">
        <v>105</v>
      </c>
      <c r="J1266" s="3" t="s">
        <v>106</v>
      </c>
      <c r="K1266" s="3" t="s">
        <v>76</v>
      </c>
      <c r="L1266" s="5">
        <v>4</v>
      </c>
      <c r="M1266" s="5">
        <v>450</v>
      </c>
      <c r="N1266" s="6">
        <v>0.05</v>
      </c>
      <c r="O1266" s="5">
        <v>1710</v>
      </c>
      <c r="P1266" s="5">
        <v>1320</v>
      </c>
      <c r="Q1266" s="5">
        <f>Table1[[#This Row],[Sales]]-Table1[[#This Row],[Cost]]</f>
        <v>390</v>
      </c>
      <c r="R1266" s="3" t="s">
        <v>9</v>
      </c>
      <c r="S1266" s="3" t="s">
        <v>10</v>
      </c>
      <c r="T1266" s="3" t="s">
        <v>33</v>
      </c>
      <c r="U1266" s="3" t="s">
        <v>27</v>
      </c>
      <c r="V1266" s="6">
        <f>Table1[[#This Row],[Profit]]/Table1[[#This Row],[Sales]]</f>
        <v>0.22807017543859648</v>
      </c>
      <c r="W1266" s="3">
        <f>[1]!Table1[[#This Row],[Sales]]-[1]!Table1[[#This Row],[Cost]]-[1]!Table1[[#This Row],[Profit]]</f>
        <v>0</v>
      </c>
      <c r="X1266" s="3">
        <f>[1]!Table1[[#This Row],[Quantity]]*[1]!Table1[[#This Row],[Unit_Price]]</f>
        <v>1800</v>
      </c>
      <c r="Y1266" s="7">
        <f>[1]!Table1[[#This Row],[Gross_Sales]]*[1]!Table1[[#This Row],[Discount]]</f>
        <v>90</v>
      </c>
      <c r="Z1266" s="8">
        <f>[1]!Table1[[#This Row],[Gross_Sales]]*[1]!Table1[[#This Row],[Discount_amount]]</f>
        <v>162000</v>
      </c>
      <c r="AA1266" s="6">
        <f>IFERROR([1]!Table1[[#This Row],[Profit]]/[1]!Table1[[#This Row],[Sales]],0)</f>
        <v>0.22807017543859648</v>
      </c>
      <c r="AB1266" s="3">
        <f>YEAR([1]!Table1[[#This Row],[Order_Date]])</f>
        <v>2025</v>
      </c>
      <c r="AC1266" s="3">
        <f>MONTH([1]!Table1[[#This Row],[Order_Date]])</f>
        <v>9</v>
      </c>
      <c r="AD1266" s="3" t="str">
        <f t="shared" si="57"/>
        <v>Sep</v>
      </c>
      <c r="AE1266" s="3" t="str">
        <f t="shared" si="58"/>
        <v>Q3</v>
      </c>
      <c r="AF1266" s="3" t="str">
        <f t="shared" si="59"/>
        <v>2025-Sep</v>
      </c>
      <c r="AG1266" s="3">
        <f>COUNTIF(C:C,Table1[[#This Row],[Customer_ID]])</f>
        <v>16</v>
      </c>
      <c r="AH1266" s="9" t="e">
        <f>IF([1]!Table1[[#This Row],[Customer_order_count]] &gt;= 10,"FREQUENT",IF([1]!Table1[[#This Row],[Customer_order_count]] &lt;= 10,"REGULAR","OCASSIONAL"))</f>
        <v>#REF!</v>
      </c>
    </row>
    <row r="1267" spans="1:34" x14ac:dyDescent="0.25">
      <c r="A1267" s="10" t="s">
        <v>2054</v>
      </c>
      <c r="B1267" s="11">
        <v>46018</v>
      </c>
      <c r="C1267" s="12" t="s">
        <v>1604</v>
      </c>
      <c r="D1267" s="13" t="s">
        <v>323</v>
      </c>
      <c r="E1267" s="13" t="s">
        <v>16</v>
      </c>
      <c r="F1267" s="14">
        <v>41</v>
      </c>
      <c r="G1267" s="12" t="s">
        <v>317</v>
      </c>
      <c r="H1267" s="12" t="s">
        <v>5</v>
      </c>
      <c r="I1267" s="12" t="s">
        <v>344</v>
      </c>
      <c r="J1267" s="12" t="s">
        <v>345</v>
      </c>
      <c r="K1267" s="12" t="s">
        <v>39</v>
      </c>
      <c r="L1267" s="14">
        <v>2</v>
      </c>
      <c r="M1267" s="14">
        <v>2200</v>
      </c>
      <c r="N1267" s="15">
        <v>0.05</v>
      </c>
      <c r="O1267" s="14">
        <v>4180</v>
      </c>
      <c r="P1267" s="14">
        <v>2800</v>
      </c>
      <c r="Q1267" s="5">
        <f>Table1[[#This Row],[Sales]]-Table1[[#This Row],[Cost]]</f>
        <v>1380</v>
      </c>
      <c r="R1267" s="12" t="s">
        <v>26</v>
      </c>
      <c r="S1267" s="12" t="s">
        <v>10</v>
      </c>
      <c r="T1267" s="12" t="s">
        <v>40</v>
      </c>
      <c r="U1267" s="12" t="s">
        <v>12</v>
      </c>
      <c r="V1267" s="6">
        <f>Table1[[#This Row],[Profit]]/Table1[[#This Row],[Sales]]</f>
        <v>0.33014354066985646</v>
      </c>
      <c r="W1267" s="12">
        <f>[1]!Table1[[#This Row],[Sales]]-[1]!Table1[[#This Row],[Cost]]-[1]!Table1[[#This Row],[Profit]]</f>
        <v>0</v>
      </c>
      <c r="X1267" s="12">
        <f>[1]!Table1[[#This Row],[Quantity]]*[1]!Table1[[#This Row],[Unit_Price]]</f>
        <v>4400</v>
      </c>
      <c r="Y1267" s="16">
        <f>[1]!Table1[[#This Row],[Gross_Sales]]*[1]!Table1[[#This Row],[Discount]]</f>
        <v>220</v>
      </c>
      <c r="Z1267" s="17">
        <f>[1]!Table1[[#This Row],[Gross_Sales]]*[1]!Table1[[#This Row],[Discount_amount]]</f>
        <v>968000</v>
      </c>
      <c r="AA1267" s="15">
        <f>IFERROR([1]!Table1[[#This Row],[Profit]]/[1]!Table1[[#This Row],[Sales]],0)</f>
        <v>0.33014354066985646</v>
      </c>
      <c r="AB1267" s="12">
        <f>YEAR([1]!Table1[[#This Row],[Order_Date]])</f>
        <v>2025</v>
      </c>
      <c r="AC1267" s="12">
        <f>MONTH([1]!Table1[[#This Row],[Order_Date]])</f>
        <v>12</v>
      </c>
      <c r="AD1267" s="12" t="str">
        <f t="shared" si="57"/>
        <v>Dec</v>
      </c>
      <c r="AE1267" s="12" t="str">
        <f t="shared" si="58"/>
        <v>Q4</v>
      </c>
      <c r="AF1267" s="12" t="str">
        <f t="shared" si="59"/>
        <v>2025-Dec</v>
      </c>
      <c r="AG1267" s="12">
        <f>COUNTIF(C:C,Table1[[#This Row],[Customer_ID]])</f>
        <v>7</v>
      </c>
      <c r="AH1267" s="18" t="e">
        <f>IF([1]!Table1[[#This Row],[Customer_order_count]] &gt;= 10,"FREQUENT",IF([1]!Table1[[#This Row],[Customer_order_count]] &lt;= 10,"REGULAR","OCASSIONAL"))</f>
        <v>#REF!</v>
      </c>
    </row>
    <row r="1268" spans="1:34" x14ac:dyDescent="0.25">
      <c r="A1268" s="1" t="s">
        <v>2055</v>
      </c>
      <c r="B1268" s="2">
        <v>45519</v>
      </c>
      <c r="C1268" s="3" t="s">
        <v>434</v>
      </c>
      <c r="D1268" s="4" t="s">
        <v>435</v>
      </c>
      <c r="E1268" s="4" t="s">
        <v>16</v>
      </c>
      <c r="F1268" s="5">
        <v>26</v>
      </c>
      <c r="G1268" s="3" t="s">
        <v>280</v>
      </c>
      <c r="H1268" s="3" t="s">
        <v>270</v>
      </c>
      <c r="I1268" s="3" t="s">
        <v>176</v>
      </c>
      <c r="J1268" s="3" t="s">
        <v>177</v>
      </c>
      <c r="K1268" s="3" t="s">
        <v>25</v>
      </c>
      <c r="L1268" s="5">
        <v>3</v>
      </c>
      <c r="M1268" s="5">
        <v>22000</v>
      </c>
      <c r="N1268" s="6">
        <v>0.1</v>
      </c>
      <c r="O1268" s="5">
        <v>59400</v>
      </c>
      <c r="P1268" s="5">
        <v>49500</v>
      </c>
      <c r="Q1268" s="5">
        <f>Table1[[#This Row],[Sales]]-Table1[[#This Row],[Cost]]</f>
        <v>9900</v>
      </c>
      <c r="R1268" s="3" t="s">
        <v>77</v>
      </c>
      <c r="S1268" s="3" t="s">
        <v>10</v>
      </c>
      <c r="T1268" s="3" t="s">
        <v>33</v>
      </c>
      <c r="U1268" s="3" t="s">
        <v>27</v>
      </c>
      <c r="V1268" s="6">
        <f>Table1[[#This Row],[Profit]]/Table1[[#This Row],[Sales]]</f>
        <v>0.16666666666666666</v>
      </c>
      <c r="W1268" s="3">
        <f>[1]!Table1[[#This Row],[Sales]]-[1]!Table1[[#This Row],[Cost]]-[1]!Table1[[#This Row],[Profit]]</f>
        <v>0</v>
      </c>
      <c r="X1268" s="3">
        <f>[1]!Table1[[#This Row],[Quantity]]*[1]!Table1[[#This Row],[Unit_Price]]</f>
        <v>66000</v>
      </c>
      <c r="Y1268" s="7">
        <f>[1]!Table1[[#This Row],[Gross_Sales]]*[1]!Table1[[#This Row],[Discount]]</f>
        <v>6600</v>
      </c>
      <c r="Z1268" s="8">
        <f>[1]!Table1[[#This Row],[Gross_Sales]]*[1]!Table1[[#This Row],[Discount_amount]]</f>
        <v>435600000</v>
      </c>
      <c r="AA1268" s="6">
        <f>IFERROR([1]!Table1[[#This Row],[Profit]]/[1]!Table1[[#This Row],[Sales]],0)</f>
        <v>0.16666666666666666</v>
      </c>
      <c r="AB1268" s="3">
        <f>YEAR([1]!Table1[[#This Row],[Order_Date]])</f>
        <v>2024</v>
      </c>
      <c r="AC1268" s="3">
        <f>MONTH([1]!Table1[[#This Row],[Order_Date]])</f>
        <v>8</v>
      </c>
      <c r="AD1268" s="3" t="str">
        <f t="shared" si="57"/>
        <v>Aug</v>
      </c>
      <c r="AE1268" s="3" t="str">
        <f t="shared" si="58"/>
        <v>Q3</v>
      </c>
      <c r="AF1268" s="3" t="str">
        <f t="shared" si="59"/>
        <v>2024-Aug</v>
      </c>
      <c r="AG1268" s="3">
        <f>COUNTIF(C:C,Table1[[#This Row],[Customer_ID]])</f>
        <v>32</v>
      </c>
      <c r="AH1268" s="9" t="e">
        <f>IF([1]!Table1[[#This Row],[Customer_order_count]] &gt;= 10,"FREQUENT",IF([1]!Table1[[#This Row],[Customer_order_count]] &lt;= 10,"REGULAR","OCASSIONAL"))</f>
        <v>#REF!</v>
      </c>
    </row>
    <row r="1269" spans="1:34" x14ac:dyDescent="0.25">
      <c r="A1269" s="10" t="s">
        <v>2056</v>
      </c>
      <c r="B1269" s="11">
        <v>45524</v>
      </c>
      <c r="C1269" s="12" t="s">
        <v>319</v>
      </c>
      <c r="D1269" s="13" t="s">
        <v>320</v>
      </c>
      <c r="E1269" s="13" t="s">
        <v>3</v>
      </c>
      <c r="F1269" s="14">
        <v>42</v>
      </c>
      <c r="G1269" s="12" t="s">
        <v>275</v>
      </c>
      <c r="H1269" s="12" t="s">
        <v>276</v>
      </c>
      <c r="I1269" s="12" t="s">
        <v>344</v>
      </c>
      <c r="J1269" s="12" t="s">
        <v>345</v>
      </c>
      <c r="K1269" s="12" t="s">
        <v>39</v>
      </c>
      <c r="L1269" s="14">
        <v>1</v>
      </c>
      <c r="M1269" s="14">
        <v>2200</v>
      </c>
      <c r="N1269" s="15">
        <v>0.1</v>
      </c>
      <c r="O1269" s="14">
        <v>1980</v>
      </c>
      <c r="P1269" s="14">
        <v>1400</v>
      </c>
      <c r="Q1269" s="5">
        <f>Table1[[#This Row],[Sales]]-Table1[[#This Row],[Cost]]</f>
        <v>580</v>
      </c>
      <c r="R1269" s="12" t="s">
        <v>26</v>
      </c>
      <c r="S1269" s="12" t="s">
        <v>10</v>
      </c>
      <c r="T1269" s="12" t="s">
        <v>33</v>
      </c>
      <c r="U1269" s="12" t="s">
        <v>12</v>
      </c>
      <c r="V1269" s="6">
        <f>Table1[[#This Row],[Profit]]/Table1[[#This Row],[Sales]]</f>
        <v>0.29292929292929293</v>
      </c>
      <c r="W1269" s="12">
        <f>[1]!Table1[[#This Row],[Sales]]-[1]!Table1[[#This Row],[Cost]]-[1]!Table1[[#This Row],[Profit]]</f>
        <v>0</v>
      </c>
      <c r="X1269" s="12">
        <f>[1]!Table1[[#This Row],[Quantity]]*[1]!Table1[[#This Row],[Unit_Price]]</f>
        <v>2200</v>
      </c>
      <c r="Y1269" s="16">
        <f>[1]!Table1[[#This Row],[Gross_Sales]]*[1]!Table1[[#This Row],[Discount]]</f>
        <v>220</v>
      </c>
      <c r="Z1269" s="17">
        <f>[1]!Table1[[#This Row],[Gross_Sales]]*[1]!Table1[[#This Row],[Discount_amount]]</f>
        <v>484000</v>
      </c>
      <c r="AA1269" s="15">
        <f>IFERROR([1]!Table1[[#This Row],[Profit]]/[1]!Table1[[#This Row],[Sales]],0)</f>
        <v>0.29292929292929293</v>
      </c>
      <c r="AB1269" s="12">
        <f>YEAR([1]!Table1[[#This Row],[Order_Date]])</f>
        <v>2024</v>
      </c>
      <c r="AC1269" s="12">
        <f>MONTH([1]!Table1[[#This Row],[Order_Date]])</f>
        <v>8</v>
      </c>
      <c r="AD1269" s="12" t="str">
        <f t="shared" si="57"/>
        <v>Aug</v>
      </c>
      <c r="AE1269" s="12" t="str">
        <f t="shared" si="58"/>
        <v>Q3</v>
      </c>
      <c r="AF1269" s="12" t="str">
        <f t="shared" si="59"/>
        <v>2024-Aug</v>
      </c>
      <c r="AG1269" s="12">
        <f>COUNTIF(C:C,Table1[[#This Row],[Customer_ID]])</f>
        <v>6</v>
      </c>
      <c r="AH1269" s="18" t="e">
        <f>IF([1]!Table1[[#This Row],[Customer_order_count]] &gt;= 10,"FREQUENT",IF([1]!Table1[[#This Row],[Customer_order_count]] &lt;= 10,"REGULAR","OCASSIONAL"))</f>
        <v>#REF!</v>
      </c>
    </row>
    <row r="1270" spans="1:34" x14ac:dyDescent="0.25">
      <c r="A1270" s="1" t="s">
        <v>2057</v>
      </c>
      <c r="B1270" s="2">
        <v>45372</v>
      </c>
      <c r="C1270" s="3" t="s">
        <v>1198</v>
      </c>
      <c r="D1270" s="4" t="s">
        <v>962</v>
      </c>
      <c r="E1270" s="4" t="s">
        <v>3</v>
      </c>
      <c r="F1270" s="5">
        <v>25</v>
      </c>
      <c r="G1270" s="3" t="s">
        <v>280</v>
      </c>
      <c r="H1270" s="3" t="s">
        <v>270</v>
      </c>
      <c r="I1270" s="3" t="s">
        <v>44</v>
      </c>
      <c r="J1270" s="3" t="s">
        <v>45</v>
      </c>
      <c r="K1270" s="3" t="s">
        <v>46</v>
      </c>
      <c r="L1270" s="5">
        <v>1</v>
      </c>
      <c r="M1270" s="5">
        <v>2500</v>
      </c>
      <c r="N1270" s="6">
        <v>0.1</v>
      </c>
      <c r="O1270" s="5">
        <v>2250</v>
      </c>
      <c r="P1270" s="5">
        <v>1500</v>
      </c>
      <c r="Q1270" s="5">
        <f>Table1[[#This Row],[Sales]]-Table1[[#This Row],[Cost]]</f>
        <v>750</v>
      </c>
      <c r="R1270" s="3" t="s">
        <v>9</v>
      </c>
      <c r="S1270" s="3" t="s">
        <v>10</v>
      </c>
      <c r="T1270" s="3" t="s">
        <v>18</v>
      </c>
      <c r="U1270" s="3" t="s">
        <v>19</v>
      </c>
      <c r="V1270" s="6">
        <f>Table1[[#This Row],[Profit]]/Table1[[#This Row],[Sales]]</f>
        <v>0.33333333333333331</v>
      </c>
      <c r="W1270" s="3">
        <f>[1]!Table1[[#This Row],[Sales]]-[1]!Table1[[#This Row],[Cost]]-[1]!Table1[[#This Row],[Profit]]</f>
        <v>0</v>
      </c>
      <c r="X1270" s="3">
        <f>[1]!Table1[[#This Row],[Quantity]]*[1]!Table1[[#This Row],[Unit_Price]]</f>
        <v>2500</v>
      </c>
      <c r="Y1270" s="7">
        <f>[1]!Table1[[#This Row],[Gross_Sales]]*[1]!Table1[[#This Row],[Discount]]</f>
        <v>250</v>
      </c>
      <c r="Z1270" s="8">
        <f>[1]!Table1[[#This Row],[Gross_Sales]]*[1]!Table1[[#This Row],[Discount_amount]]</f>
        <v>625000</v>
      </c>
      <c r="AA1270" s="6">
        <f>IFERROR([1]!Table1[[#This Row],[Profit]]/[1]!Table1[[#This Row],[Sales]],0)</f>
        <v>0.33333333333333331</v>
      </c>
      <c r="AB1270" s="3">
        <f>YEAR([1]!Table1[[#This Row],[Order_Date]])</f>
        <v>2024</v>
      </c>
      <c r="AC1270" s="3">
        <f>MONTH([1]!Table1[[#This Row],[Order_Date]])</f>
        <v>3</v>
      </c>
      <c r="AD1270" s="3" t="str">
        <f t="shared" si="57"/>
        <v>Mar</v>
      </c>
      <c r="AE1270" s="3" t="str">
        <f t="shared" si="58"/>
        <v>Q1</v>
      </c>
      <c r="AF1270" s="3" t="str">
        <f t="shared" si="59"/>
        <v>2024-Mar</v>
      </c>
      <c r="AG1270" s="3">
        <f>COUNTIF(C:C,Table1[[#This Row],[Customer_ID]])</f>
        <v>20</v>
      </c>
      <c r="AH1270" s="9" t="e">
        <f>IF([1]!Table1[[#This Row],[Customer_order_count]] &gt;= 10,"FREQUENT",IF([1]!Table1[[#This Row],[Customer_order_count]] &lt;= 10,"REGULAR","OCASSIONAL"))</f>
        <v>#REF!</v>
      </c>
    </row>
    <row r="1271" spans="1:34" x14ac:dyDescent="0.25">
      <c r="A1271" s="10" t="s">
        <v>2058</v>
      </c>
      <c r="B1271" s="11">
        <v>45371</v>
      </c>
      <c r="C1271" s="12" t="s">
        <v>737</v>
      </c>
      <c r="D1271" s="13" t="s">
        <v>438</v>
      </c>
      <c r="E1271" s="13" t="s">
        <v>3</v>
      </c>
      <c r="F1271" s="14">
        <v>23</v>
      </c>
      <c r="G1271" s="12" t="s">
        <v>263</v>
      </c>
      <c r="H1271" s="12" t="s">
        <v>5</v>
      </c>
      <c r="I1271" s="12" t="s">
        <v>23</v>
      </c>
      <c r="J1271" s="12" t="s">
        <v>24</v>
      </c>
      <c r="K1271" s="12" t="s">
        <v>25</v>
      </c>
      <c r="L1271" s="14">
        <v>1</v>
      </c>
      <c r="M1271" s="14">
        <v>55000</v>
      </c>
      <c r="N1271" s="15">
        <v>0</v>
      </c>
      <c r="O1271" s="14">
        <v>55000</v>
      </c>
      <c r="P1271" s="14">
        <v>40000</v>
      </c>
      <c r="Q1271" s="5">
        <f>Table1[[#This Row],[Sales]]-Table1[[#This Row],[Cost]]</f>
        <v>15000</v>
      </c>
      <c r="R1271" s="12" t="s">
        <v>9</v>
      </c>
      <c r="S1271" s="12" t="s">
        <v>10</v>
      </c>
      <c r="T1271" s="12" t="s">
        <v>18</v>
      </c>
      <c r="U1271" s="12" t="s">
        <v>27</v>
      </c>
      <c r="V1271" s="6">
        <f>Table1[[#This Row],[Profit]]/Table1[[#This Row],[Sales]]</f>
        <v>0.27272727272727271</v>
      </c>
      <c r="W1271" s="12">
        <f>[1]!Table1[[#This Row],[Sales]]-[1]!Table1[[#This Row],[Cost]]-[1]!Table1[[#This Row],[Profit]]</f>
        <v>0</v>
      </c>
      <c r="X1271" s="12">
        <f>[1]!Table1[[#This Row],[Quantity]]*[1]!Table1[[#This Row],[Unit_Price]]</f>
        <v>55000</v>
      </c>
      <c r="Y1271" s="16">
        <f>[1]!Table1[[#This Row],[Gross_Sales]]*[1]!Table1[[#This Row],[Discount]]</f>
        <v>0</v>
      </c>
      <c r="Z1271" s="17">
        <f>[1]!Table1[[#This Row],[Gross_Sales]]*[1]!Table1[[#This Row],[Discount_amount]]</f>
        <v>0</v>
      </c>
      <c r="AA1271" s="15">
        <f>IFERROR([1]!Table1[[#This Row],[Profit]]/[1]!Table1[[#This Row],[Sales]],0)</f>
        <v>0.27272727272727271</v>
      </c>
      <c r="AB1271" s="12">
        <f>YEAR([1]!Table1[[#This Row],[Order_Date]])</f>
        <v>2024</v>
      </c>
      <c r="AC1271" s="12">
        <f>MONTH([1]!Table1[[#This Row],[Order_Date]])</f>
        <v>3</v>
      </c>
      <c r="AD1271" s="12" t="str">
        <f t="shared" si="57"/>
        <v>Mar</v>
      </c>
      <c r="AE1271" s="12" t="str">
        <f t="shared" si="58"/>
        <v>Q1</v>
      </c>
      <c r="AF1271" s="12" t="str">
        <f t="shared" si="59"/>
        <v>2024-Mar</v>
      </c>
      <c r="AG1271" s="12">
        <f>COUNTIF(C:C,Table1[[#This Row],[Customer_ID]])</f>
        <v>12</v>
      </c>
      <c r="AH1271" s="18" t="e">
        <f>IF([1]!Table1[[#This Row],[Customer_order_count]] &gt;= 10,"FREQUENT",IF([1]!Table1[[#This Row],[Customer_order_count]] &lt;= 10,"REGULAR","OCASSIONAL"))</f>
        <v>#REF!</v>
      </c>
    </row>
    <row r="1272" spans="1:34" x14ac:dyDescent="0.25">
      <c r="A1272" s="1" t="s">
        <v>2059</v>
      </c>
      <c r="B1272" s="2">
        <v>45335</v>
      </c>
      <c r="C1272" s="3" t="s">
        <v>867</v>
      </c>
      <c r="D1272" s="4" t="s">
        <v>868</v>
      </c>
      <c r="E1272" s="4" t="s">
        <v>3</v>
      </c>
      <c r="F1272" s="5">
        <v>55</v>
      </c>
      <c r="G1272" s="3" t="s">
        <v>275</v>
      </c>
      <c r="H1272" s="3" t="s">
        <v>276</v>
      </c>
      <c r="I1272" s="3" t="s">
        <v>186</v>
      </c>
      <c r="J1272" s="3" t="s">
        <v>187</v>
      </c>
      <c r="K1272" s="3" t="s">
        <v>91</v>
      </c>
      <c r="L1272" s="5">
        <v>1</v>
      </c>
      <c r="M1272" s="5">
        <v>12000</v>
      </c>
      <c r="N1272" s="6">
        <v>0</v>
      </c>
      <c r="O1272" s="5">
        <v>12000</v>
      </c>
      <c r="P1272" s="5">
        <v>9000</v>
      </c>
      <c r="Q1272" s="5">
        <f>Table1[[#This Row],[Sales]]-Table1[[#This Row],[Cost]]</f>
        <v>3000</v>
      </c>
      <c r="R1272" s="3" t="s">
        <v>26</v>
      </c>
      <c r="S1272" s="3" t="s">
        <v>10</v>
      </c>
      <c r="T1272" s="3" t="s">
        <v>18</v>
      </c>
      <c r="U1272" s="3" t="s">
        <v>12</v>
      </c>
      <c r="V1272" s="6">
        <f>Table1[[#This Row],[Profit]]/Table1[[#This Row],[Sales]]</f>
        <v>0.25</v>
      </c>
      <c r="W1272" s="3">
        <f>[1]!Table1[[#This Row],[Sales]]-[1]!Table1[[#This Row],[Cost]]-[1]!Table1[[#This Row],[Profit]]</f>
        <v>0</v>
      </c>
      <c r="X1272" s="3">
        <f>[1]!Table1[[#This Row],[Quantity]]*[1]!Table1[[#This Row],[Unit_Price]]</f>
        <v>12000</v>
      </c>
      <c r="Y1272" s="7">
        <f>[1]!Table1[[#This Row],[Gross_Sales]]*[1]!Table1[[#This Row],[Discount]]</f>
        <v>0</v>
      </c>
      <c r="Z1272" s="8">
        <f>[1]!Table1[[#This Row],[Gross_Sales]]*[1]!Table1[[#This Row],[Discount_amount]]</f>
        <v>0</v>
      </c>
      <c r="AA1272" s="6">
        <f>IFERROR([1]!Table1[[#This Row],[Profit]]/[1]!Table1[[#This Row],[Sales]],0)</f>
        <v>0.25</v>
      </c>
      <c r="AB1272" s="3">
        <f>YEAR([1]!Table1[[#This Row],[Order_Date]])</f>
        <v>2024</v>
      </c>
      <c r="AC1272" s="3">
        <f>MONTH([1]!Table1[[#This Row],[Order_Date]])</f>
        <v>2</v>
      </c>
      <c r="AD1272" s="3" t="str">
        <f t="shared" si="57"/>
        <v>Feb</v>
      </c>
      <c r="AE1272" s="3" t="str">
        <f t="shared" si="58"/>
        <v>Q1</v>
      </c>
      <c r="AF1272" s="3" t="str">
        <f t="shared" si="59"/>
        <v>2024-Feb</v>
      </c>
      <c r="AG1272" s="3">
        <f>COUNTIF(C:C,Table1[[#This Row],[Customer_ID]])</f>
        <v>5</v>
      </c>
      <c r="AH1272" s="9" t="e">
        <f>IF([1]!Table1[[#This Row],[Customer_order_count]] &gt;= 10,"FREQUENT",IF([1]!Table1[[#This Row],[Customer_order_count]] &lt;= 10,"REGULAR","OCASSIONAL"))</f>
        <v>#REF!</v>
      </c>
    </row>
    <row r="1273" spans="1:34" x14ac:dyDescent="0.25">
      <c r="A1273" s="10" t="s">
        <v>2060</v>
      </c>
      <c r="B1273" s="11">
        <v>45817</v>
      </c>
      <c r="C1273" s="12" t="s">
        <v>2061</v>
      </c>
      <c r="D1273" s="13" t="s">
        <v>2062</v>
      </c>
      <c r="E1273" s="13" t="s">
        <v>3</v>
      </c>
      <c r="F1273" s="14">
        <v>50</v>
      </c>
      <c r="G1273" s="12" t="s">
        <v>290</v>
      </c>
      <c r="H1273" s="12" t="s">
        <v>276</v>
      </c>
      <c r="I1273" s="12" t="s">
        <v>81</v>
      </c>
      <c r="J1273" s="12" t="s">
        <v>82</v>
      </c>
      <c r="K1273" s="12" t="s">
        <v>58</v>
      </c>
      <c r="L1273" s="14">
        <v>1</v>
      </c>
      <c r="M1273" s="14">
        <v>3500</v>
      </c>
      <c r="N1273" s="15">
        <v>0.1</v>
      </c>
      <c r="O1273" s="14">
        <v>3150</v>
      </c>
      <c r="P1273" s="14">
        <v>2500</v>
      </c>
      <c r="Q1273" s="5">
        <f>Table1[[#This Row],[Sales]]-Table1[[#This Row],[Cost]]</f>
        <v>650</v>
      </c>
      <c r="R1273" s="12" t="s">
        <v>26</v>
      </c>
      <c r="S1273" s="12" t="s">
        <v>10</v>
      </c>
      <c r="T1273" s="12" t="s">
        <v>11</v>
      </c>
      <c r="U1273" s="12" t="s">
        <v>19</v>
      </c>
      <c r="V1273" s="6">
        <f>Table1[[#This Row],[Profit]]/Table1[[#This Row],[Sales]]</f>
        <v>0.20634920634920634</v>
      </c>
      <c r="W1273" s="12">
        <f>[1]!Table1[[#This Row],[Sales]]-[1]!Table1[[#This Row],[Cost]]-[1]!Table1[[#This Row],[Profit]]</f>
        <v>0</v>
      </c>
      <c r="X1273" s="12">
        <f>[1]!Table1[[#This Row],[Quantity]]*[1]!Table1[[#This Row],[Unit_Price]]</f>
        <v>3500</v>
      </c>
      <c r="Y1273" s="16">
        <f>[1]!Table1[[#This Row],[Gross_Sales]]*[1]!Table1[[#This Row],[Discount]]</f>
        <v>350</v>
      </c>
      <c r="Z1273" s="17">
        <f>[1]!Table1[[#This Row],[Gross_Sales]]*[1]!Table1[[#This Row],[Discount_amount]]</f>
        <v>1225000</v>
      </c>
      <c r="AA1273" s="15">
        <f>IFERROR([1]!Table1[[#This Row],[Profit]]/[1]!Table1[[#This Row],[Sales]],0)</f>
        <v>0.20634920634920634</v>
      </c>
      <c r="AB1273" s="12">
        <f>YEAR([1]!Table1[[#This Row],[Order_Date]])</f>
        <v>2025</v>
      </c>
      <c r="AC1273" s="12">
        <f>MONTH([1]!Table1[[#This Row],[Order_Date]])</f>
        <v>6</v>
      </c>
      <c r="AD1273" s="12" t="str">
        <f t="shared" si="57"/>
        <v>Jun</v>
      </c>
      <c r="AE1273" s="12" t="str">
        <f t="shared" si="58"/>
        <v>Q2</v>
      </c>
      <c r="AF1273" s="12" t="str">
        <f t="shared" si="59"/>
        <v>2025-Jun</v>
      </c>
      <c r="AG1273" s="12">
        <f>COUNTIF(C:C,Table1[[#This Row],[Customer_ID]])</f>
        <v>3</v>
      </c>
      <c r="AH1273" s="18" t="e">
        <f>IF([1]!Table1[[#This Row],[Customer_order_count]] &gt;= 10,"FREQUENT",IF([1]!Table1[[#This Row],[Customer_order_count]] &lt;= 10,"REGULAR","OCASSIONAL"))</f>
        <v>#REF!</v>
      </c>
    </row>
    <row r="1274" spans="1:34" x14ac:dyDescent="0.25">
      <c r="A1274" s="1" t="s">
        <v>2063</v>
      </c>
      <c r="B1274" s="2">
        <v>45551</v>
      </c>
      <c r="C1274" s="3" t="s">
        <v>1126</v>
      </c>
      <c r="D1274" s="4" t="s">
        <v>1127</v>
      </c>
      <c r="E1274" s="4" t="s">
        <v>3</v>
      </c>
      <c r="F1274" s="5">
        <v>33</v>
      </c>
      <c r="G1274" s="3" t="s">
        <v>407</v>
      </c>
      <c r="H1274" s="3" t="s">
        <v>285</v>
      </c>
      <c r="I1274" s="3" t="s">
        <v>102</v>
      </c>
      <c r="J1274" s="3" t="s">
        <v>103</v>
      </c>
      <c r="K1274" s="3" t="s">
        <v>25</v>
      </c>
      <c r="L1274" s="5">
        <v>1</v>
      </c>
      <c r="M1274" s="5">
        <v>28000</v>
      </c>
      <c r="N1274" s="6">
        <v>0.2</v>
      </c>
      <c r="O1274" s="5">
        <v>22400</v>
      </c>
      <c r="P1274" s="5">
        <v>21000</v>
      </c>
      <c r="Q1274" s="5">
        <f>Table1[[#This Row],[Sales]]-Table1[[#This Row],[Cost]]</f>
        <v>1400</v>
      </c>
      <c r="R1274" s="3" t="s">
        <v>26</v>
      </c>
      <c r="S1274" s="3" t="s">
        <v>10</v>
      </c>
      <c r="T1274" s="3" t="s">
        <v>33</v>
      </c>
      <c r="U1274" s="3" t="s">
        <v>12</v>
      </c>
      <c r="V1274" s="6">
        <f>Table1[[#This Row],[Profit]]/Table1[[#This Row],[Sales]]</f>
        <v>6.25E-2</v>
      </c>
      <c r="W1274" s="3">
        <f>[1]!Table1[[#This Row],[Sales]]-[1]!Table1[[#This Row],[Cost]]-[1]!Table1[[#This Row],[Profit]]</f>
        <v>0</v>
      </c>
      <c r="X1274" s="3">
        <f>[1]!Table1[[#This Row],[Quantity]]*[1]!Table1[[#This Row],[Unit_Price]]</f>
        <v>28000</v>
      </c>
      <c r="Y1274" s="7">
        <f>[1]!Table1[[#This Row],[Gross_Sales]]*[1]!Table1[[#This Row],[Discount]]</f>
        <v>5600</v>
      </c>
      <c r="Z1274" s="8">
        <f>[1]!Table1[[#This Row],[Gross_Sales]]*[1]!Table1[[#This Row],[Discount_amount]]</f>
        <v>156800000</v>
      </c>
      <c r="AA1274" s="6">
        <f>IFERROR([1]!Table1[[#This Row],[Profit]]/[1]!Table1[[#This Row],[Sales]],0)</f>
        <v>6.25E-2</v>
      </c>
      <c r="AB1274" s="3">
        <f>YEAR([1]!Table1[[#This Row],[Order_Date]])</f>
        <v>2024</v>
      </c>
      <c r="AC1274" s="3">
        <f>MONTH([1]!Table1[[#This Row],[Order_Date]])</f>
        <v>9</v>
      </c>
      <c r="AD1274" s="3" t="str">
        <f t="shared" si="57"/>
        <v>Sep</v>
      </c>
      <c r="AE1274" s="3" t="str">
        <f t="shared" si="58"/>
        <v>Q3</v>
      </c>
      <c r="AF1274" s="3" t="str">
        <f t="shared" si="59"/>
        <v>2024-Sep</v>
      </c>
      <c r="AG1274" s="3">
        <f>COUNTIF(C:C,Table1[[#This Row],[Customer_ID]])</f>
        <v>5</v>
      </c>
      <c r="AH1274" s="9" t="e">
        <f>IF([1]!Table1[[#This Row],[Customer_order_count]] &gt;= 10,"FREQUENT",IF([1]!Table1[[#This Row],[Customer_order_count]] &lt;= 10,"REGULAR","OCASSIONAL"))</f>
        <v>#REF!</v>
      </c>
    </row>
    <row r="1275" spans="1:34" x14ac:dyDescent="0.25">
      <c r="A1275" s="10" t="s">
        <v>2064</v>
      </c>
      <c r="B1275" s="11">
        <v>45390</v>
      </c>
      <c r="C1275" s="12" t="s">
        <v>348</v>
      </c>
      <c r="D1275" s="13" t="s">
        <v>349</v>
      </c>
      <c r="E1275" s="13" t="s">
        <v>16</v>
      </c>
      <c r="F1275" s="14">
        <v>59</v>
      </c>
      <c r="G1275" s="12" t="s">
        <v>263</v>
      </c>
      <c r="H1275" s="12" t="s">
        <v>5</v>
      </c>
      <c r="I1275" s="12" t="s">
        <v>31</v>
      </c>
      <c r="J1275" s="12" t="s">
        <v>32</v>
      </c>
      <c r="K1275" s="12" t="s">
        <v>25</v>
      </c>
      <c r="L1275" s="14">
        <v>4</v>
      </c>
      <c r="M1275" s="14">
        <v>5000</v>
      </c>
      <c r="N1275" s="15">
        <v>0.05</v>
      </c>
      <c r="O1275" s="14">
        <v>19000</v>
      </c>
      <c r="P1275" s="14">
        <v>14000</v>
      </c>
      <c r="Q1275" s="5">
        <f>Table1[[#This Row],[Sales]]-Table1[[#This Row],[Cost]]</f>
        <v>5000</v>
      </c>
      <c r="R1275" s="12" t="s">
        <v>77</v>
      </c>
      <c r="S1275" s="12" t="s">
        <v>10</v>
      </c>
      <c r="T1275" s="12" t="s">
        <v>11</v>
      </c>
      <c r="U1275" s="12" t="s">
        <v>12</v>
      </c>
      <c r="V1275" s="6">
        <f>Table1[[#This Row],[Profit]]/Table1[[#This Row],[Sales]]</f>
        <v>0.26315789473684209</v>
      </c>
      <c r="W1275" s="12">
        <f>[1]!Table1[[#This Row],[Sales]]-[1]!Table1[[#This Row],[Cost]]-[1]!Table1[[#This Row],[Profit]]</f>
        <v>0</v>
      </c>
      <c r="X1275" s="12">
        <f>[1]!Table1[[#This Row],[Quantity]]*[1]!Table1[[#This Row],[Unit_Price]]</f>
        <v>20000</v>
      </c>
      <c r="Y1275" s="16">
        <f>[1]!Table1[[#This Row],[Gross_Sales]]*[1]!Table1[[#This Row],[Discount]]</f>
        <v>1000</v>
      </c>
      <c r="Z1275" s="17">
        <f>[1]!Table1[[#This Row],[Gross_Sales]]*[1]!Table1[[#This Row],[Discount_amount]]</f>
        <v>20000000</v>
      </c>
      <c r="AA1275" s="15">
        <f>IFERROR([1]!Table1[[#This Row],[Profit]]/[1]!Table1[[#This Row],[Sales]],0)</f>
        <v>0.26315789473684209</v>
      </c>
      <c r="AB1275" s="12">
        <f>YEAR([1]!Table1[[#This Row],[Order_Date]])</f>
        <v>2024</v>
      </c>
      <c r="AC1275" s="12">
        <f>MONTH([1]!Table1[[#This Row],[Order_Date]])</f>
        <v>4</v>
      </c>
      <c r="AD1275" s="12" t="str">
        <f t="shared" si="57"/>
        <v>Apr</v>
      </c>
      <c r="AE1275" s="12" t="str">
        <f t="shared" si="58"/>
        <v>Q2</v>
      </c>
      <c r="AF1275" s="12" t="str">
        <f t="shared" si="59"/>
        <v>2024-Apr</v>
      </c>
      <c r="AG1275" s="12">
        <f>COUNTIF(C:C,Table1[[#This Row],[Customer_ID]])</f>
        <v>14</v>
      </c>
      <c r="AH1275" s="18" t="e">
        <f>IF([1]!Table1[[#This Row],[Customer_order_count]] &gt;= 10,"FREQUENT",IF([1]!Table1[[#This Row],[Customer_order_count]] &lt;= 10,"REGULAR","OCASSIONAL"))</f>
        <v>#REF!</v>
      </c>
    </row>
    <row r="1276" spans="1:34" x14ac:dyDescent="0.25">
      <c r="A1276" s="1" t="s">
        <v>2065</v>
      </c>
      <c r="B1276" s="2">
        <v>45496</v>
      </c>
      <c r="C1276" s="3" t="s">
        <v>495</v>
      </c>
      <c r="D1276" s="4" t="s">
        <v>320</v>
      </c>
      <c r="E1276" s="4" t="s">
        <v>16</v>
      </c>
      <c r="F1276" s="5">
        <v>54</v>
      </c>
      <c r="G1276" s="3" t="s">
        <v>280</v>
      </c>
      <c r="H1276" s="3" t="s">
        <v>270</v>
      </c>
      <c r="I1276" s="3" t="s">
        <v>305</v>
      </c>
      <c r="J1276" s="3" t="s">
        <v>306</v>
      </c>
      <c r="K1276" s="3" t="s">
        <v>91</v>
      </c>
      <c r="L1276" s="5">
        <v>1</v>
      </c>
      <c r="M1276" s="5">
        <v>8500</v>
      </c>
      <c r="N1276" s="6">
        <v>0.2</v>
      </c>
      <c r="O1276" s="5">
        <v>6800</v>
      </c>
      <c r="P1276" s="5">
        <v>6500</v>
      </c>
      <c r="Q1276" s="5">
        <f>Table1[[#This Row],[Sales]]-Table1[[#This Row],[Cost]]</f>
        <v>300</v>
      </c>
      <c r="R1276" s="3" t="s">
        <v>9</v>
      </c>
      <c r="S1276" s="3" t="s">
        <v>10</v>
      </c>
      <c r="T1276" s="3" t="s">
        <v>33</v>
      </c>
      <c r="U1276" s="3" t="s">
        <v>12</v>
      </c>
      <c r="V1276" s="6">
        <f>Table1[[#This Row],[Profit]]/Table1[[#This Row],[Sales]]</f>
        <v>4.4117647058823532E-2</v>
      </c>
      <c r="W1276" s="3">
        <f>[1]!Table1[[#This Row],[Sales]]-[1]!Table1[[#This Row],[Cost]]-[1]!Table1[[#This Row],[Profit]]</f>
        <v>0</v>
      </c>
      <c r="X1276" s="3">
        <f>[1]!Table1[[#This Row],[Quantity]]*[1]!Table1[[#This Row],[Unit_Price]]</f>
        <v>8500</v>
      </c>
      <c r="Y1276" s="7">
        <f>[1]!Table1[[#This Row],[Gross_Sales]]*[1]!Table1[[#This Row],[Discount]]</f>
        <v>1700</v>
      </c>
      <c r="Z1276" s="8">
        <f>[1]!Table1[[#This Row],[Gross_Sales]]*[1]!Table1[[#This Row],[Discount_amount]]</f>
        <v>14450000</v>
      </c>
      <c r="AA1276" s="6">
        <f>IFERROR([1]!Table1[[#This Row],[Profit]]/[1]!Table1[[#This Row],[Sales]],0)</f>
        <v>4.4117647058823532E-2</v>
      </c>
      <c r="AB1276" s="3">
        <f>YEAR([1]!Table1[[#This Row],[Order_Date]])</f>
        <v>2024</v>
      </c>
      <c r="AC1276" s="3">
        <f>MONTH([1]!Table1[[#This Row],[Order_Date]])</f>
        <v>7</v>
      </c>
      <c r="AD1276" s="3" t="str">
        <f t="shared" si="57"/>
        <v>Jul</v>
      </c>
      <c r="AE1276" s="3" t="str">
        <f t="shared" si="58"/>
        <v>Q3</v>
      </c>
      <c r="AF1276" s="3" t="str">
        <f t="shared" si="59"/>
        <v>2024-Jul</v>
      </c>
      <c r="AG1276" s="3">
        <f>COUNTIF(C:C,Table1[[#This Row],[Customer_ID]])</f>
        <v>8</v>
      </c>
      <c r="AH1276" s="9" t="e">
        <f>IF([1]!Table1[[#This Row],[Customer_order_count]] &gt;= 10,"FREQUENT",IF([1]!Table1[[#This Row],[Customer_order_count]] &lt;= 10,"REGULAR","OCASSIONAL"))</f>
        <v>#REF!</v>
      </c>
    </row>
    <row r="1277" spans="1:34" x14ac:dyDescent="0.25">
      <c r="A1277" s="10" t="s">
        <v>2066</v>
      </c>
      <c r="B1277" s="11">
        <v>45441</v>
      </c>
      <c r="C1277" s="12" t="s">
        <v>311</v>
      </c>
      <c r="D1277" s="13" t="s">
        <v>101</v>
      </c>
      <c r="E1277" s="13" t="s">
        <v>16</v>
      </c>
      <c r="F1277" s="14">
        <v>42</v>
      </c>
      <c r="G1277" s="12" t="s">
        <v>312</v>
      </c>
      <c r="H1277" s="12" t="s">
        <v>276</v>
      </c>
      <c r="I1277" s="12" t="s">
        <v>37</v>
      </c>
      <c r="J1277" s="12" t="s">
        <v>38</v>
      </c>
      <c r="K1277" s="12" t="s">
        <v>39</v>
      </c>
      <c r="L1277" s="14">
        <v>1</v>
      </c>
      <c r="M1277" s="14">
        <v>900</v>
      </c>
      <c r="N1277" s="15">
        <v>0.05</v>
      </c>
      <c r="O1277" s="14">
        <v>855</v>
      </c>
      <c r="P1277" s="14">
        <v>550</v>
      </c>
      <c r="Q1277" s="5">
        <f>Table1[[#This Row],[Sales]]-Table1[[#This Row],[Cost]]</f>
        <v>305</v>
      </c>
      <c r="R1277" s="12" t="s">
        <v>77</v>
      </c>
      <c r="S1277" s="12" t="s">
        <v>10</v>
      </c>
      <c r="T1277" s="12" t="s">
        <v>11</v>
      </c>
      <c r="U1277" s="12" t="s">
        <v>27</v>
      </c>
      <c r="V1277" s="6">
        <f>Table1[[#This Row],[Profit]]/Table1[[#This Row],[Sales]]</f>
        <v>0.35672514619883039</v>
      </c>
      <c r="W1277" s="12">
        <f>[1]!Table1[[#This Row],[Sales]]-[1]!Table1[[#This Row],[Cost]]-[1]!Table1[[#This Row],[Profit]]</f>
        <v>0</v>
      </c>
      <c r="X1277" s="12">
        <f>[1]!Table1[[#This Row],[Quantity]]*[1]!Table1[[#This Row],[Unit_Price]]</f>
        <v>900</v>
      </c>
      <c r="Y1277" s="16">
        <f>[1]!Table1[[#This Row],[Gross_Sales]]*[1]!Table1[[#This Row],[Discount]]</f>
        <v>45</v>
      </c>
      <c r="Z1277" s="17">
        <f>[1]!Table1[[#This Row],[Gross_Sales]]*[1]!Table1[[#This Row],[Discount_amount]]</f>
        <v>40500</v>
      </c>
      <c r="AA1277" s="15">
        <f>IFERROR([1]!Table1[[#This Row],[Profit]]/[1]!Table1[[#This Row],[Sales]],0)</f>
        <v>0.35672514619883039</v>
      </c>
      <c r="AB1277" s="12">
        <f>YEAR([1]!Table1[[#This Row],[Order_Date]])</f>
        <v>2024</v>
      </c>
      <c r="AC1277" s="12">
        <f>MONTH([1]!Table1[[#This Row],[Order_Date]])</f>
        <v>5</v>
      </c>
      <c r="AD1277" s="12" t="str">
        <f t="shared" si="57"/>
        <v>May</v>
      </c>
      <c r="AE1277" s="12" t="str">
        <f t="shared" si="58"/>
        <v>Q2</v>
      </c>
      <c r="AF1277" s="12" t="str">
        <f t="shared" si="59"/>
        <v>2024-May</v>
      </c>
      <c r="AG1277" s="12">
        <f>COUNTIF(C:C,Table1[[#This Row],[Customer_ID]])</f>
        <v>21</v>
      </c>
      <c r="AH1277" s="18" t="e">
        <f>IF([1]!Table1[[#This Row],[Customer_order_count]] &gt;= 10,"FREQUENT",IF([1]!Table1[[#This Row],[Customer_order_count]] &lt;= 10,"REGULAR","OCASSIONAL"))</f>
        <v>#REF!</v>
      </c>
    </row>
    <row r="1278" spans="1:34" x14ac:dyDescent="0.25">
      <c r="A1278" s="1" t="s">
        <v>2067</v>
      </c>
      <c r="B1278" s="2">
        <v>45456</v>
      </c>
      <c r="C1278" s="3" t="s">
        <v>915</v>
      </c>
      <c r="D1278" s="4" t="s">
        <v>916</v>
      </c>
      <c r="E1278" s="4" t="s">
        <v>3</v>
      </c>
      <c r="F1278" s="5">
        <v>43</v>
      </c>
      <c r="G1278" s="3" t="s">
        <v>339</v>
      </c>
      <c r="H1278" s="3" t="s">
        <v>285</v>
      </c>
      <c r="I1278" s="3" t="s">
        <v>105</v>
      </c>
      <c r="J1278" s="3" t="s">
        <v>106</v>
      </c>
      <c r="K1278" s="3" t="s">
        <v>76</v>
      </c>
      <c r="L1278" s="5">
        <v>5</v>
      </c>
      <c r="M1278" s="5">
        <v>450</v>
      </c>
      <c r="N1278" s="6">
        <v>0.05</v>
      </c>
      <c r="O1278" s="5">
        <v>2137.5</v>
      </c>
      <c r="P1278" s="5">
        <v>1650</v>
      </c>
      <c r="Q1278" s="5">
        <f>Table1[[#This Row],[Sales]]-Table1[[#This Row],[Cost]]</f>
        <v>487.5</v>
      </c>
      <c r="R1278" s="3" t="s">
        <v>9</v>
      </c>
      <c r="S1278" s="3" t="s">
        <v>10</v>
      </c>
      <c r="T1278" s="3" t="s">
        <v>11</v>
      </c>
      <c r="U1278" s="3" t="s">
        <v>27</v>
      </c>
      <c r="V1278" s="6">
        <f>Table1[[#This Row],[Profit]]/Table1[[#This Row],[Sales]]</f>
        <v>0.22807017543859648</v>
      </c>
      <c r="W1278" s="3">
        <f>[1]!Table1[[#This Row],[Sales]]-[1]!Table1[[#This Row],[Cost]]-[1]!Table1[[#This Row],[Profit]]</f>
        <v>0</v>
      </c>
      <c r="X1278" s="3">
        <f>[1]!Table1[[#This Row],[Quantity]]*[1]!Table1[[#This Row],[Unit_Price]]</f>
        <v>2250</v>
      </c>
      <c r="Y1278" s="7">
        <f>[1]!Table1[[#This Row],[Gross_Sales]]*[1]!Table1[[#This Row],[Discount]]</f>
        <v>112.5</v>
      </c>
      <c r="Z1278" s="8">
        <f>[1]!Table1[[#This Row],[Gross_Sales]]*[1]!Table1[[#This Row],[Discount_amount]]</f>
        <v>253125</v>
      </c>
      <c r="AA1278" s="6">
        <f>IFERROR([1]!Table1[[#This Row],[Profit]]/[1]!Table1[[#This Row],[Sales]],0)</f>
        <v>0.22807017543859648</v>
      </c>
      <c r="AB1278" s="3">
        <f>YEAR([1]!Table1[[#This Row],[Order_Date]])</f>
        <v>2024</v>
      </c>
      <c r="AC1278" s="3">
        <f>MONTH([1]!Table1[[#This Row],[Order_Date]])</f>
        <v>6</v>
      </c>
      <c r="AD1278" s="3" t="str">
        <f t="shared" si="57"/>
        <v>Jun</v>
      </c>
      <c r="AE1278" s="3" t="str">
        <f t="shared" si="58"/>
        <v>Q2</v>
      </c>
      <c r="AF1278" s="3" t="str">
        <f t="shared" si="59"/>
        <v>2024-Jun</v>
      </c>
      <c r="AG1278" s="3">
        <f>COUNTIF(C:C,Table1[[#This Row],[Customer_ID]])</f>
        <v>10</v>
      </c>
      <c r="AH1278" s="9" t="e">
        <f>IF([1]!Table1[[#This Row],[Customer_order_count]] &gt;= 10,"FREQUENT",IF([1]!Table1[[#This Row],[Customer_order_count]] &lt;= 10,"REGULAR","OCASSIONAL"))</f>
        <v>#REF!</v>
      </c>
    </row>
    <row r="1279" spans="1:34" x14ac:dyDescent="0.25">
      <c r="A1279" s="10" t="s">
        <v>2068</v>
      </c>
      <c r="B1279" s="11">
        <v>45809</v>
      </c>
      <c r="C1279" s="12" t="s">
        <v>314</v>
      </c>
      <c r="D1279" s="13" t="s">
        <v>207</v>
      </c>
      <c r="E1279" s="13" t="s">
        <v>16</v>
      </c>
      <c r="F1279" s="14">
        <v>30</v>
      </c>
      <c r="G1279" s="12" t="s">
        <v>284</v>
      </c>
      <c r="H1279" s="12" t="s">
        <v>285</v>
      </c>
      <c r="I1279" s="12" t="s">
        <v>81</v>
      </c>
      <c r="J1279" s="12" t="s">
        <v>82</v>
      </c>
      <c r="K1279" s="12" t="s">
        <v>58</v>
      </c>
      <c r="L1279" s="14">
        <v>2</v>
      </c>
      <c r="M1279" s="14">
        <v>3500</v>
      </c>
      <c r="N1279" s="15">
        <v>0.05</v>
      </c>
      <c r="O1279" s="14">
        <v>6650</v>
      </c>
      <c r="P1279" s="14">
        <v>5000</v>
      </c>
      <c r="Q1279" s="5">
        <f>Table1[[#This Row],[Sales]]-Table1[[#This Row],[Cost]]</f>
        <v>1650</v>
      </c>
      <c r="R1279" s="12" t="s">
        <v>26</v>
      </c>
      <c r="S1279" s="12" t="s">
        <v>10</v>
      </c>
      <c r="T1279" s="12" t="s">
        <v>11</v>
      </c>
      <c r="U1279" s="12" t="s">
        <v>12</v>
      </c>
      <c r="V1279" s="6">
        <f>Table1[[#This Row],[Profit]]/Table1[[#This Row],[Sales]]</f>
        <v>0.24812030075187969</v>
      </c>
      <c r="W1279" s="12">
        <f>[1]!Table1[[#This Row],[Sales]]-[1]!Table1[[#This Row],[Cost]]-[1]!Table1[[#This Row],[Profit]]</f>
        <v>0</v>
      </c>
      <c r="X1279" s="12">
        <f>[1]!Table1[[#This Row],[Quantity]]*[1]!Table1[[#This Row],[Unit_Price]]</f>
        <v>7000</v>
      </c>
      <c r="Y1279" s="16">
        <f>[1]!Table1[[#This Row],[Gross_Sales]]*[1]!Table1[[#This Row],[Discount]]</f>
        <v>350</v>
      </c>
      <c r="Z1279" s="17">
        <f>[1]!Table1[[#This Row],[Gross_Sales]]*[1]!Table1[[#This Row],[Discount_amount]]</f>
        <v>2450000</v>
      </c>
      <c r="AA1279" s="15">
        <f>IFERROR([1]!Table1[[#This Row],[Profit]]/[1]!Table1[[#This Row],[Sales]],0)</f>
        <v>0.24812030075187969</v>
      </c>
      <c r="AB1279" s="12">
        <f>YEAR([1]!Table1[[#This Row],[Order_Date]])</f>
        <v>2025</v>
      </c>
      <c r="AC1279" s="12">
        <f>MONTH([1]!Table1[[#This Row],[Order_Date]])</f>
        <v>6</v>
      </c>
      <c r="AD1279" s="12" t="str">
        <f t="shared" si="57"/>
        <v>Jun</v>
      </c>
      <c r="AE1279" s="12" t="str">
        <f t="shared" si="58"/>
        <v>Q2</v>
      </c>
      <c r="AF1279" s="12" t="str">
        <f t="shared" si="59"/>
        <v>2025-Jun</v>
      </c>
      <c r="AG1279" s="12">
        <f>COUNTIF(C:C,Table1[[#This Row],[Customer_ID]])</f>
        <v>8</v>
      </c>
      <c r="AH1279" s="18" t="e">
        <f>IF([1]!Table1[[#This Row],[Customer_order_count]] &gt;= 10,"FREQUENT",IF([1]!Table1[[#This Row],[Customer_order_count]] &lt;= 10,"REGULAR","OCASSIONAL"))</f>
        <v>#REF!</v>
      </c>
    </row>
    <row r="1280" spans="1:34" x14ac:dyDescent="0.25">
      <c r="A1280" s="1" t="s">
        <v>2069</v>
      </c>
      <c r="B1280" s="2">
        <v>45306</v>
      </c>
      <c r="C1280" s="3" t="s">
        <v>1037</v>
      </c>
      <c r="D1280" s="4" t="s">
        <v>1038</v>
      </c>
      <c r="E1280" s="4" t="s">
        <v>3</v>
      </c>
      <c r="F1280" s="5">
        <v>22</v>
      </c>
      <c r="G1280" s="3" t="s">
        <v>290</v>
      </c>
      <c r="H1280" s="3" t="s">
        <v>276</v>
      </c>
      <c r="I1280" s="3" t="s">
        <v>105</v>
      </c>
      <c r="J1280" s="3" t="s">
        <v>106</v>
      </c>
      <c r="K1280" s="3" t="s">
        <v>76</v>
      </c>
      <c r="L1280" s="5">
        <v>3</v>
      </c>
      <c r="M1280" s="5">
        <v>450</v>
      </c>
      <c r="N1280" s="6">
        <v>0.1</v>
      </c>
      <c r="O1280" s="5">
        <v>1215</v>
      </c>
      <c r="P1280" s="5">
        <v>990</v>
      </c>
      <c r="Q1280" s="5">
        <f>Table1[[#This Row],[Sales]]-Table1[[#This Row],[Cost]]</f>
        <v>225</v>
      </c>
      <c r="R1280" s="3" t="s">
        <v>26</v>
      </c>
      <c r="S1280" s="3" t="s">
        <v>10</v>
      </c>
      <c r="T1280" s="3" t="s">
        <v>18</v>
      </c>
      <c r="U1280" s="3" t="s">
        <v>12</v>
      </c>
      <c r="V1280" s="6">
        <f>Table1[[#This Row],[Profit]]/Table1[[#This Row],[Sales]]</f>
        <v>0.18518518518518517</v>
      </c>
      <c r="W1280" s="3">
        <f>[1]!Table1[[#This Row],[Sales]]-[1]!Table1[[#This Row],[Cost]]-[1]!Table1[[#This Row],[Profit]]</f>
        <v>0</v>
      </c>
      <c r="X1280" s="3">
        <f>[1]!Table1[[#This Row],[Quantity]]*[1]!Table1[[#This Row],[Unit_Price]]</f>
        <v>1350</v>
      </c>
      <c r="Y1280" s="7">
        <f>[1]!Table1[[#This Row],[Gross_Sales]]*[1]!Table1[[#This Row],[Discount]]</f>
        <v>135</v>
      </c>
      <c r="Z1280" s="8">
        <f>[1]!Table1[[#This Row],[Gross_Sales]]*[1]!Table1[[#This Row],[Discount_amount]]</f>
        <v>182250</v>
      </c>
      <c r="AA1280" s="6">
        <f>IFERROR([1]!Table1[[#This Row],[Profit]]/[1]!Table1[[#This Row],[Sales]],0)</f>
        <v>0.18518518518518517</v>
      </c>
      <c r="AB1280" s="3">
        <f>YEAR([1]!Table1[[#This Row],[Order_Date]])</f>
        <v>2024</v>
      </c>
      <c r="AC1280" s="3">
        <f>MONTH([1]!Table1[[#This Row],[Order_Date]])</f>
        <v>1</v>
      </c>
      <c r="AD1280" s="3" t="str">
        <f t="shared" si="57"/>
        <v>Jan</v>
      </c>
      <c r="AE1280" s="3" t="str">
        <f t="shared" si="58"/>
        <v>Q1</v>
      </c>
      <c r="AF1280" s="3" t="str">
        <f t="shared" si="59"/>
        <v>2024-Jan</v>
      </c>
      <c r="AG1280" s="3">
        <f>COUNTIF(C:C,Table1[[#This Row],[Customer_ID]])</f>
        <v>14</v>
      </c>
      <c r="AH1280" s="9" t="e">
        <f>IF([1]!Table1[[#This Row],[Customer_order_count]] &gt;= 10,"FREQUENT",IF([1]!Table1[[#This Row],[Customer_order_count]] &lt;= 10,"REGULAR","OCASSIONAL"))</f>
        <v>#REF!</v>
      </c>
    </row>
    <row r="1281" spans="1:34" x14ac:dyDescent="0.25">
      <c r="A1281" s="10" t="s">
        <v>2070</v>
      </c>
      <c r="B1281" s="11">
        <v>45580</v>
      </c>
      <c r="C1281" s="12" t="s">
        <v>707</v>
      </c>
      <c r="D1281" s="13" t="s">
        <v>708</v>
      </c>
      <c r="E1281" s="13" t="s">
        <v>3</v>
      </c>
      <c r="F1281" s="14">
        <v>26</v>
      </c>
      <c r="G1281" s="12" t="s">
        <v>295</v>
      </c>
      <c r="H1281" s="12" t="s">
        <v>270</v>
      </c>
      <c r="I1281" s="12" t="s">
        <v>305</v>
      </c>
      <c r="J1281" s="12" t="s">
        <v>306</v>
      </c>
      <c r="K1281" s="12" t="s">
        <v>91</v>
      </c>
      <c r="L1281" s="14">
        <v>1</v>
      </c>
      <c r="M1281" s="14">
        <v>8500</v>
      </c>
      <c r="N1281" s="15">
        <v>0.1</v>
      </c>
      <c r="O1281" s="14">
        <v>7650</v>
      </c>
      <c r="P1281" s="14">
        <v>6500</v>
      </c>
      <c r="Q1281" s="5">
        <f>Table1[[#This Row],[Sales]]-Table1[[#This Row],[Cost]]</f>
        <v>1150</v>
      </c>
      <c r="R1281" s="12" t="s">
        <v>77</v>
      </c>
      <c r="S1281" s="12" t="s">
        <v>10</v>
      </c>
      <c r="T1281" s="12" t="s">
        <v>40</v>
      </c>
      <c r="U1281" s="12" t="s">
        <v>27</v>
      </c>
      <c r="V1281" s="6">
        <f>Table1[[#This Row],[Profit]]/Table1[[#This Row],[Sales]]</f>
        <v>0.15032679738562091</v>
      </c>
      <c r="W1281" s="12">
        <f>[1]!Table1[[#This Row],[Sales]]-[1]!Table1[[#This Row],[Cost]]-[1]!Table1[[#This Row],[Profit]]</f>
        <v>0</v>
      </c>
      <c r="X1281" s="12">
        <f>[1]!Table1[[#This Row],[Quantity]]*[1]!Table1[[#This Row],[Unit_Price]]</f>
        <v>8500</v>
      </c>
      <c r="Y1281" s="16">
        <f>[1]!Table1[[#This Row],[Gross_Sales]]*[1]!Table1[[#This Row],[Discount]]</f>
        <v>850</v>
      </c>
      <c r="Z1281" s="17">
        <f>[1]!Table1[[#This Row],[Gross_Sales]]*[1]!Table1[[#This Row],[Discount_amount]]</f>
        <v>7225000</v>
      </c>
      <c r="AA1281" s="15">
        <f>IFERROR([1]!Table1[[#This Row],[Profit]]/[1]!Table1[[#This Row],[Sales]],0)</f>
        <v>0.15032679738562091</v>
      </c>
      <c r="AB1281" s="12">
        <f>YEAR([1]!Table1[[#This Row],[Order_Date]])</f>
        <v>2024</v>
      </c>
      <c r="AC1281" s="12">
        <f>MONTH([1]!Table1[[#This Row],[Order_Date]])</f>
        <v>10</v>
      </c>
      <c r="AD1281" s="12" t="str">
        <f t="shared" si="57"/>
        <v>Oct</v>
      </c>
      <c r="AE1281" s="12" t="str">
        <f t="shared" si="58"/>
        <v>Q4</v>
      </c>
      <c r="AF1281" s="12" t="str">
        <f t="shared" si="59"/>
        <v>2024-Oct</v>
      </c>
      <c r="AG1281" s="12">
        <f>COUNTIF(C:C,Table1[[#This Row],[Customer_ID]])</f>
        <v>23</v>
      </c>
      <c r="AH1281" s="18" t="e">
        <f>IF([1]!Table1[[#This Row],[Customer_order_count]] &gt;= 10,"FREQUENT",IF([1]!Table1[[#This Row],[Customer_order_count]] &lt;= 10,"REGULAR","OCASSIONAL"))</f>
        <v>#REF!</v>
      </c>
    </row>
    <row r="1282" spans="1:34" x14ac:dyDescent="0.25">
      <c r="A1282" s="1" t="s">
        <v>2071</v>
      </c>
      <c r="B1282" s="2">
        <v>45393</v>
      </c>
      <c r="C1282" s="3" t="s">
        <v>605</v>
      </c>
      <c r="D1282" s="4" t="s">
        <v>606</v>
      </c>
      <c r="E1282" s="4" t="s">
        <v>3</v>
      </c>
      <c r="F1282" s="5">
        <v>36</v>
      </c>
      <c r="G1282" s="3" t="s">
        <v>284</v>
      </c>
      <c r="H1282" s="3" t="s">
        <v>285</v>
      </c>
      <c r="I1282" s="3" t="s">
        <v>186</v>
      </c>
      <c r="J1282" s="3" t="s">
        <v>187</v>
      </c>
      <c r="K1282" s="3" t="s">
        <v>91</v>
      </c>
      <c r="L1282" s="5">
        <v>1</v>
      </c>
      <c r="M1282" s="5">
        <v>12000</v>
      </c>
      <c r="N1282" s="6">
        <v>0.15</v>
      </c>
      <c r="O1282" s="5">
        <v>10200</v>
      </c>
      <c r="P1282" s="5">
        <v>9000</v>
      </c>
      <c r="Q1282" s="5">
        <f>Table1[[#This Row],[Sales]]-Table1[[#This Row],[Cost]]</f>
        <v>1200</v>
      </c>
      <c r="R1282" s="3" t="s">
        <v>77</v>
      </c>
      <c r="S1282" s="3" t="s">
        <v>10</v>
      </c>
      <c r="T1282" s="3" t="s">
        <v>11</v>
      </c>
      <c r="U1282" s="3" t="s">
        <v>12</v>
      </c>
      <c r="V1282" s="6">
        <f>Table1[[#This Row],[Profit]]/Table1[[#This Row],[Sales]]</f>
        <v>0.11764705882352941</v>
      </c>
      <c r="W1282" s="3">
        <f>[1]!Table1[[#This Row],[Sales]]-[1]!Table1[[#This Row],[Cost]]-[1]!Table1[[#This Row],[Profit]]</f>
        <v>0</v>
      </c>
      <c r="X1282" s="3">
        <f>[1]!Table1[[#This Row],[Quantity]]*[1]!Table1[[#This Row],[Unit_Price]]</f>
        <v>12000</v>
      </c>
      <c r="Y1282" s="7">
        <f>[1]!Table1[[#This Row],[Gross_Sales]]*[1]!Table1[[#This Row],[Discount]]</f>
        <v>1800</v>
      </c>
      <c r="Z1282" s="8">
        <f>[1]!Table1[[#This Row],[Gross_Sales]]*[1]!Table1[[#This Row],[Discount_amount]]</f>
        <v>21600000</v>
      </c>
      <c r="AA1282" s="6">
        <f>IFERROR([1]!Table1[[#This Row],[Profit]]/[1]!Table1[[#This Row],[Sales]],0)</f>
        <v>0.11764705882352941</v>
      </c>
      <c r="AB1282" s="3">
        <f>YEAR([1]!Table1[[#This Row],[Order_Date]])</f>
        <v>2024</v>
      </c>
      <c r="AC1282" s="3">
        <f>MONTH([1]!Table1[[#This Row],[Order_Date]])</f>
        <v>4</v>
      </c>
      <c r="AD1282" s="3" t="str">
        <f t="shared" ref="AD1282:AD1345" si="60">TEXT(B:B,"mmm")</f>
        <v>Apr</v>
      </c>
      <c r="AE1282" s="3" t="str">
        <f t="shared" ref="AE1282:AE1345" si="61">"Q"&amp;ROUNDUP(MONTH(B1282)/3,0)</f>
        <v>Q2</v>
      </c>
      <c r="AF1282" s="3" t="str">
        <f t="shared" ref="AF1282:AF1345" si="62">TEXT(B:B,"yyyy-mmm")</f>
        <v>2024-Apr</v>
      </c>
      <c r="AG1282" s="3">
        <f>COUNTIF(C:C,Table1[[#This Row],[Customer_ID]])</f>
        <v>8</v>
      </c>
      <c r="AH1282" s="9" t="e">
        <f>IF([1]!Table1[[#This Row],[Customer_order_count]] &gt;= 10,"FREQUENT",IF([1]!Table1[[#This Row],[Customer_order_count]] &lt;= 10,"REGULAR","OCASSIONAL"))</f>
        <v>#REF!</v>
      </c>
    </row>
    <row r="1283" spans="1:34" x14ac:dyDescent="0.25">
      <c r="A1283" s="10" t="s">
        <v>2072</v>
      </c>
      <c r="B1283" s="11">
        <v>45778</v>
      </c>
      <c r="C1283" s="12" t="s">
        <v>699</v>
      </c>
      <c r="D1283" s="13" t="s">
        <v>700</v>
      </c>
      <c r="E1283" s="13" t="s">
        <v>3</v>
      </c>
      <c r="F1283" s="14">
        <v>45</v>
      </c>
      <c r="G1283" s="12" t="s">
        <v>295</v>
      </c>
      <c r="H1283" s="12" t="s">
        <v>270</v>
      </c>
      <c r="I1283" s="12" t="s">
        <v>264</v>
      </c>
      <c r="J1283" s="12" t="s">
        <v>265</v>
      </c>
      <c r="K1283" s="12" t="s">
        <v>46</v>
      </c>
      <c r="L1283" s="14">
        <v>1</v>
      </c>
      <c r="M1283" s="14">
        <v>800</v>
      </c>
      <c r="N1283" s="15">
        <v>0.05</v>
      </c>
      <c r="O1283" s="14">
        <v>760</v>
      </c>
      <c r="P1283" s="14">
        <v>500</v>
      </c>
      <c r="Q1283" s="5">
        <f>Table1[[#This Row],[Sales]]-Table1[[#This Row],[Cost]]</f>
        <v>260</v>
      </c>
      <c r="R1283" s="12" t="s">
        <v>9</v>
      </c>
      <c r="S1283" s="12" t="s">
        <v>10</v>
      </c>
      <c r="T1283" s="12" t="s">
        <v>11</v>
      </c>
      <c r="U1283" s="12" t="s">
        <v>12</v>
      </c>
      <c r="V1283" s="6">
        <f>Table1[[#This Row],[Profit]]/Table1[[#This Row],[Sales]]</f>
        <v>0.34210526315789475</v>
      </c>
      <c r="W1283" s="12">
        <f>[1]!Table1[[#This Row],[Sales]]-[1]!Table1[[#This Row],[Cost]]-[1]!Table1[[#This Row],[Profit]]</f>
        <v>0</v>
      </c>
      <c r="X1283" s="12">
        <f>[1]!Table1[[#This Row],[Quantity]]*[1]!Table1[[#This Row],[Unit_Price]]</f>
        <v>800</v>
      </c>
      <c r="Y1283" s="16">
        <f>[1]!Table1[[#This Row],[Gross_Sales]]*[1]!Table1[[#This Row],[Discount]]</f>
        <v>40</v>
      </c>
      <c r="Z1283" s="17">
        <f>[1]!Table1[[#This Row],[Gross_Sales]]*[1]!Table1[[#This Row],[Discount_amount]]</f>
        <v>32000</v>
      </c>
      <c r="AA1283" s="15">
        <f>IFERROR([1]!Table1[[#This Row],[Profit]]/[1]!Table1[[#This Row],[Sales]],0)</f>
        <v>0.34210526315789475</v>
      </c>
      <c r="AB1283" s="12">
        <f>YEAR([1]!Table1[[#This Row],[Order_Date]])</f>
        <v>2025</v>
      </c>
      <c r="AC1283" s="12">
        <f>MONTH([1]!Table1[[#This Row],[Order_Date]])</f>
        <v>5</v>
      </c>
      <c r="AD1283" s="12" t="str">
        <f t="shared" si="60"/>
        <v>May</v>
      </c>
      <c r="AE1283" s="12" t="str">
        <f t="shared" si="61"/>
        <v>Q2</v>
      </c>
      <c r="AF1283" s="12" t="str">
        <f t="shared" si="62"/>
        <v>2025-May</v>
      </c>
      <c r="AG1283" s="12">
        <f>COUNTIF(C:C,Table1[[#This Row],[Customer_ID]])</f>
        <v>14</v>
      </c>
      <c r="AH1283" s="18" t="e">
        <f>IF([1]!Table1[[#This Row],[Customer_order_count]] &gt;= 10,"FREQUENT",IF([1]!Table1[[#This Row],[Customer_order_count]] &lt;= 10,"REGULAR","OCASSIONAL"))</f>
        <v>#REF!</v>
      </c>
    </row>
    <row r="1284" spans="1:34" x14ac:dyDescent="0.25">
      <c r="A1284" s="1" t="s">
        <v>2073</v>
      </c>
      <c r="B1284" s="2">
        <v>45981</v>
      </c>
      <c r="C1284" s="3" t="s">
        <v>1624</v>
      </c>
      <c r="D1284" s="4" t="s">
        <v>1625</v>
      </c>
      <c r="E1284" s="4" t="s">
        <v>3</v>
      </c>
      <c r="F1284" s="5">
        <v>47</v>
      </c>
      <c r="G1284" s="3" t="s">
        <v>284</v>
      </c>
      <c r="H1284" s="3" t="s">
        <v>285</v>
      </c>
      <c r="I1284" s="3" t="s">
        <v>31</v>
      </c>
      <c r="J1284" s="3" t="s">
        <v>32</v>
      </c>
      <c r="K1284" s="3" t="s">
        <v>25</v>
      </c>
      <c r="L1284" s="5">
        <v>1</v>
      </c>
      <c r="M1284" s="5">
        <v>5000</v>
      </c>
      <c r="N1284" s="6">
        <v>0.1</v>
      </c>
      <c r="O1284" s="5">
        <v>4500</v>
      </c>
      <c r="P1284" s="5">
        <v>3500</v>
      </c>
      <c r="Q1284" s="5">
        <f>Table1[[#This Row],[Sales]]-Table1[[#This Row],[Cost]]</f>
        <v>1000</v>
      </c>
      <c r="R1284" s="3" t="s">
        <v>26</v>
      </c>
      <c r="S1284" s="3" t="s">
        <v>10</v>
      </c>
      <c r="T1284" s="3" t="s">
        <v>40</v>
      </c>
      <c r="U1284" s="3" t="s">
        <v>12</v>
      </c>
      <c r="V1284" s="6">
        <f>Table1[[#This Row],[Profit]]/Table1[[#This Row],[Sales]]</f>
        <v>0.22222222222222221</v>
      </c>
      <c r="W1284" s="3">
        <f>[1]!Table1[[#This Row],[Sales]]-[1]!Table1[[#This Row],[Cost]]-[1]!Table1[[#This Row],[Profit]]</f>
        <v>0</v>
      </c>
      <c r="X1284" s="3">
        <f>[1]!Table1[[#This Row],[Quantity]]*[1]!Table1[[#This Row],[Unit_Price]]</f>
        <v>5000</v>
      </c>
      <c r="Y1284" s="7">
        <f>[1]!Table1[[#This Row],[Gross_Sales]]*[1]!Table1[[#This Row],[Discount]]</f>
        <v>500</v>
      </c>
      <c r="Z1284" s="8">
        <f>[1]!Table1[[#This Row],[Gross_Sales]]*[1]!Table1[[#This Row],[Discount_amount]]</f>
        <v>2500000</v>
      </c>
      <c r="AA1284" s="6">
        <f>IFERROR([1]!Table1[[#This Row],[Profit]]/[1]!Table1[[#This Row],[Sales]],0)</f>
        <v>0.22222222222222221</v>
      </c>
      <c r="AB1284" s="3">
        <f>YEAR([1]!Table1[[#This Row],[Order_Date]])</f>
        <v>2025</v>
      </c>
      <c r="AC1284" s="3">
        <f>MONTH([1]!Table1[[#This Row],[Order_Date]])</f>
        <v>11</v>
      </c>
      <c r="AD1284" s="3" t="str">
        <f t="shared" si="60"/>
        <v>Nov</v>
      </c>
      <c r="AE1284" s="3" t="str">
        <f t="shared" si="61"/>
        <v>Q4</v>
      </c>
      <c r="AF1284" s="3" t="str">
        <f t="shared" si="62"/>
        <v>2025-Nov</v>
      </c>
      <c r="AG1284" s="3">
        <f>COUNTIF(C:C,Table1[[#This Row],[Customer_ID]])</f>
        <v>8</v>
      </c>
      <c r="AH1284" s="9" t="e">
        <f>IF([1]!Table1[[#This Row],[Customer_order_count]] &gt;= 10,"FREQUENT",IF([1]!Table1[[#This Row],[Customer_order_count]] &lt;= 10,"REGULAR","OCASSIONAL"))</f>
        <v>#REF!</v>
      </c>
    </row>
    <row r="1285" spans="1:34" x14ac:dyDescent="0.25">
      <c r="A1285" s="10" t="s">
        <v>2074</v>
      </c>
      <c r="B1285" s="11">
        <v>45680</v>
      </c>
      <c r="C1285" s="12" t="s">
        <v>444</v>
      </c>
      <c r="D1285" s="13" t="s">
        <v>445</v>
      </c>
      <c r="E1285" s="13" t="s">
        <v>16</v>
      </c>
      <c r="F1285" s="14">
        <v>55</v>
      </c>
      <c r="G1285" s="12" t="s">
        <v>312</v>
      </c>
      <c r="H1285" s="12" t="s">
        <v>276</v>
      </c>
      <c r="I1285" s="12" t="s">
        <v>44</v>
      </c>
      <c r="J1285" s="12" t="s">
        <v>45</v>
      </c>
      <c r="K1285" s="12" t="s">
        <v>46</v>
      </c>
      <c r="L1285" s="14">
        <v>3</v>
      </c>
      <c r="M1285" s="14">
        <v>2500</v>
      </c>
      <c r="N1285" s="15">
        <v>0.1</v>
      </c>
      <c r="O1285" s="14">
        <v>6750</v>
      </c>
      <c r="P1285" s="14">
        <v>4500</v>
      </c>
      <c r="Q1285" s="5">
        <f>Table1[[#This Row],[Sales]]-Table1[[#This Row],[Cost]]</f>
        <v>2250</v>
      </c>
      <c r="R1285" s="12" t="s">
        <v>26</v>
      </c>
      <c r="S1285" s="12" t="s">
        <v>10</v>
      </c>
      <c r="T1285" s="12" t="s">
        <v>18</v>
      </c>
      <c r="U1285" s="12" t="s">
        <v>19</v>
      </c>
      <c r="V1285" s="6">
        <f>Table1[[#This Row],[Profit]]/Table1[[#This Row],[Sales]]</f>
        <v>0.33333333333333331</v>
      </c>
      <c r="W1285" s="12">
        <f>[1]!Table1[[#This Row],[Sales]]-[1]!Table1[[#This Row],[Cost]]-[1]!Table1[[#This Row],[Profit]]</f>
        <v>0</v>
      </c>
      <c r="X1285" s="12">
        <f>[1]!Table1[[#This Row],[Quantity]]*[1]!Table1[[#This Row],[Unit_Price]]</f>
        <v>7500</v>
      </c>
      <c r="Y1285" s="16">
        <f>[1]!Table1[[#This Row],[Gross_Sales]]*[1]!Table1[[#This Row],[Discount]]</f>
        <v>750</v>
      </c>
      <c r="Z1285" s="17">
        <f>[1]!Table1[[#This Row],[Gross_Sales]]*[1]!Table1[[#This Row],[Discount_amount]]</f>
        <v>5625000</v>
      </c>
      <c r="AA1285" s="15">
        <f>IFERROR([1]!Table1[[#This Row],[Profit]]/[1]!Table1[[#This Row],[Sales]],0)</f>
        <v>0.33333333333333331</v>
      </c>
      <c r="AB1285" s="12">
        <f>YEAR([1]!Table1[[#This Row],[Order_Date]])</f>
        <v>2025</v>
      </c>
      <c r="AC1285" s="12">
        <f>MONTH([1]!Table1[[#This Row],[Order_Date]])</f>
        <v>1</v>
      </c>
      <c r="AD1285" s="12" t="str">
        <f t="shared" si="60"/>
        <v>Jan</v>
      </c>
      <c r="AE1285" s="12" t="str">
        <f t="shared" si="61"/>
        <v>Q1</v>
      </c>
      <c r="AF1285" s="12" t="str">
        <f t="shared" si="62"/>
        <v>2025-Jan</v>
      </c>
      <c r="AG1285" s="12">
        <f>COUNTIF(C:C,Table1[[#This Row],[Customer_ID]])</f>
        <v>6</v>
      </c>
      <c r="AH1285" s="18" t="e">
        <f>IF([1]!Table1[[#This Row],[Customer_order_count]] &gt;= 10,"FREQUENT",IF([1]!Table1[[#This Row],[Customer_order_count]] &lt;= 10,"REGULAR","OCASSIONAL"))</f>
        <v>#REF!</v>
      </c>
    </row>
    <row r="1286" spans="1:34" x14ac:dyDescent="0.25">
      <c r="A1286" s="1" t="s">
        <v>2075</v>
      </c>
      <c r="B1286" s="2">
        <v>45407</v>
      </c>
      <c r="C1286" s="3" t="s">
        <v>838</v>
      </c>
      <c r="D1286" s="4" t="s">
        <v>796</v>
      </c>
      <c r="E1286" s="4" t="s">
        <v>16</v>
      </c>
      <c r="F1286" s="5">
        <v>26</v>
      </c>
      <c r="G1286" s="3" t="s">
        <v>312</v>
      </c>
      <c r="H1286" s="3" t="s">
        <v>276</v>
      </c>
      <c r="I1286" s="3" t="s">
        <v>68</v>
      </c>
      <c r="J1286" s="3" t="s">
        <v>69</v>
      </c>
      <c r="K1286" s="3" t="s">
        <v>39</v>
      </c>
      <c r="L1286" s="5">
        <v>2</v>
      </c>
      <c r="M1286" s="5">
        <v>3500</v>
      </c>
      <c r="N1286" s="6">
        <v>0.05</v>
      </c>
      <c r="O1286" s="5">
        <v>6650</v>
      </c>
      <c r="P1286" s="5">
        <v>4600</v>
      </c>
      <c r="Q1286" s="5">
        <f>Table1[[#This Row],[Sales]]-Table1[[#This Row],[Cost]]</f>
        <v>2050</v>
      </c>
      <c r="R1286" s="3" t="s">
        <v>26</v>
      </c>
      <c r="S1286" s="3" t="s">
        <v>10</v>
      </c>
      <c r="T1286" s="3" t="s">
        <v>11</v>
      </c>
      <c r="U1286" s="3" t="s">
        <v>12</v>
      </c>
      <c r="V1286" s="6">
        <f>Table1[[#This Row],[Profit]]/Table1[[#This Row],[Sales]]</f>
        <v>0.30827067669172931</v>
      </c>
      <c r="W1286" s="3">
        <f>[1]!Table1[[#This Row],[Sales]]-[1]!Table1[[#This Row],[Cost]]-[1]!Table1[[#This Row],[Profit]]</f>
        <v>0</v>
      </c>
      <c r="X1286" s="3">
        <f>[1]!Table1[[#This Row],[Quantity]]*[1]!Table1[[#This Row],[Unit_Price]]</f>
        <v>7000</v>
      </c>
      <c r="Y1286" s="7">
        <f>[1]!Table1[[#This Row],[Gross_Sales]]*[1]!Table1[[#This Row],[Discount]]</f>
        <v>350</v>
      </c>
      <c r="Z1286" s="8">
        <f>[1]!Table1[[#This Row],[Gross_Sales]]*[1]!Table1[[#This Row],[Discount_amount]]</f>
        <v>2450000</v>
      </c>
      <c r="AA1286" s="6">
        <f>IFERROR([1]!Table1[[#This Row],[Profit]]/[1]!Table1[[#This Row],[Sales]],0)</f>
        <v>0.30827067669172931</v>
      </c>
      <c r="AB1286" s="3">
        <f>YEAR([1]!Table1[[#This Row],[Order_Date]])</f>
        <v>2024</v>
      </c>
      <c r="AC1286" s="3">
        <f>MONTH([1]!Table1[[#This Row],[Order_Date]])</f>
        <v>4</v>
      </c>
      <c r="AD1286" s="3" t="str">
        <f t="shared" si="60"/>
        <v>Apr</v>
      </c>
      <c r="AE1286" s="3" t="str">
        <f t="shared" si="61"/>
        <v>Q2</v>
      </c>
      <c r="AF1286" s="3" t="str">
        <f t="shared" si="62"/>
        <v>2024-Apr</v>
      </c>
      <c r="AG1286" s="3">
        <f>COUNTIF(C:C,Table1[[#This Row],[Customer_ID]])</f>
        <v>14</v>
      </c>
      <c r="AH1286" s="9" t="e">
        <f>IF([1]!Table1[[#This Row],[Customer_order_count]] &gt;= 10,"FREQUENT",IF([1]!Table1[[#This Row],[Customer_order_count]] &lt;= 10,"REGULAR","OCASSIONAL"))</f>
        <v>#REF!</v>
      </c>
    </row>
    <row r="1287" spans="1:34" x14ac:dyDescent="0.25">
      <c r="A1287" s="10" t="s">
        <v>2076</v>
      </c>
      <c r="B1287" s="11">
        <v>45431</v>
      </c>
      <c r="C1287" s="12" t="s">
        <v>724</v>
      </c>
      <c r="D1287" s="13" t="s">
        <v>725</v>
      </c>
      <c r="E1287" s="13" t="s">
        <v>16</v>
      </c>
      <c r="F1287" s="14">
        <v>44</v>
      </c>
      <c r="G1287" s="12" t="s">
        <v>407</v>
      </c>
      <c r="H1287" s="12" t="s">
        <v>285</v>
      </c>
      <c r="I1287" s="12" t="s">
        <v>143</v>
      </c>
      <c r="J1287" s="12" t="s">
        <v>144</v>
      </c>
      <c r="K1287" s="12" t="s">
        <v>76</v>
      </c>
      <c r="L1287" s="14">
        <v>4</v>
      </c>
      <c r="M1287" s="14">
        <v>700</v>
      </c>
      <c r="N1287" s="15">
        <v>0.05</v>
      </c>
      <c r="O1287" s="14">
        <v>2660</v>
      </c>
      <c r="P1287" s="14">
        <v>2280</v>
      </c>
      <c r="Q1287" s="5">
        <f>Table1[[#This Row],[Sales]]-Table1[[#This Row],[Cost]]</f>
        <v>380</v>
      </c>
      <c r="R1287" s="12" t="s">
        <v>9</v>
      </c>
      <c r="S1287" s="12" t="s">
        <v>10</v>
      </c>
      <c r="T1287" s="12" t="s">
        <v>11</v>
      </c>
      <c r="U1287" s="12" t="s">
        <v>27</v>
      </c>
      <c r="V1287" s="6">
        <f>Table1[[#This Row],[Profit]]/Table1[[#This Row],[Sales]]</f>
        <v>0.14285714285714285</v>
      </c>
      <c r="W1287" s="12">
        <f>[1]!Table1[[#This Row],[Sales]]-[1]!Table1[[#This Row],[Cost]]-[1]!Table1[[#This Row],[Profit]]</f>
        <v>0</v>
      </c>
      <c r="X1287" s="12">
        <f>[1]!Table1[[#This Row],[Quantity]]*[1]!Table1[[#This Row],[Unit_Price]]</f>
        <v>2800</v>
      </c>
      <c r="Y1287" s="16">
        <f>[1]!Table1[[#This Row],[Gross_Sales]]*[1]!Table1[[#This Row],[Discount]]</f>
        <v>140</v>
      </c>
      <c r="Z1287" s="17">
        <f>[1]!Table1[[#This Row],[Gross_Sales]]*[1]!Table1[[#This Row],[Discount_amount]]</f>
        <v>392000</v>
      </c>
      <c r="AA1287" s="15">
        <f>IFERROR([1]!Table1[[#This Row],[Profit]]/[1]!Table1[[#This Row],[Sales]],0)</f>
        <v>0.14285714285714285</v>
      </c>
      <c r="AB1287" s="12">
        <f>YEAR([1]!Table1[[#This Row],[Order_Date]])</f>
        <v>2024</v>
      </c>
      <c r="AC1287" s="12">
        <f>MONTH([1]!Table1[[#This Row],[Order_Date]])</f>
        <v>5</v>
      </c>
      <c r="AD1287" s="12" t="str">
        <f t="shared" si="60"/>
        <v>May</v>
      </c>
      <c r="AE1287" s="12" t="str">
        <f t="shared" si="61"/>
        <v>Q2</v>
      </c>
      <c r="AF1287" s="12" t="str">
        <f t="shared" si="62"/>
        <v>2024-May</v>
      </c>
      <c r="AG1287" s="12">
        <f>COUNTIF(C:C,Table1[[#This Row],[Customer_ID]])</f>
        <v>18</v>
      </c>
      <c r="AH1287" s="18" t="e">
        <f>IF([1]!Table1[[#This Row],[Customer_order_count]] &gt;= 10,"FREQUENT",IF([1]!Table1[[#This Row],[Customer_order_count]] &lt;= 10,"REGULAR","OCASSIONAL"))</f>
        <v>#REF!</v>
      </c>
    </row>
    <row r="1288" spans="1:34" x14ac:dyDescent="0.25">
      <c r="A1288" s="1" t="s">
        <v>2077</v>
      </c>
      <c r="B1288" s="2">
        <v>45862</v>
      </c>
      <c r="C1288" s="3" t="s">
        <v>2078</v>
      </c>
      <c r="D1288" s="4" t="s">
        <v>936</v>
      </c>
      <c r="E1288" s="4" t="s">
        <v>16</v>
      </c>
      <c r="F1288" s="5">
        <v>49</v>
      </c>
      <c r="G1288" s="3" t="s">
        <v>280</v>
      </c>
      <c r="H1288" s="3" t="s">
        <v>270</v>
      </c>
      <c r="I1288" s="3" t="s">
        <v>102</v>
      </c>
      <c r="J1288" s="3" t="s">
        <v>103</v>
      </c>
      <c r="K1288" s="3" t="s">
        <v>25</v>
      </c>
      <c r="L1288" s="5">
        <v>3</v>
      </c>
      <c r="M1288" s="5">
        <v>28000</v>
      </c>
      <c r="N1288" s="6">
        <v>0.15</v>
      </c>
      <c r="O1288" s="5">
        <v>71400</v>
      </c>
      <c r="P1288" s="5">
        <v>63000</v>
      </c>
      <c r="Q1288" s="5">
        <f>Table1[[#This Row],[Sales]]-Table1[[#This Row],[Cost]]</f>
        <v>8400</v>
      </c>
      <c r="R1288" s="3" t="s">
        <v>26</v>
      </c>
      <c r="S1288" s="3" t="s">
        <v>10</v>
      </c>
      <c r="T1288" s="3" t="s">
        <v>33</v>
      </c>
      <c r="U1288" s="3" t="s">
        <v>12</v>
      </c>
      <c r="V1288" s="6">
        <f>Table1[[#This Row],[Profit]]/Table1[[#This Row],[Sales]]</f>
        <v>0.11764705882352941</v>
      </c>
      <c r="W1288" s="3">
        <f>[1]!Table1[[#This Row],[Sales]]-[1]!Table1[[#This Row],[Cost]]-[1]!Table1[[#This Row],[Profit]]</f>
        <v>0</v>
      </c>
      <c r="X1288" s="3">
        <f>[1]!Table1[[#This Row],[Quantity]]*[1]!Table1[[#This Row],[Unit_Price]]</f>
        <v>84000</v>
      </c>
      <c r="Y1288" s="7">
        <f>[1]!Table1[[#This Row],[Gross_Sales]]*[1]!Table1[[#This Row],[Discount]]</f>
        <v>12600</v>
      </c>
      <c r="Z1288" s="8">
        <f>[1]!Table1[[#This Row],[Gross_Sales]]*[1]!Table1[[#This Row],[Discount_amount]]</f>
        <v>1058400000</v>
      </c>
      <c r="AA1288" s="6">
        <f>IFERROR([1]!Table1[[#This Row],[Profit]]/[1]!Table1[[#This Row],[Sales]],0)</f>
        <v>0.11764705882352941</v>
      </c>
      <c r="AB1288" s="3">
        <f>YEAR([1]!Table1[[#This Row],[Order_Date]])</f>
        <v>2025</v>
      </c>
      <c r="AC1288" s="3">
        <f>MONTH([1]!Table1[[#This Row],[Order_Date]])</f>
        <v>7</v>
      </c>
      <c r="AD1288" s="3" t="str">
        <f t="shared" si="60"/>
        <v>Jul</v>
      </c>
      <c r="AE1288" s="3" t="str">
        <f t="shared" si="61"/>
        <v>Q3</v>
      </c>
      <c r="AF1288" s="3" t="str">
        <f t="shared" si="62"/>
        <v>2025-Jul</v>
      </c>
      <c r="AG1288" s="3">
        <f>COUNTIF(C:C,Table1[[#This Row],[Customer_ID]])</f>
        <v>7</v>
      </c>
      <c r="AH1288" s="9" t="e">
        <f>IF([1]!Table1[[#This Row],[Customer_order_count]] &gt;= 10,"FREQUENT",IF([1]!Table1[[#This Row],[Customer_order_count]] &lt;= 10,"REGULAR","OCASSIONAL"))</f>
        <v>#REF!</v>
      </c>
    </row>
    <row r="1289" spans="1:34" x14ac:dyDescent="0.25">
      <c r="A1289" s="10" t="s">
        <v>2079</v>
      </c>
      <c r="B1289" s="11">
        <v>45686</v>
      </c>
      <c r="C1289" s="12" t="s">
        <v>495</v>
      </c>
      <c r="D1289" s="13" t="s">
        <v>320</v>
      </c>
      <c r="E1289" s="13" t="s">
        <v>16</v>
      </c>
      <c r="F1289" s="14">
        <v>54</v>
      </c>
      <c r="G1289" s="12" t="s">
        <v>280</v>
      </c>
      <c r="H1289" s="12" t="s">
        <v>270</v>
      </c>
      <c r="I1289" s="12" t="s">
        <v>344</v>
      </c>
      <c r="J1289" s="12" t="s">
        <v>345</v>
      </c>
      <c r="K1289" s="12" t="s">
        <v>39</v>
      </c>
      <c r="L1289" s="14">
        <v>2</v>
      </c>
      <c r="M1289" s="14">
        <v>2200</v>
      </c>
      <c r="N1289" s="15">
        <v>0.15</v>
      </c>
      <c r="O1289" s="14">
        <v>3740</v>
      </c>
      <c r="P1289" s="14">
        <v>2800</v>
      </c>
      <c r="Q1289" s="5">
        <f>Table1[[#This Row],[Sales]]-Table1[[#This Row],[Cost]]</f>
        <v>940</v>
      </c>
      <c r="R1289" s="12" t="s">
        <v>17</v>
      </c>
      <c r="S1289" s="12" t="s">
        <v>10</v>
      </c>
      <c r="T1289" s="12" t="s">
        <v>18</v>
      </c>
      <c r="U1289" s="12" t="s">
        <v>12</v>
      </c>
      <c r="V1289" s="6">
        <f>Table1[[#This Row],[Profit]]/Table1[[#This Row],[Sales]]</f>
        <v>0.25133689839572193</v>
      </c>
      <c r="W1289" s="12">
        <f>[1]!Table1[[#This Row],[Sales]]-[1]!Table1[[#This Row],[Cost]]-[1]!Table1[[#This Row],[Profit]]</f>
        <v>0</v>
      </c>
      <c r="X1289" s="12">
        <f>[1]!Table1[[#This Row],[Quantity]]*[1]!Table1[[#This Row],[Unit_Price]]</f>
        <v>4400</v>
      </c>
      <c r="Y1289" s="16">
        <f>[1]!Table1[[#This Row],[Gross_Sales]]*[1]!Table1[[#This Row],[Discount]]</f>
        <v>660</v>
      </c>
      <c r="Z1289" s="17">
        <f>[1]!Table1[[#This Row],[Gross_Sales]]*[1]!Table1[[#This Row],[Discount_amount]]</f>
        <v>2904000</v>
      </c>
      <c r="AA1289" s="15">
        <f>IFERROR([1]!Table1[[#This Row],[Profit]]/[1]!Table1[[#This Row],[Sales]],0)</f>
        <v>0.25133689839572193</v>
      </c>
      <c r="AB1289" s="12">
        <f>YEAR([1]!Table1[[#This Row],[Order_Date]])</f>
        <v>2025</v>
      </c>
      <c r="AC1289" s="12">
        <f>MONTH([1]!Table1[[#This Row],[Order_Date]])</f>
        <v>1</v>
      </c>
      <c r="AD1289" s="12" t="str">
        <f t="shared" si="60"/>
        <v>Jan</v>
      </c>
      <c r="AE1289" s="12" t="str">
        <f t="shared" si="61"/>
        <v>Q1</v>
      </c>
      <c r="AF1289" s="12" t="str">
        <f t="shared" si="62"/>
        <v>2025-Jan</v>
      </c>
      <c r="AG1289" s="12">
        <f>COUNTIF(C:C,Table1[[#This Row],[Customer_ID]])</f>
        <v>8</v>
      </c>
      <c r="AH1289" s="18" t="e">
        <f>IF([1]!Table1[[#This Row],[Customer_order_count]] &gt;= 10,"FREQUENT",IF([1]!Table1[[#This Row],[Customer_order_count]] &lt;= 10,"REGULAR","OCASSIONAL"))</f>
        <v>#REF!</v>
      </c>
    </row>
    <row r="1290" spans="1:34" x14ac:dyDescent="0.25">
      <c r="A1290" s="1" t="s">
        <v>2080</v>
      </c>
      <c r="B1290" s="2">
        <v>45995</v>
      </c>
      <c r="C1290" s="3" t="s">
        <v>447</v>
      </c>
      <c r="D1290" s="4" t="s">
        <v>448</v>
      </c>
      <c r="E1290" s="4" t="s">
        <v>16</v>
      </c>
      <c r="F1290" s="5">
        <v>21</v>
      </c>
      <c r="G1290" s="3" t="s">
        <v>275</v>
      </c>
      <c r="H1290" s="3" t="s">
        <v>276</v>
      </c>
      <c r="I1290" s="3" t="s">
        <v>74</v>
      </c>
      <c r="J1290" s="3" t="s">
        <v>75</v>
      </c>
      <c r="K1290" s="3" t="s">
        <v>76</v>
      </c>
      <c r="L1290" s="5">
        <v>1</v>
      </c>
      <c r="M1290" s="5">
        <v>550</v>
      </c>
      <c r="N1290" s="6">
        <v>0.05</v>
      </c>
      <c r="O1290" s="5">
        <v>522.5</v>
      </c>
      <c r="P1290" s="5">
        <v>450</v>
      </c>
      <c r="Q1290" s="5">
        <f>Table1[[#This Row],[Sales]]-Table1[[#This Row],[Cost]]</f>
        <v>72.5</v>
      </c>
      <c r="R1290" s="3" t="s">
        <v>26</v>
      </c>
      <c r="S1290" s="3" t="s">
        <v>10</v>
      </c>
      <c r="T1290" s="3" t="s">
        <v>40</v>
      </c>
      <c r="U1290" s="3" t="s">
        <v>27</v>
      </c>
      <c r="V1290" s="6">
        <f>Table1[[#This Row],[Profit]]/Table1[[#This Row],[Sales]]</f>
        <v>0.13875598086124402</v>
      </c>
      <c r="W1290" s="3">
        <f>[1]!Table1[[#This Row],[Sales]]-[1]!Table1[[#This Row],[Cost]]-[1]!Table1[[#This Row],[Profit]]</f>
        <v>0</v>
      </c>
      <c r="X1290" s="3">
        <f>[1]!Table1[[#This Row],[Quantity]]*[1]!Table1[[#This Row],[Unit_Price]]</f>
        <v>550</v>
      </c>
      <c r="Y1290" s="7">
        <f>[1]!Table1[[#This Row],[Gross_Sales]]*[1]!Table1[[#This Row],[Discount]]</f>
        <v>27.5</v>
      </c>
      <c r="Z1290" s="8">
        <f>[1]!Table1[[#This Row],[Gross_Sales]]*[1]!Table1[[#This Row],[Discount_amount]]</f>
        <v>15125</v>
      </c>
      <c r="AA1290" s="6">
        <f>IFERROR([1]!Table1[[#This Row],[Profit]]/[1]!Table1[[#This Row],[Sales]],0)</f>
        <v>0.13875598086124402</v>
      </c>
      <c r="AB1290" s="3">
        <f>YEAR([1]!Table1[[#This Row],[Order_Date]])</f>
        <v>2025</v>
      </c>
      <c r="AC1290" s="3">
        <f>MONTH([1]!Table1[[#This Row],[Order_Date]])</f>
        <v>12</v>
      </c>
      <c r="AD1290" s="3" t="str">
        <f t="shared" si="60"/>
        <v>Dec</v>
      </c>
      <c r="AE1290" s="3" t="str">
        <f t="shared" si="61"/>
        <v>Q4</v>
      </c>
      <c r="AF1290" s="3" t="str">
        <f t="shared" si="62"/>
        <v>2025-Dec</v>
      </c>
      <c r="AG1290" s="3">
        <f>COUNTIF(C:C,Table1[[#This Row],[Customer_ID]])</f>
        <v>22</v>
      </c>
      <c r="AH1290" s="9" t="e">
        <f>IF([1]!Table1[[#This Row],[Customer_order_count]] &gt;= 10,"FREQUENT",IF([1]!Table1[[#This Row],[Customer_order_count]] &lt;= 10,"REGULAR","OCASSIONAL"))</f>
        <v>#REF!</v>
      </c>
    </row>
    <row r="1291" spans="1:34" x14ac:dyDescent="0.25">
      <c r="A1291" s="10" t="s">
        <v>2081</v>
      </c>
      <c r="B1291" s="11">
        <v>45730</v>
      </c>
      <c r="C1291" s="12" t="s">
        <v>1760</v>
      </c>
      <c r="D1291" s="12" t="s">
        <v>1761</v>
      </c>
      <c r="E1291" s="12" t="s">
        <v>3</v>
      </c>
      <c r="F1291" s="12">
        <v>35</v>
      </c>
      <c r="G1291" s="12" t="s">
        <v>290</v>
      </c>
      <c r="H1291" s="12" t="s">
        <v>276</v>
      </c>
      <c r="I1291" s="12" t="s">
        <v>186</v>
      </c>
      <c r="J1291" s="12" t="s">
        <v>187</v>
      </c>
      <c r="K1291" s="12" t="s">
        <v>91</v>
      </c>
      <c r="L1291" s="12">
        <v>1</v>
      </c>
      <c r="M1291" s="12">
        <v>12000</v>
      </c>
      <c r="N1291" s="12">
        <v>0.15</v>
      </c>
      <c r="O1291" s="12">
        <v>0</v>
      </c>
      <c r="P1291" s="12">
        <v>9000</v>
      </c>
      <c r="Q1291" s="5">
        <f>Table1[[#This Row],[Sales]]-Table1[[#This Row],[Cost]]</f>
        <v>-9000</v>
      </c>
      <c r="R1291" s="12" t="s">
        <v>77</v>
      </c>
      <c r="S1291" s="12" t="s">
        <v>291</v>
      </c>
      <c r="T1291" s="12" t="s">
        <v>18</v>
      </c>
      <c r="U1291" s="12" t="s">
        <v>19</v>
      </c>
      <c r="V1291" s="3" t="e">
        <f>Table1[[#This Row],[Profit]]/Table1[[#This Row],[Sales]]</f>
        <v>#DIV/0!</v>
      </c>
      <c r="W1291" s="12">
        <f>[1]!Table1[[#This Row],[Sales]]-[1]!Table1[[#This Row],[Cost]]-[1]!Table1[[#This Row],[Profit]]</f>
        <v>-9000</v>
      </c>
      <c r="X1291" s="12">
        <f>[1]!Table1[[#This Row],[Quantity]]*[1]!Table1[[#This Row],[Unit_Price]]</f>
        <v>12000</v>
      </c>
      <c r="Y1291" s="12">
        <f>[1]!Table1[[#This Row],[Gross_Sales]]*[1]!Table1[[#This Row],[Discount]]</f>
        <v>1800</v>
      </c>
      <c r="Z1291" s="12">
        <f>[1]!Table1[[#This Row],[Gross_Sales]]*[1]!Table1[[#This Row],[Discount_amount]]</f>
        <v>21600000</v>
      </c>
      <c r="AA1291" s="12">
        <f>IFERROR([1]!Table1[[#This Row],[Profit]]/[1]!Table1[[#This Row],[Sales]],0)</f>
        <v>0</v>
      </c>
      <c r="AB1291" s="12">
        <f>YEAR([1]!Table1[[#This Row],[Order_Date]])</f>
        <v>2025</v>
      </c>
      <c r="AC1291" s="12">
        <f>MONTH([1]!Table1[[#This Row],[Order_Date]])</f>
        <v>3</v>
      </c>
      <c r="AD1291" s="12" t="str">
        <f t="shared" si="60"/>
        <v>Mar</v>
      </c>
      <c r="AE1291" s="12" t="str">
        <f t="shared" si="61"/>
        <v>Q1</v>
      </c>
      <c r="AF1291" s="12" t="str">
        <f t="shared" si="62"/>
        <v>2025-Mar</v>
      </c>
      <c r="AG1291" s="12">
        <f>COUNTIF(C:C,Table1[[#This Row],[Customer_ID]])</f>
        <v>3</v>
      </c>
      <c r="AH1291" s="18" t="e">
        <f>IF([1]!Table1[[#This Row],[Customer_order_count]] &gt;= 10,"FREQUENT",IF([1]!Table1[[#This Row],[Customer_order_count]] &lt;= 10,"REGULAR","OCASSIONAL"))</f>
        <v>#REF!</v>
      </c>
    </row>
    <row r="1292" spans="1:34" x14ac:dyDescent="0.25">
      <c r="A1292" s="1" t="s">
        <v>2082</v>
      </c>
      <c r="B1292" s="2">
        <v>45779</v>
      </c>
      <c r="C1292" s="3" t="s">
        <v>1426</v>
      </c>
      <c r="D1292" s="4" t="s">
        <v>1427</v>
      </c>
      <c r="E1292" s="4" t="s">
        <v>16</v>
      </c>
      <c r="F1292" s="5">
        <v>26</v>
      </c>
      <c r="G1292" s="3" t="s">
        <v>317</v>
      </c>
      <c r="H1292" s="3" t="s">
        <v>5</v>
      </c>
      <c r="I1292" s="3" t="s">
        <v>6</v>
      </c>
      <c r="J1292" s="3" t="s">
        <v>7</v>
      </c>
      <c r="K1292" s="3" t="s">
        <v>8</v>
      </c>
      <c r="L1292" s="5">
        <v>2</v>
      </c>
      <c r="M1292" s="5">
        <v>7000</v>
      </c>
      <c r="N1292" s="6">
        <v>0.05</v>
      </c>
      <c r="O1292" s="5">
        <v>13300</v>
      </c>
      <c r="P1292" s="5">
        <v>10400</v>
      </c>
      <c r="Q1292" s="5">
        <f>Table1[[#This Row],[Sales]]-Table1[[#This Row],[Cost]]</f>
        <v>2900</v>
      </c>
      <c r="R1292" s="3" t="s">
        <v>26</v>
      </c>
      <c r="S1292" s="3" t="s">
        <v>10</v>
      </c>
      <c r="T1292" s="3" t="s">
        <v>11</v>
      </c>
      <c r="U1292" s="3" t="s">
        <v>19</v>
      </c>
      <c r="V1292" s="6">
        <f>Table1[[#This Row],[Profit]]/Table1[[#This Row],[Sales]]</f>
        <v>0.21804511278195488</v>
      </c>
      <c r="W1292" s="3">
        <f>[1]!Table1[[#This Row],[Sales]]-[1]!Table1[[#This Row],[Cost]]-[1]!Table1[[#This Row],[Profit]]</f>
        <v>0</v>
      </c>
      <c r="X1292" s="3">
        <f>[1]!Table1[[#This Row],[Quantity]]*[1]!Table1[[#This Row],[Unit_Price]]</f>
        <v>14000</v>
      </c>
      <c r="Y1292" s="7">
        <f>[1]!Table1[[#This Row],[Gross_Sales]]*[1]!Table1[[#This Row],[Discount]]</f>
        <v>700</v>
      </c>
      <c r="Z1292" s="8">
        <f>[1]!Table1[[#This Row],[Gross_Sales]]*[1]!Table1[[#This Row],[Discount_amount]]</f>
        <v>9800000</v>
      </c>
      <c r="AA1292" s="6">
        <f>IFERROR([1]!Table1[[#This Row],[Profit]]/[1]!Table1[[#This Row],[Sales]],0)</f>
        <v>0.21804511278195488</v>
      </c>
      <c r="AB1292" s="3">
        <f>YEAR([1]!Table1[[#This Row],[Order_Date]])</f>
        <v>2025</v>
      </c>
      <c r="AC1292" s="3">
        <f>MONTH([1]!Table1[[#This Row],[Order_Date]])</f>
        <v>5</v>
      </c>
      <c r="AD1292" s="3" t="str">
        <f t="shared" si="60"/>
        <v>May</v>
      </c>
      <c r="AE1292" s="3" t="str">
        <f t="shared" si="61"/>
        <v>Q2</v>
      </c>
      <c r="AF1292" s="3" t="str">
        <f t="shared" si="62"/>
        <v>2025-May</v>
      </c>
      <c r="AG1292" s="3">
        <f>COUNTIF(C:C,Table1[[#This Row],[Customer_ID]])</f>
        <v>3</v>
      </c>
      <c r="AH1292" s="9" t="e">
        <f>IF([1]!Table1[[#This Row],[Customer_order_count]] &gt;= 10,"FREQUENT",IF([1]!Table1[[#This Row],[Customer_order_count]] &lt;= 10,"REGULAR","OCASSIONAL"))</f>
        <v>#REF!</v>
      </c>
    </row>
    <row r="1293" spans="1:34" x14ac:dyDescent="0.25">
      <c r="A1293" s="10" t="s">
        <v>2083</v>
      </c>
      <c r="B1293" s="11">
        <v>45982</v>
      </c>
      <c r="C1293" s="12" t="s">
        <v>805</v>
      </c>
      <c r="D1293" s="13" t="s">
        <v>675</v>
      </c>
      <c r="E1293" s="13" t="s">
        <v>3</v>
      </c>
      <c r="F1293" s="14">
        <v>48</v>
      </c>
      <c r="G1293" s="12" t="s">
        <v>269</v>
      </c>
      <c r="H1293" s="12" t="s">
        <v>270</v>
      </c>
      <c r="I1293" s="12" t="s">
        <v>143</v>
      </c>
      <c r="J1293" s="12" t="s">
        <v>144</v>
      </c>
      <c r="K1293" s="12" t="s">
        <v>76</v>
      </c>
      <c r="L1293" s="14">
        <v>3</v>
      </c>
      <c r="M1293" s="14">
        <v>700</v>
      </c>
      <c r="N1293" s="15">
        <v>0.05</v>
      </c>
      <c r="O1293" s="14">
        <v>1995</v>
      </c>
      <c r="P1293" s="14">
        <v>1710</v>
      </c>
      <c r="Q1293" s="5">
        <f>Table1[[#This Row],[Sales]]-Table1[[#This Row],[Cost]]</f>
        <v>285</v>
      </c>
      <c r="R1293" s="12" t="s">
        <v>9</v>
      </c>
      <c r="S1293" s="12" t="s">
        <v>10</v>
      </c>
      <c r="T1293" s="12" t="s">
        <v>40</v>
      </c>
      <c r="U1293" s="12" t="s">
        <v>27</v>
      </c>
      <c r="V1293" s="6">
        <f>Table1[[#This Row],[Profit]]/Table1[[#This Row],[Sales]]</f>
        <v>0.14285714285714285</v>
      </c>
      <c r="W1293" s="12">
        <f>[1]!Table1[[#This Row],[Sales]]-[1]!Table1[[#This Row],[Cost]]-[1]!Table1[[#This Row],[Profit]]</f>
        <v>0</v>
      </c>
      <c r="X1293" s="12">
        <f>[1]!Table1[[#This Row],[Quantity]]*[1]!Table1[[#This Row],[Unit_Price]]</f>
        <v>2100</v>
      </c>
      <c r="Y1293" s="16">
        <f>[1]!Table1[[#This Row],[Gross_Sales]]*[1]!Table1[[#This Row],[Discount]]</f>
        <v>105</v>
      </c>
      <c r="Z1293" s="17">
        <f>[1]!Table1[[#This Row],[Gross_Sales]]*[1]!Table1[[#This Row],[Discount_amount]]</f>
        <v>220500</v>
      </c>
      <c r="AA1293" s="15">
        <f>IFERROR([1]!Table1[[#This Row],[Profit]]/[1]!Table1[[#This Row],[Sales]],0)</f>
        <v>0.14285714285714285</v>
      </c>
      <c r="AB1293" s="12">
        <f>YEAR([1]!Table1[[#This Row],[Order_Date]])</f>
        <v>2025</v>
      </c>
      <c r="AC1293" s="12">
        <f>MONTH([1]!Table1[[#This Row],[Order_Date]])</f>
        <v>11</v>
      </c>
      <c r="AD1293" s="12" t="str">
        <f t="shared" si="60"/>
        <v>Nov</v>
      </c>
      <c r="AE1293" s="12" t="str">
        <f t="shared" si="61"/>
        <v>Q4</v>
      </c>
      <c r="AF1293" s="12" t="str">
        <f t="shared" si="62"/>
        <v>2025-Nov</v>
      </c>
      <c r="AG1293" s="12">
        <f>COUNTIF(C:C,Table1[[#This Row],[Customer_ID]])</f>
        <v>11</v>
      </c>
      <c r="AH1293" s="18" t="e">
        <f>IF([1]!Table1[[#This Row],[Customer_order_count]] &gt;= 10,"FREQUENT",IF([1]!Table1[[#This Row],[Customer_order_count]] &lt;= 10,"REGULAR","OCASSIONAL"))</f>
        <v>#REF!</v>
      </c>
    </row>
    <row r="1294" spans="1:34" x14ac:dyDescent="0.25">
      <c r="A1294" s="1" t="s">
        <v>2084</v>
      </c>
      <c r="B1294" s="2">
        <v>45827</v>
      </c>
      <c r="C1294" s="3" t="s">
        <v>430</v>
      </c>
      <c r="D1294" s="4" t="s">
        <v>431</v>
      </c>
      <c r="E1294" s="4" t="s">
        <v>3</v>
      </c>
      <c r="F1294" s="5">
        <v>58</v>
      </c>
      <c r="G1294" s="3" t="s">
        <v>407</v>
      </c>
      <c r="H1294" s="3" t="s">
        <v>285</v>
      </c>
      <c r="I1294" s="3" t="s">
        <v>6</v>
      </c>
      <c r="J1294" s="3" t="s">
        <v>7</v>
      </c>
      <c r="K1294" s="3" t="s">
        <v>8</v>
      </c>
      <c r="L1294" s="5">
        <v>2</v>
      </c>
      <c r="M1294" s="5">
        <v>7000</v>
      </c>
      <c r="N1294" s="6">
        <v>0.1</v>
      </c>
      <c r="O1294" s="5">
        <v>12600</v>
      </c>
      <c r="P1294" s="5">
        <v>10400</v>
      </c>
      <c r="Q1294" s="5">
        <f>Table1[[#This Row],[Sales]]-Table1[[#This Row],[Cost]]</f>
        <v>2200</v>
      </c>
      <c r="R1294" s="3" t="s">
        <v>9</v>
      </c>
      <c r="S1294" s="3" t="s">
        <v>10</v>
      </c>
      <c r="T1294" s="3" t="s">
        <v>11</v>
      </c>
      <c r="U1294" s="3" t="s">
        <v>27</v>
      </c>
      <c r="V1294" s="6">
        <f>Table1[[#This Row],[Profit]]/Table1[[#This Row],[Sales]]</f>
        <v>0.17460317460317459</v>
      </c>
      <c r="W1294" s="3">
        <f>[1]!Table1[[#This Row],[Sales]]-[1]!Table1[[#This Row],[Cost]]-[1]!Table1[[#This Row],[Profit]]</f>
        <v>0</v>
      </c>
      <c r="X1294" s="3">
        <f>[1]!Table1[[#This Row],[Quantity]]*[1]!Table1[[#This Row],[Unit_Price]]</f>
        <v>14000</v>
      </c>
      <c r="Y1294" s="7">
        <f>[1]!Table1[[#This Row],[Gross_Sales]]*[1]!Table1[[#This Row],[Discount]]</f>
        <v>1400</v>
      </c>
      <c r="Z1294" s="8">
        <f>[1]!Table1[[#This Row],[Gross_Sales]]*[1]!Table1[[#This Row],[Discount_amount]]</f>
        <v>19600000</v>
      </c>
      <c r="AA1294" s="6">
        <f>IFERROR([1]!Table1[[#This Row],[Profit]]/[1]!Table1[[#This Row],[Sales]],0)</f>
        <v>0.17460317460317459</v>
      </c>
      <c r="AB1294" s="3">
        <f>YEAR([1]!Table1[[#This Row],[Order_Date]])</f>
        <v>2025</v>
      </c>
      <c r="AC1294" s="3">
        <f>MONTH([1]!Table1[[#This Row],[Order_Date]])</f>
        <v>6</v>
      </c>
      <c r="AD1294" s="3" t="str">
        <f t="shared" si="60"/>
        <v>Jun</v>
      </c>
      <c r="AE1294" s="3" t="str">
        <f t="shared" si="61"/>
        <v>Q2</v>
      </c>
      <c r="AF1294" s="3" t="str">
        <f t="shared" si="62"/>
        <v>2025-Jun</v>
      </c>
      <c r="AG1294" s="3">
        <f>COUNTIF(C:C,Table1[[#This Row],[Customer_ID]])</f>
        <v>5</v>
      </c>
      <c r="AH1294" s="9" t="e">
        <f>IF([1]!Table1[[#This Row],[Customer_order_count]] &gt;= 10,"FREQUENT",IF([1]!Table1[[#This Row],[Customer_order_count]] &lt;= 10,"REGULAR","OCASSIONAL"))</f>
        <v>#REF!</v>
      </c>
    </row>
    <row r="1295" spans="1:34" x14ac:dyDescent="0.25">
      <c r="A1295" s="10" t="s">
        <v>2085</v>
      </c>
      <c r="B1295" s="11">
        <v>45696</v>
      </c>
      <c r="C1295" s="12" t="s">
        <v>730</v>
      </c>
      <c r="D1295" s="12" t="s">
        <v>731</v>
      </c>
      <c r="E1295" s="12" t="s">
        <v>3</v>
      </c>
      <c r="F1295" s="12">
        <v>41</v>
      </c>
      <c r="G1295" s="12" t="s">
        <v>280</v>
      </c>
      <c r="H1295" s="12" t="s">
        <v>270</v>
      </c>
      <c r="I1295" s="12" t="s">
        <v>95</v>
      </c>
      <c r="J1295" s="12" t="s">
        <v>96</v>
      </c>
      <c r="K1295" s="12" t="s">
        <v>46</v>
      </c>
      <c r="L1295" s="12">
        <v>4</v>
      </c>
      <c r="M1295" s="12">
        <v>600</v>
      </c>
      <c r="N1295" s="12">
        <v>0.1</v>
      </c>
      <c r="O1295" s="12">
        <v>2160</v>
      </c>
      <c r="P1295" s="12">
        <v>1520</v>
      </c>
      <c r="Q1295" s="5">
        <f>Table1[[#This Row],[Sales]]-Table1[[#This Row],[Cost]]</f>
        <v>640</v>
      </c>
      <c r="R1295" s="12" t="s">
        <v>9</v>
      </c>
      <c r="S1295" s="12" t="s">
        <v>287</v>
      </c>
      <c r="T1295" s="12" t="s">
        <v>18</v>
      </c>
      <c r="U1295" s="12" t="s">
        <v>19</v>
      </c>
      <c r="V1295" s="6">
        <f>Table1[[#This Row],[Profit]]/Table1[[#This Row],[Sales]]</f>
        <v>0.29629629629629628</v>
      </c>
      <c r="W1295" s="12">
        <f>[1]!Table1[[#This Row],[Sales]]-[1]!Table1[[#This Row],[Cost]]-[1]!Table1[[#This Row],[Profit]]</f>
        <v>-3040</v>
      </c>
      <c r="X1295" s="12">
        <f>[1]!Table1[[#This Row],[Quantity]]*[1]!Table1[[#This Row],[Unit_Price]]</f>
        <v>2400</v>
      </c>
      <c r="Y1295" s="12">
        <f>[1]!Table1[[#This Row],[Gross_Sales]]*[1]!Table1[[#This Row],[Discount]]</f>
        <v>240</v>
      </c>
      <c r="Z1295" s="12">
        <f>[1]!Table1[[#This Row],[Gross_Sales]]*[1]!Table1[[#This Row],[Discount_amount]]</f>
        <v>576000</v>
      </c>
      <c r="AA1295" s="12">
        <f>IFERROR([1]!Table1[[#This Row],[Profit]]/[1]!Table1[[#This Row],[Sales]],0)</f>
        <v>0.29629629629629628</v>
      </c>
      <c r="AB1295" s="12">
        <f>YEAR([1]!Table1[[#This Row],[Order_Date]])</f>
        <v>2025</v>
      </c>
      <c r="AC1295" s="12">
        <f>MONTH([1]!Table1[[#This Row],[Order_Date]])</f>
        <v>2</v>
      </c>
      <c r="AD1295" s="12" t="str">
        <f t="shared" si="60"/>
        <v>Feb</v>
      </c>
      <c r="AE1295" s="12" t="str">
        <f t="shared" si="61"/>
        <v>Q1</v>
      </c>
      <c r="AF1295" s="12" t="str">
        <f t="shared" si="62"/>
        <v>2025-Feb</v>
      </c>
      <c r="AG1295" s="12">
        <f>COUNTIF(C:C,Table1[[#This Row],[Customer_ID]])</f>
        <v>2</v>
      </c>
      <c r="AH1295" s="18" t="e">
        <f>IF([1]!Table1[[#This Row],[Customer_order_count]] &gt;= 10,"FREQUENT",IF([1]!Table1[[#This Row],[Customer_order_count]] &lt;= 10,"REGULAR","OCASSIONAL"))</f>
        <v>#REF!</v>
      </c>
    </row>
    <row r="1296" spans="1:34" x14ac:dyDescent="0.25">
      <c r="A1296" s="1" t="s">
        <v>2086</v>
      </c>
      <c r="B1296" s="2">
        <v>45464</v>
      </c>
      <c r="C1296" s="3" t="s">
        <v>619</v>
      </c>
      <c r="D1296" s="4" t="s">
        <v>609</v>
      </c>
      <c r="E1296" s="4" t="s">
        <v>3</v>
      </c>
      <c r="F1296" s="5">
        <v>32</v>
      </c>
      <c r="G1296" s="3" t="s">
        <v>407</v>
      </c>
      <c r="H1296" s="3" t="s">
        <v>285</v>
      </c>
      <c r="I1296" s="3" t="s">
        <v>65</v>
      </c>
      <c r="J1296" s="3" t="s">
        <v>66</v>
      </c>
      <c r="K1296" s="3" t="s">
        <v>25</v>
      </c>
      <c r="L1296" s="5">
        <v>1</v>
      </c>
      <c r="M1296" s="5">
        <v>2500</v>
      </c>
      <c r="N1296" s="6">
        <v>0.1</v>
      </c>
      <c r="O1296" s="5">
        <v>2250</v>
      </c>
      <c r="P1296" s="5">
        <v>1600</v>
      </c>
      <c r="Q1296" s="5">
        <f>Table1[[#This Row],[Sales]]-Table1[[#This Row],[Cost]]</f>
        <v>650</v>
      </c>
      <c r="R1296" s="3" t="s">
        <v>26</v>
      </c>
      <c r="S1296" s="3" t="s">
        <v>10</v>
      </c>
      <c r="T1296" s="3" t="s">
        <v>11</v>
      </c>
      <c r="U1296" s="3" t="s">
        <v>19</v>
      </c>
      <c r="V1296" s="6">
        <f>Table1[[#This Row],[Profit]]/Table1[[#This Row],[Sales]]</f>
        <v>0.28888888888888886</v>
      </c>
      <c r="W1296" s="3">
        <f>[1]!Table1[[#This Row],[Sales]]-[1]!Table1[[#This Row],[Cost]]-[1]!Table1[[#This Row],[Profit]]</f>
        <v>0</v>
      </c>
      <c r="X1296" s="3">
        <f>[1]!Table1[[#This Row],[Quantity]]*[1]!Table1[[#This Row],[Unit_Price]]</f>
        <v>2500</v>
      </c>
      <c r="Y1296" s="7">
        <f>[1]!Table1[[#This Row],[Gross_Sales]]*[1]!Table1[[#This Row],[Discount]]</f>
        <v>250</v>
      </c>
      <c r="Z1296" s="8">
        <f>[1]!Table1[[#This Row],[Gross_Sales]]*[1]!Table1[[#This Row],[Discount_amount]]</f>
        <v>625000</v>
      </c>
      <c r="AA1296" s="6">
        <f>IFERROR([1]!Table1[[#This Row],[Profit]]/[1]!Table1[[#This Row],[Sales]],0)</f>
        <v>0.28888888888888886</v>
      </c>
      <c r="AB1296" s="3">
        <f>YEAR([1]!Table1[[#This Row],[Order_Date]])</f>
        <v>2024</v>
      </c>
      <c r="AC1296" s="3">
        <f>MONTH([1]!Table1[[#This Row],[Order_Date]])</f>
        <v>6</v>
      </c>
      <c r="AD1296" s="3" t="str">
        <f t="shared" si="60"/>
        <v>Jun</v>
      </c>
      <c r="AE1296" s="3" t="str">
        <f t="shared" si="61"/>
        <v>Q2</v>
      </c>
      <c r="AF1296" s="3" t="str">
        <f t="shared" si="62"/>
        <v>2024-Jun</v>
      </c>
      <c r="AG1296" s="3">
        <f>COUNTIF(C:C,Table1[[#This Row],[Customer_ID]])</f>
        <v>23</v>
      </c>
      <c r="AH1296" s="9" t="e">
        <f>IF([1]!Table1[[#This Row],[Customer_order_count]] &gt;= 10,"FREQUENT",IF([1]!Table1[[#This Row],[Customer_order_count]] &lt;= 10,"REGULAR","OCASSIONAL"))</f>
        <v>#REF!</v>
      </c>
    </row>
    <row r="1297" spans="1:34" x14ac:dyDescent="0.25">
      <c r="A1297" s="10" t="s">
        <v>2087</v>
      </c>
      <c r="B1297" s="11">
        <v>45497</v>
      </c>
      <c r="C1297" s="12" t="s">
        <v>197</v>
      </c>
      <c r="D1297" s="13" t="s">
        <v>198</v>
      </c>
      <c r="E1297" s="13" t="s">
        <v>3</v>
      </c>
      <c r="F1297" s="14">
        <v>56</v>
      </c>
      <c r="G1297" s="12" t="s">
        <v>4</v>
      </c>
      <c r="H1297" s="12" t="s">
        <v>5</v>
      </c>
      <c r="I1297" s="12" t="s">
        <v>56</v>
      </c>
      <c r="J1297" s="12" t="s">
        <v>57</v>
      </c>
      <c r="K1297" s="12" t="s">
        <v>58</v>
      </c>
      <c r="L1297" s="14">
        <v>1</v>
      </c>
      <c r="M1297" s="14">
        <v>1200</v>
      </c>
      <c r="N1297" s="15">
        <v>0.1</v>
      </c>
      <c r="O1297" s="14">
        <v>1080</v>
      </c>
      <c r="P1297" s="14">
        <v>800</v>
      </c>
      <c r="Q1297" s="5">
        <f>Table1[[#This Row],[Sales]]-Table1[[#This Row],[Cost]]</f>
        <v>280</v>
      </c>
      <c r="R1297" s="12" t="s">
        <v>77</v>
      </c>
      <c r="S1297" s="12" t="s">
        <v>10</v>
      </c>
      <c r="T1297" s="12" t="s">
        <v>33</v>
      </c>
      <c r="U1297" s="12" t="s">
        <v>12</v>
      </c>
      <c r="V1297" s="6">
        <f>Table1[[#This Row],[Profit]]/Table1[[#This Row],[Sales]]</f>
        <v>0.25925925925925924</v>
      </c>
      <c r="W1297" s="12">
        <f>[1]!Table1[[#This Row],[Sales]]-[1]!Table1[[#This Row],[Cost]]-[1]!Table1[[#This Row],[Profit]]</f>
        <v>0</v>
      </c>
      <c r="X1297" s="12">
        <f>[1]!Table1[[#This Row],[Quantity]]*[1]!Table1[[#This Row],[Unit_Price]]</f>
        <v>1200</v>
      </c>
      <c r="Y1297" s="16">
        <f>[1]!Table1[[#This Row],[Gross_Sales]]*[1]!Table1[[#This Row],[Discount]]</f>
        <v>120</v>
      </c>
      <c r="Z1297" s="17">
        <f>[1]!Table1[[#This Row],[Gross_Sales]]*[1]!Table1[[#This Row],[Discount_amount]]</f>
        <v>144000</v>
      </c>
      <c r="AA1297" s="15">
        <f>IFERROR([1]!Table1[[#This Row],[Profit]]/[1]!Table1[[#This Row],[Sales]],0)</f>
        <v>0.25925925925925924</v>
      </c>
      <c r="AB1297" s="12">
        <f>YEAR([1]!Table1[[#This Row],[Order_Date]])</f>
        <v>2024</v>
      </c>
      <c r="AC1297" s="12">
        <f>MONTH([1]!Table1[[#This Row],[Order_Date]])</f>
        <v>7</v>
      </c>
      <c r="AD1297" s="12" t="str">
        <f t="shared" si="60"/>
        <v>Jul</v>
      </c>
      <c r="AE1297" s="12" t="str">
        <f t="shared" si="61"/>
        <v>Q3</v>
      </c>
      <c r="AF1297" s="12" t="str">
        <f t="shared" si="62"/>
        <v>2024-Jul</v>
      </c>
      <c r="AG1297" s="12">
        <f>COUNTIF(C:C,Table1[[#This Row],[Customer_ID]])</f>
        <v>5</v>
      </c>
      <c r="AH1297" s="18" t="e">
        <f>IF([1]!Table1[[#This Row],[Customer_order_count]] &gt;= 10,"FREQUENT",IF([1]!Table1[[#This Row],[Customer_order_count]] &lt;= 10,"REGULAR","OCASSIONAL"))</f>
        <v>#REF!</v>
      </c>
    </row>
    <row r="1298" spans="1:34" x14ac:dyDescent="0.25">
      <c r="A1298" s="1" t="s">
        <v>2088</v>
      </c>
      <c r="B1298" s="2">
        <v>45530</v>
      </c>
      <c r="C1298" s="3" t="s">
        <v>1457</v>
      </c>
      <c r="D1298" s="4" t="s">
        <v>1458</v>
      </c>
      <c r="E1298" s="4" t="s">
        <v>3</v>
      </c>
      <c r="F1298" s="5">
        <v>51</v>
      </c>
      <c r="G1298" s="3" t="s">
        <v>263</v>
      </c>
      <c r="H1298" s="3" t="s">
        <v>5</v>
      </c>
      <c r="I1298" s="3" t="s">
        <v>44</v>
      </c>
      <c r="J1298" s="3" t="s">
        <v>45</v>
      </c>
      <c r="K1298" s="3" t="s">
        <v>46</v>
      </c>
      <c r="L1298" s="5">
        <v>1</v>
      </c>
      <c r="M1298" s="5">
        <v>2500</v>
      </c>
      <c r="N1298" s="6">
        <v>0</v>
      </c>
      <c r="O1298" s="5">
        <v>2500</v>
      </c>
      <c r="P1298" s="5">
        <v>1500</v>
      </c>
      <c r="Q1298" s="5">
        <f>Table1[[#This Row],[Sales]]-Table1[[#This Row],[Cost]]</f>
        <v>1000</v>
      </c>
      <c r="R1298" s="3" t="s">
        <v>9</v>
      </c>
      <c r="S1298" s="3" t="s">
        <v>10</v>
      </c>
      <c r="T1298" s="3" t="s">
        <v>33</v>
      </c>
      <c r="U1298" s="3" t="s">
        <v>12</v>
      </c>
      <c r="V1298" s="6">
        <f>Table1[[#This Row],[Profit]]/Table1[[#This Row],[Sales]]</f>
        <v>0.4</v>
      </c>
      <c r="W1298" s="3">
        <f>[1]!Table1[[#This Row],[Sales]]-[1]!Table1[[#This Row],[Cost]]-[1]!Table1[[#This Row],[Profit]]</f>
        <v>0</v>
      </c>
      <c r="X1298" s="3">
        <f>[1]!Table1[[#This Row],[Quantity]]*[1]!Table1[[#This Row],[Unit_Price]]</f>
        <v>2500</v>
      </c>
      <c r="Y1298" s="7">
        <f>[1]!Table1[[#This Row],[Gross_Sales]]*[1]!Table1[[#This Row],[Discount]]</f>
        <v>0</v>
      </c>
      <c r="Z1298" s="8">
        <f>[1]!Table1[[#This Row],[Gross_Sales]]*[1]!Table1[[#This Row],[Discount_amount]]</f>
        <v>0</v>
      </c>
      <c r="AA1298" s="6">
        <f>IFERROR([1]!Table1[[#This Row],[Profit]]/[1]!Table1[[#This Row],[Sales]],0)</f>
        <v>0.4</v>
      </c>
      <c r="AB1298" s="3">
        <f>YEAR([1]!Table1[[#This Row],[Order_Date]])</f>
        <v>2024</v>
      </c>
      <c r="AC1298" s="3">
        <f>MONTH([1]!Table1[[#This Row],[Order_Date]])</f>
        <v>8</v>
      </c>
      <c r="AD1298" s="3" t="str">
        <f t="shared" si="60"/>
        <v>Aug</v>
      </c>
      <c r="AE1298" s="3" t="str">
        <f t="shared" si="61"/>
        <v>Q3</v>
      </c>
      <c r="AF1298" s="3" t="str">
        <f t="shared" si="62"/>
        <v>2024-Aug</v>
      </c>
      <c r="AG1298" s="3">
        <f>COUNTIF(C:C,Table1[[#This Row],[Customer_ID]])</f>
        <v>10</v>
      </c>
      <c r="AH1298" s="9" t="e">
        <f>IF([1]!Table1[[#This Row],[Customer_order_count]] &gt;= 10,"FREQUENT",IF([1]!Table1[[#This Row],[Customer_order_count]] &lt;= 10,"REGULAR","OCASSIONAL"))</f>
        <v>#REF!</v>
      </c>
    </row>
    <row r="1299" spans="1:34" x14ac:dyDescent="0.25">
      <c r="A1299" s="10" t="s">
        <v>2089</v>
      </c>
      <c r="B1299" s="11">
        <v>46022</v>
      </c>
      <c r="C1299" s="12" t="s">
        <v>540</v>
      </c>
      <c r="D1299" s="13" t="s">
        <v>541</v>
      </c>
      <c r="E1299" s="13" t="s">
        <v>3</v>
      </c>
      <c r="F1299" s="14">
        <v>47</v>
      </c>
      <c r="G1299" s="12" t="s">
        <v>275</v>
      </c>
      <c r="H1299" s="12" t="s">
        <v>276</v>
      </c>
      <c r="I1299" s="12" t="s">
        <v>81</v>
      </c>
      <c r="J1299" s="12" t="s">
        <v>82</v>
      </c>
      <c r="K1299" s="12" t="s">
        <v>58</v>
      </c>
      <c r="L1299" s="14">
        <v>1</v>
      </c>
      <c r="M1299" s="14">
        <v>3500</v>
      </c>
      <c r="N1299" s="15">
        <v>0</v>
      </c>
      <c r="O1299" s="14">
        <v>3500</v>
      </c>
      <c r="P1299" s="14">
        <v>2500</v>
      </c>
      <c r="Q1299" s="5">
        <f>Table1[[#This Row],[Sales]]-Table1[[#This Row],[Cost]]</f>
        <v>1000</v>
      </c>
      <c r="R1299" s="12" t="s">
        <v>17</v>
      </c>
      <c r="S1299" s="12" t="s">
        <v>10</v>
      </c>
      <c r="T1299" s="12" t="s">
        <v>40</v>
      </c>
      <c r="U1299" s="12" t="s">
        <v>19</v>
      </c>
      <c r="V1299" s="6">
        <f>Table1[[#This Row],[Profit]]/Table1[[#This Row],[Sales]]</f>
        <v>0.2857142857142857</v>
      </c>
      <c r="W1299" s="12">
        <f>[1]!Table1[[#This Row],[Sales]]-[1]!Table1[[#This Row],[Cost]]-[1]!Table1[[#This Row],[Profit]]</f>
        <v>0</v>
      </c>
      <c r="X1299" s="12">
        <f>[1]!Table1[[#This Row],[Quantity]]*[1]!Table1[[#This Row],[Unit_Price]]</f>
        <v>3500</v>
      </c>
      <c r="Y1299" s="16">
        <f>[1]!Table1[[#This Row],[Gross_Sales]]*[1]!Table1[[#This Row],[Discount]]</f>
        <v>0</v>
      </c>
      <c r="Z1299" s="17">
        <f>[1]!Table1[[#This Row],[Gross_Sales]]*[1]!Table1[[#This Row],[Discount_amount]]</f>
        <v>0</v>
      </c>
      <c r="AA1299" s="15">
        <f>IFERROR([1]!Table1[[#This Row],[Profit]]/[1]!Table1[[#This Row],[Sales]],0)</f>
        <v>0.2857142857142857</v>
      </c>
      <c r="AB1299" s="12">
        <f>YEAR([1]!Table1[[#This Row],[Order_Date]])</f>
        <v>2025</v>
      </c>
      <c r="AC1299" s="12">
        <f>MONTH([1]!Table1[[#This Row],[Order_Date]])</f>
        <v>12</v>
      </c>
      <c r="AD1299" s="12" t="str">
        <f t="shared" si="60"/>
        <v>Dec</v>
      </c>
      <c r="AE1299" s="12" t="str">
        <f t="shared" si="61"/>
        <v>Q4</v>
      </c>
      <c r="AF1299" s="12" t="str">
        <f t="shared" si="62"/>
        <v>2025-Dec</v>
      </c>
      <c r="AG1299" s="12">
        <f>COUNTIF(C:C,Table1[[#This Row],[Customer_ID]])</f>
        <v>17</v>
      </c>
      <c r="AH1299" s="18" t="e">
        <f>IF([1]!Table1[[#This Row],[Customer_order_count]] &gt;= 10,"FREQUENT",IF([1]!Table1[[#This Row],[Customer_order_count]] &lt;= 10,"REGULAR","OCASSIONAL"))</f>
        <v>#REF!</v>
      </c>
    </row>
    <row r="1300" spans="1:34" x14ac:dyDescent="0.25">
      <c r="A1300" s="1" t="s">
        <v>2090</v>
      </c>
      <c r="B1300" s="2">
        <v>45951</v>
      </c>
      <c r="C1300" s="3" t="s">
        <v>1045</v>
      </c>
      <c r="D1300" s="4" t="s">
        <v>803</v>
      </c>
      <c r="E1300" s="4" t="s">
        <v>16</v>
      </c>
      <c r="F1300" s="5">
        <v>54</v>
      </c>
      <c r="G1300" s="3" t="s">
        <v>275</v>
      </c>
      <c r="H1300" s="3" t="s">
        <v>276</v>
      </c>
      <c r="I1300" s="3" t="s">
        <v>95</v>
      </c>
      <c r="J1300" s="3" t="s">
        <v>96</v>
      </c>
      <c r="K1300" s="3" t="s">
        <v>46</v>
      </c>
      <c r="L1300" s="5">
        <v>1</v>
      </c>
      <c r="M1300" s="5">
        <v>600</v>
      </c>
      <c r="N1300" s="6">
        <v>0.1</v>
      </c>
      <c r="O1300" s="5">
        <v>540</v>
      </c>
      <c r="P1300" s="5">
        <v>380</v>
      </c>
      <c r="Q1300" s="5">
        <f>Table1[[#This Row],[Sales]]-Table1[[#This Row],[Cost]]</f>
        <v>160</v>
      </c>
      <c r="R1300" s="3" t="s">
        <v>26</v>
      </c>
      <c r="S1300" s="3" t="s">
        <v>10</v>
      </c>
      <c r="T1300" s="3" t="s">
        <v>40</v>
      </c>
      <c r="U1300" s="3" t="s">
        <v>27</v>
      </c>
      <c r="V1300" s="6">
        <f>Table1[[#This Row],[Profit]]/Table1[[#This Row],[Sales]]</f>
        <v>0.29629629629629628</v>
      </c>
      <c r="W1300" s="3">
        <f>[1]!Table1[[#This Row],[Sales]]-[1]!Table1[[#This Row],[Cost]]-[1]!Table1[[#This Row],[Profit]]</f>
        <v>0</v>
      </c>
      <c r="X1300" s="3">
        <f>[1]!Table1[[#This Row],[Quantity]]*[1]!Table1[[#This Row],[Unit_Price]]</f>
        <v>600</v>
      </c>
      <c r="Y1300" s="7">
        <f>[1]!Table1[[#This Row],[Gross_Sales]]*[1]!Table1[[#This Row],[Discount]]</f>
        <v>60</v>
      </c>
      <c r="Z1300" s="8">
        <f>[1]!Table1[[#This Row],[Gross_Sales]]*[1]!Table1[[#This Row],[Discount_amount]]</f>
        <v>36000</v>
      </c>
      <c r="AA1300" s="6">
        <f>IFERROR([1]!Table1[[#This Row],[Profit]]/[1]!Table1[[#This Row],[Sales]],0)</f>
        <v>0.29629629629629628</v>
      </c>
      <c r="AB1300" s="3">
        <f>YEAR([1]!Table1[[#This Row],[Order_Date]])</f>
        <v>2025</v>
      </c>
      <c r="AC1300" s="3">
        <f>MONTH([1]!Table1[[#This Row],[Order_Date]])</f>
        <v>10</v>
      </c>
      <c r="AD1300" s="3" t="str">
        <f t="shared" si="60"/>
        <v>Oct</v>
      </c>
      <c r="AE1300" s="3" t="str">
        <f t="shared" si="61"/>
        <v>Q4</v>
      </c>
      <c r="AF1300" s="3" t="str">
        <f t="shared" si="62"/>
        <v>2025-Oct</v>
      </c>
      <c r="AG1300" s="3">
        <f>COUNTIF(C:C,Table1[[#This Row],[Customer_ID]])</f>
        <v>14</v>
      </c>
      <c r="AH1300" s="9" t="e">
        <f>IF([1]!Table1[[#This Row],[Customer_order_count]] &gt;= 10,"FREQUENT",IF([1]!Table1[[#This Row],[Customer_order_count]] &lt;= 10,"REGULAR","OCASSIONAL"))</f>
        <v>#REF!</v>
      </c>
    </row>
    <row r="1301" spans="1:34" x14ac:dyDescent="0.25">
      <c r="A1301" s="10" t="s">
        <v>142</v>
      </c>
      <c r="B1301" s="11">
        <v>45706</v>
      </c>
      <c r="C1301" s="12" t="s">
        <v>79</v>
      </c>
      <c r="D1301" s="13" t="s">
        <v>80</v>
      </c>
      <c r="E1301" s="13" t="s">
        <v>16</v>
      </c>
      <c r="F1301" s="14">
        <v>35</v>
      </c>
      <c r="G1301" s="12" t="s">
        <v>4</v>
      </c>
      <c r="H1301" s="12" t="s">
        <v>5</v>
      </c>
      <c r="I1301" s="12" t="s">
        <v>143</v>
      </c>
      <c r="J1301" s="12" t="s">
        <v>144</v>
      </c>
      <c r="K1301" s="12" t="s">
        <v>76</v>
      </c>
      <c r="L1301" s="14">
        <v>3</v>
      </c>
      <c r="M1301" s="14">
        <v>700</v>
      </c>
      <c r="N1301" s="15">
        <v>0.05</v>
      </c>
      <c r="O1301" s="14">
        <v>1995</v>
      </c>
      <c r="P1301" s="14">
        <v>1710</v>
      </c>
      <c r="Q1301" s="5">
        <f>Table1[[#This Row],[Sales]]-Table1[[#This Row],[Cost]]</f>
        <v>285</v>
      </c>
      <c r="R1301" s="12" t="s">
        <v>17</v>
      </c>
      <c r="S1301" s="12" t="s">
        <v>10</v>
      </c>
      <c r="T1301" s="12" t="s">
        <v>18</v>
      </c>
      <c r="U1301" s="12" t="s">
        <v>12</v>
      </c>
      <c r="V1301" s="6">
        <f>Table1[[#This Row],[Profit]]/Table1[[#This Row],[Sales]]</f>
        <v>0.14285714285714285</v>
      </c>
      <c r="W1301" s="12">
        <f>[1]!Table1[[#This Row],[Sales]]-[1]!Table1[[#This Row],[Cost]]-[1]!Table1[[#This Row],[Profit]]</f>
        <v>0</v>
      </c>
      <c r="X1301" s="12">
        <f>[1]!Table1[[#This Row],[Quantity]]*[1]!Table1[[#This Row],[Unit_Price]]</f>
        <v>2100</v>
      </c>
      <c r="Y1301" s="16">
        <f>[1]!Table1[[#This Row],[Gross_Sales]]*[1]!Table1[[#This Row],[Discount]]</f>
        <v>105</v>
      </c>
      <c r="Z1301" s="17">
        <f>[1]!Table1[[#This Row],[Gross_Sales]]*[1]!Table1[[#This Row],[Discount_amount]]</f>
        <v>220500</v>
      </c>
      <c r="AA1301" s="15">
        <f>IFERROR([1]!Table1[[#This Row],[Profit]]/[1]!Table1[[#This Row],[Sales]],0)</f>
        <v>0.14285714285714285</v>
      </c>
      <c r="AB1301" s="12">
        <f>YEAR([1]!Table1[[#This Row],[Order_Date]])</f>
        <v>2025</v>
      </c>
      <c r="AC1301" s="12">
        <f>MONTH([1]!Table1[[#This Row],[Order_Date]])</f>
        <v>2</v>
      </c>
      <c r="AD1301" s="12" t="str">
        <f t="shared" si="60"/>
        <v>Feb</v>
      </c>
      <c r="AE1301" s="12" t="str">
        <f t="shared" si="61"/>
        <v>Q1</v>
      </c>
      <c r="AF1301" s="12" t="str">
        <f t="shared" si="62"/>
        <v>2025-Feb</v>
      </c>
      <c r="AG1301" s="12">
        <f>COUNTIF(C:C,Table1[[#This Row],[Customer_ID]])</f>
        <v>15</v>
      </c>
      <c r="AH1301" s="18" t="e">
        <f>IF([1]!Table1[[#This Row],[Customer_order_count]] &gt;= 10,"FREQUENT",IF([1]!Table1[[#This Row],[Customer_order_count]] &lt;= 10,"REGULAR","OCASSIONAL"))</f>
        <v>#REF!</v>
      </c>
    </row>
    <row r="1302" spans="1:34" x14ac:dyDescent="0.25">
      <c r="A1302" s="1" t="s">
        <v>2091</v>
      </c>
      <c r="B1302" s="2">
        <v>45757</v>
      </c>
      <c r="C1302" s="3" t="s">
        <v>500</v>
      </c>
      <c r="D1302" s="4" t="s">
        <v>501</v>
      </c>
      <c r="E1302" s="4" t="s">
        <v>16</v>
      </c>
      <c r="F1302" s="5">
        <v>22</v>
      </c>
      <c r="G1302" s="3" t="s">
        <v>339</v>
      </c>
      <c r="H1302" s="3" t="s">
        <v>285</v>
      </c>
      <c r="I1302" s="3" t="s">
        <v>31</v>
      </c>
      <c r="J1302" s="3" t="s">
        <v>32</v>
      </c>
      <c r="K1302" s="3" t="s">
        <v>25</v>
      </c>
      <c r="L1302" s="5">
        <v>2</v>
      </c>
      <c r="M1302" s="5">
        <v>5000</v>
      </c>
      <c r="N1302" s="6">
        <v>0.15</v>
      </c>
      <c r="O1302" s="5">
        <v>8500</v>
      </c>
      <c r="P1302" s="5">
        <v>7000</v>
      </c>
      <c r="Q1302" s="5">
        <f>Table1[[#This Row],[Sales]]-Table1[[#This Row],[Cost]]</f>
        <v>1500</v>
      </c>
      <c r="R1302" s="3" t="s">
        <v>26</v>
      </c>
      <c r="S1302" s="3" t="s">
        <v>10</v>
      </c>
      <c r="T1302" s="3" t="s">
        <v>11</v>
      </c>
      <c r="U1302" s="3" t="s">
        <v>27</v>
      </c>
      <c r="V1302" s="6">
        <f>Table1[[#This Row],[Profit]]/Table1[[#This Row],[Sales]]</f>
        <v>0.17647058823529413</v>
      </c>
      <c r="W1302" s="3">
        <f>[1]!Table1[[#This Row],[Sales]]-[1]!Table1[[#This Row],[Cost]]-[1]!Table1[[#This Row],[Profit]]</f>
        <v>0</v>
      </c>
      <c r="X1302" s="3">
        <f>[1]!Table1[[#This Row],[Quantity]]*[1]!Table1[[#This Row],[Unit_Price]]</f>
        <v>10000</v>
      </c>
      <c r="Y1302" s="7">
        <f>[1]!Table1[[#This Row],[Gross_Sales]]*[1]!Table1[[#This Row],[Discount]]</f>
        <v>1500</v>
      </c>
      <c r="Z1302" s="8">
        <f>[1]!Table1[[#This Row],[Gross_Sales]]*[1]!Table1[[#This Row],[Discount_amount]]</f>
        <v>15000000</v>
      </c>
      <c r="AA1302" s="6">
        <f>IFERROR([1]!Table1[[#This Row],[Profit]]/[1]!Table1[[#This Row],[Sales]],0)</f>
        <v>0.17647058823529413</v>
      </c>
      <c r="AB1302" s="3">
        <f>YEAR([1]!Table1[[#This Row],[Order_Date]])</f>
        <v>2025</v>
      </c>
      <c r="AC1302" s="3">
        <f>MONTH([1]!Table1[[#This Row],[Order_Date]])</f>
        <v>4</v>
      </c>
      <c r="AD1302" s="3" t="str">
        <f t="shared" si="60"/>
        <v>Apr</v>
      </c>
      <c r="AE1302" s="3" t="str">
        <f t="shared" si="61"/>
        <v>Q2</v>
      </c>
      <c r="AF1302" s="3" t="str">
        <f t="shared" si="62"/>
        <v>2025-Apr</v>
      </c>
      <c r="AG1302" s="3">
        <f>COUNTIF(C:C,Table1[[#This Row],[Customer_ID]])</f>
        <v>19</v>
      </c>
      <c r="AH1302" s="9" t="e">
        <f>IF([1]!Table1[[#This Row],[Customer_order_count]] &gt;= 10,"FREQUENT",IF([1]!Table1[[#This Row],[Customer_order_count]] &lt;= 10,"REGULAR","OCASSIONAL"))</f>
        <v>#REF!</v>
      </c>
    </row>
    <row r="1303" spans="1:34" x14ac:dyDescent="0.25">
      <c r="A1303" s="10" t="s">
        <v>2092</v>
      </c>
      <c r="B1303" s="11">
        <v>45528</v>
      </c>
      <c r="C1303" s="12" t="s">
        <v>157</v>
      </c>
      <c r="D1303" s="13" t="s">
        <v>158</v>
      </c>
      <c r="E1303" s="13" t="s">
        <v>16</v>
      </c>
      <c r="F1303" s="14">
        <v>29</v>
      </c>
      <c r="G1303" s="12" t="s">
        <v>4</v>
      </c>
      <c r="H1303" s="12" t="s">
        <v>5</v>
      </c>
      <c r="I1303" s="12" t="s">
        <v>51</v>
      </c>
      <c r="J1303" s="12" t="s">
        <v>52</v>
      </c>
      <c r="K1303" s="12" t="s">
        <v>8</v>
      </c>
      <c r="L1303" s="14">
        <v>4</v>
      </c>
      <c r="M1303" s="14">
        <v>4500</v>
      </c>
      <c r="N1303" s="15">
        <v>0.1</v>
      </c>
      <c r="O1303" s="14">
        <v>16200</v>
      </c>
      <c r="P1303" s="14">
        <v>12800</v>
      </c>
      <c r="Q1303" s="5">
        <f>Table1[[#This Row],[Sales]]-Table1[[#This Row],[Cost]]</f>
        <v>3400</v>
      </c>
      <c r="R1303" s="12" t="s">
        <v>77</v>
      </c>
      <c r="S1303" s="12" t="s">
        <v>10</v>
      </c>
      <c r="T1303" s="12" t="s">
        <v>33</v>
      </c>
      <c r="U1303" s="12" t="s">
        <v>19</v>
      </c>
      <c r="V1303" s="6">
        <f>Table1[[#This Row],[Profit]]/Table1[[#This Row],[Sales]]</f>
        <v>0.20987654320987653</v>
      </c>
      <c r="W1303" s="12">
        <f>[1]!Table1[[#This Row],[Sales]]-[1]!Table1[[#This Row],[Cost]]-[1]!Table1[[#This Row],[Profit]]</f>
        <v>0</v>
      </c>
      <c r="X1303" s="12">
        <f>[1]!Table1[[#This Row],[Quantity]]*[1]!Table1[[#This Row],[Unit_Price]]</f>
        <v>18000</v>
      </c>
      <c r="Y1303" s="16">
        <f>[1]!Table1[[#This Row],[Gross_Sales]]*[1]!Table1[[#This Row],[Discount]]</f>
        <v>1800</v>
      </c>
      <c r="Z1303" s="17">
        <f>[1]!Table1[[#This Row],[Gross_Sales]]*[1]!Table1[[#This Row],[Discount_amount]]</f>
        <v>32400000</v>
      </c>
      <c r="AA1303" s="15">
        <f>IFERROR([1]!Table1[[#This Row],[Profit]]/[1]!Table1[[#This Row],[Sales]],0)</f>
        <v>0.20987654320987653</v>
      </c>
      <c r="AB1303" s="12">
        <f>YEAR([1]!Table1[[#This Row],[Order_Date]])</f>
        <v>2024</v>
      </c>
      <c r="AC1303" s="12">
        <f>MONTH([1]!Table1[[#This Row],[Order_Date]])</f>
        <v>8</v>
      </c>
      <c r="AD1303" s="12" t="str">
        <f t="shared" si="60"/>
        <v>Aug</v>
      </c>
      <c r="AE1303" s="12" t="str">
        <f t="shared" si="61"/>
        <v>Q3</v>
      </c>
      <c r="AF1303" s="12" t="str">
        <f t="shared" si="62"/>
        <v>2024-Aug</v>
      </c>
      <c r="AG1303" s="12">
        <f>COUNTIF(C:C,Table1[[#This Row],[Customer_ID]])</f>
        <v>4</v>
      </c>
      <c r="AH1303" s="18" t="e">
        <f>IF([1]!Table1[[#This Row],[Customer_order_count]] &gt;= 10,"FREQUENT",IF([1]!Table1[[#This Row],[Customer_order_count]] &lt;= 10,"REGULAR","OCASSIONAL"))</f>
        <v>#REF!</v>
      </c>
    </row>
    <row r="1304" spans="1:34" x14ac:dyDescent="0.25">
      <c r="A1304" s="1" t="s">
        <v>2093</v>
      </c>
      <c r="B1304" s="2">
        <v>45346</v>
      </c>
      <c r="C1304" s="3" t="s">
        <v>611</v>
      </c>
      <c r="D1304" s="4" t="s">
        <v>612</v>
      </c>
      <c r="E1304" s="4" t="s">
        <v>16</v>
      </c>
      <c r="F1304" s="5">
        <v>41</v>
      </c>
      <c r="G1304" s="3" t="s">
        <v>312</v>
      </c>
      <c r="H1304" s="3" t="s">
        <v>276</v>
      </c>
      <c r="I1304" s="3" t="s">
        <v>65</v>
      </c>
      <c r="J1304" s="3" t="s">
        <v>66</v>
      </c>
      <c r="K1304" s="3" t="s">
        <v>25</v>
      </c>
      <c r="L1304" s="5">
        <v>2</v>
      </c>
      <c r="M1304" s="5">
        <v>2500</v>
      </c>
      <c r="N1304" s="6">
        <v>0</v>
      </c>
      <c r="O1304" s="5">
        <v>5000</v>
      </c>
      <c r="P1304" s="5">
        <v>3200</v>
      </c>
      <c r="Q1304" s="5">
        <f>Table1[[#This Row],[Sales]]-Table1[[#This Row],[Cost]]</f>
        <v>1800</v>
      </c>
      <c r="R1304" s="3" t="s">
        <v>17</v>
      </c>
      <c r="S1304" s="3" t="s">
        <v>10</v>
      </c>
      <c r="T1304" s="3" t="s">
        <v>18</v>
      </c>
      <c r="U1304" s="3" t="s">
        <v>19</v>
      </c>
      <c r="V1304" s="6">
        <f>Table1[[#This Row],[Profit]]/Table1[[#This Row],[Sales]]</f>
        <v>0.36</v>
      </c>
      <c r="W1304" s="3">
        <f>[1]!Table1[[#This Row],[Sales]]-[1]!Table1[[#This Row],[Cost]]-[1]!Table1[[#This Row],[Profit]]</f>
        <v>0</v>
      </c>
      <c r="X1304" s="3">
        <f>[1]!Table1[[#This Row],[Quantity]]*[1]!Table1[[#This Row],[Unit_Price]]</f>
        <v>5000</v>
      </c>
      <c r="Y1304" s="7">
        <f>[1]!Table1[[#This Row],[Gross_Sales]]*[1]!Table1[[#This Row],[Discount]]</f>
        <v>0</v>
      </c>
      <c r="Z1304" s="8">
        <f>[1]!Table1[[#This Row],[Gross_Sales]]*[1]!Table1[[#This Row],[Discount_amount]]</f>
        <v>0</v>
      </c>
      <c r="AA1304" s="6">
        <f>IFERROR([1]!Table1[[#This Row],[Profit]]/[1]!Table1[[#This Row],[Sales]],0)</f>
        <v>0.36</v>
      </c>
      <c r="AB1304" s="3">
        <f>YEAR([1]!Table1[[#This Row],[Order_Date]])</f>
        <v>2024</v>
      </c>
      <c r="AC1304" s="3">
        <f>MONTH([1]!Table1[[#This Row],[Order_Date]])</f>
        <v>2</v>
      </c>
      <c r="AD1304" s="3" t="str">
        <f t="shared" si="60"/>
        <v>Feb</v>
      </c>
      <c r="AE1304" s="3" t="str">
        <f t="shared" si="61"/>
        <v>Q1</v>
      </c>
      <c r="AF1304" s="3" t="str">
        <f t="shared" si="62"/>
        <v>2024-Feb</v>
      </c>
      <c r="AG1304" s="3">
        <f>COUNTIF(C:C,Table1[[#This Row],[Customer_ID]])</f>
        <v>5</v>
      </c>
      <c r="AH1304" s="9" t="e">
        <f>IF([1]!Table1[[#This Row],[Customer_order_count]] &gt;= 10,"FREQUENT",IF([1]!Table1[[#This Row],[Customer_order_count]] &lt;= 10,"REGULAR","OCASSIONAL"))</f>
        <v>#REF!</v>
      </c>
    </row>
    <row r="1305" spans="1:34" x14ac:dyDescent="0.25">
      <c r="A1305" s="10" t="s">
        <v>2094</v>
      </c>
      <c r="B1305" s="11">
        <v>45475</v>
      </c>
      <c r="C1305" s="12" t="s">
        <v>197</v>
      </c>
      <c r="D1305" s="13" t="s">
        <v>198</v>
      </c>
      <c r="E1305" s="13" t="s">
        <v>3</v>
      </c>
      <c r="F1305" s="14">
        <v>56</v>
      </c>
      <c r="G1305" s="12" t="s">
        <v>4</v>
      </c>
      <c r="H1305" s="12" t="s">
        <v>5</v>
      </c>
      <c r="I1305" s="12" t="s">
        <v>95</v>
      </c>
      <c r="J1305" s="12" t="s">
        <v>96</v>
      </c>
      <c r="K1305" s="12" t="s">
        <v>46</v>
      </c>
      <c r="L1305" s="14">
        <v>1</v>
      </c>
      <c r="M1305" s="14">
        <v>600</v>
      </c>
      <c r="N1305" s="15">
        <v>0.05</v>
      </c>
      <c r="O1305" s="14">
        <v>570</v>
      </c>
      <c r="P1305" s="14">
        <v>380</v>
      </c>
      <c r="Q1305" s="5">
        <f>Table1[[#This Row],[Sales]]-Table1[[#This Row],[Cost]]</f>
        <v>190</v>
      </c>
      <c r="R1305" s="12" t="s">
        <v>17</v>
      </c>
      <c r="S1305" s="12" t="s">
        <v>10</v>
      </c>
      <c r="T1305" s="12" t="s">
        <v>33</v>
      </c>
      <c r="U1305" s="12" t="s">
        <v>12</v>
      </c>
      <c r="V1305" s="6">
        <f>Table1[[#This Row],[Profit]]/Table1[[#This Row],[Sales]]</f>
        <v>0.33333333333333331</v>
      </c>
      <c r="W1305" s="12">
        <f>[1]!Table1[[#This Row],[Sales]]-[1]!Table1[[#This Row],[Cost]]-[1]!Table1[[#This Row],[Profit]]</f>
        <v>0</v>
      </c>
      <c r="X1305" s="12">
        <f>[1]!Table1[[#This Row],[Quantity]]*[1]!Table1[[#This Row],[Unit_Price]]</f>
        <v>600</v>
      </c>
      <c r="Y1305" s="16">
        <f>[1]!Table1[[#This Row],[Gross_Sales]]*[1]!Table1[[#This Row],[Discount]]</f>
        <v>30</v>
      </c>
      <c r="Z1305" s="17">
        <f>[1]!Table1[[#This Row],[Gross_Sales]]*[1]!Table1[[#This Row],[Discount_amount]]</f>
        <v>18000</v>
      </c>
      <c r="AA1305" s="15">
        <f>IFERROR([1]!Table1[[#This Row],[Profit]]/[1]!Table1[[#This Row],[Sales]],0)</f>
        <v>0.33333333333333331</v>
      </c>
      <c r="AB1305" s="12">
        <f>YEAR([1]!Table1[[#This Row],[Order_Date]])</f>
        <v>2024</v>
      </c>
      <c r="AC1305" s="12">
        <f>MONTH([1]!Table1[[#This Row],[Order_Date]])</f>
        <v>7</v>
      </c>
      <c r="AD1305" s="12" t="str">
        <f t="shared" si="60"/>
        <v>Jul</v>
      </c>
      <c r="AE1305" s="12" t="str">
        <f t="shared" si="61"/>
        <v>Q3</v>
      </c>
      <c r="AF1305" s="12" t="str">
        <f t="shared" si="62"/>
        <v>2024-Jul</v>
      </c>
      <c r="AG1305" s="12">
        <f>COUNTIF(C:C,Table1[[#This Row],[Customer_ID]])</f>
        <v>5</v>
      </c>
      <c r="AH1305" s="18" t="e">
        <f>IF([1]!Table1[[#This Row],[Customer_order_count]] &gt;= 10,"FREQUENT",IF([1]!Table1[[#This Row],[Customer_order_count]] &lt;= 10,"REGULAR","OCASSIONAL"))</f>
        <v>#REF!</v>
      </c>
    </row>
    <row r="1306" spans="1:34" x14ac:dyDescent="0.25">
      <c r="A1306" s="1" t="s">
        <v>2095</v>
      </c>
      <c r="B1306" s="2">
        <v>45602</v>
      </c>
      <c r="C1306" s="3" t="s">
        <v>293</v>
      </c>
      <c r="D1306" s="4" t="s">
        <v>294</v>
      </c>
      <c r="E1306" s="4" t="s">
        <v>3</v>
      </c>
      <c r="F1306" s="5">
        <v>33</v>
      </c>
      <c r="G1306" s="3" t="s">
        <v>295</v>
      </c>
      <c r="H1306" s="3" t="s">
        <v>270</v>
      </c>
      <c r="I1306" s="3" t="s">
        <v>56</v>
      </c>
      <c r="J1306" s="3" t="s">
        <v>57</v>
      </c>
      <c r="K1306" s="3" t="s">
        <v>58</v>
      </c>
      <c r="L1306" s="5">
        <v>2</v>
      </c>
      <c r="M1306" s="5">
        <v>1200</v>
      </c>
      <c r="N1306" s="6">
        <v>0.05</v>
      </c>
      <c r="O1306" s="5">
        <v>2280</v>
      </c>
      <c r="P1306" s="5">
        <v>1600</v>
      </c>
      <c r="Q1306" s="5">
        <f>Table1[[#This Row],[Sales]]-Table1[[#This Row],[Cost]]</f>
        <v>680</v>
      </c>
      <c r="R1306" s="3" t="s">
        <v>17</v>
      </c>
      <c r="S1306" s="3" t="s">
        <v>10</v>
      </c>
      <c r="T1306" s="3" t="s">
        <v>40</v>
      </c>
      <c r="U1306" s="3" t="s">
        <v>27</v>
      </c>
      <c r="V1306" s="6">
        <f>Table1[[#This Row],[Profit]]/Table1[[#This Row],[Sales]]</f>
        <v>0.2982456140350877</v>
      </c>
      <c r="W1306" s="3">
        <f>[1]!Table1[[#This Row],[Sales]]-[1]!Table1[[#This Row],[Cost]]-[1]!Table1[[#This Row],[Profit]]</f>
        <v>0</v>
      </c>
      <c r="X1306" s="3">
        <f>[1]!Table1[[#This Row],[Quantity]]*[1]!Table1[[#This Row],[Unit_Price]]</f>
        <v>2400</v>
      </c>
      <c r="Y1306" s="7">
        <f>[1]!Table1[[#This Row],[Gross_Sales]]*[1]!Table1[[#This Row],[Discount]]</f>
        <v>120</v>
      </c>
      <c r="Z1306" s="8">
        <f>[1]!Table1[[#This Row],[Gross_Sales]]*[1]!Table1[[#This Row],[Discount_amount]]</f>
        <v>288000</v>
      </c>
      <c r="AA1306" s="6">
        <f>IFERROR([1]!Table1[[#This Row],[Profit]]/[1]!Table1[[#This Row],[Sales]],0)</f>
        <v>0.2982456140350877</v>
      </c>
      <c r="AB1306" s="3">
        <f>YEAR([1]!Table1[[#This Row],[Order_Date]])</f>
        <v>2024</v>
      </c>
      <c r="AC1306" s="3">
        <f>MONTH([1]!Table1[[#This Row],[Order_Date]])</f>
        <v>11</v>
      </c>
      <c r="AD1306" s="3" t="str">
        <f t="shared" si="60"/>
        <v>Nov</v>
      </c>
      <c r="AE1306" s="3" t="str">
        <f t="shared" si="61"/>
        <v>Q4</v>
      </c>
      <c r="AF1306" s="3" t="str">
        <f t="shared" si="62"/>
        <v>2024-Nov</v>
      </c>
      <c r="AG1306" s="3">
        <f>COUNTIF(C:C,Table1[[#This Row],[Customer_ID]])</f>
        <v>16</v>
      </c>
      <c r="AH1306" s="9" t="e">
        <f>IF([1]!Table1[[#This Row],[Customer_order_count]] &gt;= 10,"FREQUENT",IF([1]!Table1[[#This Row],[Customer_order_count]] &lt;= 10,"REGULAR","OCASSIONAL"))</f>
        <v>#REF!</v>
      </c>
    </row>
    <row r="1307" spans="1:34" x14ac:dyDescent="0.25">
      <c r="A1307" s="10" t="s">
        <v>2096</v>
      </c>
      <c r="B1307" s="11">
        <v>45968</v>
      </c>
      <c r="C1307" s="12" t="s">
        <v>2097</v>
      </c>
      <c r="D1307" s="13" t="s">
        <v>379</v>
      </c>
      <c r="E1307" s="13" t="s">
        <v>16</v>
      </c>
      <c r="F1307" s="14">
        <v>49</v>
      </c>
      <c r="G1307" s="12" t="s">
        <v>275</v>
      </c>
      <c r="H1307" s="12" t="s">
        <v>276</v>
      </c>
      <c r="I1307" s="12" t="s">
        <v>105</v>
      </c>
      <c r="J1307" s="12" t="s">
        <v>106</v>
      </c>
      <c r="K1307" s="12" t="s">
        <v>76</v>
      </c>
      <c r="L1307" s="14">
        <v>4</v>
      </c>
      <c r="M1307" s="14">
        <v>450</v>
      </c>
      <c r="N1307" s="15">
        <v>0.05</v>
      </c>
      <c r="O1307" s="14">
        <v>1710</v>
      </c>
      <c r="P1307" s="14">
        <v>1320</v>
      </c>
      <c r="Q1307" s="5">
        <f>Table1[[#This Row],[Sales]]-Table1[[#This Row],[Cost]]</f>
        <v>390</v>
      </c>
      <c r="R1307" s="12" t="s">
        <v>9</v>
      </c>
      <c r="S1307" s="12" t="s">
        <v>10</v>
      </c>
      <c r="T1307" s="12" t="s">
        <v>40</v>
      </c>
      <c r="U1307" s="12" t="s">
        <v>19</v>
      </c>
      <c r="V1307" s="6">
        <f>Table1[[#This Row],[Profit]]/Table1[[#This Row],[Sales]]</f>
        <v>0.22807017543859648</v>
      </c>
      <c r="W1307" s="12">
        <f>[1]!Table1[[#This Row],[Sales]]-[1]!Table1[[#This Row],[Cost]]-[1]!Table1[[#This Row],[Profit]]</f>
        <v>0</v>
      </c>
      <c r="X1307" s="12">
        <f>[1]!Table1[[#This Row],[Quantity]]*[1]!Table1[[#This Row],[Unit_Price]]</f>
        <v>1800</v>
      </c>
      <c r="Y1307" s="16">
        <f>[1]!Table1[[#This Row],[Gross_Sales]]*[1]!Table1[[#This Row],[Discount]]</f>
        <v>90</v>
      </c>
      <c r="Z1307" s="17">
        <f>[1]!Table1[[#This Row],[Gross_Sales]]*[1]!Table1[[#This Row],[Discount_amount]]</f>
        <v>162000</v>
      </c>
      <c r="AA1307" s="15">
        <f>IFERROR([1]!Table1[[#This Row],[Profit]]/[1]!Table1[[#This Row],[Sales]],0)</f>
        <v>0.22807017543859648</v>
      </c>
      <c r="AB1307" s="12">
        <f>YEAR([1]!Table1[[#This Row],[Order_Date]])</f>
        <v>2025</v>
      </c>
      <c r="AC1307" s="12">
        <f>MONTH([1]!Table1[[#This Row],[Order_Date]])</f>
        <v>11</v>
      </c>
      <c r="AD1307" s="12" t="str">
        <f t="shared" si="60"/>
        <v>Nov</v>
      </c>
      <c r="AE1307" s="12" t="str">
        <f t="shared" si="61"/>
        <v>Q4</v>
      </c>
      <c r="AF1307" s="12" t="str">
        <f t="shared" si="62"/>
        <v>2025-Nov</v>
      </c>
      <c r="AG1307" s="12">
        <f>COUNTIF(C:C,Table1[[#This Row],[Customer_ID]])</f>
        <v>2</v>
      </c>
      <c r="AH1307" s="18" t="e">
        <f>IF([1]!Table1[[#This Row],[Customer_order_count]] &gt;= 10,"FREQUENT",IF([1]!Table1[[#This Row],[Customer_order_count]] &lt;= 10,"REGULAR","OCASSIONAL"))</f>
        <v>#REF!</v>
      </c>
    </row>
    <row r="1308" spans="1:34" x14ac:dyDescent="0.25">
      <c r="A1308" s="1" t="s">
        <v>2098</v>
      </c>
      <c r="B1308" s="2">
        <v>45498</v>
      </c>
      <c r="C1308" s="3" t="s">
        <v>567</v>
      </c>
      <c r="D1308" s="4" t="s">
        <v>410</v>
      </c>
      <c r="E1308" s="4" t="s">
        <v>3</v>
      </c>
      <c r="F1308" s="5">
        <v>29</v>
      </c>
      <c r="G1308" s="3" t="s">
        <v>317</v>
      </c>
      <c r="H1308" s="3" t="s">
        <v>5</v>
      </c>
      <c r="I1308" s="3" t="s">
        <v>344</v>
      </c>
      <c r="J1308" s="3" t="s">
        <v>345</v>
      </c>
      <c r="K1308" s="3" t="s">
        <v>39</v>
      </c>
      <c r="L1308" s="5">
        <v>1</v>
      </c>
      <c r="M1308" s="5">
        <v>2200</v>
      </c>
      <c r="N1308" s="6">
        <v>0.1</v>
      </c>
      <c r="O1308" s="5">
        <v>1980</v>
      </c>
      <c r="P1308" s="5">
        <v>1400</v>
      </c>
      <c r="Q1308" s="5">
        <f>Table1[[#This Row],[Sales]]-Table1[[#This Row],[Cost]]</f>
        <v>580</v>
      </c>
      <c r="R1308" s="3" t="s">
        <v>9</v>
      </c>
      <c r="S1308" s="3" t="s">
        <v>10</v>
      </c>
      <c r="T1308" s="3" t="s">
        <v>33</v>
      </c>
      <c r="U1308" s="3" t="s">
        <v>19</v>
      </c>
      <c r="V1308" s="6">
        <f>Table1[[#This Row],[Profit]]/Table1[[#This Row],[Sales]]</f>
        <v>0.29292929292929293</v>
      </c>
      <c r="W1308" s="3">
        <f>[1]!Table1[[#This Row],[Sales]]-[1]!Table1[[#This Row],[Cost]]-[1]!Table1[[#This Row],[Profit]]</f>
        <v>0</v>
      </c>
      <c r="X1308" s="3">
        <f>[1]!Table1[[#This Row],[Quantity]]*[1]!Table1[[#This Row],[Unit_Price]]</f>
        <v>2200</v>
      </c>
      <c r="Y1308" s="7">
        <f>[1]!Table1[[#This Row],[Gross_Sales]]*[1]!Table1[[#This Row],[Discount]]</f>
        <v>220</v>
      </c>
      <c r="Z1308" s="8">
        <f>[1]!Table1[[#This Row],[Gross_Sales]]*[1]!Table1[[#This Row],[Discount_amount]]</f>
        <v>484000</v>
      </c>
      <c r="AA1308" s="6">
        <f>IFERROR([1]!Table1[[#This Row],[Profit]]/[1]!Table1[[#This Row],[Sales]],0)</f>
        <v>0.29292929292929293</v>
      </c>
      <c r="AB1308" s="3">
        <f>YEAR([1]!Table1[[#This Row],[Order_Date]])</f>
        <v>2024</v>
      </c>
      <c r="AC1308" s="3">
        <f>MONTH([1]!Table1[[#This Row],[Order_Date]])</f>
        <v>7</v>
      </c>
      <c r="AD1308" s="3" t="str">
        <f t="shared" si="60"/>
        <v>Jul</v>
      </c>
      <c r="AE1308" s="3" t="str">
        <f t="shared" si="61"/>
        <v>Q3</v>
      </c>
      <c r="AF1308" s="3" t="str">
        <f t="shared" si="62"/>
        <v>2024-Jul</v>
      </c>
      <c r="AG1308" s="3">
        <f>COUNTIF(C:C,Table1[[#This Row],[Customer_ID]])</f>
        <v>7</v>
      </c>
      <c r="AH1308" s="9" t="e">
        <f>IF([1]!Table1[[#This Row],[Customer_order_count]] &gt;= 10,"FREQUENT",IF([1]!Table1[[#This Row],[Customer_order_count]] &lt;= 10,"REGULAR","OCASSIONAL"))</f>
        <v>#REF!</v>
      </c>
    </row>
    <row r="1309" spans="1:34" x14ac:dyDescent="0.25">
      <c r="A1309" s="10" t="s">
        <v>2099</v>
      </c>
      <c r="B1309" s="11">
        <v>45559</v>
      </c>
      <c r="C1309" s="12" t="s">
        <v>763</v>
      </c>
      <c r="D1309" s="13" t="s">
        <v>207</v>
      </c>
      <c r="E1309" s="13" t="s">
        <v>3</v>
      </c>
      <c r="F1309" s="14">
        <v>50</v>
      </c>
      <c r="G1309" s="12" t="s">
        <v>339</v>
      </c>
      <c r="H1309" s="12" t="s">
        <v>285</v>
      </c>
      <c r="I1309" s="12" t="s">
        <v>127</v>
      </c>
      <c r="J1309" s="12" t="s">
        <v>128</v>
      </c>
      <c r="K1309" s="12" t="s">
        <v>58</v>
      </c>
      <c r="L1309" s="14">
        <v>1</v>
      </c>
      <c r="M1309" s="14">
        <v>3000</v>
      </c>
      <c r="N1309" s="15">
        <v>0.05</v>
      </c>
      <c r="O1309" s="14">
        <v>2850</v>
      </c>
      <c r="P1309" s="14">
        <v>2100</v>
      </c>
      <c r="Q1309" s="5">
        <f>Table1[[#This Row],[Sales]]-Table1[[#This Row],[Cost]]</f>
        <v>750</v>
      </c>
      <c r="R1309" s="12" t="s">
        <v>26</v>
      </c>
      <c r="S1309" s="12" t="s">
        <v>10</v>
      </c>
      <c r="T1309" s="12" t="s">
        <v>33</v>
      </c>
      <c r="U1309" s="12" t="s">
        <v>27</v>
      </c>
      <c r="V1309" s="6">
        <f>Table1[[#This Row],[Profit]]/Table1[[#This Row],[Sales]]</f>
        <v>0.26315789473684209</v>
      </c>
      <c r="W1309" s="12">
        <f>[1]!Table1[[#This Row],[Sales]]-[1]!Table1[[#This Row],[Cost]]-[1]!Table1[[#This Row],[Profit]]</f>
        <v>0</v>
      </c>
      <c r="X1309" s="12">
        <f>[1]!Table1[[#This Row],[Quantity]]*[1]!Table1[[#This Row],[Unit_Price]]</f>
        <v>3000</v>
      </c>
      <c r="Y1309" s="16">
        <f>[1]!Table1[[#This Row],[Gross_Sales]]*[1]!Table1[[#This Row],[Discount]]</f>
        <v>150</v>
      </c>
      <c r="Z1309" s="17">
        <f>[1]!Table1[[#This Row],[Gross_Sales]]*[1]!Table1[[#This Row],[Discount_amount]]</f>
        <v>450000</v>
      </c>
      <c r="AA1309" s="15">
        <f>IFERROR([1]!Table1[[#This Row],[Profit]]/[1]!Table1[[#This Row],[Sales]],0)</f>
        <v>0.26315789473684209</v>
      </c>
      <c r="AB1309" s="12">
        <f>YEAR([1]!Table1[[#This Row],[Order_Date]])</f>
        <v>2024</v>
      </c>
      <c r="AC1309" s="12">
        <f>MONTH([1]!Table1[[#This Row],[Order_Date]])</f>
        <v>9</v>
      </c>
      <c r="AD1309" s="12" t="str">
        <f t="shared" si="60"/>
        <v>Sep</v>
      </c>
      <c r="AE1309" s="12" t="str">
        <f t="shared" si="61"/>
        <v>Q3</v>
      </c>
      <c r="AF1309" s="12" t="str">
        <f t="shared" si="62"/>
        <v>2024-Sep</v>
      </c>
      <c r="AG1309" s="12">
        <f>COUNTIF(C:C,Table1[[#This Row],[Customer_ID]])</f>
        <v>20</v>
      </c>
      <c r="AH1309" s="18" t="e">
        <f>IF([1]!Table1[[#This Row],[Customer_order_count]] &gt;= 10,"FREQUENT",IF([1]!Table1[[#This Row],[Customer_order_count]] &lt;= 10,"REGULAR","OCASSIONAL"))</f>
        <v>#REF!</v>
      </c>
    </row>
    <row r="1310" spans="1:34" x14ac:dyDescent="0.25">
      <c r="A1310" s="1" t="s">
        <v>2100</v>
      </c>
      <c r="B1310" s="2">
        <v>45851</v>
      </c>
      <c r="C1310" s="3" t="s">
        <v>915</v>
      </c>
      <c r="D1310" s="4" t="s">
        <v>916</v>
      </c>
      <c r="E1310" s="4" t="s">
        <v>3</v>
      </c>
      <c r="F1310" s="5">
        <v>43</v>
      </c>
      <c r="G1310" s="3" t="s">
        <v>339</v>
      </c>
      <c r="H1310" s="3" t="s">
        <v>285</v>
      </c>
      <c r="I1310" s="3" t="s">
        <v>23</v>
      </c>
      <c r="J1310" s="3" t="s">
        <v>24</v>
      </c>
      <c r="K1310" s="3" t="s">
        <v>25</v>
      </c>
      <c r="L1310" s="5">
        <v>2</v>
      </c>
      <c r="M1310" s="5">
        <v>55000</v>
      </c>
      <c r="N1310" s="6">
        <v>0.1</v>
      </c>
      <c r="O1310" s="5">
        <v>99000</v>
      </c>
      <c r="P1310" s="5">
        <v>80000</v>
      </c>
      <c r="Q1310" s="5">
        <f>Table1[[#This Row],[Sales]]-Table1[[#This Row],[Cost]]</f>
        <v>19000</v>
      </c>
      <c r="R1310" s="3" t="s">
        <v>98</v>
      </c>
      <c r="S1310" s="3" t="s">
        <v>10</v>
      </c>
      <c r="T1310" s="3" t="s">
        <v>33</v>
      </c>
      <c r="U1310" s="3" t="s">
        <v>27</v>
      </c>
      <c r="V1310" s="6">
        <f>Table1[[#This Row],[Profit]]/Table1[[#This Row],[Sales]]</f>
        <v>0.19191919191919191</v>
      </c>
      <c r="W1310" s="3">
        <f>[1]!Table1[[#This Row],[Sales]]-[1]!Table1[[#This Row],[Cost]]-[1]!Table1[[#This Row],[Profit]]</f>
        <v>0</v>
      </c>
      <c r="X1310" s="3">
        <f>[1]!Table1[[#This Row],[Quantity]]*[1]!Table1[[#This Row],[Unit_Price]]</f>
        <v>110000</v>
      </c>
      <c r="Y1310" s="7">
        <f>[1]!Table1[[#This Row],[Gross_Sales]]*[1]!Table1[[#This Row],[Discount]]</f>
        <v>11000</v>
      </c>
      <c r="Z1310" s="8">
        <f>[1]!Table1[[#This Row],[Gross_Sales]]*[1]!Table1[[#This Row],[Discount_amount]]</f>
        <v>1210000000</v>
      </c>
      <c r="AA1310" s="6">
        <f>IFERROR([1]!Table1[[#This Row],[Profit]]/[1]!Table1[[#This Row],[Sales]],0)</f>
        <v>0.19191919191919191</v>
      </c>
      <c r="AB1310" s="3">
        <f>YEAR([1]!Table1[[#This Row],[Order_Date]])</f>
        <v>2025</v>
      </c>
      <c r="AC1310" s="3">
        <f>MONTH([1]!Table1[[#This Row],[Order_Date]])</f>
        <v>7</v>
      </c>
      <c r="AD1310" s="3" t="str">
        <f t="shared" si="60"/>
        <v>Jul</v>
      </c>
      <c r="AE1310" s="3" t="str">
        <f t="shared" si="61"/>
        <v>Q3</v>
      </c>
      <c r="AF1310" s="3" t="str">
        <f t="shared" si="62"/>
        <v>2025-Jul</v>
      </c>
      <c r="AG1310" s="3">
        <f>COUNTIF(C:C,Table1[[#This Row],[Customer_ID]])</f>
        <v>10</v>
      </c>
      <c r="AH1310" s="9" t="e">
        <f>IF([1]!Table1[[#This Row],[Customer_order_count]] &gt;= 10,"FREQUENT",IF([1]!Table1[[#This Row],[Customer_order_count]] &lt;= 10,"REGULAR","OCASSIONAL"))</f>
        <v>#REF!</v>
      </c>
    </row>
    <row r="1311" spans="1:34" x14ac:dyDescent="0.25">
      <c r="A1311" s="10" t="s">
        <v>2101</v>
      </c>
      <c r="B1311" s="11">
        <v>45732</v>
      </c>
      <c r="C1311" s="12" t="s">
        <v>940</v>
      </c>
      <c r="D1311" s="13" t="s">
        <v>941</v>
      </c>
      <c r="E1311" s="13" t="s">
        <v>16</v>
      </c>
      <c r="F1311" s="14">
        <v>45</v>
      </c>
      <c r="G1311" s="12" t="s">
        <v>275</v>
      </c>
      <c r="H1311" s="12" t="s">
        <v>276</v>
      </c>
      <c r="I1311" s="12" t="s">
        <v>31</v>
      </c>
      <c r="J1311" s="12" t="s">
        <v>32</v>
      </c>
      <c r="K1311" s="12" t="s">
        <v>25</v>
      </c>
      <c r="L1311" s="14">
        <v>1</v>
      </c>
      <c r="M1311" s="14">
        <v>5000</v>
      </c>
      <c r="N1311" s="15">
        <v>0.05</v>
      </c>
      <c r="O1311" s="14">
        <v>4750</v>
      </c>
      <c r="P1311" s="14">
        <v>3500</v>
      </c>
      <c r="Q1311" s="5">
        <f>Table1[[#This Row],[Sales]]-Table1[[#This Row],[Cost]]</f>
        <v>1250</v>
      </c>
      <c r="R1311" s="12" t="s">
        <v>26</v>
      </c>
      <c r="S1311" s="12" t="s">
        <v>10</v>
      </c>
      <c r="T1311" s="12" t="s">
        <v>18</v>
      </c>
      <c r="U1311" s="12" t="s">
        <v>19</v>
      </c>
      <c r="V1311" s="6">
        <f>Table1[[#This Row],[Profit]]/Table1[[#This Row],[Sales]]</f>
        <v>0.26315789473684209</v>
      </c>
      <c r="W1311" s="12">
        <f>[1]!Table1[[#This Row],[Sales]]-[1]!Table1[[#This Row],[Cost]]-[1]!Table1[[#This Row],[Profit]]</f>
        <v>0</v>
      </c>
      <c r="X1311" s="12">
        <f>[1]!Table1[[#This Row],[Quantity]]*[1]!Table1[[#This Row],[Unit_Price]]</f>
        <v>5000</v>
      </c>
      <c r="Y1311" s="16">
        <f>[1]!Table1[[#This Row],[Gross_Sales]]*[1]!Table1[[#This Row],[Discount]]</f>
        <v>250</v>
      </c>
      <c r="Z1311" s="17">
        <f>[1]!Table1[[#This Row],[Gross_Sales]]*[1]!Table1[[#This Row],[Discount_amount]]</f>
        <v>1250000</v>
      </c>
      <c r="AA1311" s="15">
        <f>IFERROR([1]!Table1[[#This Row],[Profit]]/[1]!Table1[[#This Row],[Sales]],0)</f>
        <v>0.26315789473684209</v>
      </c>
      <c r="AB1311" s="12">
        <f>YEAR([1]!Table1[[#This Row],[Order_Date]])</f>
        <v>2025</v>
      </c>
      <c r="AC1311" s="12">
        <f>MONTH([1]!Table1[[#This Row],[Order_Date]])</f>
        <v>3</v>
      </c>
      <c r="AD1311" s="12" t="str">
        <f t="shared" si="60"/>
        <v>Mar</v>
      </c>
      <c r="AE1311" s="12" t="str">
        <f t="shared" si="61"/>
        <v>Q1</v>
      </c>
      <c r="AF1311" s="12" t="str">
        <f t="shared" si="62"/>
        <v>2025-Mar</v>
      </c>
      <c r="AG1311" s="12">
        <f>COUNTIF(C:C,Table1[[#This Row],[Customer_ID]])</f>
        <v>3</v>
      </c>
      <c r="AH1311" s="18" t="e">
        <f>IF([1]!Table1[[#This Row],[Customer_order_count]] &gt;= 10,"FREQUENT",IF([1]!Table1[[#This Row],[Customer_order_count]] &lt;= 10,"REGULAR","OCASSIONAL"))</f>
        <v>#REF!</v>
      </c>
    </row>
    <row r="1312" spans="1:34" x14ac:dyDescent="0.25">
      <c r="A1312" s="1" t="s">
        <v>2102</v>
      </c>
      <c r="B1312" s="2">
        <v>45677</v>
      </c>
      <c r="C1312" s="3" t="s">
        <v>545</v>
      </c>
      <c r="D1312" s="4" t="s">
        <v>546</v>
      </c>
      <c r="E1312" s="4" t="s">
        <v>16</v>
      </c>
      <c r="F1312" s="5">
        <v>21</v>
      </c>
      <c r="G1312" s="3" t="s">
        <v>339</v>
      </c>
      <c r="H1312" s="3" t="s">
        <v>285</v>
      </c>
      <c r="I1312" s="3" t="s">
        <v>74</v>
      </c>
      <c r="J1312" s="3" t="s">
        <v>75</v>
      </c>
      <c r="K1312" s="3" t="s">
        <v>76</v>
      </c>
      <c r="L1312" s="5">
        <v>2</v>
      </c>
      <c r="M1312" s="5">
        <v>550</v>
      </c>
      <c r="N1312" s="6">
        <v>0.1</v>
      </c>
      <c r="O1312" s="5">
        <v>990</v>
      </c>
      <c r="P1312" s="5">
        <v>900</v>
      </c>
      <c r="Q1312" s="5">
        <f>Table1[[#This Row],[Sales]]-Table1[[#This Row],[Cost]]</f>
        <v>90</v>
      </c>
      <c r="R1312" s="3" t="s">
        <v>17</v>
      </c>
      <c r="S1312" s="3" t="s">
        <v>10</v>
      </c>
      <c r="T1312" s="3" t="s">
        <v>18</v>
      </c>
      <c r="U1312" s="3" t="s">
        <v>27</v>
      </c>
      <c r="V1312" s="6">
        <f>Table1[[#This Row],[Profit]]/Table1[[#This Row],[Sales]]</f>
        <v>9.0909090909090912E-2</v>
      </c>
      <c r="W1312" s="3">
        <f>[1]!Table1[[#This Row],[Sales]]-[1]!Table1[[#This Row],[Cost]]-[1]!Table1[[#This Row],[Profit]]</f>
        <v>0</v>
      </c>
      <c r="X1312" s="3">
        <f>[1]!Table1[[#This Row],[Quantity]]*[1]!Table1[[#This Row],[Unit_Price]]</f>
        <v>1100</v>
      </c>
      <c r="Y1312" s="7">
        <f>[1]!Table1[[#This Row],[Gross_Sales]]*[1]!Table1[[#This Row],[Discount]]</f>
        <v>110</v>
      </c>
      <c r="Z1312" s="8">
        <f>[1]!Table1[[#This Row],[Gross_Sales]]*[1]!Table1[[#This Row],[Discount_amount]]</f>
        <v>121000</v>
      </c>
      <c r="AA1312" s="6">
        <f>IFERROR([1]!Table1[[#This Row],[Profit]]/[1]!Table1[[#This Row],[Sales]],0)</f>
        <v>9.0909090909090912E-2</v>
      </c>
      <c r="AB1312" s="3">
        <f>YEAR([1]!Table1[[#This Row],[Order_Date]])</f>
        <v>2025</v>
      </c>
      <c r="AC1312" s="3">
        <f>MONTH([1]!Table1[[#This Row],[Order_Date]])</f>
        <v>1</v>
      </c>
      <c r="AD1312" s="3" t="str">
        <f t="shared" si="60"/>
        <v>Jan</v>
      </c>
      <c r="AE1312" s="3" t="str">
        <f t="shared" si="61"/>
        <v>Q1</v>
      </c>
      <c r="AF1312" s="3" t="str">
        <f t="shared" si="62"/>
        <v>2025-Jan</v>
      </c>
      <c r="AG1312" s="3">
        <f>COUNTIF(C:C,Table1[[#This Row],[Customer_ID]])</f>
        <v>17</v>
      </c>
      <c r="AH1312" s="9" t="e">
        <f>IF([1]!Table1[[#This Row],[Customer_order_count]] &gt;= 10,"FREQUENT",IF([1]!Table1[[#This Row],[Customer_order_count]] &lt;= 10,"REGULAR","OCASSIONAL"))</f>
        <v>#REF!</v>
      </c>
    </row>
    <row r="1313" spans="1:34" x14ac:dyDescent="0.25">
      <c r="A1313" s="10" t="s">
        <v>2103</v>
      </c>
      <c r="B1313" s="11">
        <v>45862</v>
      </c>
      <c r="C1313" s="12" t="s">
        <v>961</v>
      </c>
      <c r="D1313" s="13" t="s">
        <v>962</v>
      </c>
      <c r="E1313" s="13" t="s">
        <v>16</v>
      </c>
      <c r="F1313" s="14">
        <v>48</v>
      </c>
      <c r="G1313" s="12" t="s">
        <v>407</v>
      </c>
      <c r="H1313" s="12" t="s">
        <v>285</v>
      </c>
      <c r="I1313" s="12" t="s">
        <v>6</v>
      </c>
      <c r="J1313" s="12" t="s">
        <v>7</v>
      </c>
      <c r="K1313" s="12" t="s">
        <v>8</v>
      </c>
      <c r="L1313" s="14">
        <v>2</v>
      </c>
      <c r="M1313" s="14">
        <v>7000</v>
      </c>
      <c r="N1313" s="15">
        <v>0.05</v>
      </c>
      <c r="O1313" s="14">
        <v>13300</v>
      </c>
      <c r="P1313" s="14">
        <v>10400</v>
      </c>
      <c r="Q1313" s="5">
        <f>Table1[[#This Row],[Sales]]-Table1[[#This Row],[Cost]]</f>
        <v>2900</v>
      </c>
      <c r="R1313" s="12" t="s">
        <v>77</v>
      </c>
      <c r="S1313" s="12" t="s">
        <v>10</v>
      </c>
      <c r="T1313" s="12" t="s">
        <v>33</v>
      </c>
      <c r="U1313" s="12" t="s">
        <v>27</v>
      </c>
      <c r="V1313" s="6">
        <f>Table1[[#This Row],[Profit]]/Table1[[#This Row],[Sales]]</f>
        <v>0.21804511278195488</v>
      </c>
      <c r="W1313" s="12">
        <f>[1]!Table1[[#This Row],[Sales]]-[1]!Table1[[#This Row],[Cost]]-[1]!Table1[[#This Row],[Profit]]</f>
        <v>0</v>
      </c>
      <c r="X1313" s="12">
        <f>[1]!Table1[[#This Row],[Quantity]]*[1]!Table1[[#This Row],[Unit_Price]]</f>
        <v>14000</v>
      </c>
      <c r="Y1313" s="16">
        <f>[1]!Table1[[#This Row],[Gross_Sales]]*[1]!Table1[[#This Row],[Discount]]</f>
        <v>700</v>
      </c>
      <c r="Z1313" s="17">
        <f>[1]!Table1[[#This Row],[Gross_Sales]]*[1]!Table1[[#This Row],[Discount_amount]]</f>
        <v>9800000</v>
      </c>
      <c r="AA1313" s="15">
        <f>IFERROR([1]!Table1[[#This Row],[Profit]]/[1]!Table1[[#This Row],[Sales]],0)</f>
        <v>0.21804511278195488</v>
      </c>
      <c r="AB1313" s="12">
        <f>YEAR([1]!Table1[[#This Row],[Order_Date]])</f>
        <v>2025</v>
      </c>
      <c r="AC1313" s="12">
        <f>MONTH([1]!Table1[[#This Row],[Order_Date]])</f>
        <v>7</v>
      </c>
      <c r="AD1313" s="12" t="str">
        <f t="shared" si="60"/>
        <v>Jul</v>
      </c>
      <c r="AE1313" s="12" t="str">
        <f t="shared" si="61"/>
        <v>Q3</v>
      </c>
      <c r="AF1313" s="12" t="str">
        <f t="shared" si="62"/>
        <v>2025-Jul</v>
      </c>
      <c r="AG1313" s="12">
        <f>COUNTIF(C:C,Table1[[#This Row],[Customer_ID]])</f>
        <v>14</v>
      </c>
      <c r="AH1313" s="18" t="e">
        <f>IF([1]!Table1[[#This Row],[Customer_order_count]] &gt;= 10,"FREQUENT",IF([1]!Table1[[#This Row],[Customer_order_count]] &lt;= 10,"REGULAR","OCASSIONAL"))</f>
        <v>#REF!</v>
      </c>
    </row>
    <row r="1314" spans="1:34" x14ac:dyDescent="0.25">
      <c r="A1314" s="1" t="s">
        <v>2104</v>
      </c>
      <c r="B1314" s="2">
        <v>46015</v>
      </c>
      <c r="C1314" s="3" t="s">
        <v>1037</v>
      </c>
      <c r="D1314" s="4" t="s">
        <v>1038</v>
      </c>
      <c r="E1314" s="4" t="s">
        <v>3</v>
      </c>
      <c r="F1314" s="5">
        <v>22</v>
      </c>
      <c r="G1314" s="3" t="s">
        <v>290</v>
      </c>
      <c r="H1314" s="3" t="s">
        <v>276</v>
      </c>
      <c r="I1314" s="3" t="s">
        <v>305</v>
      </c>
      <c r="J1314" s="3" t="s">
        <v>306</v>
      </c>
      <c r="K1314" s="3" t="s">
        <v>91</v>
      </c>
      <c r="L1314" s="5">
        <v>2</v>
      </c>
      <c r="M1314" s="5">
        <v>8500</v>
      </c>
      <c r="N1314" s="6">
        <v>0.2</v>
      </c>
      <c r="O1314" s="5">
        <v>13600</v>
      </c>
      <c r="P1314" s="5">
        <v>13000</v>
      </c>
      <c r="Q1314" s="5">
        <f>Table1[[#This Row],[Sales]]-Table1[[#This Row],[Cost]]</f>
        <v>600</v>
      </c>
      <c r="R1314" s="3" t="s">
        <v>17</v>
      </c>
      <c r="S1314" s="3" t="s">
        <v>10</v>
      </c>
      <c r="T1314" s="3" t="s">
        <v>40</v>
      </c>
      <c r="U1314" s="3" t="s">
        <v>12</v>
      </c>
      <c r="V1314" s="6">
        <f>Table1[[#This Row],[Profit]]/Table1[[#This Row],[Sales]]</f>
        <v>4.4117647058823532E-2</v>
      </c>
      <c r="W1314" s="3">
        <f>[1]!Table1[[#This Row],[Sales]]-[1]!Table1[[#This Row],[Cost]]-[1]!Table1[[#This Row],[Profit]]</f>
        <v>0</v>
      </c>
      <c r="X1314" s="3">
        <f>[1]!Table1[[#This Row],[Quantity]]*[1]!Table1[[#This Row],[Unit_Price]]</f>
        <v>17000</v>
      </c>
      <c r="Y1314" s="7">
        <f>[1]!Table1[[#This Row],[Gross_Sales]]*[1]!Table1[[#This Row],[Discount]]</f>
        <v>3400</v>
      </c>
      <c r="Z1314" s="8">
        <f>[1]!Table1[[#This Row],[Gross_Sales]]*[1]!Table1[[#This Row],[Discount_amount]]</f>
        <v>57800000</v>
      </c>
      <c r="AA1314" s="6">
        <f>IFERROR([1]!Table1[[#This Row],[Profit]]/[1]!Table1[[#This Row],[Sales]],0)</f>
        <v>4.4117647058823532E-2</v>
      </c>
      <c r="AB1314" s="3">
        <f>YEAR([1]!Table1[[#This Row],[Order_Date]])</f>
        <v>2025</v>
      </c>
      <c r="AC1314" s="3">
        <f>MONTH([1]!Table1[[#This Row],[Order_Date]])</f>
        <v>12</v>
      </c>
      <c r="AD1314" s="3" t="str">
        <f t="shared" si="60"/>
        <v>Dec</v>
      </c>
      <c r="AE1314" s="3" t="str">
        <f t="shared" si="61"/>
        <v>Q4</v>
      </c>
      <c r="AF1314" s="3" t="str">
        <f t="shared" si="62"/>
        <v>2025-Dec</v>
      </c>
      <c r="AG1314" s="3">
        <f>COUNTIF(C:C,Table1[[#This Row],[Customer_ID]])</f>
        <v>14</v>
      </c>
      <c r="AH1314" s="9" t="e">
        <f>IF([1]!Table1[[#This Row],[Customer_order_count]] &gt;= 10,"FREQUENT",IF([1]!Table1[[#This Row],[Customer_order_count]] &lt;= 10,"REGULAR","OCASSIONAL"))</f>
        <v>#REF!</v>
      </c>
    </row>
    <row r="1315" spans="1:34" x14ac:dyDescent="0.25">
      <c r="A1315" s="10" t="s">
        <v>145</v>
      </c>
      <c r="B1315" s="11">
        <v>45690</v>
      </c>
      <c r="C1315" s="12" t="s">
        <v>116</v>
      </c>
      <c r="D1315" s="13" t="s">
        <v>117</v>
      </c>
      <c r="E1315" s="13" t="s">
        <v>16</v>
      </c>
      <c r="F1315" s="14">
        <v>42</v>
      </c>
      <c r="G1315" s="12" t="s">
        <v>4</v>
      </c>
      <c r="H1315" s="12" t="s">
        <v>5</v>
      </c>
      <c r="I1315" s="12" t="s">
        <v>143</v>
      </c>
      <c r="J1315" s="12" t="s">
        <v>144</v>
      </c>
      <c r="K1315" s="12" t="s">
        <v>76</v>
      </c>
      <c r="L1315" s="14">
        <v>2</v>
      </c>
      <c r="M1315" s="14">
        <v>700</v>
      </c>
      <c r="N1315" s="15">
        <v>0</v>
      </c>
      <c r="O1315" s="14">
        <v>1400</v>
      </c>
      <c r="P1315" s="14">
        <v>1140</v>
      </c>
      <c r="Q1315" s="5">
        <f>Table1[[#This Row],[Sales]]-Table1[[#This Row],[Cost]]</f>
        <v>260</v>
      </c>
      <c r="R1315" s="12" t="s">
        <v>9</v>
      </c>
      <c r="S1315" s="12" t="s">
        <v>10</v>
      </c>
      <c r="T1315" s="12" t="s">
        <v>18</v>
      </c>
      <c r="U1315" s="12" t="s">
        <v>19</v>
      </c>
      <c r="V1315" s="6">
        <f>Table1[[#This Row],[Profit]]/Table1[[#This Row],[Sales]]</f>
        <v>0.18571428571428572</v>
      </c>
      <c r="W1315" s="12">
        <f>[1]!Table1[[#This Row],[Sales]]-[1]!Table1[[#This Row],[Cost]]-[1]!Table1[[#This Row],[Profit]]</f>
        <v>0</v>
      </c>
      <c r="X1315" s="12">
        <f>[1]!Table1[[#This Row],[Quantity]]*[1]!Table1[[#This Row],[Unit_Price]]</f>
        <v>1400</v>
      </c>
      <c r="Y1315" s="16">
        <f>[1]!Table1[[#This Row],[Gross_Sales]]*[1]!Table1[[#This Row],[Discount]]</f>
        <v>0</v>
      </c>
      <c r="Z1315" s="17">
        <f>[1]!Table1[[#This Row],[Gross_Sales]]*[1]!Table1[[#This Row],[Discount_amount]]</f>
        <v>0</v>
      </c>
      <c r="AA1315" s="15">
        <f>IFERROR([1]!Table1[[#This Row],[Profit]]/[1]!Table1[[#This Row],[Sales]],0)</f>
        <v>0.18571428571428572</v>
      </c>
      <c r="AB1315" s="12">
        <f>YEAR([1]!Table1[[#This Row],[Order_Date]])</f>
        <v>2025</v>
      </c>
      <c r="AC1315" s="12">
        <f>MONTH([1]!Table1[[#This Row],[Order_Date]])</f>
        <v>2</v>
      </c>
      <c r="AD1315" s="12" t="str">
        <f t="shared" si="60"/>
        <v>Feb</v>
      </c>
      <c r="AE1315" s="12" t="str">
        <f t="shared" si="61"/>
        <v>Q1</v>
      </c>
      <c r="AF1315" s="12" t="str">
        <f t="shared" si="62"/>
        <v>2025-Feb</v>
      </c>
      <c r="AG1315" s="12">
        <f>COUNTIF(C:C,Table1[[#This Row],[Customer_ID]])</f>
        <v>10</v>
      </c>
      <c r="AH1315" s="18" t="e">
        <f>IF([1]!Table1[[#This Row],[Customer_order_count]] &gt;= 10,"FREQUENT",IF([1]!Table1[[#This Row],[Customer_order_count]] &lt;= 10,"REGULAR","OCASSIONAL"))</f>
        <v>#REF!</v>
      </c>
    </row>
    <row r="1316" spans="1:34" x14ac:dyDescent="0.25">
      <c r="A1316" s="1" t="s">
        <v>2105</v>
      </c>
      <c r="B1316" s="2">
        <v>45794</v>
      </c>
      <c r="C1316" s="3" t="s">
        <v>500</v>
      </c>
      <c r="D1316" s="4" t="s">
        <v>501</v>
      </c>
      <c r="E1316" s="4" t="s">
        <v>16</v>
      </c>
      <c r="F1316" s="5">
        <v>22</v>
      </c>
      <c r="G1316" s="3" t="s">
        <v>339</v>
      </c>
      <c r="H1316" s="3" t="s">
        <v>285</v>
      </c>
      <c r="I1316" s="3" t="s">
        <v>6</v>
      </c>
      <c r="J1316" s="3" t="s">
        <v>7</v>
      </c>
      <c r="K1316" s="3" t="s">
        <v>8</v>
      </c>
      <c r="L1316" s="5">
        <v>1</v>
      </c>
      <c r="M1316" s="5">
        <v>7000</v>
      </c>
      <c r="N1316" s="6">
        <v>0.05</v>
      </c>
      <c r="O1316" s="5">
        <v>6650</v>
      </c>
      <c r="P1316" s="5">
        <v>5200</v>
      </c>
      <c r="Q1316" s="5">
        <f>Table1[[#This Row],[Sales]]-Table1[[#This Row],[Cost]]</f>
        <v>1450</v>
      </c>
      <c r="R1316" s="3" t="s">
        <v>17</v>
      </c>
      <c r="S1316" s="3" t="s">
        <v>10</v>
      </c>
      <c r="T1316" s="3" t="s">
        <v>11</v>
      </c>
      <c r="U1316" s="3" t="s">
        <v>27</v>
      </c>
      <c r="V1316" s="6">
        <f>Table1[[#This Row],[Profit]]/Table1[[#This Row],[Sales]]</f>
        <v>0.21804511278195488</v>
      </c>
      <c r="W1316" s="3">
        <f>[1]!Table1[[#This Row],[Sales]]-[1]!Table1[[#This Row],[Cost]]-[1]!Table1[[#This Row],[Profit]]</f>
        <v>0</v>
      </c>
      <c r="X1316" s="3">
        <f>[1]!Table1[[#This Row],[Quantity]]*[1]!Table1[[#This Row],[Unit_Price]]</f>
        <v>7000</v>
      </c>
      <c r="Y1316" s="7">
        <f>[1]!Table1[[#This Row],[Gross_Sales]]*[1]!Table1[[#This Row],[Discount]]</f>
        <v>350</v>
      </c>
      <c r="Z1316" s="8">
        <f>[1]!Table1[[#This Row],[Gross_Sales]]*[1]!Table1[[#This Row],[Discount_amount]]</f>
        <v>2450000</v>
      </c>
      <c r="AA1316" s="6">
        <f>IFERROR([1]!Table1[[#This Row],[Profit]]/[1]!Table1[[#This Row],[Sales]],0)</f>
        <v>0.21804511278195488</v>
      </c>
      <c r="AB1316" s="3">
        <f>YEAR([1]!Table1[[#This Row],[Order_Date]])</f>
        <v>2025</v>
      </c>
      <c r="AC1316" s="3">
        <f>MONTH([1]!Table1[[#This Row],[Order_Date]])</f>
        <v>5</v>
      </c>
      <c r="AD1316" s="3" t="str">
        <f t="shared" si="60"/>
        <v>May</v>
      </c>
      <c r="AE1316" s="3" t="str">
        <f t="shared" si="61"/>
        <v>Q2</v>
      </c>
      <c r="AF1316" s="3" t="str">
        <f t="shared" si="62"/>
        <v>2025-May</v>
      </c>
      <c r="AG1316" s="3">
        <f>COUNTIF(C:C,Table1[[#This Row],[Customer_ID]])</f>
        <v>19</v>
      </c>
      <c r="AH1316" s="9" t="e">
        <f>IF([1]!Table1[[#This Row],[Customer_order_count]] &gt;= 10,"FREQUENT",IF([1]!Table1[[#This Row],[Customer_order_count]] &lt;= 10,"REGULAR","OCASSIONAL"))</f>
        <v>#REF!</v>
      </c>
    </row>
    <row r="1317" spans="1:34" x14ac:dyDescent="0.25">
      <c r="A1317" s="10" t="s">
        <v>2106</v>
      </c>
      <c r="B1317" s="11">
        <v>45773</v>
      </c>
      <c r="C1317" s="12" t="s">
        <v>2107</v>
      </c>
      <c r="D1317" s="13" t="s">
        <v>803</v>
      </c>
      <c r="E1317" s="13" t="s">
        <v>3</v>
      </c>
      <c r="F1317" s="14">
        <v>44</v>
      </c>
      <c r="G1317" s="12" t="s">
        <v>269</v>
      </c>
      <c r="H1317" s="12" t="s">
        <v>270</v>
      </c>
      <c r="I1317" s="12" t="s">
        <v>143</v>
      </c>
      <c r="J1317" s="12" t="s">
        <v>144</v>
      </c>
      <c r="K1317" s="12" t="s">
        <v>76</v>
      </c>
      <c r="L1317" s="14">
        <v>3</v>
      </c>
      <c r="M1317" s="14">
        <v>700</v>
      </c>
      <c r="N1317" s="15">
        <v>0.1</v>
      </c>
      <c r="O1317" s="14">
        <v>1890</v>
      </c>
      <c r="P1317" s="14">
        <v>1710</v>
      </c>
      <c r="Q1317" s="5">
        <f>Table1[[#This Row],[Sales]]-Table1[[#This Row],[Cost]]</f>
        <v>180</v>
      </c>
      <c r="R1317" s="12" t="s">
        <v>17</v>
      </c>
      <c r="S1317" s="12" t="s">
        <v>10</v>
      </c>
      <c r="T1317" s="12" t="s">
        <v>11</v>
      </c>
      <c r="U1317" s="12" t="s">
        <v>12</v>
      </c>
      <c r="V1317" s="6">
        <f>Table1[[#This Row],[Profit]]/Table1[[#This Row],[Sales]]</f>
        <v>9.5238095238095233E-2</v>
      </c>
      <c r="W1317" s="12">
        <f>[1]!Table1[[#This Row],[Sales]]-[1]!Table1[[#This Row],[Cost]]-[1]!Table1[[#This Row],[Profit]]</f>
        <v>0</v>
      </c>
      <c r="X1317" s="12">
        <f>[1]!Table1[[#This Row],[Quantity]]*[1]!Table1[[#This Row],[Unit_Price]]</f>
        <v>2100</v>
      </c>
      <c r="Y1317" s="16">
        <f>[1]!Table1[[#This Row],[Gross_Sales]]*[1]!Table1[[#This Row],[Discount]]</f>
        <v>210</v>
      </c>
      <c r="Z1317" s="17">
        <f>[1]!Table1[[#This Row],[Gross_Sales]]*[1]!Table1[[#This Row],[Discount_amount]]</f>
        <v>441000</v>
      </c>
      <c r="AA1317" s="15">
        <f>IFERROR([1]!Table1[[#This Row],[Profit]]/[1]!Table1[[#This Row],[Sales]],0)</f>
        <v>9.5238095238095233E-2</v>
      </c>
      <c r="AB1317" s="12">
        <f>YEAR([1]!Table1[[#This Row],[Order_Date]])</f>
        <v>2025</v>
      </c>
      <c r="AC1317" s="12">
        <f>MONTH([1]!Table1[[#This Row],[Order_Date]])</f>
        <v>4</v>
      </c>
      <c r="AD1317" s="12" t="str">
        <f t="shared" si="60"/>
        <v>Apr</v>
      </c>
      <c r="AE1317" s="12" t="str">
        <f t="shared" si="61"/>
        <v>Q2</v>
      </c>
      <c r="AF1317" s="12" t="str">
        <f t="shared" si="62"/>
        <v>2025-Apr</v>
      </c>
      <c r="AG1317" s="12">
        <f>COUNTIF(C:C,Table1[[#This Row],[Customer_ID]])</f>
        <v>5</v>
      </c>
      <c r="AH1317" s="18" t="e">
        <f>IF([1]!Table1[[#This Row],[Customer_order_count]] &gt;= 10,"FREQUENT",IF([1]!Table1[[#This Row],[Customer_order_count]] &lt;= 10,"REGULAR","OCASSIONAL"))</f>
        <v>#REF!</v>
      </c>
    </row>
    <row r="1318" spans="1:34" x14ac:dyDescent="0.25">
      <c r="A1318" s="1" t="s">
        <v>2108</v>
      </c>
      <c r="B1318" s="2">
        <v>45349</v>
      </c>
      <c r="C1318" s="3" t="s">
        <v>915</v>
      </c>
      <c r="D1318" s="4" t="s">
        <v>916</v>
      </c>
      <c r="E1318" s="4" t="s">
        <v>3</v>
      </c>
      <c r="F1318" s="5">
        <v>43</v>
      </c>
      <c r="G1318" s="3" t="s">
        <v>339</v>
      </c>
      <c r="H1318" s="3" t="s">
        <v>285</v>
      </c>
      <c r="I1318" s="3" t="s">
        <v>95</v>
      </c>
      <c r="J1318" s="3" t="s">
        <v>96</v>
      </c>
      <c r="K1318" s="3" t="s">
        <v>46</v>
      </c>
      <c r="L1318" s="5">
        <v>1</v>
      </c>
      <c r="M1318" s="5">
        <v>600</v>
      </c>
      <c r="N1318" s="6">
        <v>0.1</v>
      </c>
      <c r="O1318" s="5">
        <v>540</v>
      </c>
      <c r="P1318" s="5">
        <v>380</v>
      </c>
      <c r="Q1318" s="5">
        <f>Table1[[#This Row],[Sales]]-Table1[[#This Row],[Cost]]</f>
        <v>160</v>
      </c>
      <c r="R1318" s="3" t="s">
        <v>26</v>
      </c>
      <c r="S1318" s="3" t="s">
        <v>10</v>
      </c>
      <c r="T1318" s="3" t="s">
        <v>18</v>
      </c>
      <c r="U1318" s="3" t="s">
        <v>27</v>
      </c>
      <c r="V1318" s="6">
        <f>Table1[[#This Row],[Profit]]/Table1[[#This Row],[Sales]]</f>
        <v>0.29629629629629628</v>
      </c>
      <c r="W1318" s="3">
        <f>[1]!Table1[[#This Row],[Sales]]-[1]!Table1[[#This Row],[Cost]]-[1]!Table1[[#This Row],[Profit]]</f>
        <v>0</v>
      </c>
      <c r="X1318" s="3">
        <f>[1]!Table1[[#This Row],[Quantity]]*[1]!Table1[[#This Row],[Unit_Price]]</f>
        <v>600</v>
      </c>
      <c r="Y1318" s="7">
        <f>[1]!Table1[[#This Row],[Gross_Sales]]*[1]!Table1[[#This Row],[Discount]]</f>
        <v>60</v>
      </c>
      <c r="Z1318" s="8">
        <f>[1]!Table1[[#This Row],[Gross_Sales]]*[1]!Table1[[#This Row],[Discount_amount]]</f>
        <v>36000</v>
      </c>
      <c r="AA1318" s="6">
        <f>IFERROR([1]!Table1[[#This Row],[Profit]]/[1]!Table1[[#This Row],[Sales]],0)</f>
        <v>0.29629629629629628</v>
      </c>
      <c r="AB1318" s="3">
        <f>YEAR([1]!Table1[[#This Row],[Order_Date]])</f>
        <v>2024</v>
      </c>
      <c r="AC1318" s="3">
        <f>MONTH([1]!Table1[[#This Row],[Order_Date]])</f>
        <v>2</v>
      </c>
      <c r="AD1318" s="3" t="str">
        <f t="shared" si="60"/>
        <v>Feb</v>
      </c>
      <c r="AE1318" s="3" t="str">
        <f t="shared" si="61"/>
        <v>Q1</v>
      </c>
      <c r="AF1318" s="3" t="str">
        <f t="shared" si="62"/>
        <v>2024-Feb</v>
      </c>
      <c r="AG1318" s="3">
        <f>COUNTIF(C:C,Table1[[#This Row],[Customer_ID]])</f>
        <v>10</v>
      </c>
      <c r="AH1318" s="9" t="e">
        <f>IF([1]!Table1[[#This Row],[Customer_order_count]] &gt;= 10,"FREQUENT",IF([1]!Table1[[#This Row],[Customer_order_count]] &lt;= 10,"REGULAR","OCASSIONAL"))</f>
        <v>#REF!</v>
      </c>
    </row>
    <row r="1319" spans="1:34" x14ac:dyDescent="0.25">
      <c r="A1319" s="10" t="s">
        <v>2109</v>
      </c>
      <c r="B1319" s="11">
        <v>45678</v>
      </c>
      <c r="C1319" s="12" t="s">
        <v>560</v>
      </c>
      <c r="D1319" s="13" t="s">
        <v>389</v>
      </c>
      <c r="E1319" s="13" t="s">
        <v>3</v>
      </c>
      <c r="F1319" s="14">
        <v>30</v>
      </c>
      <c r="G1319" s="12" t="s">
        <v>339</v>
      </c>
      <c r="H1319" s="12" t="s">
        <v>285</v>
      </c>
      <c r="I1319" s="12" t="s">
        <v>56</v>
      </c>
      <c r="J1319" s="12" t="s">
        <v>57</v>
      </c>
      <c r="K1319" s="12" t="s">
        <v>58</v>
      </c>
      <c r="L1319" s="14">
        <v>2</v>
      </c>
      <c r="M1319" s="14">
        <v>1200</v>
      </c>
      <c r="N1319" s="15">
        <v>0.15</v>
      </c>
      <c r="O1319" s="14">
        <v>2040</v>
      </c>
      <c r="P1319" s="14">
        <v>1600</v>
      </c>
      <c r="Q1319" s="5">
        <f>Table1[[#This Row],[Sales]]-Table1[[#This Row],[Cost]]</f>
        <v>440</v>
      </c>
      <c r="R1319" s="12" t="s">
        <v>9</v>
      </c>
      <c r="S1319" s="12" t="s">
        <v>10</v>
      </c>
      <c r="T1319" s="12" t="s">
        <v>18</v>
      </c>
      <c r="U1319" s="12" t="s">
        <v>19</v>
      </c>
      <c r="V1319" s="6">
        <f>Table1[[#This Row],[Profit]]/Table1[[#This Row],[Sales]]</f>
        <v>0.21568627450980393</v>
      </c>
      <c r="W1319" s="12">
        <f>[1]!Table1[[#This Row],[Sales]]-[1]!Table1[[#This Row],[Cost]]-[1]!Table1[[#This Row],[Profit]]</f>
        <v>0</v>
      </c>
      <c r="X1319" s="12">
        <f>[1]!Table1[[#This Row],[Quantity]]*[1]!Table1[[#This Row],[Unit_Price]]</f>
        <v>2400</v>
      </c>
      <c r="Y1319" s="16">
        <f>[1]!Table1[[#This Row],[Gross_Sales]]*[1]!Table1[[#This Row],[Discount]]</f>
        <v>360</v>
      </c>
      <c r="Z1319" s="17">
        <f>[1]!Table1[[#This Row],[Gross_Sales]]*[1]!Table1[[#This Row],[Discount_amount]]</f>
        <v>864000</v>
      </c>
      <c r="AA1319" s="15">
        <f>IFERROR([1]!Table1[[#This Row],[Profit]]/[1]!Table1[[#This Row],[Sales]],0)</f>
        <v>0.21568627450980393</v>
      </c>
      <c r="AB1319" s="12">
        <f>YEAR([1]!Table1[[#This Row],[Order_Date]])</f>
        <v>2025</v>
      </c>
      <c r="AC1319" s="12">
        <f>MONTH([1]!Table1[[#This Row],[Order_Date]])</f>
        <v>1</v>
      </c>
      <c r="AD1319" s="12" t="str">
        <f t="shared" si="60"/>
        <v>Jan</v>
      </c>
      <c r="AE1319" s="12" t="str">
        <f t="shared" si="61"/>
        <v>Q1</v>
      </c>
      <c r="AF1319" s="12" t="str">
        <f t="shared" si="62"/>
        <v>2025-Jan</v>
      </c>
      <c r="AG1319" s="12">
        <f>COUNTIF(C:C,Table1[[#This Row],[Customer_ID]])</f>
        <v>3</v>
      </c>
      <c r="AH1319" s="18" t="e">
        <f>IF([1]!Table1[[#This Row],[Customer_order_count]] &gt;= 10,"FREQUENT",IF([1]!Table1[[#This Row],[Customer_order_count]] &lt;= 10,"REGULAR","OCASSIONAL"))</f>
        <v>#REF!</v>
      </c>
    </row>
    <row r="1320" spans="1:34" x14ac:dyDescent="0.25">
      <c r="A1320" s="1" t="s">
        <v>2110</v>
      </c>
      <c r="B1320" s="2">
        <v>45583</v>
      </c>
      <c r="C1320" s="3" t="s">
        <v>838</v>
      </c>
      <c r="D1320" s="4" t="s">
        <v>796</v>
      </c>
      <c r="E1320" s="4" t="s">
        <v>16</v>
      </c>
      <c r="F1320" s="5">
        <v>26</v>
      </c>
      <c r="G1320" s="3" t="s">
        <v>312</v>
      </c>
      <c r="H1320" s="3" t="s">
        <v>276</v>
      </c>
      <c r="I1320" s="3" t="s">
        <v>68</v>
      </c>
      <c r="J1320" s="3" t="s">
        <v>69</v>
      </c>
      <c r="K1320" s="3" t="s">
        <v>39</v>
      </c>
      <c r="L1320" s="5">
        <v>2</v>
      </c>
      <c r="M1320" s="5">
        <v>3500</v>
      </c>
      <c r="N1320" s="6">
        <v>0.05</v>
      </c>
      <c r="O1320" s="5">
        <v>6650</v>
      </c>
      <c r="P1320" s="5">
        <v>4600</v>
      </c>
      <c r="Q1320" s="5">
        <f>Table1[[#This Row],[Sales]]-Table1[[#This Row],[Cost]]</f>
        <v>2050</v>
      </c>
      <c r="R1320" s="3" t="s">
        <v>26</v>
      </c>
      <c r="S1320" s="3" t="s">
        <v>10</v>
      </c>
      <c r="T1320" s="3" t="s">
        <v>40</v>
      </c>
      <c r="U1320" s="3" t="s">
        <v>12</v>
      </c>
      <c r="V1320" s="6">
        <f>Table1[[#This Row],[Profit]]/Table1[[#This Row],[Sales]]</f>
        <v>0.30827067669172931</v>
      </c>
      <c r="W1320" s="3">
        <f>[1]!Table1[[#This Row],[Sales]]-[1]!Table1[[#This Row],[Cost]]-[1]!Table1[[#This Row],[Profit]]</f>
        <v>0</v>
      </c>
      <c r="X1320" s="3">
        <f>[1]!Table1[[#This Row],[Quantity]]*[1]!Table1[[#This Row],[Unit_Price]]</f>
        <v>7000</v>
      </c>
      <c r="Y1320" s="7">
        <f>[1]!Table1[[#This Row],[Gross_Sales]]*[1]!Table1[[#This Row],[Discount]]</f>
        <v>350</v>
      </c>
      <c r="Z1320" s="8">
        <f>[1]!Table1[[#This Row],[Gross_Sales]]*[1]!Table1[[#This Row],[Discount_amount]]</f>
        <v>2450000</v>
      </c>
      <c r="AA1320" s="6">
        <f>IFERROR([1]!Table1[[#This Row],[Profit]]/[1]!Table1[[#This Row],[Sales]],0)</f>
        <v>0.30827067669172931</v>
      </c>
      <c r="AB1320" s="3">
        <f>YEAR([1]!Table1[[#This Row],[Order_Date]])</f>
        <v>2024</v>
      </c>
      <c r="AC1320" s="3">
        <f>MONTH([1]!Table1[[#This Row],[Order_Date]])</f>
        <v>10</v>
      </c>
      <c r="AD1320" s="3" t="str">
        <f t="shared" si="60"/>
        <v>Oct</v>
      </c>
      <c r="AE1320" s="3" t="str">
        <f t="shared" si="61"/>
        <v>Q4</v>
      </c>
      <c r="AF1320" s="3" t="str">
        <f t="shared" si="62"/>
        <v>2024-Oct</v>
      </c>
      <c r="AG1320" s="3">
        <f>COUNTIF(C:C,Table1[[#This Row],[Customer_ID]])</f>
        <v>14</v>
      </c>
      <c r="AH1320" s="9" t="e">
        <f>IF([1]!Table1[[#This Row],[Customer_order_count]] &gt;= 10,"FREQUENT",IF([1]!Table1[[#This Row],[Customer_order_count]] &lt;= 10,"REGULAR","OCASSIONAL"))</f>
        <v>#REF!</v>
      </c>
    </row>
    <row r="1321" spans="1:34" x14ac:dyDescent="0.25">
      <c r="A1321" s="10" t="s">
        <v>2111</v>
      </c>
      <c r="B1321" s="11">
        <v>45423</v>
      </c>
      <c r="C1321" s="12" t="s">
        <v>123</v>
      </c>
      <c r="D1321" s="13" t="s">
        <v>124</v>
      </c>
      <c r="E1321" s="13" t="s">
        <v>3</v>
      </c>
      <c r="F1321" s="14">
        <v>47</v>
      </c>
      <c r="G1321" s="12" t="s">
        <v>4</v>
      </c>
      <c r="H1321" s="12" t="s">
        <v>5</v>
      </c>
      <c r="I1321" s="12" t="s">
        <v>264</v>
      </c>
      <c r="J1321" s="12" t="s">
        <v>265</v>
      </c>
      <c r="K1321" s="12" t="s">
        <v>46</v>
      </c>
      <c r="L1321" s="14">
        <v>2</v>
      </c>
      <c r="M1321" s="14">
        <v>800</v>
      </c>
      <c r="N1321" s="15">
        <v>0.1</v>
      </c>
      <c r="O1321" s="14">
        <v>1440</v>
      </c>
      <c r="P1321" s="14">
        <v>1000</v>
      </c>
      <c r="Q1321" s="5">
        <f>Table1[[#This Row],[Sales]]-Table1[[#This Row],[Cost]]</f>
        <v>440</v>
      </c>
      <c r="R1321" s="12" t="s">
        <v>26</v>
      </c>
      <c r="S1321" s="12" t="s">
        <v>10</v>
      </c>
      <c r="T1321" s="12" t="s">
        <v>11</v>
      </c>
      <c r="U1321" s="12" t="s">
        <v>12</v>
      </c>
      <c r="V1321" s="6">
        <f>Table1[[#This Row],[Profit]]/Table1[[#This Row],[Sales]]</f>
        <v>0.30555555555555558</v>
      </c>
      <c r="W1321" s="12">
        <f>[1]!Table1[[#This Row],[Sales]]-[1]!Table1[[#This Row],[Cost]]-[1]!Table1[[#This Row],[Profit]]</f>
        <v>0</v>
      </c>
      <c r="X1321" s="12">
        <f>[1]!Table1[[#This Row],[Quantity]]*[1]!Table1[[#This Row],[Unit_Price]]</f>
        <v>1600</v>
      </c>
      <c r="Y1321" s="16">
        <f>[1]!Table1[[#This Row],[Gross_Sales]]*[1]!Table1[[#This Row],[Discount]]</f>
        <v>160</v>
      </c>
      <c r="Z1321" s="17">
        <f>[1]!Table1[[#This Row],[Gross_Sales]]*[1]!Table1[[#This Row],[Discount_amount]]</f>
        <v>256000</v>
      </c>
      <c r="AA1321" s="15">
        <f>IFERROR([1]!Table1[[#This Row],[Profit]]/[1]!Table1[[#This Row],[Sales]],0)</f>
        <v>0.30555555555555558</v>
      </c>
      <c r="AB1321" s="12">
        <f>YEAR([1]!Table1[[#This Row],[Order_Date]])</f>
        <v>2024</v>
      </c>
      <c r="AC1321" s="12">
        <f>MONTH([1]!Table1[[#This Row],[Order_Date]])</f>
        <v>5</v>
      </c>
      <c r="AD1321" s="12" t="str">
        <f t="shared" si="60"/>
        <v>May</v>
      </c>
      <c r="AE1321" s="12" t="str">
        <f t="shared" si="61"/>
        <v>Q2</v>
      </c>
      <c r="AF1321" s="12" t="str">
        <f t="shared" si="62"/>
        <v>2024-May</v>
      </c>
      <c r="AG1321" s="12">
        <f>COUNTIF(C:C,Table1[[#This Row],[Customer_ID]])</f>
        <v>9</v>
      </c>
      <c r="AH1321" s="18" t="e">
        <f>IF([1]!Table1[[#This Row],[Customer_order_count]] &gt;= 10,"FREQUENT",IF([1]!Table1[[#This Row],[Customer_order_count]] &lt;= 10,"REGULAR","OCASSIONAL"))</f>
        <v>#REF!</v>
      </c>
    </row>
    <row r="1322" spans="1:34" x14ac:dyDescent="0.25">
      <c r="A1322" s="1" t="s">
        <v>2112</v>
      </c>
      <c r="B1322" s="2">
        <v>45319</v>
      </c>
      <c r="C1322" s="3" t="s">
        <v>1581</v>
      </c>
      <c r="D1322" s="4" t="s">
        <v>1582</v>
      </c>
      <c r="E1322" s="4" t="s">
        <v>16</v>
      </c>
      <c r="F1322" s="5">
        <v>52</v>
      </c>
      <c r="G1322" s="3" t="s">
        <v>290</v>
      </c>
      <c r="H1322" s="3" t="s">
        <v>276</v>
      </c>
      <c r="I1322" s="3" t="s">
        <v>51</v>
      </c>
      <c r="J1322" s="3" t="s">
        <v>52</v>
      </c>
      <c r="K1322" s="3" t="s">
        <v>8</v>
      </c>
      <c r="L1322" s="5">
        <v>1</v>
      </c>
      <c r="M1322" s="5">
        <v>4500</v>
      </c>
      <c r="N1322" s="6">
        <v>0.05</v>
      </c>
      <c r="O1322" s="5">
        <v>4275</v>
      </c>
      <c r="P1322" s="5">
        <v>3200</v>
      </c>
      <c r="Q1322" s="5">
        <f>Table1[[#This Row],[Sales]]-Table1[[#This Row],[Cost]]</f>
        <v>1075</v>
      </c>
      <c r="R1322" s="3" t="s">
        <v>26</v>
      </c>
      <c r="S1322" s="3" t="s">
        <v>10</v>
      </c>
      <c r="T1322" s="3" t="s">
        <v>18</v>
      </c>
      <c r="U1322" s="3" t="s">
        <v>19</v>
      </c>
      <c r="V1322" s="6">
        <f>Table1[[#This Row],[Profit]]/Table1[[#This Row],[Sales]]</f>
        <v>0.25146198830409355</v>
      </c>
      <c r="W1322" s="3">
        <f>[1]!Table1[[#This Row],[Sales]]-[1]!Table1[[#This Row],[Cost]]-[1]!Table1[[#This Row],[Profit]]</f>
        <v>0</v>
      </c>
      <c r="X1322" s="3">
        <f>[1]!Table1[[#This Row],[Quantity]]*[1]!Table1[[#This Row],[Unit_Price]]</f>
        <v>4500</v>
      </c>
      <c r="Y1322" s="7">
        <f>[1]!Table1[[#This Row],[Gross_Sales]]*[1]!Table1[[#This Row],[Discount]]</f>
        <v>225</v>
      </c>
      <c r="Z1322" s="8">
        <f>[1]!Table1[[#This Row],[Gross_Sales]]*[1]!Table1[[#This Row],[Discount_amount]]</f>
        <v>1012500</v>
      </c>
      <c r="AA1322" s="6">
        <f>IFERROR([1]!Table1[[#This Row],[Profit]]/[1]!Table1[[#This Row],[Sales]],0)</f>
        <v>0.25146198830409355</v>
      </c>
      <c r="AB1322" s="3">
        <f>YEAR([1]!Table1[[#This Row],[Order_Date]])</f>
        <v>2024</v>
      </c>
      <c r="AC1322" s="3">
        <f>MONTH([1]!Table1[[#This Row],[Order_Date]])</f>
        <v>1</v>
      </c>
      <c r="AD1322" s="3" t="str">
        <f t="shared" si="60"/>
        <v>Jan</v>
      </c>
      <c r="AE1322" s="3" t="str">
        <f t="shared" si="61"/>
        <v>Q1</v>
      </c>
      <c r="AF1322" s="3" t="str">
        <f t="shared" si="62"/>
        <v>2024-Jan</v>
      </c>
      <c r="AG1322" s="3">
        <f>COUNTIF(C:C,Table1[[#This Row],[Customer_ID]])</f>
        <v>6</v>
      </c>
      <c r="AH1322" s="9" t="e">
        <f>IF([1]!Table1[[#This Row],[Customer_order_count]] &gt;= 10,"FREQUENT",IF([1]!Table1[[#This Row],[Customer_order_count]] &lt;= 10,"REGULAR","OCASSIONAL"))</f>
        <v>#REF!</v>
      </c>
    </row>
    <row r="1323" spans="1:34" x14ac:dyDescent="0.25">
      <c r="A1323" s="10" t="s">
        <v>2113</v>
      </c>
      <c r="B1323" s="11">
        <v>45645</v>
      </c>
      <c r="C1323" s="12" t="s">
        <v>608</v>
      </c>
      <c r="D1323" s="13" t="s">
        <v>609</v>
      </c>
      <c r="E1323" s="13" t="s">
        <v>16</v>
      </c>
      <c r="F1323" s="14">
        <v>52</v>
      </c>
      <c r="G1323" s="12" t="s">
        <v>312</v>
      </c>
      <c r="H1323" s="12" t="s">
        <v>276</v>
      </c>
      <c r="I1323" s="12" t="s">
        <v>264</v>
      </c>
      <c r="J1323" s="12" t="s">
        <v>265</v>
      </c>
      <c r="K1323" s="12" t="s">
        <v>46</v>
      </c>
      <c r="L1323" s="14">
        <v>1</v>
      </c>
      <c r="M1323" s="14">
        <v>800</v>
      </c>
      <c r="N1323" s="15">
        <v>0.15</v>
      </c>
      <c r="O1323" s="14">
        <v>680</v>
      </c>
      <c r="P1323" s="14">
        <v>500</v>
      </c>
      <c r="Q1323" s="5">
        <f>Table1[[#This Row],[Sales]]-Table1[[#This Row],[Cost]]</f>
        <v>180</v>
      </c>
      <c r="R1323" s="12" t="s">
        <v>17</v>
      </c>
      <c r="S1323" s="12" t="s">
        <v>10</v>
      </c>
      <c r="T1323" s="12" t="s">
        <v>40</v>
      </c>
      <c r="U1323" s="12" t="s">
        <v>27</v>
      </c>
      <c r="V1323" s="6">
        <f>Table1[[#This Row],[Profit]]/Table1[[#This Row],[Sales]]</f>
        <v>0.26470588235294118</v>
      </c>
      <c r="W1323" s="12">
        <f>[1]!Table1[[#This Row],[Sales]]-[1]!Table1[[#This Row],[Cost]]-[1]!Table1[[#This Row],[Profit]]</f>
        <v>0</v>
      </c>
      <c r="X1323" s="12">
        <f>[1]!Table1[[#This Row],[Quantity]]*[1]!Table1[[#This Row],[Unit_Price]]</f>
        <v>800</v>
      </c>
      <c r="Y1323" s="16">
        <f>[1]!Table1[[#This Row],[Gross_Sales]]*[1]!Table1[[#This Row],[Discount]]</f>
        <v>120</v>
      </c>
      <c r="Z1323" s="17">
        <f>[1]!Table1[[#This Row],[Gross_Sales]]*[1]!Table1[[#This Row],[Discount_amount]]</f>
        <v>96000</v>
      </c>
      <c r="AA1323" s="15">
        <f>IFERROR([1]!Table1[[#This Row],[Profit]]/[1]!Table1[[#This Row],[Sales]],0)</f>
        <v>0.26470588235294118</v>
      </c>
      <c r="AB1323" s="12">
        <f>YEAR([1]!Table1[[#This Row],[Order_Date]])</f>
        <v>2024</v>
      </c>
      <c r="AC1323" s="12">
        <f>MONTH([1]!Table1[[#This Row],[Order_Date]])</f>
        <v>12</v>
      </c>
      <c r="AD1323" s="12" t="str">
        <f t="shared" si="60"/>
        <v>Dec</v>
      </c>
      <c r="AE1323" s="12" t="str">
        <f t="shared" si="61"/>
        <v>Q4</v>
      </c>
      <c r="AF1323" s="12" t="str">
        <f t="shared" si="62"/>
        <v>2024-Dec</v>
      </c>
      <c r="AG1323" s="12">
        <f>COUNTIF(C:C,Table1[[#This Row],[Customer_ID]])</f>
        <v>20</v>
      </c>
      <c r="AH1323" s="18" t="e">
        <f>IF([1]!Table1[[#This Row],[Customer_order_count]] &gt;= 10,"FREQUENT",IF([1]!Table1[[#This Row],[Customer_order_count]] &lt;= 10,"REGULAR","OCASSIONAL"))</f>
        <v>#REF!</v>
      </c>
    </row>
    <row r="1324" spans="1:34" x14ac:dyDescent="0.25">
      <c r="A1324" s="1" t="s">
        <v>2114</v>
      </c>
      <c r="B1324" s="2">
        <v>45542</v>
      </c>
      <c r="C1324" s="3" t="s">
        <v>1</v>
      </c>
      <c r="D1324" s="4" t="s">
        <v>2</v>
      </c>
      <c r="E1324" s="4" t="s">
        <v>3</v>
      </c>
      <c r="F1324" s="5">
        <v>36</v>
      </c>
      <c r="G1324" s="3" t="s">
        <v>4</v>
      </c>
      <c r="H1324" s="3" t="s">
        <v>5</v>
      </c>
      <c r="I1324" s="3" t="s">
        <v>89</v>
      </c>
      <c r="J1324" s="3" t="s">
        <v>90</v>
      </c>
      <c r="K1324" s="3" t="s">
        <v>91</v>
      </c>
      <c r="L1324" s="5">
        <v>1</v>
      </c>
      <c r="M1324" s="5">
        <v>35000</v>
      </c>
      <c r="N1324" s="6">
        <v>0.1</v>
      </c>
      <c r="O1324" s="5">
        <v>31500</v>
      </c>
      <c r="P1324" s="5">
        <v>27000</v>
      </c>
      <c r="Q1324" s="5">
        <f>Table1[[#This Row],[Sales]]-Table1[[#This Row],[Cost]]</f>
        <v>4500</v>
      </c>
      <c r="R1324" s="3" t="s">
        <v>26</v>
      </c>
      <c r="S1324" s="3" t="s">
        <v>10</v>
      </c>
      <c r="T1324" s="3" t="s">
        <v>33</v>
      </c>
      <c r="U1324" s="3" t="s">
        <v>12</v>
      </c>
      <c r="V1324" s="6">
        <f>Table1[[#This Row],[Profit]]/Table1[[#This Row],[Sales]]</f>
        <v>0.14285714285714285</v>
      </c>
      <c r="W1324" s="3">
        <f>[1]!Table1[[#This Row],[Sales]]-[1]!Table1[[#This Row],[Cost]]-[1]!Table1[[#This Row],[Profit]]</f>
        <v>0</v>
      </c>
      <c r="X1324" s="3">
        <f>[1]!Table1[[#This Row],[Quantity]]*[1]!Table1[[#This Row],[Unit_Price]]</f>
        <v>35000</v>
      </c>
      <c r="Y1324" s="7">
        <f>[1]!Table1[[#This Row],[Gross_Sales]]*[1]!Table1[[#This Row],[Discount]]</f>
        <v>3500</v>
      </c>
      <c r="Z1324" s="8">
        <f>[1]!Table1[[#This Row],[Gross_Sales]]*[1]!Table1[[#This Row],[Discount_amount]]</f>
        <v>122500000</v>
      </c>
      <c r="AA1324" s="6">
        <f>IFERROR([1]!Table1[[#This Row],[Profit]]/[1]!Table1[[#This Row],[Sales]],0)</f>
        <v>0.14285714285714285</v>
      </c>
      <c r="AB1324" s="3">
        <f>YEAR([1]!Table1[[#This Row],[Order_Date]])</f>
        <v>2024</v>
      </c>
      <c r="AC1324" s="3">
        <f>MONTH([1]!Table1[[#This Row],[Order_Date]])</f>
        <v>9</v>
      </c>
      <c r="AD1324" s="3" t="str">
        <f t="shared" si="60"/>
        <v>Sep</v>
      </c>
      <c r="AE1324" s="3" t="str">
        <f t="shared" si="61"/>
        <v>Q3</v>
      </c>
      <c r="AF1324" s="3" t="str">
        <f t="shared" si="62"/>
        <v>2024-Sep</v>
      </c>
      <c r="AG1324" s="3">
        <f>COUNTIF(C:C,Table1[[#This Row],[Customer_ID]])</f>
        <v>7</v>
      </c>
      <c r="AH1324" s="9" t="e">
        <f>IF([1]!Table1[[#This Row],[Customer_order_count]] &gt;= 10,"FREQUENT",IF([1]!Table1[[#This Row],[Customer_order_count]] &lt;= 10,"REGULAR","OCASSIONAL"))</f>
        <v>#REF!</v>
      </c>
    </row>
    <row r="1325" spans="1:34" x14ac:dyDescent="0.25">
      <c r="A1325" s="10" t="s">
        <v>2115</v>
      </c>
      <c r="B1325" s="11">
        <v>45378</v>
      </c>
      <c r="C1325" s="12" t="s">
        <v>888</v>
      </c>
      <c r="D1325" s="13" t="s">
        <v>889</v>
      </c>
      <c r="E1325" s="13" t="s">
        <v>16</v>
      </c>
      <c r="F1325" s="14">
        <v>31</v>
      </c>
      <c r="G1325" s="12" t="s">
        <v>284</v>
      </c>
      <c r="H1325" s="12" t="s">
        <v>285</v>
      </c>
      <c r="I1325" s="12" t="s">
        <v>109</v>
      </c>
      <c r="J1325" s="12" t="s">
        <v>110</v>
      </c>
      <c r="K1325" s="12" t="s">
        <v>8</v>
      </c>
      <c r="L1325" s="14">
        <v>1</v>
      </c>
      <c r="M1325" s="14">
        <v>4000</v>
      </c>
      <c r="N1325" s="15">
        <v>0.05</v>
      </c>
      <c r="O1325" s="14">
        <v>3800</v>
      </c>
      <c r="P1325" s="14">
        <v>2900</v>
      </c>
      <c r="Q1325" s="5">
        <f>Table1[[#This Row],[Sales]]-Table1[[#This Row],[Cost]]</f>
        <v>900</v>
      </c>
      <c r="R1325" s="12" t="s">
        <v>26</v>
      </c>
      <c r="S1325" s="12" t="s">
        <v>10</v>
      </c>
      <c r="T1325" s="12" t="s">
        <v>18</v>
      </c>
      <c r="U1325" s="12" t="s">
        <v>19</v>
      </c>
      <c r="V1325" s="6">
        <f>Table1[[#This Row],[Profit]]/Table1[[#This Row],[Sales]]</f>
        <v>0.23684210526315788</v>
      </c>
      <c r="W1325" s="12">
        <f>[1]!Table1[[#This Row],[Sales]]-[1]!Table1[[#This Row],[Cost]]-[1]!Table1[[#This Row],[Profit]]</f>
        <v>0</v>
      </c>
      <c r="X1325" s="12">
        <f>[1]!Table1[[#This Row],[Quantity]]*[1]!Table1[[#This Row],[Unit_Price]]</f>
        <v>4000</v>
      </c>
      <c r="Y1325" s="16">
        <f>[1]!Table1[[#This Row],[Gross_Sales]]*[1]!Table1[[#This Row],[Discount]]</f>
        <v>200</v>
      </c>
      <c r="Z1325" s="17">
        <f>[1]!Table1[[#This Row],[Gross_Sales]]*[1]!Table1[[#This Row],[Discount_amount]]</f>
        <v>800000</v>
      </c>
      <c r="AA1325" s="15">
        <f>IFERROR([1]!Table1[[#This Row],[Profit]]/[1]!Table1[[#This Row],[Sales]],0)</f>
        <v>0.23684210526315788</v>
      </c>
      <c r="AB1325" s="12">
        <f>YEAR([1]!Table1[[#This Row],[Order_Date]])</f>
        <v>2024</v>
      </c>
      <c r="AC1325" s="12">
        <f>MONTH([1]!Table1[[#This Row],[Order_Date]])</f>
        <v>3</v>
      </c>
      <c r="AD1325" s="12" t="str">
        <f t="shared" si="60"/>
        <v>Mar</v>
      </c>
      <c r="AE1325" s="12" t="str">
        <f t="shared" si="61"/>
        <v>Q1</v>
      </c>
      <c r="AF1325" s="12" t="str">
        <f t="shared" si="62"/>
        <v>2024-Mar</v>
      </c>
      <c r="AG1325" s="12">
        <f>COUNTIF(C:C,Table1[[#This Row],[Customer_ID]])</f>
        <v>7</v>
      </c>
      <c r="AH1325" s="18" t="e">
        <f>IF([1]!Table1[[#This Row],[Customer_order_count]] &gt;= 10,"FREQUENT",IF([1]!Table1[[#This Row],[Customer_order_count]] &lt;= 10,"REGULAR","OCASSIONAL"))</f>
        <v>#REF!</v>
      </c>
    </row>
    <row r="1326" spans="1:34" x14ac:dyDescent="0.25">
      <c r="A1326" s="1" t="s">
        <v>2116</v>
      </c>
      <c r="B1326" s="2">
        <v>45637</v>
      </c>
      <c r="C1326" s="3" t="s">
        <v>857</v>
      </c>
      <c r="D1326" s="4" t="s">
        <v>392</v>
      </c>
      <c r="E1326" s="4" t="s">
        <v>16</v>
      </c>
      <c r="F1326" s="5">
        <v>21</v>
      </c>
      <c r="G1326" s="3" t="s">
        <v>407</v>
      </c>
      <c r="H1326" s="3" t="s">
        <v>285</v>
      </c>
      <c r="I1326" s="3" t="s">
        <v>305</v>
      </c>
      <c r="J1326" s="3" t="s">
        <v>306</v>
      </c>
      <c r="K1326" s="3" t="s">
        <v>91</v>
      </c>
      <c r="L1326" s="5">
        <v>1</v>
      </c>
      <c r="M1326" s="5">
        <v>8500</v>
      </c>
      <c r="N1326" s="6">
        <v>0.2</v>
      </c>
      <c r="O1326" s="5">
        <v>6800</v>
      </c>
      <c r="P1326" s="5">
        <v>6500</v>
      </c>
      <c r="Q1326" s="5">
        <f>Table1[[#This Row],[Sales]]-Table1[[#This Row],[Cost]]</f>
        <v>300</v>
      </c>
      <c r="R1326" s="3" t="s">
        <v>26</v>
      </c>
      <c r="S1326" s="3" t="s">
        <v>10</v>
      </c>
      <c r="T1326" s="3" t="s">
        <v>40</v>
      </c>
      <c r="U1326" s="3" t="s">
        <v>12</v>
      </c>
      <c r="V1326" s="6">
        <f>Table1[[#This Row],[Profit]]/Table1[[#This Row],[Sales]]</f>
        <v>4.4117647058823532E-2</v>
      </c>
      <c r="W1326" s="3">
        <f>[1]!Table1[[#This Row],[Sales]]-[1]!Table1[[#This Row],[Cost]]-[1]!Table1[[#This Row],[Profit]]</f>
        <v>0</v>
      </c>
      <c r="X1326" s="3">
        <f>[1]!Table1[[#This Row],[Quantity]]*[1]!Table1[[#This Row],[Unit_Price]]</f>
        <v>8500</v>
      </c>
      <c r="Y1326" s="7">
        <f>[1]!Table1[[#This Row],[Gross_Sales]]*[1]!Table1[[#This Row],[Discount]]</f>
        <v>1700</v>
      </c>
      <c r="Z1326" s="8">
        <f>[1]!Table1[[#This Row],[Gross_Sales]]*[1]!Table1[[#This Row],[Discount_amount]]</f>
        <v>14450000</v>
      </c>
      <c r="AA1326" s="6">
        <f>IFERROR([1]!Table1[[#This Row],[Profit]]/[1]!Table1[[#This Row],[Sales]],0)</f>
        <v>4.4117647058823532E-2</v>
      </c>
      <c r="AB1326" s="3">
        <f>YEAR([1]!Table1[[#This Row],[Order_Date]])</f>
        <v>2024</v>
      </c>
      <c r="AC1326" s="3">
        <f>MONTH([1]!Table1[[#This Row],[Order_Date]])</f>
        <v>12</v>
      </c>
      <c r="AD1326" s="3" t="str">
        <f t="shared" si="60"/>
        <v>Dec</v>
      </c>
      <c r="AE1326" s="3" t="str">
        <f t="shared" si="61"/>
        <v>Q4</v>
      </c>
      <c r="AF1326" s="3" t="str">
        <f t="shared" si="62"/>
        <v>2024-Dec</v>
      </c>
      <c r="AG1326" s="3">
        <f>COUNTIF(C:C,Table1[[#This Row],[Customer_ID]])</f>
        <v>17</v>
      </c>
      <c r="AH1326" s="9" t="e">
        <f>IF([1]!Table1[[#This Row],[Customer_order_count]] &gt;= 10,"FREQUENT",IF([1]!Table1[[#This Row],[Customer_order_count]] &lt;= 10,"REGULAR","OCASSIONAL"))</f>
        <v>#REF!</v>
      </c>
    </row>
    <row r="1327" spans="1:34" x14ac:dyDescent="0.25">
      <c r="A1327" s="10" t="s">
        <v>2117</v>
      </c>
      <c r="B1327" s="11">
        <v>45763</v>
      </c>
      <c r="C1327" s="12" t="s">
        <v>412</v>
      </c>
      <c r="D1327" s="13" t="s">
        <v>335</v>
      </c>
      <c r="E1327" s="13" t="s">
        <v>16</v>
      </c>
      <c r="F1327" s="14">
        <v>58</v>
      </c>
      <c r="G1327" s="12" t="s">
        <v>317</v>
      </c>
      <c r="H1327" s="12" t="s">
        <v>5</v>
      </c>
      <c r="I1327" s="12" t="s">
        <v>6</v>
      </c>
      <c r="J1327" s="12" t="s">
        <v>7</v>
      </c>
      <c r="K1327" s="12" t="s">
        <v>8</v>
      </c>
      <c r="L1327" s="14">
        <v>1</v>
      </c>
      <c r="M1327" s="14">
        <v>7000</v>
      </c>
      <c r="N1327" s="15">
        <v>0.05</v>
      </c>
      <c r="O1327" s="14">
        <v>6650</v>
      </c>
      <c r="P1327" s="14">
        <v>5200</v>
      </c>
      <c r="Q1327" s="5">
        <f>Table1[[#This Row],[Sales]]-Table1[[#This Row],[Cost]]</f>
        <v>1450</v>
      </c>
      <c r="R1327" s="12" t="s">
        <v>77</v>
      </c>
      <c r="S1327" s="12" t="s">
        <v>10</v>
      </c>
      <c r="T1327" s="12" t="s">
        <v>11</v>
      </c>
      <c r="U1327" s="12" t="s">
        <v>27</v>
      </c>
      <c r="V1327" s="6">
        <f>Table1[[#This Row],[Profit]]/Table1[[#This Row],[Sales]]</f>
        <v>0.21804511278195488</v>
      </c>
      <c r="W1327" s="12">
        <f>[1]!Table1[[#This Row],[Sales]]-[1]!Table1[[#This Row],[Cost]]-[1]!Table1[[#This Row],[Profit]]</f>
        <v>0</v>
      </c>
      <c r="X1327" s="12">
        <f>[1]!Table1[[#This Row],[Quantity]]*[1]!Table1[[#This Row],[Unit_Price]]</f>
        <v>7000</v>
      </c>
      <c r="Y1327" s="16">
        <f>[1]!Table1[[#This Row],[Gross_Sales]]*[1]!Table1[[#This Row],[Discount]]</f>
        <v>350</v>
      </c>
      <c r="Z1327" s="17">
        <f>[1]!Table1[[#This Row],[Gross_Sales]]*[1]!Table1[[#This Row],[Discount_amount]]</f>
        <v>2450000</v>
      </c>
      <c r="AA1327" s="15">
        <f>IFERROR([1]!Table1[[#This Row],[Profit]]/[1]!Table1[[#This Row],[Sales]],0)</f>
        <v>0.21804511278195488</v>
      </c>
      <c r="AB1327" s="12">
        <f>YEAR([1]!Table1[[#This Row],[Order_Date]])</f>
        <v>2025</v>
      </c>
      <c r="AC1327" s="12">
        <f>MONTH([1]!Table1[[#This Row],[Order_Date]])</f>
        <v>4</v>
      </c>
      <c r="AD1327" s="12" t="str">
        <f t="shared" si="60"/>
        <v>Apr</v>
      </c>
      <c r="AE1327" s="12" t="str">
        <f t="shared" si="61"/>
        <v>Q2</v>
      </c>
      <c r="AF1327" s="12" t="str">
        <f t="shared" si="62"/>
        <v>2025-Apr</v>
      </c>
      <c r="AG1327" s="12">
        <f>COUNTIF(C:C,Table1[[#This Row],[Customer_ID]])</f>
        <v>12</v>
      </c>
      <c r="AH1327" s="18" t="e">
        <f>IF([1]!Table1[[#This Row],[Customer_order_count]] &gt;= 10,"FREQUENT",IF([1]!Table1[[#This Row],[Customer_order_count]] &lt;= 10,"REGULAR","OCASSIONAL"))</f>
        <v>#REF!</v>
      </c>
    </row>
    <row r="1328" spans="1:34" x14ac:dyDescent="0.25">
      <c r="A1328" s="1" t="s">
        <v>2118</v>
      </c>
      <c r="B1328" s="2">
        <v>45723</v>
      </c>
      <c r="C1328" s="3" t="s">
        <v>650</v>
      </c>
      <c r="D1328" s="4" t="s">
        <v>651</v>
      </c>
      <c r="E1328" s="4" t="s">
        <v>3</v>
      </c>
      <c r="F1328" s="5">
        <v>48</v>
      </c>
      <c r="G1328" s="3" t="s">
        <v>317</v>
      </c>
      <c r="H1328" s="3" t="s">
        <v>5</v>
      </c>
      <c r="I1328" s="3" t="s">
        <v>37</v>
      </c>
      <c r="J1328" s="3" t="s">
        <v>38</v>
      </c>
      <c r="K1328" s="3" t="s">
        <v>39</v>
      </c>
      <c r="L1328" s="5">
        <v>1</v>
      </c>
      <c r="M1328" s="5">
        <v>900</v>
      </c>
      <c r="N1328" s="6">
        <v>0.1</v>
      </c>
      <c r="O1328" s="5">
        <v>810</v>
      </c>
      <c r="P1328" s="5">
        <v>550</v>
      </c>
      <c r="Q1328" s="5">
        <f>Table1[[#This Row],[Sales]]-Table1[[#This Row],[Cost]]</f>
        <v>260</v>
      </c>
      <c r="R1328" s="3" t="s">
        <v>26</v>
      </c>
      <c r="S1328" s="3" t="s">
        <v>10</v>
      </c>
      <c r="T1328" s="3" t="s">
        <v>18</v>
      </c>
      <c r="U1328" s="3" t="s">
        <v>27</v>
      </c>
      <c r="V1328" s="6">
        <f>Table1[[#This Row],[Profit]]/Table1[[#This Row],[Sales]]</f>
        <v>0.32098765432098764</v>
      </c>
      <c r="W1328" s="3">
        <f>[1]!Table1[[#This Row],[Sales]]-[1]!Table1[[#This Row],[Cost]]-[1]!Table1[[#This Row],[Profit]]</f>
        <v>0</v>
      </c>
      <c r="X1328" s="3">
        <f>[1]!Table1[[#This Row],[Quantity]]*[1]!Table1[[#This Row],[Unit_Price]]</f>
        <v>900</v>
      </c>
      <c r="Y1328" s="7">
        <f>[1]!Table1[[#This Row],[Gross_Sales]]*[1]!Table1[[#This Row],[Discount]]</f>
        <v>90</v>
      </c>
      <c r="Z1328" s="8">
        <f>[1]!Table1[[#This Row],[Gross_Sales]]*[1]!Table1[[#This Row],[Discount_amount]]</f>
        <v>81000</v>
      </c>
      <c r="AA1328" s="6">
        <f>IFERROR([1]!Table1[[#This Row],[Profit]]/[1]!Table1[[#This Row],[Sales]],0)</f>
        <v>0.32098765432098764</v>
      </c>
      <c r="AB1328" s="3">
        <f>YEAR([1]!Table1[[#This Row],[Order_Date]])</f>
        <v>2025</v>
      </c>
      <c r="AC1328" s="3">
        <f>MONTH([1]!Table1[[#This Row],[Order_Date]])</f>
        <v>3</v>
      </c>
      <c r="AD1328" s="3" t="str">
        <f t="shared" si="60"/>
        <v>Mar</v>
      </c>
      <c r="AE1328" s="3" t="str">
        <f t="shared" si="61"/>
        <v>Q1</v>
      </c>
      <c r="AF1328" s="3" t="str">
        <f t="shared" si="62"/>
        <v>2025-Mar</v>
      </c>
      <c r="AG1328" s="3">
        <f>COUNTIF(C:C,Table1[[#This Row],[Customer_ID]])</f>
        <v>18</v>
      </c>
      <c r="AH1328" s="9" t="e">
        <f>IF([1]!Table1[[#This Row],[Customer_order_count]] &gt;= 10,"FREQUENT",IF([1]!Table1[[#This Row],[Customer_order_count]] &lt;= 10,"REGULAR","OCASSIONAL"))</f>
        <v>#REF!</v>
      </c>
    </row>
    <row r="1329" spans="1:34" x14ac:dyDescent="0.25">
      <c r="A1329" s="10" t="s">
        <v>2119</v>
      </c>
      <c r="B1329" s="11">
        <v>45314</v>
      </c>
      <c r="C1329" s="12" t="s">
        <v>463</v>
      </c>
      <c r="D1329" s="13" t="s">
        <v>464</v>
      </c>
      <c r="E1329" s="13" t="s">
        <v>3</v>
      </c>
      <c r="F1329" s="14">
        <v>25</v>
      </c>
      <c r="G1329" s="12" t="s">
        <v>407</v>
      </c>
      <c r="H1329" s="12" t="s">
        <v>285</v>
      </c>
      <c r="I1329" s="12" t="s">
        <v>68</v>
      </c>
      <c r="J1329" s="12" t="s">
        <v>69</v>
      </c>
      <c r="K1329" s="12" t="s">
        <v>39</v>
      </c>
      <c r="L1329" s="14">
        <v>3</v>
      </c>
      <c r="M1329" s="14">
        <v>3500</v>
      </c>
      <c r="N1329" s="15">
        <v>0</v>
      </c>
      <c r="O1329" s="14">
        <v>10500</v>
      </c>
      <c r="P1329" s="14">
        <v>6900</v>
      </c>
      <c r="Q1329" s="5">
        <f>Table1[[#This Row],[Sales]]-Table1[[#This Row],[Cost]]</f>
        <v>3600</v>
      </c>
      <c r="R1329" s="12" t="s">
        <v>26</v>
      </c>
      <c r="S1329" s="12" t="s">
        <v>10</v>
      </c>
      <c r="T1329" s="12" t="s">
        <v>18</v>
      </c>
      <c r="U1329" s="12" t="s">
        <v>12</v>
      </c>
      <c r="V1329" s="6">
        <f>Table1[[#This Row],[Profit]]/Table1[[#This Row],[Sales]]</f>
        <v>0.34285714285714286</v>
      </c>
      <c r="W1329" s="12">
        <f>[1]!Table1[[#This Row],[Sales]]-[1]!Table1[[#This Row],[Cost]]-[1]!Table1[[#This Row],[Profit]]</f>
        <v>0</v>
      </c>
      <c r="X1329" s="12">
        <f>[1]!Table1[[#This Row],[Quantity]]*[1]!Table1[[#This Row],[Unit_Price]]</f>
        <v>10500</v>
      </c>
      <c r="Y1329" s="16">
        <f>[1]!Table1[[#This Row],[Gross_Sales]]*[1]!Table1[[#This Row],[Discount]]</f>
        <v>0</v>
      </c>
      <c r="Z1329" s="17">
        <f>[1]!Table1[[#This Row],[Gross_Sales]]*[1]!Table1[[#This Row],[Discount_amount]]</f>
        <v>0</v>
      </c>
      <c r="AA1329" s="15">
        <f>IFERROR([1]!Table1[[#This Row],[Profit]]/[1]!Table1[[#This Row],[Sales]],0)</f>
        <v>0.34285714285714286</v>
      </c>
      <c r="AB1329" s="12">
        <f>YEAR([1]!Table1[[#This Row],[Order_Date]])</f>
        <v>2024</v>
      </c>
      <c r="AC1329" s="12">
        <f>MONTH([1]!Table1[[#This Row],[Order_Date]])</f>
        <v>1</v>
      </c>
      <c r="AD1329" s="12" t="str">
        <f t="shared" si="60"/>
        <v>Jan</v>
      </c>
      <c r="AE1329" s="12" t="str">
        <f t="shared" si="61"/>
        <v>Q1</v>
      </c>
      <c r="AF1329" s="12" t="str">
        <f t="shared" si="62"/>
        <v>2024-Jan</v>
      </c>
      <c r="AG1329" s="12">
        <f>COUNTIF(C:C,Table1[[#This Row],[Customer_ID]])</f>
        <v>10</v>
      </c>
      <c r="AH1329" s="18" t="e">
        <f>IF([1]!Table1[[#This Row],[Customer_order_count]] &gt;= 10,"FREQUENT",IF([1]!Table1[[#This Row],[Customer_order_count]] &lt;= 10,"REGULAR","OCASSIONAL"))</f>
        <v>#REF!</v>
      </c>
    </row>
    <row r="1330" spans="1:34" x14ac:dyDescent="0.25">
      <c r="A1330" s="1" t="s">
        <v>2120</v>
      </c>
      <c r="B1330" s="2">
        <v>45878</v>
      </c>
      <c r="C1330" s="3" t="s">
        <v>311</v>
      </c>
      <c r="D1330" s="4" t="s">
        <v>101</v>
      </c>
      <c r="E1330" s="4" t="s">
        <v>16</v>
      </c>
      <c r="F1330" s="5">
        <v>42</v>
      </c>
      <c r="G1330" s="3" t="s">
        <v>312</v>
      </c>
      <c r="H1330" s="3" t="s">
        <v>276</v>
      </c>
      <c r="I1330" s="3" t="s">
        <v>31</v>
      </c>
      <c r="J1330" s="3" t="s">
        <v>32</v>
      </c>
      <c r="K1330" s="3" t="s">
        <v>25</v>
      </c>
      <c r="L1330" s="5">
        <v>2</v>
      </c>
      <c r="M1330" s="5">
        <v>5000</v>
      </c>
      <c r="N1330" s="6">
        <v>0.1</v>
      </c>
      <c r="O1330" s="5">
        <v>9000</v>
      </c>
      <c r="P1330" s="5">
        <v>7000</v>
      </c>
      <c r="Q1330" s="5">
        <f>Table1[[#This Row],[Sales]]-Table1[[#This Row],[Cost]]</f>
        <v>2000</v>
      </c>
      <c r="R1330" s="3" t="s">
        <v>77</v>
      </c>
      <c r="S1330" s="3" t="s">
        <v>10</v>
      </c>
      <c r="T1330" s="3" t="s">
        <v>33</v>
      </c>
      <c r="U1330" s="3" t="s">
        <v>27</v>
      </c>
      <c r="V1330" s="6">
        <f>Table1[[#This Row],[Profit]]/Table1[[#This Row],[Sales]]</f>
        <v>0.22222222222222221</v>
      </c>
      <c r="W1330" s="3">
        <f>[1]!Table1[[#This Row],[Sales]]-[1]!Table1[[#This Row],[Cost]]-[1]!Table1[[#This Row],[Profit]]</f>
        <v>0</v>
      </c>
      <c r="X1330" s="3">
        <f>[1]!Table1[[#This Row],[Quantity]]*[1]!Table1[[#This Row],[Unit_Price]]</f>
        <v>10000</v>
      </c>
      <c r="Y1330" s="7">
        <f>[1]!Table1[[#This Row],[Gross_Sales]]*[1]!Table1[[#This Row],[Discount]]</f>
        <v>1000</v>
      </c>
      <c r="Z1330" s="8">
        <f>[1]!Table1[[#This Row],[Gross_Sales]]*[1]!Table1[[#This Row],[Discount_amount]]</f>
        <v>10000000</v>
      </c>
      <c r="AA1330" s="6">
        <f>IFERROR([1]!Table1[[#This Row],[Profit]]/[1]!Table1[[#This Row],[Sales]],0)</f>
        <v>0.22222222222222221</v>
      </c>
      <c r="AB1330" s="3">
        <f>YEAR([1]!Table1[[#This Row],[Order_Date]])</f>
        <v>2025</v>
      </c>
      <c r="AC1330" s="3">
        <f>MONTH([1]!Table1[[#This Row],[Order_Date]])</f>
        <v>8</v>
      </c>
      <c r="AD1330" s="3" t="str">
        <f t="shared" si="60"/>
        <v>Aug</v>
      </c>
      <c r="AE1330" s="3" t="str">
        <f t="shared" si="61"/>
        <v>Q3</v>
      </c>
      <c r="AF1330" s="3" t="str">
        <f t="shared" si="62"/>
        <v>2025-Aug</v>
      </c>
      <c r="AG1330" s="3">
        <f>COUNTIF(C:C,Table1[[#This Row],[Customer_ID]])</f>
        <v>21</v>
      </c>
      <c r="AH1330" s="9" t="e">
        <f>IF([1]!Table1[[#This Row],[Customer_order_count]] &gt;= 10,"FREQUENT",IF([1]!Table1[[#This Row],[Customer_order_count]] &lt;= 10,"REGULAR","OCASSIONAL"))</f>
        <v>#REF!</v>
      </c>
    </row>
    <row r="1331" spans="1:34" x14ac:dyDescent="0.25">
      <c r="A1331" s="10" t="s">
        <v>2121</v>
      </c>
      <c r="B1331" s="11">
        <v>45983</v>
      </c>
      <c r="C1331" s="12" t="s">
        <v>953</v>
      </c>
      <c r="D1331" s="13" t="s">
        <v>501</v>
      </c>
      <c r="E1331" s="13" t="s">
        <v>16</v>
      </c>
      <c r="F1331" s="14">
        <v>23</v>
      </c>
      <c r="G1331" s="12" t="s">
        <v>312</v>
      </c>
      <c r="H1331" s="12" t="s">
        <v>276</v>
      </c>
      <c r="I1331" s="12" t="s">
        <v>186</v>
      </c>
      <c r="J1331" s="12" t="s">
        <v>187</v>
      </c>
      <c r="K1331" s="12" t="s">
        <v>91</v>
      </c>
      <c r="L1331" s="14">
        <v>4</v>
      </c>
      <c r="M1331" s="14">
        <v>12000</v>
      </c>
      <c r="N1331" s="15">
        <v>0.1</v>
      </c>
      <c r="O1331" s="14">
        <v>43200</v>
      </c>
      <c r="P1331" s="14">
        <v>36000</v>
      </c>
      <c r="Q1331" s="5">
        <f>Table1[[#This Row],[Sales]]-Table1[[#This Row],[Cost]]</f>
        <v>7200</v>
      </c>
      <c r="R1331" s="12" t="s">
        <v>26</v>
      </c>
      <c r="S1331" s="12" t="s">
        <v>10</v>
      </c>
      <c r="T1331" s="12" t="s">
        <v>40</v>
      </c>
      <c r="U1331" s="12" t="s">
        <v>27</v>
      </c>
      <c r="V1331" s="6">
        <f>Table1[[#This Row],[Profit]]/Table1[[#This Row],[Sales]]</f>
        <v>0.16666666666666666</v>
      </c>
      <c r="W1331" s="12">
        <f>[1]!Table1[[#This Row],[Sales]]-[1]!Table1[[#This Row],[Cost]]-[1]!Table1[[#This Row],[Profit]]</f>
        <v>0</v>
      </c>
      <c r="X1331" s="12">
        <f>[1]!Table1[[#This Row],[Quantity]]*[1]!Table1[[#This Row],[Unit_Price]]</f>
        <v>48000</v>
      </c>
      <c r="Y1331" s="16">
        <f>[1]!Table1[[#This Row],[Gross_Sales]]*[1]!Table1[[#This Row],[Discount]]</f>
        <v>4800</v>
      </c>
      <c r="Z1331" s="17">
        <f>[1]!Table1[[#This Row],[Gross_Sales]]*[1]!Table1[[#This Row],[Discount_amount]]</f>
        <v>230400000</v>
      </c>
      <c r="AA1331" s="15">
        <f>IFERROR([1]!Table1[[#This Row],[Profit]]/[1]!Table1[[#This Row],[Sales]],0)</f>
        <v>0.16666666666666666</v>
      </c>
      <c r="AB1331" s="12">
        <f>YEAR([1]!Table1[[#This Row],[Order_Date]])</f>
        <v>2025</v>
      </c>
      <c r="AC1331" s="12">
        <f>MONTH([1]!Table1[[#This Row],[Order_Date]])</f>
        <v>11</v>
      </c>
      <c r="AD1331" s="12" t="str">
        <f t="shared" si="60"/>
        <v>Nov</v>
      </c>
      <c r="AE1331" s="12" t="str">
        <f t="shared" si="61"/>
        <v>Q4</v>
      </c>
      <c r="AF1331" s="12" t="str">
        <f t="shared" si="62"/>
        <v>2025-Nov</v>
      </c>
      <c r="AG1331" s="12">
        <f>COUNTIF(C:C,Table1[[#This Row],[Customer_ID]])</f>
        <v>19</v>
      </c>
      <c r="AH1331" s="18" t="e">
        <f>IF([1]!Table1[[#This Row],[Customer_order_count]] &gt;= 10,"FREQUENT",IF([1]!Table1[[#This Row],[Customer_order_count]] &lt;= 10,"REGULAR","OCASSIONAL"))</f>
        <v>#REF!</v>
      </c>
    </row>
    <row r="1332" spans="1:34" x14ac:dyDescent="0.25">
      <c r="A1332" s="1" t="s">
        <v>2122</v>
      </c>
      <c r="B1332" s="2">
        <v>45975</v>
      </c>
      <c r="C1332" s="3" t="s">
        <v>262</v>
      </c>
      <c r="D1332" s="4" t="s">
        <v>101</v>
      </c>
      <c r="E1332" s="4" t="s">
        <v>3</v>
      </c>
      <c r="F1332" s="5">
        <v>56</v>
      </c>
      <c r="G1332" s="3" t="s">
        <v>263</v>
      </c>
      <c r="H1332" s="3" t="s">
        <v>5</v>
      </c>
      <c r="I1332" s="3" t="s">
        <v>68</v>
      </c>
      <c r="J1332" s="3" t="s">
        <v>69</v>
      </c>
      <c r="K1332" s="3" t="s">
        <v>39</v>
      </c>
      <c r="L1332" s="5">
        <v>1</v>
      </c>
      <c r="M1332" s="5">
        <v>3500</v>
      </c>
      <c r="N1332" s="6">
        <v>0.1</v>
      </c>
      <c r="O1332" s="5">
        <v>3150</v>
      </c>
      <c r="P1332" s="5">
        <v>2300</v>
      </c>
      <c r="Q1332" s="5">
        <f>Table1[[#This Row],[Sales]]-Table1[[#This Row],[Cost]]</f>
        <v>850</v>
      </c>
      <c r="R1332" s="3" t="s">
        <v>26</v>
      </c>
      <c r="S1332" s="3" t="s">
        <v>10</v>
      </c>
      <c r="T1332" s="3" t="s">
        <v>40</v>
      </c>
      <c r="U1332" s="3" t="s">
        <v>27</v>
      </c>
      <c r="V1332" s="6">
        <f>Table1[[#This Row],[Profit]]/Table1[[#This Row],[Sales]]</f>
        <v>0.26984126984126983</v>
      </c>
      <c r="W1332" s="3">
        <f>[1]!Table1[[#This Row],[Sales]]-[1]!Table1[[#This Row],[Cost]]-[1]!Table1[[#This Row],[Profit]]</f>
        <v>0</v>
      </c>
      <c r="X1332" s="3">
        <f>[1]!Table1[[#This Row],[Quantity]]*[1]!Table1[[#This Row],[Unit_Price]]</f>
        <v>3500</v>
      </c>
      <c r="Y1332" s="7">
        <f>[1]!Table1[[#This Row],[Gross_Sales]]*[1]!Table1[[#This Row],[Discount]]</f>
        <v>350</v>
      </c>
      <c r="Z1332" s="8">
        <f>[1]!Table1[[#This Row],[Gross_Sales]]*[1]!Table1[[#This Row],[Discount_amount]]</f>
        <v>1225000</v>
      </c>
      <c r="AA1332" s="6">
        <f>IFERROR([1]!Table1[[#This Row],[Profit]]/[1]!Table1[[#This Row],[Sales]],0)</f>
        <v>0.26984126984126983</v>
      </c>
      <c r="AB1332" s="3">
        <f>YEAR([1]!Table1[[#This Row],[Order_Date]])</f>
        <v>2025</v>
      </c>
      <c r="AC1332" s="3">
        <f>MONTH([1]!Table1[[#This Row],[Order_Date]])</f>
        <v>11</v>
      </c>
      <c r="AD1332" s="3" t="str">
        <f t="shared" si="60"/>
        <v>Nov</v>
      </c>
      <c r="AE1332" s="3" t="str">
        <f t="shared" si="61"/>
        <v>Q4</v>
      </c>
      <c r="AF1332" s="3" t="str">
        <f t="shared" si="62"/>
        <v>2025-Nov</v>
      </c>
      <c r="AG1332" s="3">
        <f>COUNTIF(C:C,Table1[[#This Row],[Customer_ID]])</f>
        <v>30</v>
      </c>
      <c r="AH1332" s="9" t="e">
        <f>IF([1]!Table1[[#This Row],[Customer_order_count]] &gt;= 10,"FREQUENT",IF([1]!Table1[[#This Row],[Customer_order_count]] &lt;= 10,"REGULAR","OCASSIONAL"))</f>
        <v>#REF!</v>
      </c>
    </row>
    <row r="1333" spans="1:34" x14ac:dyDescent="0.25">
      <c r="A1333" s="10" t="s">
        <v>2123</v>
      </c>
      <c r="B1333" s="11">
        <v>45738</v>
      </c>
      <c r="C1333" s="12" t="s">
        <v>881</v>
      </c>
      <c r="D1333" s="13" t="s">
        <v>101</v>
      </c>
      <c r="E1333" s="13" t="s">
        <v>3</v>
      </c>
      <c r="F1333" s="14">
        <v>44</v>
      </c>
      <c r="G1333" s="12" t="s">
        <v>312</v>
      </c>
      <c r="H1333" s="12" t="s">
        <v>276</v>
      </c>
      <c r="I1333" s="12" t="s">
        <v>186</v>
      </c>
      <c r="J1333" s="12" t="s">
        <v>187</v>
      </c>
      <c r="K1333" s="12" t="s">
        <v>91</v>
      </c>
      <c r="L1333" s="14">
        <v>1</v>
      </c>
      <c r="M1333" s="14">
        <v>12000</v>
      </c>
      <c r="N1333" s="15">
        <v>0.05</v>
      </c>
      <c r="O1333" s="14">
        <v>11400</v>
      </c>
      <c r="P1333" s="14">
        <v>9000</v>
      </c>
      <c r="Q1333" s="5">
        <f>Table1[[#This Row],[Sales]]-Table1[[#This Row],[Cost]]</f>
        <v>2400</v>
      </c>
      <c r="R1333" s="12" t="s">
        <v>17</v>
      </c>
      <c r="S1333" s="12" t="s">
        <v>10</v>
      </c>
      <c r="T1333" s="12" t="s">
        <v>18</v>
      </c>
      <c r="U1333" s="12" t="s">
        <v>12</v>
      </c>
      <c r="V1333" s="6">
        <f>Table1[[#This Row],[Profit]]/Table1[[#This Row],[Sales]]</f>
        <v>0.21052631578947367</v>
      </c>
      <c r="W1333" s="12">
        <f>[1]!Table1[[#This Row],[Sales]]-[1]!Table1[[#This Row],[Cost]]-[1]!Table1[[#This Row],[Profit]]</f>
        <v>0</v>
      </c>
      <c r="X1333" s="12">
        <f>[1]!Table1[[#This Row],[Quantity]]*[1]!Table1[[#This Row],[Unit_Price]]</f>
        <v>12000</v>
      </c>
      <c r="Y1333" s="16">
        <f>[1]!Table1[[#This Row],[Gross_Sales]]*[1]!Table1[[#This Row],[Discount]]</f>
        <v>600</v>
      </c>
      <c r="Z1333" s="17">
        <f>[1]!Table1[[#This Row],[Gross_Sales]]*[1]!Table1[[#This Row],[Discount_amount]]</f>
        <v>7200000</v>
      </c>
      <c r="AA1333" s="15">
        <f>IFERROR([1]!Table1[[#This Row],[Profit]]/[1]!Table1[[#This Row],[Sales]],0)</f>
        <v>0.21052631578947367</v>
      </c>
      <c r="AB1333" s="12">
        <f>YEAR([1]!Table1[[#This Row],[Order_Date]])</f>
        <v>2025</v>
      </c>
      <c r="AC1333" s="12">
        <f>MONTH([1]!Table1[[#This Row],[Order_Date]])</f>
        <v>3</v>
      </c>
      <c r="AD1333" s="12" t="str">
        <f t="shared" si="60"/>
        <v>Mar</v>
      </c>
      <c r="AE1333" s="12" t="str">
        <f t="shared" si="61"/>
        <v>Q1</v>
      </c>
      <c r="AF1333" s="12" t="str">
        <f t="shared" si="62"/>
        <v>2025-Mar</v>
      </c>
      <c r="AG1333" s="12">
        <f>COUNTIF(C:C,Table1[[#This Row],[Customer_ID]])</f>
        <v>6</v>
      </c>
      <c r="AH1333" s="18" t="e">
        <f>IF([1]!Table1[[#This Row],[Customer_order_count]] &gt;= 10,"FREQUENT",IF([1]!Table1[[#This Row],[Customer_order_count]] &lt;= 10,"REGULAR","OCASSIONAL"))</f>
        <v>#REF!</v>
      </c>
    </row>
    <row r="1334" spans="1:34" x14ac:dyDescent="0.25">
      <c r="A1334" s="1" t="s">
        <v>2124</v>
      </c>
      <c r="B1334" s="2">
        <v>45369</v>
      </c>
      <c r="C1334" s="3" t="s">
        <v>985</v>
      </c>
      <c r="D1334" s="4" t="s">
        <v>986</v>
      </c>
      <c r="E1334" s="4" t="s">
        <v>16</v>
      </c>
      <c r="F1334" s="5">
        <v>42</v>
      </c>
      <c r="G1334" s="3" t="s">
        <v>280</v>
      </c>
      <c r="H1334" s="3" t="s">
        <v>270</v>
      </c>
      <c r="I1334" s="3" t="s">
        <v>127</v>
      </c>
      <c r="J1334" s="3" t="s">
        <v>128</v>
      </c>
      <c r="K1334" s="3" t="s">
        <v>58</v>
      </c>
      <c r="L1334" s="5">
        <v>1</v>
      </c>
      <c r="M1334" s="5">
        <v>3000</v>
      </c>
      <c r="N1334" s="6">
        <v>0.05</v>
      </c>
      <c r="O1334" s="5">
        <v>2850</v>
      </c>
      <c r="P1334" s="5">
        <v>2100</v>
      </c>
      <c r="Q1334" s="5">
        <f>Table1[[#This Row],[Sales]]-Table1[[#This Row],[Cost]]</f>
        <v>750</v>
      </c>
      <c r="R1334" s="3" t="s">
        <v>26</v>
      </c>
      <c r="S1334" s="3" t="s">
        <v>10</v>
      </c>
      <c r="T1334" s="3" t="s">
        <v>18</v>
      </c>
      <c r="U1334" s="3" t="s">
        <v>19</v>
      </c>
      <c r="V1334" s="6">
        <f>Table1[[#This Row],[Profit]]/Table1[[#This Row],[Sales]]</f>
        <v>0.26315789473684209</v>
      </c>
      <c r="W1334" s="3">
        <f>[1]!Table1[[#This Row],[Sales]]-[1]!Table1[[#This Row],[Cost]]-[1]!Table1[[#This Row],[Profit]]</f>
        <v>0</v>
      </c>
      <c r="X1334" s="3">
        <f>[1]!Table1[[#This Row],[Quantity]]*[1]!Table1[[#This Row],[Unit_Price]]</f>
        <v>3000</v>
      </c>
      <c r="Y1334" s="7">
        <f>[1]!Table1[[#This Row],[Gross_Sales]]*[1]!Table1[[#This Row],[Discount]]</f>
        <v>150</v>
      </c>
      <c r="Z1334" s="8">
        <f>[1]!Table1[[#This Row],[Gross_Sales]]*[1]!Table1[[#This Row],[Discount_amount]]</f>
        <v>450000</v>
      </c>
      <c r="AA1334" s="6">
        <f>IFERROR([1]!Table1[[#This Row],[Profit]]/[1]!Table1[[#This Row],[Sales]],0)</f>
        <v>0.26315789473684209</v>
      </c>
      <c r="AB1334" s="3">
        <f>YEAR([1]!Table1[[#This Row],[Order_Date]])</f>
        <v>2024</v>
      </c>
      <c r="AC1334" s="3">
        <f>MONTH([1]!Table1[[#This Row],[Order_Date]])</f>
        <v>3</v>
      </c>
      <c r="AD1334" s="3" t="str">
        <f t="shared" si="60"/>
        <v>Mar</v>
      </c>
      <c r="AE1334" s="3" t="str">
        <f t="shared" si="61"/>
        <v>Q1</v>
      </c>
      <c r="AF1334" s="3" t="str">
        <f t="shared" si="62"/>
        <v>2024-Mar</v>
      </c>
      <c r="AG1334" s="3">
        <f>COUNTIF(C:C,Table1[[#This Row],[Customer_ID]])</f>
        <v>10</v>
      </c>
      <c r="AH1334" s="9" t="e">
        <f>IF([1]!Table1[[#This Row],[Customer_order_count]] &gt;= 10,"FREQUENT",IF([1]!Table1[[#This Row],[Customer_order_count]] &lt;= 10,"REGULAR","OCASSIONAL"))</f>
        <v>#REF!</v>
      </c>
    </row>
    <row r="1335" spans="1:34" x14ac:dyDescent="0.25">
      <c r="A1335" s="10" t="s">
        <v>2125</v>
      </c>
      <c r="B1335" s="11">
        <v>45596</v>
      </c>
      <c r="C1335" s="12" t="s">
        <v>351</v>
      </c>
      <c r="D1335" s="13" t="s">
        <v>352</v>
      </c>
      <c r="E1335" s="13" t="s">
        <v>3</v>
      </c>
      <c r="F1335" s="14">
        <v>54</v>
      </c>
      <c r="G1335" s="12" t="s">
        <v>275</v>
      </c>
      <c r="H1335" s="12" t="s">
        <v>276</v>
      </c>
      <c r="I1335" s="12" t="s">
        <v>81</v>
      </c>
      <c r="J1335" s="12" t="s">
        <v>82</v>
      </c>
      <c r="K1335" s="12" t="s">
        <v>58</v>
      </c>
      <c r="L1335" s="14">
        <v>2</v>
      </c>
      <c r="M1335" s="14">
        <v>3500</v>
      </c>
      <c r="N1335" s="15">
        <v>0</v>
      </c>
      <c r="O1335" s="14">
        <v>7000</v>
      </c>
      <c r="P1335" s="14">
        <v>5000</v>
      </c>
      <c r="Q1335" s="5">
        <f>Table1[[#This Row],[Sales]]-Table1[[#This Row],[Cost]]</f>
        <v>2000</v>
      </c>
      <c r="R1335" s="12" t="s">
        <v>17</v>
      </c>
      <c r="S1335" s="12" t="s">
        <v>10</v>
      </c>
      <c r="T1335" s="12" t="s">
        <v>40</v>
      </c>
      <c r="U1335" s="12" t="s">
        <v>27</v>
      </c>
      <c r="V1335" s="6">
        <f>Table1[[#This Row],[Profit]]/Table1[[#This Row],[Sales]]</f>
        <v>0.2857142857142857</v>
      </c>
      <c r="W1335" s="12">
        <f>[1]!Table1[[#This Row],[Sales]]-[1]!Table1[[#This Row],[Cost]]-[1]!Table1[[#This Row],[Profit]]</f>
        <v>0</v>
      </c>
      <c r="X1335" s="12">
        <f>[1]!Table1[[#This Row],[Quantity]]*[1]!Table1[[#This Row],[Unit_Price]]</f>
        <v>7000</v>
      </c>
      <c r="Y1335" s="16">
        <f>[1]!Table1[[#This Row],[Gross_Sales]]*[1]!Table1[[#This Row],[Discount]]</f>
        <v>0</v>
      </c>
      <c r="Z1335" s="17">
        <f>[1]!Table1[[#This Row],[Gross_Sales]]*[1]!Table1[[#This Row],[Discount_amount]]</f>
        <v>0</v>
      </c>
      <c r="AA1335" s="15">
        <f>IFERROR([1]!Table1[[#This Row],[Profit]]/[1]!Table1[[#This Row],[Sales]],0)</f>
        <v>0.2857142857142857</v>
      </c>
      <c r="AB1335" s="12">
        <f>YEAR([1]!Table1[[#This Row],[Order_Date]])</f>
        <v>2024</v>
      </c>
      <c r="AC1335" s="12">
        <f>MONTH([1]!Table1[[#This Row],[Order_Date]])</f>
        <v>10</v>
      </c>
      <c r="AD1335" s="12" t="str">
        <f t="shared" si="60"/>
        <v>Oct</v>
      </c>
      <c r="AE1335" s="12" t="str">
        <f t="shared" si="61"/>
        <v>Q4</v>
      </c>
      <c r="AF1335" s="12" t="str">
        <f t="shared" si="62"/>
        <v>2024-Oct</v>
      </c>
      <c r="AG1335" s="12">
        <f>COUNTIF(C:C,Table1[[#This Row],[Customer_ID]])</f>
        <v>22</v>
      </c>
      <c r="AH1335" s="18" t="e">
        <f>IF([1]!Table1[[#This Row],[Customer_order_count]] &gt;= 10,"FREQUENT",IF([1]!Table1[[#This Row],[Customer_order_count]] &lt;= 10,"REGULAR","OCASSIONAL"))</f>
        <v>#REF!</v>
      </c>
    </row>
    <row r="1336" spans="1:34" x14ac:dyDescent="0.25">
      <c r="A1336" s="1" t="s">
        <v>2126</v>
      </c>
      <c r="B1336" s="2">
        <v>45386</v>
      </c>
      <c r="C1336" s="3" t="s">
        <v>1080</v>
      </c>
      <c r="D1336" s="4" t="s">
        <v>369</v>
      </c>
      <c r="E1336" s="4" t="s">
        <v>16</v>
      </c>
      <c r="F1336" s="5">
        <v>32</v>
      </c>
      <c r="G1336" s="3" t="s">
        <v>290</v>
      </c>
      <c r="H1336" s="3" t="s">
        <v>276</v>
      </c>
      <c r="I1336" s="3" t="s">
        <v>109</v>
      </c>
      <c r="J1336" s="3" t="s">
        <v>110</v>
      </c>
      <c r="K1336" s="3" t="s">
        <v>8</v>
      </c>
      <c r="L1336" s="5">
        <v>1</v>
      </c>
      <c r="M1336" s="5">
        <v>4000</v>
      </c>
      <c r="N1336" s="6">
        <v>0</v>
      </c>
      <c r="O1336" s="5">
        <v>4000</v>
      </c>
      <c r="P1336" s="5">
        <v>2900</v>
      </c>
      <c r="Q1336" s="5">
        <f>Table1[[#This Row],[Sales]]-Table1[[#This Row],[Cost]]</f>
        <v>1100</v>
      </c>
      <c r="R1336" s="3" t="s">
        <v>77</v>
      </c>
      <c r="S1336" s="3" t="s">
        <v>10</v>
      </c>
      <c r="T1336" s="3" t="s">
        <v>11</v>
      </c>
      <c r="U1336" s="3" t="s">
        <v>27</v>
      </c>
      <c r="V1336" s="6">
        <f>Table1[[#This Row],[Profit]]/Table1[[#This Row],[Sales]]</f>
        <v>0.27500000000000002</v>
      </c>
      <c r="W1336" s="3">
        <f>[1]!Table1[[#This Row],[Sales]]-[1]!Table1[[#This Row],[Cost]]-[1]!Table1[[#This Row],[Profit]]</f>
        <v>0</v>
      </c>
      <c r="X1336" s="3">
        <f>[1]!Table1[[#This Row],[Quantity]]*[1]!Table1[[#This Row],[Unit_Price]]</f>
        <v>4000</v>
      </c>
      <c r="Y1336" s="7">
        <f>[1]!Table1[[#This Row],[Gross_Sales]]*[1]!Table1[[#This Row],[Discount]]</f>
        <v>0</v>
      </c>
      <c r="Z1336" s="8">
        <f>[1]!Table1[[#This Row],[Gross_Sales]]*[1]!Table1[[#This Row],[Discount_amount]]</f>
        <v>0</v>
      </c>
      <c r="AA1336" s="6">
        <f>IFERROR([1]!Table1[[#This Row],[Profit]]/[1]!Table1[[#This Row],[Sales]],0)</f>
        <v>0.27500000000000002</v>
      </c>
      <c r="AB1336" s="3">
        <f>YEAR([1]!Table1[[#This Row],[Order_Date]])</f>
        <v>2024</v>
      </c>
      <c r="AC1336" s="3">
        <f>MONTH([1]!Table1[[#This Row],[Order_Date]])</f>
        <v>4</v>
      </c>
      <c r="AD1336" s="3" t="str">
        <f t="shared" si="60"/>
        <v>Apr</v>
      </c>
      <c r="AE1336" s="3" t="str">
        <f t="shared" si="61"/>
        <v>Q2</v>
      </c>
      <c r="AF1336" s="3" t="str">
        <f t="shared" si="62"/>
        <v>2024-Apr</v>
      </c>
      <c r="AG1336" s="3">
        <f>COUNTIF(C:C,Table1[[#This Row],[Customer_ID]])</f>
        <v>16</v>
      </c>
      <c r="AH1336" s="9" t="e">
        <f>IF([1]!Table1[[#This Row],[Customer_order_count]] &gt;= 10,"FREQUENT",IF([1]!Table1[[#This Row],[Customer_order_count]] &lt;= 10,"REGULAR","OCASSIONAL"))</f>
        <v>#REF!</v>
      </c>
    </row>
    <row r="1337" spans="1:34" x14ac:dyDescent="0.25">
      <c r="A1337" s="10" t="s">
        <v>2127</v>
      </c>
      <c r="B1337" s="11">
        <v>45636</v>
      </c>
      <c r="C1337" s="12" t="s">
        <v>459</v>
      </c>
      <c r="D1337" s="13" t="s">
        <v>460</v>
      </c>
      <c r="E1337" s="13" t="s">
        <v>3</v>
      </c>
      <c r="F1337" s="14">
        <v>31</v>
      </c>
      <c r="G1337" s="12" t="s">
        <v>269</v>
      </c>
      <c r="H1337" s="12" t="s">
        <v>270</v>
      </c>
      <c r="I1337" s="12" t="s">
        <v>37</v>
      </c>
      <c r="J1337" s="12" t="s">
        <v>38</v>
      </c>
      <c r="K1337" s="12" t="s">
        <v>39</v>
      </c>
      <c r="L1337" s="14">
        <v>2</v>
      </c>
      <c r="M1337" s="14">
        <v>900</v>
      </c>
      <c r="N1337" s="15">
        <v>0</v>
      </c>
      <c r="O1337" s="14">
        <v>1800</v>
      </c>
      <c r="P1337" s="14">
        <v>1100</v>
      </c>
      <c r="Q1337" s="5">
        <f>Table1[[#This Row],[Sales]]-Table1[[#This Row],[Cost]]</f>
        <v>700</v>
      </c>
      <c r="R1337" s="12" t="s">
        <v>26</v>
      </c>
      <c r="S1337" s="12" t="s">
        <v>10</v>
      </c>
      <c r="T1337" s="12" t="s">
        <v>40</v>
      </c>
      <c r="U1337" s="12" t="s">
        <v>19</v>
      </c>
      <c r="V1337" s="6">
        <f>Table1[[#This Row],[Profit]]/Table1[[#This Row],[Sales]]</f>
        <v>0.3888888888888889</v>
      </c>
      <c r="W1337" s="12">
        <f>[1]!Table1[[#This Row],[Sales]]-[1]!Table1[[#This Row],[Cost]]-[1]!Table1[[#This Row],[Profit]]</f>
        <v>0</v>
      </c>
      <c r="X1337" s="12">
        <f>[1]!Table1[[#This Row],[Quantity]]*[1]!Table1[[#This Row],[Unit_Price]]</f>
        <v>1800</v>
      </c>
      <c r="Y1337" s="16">
        <f>[1]!Table1[[#This Row],[Gross_Sales]]*[1]!Table1[[#This Row],[Discount]]</f>
        <v>0</v>
      </c>
      <c r="Z1337" s="17">
        <f>[1]!Table1[[#This Row],[Gross_Sales]]*[1]!Table1[[#This Row],[Discount_amount]]</f>
        <v>0</v>
      </c>
      <c r="AA1337" s="15">
        <f>IFERROR([1]!Table1[[#This Row],[Profit]]/[1]!Table1[[#This Row],[Sales]],0)</f>
        <v>0.3888888888888889</v>
      </c>
      <c r="AB1337" s="12">
        <f>YEAR([1]!Table1[[#This Row],[Order_Date]])</f>
        <v>2024</v>
      </c>
      <c r="AC1337" s="12">
        <f>MONTH([1]!Table1[[#This Row],[Order_Date]])</f>
        <v>12</v>
      </c>
      <c r="AD1337" s="12" t="str">
        <f t="shared" si="60"/>
        <v>Dec</v>
      </c>
      <c r="AE1337" s="12" t="str">
        <f t="shared" si="61"/>
        <v>Q4</v>
      </c>
      <c r="AF1337" s="12" t="str">
        <f t="shared" si="62"/>
        <v>2024-Dec</v>
      </c>
      <c r="AG1337" s="12">
        <f>COUNTIF(C:C,Table1[[#This Row],[Customer_ID]])</f>
        <v>12</v>
      </c>
      <c r="AH1337" s="18" t="e">
        <f>IF([1]!Table1[[#This Row],[Customer_order_count]] &gt;= 10,"FREQUENT",IF([1]!Table1[[#This Row],[Customer_order_count]] &lt;= 10,"REGULAR","OCASSIONAL"))</f>
        <v>#REF!</v>
      </c>
    </row>
    <row r="1338" spans="1:34" x14ac:dyDescent="0.25">
      <c r="A1338" s="1" t="s">
        <v>2128</v>
      </c>
      <c r="B1338" s="2">
        <v>45778</v>
      </c>
      <c r="C1338" s="3" t="s">
        <v>371</v>
      </c>
      <c r="D1338" s="4" t="s">
        <v>372</v>
      </c>
      <c r="E1338" s="4" t="s">
        <v>3</v>
      </c>
      <c r="F1338" s="5">
        <v>40</v>
      </c>
      <c r="G1338" s="3" t="s">
        <v>275</v>
      </c>
      <c r="H1338" s="3" t="s">
        <v>276</v>
      </c>
      <c r="I1338" s="3" t="s">
        <v>44</v>
      </c>
      <c r="J1338" s="3" t="s">
        <v>45</v>
      </c>
      <c r="K1338" s="3" t="s">
        <v>46</v>
      </c>
      <c r="L1338" s="5">
        <v>1</v>
      </c>
      <c r="M1338" s="5">
        <v>2500</v>
      </c>
      <c r="N1338" s="6">
        <v>0.15</v>
      </c>
      <c r="O1338" s="5">
        <v>2125</v>
      </c>
      <c r="P1338" s="5">
        <v>1500</v>
      </c>
      <c r="Q1338" s="5">
        <f>Table1[[#This Row],[Sales]]-Table1[[#This Row],[Cost]]</f>
        <v>625</v>
      </c>
      <c r="R1338" s="3" t="s">
        <v>26</v>
      </c>
      <c r="S1338" s="3" t="s">
        <v>10</v>
      </c>
      <c r="T1338" s="3" t="s">
        <v>11</v>
      </c>
      <c r="U1338" s="3" t="s">
        <v>27</v>
      </c>
      <c r="V1338" s="6">
        <f>Table1[[#This Row],[Profit]]/Table1[[#This Row],[Sales]]</f>
        <v>0.29411764705882354</v>
      </c>
      <c r="W1338" s="3">
        <f>[1]!Table1[[#This Row],[Sales]]-[1]!Table1[[#This Row],[Cost]]-[1]!Table1[[#This Row],[Profit]]</f>
        <v>0</v>
      </c>
      <c r="X1338" s="3">
        <f>[1]!Table1[[#This Row],[Quantity]]*[1]!Table1[[#This Row],[Unit_Price]]</f>
        <v>2500</v>
      </c>
      <c r="Y1338" s="7">
        <f>[1]!Table1[[#This Row],[Gross_Sales]]*[1]!Table1[[#This Row],[Discount]]</f>
        <v>375</v>
      </c>
      <c r="Z1338" s="8">
        <f>[1]!Table1[[#This Row],[Gross_Sales]]*[1]!Table1[[#This Row],[Discount_amount]]</f>
        <v>937500</v>
      </c>
      <c r="AA1338" s="6">
        <f>IFERROR([1]!Table1[[#This Row],[Profit]]/[1]!Table1[[#This Row],[Sales]],0)</f>
        <v>0.29411764705882354</v>
      </c>
      <c r="AB1338" s="3">
        <f>YEAR([1]!Table1[[#This Row],[Order_Date]])</f>
        <v>2025</v>
      </c>
      <c r="AC1338" s="3">
        <f>MONTH([1]!Table1[[#This Row],[Order_Date]])</f>
        <v>5</v>
      </c>
      <c r="AD1338" s="3" t="str">
        <f t="shared" si="60"/>
        <v>May</v>
      </c>
      <c r="AE1338" s="3" t="str">
        <f t="shared" si="61"/>
        <v>Q2</v>
      </c>
      <c r="AF1338" s="3" t="str">
        <f t="shared" si="62"/>
        <v>2025-May</v>
      </c>
      <c r="AG1338" s="3">
        <f>COUNTIF(C:C,Table1[[#This Row],[Customer_ID]])</f>
        <v>10</v>
      </c>
      <c r="AH1338" s="9" t="e">
        <f>IF([1]!Table1[[#This Row],[Customer_order_count]] &gt;= 10,"FREQUENT",IF([1]!Table1[[#This Row],[Customer_order_count]] &lt;= 10,"REGULAR","OCASSIONAL"))</f>
        <v>#REF!</v>
      </c>
    </row>
    <row r="1339" spans="1:34" x14ac:dyDescent="0.25">
      <c r="A1339" s="10" t="s">
        <v>2129</v>
      </c>
      <c r="B1339" s="11">
        <v>45959</v>
      </c>
      <c r="C1339" s="12" t="s">
        <v>997</v>
      </c>
      <c r="D1339" s="13" t="s">
        <v>477</v>
      </c>
      <c r="E1339" s="13" t="s">
        <v>16</v>
      </c>
      <c r="F1339" s="14">
        <v>47</v>
      </c>
      <c r="G1339" s="12" t="s">
        <v>312</v>
      </c>
      <c r="H1339" s="12" t="s">
        <v>276</v>
      </c>
      <c r="I1339" s="12" t="s">
        <v>344</v>
      </c>
      <c r="J1339" s="12" t="s">
        <v>345</v>
      </c>
      <c r="K1339" s="12" t="s">
        <v>39</v>
      </c>
      <c r="L1339" s="14">
        <v>1</v>
      </c>
      <c r="M1339" s="14">
        <v>2200</v>
      </c>
      <c r="N1339" s="15">
        <v>0</v>
      </c>
      <c r="O1339" s="14">
        <v>2200</v>
      </c>
      <c r="P1339" s="14">
        <v>1400</v>
      </c>
      <c r="Q1339" s="5">
        <f>Table1[[#This Row],[Sales]]-Table1[[#This Row],[Cost]]</f>
        <v>800</v>
      </c>
      <c r="R1339" s="12" t="s">
        <v>17</v>
      </c>
      <c r="S1339" s="12" t="s">
        <v>10</v>
      </c>
      <c r="T1339" s="12" t="s">
        <v>40</v>
      </c>
      <c r="U1339" s="12" t="s">
        <v>12</v>
      </c>
      <c r="V1339" s="6">
        <f>Table1[[#This Row],[Profit]]/Table1[[#This Row],[Sales]]</f>
        <v>0.36363636363636365</v>
      </c>
      <c r="W1339" s="12">
        <f>[1]!Table1[[#This Row],[Sales]]-[1]!Table1[[#This Row],[Cost]]-[1]!Table1[[#This Row],[Profit]]</f>
        <v>0</v>
      </c>
      <c r="X1339" s="12">
        <f>[1]!Table1[[#This Row],[Quantity]]*[1]!Table1[[#This Row],[Unit_Price]]</f>
        <v>2200</v>
      </c>
      <c r="Y1339" s="16">
        <f>[1]!Table1[[#This Row],[Gross_Sales]]*[1]!Table1[[#This Row],[Discount]]</f>
        <v>0</v>
      </c>
      <c r="Z1339" s="17">
        <f>[1]!Table1[[#This Row],[Gross_Sales]]*[1]!Table1[[#This Row],[Discount_amount]]</f>
        <v>0</v>
      </c>
      <c r="AA1339" s="15">
        <f>IFERROR([1]!Table1[[#This Row],[Profit]]/[1]!Table1[[#This Row],[Sales]],0)</f>
        <v>0.36363636363636365</v>
      </c>
      <c r="AB1339" s="12">
        <f>YEAR([1]!Table1[[#This Row],[Order_Date]])</f>
        <v>2025</v>
      </c>
      <c r="AC1339" s="12">
        <f>MONTH([1]!Table1[[#This Row],[Order_Date]])</f>
        <v>10</v>
      </c>
      <c r="AD1339" s="12" t="str">
        <f t="shared" si="60"/>
        <v>Oct</v>
      </c>
      <c r="AE1339" s="12" t="str">
        <f t="shared" si="61"/>
        <v>Q4</v>
      </c>
      <c r="AF1339" s="12" t="str">
        <f t="shared" si="62"/>
        <v>2025-Oct</v>
      </c>
      <c r="AG1339" s="12">
        <f>COUNTIF(C:C,Table1[[#This Row],[Customer_ID]])</f>
        <v>9</v>
      </c>
      <c r="AH1339" s="18" t="e">
        <f>IF([1]!Table1[[#This Row],[Customer_order_count]] &gt;= 10,"FREQUENT",IF([1]!Table1[[#This Row],[Customer_order_count]] &lt;= 10,"REGULAR","OCASSIONAL"))</f>
        <v>#REF!</v>
      </c>
    </row>
    <row r="1340" spans="1:34" x14ac:dyDescent="0.25">
      <c r="A1340" s="1" t="s">
        <v>2130</v>
      </c>
      <c r="B1340" s="2">
        <v>45971</v>
      </c>
      <c r="C1340" s="3" t="s">
        <v>1178</v>
      </c>
      <c r="D1340" s="4" t="s">
        <v>1179</v>
      </c>
      <c r="E1340" s="4" t="s">
        <v>16</v>
      </c>
      <c r="F1340" s="5">
        <v>55</v>
      </c>
      <c r="G1340" s="3" t="s">
        <v>339</v>
      </c>
      <c r="H1340" s="3" t="s">
        <v>285</v>
      </c>
      <c r="I1340" s="3" t="s">
        <v>127</v>
      </c>
      <c r="J1340" s="3" t="s">
        <v>128</v>
      </c>
      <c r="K1340" s="3" t="s">
        <v>58</v>
      </c>
      <c r="L1340" s="5">
        <v>2</v>
      </c>
      <c r="M1340" s="5">
        <v>3000</v>
      </c>
      <c r="N1340" s="6">
        <v>0.1</v>
      </c>
      <c r="O1340" s="5">
        <v>5400</v>
      </c>
      <c r="P1340" s="5">
        <v>4200</v>
      </c>
      <c r="Q1340" s="5">
        <f>Table1[[#This Row],[Sales]]-Table1[[#This Row],[Cost]]</f>
        <v>1200</v>
      </c>
      <c r="R1340" s="3" t="s">
        <v>26</v>
      </c>
      <c r="S1340" s="3" t="s">
        <v>10</v>
      </c>
      <c r="T1340" s="3" t="s">
        <v>40</v>
      </c>
      <c r="U1340" s="3" t="s">
        <v>19</v>
      </c>
      <c r="V1340" s="6">
        <f>Table1[[#This Row],[Profit]]/Table1[[#This Row],[Sales]]</f>
        <v>0.22222222222222221</v>
      </c>
      <c r="W1340" s="3">
        <f>[1]!Table1[[#This Row],[Sales]]-[1]!Table1[[#This Row],[Cost]]-[1]!Table1[[#This Row],[Profit]]</f>
        <v>0</v>
      </c>
      <c r="X1340" s="3">
        <f>[1]!Table1[[#This Row],[Quantity]]*[1]!Table1[[#This Row],[Unit_Price]]</f>
        <v>6000</v>
      </c>
      <c r="Y1340" s="7">
        <f>[1]!Table1[[#This Row],[Gross_Sales]]*[1]!Table1[[#This Row],[Discount]]</f>
        <v>600</v>
      </c>
      <c r="Z1340" s="8">
        <f>[1]!Table1[[#This Row],[Gross_Sales]]*[1]!Table1[[#This Row],[Discount_amount]]</f>
        <v>3600000</v>
      </c>
      <c r="AA1340" s="6">
        <f>IFERROR([1]!Table1[[#This Row],[Profit]]/[1]!Table1[[#This Row],[Sales]],0)</f>
        <v>0.22222222222222221</v>
      </c>
      <c r="AB1340" s="3">
        <f>YEAR([1]!Table1[[#This Row],[Order_Date]])</f>
        <v>2025</v>
      </c>
      <c r="AC1340" s="3">
        <f>MONTH([1]!Table1[[#This Row],[Order_Date]])</f>
        <v>11</v>
      </c>
      <c r="AD1340" s="3" t="str">
        <f t="shared" si="60"/>
        <v>Nov</v>
      </c>
      <c r="AE1340" s="3" t="str">
        <f t="shared" si="61"/>
        <v>Q4</v>
      </c>
      <c r="AF1340" s="3" t="str">
        <f t="shared" si="62"/>
        <v>2025-Nov</v>
      </c>
      <c r="AG1340" s="3">
        <f>COUNTIF(C:C,Table1[[#This Row],[Customer_ID]])</f>
        <v>3</v>
      </c>
      <c r="AH1340" s="9" t="e">
        <f>IF([1]!Table1[[#This Row],[Customer_order_count]] &gt;= 10,"FREQUENT",IF([1]!Table1[[#This Row],[Customer_order_count]] &lt;= 10,"REGULAR","OCASSIONAL"))</f>
        <v>#REF!</v>
      </c>
    </row>
    <row r="1341" spans="1:34" x14ac:dyDescent="0.25">
      <c r="A1341" s="10" t="s">
        <v>2131</v>
      </c>
      <c r="B1341" s="11">
        <v>45549</v>
      </c>
      <c r="C1341" s="12" t="s">
        <v>671</v>
      </c>
      <c r="D1341" s="13" t="s">
        <v>672</v>
      </c>
      <c r="E1341" s="13" t="s">
        <v>16</v>
      </c>
      <c r="F1341" s="14">
        <v>57</v>
      </c>
      <c r="G1341" s="12" t="s">
        <v>290</v>
      </c>
      <c r="H1341" s="12" t="s">
        <v>276</v>
      </c>
      <c r="I1341" s="12" t="s">
        <v>56</v>
      </c>
      <c r="J1341" s="12" t="s">
        <v>57</v>
      </c>
      <c r="K1341" s="12" t="s">
        <v>58</v>
      </c>
      <c r="L1341" s="14">
        <v>1</v>
      </c>
      <c r="M1341" s="14">
        <v>1200</v>
      </c>
      <c r="N1341" s="15">
        <v>0</v>
      </c>
      <c r="O1341" s="14">
        <v>1200</v>
      </c>
      <c r="P1341" s="14">
        <v>800</v>
      </c>
      <c r="Q1341" s="5">
        <f>Table1[[#This Row],[Sales]]-Table1[[#This Row],[Cost]]</f>
        <v>400</v>
      </c>
      <c r="R1341" s="12" t="s">
        <v>17</v>
      </c>
      <c r="S1341" s="12" t="s">
        <v>10</v>
      </c>
      <c r="T1341" s="12" t="s">
        <v>33</v>
      </c>
      <c r="U1341" s="12" t="s">
        <v>27</v>
      </c>
      <c r="V1341" s="6">
        <f>Table1[[#This Row],[Profit]]/Table1[[#This Row],[Sales]]</f>
        <v>0.33333333333333331</v>
      </c>
      <c r="W1341" s="12">
        <f>[1]!Table1[[#This Row],[Sales]]-[1]!Table1[[#This Row],[Cost]]-[1]!Table1[[#This Row],[Profit]]</f>
        <v>0</v>
      </c>
      <c r="X1341" s="12">
        <f>[1]!Table1[[#This Row],[Quantity]]*[1]!Table1[[#This Row],[Unit_Price]]</f>
        <v>1200</v>
      </c>
      <c r="Y1341" s="16">
        <f>[1]!Table1[[#This Row],[Gross_Sales]]*[1]!Table1[[#This Row],[Discount]]</f>
        <v>0</v>
      </c>
      <c r="Z1341" s="17">
        <f>[1]!Table1[[#This Row],[Gross_Sales]]*[1]!Table1[[#This Row],[Discount_amount]]</f>
        <v>0</v>
      </c>
      <c r="AA1341" s="15">
        <f>IFERROR([1]!Table1[[#This Row],[Profit]]/[1]!Table1[[#This Row],[Sales]],0)</f>
        <v>0.33333333333333331</v>
      </c>
      <c r="AB1341" s="12">
        <f>YEAR([1]!Table1[[#This Row],[Order_Date]])</f>
        <v>2024</v>
      </c>
      <c r="AC1341" s="12">
        <f>MONTH([1]!Table1[[#This Row],[Order_Date]])</f>
        <v>9</v>
      </c>
      <c r="AD1341" s="12" t="str">
        <f t="shared" si="60"/>
        <v>Sep</v>
      </c>
      <c r="AE1341" s="12" t="str">
        <f t="shared" si="61"/>
        <v>Q3</v>
      </c>
      <c r="AF1341" s="12" t="str">
        <f t="shared" si="62"/>
        <v>2024-Sep</v>
      </c>
      <c r="AG1341" s="12">
        <f>COUNTIF(C:C,Table1[[#This Row],[Customer_ID]])</f>
        <v>14</v>
      </c>
      <c r="AH1341" s="18" t="e">
        <f>IF([1]!Table1[[#This Row],[Customer_order_count]] &gt;= 10,"FREQUENT",IF([1]!Table1[[#This Row],[Customer_order_count]] &lt;= 10,"REGULAR","OCASSIONAL"))</f>
        <v>#REF!</v>
      </c>
    </row>
    <row r="1342" spans="1:34" x14ac:dyDescent="0.25">
      <c r="A1342" s="1" t="s">
        <v>2132</v>
      </c>
      <c r="B1342" s="2">
        <v>45852</v>
      </c>
      <c r="C1342" s="3" t="s">
        <v>596</v>
      </c>
      <c r="D1342" s="4" t="s">
        <v>597</v>
      </c>
      <c r="E1342" s="4" t="s">
        <v>16</v>
      </c>
      <c r="F1342" s="5">
        <v>37</v>
      </c>
      <c r="G1342" s="3" t="s">
        <v>290</v>
      </c>
      <c r="H1342" s="3" t="s">
        <v>276</v>
      </c>
      <c r="I1342" s="3" t="s">
        <v>305</v>
      </c>
      <c r="J1342" s="3" t="s">
        <v>306</v>
      </c>
      <c r="K1342" s="3" t="s">
        <v>91</v>
      </c>
      <c r="L1342" s="5">
        <v>1</v>
      </c>
      <c r="M1342" s="5">
        <v>8500</v>
      </c>
      <c r="N1342" s="6">
        <v>0.15</v>
      </c>
      <c r="O1342" s="5">
        <v>7225</v>
      </c>
      <c r="P1342" s="5">
        <v>6500</v>
      </c>
      <c r="Q1342" s="5">
        <f>Table1[[#This Row],[Sales]]-Table1[[#This Row],[Cost]]</f>
        <v>725</v>
      </c>
      <c r="R1342" s="3" t="s">
        <v>77</v>
      </c>
      <c r="S1342" s="3" t="s">
        <v>10</v>
      </c>
      <c r="T1342" s="3" t="s">
        <v>33</v>
      </c>
      <c r="U1342" s="3" t="s">
        <v>12</v>
      </c>
      <c r="V1342" s="6">
        <f>Table1[[#This Row],[Profit]]/Table1[[#This Row],[Sales]]</f>
        <v>0.10034602076124567</v>
      </c>
      <c r="W1342" s="3">
        <f>[1]!Table1[[#This Row],[Sales]]-[1]!Table1[[#This Row],[Cost]]-[1]!Table1[[#This Row],[Profit]]</f>
        <v>0</v>
      </c>
      <c r="X1342" s="3">
        <f>[1]!Table1[[#This Row],[Quantity]]*[1]!Table1[[#This Row],[Unit_Price]]</f>
        <v>8500</v>
      </c>
      <c r="Y1342" s="7">
        <f>[1]!Table1[[#This Row],[Gross_Sales]]*[1]!Table1[[#This Row],[Discount]]</f>
        <v>1275</v>
      </c>
      <c r="Z1342" s="8">
        <f>[1]!Table1[[#This Row],[Gross_Sales]]*[1]!Table1[[#This Row],[Discount_amount]]</f>
        <v>10837500</v>
      </c>
      <c r="AA1342" s="6">
        <f>IFERROR([1]!Table1[[#This Row],[Profit]]/[1]!Table1[[#This Row],[Sales]],0)</f>
        <v>0.10034602076124567</v>
      </c>
      <c r="AB1342" s="3">
        <f>YEAR([1]!Table1[[#This Row],[Order_Date]])</f>
        <v>2025</v>
      </c>
      <c r="AC1342" s="3">
        <f>MONTH([1]!Table1[[#This Row],[Order_Date]])</f>
        <v>7</v>
      </c>
      <c r="AD1342" s="3" t="str">
        <f t="shared" si="60"/>
        <v>Jul</v>
      </c>
      <c r="AE1342" s="3" t="str">
        <f t="shared" si="61"/>
        <v>Q3</v>
      </c>
      <c r="AF1342" s="3" t="str">
        <f t="shared" si="62"/>
        <v>2025-Jul</v>
      </c>
      <c r="AG1342" s="3">
        <f>COUNTIF(C:C,Table1[[#This Row],[Customer_ID]])</f>
        <v>5</v>
      </c>
      <c r="AH1342" s="9" t="e">
        <f>IF([1]!Table1[[#This Row],[Customer_order_count]] &gt;= 10,"FREQUENT",IF([1]!Table1[[#This Row],[Customer_order_count]] &lt;= 10,"REGULAR","OCASSIONAL"))</f>
        <v>#REF!</v>
      </c>
    </row>
    <row r="1343" spans="1:34" x14ac:dyDescent="0.25">
      <c r="A1343" s="10" t="s">
        <v>2133</v>
      </c>
      <c r="B1343" s="11">
        <v>45820</v>
      </c>
      <c r="C1343" s="12" t="s">
        <v>550</v>
      </c>
      <c r="D1343" s="13" t="s">
        <v>551</v>
      </c>
      <c r="E1343" s="13" t="s">
        <v>16</v>
      </c>
      <c r="F1343" s="14">
        <v>57</v>
      </c>
      <c r="G1343" s="12" t="s">
        <v>317</v>
      </c>
      <c r="H1343" s="12" t="s">
        <v>5</v>
      </c>
      <c r="I1343" s="12" t="s">
        <v>305</v>
      </c>
      <c r="J1343" s="12" t="s">
        <v>306</v>
      </c>
      <c r="K1343" s="12" t="s">
        <v>91</v>
      </c>
      <c r="L1343" s="14">
        <v>4</v>
      </c>
      <c r="M1343" s="14">
        <v>8500</v>
      </c>
      <c r="N1343" s="15">
        <v>0.2</v>
      </c>
      <c r="O1343" s="14">
        <v>27200</v>
      </c>
      <c r="P1343" s="14">
        <v>26000</v>
      </c>
      <c r="Q1343" s="5">
        <f>Table1[[#This Row],[Sales]]-Table1[[#This Row],[Cost]]</f>
        <v>1200</v>
      </c>
      <c r="R1343" s="12" t="s">
        <v>17</v>
      </c>
      <c r="S1343" s="12" t="s">
        <v>10</v>
      </c>
      <c r="T1343" s="12" t="s">
        <v>11</v>
      </c>
      <c r="U1343" s="12" t="s">
        <v>12</v>
      </c>
      <c r="V1343" s="6">
        <f>Table1[[#This Row],[Profit]]/Table1[[#This Row],[Sales]]</f>
        <v>4.4117647058823532E-2</v>
      </c>
      <c r="W1343" s="12">
        <f>[1]!Table1[[#This Row],[Sales]]-[1]!Table1[[#This Row],[Cost]]-[1]!Table1[[#This Row],[Profit]]</f>
        <v>0</v>
      </c>
      <c r="X1343" s="12">
        <f>[1]!Table1[[#This Row],[Quantity]]*[1]!Table1[[#This Row],[Unit_Price]]</f>
        <v>34000</v>
      </c>
      <c r="Y1343" s="16">
        <f>[1]!Table1[[#This Row],[Gross_Sales]]*[1]!Table1[[#This Row],[Discount]]</f>
        <v>6800</v>
      </c>
      <c r="Z1343" s="17">
        <f>[1]!Table1[[#This Row],[Gross_Sales]]*[1]!Table1[[#This Row],[Discount_amount]]</f>
        <v>231200000</v>
      </c>
      <c r="AA1343" s="15">
        <f>IFERROR([1]!Table1[[#This Row],[Profit]]/[1]!Table1[[#This Row],[Sales]],0)</f>
        <v>4.4117647058823532E-2</v>
      </c>
      <c r="AB1343" s="12">
        <f>YEAR([1]!Table1[[#This Row],[Order_Date]])</f>
        <v>2025</v>
      </c>
      <c r="AC1343" s="12">
        <f>MONTH([1]!Table1[[#This Row],[Order_Date]])</f>
        <v>6</v>
      </c>
      <c r="AD1343" s="12" t="str">
        <f t="shared" si="60"/>
        <v>Jun</v>
      </c>
      <c r="AE1343" s="12" t="str">
        <f t="shared" si="61"/>
        <v>Q2</v>
      </c>
      <c r="AF1343" s="12" t="str">
        <f t="shared" si="62"/>
        <v>2025-Jun</v>
      </c>
      <c r="AG1343" s="12">
        <f>COUNTIF(C:C,Table1[[#This Row],[Customer_ID]])</f>
        <v>10</v>
      </c>
      <c r="AH1343" s="18" t="e">
        <f>IF([1]!Table1[[#This Row],[Customer_order_count]] &gt;= 10,"FREQUENT",IF([1]!Table1[[#This Row],[Customer_order_count]] &lt;= 10,"REGULAR","OCASSIONAL"))</f>
        <v>#REF!</v>
      </c>
    </row>
    <row r="1344" spans="1:34" x14ac:dyDescent="0.25">
      <c r="A1344" s="1" t="s">
        <v>2134</v>
      </c>
      <c r="B1344" s="2">
        <v>45770</v>
      </c>
      <c r="C1344" s="3" t="s">
        <v>602</v>
      </c>
      <c r="D1344" s="4" t="s">
        <v>603</v>
      </c>
      <c r="E1344" s="4" t="s">
        <v>3</v>
      </c>
      <c r="F1344" s="5">
        <v>41</v>
      </c>
      <c r="G1344" s="3" t="s">
        <v>407</v>
      </c>
      <c r="H1344" s="3" t="s">
        <v>285</v>
      </c>
      <c r="I1344" s="3" t="s">
        <v>37</v>
      </c>
      <c r="J1344" s="3" t="s">
        <v>38</v>
      </c>
      <c r="K1344" s="3" t="s">
        <v>39</v>
      </c>
      <c r="L1344" s="5">
        <v>2</v>
      </c>
      <c r="M1344" s="5">
        <v>900</v>
      </c>
      <c r="N1344" s="6">
        <v>0.05</v>
      </c>
      <c r="O1344" s="5">
        <v>1710</v>
      </c>
      <c r="P1344" s="5">
        <v>1100</v>
      </c>
      <c r="Q1344" s="5">
        <f>Table1[[#This Row],[Sales]]-Table1[[#This Row],[Cost]]</f>
        <v>610</v>
      </c>
      <c r="R1344" s="3" t="s">
        <v>77</v>
      </c>
      <c r="S1344" s="3" t="s">
        <v>10</v>
      </c>
      <c r="T1344" s="3" t="s">
        <v>11</v>
      </c>
      <c r="U1344" s="3" t="s">
        <v>27</v>
      </c>
      <c r="V1344" s="6">
        <f>Table1[[#This Row],[Profit]]/Table1[[#This Row],[Sales]]</f>
        <v>0.35672514619883039</v>
      </c>
      <c r="W1344" s="3">
        <f>[1]!Table1[[#This Row],[Sales]]-[1]!Table1[[#This Row],[Cost]]-[1]!Table1[[#This Row],[Profit]]</f>
        <v>0</v>
      </c>
      <c r="X1344" s="3">
        <f>[1]!Table1[[#This Row],[Quantity]]*[1]!Table1[[#This Row],[Unit_Price]]</f>
        <v>1800</v>
      </c>
      <c r="Y1344" s="7">
        <f>[1]!Table1[[#This Row],[Gross_Sales]]*[1]!Table1[[#This Row],[Discount]]</f>
        <v>90</v>
      </c>
      <c r="Z1344" s="8">
        <f>[1]!Table1[[#This Row],[Gross_Sales]]*[1]!Table1[[#This Row],[Discount_amount]]</f>
        <v>162000</v>
      </c>
      <c r="AA1344" s="6">
        <f>IFERROR([1]!Table1[[#This Row],[Profit]]/[1]!Table1[[#This Row],[Sales]],0)</f>
        <v>0.35672514619883039</v>
      </c>
      <c r="AB1344" s="3">
        <f>YEAR([1]!Table1[[#This Row],[Order_Date]])</f>
        <v>2025</v>
      </c>
      <c r="AC1344" s="3">
        <f>MONTH([1]!Table1[[#This Row],[Order_Date]])</f>
        <v>4</v>
      </c>
      <c r="AD1344" s="3" t="str">
        <f t="shared" si="60"/>
        <v>Apr</v>
      </c>
      <c r="AE1344" s="3" t="str">
        <f t="shared" si="61"/>
        <v>Q2</v>
      </c>
      <c r="AF1344" s="3" t="str">
        <f t="shared" si="62"/>
        <v>2025-Apr</v>
      </c>
      <c r="AG1344" s="3">
        <f>COUNTIF(C:C,Table1[[#This Row],[Customer_ID]])</f>
        <v>12</v>
      </c>
      <c r="AH1344" s="9" t="e">
        <f>IF([1]!Table1[[#This Row],[Customer_order_count]] &gt;= 10,"FREQUENT",IF([1]!Table1[[#This Row],[Customer_order_count]] &lt;= 10,"REGULAR","OCASSIONAL"))</f>
        <v>#REF!</v>
      </c>
    </row>
    <row r="1345" spans="1:34" x14ac:dyDescent="0.25">
      <c r="A1345" s="10" t="s">
        <v>2135</v>
      </c>
      <c r="B1345" s="11">
        <v>45921</v>
      </c>
      <c r="C1345" s="12" t="s">
        <v>2136</v>
      </c>
      <c r="D1345" s="13" t="s">
        <v>2137</v>
      </c>
      <c r="E1345" s="13" t="s">
        <v>16</v>
      </c>
      <c r="F1345" s="14">
        <v>38</v>
      </c>
      <c r="G1345" s="12" t="s">
        <v>407</v>
      </c>
      <c r="H1345" s="12" t="s">
        <v>285</v>
      </c>
      <c r="I1345" s="12" t="s">
        <v>44</v>
      </c>
      <c r="J1345" s="12" t="s">
        <v>45</v>
      </c>
      <c r="K1345" s="12" t="s">
        <v>46</v>
      </c>
      <c r="L1345" s="14">
        <v>1</v>
      </c>
      <c r="M1345" s="14">
        <v>2500</v>
      </c>
      <c r="N1345" s="15">
        <v>0.1</v>
      </c>
      <c r="O1345" s="14">
        <v>2250</v>
      </c>
      <c r="P1345" s="14">
        <v>1500</v>
      </c>
      <c r="Q1345" s="5">
        <f>Table1[[#This Row],[Sales]]-Table1[[#This Row],[Cost]]</f>
        <v>750</v>
      </c>
      <c r="R1345" s="12" t="s">
        <v>77</v>
      </c>
      <c r="S1345" s="12" t="s">
        <v>10</v>
      </c>
      <c r="T1345" s="12" t="s">
        <v>33</v>
      </c>
      <c r="U1345" s="12" t="s">
        <v>19</v>
      </c>
      <c r="V1345" s="6">
        <f>Table1[[#This Row],[Profit]]/Table1[[#This Row],[Sales]]</f>
        <v>0.33333333333333331</v>
      </c>
      <c r="W1345" s="12">
        <f>[1]!Table1[[#This Row],[Sales]]-[1]!Table1[[#This Row],[Cost]]-[1]!Table1[[#This Row],[Profit]]</f>
        <v>0</v>
      </c>
      <c r="X1345" s="12">
        <f>[1]!Table1[[#This Row],[Quantity]]*[1]!Table1[[#This Row],[Unit_Price]]</f>
        <v>2500</v>
      </c>
      <c r="Y1345" s="16">
        <f>[1]!Table1[[#This Row],[Gross_Sales]]*[1]!Table1[[#This Row],[Discount]]</f>
        <v>250</v>
      </c>
      <c r="Z1345" s="17">
        <f>[1]!Table1[[#This Row],[Gross_Sales]]*[1]!Table1[[#This Row],[Discount_amount]]</f>
        <v>625000</v>
      </c>
      <c r="AA1345" s="15">
        <f>IFERROR([1]!Table1[[#This Row],[Profit]]/[1]!Table1[[#This Row],[Sales]],0)</f>
        <v>0.33333333333333331</v>
      </c>
      <c r="AB1345" s="12">
        <f>YEAR([1]!Table1[[#This Row],[Order_Date]])</f>
        <v>2025</v>
      </c>
      <c r="AC1345" s="12">
        <f>MONTH([1]!Table1[[#This Row],[Order_Date]])</f>
        <v>9</v>
      </c>
      <c r="AD1345" s="12" t="str">
        <f t="shared" si="60"/>
        <v>Sep</v>
      </c>
      <c r="AE1345" s="12" t="str">
        <f t="shared" si="61"/>
        <v>Q3</v>
      </c>
      <c r="AF1345" s="12" t="str">
        <f t="shared" si="62"/>
        <v>2025-Sep</v>
      </c>
      <c r="AG1345" s="12">
        <f>COUNTIF(C:C,Table1[[#This Row],[Customer_ID]])</f>
        <v>2</v>
      </c>
      <c r="AH1345" s="18" t="e">
        <f>IF([1]!Table1[[#This Row],[Customer_order_count]] &gt;= 10,"FREQUENT",IF([1]!Table1[[#This Row],[Customer_order_count]] &lt;= 10,"REGULAR","OCASSIONAL"))</f>
        <v>#REF!</v>
      </c>
    </row>
    <row r="1346" spans="1:34" x14ac:dyDescent="0.25">
      <c r="A1346" s="1" t="s">
        <v>2138</v>
      </c>
      <c r="B1346" s="2">
        <v>45353</v>
      </c>
      <c r="C1346" s="3" t="s">
        <v>289</v>
      </c>
      <c r="D1346" s="4" t="s">
        <v>224</v>
      </c>
      <c r="E1346" s="4" t="s">
        <v>16</v>
      </c>
      <c r="F1346" s="5">
        <v>53</v>
      </c>
      <c r="G1346" s="3" t="s">
        <v>290</v>
      </c>
      <c r="H1346" s="3" t="s">
        <v>276</v>
      </c>
      <c r="I1346" s="3" t="s">
        <v>105</v>
      </c>
      <c r="J1346" s="3" t="s">
        <v>106</v>
      </c>
      <c r="K1346" s="3" t="s">
        <v>76</v>
      </c>
      <c r="L1346" s="5">
        <v>2</v>
      </c>
      <c r="M1346" s="5">
        <v>450</v>
      </c>
      <c r="N1346" s="6">
        <v>0.05</v>
      </c>
      <c r="O1346" s="5">
        <v>855</v>
      </c>
      <c r="P1346" s="5">
        <v>660</v>
      </c>
      <c r="Q1346" s="5">
        <f>Table1[[#This Row],[Sales]]-Table1[[#This Row],[Cost]]</f>
        <v>195</v>
      </c>
      <c r="R1346" s="3" t="s">
        <v>26</v>
      </c>
      <c r="S1346" s="3" t="s">
        <v>10</v>
      </c>
      <c r="T1346" s="3" t="s">
        <v>18</v>
      </c>
      <c r="U1346" s="3" t="s">
        <v>12</v>
      </c>
      <c r="V1346" s="6">
        <f>Table1[[#This Row],[Profit]]/Table1[[#This Row],[Sales]]</f>
        <v>0.22807017543859648</v>
      </c>
      <c r="W1346" s="3">
        <f>[1]!Table1[[#This Row],[Sales]]-[1]!Table1[[#This Row],[Cost]]-[1]!Table1[[#This Row],[Profit]]</f>
        <v>0</v>
      </c>
      <c r="X1346" s="3">
        <f>[1]!Table1[[#This Row],[Quantity]]*[1]!Table1[[#This Row],[Unit_Price]]</f>
        <v>900</v>
      </c>
      <c r="Y1346" s="7">
        <f>[1]!Table1[[#This Row],[Gross_Sales]]*[1]!Table1[[#This Row],[Discount]]</f>
        <v>45</v>
      </c>
      <c r="Z1346" s="8">
        <f>[1]!Table1[[#This Row],[Gross_Sales]]*[1]!Table1[[#This Row],[Discount_amount]]</f>
        <v>40500</v>
      </c>
      <c r="AA1346" s="6">
        <f>IFERROR([1]!Table1[[#This Row],[Profit]]/[1]!Table1[[#This Row],[Sales]],0)</f>
        <v>0.22807017543859648</v>
      </c>
      <c r="AB1346" s="3">
        <f>YEAR([1]!Table1[[#This Row],[Order_Date]])</f>
        <v>2024</v>
      </c>
      <c r="AC1346" s="3">
        <f>MONTH([1]!Table1[[#This Row],[Order_Date]])</f>
        <v>3</v>
      </c>
      <c r="AD1346" s="3" t="str">
        <f t="shared" ref="AD1346:AD1409" si="63">TEXT(B:B,"mmm")</f>
        <v>Mar</v>
      </c>
      <c r="AE1346" s="3" t="str">
        <f t="shared" ref="AE1346:AE1409" si="64">"Q"&amp;ROUNDUP(MONTH(B1346)/3,0)</f>
        <v>Q1</v>
      </c>
      <c r="AF1346" s="3" t="str">
        <f t="shared" ref="AF1346:AF1409" si="65">TEXT(B:B,"yyyy-mmm")</f>
        <v>2024-Mar</v>
      </c>
      <c r="AG1346" s="3">
        <f>COUNTIF(C:C,Table1[[#This Row],[Customer_ID]])</f>
        <v>8</v>
      </c>
      <c r="AH1346" s="9" t="e">
        <f>IF([1]!Table1[[#This Row],[Customer_order_count]] &gt;= 10,"FREQUENT",IF([1]!Table1[[#This Row],[Customer_order_count]] &lt;= 10,"REGULAR","OCASSIONAL"))</f>
        <v>#REF!</v>
      </c>
    </row>
    <row r="1347" spans="1:34" x14ac:dyDescent="0.25">
      <c r="A1347" s="10" t="s">
        <v>2139</v>
      </c>
      <c r="B1347" s="11">
        <v>45538</v>
      </c>
      <c r="C1347" s="12" t="s">
        <v>2140</v>
      </c>
      <c r="D1347" s="13" t="s">
        <v>2141</v>
      </c>
      <c r="E1347" s="13" t="s">
        <v>16</v>
      </c>
      <c r="F1347" s="14">
        <v>22</v>
      </c>
      <c r="G1347" s="12" t="s">
        <v>284</v>
      </c>
      <c r="H1347" s="12" t="s">
        <v>285</v>
      </c>
      <c r="I1347" s="12" t="s">
        <v>176</v>
      </c>
      <c r="J1347" s="12" t="s">
        <v>177</v>
      </c>
      <c r="K1347" s="12" t="s">
        <v>25</v>
      </c>
      <c r="L1347" s="14">
        <v>1</v>
      </c>
      <c r="M1347" s="14">
        <v>22000</v>
      </c>
      <c r="N1347" s="15">
        <v>0.1</v>
      </c>
      <c r="O1347" s="14">
        <v>19800</v>
      </c>
      <c r="P1347" s="14">
        <v>16500</v>
      </c>
      <c r="Q1347" s="5">
        <f>Table1[[#This Row],[Sales]]-Table1[[#This Row],[Cost]]</f>
        <v>3300</v>
      </c>
      <c r="R1347" s="12" t="s">
        <v>9</v>
      </c>
      <c r="S1347" s="12" t="s">
        <v>10</v>
      </c>
      <c r="T1347" s="12" t="s">
        <v>33</v>
      </c>
      <c r="U1347" s="12" t="s">
        <v>19</v>
      </c>
      <c r="V1347" s="6">
        <f>Table1[[#This Row],[Profit]]/Table1[[#This Row],[Sales]]</f>
        <v>0.16666666666666666</v>
      </c>
      <c r="W1347" s="12">
        <f>[1]!Table1[[#This Row],[Sales]]-[1]!Table1[[#This Row],[Cost]]-[1]!Table1[[#This Row],[Profit]]</f>
        <v>0</v>
      </c>
      <c r="X1347" s="12">
        <f>[1]!Table1[[#This Row],[Quantity]]*[1]!Table1[[#This Row],[Unit_Price]]</f>
        <v>22000</v>
      </c>
      <c r="Y1347" s="16">
        <f>[1]!Table1[[#This Row],[Gross_Sales]]*[1]!Table1[[#This Row],[Discount]]</f>
        <v>2200</v>
      </c>
      <c r="Z1347" s="17">
        <f>[1]!Table1[[#This Row],[Gross_Sales]]*[1]!Table1[[#This Row],[Discount_amount]]</f>
        <v>48400000</v>
      </c>
      <c r="AA1347" s="15">
        <f>IFERROR([1]!Table1[[#This Row],[Profit]]/[1]!Table1[[#This Row],[Sales]],0)</f>
        <v>0.16666666666666666</v>
      </c>
      <c r="AB1347" s="12">
        <f>YEAR([1]!Table1[[#This Row],[Order_Date]])</f>
        <v>2024</v>
      </c>
      <c r="AC1347" s="12">
        <f>MONTH([1]!Table1[[#This Row],[Order_Date]])</f>
        <v>9</v>
      </c>
      <c r="AD1347" s="12" t="str">
        <f t="shared" si="63"/>
        <v>Sep</v>
      </c>
      <c r="AE1347" s="12" t="str">
        <f t="shared" si="64"/>
        <v>Q3</v>
      </c>
      <c r="AF1347" s="12" t="str">
        <f t="shared" si="65"/>
        <v>2024-Sep</v>
      </c>
      <c r="AG1347" s="12">
        <f>COUNTIF(C:C,Table1[[#This Row],[Customer_ID]])</f>
        <v>3</v>
      </c>
      <c r="AH1347" s="18" t="e">
        <f>IF([1]!Table1[[#This Row],[Customer_order_count]] &gt;= 10,"FREQUENT",IF([1]!Table1[[#This Row],[Customer_order_count]] &lt;= 10,"REGULAR","OCASSIONAL"))</f>
        <v>#REF!</v>
      </c>
    </row>
    <row r="1348" spans="1:34" x14ac:dyDescent="0.25">
      <c r="A1348" s="1" t="s">
        <v>2142</v>
      </c>
      <c r="B1348" s="2">
        <v>45737</v>
      </c>
      <c r="C1348" s="3" t="s">
        <v>1394</v>
      </c>
      <c r="D1348" s="4" t="s">
        <v>64</v>
      </c>
      <c r="E1348" s="4" t="s">
        <v>3</v>
      </c>
      <c r="F1348" s="5">
        <v>38</v>
      </c>
      <c r="G1348" s="3" t="s">
        <v>317</v>
      </c>
      <c r="H1348" s="3" t="s">
        <v>5</v>
      </c>
      <c r="I1348" s="3" t="s">
        <v>44</v>
      </c>
      <c r="J1348" s="3" t="s">
        <v>45</v>
      </c>
      <c r="K1348" s="3" t="s">
        <v>46</v>
      </c>
      <c r="L1348" s="5">
        <v>2</v>
      </c>
      <c r="M1348" s="5">
        <v>2500</v>
      </c>
      <c r="N1348" s="6">
        <v>0.1</v>
      </c>
      <c r="O1348" s="5">
        <v>4500</v>
      </c>
      <c r="P1348" s="5">
        <v>3000</v>
      </c>
      <c r="Q1348" s="5">
        <f>Table1[[#This Row],[Sales]]-Table1[[#This Row],[Cost]]</f>
        <v>1500</v>
      </c>
      <c r="R1348" s="3" t="s">
        <v>26</v>
      </c>
      <c r="S1348" s="3" t="s">
        <v>10</v>
      </c>
      <c r="T1348" s="3" t="s">
        <v>18</v>
      </c>
      <c r="U1348" s="3" t="s">
        <v>27</v>
      </c>
      <c r="V1348" s="6">
        <f>Table1[[#This Row],[Profit]]/Table1[[#This Row],[Sales]]</f>
        <v>0.33333333333333331</v>
      </c>
      <c r="W1348" s="3">
        <f>[1]!Table1[[#This Row],[Sales]]-[1]!Table1[[#This Row],[Cost]]-[1]!Table1[[#This Row],[Profit]]</f>
        <v>0</v>
      </c>
      <c r="X1348" s="3">
        <f>[1]!Table1[[#This Row],[Quantity]]*[1]!Table1[[#This Row],[Unit_Price]]</f>
        <v>5000</v>
      </c>
      <c r="Y1348" s="7">
        <f>[1]!Table1[[#This Row],[Gross_Sales]]*[1]!Table1[[#This Row],[Discount]]</f>
        <v>500</v>
      </c>
      <c r="Z1348" s="8">
        <f>[1]!Table1[[#This Row],[Gross_Sales]]*[1]!Table1[[#This Row],[Discount_amount]]</f>
        <v>2500000</v>
      </c>
      <c r="AA1348" s="6">
        <f>IFERROR([1]!Table1[[#This Row],[Profit]]/[1]!Table1[[#This Row],[Sales]],0)</f>
        <v>0.33333333333333331</v>
      </c>
      <c r="AB1348" s="3">
        <f>YEAR([1]!Table1[[#This Row],[Order_Date]])</f>
        <v>2025</v>
      </c>
      <c r="AC1348" s="3">
        <f>MONTH([1]!Table1[[#This Row],[Order_Date]])</f>
        <v>3</v>
      </c>
      <c r="AD1348" s="3" t="str">
        <f t="shared" si="63"/>
        <v>Mar</v>
      </c>
      <c r="AE1348" s="3" t="str">
        <f t="shared" si="64"/>
        <v>Q1</v>
      </c>
      <c r="AF1348" s="3" t="str">
        <f t="shared" si="65"/>
        <v>2025-Mar</v>
      </c>
      <c r="AG1348" s="3">
        <f>COUNTIF(C:C,Table1[[#This Row],[Customer_ID]])</f>
        <v>14</v>
      </c>
      <c r="AH1348" s="9" t="e">
        <f>IF([1]!Table1[[#This Row],[Customer_order_count]] &gt;= 10,"FREQUENT",IF([1]!Table1[[#This Row],[Customer_order_count]] &lt;= 10,"REGULAR","OCASSIONAL"))</f>
        <v>#REF!</v>
      </c>
    </row>
    <row r="1349" spans="1:34" x14ac:dyDescent="0.25">
      <c r="A1349" s="10" t="s">
        <v>2143</v>
      </c>
      <c r="B1349" s="11">
        <v>45357</v>
      </c>
      <c r="C1349" s="12" t="s">
        <v>1597</v>
      </c>
      <c r="D1349" s="13" t="s">
        <v>423</v>
      </c>
      <c r="E1349" s="13" t="s">
        <v>16</v>
      </c>
      <c r="F1349" s="14">
        <v>48</v>
      </c>
      <c r="G1349" s="12" t="s">
        <v>312</v>
      </c>
      <c r="H1349" s="12" t="s">
        <v>276</v>
      </c>
      <c r="I1349" s="12" t="s">
        <v>51</v>
      </c>
      <c r="J1349" s="12" t="s">
        <v>52</v>
      </c>
      <c r="K1349" s="12" t="s">
        <v>8</v>
      </c>
      <c r="L1349" s="14">
        <v>1</v>
      </c>
      <c r="M1349" s="14">
        <v>4500</v>
      </c>
      <c r="N1349" s="15">
        <v>0.15</v>
      </c>
      <c r="O1349" s="14">
        <v>3825</v>
      </c>
      <c r="P1349" s="14">
        <v>3200</v>
      </c>
      <c r="Q1349" s="5">
        <f>Table1[[#This Row],[Sales]]-Table1[[#This Row],[Cost]]</f>
        <v>625</v>
      </c>
      <c r="R1349" s="12" t="s">
        <v>26</v>
      </c>
      <c r="S1349" s="12" t="s">
        <v>10</v>
      </c>
      <c r="T1349" s="12" t="s">
        <v>18</v>
      </c>
      <c r="U1349" s="12" t="s">
        <v>19</v>
      </c>
      <c r="V1349" s="6">
        <f>Table1[[#This Row],[Profit]]/Table1[[#This Row],[Sales]]</f>
        <v>0.16339869281045752</v>
      </c>
      <c r="W1349" s="12">
        <f>[1]!Table1[[#This Row],[Sales]]-[1]!Table1[[#This Row],[Cost]]-[1]!Table1[[#This Row],[Profit]]</f>
        <v>0</v>
      </c>
      <c r="X1349" s="12">
        <f>[1]!Table1[[#This Row],[Quantity]]*[1]!Table1[[#This Row],[Unit_Price]]</f>
        <v>4500</v>
      </c>
      <c r="Y1349" s="16">
        <f>[1]!Table1[[#This Row],[Gross_Sales]]*[1]!Table1[[#This Row],[Discount]]</f>
        <v>675</v>
      </c>
      <c r="Z1349" s="17">
        <f>[1]!Table1[[#This Row],[Gross_Sales]]*[1]!Table1[[#This Row],[Discount_amount]]</f>
        <v>3037500</v>
      </c>
      <c r="AA1349" s="15">
        <f>IFERROR([1]!Table1[[#This Row],[Profit]]/[1]!Table1[[#This Row],[Sales]],0)</f>
        <v>0.16339869281045752</v>
      </c>
      <c r="AB1349" s="12">
        <f>YEAR([1]!Table1[[#This Row],[Order_Date]])</f>
        <v>2024</v>
      </c>
      <c r="AC1349" s="12">
        <f>MONTH([1]!Table1[[#This Row],[Order_Date]])</f>
        <v>3</v>
      </c>
      <c r="AD1349" s="12" t="str">
        <f t="shared" si="63"/>
        <v>Mar</v>
      </c>
      <c r="AE1349" s="12" t="str">
        <f t="shared" si="64"/>
        <v>Q1</v>
      </c>
      <c r="AF1349" s="12" t="str">
        <f t="shared" si="65"/>
        <v>2024-Mar</v>
      </c>
      <c r="AG1349" s="12">
        <f>COUNTIF(C:C,Table1[[#This Row],[Customer_ID]])</f>
        <v>2</v>
      </c>
      <c r="AH1349" s="18" t="e">
        <f>IF([1]!Table1[[#This Row],[Customer_order_count]] &gt;= 10,"FREQUENT",IF([1]!Table1[[#This Row],[Customer_order_count]] &lt;= 10,"REGULAR","OCASSIONAL"))</f>
        <v>#REF!</v>
      </c>
    </row>
    <row r="1350" spans="1:34" x14ac:dyDescent="0.25">
      <c r="A1350" s="1" t="s">
        <v>2144</v>
      </c>
      <c r="B1350" s="2">
        <v>45585</v>
      </c>
      <c r="C1350" s="3" t="s">
        <v>857</v>
      </c>
      <c r="D1350" s="4" t="s">
        <v>392</v>
      </c>
      <c r="E1350" s="4" t="s">
        <v>16</v>
      </c>
      <c r="F1350" s="5">
        <v>21</v>
      </c>
      <c r="G1350" s="3" t="s">
        <v>407</v>
      </c>
      <c r="H1350" s="3" t="s">
        <v>285</v>
      </c>
      <c r="I1350" s="3" t="s">
        <v>51</v>
      </c>
      <c r="J1350" s="3" t="s">
        <v>52</v>
      </c>
      <c r="K1350" s="3" t="s">
        <v>8</v>
      </c>
      <c r="L1350" s="5">
        <v>1</v>
      </c>
      <c r="M1350" s="5">
        <v>4500</v>
      </c>
      <c r="N1350" s="6">
        <v>0</v>
      </c>
      <c r="O1350" s="5">
        <v>4500</v>
      </c>
      <c r="P1350" s="5">
        <v>3200</v>
      </c>
      <c r="Q1350" s="5">
        <f>Table1[[#This Row],[Sales]]-Table1[[#This Row],[Cost]]</f>
        <v>1300</v>
      </c>
      <c r="R1350" s="3" t="s">
        <v>26</v>
      </c>
      <c r="S1350" s="3" t="s">
        <v>10</v>
      </c>
      <c r="T1350" s="3" t="s">
        <v>40</v>
      </c>
      <c r="U1350" s="3" t="s">
        <v>12</v>
      </c>
      <c r="V1350" s="6">
        <f>Table1[[#This Row],[Profit]]/Table1[[#This Row],[Sales]]</f>
        <v>0.28888888888888886</v>
      </c>
      <c r="W1350" s="3">
        <f>[1]!Table1[[#This Row],[Sales]]-[1]!Table1[[#This Row],[Cost]]-[1]!Table1[[#This Row],[Profit]]</f>
        <v>0</v>
      </c>
      <c r="X1350" s="3">
        <f>[1]!Table1[[#This Row],[Quantity]]*[1]!Table1[[#This Row],[Unit_Price]]</f>
        <v>4500</v>
      </c>
      <c r="Y1350" s="7">
        <f>[1]!Table1[[#This Row],[Gross_Sales]]*[1]!Table1[[#This Row],[Discount]]</f>
        <v>0</v>
      </c>
      <c r="Z1350" s="8">
        <f>[1]!Table1[[#This Row],[Gross_Sales]]*[1]!Table1[[#This Row],[Discount_amount]]</f>
        <v>0</v>
      </c>
      <c r="AA1350" s="6">
        <f>IFERROR([1]!Table1[[#This Row],[Profit]]/[1]!Table1[[#This Row],[Sales]],0)</f>
        <v>0.28888888888888886</v>
      </c>
      <c r="AB1350" s="3">
        <f>YEAR([1]!Table1[[#This Row],[Order_Date]])</f>
        <v>2024</v>
      </c>
      <c r="AC1350" s="3">
        <f>MONTH([1]!Table1[[#This Row],[Order_Date]])</f>
        <v>10</v>
      </c>
      <c r="AD1350" s="3" t="str">
        <f t="shared" si="63"/>
        <v>Oct</v>
      </c>
      <c r="AE1350" s="3" t="str">
        <f t="shared" si="64"/>
        <v>Q4</v>
      </c>
      <c r="AF1350" s="3" t="str">
        <f t="shared" si="65"/>
        <v>2024-Oct</v>
      </c>
      <c r="AG1350" s="3">
        <f>COUNTIF(C:C,Table1[[#This Row],[Customer_ID]])</f>
        <v>17</v>
      </c>
      <c r="AH1350" s="9" t="e">
        <f>IF([1]!Table1[[#This Row],[Customer_order_count]] &gt;= 10,"FREQUENT",IF([1]!Table1[[#This Row],[Customer_order_count]] &lt;= 10,"REGULAR","OCASSIONAL"))</f>
        <v>#REF!</v>
      </c>
    </row>
    <row r="1351" spans="1:34" x14ac:dyDescent="0.25">
      <c r="A1351" s="10" t="s">
        <v>2145</v>
      </c>
      <c r="B1351" s="11">
        <v>45533</v>
      </c>
      <c r="C1351" s="12" t="s">
        <v>87</v>
      </c>
      <c r="D1351" s="13" t="s">
        <v>88</v>
      </c>
      <c r="E1351" s="13" t="s">
        <v>3</v>
      </c>
      <c r="F1351" s="14">
        <v>43</v>
      </c>
      <c r="G1351" s="12" t="s">
        <v>4</v>
      </c>
      <c r="H1351" s="12" t="s">
        <v>5</v>
      </c>
      <c r="I1351" s="12" t="s">
        <v>95</v>
      </c>
      <c r="J1351" s="12" t="s">
        <v>96</v>
      </c>
      <c r="K1351" s="12" t="s">
        <v>46</v>
      </c>
      <c r="L1351" s="14">
        <v>4</v>
      </c>
      <c r="M1351" s="14">
        <v>600</v>
      </c>
      <c r="N1351" s="15">
        <v>0.05</v>
      </c>
      <c r="O1351" s="14">
        <v>2280</v>
      </c>
      <c r="P1351" s="14">
        <v>1520</v>
      </c>
      <c r="Q1351" s="5">
        <f>Table1[[#This Row],[Sales]]-Table1[[#This Row],[Cost]]</f>
        <v>760</v>
      </c>
      <c r="R1351" s="12" t="s">
        <v>26</v>
      </c>
      <c r="S1351" s="12" t="s">
        <v>10</v>
      </c>
      <c r="T1351" s="12" t="s">
        <v>33</v>
      </c>
      <c r="U1351" s="12" t="s">
        <v>27</v>
      </c>
      <c r="V1351" s="6">
        <f>Table1[[#This Row],[Profit]]/Table1[[#This Row],[Sales]]</f>
        <v>0.33333333333333331</v>
      </c>
      <c r="W1351" s="12">
        <f>[1]!Table1[[#This Row],[Sales]]-[1]!Table1[[#This Row],[Cost]]-[1]!Table1[[#This Row],[Profit]]</f>
        <v>0</v>
      </c>
      <c r="X1351" s="12">
        <f>[1]!Table1[[#This Row],[Quantity]]*[1]!Table1[[#This Row],[Unit_Price]]</f>
        <v>2400</v>
      </c>
      <c r="Y1351" s="16">
        <f>[1]!Table1[[#This Row],[Gross_Sales]]*[1]!Table1[[#This Row],[Discount]]</f>
        <v>120</v>
      </c>
      <c r="Z1351" s="17">
        <f>[1]!Table1[[#This Row],[Gross_Sales]]*[1]!Table1[[#This Row],[Discount_amount]]</f>
        <v>288000</v>
      </c>
      <c r="AA1351" s="15">
        <f>IFERROR([1]!Table1[[#This Row],[Profit]]/[1]!Table1[[#This Row],[Sales]],0)</f>
        <v>0.33333333333333331</v>
      </c>
      <c r="AB1351" s="12">
        <f>YEAR([1]!Table1[[#This Row],[Order_Date]])</f>
        <v>2024</v>
      </c>
      <c r="AC1351" s="12">
        <f>MONTH([1]!Table1[[#This Row],[Order_Date]])</f>
        <v>8</v>
      </c>
      <c r="AD1351" s="12" t="str">
        <f t="shared" si="63"/>
        <v>Aug</v>
      </c>
      <c r="AE1351" s="12" t="str">
        <f t="shared" si="64"/>
        <v>Q3</v>
      </c>
      <c r="AF1351" s="12" t="str">
        <f t="shared" si="65"/>
        <v>2024-Aug</v>
      </c>
      <c r="AG1351" s="12">
        <f>COUNTIF(C:C,Table1[[#This Row],[Customer_ID]])</f>
        <v>5</v>
      </c>
      <c r="AH1351" s="18" t="e">
        <f>IF([1]!Table1[[#This Row],[Customer_order_count]] &gt;= 10,"FREQUENT",IF([1]!Table1[[#This Row],[Customer_order_count]] &lt;= 10,"REGULAR","OCASSIONAL"))</f>
        <v>#REF!</v>
      </c>
    </row>
    <row r="1352" spans="1:34" x14ac:dyDescent="0.25">
      <c r="A1352" s="1" t="s">
        <v>2146</v>
      </c>
      <c r="B1352" s="2">
        <v>45320</v>
      </c>
      <c r="C1352" s="3" t="s">
        <v>602</v>
      </c>
      <c r="D1352" s="4" t="s">
        <v>603</v>
      </c>
      <c r="E1352" s="4" t="s">
        <v>3</v>
      </c>
      <c r="F1352" s="5">
        <v>41</v>
      </c>
      <c r="G1352" s="3" t="s">
        <v>407</v>
      </c>
      <c r="H1352" s="3" t="s">
        <v>285</v>
      </c>
      <c r="I1352" s="3" t="s">
        <v>89</v>
      </c>
      <c r="J1352" s="3" t="s">
        <v>90</v>
      </c>
      <c r="K1352" s="3" t="s">
        <v>91</v>
      </c>
      <c r="L1352" s="5">
        <v>1</v>
      </c>
      <c r="M1352" s="5">
        <v>35000</v>
      </c>
      <c r="N1352" s="6">
        <v>0.15</v>
      </c>
      <c r="O1352" s="5">
        <v>29750</v>
      </c>
      <c r="P1352" s="5">
        <v>27000</v>
      </c>
      <c r="Q1352" s="5">
        <f>Table1[[#This Row],[Sales]]-Table1[[#This Row],[Cost]]</f>
        <v>2750</v>
      </c>
      <c r="R1352" s="3" t="s">
        <v>9</v>
      </c>
      <c r="S1352" s="3" t="s">
        <v>10</v>
      </c>
      <c r="T1352" s="3" t="s">
        <v>18</v>
      </c>
      <c r="U1352" s="3" t="s">
        <v>27</v>
      </c>
      <c r="V1352" s="6">
        <f>Table1[[#This Row],[Profit]]/Table1[[#This Row],[Sales]]</f>
        <v>9.2436974789915971E-2</v>
      </c>
      <c r="W1352" s="3">
        <f>[1]!Table1[[#This Row],[Sales]]-[1]!Table1[[#This Row],[Cost]]-[1]!Table1[[#This Row],[Profit]]</f>
        <v>0</v>
      </c>
      <c r="X1352" s="3">
        <f>[1]!Table1[[#This Row],[Quantity]]*[1]!Table1[[#This Row],[Unit_Price]]</f>
        <v>35000</v>
      </c>
      <c r="Y1352" s="7">
        <f>[1]!Table1[[#This Row],[Gross_Sales]]*[1]!Table1[[#This Row],[Discount]]</f>
        <v>5250</v>
      </c>
      <c r="Z1352" s="8">
        <f>[1]!Table1[[#This Row],[Gross_Sales]]*[1]!Table1[[#This Row],[Discount_amount]]</f>
        <v>183750000</v>
      </c>
      <c r="AA1352" s="6">
        <f>IFERROR([1]!Table1[[#This Row],[Profit]]/[1]!Table1[[#This Row],[Sales]],0)</f>
        <v>9.2436974789915971E-2</v>
      </c>
      <c r="AB1352" s="3">
        <f>YEAR([1]!Table1[[#This Row],[Order_Date]])</f>
        <v>2024</v>
      </c>
      <c r="AC1352" s="3">
        <f>MONTH([1]!Table1[[#This Row],[Order_Date]])</f>
        <v>1</v>
      </c>
      <c r="AD1352" s="3" t="str">
        <f t="shared" si="63"/>
        <v>Jan</v>
      </c>
      <c r="AE1352" s="3" t="str">
        <f t="shared" si="64"/>
        <v>Q1</v>
      </c>
      <c r="AF1352" s="3" t="str">
        <f t="shared" si="65"/>
        <v>2024-Jan</v>
      </c>
      <c r="AG1352" s="3">
        <f>COUNTIF(C:C,Table1[[#This Row],[Customer_ID]])</f>
        <v>12</v>
      </c>
      <c r="AH1352" s="9" t="e">
        <f>IF([1]!Table1[[#This Row],[Customer_order_count]] &gt;= 10,"FREQUENT",IF([1]!Table1[[#This Row],[Customer_order_count]] &lt;= 10,"REGULAR","OCASSIONAL"))</f>
        <v>#REF!</v>
      </c>
    </row>
    <row r="1353" spans="1:34" x14ac:dyDescent="0.25">
      <c r="A1353" s="10" t="s">
        <v>2147</v>
      </c>
      <c r="B1353" s="11">
        <v>45789</v>
      </c>
      <c r="C1353" s="12" t="s">
        <v>569</v>
      </c>
      <c r="D1353" s="13" t="s">
        <v>570</v>
      </c>
      <c r="E1353" s="13" t="s">
        <v>16</v>
      </c>
      <c r="F1353" s="14">
        <v>47</v>
      </c>
      <c r="G1353" s="12" t="s">
        <v>339</v>
      </c>
      <c r="H1353" s="12" t="s">
        <v>285</v>
      </c>
      <c r="I1353" s="12" t="s">
        <v>127</v>
      </c>
      <c r="J1353" s="12" t="s">
        <v>128</v>
      </c>
      <c r="K1353" s="12" t="s">
        <v>58</v>
      </c>
      <c r="L1353" s="14">
        <v>2</v>
      </c>
      <c r="M1353" s="14">
        <v>3000</v>
      </c>
      <c r="N1353" s="15">
        <v>0</v>
      </c>
      <c r="O1353" s="14">
        <v>6000</v>
      </c>
      <c r="P1353" s="14">
        <v>4200</v>
      </c>
      <c r="Q1353" s="5">
        <f>Table1[[#This Row],[Sales]]-Table1[[#This Row],[Cost]]</f>
        <v>1800</v>
      </c>
      <c r="R1353" s="12" t="s">
        <v>98</v>
      </c>
      <c r="S1353" s="12" t="s">
        <v>10</v>
      </c>
      <c r="T1353" s="12" t="s">
        <v>11</v>
      </c>
      <c r="U1353" s="12" t="s">
        <v>12</v>
      </c>
      <c r="V1353" s="6">
        <f>Table1[[#This Row],[Profit]]/Table1[[#This Row],[Sales]]</f>
        <v>0.3</v>
      </c>
      <c r="W1353" s="12">
        <f>[1]!Table1[[#This Row],[Sales]]-[1]!Table1[[#This Row],[Cost]]-[1]!Table1[[#This Row],[Profit]]</f>
        <v>0</v>
      </c>
      <c r="X1353" s="12">
        <f>[1]!Table1[[#This Row],[Quantity]]*[1]!Table1[[#This Row],[Unit_Price]]</f>
        <v>6000</v>
      </c>
      <c r="Y1353" s="16">
        <f>[1]!Table1[[#This Row],[Gross_Sales]]*[1]!Table1[[#This Row],[Discount]]</f>
        <v>0</v>
      </c>
      <c r="Z1353" s="17">
        <f>[1]!Table1[[#This Row],[Gross_Sales]]*[1]!Table1[[#This Row],[Discount_amount]]</f>
        <v>0</v>
      </c>
      <c r="AA1353" s="15">
        <f>IFERROR([1]!Table1[[#This Row],[Profit]]/[1]!Table1[[#This Row],[Sales]],0)</f>
        <v>0.3</v>
      </c>
      <c r="AB1353" s="12">
        <f>YEAR([1]!Table1[[#This Row],[Order_Date]])</f>
        <v>2025</v>
      </c>
      <c r="AC1353" s="12">
        <f>MONTH([1]!Table1[[#This Row],[Order_Date]])</f>
        <v>5</v>
      </c>
      <c r="AD1353" s="12" t="str">
        <f t="shared" si="63"/>
        <v>May</v>
      </c>
      <c r="AE1353" s="12" t="str">
        <f t="shared" si="64"/>
        <v>Q2</v>
      </c>
      <c r="AF1353" s="12" t="str">
        <f t="shared" si="65"/>
        <v>2025-May</v>
      </c>
      <c r="AG1353" s="12">
        <f>COUNTIF(C:C,Table1[[#This Row],[Customer_ID]])</f>
        <v>8</v>
      </c>
      <c r="AH1353" s="18" t="e">
        <f>IF([1]!Table1[[#This Row],[Customer_order_count]] &gt;= 10,"FREQUENT",IF([1]!Table1[[#This Row],[Customer_order_count]] &lt;= 10,"REGULAR","OCASSIONAL"))</f>
        <v>#REF!</v>
      </c>
    </row>
    <row r="1354" spans="1:34" x14ac:dyDescent="0.25">
      <c r="A1354" s="1" t="s">
        <v>2148</v>
      </c>
      <c r="B1354" s="2">
        <v>45329</v>
      </c>
      <c r="C1354" s="3" t="s">
        <v>368</v>
      </c>
      <c r="D1354" s="4" t="s">
        <v>369</v>
      </c>
      <c r="E1354" s="4" t="s">
        <v>3</v>
      </c>
      <c r="F1354" s="5">
        <v>39</v>
      </c>
      <c r="G1354" s="3" t="s">
        <v>290</v>
      </c>
      <c r="H1354" s="3" t="s">
        <v>276</v>
      </c>
      <c r="I1354" s="3" t="s">
        <v>186</v>
      </c>
      <c r="J1354" s="3" t="s">
        <v>187</v>
      </c>
      <c r="K1354" s="3" t="s">
        <v>91</v>
      </c>
      <c r="L1354" s="5">
        <v>2</v>
      </c>
      <c r="M1354" s="5">
        <v>12000</v>
      </c>
      <c r="N1354" s="6">
        <v>0.1</v>
      </c>
      <c r="O1354" s="5">
        <v>21600</v>
      </c>
      <c r="P1354" s="5">
        <v>18000</v>
      </c>
      <c r="Q1354" s="5">
        <f>Table1[[#This Row],[Sales]]-Table1[[#This Row],[Cost]]</f>
        <v>3600</v>
      </c>
      <c r="R1354" s="3" t="s">
        <v>26</v>
      </c>
      <c r="S1354" s="3" t="s">
        <v>10</v>
      </c>
      <c r="T1354" s="3" t="s">
        <v>18</v>
      </c>
      <c r="U1354" s="3" t="s">
        <v>12</v>
      </c>
      <c r="V1354" s="6">
        <f>Table1[[#This Row],[Profit]]/Table1[[#This Row],[Sales]]</f>
        <v>0.16666666666666666</v>
      </c>
      <c r="W1354" s="3">
        <f>[1]!Table1[[#This Row],[Sales]]-[1]!Table1[[#This Row],[Cost]]-[1]!Table1[[#This Row],[Profit]]</f>
        <v>0</v>
      </c>
      <c r="X1354" s="3">
        <f>[1]!Table1[[#This Row],[Quantity]]*[1]!Table1[[#This Row],[Unit_Price]]</f>
        <v>24000</v>
      </c>
      <c r="Y1354" s="7">
        <f>[1]!Table1[[#This Row],[Gross_Sales]]*[1]!Table1[[#This Row],[Discount]]</f>
        <v>2400</v>
      </c>
      <c r="Z1354" s="8">
        <f>[1]!Table1[[#This Row],[Gross_Sales]]*[1]!Table1[[#This Row],[Discount_amount]]</f>
        <v>57600000</v>
      </c>
      <c r="AA1354" s="6">
        <f>IFERROR([1]!Table1[[#This Row],[Profit]]/[1]!Table1[[#This Row],[Sales]],0)</f>
        <v>0.16666666666666666</v>
      </c>
      <c r="AB1354" s="3">
        <f>YEAR([1]!Table1[[#This Row],[Order_Date]])</f>
        <v>2024</v>
      </c>
      <c r="AC1354" s="3">
        <f>MONTH([1]!Table1[[#This Row],[Order_Date]])</f>
        <v>2</v>
      </c>
      <c r="AD1354" s="3" t="str">
        <f t="shared" si="63"/>
        <v>Feb</v>
      </c>
      <c r="AE1354" s="3" t="str">
        <f t="shared" si="64"/>
        <v>Q1</v>
      </c>
      <c r="AF1354" s="3" t="str">
        <f t="shared" si="65"/>
        <v>2024-Feb</v>
      </c>
      <c r="AG1354" s="3">
        <f>COUNTIF(C:C,Table1[[#This Row],[Customer_ID]])</f>
        <v>9</v>
      </c>
      <c r="AH1354" s="9" t="e">
        <f>IF([1]!Table1[[#This Row],[Customer_order_count]] &gt;= 10,"FREQUENT",IF([1]!Table1[[#This Row],[Customer_order_count]] &lt;= 10,"REGULAR","OCASSIONAL"))</f>
        <v>#REF!</v>
      </c>
    </row>
    <row r="1355" spans="1:34" x14ac:dyDescent="0.25">
      <c r="A1355" s="10" t="s">
        <v>2149</v>
      </c>
      <c r="B1355" s="11">
        <v>45556</v>
      </c>
      <c r="C1355" s="12" t="s">
        <v>707</v>
      </c>
      <c r="D1355" s="13" t="s">
        <v>708</v>
      </c>
      <c r="E1355" s="13" t="s">
        <v>3</v>
      </c>
      <c r="F1355" s="14">
        <v>26</v>
      </c>
      <c r="G1355" s="12" t="s">
        <v>295</v>
      </c>
      <c r="H1355" s="12" t="s">
        <v>270</v>
      </c>
      <c r="I1355" s="12" t="s">
        <v>37</v>
      </c>
      <c r="J1355" s="12" t="s">
        <v>38</v>
      </c>
      <c r="K1355" s="12" t="s">
        <v>39</v>
      </c>
      <c r="L1355" s="14">
        <v>2</v>
      </c>
      <c r="M1355" s="14">
        <v>900</v>
      </c>
      <c r="N1355" s="15">
        <v>0.15</v>
      </c>
      <c r="O1355" s="14">
        <v>1530</v>
      </c>
      <c r="P1355" s="14">
        <v>1100</v>
      </c>
      <c r="Q1355" s="5">
        <f>Table1[[#This Row],[Sales]]-Table1[[#This Row],[Cost]]</f>
        <v>430</v>
      </c>
      <c r="R1355" s="12" t="s">
        <v>9</v>
      </c>
      <c r="S1355" s="12" t="s">
        <v>10</v>
      </c>
      <c r="T1355" s="12" t="s">
        <v>33</v>
      </c>
      <c r="U1355" s="12" t="s">
        <v>27</v>
      </c>
      <c r="V1355" s="6">
        <f>Table1[[#This Row],[Profit]]/Table1[[#This Row],[Sales]]</f>
        <v>0.28104575163398693</v>
      </c>
      <c r="W1355" s="12">
        <f>[1]!Table1[[#This Row],[Sales]]-[1]!Table1[[#This Row],[Cost]]-[1]!Table1[[#This Row],[Profit]]</f>
        <v>0</v>
      </c>
      <c r="X1355" s="12">
        <f>[1]!Table1[[#This Row],[Quantity]]*[1]!Table1[[#This Row],[Unit_Price]]</f>
        <v>1800</v>
      </c>
      <c r="Y1355" s="16">
        <f>[1]!Table1[[#This Row],[Gross_Sales]]*[1]!Table1[[#This Row],[Discount]]</f>
        <v>270</v>
      </c>
      <c r="Z1355" s="17">
        <f>[1]!Table1[[#This Row],[Gross_Sales]]*[1]!Table1[[#This Row],[Discount_amount]]</f>
        <v>486000</v>
      </c>
      <c r="AA1355" s="15">
        <f>IFERROR([1]!Table1[[#This Row],[Profit]]/[1]!Table1[[#This Row],[Sales]],0)</f>
        <v>0.28104575163398693</v>
      </c>
      <c r="AB1355" s="12">
        <f>YEAR([1]!Table1[[#This Row],[Order_Date]])</f>
        <v>2024</v>
      </c>
      <c r="AC1355" s="12">
        <f>MONTH([1]!Table1[[#This Row],[Order_Date]])</f>
        <v>9</v>
      </c>
      <c r="AD1355" s="12" t="str">
        <f t="shared" si="63"/>
        <v>Sep</v>
      </c>
      <c r="AE1355" s="12" t="str">
        <f t="shared" si="64"/>
        <v>Q3</v>
      </c>
      <c r="AF1355" s="12" t="str">
        <f t="shared" si="65"/>
        <v>2024-Sep</v>
      </c>
      <c r="AG1355" s="12">
        <f>COUNTIF(C:C,Table1[[#This Row],[Customer_ID]])</f>
        <v>23</v>
      </c>
      <c r="AH1355" s="18" t="e">
        <f>IF([1]!Table1[[#This Row],[Customer_order_count]] &gt;= 10,"FREQUENT",IF([1]!Table1[[#This Row],[Customer_order_count]] &lt;= 10,"REGULAR","OCASSIONAL"))</f>
        <v>#REF!</v>
      </c>
    </row>
    <row r="1356" spans="1:34" x14ac:dyDescent="0.25">
      <c r="A1356" s="1" t="s">
        <v>2150</v>
      </c>
      <c r="B1356" s="2">
        <v>45335</v>
      </c>
      <c r="C1356" s="3" t="s">
        <v>508</v>
      </c>
      <c r="D1356" s="4" t="s">
        <v>509</v>
      </c>
      <c r="E1356" s="4" t="s">
        <v>16</v>
      </c>
      <c r="F1356" s="5">
        <v>25</v>
      </c>
      <c r="G1356" s="3" t="s">
        <v>312</v>
      </c>
      <c r="H1356" s="3" t="s">
        <v>276</v>
      </c>
      <c r="I1356" s="3" t="s">
        <v>143</v>
      </c>
      <c r="J1356" s="3" t="s">
        <v>144</v>
      </c>
      <c r="K1356" s="3" t="s">
        <v>76</v>
      </c>
      <c r="L1356" s="5">
        <v>1</v>
      </c>
      <c r="M1356" s="5">
        <v>700</v>
      </c>
      <c r="N1356" s="6">
        <v>0.05</v>
      </c>
      <c r="O1356" s="5">
        <v>665</v>
      </c>
      <c r="P1356" s="5">
        <v>570</v>
      </c>
      <c r="Q1356" s="5">
        <f>Table1[[#This Row],[Sales]]-Table1[[#This Row],[Cost]]</f>
        <v>95</v>
      </c>
      <c r="R1356" s="3" t="s">
        <v>9</v>
      </c>
      <c r="S1356" s="3" t="s">
        <v>10</v>
      </c>
      <c r="T1356" s="3" t="s">
        <v>18</v>
      </c>
      <c r="U1356" s="3" t="s">
        <v>27</v>
      </c>
      <c r="V1356" s="6">
        <f>Table1[[#This Row],[Profit]]/Table1[[#This Row],[Sales]]</f>
        <v>0.14285714285714285</v>
      </c>
      <c r="W1356" s="3">
        <f>[1]!Table1[[#This Row],[Sales]]-[1]!Table1[[#This Row],[Cost]]-[1]!Table1[[#This Row],[Profit]]</f>
        <v>0</v>
      </c>
      <c r="X1356" s="3">
        <f>[1]!Table1[[#This Row],[Quantity]]*[1]!Table1[[#This Row],[Unit_Price]]</f>
        <v>700</v>
      </c>
      <c r="Y1356" s="7">
        <f>[1]!Table1[[#This Row],[Gross_Sales]]*[1]!Table1[[#This Row],[Discount]]</f>
        <v>35</v>
      </c>
      <c r="Z1356" s="8">
        <f>[1]!Table1[[#This Row],[Gross_Sales]]*[1]!Table1[[#This Row],[Discount_amount]]</f>
        <v>24500</v>
      </c>
      <c r="AA1356" s="6">
        <f>IFERROR([1]!Table1[[#This Row],[Profit]]/[1]!Table1[[#This Row],[Sales]],0)</f>
        <v>0.14285714285714285</v>
      </c>
      <c r="AB1356" s="3">
        <f>YEAR([1]!Table1[[#This Row],[Order_Date]])</f>
        <v>2024</v>
      </c>
      <c r="AC1356" s="3">
        <f>MONTH([1]!Table1[[#This Row],[Order_Date]])</f>
        <v>2</v>
      </c>
      <c r="AD1356" s="3" t="str">
        <f t="shared" si="63"/>
        <v>Feb</v>
      </c>
      <c r="AE1356" s="3" t="str">
        <f t="shared" si="64"/>
        <v>Q1</v>
      </c>
      <c r="AF1356" s="3" t="str">
        <f t="shared" si="65"/>
        <v>2024-Feb</v>
      </c>
      <c r="AG1356" s="3">
        <f>COUNTIF(C:C,Table1[[#This Row],[Customer_ID]])</f>
        <v>11</v>
      </c>
      <c r="AH1356" s="9" t="e">
        <f>IF([1]!Table1[[#This Row],[Customer_order_count]] &gt;= 10,"FREQUENT",IF([1]!Table1[[#This Row],[Customer_order_count]] &lt;= 10,"REGULAR","OCASSIONAL"))</f>
        <v>#REF!</v>
      </c>
    </row>
    <row r="1357" spans="1:34" x14ac:dyDescent="0.25">
      <c r="A1357" s="10" t="s">
        <v>2151</v>
      </c>
      <c r="B1357" s="11">
        <v>45377</v>
      </c>
      <c r="C1357" s="12" t="s">
        <v>2152</v>
      </c>
      <c r="D1357" s="13" t="s">
        <v>2153</v>
      </c>
      <c r="E1357" s="13" t="s">
        <v>3</v>
      </c>
      <c r="F1357" s="14">
        <v>60</v>
      </c>
      <c r="G1357" s="12" t="s">
        <v>312</v>
      </c>
      <c r="H1357" s="12" t="s">
        <v>276</v>
      </c>
      <c r="I1357" s="12" t="s">
        <v>68</v>
      </c>
      <c r="J1357" s="12" t="s">
        <v>69</v>
      </c>
      <c r="K1357" s="12" t="s">
        <v>39</v>
      </c>
      <c r="L1357" s="14">
        <v>3</v>
      </c>
      <c r="M1357" s="14">
        <v>3500</v>
      </c>
      <c r="N1357" s="15">
        <v>0.1</v>
      </c>
      <c r="O1357" s="14">
        <v>9450</v>
      </c>
      <c r="P1357" s="14">
        <v>6900</v>
      </c>
      <c r="Q1357" s="5">
        <f>Table1[[#This Row],[Sales]]-Table1[[#This Row],[Cost]]</f>
        <v>2550</v>
      </c>
      <c r="R1357" s="12" t="s">
        <v>17</v>
      </c>
      <c r="S1357" s="12" t="s">
        <v>10</v>
      </c>
      <c r="T1357" s="12" t="s">
        <v>18</v>
      </c>
      <c r="U1357" s="12" t="s">
        <v>12</v>
      </c>
      <c r="V1357" s="6">
        <f>Table1[[#This Row],[Profit]]/Table1[[#This Row],[Sales]]</f>
        <v>0.26984126984126983</v>
      </c>
      <c r="W1357" s="12">
        <f>[1]!Table1[[#This Row],[Sales]]-[1]!Table1[[#This Row],[Cost]]-[1]!Table1[[#This Row],[Profit]]</f>
        <v>0</v>
      </c>
      <c r="X1357" s="12">
        <f>[1]!Table1[[#This Row],[Quantity]]*[1]!Table1[[#This Row],[Unit_Price]]</f>
        <v>10500</v>
      </c>
      <c r="Y1357" s="16">
        <f>[1]!Table1[[#This Row],[Gross_Sales]]*[1]!Table1[[#This Row],[Discount]]</f>
        <v>1050</v>
      </c>
      <c r="Z1357" s="17">
        <f>[1]!Table1[[#This Row],[Gross_Sales]]*[1]!Table1[[#This Row],[Discount_amount]]</f>
        <v>11025000</v>
      </c>
      <c r="AA1357" s="15">
        <f>IFERROR([1]!Table1[[#This Row],[Profit]]/[1]!Table1[[#This Row],[Sales]],0)</f>
        <v>0.26984126984126983</v>
      </c>
      <c r="AB1357" s="12">
        <f>YEAR([1]!Table1[[#This Row],[Order_Date]])</f>
        <v>2024</v>
      </c>
      <c r="AC1357" s="12">
        <f>MONTH([1]!Table1[[#This Row],[Order_Date]])</f>
        <v>3</v>
      </c>
      <c r="AD1357" s="12" t="str">
        <f t="shared" si="63"/>
        <v>Mar</v>
      </c>
      <c r="AE1357" s="12" t="str">
        <f t="shared" si="64"/>
        <v>Q1</v>
      </c>
      <c r="AF1357" s="12" t="str">
        <f t="shared" si="65"/>
        <v>2024-Mar</v>
      </c>
      <c r="AG1357" s="12">
        <f>COUNTIF(C:C,Table1[[#This Row],[Customer_ID]])</f>
        <v>2</v>
      </c>
      <c r="AH1357" s="18" t="e">
        <f>IF([1]!Table1[[#This Row],[Customer_order_count]] &gt;= 10,"FREQUENT",IF([1]!Table1[[#This Row],[Customer_order_count]] &lt;= 10,"REGULAR","OCASSIONAL"))</f>
        <v>#REF!</v>
      </c>
    </row>
    <row r="1358" spans="1:34" x14ac:dyDescent="0.25">
      <c r="A1358" s="1" t="s">
        <v>2154</v>
      </c>
      <c r="B1358" s="2">
        <v>45708</v>
      </c>
      <c r="C1358" s="3" t="s">
        <v>1253</v>
      </c>
      <c r="D1358" s="3" t="s">
        <v>1254</v>
      </c>
      <c r="E1358" s="3" t="s">
        <v>16</v>
      </c>
      <c r="F1358" s="3">
        <v>45</v>
      </c>
      <c r="G1358" s="3" t="s">
        <v>275</v>
      </c>
      <c r="H1358" s="3" t="s">
        <v>276</v>
      </c>
      <c r="I1358" s="3" t="s">
        <v>264</v>
      </c>
      <c r="J1358" s="3" t="s">
        <v>265</v>
      </c>
      <c r="K1358" s="3" t="s">
        <v>46</v>
      </c>
      <c r="L1358" s="3">
        <v>1</v>
      </c>
      <c r="M1358" s="3">
        <v>800</v>
      </c>
      <c r="N1358" s="3">
        <v>0.05</v>
      </c>
      <c r="O1358" s="3">
        <v>0</v>
      </c>
      <c r="P1358" s="3">
        <v>500</v>
      </c>
      <c r="Q1358" s="5">
        <f>Table1[[#This Row],[Sales]]-Table1[[#This Row],[Cost]]</f>
        <v>-500</v>
      </c>
      <c r="R1358" s="3" t="s">
        <v>9</v>
      </c>
      <c r="S1358" s="3" t="s">
        <v>291</v>
      </c>
      <c r="T1358" s="3" t="s">
        <v>18</v>
      </c>
      <c r="U1358" s="3" t="s">
        <v>27</v>
      </c>
      <c r="V1358" s="3" t="e">
        <f>Table1[[#This Row],[Profit]]/Table1[[#This Row],[Sales]]</f>
        <v>#DIV/0!</v>
      </c>
      <c r="W1358" s="3">
        <f>[1]!Table1[[#This Row],[Sales]]-[1]!Table1[[#This Row],[Cost]]-[1]!Table1[[#This Row],[Profit]]</f>
        <v>-500</v>
      </c>
      <c r="X1358" s="3">
        <f>[1]!Table1[[#This Row],[Quantity]]*[1]!Table1[[#This Row],[Unit_Price]]</f>
        <v>800</v>
      </c>
      <c r="Y1358" s="3">
        <f>[1]!Table1[[#This Row],[Gross_Sales]]*[1]!Table1[[#This Row],[Discount]]</f>
        <v>40</v>
      </c>
      <c r="Z1358" s="3">
        <f>[1]!Table1[[#This Row],[Gross_Sales]]*[1]!Table1[[#This Row],[Discount_amount]]</f>
        <v>32000</v>
      </c>
      <c r="AA1358" s="3">
        <f>IFERROR([1]!Table1[[#This Row],[Profit]]/[1]!Table1[[#This Row],[Sales]],0)</f>
        <v>0</v>
      </c>
      <c r="AB1358" s="3">
        <f>YEAR([1]!Table1[[#This Row],[Order_Date]])</f>
        <v>2025</v>
      </c>
      <c r="AC1358" s="3">
        <f>MONTH([1]!Table1[[#This Row],[Order_Date]])</f>
        <v>2</v>
      </c>
      <c r="AD1358" s="3" t="str">
        <f t="shared" si="63"/>
        <v>Feb</v>
      </c>
      <c r="AE1358" s="3" t="str">
        <f t="shared" si="64"/>
        <v>Q1</v>
      </c>
      <c r="AF1358" s="3" t="str">
        <f t="shared" si="65"/>
        <v>2025-Feb</v>
      </c>
      <c r="AG1358" s="3">
        <f>COUNTIF(C:C,Table1[[#This Row],[Customer_ID]])</f>
        <v>17</v>
      </c>
      <c r="AH1358" s="9" t="e">
        <f>IF([1]!Table1[[#This Row],[Customer_order_count]] &gt;= 10,"FREQUENT",IF([1]!Table1[[#This Row],[Customer_order_count]] &lt;= 10,"REGULAR","OCASSIONAL"))</f>
        <v>#REF!</v>
      </c>
    </row>
    <row r="1359" spans="1:34" x14ac:dyDescent="0.25">
      <c r="A1359" s="10" t="s">
        <v>2155</v>
      </c>
      <c r="B1359" s="11">
        <v>45698</v>
      </c>
      <c r="C1359" s="12" t="s">
        <v>923</v>
      </c>
      <c r="D1359" s="13" t="s">
        <v>924</v>
      </c>
      <c r="E1359" s="13" t="s">
        <v>16</v>
      </c>
      <c r="F1359" s="14">
        <v>45</v>
      </c>
      <c r="G1359" s="12" t="s">
        <v>284</v>
      </c>
      <c r="H1359" s="12" t="s">
        <v>285</v>
      </c>
      <c r="I1359" s="12" t="s">
        <v>176</v>
      </c>
      <c r="J1359" s="12" t="s">
        <v>177</v>
      </c>
      <c r="K1359" s="12" t="s">
        <v>25</v>
      </c>
      <c r="L1359" s="14">
        <v>1</v>
      </c>
      <c r="M1359" s="14">
        <v>22000</v>
      </c>
      <c r="N1359" s="15">
        <v>0.05</v>
      </c>
      <c r="O1359" s="14">
        <v>20900</v>
      </c>
      <c r="P1359" s="14">
        <v>16500</v>
      </c>
      <c r="Q1359" s="5">
        <f>Table1[[#This Row],[Sales]]-Table1[[#This Row],[Cost]]</f>
        <v>4400</v>
      </c>
      <c r="R1359" s="12" t="s">
        <v>26</v>
      </c>
      <c r="S1359" s="12" t="s">
        <v>10</v>
      </c>
      <c r="T1359" s="12" t="s">
        <v>18</v>
      </c>
      <c r="U1359" s="12" t="s">
        <v>12</v>
      </c>
      <c r="V1359" s="6">
        <f>Table1[[#This Row],[Profit]]/Table1[[#This Row],[Sales]]</f>
        <v>0.21052631578947367</v>
      </c>
      <c r="W1359" s="12">
        <f>[1]!Table1[[#This Row],[Sales]]-[1]!Table1[[#This Row],[Cost]]-[1]!Table1[[#This Row],[Profit]]</f>
        <v>0</v>
      </c>
      <c r="X1359" s="12">
        <f>[1]!Table1[[#This Row],[Quantity]]*[1]!Table1[[#This Row],[Unit_Price]]</f>
        <v>22000</v>
      </c>
      <c r="Y1359" s="16">
        <f>[1]!Table1[[#This Row],[Gross_Sales]]*[1]!Table1[[#This Row],[Discount]]</f>
        <v>1100</v>
      </c>
      <c r="Z1359" s="17">
        <f>[1]!Table1[[#This Row],[Gross_Sales]]*[1]!Table1[[#This Row],[Discount_amount]]</f>
        <v>24200000</v>
      </c>
      <c r="AA1359" s="15">
        <f>IFERROR([1]!Table1[[#This Row],[Profit]]/[1]!Table1[[#This Row],[Sales]],0)</f>
        <v>0.21052631578947367</v>
      </c>
      <c r="AB1359" s="12">
        <f>YEAR([1]!Table1[[#This Row],[Order_Date]])</f>
        <v>2025</v>
      </c>
      <c r="AC1359" s="12">
        <f>MONTH([1]!Table1[[#This Row],[Order_Date]])</f>
        <v>2</v>
      </c>
      <c r="AD1359" s="12" t="str">
        <f t="shared" si="63"/>
        <v>Feb</v>
      </c>
      <c r="AE1359" s="12" t="str">
        <f t="shared" si="64"/>
        <v>Q1</v>
      </c>
      <c r="AF1359" s="12" t="str">
        <f t="shared" si="65"/>
        <v>2025-Feb</v>
      </c>
      <c r="AG1359" s="12">
        <f>COUNTIF(C:C,Table1[[#This Row],[Customer_ID]])</f>
        <v>5</v>
      </c>
      <c r="AH1359" s="18" t="e">
        <f>IF([1]!Table1[[#This Row],[Customer_order_count]] &gt;= 10,"FREQUENT",IF([1]!Table1[[#This Row],[Customer_order_count]] &lt;= 10,"REGULAR","OCASSIONAL"))</f>
        <v>#REF!</v>
      </c>
    </row>
    <row r="1360" spans="1:34" x14ac:dyDescent="0.25">
      <c r="A1360" s="1" t="s">
        <v>2156</v>
      </c>
      <c r="B1360" s="2">
        <v>45804</v>
      </c>
      <c r="C1360" s="3" t="s">
        <v>354</v>
      </c>
      <c r="D1360" s="4" t="s">
        <v>167</v>
      </c>
      <c r="E1360" s="4" t="s">
        <v>3</v>
      </c>
      <c r="F1360" s="5">
        <v>27</v>
      </c>
      <c r="G1360" s="3" t="s">
        <v>269</v>
      </c>
      <c r="H1360" s="3" t="s">
        <v>270</v>
      </c>
      <c r="I1360" s="3" t="s">
        <v>31</v>
      </c>
      <c r="J1360" s="3" t="s">
        <v>32</v>
      </c>
      <c r="K1360" s="3" t="s">
        <v>25</v>
      </c>
      <c r="L1360" s="5">
        <v>1</v>
      </c>
      <c r="M1360" s="5">
        <v>5000</v>
      </c>
      <c r="N1360" s="6">
        <v>0.1</v>
      </c>
      <c r="O1360" s="5">
        <v>4500</v>
      </c>
      <c r="P1360" s="5">
        <v>3500</v>
      </c>
      <c r="Q1360" s="5">
        <f>Table1[[#This Row],[Sales]]-Table1[[#This Row],[Cost]]</f>
        <v>1000</v>
      </c>
      <c r="R1360" s="3" t="s">
        <v>17</v>
      </c>
      <c r="S1360" s="3" t="s">
        <v>10</v>
      </c>
      <c r="T1360" s="3" t="s">
        <v>11</v>
      </c>
      <c r="U1360" s="3" t="s">
        <v>19</v>
      </c>
      <c r="V1360" s="6">
        <f>Table1[[#This Row],[Profit]]/Table1[[#This Row],[Sales]]</f>
        <v>0.22222222222222221</v>
      </c>
      <c r="W1360" s="3">
        <f>[1]!Table1[[#This Row],[Sales]]-[1]!Table1[[#This Row],[Cost]]-[1]!Table1[[#This Row],[Profit]]</f>
        <v>0</v>
      </c>
      <c r="X1360" s="3">
        <f>[1]!Table1[[#This Row],[Quantity]]*[1]!Table1[[#This Row],[Unit_Price]]</f>
        <v>5000</v>
      </c>
      <c r="Y1360" s="7">
        <f>[1]!Table1[[#This Row],[Gross_Sales]]*[1]!Table1[[#This Row],[Discount]]</f>
        <v>500</v>
      </c>
      <c r="Z1360" s="8">
        <f>[1]!Table1[[#This Row],[Gross_Sales]]*[1]!Table1[[#This Row],[Discount_amount]]</f>
        <v>2500000</v>
      </c>
      <c r="AA1360" s="6">
        <f>IFERROR([1]!Table1[[#This Row],[Profit]]/[1]!Table1[[#This Row],[Sales]],0)</f>
        <v>0.22222222222222221</v>
      </c>
      <c r="AB1360" s="3">
        <f>YEAR([1]!Table1[[#This Row],[Order_Date]])</f>
        <v>2025</v>
      </c>
      <c r="AC1360" s="3">
        <f>MONTH([1]!Table1[[#This Row],[Order_Date]])</f>
        <v>5</v>
      </c>
      <c r="AD1360" s="3" t="str">
        <f t="shared" si="63"/>
        <v>May</v>
      </c>
      <c r="AE1360" s="3" t="str">
        <f t="shared" si="64"/>
        <v>Q2</v>
      </c>
      <c r="AF1360" s="3" t="str">
        <f t="shared" si="65"/>
        <v>2025-May</v>
      </c>
      <c r="AG1360" s="3">
        <f>COUNTIF(C:C,Table1[[#This Row],[Customer_ID]])</f>
        <v>5</v>
      </c>
      <c r="AH1360" s="9" t="e">
        <f>IF([1]!Table1[[#This Row],[Customer_order_count]] &gt;= 10,"FREQUENT",IF([1]!Table1[[#This Row],[Customer_order_count]] &lt;= 10,"REGULAR","OCASSIONAL"))</f>
        <v>#REF!</v>
      </c>
    </row>
    <row r="1361" spans="1:34" x14ac:dyDescent="0.25">
      <c r="A1361" s="10" t="s">
        <v>2157</v>
      </c>
      <c r="B1361" s="11">
        <v>45829</v>
      </c>
      <c r="C1361" s="12" t="s">
        <v>1604</v>
      </c>
      <c r="D1361" s="13" t="s">
        <v>323</v>
      </c>
      <c r="E1361" s="13" t="s">
        <v>16</v>
      </c>
      <c r="F1361" s="14">
        <v>41</v>
      </c>
      <c r="G1361" s="12" t="s">
        <v>317</v>
      </c>
      <c r="H1361" s="12" t="s">
        <v>5</v>
      </c>
      <c r="I1361" s="12" t="s">
        <v>37</v>
      </c>
      <c r="J1361" s="12" t="s">
        <v>38</v>
      </c>
      <c r="K1361" s="12" t="s">
        <v>39</v>
      </c>
      <c r="L1361" s="14">
        <v>1</v>
      </c>
      <c r="M1361" s="14">
        <v>900</v>
      </c>
      <c r="N1361" s="15">
        <v>0.2</v>
      </c>
      <c r="O1361" s="14">
        <v>720</v>
      </c>
      <c r="P1361" s="14">
        <v>550</v>
      </c>
      <c r="Q1361" s="5">
        <f>Table1[[#This Row],[Sales]]-Table1[[#This Row],[Cost]]</f>
        <v>170</v>
      </c>
      <c r="R1361" s="12" t="s">
        <v>17</v>
      </c>
      <c r="S1361" s="12" t="s">
        <v>10</v>
      </c>
      <c r="T1361" s="12" t="s">
        <v>11</v>
      </c>
      <c r="U1361" s="12" t="s">
        <v>12</v>
      </c>
      <c r="V1361" s="6">
        <f>Table1[[#This Row],[Profit]]/Table1[[#This Row],[Sales]]</f>
        <v>0.2361111111111111</v>
      </c>
      <c r="W1361" s="12">
        <f>[1]!Table1[[#This Row],[Sales]]-[1]!Table1[[#This Row],[Cost]]-[1]!Table1[[#This Row],[Profit]]</f>
        <v>0</v>
      </c>
      <c r="X1361" s="12">
        <f>[1]!Table1[[#This Row],[Quantity]]*[1]!Table1[[#This Row],[Unit_Price]]</f>
        <v>900</v>
      </c>
      <c r="Y1361" s="16">
        <f>[1]!Table1[[#This Row],[Gross_Sales]]*[1]!Table1[[#This Row],[Discount]]</f>
        <v>180</v>
      </c>
      <c r="Z1361" s="17">
        <f>[1]!Table1[[#This Row],[Gross_Sales]]*[1]!Table1[[#This Row],[Discount_amount]]</f>
        <v>162000</v>
      </c>
      <c r="AA1361" s="15">
        <f>IFERROR([1]!Table1[[#This Row],[Profit]]/[1]!Table1[[#This Row],[Sales]],0)</f>
        <v>0.2361111111111111</v>
      </c>
      <c r="AB1361" s="12">
        <f>YEAR([1]!Table1[[#This Row],[Order_Date]])</f>
        <v>2025</v>
      </c>
      <c r="AC1361" s="12">
        <f>MONTH([1]!Table1[[#This Row],[Order_Date]])</f>
        <v>6</v>
      </c>
      <c r="AD1361" s="12" t="str">
        <f t="shared" si="63"/>
        <v>Jun</v>
      </c>
      <c r="AE1361" s="12" t="str">
        <f t="shared" si="64"/>
        <v>Q2</v>
      </c>
      <c r="AF1361" s="12" t="str">
        <f t="shared" si="65"/>
        <v>2025-Jun</v>
      </c>
      <c r="AG1361" s="12">
        <f>COUNTIF(C:C,Table1[[#This Row],[Customer_ID]])</f>
        <v>7</v>
      </c>
      <c r="AH1361" s="18" t="e">
        <f>IF([1]!Table1[[#This Row],[Customer_order_count]] &gt;= 10,"FREQUENT",IF([1]!Table1[[#This Row],[Customer_order_count]] &lt;= 10,"REGULAR","OCASSIONAL"))</f>
        <v>#REF!</v>
      </c>
    </row>
    <row r="1362" spans="1:34" x14ac:dyDescent="0.25">
      <c r="A1362" s="1" t="s">
        <v>2158</v>
      </c>
      <c r="B1362" s="2">
        <v>45906</v>
      </c>
      <c r="C1362" s="3" t="s">
        <v>2159</v>
      </c>
      <c r="D1362" s="4" t="s">
        <v>423</v>
      </c>
      <c r="E1362" s="4" t="s">
        <v>3</v>
      </c>
      <c r="F1362" s="5">
        <v>26</v>
      </c>
      <c r="G1362" s="3" t="s">
        <v>317</v>
      </c>
      <c r="H1362" s="3" t="s">
        <v>5</v>
      </c>
      <c r="I1362" s="3" t="s">
        <v>31</v>
      </c>
      <c r="J1362" s="3" t="s">
        <v>32</v>
      </c>
      <c r="K1362" s="3" t="s">
        <v>25</v>
      </c>
      <c r="L1362" s="5">
        <v>1</v>
      </c>
      <c r="M1362" s="5">
        <v>5000</v>
      </c>
      <c r="N1362" s="6">
        <v>0.05</v>
      </c>
      <c r="O1362" s="5">
        <v>4750</v>
      </c>
      <c r="P1362" s="5">
        <v>3500</v>
      </c>
      <c r="Q1362" s="5">
        <f>Table1[[#This Row],[Sales]]-Table1[[#This Row],[Cost]]</f>
        <v>1250</v>
      </c>
      <c r="R1362" s="3" t="s">
        <v>9</v>
      </c>
      <c r="S1362" s="3" t="s">
        <v>10</v>
      </c>
      <c r="T1362" s="3" t="s">
        <v>33</v>
      </c>
      <c r="U1362" s="3" t="s">
        <v>27</v>
      </c>
      <c r="V1362" s="6">
        <f>Table1[[#This Row],[Profit]]/Table1[[#This Row],[Sales]]</f>
        <v>0.26315789473684209</v>
      </c>
      <c r="W1362" s="3">
        <f>[1]!Table1[[#This Row],[Sales]]-[1]!Table1[[#This Row],[Cost]]-[1]!Table1[[#This Row],[Profit]]</f>
        <v>0</v>
      </c>
      <c r="X1362" s="3">
        <f>[1]!Table1[[#This Row],[Quantity]]*[1]!Table1[[#This Row],[Unit_Price]]</f>
        <v>5000</v>
      </c>
      <c r="Y1362" s="7">
        <f>[1]!Table1[[#This Row],[Gross_Sales]]*[1]!Table1[[#This Row],[Discount]]</f>
        <v>250</v>
      </c>
      <c r="Z1362" s="8">
        <f>[1]!Table1[[#This Row],[Gross_Sales]]*[1]!Table1[[#This Row],[Discount_amount]]</f>
        <v>1250000</v>
      </c>
      <c r="AA1362" s="6">
        <f>IFERROR([1]!Table1[[#This Row],[Profit]]/[1]!Table1[[#This Row],[Sales]],0)</f>
        <v>0.26315789473684209</v>
      </c>
      <c r="AB1362" s="3">
        <f>YEAR([1]!Table1[[#This Row],[Order_Date]])</f>
        <v>2025</v>
      </c>
      <c r="AC1362" s="3">
        <f>MONTH([1]!Table1[[#This Row],[Order_Date]])</f>
        <v>9</v>
      </c>
      <c r="AD1362" s="3" t="str">
        <f t="shared" si="63"/>
        <v>Sep</v>
      </c>
      <c r="AE1362" s="3" t="str">
        <f t="shared" si="64"/>
        <v>Q3</v>
      </c>
      <c r="AF1362" s="3" t="str">
        <f t="shared" si="65"/>
        <v>2025-Sep</v>
      </c>
      <c r="AG1362" s="3">
        <f>COUNTIF(C:C,Table1[[#This Row],[Customer_ID]])</f>
        <v>4</v>
      </c>
      <c r="AH1362" s="9" t="e">
        <f>IF([1]!Table1[[#This Row],[Customer_order_count]] &gt;= 10,"FREQUENT",IF([1]!Table1[[#This Row],[Customer_order_count]] &lt;= 10,"REGULAR","OCASSIONAL"))</f>
        <v>#REF!</v>
      </c>
    </row>
    <row r="1363" spans="1:34" x14ac:dyDescent="0.25">
      <c r="A1363" s="10" t="s">
        <v>2160</v>
      </c>
      <c r="B1363" s="11">
        <v>45890</v>
      </c>
      <c r="C1363" s="12" t="s">
        <v>2161</v>
      </c>
      <c r="D1363" s="13" t="s">
        <v>304</v>
      </c>
      <c r="E1363" s="13" t="s">
        <v>16</v>
      </c>
      <c r="F1363" s="14">
        <v>40</v>
      </c>
      <c r="G1363" s="12" t="s">
        <v>295</v>
      </c>
      <c r="H1363" s="12" t="s">
        <v>270</v>
      </c>
      <c r="I1363" s="12" t="s">
        <v>95</v>
      </c>
      <c r="J1363" s="12" t="s">
        <v>96</v>
      </c>
      <c r="K1363" s="12" t="s">
        <v>46</v>
      </c>
      <c r="L1363" s="14">
        <v>1</v>
      </c>
      <c r="M1363" s="14">
        <v>600</v>
      </c>
      <c r="N1363" s="15">
        <v>0.1</v>
      </c>
      <c r="O1363" s="14">
        <v>540</v>
      </c>
      <c r="P1363" s="14">
        <v>380</v>
      </c>
      <c r="Q1363" s="5">
        <f>Table1[[#This Row],[Sales]]-Table1[[#This Row],[Cost]]</f>
        <v>160</v>
      </c>
      <c r="R1363" s="12" t="s">
        <v>77</v>
      </c>
      <c r="S1363" s="12" t="s">
        <v>10</v>
      </c>
      <c r="T1363" s="12" t="s">
        <v>33</v>
      </c>
      <c r="U1363" s="12" t="s">
        <v>19</v>
      </c>
      <c r="V1363" s="6">
        <f>Table1[[#This Row],[Profit]]/Table1[[#This Row],[Sales]]</f>
        <v>0.29629629629629628</v>
      </c>
      <c r="W1363" s="12">
        <f>[1]!Table1[[#This Row],[Sales]]-[1]!Table1[[#This Row],[Cost]]-[1]!Table1[[#This Row],[Profit]]</f>
        <v>0</v>
      </c>
      <c r="X1363" s="12">
        <f>[1]!Table1[[#This Row],[Quantity]]*[1]!Table1[[#This Row],[Unit_Price]]</f>
        <v>600</v>
      </c>
      <c r="Y1363" s="16">
        <f>[1]!Table1[[#This Row],[Gross_Sales]]*[1]!Table1[[#This Row],[Discount]]</f>
        <v>60</v>
      </c>
      <c r="Z1363" s="17">
        <f>[1]!Table1[[#This Row],[Gross_Sales]]*[1]!Table1[[#This Row],[Discount_amount]]</f>
        <v>36000</v>
      </c>
      <c r="AA1363" s="15">
        <f>IFERROR([1]!Table1[[#This Row],[Profit]]/[1]!Table1[[#This Row],[Sales]],0)</f>
        <v>0.29629629629629628</v>
      </c>
      <c r="AB1363" s="12">
        <f>YEAR([1]!Table1[[#This Row],[Order_Date]])</f>
        <v>2025</v>
      </c>
      <c r="AC1363" s="12">
        <f>MONTH([1]!Table1[[#This Row],[Order_Date]])</f>
        <v>8</v>
      </c>
      <c r="AD1363" s="12" t="str">
        <f t="shared" si="63"/>
        <v>Aug</v>
      </c>
      <c r="AE1363" s="12" t="str">
        <f t="shared" si="64"/>
        <v>Q3</v>
      </c>
      <c r="AF1363" s="12" t="str">
        <f t="shared" si="65"/>
        <v>2025-Aug</v>
      </c>
      <c r="AG1363" s="12">
        <f>COUNTIF(C:C,Table1[[#This Row],[Customer_ID]])</f>
        <v>3</v>
      </c>
      <c r="AH1363" s="18" t="e">
        <f>IF([1]!Table1[[#This Row],[Customer_order_count]] &gt;= 10,"FREQUENT",IF([1]!Table1[[#This Row],[Customer_order_count]] &lt;= 10,"REGULAR","OCASSIONAL"))</f>
        <v>#REF!</v>
      </c>
    </row>
    <row r="1364" spans="1:34" x14ac:dyDescent="0.25">
      <c r="A1364" s="1" t="s">
        <v>2162</v>
      </c>
      <c r="B1364" s="2">
        <v>45725</v>
      </c>
      <c r="C1364" s="3" t="s">
        <v>753</v>
      </c>
      <c r="D1364" s="4" t="s">
        <v>754</v>
      </c>
      <c r="E1364" s="4" t="s">
        <v>16</v>
      </c>
      <c r="F1364" s="5">
        <v>59</v>
      </c>
      <c r="G1364" s="3" t="s">
        <v>407</v>
      </c>
      <c r="H1364" s="3" t="s">
        <v>285</v>
      </c>
      <c r="I1364" s="3" t="s">
        <v>186</v>
      </c>
      <c r="J1364" s="3" t="s">
        <v>187</v>
      </c>
      <c r="K1364" s="3" t="s">
        <v>91</v>
      </c>
      <c r="L1364" s="5">
        <v>1</v>
      </c>
      <c r="M1364" s="5">
        <v>12000</v>
      </c>
      <c r="N1364" s="6">
        <v>0.1</v>
      </c>
      <c r="O1364" s="5">
        <v>10800</v>
      </c>
      <c r="P1364" s="5">
        <v>9000</v>
      </c>
      <c r="Q1364" s="5">
        <f>Table1[[#This Row],[Sales]]-Table1[[#This Row],[Cost]]</f>
        <v>1800</v>
      </c>
      <c r="R1364" s="3" t="s">
        <v>26</v>
      </c>
      <c r="S1364" s="3" t="s">
        <v>10</v>
      </c>
      <c r="T1364" s="3" t="s">
        <v>18</v>
      </c>
      <c r="U1364" s="3" t="s">
        <v>27</v>
      </c>
      <c r="V1364" s="6">
        <f>Table1[[#This Row],[Profit]]/Table1[[#This Row],[Sales]]</f>
        <v>0.16666666666666666</v>
      </c>
      <c r="W1364" s="3">
        <f>[1]!Table1[[#This Row],[Sales]]-[1]!Table1[[#This Row],[Cost]]-[1]!Table1[[#This Row],[Profit]]</f>
        <v>0</v>
      </c>
      <c r="X1364" s="3">
        <f>[1]!Table1[[#This Row],[Quantity]]*[1]!Table1[[#This Row],[Unit_Price]]</f>
        <v>12000</v>
      </c>
      <c r="Y1364" s="7">
        <f>[1]!Table1[[#This Row],[Gross_Sales]]*[1]!Table1[[#This Row],[Discount]]</f>
        <v>1200</v>
      </c>
      <c r="Z1364" s="8">
        <f>[1]!Table1[[#This Row],[Gross_Sales]]*[1]!Table1[[#This Row],[Discount_amount]]</f>
        <v>14400000</v>
      </c>
      <c r="AA1364" s="6">
        <f>IFERROR([1]!Table1[[#This Row],[Profit]]/[1]!Table1[[#This Row],[Sales]],0)</f>
        <v>0.16666666666666666</v>
      </c>
      <c r="AB1364" s="3">
        <f>YEAR([1]!Table1[[#This Row],[Order_Date]])</f>
        <v>2025</v>
      </c>
      <c r="AC1364" s="3">
        <f>MONTH([1]!Table1[[#This Row],[Order_Date]])</f>
        <v>3</v>
      </c>
      <c r="AD1364" s="3" t="str">
        <f t="shared" si="63"/>
        <v>Mar</v>
      </c>
      <c r="AE1364" s="3" t="str">
        <f t="shared" si="64"/>
        <v>Q1</v>
      </c>
      <c r="AF1364" s="3" t="str">
        <f t="shared" si="65"/>
        <v>2025-Mar</v>
      </c>
      <c r="AG1364" s="3">
        <f>COUNTIF(C:C,Table1[[#This Row],[Customer_ID]])</f>
        <v>19</v>
      </c>
      <c r="AH1364" s="9" t="e">
        <f>IF([1]!Table1[[#This Row],[Customer_order_count]] &gt;= 10,"FREQUENT",IF([1]!Table1[[#This Row],[Customer_order_count]] &lt;= 10,"REGULAR","OCASSIONAL"))</f>
        <v>#REF!</v>
      </c>
    </row>
    <row r="1365" spans="1:34" x14ac:dyDescent="0.25">
      <c r="A1365" s="10" t="s">
        <v>2163</v>
      </c>
      <c r="B1365" s="11">
        <v>45573</v>
      </c>
      <c r="C1365" s="12" t="s">
        <v>293</v>
      </c>
      <c r="D1365" s="13" t="s">
        <v>294</v>
      </c>
      <c r="E1365" s="13" t="s">
        <v>3</v>
      </c>
      <c r="F1365" s="14">
        <v>33</v>
      </c>
      <c r="G1365" s="12" t="s">
        <v>295</v>
      </c>
      <c r="H1365" s="12" t="s">
        <v>270</v>
      </c>
      <c r="I1365" s="12" t="s">
        <v>74</v>
      </c>
      <c r="J1365" s="12" t="s">
        <v>75</v>
      </c>
      <c r="K1365" s="12" t="s">
        <v>76</v>
      </c>
      <c r="L1365" s="14">
        <v>4</v>
      </c>
      <c r="M1365" s="14">
        <v>550</v>
      </c>
      <c r="N1365" s="15">
        <v>0</v>
      </c>
      <c r="O1365" s="14">
        <v>2200</v>
      </c>
      <c r="P1365" s="14">
        <v>1800</v>
      </c>
      <c r="Q1365" s="5">
        <f>Table1[[#This Row],[Sales]]-Table1[[#This Row],[Cost]]</f>
        <v>400</v>
      </c>
      <c r="R1365" s="12" t="s">
        <v>17</v>
      </c>
      <c r="S1365" s="12" t="s">
        <v>10</v>
      </c>
      <c r="T1365" s="12" t="s">
        <v>40</v>
      </c>
      <c r="U1365" s="12" t="s">
        <v>27</v>
      </c>
      <c r="V1365" s="6">
        <f>Table1[[#This Row],[Profit]]/Table1[[#This Row],[Sales]]</f>
        <v>0.18181818181818182</v>
      </c>
      <c r="W1365" s="12">
        <f>[1]!Table1[[#This Row],[Sales]]-[1]!Table1[[#This Row],[Cost]]-[1]!Table1[[#This Row],[Profit]]</f>
        <v>0</v>
      </c>
      <c r="X1365" s="12">
        <f>[1]!Table1[[#This Row],[Quantity]]*[1]!Table1[[#This Row],[Unit_Price]]</f>
        <v>2200</v>
      </c>
      <c r="Y1365" s="16">
        <f>[1]!Table1[[#This Row],[Gross_Sales]]*[1]!Table1[[#This Row],[Discount]]</f>
        <v>0</v>
      </c>
      <c r="Z1365" s="17">
        <f>[1]!Table1[[#This Row],[Gross_Sales]]*[1]!Table1[[#This Row],[Discount_amount]]</f>
        <v>0</v>
      </c>
      <c r="AA1365" s="15">
        <f>IFERROR([1]!Table1[[#This Row],[Profit]]/[1]!Table1[[#This Row],[Sales]],0)</f>
        <v>0.18181818181818182</v>
      </c>
      <c r="AB1365" s="12">
        <f>YEAR([1]!Table1[[#This Row],[Order_Date]])</f>
        <v>2024</v>
      </c>
      <c r="AC1365" s="12">
        <f>MONTH([1]!Table1[[#This Row],[Order_Date]])</f>
        <v>10</v>
      </c>
      <c r="AD1365" s="12" t="str">
        <f t="shared" si="63"/>
        <v>Oct</v>
      </c>
      <c r="AE1365" s="12" t="str">
        <f t="shared" si="64"/>
        <v>Q4</v>
      </c>
      <c r="AF1365" s="12" t="str">
        <f t="shared" si="65"/>
        <v>2024-Oct</v>
      </c>
      <c r="AG1365" s="12">
        <f>COUNTIF(C:C,Table1[[#This Row],[Customer_ID]])</f>
        <v>16</v>
      </c>
      <c r="AH1365" s="18" t="e">
        <f>IF([1]!Table1[[#This Row],[Customer_order_count]] &gt;= 10,"FREQUENT",IF([1]!Table1[[#This Row],[Customer_order_count]] &lt;= 10,"REGULAR","OCASSIONAL"))</f>
        <v>#REF!</v>
      </c>
    </row>
    <row r="1366" spans="1:34" x14ac:dyDescent="0.25">
      <c r="A1366" s="1" t="s">
        <v>2164</v>
      </c>
      <c r="B1366" s="2">
        <v>45349</v>
      </c>
      <c r="C1366" s="3" t="s">
        <v>297</v>
      </c>
      <c r="D1366" s="4" t="s">
        <v>298</v>
      </c>
      <c r="E1366" s="4" t="s">
        <v>3</v>
      </c>
      <c r="F1366" s="5">
        <v>59</v>
      </c>
      <c r="G1366" s="3" t="s">
        <v>275</v>
      </c>
      <c r="H1366" s="3" t="s">
        <v>276</v>
      </c>
      <c r="I1366" s="3" t="s">
        <v>143</v>
      </c>
      <c r="J1366" s="3" t="s">
        <v>144</v>
      </c>
      <c r="K1366" s="3" t="s">
        <v>76</v>
      </c>
      <c r="L1366" s="5">
        <v>5</v>
      </c>
      <c r="M1366" s="5">
        <v>700</v>
      </c>
      <c r="N1366" s="6">
        <v>0.05</v>
      </c>
      <c r="O1366" s="5">
        <v>3325</v>
      </c>
      <c r="P1366" s="5">
        <v>2850</v>
      </c>
      <c r="Q1366" s="5">
        <f>Table1[[#This Row],[Sales]]-Table1[[#This Row],[Cost]]</f>
        <v>475</v>
      </c>
      <c r="R1366" s="3" t="s">
        <v>17</v>
      </c>
      <c r="S1366" s="3" t="s">
        <v>10</v>
      </c>
      <c r="T1366" s="3" t="s">
        <v>18</v>
      </c>
      <c r="U1366" s="3" t="s">
        <v>12</v>
      </c>
      <c r="V1366" s="6">
        <f>Table1[[#This Row],[Profit]]/Table1[[#This Row],[Sales]]</f>
        <v>0.14285714285714285</v>
      </c>
      <c r="W1366" s="3">
        <f>[1]!Table1[[#This Row],[Sales]]-[1]!Table1[[#This Row],[Cost]]-[1]!Table1[[#This Row],[Profit]]</f>
        <v>0</v>
      </c>
      <c r="X1366" s="3">
        <f>[1]!Table1[[#This Row],[Quantity]]*[1]!Table1[[#This Row],[Unit_Price]]</f>
        <v>3500</v>
      </c>
      <c r="Y1366" s="7">
        <f>[1]!Table1[[#This Row],[Gross_Sales]]*[1]!Table1[[#This Row],[Discount]]</f>
        <v>175</v>
      </c>
      <c r="Z1366" s="8">
        <f>[1]!Table1[[#This Row],[Gross_Sales]]*[1]!Table1[[#This Row],[Discount_amount]]</f>
        <v>612500</v>
      </c>
      <c r="AA1366" s="6">
        <f>IFERROR([1]!Table1[[#This Row],[Profit]]/[1]!Table1[[#This Row],[Sales]],0)</f>
        <v>0.14285714285714285</v>
      </c>
      <c r="AB1366" s="3">
        <f>YEAR([1]!Table1[[#This Row],[Order_Date]])</f>
        <v>2024</v>
      </c>
      <c r="AC1366" s="3">
        <f>MONTH([1]!Table1[[#This Row],[Order_Date]])</f>
        <v>2</v>
      </c>
      <c r="AD1366" s="3" t="str">
        <f t="shared" si="63"/>
        <v>Feb</v>
      </c>
      <c r="AE1366" s="3" t="str">
        <f t="shared" si="64"/>
        <v>Q1</v>
      </c>
      <c r="AF1366" s="3" t="str">
        <f t="shared" si="65"/>
        <v>2024-Feb</v>
      </c>
      <c r="AG1366" s="3">
        <f>COUNTIF(C:C,Table1[[#This Row],[Customer_ID]])</f>
        <v>11</v>
      </c>
      <c r="AH1366" s="9" t="e">
        <f>IF([1]!Table1[[#This Row],[Customer_order_count]] &gt;= 10,"FREQUENT",IF([1]!Table1[[#This Row],[Customer_order_count]] &lt;= 10,"REGULAR","OCASSIONAL"))</f>
        <v>#REF!</v>
      </c>
    </row>
    <row r="1367" spans="1:34" x14ac:dyDescent="0.25">
      <c r="A1367" s="10" t="s">
        <v>2165</v>
      </c>
      <c r="B1367" s="11">
        <v>45407</v>
      </c>
      <c r="C1367" s="12" t="s">
        <v>1020</v>
      </c>
      <c r="D1367" s="13" t="s">
        <v>184</v>
      </c>
      <c r="E1367" s="13" t="s">
        <v>3</v>
      </c>
      <c r="F1367" s="14">
        <v>44</v>
      </c>
      <c r="G1367" s="12" t="s">
        <v>269</v>
      </c>
      <c r="H1367" s="12" t="s">
        <v>270</v>
      </c>
      <c r="I1367" s="12" t="s">
        <v>68</v>
      </c>
      <c r="J1367" s="12" t="s">
        <v>69</v>
      </c>
      <c r="K1367" s="12" t="s">
        <v>39</v>
      </c>
      <c r="L1367" s="14">
        <v>1</v>
      </c>
      <c r="M1367" s="14">
        <v>3500</v>
      </c>
      <c r="N1367" s="15">
        <v>0.15</v>
      </c>
      <c r="O1367" s="14">
        <v>2975</v>
      </c>
      <c r="P1367" s="14">
        <v>2300</v>
      </c>
      <c r="Q1367" s="5">
        <f>Table1[[#This Row],[Sales]]-Table1[[#This Row],[Cost]]</f>
        <v>675</v>
      </c>
      <c r="R1367" s="12" t="s">
        <v>17</v>
      </c>
      <c r="S1367" s="12" t="s">
        <v>10</v>
      </c>
      <c r="T1367" s="12" t="s">
        <v>11</v>
      </c>
      <c r="U1367" s="12" t="s">
        <v>12</v>
      </c>
      <c r="V1367" s="6">
        <f>Table1[[#This Row],[Profit]]/Table1[[#This Row],[Sales]]</f>
        <v>0.22689075630252101</v>
      </c>
      <c r="W1367" s="12">
        <f>[1]!Table1[[#This Row],[Sales]]-[1]!Table1[[#This Row],[Cost]]-[1]!Table1[[#This Row],[Profit]]</f>
        <v>0</v>
      </c>
      <c r="X1367" s="12">
        <f>[1]!Table1[[#This Row],[Quantity]]*[1]!Table1[[#This Row],[Unit_Price]]</f>
        <v>3500</v>
      </c>
      <c r="Y1367" s="16">
        <f>[1]!Table1[[#This Row],[Gross_Sales]]*[1]!Table1[[#This Row],[Discount]]</f>
        <v>525</v>
      </c>
      <c r="Z1367" s="17">
        <f>[1]!Table1[[#This Row],[Gross_Sales]]*[1]!Table1[[#This Row],[Discount_amount]]</f>
        <v>1837500</v>
      </c>
      <c r="AA1367" s="15">
        <f>IFERROR([1]!Table1[[#This Row],[Profit]]/[1]!Table1[[#This Row],[Sales]],0)</f>
        <v>0.22689075630252101</v>
      </c>
      <c r="AB1367" s="12">
        <f>YEAR([1]!Table1[[#This Row],[Order_Date]])</f>
        <v>2024</v>
      </c>
      <c r="AC1367" s="12">
        <f>MONTH([1]!Table1[[#This Row],[Order_Date]])</f>
        <v>4</v>
      </c>
      <c r="AD1367" s="12" t="str">
        <f t="shared" si="63"/>
        <v>Apr</v>
      </c>
      <c r="AE1367" s="12" t="str">
        <f t="shared" si="64"/>
        <v>Q2</v>
      </c>
      <c r="AF1367" s="12" t="str">
        <f t="shared" si="65"/>
        <v>2024-Apr</v>
      </c>
      <c r="AG1367" s="12">
        <f>COUNTIF(C:C,Table1[[#This Row],[Customer_ID]])</f>
        <v>7</v>
      </c>
      <c r="AH1367" s="18" t="e">
        <f>IF([1]!Table1[[#This Row],[Customer_order_count]] &gt;= 10,"FREQUENT",IF([1]!Table1[[#This Row],[Customer_order_count]] &lt;= 10,"REGULAR","OCASSIONAL"))</f>
        <v>#REF!</v>
      </c>
    </row>
    <row r="1368" spans="1:34" x14ac:dyDescent="0.25">
      <c r="A1368" s="1" t="s">
        <v>2166</v>
      </c>
      <c r="B1368" s="2">
        <v>45544</v>
      </c>
      <c r="C1368" s="3" t="s">
        <v>48</v>
      </c>
      <c r="D1368" s="3" t="s">
        <v>49</v>
      </c>
      <c r="E1368" s="3" t="s">
        <v>3</v>
      </c>
      <c r="F1368" s="3">
        <v>45</v>
      </c>
      <c r="G1368" s="3" t="s">
        <v>4</v>
      </c>
      <c r="H1368" s="3" t="s">
        <v>5</v>
      </c>
      <c r="I1368" s="3" t="s">
        <v>37</v>
      </c>
      <c r="J1368" s="3" t="s">
        <v>38</v>
      </c>
      <c r="K1368" s="3" t="s">
        <v>39</v>
      </c>
      <c r="L1368" s="3">
        <v>3</v>
      </c>
      <c r="M1368" s="3">
        <v>900</v>
      </c>
      <c r="N1368" s="3">
        <v>0.1</v>
      </c>
      <c r="O1368" s="3">
        <v>0</v>
      </c>
      <c r="P1368" s="3">
        <v>1650</v>
      </c>
      <c r="Q1368" s="5">
        <f>Table1[[#This Row],[Sales]]-Table1[[#This Row],[Cost]]</f>
        <v>-1650</v>
      </c>
      <c r="R1368" s="3" t="s">
        <v>77</v>
      </c>
      <c r="S1368" s="3" t="s">
        <v>291</v>
      </c>
      <c r="T1368" s="3" t="s">
        <v>33</v>
      </c>
      <c r="U1368" s="3" t="s">
        <v>12</v>
      </c>
      <c r="V1368" s="3" t="e">
        <f>Table1[[#This Row],[Profit]]/Table1[[#This Row],[Sales]]</f>
        <v>#DIV/0!</v>
      </c>
      <c r="W1368" s="3">
        <f>[1]!Table1[[#This Row],[Sales]]-[1]!Table1[[#This Row],[Cost]]-[1]!Table1[[#This Row],[Profit]]</f>
        <v>-1650</v>
      </c>
      <c r="X1368" s="3">
        <f>[1]!Table1[[#This Row],[Quantity]]*[1]!Table1[[#This Row],[Unit_Price]]</f>
        <v>2700</v>
      </c>
      <c r="Y1368" s="3">
        <f>[1]!Table1[[#This Row],[Gross_Sales]]*[1]!Table1[[#This Row],[Discount]]</f>
        <v>270</v>
      </c>
      <c r="Z1368" s="3">
        <f>[1]!Table1[[#This Row],[Gross_Sales]]*[1]!Table1[[#This Row],[Discount_amount]]</f>
        <v>729000</v>
      </c>
      <c r="AA1368" s="3">
        <f>IFERROR([1]!Table1[[#This Row],[Profit]]/[1]!Table1[[#This Row],[Sales]],0)</f>
        <v>0</v>
      </c>
      <c r="AB1368" s="3">
        <f>YEAR([1]!Table1[[#This Row],[Order_Date]])</f>
        <v>2024</v>
      </c>
      <c r="AC1368" s="3">
        <f>MONTH([1]!Table1[[#This Row],[Order_Date]])</f>
        <v>9</v>
      </c>
      <c r="AD1368" s="3" t="str">
        <f t="shared" si="63"/>
        <v>Sep</v>
      </c>
      <c r="AE1368" s="3" t="str">
        <f t="shared" si="64"/>
        <v>Q3</v>
      </c>
      <c r="AF1368" s="3" t="str">
        <f t="shared" si="65"/>
        <v>2024-Sep</v>
      </c>
      <c r="AG1368" s="3">
        <f>COUNTIF(C:C,Table1[[#This Row],[Customer_ID]])</f>
        <v>12</v>
      </c>
      <c r="AH1368" s="9" t="e">
        <f>IF([1]!Table1[[#This Row],[Customer_order_count]] &gt;= 10,"FREQUENT",IF([1]!Table1[[#This Row],[Customer_order_count]] &lt;= 10,"REGULAR","OCASSIONAL"))</f>
        <v>#REF!</v>
      </c>
    </row>
    <row r="1369" spans="1:34" x14ac:dyDescent="0.25">
      <c r="A1369" s="10" t="s">
        <v>2167</v>
      </c>
      <c r="B1369" s="11">
        <v>45663</v>
      </c>
      <c r="C1369" s="12" t="s">
        <v>694</v>
      </c>
      <c r="D1369" s="13" t="s">
        <v>695</v>
      </c>
      <c r="E1369" s="13" t="s">
        <v>16</v>
      </c>
      <c r="F1369" s="14">
        <v>59</v>
      </c>
      <c r="G1369" s="12" t="s">
        <v>284</v>
      </c>
      <c r="H1369" s="12" t="s">
        <v>285</v>
      </c>
      <c r="I1369" s="12" t="s">
        <v>143</v>
      </c>
      <c r="J1369" s="12" t="s">
        <v>144</v>
      </c>
      <c r="K1369" s="12" t="s">
        <v>76</v>
      </c>
      <c r="L1369" s="14">
        <v>5</v>
      </c>
      <c r="M1369" s="14">
        <v>700</v>
      </c>
      <c r="N1369" s="15">
        <v>0.05</v>
      </c>
      <c r="O1369" s="14">
        <v>3325</v>
      </c>
      <c r="P1369" s="14">
        <v>2850</v>
      </c>
      <c r="Q1369" s="5">
        <f>Table1[[#This Row],[Sales]]-Table1[[#This Row],[Cost]]</f>
        <v>475</v>
      </c>
      <c r="R1369" s="12" t="s">
        <v>9</v>
      </c>
      <c r="S1369" s="12" t="s">
        <v>10</v>
      </c>
      <c r="T1369" s="12" t="s">
        <v>18</v>
      </c>
      <c r="U1369" s="12" t="s">
        <v>27</v>
      </c>
      <c r="V1369" s="6">
        <f>Table1[[#This Row],[Profit]]/Table1[[#This Row],[Sales]]</f>
        <v>0.14285714285714285</v>
      </c>
      <c r="W1369" s="12">
        <f>[1]!Table1[[#This Row],[Sales]]-[1]!Table1[[#This Row],[Cost]]-[1]!Table1[[#This Row],[Profit]]</f>
        <v>0</v>
      </c>
      <c r="X1369" s="12">
        <f>[1]!Table1[[#This Row],[Quantity]]*[1]!Table1[[#This Row],[Unit_Price]]</f>
        <v>3500</v>
      </c>
      <c r="Y1369" s="16">
        <f>[1]!Table1[[#This Row],[Gross_Sales]]*[1]!Table1[[#This Row],[Discount]]</f>
        <v>175</v>
      </c>
      <c r="Z1369" s="17">
        <f>[1]!Table1[[#This Row],[Gross_Sales]]*[1]!Table1[[#This Row],[Discount_amount]]</f>
        <v>612500</v>
      </c>
      <c r="AA1369" s="15">
        <f>IFERROR([1]!Table1[[#This Row],[Profit]]/[1]!Table1[[#This Row],[Sales]],0)</f>
        <v>0.14285714285714285</v>
      </c>
      <c r="AB1369" s="12">
        <f>YEAR([1]!Table1[[#This Row],[Order_Date]])</f>
        <v>2025</v>
      </c>
      <c r="AC1369" s="12">
        <f>MONTH([1]!Table1[[#This Row],[Order_Date]])</f>
        <v>1</v>
      </c>
      <c r="AD1369" s="12" t="str">
        <f t="shared" si="63"/>
        <v>Jan</v>
      </c>
      <c r="AE1369" s="12" t="str">
        <f t="shared" si="64"/>
        <v>Q1</v>
      </c>
      <c r="AF1369" s="12" t="str">
        <f t="shared" si="65"/>
        <v>2025-Jan</v>
      </c>
      <c r="AG1369" s="12">
        <f>COUNTIF(C:C,Table1[[#This Row],[Customer_ID]])</f>
        <v>16</v>
      </c>
      <c r="AH1369" s="18" t="e">
        <f>IF([1]!Table1[[#This Row],[Customer_order_count]] &gt;= 10,"FREQUENT",IF([1]!Table1[[#This Row],[Customer_order_count]] &lt;= 10,"REGULAR","OCASSIONAL"))</f>
        <v>#REF!</v>
      </c>
    </row>
    <row r="1370" spans="1:34" x14ac:dyDescent="0.25">
      <c r="A1370" s="1" t="s">
        <v>2168</v>
      </c>
      <c r="B1370" s="2">
        <v>45313</v>
      </c>
      <c r="C1370" s="3" t="s">
        <v>671</v>
      </c>
      <c r="D1370" s="4" t="s">
        <v>672</v>
      </c>
      <c r="E1370" s="4" t="s">
        <v>16</v>
      </c>
      <c r="F1370" s="5">
        <v>57</v>
      </c>
      <c r="G1370" s="3" t="s">
        <v>290</v>
      </c>
      <c r="H1370" s="3" t="s">
        <v>276</v>
      </c>
      <c r="I1370" s="3" t="s">
        <v>51</v>
      </c>
      <c r="J1370" s="3" t="s">
        <v>52</v>
      </c>
      <c r="K1370" s="3" t="s">
        <v>8</v>
      </c>
      <c r="L1370" s="5">
        <v>2</v>
      </c>
      <c r="M1370" s="5">
        <v>4500</v>
      </c>
      <c r="N1370" s="6">
        <v>0.1</v>
      </c>
      <c r="O1370" s="5">
        <v>8100</v>
      </c>
      <c r="P1370" s="5">
        <v>6400</v>
      </c>
      <c r="Q1370" s="5">
        <f>Table1[[#This Row],[Sales]]-Table1[[#This Row],[Cost]]</f>
        <v>1700</v>
      </c>
      <c r="R1370" s="3" t="s">
        <v>98</v>
      </c>
      <c r="S1370" s="3" t="s">
        <v>10</v>
      </c>
      <c r="T1370" s="3" t="s">
        <v>18</v>
      </c>
      <c r="U1370" s="3" t="s">
        <v>27</v>
      </c>
      <c r="V1370" s="6">
        <f>Table1[[#This Row],[Profit]]/Table1[[#This Row],[Sales]]</f>
        <v>0.20987654320987653</v>
      </c>
      <c r="W1370" s="3">
        <f>[1]!Table1[[#This Row],[Sales]]-[1]!Table1[[#This Row],[Cost]]-[1]!Table1[[#This Row],[Profit]]</f>
        <v>0</v>
      </c>
      <c r="X1370" s="3">
        <f>[1]!Table1[[#This Row],[Quantity]]*[1]!Table1[[#This Row],[Unit_Price]]</f>
        <v>9000</v>
      </c>
      <c r="Y1370" s="7">
        <f>[1]!Table1[[#This Row],[Gross_Sales]]*[1]!Table1[[#This Row],[Discount]]</f>
        <v>900</v>
      </c>
      <c r="Z1370" s="8">
        <f>[1]!Table1[[#This Row],[Gross_Sales]]*[1]!Table1[[#This Row],[Discount_amount]]</f>
        <v>8100000</v>
      </c>
      <c r="AA1370" s="6">
        <f>IFERROR([1]!Table1[[#This Row],[Profit]]/[1]!Table1[[#This Row],[Sales]],0)</f>
        <v>0.20987654320987653</v>
      </c>
      <c r="AB1370" s="3">
        <f>YEAR([1]!Table1[[#This Row],[Order_Date]])</f>
        <v>2024</v>
      </c>
      <c r="AC1370" s="3">
        <f>MONTH([1]!Table1[[#This Row],[Order_Date]])</f>
        <v>1</v>
      </c>
      <c r="AD1370" s="3" t="str">
        <f t="shared" si="63"/>
        <v>Jan</v>
      </c>
      <c r="AE1370" s="3" t="str">
        <f t="shared" si="64"/>
        <v>Q1</v>
      </c>
      <c r="AF1370" s="3" t="str">
        <f t="shared" si="65"/>
        <v>2024-Jan</v>
      </c>
      <c r="AG1370" s="3">
        <f>COUNTIF(C:C,Table1[[#This Row],[Customer_ID]])</f>
        <v>14</v>
      </c>
      <c r="AH1370" s="9" t="e">
        <f>IF([1]!Table1[[#This Row],[Customer_order_count]] &gt;= 10,"FREQUENT",IF([1]!Table1[[#This Row],[Customer_order_count]] &lt;= 10,"REGULAR","OCASSIONAL"))</f>
        <v>#REF!</v>
      </c>
    </row>
    <row r="1371" spans="1:34" x14ac:dyDescent="0.25">
      <c r="A1371" s="10" t="s">
        <v>2169</v>
      </c>
      <c r="B1371" s="11">
        <v>45970</v>
      </c>
      <c r="C1371" s="12" t="s">
        <v>1284</v>
      </c>
      <c r="D1371" s="13" t="s">
        <v>420</v>
      </c>
      <c r="E1371" s="13" t="s">
        <v>3</v>
      </c>
      <c r="F1371" s="14">
        <v>32</v>
      </c>
      <c r="G1371" s="12" t="s">
        <v>290</v>
      </c>
      <c r="H1371" s="12" t="s">
        <v>276</v>
      </c>
      <c r="I1371" s="12" t="s">
        <v>102</v>
      </c>
      <c r="J1371" s="12" t="s">
        <v>103</v>
      </c>
      <c r="K1371" s="12" t="s">
        <v>25</v>
      </c>
      <c r="L1371" s="14">
        <v>1</v>
      </c>
      <c r="M1371" s="14">
        <v>28000</v>
      </c>
      <c r="N1371" s="15">
        <v>0.15</v>
      </c>
      <c r="O1371" s="14">
        <v>23800</v>
      </c>
      <c r="P1371" s="14">
        <v>21000</v>
      </c>
      <c r="Q1371" s="5">
        <f>Table1[[#This Row],[Sales]]-Table1[[#This Row],[Cost]]</f>
        <v>2800</v>
      </c>
      <c r="R1371" s="12" t="s">
        <v>9</v>
      </c>
      <c r="S1371" s="12" t="s">
        <v>10</v>
      </c>
      <c r="T1371" s="12" t="s">
        <v>40</v>
      </c>
      <c r="U1371" s="12" t="s">
        <v>27</v>
      </c>
      <c r="V1371" s="6">
        <f>Table1[[#This Row],[Profit]]/Table1[[#This Row],[Sales]]</f>
        <v>0.11764705882352941</v>
      </c>
      <c r="W1371" s="12">
        <f>[1]!Table1[[#This Row],[Sales]]-[1]!Table1[[#This Row],[Cost]]-[1]!Table1[[#This Row],[Profit]]</f>
        <v>0</v>
      </c>
      <c r="X1371" s="12">
        <f>[1]!Table1[[#This Row],[Quantity]]*[1]!Table1[[#This Row],[Unit_Price]]</f>
        <v>28000</v>
      </c>
      <c r="Y1371" s="16">
        <f>[1]!Table1[[#This Row],[Gross_Sales]]*[1]!Table1[[#This Row],[Discount]]</f>
        <v>4200</v>
      </c>
      <c r="Z1371" s="17">
        <f>[1]!Table1[[#This Row],[Gross_Sales]]*[1]!Table1[[#This Row],[Discount_amount]]</f>
        <v>117600000</v>
      </c>
      <c r="AA1371" s="15">
        <f>IFERROR([1]!Table1[[#This Row],[Profit]]/[1]!Table1[[#This Row],[Sales]],0)</f>
        <v>0.11764705882352941</v>
      </c>
      <c r="AB1371" s="12">
        <f>YEAR([1]!Table1[[#This Row],[Order_Date]])</f>
        <v>2025</v>
      </c>
      <c r="AC1371" s="12">
        <f>MONTH([1]!Table1[[#This Row],[Order_Date]])</f>
        <v>11</v>
      </c>
      <c r="AD1371" s="12" t="str">
        <f t="shared" si="63"/>
        <v>Nov</v>
      </c>
      <c r="AE1371" s="12" t="str">
        <f t="shared" si="64"/>
        <v>Q4</v>
      </c>
      <c r="AF1371" s="12" t="str">
        <f t="shared" si="65"/>
        <v>2025-Nov</v>
      </c>
      <c r="AG1371" s="12">
        <f>COUNTIF(C:C,Table1[[#This Row],[Customer_ID]])</f>
        <v>7</v>
      </c>
      <c r="AH1371" s="18" t="e">
        <f>IF([1]!Table1[[#This Row],[Customer_order_count]] &gt;= 10,"FREQUENT",IF([1]!Table1[[#This Row],[Customer_order_count]] &lt;= 10,"REGULAR","OCASSIONAL"))</f>
        <v>#REF!</v>
      </c>
    </row>
    <row r="1372" spans="1:34" x14ac:dyDescent="0.25">
      <c r="A1372" s="1" t="s">
        <v>2170</v>
      </c>
      <c r="B1372" s="2">
        <v>45537</v>
      </c>
      <c r="C1372" s="3" t="s">
        <v>2171</v>
      </c>
      <c r="D1372" s="4" t="s">
        <v>986</v>
      </c>
      <c r="E1372" s="4" t="s">
        <v>16</v>
      </c>
      <c r="F1372" s="5">
        <v>31</v>
      </c>
      <c r="G1372" s="3" t="s">
        <v>290</v>
      </c>
      <c r="H1372" s="3" t="s">
        <v>276</v>
      </c>
      <c r="I1372" s="3" t="s">
        <v>37</v>
      </c>
      <c r="J1372" s="3" t="s">
        <v>38</v>
      </c>
      <c r="K1372" s="3" t="s">
        <v>39</v>
      </c>
      <c r="L1372" s="5">
        <v>1</v>
      </c>
      <c r="M1372" s="5">
        <v>900</v>
      </c>
      <c r="N1372" s="6">
        <v>0.05</v>
      </c>
      <c r="O1372" s="5">
        <v>855</v>
      </c>
      <c r="P1372" s="5">
        <v>550</v>
      </c>
      <c r="Q1372" s="5">
        <f>Table1[[#This Row],[Sales]]-Table1[[#This Row],[Cost]]</f>
        <v>305</v>
      </c>
      <c r="R1372" s="3" t="s">
        <v>17</v>
      </c>
      <c r="S1372" s="3" t="s">
        <v>10</v>
      </c>
      <c r="T1372" s="3" t="s">
        <v>33</v>
      </c>
      <c r="U1372" s="3" t="s">
        <v>19</v>
      </c>
      <c r="V1372" s="6">
        <f>Table1[[#This Row],[Profit]]/Table1[[#This Row],[Sales]]</f>
        <v>0.35672514619883039</v>
      </c>
      <c r="W1372" s="3">
        <f>[1]!Table1[[#This Row],[Sales]]-[1]!Table1[[#This Row],[Cost]]-[1]!Table1[[#This Row],[Profit]]</f>
        <v>0</v>
      </c>
      <c r="X1372" s="3">
        <f>[1]!Table1[[#This Row],[Quantity]]*[1]!Table1[[#This Row],[Unit_Price]]</f>
        <v>900</v>
      </c>
      <c r="Y1372" s="7">
        <f>[1]!Table1[[#This Row],[Gross_Sales]]*[1]!Table1[[#This Row],[Discount]]</f>
        <v>45</v>
      </c>
      <c r="Z1372" s="8">
        <f>[1]!Table1[[#This Row],[Gross_Sales]]*[1]!Table1[[#This Row],[Discount_amount]]</f>
        <v>40500</v>
      </c>
      <c r="AA1372" s="6">
        <f>IFERROR([1]!Table1[[#This Row],[Profit]]/[1]!Table1[[#This Row],[Sales]],0)</f>
        <v>0.35672514619883039</v>
      </c>
      <c r="AB1372" s="3">
        <f>YEAR([1]!Table1[[#This Row],[Order_Date]])</f>
        <v>2024</v>
      </c>
      <c r="AC1372" s="3">
        <f>MONTH([1]!Table1[[#This Row],[Order_Date]])</f>
        <v>9</v>
      </c>
      <c r="AD1372" s="3" t="str">
        <f t="shared" si="63"/>
        <v>Sep</v>
      </c>
      <c r="AE1372" s="3" t="str">
        <f t="shared" si="64"/>
        <v>Q3</v>
      </c>
      <c r="AF1372" s="3" t="str">
        <f t="shared" si="65"/>
        <v>2024-Sep</v>
      </c>
      <c r="AG1372" s="3">
        <f>COUNTIF(C:C,Table1[[#This Row],[Customer_ID]])</f>
        <v>1</v>
      </c>
      <c r="AH1372" s="9" t="e">
        <f>IF([1]!Table1[[#This Row],[Customer_order_count]] &gt;= 10,"FREQUENT",IF([1]!Table1[[#This Row],[Customer_order_count]] &lt;= 10,"REGULAR","OCASSIONAL"))</f>
        <v>#REF!</v>
      </c>
    </row>
    <row r="1373" spans="1:34" x14ac:dyDescent="0.25">
      <c r="A1373" s="10" t="s">
        <v>2172</v>
      </c>
      <c r="B1373" s="11">
        <v>46009</v>
      </c>
      <c r="C1373" s="12" t="s">
        <v>2173</v>
      </c>
      <c r="D1373" s="13" t="s">
        <v>80</v>
      </c>
      <c r="E1373" s="13" t="s">
        <v>3</v>
      </c>
      <c r="F1373" s="14">
        <v>56</v>
      </c>
      <c r="G1373" s="12" t="s">
        <v>339</v>
      </c>
      <c r="H1373" s="12" t="s">
        <v>285</v>
      </c>
      <c r="I1373" s="12" t="s">
        <v>264</v>
      </c>
      <c r="J1373" s="12" t="s">
        <v>265</v>
      </c>
      <c r="K1373" s="12" t="s">
        <v>46</v>
      </c>
      <c r="L1373" s="14">
        <v>1</v>
      </c>
      <c r="M1373" s="14">
        <v>800</v>
      </c>
      <c r="N1373" s="15">
        <v>0.2</v>
      </c>
      <c r="O1373" s="14">
        <v>640</v>
      </c>
      <c r="P1373" s="14">
        <v>500</v>
      </c>
      <c r="Q1373" s="5">
        <f>Table1[[#This Row],[Sales]]-Table1[[#This Row],[Cost]]</f>
        <v>140</v>
      </c>
      <c r="R1373" s="12" t="s">
        <v>77</v>
      </c>
      <c r="S1373" s="12" t="s">
        <v>10</v>
      </c>
      <c r="T1373" s="12" t="s">
        <v>40</v>
      </c>
      <c r="U1373" s="12" t="s">
        <v>19</v>
      </c>
      <c r="V1373" s="6">
        <f>Table1[[#This Row],[Profit]]/Table1[[#This Row],[Sales]]</f>
        <v>0.21875</v>
      </c>
      <c r="W1373" s="12">
        <f>[1]!Table1[[#This Row],[Sales]]-[1]!Table1[[#This Row],[Cost]]-[1]!Table1[[#This Row],[Profit]]</f>
        <v>0</v>
      </c>
      <c r="X1373" s="12">
        <f>[1]!Table1[[#This Row],[Quantity]]*[1]!Table1[[#This Row],[Unit_Price]]</f>
        <v>800</v>
      </c>
      <c r="Y1373" s="16">
        <f>[1]!Table1[[#This Row],[Gross_Sales]]*[1]!Table1[[#This Row],[Discount]]</f>
        <v>160</v>
      </c>
      <c r="Z1373" s="17">
        <f>[1]!Table1[[#This Row],[Gross_Sales]]*[1]!Table1[[#This Row],[Discount_amount]]</f>
        <v>128000</v>
      </c>
      <c r="AA1373" s="15">
        <f>IFERROR([1]!Table1[[#This Row],[Profit]]/[1]!Table1[[#This Row],[Sales]],0)</f>
        <v>0.21875</v>
      </c>
      <c r="AB1373" s="12">
        <f>YEAR([1]!Table1[[#This Row],[Order_Date]])</f>
        <v>2025</v>
      </c>
      <c r="AC1373" s="12">
        <f>MONTH([1]!Table1[[#This Row],[Order_Date]])</f>
        <v>12</v>
      </c>
      <c r="AD1373" s="12" t="str">
        <f t="shared" si="63"/>
        <v>Dec</v>
      </c>
      <c r="AE1373" s="12" t="str">
        <f t="shared" si="64"/>
        <v>Q4</v>
      </c>
      <c r="AF1373" s="12" t="str">
        <f t="shared" si="65"/>
        <v>2025-Dec</v>
      </c>
      <c r="AG1373" s="12">
        <f>COUNTIF(C:C,Table1[[#This Row],[Customer_ID]])</f>
        <v>4</v>
      </c>
      <c r="AH1373" s="18" t="e">
        <f>IF([1]!Table1[[#This Row],[Customer_order_count]] &gt;= 10,"FREQUENT",IF([1]!Table1[[#This Row],[Customer_order_count]] &lt;= 10,"REGULAR","OCASSIONAL"))</f>
        <v>#REF!</v>
      </c>
    </row>
    <row r="1374" spans="1:34" x14ac:dyDescent="0.25">
      <c r="A1374" s="1" t="s">
        <v>2174</v>
      </c>
      <c r="B1374" s="2">
        <v>45839</v>
      </c>
      <c r="C1374" s="3" t="s">
        <v>799</v>
      </c>
      <c r="D1374" s="4" t="s">
        <v>43</v>
      </c>
      <c r="E1374" s="4" t="s">
        <v>3</v>
      </c>
      <c r="F1374" s="5">
        <v>28</v>
      </c>
      <c r="G1374" s="3" t="s">
        <v>317</v>
      </c>
      <c r="H1374" s="3" t="s">
        <v>5</v>
      </c>
      <c r="I1374" s="3" t="s">
        <v>89</v>
      </c>
      <c r="J1374" s="3" t="s">
        <v>90</v>
      </c>
      <c r="K1374" s="3" t="s">
        <v>91</v>
      </c>
      <c r="L1374" s="5">
        <v>2</v>
      </c>
      <c r="M1374" s="5">
        <v>35000</v>
      </c>
      <c r="N1374" s="6">
        <v>0.25</v>
      </c>
      <c r="O1374" s="5">
        <v>52500</v>
      </c>
      <c r="P1374" s="5">
        <v>54000</v>
      </c>
      <c r="Q1374" s="5">
        <f>Table1[[#This Row],[Sales]]-Table1[[#This Row],[Cost]]</f>
        <v>-1500</v>
      </c>
      <c r="R1374" s="3" t="s">
        <v>77</v>
      </c>
      <c r="S1374" s="3" t="s">
        <v>10</v>
      </c>
      <c r="T1374" s="3" t="s">
        <v>33</v>
      </c>
      <c r="U1374" s="3" t="s">
        <v>27</v>
      </c>
      <c r="V1374" s="6">
        <f>Table1[[#This Row],[Profit]]/Table1[[#This Row],[Sales]]</f>
        <v>-2.8571428571428571E-2</v>
      </c>
      <c r="W1374" s="3">
        <f>[1]!Table1[[#This Row],[Sales]]-[1]!Table1[[#This Row],[Cost]]-[1]!Table1[[#This Row],[Profit]]</f>
        <v>0</v>
      </c>
      <c r="X1374" s="3">
        <f>[1]!Table1[[#This Row],[Quantity]]*[1]!Table1[[#This Row],[Unit_Price]]</f>
        <v>70000</v>
      </c>
      <c r="Y1374" s="7">
        <f>[1]!Table1[[#This Row],[Gross_Sales]]*[1]!Table1[[#This Row],[Discount]]</f>
        <v>17500</v>
      </c>
      <c r="Z1374" s="8">
        <f>[1]!Table1[[#This Row],[Gross_Sales]]*[1]!Table1[[#This Row],[Discount_amount]]</f>
        <v>1225000000</v>
      </c>
      <c r="AA1374" s="6">
        <f>IFERROR([1]!Table1[[#This Row],[Profit]]/[1]!Table1[[#This Row],[Sales]],0)</f>
        <v>-2.8571428571428571E-2</v>
      </c>
      <c r="AB1374" s="3">
        <f>YEAR([1]!Table1[[#This Row],[Order_Date]])</f>
        <v>2025</v>
      </c>
      <c r="AC1374" s="3">
        <f>MONTH([1]!Table1[[#This Row],[Order_Date]])</f>
        <v>7</v>
      </c>
      <c r="AD1374" s="3" t="str">
        <f t="shared" si="63"/>
        <v>Jul</v>
      </c>
      <c r="AE1374" s="3" t="str">
        <f t="shared" si="64"/>
        <v>Q3</v>
      </c>
      <c r="AF1374" s="3" t="str">
        <f t="shared" si="65"/>
        <v>2025-Jul</v>
      </c>
      <c r="AG1374" s="3">
        <f>COUNTIF(C:C,Table1[[#This Row],[Customer_ID]])</f>
        <v>17</v>
      </c>
      <c r="AH1374" s="9" t="e">
        <f>IF([1]!Table1[[#This Row],[Customer_order_count]] &gt;= 10,"FREQUENT",IF([1]!Table1[[#This Row],[Customer_order_count]] &lt;= 10,"REGULAR","OCASSIONAL"))</f>
        <v>#REF!</v>
      </c>
    </row>
    <row r="1375" spans="1:34" x14ac:dyDescent="0.25">
      <c r="A1375" s="10" t="s">
        <v>2175</v>
      </c>
      <c r="B1375" s="11">
        <v>45694</v>
      </c>
      <c r="C1375" s="12" t="s">
        <v>2036</v>
      </c>
      <c r="D1375" s="12" t="s">
        <v>2037</v>
      </c>
      <c r="E1375" s="12" t="s">
        <v>16</v>
      </c>
      <c r="F1375" s="12">
        <v>50</v>
      </c>
      <c r="G1375" s="12" t="s">
        <v>275</v>
      </c>
      <c r="H1375" s="12" t="s">
        <v>276</v>
      </c>
      <c r="I1375" s="12" t="s">
        <v>37</v>
      </c>
      <c r="J1375" s="12" t="s">
        <v>38</v>
      </c>
      <c r="K1375" s="12" t="s">
        <v>39</v>
      </c>
      <c r="L1375" s="12">
        <v>2</v>
      </c>
      <c r="M1375" s="12">
        <v>900</v>
      </c>
      <c r="N1375" s="12">
        <v>0.05</v>
      </c>
      <c r="O1375" s="12">
        <v>0</v>
      </c>
      <c r="P1375" s="12">
        <v>1100</v>
      </c>
      <c r="Q1375" s="5">
        <f>Table1[[#This Row],[Sales]]-Table1[[#This Row],[Cost]]</f>
        <v>-1100</v>
      </c>
      <c r="R1375" s="12" t="s">
        <v>26</v>
      </c>
      <c r="S1375" s="12" t="s">
        <v>291</v>
      </c>
      <c r="T1375" s="12" t="s">
        <v>18</v>
      </c>
      <c r="U1375" s="12" t="s">
        <v>19</v>
      </c>
      <c r="V1375" s="3" t="e">
        <f>Table1[[#This Row],[Profit]]/Table1[[#This Row],[Sales]]</f>
        <v>#DIV/0!</v>
      </c>
      <c r="W1375" s="12">
        <f>[1]!Table1[[#This Row],[Sales]]-[1]!Table1[[#This Row],[Cost]]-[1]!Table1[[#This Row],[Profit]]</f>
        <v>-1100</v>
      </c>
      <c r="X1375" s="12">
        <f>[1]!Table1[[#This Row],[Quantity]]*[1]!Table1[[#This Row],[Unit_Price]]</f>
        <v>1800</v>
      </c>
      <c r="Y1375" s="12">
        <f>[1]!Table1[[#This Row],[Gross_Sales]]*[1]!Table1[[#This Row],[Discount]]</f>
        <v>90</v>
      </c>
      <c r="Z1375" s="12">
        <f>[1]!Table1[[#This Row],[Gross_Sales]]*[1]!Table1[[#This Row],[Discount_amount]]</f>
        <v>162000</v>
      </c>
      <c r="AA1375" s="12">
        <f>IFERROR([1]!Table1[[#This Row],[Profit]]/[1]!Table1[[#This Row],[Sales]],0)</f>
        <v>0</v>
      </c>
      <c r="AB1375" s="12">
        <f>YEAR([1]!Table1[[#This Row],[Order_Date]])</f>
        <v>2025</v>
      </c>
      <c r="AC1375" s="12">
        <f>MONTH([1]!Table1[[#This Row],[Order_Date]])</f>
        <v>2</v>
      </c>
      <c r="AD1375" s="12" t="str">
        <f t="shared" si="63"/>
        <v>Feb</v>
      </c>
      <c r="AE1375" s="12" t="str">
        <f t="shared" si="64"/>
        <v>Q1</v>
      </c>
      <c r="AF1375" s="12" t="str">
        <f t="shared" si="65"/>
        <v>2025-Feb</v>
      </c>
      <c r="AG1375" s="12">
        <f>COUNTIF(C:C,Table1[[#This Row],[Customer_ID]])</f>
        <v>2</v>
      </c>
      <c r="AH1375" s="18" t="e">
        <f>IF([1]!Table1[[#This Row],[Customer_order_count]] &gt;= 10,"FREQUENT",IF([1]!Table1[[#This Row],[Customer_order_count]] &lt;= 10,"REGULAR","OCASSIONAL"))</f>
        <v>#REF!</v>
      </c>
    </row>
    <row r="1376" spans="1:34" x14ac:dyDescent="0.25">
      <c r="A1376" s="1" t="s">
        <v>2176</v>
      </c>
      <c r="B1376" s="2">
        <v>45533</v>
      </c>
      <c r="C1376" s="3" t="s">
        <v>567</v>
      </c>
      <c r="D1376" s="3" t="s">
        <v>410</v>
      </c>
      <c r="E1376" s="3" t="s">
        <v>3</v>
      </c>
      <c r="F1376" s="3">
        <v>29</v>
      </c>
      <c r="G1376" s="3" t="s">
        <v>317</v>
      </c>
      <c r="H1376" s="3" t="s">
        <v>5</v>
      </c>
      <c r="I1376" s="3" t="s">
        <v>344</v>
      </c>
      <c r="J1376" s="3" t="s">
        <v>345</v>
      </c>
      <c r="K1376" s="3" t="s">
        <v>39</v>
      </c>
      <c r="L1376" s="3">
        <v>1</v>
      </c>
      <c r="M1376" s="3">
        <v>2200</v>
      </c>
      <c r="N1376" s="3">
        <v>0.15</v>
      </c>
      <c r="O1376" s="3">
        <v>0</v>
      </c>
      <c r="P1376" s="3">
        <v>1400</v>
      </c>
      <c r="Q1376" s="5">
        <f>Table1[[#This Row],[Sales]]-Table1[[#This Row],[Cost]]</f>
        <v>-1400</v>
      </c>
      <c r="R1376" s="3" t="s">
        <v>26</v>
      </c>
      <c r="S1376" s="3" t="s">
        <v>291</v>
      </c>
      <c r="T1376" s="3" t="s">
        <v>33</v>
      </c>
      <c r="U1376" s="3" t="s">
        <v>19</v>
      </c>
      <c r="V1376" s="3" t="e">
        <f>Table1[[#This Row],[Profit]]/Table1[[#This Row],[Sales]]</f>
        <v>#DIV/0!</v>
      </c>
      <c r="W1376" s="3">
        <f>[1]!Table1[[#This Row],[Sales]]-[1]!Table1[[#This Row],[Cost]]-[1]!Table1[[#This Row],[Profit]]</f>
        <v>-1400</v>
      </c>
      <c r="X1376" s="3">
        <f>[1]!Table1[[#This Row],[Quantity]]*[1]!Table1[[#This Row],[Unit_Price]]</f>
        <v>2200</v>
      </c>
      <c r="Y1376" s="3">
        <f>[1]!Table1[[#This Row],[Gross_Sales]]*[1]!Table1[[#This Row],[Discount]]</f>
        <v>330</v>
      </c>
      <c r="Z1376" s="3">
        <f>[1]!Table1[[#This Row],[Gross_Sales]]*[1]!Table1[[#This Row],[Discount_amount]]</f>
        <v>726000</v>
      </c>
      <c r="AA1376" s="3">
        <f>IFERROR([1]!Table1[[#This Row],[Profit]]/[1]!Table1[[#This Row],[Sales]],0)</f>
        <v>0</v>
      </c>
      <c r="AB1376" s="3">
        <f>YEAR([1]!Table1[[#This Row],[Order_Date]])</f>
        <v>2024</v>
      </c>
      <c r="AC1376" s="3">
        <f>MONTH([1]!Table1[[#This Row],[Order_Date]])</f>
        <v>8</v>
      </c>
      <c r="AD1376" s="3" t="str">
        <f t="shared" si="63"/>
        <v>Aug</v>
      </c>
      <c r="AE1376" s="3" t="str">
        <f t="shared" si="64"/>
        <v>Q3</v>
      </c>
      <c r="AF1376" s="3" t="str">
        <f t="shared" si="65"/>
        <v>2024-Aug</v>
      </c>
      <c r="AG1376" s="3">
        <f>COUNTIF(C:C,Table1[[#This Row],[Customer_ID]])</f>
        <v>7</v>
      </c>
      <c r="AH1376" s="9" t="e">
        <f>IF([1]!Table1[[#This Row],[Customer_order_count]] &gt;= 10,"FREQUENT",IF([1]!Table1[[#This Row],[Customer_order_count]] &lt;= 10,"REGULAR","OCASSIONAL"))</f>
        <v>#REF!</v>
      </c>
    </row>
    <row r="1377" spans="1:34" x14ac:dyDescent="0.25">
      <c r="A1377" s="10" t="s">
        <v>2177</v>
      </c>
      <c r="B1377" s="11">
        <v>45741</v>
      </c>
      <c r="C1377" s="12" t="s">
        <v>476</v>
      </c>
      <c r="D1377" s="13" t="s">
        <v>477</v>
      </c>
      <c r="E1377" s="13" t="s">
        <v>16</v>
      </c>
      <c r="F1377" s="14">
        <v>46</v>
      </c>
      <c r="G1377" s="12" t="s">
        <v>280</v>
      </c>
      <c r="H1377" s="12" t="s">
        <v>270</v>
      </c>
      <c r="I1377" s="12" t="s">
        <v>51</v>
      </c>
      <c r="J1377" s="12" t="s">
        <v>52</v>
      </c>
      <c r="K1377" s="12" t="s">
        <v>8</v>
      </c>
      <c r="L1377" s="14">
        <v>1</v>
      </c>
      <c r="M1377" s="14">
        <v>4500</v>
      </c>
      <c r="N1377" s="15">
        <v>0.1</v>
      </c>
      <c r="O1377" s="14">
        <v>4050</v>
      </c>
      <c r="P1377" s="14">
        <v>3200</v>
      </c>
      <c r="Q1377" s="5">
        <f>Table1[[#This Row],[Sales]]-Table1[[#This Row],[Cost]]</f>
        <v>850</v>
      </c>
      <c r="R1377" s="12" t="s">
        <v>26</v>
      </c>
      <c r="S1377" s="12" t="s">
        <v>10</v>
      </c>
      <c r="T1377" s="12" t="s">
        <v>18</v>
      </c>
      <c r="U1377" s="12" t="s">
        <v>19</v>
      </c>
      <c r="V1377" s="6">
        <f>Table1[[#This Row],[Profit]]/Table1[[#This Row],[Sales]]</f>
        <v>0.20987654320987653</v>
      </c>
      <c r="W1377" s="12">
        <f>[1]!Table1[[#This Row],[Sales]]-[1]!Table1[[#This Row],[Cost]]-[1]!Table1[[#This Row],[Profit]]</f>
        <v>0</v>
      </c>
      <c r="X1377" s="12">
        <f>[1]!Table1[[#This Row],[Quantity]]*[1]!Table1[[#This Row],[Unit_Price]]</f>
        <v>4500</v>
      </c>
      <c r="Y1377" s="16">
        <f>[1]!Table1[[#This Row],[Gross_Sales]]*[1]!Table1[[#This Row],[Discount]]</f>
        <v>450</v>
      </c>
      <c r="Z1377" s="17">
        <f>[1]!Table1[[#This Row],[Gross_Sales]]*[1]!Table1[[#This Row],[Discount_amount]]</f>
        <v>2025000</v>
      </c>
      <c r="AA1377" s="15">
        <f>IFERROR([1]!Table1[[#This Row],[Profit]]/[1]!Table1[[#This Row],[Sales]],0)</f>
        <v>0.20987654320987653</v>
      </c>
      <c r="AB1377" s="12">
        <f>YEAR([1]!Table1[[#This Row],[Order_Date]])</f>
        <v>2025</v>
      </c>
      <c r="AC1377" s="12">
        <f>MONTH([1]!Table1[[#This Row],[Order_Date]])</f>
        <v>3</v>
      </c>
      <c r="AD1377" s="12" t="str">
        <f t="shared" si="63"/>
        <v>Mar</v>
      </c>
      <c r="AE1377" s="12" t="str">
        <f t="shared" si="64"/>
        <v>Q1</v>
      </c>
      <c r="AF1377" s="12" t="str">
        <f t="shared" si="65"/>
        <v>2025-Mar</v>
      </c>
      <c r="AG1377" s="12">
        <f>COUNTIF(C:C,Table1[[#This Row],[Customer_ID]])</f>
        <v>6</v>
      </c>
      <c r="AH1377" s="18" t="e">
        <f>IF([1]!Table1[[#This Row],[Customer_order_count]] &gt;= 10,"FREQUENT",IF([1]!Table1[[#This Row],[Customer_order_count]] &lt;= 10,"REGULAR","OCASSIONAL"))</f>
        <v>#REF!</v>
      </c>
    </row>
    <row r="1378" spans="1:34" x14ac:dyDescent="0.25">
      <c r="A1378" s="1" t="s">
        <v>2178</v>
      </c>
      <c r="B1378" s="2">
        <v>45951</v>
      </c>
      <c r="C1378" s="3" t="s">
        <v>447</v>
      </c>
      <c r="D1378" s="4" t="s">
        <v>448</v>
      </c>
      <c r="E1378" s="4" t="s">
        <v>16</v>
      </c>
      <c r="F1378" s="5">
        <v>21</v>
      </c>
      <c r="G1378" s="3" t="s">
        <v>275</v>
      </c>
      <c r="H1378" s="3" t="s">
        <v>276</v>
      </c>
      <c r="I1378" s="3" t="s">
        <v>44</v>
      </c>
      <c r="J1378" s="3" t="s">
        <v>45</v>
      </c>
      <c r="K1378" s="3" t="s">
        <v>46</v>
      </c>
      <c r="L1378" s="5">
        <v>2</v>
      </c>
      <c r="M1378" s="5">
        <v>2500</v>
      </c>
      <c r="N1378" s="6">
        <v>0.05</v>
      </c>
      <c r="O1378" s="5">
        <v>4750</v>
      </c>
      <c r="P1378" s="5">
        <v>3000</v>
      </c>
      <c r="Q1378" s="5">
        <f>Table1[[#This Row],[Sales]]-Table1[[#This Row],[Cost]]</f>
        <v>1750</v>
      </c>
      <c r="R1378" s="3" t="s">
        <v>9</v>
      </c>
      <c r="S1378" s="3" t="s">
        <v>10</v>
      </c>
      <c r="T1378" s="3" t="s">
        <v>40</v>
      </c>
      <c r="U1378" s="3" t="s">
        <v>27</v>
      </c>
      <c r="V1378" s="6">
        <f>Table1[[#This Row],[Profit]]/Table1[[#This Row],[Sales]]</f>
        <v>0.36842105263157893</v>
      </c>
      <c r="W1378" s="3">
        <f>[1]!Table1[[#This Row],[Sales]]-[1]!Table1[[#This Row],[Cost]]-[1]!Table1[[#This Row],[Profit]]</f>
        <v>0</v>
      </c>
      <c r="X1378" s="3">
        <f>[1]!Table1[[#This Row],[Quantity]]*[1]!Table1[[#This Row],[Unit_Price]]</f>
        <v>5000</v>
      </c>
      <c r="Y1378" s="7">
        <f>[1]!Table1[[#This Row],[Gross_Sales]]*[1]!Table1[[#This Row],[Discount]]</f>
        <v>250</v>
      </c>
      <c r="Z1378" s="8">
        <f>[1]!Table1[[#This Row],[Gross_Sales]]*[1]!Table1[[#This Row],[Discount_amount]]</f>
        <v>1250000</v>
      </c>
      <c r="AA1378" s="6">
        <f>IFERROR([1]!Table1[[#This Row],[Profit]]/[1]!Table1[[#This Row],[Sales]],0)</f>
        <v>0.36842105263157893</v>
      </c>
      <c r="AB1378" s="3">
        <f>YEAR([1]!Table1[[#This Row],[Order_Date]])</f>
        <v>2025</v>
      </c>
      <c r="AC1378" s="3">
        <f>MONTH([1]!Table1[[#This Row],[Order_Date]])</f>
        <v>10</v>
      </c>
      <c r="AD1378" s="3" t="str">
        <f t="shared" si="63"/>
        <v>Oct</v>
      </c>
      <c r="AE1378" s="3" t="str">
        <f t="shared" si="64"/>
        <v>Q4</v>
      </c>
      <c r="AF1378" s="3" t="str">
        <f t="shared" si="65"/>
        <v>2025-Oct</v>
      </c>
      <c r="AG1378" s="3">
        <f>COUNTIF(C:C,Table1[[#This Row],[Customer_ID]])</f>
        <v>22</v>
      </c>
      <c r="AH1378" s="9" t="e">
        <f>IF([1]!Table1[[#This Row],[Customer_order_count]] &gt;= 10,"FREQUENT",IF([1]!Table1[[#This Row],[Customer_order_count]] &lt;= 10,"REGULAR","OCASSIONAL"))</f>
        <v>#REF!</v>
      </c>
    </row>
    <row r="1379" spans="1:34" x14ac:dyDescent="0.25">
      <c r="A1379" s="10" t="s">
        <v>2179</v>
      </c>
      <c r="B1379" s="11">
        <v>45374</v>
      </c>
      <c r="C1379" s="12" t="s">
        <v>495</v>
      </c>
      <c r="D1379" s="13" t="s">
        <v>320</v>
      </c>
      <c r="E1379" s="13" t="s">
        <v>16</v>
      </c>
      <c r="F1379" s="14">
        <v>54</v>
      </c>
      <c r="G1379" s="12" t="s">
        <v>280</v>
      </c>
      <c r="H1379" s="12" t="s">
        <v>270</v>
      </c>
      <c r="I1379" s="12" t="s">
        <v>143</v>
      </c>
      <c r="J1379" s="12" t="s">
        <v>144</v>
      </c>
      <c r="K1379" s="12" t="s">
        <v>76</v>
      </c>
      <c r="L1379" s="14">
        <v>2</v>
      </c>
      <c r="M1379" s="14">
        <v>700</v>
      </c>
      <c r="N1379" s="15">
        <v>0</v>
      </c>
      <c r="O1379" s="14">
        <v>1400</v>
      </c>
      <c r="P1379" s="14">
        <v>1140</v>
      </c>
      <c r="Q1379" s="5">
        <f>Table1[[#This Row],[Sales]]-Table1[[#This Row],[Cost]]</f>
        <v>260</v>
      </c>
      <c r="R1379" s="12" t="s">
        <v>17</v>
      </c>
      <c r="S1379" s="12" t="s">
        <v>10</v>
      </c>
      <c r="T1379" s="12" t="s">
        <v>18</v>
      </c>
      <c r="U1379" s="12" t="s">
        <v>12</v>
      </c>
      <c r="V1379" s="6">
        <f>Table1[[#This Row],[Profit]]/Table1[[#This Row],[Sales]]</f>
        <v>0.18571428571428572</v>
      </c>
      <c r="W1379" s="12">
        <f>[1]!Table1[[#This Row],[Sales]]-[1]!Table1[[#This Row],[Cost]]-[1]!Table1[[#This Row],[Profit]]</f>
        <v>0</v>
      </c>
      <c r="X1379" s="12">
        <f>[1]!Table1[[#This Row],[Quantity]]*[1]!Table1[[#This Row],[Unit_Price]]</f>
        <v>1400</v>
      </c>
      <c r="Y1379" s="16">
        <f>[1]!Table1[[#This Row],[Gross_Sales]]*[1]!Table1[[#This Row],[Discount]]</f>
        <v>0</v>
      </c>
      <c r="Z1379" s="17">
        <f>[1]!Table1[[#This Row],[Gross_Sales]]*[1]!Table1[[#This Row],[Discount_amount]]</f>
        <v>0</v>
      </c>
      <c r="AA1379" s="15">
        <f>IFERROR([1]!Table1[[#This Row],[Profit]]/[1]!Table1[[#This Row],[Sales]],0)</f>
        <v>0.18571428571428572</v>
      </c>
      <c r="AB1379" s="12">
        <f>YEAR([1]!Table1[[#This Row],[Order_Date]])</f>
        <v>2024</v>
      </c>
      <c r="AC1379" s="12">
        <f>MONTH([1]!Table1[[#This Row],[Order_Date]])</f>
        <v>3</v>
      </c>
      <c r="AD1379" s="12" t="str">
        <f t="shared" si="63"/>
        <v>Mar</v>
      </c>
      <c r="AE1379" s="12" t="str">
        <f t="shared" si="64"/>
        <v>Q1</v>
      </c>
      <c r="AF1379" s="12" t="str">
        <f t="shared" si="65"/>
        <v>2024-Mar</v>
      </c>
      <c r="AG1379" s="12">
        <f>COUNTIF(C:C,Table1[[#This Row],[Customer_ID]])</f>
        <v>8</v>
      </c>
      <c r="AH1379" s="18" t="e">
        <f>IF([1]!Table1[[#This Row],[Customer_order_count]] &gt;= 10,"FREQUENT",IF([1]!Table1[[#This Row],[Customer_order_count]] &lt;= 10,"REGULAR","OCASSIONAL"))</f>
        <v>#REF!</v>
      </c>
    </row>
    <row r="1380" spans="1:34" x14ac:dyDescent="0.25">
      <c r="A1380" s="1" t="s">
        <v>2180</v>
      </c>
      <c r="B1380" s="2">
        <v>45632</v>
      </c>
      <c r="C1380" s="3" t="s">
        <v>365</v>
      </c>
      <c r="D1380" s="3" t="s">
        <v>366</v>
      </c>
      <c r="E1380" s="3" t="s">
        <v>16</v>
      </c>
      <c r="F1380" s="3">
        <v>56</v>
      </c>
      <c r="G1380" s="3" t="s">
        <v>295</v>
      </c>
      <c r="H1380" s="3" t="s">
        <v>270</v>
      </c>
      <c r="I1380" s="3" t="s">
        <v>109</v>
      </c>
      <c r="J1380" s="3" t="s">
        <v>110</v>
      </c>
      <c r="K1380" s="3" t="s">
        <v>8</v>
      </c>
      <c r="L1380" s="3">
        <v>1</v>
      </c>
      <c r="M1380" s="3">
        <v>4000</v>
      </c>
      <c r="N1380" s="3">
        <v>0.05</v>
      </c>
      <c r="O1380" s="3">
        <v>0</v>
      </c>
      <c r="P1380" s="3">
        <v>2900</v>
      </c>
      <c r="Q1380" s="5">
        <f>Table1[[#This Row],[Sales]]-Table1[[#This Row],[Cost]]</f>
        <v>-2900</v>
      </c>
      <c r="R1380" s="3" t="s">
        <v>17</v>
      </c>
      <c r="S1380" s="3" t="s">
        <v>291</v>
      </c>
      <c r="T1380" s="3" t="s">
        <v>40</v>
      </c>
      <c r="U1380" s="3" t="s">
        <v>27</v>
      </c>
      <c r="V1380" s="3" t="e">
        <f>Table1[[#This Row],[Profit]]/Table1[[#This Row],[Sales]]</f>
        <v>#DIV/0!</v>
      </c>
      <c r="W1380" s="3">
        <f>[1]!Table1[[#This Row],[Sales]]-[1]!Table1[[#This Row],[Cost]]-[1]!Table1[[#This Row],[Profit]]</f>
        <v>-2900</v>
      </c>
      <c r="X1380" s="3">
        <f>[1]!Table1[[#This Row],[Quantity]]*[1]!Table1[[#This Row],[Unit_Price]]</f>
        <v>4000</v>
      </c>
      <c r="Y1380" s="3">
        <f>[1]!Table1[[#This Row],[Gross_Sales]]*[1]!Table1[[#This Row],[Discount]]</f>
        <v>200</v>
      </c>
      <c r="Z1380" s="3">
        <f>[1]!Table1[[#This Row],[Gross_Sales]]*[1]!Table1[[#This Row],[Discount_amount]]</f>
        <v>800000</v>
      </c>
      <c r="AA1380" s="3">
        <f>IFERROR([1]!Table1[[#This Row],[Profit]]/[1]!Table1[[#This Row],[Sales]],0)</f>
        <v>0</v>
      </c>
      <c r="AB1380" s="3">
        <f>YEAR([1]!Table1[[#This Row],[Order_Date]])</f>
        <v>2024</v>
      </c>
      <c r="AC1380" s="3">
        <f>MONTH([1]!Table1[[#This Row],[Order_Date]])</f>
        <v>12</v>
      </c>
      <c r="AD1380" s="3" t="str">
        <f t="shared" si="63"/>
        <v>Dec</v>
      </c>
      <c r="AE1380" s="3" t="str">
        <f t="shared" si="64"/>
        <v>Q4</v>
      </c>
      <c r="AF1380" s="3" t="str">
        <f t="shared" si="65"/>
        <v>2024-Dec</v>
      </c>
      <c r="AG1380" s="3">
        <f>COUNTIF(C:C,Table1[[#This Row],[Customer_ID]])</f>
        <v>25</v>
      </c>
      <c r="AH1380" s="9" t="e">
        <f>IF([1]!Table1[[#This Row],[Customer_order_count]] &gt;= 10,"FREQUENT",IF([1]!Table1[[#This Row],[Customer_order_count]] &lt;= 10,"REGULAR","OCASSIONAL"))</f>
        <v>#REF!</v>
      </c>
    </row>
    <row r="1381" spans="1:34" x14ac:dyDescent="0.25">
      <c r="A1381" s="10" t="s">
        <v>2181</v>
      </c>
      <c r="B1381" s="11">
        <v>45394</v>
      </c>
      <c r="C1381" s="12" t="s">
        <v>1067</v>
      </c>
      <c r="D1381" s="13" t="s">
        <v>431</v>
      </c>
      <c r="E1381" s="13" t="s">
        <v>3</v>
      </c>
      <c r="F1381" s="14">
        <v>38</v>
      </c>
      <c r="G1381" s="12" t="s">
        <v>407</v>
      </c>
      <c r="H1381" s="12" t="s">
        <v>285</v>
      </c>
      <c r="I1381" s="12" t="s">
        <v>305</v>
      </c>
      <c r="J1381" s="12" t="s">
        <v>306</v>
      </c>
      <c r="K1381" s="12" t="s">
        <v>91</v>
      </c>
      <c r="L1381" s="14">
        <v>1</v>
      </c>
      <c r="M1381" s="14">
        <v>8500</v>
      </c>
      <c r="N1381" s="15">
        <v>0</v>
      </c>
      <c r="O1381" s="14">
        <v>8500</v>
      </c>
      <c r="P1381" s="14">
        <v>6500</v>
      </c>
      <c r="Q1381" s="5">
        <f>Table1[[#This Row],[Sales]]-Table1[[#This Row],[Cost]]</f>
        <v>2000</v>
      </c>
      <c r="R1381" s="12" t="s">
        <v>9</v>
      </c>
      <c r="S1381" s="12" t="s">
        <v>10</v>
      </c>
      <c r="T1381" s="12" t="s">
        <v>11</v>
      </c>
      <c r="U1381" s="12" t="s">
        <v>27</v>
      </c>
      <c r="V1381" s="6">
        <f>Table1[[#This Row],[Profit]]/Table1[[#This Row],[Sales]]</f>
        <v>0.23529411764705882</v>
      </c>
      <c r="W1381" s="12">
        <f>[1]!Table1[[#This Row],[Sales]]-[1]!Table1[[#This Row],[Cost]]-[1]!Table1[[#This Row],[Profit]]</f>
        <v>0</v>
      </c>
      <c r="X1381" s="12">
        <f>[1]!Table1[[#This Row],[Quantity]]*[1]!Table1[[#This Row],[Unit_Price]]</f>
        <v>8500</v>
      </c>
      <c r="Y1381" s="16">
        <f>[1]!Table1[[#This Row],[Gross_Sales]]*[1]!Table1[[#This Row],[Discount]]</f>
        <v>0</v>
      </c>
      <c r="Z1381" s="17">
        <f>[1]!Table1[[#This Row],[Gross_Sales]]*[1]!Table1[[#This Row],[Discount_amount]]</f>
        <v>0</v>
      </c>
      <c r="AA1381" s="15">
        <f>IFERROR([1]!Table1[[#This Row],[Profit]]/[1]!Table1[[#This Row],[Sales]],0)</f>
        <v>0.23529411764705882</v>
      </c>
      <c r="AB1381" s="12">
        <f>YEAR([1]!Table1[[#This Row],[Order_Date]])</f>
        <v>2024</v>
      </c>
      <c r="AC1381" s="12">
        <f>MONTH([1]!Table1[[#This Row],[Order_Date]])</f>
        <v>4</v>
      </c>
      <c r="AD1381" s="12" t="str">
        <f t="shared" si="63"/>
        <v>Apr</v>
      </c>
      <c r="AE1381" s="12" t="str">
        <f t="shared" si="64"/>
        <v>Q2</v>
      </c>
      <c r="AF1381" s="12" t="str">
        <f t="shared" si="65"/>
        <v>2024-Apr</v>
      </c>
      <c r="AG1381" s="12">
        <f>COUNTIF(C:C,Table1[[#This Row],[Customer_ID]])</f>
        <v>6</v>
      </c>
      <c r="AH1381" s="18" t="e">
        <f>IF([1]!Table1[[#This Row],[Customer_order_count]] &gt;= 10,"FREQUENT",IF([1]!Table1[[#This Row],[Customer_order_count]] &lt;= 10,"REGULAR","OCASSIONAL"))</f>
        <v>#REF!</v>
      </c>
    </row>
    <row r="1382" spans="1:34" x14ac:dyDescent="0.25">
      <c r="A1382" s="1" t="s">
        <v>2182</v>
      </c>
      <c r="B1382" s="2">
        <v>45652</v>
      </c>
      <c r="C1382" s="3" t="s">
        <v>1337</v>
      </c>
      <c r="D1382" s="4" t="s">
        <v>1338</v>
      </c>
      <c r="E1382" s="4" t="s">
        <v>16</v>
      </c>
      <c r="F1382" s="5">
        <v>20</v>
      </c>
      <c r="G1382" s="3" t="s">
        <v>280</v>
      </c>
      <c r="H1382" s="3" t="s">
        <v>270</v>
      </c>
      <c r="I1382" s="3" t="s">
        <v>44</v>
      </c>
      <c r="J1382" s="3" t="s">
        <v>45</v>
      </c>
      <c r="K1382" s="3" t="s">
        <v>46</v>
      </c>
      <c r="L1382" s="5">
        <v>3</v>
      </c>
      <c r="M1382" s="5">
        <v>2500</v>
      </c>
      <c r="N1382" s="6">
        <v>0.05</v>
      </c>
      <c r="O1382" s="5">
        <v>7125</v>
      </c>
      <c r="P1382" s="5">
        <v>4500</v>
      </c>
      <c r="Q1382" s="5">
        <f>Table1[[#This Row],[Sales]]-Table1[[#This Row],[Cost]]</f>
        <v>2625</v>
      </c>
      <c r="R1382" s="3" t="s">
        <v>17</v>
      </c>
      <c r="S1382" s="3" t="s">
        <v>10</v>
      </c>
      <c r="T1382" s="3" t="s">
        <v>40</v>
      </c>
      <c r="U1382" s="3" t="s">
        <v>12</v>
      </c>
      <c r="V1382" s="6">
        <f>Table1[[#This Row],[Profit]]/Table1[[#This Row],[Sales]]</f>
        <v>0.36842105263157893</v>
      </c>
      <c r="W1382" s="3">
        <f>[1]!Table1[[#This Row],[Sales]]-[1]!Table1[[#This Row],[Cost]]-[1]!Table1[[#This Row],[Profit]]</f>
        <v>0</v>
      </c>
      <c r="X1382" s="3">
        <f>[1]!Table1[[#This Row],[Quantity]]*[1]!Table1[[#This Row],[Unit_Price]]</f>
        <v>7500</v>
      </c>
      <c r="Y1382" s="7">
        <f>[1]!Table1[[#This Row],[Gross_Sales]]*[1]!Table1[[#This Row],[Discount]]</f>
        <v>375</v>
      </c>
      <c r="Z1382" s="8">
        <f>[1]!Table1[[#This Row],[Gross_Sales]]*[1]!Table1[[#This Row],[Discount_amount]]</f>
        <v>2812500</v>
      </c>
      <c r="AA1382" s="6">
        <f>IFERROR([1]!Table1[[#This Row],[Profit]]/[1]!Table1[[#This Row],[Sales]],0)</f>
        <v>0.36842105263157893</v>
      </c>
      <c r="AB1382" s="3">
        <f>YEAR([1]!Table1[[#This Row],[Order_Date]])</f>
        <v>2024</v>
      </c>
      <c r="AC1382" s="3">
        <f>MONTH([1]!Table1[[#This Row],[Order_Date]])</f>
        <v>12</v>
      </c>
      <c r="AD1382" s="3" t="str">
        <f t="shared" si="63"/>
        <v>Dec</v>
      </c>
      <c r="AE1382" s="3" t="str">
        <f t="shared" si="64"/>
        <v>Q4</v>
      </c>
      <c r="AF1382" s="3" t="str">
        <f t="shared" si="65"/>
        <v>2024-Dec</v>
      </c>
      <c r="AG1382" s="3">
        <f>COUNTIF(C:C,Table1[[#This Row],[Customer_ID]])</f>
        <v>5</v>
      </c>
      <c r="AH1382" s="9" t="e">
        <f>IF([1]!Table1[[#This Row],[Customer_order_count]] &gt;= 10,"FREQUENT",IF([1]!Table1[[#This Row],[Customer_order_count]] &lt;= 10,"REGULAR","OCASSIONAL"))</f>
        <v>#REF!</v>
      </c>
    </row>
    <row r="1383" spans="1:34" x14ac:dyDescent="0.25">
      <c r="A1383" s="10" t="s">
        <v>2183</v>
      </c>
      <c r="B1383" s="11">
        <v>45626</v>
      </c>
      <c r="C1383" s="12" t="s">
        <v>1607</v>
      </c>
      <c r="D1383" s="13" t="s">
        <v>1608</v>
      </c>
      <c r="E1383" s="13" t="s">
        <v>3</v>
      </c>
      <c r="F1383" s="14">
        <v>41</v>
      </c>
      <c r="G1383" s="12" t="s">
        <v>269</v>
      </c>
      <c r="H1383" s="12" t="s">
        <v>270</v>
      </c>
      <c r="I1383" s="12" t="s">
        <v>74</v>
      </c>
      <c r="J1383" s="12" t="s">
        <v>75</v>
      </c>
      <c r="K1383" s="12" t="s">
        <v>76</v>
      </c>
      <c r="L1383" s="14">
        <v>3</v>
      </c>
      <c r="M1383" s="14">
        <v>550</v>
      </c>
      <c r="N1383" s="15">
        <v>0.05</v>
      </c>
      <c r="O1383" s="14">
        <v>1567.5</v>
      </c>
      <c r="P1383" s="14">
        <v>1350</v>
      </c>
      <c r="Q1383" s="5">
        <f>Table1[[#This Row],[Sales]]-Table1[[#This Row],[Cost]]</f>
        <v>217.5</v>
      </c>
      <c r="R1383" s="12" t="s">
        <v>9</v>
      </c>
      <c r="S1383" s="12" t="s">
        <v>10</v>
      </c>
      <c r="T1383" s="12" t="s">
        <v>40</v>
      </c>
      <c r="U1383" s="12" t="s">
        <v>27</v>
      </c>
      <c r="V1383" s="6">
        <f>Table1[[#This Row],[Profit]]/Table1[[#This Row],[Sales]]</f>
        <v>0.13875598086124402</v>
      </c>
      <c r="W1383" s="12">
        <f>[1]!Table1[[#This Row],[Sales]]-[1]!Table1[[#This Row],[Cost]]-[1]!Table1[[#This Row],[Profit]]</f>
        <v>0</v>
      </c>
      <c r="X1383" s="12">
        <f>[1]!Table1[[#This Row],[Quantity]]*[1]!Table1[[#This Row],[Unit_Price]]</f>
        <v>1650</v>
      </c>
      <c r="Y1383" s="16">
        <f>[1]!Table1[[#This Row],[Gross_Sales]]*[1]!Table1[[#This Row],[Discount]]</f>
        <v>82.5</v>
      </c>
      <c r="Z1383" s="17">
        <f>[1]!Table1[[#This Row],[Gross_Sales]]*[1]!Table1[[#This Row],[Discount_amount]]</f>
        <v>136125</v>
      </c>
      <c r="AA1383" s="15">
        <f>IFERROR([1]!Table1[[#This Row],[Profit]]/[1]!Table1[[#This Row],[Sales]],0)</f>
        <v>0.13875598086124402</v>
      </c>
      <c r="AB1383" s="12">
        <f>YEAR([1]!Table1[[#This Row],[Order_Date]])</f>
        <v>2024</v>
      </c>
      <c r="AC1383" s="12">
        <f>MONTH([1]!Table1[[#This Row],[Order_Date]])</f>
        <v>11</v>
      </c>
      <c r="AD1383" s="12" t="str">
        <f t="shared" si="63"/>
        <v>Nov</v>
      </c>
      <c r="AE1383" s="12" t="str">
        <f t="shared" si="64"/>
        <v>Q4</v>
      </c>
      <c r="AF1383" s="12" t="str">
        <f t="shared" si="65"/>
        <v>2024-Nov</v>
      </c>
      <c r="AG1383" s="12">
        <f>COUNTIF(C:C,Table1[[#This Row],[Customer_ID]])</f>
        <v>4</v>
      </c>
      <c r="AH1383" s="18" t="e">
        <f>IF([1]!Table1[[#This Row],[Customer_order_count]] &gt;= 10,"FREQUENT",IF([1]!Table1[[#This Row],[Customer_order_count]] &lt;= 10,"REGULAR","OCASSIONAL"))</f>
        <v>#REF!</v>
      </c>
    </row>
    <row r="1384" spans="1:34" x14ac:dyDescent="0.25">
      <c r="A1384" s="1" t="s">
        <v>2184</v>
      </c>
      <c r="B1384" s="2">
        <v>45948</v>
      </c>
      <c r="C1384" s="3" t="s">
        <v>337</v>
      </c>
      <c r="D1384" s="4" t="s">
        <v>338</v>
      </c>
      <c r="E1384" s="4" t="s">
        <v>16</v>
      </c>
      <c r="F1384" s="5">
        <v>35</v>
      </c>
      <c r="G1384" s="3" t="s">
        <v>339</v>
      </c>
      <c r="H1384" s="3" t="s">
        <v>285</v>
      </c>
      <c r="I1384" s="3" t="s">
        <v>51</v>
      </c>
      <c r="J1384" s="3" t="s">
        <v>52</v>
      </c>
      <c r="K1384" s="3" t="s">
        <v>8</v>
      </c>
      <c r="L1384" s="5">
        <v>1</v>
      </c>
      <c r="M1384" s="5">
        <v>4500</v>
      </c>
      <c r="N1384" s="6">
        <v>0.1</v>
      </c>
      <c r="O1384" s="5">
        <v>4050</v>
      </c>
      <c r="P1384" s="5">
        <v>3200</v>
      </c>
      <c r="Q1384" s="5">
        <f>Table1[[#This Row],[Sales]]-Table1[[#This Row],[Cost]]</f>
        <v>850</v>
      </c>
      <c r="R1384" s="3" t="s">
        <v>26</v>
      </c>
      <c r="S1384" s="3" t="s">
        <v>10</v>
      </c>
      <c r="T1384" s="3" t="s">
        <v>40</v>
      </c>
      <c r="U1384" s="3" t="s">
        <v>27</v>
      </c>
      <c r="V1384" s="6">
        <f>Table1[[#This Row],[Profit]]/Table1[[#This Row],[Sales]]</f>
        <v>0.20987654320987653</v>
      </c>
      <c r="W1384" s="3">
        <f>[1]!Table1[[#This Row],[Sales]]-[1]!Table1[[#This Row],[Cost]]-[1]!Table1[[#This Row],[Profit]]</f>
        <v>0</v>
      </c>
      <c r="X1384" s="3">
        <f>[1]!Table1[[#This Row],[Quantity]]*[1]!Table1[[#This Row],[Unit_Price]]</f>
        <v>4500</v>
      </c>
      <c r="Y1384" s="7">
        <f>[1]!Table1[[#This Row],[Gross_Sales]]*[1]!Table1[[#This Row],[Discount]]</f>
        <v>450</v>
      </c>
      <c r="Z1384" s="8">
        <f>[1]!Table1[[#This Row],[Gross_Sales]]*[1]!Table1[[#This Row],[Discount_amount]]</f>
        <v>2025000</v>
      </c>
      <c r="AA1384" s="6">
        <f>IFERROR([1]!Table1[[#This Row],[Profit]]/[1]!Table1[[#This Row],[Sales]],0)</f>
        <v>0.20987654320987653</v>
      </c>
      <c r="AB1384" s="3">
        <f>YEAR([1]!Table1[[#This Row],[Order_Date]])</f>
        <v>2025</v>
      </c>
      <c r="AC1384" s="3">
        <f>MONTH([1]!Table1[[#This Row],[Order_Date]])</f>
        <v>10</v>
      </c>
      <c r="AD1384" s="3" t="str">
        <f t="shared" si="63"/>
        <v>Oct</v>
      </c>
      <c r="AE1384" s="3" t="str">
        <f t="shared" si="64"/>
        <v>Q4</v>
      </c>
      <c r="AF1384" s="3" t="str">
        <f t="shared" si="65"/>
        <v>2025-Oct</v>
      </c>
      <c r="AG1384" s="3">
        <f>COUNTIF(C:C,Table1[[#This Row],[Customer_ID]])</f>
        <v>11</v>
      </c>
      <c r="AH1384" s="9" t="e">
        <f>IF([1]!Table1[[#This Row],[Customer_order_count]] &gt;= 10,"FREQUENT",IF([1]!Table1[[#This Row],[Customer_order_count]] &lt;= 10,"REGULAR","OCASSIONAL"))</f>
        <v>#REF!</v>
      </c>
    </row>
    <row r="1385" spans="1:34" x14ac:dyDescent="0.25">
      <c r="A1385" s="10" t="s">
        <v>2185</v>
      </c>
      <c r="B1385" s="11">
        <v>45948</v>
      </c>
      <c r="C1385" s="12" t="s">
        <v>621</v>
      </c>
      <c r="D1385" s="13" t="s">
        <v>64</v>
      </c>
      <c r="E1385" s="13" t="s">
        <v>3</v>
      </c>
      <c r="F1385" s="14">
        <v>27</v>
      </c>
      <c r="G1385" s="12" t="s">
        <v>269</v>
      </c>
      <c r="H1385" s="12" t="s">
        <v>270</v>
      </c>
      <c r="I1385" s="12" t="s">
        <v>176</v>
      </c>
      <c r="J1385" s="12" t="s">
        <v>177</v>
      </c>
      <c r="K1385" s="12" t="s">
        <v>25</v>
      </c>
      <c r="L1385" s="14">
        <v>2</v>
      </c>
      <c r="M1385" s="14">
        <v>22000</v>
      </c>
      <c r="N1385" s="15">
        <v>0.15</v>
      </c>
      <c r="O1385" s="14">
        <v>37400</v>
      </c>
      <c r="P1385" s="14">
        <v>33000</v>
      </c>
      <c r="Q1385" s="5">
        <f>Table1[[#This Row],[Sales]]-Table1[[#This Row],[Cost]]</f>
        <v>4400</v>
      </c>
      <c r="R1385" s="12" t="s">
        <v>26</v>
      </c>
      <c r="S1385" s="12" t="s">
        <v>10</v>
      </c>
      <c r="T1385" s="12" t="s">
        <v>40</v>
      </c>
      <c r="U1385" s="12" t="s">
        <v>12</v>
      </c>
      <c r="V1385" s="6">
        <f>Table1[[#This Row],[Profit]]/Table1[[#This Row],[Sales]]</f>
        <v>0.11764705882352941</v>
      </c>
      <c r="W1385" s="12">
        <f>[1]!Table1[[#This Row],[Sales]]-[1]!Table1[[#This Row],[Cost]]-[1]!Table1[[#This Row],[Profit]]</f>
        <v>0</v>
      </c>
      <c r="X1385" s="12">
        <f>[1]!Table1[[#This Row],[Quantity]]*[1]!Table1[[#This Row],[Unit_Price]]</f>
        <v>44000</v>
      </c>
      <c r="Y1385" s="16">
        <f>[1]!Table1[[#This Row],[Gross_Sales]]*[1]!Table1[[#This Row],[Discount]]</f>
        <v>6600</v>
      </c>
      <c r="Z1385" s="17">
        <f>[1]!Table1[[#This Row],[Gross_Sales]]*[1]!Table1[[#This Row],[Discount_amount]]</f>
        <v>290400000</v>
      </c>
      <c r="AA1385" s="15">
        <f>IFERROR([1]!Table1[[#This Row],[Profit]]/[1]!Table1[[#This Row],[Sales]],0)</f>
        <v>0.11764705882352941</v>
      </c>
      <c r="AB1385" s="12">
        <f>YEAR([1]!Table1[[#This Row],[Order_Date]])</f>
        <v>2025</v>
      </c>
      <c r="AC1385" s="12">
        <f>MONTH([1]!Table1[[#This Row],[Order_Date]])</f>
        <v>10</v>
      </c>
      <c r="AD1385" s="12" t="str">
        <f t="shared" si="63"/>
        <v>Oct</v>
      </c>
      <c r="AE1385" s="12" t="str">
        <f t="shared" si="64"/>
        <v>Q4</v>
      </c>
      <c r="AF1385" s="12" t="str">
        <f t="shared" si="65"/>
        <v>2025-Oct</v>
      </c>
      <c r="AG1385" s="12">
        <f>COUNTIF(C:C,Table1[[#This Row],[Customer_ID]])</f>
        <v>12</v>
      </c>
      <c r="AH1385" s="18" t="e">
        <f>IF([1]!Table1[[#This Row],[Customer_order_count]] &gt;= 10,"FREQUENT",IF([1]!Table1[[#This Row],[Customer_order_count]] &lt;= 10,"REGULAR","OCASSIONAL"))</f>
        <v>#REF!</v>
      </c>
    </row>
    <row r="1386" spans="1:34" x14ac:dyDescent="0.25">
      <c r="A1386" s="1" t="s">
        <v>2186</v>
      </c>
      <c r="B1386" s="2">
        <v>45604</v>
      </c>
      <c r="C1386" s="3" t="s">
        <v>2187</v>
      </c>
      <c r="D1386" s="4" t="s">
        <v>441</v>
      </c>
      <c r="E1386" s="4" t="s">
        <v>16</v>
      </c>
      <c r="F1386" s="5">
        <v>49</v>
      </c>
      <c r="G1386" s="3" t="s">
        <v>275</v>
      </c>
      <c r="H1386" s="3" t="s">
        <v>276</v>
      </c>
      <c r="I1386" s="3" t="s">
        <v>68</v>
      </c>
      <c r="J1386" s="3" t="s">
        <v>69</v>
      </c>
      <c r="K1386" s="3" t="s">
        <v>39</v>
      </c>
      <c r="L1386" s="5">
        <v>1</v>
      </c>
      <c r="M1386" s="5">
        <v>3500</v>
      </c>
      <c r="N1386" s="6">
        <v>0.2</v>
      </c>
      <c r="O1386" s="5">
        <v>2800</v>
      </c>
      <c r="P1386" s="5">
        <v>2300</v>
      </c>
      <c r="Q1386" s="5">
        <f>Table1[[#This Row],[Sales]]-Table1[[#This Row],[Cost]]</f>
        <v>500</v>
      </c>
      <c r="R1386" s="3" t="s">
        <v>17</v>
      </c>
      <c r="S1386" s="3" t="s">
        <v>10</v>
      </c>
      <c r="T1386" s="3" t="s">
        <v>40</v>
      </c>
      <c r="U1386" s="3" t="s">
        <v>19</v>
      </c>
      <c r="V1386" s="6">
        <f>Table1[[#This Row],[Profit]]/Table1[[#This Row],[Sales]]</f>
        <v>0.17857142857142858</v>
      </c>
      <c r="W1386" s="3">
        <f>[1]!Table1[[#This Row],[Sales]]-[1]!Table1[[#This Row],[Cost]]-[1]!Table1[[#This Row],[Profit]]</f>
        <v>0</v>
      </c>
      <c r="X1386" s="3">
        <f>[1]!Table1[[#This Row],[Quantity]]*[1]!Table1[[#This Row],[Unit_Price]]</f>
        <v>3500</v>
      </c>
      <c r="Y1386" s="7">
        <f>[1]!Table1[[#This Row],[Gross_Sales]]*[1]!Table1[[#This Row],[Discount]]</f>
        <v>700</v>
      </c>
      <c r="Z1386" s="8">
        <f>[1]!Table1[[#This Row],[Gross_Sales]]*[1]!Table1[[#This Row],[Discount_amount]]</f>
        <v>2450000</v>
      </c>
      <c r="AA1386" s="6">
        <f>IFERROR([1]!Table1[[#This Row],[Profit]]/[1]!Table1[[#This Row],[Sales]],0)</f>
        <v>0.17857142857142858</v>
      </c>
      <c r="AB1386" s="3">
        <f>YEAR([1]!Table1[[#This Row],[Order_Date]])</f>
        <v>2024</v>
      </c>
      <c r="AC1386" s="3">
        <f>MONTH([1]!Table1[[#This Row],[Order_Date]])</f>
        <v>11</v>
      </c>
      <c r="AD1386" s="3" t="str">
        <f t="shared" si="63"/>
        <v>Nov</v>
      </c>
      <c r="AE1386" s="3" t="str">
        <f t="shared" si="64"/>
        <v>Q4</v>
      </c>
      <c r="AF1386" s="3" t="str">
        <f t="shared" si="65"/>
        <v>2024-Nov</v>
      </c>
      <c r="AG1386" s="3">
        <f>COUNTIF(C:C,Table1[[#This Row],[Customer_ID]])</f>
        <v>4</v>
      </c>
      <c r="AH1386" s="9" t="e">
        <f>IF([1]!Table1[[#This Row],[Customer_order_count]] &gt;= 10,"FREQUENT",IF([1]!Table1[[#This Row],[Customer_order_count]] &lt;= 10,"REGULAR","OCASSIONAL"))</f>
        <v>#REF!</v>
      </c>
    </row>
    <row r="1387" spans="1:34" x14ac:dyDescent="0.25">
      <c r="A1387" s="10" t="s">
        <v>2188</v>
      </c>
      <c r="B1387" s="11">
        <v>45547</v>
      </c>
      <c r="C1387" s="12" t="s">
        <v>35</v>
      </c>
      <c r="D1387" s="13" t="s">
        <v>36</v>
      </c>
      <c r="E1387" s="13" t="s">
        <v>16</v>
      </c>
      <c r="F1387" s="14">
        <v>27</v>
      </c>
      <c r="G1387" s="12" t="s">
        <v>4</v>
      </c>
      <c r="H1387" s="12" t="s">
        <v>5</v>
      </c>
      <c r="I1387" s="12" t="s">
        <v>105</v>
      </c>
      <c r="J1387" s="12" t="s">
        <v>106</v>
      </c>
      <c r="K1387" s="12" t="s">
        <v>76</v>
      </c>
      <c r="L1387" s="14">
        <v>3</v>
      </c>
      <c r="M1387" s="14">
        <v>450</v>
      </c>
      <c r="N1387" s="15">
        <v>0.15</v>
      </c>
      <c r="O1387" s="14">
        <v>1147.5</v>
      </c>
      <c r="P1387" s="14">
        <v>990</v>
      </c>
      <c r="Q1387" s="5">
        <f>Table1[[#This Row],[Sales]]-Table1[[#This Row],[Cost]]</f>
        <v>157.5</v>
      </c>
      <c r="R1387" s="12" t="s">
        <v>9</v>
      </c>
      <c r="S1387" s="12" t="s">
        <v>10</v>
      </c>
      <c r="T1387" s="12" t="s">
        <v>33</v>
      </c>
      <c r="U1387" s="12" t="s">
        <v>19</v>
      </c>
      <c r="V1387" s="6">
        <f>Table1[[#This Row],[Profit]]/Table1[[#This Row],[Sales]]</f>
        <v>0.13725490196078433</v>
      </c>
      <c r="W1387" s="12">
        <f>[1]!Table1[[#This Row],[Sales]]-[1]!Table1[[#This Row],[Cost]]-[1]!Table1[[#This Row],[Profit]]</f>
        <v>0</v>
      </c>
      <c r="X1387" s="12">
        <f>[1]!Table1[[#This Row],[Quantity]]*[1]!Table1[[#This Row],[Unit_Price]]</f>
        <v>1350</v>
      </c>
      <c r="Y1387" s="16">
        <f>[1]!Table1[[#This Row],[Gross_Sales]]*[1]!Table1[[#This Row],[Discount]]</f>
        <v>202.5</v>
      </c>
      <c r="Z1387" s="17">
        <f>[1]!Table1[[#This Row],[Gross_Sales]]*[1]!Table1[[#This Row],[Discount_amount]]</f>
        <v>273375</v>
      </c>
      <c r="AA1387" s="15">
        <f>IFERROR([1]!Table1[[#This Row],[Profit]]/[1]!Table1[[#This Row],[Sales]],0)</f>
        <v>0.13725490196078433</v>
      </c>
      <c r="AB1387" s="12">
        <f>YEAR([1]!Table1[[#This Row],[Order_Date]])</f>
        <v>2024</v>
      </c>
      <c r="AC1387" s="12">
        <f>MONTH([1]!Table1[[#This Row],[Order_Date]])</f>
        <v>9</v>
      </c>
      <c r="AD1387" s="12" t="str">
        <f t="shared" si="63"/>
        <v>Sep</v>
      </c>
      <c r="AE1387" s="12" t="str">
        <f t="shared" si="64"/>
        <v>Q3</v>
      </c>
      <c r="AF1387" s="12" t="str">
        <f t="shared" si="65"/>
        <v>2024-Sep</v>
      </c>
      <c r="AG1387" s="12">
        <f>COUNTIF(C:C,Table1[[#This Row],[Customer_ID]])</f>
        <v>6</v>
      </c>
      <c r="AH1387" s="18" t="e">
        <f>IF([1]!Table1[[#This Row],[Customer_order_count]] &gt;= 10,"FREQUENT",IF([1]!Table1[[#This Row],[Customer_order_count]] &lt;= 10,"REGULAR","OCASSIONAL"))</f>
        <v>#REF!</v>
      </c>
    </row>
    <row r="1388" spans="1:34" x14ac:dyDescent="0.25">
      <c r="A1388" s="1" t="s">
        <v>2189</v>
      </c>
      <c r="B1388" s="2">
        <v>45956</v>
      </c>
      <c r="C1388" s="3" t="s">
        <v>2190</v>
      </c>
      <c r="D1388" s="4" t="s">
        <v>1294</v>
      </c>
      <c r="E1388" s="4" t="s">
        <v>16</v>
      </c>
      <c r="F1388" s="5">
        <v>31</v>
      </c>
      <c r="G1388" s="3" t="s">
        <v>284</v>
      </c>
      <c r="H1388" s="3" t="s">
        <v>285</v>
      </c>
      <c r="I1388" s="3" t="s">
        <v>176</v>
      </c>
      <c r="J1388" s="3" t="s">
        <v>177</v>
      </c>
      <c r="K1388" s="3" t="s">
        <v>25</v>
      </c>
      <c r="L1388" s="5">
        <v>2</v>
      </c>
      <c r="M1388" s="5">
        <v>22000</v>
      </c>
      <c r="N1388" s="6">
        <v>0.15</v>
      </c>
      <c r="O1388" s="5">
        <v>37400</v>
      </c>
      <c r="P1388" s="5">
        <v>33000</v>
      </c>
      <c r="Q1388" s="5">
        <f>Table1[[#This Row],[Sales]]-Table1[[#This Row],[Cost]]</f>
        <v>4400</v>
      </c>
      <c r="R1388" s="3" t="s">
        <v>77</v>
      </c>
      <c r="S1388" s="3" t="s">
        <v>10</v>
      </c>
      <c r="T1388" s="3" t="s">
        <v>40</v>
      </c>
      <c r="U1388" s="3" t="s">
        <v>12</v>
      </c>
      <c r="V1388" s="6">
        <f>Table1[[#This Row],[Profit]]/Table1[[#This Row],[Sales]]</f>
        <v>0.11764705882352941</v>
      </c>
      <c r="W1388" s="3">
        <f>[1]!Table1[[#This Row],[Sales]]-[1]!Table1[[#This Row],[Cost]]-[1]!Table1[[#This Row],[Profit]]</f>
        <v>0</v>
      </c>
      <c r="X1388" s="3">
        <f>[1]!Table1[[#This Row],[Quantity]]*[1]!Table1[[#This Row],[Unit_Price]]</f>
        <v>44000</v>
      </c>
      <c r="Y1388" s="7">
        <f>[1]!Table1[[#This Row],[Gross_Sales]]*[1]!Table1[[#This Row],[Discount]]</f>
        <v>6600</v>
      </c>
      <c r="Z1388" s="8">
        <f>[1]!Table1[[#This Row],[Gross_Sales]]*[1]!Table1[[#This Row],[Discount_amount]]</f>
        <v>290400000</v>
      </c>
      <c r="AA1388" s="6">
        <f>IFERROR([1]!Table1[[#This Row],[Profit]]/[1]!Table1[[#This Row],[Sales]],0)</f>
        <v>0.11764705882352941</v>
      </c>
      <c r="AB1388" s="3">
        <f>YEAR([1]!Table1[[#This Row],[Order_Date]])</f>
        <v>2025</v>
      </c>
      <c r="AC1388" s="3">
        <f>MONTH([1]!Table1[[#This Row],[Order_Date]])</f>
        <v>10</v>
      </c>
      <c r="AD1388" s="3" t="str">
        <f t="shared" si="63"/>
        <v>Oct</v>
      </c>
      <c r="AE1388" s="3" t="str">
        <f t="shared" si="64"/>
        <v>Q4</v>
      </c>
      <c r="AF1388" s="3" t="str">
        <f t="shared" si="65"/>
        <v>2025-Oct</v>
      </c>
      <c r="AG1388" s="3">
        <f>COUNTIF(C:C,Table1[[#This Row],[Customer_ID]])</f>
        <v>1</v>
      </c>
      <c r="AH1388" s="9" t="e">
        <f>IF([1]!Table1[[#This Row],[Customer_order_count]] &gt;= 10,"FREQUENT",IF([1]!Table1[[#This Row],[Customer_order_count]] &lt;= 10,"REGULAR","OCASSIONAL"))</f>
        <v>#REF!</v>
      </c>
    </row>
    <row r="1389" spans="1:34" x14ac:dyDescent="0.25">
      <c r="A1389" s="10" t="s">
        <v>2191</v>
      </c>
      <c r="B1389" s="11">
        <v>45619</v>
      </c>
      <c r="C1389" s="12" t="s">
        <v>334</v>
      </c>
      <c r="D1389" s="13" t="s">
        <v>335</v>
      </c>
      <c r="E1389" s="13" t="s">
        <v>16</v>
      </c>
      <c r="F1389" s="14">
        <v>31</v>
      </c>
      <c r="G1389" s="12" t="s">
        <v>317</v>
      </c>
      <c r="H1389" s="12" t="s">
        <v>5</v>
      </c>
      <c r="I1389" s="12" t="s">
        <v>74</v>
      </c>
      <c r="J1389" s="12" t="s">
        <v>75</v>
      </c>
      <c r="K1389" s="12" t="s">
        <v>76</v>
      </c>
      <c r="L1389" s="14">
        <v>2</v>
      </c>
      <c r="M1389" s="14">
        <v>550</v>
      </c>
      <c r="N1389" s="15">
        <v>0.1</v>
      </c>
      <c r="O1389" s="14">
        <v>990</v>
      </c>
      <c r="P1389" s="14">
        <v>900</v>
      </c>
      <c r="Q1389" s="5">
        <f>Table1[[#This Row],[Sales]]-Table1[[#This Row],[Cost]]</f>
        <v>90</v>
      </c>
      <c r="R1389" s="12" t="s">
        <v>17</v>
      </c>
      <c r="S1389" s="12" t="s">
        <v>10</v>
      </c>
      <c r="T1389" s="12" t="s">
        <v>40</v>
      </c>
      <c r="U1389" s="12" t="s">
        <v>27</v>
      </c>
      <c r="V1389" s="6">
        <f>Table1[[#This Row],[Profit]]/Table1[[#This Row],[Sales]]</f>
        <v>9.0909090909090912E-2</v>
      </c>
      <c r="W1389" s="12">
        <f>[1]!Table1[[#This Row],[Sales]]-[1]!Table1[[#This Row],[Cost]]-[1]!Table1[[#This Row],[Profit]]</f>
        <v>0</v>
      </c>
      <c r="X1389" s="12">
        <f>[1]!Table1[[#This Row],[Quantity]]*[1]!Table1[[#This Row],[Unit_Price]]</f>
        <v>1100</v>
      </c>
      <c r="Y1389" s="16">
        <f>[1]!Table1[[#This Row],[Gross_Sales]]*[1]!Table1[[#This Row],[Discount]]</f>
        <v>110</v>
      </c>
      <c r="Z1389" s="17">
        <f>[1]!Table1[[#This Row],[Gross_Sales]]*[1]!Table1[[#This Row],[Discount_amount]]</f>
        <v>121000</v>
      </c>
      <c r="AA1389" s="15">
        <f>IFERROR([1]!Table1[[#This Row],[Profit]]/[1]!Table1[[#This Row],[Sales]],0)</f>
        <v>9.0909090909090912E-2</v>
      </c>
      <c r="AB1389" s="12">
        <f>YEAR([1]!Table1[[#This Row],[Order_Date]])</f>
        <v>2024</v>
      </c>
      <c r="AC1389" s="12">
        <f>MONTH([1]!Table1[[#This Row],[Order_Date]])</f>
        <v>11</v>
      </c>
      <c r="AD1389" s="12" t="str">
        <f t="shared" si="63"/>
        <v>Nov</v>
      </c>
      <c r="AE1389" s="12" t="str">
        <f t="shared" si="64"/>
        <v>Q4</v>
      </c>
      <c r="AF1389" s="12" t="str">
        <f t="shared" si="65"/>
        <v>2024-Nov</v>
      </c>
      <c r="AG1389" s="12">
        <f>COUNTIF(C:C,Table1[[#This Row],[Customer_ID]])</f>
        <v>13</v>
      </c>
      <c r="AH1389" s="18" t="e">
        <f>IF([1]!Table1[[#This Row],[Customer_order_count]] &gt;= 10,"FREQUENT",IF([1]!Table1[[#This Row],[Customer_order_count]] &lt;= 10,"REGULAR","OCASSIONAL"))</f>
        <v>#REF!</v>
      </c>
    </row>
    <row r="1390" spans="1:34" x14ac:dyDescent="0.25">
      <c r="A1390" s="1" t="s">
        <v>2192</v>
      </c>
      <c r="B1390" s="2">
        <v>45558</v>
      </c>
      <c r="C1390" s="3" t="s">
        <v>599</v>
      </c>
      <c r="D1390" s="4" t="s">
        <v>551</v>
      </c>
      <c r="E1390" s="4" t="s">
        <v>3</v>
      </c>
      <c r="F1390" s="5">
        <v>26</v>
      </c>
      <c r="G1390" s="3" t="s">
        <v>317</v>
      </c>
      <c r="H1390" s="3" t="s">
        <v>5</v>
      </c>
      <c r="I1390" s="3" t="s">
        <v>305</v>
      </c>
      <c r="J1390" s="3" t="s">
        <v>306</v>
      </c>
      <c r="K1390" s="3" t="s">
        <v>91</v>
      </c>
      <c r="L1390" s="5">
        <v>4</v>
      </c>
      <c r="M1390" s="5">
        <v>8500</v>
      </c>
      <c r="N1390" s="6">
        <v>0.15</v>
      </c>
      <c r="O1390" s="5">
        <v>28900</v>
      </c>
      <c r="P1390" s="5">
        <v>26000</v>
      </c>
      <c r="Q1390" s="5">
        <f>Table1[[#This Row],[Sales]]-Table1[[#This Row],[Cost]]</f>
        <v>2900</v>
      </c>
      <c r="R1390" s="3" t="s">
        <v>9</v>
      </c>
      <c r="S1390" s="3" t="s">
        <v>10</v>
      </c>
      <c r="T1390" s="3" t="s">
        <v>33</v>
      </c>
      <c r="U1390" s="3" t="s">
        <v>27</v>
      </c>
      <c r="V1390" s="6">
        <f>Table1[[#This Row],[Profit]]/Table1[[#This Row],[Sales]]</f>
        <v>0.10034602076124567</v>
      </c>
      <c r="W1390" s="3">
        <f>[1]!Table1[[#This Row],[Sales]]-[1]!Table1[[#This Row],[Cost]]-[1]!Table1[[#This Row],[Profit]]</f>
        <v>0</v>
      </c>
      <c r="X1390" s="3">
        <f>[1]!Table1[[#This Row],[Quantity]]*[1]!Table1[[#This Row],[Unit_Price]]</f>
        <v>34000</v>
      </c>
      <c r="Y1390" s="7">
        <f>[1]!Table1[[#This Row],[Gross_Sales]]*[1]!Table1[[#This Row],[Discount]]</f>
        <v>5100</v>
      </c>
      <c r="Z1390" s="8">
        <f>[1]!Table1[[#This Row],[Gross_Sales]]*[1]!Table1[[#This Row],[Discount_amount]]</f>
        <v>173400000</v>
      </c>
      <c r="AA1390" s="6">
        <f>IFERROR([1]!Table1[[#This Row],[Profit]]/[1]!Table1[[#This Row],[Sales]],0)</f>
        <v>0.10034602076124567</v>
      </c>
      <c r="AB1390" s="3">
        <f>YEAR([1]!Table1[[#This Row],[Order_Date]])</f>
        <v>2024</v>
      </c>
      <c r="AC1390" s="3">
        <f>MONTH([1]!Table1[[#This Row],[Order_Date]])</f>
        <v>9</v>
      </c>
      <c r="AD1390" s="3" t="str">
        <f t="shared" si="63"/>
        <v>Sep</v>
      </c>
      <c r="AE1390" s="3" t="str">
        <f t="shared" si="64"/>
        <v>Q3</v>
      </c>
      <c r="AF1390" s="3" t="str">
        <f t="shared" si="65"/>
        <v>2024-Sep</v>
      </c>
      <c r="AG1390" s="3">
        <f>COUNTIF(C:C,Table1[[#This Row],[Customer_ID]])</f>
        <v>18</v>
      </c>
      <c r="AH1390" s="9" t="e">
        <f>IF([1]!Table1[[#This Row],[Customer_order_count]] &gt;= 10,"FREQUENT",IF([1]!Table1[[#This Row],[Customer_order_count]] &lt;= 10,"REGULAR","OCASSIONAL"))</f>
        <v>#REF!</v>
      </c>
    </row>
    <row r="1391" spans="1:34" x14ac:dyDescent="0.25">
      <c r="A1391" s="10" t="s">
        <v>2193</v>
      </c>
      <c r="B1391" s="11">
        <v>45580</v>
      </c>
      <c r="C1391" s="12" t="s">
        <v>953</v>
      </c>
      <c r="D1391" s="13" t="s">
        <v>501</v>
      </c>
      <c r="E1391" s="13" t="s">
        <v>16</v>
      </c>
      <c r="F1391" s="14">
        <v>23</v>
      </c>
      <c r="G1391" s="12" t="s">
        <v>312</v>
      </c>
      <c r="H1391" s="12" t="s">
        <v>276</v>
      </c>
      <c r="I1391" s="12" t="s">
        <v>186</v>
      </c>
      <c r="J1391" s="12" t="s">
        <v>187</v>
      </c>
      <c r="K1391" s="12" t="s">
        <v>91</v>
      </c>
      <c r="L1391" s="14">
        <v>3</v>
      </c>
      <c r="M1391" s="14">
        <v>12000</v>
      </c>
      <c r="N1391" s="15">
        <v>0.1</v>
      </c>
      <c r="O1391" s="14">
        <v>32400</v>
      </c>
      <c r="P1391" s="14">
        <v>27000</v>
      </c>
      <c r="Q1391" s="5">
        <f>Table1[[#This Row],[Sales]]-Table1[[#This Row],[Cost]]</f>
        <v>5400</v>
      </c>
      <c r="R1391" s="12" t="s">
        <v>26</v>
      </c>
      <c r="S1391" s="12" t="s">
        <v>10</v>
      </c>
      <c r="T1391" s="12" t="s">
        <v>40</v>
      </c>
      <c r="U1391" s="12" t="s">
        <v>27</v>
      </c>
      <c r="V1391" s="6">
        <f>Table1[[#This Row],[Profit]]/Table1[[#This Row],[Sales]]</f>
        <v>0.16666666666666666</v>
      </c>
      <c r="W1391" s="12">
        <f>[1]!Table1[[#This Row],[Sales]]-[1]!Table1[[#This Row],[Cost]]-[1]!Table1[[#This Row],[Profit]]</f>
        <v>0</v>
      </c>
      <c r="X1391" s="12">
        <f>[1]!Table1[[#This Row],[Quantity]]*[1]!Table1[[#This Row],[Unit_Price]]</f>
        <v>36000</v>
      </c>
      <c r="Y1391" s="16">
        <f>[1]!Table1[[#This Row],[Gross_Sales]]*[1]!Table1[[#This Row],[Discount]]</f>
        <v>3600</v>
      </c>
      <c r="Z1391" s="17">
        <f>[1]!Table1[[#This Row],[Gross_Sales]]*[1]!Table1[[#This Row],[Discount_amount]]</f>
        <v>129600000</v>
      </c>
      <c r="AA1391" s="15">
        <f>IFERROR([1]!Table1[[#This Row],[Profit]]/[1]!Table1[[#This Row],[Sales]],0)</f>
        <v>0.16666666666666666</v>
      </c>
      <c r="AB1391" s="12">
        <f>YEAR([1]!Table1[[#This Row],[Order_Date]])</f>
        <v>2024</v>
      </c>
      <c r="AC1391" s="12">
        <f>MONTH([1]!Table1[[#This Row],[Order_Date]])</f>
        <v>10</v>
      </c>
      <c r="AD1391" s="12" t="str">
        <f t="shared" si="63"/>
        <v>Oct</v>
      </c>
      <c r="AE1391" s="12" t="str">
        <f t="shared" si="64"/>
        <v>Q4</v>
      </c>
      <c r="AF1391" s="12" t="str">
        <f t="shared" si="65"/>
        <v>2024-Oct</v>
      </c>
      <c r="AG1391" s="12">
        <f>COUNTIF(C:C,Table1[[#This Row],[Customer_ID]])</f>
        <v>19</v>
      </c>
      <c r="AH1391" s="18" t="e">
        <f>IF([1]!Table1[[#This Row],[Customer_order_count]] &gt;= 10,"FREQUENT",IF([1]!Table1[[#This Row],[Customer_order_count]] &lt;= 10,"REGULAR","OCASSIONAL"))</f>
        <v>#REF!</v>
      </c>
    </row>
    <row r="1392" spans="1:34" x14ac:dyDescent="0.25">
      <c r="A1392" s="1" t="s">
        <v>2194</v>
      </c>
      <c r="B1392" s="2">
        <v>45694</v>
      </c>
      <c r="C1392" s="3" t="s">
        <v>489</v>
      </c>
      <c r="D1392" s="3" t="s">
        <v>490</v>
      </c>
      <c r="E1392" s="3" t="s">
        <v>3</v>
      </c>
      <c r="F1392" s="3">
        <v>26</v>
      </c>
      <c r="G1392" s="3" t="s">
        <v>339</v>
      </c>
      <c r="H1392" s="3" t="s">
        <v>285</v>
      </c>
      <c r="I1392" s="3" t="s">
        <v>95</v>
      </c>
      <c r="J1392" s="3" t="s">
        <v>96</v>
      </c>
      <c r="K1392" s="3" t="s">
        <v>46</v>
      </c>
      <c r="L1392" s="3">
        <v>1</v>
      </c>
      <c r="M1392" s="3">
        <v>600</v>
      </c>
      <c r="N1392" s="3">
        <v>0.05</v>
      </c>
      <c r="O1392" s="3">
        <v>0</v>
      </c>
      <c r="P1392" s="3">
        <v>380</v>
      </c>
      <c r="Q1392" s="5">
        <f>Table1[[#This Row],[Sales]]-Table1[[#This Row],[Cost]]</f>
        <v>-380</v>
      </c>
      <c r="R1392" s="3" t="s">
        <v>77</v>
      </c>
      <c r="S1392" s="3" t="s">
        <v>291</v>
      </c>
      <c r="T1392" s="3" t="s">
        <v>18</v>
      </c>
      <c r="U1392" s="3" t="s">
        <v>27</v>
      </c>
      <c r="V1392" s="3" t="e">
        <f>Table1[[#This Row],[Profit]]/Table1[[#This Row],[Sales]]</f>
        <v>#DIV/0!</v>
      </c>
      <c r="W1392" s="3">
        <f>[1]!Table1[[#This Row],[Sales]]-[1]!Table1[[#This Row],[Cost]]-[1]!Table1[[#This Row],[Profit]]</f>
        <v>-380</v>
      </c>
      <c r="X1392" s="3">
        <f>[1]!Table1[[#This Row],[Quantity]]*[1]!Table1[[#This Row],[Unit_Price]]</f>
        <v>600</v>
      </c>
      <c r="Y1392" s="3">
        <f>[1]!Table1[[#This Row],[Gross_Sales]]*[1]!Table1[[#This Row],[Discount]]</f>
        <v>30</v>
      </c>
      <c r="Z1392" s="3">
        <f>[1]!Table1[[#This Row],[Gross_Sales]]*[1]!Table1[[#This Row],[Discount_amount]]</f>
        <v>18000</v>
      </c>
      <c r="AA1392" s="3">
        <f>IFERROR([1]!Table1[[#This Row],[Profit]]/[1]!Table1[[#This Row],[Sales]],0)</f>
        <v>0</v>
      </c>
      <c r="AB1392" s="3">
        <f>YEAR([1]!Table1[[#This Row],[Order_Date]])</f>
        <v>2025</v>
      </c>
      <c r="AC1392" s="3">
        <f>MONTH([1]!Table1[[#This Row],[Order_Date]])</f>
        <v>2</v>
      </c>
      <c r="AD1392" s="3" t="str">
        <f t="shared" si="63"/>
        <v>Feb</v>
      </c>
      <c r="AE1392" s="3" t="str">
        <f t="shared" si="64"/>
        <v>Q1</v>
      </c>
      <c r="AF1392" s="3" t="str">
        <f t="shared" si="65"/>
        <v>2025-Feb</v>
      </c>
      <c r="AG1392" s="3">
        <f>COUNTIF(C:C,Table1[[#This Row],[Customer_ID]])</f>
        <v>26</v>
      </c>
      <c r="AH1392" s="9" t="e">
        <f>IF([1]!Table1[[#This Row],[Customer_order_count]] &gt;= 10,"FREQUENT",IF([1]!Table1[[#This Row],[Customer_order_count]] &lt;= 10,"REGULAR","OCASSIONAL"))</f>
        <v>#REF!</v>
      </c>
    </row>
    <row r="1393" spans="1:34" x14ac:dyDescent="0.25">
      <c r="A1393" s="10" t="s">
        <v>2195</v>
      </c>
      <c r="B1393" s="11">
        <v>45521</v>
      </c>
      <c r="C1393" s="12" t="s">
        <v>707</v>
      </c>
      <c r="D1393" s="12" t="s">
        <v>708</v>
      </c>
      <c r="E1393" s="12" t="s">
        <v>3</v>
      </c>
      <c r="F1393" s="12">
        <v>26</v>
      </c>
      <c r="G1393" s="12" t="s">
        <v>295</v>
      </c>
      <c r="H1393" s="12" t="s">
        <v>270</v>
      </c>
      <c r="I1393" s="12" t="s">
        <v>23</v>
      </c>
      <c r="J1393" s="12" t="s">
        <v>24</v>
      </c>
      <c r="K1393" s="12" t="s">
        <v>25</v>
      </c>
      <c r="L1393" s="12">
        <v>1</v>
      </c>
      <c r="M1393" s="12">
        <v>55000</v>
      </c>
      <c r="N1393" s="12">
        <v>0.2</v>
      </c>
      <c r="O1393" s="12">
        <v>0</v>
      </c>
      <c r="P1393" s="12">
        <v>40000</v>
      </c>
      <c r="Q1393" s="5">
        <f>Table1[[#This Row],[Sales]]-Table1[[#This Row],[Cost]]</f>
        <v>-40000</v>
      </c>
      <c r="R1393" s="12" t="s">
        <v>77</v>
      </c>
      <c r="S1393" s="12" t="s">
        <v>291</v>
      </c>
      <c r="T1393" s="12" t="s">
        <v>33</v>
      </c>
      <c r="U1393" s="12" t="s">
        <v>27</v>
      </c>
      <c r="V1393" s="3" t="e">
        <f>Table1[[#This Row],[Profit]]/Table1[[#This Row],[Sales]]</f>
        <v>#DIV/0!</v>
      </c>
      <c r="W1393" s="12">
        <f>[1]!Table1[[#This Row],[Sales]]-[1]!Table1[[#This Row],[Cost]]-[1]!Table1[[#This Row],[Profit]]</f>
        <v>-40000</v>
      </c>
      <c r="X1393" s="12">
        <f>[1]!Table1[[#This Row],[Quantity]]*[1]!Table1[[#This Row],[Unit_Price]]</f>
        <v>55000</v>
      </c>
      <c r="Y1393" s="12">
        <f>[1]!Table1[[#This Row],[Gross_Sales]]*[1]!Table1[[#This Row],[Discount]]</f>
        <v>11000</v>
      </c>
      <c r="Z1393" s="12">
        <f>[1]!Table1[[#This Row],[Gross_Sales]]*[1]!Table1[[#This Row],[Discount_amount]]</f>
        <v>605000000</v>
      </c>
      <c r="AA1393" s="12">
        <f>IFERROR([1]!Table1[[#This Row],[Profit]]/[1]!Table1[[#This Row],[Sales]],0)</f>
        <v>0</v>
      </c>
      <c r="AB1393" s="12">
        <f>YEAR([1]!Table1[[#This Row],[Order_Date]])</f>
        <v>2024</v>
      </c>
      <c r="AC1393" s="12">
        <f>MONTH([1]!Table1[[#This Row],[Order_Date]])</f>
        <v>8</v>
      </c>
      <c r="AD1393" s="12" t="str">
        <f t="shared" si="63"/>
        <v>Aug</v>
      </c>
      <c r="AE1393" s="12" t="str">
        <f t="shared" si="64"/>
        <v>Q3</v>
      </c>
      <c r="AF1393" s="12" t="str">
        <f t="shared" si="65"/>
        <v>2024-Aug</v>
      </c>
      <c r="AG1393" s="12">
        <f>COUNTIF(C:C,Table1[[#This Row],[Customer_ID]])</f>
        <v>23</v>
      </c>
      <c r="AH1393" s="18" t="e">
        <f>IF([1]!Table1[[#This Row],[Customer_order_count]] &gt;= 10,"FREQUENT",IF([1]!Table1[[#This Row],[Customer_order_count]] &lt;= 10,"REGULAR","OCASSIONAL"))</f>
        <v>#REF!</v>
      </c>
    </row>
    <row r="1394" spans="1:34" x14ac:dyDescent="0.25">
      <c r="A1394" s="1" t="s">
        <v>2196</v>
      </c>
      <c r="B1394" s="2">
        <v>45954</v>
      </c>
      <c r="C1394" s="3" t="s">
        <v>857</v>
      </c>
      <c r="D1394" s="3" t="s">
        <v>392</v>
      </c>
      <c r="E1394" s="3" t="s">
        <v>16</v>
      </c>
      <c r="F1394" s="3">
        <v>21</v>
      </c>
      <c r="G1394" s="3" t="s">
        <v>407</v>
      </c>
      <c r="H1394" s="3" t="s">
        <v>285</v>
      </c>
      <c r="I1394" s="3" t="s">
        <v>56</v>
      </c>
      <c r="J1394" s="3" t="s">
        <v>57</v>
      </c>
      <c r="K1394" s="3" t="s">
        <v>58</v>
      </c>
      <c r="L1394" s="3">
        <v>1</v>
      </c>
      <c r="M1394" s="3">
        <v>1200</v>
      </c>
      <c r="N1394" s="3">
        <v>0.2</v>
      </c>
      <c r="O1394" s="3">
        <v>0</v>
      </c>
      <c r="P1394" s="3">
        <v>800</v>
      </c>
      <c r="Q1394" s="5">
        <f>Table1[[#This Row],[Sales]]-Table1[[#This Row],[Cost]]</f>
        <v>-800</v>
      </c>
      <c r="R1394" s="3" t="s">
        <v>17</v>
      </c>
      <c r="S1394" s="3" t="s">
        <v>291</v>
      </c>
      <c r="T1394" s="3" t="s">
        <v>40</v>
      </c>
      <c r="U1394" s="3" t="s">
        <v>12</v>
      </c>
      <c r="V1394" s="3" t="e">
        <f>Table1[[#This Row],[Profit]]/Table1[[#This Row],[Sales]]</f>
        <v>#DIV/0!</v>
      </c>
      <c r="W1394" s="3">
        <f>[1]!Table1[[#This Row],[Sales]]-[1]!Table1[[#This Row],[Cost]]-[1]!Table1[[#This Row],[Profit]]</f>
        <v>-800</v>
      </c>
      <c r="X1394" s="3">
        <f>[1]!Table1[[#This Row],[Quantity]]*[1]!Table1[[#This Row],[Unit_Price]]</f>
        <v>1200</v>
      </c>
      <c r="Y1394" s="3">
        <f>[1]!Table1[[#This Row],[Gross_Sales]]*[1]!Table1[[#This Row],[Discount]]</f>
        <v>240</v>
      </c>
      <c r="Z1394" s="3">
        <f>[1]!Table1[[#This Row],[Gross_Sales]]*[1]!Table1[[#This Row],[Discount_amount]]</f>
        <v>288000</v>
      </c>
      <c r="AA1394" s="3">
        <f>IFERROR([1]!Table1[[#This Row],[Profit]]/[1]!Table1[[#This Row],[Sales]],0)</f>
        <v>0</v>
      </c>
      <c r="AB1394" s="3">
        <f>YEAR([1]!Table1[[#This Row],[Order_Date]])</f>
        <v>2025</v>
      </c>
      <c r="AC1394" s="3">
        <f>MONTH([1]!Table1[[#This Row],[Order_Date]])</f>
        <v>10</v>
      </c>
      <c r="AD1394" s="3" t="str">
        <f t="shared" si="63"/>
        <v>Oct</v>
      </c>
      <c r="AE1394" s="3" t="str">
        <f t="shared" si="64"/>
        <v>Q4</v>
      </c>
      <c r="AF1394" s="3" t="str">
        <f t="shared" si="65"/>
        <v>2025-Oct</v>
      </c>
      <c r="AG1394" s="3">
        <f>COUNTIF(C:C,Table1[[#This Row],[Customer_ID]])</f>
        <v>17</v>
      </c>
      <c r="AH1394" s="9" t="e">
        <f>IF([1]!Table1[[#This Row],[Customer_order_count]] &gt;= 10,"FREQUENT",IF([1]!Table1[[#This Row],[Customer_order_count]] &lt;= 10,"REGULAR","OCASSIONAL"))</f>
        <v>#REF!</v>
      </c>
    </row>
    <row r="1395" spans="1:34" x14ac:dyDescent="0.25">
      <c r="A1395" s="10" t="s">
        <v>2197</v>
      </c>
      <c r="B1395" s="11">
        <v>45765</v>
      </c>
      <c r="C1395" s="12" t="s">
        <v>517</v>
      </c>
      <c r="D1395" s="13" t="s">
        <v>518</v>
      </c>
      <c r="E1395" s="13" t="s">
        <v>16</v>
      </c>
      <c r="F1395" s="14">
        <v>54</v>
      </c>
      <c r="G1395" s="12" t="s">
        <v>284</v>
      </c>
      <c r="H1395" s="12" t="s">
        <v>285</v>
      </c>
      <c r="I1395" s="12" t="s">
        <v>186</v>
      </c>
      <c r="J1395" s="12" t="s">
        <v>187</v>
      </c>
      <c r="K1395" s="12" t="s">
        <v>91</v>
      </c>
      <c r="L1395" s="14">
        <v>1</v>
      </c>
      <c r="M1395" s="14">
        <v>12000</v>
      </c>
      <c r="N1395" s="15">
        <v>0.1</v>
      </c>
      <c r="O1395" s="14">
        <v>10800</v>
      </c>
      <c r="P1395" s="14">
        <v>9000</v>
      </c>
      <c r="Q1395" s="5">
        <f>Table1[[#This Row],[Sales]]-Table1[[#This Row],[Cost]]</f>
        <v>1800</v>
      </c>
      <c r="R1395" s="12" t="s">
        <v>26</v>
      </c>
      <c r="S1395" s="12" t="s">
        <v>10</v>
      </c>
      <c r="T1395" s="12" t="s">
        <v>11</v>
      </c>
      <c r="U1395" s="12" t="s">
        <v>27</v>
      </c>
      <c r="V1395" s="6">
        <f>Table1[[#This Row],[Profit]]/Table1[[#This Row],[Sales]]</f>
        <v>0.16666666666666666</v>
      </c>
      <c r="W1395" s="12">
        <f>[1]!Table1[[#This Row],[Sales]]-[1]!Table1[[#This Row],[Cost]]-[1]!Table1[[#This Row],[Profit]]</f>
        <v>0</v>
      </c>
      <c r="X1395" s="12">
        <f>[1]!Table1[[#This Row],[Quantity]]*[1]!Table1[[#This Row],[Unit_Price]]</f>
        <v>12000</v>
      </c>
      <c r="Y1395" s="16">
        <f>[1]!Table1[[#This Row],[Gross_Sales]]*[1]!Table1[[#This Row],[Discount]]</f>
        <v>1200</v>
      </c>
      <c r="Z1395" s="17">
        <f>[1]!Table1[[#This Row],[Gross_Sales]]*[1]!Table1[[#This Row],[Discount_amount]]</f>
        <v>14400000</v>
      </c>
      <c r="AA1395" s="15">
        <f>IFERROR([1]!Table1[[#This Row],[Profit]]/[1]!Table1[[#This Row],[Sales]],0)</f>
        <v>0.16666666666666666</v>
      </c>
      <c r="AB1395" s="12">
        <f>YEAR([1]!Table1[[#This Row],[Order_Date]])</f>
        <v>2025</v>
      </c>
      <c r="AC1395" s="12">
        <f>MONTH([1]!Table1[[#This Row],[Order_Date]])</f>
        <v>4</v>
      </c>
      <c r="AD1395" s="12" t="str">
        <f t="shared" si="63"/>
        <v>Apr</v>
      </c>
      <c r="AE1395" s="12" t="str">
        <f t="shared" si="64"/>
        <v>Q2</v>
      </c>
      <c r="AF1395" s="12" t="str">
        <f t="shared" si="65"/>
        <v>2025-Apr</v>
      </c>
      <c r="AG1395" s="12">
        <f>COUNTIF(C:C,Table1[[#This Row],[Customer_ID]])</f>
        <v>12</v>
      </c>
      <c r="AH1395" s="18" t="e">
        <f>IF([1]!Table1[[#This Row],[Customer_order_count]] &gt;= 10,"FREQUENT",IF([1]!Table1[[#This Row],[Customer_order_count]] &lt;= 10,"REGULAR","OCASSIONAL"))</f>
        <v>#REF!</v>
      </c>
    </row>
    <row r="1396" spans="1:34" x14ac:dyDescent="0.25">
      <c r="A1396" s="1" t="s">
        <v>2198</v>
      </c>
      <c r="B1396" s="2">
        <v>45342</v>
      </c>
      <c r="C1396" s="3" t="s">
        <v>961</v>
      </c>
      <c r="D1396" s="4" t="s">
        <v>962</v>
      </c>
      <c r="E1396" s="4" t="s">
        <v>16</v>
      </c>
      <c r="F1396" s="5">
        <v>48</v>
      </c>
      <c r="G1396" s="3" t="s">
        <v>407</v>
      </c>
      <c r="H1396" s="3" t="s">
        <v>285</v>
      </c>
      <c r="I1396" s="3" t="s">
        <v>95</v>
      </c>
      <c r="J1396" s="3" t="s">
        <v>96</v>
      </c>
      <c r="K1396" s="3" t="s">
        <v>46</v>
      </c>
      <c r="L1396" s="5">
        <v>1</v>
      </c>
      <c r="M1396" s="5">
        <v>600</v>
      </c>
      <c r="N1396" s="6">
        <v>0.05</v>
      </c>
      <c r="O1396" s="5">
        <v>570</v>
      </c>
      <c r="P1396" s="5">
        <v>380</v>
      </c>
      <c r="Q1396" s="5">
        <f>Table1[[#This Row],[Sales]]-Table1[[#This Row],[Cost]]</f>
        <v>190</v>
      </c>
      <c r="R1396" s="3" t="s">
        <v>17</v>
      </c>
      <c r="S1396" s="3" t="s">
        <v>10</v>
      </c>
      <c r="T1396" s="3" t="s">
        <v>18</v>
      </c>
      <c r="U1396" s="3" t="s">
        <v>27</v>
      </c>
      <c r="V1396" s="6">
        <f>Table1[[#This Row],[Profit]]/Table1[[#This Row],[Sales]]</f>
        <v>0.33333333333333331</v>
      </c>
      <c r="W1396" s="3">
        <f>[1]!Table1[[#This Row],[Sales]]-[1]!Table1[[#This Row],[Cost]]-[1]!Table1[[#This Row],[Profit]]</f>
        <v>0</v>
      </c>
      <c r="X1396" s="3">
        <f>[1]!Table1[[#This Row],[Quantity]]*[1]!Table1[[#This Row],[Unit_Price]]</f>
        <v>600</v>
      </c>
      <c r="Y1396" s="7">
        <f>[1]!Table1[[#This Row],[Gross_Sales]]*[1]!Table1[[#This Row],[Discount]]</f>
        <v>30</v>
      </c>
      <c r="Z1396" s="8">
        <f>[1]!Table1[[#This Row],[Gross_Sales]]*[1]!Table1[[#This Row],[Discount_amount]]</f>
        <v>18000</v>
      </c>
      <c r="AA1396" s="6">
        <f>IFERROR([1]!Table1[[#This Row],[Profit]]/[1]!Table1[[#This Row],[Sales]],0)</f>
        <v>0.33333333333333331</v>
      </c>
      <c r="AB1396" s="3">
        <f>YEAR([1]!Table1[[#This Row],[Order_Date]])</f>
        <v>2024</v>
      </c>
      <c r="AC1396" s="3">
        <f>MONTH([1]!Table1[[#This Row],[Order_Date]])</f>
        <v>2</v>
      </c>
      <c r="AD1396" s="3" t="str">
        <f t="shared" si="63"/>
        <v>Feb</v>
      </c>
      <c r="AE1396" s="3" t="str">
        <f t="shared" si="64"/>
        <v>Q1</v>
      </c>
      <c r="AF1396" s="3" t="str">
        <f t="shared" si="65"/>
        <v>2024-Feb</v>
      </c>
      <c r="AG1396" s="3">
        <f>COUNTIF(C:C,Table1[[#This Row],[Customer_ID]])</f>
        <v>14</v>
      </c>
      <c r="AH1396" s="9" t="e">
        <f>IF([1]!Table1[[#This Row],[Customer_order_count]] &gt;= 10,"FREQUENT",IF([1]!Table1[[#This Row],[Customer_order_count]] &lt;= 10,"REGULAR","OCASSIONAL"))</f>
        <v>#REF!</v>
      </c>
    </row>
    <row r="1397" spans="1:34" x14ac:dyDescent="0.25">
      <c r="A1397" s="10" t="s">
        <v>2199</v>
      </c>
      <c r="B1397" s="11">
        <v>45444</v>
      </c>
      <c r="C1397" s="12" t="s">
        <v>303</v>
      </c>
      <c r="D1397" s="13" t="s">
        <v>304</v>
      </c>
      <c r="E1397" s="13" t="s">
        <v>16</v>
      </c>
      <c r="F1397" s="14">
        <v>36</v>
      </c>
      <c r="G1397" s="12" t="s">
        <v>275</v>
      </c>
      <c r="H1397" s="12" t="s">
        <v>276</v>
      </c>
      <c r="I1397" s="12" t="s">
        <v>65</v>
      </c>
      <c r="J1397" s="12" t="s">
        <v>66</v>
      </c>
      <c r="K1397" s="12" t="s">
        <v>25</v>
      </c>
      <c r="L1397" s="14">
        <v>1</v>
      </c>
      <c r="M1397" s="14">
        <v>2500</v>
      </c>
      <c r="N1397" s="15">
        <v>0.15</v>
      </c>
      <c r="O1397" s="14">
        <v>2125</v>
      </c>
      <c r="P1397" s="14">
        <v>1600</v>
      </c>
      <c r="Q1397" s="5">
        <f>Table1[[#This Row],[Sales]]-Table1[[#This Row],[Cost]]</f>
        <v>525</v>
      </c>
      <c r="R1397" s="12" t="s">
        <v>98</v>
      </c>
      <c r="S1397" s="12" t="s">
        <v>10</v>
      </c>
      <c r="T1397" s="12" t="s">
        <v>11</v>
      </c>
      <c r="U1397" s="12" t="s">
        <v>27</v>
      </c>
      <c r="V1397" s="6">
        <f>Table1[[#This Row],[Profit]]/Table1[[#This Row],[Sales]]</f>
        <v>0.24705882352941178</v>
      </c>
      <c r="W1397" s="12">
        <f>[1]!Table1[[#This Row],[Sales]]-[1]!Table1[[#This Row],[Cost]]-[1]!Table1[[#This Row],[Profit]]</f>
        <v>0</v>
      </c>
      <c r="X1397" s="12">
        <f>[1]!Table1[[#This Row],[Quantity]]*[1]!Table1[[#This Row],[Unit_Price]]</f>
        <v>2500</v>
      </c>
      <c r="Y1397" s="16">
        <f>[1]!Table1[[#This Row],[Gross_Sales]]*[1]!Table1[[#This Row],[Discount]]</f>
        <v>375</v>
      </c>
      <c r="Z1397" s="17">
        <f>[1]!Table1[[#This Row],[Gross_Sales]]*[1]!Table1[[#This Row],[Discount_amount]]</f>
        <v>937500</v>
      </c>
      <c r="AA1397" s="15">
        <f>IFERROR([1]!Table1[[#This Row],[Profit]]/[1]!Table1[[#This Row],[Sales]],0)</f>
        <v>0.24705882352941178</v>
      </c>
      <c r="AB1397" s="12">
        <f>YEAR([1]!Table1[[#This Row],[Order_Date]])</f>
        <v>2024</v>
      </c>
      <c r="AC1397" s="12">
        <f>MONTH([1]!Table1[[#This Row],[Order_Date]])</f>
        <v>6</v>
      </c>
      <c r="AD1397" s="12" t="str">
        <f t="shared" si="63"/>
        <v>Jun</v>
      </c>
      <c r="AE1397" s="12" t="str">
        <f t="shared" si="64"/>
        <v>Q2</v>
      </c>
      <c r="AF1397" s="12" t="str">
        <f t="shared" si="65"/>
        <v>2024-Jun</v>
      </c>
      <c r="AG1397" s="12">
        <f>COUNTIF(C:C,Table1[[#This Row],[Customer_ID]])</f>
        <v>23</v>
      </c>
      <c r="AH1397" s="18" t="e">
        <f>IF([1]!Table1[[#This Row],[Customer_order_count]] &gt;= 10,"FREQUENT",IF([1]!Table1[[#This Row],[Customer_order_count]] &lt;= 10,"REGULAR","OCASSIONAL"))</f>
        <v>#REF!</v>
      </c>
    </row>
    <row r="1398" spans="1:34" x14ac:dyDescent="0.25">
      <c r="A1398" s="1" t="s">
        <v>2200</v>
      </c>
      <c r="B1398" s="2">
        <v>45872</v>
      </c>
      <c r="C1398" s="3" t="s">
        <v>1640</v>
      </c>
      <c r="D1398" s="4" t="s">
        <v>731</v>
      </c>
      <c r="E1398" s="4" t="s">
        <v>3</v>
      </c>
      <c r="F1398" s="5">
        <v>41</v>
      </c>
      <c r="G1398" s="3" t="s">
        <v>339</v>
      </c>
      <c r="H1398" s="3" t="s">
        <v>285</v>
      </c>
      <c r="I1398" s="3" t="s">
        <v>31</v>
      </c>
      <c r="J1398" s="3" t="s">
        <v>32</v>
      </c>
      <c r="K1398" s="3" t="s">
        <v>25</v>
      </c>
      <c r="L1398" s="5">
        <v>1</v>
      </c>
      <c r="M1398" s="5">
        <v>5000</v>
      </c>
      <c r="N1398" s="6">
        <v>0.05</v>
      </c>
      <c r="O1398" s="5">
        <v>4750</v>
      </c>
      <c r="P1398" s="5">
        <v>3500</v>
      </c>
      <c r="Q1398" s="5">
        <f>Table1[[#This Row],[Sales]]-Table1[[#This Row],[Cost]]</f>
        <v>1250</v>
      </c>
      <c r="R1398" s="3" t="s">
        <v>26</v>
      </c>
      <c r="S1398" s="3" t="s">
        <v>10</v>
      </c>
      <c r="T1398" s="3" t="s">
        <v>33</v>
      </c>
      <c r="U1398" s="3" t="s">
        <v>12</v>
      </c>
      <c r="V1398" s="6">
        <f>Table1[[#This Row],[Profit]]/Table1[[#This Row],[Sales]]</f>
        <v>0.26315789473684209</v>
      </c>
      <c r="W1398" s="3">
        <f>[1]!Table1[[#This Row],[Sales]]-[1]!Table1[[#This Row],[Cost]]-[1]!Table1[[#This Row],[Profit]]</f>
        <v>0</v>
      </c>
      <c r="X1398" s="3">
        <f>[1]!Table1[[#This Row],[Quantity]]*[1]!Table1[[#This Row],[Unit_Price]]</f>
        <v>5000</v>
      </c>
      <c r="Y1398" s="7">
        <f>[1]!Table1[[#This Row],[Gross_Sales]]*[1]!Table1[[#This Row],[Discount]]</f>
        <v>250</v>
      </c>
      <c r="Z1398" s="8">
        <f>[1]!Table1[[#This Row],[Gross_Sales]]*[1]!Table1[[#This Row],[Discount_amount]]</f>
        <v>1250000</v>
      </c>
      <c r="AA1398" s="6">
        <f>IFERROR([1]!Table1[[#This Row],[Profit]]/[1]!Table1[[#This Row],[Sales]],0)</f>
        <v>0.26315789473684209</v>
      </c>
      <c r="AB1398" s="3">
        <f>YEAR([1]!Table1[[#This Row],[Order_Date]])</f>
        <v>2025</v>
      </c>
      <c r="AC1398" s="3">
        <f>MONTH([1]!Table1[[#This Row],[Order_Date]])</f>
        <v>8</v>
      </c>
      <c r="AD1398" s="3" t="str">
        <f t="shared" si="63"/>
        <v>Aug</v>
      </c>
      <c r="AE1398" s="3" t="str">
        <f t="shared" si="64"/>
        <v>Q3</v>
      </c>
      <c r="AF1398" s="3" t="str">
        <f t="shared" si="65"/>
        <v>2025-Aug</v>
      </c>
      <c r="AG1398" s="3">
        <f>COUNTIF(C:C,Table1[[#This Row],[Customer_ID]])</f>
        <v>10</v>
      </c>
      <c r="AH1398" s="9" t="e">
        <f>IF([1]!Table1[[#This Row],[Customer_order_count]] &gt;= 10,"FREQUENT",IF([1]!Table1[[#This Row],[Customer_order_count]] &lt;= 10,"REGULAR","OCASSIONAL"))</f>
        <v>#REF!</v>
      </c>
    </row>
    <row r="1399" spans="1:34" x14ac:dyDescent="0.25">
      <c r="A1399" s="10" t="s">
        <v>2201</v>
      </c>
      <c r="B1399" s="11">
        <v>45756</v>
      </c>
      <c r="C1399" s="12" t="s">
        <v>671</v>
      </c>
      <c r="D1399" s="13" t="s">
        <v>672</v>
      </c>
      <c r="E1399" s="13" t="s">
        <v>16</v>
      </c>
      <c r="F1399" s="14">
        <v>57</v>
      </c>
      <c r="G1399" s="12" t="s">
        <v>290</v>
      </c>
      <c r="H1399" s="12" t="s">
        <v>276</v>
      </c>
      <c r="I1399" s="12" t="s">
        <v>6</v>
      </c>
      <c r="J1399" s="12" t="s">
        <v>7</v>
      </c>
      <c r="K1399" s="12" t="s">
        <v>8</v>
      </c>
      <c r="L1399" s="14">
        <v>3</v>
      </c>
      <c r="M1399" s="14">
        <v>7000</v>
      </c>
      <c r="N1399" s="15">
        <v>0.05</v>
      </c>
      <c r="O1399" s="14">
        <v>19950</v>
      </c>
      <c r="P1399" s="14">
        <v>15600</v>
      </c>
      <c r="Q1399" s="5">
        <f>Table1[[#This Row],[Sales]]-Table1[[#This Row],[Cost]]</f>
        <v>4350</v>
      </c>
      <c r="R1399" s="12" t="s">
        <v>17</v>
      </c>
      <c r="S1399" s="12" t="s">
        <v>10</v>
      </c>
      <c r="T1399" s="12" t="s">
        <v>11</v>
      </c>
      <c r="U1399" s="12" t="s">
        <v>27</v>
      </c>
      <c r="V1399" s="6">
        <f>Table1[[#This Row],[Profit]]/Table1[[#This Row],[Sales]]</f>
        <v>0.21804511278195488</v>
      </c>
      <c r="W1399" s="12">
        <f>[1]!Table1[[#This Row],[Sales]]-[1]!Table1[[#This Row],[Cost]]-[1]!Table1[[#This Row],[Profit]]</f>
        <v>0</v>
      </c>
      <c r="X1399" s="12">
        <f>[1]!Table1[[#This Row],[Quantity]]*[1]!Table1[[#This Row],[Unit_Price]]</f>
        <v>21000</v>
      </c>
      <c r="Y1399" s="16">
        <f>[1]!Table1[[#This Row],[Gross_Sales]]*[1]!Table1[[#This Row],[Discount]]</f>
        <v>1050</v>
      </c>
      <c r="Z1399" s="17">
        <f>[1]!Table1[[#This Row],[Gross_Sales]]*[1]!Table1[[#This Row],[Discount_amount]]</f>
        <v>22050000</v>
      </c>
      <c r="AA1399" s="15">
        <f>IFERROR([1]!Table1[[#This Row],[Profit]]/[1]!Table1[[#This Row],[Sales]],0)</f>
        <v>0.21804511278195488</v>
      </c>
      <c r="AB1399" s="12">
        <f>YEAR([1]!Table1[[#This Row],[Order_Date]])</f>
        <v>2025</v>
      </c>
      <c r="AC1399" s="12">
        <f>MONTH([1]!Table1[[#This Row],[Order_Date]])</f>
        <v>4</v>
      </c>
      <c r="AD1399" s="12" t="str">
        <f t="shared" si="63"/>
        <v>Apr</v>
      </c>
      <c r="AE1399" s="12" t="str">
        <f t="shared" si="64"/>
        <v>Q2</v>
      </c>
      <c r="AF1399" s="12" t="str">
        <f t="shared" si="65"/>
        <v>2025-Apr</v>
      </c>
      <c r="AG1399" s="12">
        <f>COUNTIF(C:C,Table1[[#This Row],[Customer_ID]])</f>
        <v>14</v>
      </c>
      <c r="AH1399" s="18" t="e">
        <f>IF([1]!Table1[[#This Row],[Customer_order_count]] &gt;= 10,"FREQUENT",IF([1]!Table1[[#This Row],[Customer_order_count]] &lt;= 10,"REGULAR","OCASSIONAL"))</f>
        <v>#REF!</v>
      </c>
    </row>
    <row r="1400" spans="1:34" x14ac:dyDescent="0.25">
      <c r="A1400" s="1" t="s">
        <v>2202</v>
      </c>
      <c r="B1400" s="2">
        <v>45500</v>
      </c>
      <c r="C1400" s="3" t="s">
        <v>658</v>
      </c>
      <c r="D1400" s="4" t="s">
        <v>518</v>
      </c>
      <c r="E1400" s="4" t="s">
        <v>16</v>
      </c>
      <c r="F1400" s="5">
        <v>34</v>
      </c>
      <c r="G1400" s="3" t="s">
        <v>317</v>
      </c>
      <c r="H1400" s="3" t="s">
        <v>5</v>
      </c>
      <c r="I1400" s="3" t="s">
        <v>186</v>
      </c>
      <c r="J1400" s="3" t="s">
        <v>187</v>
      </c>
      <c r="K1400" s="3" t="s">
        <v>91</v>
      </c>
      <c r="L1400" s="5">
        <v>1</v>
      </c>
      <c r="M1400" s="5">
        <v>12000</v>
      </c>
      <c r="N1400" s="6">
        <v>0.05</v>
      </c>
      <c r="O1400" s="5">
        <v>11400</v>
      </c>
      <c r="P1400" s="5">
        <v>9000</v>
      </c>
      <c r="Q1400" s="5">
        <f>Table1[[#This Row],[Sales]]-Table1[[#This Row],[Cost]]</f>
        <v>2400</v>
      </c>
      <c r="R1400" s="3" t="s">
        <v>77</v>
      </c>
      <c r="S1400" s="3" t="s">
        <v>10</v>
      </c>
      <c r="T1400" s="3" t="s">
        <v>33</v>
      </c>
      <c r="U1400" s="3" t="s">
        <v>12</v>
      </c>
      <c r="V1400" s="6">
        <f>Table1[[#This Row],[Profit]]/Table1[[#This Row],[Sales]]</f>
        <v>0.21052631578947367</v>
      </c>
      <c r="W1400" s="3">
        <f>[1]!Table1[[#This Row],[Sales]]-[1]!Table1[[#This Row],[Cost]]-[1]!Table1[[#This Row],[Profit]]</f>
        <v>0</v>
      </c>
      <c r="X1400" s="3">
        <f>[1]!Table1[[#This Row],[Quantity]]*[1]!Table1[[#This Row],[Unit_Price]]</f>
        <v>12000</v>
      </c>
      <c r="Y1400" s="7">
        <f>[1]!Table1[[#This Row],[Gross_Sales]]*[1]!Table1[[#This Row],[Discount]]</f>
        <v>600</v>
      </c>
      <c r="Z1400" s="8">
        <f>[1]!Table1[[#This Row],[Gross_Sales]]*[1]!Table1[[#This Row],[Discount_amount]]</f>
        <v>7200000</v>
      </c>
      <c r="AA1400" s="6">
        <f>IFERROR([1]!Table1[[#This Row],[Profit]]/[1]!Table1[[#This Row],[Sales]],0)</f>
        <v>0.21052631578947367</v>
      </c>
      <c r="AB1400" s="3">
        <f>YEAR([1]!Table1[[#This Row],[Order_Date]])</f>
        <v>2024</v>
      </c>
      <c r="AC1400" s="3">
        <f>MONTH([1]!Table1[[#This Row],[Order_Date]])</f>
        <v>7</v>
      </c>
      <c r="AD1400" s="3" t="str">
        <f t="shared" si="63"/>
        <v>Jul</v>
      </c>
      <c r="AE1400" s="3" t="str">
        <f t="shared" si="64"/>
        <v>Q3</v>
      </c>
      <c r="AF1400" s="3" t="str">
        <f t="shared" si="65"/>
        <v>2024-Jul</v>
      </c>
      <c r="AG1400" s="3">
        <f>COUNTIF(C:C,Table1[[#This Row],[Customer_ID]])</f>
        <v>7</v>
      </c>
      <c r="AH1400" s="9" t="e">
        <f>IF([1]!Table1[[#This Row],[Customer_order_count]] &gt;= 10,"FREQUENT",IF([1]!Table1[[#This Row],[Customer_order_count]] &lt;= 10,"REGULAR","OCASSIONAL"))</f>
        <v>#REF!</v>
      </c>
    </row>
    <row r="1401" spans="1:34" x14ac:dyDescent="0.25">
      <c r="A1401" s="10" t="s">
        <v>2203</v>
      </c>
      <c r="B1401" s="11">
        <v>45564</v>
      </c>
      <c r="C1401" s="12" t="s">
        <v>1028</v>
      </c>
      <c r="D1401" s="13" t="s">
        <v>1029</v>
      </c>
      <c r="E1401" s="13" t="s">
        <v>3</v>
      </c>
      <c r="F1401" s="14">
        <v>46</v>
      </c>
      <c r="G1401" s="12" t="s">
        <v>275</v>
      </c>
      <c r="H1401" s="12" t="s">
        <v>276</v>
      </c>
      <c r="I1401" s="12" t="s">
        <v>344</v>
      </c>
      <c r="J1401" s="12" t="s">
        <v>345</v>
      </c>
      <c r="K1401" s="12" t="s">
        <v>39</v>
      </c>
      <c r="L1401" s="14">
        <v>1</v>
      </c>
      <c r="M1401" s="14">
        <v>2200</v>
      </c>
      <c r="N1401" s="15">
        <v>0.1</v>
      </c>
      <c r="O1401" s="14">
        <v>1980</v>
      </c>
      <c r="P1401" s="14">
        <v>1400</v>
      </c>
      <c r="Q1401" s="5">
        <f>Table1[[#This Row],[Sales]]-Table1[[#This Row],[Cost]]</f>
        <v>580</v>
      </c>
      <c r="R1401" s="12" t="s">
        <v>9</v>
      </c>
      <c r="S1401" s="12" t="s">
        <v>10</v>
      </c>
      <c r="T1401" s="12" t="s">
        <v>33</v>
      </c>
      <c r="U1401" s="12" t="s">
        <v>12</v>
      </c>
      <c r="V1401" s="6">
        <f>Table1[[#This Row],[Profit]]/Table1[[#This Row],[Sales]]</f>
        <v>0.29292929292929293</v>
      </c>
      <c r="W1401" s="12">
        <f>[1]!Table1[[#This Row],[Sales]]-[1]!Table1[[#This Row],[Cost]]-[1]!Table1[[#This Row],[Profit]]</f>
        <v>0</v>
      </c>
      <c r="X1401" s="12">
        <f>[1]!Table1[[#This Row],[Quantity]]*[1]!Table1[[#This Row],[Unit_Price]]</f>
        <v>2200</v>
      </c>
      <c r="Y1401" s="16">
        <f>[1]!Table1[[#This Row],[Gross_Sales]]*[1]!Table1[[#This Row],[Discount]]</f>
        <v>220</v>
      </c>
      <c r="Z1401" s="17">
        <f>[1]!Table1[[#This Row],[Gross_Sales]]*[1]!Table1[[#This Row],[Discount_amount]]</f>
        <v>484000</v>
      </c>
      <c r="AA1401" s="15">
        <f>IFERROR([1]!Table1[[#This Row],[Profit]]/[1]!Table1[[#This Row],[Sales]],0)</f>
        <v>0.29292929292929293</v>
      </c>
      <c r="AB1401" s="12">
        <f>YEAR([1]!Table1[[#This Row],[Order_Date]])</f>
        <v>2024</v>
      </c>
      <c r="AC1401" s="12">
        <f>MONTH([1]!Table1[[#This Row],[Order_Date]])</f>
        <v>9</v>
      </c>
      <c r="AD1401" s="12" t="str">
        <f t="shared" si="63"/>
        <v>Sep</v>
      </c>
      <c r="AE1401" s="12" t="str">
        <f t="shared" si="64"/>
        <v>Q3</v>
      </c>
      <c r="AF1401" s="12" t="str">
        <f t="shared" si="65"/>
        <v>2024-Sep</v>
      </c>
      <c r="AG1401" s="12">
        <f>COUNTIF(C:C,Table1[[#This Row],[Customer_ID]])</f>
        <v>6</v>
      </c>
      <c r="AH1401" s="18" t="e">
        <f>IF([1]!Table1[[#This Row],[Customer_order_count]] &gt;= 10,"FREQUENT",IF([1]!Table1[[#This Row],[Customer_order_count]] &lt;= 10,"REGULAR","OCASSIONAL"))</f>
        <v>#REF!</v>
      </c>
    </row>
    <row r="1402" spans="1:34" x14ac:dyDescent="0.25">
      <c r="A1402" s="1" t="s">
        <v>2204</v>
      </c>
      <c r="B1402" s="2">
        <v>45733</v>
      </c>
      <c r="C1402" s="3" t="s">
        <v>947</v>
      </c>
      <c r="D1402" s="3" t="s">
        <v>948</v>
      </c>
      <c r="E1402" s="3" t="s">
        <v>16</v>
      </c>
      <c r="F1402" s="3">
        <v>33</v>
      </c>
      <c r="G1402" s="3" t="s">
        <v>317</v>
      </c>
      <c r="H1402" s="3" t="s">
        <v>5</v>
      </c>
      <c r="I1402" s="3" t="s">
        <v>186</v>
      </c>
      <c r="J1402" s="3" t="s">
        <v>187</v>
      </c>
      <c r="K1402" s="3" t="s">
        <v>91</v>
      </c>
      <c r="L1402" s="3">
        <v>1</v>
      </c>
      <c r="M1402" s="3">
        <v>12000</v>
      </c>
      <c r="N1402" s="3">
        <v>0</v>
      </c>
      <c r="O1402" s="3">
        <v>12000</v>
      </c>
      <c r="P1402" s="3">
        <v>9000</v>
      </c>
      <c r="Q1402" s="5">
        <f>Table1[[#This Row],[Sales]]-Table1[[#This Row],[Cost]]</f>
        <v>3000</v>
      </c>
      <c r="R1402" s="3" t="s">
        <v>17</v>
      </c>
      <c r="S1402" s="3" t="s">
        <v>287</v>
      </c>
      <c r="T1402" s="3" t="s">
        <v>18</v>
      </c>
      <c r="U1402" s="3" t="s">
        <v>27</v>
      </c>
      <c r="V1402" s="6">
        <f>Table1[[#This Row],[Profit]]/Table1[[#This Row],[Sales]]</f>
        <v>0.25</v>
      </c>
      <c r="W1402" s="3">
        <f>[1]!Table1[[#This Row],[Sales]]-[1]!Table1[[#This Row],[Cost]]-[1]!Table1[[#This Row],[Profit]]</f>
        <v>-18000</v>
      </c>
      <c r="X1402" s="3">
        <f>[1]!Table1[[#This Row],[Quantity]]*[1]!Table1[[#This Row],[Unit_Price]]</f>
        <v>12000</v>
      </c>
      <c r="Y1402" s="3">
        <f>[1]!Table1[[#This Row],[Gross_Sales]]*[1]!Table1[[#This Row],[Discount]]</f>
        <v>0</v>
      </c>
      <c r="Z1402" s="3">
        <f>[1]!Table1[[#This Row],[Gross_Sales]]*[1]!Table1[[#This Row],[Discount_amount]]</f>
        <v>0</v>
      </c>
      <c r="AA1402" s="3">
        <f>IFERROR([1]!Table1[[#This Row],[Profit]]/[1]!Table1[[#This Row],[Sales]],0)</f>
        <v>0.25</v>
      </c>
      <c r="AB1402" s="3">
        <f>YEAR([1]!Table1[[#This Row],[Order_Date]])</f>
        <v>2025</v>
      </c>
      <c r="AC1402" s="3">
        <f>MONTH([1]!Table1[[#This Row],[Order_Date]])</f>
        <v>3</v>
      </c>
      <c r="AD1402" s="3" t="str">
        <f t="shared" si="63"/>
        <v>Mar</v>
      </c>
      <c r="AE1402" s="3" t="str">
        <f t="shared" si="64"/>
        <v>Q1</v>
      </c>
      <c r="AF1402" s="3" t="str">
        <f t="shared" si="65"/>
        <v>2025-Mar</v>
      </c>
      <c r="AG1402" s="3">
        <f>COUNTIF(C:C,Table1[[#This Row],[Customer_ID]])</f>
        <v>13</v>
      </c>
      <c r="AH1402" s="9" t="e">
        <f>IF([1]!Table1[[#This Row],[Customer_order_count]] &gt;= 10,"FREQUENT",IF([1]!Table1[[#This Row],[Customer_order_count]] &lt;= 10,"REGULAR","OCASSIONAL"))</f>
        <v>#REF!</v>
      </c>
    </row>
    <row r="1403" spans="1:34" x14ac:dyDescent="0.25">
      <c r="A1403" s="10" t="s">
        <v>2205</v>
      </c>
      <c r="B1403" s="11">
        <v>45581</v>
      </c>
      <c r="C1403" s="12" t="s">
        <v>1938</v>
      </c>
      <c r="D1403" s="13" t="s">
        <v>468</v>
      </c>
      <c r="E1403" s="13" t="s">
        <v>16</v>
      </c>
      <c r="F1403" s="14">
        <v>52</v>
      </c>
      <c r="G1403" s="12" t="s">
        <v>269</v>
      </c>
      <c r="H1403" s="12" t="s">
        <v>270</v>
      </c>
      <c r="I1403" s="12" t="s">
        <v>6</v>
      </c>
      <c r="J1403" s="12" t="s">
        <v>7</v>
      </c>
      <c r="K1403" s="12" t="s">
        <v>8</v>
      </c>
      <c r="L1403" s="14">
        <v>1</v>
      </c>
      <c r="M1403" s="14">
        <v>7000</v>
      </c>
      <c r="N1403" s="15">
        <v>0.05</v>
      </c>
      <c r="O1403" s="14">
        <v>6650</v>
      </c>
      <c r="P1403" s="14">
        <v>5200</v>
      </c>
      <c r="Q1403" s="5">
        <f>Table1[[#This Row],[Sales]]-Table1[[#This Row],[Cost]]</f>
        <v>1450</v>
      </c>
      <c r="R1403" s="12" t="s">
        <v>26</v>
      </c>
      <c r="S1403" s="12" t="s">
        <v>10</v>
      </c>
      <c r="T1403" s="12" t="s">
        <v>40</v>
      </c>
      <c r="U1403" s="12" t="s">
        <v>19</v>
      </c>
      <c r="V1403" s="6">
        <f>Table1[[#This Row],[Profit]]/Table1[[#This Row],[Sales]]</f>
        <v>0.21804511278195488</v>
      </c>
      <c r="W1403" s="12">
        <f>[1]!Table1[[#This Row],[Sales]]-[1]!Table1[[#This Row],[Cost]]-[1]!Table1[[#This Row],[Profit]]</f>
        <v>0</v>
      </c>
      <c r="X1403" s="12">
        <f>[1]!Table1[[#This Row],[Quantity]]*[1]!Table1[[#This Row],[Unit_Price]]</f>
        <v>7000</v>
      </c>
      <c r="Y1403" s="16">
        <f>[1]!Table1[[#This Row],[Gross_Sales]]*[1]!Table1[[#This Row],[Discount]]</f>
        <v>350</v>
      </c>
      <c r="Z1403" s="17">
        <f>[1]!Table1[[#This Row],[Gross_Sales]]*[1]!Table1[[#This Row],[Discount_amount]]</f>
        <v>2450000</v>
      </c>
      <c r="AA1403" s="15">
        <f>IFERROR([1]!Table1[[#This Row],[Profit]]/[1]!Table1[[#This Row],[Sales]],0)</f>
        <v>0.21804511278195488</v>
      </c>
      <c r="AB1403" s="12">
        <f>YEAR([1]!Table1[[#This Row],[Order_Date]])</f>
        <v>2024</v>
      </c>
      <c r="AC1403" s="12">
        <f>MONTH([1]!Table1[[#This Row],[Order_Date]])</f>
        <v>10</v>
      </c>
      <c r="AD1403" s="12" t="str">
        <f t="shared" si="63"/>
        <v>Oct</v>
      </c>
      <c r="AE1403" s="12" t="str">
        <f t="shared" si="64"/>
        <v>Q4</v>
      </c>
      <c r="AF1403" s="12" t="str">
        <f t="shared" si="65"/>
        <v>2024-Oct</v>
      </c>
      <c r="AG1403" s="12">
        <f>COUNTIF(C:C,Table1[[#This Row],[Customer_ID]])</f>
        <v>6</v>
      </c>
      <c r="AH1403" s="18" t="e">
        <f>IF([1]!Table1[[#This Row],[Customer_order_count]] &gt;= 10,"FREQUENT",IF([1]!Table1[[#This Row],[Customer_order_count]] &lt;= 10,"REGULAR","OCASSIONAL"))</f>
        <v>#REF!</v>
      </c>
    </row>
    <row r="1404" spans="1:34" x14ac:dyDescent="0.25">
      <c r="A1404" s="1" t="s">
        <v>2206</v>
      </c>
      <c r="B1404" s="2">
        <v>45441</v>
      </c>
      <c r="C1404" s="3" t="s">
        <v>545</v>
      </c>
      <c r="D1404" s="4" t="s">
        <v>546</v>
      </c>
      <c r="E1404" s="4" t="s">
        <v>16</v>
      </c>
      <c r="F1404" s="5">
        <v>21</v>
      </c>
      <c r="G1404" s="3" t="s">
        <v>339</v>
      </c>
      <c r="H1404" s="3" t="s">
        <v>285</v>
      </c>
      <c r="I1404" s="3" t="s">
        <v>23</v>
      </c>
      <c r="J1404" s="3" t="s">
        <v>24</v>
      </c>
      <c r="K1404" s="3" t="s">
        <v>25</v>
      </c>
      <c r="L1404" s="5">
        <v>1</v>
      </c>
      <c r="M1404" s="5">
        <v>55000</v>
      </c>
      <c r="N1404" s="6">
        <v>0.15</v>
      </c>
      <c r="O1404" s="5">
        <v>46750</v>
      </c>
      <c r="P1404" s="5">
        <v>40000</v>
      </c>
      <c r="Q1404" s="5">
        <f>Table1[[#This Row],[Sales]]-Table1[[#This Row],[Cost]]</f>
        <v>6750</v>
      </c>
      <c r="R1404" s="3" t="s">
        <v>26</v>
      </c>
      <c r="S1404" s="3" t="s">
        <v>10</v>
      </c>
      <c r="T1404" s="3" t="s">
        <v>11</v>
      </c>
      <c r="U1404" s="3" t="s">
        <v>27</v>
      </c>
      <c r="V1404" s="6">
        <f>Table1[[#This Row],[Profit]]/Table1[[#This Row],[Sales]]</f>
        <v>0.14438502673796791</v>
      </c>
      <c r="W1404" s="3">
        <f>[1]!Table1[[#This Row],[Sales]]-[1]!Table1[[#This Row],[Cost]]-[1]!Table1[[#This Row],[Profit]]</f>
        <v>0</v>
      </c>
      <c r="X1404" s="3">
        <f>[1]!Table1[[#This Row],[Quantity]]*[1]!Table1[[#This Row],[Unit_Price]]</f>
        <v>55000</v>
      </c>
      <c r="Y1404" s="7">
        <f>[1]!Table1[[#This Row],[Gross_Sales]]*[1]!Table1[[#This Row],[Discount]]</f>
        <v>8250</v>
      </c>
      <c r="Z1404" s="8">
        <f>[1]!Table1[[#This Row],[Gross_Sales]]*[1]!Table1[[#This Row],[Discount_amount]]</f>
        <v>453750000</v>
      </c>
      <c r="AA1404" s="6">
        <f>IFERROR([1]!Table1[[#This Row],[Profit]]/[1]!Table1[[#This Row],[Sales]],0)</f>
        <v>0.14438502673796791</v>
      </c>
      <c r="AB1404" s="3">
        <f>YEAR([1]!Table1[[#This Row],[Order_Date]])</f>
        <v>2024</v>
      </c>
      <c r="AC1404" s="3">
        <f>MONTH([1]!Table1[[#This Row],[Order_Date]])</f>
        <v>5</v>
      </c>
      <c r="AD1404" s="3" t="str">
        <f t="shared" si="63"/>
        <v>May</v>
      </c>
      <c r="AE1404" s="3" t="str">
        <f t="shared" si="64"/>
        <v>Q2</v>
      </c>
      <c r="AF1404" s="3" t="str">
        <f t="shared" si="65"/>
        <v>2024-May</v>
      </c>
      <c r="AG1404" s="3">
        <f>COUNTIF(C:C,Table1[[#This Row],[Customer_ID]])</f>
        <v>17</v>
      </c>
      <c r="AH1404" s="9" t="e">
        <f>IF([1]!Table1[[#This Row],[Customer_order_count]] &gt;= 10,"FREQUENT",IF([1]!Table1[[#This Row],[Customer_order_count]] &lt;= 10,"REGULAR","OCASSIONAL"))</f>
        <v>#REF!</v>
      </c>
    </row>
    <row r="1405" spans="1:34" x14ac:dyDescent="0.25">
      <c r="A1405" s="10" t="s">
        <v>2207</v>
      </c>
      <c r="B1405" s="11">
        <v>45924</v>
      </c>
      <c r="C1405" s="12" t="s">
        <v>2208</v>
      </c>
      <c r="D1405" s="13" t="s">
        <v>2209</v>
      </c>
      <c r="E1405" s="13" t="s">
        <v>16</v>
      </c>
      <c r="F1405" s="14">
        <v>23</v>
      </c>
      <c r="G1405" s="12" t="s">
        <v>290</v>
      </c>
      <c r="H1405" s="12" t="s">
        <v>276</v>
      </c>
      <c r="I1405" s="12" t="s">
        <v>74</v>
      </c>
      <c r="J1405" s="12" t="s">
        <v>75</v>
      </c>
      <c r="K1405" s="12" t="s">
        <v>76</v>
      </c>
      <c r="L1405" s="14">
        <v>2</v>
      </c>
      <c r="M1405" s="14">
        <v>550</v>
      </c>
      <c r="N1405" s="15">
        <v>0.1</v>
      </c>
      <c r="O1405" s="14">
        <v>990</v>
      </c>
      <c r="P1405" s="14">
        <v>900</v>
      </c>
      <c r="Q1405" s="5">
        <f>Table1[[#This Row],[Sales]]-Table1[[#This Row],[Cost]]</f>
        <v>90</v>
      </c>
      <c r="R1405" s="12" t="s">
        <v>77</v>
      </c>
      <c r="S1405" s="12" t="s">
        <v>10</v>
      </c>
      <c r="T1405" s="12" t="s">
        <v>33</v>
      </c>
      <c r="U1405" s="12" t="s">
        <v>19</v>
      </c>
      <c r="V1405" s="6">
        <f>Table1[[#This Row],[Profit]]/Table1[[#This Row],[Sales]]</f>
        <v>9.0909090909090912E-2</v>
      </c>
      <c r="W1405" s="12">
        <f>[1]!Table1[[#This Row],[Sales]]-[1]!Table1[[#This Row],[Cost]]-[1]!Table1[[#This Row],[Profit]]</f>
        <v>0</v>
      </c>
      <c r="X1405" s="12">
        <f>[1]!Table1[[#This Row],[Quantity]]*[1]!Table1[[#This Row],[Unit_Price]]</f>
        <v>1100</v>
      </c>
      <c r="Y1405" s="16">
        <f>[1]!Table1[[#This Row],[Gross_Sales]]*[1]!Table1[[#This Row],[Discount]]</f>
        <v>110</v>
      </c>
      <c r="Z1405" s="17">
        <f>[1]!Table1[[#This Row],[Gross_Sales]]*[1]!Table1[[#This Row],[Discount_amount]]</f>
        <v>121000</v>
      </c>
      <c r="AA1405" s="15">
        <f>IFERROR([1]!Table1[[#This Row],[Profit]]/[1]!Table1[[#This Row],[Sales]],0)</f>
        <v>9.0909090909090912E-2</v>
      </c>
      <c r="AB1405" s="12">
        <f>YEAR([1]!Table1[[#This Row],[Order_Date]])</f>
        <v>2025</v>
      </c>
      <c r="AC1405" s="12">
        <f>MONTH([1]!Table1[[#This Row],[Order_Date]])</f>
        <v>9</v>
      </c>
      <c r="AD1405" s="12" t="str">
        <f t="shared" si="63"/>
        <v>Sep</v>
      </c>
      <c r="AE1405" s="12" t="str">
        <f t="shared" si="64"/>
        <v>Q3</v>
      </c>
      <c r="AF1405" s="12" t="str">
        <f t="shared" si="65"/>
        <v>2025-Sep</v>
      </c>
      <c r="AG1405" s="12">
        <f>COUNTIF(C:C,Table1[[#This Row],[Customer_ID]])</f>
        <v>1</v>
      </c>
      <c r="AH1405" s="18" t="e">
        <f>IF([1]!Table1[[#This Row],[Customer_order_count]] &gt;= 10,"FREQUENT",IF([1]!Table1[[#This Row],[Customer_order_count]] &lt;= 10,"REGULAR","OCASSIONAL"))</f>
        <v>#REF!</v>
      </c>
    </row>
    <row r="1406" spans="1:34" x14ac:dyDescent="0.25">
      <c r="A1406" s="1" t="s">
        <v>2210</v>
      </c>
      <c r="B1406" s="2">
        <v>45992</v>
      </c>
      <c r="C1406" s="3" t="s">
        <v>1414</v>
      </c>
      <c r="D1406" s="4" t="s">
        <v>948</v>
      </c>
      <c r="E1406" s="4" t="s">
        <v>16</v>
      </c>
      <c r="F1406" s="5">
        <v>54</v>
      </c>
      <c r="G1406" s="3" t="s">
        <v>280</v>
      </c>
      <c r="H1406" s="3" t="s">
        <v>270</v>
      </c>
      <c r="I1406" s="3" t="s">
        <v>51</v>
      </c>
      <c r="J1406" s="3" t="s">
        <v>52</v>
      </c>
      <c r="K1406" s="3" t="s">
        <v>8</v>
      </c>
      <c r="L1406" s="5">
        <v>1</v>
      </c>
      <c r="M1406" s="5">
        <v>4500</v>
      </c>
      <c r="N1406" s="6">
        <v>0.1</v>
      </c>
      <c r="O1406" s="5">
        <v>4050</v>
      </c>
      <c r="P1406" s="5">
        <v>3200</v>
      </c>
      <c r="Q1406" s="5">
        <f>Table1[[#This Row],[Sales]]-Table1[[#This Row],[Cost]]</f>
        <v>850</v>
      </c>
      <c r="R1406" s="3" t="s">
        <v>17</v>
      </c>
      <c r="S1406" s="3" t="s">
        <v>10</v>
      </c>
      <c r="T1406" s="3" t="s">
        <v>40</v>
      </c>
      <c r="U1406" s="3" t="s">
        <v>19</v>
      </c>
      <c r="V1406" s="6">
        <f>Table1[[#This Row],[Profit]]/Table1[[#This Row],[Sales]]</f>
        <v>0.20987654320987653</v>
      </c>
      <c r="W1406" s="3">
        <f>[1]!Table1[[#This Row],[Sales]]-[1]!Table1[[#This Row],[Cost]]-[1]!Table1[[#This Row],[Profit]]</f>
        <v>0</v>
      </c>
      <c r="X1406" s="3">
        <f>[1]!Table1[[#This Row],[Quantity]]*[1]!Table1[[#This Row],[Unit_Price]]</f>
        <v>4500</v>
      </c>
      <c r="Y1406" s="7">
        <f>[1]!Table1[[#This Row],[Gross_Sales]]*[1]!Table1[[#This Row],[Discount]]</f>
        <v>450</v>
      </c>
      <c r="Z1406" s="8">
        <f>[1]!Table1[[#This Row],[Gross_Sales]]*[1]!Table1[[#This Row],[Discount_amount]]</f>
        <v>2025000</v>
      </c>
      <c r="AA1406" s="6">
        <f>IFERROR([1]!Table1[[#This Row],[Profit]]/[1]!Table1[[#This Row],[Sales]],0)</f>
        <v>0.20987654320987653</v>
      </c>
      <c r="AB1406" s="3">
        <f>YEAR([1]!Table1[[#This Row],[Order_Date]])</f>
        <v>2025</v>
      </c>
      <c r="AC1406" s="3">
        <f>MONTH([1]!Table1[[#This Row],[Order_Date]])</f>
        <v>12</v>
      </c>
      <c r="AD1406" s="3" t="str">
        <f t="shared" si="63"/>
        <v>Dec</v>
      </c>
      <c r="AE1406" s="3" t="str">
        <f t="shared" si="64"/>
        <v>Q4</v>
      </c>
      <c r="AF1406" s="3" t="str">
        <f t="shared" si="65"/>
        <v>2025-Dec</v>
      </c>
      <c r="AG1406" s="3">
        <f>COUNTIF(C:C,Table1[[#This Row],[Customer_ID]])</f>
        <v>5</v>
      </c>
      <c r="AH1406" s="9" t="e">
        <f>IF([1]!Table1[[#This Row],[Customer_order_count]] &gt;= 10,"FREQUENT",IF([1]!Table1[[#This Row],[Customer_order_count]] &lt;= 10,"REGULAR","OCASSIONAL"))</f>
        <v>#REF!</v>
      </c>
    </row>
    <row r="1407" spans="1:34" x14ac:dyDescent="0.25">
      <c r="A1407" s="10" t="s">
        <v>2211</v>
      </c>
      <c r="B1407" s="11">
        <v>45428</v>
      </c>
      <c r="C1407" s="12" t="s">
        <v>751</v>
      </c>
      <c r="D1407" s="13" t="s">
        <v>372</v>
      </c>
      <c r="E1407" s="13" t="s">
        <v>16</v>
      </c>
      <c r="F1407" s="14">
        <v>58</v>
      </c>
      <c r="G1407" s="12" t="s">
        <v>312</v>
      </c>
      <c r="H1407" s="12" t="s">
        <v>276</v>
      </c>
      <c r="I1407" s="12" t="s">
        <v>68</v>
      </c>
      <c r="J1407" s="12" t="s">
        <v>69</v>
      </c>
      <c r="K1407" s="12" t="s">
        <v>39</v>
      </c>
      <c r="L1407" s="14">
        <v>2</v>
      </c>
      <c r="M1407" s="14">
        <v>3500</v>
      </c>
      <c r="N1407" s="15">
        <v>0.15</v>
      </c>
      <c r="O1407" s="14">
        <v>5950</v>
      </c>
      <c r="P1407" s="14">
        <v>4600</v>
      </c>
      <c r="Q1407" s="5">
        <f>Table1[[#This Row],[Sales]]-Table1[[#This Row],[Cost]]</f>
        <v>1350</v>
      </c>
      <c r="R1407" s="12" t="s">
        <v>98</v>
      </c>
      <c r="S1407" s="12" t="s">
        <v>10</v>
      </c>
      <c r="T1407" s="12" t="s">
        <v>11</v>
      </c>
      <c r="U1407" s="12" t="s">
        <v>19</v>
      </c>
      <c r="V1407" s="6">
        <f>Table1[[#This Row],[Profit]]/Table1[[#This Row],[Sales]]</f>
        <v>0.22689075630252101</v>
      </c>
      <c r="W1407" s="12">
        <f>[1]!Table1[[#This Row],[Sales]]-[1]!Table1[[#This Row],[Cost]]-[1]!Table1[[#This Row],[Profit]]</f>
        <v>0</v>
      </c>
      <c r="X1407" s="12">
        <f>[1]!Table1[[#This Row],[Quantity]]*[1]!Table1[[#This Row],[Unit_Price]]</f>
        <v>7000</v>
      </c>
      <c r="Y1407" s="16">
        <f>[1]!Table1[[#This Row],[Gross_Sales]]*[1]!Table1[[#This Row],[Discount]]</f>
        <v>1050</v>
      </c>
      <c r="Z1407" s="17">
        <f>[1]!Table1[[#This Row],[Gross_Sales]]*[1]!Table1[[#This Row],[Discount_amount]]</f>
        <v>7350000</v>
      </c>
      <c r="AA1407" s="15">
        <f>IFERROR([1]!Table1[[#This Row],[Profit]]/[1]!Table1[[#This Row],[Sales]],0)</f>
        <v>0.22689075630252101</v>
      </c>
      <c r="AB1407" s="12">
        <f>YEAR([1]!Table1[[#This Row],[Order_Date]])</f>
        <v>2024</v>
      </c>
      <c r="AC1407" s="12">
        <f>MONTH([1]!Table1[[#This Row],[Order_Date]])</f>
        <v>5</v>
      </c>
      <c r="AD1407" s="12" t="str">
        <f t="shared" si="63"/>
        <v>May</v>
      </c>
      <c r="AE1407" s="12" t="str">
        <f t="shared" si="64"/>
        <v>Q2</v>
      </c>
      <c r="AF1407" s="12" t="str">
        <f t="shared" si="65"/>
        <v>2024-May</v>
      </c>
      <c r="AG1407" s="12">
        <f>COUNTIF(C:C,Table1[[#This Row],[Customer_ID]])</f>
        <v>2</v>
      </c>
      <c r="AH1407" s="18" t="e">
        <f>IF([1]!Table1[[#This Row],[Customer_order_count]] &gt;= 10,"FREQUENT",IF([1]!Table1[[#This Row],[Customer_order_count]] &lt;= 10,"REGULAR","OCASSIONAL"))</f>
        <v>#REF!</v>
      </c>
    </row>
    <row r="1408" spans="1:34" x14ac:dyDescent="0.25">
      <c r="A1408" s="1" t="s">
        <v>2212</v>
      </c>
      <c r="B1408" s="2">
        <v>45509</v>
      </c>
      <c r="C1408" s="3" t="s">
        <v>724</v>
      </c>
      <c r="D1408" s="4" t="s">
        <v>725</v>
      </c>
      <c r="E1408" s="4" t="s">
        <v>16</v>
      </c>
      <c r="F1408" s="5">
        <v>44</v>
      </c>
      <c r="G1408" s="3" t="s">
        <v>407</v>
      </c>
      <c r="H1408" s="3" t="s">
        <v>285</v>
      </c>
      <c r="I1408" s="3" t="s">
        <v>109</v>
      </c>
      <c r="J1408" s="3" t="s">
        <v>110</v>
      </c>
      <c r="K1408" s="3" t="s">
        <v>8</v>
      </c>
      <c r="L1408" s="5">
        <v>1</v>
      </c>
      <c r="M1408" s="5">
        <v>4000</v>
      </c>
      <c r="N1408" s="6">
        <v>0.1</v>
      </c>
      <c r="O1408" s="5">
        <v>3600</v>
      </c>
      <c r="P1408" s="5">
        <v>2900</v>
      </c>
      <c r="Q1408" s="5">
        <f>Table1[[#This Row],[Sales]]-Table1[[#This Row],[Cost]]</f>
        <v>700</v>
      </c>
      <c r="R1408" s="3" t="s">
        <v>26</v>
      </c>
      <c r="S1408" s="3" t="s">
        <v>10</v>
      </c>
      <c r="T1408" s="3" t="s">
        <v>33</v>
      </c>
      <c r="U1408" s="3" t="s">
        <v>27</v>
      </c>
      <c r="V1408" s="6">
        <f>Table1[[#This Row],[Profit]]/Table1[[#This Row],[Sales]]</f>
        <v>0.19444444444444445</v>
      </c>
      <c r="W1408" s="3">
        <f>[1]!Table1[[#This Row],[Sales]]-[1]!Table1[[#This Row],[Cost]]-[1]!Table1[[#This Row],[Profit]]</f>
        <v>0</v>
      </c>
      <c r="X1408" s="3">
        <f>[1]!Table1[[#This Row],[Quantity]]*[1]!Table1[[#This Row],[Unit_Price]]</f>
        <v>4000</v>
      </c>
      <c r="Y1408" s="7">
        <f>[1]!Table1[[#This Row],[Gross_Sales]]*[1]!Table1[[#This Row],[Discount]]</f>
        <v>400</v>
      </c>
      <c r="Z1408" s="8">
        <f>[1]!Table1[[#This Row],[Gross_Sales]]*[1]!Table1[[#This Row],[Discount_amount]]</f>
        <v>1600000</v>
      </c>
      <c r="AA1408" s="6">
        <f>IFERROR([1]!Table1[[#This Row],[Profit]]/[1]!Table1[[#This Row],[Sales]],0)</f>
        <v>0.19444444444444445</v>
      </c>
      <c r="AB1408" s="3">
        <f>YEAR([1]!Table1[[#This Row],[Order_Date]])</f>
        <v>2024</v>
      </c>
      <c r="AC1408" s="3">
        <f>MONTH([1]!Table1[[#This Row],[Order_Date]])</f>
        <v>8</v>
      </c>
      <c r="AD1408" s="3" t="str">
        <f t="shared" si="63"/>
        <v>Aug</v>
      </c>
      <c r="AE1408" s="3" t="str">
        <f t="shared" si="64"/>
        <v>Q3</v>
      </c>
      <c r="AF1408" s="3" t="str">
        <f t="shared" si="65"/>
        <v>2024-Aug</v>
      </c>
      <c r="AG1408" s="3">
        <f>COUNTIF(C:C,Table1[[#This Row],[Customer_ID]])</f>
        <v>18</v>
      </c>
      <c r="AH1408" s="9" t="e">
        <f>IF([1]!Table1[[#This Row],[Customer_order_count]] &gt;= 10,"FREQUENT",IF([1]!Table1[[#This Row],[Customer_order_count]] &lt;= 10,"REGULAR","OCASSIONAL"))</f>
        <v>#REF!</v>
      </c>
    </row>
    <row r="1409" spans="1:34" x14ac:dyDescent="0.25">
      <c r="A1409" s="10" t="s">
        <v>2213</v>
      </c>
      <c r="B1409" s="11">
        <v>45903</v>
      </c>
      <c r="C1409" s="12" t="s">
        <v>599</v>
      </c>
      <c r="D1409" s="13" t="s">
        <v>551</v>
      </c>
      <c r="E1409" s="13" t="s">
        <v>3</v>
      </c>
      <c r="F1409" s="14">
        <v>26</v>
      </c>
      <c r="G1409" s="12" t="s">
        <v>317</v>
      </c>
      <c r="H1409" s="12" t="s">
        <v>5</v>
      </c>
      <c r="I1409" s="12" t="s">
        <v>37</v>
      </c>
      <c r="J1409" s="12" t="s">
        <v>38</v>
      </c>
      <c r="K1409" s="12" t="s">
        <v>39</v>
      </c>
      <c r="L1409" s="14">
        <v>3</v>
      </c>
      <c r="M1409" s="14">
        <v>900</v>
      </c>
      <c r="N1409" s="15">
        <v>0.15</v>
      </c>
      <c r="O1409" s="14">
        <v>2295</v>
      </c>
      <c r="P1409" s="14">
        <v>1650</v>
      </c>
      <c r="Q1409" s="5">
        <f>Table1[[#This Row],[Sales]]-Table1[[#This Row],[Cost]]</f>
        <v>645</v>
      </c>
      <c r="R1409" s="12" t="s">
        <v>26</v>
      </c>
      <c r="S1409" s="12" t="s">
        <v>10</v>
      </c>
      <c r="T1409" s="12" t="s">
        <v>33</v>
      </c>
      <c r="U1409" s="12" t="s">
        <v>27</v>
      </c>
      <c r="V1409" s="6">
        <f>Table1[[#This Row],[Profit]]/Table1[[#This Row],[Sales]]</f>
        <v>0.28104575163398693</v>
      </c>
      <c r="W1409" s="12">
        <f>[1]!Table1[[#This Row],[Sales]]-[1]!Table1[[#This Row],[Cost]]-[1]!Table1[[#This Row],[Profit]]</f>
        <v>0</v>
      </c>
      <c r="X1409" s="12">
        <f>[1]!Table1[[#This Row],[Quantity]]*[1]!Table1[[#This Row],[Unit_Price]]</f>
        <v>2700</v>
      </c>
      <c r="Y1409" s="16">
        <f>[1]!Table1[[#This Row],[Gross_Sales]]*[1]!Table1[[#This Row],[Discount]]</f>
        <v>405</v>
      </c>
      <c r="Z1409" s="17">
        <f>[1]!Table1[[#This Row],[Gross_Sales]]*[1]!Table1[[#This Row],[Discount_amount]]</f>
        <v>1093500</v>
      </c>
      <c r="AA1409" s="15">
        <f>IFERROR([1]!Table1[[#This Row],[Profit]]/[1]!Table1[[#This Row],[Sales]],0)</f>
        <v>0.28104575163398693</v>
      </c>
      <c r="AB1409" s="12">
        <f>YEAR([1]!Table1[[#This Row],[Order_Date]])</f>
        <v>2025</v>
      </c>
      <c r="AC1409" s="12">
        <f>MONTH([1]!Table1[[#This Row],[Order_Date]])</f>
        <v>9</v>
      </c>
      <c r="AD1409" s="12" t="str">
        <f t="shared" si="63"/>
        <v>Sep</v>
      </c>
      <c r="AE1409" s="12" t="str">
        <f t="shared" si="64"/>
        <v>Q3</v>
      </c>
      <c r="AF1409" s="12" t="str">
        <f t="shared" si="65"/>
        <v>2025-Sep</v>
      </c>
      <c r="AG1409" s="12">
        <f>COUNTIF(C:C,Table1[[#This Row],[Customer_ID]])</f>
        <v>18</v>
      </c>
      <c r="AH1409" s="18" t="e">
        <f>IF([1]!Table1[[#This Row],[Customer_order_count]] &gt;= 10,"FREQUENT",IF([1]!Table1[[#This Row],[Customer_order_count]] &lt;= 10,"REGULAR","OCASSIONAL"))</f>
        <v>#REF!</v>
      </c>
    </row>
    <row r="1410" spans="1:34" x14ac:dyDescent="0.25">
      <c r="A1410" s="1" t="s">
        <v>2214</v>
      </c>
      <c r="B1410" s="2">
        <v>45345</v>
      </c>
      <c r="C1410" s="3" t="s">
        <v>861</v>
      </c>
      <c r="D1410" s="4" t="s">
        <v>862</v>
      </c>
      <c r="E1410" s="4" t="s">
        <v>3</v>
      </c>
      <c r="F1410" s="5">
        <v>53</v>
      </c>
      <c r="G1410" s="3" t="s">
        <v>317</v>
      </c>
      <c r="H1410" s="3" t="s">
        <v>5</v>
      </c>
      <c r="I1410" s="3" t="s">
        <v>68</v>
      </c>
      <c r="J1410" s="3" t="s">
        <v>69</v>
      </c>
      <c r="K1410" s="3" t="s">
        <v>39</v>
      </c>
      <c r="L1410" s="5">
        <v>2</v>
      </c>
      <c r="M1410" s="5">
        <v>3500</v>
      </c>
      <c r="N1410" s="6">
        <v>0.15</v>
      </c>
      <c r="O1410" s="5">
        <v>5950</v>
      </c>
      <c r="P1410" s="5">
        <v>4600</v>
      </c>
      <c r="Q1410" s="5">
        <f>Table1[[#This Row],[Sales]]-Table1[[#This Row],[Cost]]</f>
        <v>1350</v>
      </c>
      <c r="R1410" s="3" t="s">
        <v>77</v>
      </c>
      <c r="S1410" s="3" t="s">
        <v>10</v>
      </c>
      <c r="T1410" s="3" t="s">
        <v>18</v>
      </c>
      <c r="U1410" s="3" t="s">
        <v>12</v>
      </c>
      <c r="V1410" s="6">
        <f>Table1[[#This Row],[Profit]]/Table1[[#This Row],[Sales]]</f>
        <v>0.22689075630252101</v>
      </c>
      <c r="W1410" s="3">
        <f>[1]!Table1[[#This Row],[Sales]]-[1]!Table1[[#This Row],[Cost]]-[1]!Table1[[#This Row],[Profit]]</f>
        <v>0</v>
      </c>
      <c r="X1410" s="3">
        <f>[1]!Table1[[#This Row],[Quantity]]*[1]!Table1[[#This Row],[Unit_Price]]</f>
        <v>7000</v>
      </c>
      <c r="Y1410" s="7">
        <f>[1]!Table1[[#This Row],[Gross_Sales]]*[1]!Table1[[#This Row],[Discount]]</f>
        <v>1050</v>
      </c>
      <c r="Z1410" s="8">
        <f>[1]!Table1[[#This Row],[Gross_Sales]]*[1]!Table1[[#This Row],[Discount_amount]]</f>
        <v>7350000</v>
      </c>
      <c r="AA1410" s="6">
        <f>IFERROR([1]!Table1[[#This Row],[Profit]]/[1]!Table1[[#This Row],[Sales]],0)</f>
        <v>0.22689075630252101</v>
      </c>
      <c r="AB1410" s="3">
        <f>YEAR([1]!Table1[[#This Row],[Order_Date]])</f>
        <v>2024</v>
      </c>
      <c r="AC1410" s="3">
        <f>MONTH([1]!Table1[[#This Row],[Order_Date]])</f>
        <v>2</v>
      </c>
      <c r="AD1410" s="3" t="str">
        <f t="shared" ref="AD1410:AD1473" si="66">TEXT(B:B,"mmm")</f>
        <v>Feb</v>
      </c>
      <c r="AE1410" s="3" t="str">
        <f t="shared" ref="AE1410:AE1473" si="67">"Q"&amp;ROUNDUP(MONTH(B1410)/3,0)</f>
        <v>Q1</v>
      </c>
      <c r="AF1410" s="3" t="str">
        <f t="shared" ref="AF1410:AF1473" si="68">TEXT(B:B,"yyyy-mmm")</f>
        <v>2024-Feb</v>
      </c>
      <c r="AG1410" s="3">
        <f>COUNTIF(C:C,Table1[[#This Row],[Customer_ID]])</f>
        <v>10</v>
      </c>
      <c r="AH1410" s="9" t="e">
        <f>IF([1]!Table1[[#This Row],[Customer_order_count]] &gt;= 10,"FREQUENT",IF([1]!Table1[[#This Row],[Customer_order_count]] &lt;= 10,"REGULAR","OCASSIONAL"))</f>
        <v>#REF!</v>
      </c>
    </row>
    <row r="1411" spans="1:34" x14ac:dyDescent="0.25">
      <c r="A1411" s="10" t="s">
        <v>2215</v>
      </c>
      <c r="B1411" s="11">
        <v>45654</v>
      </c>
      <c r="C1411" s="12" t="s">
        <v>1624</v>
      </c>
      <c r="D1411" s="12" t="s">
        <v>1625</v>
      </c>
      <c r="E1411" s="12" t="s">
        <v>3</v>
      </c>
      <c r="F1411" s="12">
        <v>47</v>
      </c>
      <c r="G1411" s="12" t="s">
        <v>284</v>
      </c>
      <c r="H1411" s="12" t="s">
        <v>285</v>
      </c>
      <c r="I1411" s="12" t="s">
        <v>56</v>
      </c>
      <c r="J1411" s="12" t="s">
        <v>57</v>
      </c>
      <c r="K1411" s="12" t="s">
        <v>58</v>
      </c>
      <c r="L1411" s="12">
        <v>1</v>
      </c>
      <c r="M1411" s="12">
        <v>1200</v>
      </c>
      <c r="N1411" s="12">
        <v>0.1</v>
      </c>
      <c r="O1411" s="12">
        <v>1080</v>
      </c>
      <c r="P1411" s="12">
        <v>800</v>
      </c>
      <c r="Q1411" s="5">
        <f>Table1[[#This Row],[Sales]]-Table1[[#This Row],[Cost]]</f>
        <v>280</v>
      </c>
      <c r="R1411" s="12" t="s">
        <v>77</v>
      </c>
      <c r="S1411" s="12" t="s">
        <v>287</v>
      </c>
      <c r="T1411" s="12" t="s">
        <v>40</v>
      </c>
      <c r="U1411" s="12" t="s">
        <v>12</v>
      </c>
      <c r="V1411" s="6">
        <f>Table1[[#This Row],[Profit]]/Table1[[#This Row],[Sales]]</f>
        <v>0.25925925925925924</v>
      </c>
      <c r="W1411" s="12">
        <f>[1]!Table1[[#This Row],[Sales]]-[1]!Table1[[#This Row],[Cost]]-[1]!Table1[[#This Row],[Profit]]</f>
        <v>-1600</v>
      </c>
      <c r="X1411" s="12">
        <f>[1]!Table1[[#This Row],[Quantity]]*[1]!Table1[[#This Row],[Unit_Price]]</f>
        <v>1200</v>
      </c>
      <c r="Y1411" s="12">
        <f>[1]!Table1[[#This Row],[Gross_Sales]]*[1]!Table1[[#This Row],[Discount]]</f>
        <v>120</v>
      </c>
      <c r="Z1411" s="12">
        <f>[1]!Table1[[#This Row],[Gross_Sales]]*[1]!Table1[[#This Row],[Discount_amount]]</f>
        <v>144000</v>
      </c>
      <c r="AA1411" s="12">
        <f>IFERROR([1]!Table1[[#This Row],[Profit]]/[1]!Table1[[#This Row],[Sales]],0)</f>
        <v>0.25925925925925924</v>
      </c>
      <c r="AB1411" s="12">
        <f>YEAR([1]!Table1[[#This Row],[Order_Date]])</f>
        <v>2024</v>
      </c>
      <c r="AC1411" s="12">
        <f>MONTH([1]!Table1[[#This Row],[Order_Date]])</f>
        <v>12</v>
      </c>
      <c r="AD1411" s="12" t="str">
        <f t="shared" si="66"/>
        <v>Dec</v>
      </c>
      <c r="AE1411" s="12" t="str">
        <f t="shared" si="67"/>
        <v>Q4</v>
      </c>
      <c r="AF1411" s="12" t="str">
        <f t="shared" si="68"/>
        <v>2024-Dec</v>
      </c>
      <c r="AG1411" s="12">
        <f>COUNTIF(C:C,Table1[[#This Row],[Customer_ID]])</f>
        <v>8</v>
      </c>
      <c r="AH1411" s="18" t="e">
        <f>IF([1]!Table1[[#This Row],[Customer_order_count]] &gt;= 10,"FREQUENT",IF([1]!Table1[[#This Row],[Customer_order_count]] &lt;= 10,"REGULAR","OCASSIONAL"))</f>
        <v>#REF!</v>
      </c>
    </row>
    <row r="1412" spans="1:34" x14ac:dyDescent="0.25">
      <c r="A1412" s="1" t="s">
        <v>2216</v>
      </c>
      <c r="B1412" s="2">
        <v>45904</v>
      </c>
      <c r="C1412" s="3" t="s">
        <v>1587</v>
      </c>
      <c r="D1412" s="4" t="s">
        <v>215</v>
      </c>
      <c r="E1412" s="4" t="s">
        <v>3</v>
      </c>
      <c r="F1412" s="5">
        <v>46</v>
      </c>
      <c r="G1412" s="3" t="s">
        <v>339</v>
      </c>
      <c r="H1412" s="3" t="s">
        <v>285</v>
      </c>
      <c r="I1412" s="3" t="s">
        <v>109</v>
      </c>
      <c r="J1412" s="3" t="s">
        <v>110</v>
      </c>
      <c r="K1412" s="3" t="s">
        <v>8</v>
      </c>
      <c r="L1412" s="5">
        <v>4</v>
      </c>
      <c r="M1412" s="5">
        <v>4000</v>
      </c>
      <c r="N1412" s="6">
        <v>0</v>
      </c>
      <c r="O1412" s="5">
        <v>16000</v>
      </c>
      <c r="P1412" s="5">
        <v>11600</v>
      </c>
      <c r="Q1412" s="5">
        <f>Table1[[#This Row],[Sales]]-Table1[[#This Row],[Cost]]</f>
        <v>4400</v>
      </c>
      <c r="R1412" s="3" t="s">
        <v>9</v>
      </c>
      <c r="S1412" s="3" t="s">
        <v>10</v>
      </c>
      <c r="T1412" s="3" t="s">
        <v>33</v>
      </c>
      <c r="U1412" s="3" t="s">
        <v>19</v>
      </c>
      <c r="V1412" s="6">
        <f>Table1[[#This Row],[Profit]]/Table1[[#This Row],[Sales]]</f>
        <v>0.27500000000000002</v>
      </c>
      <c r="W1412" s="3">
        <f>[1]!Table1[[#This Row],[Sales]]-[1]!Table1[[#This Row],[Cost]]-[1]!Table1[[#This Row],[Profit]]</f>
        <v>0</v>
      </c>
      <c r="X1412" s="3">
        <f>[1]!Table1[[#This Row],[Quantity]]*[1]!Table1[[#This Row],[Unit_Price]]</f>
        <v>16000</v>
      </c>
      <c r="Y1412" s="7">
        <f>[1]!Table1[[#This Row],[Gross_Sales]]*[1]!Table1[[#This Row],[Discount]]</f>
        <v>0</v>
      </c>
      <c r="Z1412" s="8">
        <f>[1]!Table1[[#This Row],[Gross_Sales]]*[1]!Table1[[#This Row],[Discount_amount]]</f>
        <v>0</v>
      </c>
      <c r="AA1412" s="6">
        <f>IFERROR([1]!Table1[[#This Row],[Profit]]/[1]!Table1[[#This Row],[Sales]],0)</f>
        <v>0.27500000000000002</v>
      </c>
      <c r="AB1412" s="3">
        <f>YEAR([1]!Table1[[#This Row],[Order_Date]])</f>
        <v>2025</v>
      </c>
      <c r="AC1412" s="3">
        <f>MONTH([1]!Table1[[#This Row],[Order_Date]])</f>
        <v>9</v>
      </c>
      <c r="AD1412" s="3" t="str">
        <f t="shared" si="66"/>
        <v>Sep</v>
      </c>
      <c r="AE1412" s="3" t="str">
        <f t="shared" si="67"/>
        <v>Q3</v>
      </c>
      <c r="AF1412" s="3" t="str">
        <f t="shared" si="68"/>
        <v>2025-Sep</v>
      </c>
      <c r="AG1412" s="3">
        <f>COUNTIF(C:C,Table1[[#This Row],[Customer_ID]])</f>
        <v>2</v>
      </c>
      <c r="AH1412" s="9" t="e">
        <f>IF([1]!Table1[[#This Row],[Customer_order_count]] &gt;= 10,"FREQUENT",IF([1]!Table1[[#This Row],[Customer_order_count]] &lt;= 10,"REGULAR","OCASSIONAL"))</f>
        <v>#REF!</v>
      </c>
    </row>
    <row r="1413" spans="1:34" x14ac:dyDescent="0.25">
      <c r="A1413" s="10" t="s">
        <v>2217</v>
      </c>
      <c r="B1413" s="11">
        <v>45551</v>
      </c>
      <c r="C1413" s="12" t="s">
        <v>2218</v>
      </c>
      <c r="D1413" s="13" t="s">
        <v>1298</v>
      </c>
      <c r="E1413" s="13" t="s">
        <v>16</v>
      </c>
      <c r="F1413" s="14">
        <v>26</v>
      </c>
      <c r="G1413" s="12" t="s">
        <v>407</v>
      </c>
      <c r="H1413" s="12" t="s">
        <v>285</v>
      </c>
      <c r="I1413" s="12" t="s">
        <v>105</v>
      </c>
      <c r="J1413" s="12" t="s">
        <v>106</v>
      </c>
      <c r="K1413" s="12" t="s">
        <v>76</v>
      </c>
      <c r="L1413" s="14">
        <v>2</v>
      </c>
      <c r="M1413" s="14">
        <v>450</v>
      </c>
      <c r="N1413" s="15">
        <v>0.05</v>
      </c>
      <c r="O1413" s="14">
        <v>855</v>
      </c>
      <c r="P1413" s="14">
        <v>660</v>
      </c>
      <c r="Q1413" s="5">
        <f>Table1[[#This Row],[Sales]]-Table1[[#This Row],[Cost]]</f>
        <v>195</v>
      </c>
      <c r="R1413" s="12" t="s">
        <v>17</v>
      </c>
      <c r="S1413" s="12" t="s">
        <v>10</v>
      </c>
      <c r="T1413" s="12" t="s">
        <v>33</v>
      </c>
      <c r="U1413" s="12" t="s">
        <v>19</v>
      </c>
      <c r="V1413" s="6">
        <f>Table1[[#This Row],[Profit]]/Table1[[#This Row],[Sales]]</f>
        <v>0.22807017543859648</v>
      </c>
      <c r="W1413" s="12">
        <f>[1]!Table1[[#This Row],[Sales]]-[1]!Table1[[#This Row],[Cost]]-[1]!Table1[[#This Row],[Profit]]</f>
        <v>0</v>
      </c>
      <c r="X1413" s="12">
        <f>[1]!Table1[[#This Row],[Quantity]]*[1]!Table1[[#This Row],[Unit_Price]]</f>
        <v>900</v>
      </c>
      <c r="Y1413" s="16">
        <f>[1]!Table1[[#This Row],[Gross_Sales]]*[1]!Table1[[#This Row],[Discount]]</f>
        <v>45</v>
      </c>
      <c r="Z1413" s="17">
        <f>[1]!Table1[[#This Row],[Gross_Sales]]*[1]!Table1[[#This Row],[Discount_amount]]</f>
        <v>40500</v>
      </c>
      <c r="AA1413" s="15">
        <f>IFERROR([1]!Table1[[#This Row],[Profit]]/[1]!Table1[[#This Row],[Sales]],0)</f>
        <v>0.22807017543859648</v>
      </c>
      <c r="AB1413" s="12">
        <f>YEAR([1]!Table1[[#This Row],[Order_Date]])</f>
        <v>2024</v>
      </c>
      <c r="AC1413" s="12">
        <f>MONTH([1]!Table1[[#This Row],[Order_Date]])</f>
        <v>9</v>
      </c>
      <c r="AD1413" s="12" t="str">
        <f t="shared" si="66"/>
        <v>Sep</v>
      </c>
      <c r="AE1413" s="12" t="str">
        <f t="shared" si="67"/>
        <v>Q3</v>
      </c>
      <c r="AF1413" s="12" t="str">
        <f t="shared" si="68"/>
        <v>2024-Sep</v>
      </c>
      <c r="AG1413" s="12">
        <f>COUNTIF(C:C,Table1[[#This Row],[Customer_ID]])</f>
        <v>6</v>
      </c>
      <c r="AH1413" s="18" t="e">
        <f>IF([1]!Table1[[#This Row],[Customer_order_count]] &gt;= 10,"FREQUENT",IF([1]!Table1[[#This Row],[Customer_order_count]] &lt;= 10,"REGULAR","OCASSIONAL"))</f>
        <v>#REF!</v>
      </c>
    </row>
    <row r="1414" spans="1:34" x14ac:dyDescent="0.25">
      <c r="A1414" s="1" t="s">
        <v>2219</v>
      </c>
      <c r="B1414" s="2">
        <v>45696</v>
      </c>
      <c r="C1414" s="3" t="s">
        <v>585</v>
      </c>
      <c r="D1414" s="3" t="s">
        <v>36</v>
      </c>
      <c r="E1414" s="3" t="s">
        <v>3</v>
      </c>
      <c r="F1414" s="3">
        <v>51</v>
      </c>
      <c r="G1414" s="3" t="s">
        <v>284</v>
      </c>
      <c r="H1414" s="3" t="s">
        <v>285</v>
      </c>
      <c r="I1414" s="3" t="s">
        <v>6</v>
      </c>
      <c r="J1414" s="3" t="s">
        <v>7</v>
      </c>
      <c r="K1414" s="3" t="s">
        <v>8</v>
      </c>
      <c r="L1414" s="3">
        <v>4</v>
      </c>
      <c r="M1414" s="3">
        <v>7000</v>
      </c>
      <c r="N1414" s="3">
        <v>0</v>
      </c>
      <c r="O1414" s="3">
        <v>28000</v>
      </c>
      <c r="P1414" s="3">
        <v>20800</v>
      </c>
      <c r="Q1414" s="5">
        <f>Table1[[#This Row],[Sales]]-Table1[[#This Row],[Cost]]</f>
        <v>7200</v>
      </c>
      <c r="R1414" s="3" t="s">
        <v>26</v>
      </c>
      <c r="S1414" s="3" t="s">
        <v>287</v>
      </c>
      <c r="T1414" s="3" t="s">
        <v>18</v>
      </c>
      <c r="U1414" s="3" t="s">
        <v>12</v>
      </c>
      <c r="V1414" s="6">
        <f>Table1[[#This Row],[Profit]]/Table1[[#This Row],[Sales]]</f>
        <v>0.25714285714285712</v>
      </c>
      <c r="W1414" s="3">
        <f>[1]!Table1[[#This Row],[Sales]]-[1]!Table1[[#This Row],[Cost]]-[1]!Table1[[#This Row],[Profit]]</f>
        <v>-41600</v>
      </c>
      <c r="X1414" s="3">
        <f>[1]!Table1[[#This Row],[Quantity]]*[1]!Table1[[#This Row],[Unit_Price]]</f>
        <v>28000</v>
      </c>
      <c r="Y1414" s="3">
        <f>[1]!Table1[[#This Row],[Gross_Sales]]*[1]!Table1[[#This Row],[Discount]]</f>
        <v>0</v>
      </c>
      <c r="Z1414" s="3">
        <f>[1]!Table1[[#This Row],[Gross_Sales]]*[1]!Table1[[#This Row],[Discount_amount]]</f>
        <v>0</v>
      </c>
      <c r="AA1414" s="3">
        <f>IFERROR([1]!Table1[[#This Row],[Profit]]/[1]!Table1[[#This Row],[Sales]],0)</f>
        <v>0.25714285714285712</v>
      </c>
      <c r="AB1414" s="3">
        <f>YEAR([1]!Table1[[#This Row],[Order_Date]])</f>
        <v>2025</v>
      </c>
      <c r="AC1414" s="3">
        <f>MONTH([1]!Table1[[#This Row],[Order_Date]])</f>
        <v>2</v>
      </c>
      <c r="AD1414" s="3" t="str">
        <f t="shared" si="66"/>
        <v>Feb</v>
      </c>
      <c r="AE1414" s="3" t="str">
        <f t="shared" si="67"/>
        <v>Q1</v>
      </c>
      <c r="AF1414" s="3" t="str">
        <f t="shared" si="68"/>
        <v>2025-Feb</v>
      </c>
      <c r="AG1414" s="3">
        <f>COUNTIF(C:C,Table1[[#This Row],[Customer_ID]])</f>
        <v>12</v>
      </c>
      <c r="AH1414" s="9" t="e">
        <f>IF([1]!Table1[[#This Row],[Customer_order_count]] &gt;= 10,"FREQUENT",IF([1]!Table1[[#This Row],[Customer_order_count]] &lt;= 10,"REGULAR","OCASSIONAL"))</f>
        <v>#REF!</v>
      </c>
    </row>
    <row r="1415" spans="1:34" x14ac:dyDescent="0.25">
      <c r="A1415" s="10" t="s">
        <v>2220</v>
      </c>
      <c r="B1415" s="11">
        <v>45864</v>
      </c>
      <c r="C1415" s="12" t="s">
        <v>1080</v>
      </c>
      <c r="D1415" s="13" t="s">
        <v>369</v>
      </c>
      <c r="E1415" s="13" t="s">
        <v>16</v>
      </c>
      <c r="F1415" s="14">
        <v>32</v>
      </c>
      <c r="G1415" s="12" t="s">
        <v>290</v>
      </c>
      <c r="H1415" s="12" t="s">
        <v>276</v>
      </c>
      <c r="I1415" s="12" t="s">
        <v>102</v>
      </c>
      <c r="J1415" s="12" t="s">
        <v>103</v>
      </c>
      <c r="K1415" s="12" t="s">
        <v>25</v>
      </c>
      <c r="L1415" s="14">
        <v>1</v>
      </c>
      <c r="M1415" s="14">
        <v>28000</v>
      </c>
      <c r="N1415" s="15">
        <v>0.05</v>
      </c>
      <c r="O1415" s="14">
        <v>26600</v>
      </c>
      <c r="P1415" s="14">
        <v>21000</v>
      </c>
      <c r="Q1415" s="5">
        <f>Table1[[#This Row],[Sales]]-Table1[[#This Row],[Cost]]</f>
        <v>5600</v>
      </c>
      <c r="R1415" s="12" t="s">
        <v>17</v>
      </c>
      <c r="S1415" s="12" t="s">
        <v>10</v>
      </c>
      <c r="T1415" s="12" t="s">
        <v>33</v>
      </c>
      <c r="U1415" s="12" t="s">
        <v>27</v>
      </c>
      <c r="V1415" s="6">
        <f>Table1[[#This Row],[Profit]]/Table1[[#This Row],[Sales]]</f>
        <v>0.21052631578947367</v>
      </c>
      <c r="W1415" s="12">
        <f>[1]!Table1[[#This Row],[Sales]]-[1]!Table1[[#This Row],[Cost]]-[1]!Table1[[#This Row],[Profit]]</f>
        <v>0</v>
      </c>
      <c r="X1415" s="12">
        <f>[1]!Table1[[#This Row],[Quantity]]*[1]!Table1[[#This Row],[Unit_Price]]</f>
        <v>28000</v>
      </c>
      <c r="Y1415" s="16">
        <f>[1]!Table1[[#This Row],[Gross_Sales]]*[1]!Table1[[#This Row],[Discount]]</f>
        <v>1400</v>
      </c>
      <c r="Z1415" s="17">
        <f>[1]!Table1[[#This Row],[Gross_Sales]]*[1]!Table1[[#This Row],[Discount_amount]]</f>
        <v>39200000</v>
      </c>
      <c r="AA1415" s="15">
        <f>IFERROR([1]!Table1[[#This Row],[Profit]]/[1]!Table1[[#This Row],[Sales]],0)</f>
        <v>0.21052631578947367</v>
      </c>
      <c r="AB1415" s="12">
        <f>YEAR([1]!Table1[[#This Row],[Order_Date]])</f>
        <v>2025</v>
      </c>
      <c r="AC1415" s="12">
        <f>MONTH([1]!Table1[[#This Row],[Order_Date]])</f>
        <v>7</v>
      </c>
      <c r="AD1415" s="12" t="str">
        <f t="shared" si="66"/>
        <v>Jul</v>
      </c>
      <c r="AE1415" s="12" t="str">
        <f t="shared" si="67"/>
        <v>Q3</v>
      </c>
      <c r="AF1415" s="12" t="str">
        <f t="shared" si="68"/>
        <v>2025-Jul</v>
      </c>
      <c r="AG1415" s="12">
        <f>COUNTIF(C:C,Table1[[#This Row],[Customer_ID]])</f>
        <v>16</v>
      </c>
      <c r="AH1415" s="18" t="e">
        <f>IF([1]!Table1[[#This Row],[Customer_order_count]] &gt;= 10,"FREQUENT",IF([1]!Table1[[#This Row],[Customer_order_count]] &lt;= 10,"REGULAR","OCASSIONAL"))</f>
        <v>#REF!</v>
      </c>
    </row>
    <row r="1416" spans="1:34" x14ac:dyDescent="0.25">
      <c r="A1416" s="1" t="s">
        <v>2221</v>
      </c>
      <c r="B1416" s="2">
        <v>45807</v>
      </c>
      <c r="C1416" s="3" t="s">
        <v>727</v>
      </c>
      <c r="D1416" s="4" t="s">
        <v>728</v>
      </c>
      <c r="E1416" s="4" t="s">
        <v>16</v>
      </c>
      <c r="F1416" s="5">
        <v>37</v>
      </c>
      <c r="G1416" s="3" t="s">
        <v>312</v>
      </c>
      <c r="H1416" s="3" t="s">
        <v>276</v>
      </c>
      <c r="I1416" s="3" t="s">
        <v>143</v>
      </c>
      <c r="J1416" s="3" t="s">
        <v>144</v>
      </c>
      <c r="K1416" s="3" t="s">
        <v>76</v>
      </c>
      <c r="L1416" s="5">
        <v>3</v>
      </c>
      <c r="M1416" s="5">
        <v>700</v>
      </c>
      <c r="N1416" s="6">
        <v>0.05</v>
      </c>
      <c r="O1416" s="5">
        <v>1995</v>
      </c>
      <c r="P1416" s="5">
        <v>1710</v>
      </c>
      <c r="Q1416" s="5">
        <f>Table1[[#This Row],[Sales]]-Table1[[#This Row],[Cost]]</f>
        <v>285</v>
      </c>
      <c r="R1416" s="3" t="s">
        <v>77</v>
      </c>
      <c r="S1416" s="3" t="s">
        <v>10</v>
      </c>
      <c r="T1416" s="3" t="s">
        <v>11</v>
      </c>
      <c r="U1416" s="3" t="s">
        <v>19</v>
      </c>
      <c r="V1416" s="6">
        <f>Table1[[#This Row],[Profit]]/Table1[[#This Row],[Sales]]</f>
        <v>0.14285714285714285</v>
      </c>
      <c r="W1416" s="3">
        <f>[1]!Table1[[#This Row],[Sales]]-[1]!Table1[[#This Row],[Cost]]-[1]!Table1[[#This Row],[Profit]]</f>
        <v>0</v>
      </c>
      <c r="X1416" s="3">
        <f>[1]!Table1[[#This Row],[Quantity]]*[1]!Table1[[#This Row],[Unit_Price]]</f>
        <v>2100</v>
      </c>
      <c r="Y1416" s="7">
        <f>[1]!Table1[[#This Row],[Gross_Sales]]*[1]!Table1[[#This Row],[Discount]]</f>
        <v>105</v>
      </c>
      <c r="Z1416" s="8">
        <f>[1]!Table1[[#This Row],[Gross_Sales]]*[1]!Table1[[#This Row],[Discount_amount]]</f>
        <v>220500</v>
      </c>
      <c r="AA1416" s="6">
        <f>IFERROR([1]!Table1[[#This Row],[Profit]]/[1]!Table1[[#This Row],[Sales]],0)</f>
        <v>0.14285714285714285</v>
      </c>
      <c r="AB1416" s="3">
        <f>YEAR([1]!Table1[[#This Row],[Order_Date]])</f>
        <v>2025</v>
      </c>
      <c r="AC1416" s="3">
        <f>MONTH([1]!Table1[[#This Row],[Order_Date]])</f>
        <v>5</v>
      </c>
      <c r="AD1416" s="3" t="str">
        <f t="shared" si="66"/>
        <v>May</v>
      </c>
      <c r="AE1416" s="3" t="str">
        <f t="shared" si="67"/>
        <v>Q2</v>
      </c>
      <c r="AF1416" s="3" t="str">
        <f t="shared" si="68"/>
        <v>2025-May</v>
      </c>
      <c r="AG1416" s="3">
        <f>COUNTIF(C:C,Table1[[#This Row],[Customer_ID]])</f>
        <v>8</v>
      </c>
      <c r="AH1416" s="9" t="e">
        <f>IF([1]!Table1[[#This Row],[Customer_order_count]] &gt;= 10,"FREQUENT",IF([1]!Table1[[#This Row],[Customer_order_count]] &lt;= 10,"REGULAR","OCASSIONAL"))</f>
        <v>#REF!</v>
      </c>
    </row>
    <row r="1417" spans="1:34" x14ac:dyDescent="0.25">
      <c r="A1417" s="10" t="s">
        <v>2222</v>
      </c>
      <c r="B1417" s="11">
        <v>45427</v>
      </c>
      <c r="C1417" s="12" t="s">
        <v>1198</v>
      </c>
      <c r="D1417" s="13" t="s">
        <v>962</v>
      </c>
      <c r="E1417" s="13" t="s">
        <v>3</v>
      </c>
      <c r="F1417" s="14">
        <v>25</v>
      </c>
      <c r="G1417" s="12" t="s">
        <v>280</v>
      </c>
      <c r="H1417" s="12" t="s">
        <v>270</v>
      </c>
      <c r="I1417" s="12" t="s">
        <v>65</v>
      </c>
      <c r="J1417" s="12" t="s">
        <v>66</v>
      </c>
      <c r="K1417" s="12" t="s">
        <v>25</v>
      </c>
      <c r="L1417" s="14">
        <v>1</v>
      </c>
      <c r="M1417" s="14">
        <v>2500</v>
      </c>
      <c r="N1417" s="15">
        <v>0.1</v>
      </c>
      <c r="O1417" s="14">
        <v>2250</v>
      </c>
      <c r="P1417" s="14">
        <v>1600</v>
      </c>
      <c r="Q1417" s="5">
        <f>Table1[[#This Row],[Sales]]-Table1[[#This Row],[Cost]]</f>
        <v>650</v>
      </c>
      <c r="R1417" s="12" t="s">
        <v>26</v>
      </c>
      <c r="S1417" s="12" t="s">
        <v>10</v>
      </c>
      <c r="T1417" s="12" t="s">
        <v>11</v>
      </c>
      <c r="U1417" s="12" t="s">
        <v>19</v>
      </c>
      <c r="V1417" s="6">
        <f>Table1[[#This Row],[Profit]]/Table1[[#This Row],[Sales]]</f>
        <v>0.28888888888888886</v>
      </c>
      <c r="W1417" s="12">
        <f>[1]!Table1[[#This Row],[Sales]]-[1]!Table1[[#This Row],[Cost]]-[1]!Table1[[#This Row],[Profit]]</f>
        <v>0</v>
      </c>
      <c r="X1417" s="12">
        <f>[1]!Table1[[#This Row],[Quantity]]*[1]!Table1[[#This Row],[Unit_Price]]</f>
        <v>2500</v>
      </c>
      <c r="Y1417" s="16">
        <f>[1]!Table1[[#This Row],[Gross_Sales]]*[1]!Table1[[#This Row],[Discount]]</f>
        <v>250</v>
      </c>
      <c r="Z1417" s="17">
        <f>[1]!Table1[[#This Row],[Gross_Sales]]*[1]!Table1[[#This Row],[Discount_amount]]</f>
        <v>625000</v>
      </c>
      <c r="AA1417" s="15">
        <f>IFERROR([1]!Table1[[#This Row],[Profit]]/[1]!Table1[[#This Row],[Sales]],0)</f>
        <v>0.28888888888888886</v>
      </c>
      <c r="AB1417" s="12">
        <f>YEAR([1]!Table1[[#This Row],[Order_Date]])</f>
        <v>2024</v>
      </c>
      <c r="AC1417" s="12">
        <f>MONTH([1]!Table1[[#This Row],[Order_Date]])</f>
        <v>5</v>
      </c>
      <c r="AD1417" s="12" t="str">
        <f t="shared" si="66"/>
        <v>May</v>
      </c>
      <c r="AE1417" s="12" t="str">
        <f t="shared" si="67"/>
        <v>Q2</v>
      </c>
      <c r="AF1417" s="12" t="str">
        <f t="shared" si="68"/>
        <v>2024-May</v>
      </c>
      <c r="AG1417" s="12">
        <f>COUNTIF(C:C,Table1[[#This Row],[Customer_ID]])</f>
        <v>20</v>
      </c>
      <c r="AH1417" s="18" t="e">
        <f>IF([1]!Table1[[#This Row],[Customer_order_count]] &gt;= 10,"FREQUENT",IF([1]!Table1[[#This Row],[Customer_order_count]] &lt;= 10,"REGULAR","OCASSIONAL"))</f>
        <v>#REF!</v>
      </c>
    </row>
    <row r="1418" spans="1:34" x14ac:dyDescent="0.25">
      <c r="A1418" s="1" t="s">
        <v>2223</v>
      </c>
      <c r="B1418" s="2">
        <v>45437</v>
      </c>
      <c r="C1418" s="3" t="s">
        <v>550</v>
      </c>
      <c r="D1418" s="4" t="s">
        <v>551</v>
      </c>
      <c r="E1418" s="4" t="s">
        <v>16</v>
      </c>
      <c r="F1418" s="5">
        <v>57</v>
      </c>
      <c r="G1418" s="3" t="s">
        <v>317</v>
      </c>
      <c r="H1418" s="3" t="s">
        <v>5</v>
      </c>
      <c r="I1418" s="3" t="s">
        <v>37</v>
      </c>
      <c r="J1418" s="3" t="s">
        <v>38</v>
      </c>
      <c r="K1418" s="3" t="s">
        <v>39</v>
      </c>
      <c r="L1418" s="5">
        <v>3</v>
      </c>
      <c r="M1418" s="5">
        <v>900</v>
      </c>
      <c r="N1418" s="6">
        <v>0.05</v>
      </c>
      <c r="O1418" s="5">
        <v>2565</v>
      </c>
      <c r="P1418" s="5">
        <v>1650</v>
      </c>
      <c r="Q1418" s="5">
        <f>Table1[[#This Row],[Sales]]-Table1[[#This Row],[Cost]]</f>
        <v>915</v>
      </c>
      <c r="R1418" s="3" t="s">
        <v>26</v>
      </c>
      <c r="S1418" s="3" t="s">
        <v>10</v>
      </c>
      <c r="T1418" s="3" t="s">
        <v>11</v>
      </c>
      <c r="U1418" s="3" t="s">
        <v>12</v>
      </c>
      <c r="V1418" s="6">
        <f>Table1[[#This Row],[Profit]]/Table1[[#This Row],[Sales]]</f>
        <v>0.35672514619883039</v>
      </c>
      <c r="W1418" s="3">
        <f>[1]!Table1[[#This Row],[Sales]]-[1]!Table1[[#This Row],[Cost]]-[1]!Table1[[#This Row],[Profit]]</f>
        <v>0</v>
      </c>
      <c r="X1418" s="3">
        <f>[1]!Table1[[#This Row],[Quantity]]*[1]!Table1[[#This Row],[Unit_Price]]</f>
        <v>2700</v>
      </c>
      <c r="Y1418" s="7">
        <f>[1]!Table1[[#This Row],[Gross_Sales]]*[1]!Table1[[#This Row],[Discount]]</f>
        <v>135</v>
      </c>
      <c r="Z1418" s="8">
        <f>[1]!Table1[[#This Row],[Gross_Sales]]*[1]!Table1[[#This Row],[Discount_amount]]</f>
        <v>364500</v>
      </c>
      <c r="AA1418" s="6">
        <f>IFERROR([1]!Table1[[#This Row],[Profit]]/[1]!Table1[[#This Row],[Sales]],0)</f>
        <v>0.35672514619883039</v>
      </c>
      <c r="AB1418" s="3">
        <f>YEAR([1]!Table1[[#This Row],[Order_Date]])</f>
        <v>2024</v>
      </c>
      <c r="AC1418" s="3">
        <f>MONTH([1]!Table1[[#This Row],[Order_Date]])</f>
        <v>5</v>
      </c>
      <c r="AD1418" s="3" t="str">
        <f t="shared" si="66"/>
        <v>May</v>
      </c>
      <c r="AE1418" s="3" t="str">
        <f t="shared" si="67"/>
        <v>Q2</v>
      </c>
      <c r="AF1418" s="3" t="str">
        <f t="shared" si="68"/>
        <v>2024-May</v>
      </c>
      <c r="AG1418" s="3">
        <f>COUNTIF(C:C,Table1[[#This Row],[Customer_ID]])</f>
        <v>10</v>
      </c>
      <c r="AH1418" s="9" t="e">
        <f>IF([1]!Table1[[#This Row],[Customer_order_count]] &gt;= 10,"FREQUENT",IF([1]!Table1[[#This Row],[Customer_order_count]] &lt;= 10,"REGULAR","OCASSIONAL"))</f>
        <v>#REF!</v>
      </c>
    </row>
    <row r="1419" spans="1:34" x14ac:dyDescent="0.25">
      <c r="A1419" s="10" t="s">
        <v>2224</v>
      </c>
      <c r="B1419" s="11">
        <v>45422</v>
      </c>
      <c r="C1419" s="12" t="s">
        <v>1052</v>
      </c>
      <c r="D1419" s="13" t="s">
        <v>335</v>
      </c>
      <c r="E1419" s="13" t="s">
        <v>16</v>
      </c>
      <c r="F1419" s="14">
        <v>48</v>
      </c>
      <c r="G1419" s="12" t="s">
        <v>275</v>
      </c>
      <c r="H1419" s="12" t="s">
        <v>276</v>
      </c>
      <c r="I1419" s="12" t="s">
        <v>143</v>
      </c>
      <c r="J1419" s="12" t="s">
        <v>144</v>
      </c>
      <c r="K1419" s="12" t="s">
        <v>76</v>
      </c>
      <c r="L1419" s="14">
        <v>5</v>
      </c>
      <c r="M1419" s="14">
        <v>700</v>
      </c>
      <c r="N1419" s="15">
        <v>0</v>
      </c>
      <c r="O1419" s="14">
        <v>3500</v>
      </c>
      <c r="P1419" s="14">
        <v>2850</v>
      </c>
      <c r="Q1419" s="5">
        <f>Table1[[#This Row],[Sales]]-Table1[[#This Row],[Cost]]</f>
        <v>650</v>
      </c>
      <c r="R1419" s="12" t="s">
        <v>77</v>
      </c>
      <c r="S1419" s="12" t="s">
        <v>10</v>
      </c>
      <c r="T1419" s="12" t="s">
        <v>11</v>
      </c>
      <c r="U1419" s="12" t="s">
        <v>19</v>
      </c>
      <c r="V1419" s="6">
        <f>Table1[[#This Row],[Profit]]/Table1[[#This Row],[Sales]]</f>
        <v>0.18571428571428572</v>
      </c>
      <c r="W1419" s="12">
        <f>[1]!Table1[[#This Row],[Sales]]-[1]!Table1[[#This Row],[Cost]]-[1]!Table1[[#This Row],[Profit]]</f>
        <v>0</v>
      </c>
      <c r="X1419" s="12">
        <f>[1]!Table1[[#This Row],[Quantity]]*[1]!Table1[[#This Row],[Unit_Price]]</f>
        <v>3500</v>
      </c>
      <c r="Y1419" s="16">
        <f>[1]!Table1[[#This Row],[Gross_Sales]]*[1]!Table1[[#This Row],[Discount]]</f>
        <v>0</v>
      </c>
      <c r="Z1419" s="17">
        <f>[1]!Table1[[#This Row],[Gross_Sales]]*[1]!Table1[[#This Row],[Discount_amount]]</f>
        <v>0</v>
      </c>
      <c r="AA1419" s="15">
        <f>IFERROR([1]!Table1[[#This Row],[Profit]]/[1]!Table1[[#This Row],[Sales]],0)</f>
        <v>0.18571428571428572</v>
      </c>
      <c r="AB1419" s="12">
        <f>YEAR([1]!Table1[[#This Row],[Order_Date]])</f>
        <v>2024</v>
      </c>
      <c r="AC1419" s="12">
        <f>MONTH([1]!Table1[[#This Row],[Order_Date]])</f>
        <v>5</v>
      </c>
      <c r="AD1419" s="12" t="str">
        <f t="shared" si="66"/>
        <v>May</v>
      </c>
      <c r="AE1419" s="12" t="str">
        <f t="shared" si="67"/>
        <v>Q2</v>
      </c>
      <c r="AF1419" s="12" t="str">
        <f t="shared" si="68"/>
        <v>2024-May</v>
      </c>
      <c r="AG1419" s="12">
        <f>COUNTIF(C:C,Table1[[#This Row],[Customer_ID]])</f>
        <v>5</v>
      </c>
      <c r="AH1419" s="18" t="e">
        <f>IF([1]!Table1[[#This Row],[Customer_order_count]] &gt;= 10,"FREQUENT",IF([1]!Table1[[#This Row],[Customer_order_count]] &lt;= 10,"REGULAR","OCASSIONAL"))</f>
        <v>#REF!</v>
      </c>
    </row>
    <row r="1420" spans="1:34" x14ac:dyDescent="0.25">
      <c r="A1420" s="1" t="s">
        <v>2225</v>
      </c>
      <c r="B1420" s="2">
        <v>45661</v>
      </c>
      <c r="C1420" s="3" t="s">
        <v>2226</v>
      </c>
      <c r="D1420" s="4" t="s">
        <v>1608</v>
      </c>
      <c r="E1420" s="4" t="s">
        <v>16</v>
      </c>
      <c r="F1420" s="5">
        <v>31</v>
      </c>
      <c r="G1420" s="3" t="s">
        <v>275</v>
      </c>
      <c r="H1420" s="3" t="s">
        <v>276</v>
      </c>
      <c r="I1420" s="3" t="s">
        <v>44</v>
      </c>
      <c r="J1420" s="3" t="s">
        <v>45</v>
      </c>
      <c r="K1420" s="3" t="s">
        <v>46</v>
      </c>
      <c r="L1420" s="5">
        <v>3</v>
      </c>
      <c r="M1420" s="5">
        <v>2500</v>
      </c>
      <c r="N1420" s="6">
        <v>0</v>
      </c>
      <c r="O1420" s="5">
        <v>7500</v>
      </c>
      <c r="P1420" s="5">
        <v>4500</v>
      </c>
      <c r="Q1420" s="5">
        <f>Table1[[#This Row],[Sales]]-Table1[[#This Row],[Cost]]</f>
        <v>3000</v>
      </c>
      <c r="R1420" s="3" t="s">
        <v>26</v>
      </c>
      <c r="S1420" s="3" t="s">
        <v>10</v>
      </c>
      <c r="T1420" s="3" t="s">
        <v>18</v>
      </c>
      <c r="U1420" s="3" t="s">
        <v>19</v>
      </c>
      <c r="V1420" s="6">
        <f>Table1[[#This Row],[Profit]]/Table1[[#This Row],[Sales]]</f>
        <v>0.4</v>
      </c>
      <c r="W1420" s="3">
        <f>[1]!Table1[[#This Row],[Sales]]-[1]!Table1[[#This Row],[Cost]]-[1]!Table1[[#This Row],[Profit]]</f>
        <v>0</v>
      </c>
      <c r="X1420" s="3">
        <f>[1]!Table1[[#This Row],[Quantity]]*[1]!Table1[[#This Row],[Unit_Price]]</f>
        <v>7500</v>
      </c>
      <c r="Y1420" s="7">
        <f>[1]!Table1[[#This Row],[Gross_Sales]]*[1]!Table1[[#This Row],[Discount]]</f>
        <v>0</v>
      </c>
      <c r="Z1420" s="8">
        <f>[1]!Table1[[#This Row],[Gross_Sales]]*[1]!Table1[[#This Row],[Discount_amount]]</f>
        <v>0</v>
      </c>
      <c r="AA1420" s="6">
        <f>IFERROR([1]!Table1[[#This Row],[Profit]]/[1]!Table1[[#This Row],[Sales]],0)</f>
        <v>0.4</v>
      </c>
      <c r="AB1420" s="3">
        <f>YEAR([1]!Table1[[#This Row],[Order_Date]])</f>
        <v>2025</v>
      </c>
      <c r="AC1420" s="3">
        <f>MONTH([1]!Table1[[#This Row],[Order_Date]])</f>
        <v>1</v>
      </c>
      <c r="AD1420" s="3" t="str">
        <f t="shared" si="66"/>
        <v>Jan</v>
      </c>
      <c r="AE1420" s="3" t="str">
        <f t="shared" si="67"/>
        <v>Q1</v>
      </c>
      <c r="AF1420" s="3" t="str">
        <f t="shared" si="68"/>
        <v>2025-Jan</v>
      </c>
      <c r="AG1420" s="3">
        <f>COUNTIF(C:C,Table1[[#This Row],[Customer_ID]])</f>
        <v>2</v>
      </c>
      <c r="AH1420" s="9" t="e">
        <f>IF([1]!Table1[[#This Row],[Customer_order_count]] &gt;= 10,"FREQUENT",IF([1]!Table1[[#This Row],[Customer_order_count]] &lt;= 10,"REGULAR","OCASSIONAL"))</f>
        <v>#REF!</v>
      </c>
    </row>
    <row r="1421" spans="1:34" x14ac:dyDescent="0.25">
      <c r="A1421" s="10" t="s">
        <v>2227</v>
      </c>
      <c r="B1421" s="11">
        <v>45919</v>
      </c>
      <c r="C1421" s="12" t="s">
        <v>348</v>
      </c>
      <c r="D1421" s="13" t="s">
        <v>349</v>
      </c>
      <c r="E1421" s="13" t="s">
        <v>16</v>
      </c>
      <c r="F1421" s="14">
        <v>59</v>
      </c>
      <c r="G1421" s="12" t="s">
        <v>263</v>
      </c>
      <c r="H1421" s="12" t="s">
        <v>5</v>
      </c>
      <c r="I1421" s="12" t="s">
        <v>37</v>
      </c>
      <c r="J1421" s="12" t="s">
        <v>38</v>
      </c>
      <c r="K1421" s="12" t="s">
        <v>39</v>
      </c>
      <c r="L1421" s="14">
        <v>4</v>
      </c>
      <c r="M1421" s="14">
        <v>900</v>
      </c>
      <c r="N1421" s="15">
        <v>0.1</v>
      </c>
      <c r="O1421" s="14">
        <v>3240</v>
      </c>
      <c r="P1421" s="14">
        <v>2200</v>
      </c>
      <c r="Q1421" s="5">
        <f>Table1[[#This Row],[Sales]]-Table1[[#This Row],[Cost]]</f>
        <v>1040</v>
      </c>
      <c r="R1421" s="12" t="s">
        <v>17</v>
      </c>
      <c r="S1421" s="12" t="s">
        <v>10</v>
      </c>
      <c r="T1421" s="12" t="s">
        <v>33</v>
      </c>
      <c r="U1421" s="12" t="s">
        <v>12</v>
      </c>
      <c r="V1421" s="6">
        <f>Table1[[#This Row],[Profit]]/Table1[[#This Row],[Sales]]</f>
        <v>0.32098765432098764</v>
      </c>
      <c r="W1421" s="12">
        <f>[1]!Table1[[#This Row],[Sales]]-[1]!Table1[[#This Row],[Cost]]-[1]!Table1[[#This Row],[Profit]]</f>
        <v>0</v>
      </c>
      <c r="X1421" s="12">
        <f>[1]!Table1[[#This Row],[Quantity]]*[1]!Table1[[#This Row],[Unit_Price]]</f>
        <v>3600</v>
      </c>
      <c r="Y1421" s="16">
        <f>[1]!Table1[[#This Row],[Gross_Sales]]*[1]!Table1[[#This Row],[Discount]]</f>
        <v>360</v>
      </c>
      <c r="Z1421" s="17">
        <f>[1]!Table1[[#This Row],[Gross_Sales]]*[1]!Table1[[#This Row],[Discount_amount]]</f>
        <v>1296000</v>
      </c>
      <c r="AA1421" s="15">
        <f>IFERROR([1]!Table1[[#This Row],[Profit]]/[1]!Table1[[#This Row],[Sales]],0)</f>
        <v>0.32098765432098764</v>
      </c>
      <c r="AB1421" s="12">
        <f>YEAR([1]!Table1[[#This Row],[Order_Date]])</f>
        <v>2025</v>
      </c>
      <c r="AC1421" s="12">
        <f>MONTH([1]!Table1[[#This Row],[Order_Date]])</f>
        <v>9</v>
      </c>
      <c r="AD1421" s="12" t="str">
        <f t="shared" si="66"/>
        <v>Sep</v>
      </c>
      <c r="AE1421" s="12" t="str">
        <f t="shared" si="67"/>
        <v>Q3</v>
      </c>
      <c r="AF1421" s="12" t="str">
        <f t="shared" si="68"/>
        <v>2025-Sep</v>
      </c>
      <c r="AG1421" s="12">
        <f>COUNTIF(C:C,Table1[[#This Row],[Customer_ID]])</f>
        <v>14</v>
      </c>
      <c r="AH1421" s="18" t="e">
        <f>IF([1]!Table1[[#This Row],[Customer_order_count]] &gt;= 10,"FREQUENT",IF([1]!Table1[[#This Row],[Customer_order_count]] &lt;= 10,"REGULAR","OCASSIONAL"))</f>
        <v>#REF!</v>
      </c>
    </row>
    <row r="1422" spans="1:34" x14ac:dyDescent="0.25">
      <c r="A1422" s="1" t="s">
        <v>2228</v>
      </c>
      <c r="B1422" s="2">
        <v>45460</v>
      </c>
      <c r="C1422" s="3" t="s">
        <v>1224</v>
      </c>
      <c r="D1422" s="4" t="s">
        <v>1225</v>
      </c>
      <c r="E1422" s="4" t="s">
        <v>16</v>
      </c>
      <c r="F1422" s="5">
        <v>30</v>
      </c>
      <c r="G1422" s="3" t="s">
        <v>269</v>
      </c>
      <c r="H1422" s="3" t="s">
        <v>270</v>
      </c>
      <c r="I1422" s="3" t="s">
        <v>68</v>
      </c>
      <c r="J1422" s="3" t="s">
        <v>69</v>
      </c>
      <c r="K1422" s="3" t="s">
        <v>39</v>
      </c>
      <c r="L1422" s="5">
        <v>1</v>
      </c>
      <c r="M1422" s="5">
        <v>3500</v>
      </c>
      <c r="N1422" s="6">
        <v>0.05</v>
      </c>
      <c r="O1422" s="5">
        <v>3325</v>
      </c>
      <c r="P1422" s="5">
        <v>2300</v>
      </c>
      <c r="Q1422" s="5">
        <f>Table1[[#This Row],[Sales]]-Table1[[#This Row],[Cost]]</f>
        <v>1025</v>
      </c>
      <c r="R1422" s="3" t="s">
        <v>9</v>
      </c>
      <c r="S1422" s="3" t="s">
        <v>10</v>
      </c>
      <c r="T1422" s="3" t="s">
        <v>11</v>
      </c>
      <c r="U1422" s="3" t="s">
        <v>19</v>
      </c>
      <c r="V1422" s="6">
        <f>Table1[[#This Row],[Profit]]/Table1[[#This Row],[Sales]]</f>
        <v>0.30827067669172931</v>
      </c>
      <c r="W1422" s="3">
        <f>[1]!Table1[[#This Row],[Sales]]-[1]!Table1[[#This Row],[Cost]]-[1]!Table1[[#This Row],[Profit]]</f>
        <v>0</v>
      </c>
      <c r="X1422" s="3">
        <f>[1]!Table1[[#This Row],[Quantity]]*[1]!Table1[[#This Row],[Unit_Price]]</f>
        <v>3500</v>
      </c>
      <c r="Y1422" s="7">
        <f>[1]!Table1[[#This Row],[Gross_Sales]]*[1]!Table1[[#This Row],[Discount]]</f>
        <v>175</v>
      </c>
      <c r="Z1422" s="8">
        <f>[1]!Table1[[#This Row],[Gross_Sales]]*[1]!Table1[[#This Row],[Discount_amount]]</f>
        <v>612500</v>
      </c>
      <c r="AA1422" s="6">
        <f>IFERROR([1]!Table1[[#This Row],[Profit]]/[1]!Table1[[#This Row],[Sales]],0)</f>
        <v>0.30827067669172931</v>
      </c>
      <c r="AB1422" s="3">
        <f>YEAR([1]!Table1[[#This Row],[Order_Date]])</f>
        <v>2024</v>
      </c>
      <c r="AC1422" s="3">
        <f>MONTH([1]!Table1[[#This Row],[Order_Date]])</f>
        <v>6</v>
      </c>
      <c r="AD1422" s="3" t="str">
        <f t="shared" si="66"/>
        <v>Jun</v>
      </c>
      <c r="AE1422" s="3" t="str">
        <f t="shared" si="67"/>
        <v>Q2</v>
      </c>
      <c r="AF1422" s="3" t="str">
        <f t="shared" si="68"/>
        <v>2024-Jun</v>
      </c>
      <c r="AG1422" s="3">
        <f>COUNTIF(C:C,Table1[[#This Row],[Customer_ID]])</f>
        <v>2</v>
      </c>
      <c r="AH1422" s="9" t="e">
        <f>IF([1]!Table1[[#This Row],[Customer_order_count]] &gt;= 10,"FREQUENT",IF([1]!Table1[[#This Row],[Customer_order_count]] &lt;= 10,"REGULAR","OCASSIONAL"))</f>
        <v>#REF!</v>
      </c>
    </row>
    <row r="1423" spans="1:34" x14ac:dyDescent="0.25">
      <c r="A1423" s="10" t="s">
        <v>2229</v>
      </c>
      <c r="B1423" s="11">
        <v>45446</v>
      </c>
      <c r="C1423" s="12" t="s">
        <v>564</v>
      </c>
      <c r="D1423" s="13" t="s">
        <v>557</v>
      </c>
      <c r="E1423" s="13" t="s">
        <v>16</v>
      </c>
      <c r="F1423" s="14">
        <v>38</v>
      </c>
      <c r="G1423" s="12" t="s">
        <v>312</v>
      </c>
      <c r="H1423" s="12" t="s">
        <v>276</v>
      </c>
      <c r="I1423" s="12" t="s">
        <v>127</v>
      </c>
      <c r="J1423" s="12" t="s">
        <v>128</v>
      </c>
      <c r="K1423" s="12" t="s">
        <v>58</v>
      </c>
      <c r="L1423" s="14">
        <v>2</v>
      </c>
      <c r="M1423" s="14">
        <v>3000</v>
      </c>
      <c r="N1423" s="15">
        <v>0.2</v>
      </c>
      <c r="O1423" s="14">
        <v>4800</v>
      </c>
      <c r="P1423" s="14">
        <v>4200</v>
      </c>
      <c r="Q1423" s="5">
        <f>Table1[[#This Row],[Sales]]-Table1[[#This Row],[Cost]]</f>
        <v>600</v>
      </c>
      <c r="R1423" s="12" t="s">
        <v>77</v>
      </c>
      <c r="S1423" s="12" t="s">
        <v>10</v>
      </c>
      <c r="T1423" s="12" t="s">
        <v>11</v>
      </c>
      <c r="U1423" s="12" t="s">
        <v>27</v>
      </c>
      <c r="V1423" s="6">
        <f>Table1[[#This Row],[Profit]]/Table1[[#This Row],[Sales]]</f>
        <v>0.125</v>
      </c>
      <c r="W1423" s="12">
        <f>[1]!Table1[[#This Row],[Sales]]-[1]!Table1[[#This Row],[Cost]]-[1]!Table1[[#This Row],[Profit]]</f>
        <v>0</v>
      </c>
      <c r="X1423" s="12">
        <f>[1]!Table1[[#This Row],[Quantity]]*[1]!Table1[[#This Row],[Unit_Price]]</f>
        <v>6000</v>
      </c>
      <c r="Y1423" s="16">
        <f>[1]!Table1[[#This Row],[Gross_Sales]]*[1]!Table1[[#This Row],[Discount]]</f>
        <v>1200</v>
      </c>
      <c r="Z1423" s="17">
        <f>[1]!Table1[[#This Row],[Gross_Sales]]*[1]!Table1[[#This Row],[Discount_amount]]</f>
        <v>7200000</v>
      </c>
      <c r="AA1423" s="15">
        <f>IFERROR([1]!Table1[[#This Row],[Profit]]/[1]!Table1[[#This Row],[Sales]],0)</f>
        <v>0.125</v>
      </c>
      <c r="AB1423" s="12">
        <f>YEAR([1]!Table1[[#This Row],[Order_Date]])</f>
        <v>2024</v>
      </c>
      <c r="AC1423" s="12">
        <f>MONTH([1]!Table1[[#This Row],[Order_Date]])</f>
        <v>6</v>
      </c>
      <c r="AD1423" s="12" t="str">
        <f t="shared" si="66"/>
        <v>Jun</v>
      </c>
      <c r="AE1423" s="12" t="str">
        <f t="shared" si="67"/>
        <v>Q2</v>
      </c>
      <c r="AF1423" s="12" t="str">
        <f t="shared" si="68"/>
        <v>2024-Jun</v>
      </c>
      <c r="AG1423" s="12">
        <f>COUNTIF(C:C,Table1[[#This Row],[Customer_ID]])</f>
        <v>11</v>
      </c>
      <c r="AH1423" s="18" t="e">
        <f>IF([1]!Table1[[#This Row],[Customer_order_count]] &gt;= 10,"FREQUENT",IF([1]!Table1[[#This Row],[Customer_order_count]] &lt;= 10,"REGULAR","OCASSIONAL"))</f>
        <v>#REF!</v>
      </c>
    </row>
    <row r="1424" spans="1:34" x14ac:dyDescent="0.25">
      <c r="A1424" s="1" t="s">
        <v>2230</v>
      </c>
      <c r="B1424" s="2">
        <v>45742</v>
      </c>
      <c r="C1424" s="3" t="s">
        <v>938</v>
      </c>
      <c r="D1424" s="4" t="s">
        <v>760</v>
      </c>
      <c r="E1424" s="4" t="s">
        <v>16</v>
      </c>
      <c r="F1424" s="5">
        <v>51</v>
      </c>
      <c r="G1424" s="3" t="s">
        <v>339</v>
      </c>
      <c r="H1424" s="3" t="s">
        <v>285</v>
      </c>
      <c r="I1424" s="3" t="s">
        <v>102</v>
      </c>
      <c r="J1424" s="3" t="s">
        <v>103</v>
      </c>
      <c r="K1424" s="3" t="s">
        <v>25</v>
      </c>
      <c r="L1424" s="5">
        <v>1</v>
      </c>
      <c r="M1424" s="5">
        <v>28000</v>
      </c>
      <c r="N1424" s="6">
        <v>0.1</v>
      </c>
      <c r="O1424" s="5">
        <v>25200</v>
      </c>
      <c r="P1424" s="5">
        <v>21000</v>
      </c>
      <c r="Q1424" s="5">
        <f>Table1[[#This Row],[Sales]]-Table1[[#This Row],[Cost]]</f>
        <v>4200</v>
      </c>
      <c r="R1424" s="3" t="s">
        <v>26</v>
      </c>
      <c r="S1424" s="3" t="s">
        <v>10</v>
      </c>
      <c r="T1424" s="3" t="s">
        <v>18</v>
      </c>
      <c r="U1424" s="3" t="s">
        <v>27</v>
      </c>
      <c r="V1424" s="6">
        <f>Table1[[#This Row],[Profit]]/Table1[[#This Row],[Sales]]</f>
        <v>0.16666666666666666</v>
      </c>
      <c r="W1424" s="3">
        <f>[1]!Table1[[#This Row],[Sales]]-[1]!Table1[[#This Row],[Cost]]-[1]!Table1[[#This Row],[Profit]]</f>
        <v>0</v>
      </c>
      <c r="X1424" s="3">
        <f>[1]!Table1[[#This Row],[Quantity]]*[1]!Table1[[#This Row],[Unit_Price]]</f>
        <v>28000</v>
      </c>
      <c r="Y1424" s="7">
        <f>[1]!Table1[[#This Row],[Gross_Sales]]*[1]!Table1[[#This Row],[Discount]]</f>
        <v>2800</v>
      </c>
      <c r="Z1424" s="8">
        <f>[1]!Table1[[#This Row],[Gross_Sales]]*[1]!Table1[[#This Row],[Discount_amount]]</f>
        <v>78400000</v>
      </c>
      <c r="AA1424" s="6">
        <f>IFERROR([1]!Table1[[#This Row],[Profit]]/[1]!Table1[[#This Row],[Sales]],0)</f>
        <v>0.16666666666666666</v>
      </c>
      <c r="AB1424" s="3">
        <f>YEAR([1]!Table1[[#This Row],[Order_Date]])</f>
        <v>2025</v>
      </c>
      <c r="AC1424" s="3">
        <f>MONTH([1]!Table1[[#This Row],[Order_Date]])</f>
        <v>3</v>
      </c>
      <c r="AD1424" s="3" t="str">
        <f t="shared" si="66"/>
        <v>Mar</v>
      </c>
      <c r="AE1424" s="3" t="str">
        <f t="shared" si="67"/>
        <v>Q1</v>
      </c>
      <c r="AF1424" s="3" t="str">
        <f t="shared" si="68"/>
        <v>2025-Mar</v>
      </c>
      <c r="AG1424" s="3">
        <f>COUNTIF(C:C,Table1[[#This Row],[Customer_ID]])</f>
        <v>9</v>
      </c>
      <c r="AH1424" s="9" t="e">
        <f>IF([1]!Table1[[#This Row],[Customer_order_count]] &gt;= 10,"FREQUENT",IF([1]!Table1[[#This Row],[Customer_order_count]] &lt;= 10,"REGULAR","OCASSIONAL"))</f>
        <v>#REF!</v>
      </c>
    </row>
    <row r="1425" spans="1:34" x14ac:dyDescent="0.25">
      <c r="A1425" s="10" t="s">
        <v>2231</v>
      </c>
      <c r="B1425" s="11">
        <v>45479</v>
      </c>
      <c r="C1425" s="12" t="s">
        <v>2232</v>
      </c>
      <c r="D1425" s="13" t="s">
        <v>460</v>
      </c>
      <c r="E1425" s="13" t="s">
        <v>3</v>
      </c>
      <c r="F1425" s="14">
        <v>28</v>
      </c>
      <c r="G1425" s="12" t="s">
        <v>407</v>
      </c>
      <c r="H1425" s="12" t="s">
        <v>285</v>
      </c>
      <c r="I1425" s="12" t="s">
        <v>102</v>
      </c>
      <c r="J1425" s="12" t="s">
        <v>103</v>
      </c>
      <c r="K1425" s="12" t="s">
        <v>25</v>
      </c>
      <c r="L1425" s="14">
        <v>1</v>
      </c>
      <c r="M1425" s="14">
        <v>28000</v>
      </c>
      <c r="N1425" s="15">
        <v>0.25</v>
      </c>
      <c r="O1425" s="14">
        <v>21000</v>
      </c>
      <c r="P1425" s="14">
        <v>21000</v>
      </c>
      <c r="Q1425" s="5">
        <f>Table1[[#This Row],[Sales]]-Table1[[#This Row],[Cost]]</f>
        <v>0</v>
      </c>
      <c r="R1425" s="12" t="s">
        <v>17</v>
      </c>
      <c r="S1425" s="12" t="s">
        <v>10</v>
      </c>
      <c r="T1425" s="12" t="s">
        <v>33</v>
      </c>
      <c r="U1425" s="12" t="s">
        <v>19</v>
      </c>
      <c r="V1425" s="6">
        <f>Table1[[#This Row],[Profit]]/Table1[[#This Row],[Sales]]</f>
        <v>0</v>
      </c>
      <c r="W1425" s="12">
        <f>[1]!Table1[[#This Row],[Sales]]-[1]!Table1[[#This Row],[Cost]]-[1]!Table1[[#This Row],[Profit]]</f>
        <v>0</v>
      </c>
      <c r="X1425" s="12">
        <f>[1]!Table1[[#This Row],[Quantity]]*[1]!Table1[[#This Row],[Unit_Price]]</f>
        <v>28000</v>
      </c>
      <c r="Y1425" s="16">
        <f>[1]!Table1[[#This Row],[Gross_Sales]]*[1]!Table1[[#This Row],[Discount]]</f>
        <v>7000</v>
      </c>
      <c r="Z1425" s="17">
        <f>[1]!Table1[[#This Row],[Gross_Sales]]*[1]!Table1[[#This Row],[Discount_amount]]</f>
        <v>196000000</v>
      </c>
      <c r="AA1425" s="15">
        <f>IFERROR([1]!Table1[[#This Row],[Profit]]/[1]!Table1[[#This Row],[Sales]],0)</f>
        <v>0</v>
      </c>
      <c r="AB1425" s="12">
        <f>YEAR([1]!Table1[[#This Row],[Order_Date]])</f>
        <v>2024</v>
      </c>
      <c r="AC1425" s="12">
        <f>MONTH([1]!Table1[[#This Row],[Order_Date]])</f>
        <v>7</v>
      </c>
      <c r="AD1425" s="12" t="str">
        <f t="shared" si="66"/>
        <v>Jul</v>
      </c>
      <c r="AE1425" s="12" t="str">
        <f t="shared" si="67"/>
        <v>Q3</v>
      </c>
      <c r="AF1425" s="12" t="str">
        <f t="shared" si="68"/>
        <v>2024-Jul</v>
      </c>
      <c r="AG1425" s="12">
        <f>COUNTIF(C:C,Table1[[#This Row],[Customer_ID]])</f>
        <v>2</v>
      </c>
      <c r="AH1425" s="18" t="e">
        <f>IF([1]!Table1[[#This Row],[Customer_order_count]] &gt;= 10,"FREQUENT",IF([1]!Table1[[#This Row],[Customer_order_count]] &lt;= 10,"REGULAR","OCASSIONAL"))</f>
        <v>#REF!</v>
      </c>
    </row>
    <row r="1426" spans="1:34" x14ac:dyDescent="0.25">
      <c r="A1426" s="1" t="s">
        <v>2233</v>
      </c>
      <c r="B1426" s="2">
        <v>45770</v>
      </c>
      <c r="C1426" s="3" t="s">
        <v>702</v>
      </c>
      <c r="D1426" s="3" t="s">
        <v>703</v>
      </c>
      <c r="E1426" s="3" t="s">
        <v>16</v>
      </c>
      <c r="F1426" s="3">
        <v>24</v>
      </c>
      <c r="G1426" s="3" t="s">
        <v>275</v>
      </c>
      <c r="H1426" s="3" t="s">
        <v>276</v>
      </c>
      <c r="I1426" s="3" t="s">
        <v>44</v>
      </c>
      <c r="J1426" s="3" t="s">
        <v>45</v>
      </c>
      <c r="K1426" s="3" t="s">
        <v>46</v>
      </c>
      <c r="L1426" s="3">
        <v>1</v>
      </c>
      <c r="M1426" s="3">
        <v>2500</v>
      </c>
      <c r="N1426" s="3">
        <v>0.1</v>
      </c>
      <c r="O1426" s="3">
        <v>0</v>
      </c>
      <c r="P1426" s="3">
        <v>1500</v>
      </c>
      <c r="Q1426" s="5">
        <f>Table1[[#This Row],[Sales]]-Table1[[#This Row],[Cost]]</f>
        <v>-1500</v>
      </c>
      <c r="R1426" s="3" t="s">
        <v>26</v>
      </c>
      <c r="S1426" s="3" t="s">
        <v>291</v>
      </c>
      <c r="T1426" s="3" t="s">
        <v>11</v>
      </c>
      <c r="U1426" s="3" t="s">
        <v>12</v>
      </c>
      <c r="V1426" s="3" t="e">
        <f>Table1[[#This Row],[Profit]]/Table1[[#This Row],[Sales]]</f>
        <v>#DIV/0!</v>
      </c>
      <c r="W1426" s="3">
        <f>[1]!Table1[[#This Row],[Sales]]-[1]!Table1[[#This Row],[Cost]]-[1]!Table1[[#This Row],[Profit]]</f>
        <v>-1500</v>
      </c>
      <c r="X1426" s="3">
        <f>[1]!Table1[[#This Row],[Quantity]]*[1]!Table1[[#This Row],[Unit_Price]]</f>
        <v>2500</v>
      </c>
      <c r="Y1426" s="3">
        <f>[1]!Table1[[#This Row],[Gross_Sales]]*[1]!Table1[[#This Row],[Discount]]</f>
        <v>250</v>
      </c>
      <c r="Z1426" s="3">
        <f>[1]!Table1[[#This Row],[Gross_Sales]]*[1]!Table1[[#This Row],[Discount_amount]]</f>
        <v>625000</v>
      </c>
      <c r="AA1426" s="3">
        <f>IFERROR([1]!Table1[[#This Row],[Profit]]/[1]!Table1[[#This Row],[Sales]],0)</f>
        <v>0</v>
      </c>
      <c r="AB1426" s="3">
        <f>YEAR([1]!Table1[[#This Row],[Order_Date]])</f>
        <v>2025</v>
      </c>
      <c r="AC1426" s="3">
        <f>MONTH([1]!Table1[[#This Row],[Order_Date]])</f>
        <v>4</v>
      </c>
      <c r="AD1426" s="3" t="str">
        <f t="shared" si="66"/>
        <v>Apr</v>
      </c>
      <c r="AE1426" s="3" t="str">
        <f t="shared" si="67"/>
        <v>Q2</v>
      </c>
      <c r="AF1426" s="3" t="str">
        <f t="shared" si="68"/>
        <v>2025-Apr</v>
      </c>
      <c r="AG1426" s="3">
        <f>COUNTIF(C:C,Table1[[#This Row],[Customer_ID]])</f>
        <v>12</v>
      </c>
      <c r="AH1426" s="9" t="e">
        <f>IF([1]!Table1[[#This Row],[Customer_order_count]] &gt;= 10,"FREQUENT",IF([1]!Table1[[#This Row],[Customer_order_count]] &lt;= 10,"REGULAR","OCASSIONAL"))</f>
        <v>#REF!</v>
      </c>
    </row>
    <row r="1427" spans="1:34" x14ac:dyDescent="0.25">
      <c r="A1427" s="10" t="s">
        <v>2234</v>
      </c>
      <c r="B1427" s="11">
        <v>45798</v>
      </c>
      <c r="C1427" s="12" t="s">
        <v>183</v>
      </c>
      <c r="D1427" s="12" t="s">
        <v>184</v>
      </c>
      <c r="E1427" s="12" t="s">
        <v>3</v>
      </c>
      <c r="F1427" s="12">
        <v>28</v>
      </c>
      <c r="G1427" s="12" t="s">
        <v>4</v>
      </c>
      <c r="H1427" s="12" t="s">
        <v>5</v>
      </c>
      <c r="I1427" s="12" t="s">
        <v>102</v>
      </c>
      <c r="J1427" s="12" t="s">
        <v>103</v>
      </c>
      <c r="K1427" s="12" t="s">
        <v>25</v>
      </c>
      <c r="L1427" s="12">
        <v>1</v>
      </c>
      <c r="M1427" s="12">
        <v>28000</v>
      </c>
      <c r="N1427" s="12">
        <v>0.15</v>
      </c>
      <c r="O1427" s="12">
        <v>23800</v>
      </c>
      <c r="P1427" s="12">
        <v>21000</v>
      </c>
      <c r="Q1427" s="5">
        <f>Table1[[#This Row],[Sales]]-Table1[[#This Row],[Cost]]</f>
        <v>2800</v>
      </c>
      <c r="R1427" s="12" t="s">
        <v>17</v>
      </c>
      <c r="S1427" s="12" t="s">
        <v>287</v>
      </c>
      <c r="T1427" s="12" t="s">
        <v>11</v>
      </c>
      <c r="U1427" s="12" t="s">
        <v>19</v>
      </c>
      <c r="V1427" s="6">
        <f>Table1[[#This Row],[Profit]]/Table1[[#This Row],[Sales]]</f>
        <v>0.11764705882352941</v>
      </c>
      <c r="W1427" s="12">
        <f>[1]!Table1[[#This Row],[Sales]]-[1]!Table1[[#This Row],[Cost]]-[1]!Table1[[#This Row],[Profit]]</f>
        <v>-42000</v>
      </c>
      <c r="X1427" s="12">
        <f>[1]!Table1[[#This Row],[Quantity]]*[1]!Table1[[#This Row],[Unit_Price]]</f>
        <v>28000</v>
      </c>
      <c r="Y1427" s="12">
        <f>[1]!Table1[[#This Row],[Gross_Sales]]*[1]!Table1[[#This Row],[Discount]]</f>
        <v>4200</v>
      </c>
      <c r="Z1427" s="12">
        <f>[1]!Table1[[#This Row],[Gross_Sales]]*[1]!Table1[[#This Row],[Discount_amount]]</f>
        <v>117600000</v>
      </c>
      <c r="AA1427" s="12">
        <f>IFERROR([1]!Table1[[#This Row],[Profit]]/[1]!Table1[[#This Row],[Sales]],0)</f>
        <v>0.11764705882352941</v>
      </c>
      <c r="AB1427" s="12">
        <f>YEAR([1]!Table1[[#This Row],[Order_Date]])</f>
        <v>2025</v>
      </c>
      <c r="AC1427" s="12">
        <f>MONTH([1]!Table1[[#This Row],[Order_Date]])</f>
        <v>5</v>
      </c>
      <c r="AD1427" s="12" t="str">
        <f t="shared" si="66"/>
        <v>May</v>
      </c>
      <c r="AE1427" s="12" t="str">
        <f t="shared" si="67"/>
        <v>Q2</v>
      </c>
      <c r="AF1427" s="12" t="str">
        <f t="shared" si="68"/>
        <v>2025-May</v>
      </c>
      <c r="AG1427" s="12">
        <f>COUNTIF(C:C,Table1[[#This Row],[Customer_ID]])</f>
        <v>4</v>
      </c>
      <c r="AH1427" s="18" t="e">
        <f>IF([1]!Table1[[#This Row],[Customer_order_count]] &gt;= 10,"FREQUENT",IF([1]!Table1[[#This Row],[Customer_order_count]] &lt;= 10,"REGULAR","OCASSIONAL"))</f>
        <v>#REF!</v>
      </c>
    </row>
    <row r="1428" spans="1:34" x14ac:dyDescent="0.25">
      <c r="A1428" s="1" t="s">
        <v>2235</v>
      </c>
      <c r="B1428" s="2">
        <v>45866</v>
      </c>
      <c r="C1428" s="3" t="s">
        <v>517</v>
      </c>
      <c r="D1428" s="4" t="s">
        <v>518</v>
      </c>
      <c r="E1428" s="4" t="s">
        <v>16</v>
      </c>
      <c r="F1428" s="5">
        <v>54</v>
      </c>
      <c r="G1428" s="3" t="s">
        <v>284</v>
      </c>
      <c r="H1428" s="3" t="s">
        <v>285</v>
      </c>
      <c r="I1428" s="3" t="s">
        <v>143</v>
      </c>
      <c r="J1428" s="3" t="s">
        <v>144</v>
      </c>
      <c r="K1428" s="3" t="s">
        <v>76</v>
      </c>
      <c r="L1428" s="5">
        <v>5</v>
      </c>
      <c r="M1428" s="5">
        <v>700</v>
      </c>
      <c r="N1428" s="6">
        <v>0.1</v>
      </c>
      <c r="O1428" s="5">
        <v>3150</v>
      </c>
      <c r="P1428" s="5">
        <v>2850</v>
      </c>
      <c r="Q1428" s="5">
        <f>Table1[[#This Row],[Sales]]-Table1[[#This Row],[Cost]]</f>
        <v>300</v>
      </c>
      <c r="R1428" s="3" t="s">
        <v>17</v>
      </c>
      <c r="S1428" s="3" t="s">
        <v>10</v>
      </c>
      <c r="T1428" s="3" t="s">
        <v>33</v>
      </c>
      <c r="U1428" s="3" t="s">
        <v>27</v>
      </c>
      <c r="V1428" s="6">
        <f>Table1[[#This Row],[Profit]]/Table1[[#This Row],[Sales]]</f>
        <v>9.5238095238095233E-2</v>
      </c>
      <c r="W1428" s="3">
        <f>[1]!Table1[[#This Row],[Sales]]-[1]!Table1[[#This Row],[Cost]]-[1]!Table1[[#This Row],[Profit]]</f>
        <v>0</v>
      </c>
      <c r="X1428" s="3">
        <f>[1]!Table1[[#This Row],[Quantity]]*[1]!Table1[[#This Row],[Unit_Price]]</f>
        <v>3500</v>
      </c>
      <c r="Y1428" s="7">
        <f>[1]!Table1[[#This Row],[Gross_Sales]]*[1]!Table1[[#This Row],[Discount]]</f>
        <v>350</v>
      </c>
      <c r="Z1428" s="8">
        <f>[1]!Table1[[#This Row],[Gross_Sales]]*[1]!Table1[[#This Row],[Discount_amount]]</f>
        <v>1225000</v>
      </c>
      <c r="AA1428" s="6">
        <f>IFERROR([1]!Table1[[#This Row],[Profit]]/[1]!Table1[[#This Row],[Sales]],0)</f>
        <v>9.5238095238095233E-2</v>
      </c>
      <c r="AB1428" s="3">
        <f>YEAR([1]!Table1[[#This Row],[Order_Date]])</f>
        <v>2025</v>
      </c>
      <c r="AC1428" s="3">
        <f>MONTH([1]!Table1[[#This Row],[Order_Date]])</f>
        <v>7</v>
      </c>
      <c r="AD1428" s="3" t="str">
        <f t="shared" si="66"/>
        <v>Jul</v>
      </c>
      <c r="AE1428" s="3" t="str">
        <f t="shared" si="67"/>
        <v>Q3</v>
      </c>
      <c r="AF1428" s="3" t="str">
        <f t="shared" si="68"/>
        <v>2025-Jul</v>
      </c>
      <c r="AG1428" s="3">
        <f>COUNTIF(C:C,Table1[[#This Row],[Customer_ID]])</f>
        <v>12</v>
      </c>
      <c r="AH1428" s="9" t="e">
        <f>IF([1]!Table1[[#This Row],[Customer_order_count]] &gt;= 10,"FREQUENT",IF([1]!Table1[[#This Row],[Customer_order_count]] &lt;= 10,"REGULAR","OCASSIONAL"))</f>
        <v>#REF!</v>
      </c>
    </row>
    <row r="1429" spans="1:34" x14ac:dyDescent="0.25">
      <c r="A1429" s="10" t="s">
        <v>2236</v>
      </c>
      <c r="B1429" s="11">
        <v>45443</v>
      </c>
      <c r="C1429" s="12" t="s">
        <v>497</v>
      </c>
      <c r="D1429" s="13" t="s">
        <v>417</v>
      </c>
      <c r="E1429" s="13" t="s">
        <v>3</v>
      </c>
      <c r="F1429" s="14">
        <v>20</v>
      </c>
      <c r="G1429" s="12" t="s">
        <v>290</v>
      </c>
      <c r="H1429" s="12" t="s">
        <v>276</v>
      </c>
      <c r="I1429" s="12" t="s">
        <v>31</v>
      </c>
      <c r="J1429" s="12" t="s">
        <v>32</v>
      </c>
      <c r="K1429" s="12" t="s">
        <v>25</v>
      </c>
      <c r="L1429" s="14">
        <v>2</v>
      </c>
      <c r="M1429" s="14">
        <v>5000</v>
      </c>
      <c r="N1429" s="15">
        <v>0.05</v>
      </c>
      <c r="O1429" s="14">
        <v>9500</v>
      </c>
      <c r="P1429" s="14">
        <v>7000</v>
      </c>
      <c r="Q1429" s="5">
        <f>Table1[[#This Row],[Sales]]-Table1[[#This Row],[Cost]]</f>
        <v>2500</v>
      </c>
      <c r="R1429" s="12" t="s">
        <v>26</v>
      </c>
      <c r="S1429" s="12" t="s">
        <v>10</v>
      </c>
      <c r="T1429" s="12" t="s">
        <v>11</v>
      </c>
      <c r="U1429" s="12" t="s">
        <v>19</v>
      </c>
      <c r="V1429" s="6">
        <f>Table1[[#This Row],[Profit]]/Table1[[#This Row],[Sales]]</f>
        <v>0.26315789473684209</v>
      </c>
      <c r="W1429" s="12">
        <f>[1]!Table1[[#This Row],[Sales]]-[1]!Table1[[#This Row],[Cost]]-[1]!Table1[[#This Row],[Profit]]</f>
        <v>0</v>
      </c>
      <c r="X1429" s="12">
        <f>[1]!Table1[[#This Row],[Quantity]]*[1]!Table1[[#This Row],[Unit_Price]]</f>
        <v>10000</v>
      </c>
      <c r="Y1429" s="16">
        <f>[1]!Table1[[#This Row],[Gross_Sales]]*[1]!Table1[[#This Row],[Discount]]</f>
        <v>500</v>
      </c>
      <c r="Z1429" s="17">
        <f>[1]!Table1[[#This Row],[Gross_Sales]]*[1]!Table1[[#This Row],[Discount_amount]]</f>
        <v>5000000</v>
      </c>
      <c r="AA1429" s="15">
        <f>IFERROR([1]!Table1[[#This Row],[Profit]]/[1]!Table1[[#This Row],[Sales]],0)</f>
        <v>0.26315789473684209</v>
      </c>
      <c r="AB1429" s="12">
        <f>YEAR([1]!Table1[[#This Row],[Order_Date]])</f>
        <v>2024</v>
      </c>
      <c r="AC1429" s="12">
        <f>MONTH([1]!Table1[[#This Row],[Order_Date]])</f>
        <v>5</v>
      </c>
      <c r="AD1429" s="12" t="str">
        <f t="shared" si="66"/>
        <v>May</v>
      </c>
      <c r="AE1429" s="12" t="str">
        <f t="shared" si="67"/>
        <v>Q2</v>
      </c>
      <c r="AF1429" s="12" t="str">
        <f t="shared" si="68"/>
        <v>2024-May</v>
      </c>
      <c r="AG1429" s="12">
        <f>COUNTIF(C:C,Table1[[#This Row],[Customer_ID]])</f>
        <v>3</v>
      </c>
      <c r="AH1429" s="18" t="e">
        <f>IF([1]!Table1[[#This Row],[Customer_order_count]] &gt;= 10,"FREQUENT",IF([1]!Table1[[#This Row],[Customer_order_count]] &lt;= 10,"REGULAR","OCASSIONAL"))</f>
        <v>#REF!</v>
      </c>
    </row>
    <row r="1430" spans="1:34" x14ac:dyDescent="0.25">
      <c r="A1430" s="1" t="s">
        <v>2237</v>
      </c>
      <c r="B1430" s="2">
        <v>45582</v>
      </c>
      <c r="C1430" s="3" t="s">
        <v>1034</v>
      </c>
      <c r="D1430" s="4" t="s">
        <v>1035</v>
      </c>
      <c r="E1430" s="4" t="s">
        <v>16</v>
      </c>
      <c r="F1430" s="5">
        <v>54</v>
      </c>
      <c r="G1430" s="3" t="s">
        <v>339</v>
      </c>
      <c r="H1430" s="3" t="s">
        <v>285</v>
      </c>
      <c r="I1430" s="3" t="s">
        <v>305</v>
      </c>
      <c r="J1430" s="3" t="s">
        <v>306</v>
      </c>
      <c r="K1430" s="3" t="s">
        <v>91</v>
      </c>
      <c r="L1430" s="5">
        <v>1</v>
      </c>
      <c r="M1430" s="5">
        <v>8500</v>
      </c>
      <c r="N1430" s="6">
        <v>0.1</v>
      </c>
      <c r="O1430" s="5">
        <v>7650</v>
      </c>
      <c r="P1430" s="5">
        <v>6500</v>
      </c>
      <c r="Q1430" s="5">
        <f>Table1[[#This Row],[Sales]]-Table1[[#This Row],[Cost]]</f>
        <v>1150</v>
      </c>
      <c r="R1430" s="3" t="s">
        <v>77</v>
      </c>
      <c r="S1430" s="3" t="s">
        <v>10</v>
      </c>
      <c r="T1430" s="3" t="s">
        <v>40</v>
      </c>
      <c r="U1430" s="3" t="s">
        <v>27</v>
      </c>
      <c r="V1430" s="6">
        <f>Table1[[#This Row],[Profit]]/Table1[[#This Row],[Sales]]</f>
        <v>0.15032679738562091</v>
      </c>
      <c r="W1430" s="3">
        <f>[1]!Table1[[#This Row],[Sales]]-[1]!Table1[[#This Row],[Cost]]-[1]!Table1[[#This Row],[Profit]]</f>
        <v>0</v>
      </c>
      <c r="X1430" s="3">
        <f>[1]!Table1[[#This Row],[Quantity]]*[1]!Table1[[#This Row],[Unit_Price]]</f>
        <v>8500</v>
      </c>
      <c r="Y1430" s="7">
        <f>[1]!Table1[[#This Row],[Gross_Sales]]*[1]!Table1[[#This Row],[Discount]]</f>
        <v>850</v>
      </c>
      <c r="Z1430" s="8">
        <f>[1]!Table1[[#This Row],[Gross_Sales]]*[1]!Table1[[#This Row],[Discount_amount]]</f>
        <v>7225000</v>
      </c>
      <c r="AA1430" s="6">
        <f>IFERROR([1]!Table1[[#This Row],[Profit]]/[1]!Table1[[#This Row],[Sales]],0)</f>
        <v>0.15032679738562091</v>
      </c>
      <c r="AB1430" s="3">
        <f>YEAR([1]!Table1[[#This Row],[Order_Date]])</f>
        <v>2024</v>
      </c>
      <c r="AC1430" s="3">
        <f>MONTH([1]!Table1[[#This Row],[Order_Date]])</f>
        <v>10</v>
      </c>
      <c r="AD1430" s="3" t="str">
        <f t="shared" si="66"/>
        <v>Oct</v>
      </c>
      <c r="AE1430" s="3" t="str">
        <f t="shared" si="67"/>
        <v>Q4</v>
      </c>
      <c r="AF1430" s="3" t="str">
        <f t="shared" si="68"/>
        <v>2024-Oct</v>
      </c>
      <c r="AG1430" s="3">
        <f>COUNTIF(C:C,Table1[[#This Row],[Customer_ID]])</f>
        <v>6</v>
      </c>
      <c r="AH1430" s="9" t="e">
        <f>IF([1]!Table1[[#This Row],[Customer_order_count]] &gt;= 10,"FREQUENT",IF([1]!Table1[[#This Row],[Customer_order_count]] &lt;= 10,"REGULAR","OCASSIONAL"))</f>
        <v>#REF!</v>
      </c>
    </row>
    <row r="1431" spans="1:34" x14ac:dyDescent="0.25">
      <c r="A1431" s="10" t="s">
        <v>2238</v>
      </c>
      <c r="B1431" s="11">
        <v>45571</v>
      </c>
      <c r="C1431" s="12" t="s">
        <v>836</v>
      </c>
      <c r="D1431" s="13" t="s">
        <v>654</v>
      </c>
      <c r="E1431" s="13" t="s">
        <v>16</v>
      </c>
      <c r="F1431" s="14">
        <v>43</v>
      </c>
      <c r="G1431" s="12" t="s">
        <v>284</v>
      </c>
      <c r="H1431" s="12" t="s">
        <v>285</v>
      </c>
      <c r="I1431" s="12" t="s">
        <v>81</v>
      </c>
      <c r="J1431" s="12" t="s">
        <v>82</v>
      </c>
      <c r="K1431" s="12" t="s">
        <v>58</v>
      </c>
      <c r="L1431" s="14">
        <v>1</v>
      </c>
      <c r="M1431" s="14">
        <v>3500</v>
      </c>
      <c r="N1431" s="15">
        <v>0.1</v>
      </c>
      <c r="O1431" s="14">
        <v>3150</v>
      </c>
      <c r="P1431" s="14">
        <v>2500</v>
      </c>
      <c r="Q1431" s="5">
        <f>Table1[[#This Row],[Sales]]-Table1[[#This Row],[Cost]]</f>
        <v>650</v>
      </c>
      <c r="R1431" s="12" t="s">
        <v>77</v>
      </c>
      <c r="S1431" s="12" t="s">
        <v>10</v>
      </c>
      <c r="T1431" s="12" t="s">
        <v>40</v>
      </c>
      <c r="U1431" s="12" t="s">
        <v>27</v>
      </c>
      <c r="V1431" s="6">
        <f>Table1[[#This Row],[Profit]]/Table1[[#This Row],[Sales]]</f>
        <v>0.20634920634920634</v>
      </c>
      <c r="W1431" s="12">
        <f>[1]!Table1[[#This Row],[Sales]]-[1]!Table1[[#This Row],[Cost]]-[1]!Table1[[#This Row],[Profit]]</f>
        <v>0</v>
      </c>
      <c r="X1431" s="12">
        <f>[1]!Table1[[#This Row],[Quantity]]*[1]!Table1[[#This Row],[Unit_Price]]</f>
        <v>3500</v>
      </c>
      <c r="Y1431" s="16">
        <f>[1]!Table1[[#This Row],[Gross_Sales]]*[1]!Table1[[#This Row],[Discount]]</f>
        <v>350</v>
      </c>
      <c r="Z1431" s="17">
        <f>[1]!Table1[[#This Row],[Gross_Sales]]*[1]!Table1[[#This Row],[Discount_amount]]</f>
        <v>1225000</v>
      </c>
      <c r="AA1431" s="15">
        <f>IFERROR([1]!Table1[[#This Row],[Profit]]/[1]!Table1[[#This Row],[Sales]],0)</f>
        <v>0.20634920634920634</v>
      </c>
      <c r="AB1431" s="12">
        <f>YEAR([1]!Table1[[#This Row],[Order_Date]])</f>
        <v>2024</v>
      </c>
      <c r="AC1431" s="12">
        <f>MONTH([1]!Table1[[#This Row],[Order_Date]])</f>
        <v>10</v>
      </c>
      <c r="AD1431" s="12" t="str">
        <f t="shared" si="66"/>
        <v>Oct</v>
      </c>
      <c r="AE1431" s="12" t="str">
        <f t="shared" si="67"/>
        <v>Q4</v>
      </c>
      <c r="AF1431" s="12" t="str">
        <f t="shared" si="68"/>
        <v>2024-Oct</v>
      </c>
      <c r="AG1431" s="12">
        <f>COUNTIF(C:C,Table1[[#This Row],[Customer_ID]])</f>
        <v>16</v>
      </c>
      <c r="AH1431" s="18" t="e">
        <f>IF([1]!Table1[[#This Row],[Customer_order_count]] &gt;= 10,"FREQUENT",IF([1]!Table1[[#This Row],[Customer_order_count]] &lt;= 10,"REGULAR","OCASSIONAL"))</f>
        <v>#REF!</v>
      </c>
    </row>
    <row r="1432" spans="1:34" x14ac:dyDescent="0.25">
      <c r="A1432" s="1" t="s">
        <v>2239</v>
      </c>
      <c r="B1432" s="2">
        <v>45889</v>
      </c>
      <c r="C1432" s="3" t="s">
        <v>1080</v>
      </c>
      <c r="D1432" s="4" t="s">
        <v>369</v>
      </c>
      <c r="E1432" s="4" t="s">
        <v>16</v>
      </c>
      <c r="F1432" s="5">
        <v>32</v>
      </c>
      <c r="G1432" s="3" t="s">
        <v>290</v>
      </c>
      <c r="H1432" s="3" t="s">
        <v>276</v>
      </c>
      <c r="I1432" s="3" t="s">
        <v>23</v>
      </c>
      <c r="J1432" s="3" t="s">
        <v>24</v>
      </c>
      <c r="K1432" s="3" t="s">
        <v>25</v>
      </c>
      <c r="L1432" s="5">
        <v>1</v>
      </c>
      <c r="M1432" s="5">
        <v>55000</v>
      </c>
      <c r="N1432" s="6">
        <v>0.2</v>
      </c>
      <c r="O1432" s="5">
        <v>44000</v>
      </c>
      <c r="P1432" s="5">
        <v>40000</v>
      </c>
      <c r="Q1432" s="5">
        <f>Table1[[#This Row],[Sales]]-Table1[[#This Row],[Cost]]</f>
        <v>4000</v>
      </c>
      <c r="R1432" s="3" t="s">
        <v>17</v>
      </c>
      <c r="S1432" s="3" t="s">
        <v>10</v>
      </c>
      <c r="T1432" s="3" t="s">
        <v>33</v>
      </c>
      <c r="U1432" s="3" t="s">
        <v>27</v>
      </c>
      <c r="V1432" s="6">
        <f>Table1[[#This Row],[Profit]]/Table1[[#This Row],[Sales]]</f>
        <v>9.0909090909090912E-2</v>
      </c>
      <c r="W1432" s="3">
        <f>[1]!Table1[[#This Row],[Sales]]-[1]!Table1[[#This Row],[Cost]]-[1]!Table1[[#This Row],[Profit]]</f>
        <v>0</v>
      </c>
      <c r="X1432" s="3">
        <f>[1]!Table1[[#This Row],[Quantity]]*[1]!Table1[[#This Row],[Unit_Price]]</f>
        <v>55000</v>
      </c>
      <c r="Y1432" s="7">
        <f>[1]!Table1[[#This Row],[Gross_Sales]]*[1]!Table1[[#This Row],[Discount]]</f>
        <v>11000</v>
      </c>
      <c r="Z1432" s="8">
        <f>[1]!Table1[[#This Row],[Gross_Sales]]*[1]!Table1[[#This Row],[Discount_amount]]</f>
        <v>605000000</v>
      </c>
      <c r="AA1432" s="6">
        <f>IFERROR([1]!Table1[[#This Row],[Profit]]/[1]!Table1[[#This Row],[Sales]],0)</f>
        <v>9.0909090909090912E-2</v>
      </c>
      <c r="AB1432" s="3">
        <f>YEAR([1]!Table1[[#This Row],[Order_Date]])</f>
        <v>2025</v>
      </c>
      <c r="AC1432" s="3">
        <f>MONTH([1]!Table1[[#This Row],[Order_Date]])</f>
        <v>8</v>
      </c>
      <c r="AD1432" s="3" t="str">
        <f t="shared" si="66"/>
        <v>Aug</v>
      </c>
      <c r="AE1432" s="3" t="str">
        <f t="shared" si="67"/>
        <v>Q3</v>
      </c>
      <c r="AF1432" s="3" t="str">
        <f t="shared" si="68"/>
        <v>2025-Aug</v>
      </c>
      <c r="AG1432" s="3">
        <f>COUNTIF(C:C,Table1[[#This Row],[Customer_ID]])</f>
        <v>16</v>
      </c>
      <c r="AH1432" s="9" t="e">
        <f>IF([1]!Table1[[#This Row],[Customer_order_count]] &gt;= 10,"FREQUENT",IF([1]!Table1[[#This Row],[Customer_order_count]] &lt;= 10,"REGULAR","OCASSIONAL"))</f>
        <v>#REF!</v>
      </c>
    </row>
    <row r="1433" spans="1:34" x14ac:dyDescent="0.25">
      <c r="A1433" s="10" t="s">
        <v>2240</v>
      </c>
      <c r="B1433" s="11">
        <v>45718</v>
      </c>
      <c r="C1433" s="12" t="s">
        <v>927</v>
      </c>
      <c r="D1433" s="13" t="s">
        <v>928</v>
      </c>
      <c r="E1433" s="13" t="s">
        <v>3</v>
      </c>
      <c r="F1433" s="14">
        <v>51</v>
      </c>
      <c r="G1433" s="12" t="s">
        <v>312</v>
      </c>
      <c r="H1433" s="12" t="s">
        <v>276</v>
      </c>
      <c r="I1433" s="12" t="s">
        <v>65</v>
      </c>
      <c r="J1433" s="12" t="s">
        <v>66</v>
      </c>
      <c r="K1433" s="12" t="s">
        <v>25</v>
      </c>
      <c r="L1433" s="14">
        <v>1</v>
      </c>
      <c r="M1433" s="14">
        <v>2500</v>
      </c>
      <c r="N1433" s="15">
        <v>0.1</v>
      </c>
      <c r="O1433" s="14">
        <v>2250</v>
      </c>
      <c r="P1433" s="14">
        <v>1600</v>
      </c>
      <c r="Q1433" s="5">
        <f>Table1[[#This Row],[Sales]]-Table1[[#This Row],[Cost]]</f>
        <v>650</v>
      </c>
      <c r="R1433" s="12" t="s">
        <v>26</v>
      </c>
      <c r="S1433" s="12" t="s">
        <v>10</v>
      </c>
      <c r="T1433" s="12" t="s">
        <v>18</v>
      </c>
      <c r="U1433" s="12" t="s">
        <v>12</v>
      </c>
      <c r="V1433" s="6">
        <f>Table1[[#This Row],[Profit]]/Table1[[#This Row],[Sales]]</f>
        <v>0.28888888888888886</v>
      </c>
      <c r="W1433" s="12">
        <f>[1]!Table1[[#This Row],[Sales]]-[1]!Table1[[#This Row],[Cost]]-[1]!Table1[[#This Row],[Profit]]</f>
        <v>0</v>
      </c>
      <c r="X1433" s="12">
        <f>[1]!Table1[[#This Row],[Quantity]]*[1]!Table1[[#This Row],[Unit_Price]]</f>
        <v>2500</v>
      </c>
      <c r="Y1433" s="16">
        <f>[1]!Table1[[#This Row],[Gross_Sales]]*[1]!Table1[[#This Row],[Discount]]</f>
        <v>250</v>
      </c>
      <c r="Z1433" s="17">
        <f>[1]!Table1[[#This Row],[Gross_Sales]]*[1]!Table1[[#This Row],[Discount_amount]]</f>
        <v>625000</v>
      </c>
      <c r="AA1433" s="15">
        <f>IFERROR([1]!Table1[[#This Row],[Profit]]/[1]!Table1[[#This Row],[Sales]],0)</f>
        <v>0.28888888888888886</v>
      </c>
      <c r="AB1433" s="12">
        <f>YEAR([1]!Table1[[#This Row],[Order_Date]])</f>
        <v>2025</v>
      </c>
      <c r="AC1433" s="12">
        <f>MONTH([1]!Table1[[#This Row],[Order_Date]])</f>
        <v>3</v>
      </c>
      <c r="AD1433" s="12" t="str">
        <f t="shared" si="66"/>
        <v>Mar</v>
      </c>
      <c r="AE1433" s="12" t="str">
        <f t="shared" si="67"/>
        <v>Q1</v>
      </c>
      <c r="AF1433" s="12" t="str">
        <f t="shared" si="68"/>
        <v>2025-Mar</v>
      </c>
      <c r="AG1433" s="12">
        <f>COUNTIF(C:C,Table1[[#This Row],[Customer_ID]])</f>
        <v>10</v>
      </c>
      <c r="AH1433" s="18" t="e">
        <f>IF([1]!Table1[[#This Row],[Customer_order_count]] &gt;= 10,"FREQUENT",IF([1]!Table1[[#This Row],[Customer_order_count]] &lt;= 10,"REGULAR","OCASSIONAL"))</f>
        <v>#REF!</v>
      </c>
    </row>
    <row r="1434" spans="1:34" x14ac:dyDescent="0.25">
      <c r="A1434" s="1" t="s">
        <v>2241</v>
      </c>
      <c r="B1434" s="2">
        <v>45388</v>
      </c>
      <c r="C1434" s="3" t="s">
        <v>997</v>
      </c>
      <c r="D1434" s="4" t="s">
        <v>477</v>
      </c>
      <c r="E1434" s="4" t="s">
        <v>16</v>
      </c>
      <c r="F1434" s="5">
        <v>47</v>
      </c>
      <c r="G1434" s="3" t="s">
        <v>312</v>
      </c>
      <c r="H1434" s="3" t="s">
        <v>276</v>
      </c>
      <c r="I1434" s="3" t="s">
        <v>68</v>
      </c>
      <c r="J1434" s="3" t="s">
        <v>69</v>
      </c>
      <c r="K1434" s="3" t="s">
        <v>39</v>
      </c>
      <c r="L1434" s="5">
        <v>1</v>
      </c>
      <c r="M1434" s="5">
        <v>3500</v>
      </c>
      <c r="N1434" s="6">
        <v>0.1</v>
      </c>
      <c r="O1434" s="5">
        <v>3150</v>
      </c>
      <c r="P1434" s="5">
        <v>2300</v>
      </c>
      <c r="Q1434" s="5">
        <f>Table1[[#This Row],[Sales]]-Table1[[#This Row],[Cost]]</f>
        <v>850</v>
      </c>
      <c r="R1434" s="3" t="s">
        <v>26</v>
      </c>
      <c r="S1434" s="3" t="s">
        <v>10</v>
      </c>
      <c r="T1434" s="3" t="s">
        <v>11</v>
      </c>
      <c r="U1434" s="3" t="s">
        <v>12</v>
      </c>
      <c r="V1434" s="6">
        <f>Table1[[#This Row],[Profit]]/Table1[[#This Row],[Sales]]</f>
        <v>0.26984126984126983</v>
      </c>
      <c r="W1434" s="3">
        <f>[1]!Table1[[#This Row],[Sales]]-[1]!Table1[[#This Row],[Cost]]-[1]!Table1[[#This Row],[Profit]]</f>
        <v>0</v>
      </c>
      <c r="X1434" s="3">
        <f>[1]!Table1[[#This Row],[Quantity]]*[1]!Table1[[#This Row],[Unit_Price]]</f>
        <v>3500</v>
      </c>
      <c r="Y1434" s="7">
        <f>[1]!Table1[[#This Row],[Gross_Sales]]*[1]!Table1[[#This Row],[Discount]]</f>
        <v>350</v>
      </c>
      <c r="Z1434" s="8">
        <f>[1]!Table1[[#This Row],[Gross_Sales]]*[1]!Table1[[#This Row],[Discount_amount]]</f>
        <v>1225000</v>
      </c>
      <c r="AA1434" s="6">
        <f>IFERROR([1]!Table1[[#This Row],[Profit]]/[1]!Table1[[#This Row],[Sales]],0)</f>
        <v>0.26984126984126983</v>
      </c>
      <c r="AB1434" s="3">
        <f>YEAR([1]!Table1[[#This Row],[Order_Date]])</f>
        <v>2024</v>
      </c>
      <c r="AC1434" s="3">
        <f>MONTH([1]!Table1[[#This Row],[Order_Date]])</f>
        <v>4</v>
      </c>
      <c r="AD1434" s="3" t="str">
        <f t="shared" si="66"/>
        <v>Apr</v>
      </c>
      <c r="AE1434" s="3" t="str">
        <f t="shared" si="67"/>
        <v>Q2</v>
      </c>
      <c r="AF1434" s="3" t="str">
        <f t="shared" si="68"/>
        <v>2024-Apr</v>
      </c>
      <c r="AG1434" s="3">
        <f>COUNTIF(C:C,Table1[[#This Row],[Customer_ID]])</f>
        <v>9</v>
      </c>
      <c r="AH1434" s="9" t="e">
        <f>IF([1]!Table1[[#This Row],[Customer_order_count]] &gt;= 10,"FREQUENT",IF([1]!Table1[[#This Row],[Customer_order_count]] &lt;= 10,"REGULAR","OCASSIONAL"))</f>
        <v>#REF!</v>
      </c>
    </row>
    <row r="1435" spans="1:34" x14ac:dyDescent="0.25">
      <c r="A1435" s="10" t="s">
        <v>2242</v>
      </c>
      <c r="B1435" s="11">
        <v>45988</v>
      </c>
      <c r="C1435" s="12" t="s">
        <v>1874</v>
      </c>
      <c r="D1435" s="13" t="s">
        <v>1275</v>
      </c>
      <c r="E1435" s="13" t="s">
        <v>16</v>
      </c>
      <c r="F1435" s="14">
        <v>48</v>
      </c>
      <c r="G1435" s="12" t="s">
        <v>317</v>
      </c>
      <c r="H1435" s="12" t="s">
        <v>5</v>
      </c>
      <c r="I1435" s="12" t="s">
        <v>31</v>
      </c>
      <c r="J1435" s="12" t="s">
        <v>32</v>
      </c>
      <c r="K1435" s="12" t="s">
        <v>25</v>
      </c>
      <c r="L1435" s="14">
        <v>1</v>
      </c>
      <c r="M1435" s="14">
        <v>5000</v>
      </c>
      <c r="N1435" s="15">
        <v>0.25</v>
      </c>
      <c r="O1435" s="14">
        <v>3750</v>
      </c>
      <c r="P1435" s="14">
        <v>3500</v>
      </c>
      <c r="Q1435" s="5">
        <f>Table1[[#This Row],[Sales]]-Table1[[#This Row],[Cost]]</f>
        <v>250</v>
      </c>
      <c r="R1435" s="12" t="s">
        <v>26</v>
      </c>
      <c r="S1435" s="12" t="s">
        <v>10</v>
      </c>
      <c r="T1435" s="12" t="s">
        <v>40</v>
      </c>
      <c r="U1435" s="12" t="s">
        <v>12</v>
      </c>
      <c r="V1435" s="6">
        <f>Table1[[#This Row],[Profit]]/Table1[[#This Row],[Sales]]</f>
        <v>6.6666666666666666E-2</v>
      </c>
      <c r="W1435" s="12">
        <f>[1]!Table1[[#This Row],[Sales]]-[1]!Table1[[#This Row],[Cost]]-[1]!Table1[[#This Row],[Profit]]</f>
        <v>0</v>
      </c>
      <c r="X1435" s="12">
        <f>[1]!Table1[[#This Row],[Quantity]]*[1]!Table1[[#This Row],[Unit_Price]]</f>
        <v>5000</v>
      </c>
      <c r="Y1435" s="16">
        <f>[1]!Table1[[#This Row],[Gross_Sales]]*[1]!Table1[[#This Row],[Discount]]</f>
        <v>1250</v>
      </c>
      <c r="Z1435" s="17">
        <f>[1]!Table1[[#This Row],[Gross_Sales]]*[1]!Table1[[#This Row],[Discount_amount]]</f>
        <v>6250000</v>
      </c>
      <c r="AA1435" s="15">
        <f>IFERROR([1]!Table1[[#This Row],[Profit]]/[1]!Table1[[#This Row],[Sales]],0)</f>
        <v>6.6666666666666666E-2</v>
      </c>
      <c r="AB1435" s="12">
        <f>YEAR([1]!Table1[[#This Row],[Order_Date]])</f>
        <v>2025</v>
      </c>
      <c r="AC1435" s="12">
        <f>MONTH([1]!Table1[[#This Row],[Order_Date]])</f>
        <v>11</v>
      </c>
      <c r="AD1435" s="12" t="str">
        <f t="shared" si="66"/>
        <v>Nov</v>
      </c>
      <c r="AE1435" s="12" t="str">
        <f t="shared" si="67"/>
        <v>Q4</v>
      </c>
      <c r="AF1435" s="12" t="str">
        <f t="shared" si="68"/>
        <v>2025-Nov</v>
      </c>
      <c r="AG1435" s="12">
        <f>COUNTIF(C:C,Table1[[#This Row],[Customer_ID]])</f>
        <v>6</v>
      </c>
      <c r="AH1435" s="18" t="e">
        <f>IF([1]!Table1[[#This Row],[Customer_order_count]] &gt;= 10,"FREQUENT",IF([1]!Table1[[#This Row],[Customer_order_count]] &lt;= 10,"REGULAR","OCASSIONAL"))</f>
        <v>#REF!</v>
      </c>
    </row>
    <row r="1436" spans="1:34" x14ac:dyDescent="0.25">
      <c r="A1436" s="1" t="s">
        <v>2243</v>
      </c>
      <c r="B1436" s="2">
        <v>45400</v>
      </c>
      <c r="C1436" s="3" t="s">
        <v>1052</v>
      </c>
      <c r="D1436" s="4" t="s">
        <v>335</v>
      </c>
      <c r="E1436" s="4" t="s">
        <v>16</v>
      </c>
      <c r="F1436" s="5">
        <v>48</v>
      </c>
      <c r="G1436" s="3" t="s">
        <v>275</v>
      </c>
      <c r="H1436" s="3" t="s">
        <v>276</v>
      </c>
      <c r="I1436" s="3" t="s">
        <v>68</v>
      </c>
      <c r="J1436" s="3" t="s">
        <v>69</v>
      </c>
      <c r="K1436" s="3" t="s">
        <v>39</v>
      </c>
      <c r="L1436" s="5">
        <v>3</v>
      </c>
      <c r="M1436" s="5">
        <v>3500</v>
      </c>
      <c r="N1436" s="6">
        <v>0</v>
      </c>
      <c r="O1436" s="5">
        <v>10500</v>
      </c>
      <c r="P1436" s="5">
        <v>6900</v>
      </c>
      <c r="Q1436" s="5">
        <f>Table1[[#This Row],[Sales]]-Table1[[#This Row],[Cost]]</f>
        <v>3600</v>
      </c>
      <c r="R1436" s="3" t="s">
        <v>26</v>
      </c>
      <c r="S1436" s="3" t="s">
        <v>10</v>
      </c>
      <c r="T1436" s="3" t="s">
        <v>11</v>
      </c>
      <c r="U1436" s="3" t="s">
        <v>19</v>
      </c>
      <c r="V1436" s="6">
        <f>Table1[[#This Row],[Profit]]/Table1[[#This Row],[Sales]]</f>
        <v>0.34285714285714286</v>
      </c>
      <c r="W1436" s="3">
        <f>[1]!Table1[[#This Row],[Sales]]-[1]!Table1[[#This Row],[Cost]]-[1]!Table1[[#This Row],[Profit]]</f>
        <v>0</v>
      </c>
      <c r="X1436" s="3">
        <f>[1]!Table1[[#This Row],[Quantity]]*[1]!Table1[[#This Row],[Unit_Price]]</f>
        <v>10500</v>
      </c>
      <c r="Y1436" s="7">
        <f>[1]!Table1[[#This Row],[Gross_Sales]]*[1]!Table1[[#This Row],[Discount]]</f>
        <v>0</v>
      </c>
      <c r="Z1436" s="8">
        <f>[1]!Table1[[#This Row],[Gross_Sales]]*[1]!Table1[[#This Row],[Discount_amount]]</f>
        <v>0</v>
      </c>
      <c r="AA1436" s="6">
        <f>IFERROR([1]!Table1[[#This Row],[Profit]]/[1]!Table1[[#This Row],[Sales]],0)</f>
        <v>0.34285714285714286</v>
      </c>
      <c r="AB1436" s="3">
        <f>YEAR([1]!Table1[[#This Row],[Order_Date]])</f>
        <v>2024</v>
      </c>
      <c r="AC1436" s="3">
        <f>MONTH([1]!Table1[[#This Row],[Order_Date]])</f>
        <v>4</v>
      </c>
      <c r="AD1436" s="3" t="str">
        <f t="shared" si="66"/>
        <v>Apr</v>
      </c>
      <c r="AE1436" s="3" t="str">
        <f t="shared" si="67"/>
        <v>Q2</v>
      </c>
      <c r="AF1436" s="3" t="str">
        <f t="shared" si="68"/>
        <v>2024-Apr</v>
      </c>
      <c r="AG1436" s="3">
        <f>COUNTIF(C:C,Table1[[#This Row],[Customer_ID]])</f>
        <v>5</v>
      </c>
      <c r="AH1436" s="9" t="e">
        <f>IF([1]!Table1[[#This Row],[Customer_order_count]] &gt;= 10,"FREQUENT",IF([1]!Table1[[#This Row],[Customer_order_count]] &lt;= 10,"REGULAR","OCASSIONAL"))</f>
        <v>#REF!</v>
      </c>
    </row>
    <row r="1437" spans="1:34" x14ac:dyDescent="0.25">
      <c r="A1437" s="10" t="s">
        <v>146</v>
      </c>
      <c r="B1437" s="11">
        <v>46016</v>
      </c>
      <c r="C1437" s="12" t="s">
        <v>54</v>
      </c>
      <c r="D1437" s="13" t="s">
        <v>55</v>
      </c>
      <c r="E1437" s="13" t="s">
        <v>3</v>
      </c>
      <c r="F1437" s="14">
        <v>58</v>
      </c>
      <c r="G1437" s="12" t="s">
        <v>4</v>
      </c>
      <c r="H1437" s="12" t="s">
        <v>5</v>
      </c>
      <c r="I1437" s="12" t="s">
        <v>6</v>
      </c>
      <c r="J1437" s="12" t="s">
        <v>7</v>
      </c>
      <c r="K1437" s="12" t="s">
        <v>8</v>
      </c>
      <c r="L1437" s="14">
        <v>3</v>
      </c>
      <c r="M1437" s="14">
        <v>7000</v>
      </c>
      <c r="N1437" s="15">
        <v>0.1</v>
      </c>
      <c r="O1437" s="14">
        <v>18900</v>
      </c>
      <c r="P1437" s="14">
        <v>15600</v>
      </c>
      <c r="Q1437" s="5">
        <f>Table1[[#This Row],[Sales]]-Table1[[#This Row],[Cost]]</f>
        <v>3300</v>
      </c>
      <c r="R1437" s="12" t="s">
        <v>17</v>
      </c>
      <c r="S1437" s="12" t="s">
        <v>10</v>
      </c>
      <c r="T1437" s="12" t="s">
        <v>40</v>
      </c>
      <c r="U1437" s="12" t="s">
        <v>12</v>
      </c>
      <c r="V1437" s="6">
        <f>Table1[[#This Row],[Profit]]/Table1[[#This Row],[Sales]]</f>
        <v>0.17460317460317459</v>
      </c>
      <c r="W1437" s="12">
        <f>[1]!Table1[[#This Row],[Sales]]-[1]!Table1[[#This Row],[Cost]]-[1]!Table1[[#This Row],[Profit]]</f>
        <v>0</v>
      </c>
      <c r="X1437" s="12">
        <f>[1]!Table1[[#This Row],[Quantity]]*[1]!Table1[[#This Row],[Unit_Price]]</f>
        <v>21000</v>
      </c>
      <c r="Y1437" s="16">
        <f>[1]!Table1[[#This Row],[Gross_Sales]]*[1]!Table1[[#This Row],[Discount]]</f>
        <v>2100</v>
      </c>
      <c r="Z1437" s="17">
        <f>[1]!Table1[[#This Row],[Gross_Sales]]*[1]!Table1[[#This Row],[Discount_amount]]</f>
        <v>44100000</v>
      </c>
      <c r="AA1437" s="15">
        <f>IFERROR([1]!Table1[[#This Row],[Profit]]/[1]!Table1[[#This Row],[Sales]],0)</f>
        <v>0.17460317460317459</v>
      </c>
      <c r="AB1437" s="12">
        <f>YEAR([1]!Table1[[#This Row],[Order_Date]])</f>
        <v>2025</v>
      </c>
      <c r="AC1437" s="12">
        <f>MONTH([1]!Table1[[#This Row],[Order_Date]])</f>
        <v>12</v>
      </c>
      <c r="AD1437" s="12" t="str">
        <f t="shared" si="66"/>
        <v>Dec</v>
      </c>
      <c r="AE1437" s="12" t="str">
        <f t="shared" si="67"/>
        <v>Q4</v>
      </c>
      <c r="AF1437" s="12" t="str">
        <f t="shared" si="68"/>
        <v>2025-Dec</v>
      </c>
      <c r="AG1437" s="12">
        <f>COUNTIF(C:C,Table1[[#This Row],[Customer_ID]])</f>
        <v>4</v>
      </c>
      <c r="AH1437" s="18" t="e">
        <f>IF([1]!Table1[[#This Row],[Customer_order_count]] &gt;= 10,"FREQUENT",IF([1]!Table1[[#This Row],[Customer_order_count]] &lt;= 10,"REGULAR","OCASSIONAL"))</f>
        <v>#REF!</v>
      </c>
    </row>
    <row r="1438" spans="1:34" x14ac:dyDescent="0.25">
      <c r="A1438" s="1" t="s">
        <v>2244</v>
      </c>
      <c r="B1438" s="2">
        <v>45567</v>
      </c>
      <c r="C1438" s="3" t="s">
        <v>1355</v>
      </c>
      <c r="D1438" s="4" t="s">
        <v>740</v>
      </c>
      <c r="E1438" s="4" t="s">
        <v>16</v>
      </c>
      <c r="F1438" s="5">
        <v>54</v>
      </c>
      <c r="G1438" s="3" t="s">
        <v>280</v>
      </c>
      <c r="H1438" s="3" t="s">
        <v>270</v>
      </c>
      <c r="I1438" s="3" t="s">
        <v>56</v>
      </c>
      <c r="J1438" s="3" t="s">
        <v>57</v>
      </c>
      <c r="K1438" s="3" t="s">
        <v>58</v>
      </c>
      <c r="L1438" s="5">
        <v>1</v>
      </c>
      <c r="M1438" s="5">
        <v>1200</v>
      </c>
      <c r="N1438" s="6">
        <v>0</v>
      </c>
      <c r="O1438" s="5">
        <v>1200</v>
      </c>
      <c r="P1438" s="5">
        <v>800</v>
      </c>
      <c r="Q1438" s="5">
        <f>Table1[[#This Row],[Sales]]-Table1[[#This Row],[Cost]]</f>
        <v>400</v>
      </c>
      <c r="R1438" s="3" t="s">
        <v>9</v>
      </c>
      <c r="S1438" s="3" t="s">
        <v>10</v>
      </c>
      <c r="T1438" s="3" t="s">
        <v>40</v>
      </c>
      <c r="U1438" s="3" t="s">
        <v>12</v>
      </c>
      <c r="V1438" s="6">
        <f>Table1[[#This Row],[Profit]]/Table1[[#This Row],[Sales]]</f>
        <v>0.33333333333333331</v>
      </c>
      <c r="W1438" s="3">
        <f>[1]!Table1[[#This Row],[Sales]]-[1]!Table1[[#This Row],[Cost]]-[1]!Table1[[#This Row],[Profit]]</f>
        <v>0</v>
      </c>
      <c r="X1438" s="3">
        <f>[1]!Table1[[#This Row],[Quantity]]*[1]!Table1[[#This Row],[Unit_Price]]</f>
        <v>1200</v>
      </c>
      <c r="Y1438" s="7">
        <f>[1]!Table1[[#This Row],[Gross_Sales]]*[1]!Table1[[#This Row],[Discount]]</f>
        <v>0</v>
      </c>
      <c r="Z1438" s="8">
        <f>[1]!Table1[[#This Row],[Gross_Sales]]*[1]!Table1[[#This Row],[Discount_amount]]</f>
        <v>0</v>
      </c>
      <c r="AA1438" s="6">
        <f>IFERROR([1]!Table1[[#This Row],[Profit]]/[1]!Table1[[#This Row],[Sales]],0)</f>
        <v>0.33333333333333331</v>
      </c>
      <c r="AB1438" s="3">
        <f>YEAR([1]!Table1[[#This Row],[Order_Date]])</f>
        <v>2024</v>
      </c>
      <c r="AC1438" s="3">
        <f>MONTH([1]!Table1[[#This Row],[Order_Date]])</f>
        <v>10</v>
      </c>
      <c r="AD1438" s="3" t="str">
        <f t="shared" si="66"/>
        <v>Oct</v>
      </c>
      <c r="AE1438" s="3" t="str">
        <f t="shared" si="67"/>
        <v>Q4</v>
      </c>
      <c r="AF1438" s="3" t="str">
        <f t="shared" si="68"/>
        <v>2024-Oct</v>
      </c>
      <c r="AG1438" s="3">
        <f>COUNTIF(C:C,Table1[[#This Row],[Customer_ID]])</f>
        <v>5</v>
      </c>
      <c r="AH1438" s="9" t="e">
        <f>IF([1]!Table1[[#This Row],[Customer_order_count]] &gt;= 10,"FREQUENT",IF([1]!Table1[[#This Row],[Customer_order_count]] &lt;= 10,"REGULAR","OCASSIONAL"))</f>
        <v>#REF!</v>
      </c>
    </row>
    <row r="1439" spans="1:34" x14ac:dyDescent="0.25">
      <c r="A1439" s="10" t="s">
        <v>2245</v>
      </c>
      <c r="B1439" s="11">
        <v>45336</v>
      </c>
      <c r="C1439" s="12" t="s">
        <v>100</v>
      </c>
      <c r="D1439" s="13" t="s">
        <v>101</v>
      </c>
      <c r="E1439" s="13" t="s">
        <v>3</v>
      </c>
      <c r="F1439" s="14">
        <v>40</v>
      </c>
      <c r="G1439" s="12" t="s">
        <v>4</v>
      </c>
      <c r="H1439" s="12" t="s">
        <v>5</v>
      </c>
      <c r="I1439" s="12" t="s">
        <v>51</v>
      </c>
      <c r="J1439" s="12" t="s">
        <v>52</v>
      </c>
      <c r="K1439" s="12" t="s">
        <v>8</v>
      </c>
      <c r="L1439" s="14">
        <v>1</v>
      </c>
      <c r="M1439" s="14">
        <v>4500</v>
      </c>
      <c r="N1439" s="15">
        <v>0.15</v>
      </c>
      <c r="O1439" s="14">
        <v>3825</v>
      </c>
      <c r="P1439" s="14">
        <v>3200</v>
      </c>
      <c r="Q1439" s="5">
        <f>Table1[[#This Row],[Sales]]-Table1[[#This Row],[Cost]]</f>
        <v>625</v>
      </c>
      <c r="R1439" s="12" t="s">
        <v>17</v>
      </c>
      <c r="S1439" s="12" t="s">
        <v>10</v>
      </c>
      <c r="T1439" s="12" t="s">
        <v>18</v>
      </c>
      <c r="U1439" s="12" t="s">
        <v>27</v>
      </c>
      <c r="V1439" s="6">
        <f>Table1[[#This Row],[Profit]]/Table1[[#This Row],[Sales]]</f>
        <v>0.16339869281045752</v>
      </c>
      <c r="W1439" s="12">
        <f>[1]!Table1[[#This Row],[Sales]]-[1]!Table1[[#This Row],[Cost]]-[1]!Table1[[#This Row],[Profit]]</f>
        <v>0</v>
      </c>
      <c r="X1439" s="12">
        <f>[1]!Table1[[#This Row],[Quantity]]*[1]!Table1[[#This Row],[Unit_Price]]</f>
        <v>4500</v>
      </c>
      <c r="Y1439" s="16">
        <f>[1]!Table1[[#This Row],[Gross_Sales]]*[1]!Table1[[#This Row],[Discount]]</f>
        <v>675</v>
      </c>
      <c r="Z1439" s="17">
        <f>[1]!Table1[[#This Row],[Gross_Sales]]*[1]!Table1[[#This Row],[Discount_amount]]</f>
        <v>3037500</v>
      </c>
      <c r="AA1439" s="15">
        <f>IFERROR([1]!Table1[[#This Row],[Profit]]/[1]!Table1[[#This Row],[Sales]],0)</f>
        <v>0.16339869281045752</v>
      </c>
      <c r="AB1439" s="12">
        <f>YEAR([1]!Table1[[#This Row],[Order_Date]])</f>
        <v>2024</v>
      </c>
      <c r="AC1439" s="12">
        <f>MONTH([1]!Table1[[#This Row],[Order_Date]])</f>
        <v>2</v>
      </c>
      <c r="AD1439" s="12" t="str">
        <f t="shared" si="66"/>
        <v>Feb</v>
      </c>
      <c r="AE1439" s="12" t="str">
        <f t="shared" si="67"/>
        <v>Q1</v>
      </c>
      <c r="AF1439" s="12" t="str">
        <f t="shared" si="68"/>
        <v>2024-Feb</v>
      </c>
      <c r="AG1439" s="12">
        <f>COUNTIF(C:C,Table1[[#This Row],[Customer_ID]])</f>
        <v>12</v>
      </c>
      <c r="AH1439" s="18" t="e">
        <f>IF([1]!Table1[[#This Row],[Customer_order_count]] &gt;= 10,"FREQUENT",IF([1]!Table1[[#This Row],[Customer_order_count]] &lt;= 10,"REGULAR","OCASSIONAL"))</f>
        <v>#REF!</v>
      </c>
    </row>
    <row r="1440" spans="1:34" x14ac:dyDescent="0.25">
      <c r="A1440" s="1" t="s">
        <v>2246</v>
      </c>
      <c r="B1440" s="2">
        <v>45874</v>
      </c>
      <c r="C1440" s="3" t="s">
        <v>829</v>
      </c>
      <c r="D1440" s="4" t="s">
        <v>830</v>
      </c>
      <c r="E1440" s="4" t="s">
        <v>3</v>
      </c>
      <c r="F1440" s="5">
        <v>42</v>
      </c>
      <c r="G1440" s="3" t="s">
        <v>295</v>
      </c>
      <c r="H1440" s="3" t="s">
        <v>270</v>
      </c>
      <c r="I1440" s="3" t="s">
        <v>176</v>
      </c>
      <c r="J1440" s="3" t="s">
        <v>177</v>
      </c>
      <c r="K1440" s="3" t="s">
        <v>25</v>
      </c>
      <c r="L1440" s="5">
        <v>4</v>
      </c>
      <c r="M1440" s="5">
        <v>22000</v>
      </c>
      <c r="N1440" s="6">
        <v>0.25</v>
      </c>
      <c r="O1440" s="5">
        <v>66000</v>
      </c>
      <c r="P1440" s="5">
        <v>66000</v>
      </c>
      <c r="Q1440" s="5">
        <f>Table1[[#This Row],[Sales]]-Table1[[#This Row],[Cost]]</f>
        <v>0</v>
      </c>
      <c r="R1440" s="3" t="s">
        <v>26</v>
      </c>
      <c r="S1440" s="3" t="s">
        <v>10</v>
      </c>
      <c r="T1440" s="3" t="s">
        <v>33</v>
      </c>
      <c r="U1440" s="3" t="s">
        <v>27</v>
      </c>
      <c r="V1440" s="6">
        <f>Table1[[#This Row],[Profit]]/Table1[[#This Row],[Sales]]</f>
        <v>0</v>
      </c>
      <c r="W1440" s="3">
        <f>[1]!Table1[[#This Row],[Sales]]-[1]!Table1[[#This Row],[Cost]]-[1]!Table1[[#This Row],[Profit]]</f>
        <v>0</v>
      </c>
      <c r="X1440" s="3">
        <f>[1]!Table1[[#This Row],[Quantity]]*[1]!Table1[[#This Row],[Unit_Price]]</f>
        <v>88000</v>
      </c>
      <c r="Y1440" s="7">
        <f>[1]!Table1[[#This Row],[Gross_Sales]]*[1]!Table1[[#This Row],[Discount]]</f>
        <v>22000</v>
      </c>
      <c r="Z1440" s="8">
        <f>[1]!Table1[[#This Row],[Gross_Sales]]*[1]!Table1[[#This Row],[Discount_amount]]</f>
        <v>1936000000</v>
      </c>
      <c r="AA1440" s="6">
        <f>IFERROR([1]!Table1[[#This Row],[Profit]]/[1]!Table1[[#This Row],[Sales]],0)</f>
        <v>0</v>
      </c>
      <c r="AB1440" s="3">
        <f>YEAR([1]!Table1[[#This Row],[Order_Date]])</f>
        <v>2025</v>
      </c>
      <c r="AC1440" s="3">
        <f>MONTH([1]!Table1[[#This Row],[Order_Date]])</f>
        <v>8</v>
      </c>
      <c r="AD1440" s="3" t="str">
        <f t="shared" si="66"/>
        <v>Aug</v>
      </c>
      <c r="AE1440" s="3" t="str">
        <f t="shared" si="67"/>
        <v>Q3</v>
      </c>
      <c r="AF1440" s="3" t="str">
        <f t="shared" si="68"/>
        <v>2025-Aug</v>
      </c>
      <c r="AG1440" s="3">
        <f>COUNTIF(C:C,Table1[[#This Row],[Customer_ID]])</f>
        <v>11</v>
      </c>
      <c r="AH1440" s="9" t="e">
        <f>IF([1]!Table1[[#This Row],[Customer_order_count]] &gt;= 10,"FREQUENT",IF([1]!Table1[[#This Row],[Customer_order_count]] &lt;= 10,"REGULAR","OCASSIONAL"))</f>
        <v>#REF!</v>
      </c>
    </row>
    <row r="1441" spans="1:34" x14ac:dyDescent="0.25">
      <c r="A1441" s="10" t="s">
        <v>2247</v>
      </c>
      <c r="B1441" s="11">
        <v>45951</v>
      </c>
      <c r="C1441" s="12" t="s">
        <v>473</v>
      </c>
      <c r="D1441" s="13" t="s">
        <v>474</v>
      </c>
      <c r="E1441" s="13" t="s">
        <v>3</v>
      </c>
      <c r="F1441" s="14">
        <v>58</v>
      </c>
      <c r="G1441" s="12" t="s">
        <v>339</v>
      </c>
      <c r="H1441" s="12" t="s">
        <v>285</v>
      </c>
      <c r="I1441" s="12" t="s">
        <v>344</v>
      </c>
      <c r="J1441" s="12" t="s">
        <v>345</v>
      </c>
      <c r="K1441" s="12" t="s">
        <v>39</v>
      </c>
      <c r="L1441" s="14">
        <v>1</v>
      </c>
      <c r="M1441" s="14">
        <v>2200</v>
      </c>
      <c r="N1441" s="15">
        <v>0.15</v>
      </c>
      <c r="O1441" s="14">
        <v>1870</v>
      </c>
      <c r="P1441" s="14">
        <v>1400</v>
      </c>
      <c r="Q1441" s="5">
        <f>Table1[[#This Row],[Sales]]-Table1[[#This Row],[Cost]]</f>
        <v>470</v>
      </c>
      <c r="R1441" s="12" t="s">
        <v>26</v>
      </c>
      <c r="S1441" s="12" t="s">
        <v>10</v>
      </c>
      <c r="T1441" s="12" t="s">
        <v>40</v>
      </c>
      <c r="U1441" s="12" t="s">
        <v>19</v>
      </c>
      <c r="V1441" s="6">
        <f>Table1[[#This Row],[Profit]]/Table1[[#This Row],[Sales]]</f>
        <v>0.25133689839572193</v>
      </c>
      <c r="W1441" s="12">
        <f>[1]!Table1[[#This Row],[Sales]]-[1]!Table1[[#This Row],[Cost]]-[1]!Table1[[#This Row],[Profit]]</f>
        <v>0</v>
      </c>
      <c r="X1441" s="12">
        <f>[1]!Table1[[#This Row],[Quantity]]*[1]!Table1[[#This Row],[Unit_Price]]</f>
        <v>2200</v>
      </c>
      <c r="Y1441" s="16">
        <f>[1]!Table1[[#This Row],[Gross_Sales]]*[1]!Table1[[#This Row],[Discount]]</f>
        <v>330</v>
      </c>
      <c r="Z1441" s="17">
        <f>[1]!Table1[[#This Row],[Gross_Sales]]*[1]!Table1[[#This Row],[Discount_amount]]</f>
        <v>726000</v>
      </c>
      <c r="AA1441" s="15">
        <f>IFERROR([1]!Table1[[#This Row],[Profit]]/[1]!Table1[[#This Row],[Sales]],0)</f>
        <v>0.25133689839572193</v>
      </c>
      <c r="AB1441" s="12">
        <f>YEAR([1]!Table1[[#This Row],[Order_Date]])</f>
        <v>2025</v>
      </c>
      <c r="AC1441" s="12">
        <f>MONTH([1]!Table1[[#This Row],[Order_Date]])</f>
        <v>10</v>
      </c>
      <c r="AD1441" s="12" t="str">
        <f t="shared" si="66"/>
        <v>Oct</v>
      </c>
      <c r="AE1441" s="12" t="str">
        <f t="shared" si="67"/>
        <v>Q4</v>
      </c>
      <c r="AF1441" s="12" t="str">
        <f t="shared" si="68"/>
        <v>2025-Oct</v>
      </c>
      <c r="AG1441" s="12">
        <f>COUNTIF(C:C,Table1[[#This Row],[Customer_ID]])</f>
        <v>9</v>
      </c>
      <c r="AH1441" s="18" t="e">
        <f>IF([1]!Table1[[#This Row],[Customer_order_count]] &gt;= 10,"FREQUENT",IF([1]!Table1[[#This Row],[Customer_order_count]] &lt;= 10,"REGULAR","OCASSIONAL"))</f>
        <v>#REF!</v>
      </c>
    </row>
    <row r="1442" spans="1:34" x14ac:dyDescent="0.25">
      <c r="A1442" s="1" t="s">
        <v>2248</v>
      </c>
      <c r="B1442" s="2">
        <v>45364</v>
      </c>
      <c r="C1442" s="3" t="s">
        <v>550</v>
      </c>
      <c r="D1442" s="4" t="s">
        <v>551</v>
      </c>
      <c r="E1442" s="4" t="s">
        <v>16</v>
      </c>
      <c r="F1442" s="5">
        <v>57</v>
      </c>
      <c r="G1442" s="3" t="s">
        <v>317</v>
      </c>
      <c r="H1442" s="3" t="s">
        <v>5</v>
      </c>
      <c r="I1442" s="3" t="s">
        <v>127</v>
      </c>
      <c r="J1442" s="3" t="s">
        <v>128</v>
      </c>
      <c r="K1442" s="3" t="s">
        <v>58</v>
      </c>
      <c r="L1442" s="5">
        <v>1</v>
      </c>
      <c r="M1442" s="5">
        <v>3000</v>
      </c>
      <c r="N1442" s="6">
        <v>0.05</v>
      </c>
      <c r="O1442" s="5">
        <v>2850</v>
      </c>
      <c r="P1442" s="5">
        <v>2100</v>
      </c>
      <c r="Q1442" s="5">
        <f>Table1[[#This Row],[Sales]]-Table1[[#This Row],[Cost]]</f>
        <v>750</v>
      </c>
      <c r="R1442" s="3" t="s">
        <v>98</v>
      </c>
      <c r="S1442" s="3" t="s">
        <v>10</v>
      </c>
      <c r="T1442" s="3" t="s">
        <v>18</v>
      </c>
      <c r="U1442" s="3" t="s">
        <v>12</v>
      </c>
      <c r="V1442" s="6">
        <f>Table1[[#This Row],[Profit]]/Table1[[#This Row],[Sales]]</f>
        <v>0.26315789473684209</v>
      </c>
      <c r="W1442" s="3">
        <f>[1]!Table1[[#This Row],[Sales]]-[1]!Table1[[#This Row],[Cost]]-[1]!Table1[[#This Row],[Profit]]</f>
        <v>0</v>
      </c>
      <c r="X1442" s="3">
        <f>[1]!Table1[[#This Row],[Quantity]]*[1]!Table1[[#This Row],[Unit_Price]]</f>
        <v>3000</v>
      </c>
      <c r="Y1442" s="7">
        <f>[1]!Table1[[#This Row],[Gross_Sales]]*[1]!Table1[[#This Row],[Discount]]</f>
        <v>150</v>
      </c>
      <c r="Z1442" s="8">
        <f>[1]!Table1[[#This Row],[Gross_Sales]]*[1]!Table1[[#This Row],[Discount_amount]]</f>
        <v>450000</v>
      </c>
      <c r="AA1442" s="6">
        <f>IFERROR([1]!Table1[[#This Row],[Profit]]/[1]!Table1[[#This Row],[Sales]],0)</f>
        <v>0.26315789473684209</v>
      </c>
      <c r="AB1442" s="3">
        <f>YEAR([1]!Table1[[#This Row],[Order_Date]])</f>
        <v>2024</v>
      </c>
      <c r="AC1442" s="3">
        <f>MONTH([1]!Table1[[#This Row],[Order_Date]])</f>
        <v>3</v>
      </c>
      <c r="AD1442" s="3" t="str">
        <f t="shared" si="66"/>
        <v>Mar</v>
      </c>
      <c r="AE1442" s="3" t="str">
        <f t="shared" si="67"/>
        <v>Q1</v>
      </c>
      <c r="AF1442" s="3" t="str">
        <f t="shared" si="68"/>
        <v>2024-Mar</v>
      </c>
      <c r="AG1442" s="3">
        <f>COUNTIF(C:C,Table1[[#This Row],[Customer_ID]])</f>
        <v>10</v>
      </c>
      <c r="AH1442" s="9" t="e">
        <f>IF([1]!Table1[[#This Row],[Customer_order_count]] &gt;= 10,"FREQUENT",IF([1]!Table1[[#This Row],[Customer_order_count]] &lt;= 10,"REGULAR","OCASSIONAL"))</f>
        <v>#REF!</v>
      </c>
    </row>
    <row r="1443" spans="1:34" x14ac:dyDescent="0.25">
      <c r="A1443" s="10" t="s">
        <v>2249</v>
      </c>
      <c r="B1443" s="11">
        <v>45700</v>
      </c>
      <c r="C1443" s="12" t="s">
        <v>116</v>
      </c>
      <c r="D1443" s="12" t="s">
        <v>117</v>
      </c>
      <c r="E1443" s="12" t="s">
        <v>16</v>
      </c>
      <c r="F1443" s="12">
        <v>42</v>
      </c>
      <c r="G1443" s="12" t="s">
        <v>4</v>
      </c>
      <c r="H1443" s="12" t="s">
        <v>5</v>
      </c>
      <c r="I1443" s="12" t="s">
        <v>37</v>
      </c>
      <c r="J1443" s="12" t="s">
        <v>38</v>
      </c>
      <c r="K1443" s="12" t="s">
        <v>39</v>
      </c>
      <c r="L1443" s="12">
        <v>2</v>
      </c>
      <c r="M1443" s="12">
        <v>900</v>
      </c>
      <c r="N1443" s="12">
        <v>0.05</v>
      </c>
      <c r="O1443" s="12">
        <v>1710</v>
      </c>
      <c r="P1443" s="12">
        <v>1100</v>
      </c>
      <c r="Q1443" s="5">
        <f>Table1[[#This Row],[Sales]]-Table1[[#This Row],[Cost]]</f>
        <v>610</v>
      </c>
      <c r="R1443" s="12" t="s">
        <v>26</v>
      </c>
      <c r="S1443" s="12" t="s">
        <v>287</v>
      </c>
      <c r="T1443" s="12" t="s">
        <v>18</v>
      </c>
      <c r="U1443" s="12" t="s">
        <v>19</v>
      </c>
      <c r="V1443" s="6">
        <f>Table1[[#This Row],[Profit]]/Table1[[#This Row],[Sales]]</f>
        <v>0.35672514619883039</v>
      </c>
      <c r="W1443" s="12">
        <f>[1]!Table1[[#This Row],[Sales]]-[1]!Table1[[#This Row],[Cost]]-[1]!Table1[[#This Row],[Profit]]</f>
        <v>-2200</v>
      </c>
      <c r="X1443" s="12">
        <f>[1]!Table1[[#This Row],[Quantity]]*[1]!Table1[[#This Row],[Unit_Price]]</f>
        <v>1800</v>
      </c>
      <c r="Y1443" s="12">
        <f>[1]!Table1[[#This Row],[Gross_Sales]]*[1]!Table1[[#This Row],[Discount]]</f>
        <v>90</v>
      </c>
      <c r="Z1443" s="12">
        <f>[1]!Table1[[#This Row],[Gross_Sales]]*[1]!Table1[[#This Row],[Discount_amount]]</f>
        <v>162000</v>
      </c>
      <c r="AA1443" s="12">
        <f>IFERROR([1]!Table1[[#This Row],[Profit]]/[1]!Table1[[#This Row],[Sales]],0)</f>
        <v>0.35672514619883039</v>
      </c>
      <c r="AB1443" s="12">
        <f>YEAR([1]!Table1[[#This Row],[Order_Date]])</f>
        <v>2025</v>
      </c>
      <c r="AC1443" s="12">
        <f>MONTH([1]!Table1[[#This Row],[Order_Date]])</f>
        <v>2</v>
      </c>
      <c r="AD1443" s="12" t="str">
        <f t="shared" si="66"/>
        <v>Feb</v>
      </c>
      <c r="AE1443" s="12" t="str">
        <f t="shared" si="67"/>
        <v>Q1</v>
      </c>
      <c r="AF1443" s="12" t="str">
        <f t="shared" si="68"/>
        <v>2025-Feb</v>
      </c>
      <c r="AG1443" s="12">
        <f>COUNTIF(C:C,Table1[[#This Row],[Customer_ID]])</f>
        <v>10</v>
      </c>
      <c r="AH1443" s="18" t="e">
        <f>IF([1]!Table1[[#This Row],[Customer_order_count]] &gt;= 10,"FREQUENT",IF([1]!Table1[[#This Row],[Customer_order_count]] &lt;= 10,"REGULAR","OCASSIONAL"))</f>
        <v>#REF!</v>
      </c>
    </row>
    <row r="1444" spans="1:34" x14ac:dyDescent="0.25">
      <c r="A1444" s="1" t="s">
        <v>2250</v>
      </c>
      <c r="B1444" s="2">
        <v>45700</v>
      </c>
      <c r="C1444" s="3" t="s">
        <v>650</v>
      </c>
      <c r="D1444" s="4" t="s">
        <v>651</v>
      </c>
      <c r="E1444" s="4" t="s">
        <v>3</v>
      </c>
      <c r="F1444" s="5">
        <v>48</v>
      </c>
      <c r="G1444" s="3" t="s">
        <v>317</v>
      </c>
      <c r="H1444" s="3" t="s">
        <v>5</v>
      </c>
      <c r="I1444" s="3" t="s">
        <v>65</v>
      </c>
      <c r="J1444" s="3" t="s">
        <v>66</v>
      </c>
      <c r="K1444" s="3" t="s">
        <v>25</v>
      </c>
      <c r="L1444" s="5">
        <v>1</v>
      </c>
      <c r="M1444" s="5">
        <v>2500</v>
      </c>
      <c r="N1444" s="6">
        <v>0</v>
      </c>
      <c r="O1444" s="5">
        <v>2500</v>
      </c>
      <c r="P1444" s="5">
        <v>1600</v>
      </c>
      <c r="Q1444" s="5">
        <f>Table1[[#This Row],[Sales]]-Table1[[#This Row],[Cost]]</f>
        <v>900</v>
      </c>
      <c r="R1444" s="3" t="s">
        <v>26</v>
      </c>
      <c r="S1444" s="3" t="s">
        <v>10</v>
      </c>
      <c r="T1444" s="3" t="s">
        <v>18</v>
      </c>
      <c r="U1444" s="3" t="s">
        <v>27</v>
      </c>
      <c r="V1444" s="6">
        <f>Table1[[#This Row],[Profit]]/Table1[[#This Row],[Sales]]</f>
        <v>0.36</v>
      </c>
      <c r="W1444" s="3">
        <f>[1]!Table1[[#This Row],[Sales]]-[1]!Table1[[#This Row],[Cost]]-[1]!Table1[[#This Row],[Profit]]</f>
        <v>0</v>
      </c>
      <c r="X1444" s="3">
        <f>[1]!Table1[[#This Row],[Quantity]]*[1]!Table1[[#This Row],[Unit_Price]]</f>
        <v>2500</v>
      </c>
      <c r="Y1444" s="7">
        <f>[1]!Table1[[#This Row],[Gross_Sales]]*[1]!Table1[[#This Row],[Discount]]</f>
        <v>0</v>
      </c>
      <c r="Z1444" s="8">
        <f>[1]!Table1[[#This Row],[Gross_Sales]]*[1]!Table1[[#This Row],[Discount_amount]]</f>
        <v>0</v>
      </c>
      <c r="AA1444" s="6">
        <f>IFERROR([1]!Table1[[#This Row],[Profit]]/[1]!Table1[[#This Row],[Sales]],0)</f>
        <v>0.36</v>
      </c>
      <c r="AB1444" s="3">
        <f>YEAR([1]!Table1[[#This Row],[Order_Date]])</f>
        <v>2025</v>
      </c>
      <c r="AC1444" s="3">
        <f>MONTH([1]!Table1[[#This Row],[Order_Date]])</f>
        <v>2</v>
      </c>
      <c r="AD1444" s="3" t="str">
        <f t="shared" si="66"/>
        <v>Feb</v>
      </c>
      <c r="AE1444" s="3" t="str">
        <f t="shared" si="67"/>
        <v>Q1</v>
      </c>
      <c r="AF1444" s="3" t="str">
        <f t="shared" si="68"/>
        <v>2025-Feb</v>
      </c>
      <c r="AG1444" s="3">
        <f>COUNTIF(C:C,Table1[[#This Row],[Customer_ID]])</f>
        <v>18</v>
      </c>
      <c r="AH1444" s="9" t="e">
        <f>IF([1]!Table1[[#This Row],[Customer_order_count]] &gt;= 10,"FREQUENT",IF([1]!Table1[[#This Row],[Customer_order_count]] &lt;= 10,"REGULAR","OCASSIONAL"))</f>
        <v>#REF!</v>
      </c>
    </row>
    <row r="1445" spans="1:34" x14ac:dyDescent="0.25">
      <c r="A1445" s="10" t="s">
        <v>2251</v>
      </c>
      <c r="B1445" s="11">
        <v>45689</v>
      </c>
      <c r="C1445" s="12" t="s">
        <v>599</v>
      </c>
      <c r="D1445" s="13" t="s">
        <v>551</v>
      </c>
      <c r="E1445" s="13" t="s">
        <v>3</v>
      </c>
      <c r="F1445" s="14">
        <v>26</v>
      </c>
      <c r="G1445" s="12" t="s">
        <v>317</v>
      </c>
      <c r="H1445" s="12" t="s">
        <v>5</v>
      </c>
      <c r="I1445" s="12" t="s">
        <v>95</v>
      </c>
      <c r="J1445" s="12" t="s">
        <v>96</v>
      </c>
      <c r="K1445" s="12" t="s">
        <v>46</v>
      </c>
      <c r="L1445" s="14">
        <v>1</v>
      </c>
      <c r="M1445" s="14">
        <v>600</v>
      </c>
      <c r="N1445" s="15">
        <v>0.05</v>
      </c>
      <c r="O1445" s="14">
        <v>570</v>
      </c>
      <c r="P1445" s="14">
        <v>380</v>
      </c>
      <c r="Q1445" s="5">
        <f>Table1[[#This Row],[Sales]]-Table1[[#This Row],[Cost]]</f>
        <v>190</v>
      </c>
      <c r="R1445" s="12" t="s">
        <v>26</v>
      </c>
      <c r="S1445" s="12" t="s">
        <v>10</v>
      </c>
      <c r="T1445" s="12" t="s">
        <v>18</v>
      </c>
      <c r="U1445" s="12" t="s">
        <v>27</v>
      </c>
      <c r="V1445" s="6">
        <f>Table1[[#This Row],[Profit]]/Table1[[#This Row],[Sales]]</f>
        <v>0.33333333333333331</v>
      </c>
      <c r="W1445" s="12">
        <f>[1]!Table1[[#This Row],[Sales]]-[1]!Table1[[#This Row],[Cost]]-[1]!Table1[[#This Row],[Profit]]</f>
        <v>0</v>
      </c>
      <c r="X1445" s="12">
        <f>[1]!Table1[[#This Row],[Quantity]]*[1]!Table1[[#This Row],[Unit_Price]]</f>
        <v>600</v>
      </c>
      <c r="Y1445" s="16">
        <f>[1]!Table1[[#This Row],[Gross_Sales]]*[1]!Table1[[#This Row],[Discount]]</f>
        <v>30</v>
      </c>
      <c r="Z1445" s="17">
        <f>[1]!Table1[[#This Row],[Gross_Sales]]*[1]!Table1[[#This Row],[Discount_amount]]</f>
        <v>18000</v>
      </c>
      <c r="AA1445" s="15">
        <f>IFERROR([1]!Table1[[#This Row],[Profit]]/[1]!Table1[[#This Row],[Sales]],0)</f>
        <v>0.33333333333333331</v>
      </c>
      <c r="AB1445" s="12">
        <f>YEAR([1]!Table1[[#This Row],[Order_Date]])</f>
        <v>2025</v>
      </c>
      <c r="AC1445" s="12">
        <f>MONTH([1]!Table1[[#This Row],[Order_Date]])</f>
        <v>2</v>
      </c>
      <c r="AD1445" s="12" t="str">
        <f t="shared" si="66"/>
        <v>Feb</v>
      </c>
      <c r="AE1445" s="12" t="str">
        <f t="shared" si="67"/>
        <v>Q1</v>
      </c>
      <c r="AF1445" s="12" t="str">
        <f t="shared" si="68"/>
        <v>2025-Feb</v>
      </c>
      <c r="AG1445" s="12">
        <f>COUNTIF(C:C,Table1[[#This Row],[Customer_ID]])</f>
        <v>18</v>
      </c>
      <c r="AH1445" s="18" t="e">
        <f>IF([1]!Table1[[#This Row],[Customer_order_count]] &gt;= 10,"FREQUENT",IF([1]!Table1[[#This Row],[Customer_order_count]] &lt;= 10,"REGULAR","OCASSIONAL"))</f>
        <v>#REF!</v>
      </c>
    </row>
    <row r="1446" spans="1:34" x14ac:dyDescent="0.25">
      <c r="A1446" s="1" t="s">
        <v>2252</v>
      </c>
      <c r="B1446" s="2">
        <v>45961</v>
      </c>
      <c r="C1446" s="3" t="s">
        <v>419</v>
      </c>
      <c r="D1446" s="4" t="s">
        <v>420</v>
      </c>
      <c r="E1446" s="4" t="s">
        <v>3</v>
      </c>
      <c r="F1446" s="5">
        <v>24</v>
      </c>
      <c r="G1446" s="3" t="s">
        <v>263</v>
      </c>
      <c r="H1446" s="3" t="s">
        <v>5</v>
      </c>
      <c r="I1446" s="3" t="s">
        <v>176</v>
      </c>
      <c r="J1446" s="3" t="s">
        <v>177</v>
      </c>
      <c r="K1446" s="3" t="s">
        <v>25</v>
      </c>
      <c r="L1446" s="5">
        <v>1</v>
      </c>
      <c r="M1446" s="5">
        <v>22000</v>
      </c>
      <c r="N1446" s="6">
        <v>0.05</v>
      </c>
      <c r="O1446" s="5">
        <v>20900</v>
      </c>
      <c r="P1446" s="5">
        <v>16500</v>
      </c>
      <c r="Q1446" s="5">
        <f>Table1[[#This Row],[Sales]]-Table1[[#This Row],[Cost]]</f>
        <v>4400</v>
      </c>
      <c r="R1446" s="3" t="s">
        <v>26</v>
      </c>
      <c r="S1446" s="3" t="s">
        <v>10</v>
      </c>
      <c r="T1446" s="3" t="s">
        <v>40</v>
      </c>
      <c r="U1446" s="3" t="s">
        <v>12</v>
      </c>
      <c r="V1446" s="6">
        <f>Table1[[#This Row],[Profit]]/Table1[[#This Row],[Sales]]</f>
        <v>0.21052631578947367</v>
      </c>
      <c r="W1446" s="3">
        <f>[1]!Table1[[#This Row],[Sales]]-[1]!Table1[[#This Row],[Cost]]-[1]!Table1[[#This Row],[Profit]]</f>
        <v>0</v>
      </c>
      <c r="X1446" s="3">
        <f>[1]!Table1[[#This Row],[Quantity]]*[1]!Table1[[#This Row],[Unit_Price]]</f>
        <v>22000</v>
      </c>
      <c r="Y1446" s="7">
        <f>[1]!Table1[[#This Row],[Gross_Sales]]*[1]!Table1[[#This Row],[Discount]]</f>
        <v>1100</v>
      </c>
      <c r="Z1446" s="8">
        <f>[1]!Table1[[#This Row],[Gross_Sales]]*[1]!Table1[[#This Row],[Discount_amount]]</f>
        <v>24200000</v>
      </c>
      <c r="AA1446" s="6">
        <f>IFERROR([1]!Table1[[#This Row],[Profit]]/[1]!Table1[[#This Row],[Sales]],0)</f>
        <v>0.21052631578947367</v>
      </c>
      <c r="AB1446" s="3">
        <f>YEAR([1]!Table1[[#This Row],[Order_Date]])</f>
        <v>2025</v>
      </c>
      <c r="AC1446" s="3">
        <f>MONTH([1]!Table1[[#This Row],[Order_Date]])</f>
        <v>10</v>
      </c>
      <c r="AD1446" s="3" t="str">
        <f t="shared" si="66"/>
        <v>Oct</v>
      </c>
      <c r="AE1446" s="3" t="str">
        <f t="shared" si="67"/>
        <v>Q4</v>
      </c>
      <c r="AF1446" s="3" t="str">
        <f t="shared" si="68"/>
        <v>2025-Oct</v>
      </c>
      <c r="AG1446" s="3">
        <f>COUNTIF(C:C,Table1[[#This Row],[Customer_ID]])</f>
        <v>6</v>
      </c>
      <c r="AH1446" s="9" t="e">
        <f>IF([1]!Table1[[#This Row],[Customer_order_count]] &gt;= 10,"FREQUENT",IF([1]!Table1[[#This Row],[Customer_order_count]] &lt;= 10,"REGULAR","OCASSIONAL"))</f>
        <v>#REF!</v>
      </c>
    </row>
    <row r="1447" spans="1:34" x14ac:dyDescent="0.25">
      <c r="A1447" s="10" t="s">
        <v>2253</v>
      </c>
      <c r="B1447" s="11">
        <v>45734</v>
      </c>
      <c r="C1447" s="12" t="s">
        <v>628</v>
      </c>
      <c r="D1447" s="13" t="s">
        <v>629</v>
      </c>
      <c r="E1447" s="13" t="s">
        <v>3</v>
      </c>
      <c r="F1447" s="14">
        <v>38</v>
      </c>
      <c r="G1447" s="12" t="s">
        <v>275</v>
      </c>
      <c r="H1447" s="12" t="s">
        <v>276</v>
      </c>
      <c r="I1447" s="12" t="s">
        <v>344</v>
      </c>
      <c r="J1447" s="12" t="s">
        <v>345</v>
      </c>
      <c r="K1447" s="12" t="s">
        <v>39</v>
      </c>
      <c r="L1447" s="14">
        <v>4</v>
      </c>
      <c r="M1447" s="14">
        <v>2200</v>
      </c>
      <c r="N1447" s="15">
        <v>0.05</v>
      </c>
      <c r="O1447" s="14">
        <v>8360</v>
      </c>
      <c r="P1447" s="14">
        <v>5600</v>
      </c>
      <c r="Q1447" s="5">
        <f>Table1[[#This Row],[Sales]]-Table1[[#This Row],[Cost]]</f>
        <v>2760</v>
      </c>
      <c r="R1447" s="12" t="s">
        <v>77</v>
      </c>
      <c r="S1447" s="12" t="s">
        <v>10</v>
      </c>
      <c r="T1447" s="12" t="s">
        <v>18</v>
      </c>
      <c r="U1447" s="12" t="s">
        <v>27</v>
      </c>
      <c r="V1447" s="6">
        <f>Table1[[#This Row],[Profit]]/Table1[[#This Row],[Sales]]</f>
        <v>0.33014354066985646</v>
      </c>
      <c r="W1447" s="12">
        <f>[1]!Table1[[#This Row],[Sales]]-[1]!Table1[[#This Row],[Cost]]-[1]!Table1[[#This Row],[Profit]]</f>
        <v>0</v>
      </c>
      <c r="X1447" s="12">
        <f>[1]!Table1[[#This Row],[Quantity]]*[1]!Table1[[#This Row],[Unit_Price]]</f>
        <v>8800</v>
      </c>
      <c r="Y1447" s="16">
        <f>[1]!Table1[[#This Row],[Gross_Sales]]*[1]!Table1[[#This Row],[Discount]]</f>
        <v>440</v>
      </c>
      <c r="Z1447" s="17">
        <f>[1]!Table1[[#This Row],[Gross_Sales]]*[1]!Table1[[#This Row],[Discount_amount]]</f>
        <v>3872000</v>
      </c>
      <c r="AA1447" s="15">
        <f>IFERROR([1]!Table1[[#This Row],[Profit]]/[1]!Table1[[#This Row],[Sales]],0)</f>
        <v>0.33014354066985646</v>
      </c>
      <c r="AB1447" s="12">
        <f>YEAR([1]!Table1[[#This Row],[Order_Date]])</f>
        <v>2025</v>
      </c>
      <c r="AC1447" s="12">
        <f>MONTH([1]!Table1[[#This Row],[Order_Date]])</f>
        <v>3</v>
      </c>
      <c r="AD1447" s="12" t="str">
        <f t="shared" si="66"/>
        <v>Mar</v>
      </c>
      <c r="AE1447" s="12" t="str">
        <f t="shared" si="67"/>
        <v>Q1</v>
      </c>
      <c r="AF1447" s="12" t="str">
        <f t="shared" si="68"/>
        <v>2025-Mar</v>
      </c>
      <c r="AG1447" s="12">
        <f>COUNTIF(C:C,Table1[[#This Row],[Customer_ID]])</f>
        <v>7</v>
      </c>
      <c r="AH1447" s="18" t="e">
        <f>IF([1]!Table1[[#This Row],[Customer_order_count]] &gt;= 10,"FREQUENT",IF([1]!Table1[[#This Row],[Customer_order_count]] &lt;= 10,"REGULAR","OCASSIONAL"))</f>
        <v>#REF!</v>
      </c>
    </row>
    <row r="1448" spans="1:34" x14ac:dyDescent="0.25">
      <c r="A1448" s="1" t="s">
        <v>2254</v>
      </c>
      <c r="B1448" s="2">
        <v>45659</v>
      </c>
      <c r="C1448" s="3" t="s">
        <v>562</v>
      </c>
      <c r="D1448" s="4" t="s">
        <v>438</v>
      </c>
      <c r="E1448" s="4" t="s">
        <v>3</v>
      </c>
      <c r="F1448" s="5">
        <v>35</v>
      </c>
      <c r="G1448" s="3" t="s">
        <v>339</v>
      </c>
      <c r="H1448" s="3" t="s">
        <v>285</v>
      </c>
      <c r="I1448" s="3" t="s">
        <v>6</v>
      </c>
      <c r="J1448" s="3" t="s">
        <v>7</v>
      </c>
      <c r="K1448" s="3" t="s">
        <v>8</v>
      </c>
      <c r="L1448" s="5">
        <v>2</v>
      </c>
      <c r="M1448" s="5">
        <v>7000</v>
      </c>
      <c r="N1448" s="6">
        <v>0.2</v>
      </c>
      <c r="O1448" s="5">
        <v>11200</v>
      </c>
      <c r="P1448" s="5">
        <v>10400</v>
      </c>
      <c r="Q1448" s="5">
        <f>Table1[[#This Row],[Sales]]-Table1[[#This Row],[Cost]]</f>
        <v>800</v>
      </c>
      <c r="R1448" s="3" t="s">
        <v>26</v>
      </c>
      <c r="S1448" s="3" t="s">
        <v>10</v>
      </c>
      <c r="T1448" s="3" t="s">
        <v>18</v>
      </c>
      <c r="U1448" s="3" t="s">
        <v>12</v>
      </c>
      <c r="V1448" s="6">
        <f>Table1[[#This Row],[Profit]]/Table1[[#This Row],[Sales]]</f>
        <v>7.1428571428571425E-2</v>
      </c>
      <c r="W1448" s="3">
        <f>[1]!Table1[[#This Row],[Sales]]-[1]!Table1[[#This Row],[Cost]]-[1]!Table1[[#This Row],[Profit]]</f>
        <v>0</v>
      </c>
      <c r="X1448" s="3">
        <f>[1]!Table1[[#This Row],[Quantity]]*[1]!Table1[[#This Row],[Unit_Price]]</f>
        <v>14000</v>
      </c>
      <c r="Y1448" s="7">
        <f>[1]!Table1[[#This Row],[Gross_Sales]]*[1]!Table1[[#This Row],[Discount]]</f>
        <v>2800</v>
      </c>
      <c r="Z1448" s="8">
        <f>[1]!Table1[[#This Row],[Gross_Sales]]*[1]!Table1[[#This Row],[Discount_amount]]</f>
        <v>39200000</v>
      </c>
      <c r="AA1448" s="6">
        <f>IFERROR([1]!Table1[[#This Row],[Profit]]/[1]!Table1[[#This Row],[Sales]],0)</f>
        <v>7.1428571428571425E-2</v>
      </c>
      <c r="AB1448" s="3">
        <f>YEAR([1]!Table1[[#This Row],[Order_Date]])</f>
        <v>2025</v>
      </c>
      <c r="AC1448" s="3">
        <f>MONTH([1]!Table1[[#This Row],[Order_Date]])</f>
        <v>1</v>
      </c>
      <c r="AD1448" s="3" t="str">
        <f t="shared" si="66"/>
        <v>Jan</v>
      </c>
      <c r="AE1448" s="3" t="str">
        <f t="shared" si="67"/>
        <v>Q1</v>
      </c>
      <c r="AF1448" s="3" t="str">
        <f t="shared" si="68"/>
        <v>2025-Jan</v>
      </c>
      <c r="AG1448" s="3">
        <f>COUNTIF(C:C,Table1[[#This Row],[Customer_ID]])</f>
        <v>12</v>
      </c>
      <c r="AH1448" s="9" t="e">
        <f>IF([1]!Table1[[#This Row],[Customer_order_count]] &gt;= 10,"FREQUENT",IF([1]!Table1[[#This Row],[Customer_order_count]] &lt;= 10,"REGULAR","OCASSIONAL"))</f>
        <v>#REF!</v>
      </c>
    </row>
    <row r="1449" spans="1:34" x14ac:dyDescent="0.25">
      <c r="A1449" s="10" t="s">
        <v>2255</v>
      </c>
      <c r="B1449" s="11">
        <v>45496</v>
      </c>
      <c r="C1449" s="12" t="s">
        <v>737</v>
      </c>
      <c r="D1449" s="13" t="s">
        <v>438</v>
      </c>
      <c r="E1449" s="13" t="s">
        <v>3</v>
      </c>
      <c r="F1449" s="14">
        <v>23</v>
      </c>
      <c r="G1449" s="12" t="s">
        <v>263</v>
      </c>
      <c r="H1449" s="12" t="s">
        <v>5</v>
      </c>
      <c r="I1449" s="12" t="s">
        <v>143</v>
      </c>
      <c r="J1449" s="12" t="s">
        <v>144</v>
      </c>
      <c r="K1449" s="12" t="s">
        <v>76</v>
      </c>
      <c r="L1449" s="14">
        <v>3</v>
      </c>
      <c r="M1449" s="14">
        <v>700</v>
      </c>
      <c r="N1449" s="15">
        <v>0.1</v>
      </c>
      <c r="O1449" s="14">
        <v>1890</v>
      </c>
      <c r="P1449" s="14">
        <v>1710</v>
      </c>
      <c r="Q1449" s="5">
        <f>Table1[[#This Row],[Sales]]-Table1[[#This Row],[Cost]]</f>
        <v>180</v>
      </c>
      <c r="R1449" s="12" t="s">
        <v>17</v>
      </c>
      <c r="S1449" s="12" t="s">
        <v>10</v>
      </c>
      <c r="T1449" s="12" t="s">
        <v>33</v>
      </c>
      <c r="U1449" s="12" t="s">
        <v>27</v>
      </c>
      <c r="V1449" s="6">
        <f>Table1[[#This Row],[Profit]]/Table1[[#This Row],[Sales]]</f>
        <v>9.5238095238095233E-2</v>
      </c>
      <c r="W1449" s="12">
        <f>[1]!Table1[[#This Row],[Sales]]-[1]!Table1[[#This Row],[Cost]]-[1]!Table1[[#This Row],[Profit]]</f>
        <v>0</v>
      </c>
      <c r="X1449" s="12">
        <f>[1]!Table1[[#This Row],[Quantity]]*[1]!Table1[[#This Row],[Unit_Price]]</f>
        <v>2100</v>
      </c>
      <c r="Y1449" s="16">
        <f>[1]!Table1[[#This Row],[Gross_Sales]]*[1]!Table1[[#This Row],[Discount]]</f>
        <v>210</v>
      </c>
      <c r="Z1449" s="17">
        <f>[1]!Table1[[#This Row],[Gross_Sales]]*[1]!Table1[[#This Row],[Discount_amount]]</f>
        <v>441000</v>
      </c>
      <c r="AA1449" s="15">
        <f>IFERROR([1]!Table1[[#This Row],[Profit]]/[1]!Table1[[#This Row],[Sales]],0)</f>
        <v>9.5238095238095233E-2</v>
      </c>
      <c r="AB1449" s="12">
        <f>YEAR([1]!Table1[[#This Row],[Order_Date]])</f>
        <v>2024</v>
      </c>
      <c r="AC1449" s="12">
        <f>MONTH([1]!Table1[[#This Row],[Order_Date]])</f>
        <v>7</v>
      </c>
      <c r="AD1449" s="12" t="str">
        <f t="shared" si="66"/>
        <v>Jul</v>
      </c>
      <c r="AE1449" s="12" t="str">
        <f t="shared" si="67"/>
        <v>Q3</v>
      </c>
      <c r="AF1449" s="12" t="str">
        <f t="shared" si="68"/>
        <v>2024-Jul</v>
      </c>
      <c r="AG1449" s="12">
        <f>COUNTIF(C:C,Table1[[#This Row],[Customer_ID]])</f>
        <v>12</v>
      </c>
      <c r="AH1449" s="18" t="e">
        <f>IF([1]!Table1[[#This Row],[Customer_order_count]] &gt;= 10,"FREQUENT",IF([1]!Table1[[#This Row],[Customer_order_count]] &lt;= 10,"REGULAR","OCASSIONAL"))</f>
        <v>#REF!</v>
      </c>
    </row>
    <row r="1450" spans="1:34" x14ac:dyDescent="0.25">
      <c r="A1450" s="1" t="s">
        <v>2256</v>
      </c>
      <c r="B1450" s="2">
        <v>45566</v>
      </c>
      <c r="C1450" s="3" t="s">
        <v>262</v>
      </c>
      <c r="D1450" s="4" t="s">
        <v>101</v>
      </c>
      <c r="E1450" s="4" t="s">
        <v>3</v>
      </c>
      <c r="F1450" s="5">
        <v>56</v>
      </c>
      <c r="G1450" s="3" t="s">
        <v>263</v>
      </c>
      <c r="H1450" s="3" t="s">
        <v>5</v>
      </c>
      <c r="I1450" s="3" t="s">
        <v>81</v>
      </c>
      <c r="J1450" s="3" t="s">
        <v>82</v>
      </c>
      <c r="K1450" s="3" t="s">
        <v>58</v>
      </c>
      <c r="L1450" s="5">
        <v>1</v>
      </c>
      <c r="M1450" s="5">
        <v>3500</v>
      </c>
      <c r="N1450" s="6">
        <v>0.1</v>
      </c>
      <c r="O1450" s="5">
        <v>3150</v>
      </c>
      <c r="P1450" s="5">
        <v>2500</v>
      </c>
      <c r="Q1450" s="5">
        <f>Table1[[#This Row],[Sales]]-Table1[[#This Row],[Cost]]</f>
        <v>650</v>
      </c>
      <c r="R1450" s="3" t="s">
        <v>17</v>
      </c>
      <c r="S1450" s="3" t="s">
        <v>10</v>
      </c>
      <c r="T1450" s="3" t="s">
        <v>40</v>
      </c>
      <c r="U1450" s="3" t="s">
        <v>27</v>
      </c>
      <c r="V1450" s="6">
        <f>Table1[[#This Row],[Profit]]/Table1[[#This Row],[Sales]]</f>
        <v>0.20634920634920634</v>
      </c>
      <c r="W1450" s="3">
        <f>[1]!Table1[[#This Row],[Sales]]-[1]!Table1[[#This Row],[Cost]]-[1]!Table1[[#This Row],[Profit]]</f>
        <v>0</v>
      </c>
      <c r="X1450" s="3">
        <f>[1]!Table1[[#This Row],[Quantity]]*[1]!Table1[[#This Row],[Unit_Price]]</f>
        <v>3500</v>
      </c>
      <c r="Y1450" s="7">
        <f>[1]!Table1[[#This Row],[Gross_Sales]]*[1]!Table1[[#This Row],[Discount]]</f>
        <v>350</v>
      </c>
      <c r="Z1450" s="8">
        <f>[1]!Table1[[#This Row],[Gross_Sales]]*[1]!Table1[[#This Row],[Discount_amount]]</f>
        <v>1225000</v>
      </c>
      <c r="AA1450" s="6">
        <f>IFERROR([1]!Table1[[#This Row],[Profit]]/[1]!Table1[[#This Row],[Sales]],0)</f>
        <v>0.20634920634920634</v>
      </c>
      <c r="AB1450" s="3">
        <f>YEAR([1]!Table1[[#This Row],[Order_Date]])</f>
        <v>2024</v>
      </c>
      <c r="AC1450" s="3">
        <f>MONTH([1]!Table1[[#This Row],[Order_Date]])</f>
        <v>10</v>
      </c>
      <c r="AD1450" s="3" t="str">
        <f t="shared" si="66"/>
        <v>Oct</v>
      </c>
      <c r="AE1450" s="3" t="str">
        <f t="shared" si="67"/>
        <v>Q4</v>
      </c>
      <c r="AF1450" s="3" t="str">
        <f t="shared" si="68"/>
        <v>2024-Oct</v>
      </c>
      <c r="AG1450" s="3">
        <f>COUNTIF(C:C,Table1[[#This Row],[Customer_ID]])</f>
        <v>30</v>
      </c>
      <c r="AH1450" s="9" t="e">
        <f>IF([1]!Table1[[#This Row],[Customer_order_count]] &gt;= 10,"FREQUENT",IF([1]!Table1[[#This Row],[Customer_order_count]] &lt;= 10,"REGULAR","OCASSIONAL"))</f>
        <v>#REF!</v>
      </c>
    </row>
    <row r="1451" spans="1:34" x14ac:dyDescent="0.25">
      <c r="A1451" s="10" t="s">
        <v>2257</v>
      </c>
      <c r="B1451" s="11">
        <v>45724</v>
      </c>
      <c r="C1451" s="12" t="s">
        <v>2258</v>
      </c>
      <c r="D1451" s="13" t="s">
        <v>531</v>
      </c>
      <c r="E1451" s="13" t="s">
        <v>3</v>
      </c>
      <c r="F1451" s="14">
        <v>22</v>
      </c>
      <c r="G1451" s="12" t="s">
        <v>295</v>
      </c>
      <c r="H1451" s="12" t="s">
        <v>270</v>
      </c>
      <c r="I1451" s="12" t="s">
        <v>264</v>
      </c>
      <c r="J1451" s="12" t="s">
        <v>265</v>
      </c>
      <c r="K1451" s="12" t="s">
        <v>46</v>
      </c>
      <c r="L1451" s="14">
        <v>2</v>
      </c>
      <c r="M1451" s="14">
        <v>800</v>
      </c>
      <c r="N1451" s="15">
        <v>0.1</v>
      </c>
      <c r="O1451" s="14">
        <v>1440</v>
      </c>
      <c r="P1451" s="14">
        <v>1000</v>
      </c>
      <c r="Q1451" s="5">
        <f>Table1[[#This Row],[Sales]]-Table1[[#This Row],[Cost]]</f>
        <v>440</v>
      </c>
      <c r="R1451" s="12" t="s">
        <v>17</v>
      </c>
      <c r="S1451" s="12" t="s">
        <v>10</v>
      </c>
      <c r="T1451" s="12" t="s">
        <v>18</v>
      </c>
      <c r="U1451" s="12" t="s">
        <v>19</v>
      </c>
      <c r="V1451" s="6">
        <f>Table1[[#This Row],[Profit]]/Table1[[#This Row],[Sales]]</f>
        <v>0.30555555555555558</v>
      </c>
      <c r="W1451" s="12">
        <f>[1]!Table1[[#This Row],[Sales]]-[1]!Table1[[#This Row],[Cost]]-[1]!Table1[[#This Row],[Profit]]</f>
        <v>0</v>
      </c>
      <c r="X1451" s="12">
        <f>[1]!Table1[[#This Row],[Quantity]]*[1]!Table1[[#This Row],[Unit_Price]]</f>
        <v>1600</v>
      </c>
      <c r="Y1451" s="16">
        <f>[1]!Table1[[#This Row],[Gross_Sales]]*[1]!Table1[[#This Row],[Discount]]</f>
        <v>160</v>
      </c>
      <c r="Z1451" s="17">
        <f>[1]!Table1[[#This Row],[Gross_Sales]]*[1]!Table1[[#This Row],[Discount_amount]]</f>
        <v>256000</v>
      </c>
      <c r="AA1451" s="15">
        <f>IFERROR([1]!Table1[[#This Row],[Profit]]/[1]!Table1[[#This Row],[Sales]],0)</f>
        <v>0.30555555555555558</v>
      </c>
      <c r="AB1451" s="12">
        <f>YEAR([1]!Table1[[#This Row],[Order_Date]])</f>
        <v>2025</v>
      </c>
      <c r="AC1451" s="12">
        <f>MONTH([1]!Table1[[#This Row],[Order_Date]])</f>
        <v>3</v>
      </c>
      <c r="AD1451" s="12" t="str">
        <f t="shared" si="66"/>
        <v>Mar</v>
      </c>
      <c r="AE1451" s="12" t="str">
        <f t="shared" si="67"/>
        <v>Q1</v>
      </c>
      <c r="AF1451" s="12" t="str">
        <f t="shared" si="68"/>
        <v>2025-Mar</v>
      </c>
      <c r="AG1451" s="12">
        <f>COUNTIF(C:C,Table1[[#This Row],[Customer_ID]])</f>
        <v>1</v>
      </c>
      <c r="AH1451" s="18" t="e">
        <f>IF([1]!Table1[[#This Row],[Customer_order_count]] &gt;= 10,"FREQUENT",IF([1]!Table1[[#This Row],[Customer_order_count]] &lt;= 10,"REGULAR","OCASSIONAL"))</f>
        <v>#REF!</v>
      </c>
    </row>
    <row r="1452" spans="1:34" x14ac:dyDescent="0.25">
      <c r="A1452" s="1" t="s">
        <v>147</v>
      </c>
      <c r="B1452" s="2">
        <v>45728</v>
      </c>
      <c r="C1452" s="3" t="s">
        <v>63</v>
      </c>
      <c r="D1452" s="4" t="s">
        <v>64</v>
      </c>
      <c r="E1452" s="4" t="s">
        <v>3</v>
      </c>
      <c r="F1452" s="5">
        <v>27</v>
      </c>
      <c r="G1452" s="3" t="s">
        <v>4</v>
      </c>
      <c r="H1452" s="3" t="s">
        <v>5</v>
      </c>
      <c r="I1452" s="3" t="s">
        <v>65</v>
      </c>
      <c r="J1452" s="3" t="s">
        <v>66</v>
      </c>
      <c r="K1452" s="3" t="s">
        <v>25</v>
      </c>
      <c r="L1452" s="5">
        <v>2</v>
      </c>
      <c r="M1452" s="5">
        <v>2500</v>
      </c>
      <c r="N1452" s="6">
        <v>0</v>
      </c>
      <c r="O1452" s="5">
        <v>5000</v>
      </c>
      <c r="P1452" s="5">
        <v>3200</v>
      </c>
      <c r="Q1452" s="5">
        <f>Table1[[#This Row],[Sales]]-Table1[[#This Row],[Cost]]</f>
        <v>1800</v>
      </c>
      <c r="R1452" s="3" t="s">
        <v>26</v>
      </c>
      <c r="S1452" s="3" t="s">
        <v>10</v>
      </c>
      <c r="T1452" s="3" t="s">
        <v>18</v>
      </c>
      <c r="U1452" s="3" t="s">
        <v>19</v>
      </c>
      <c r="V1452" s="6">
        <f>Table1[[#This Row],[Profit]]/Table1[[#This Row],[Sales]]</f>
        <v>0.36</v>
      </c>
      <c r="W1452" s="3">
        <f>[1]!Table1[[#This Row],[Sales]]-[1]!Table1[[#This Row],[Cost]]-[1]!Table1[[#This Row],[Profit]]</f>
        <v>0</v>
      </c>
      <c r="X1452" s="3">
        <f>[1]!Table1[[#This Row],[Quantity]]*[1]!Table1[[#This Row],[Unit_Price]]</f>
        <v>5000</v>
      </c>
      <c r="Y1452" s="7">
        <f>[1]!Table1[[#This Row],[Gross_Sales]]*[1]!Table1[[#This Row],[Discount]]</f>
        <v>0</v>
      </c>
      <c r="Z1452" s="8">
        <f>[1]!Table1[[#This Row],[Gross_Sales]]*[1]!Table1[[#This Row],[Discount_amount]]</f>
        <v>0</v>
      </c>
      <c r="AA1452" s="6">
        <f>IFERROR([1]!Table1[[#This Row],[Profit]]/[1]!Table1[[#This Row],[Sales]],0)</f>
        <v>0.36</v>
      </c>
      <c r="AB1452" s="3">
        <f>YEAR([1]!Table1[[#This Row],[Order_Date]])</f>
        <v>2025</v>
      </c>
      <c r="AC1452" s="3">
        <f>MONTH([1]!Table1[[#This Row],[Order_Date]])</f>
        <v>3</v>
      </c>
      <c r="AD1452" s="3" t="str">
        <f t="shared" si="66"/>
        <v>Mar</v>
      </c>
      <c r="AE1452" s="3" t="str">
        <f t="shared" si="67"/>
        <v>Q1</v>
      </c>
      <c r="AF1452" s="3" t="str">
        <f t="shared" si="68"/>
        <v>2025-Mar</v>
      </c>
      <c r="AG1452" s="3">
        <f>COUNTIF(C:C,Table1[[#This Row],[Customer_ID]])</f>
        <v>8</v>
      </c>
      <c r="AH1452" s="9" t="e">
        <f>IF([1]!Table1[[#This Row],[Customer_order_count]] &gt;= 10,"FREQUENT",IF([1]!Table1[[#This Row],[Customer_order_count]] &lt;= 10,"REGULAR","OCASSIONAL"))</f>
        <v>#REF!</v>
      </c>
    </row>
    <row r="1453" spans="1:34" x14ac:dyDescent="0.25">
      <c r="A1453" s="10" t="s">
        <v>2259</v>
      </c>
      <c r="B1453" s="11">
        <v>45766</v>
      </c>
      <c r="C1453" s="12" t="s">
        <v>763</v>
      </c>
      <c r="D1453" s="13" t="s">
        <v>207</v>
      </c>
      <c r="E1453" s="13" t="s">
        <v>3</v>
      </c>
      <c r="F1453" s="14">
        <v>50</v>
      </c>
      <c r="G1453" s="12" t="s">
        <v>339</v>
      </c>
      <c r="H1453" s="12" t="s">
        <v>285</v>
      </c>
      <c r="I1453" s="12" t="s">
        <v>6</v>
      </c>
      <c r="J1453" s="12" t="s">
        <v>7</v>
      </c>
      <c r="K1453" s="12" t="s">
        <v>8</v>
      </c>
      <c r="L1453" s="14">
        <v>1</v>
      </c>
      <c r="M1453" s="14">
        <v>7000</v>
      </c>
      <c r="N1453" s="15">
        <v>0.05</v>
      </c>
      <c r="O1453" s="14">
        <v>6650</v>
      </c>
      <c r="P1453" s="14">
        <v>5200</v>
      </c>
      <c r="Q1453" s="5">
        <f>Table1[[#This Row],[Sales]]-Table1[[#This Row],[Cost]]</f>
        <v>1450</v>
      </c>
      <c r="R1453" s="12" t="s">
        <v>26</v>
      </c>
      <c r="S1453" s="12" t="s">
        <v>10</v>
      </c>
      <c r="T1453" s="12" t="s">
        <v>11</v>
      </c>
      <c r="U1453" s="12" t="s">
        <v>27</v>
      </c>
      <c r="V1453" s="6">
        <f>Table1[[#This Row],[Profit]]/Table1[[#This Row],[Sales]]</f>
        <v>0.21804511278195488</v>
      </c>
      <c r="W1453" s="12">
        <f>[1]!Table1[[#This Row],[Sales]]-[1]!Table1[[#This Row],[Cost]]-[1]!Table1[[#This Row],[Profit]]</f>
        <v>0</v>
      </c>
      <c r="X1453" s="12">
        <f>[1]!Table1[[#This Row],[Quantity]]*[1]!Table1[[#This Row],[Unit_Price]]</f>
        <v>7000</v>
      </c>
      <c r="Y1453" s="16">
        <f>[1]!Table1[[#This Row],[Gross_Sales]]*[1]!Table1[[#This Row],[Discount]]</f>
        <v>350</v>
      </c>
      <c r="Z1453" s="17">
        <f>[1]!Table1[[#This Row],[Gross_Sales]]*[1]!Table1[[#This Row],[Discount_amount]]</f>
        <v>2450000</v>
      </c>
      <c r="AA1453" s="15">
        <f>IFERROR([1]!Table1[[#This Row],[Profit]]/[1]!Table1[[#This Row],[Sales]],0)</f>
        <v>0.21804511278195488</v>
      </c>
      <c r="AB1453" s="12">
        <f>YEAR([1]!Table1[[#This Row],[Order_Date]])</f>
        <v>2025</v>
      </c>
      <c r="AC1453" s="12">
        <f>MONTH([1]!Table1[[#This Row],[Order_Date]])</f>
        <v>4</v>
      </c>
      <c r="AD1453" s="12" t="str">
        <f t="shared" si="66"/>
        <v>Apr</v>
      </c>
      <c r="AE1453" s="12" t="str">
        <f t="shared" si="67"/>
        <v>Q2</v>
      </c>
      <c r="AF1453" s="12" t="str">
        <f t="shared" si="68"/>
        <v>2025-Apr</v>
      </c>
      <c r="AG1453" s="12">
        <f>COUNTIF(C:C,Table1[[#This Row],[Customer_ID]])</f>
        <v>20</v>
      </c>
      <c r="AH1453" s="18" t="e">
        <f>IF([1]!Table1[[#This Row],[Customer_order_count]] &gt;= 10,"FREQUENT",IF([1]!Table1[[#This Row],[Customer_order_count]] &lt;= 10,"REGULAR","OCASSIONAL"))</f>
        <v>#REF!</v>
      </c>
    </row>
    <row r="1454" spans="1:34" x14ac:dyDescent="0.25">
      <c r="A1454" s="1" t="s">
        <v>2260</v>
      </c>
      <c r="B1454" s="2">
        <v>45450</v>
      </c>
      <c r="C1454" s="3" t="s">
        <v>2261</v>
      </c>
      <c r="D1454" s="4" t="s">
        <v>392</v>
      </c>
      <c r="E1454" s="4" t="s">
        <v>3</v>
      </c>
      <c r="F1454" s="5">
        <v>59</v>
      </c>
      <c r="G1454" s="3" t="s">
        <v>263</v>
      </c>
      <c r="H1454" s="3" t="s">
        <v>5</v>
      </c>
      <c r="I1454" s="3" t="s">
        <v>143</v>
      </c>
      <c r="J1454" s="3" t="s">
        <v>144</v>
      </c>
      <c r="K1454" s="3" t="s">
        <v>76</v>
      </c>
      <c r="L1454" s="5">
        <v>5</v>
      </c>
      <c r="M1454" s="5">
        <v>700</v>
      </c>
      <c r="N1454" s="6">
        <v>0</v>
      </c>
      <c r="O1454" s="5">
        <v>3500</v>
      </c>
      <c r="P1454" s="5">
        <v>2850</v>
      </c>
      <c r="Q1454" s="5">
        <f>Table1[[#This Row],[Sales]]-Table1[[#This Row],[Cost]]</f>
        <v>650</v>
      </c>
      <c r="R1454" s="3" t="s">
        <v>17</v>
      </c>
      <c r="S1454" s="3" t="s">
        <v>10</v>
      </c>
      <c r="T1454" s="3" t="s">
        <v>11</v>
      </c>
      <c r="U1454" s="3" t="s">
        <v>19</v>
      </c>
      <c r="V1454" s="6">
        <f>Table1[[#This Row],[Profit]]/Table1[[#This Row],[Sales]]</f>
        <v>0.18571428571428572</v>
      </c>
      <c r="W1454" s="3">
        <f>[1]!Table1[[#This Row],[Sales]]-[1]!Table1[[#This Row],[Cost]]-[1]!Table1[[#This Row],[Profit]]</f>
        <v>0</v>
      </c>
      <c r="X1454" s="3">
        <f>[1]!Table1[[#This Row],[Quantity]]*[1]!Table1[[#This Row],[Unit_Price]]</f>
        <v>3500</v>
      </c>
      <c r="Y1454" s="7">
        <f>[1]!Table1[[#This Row],[Gross_Sales]]*[1]!Table1[[#This Row],[Discount]]</f>
        <v>0</v>
      </c>
      <c r="Z1454" s="8">
        <f>[1]!Table1[[#This Row],[Gross_Sales]]*[1]!Table1[[#This Row],[Discount_amount]]</f>
        <v>0</v>
      </c>
      <c r="AA1454" s="6">
        <f>IFERROR([1]!Table1[[#This Row],[Profit]]/[1]!Table1[[#This Row],[Sales]],0)</f>
        <v>0.18571428571428572</v>
      </c>
      <c r="AB1454" s="3">
        <f>YEAR([1]!Table1[[#This Row],[Order_Date]])</f>
        <v>2024</v>
      </c>
      <c r="AC1454" s="3">
        <f>MONTH([1]!Table1[[#This Row],[Order_Date]])</f>
        <v>6</v>
      </c>
      <c r="AD1454" s="3" t="str">
        <f t="shared" si="66"/>
        <v>Jun</v>
      </c>
      <c r="AE1454" s="3" t="str">
        <f t="shared" si="67"/>
        <v>Q2</v>
      </c>
      <c r="AF1454" s="3" t="str">
        <f t="shared" si="68"/>
        <v>2024-Jun</v>
      </c>
      <c r="AG1454" s="3">
        <f>COUNTIF(C:C,Table1[[#This Row],[Customer_ID]])</f>
        <v>2</v>
      </c>
      <c r="AH1454" s="9" t="e">
        <f>IF([1]!Table1[[#This Row],[Customer_order_count]] &gt;= 10,"FREQUENT",IF([1]!Table1[[#This Row],[Customer_order_count]] &lt;= 10,"REGULAR","OCASSIONAL"))</f>
        <v>#REF!</v>
      </c>
    </row>
    <row r="1455" spans="1:34" x14ac:dyDescent="0.25">
      <c r="A1455" s="10" t="s">
        <v>2262</v>
      </c>
      <c r="B1455" s="11">
        <v>45377</v>
      </c>
      <c r="C1455" s="12" t="s">
        <v>1047</v>
      </c>
      <c r="D1455" s="13" t="s">
        <v>1029</v>
      </c>
      <c r="E1455" s="13" t="s">
        <v>16</v>
      </c>
      <c r="F1455" s="14">
        <v>52</v>
      </c>
      <c r="G1455" s="12" t="s">
        <v>275</v>
      </c>
      <c r="H1455" s="12" t="s">
        <v>276</v>
      </c>
      <c r="I1455" s="12" t="s">
        <v>344</v>
      </c>
      <c r="J1455" s="12" t="s">
        <v>345</v>
      </c>
      <c r="K1455" s="12" t="s">
        <v>39</v>
      </c>
      <c r="L1455" s="14">
        <v>1</v>
      </c>
      <c r="M1455" s="14">
        <v>2200</v>
      </c>
      <c r="N1455" s="15">
        <v>0.1</v>
      </c>
      <c r="O1455" s="14">
        <v>1980</v>
      </c>
      <c r="P1455" s="14">
        <v>1400</v>
      </c>
      <c r="Q1455" s="5">
        <f>Table1[[#This Row],[Sales]]-Table1[[#This Row],[Cost]]</f>
        <v>580</v>
      </c>
      <c r="R1455" s="12" t="s">
        <v>17</v>
      </c>
      <c r="S1455" s="12" t="s">
        <v>10</v>
      </c>
      <c r="T1455" s="12" t="s">
        <v>18</v>
      </c>
      <c r="U1455" s="12" t="s">
        <v>27</v>
      </c>
      <c r="V1455" s="6">
        <f>Table1[[#This Row],[Profit]]/Table1[[#This Row],[Sales]]</f>
        <v>0.29292929292929293</v>
      </c>
      <c r="W1455" s="12">
        <f>[1]!Table1[[#This Row],[Sales]]-[1]!Table1[[#This Row],[Cost]]-[1]!Table1[[#This Row],[Profit]]</f>
        <v>0</v>
      </c>
      <c r="X1455" s="12">
        <f>[1]!Table1[[#This Row],[Quantity]]*[1]!Table1[[#This Row],[Unit_Price]]</f>
        <v>2200</v>
      </c>
      <c r="Y1455" s="16">
        <f>[1]!Table1[[#This Row],[Gross_Sales]]*[1]!Table1[[#This Row],[Discount]]</f>
        <v>220</v>
      </c>
      <c r="Z1455" s="17">
        <f>[1]!Table1[[#This Row],[Gross_Sales]]*[1]!Table1[[#This Row],[Discount_amount]]</f>
        <v>484000</v>
      </c>
      <c r="AA1455" s="15">
        <f>IFERROR([1]!Table1[[#This Row],[Profit]]/[1]!Table1[[#This Row],[Sales]],0)</f>
        <v>0.29292929292929293</v>
      </c>
      <c r="AB1455" s="12">
        <f>YEAR([1]!Table1[[#This Row],[Order_Date]])</f>
        <v>2024</v>
      </c>
      <c r="AC1455" s="12">
        <f>MONTH([1]!Table1[[#This Row],[Order_Date]])</f>
        <v>3</v>
      </c>
      <c r="AD1455" s="12" t="str">
        <f t="shared" si="66"/>
        <v>Mar</v>
      </c>
      <c r="AE1455" s="12" t="str">
        <f t="shared" si="67"/>
        <v>Q1</v>
      </c>
      <c r="AF1455" s="12" t="str">
        <f t="shared" si="68"/>
        <v>2024-Mar</v>
      </c>
      <c r="AG1455" s="12">
        <f>COUNTIF(C:C,Table1[[#This Row],[Customer_ID]])</f>
        <v>23</v>
      </c>
      <c r="AH1455" s="18" t="e">
        <f>IF([1]!Table1[[#This Row],[Customer_order_count]] &gt;= 10,"FREQUENT",IF([1]!Table1[[#This Row],[Customer_order_count]] &lt;= 10,"REGULAR","OCASSIONAL"))</f>
        <v>#REF!</v>
      </c>
    </row>
    <row r="1456" spans="1:34" x14ac:dyDescent="0.25">
      <c r="A1456" s="1" t="s">
        <v>2263</v>
      </c>
      <c r="B1456" s="2">
        <v>45781</v>
      </c>
      <c r="C1456" s="3" t="s">
        <v>593</v>
      </c>
      <c r="D1456" s="4" t="s">
        <v>594</v>
      </c>
      <c r="E1456" s="4" t="s">
        <v>3</v>
      </c>
      <c r="F1456" s="5">
        <v>43</v>
      </c>
      <c r="G1456" s="3" t="s">
        <v>263</v>
      </c>
      <c r="H1456" s="3" t="s">
        <v>5</v>
      </c>
      <c r="I1456" s="3" t="s">
        <v>344</v>
      </c>
      <c r="J1456" s="3" t="s">
        <v>345</v>
      </c>
      <c r="K1456" s="3" t="s">
        <v>39</v>
      </c>
      <c r="L1456" s="5">
        <v>1</v>
      </c>
      <c r="M1456" s="5">
        <v>2200</v>
      </c>
      <c r="N1456" s="6">
        <v>0.05</v>
      </c>
      <c r="O1456" s="5">
        <v>2090</v>
      </c>
      <c r="P1456" s="5">
        <v>1400</v>
      </c>
      <c r="Q1456" s="5">
        <f>Table1[[#This Row],[Sales]]-Table1[[#This Row],[Cost]]</f>
        <v>690</v>
      </c>
      <c r="R1456" s="3" t="s">
        <v>26</v>
      </c>
      <c r="S1456" s="3" t="s">
        <v>10</v>
      </c>
      <c r="T1456" s="3" t="s">
        <v>11</v>
      </c>
      <c r="U1456" s="3" t="s">
        <v>27</v>
      </c>
      <c r="V1456" s="6">
        <f>Table1[[#This Row],[Profit]]/Table1[[#This Row],[Sales]]</f>
        <v>0.33014354066985646</v>
      </c>
      <c r="W1456" s="3">
        <f>[1]!Table1[[#This Row],[Sales]]-[1]!Table1[[#This Row],[Cost]]-[1]!Table1[[#This Row],[Profit]]</f>
        <v>0</v>
      </c>
      <c r="X1456" s="3">
        <f>[1]!Table1[[#This Row],[Quantity]]*[1]!Table1[[#This Row],[Unit_Price]]</f>
        <v>2200</v>
      </c>
      <c r="Y1456" s="7">
        <f>[1]!Table1[[#This Row],[Gross_Sales]]*[1]!Table1[[#This Row],[Discount]]</f>
        <v>110</v>
      </c>
      <c r="Z1456" s="8">
        <f>[1]!Table1[[#This Row],[Gross_Sales]]*[1]!Table1[[#This Row],[Discount_amount]]</f>
        <v>242000</v>
      </c>
      <c r="AA1456" s="6">
        <f>IFERROR([1]!Table1[[#This Row],[Profit]]/[1]!Table1[[#This Row],[Sales]],0)</f>
        <v>0.33014354066985646</v>
      </c>
      <c r="AB1456" s="3">
        <f>YEAR([1]!Table1[[#This Row],[Order_Date]])</f>
        <v>2025</v>
      </c>
      <c r="AC1456" s="3">
        <f>MONTH([1]!Table1[[#This Row],[Order_Date]])</f>
        <v>5</v>
      </c>
      <c r="AD1456" s="3" t="str">
        <f t="shared" si="66"/>
        <v>May</v>
      </c>
      <c r="AE1456" s="3" t="str">
        <f t="shared" si="67"/>
        <v>Q2</v>
      </c>
      <c r="AF1456" s="3" t="str">
        <f t="shared" si="68"/>
        <v>2025-May</v>
      </c>
      <c r="AG1456" s="3">
        <f>COUNTIF(C:C,Table1[[#This Row],[Customer_ID]])</f>
        <v>17</v>
      </c>
      <c r="AH1456" s="9" t="e">
        <f>IF([1]!Table1[[#This Row],[Customer_order_count]] &gt;= 10,"FREQUENT",IF([1]!Table1[[#This Row],[Customer_order_count]] &lt;= 10,"REGULAR","OCASSIONAL"))</f>
        <v>#REF!</v>
      </c>
    </row>
    <row r="1457" spans="1:34" x14ac:dyDescent="0.25">
      <c r="A1457" s="10" t="s">
        <v>2264</v>
      </c>
      <c r="B1457" s="11">
        <v>45599</v>
      </c>
      <c r="C1457" s="12" t="s">
        <v>927</v>
      </c>
      <c r="D1457" s="13" t="s">
        <v>928</v>
      </c>
      <c r="E1457" s="13" t="s">
        <v>3</v>
      </c>
      <c r="F1457" s="14">
        <v>51</v>
      </c>
      <c r="G1457" s="12" t="s">
        <v>312</v>
      </c>
      <c r="H1457" s="12" t="s">
        <v>276</v>
      </c>
      <c r="I1457" s="12" t="s">
        <v>89</v>
      </c>
      <c r="J1457" s="12" t="s">
        <v>90</v>
      </c>
      <c r="K1457" s="12" t="s">
        <v>91</v>
      </c>
      <c r="L1457" s="14">
        <v>1</v>
      </c>
      <c r="M1457" s="14">
        <v>35000</v>
      </c>
      <c r="N1457" s="15">
        <v>0.1</v>
      </c>
      <c r="O1457" s="14">
        <v>31500</v>
      </c>
      <c r="P1457" s="14">
        <v>27000</v>
      </c>
      <c r="Q1457" s="5">
        <f>Table1[[#This Row],[Sales]]-Table1[[#This Row],[Cost]]</f>
        <v>4500</v>
      </c>
      <c r="R1457" s="12" t="s">
        <v>17</v>
      </c>
      <c r="S1457" s="12" t="s">
        <v>10</v>
      </c>
      <c r="T1457" s="12" t="s">
        <v>40</v>
      </c>
      <c r="U1457" s="12" t="s">
        <v>12</v>
      </c>
      <c r="V1457" s="6">
        <f>Table1[[#This Row],[Profit]]/Table1[[#This Row],[Sales]]</f>
        <v>0.14285714285714285</v>
      </c>
      <c r="W1457" s="12">
        <f>[1]!Table1[[#This Row],[Sales]]-[1]!Table1[[#This Row],[Cost]]-[1]!Table1[[#This Row],[Profit]]</f>
        <v>0</v>
      </c>
      <c r="X1457" s="12">
        <f>[1]!Table1[[#This Row],[Quantity]]*[1]!Table1[[#This Row],[Unit_Price]]</f>
        <v>35000</v>
      </c>
      <c r="Y1457" s="16">
        <f>[1]!Table1[[#This Row],[Gross_Sales]]*[1]!Table1[[#This Row],[Discount]]</f>
        <v>3500</v>
      </c>
      <c r="Z1457" s="17">
        <f>[1]!Table1[[#This Row],[Gross_Sales]]*[1]!Table1[[#This Row],[Discount_amount]]</f>
        <v>122500000</v>
      </c>
      <c r="AA1457" s="15">
        <f>IFERROR([1]!Table1[[#This Row],[Profit]]/[1]!Table1[[#This Row],[Sales]],0)</f>
        <v>0.14285714285714285</v>
      </c>
      <c r="AB1457" s="12">
        <f>YEAR([1]!Table1[[#This Row],[Order_Date]])</f>
        <v>2024</v>
      </c>
      <c r="AC1457" s="12">
        <f>MONTH([1]!Table1[[#This Row],[Order_Date]])</f>
        <v>11</v>
      </c>
      <c r="AD1457" s="12" t="str">
        <f t="shared" si="66"/>
        <v>Nov</v>
      </c>
      <c r="AE1457" s="12" t="str">
        <f t="shared" si="67"/>
        <v>Q4</v>
      </c>
      <c r="AF1457" s="12" t="str">
        <f t="shared" si="68"/>
        <v>2024-Nov</v>
      </c>
      <c r="AG1457" s="12">
        <f>COUNTIF(C:C,Table1[[#This Row],[Customer_ID]])</f>
        <v>10</v>
      </c>
      <c r="AH1457" s="18" t="e">
        <f>IF([1]!Table1[[#This Row],[Customer_order_count]] &gt;= 10,"FREQUENT",IF([1]!Table1[[#This Row],[Customer_order_count]] &lt;= 10,"REGULAR","OCASSIONAL"))</f>
        <v>#REF!</v>
      </c>
    </row>
    <row r="1458" spans="1:34" x14ac:dyDescent="0.25">
      <c r="A1458" s="1" t="s">
        <v>2265</v>
      </c>
      <c r="B1458" s="2">
        <v>45340</v>
      </c>
      <c r="C1458" s="3" t="s">
        <v>440</v>
      </c>
      <c r="D1458" s="4" t="s">
        <v>441</v>
      </c>
      <c r="E1458" s="4" t="s">
        <v>3</v>
      </c>
      <c r="F1458" s="5">
        <v>43</v>
      </c>
      <c r="G1458" s="3" t="s">
        <v>275</v>
      </c>
      <c r="H1458" s="3" t="s">
        <v>276</v>
      </c>
      <c r="I1458" s="3" t="s">
        <v>127</v>
      </c>
      <c r="J1458" s="3" t="s">
        <v>128</v>
      </c>
      <c r="K1458" s="3" t="s">
        <v>58</v>
      </c>
      <c r="L1458" s="5">
        <v>1</v>
      </c>
      <c r="M1458" s="5">
        <v>3000</v>
      </c>
      <c r="N1458" s="6">
        <v>0.05</v>
      </c>
      <c r="O1458" s="5">
        <v>2850</v>
      </c>
      <c r="P1458" s="5">
        <v>2100</v>
      </c>
      <c r="Q1458" s="5">
        <f>Table1[[#This Row],[Sales]]-Table1[[#This Row],[Cost]]</f>
        <v>750</v>
      </c>
      <c r="R1458" s="3" t="s">
        <v>26</v>
      </c>
      <c r="S1458" s="3" t="s">
        <v>10</v>
      </c>
      <c r="T1458" s="3" t="s">
        <v>18</v>
      </c>
      <c r="U1458" s="3" t="s">
        <v>12</v>
      </c>
      <c r="V1458" s="6">
        <f>Table1[[#This Row],[Profit]]/Table1[[#This Row],[Sales]]</f>
        <v>0.26315789473684209</v>
      </c>
      <c r="W1458" s="3">
        <f>[1]!Table1[[#This Row],[Sales]]-[1]!Table1[[#This Row],[Cost]]-[1]!Table1[[#This Row],[Profit]]</f>
        <v>0</v>
      </c>
      <c r="X1458" s="3">
        <f>[1]!Table1[[#This Row],[Quantity]]*[1]!Table1[[#This Row],[Unit_Price]]</f>
        <v>3000</v>
      </c>
      <c r="Y1458" s="7">
        <f>[1]!Table1[[#This Row],[Gross_Sales]]*[1]!Table1[[#This Row],[Discount]]</f>
        <v>150</v>
      </c>
      <c r="Z1458" s="8">
        <f>[1]!Table1[[#This Row],[Gross_Sales]]*[1]!Table1[[#This Row],[Discount_amount]]</f>
        <v>450000</v>
      </c>
      <c r="AA1458" s="6">
        <f>IFERROR([1]!Table1[[#This Row],[Profit]]/[1]!Table1[[#This Row],[Sales]],0)</f>
        <v>0.26315789473684209</v>
      </c>
      <c r="AB1458" s="3">
        <f>YEAR([1]!Table1[[#This Row],[Order_Date]])</f>
        <v>2024</v>
      </c>
      <c r="AC1458" s="3">
        <f>MONTH([1]!Table1[[#This Row],[Order_Date]])</f>
        <v>2</v>
      </c>
      <c r="AD1458" s="3" t="str">
        <f t="shared" si="66"/>
        <v>Feb</v>
      </c>
      <c r="AE1458" s="3" t="str">
        <f t="shared" si="67"/>
        <v>Q1</v>
      </c>
      <c r="AF1458" s="3" t="str">
        <f t="shared" si="68"/>
        <v>2024-Feb</v>
      </c>
      <c r="AG1458" s="3">
        <f>COUNTIF(C:C,Table1[[#This Row],[Customer_ID]])</f>
        <v>8</v>
      </c>
      <c r="AH1458" s="9" t="e">
        <f>IF([1]!Table1[[#This Row],[Customer_order_count]] &gt;= 10,"FREQUENT",IF([1]!Table1[[#This Row],[Customer_order_count]] &lt;= 10,"REGULAR","OCASSIONAL"))</f>
        <v>#REF!</v>
      </c>
    </row>
    <row r="1459" spans="1:34" x14ac:dyDescent="0.25">
      <c r="A1459" s="10" t="s">
        <v>2266</v>
      </c>
      <c r="B1459" s="11">
        <v>45402</v>
      </c>
      <c r="C1459" s="12" t="s">
        <v>599</v>
      </c>
      <c r="D1459" s="13" t="s">
        <v>551</v>
      </c>
      <c r="E1459" s="13" t="s">
        <v>3</v>
      </c>
      <c r="F1459" s="14">
        <v>26</v>
      </c>
      <c r="G1459" s="12" t="s">
        <v>317</v>
      </c>
      <c r="H1459" s="12" t="s">
        <v>5</v>
      </c>
      <c r="I1459" s="12" t="s">
        <v>105</v>
      </c>
      <c r="J1459" s="12" t="s">
        <v>106</v>
      </c>
      <c r="K1459" s="12" t="s">
        <v>76</v>
      </c>
      <c r="L1459" s="14">
        <v>5</v>
      </c>
      <c r="M1459" s="14">
        <v>450</v>
      </c>
      <c r="N1459" s="15">
        <v>0.2</v>
      </c>
      <c r="O1459" s="14">
        <v>1800</v>
      </c>
      <c r="P1459" s="14">
        <v>1650</v>
      </c>
      <c r="Q1459" s="5">
        <f>Table1[[#This Row],[Sales]]-Table1[[#This Row],[Cost]]</f>
        <v>150</v>
      </c>
      <c r="R1459" s="12" t="s">
        <v>17</v>
      </c>
      <c r="S1459" s="12" t="s">
        <v>10</v>
      </c>
      <c r="T1459" s="12" t="s">
        <v>11</v>
      </c>
      <c r="U1459" s="12" t="s">
        <v>27</v>
      </c>
      <c r="V1459" s="6">
        <f>Table1[[#This Row],[Profit]]/Table1[[#This Row],[Sales]]</f>
        <v>8.3333333333333329E-2</v>
      </c>
      <c r="W1459" s="12">
        <f>[1]!Table1[[#This Row],[Sales]]-[1]!Table1[[#This Row],[Cost]]-[1]!Table1[[#This Row],[Profit]]</f>
        <v>0</v>
      </c>
      <c r="X1459" s="12">
        <f>[1]!Table1[[#This Row],[Quantity]]*[1]!Table1[[#This Row],[Unit_Price]]</f>
        <v>2250</v>
      </c>
      <c r="Y1459" s="16">
        <f>[1]!Table1[[#This Row],[Gross_Sales]]*[1]!Table1[[#This Row],[Discount]]</f>
        <v>450</v>
      </c>
      <c r="Z1459" s="17">
        <f>[1]!Table1[[#This Row],[Gross_Sales]]*[1]!Table1[[#This Row],[Discount_amount]]</f>
        <v>1012500</v>
      </c>
      <c r="AA1459" s="15">
        <f>IFERROR([1]!Table1[[#This Row],[Profit]]/[1]!Table1[[#This Row],[Sales]],0)</f>
        <v>8.3333333333333329E-2</v>
      </c>
      <c r="AB1459" s="12">
        <f>YEAR([1]!Table1[[#This Row],[Order_Date]])</f>
        <v>2024</v>
      </c>
      <c r="AC1459" s="12">
        <f>MONTH([1]!Table1[[#This Row],[Order_Date]])</f>
        <v>4</v>
      </c>
      <c r="AD1459" s="12" t="str">
        <f t="shared" si="66"/>
        <v>Apr</v>
      </c>
      <c r="AE1459" s="12" t="str">
        <f t="shared" si="67"/>
        <v>Q2</v>
      </c>
      <c r="AF1459" s="12" t="str">
        <f t="shared" si="68"/>
        <v>2024-Apr</v>
      </c>
      <c r="AG1459" s="12">
        <f>COUNTIF(C:C,Table1[[#This Row],[Customer_ID]])</f>
        <v>18</v>
      </c>
      <c r="AH1459" s="18" t="e">
        <f>IF([1]!Table1[[#This Row],[Customer_order_count]] &gt;= 10,"FREQUENT",IF([1]!Table1[[#This Row],[Customer_order_count]] &lt;= 10,"REGULAR","OCASSIONAL"))</f>
        <v>#REF!</v>
      </c>
    </row>
    <row r="1460" spans="1:34" x14ac:dyDescent="0.25">
      <c r="A1460" s="1" t="s">
        <v>2267</v>
      </c>
      <c r="B1460" s="2">
        <v>45968</v>
      </c>
      <c r="C1460" s="3" t="s">
        <v>1357</v>
      </c>
      <c r="D1460" s="4" t="s">
        <v>1358</v>
      </c>
      <c r="E1460" s="4" t="s">
        <v>3</v>
      </c>
      <c r="F1460" s="5">
        <v>32</v>
      </c>
      <c r="G1460" s="3" t="s">
        <v>317</v>
      </c>
      <c r="H1460" s="3" t="s">
        <v>5</v>
      </c>
      <c r="I1460" s="3" t="s">
        <v>81</v>
      </c>
      <c r="J1460" s="3" t="s">
        <v>82</v>
      </c>
      <c r="K1460" s="3" t="s">
        <v>58</v>
      </c>
      <c r="L1460" s="5">
        <v>1</v>
      </c>
      <c r="M1460" s="5">
        <v>3500</v>
      </c>
      <c r="N1460" s="6">
        <v>0</v>
      </c>
      <c r="O1460" s="5">
        <v>3500</v>
      </c>
      <c r="P1460" s="5">
        <v>2500</v>
      </c>
      <c r="Q1460" s="5">
        <f>Table1[[#This Row],[Sales]]-Table1[[#This Row],[Cost]]</f>
        <v>1000</v>
      </c>
      <c r="R1460" s="3" t="s">
        <v>77</v>
      </c>
      <c r="S1460" s="3" t="s">
        <v>10</v>
      </c>
      <c r="T1460" s="3" t="s">
        <v>40</v>
      </c>
      <c r="U1460" s="3" t="s">
        <v>19</v>
      </c>
      <c r="V1460" s="6">
        <f>Table1[[#This Row],[Profit]]/Table1[[#This Row],[Sales]]</f>
        <v>0.2857142857142857</v>
      </c>
      <c r="W1460" s="3">
        <f>[1]!Table1[[#This Row],[Sales]]-[1]!Table1[[#This Row],[Cost]]-[1]!Table1[[#This Row],[Profit]]</f>
        <v>0</v>
      </c>
      <c r="X1460" s="3">
        <f>[1]!Table1[[#This Row],[Quantity]]*[1]!Table1[[#This Row],[Unit_Price]]</f>
        <v>3500</v>
      </c>
      <c r="Y1460" s="7">
        <f>[1]!Table1[[#This Row],[Gross_Sales]]*[1]!Table1[[#This Row],[Discount]]</f>
        <v>0</v>
      </c>
      <c r="Z1460" s="8">
        <f>[1]!Table1[[#This Row],[Gross_Sales]]*[1]!Table1[[#This Row],[Discount_amount]]</f>
        <v>0</v>
      </c>
      <c r="AA1460" s="6">
        <f>IFERROR([1]!Table1[[#This Row],[Profit]]/[1]!Table1[[#This Row],[Sales]],0)</f>
        <v>0.2857142857142857</v>
      </c>
      <c r="AB1460" s="3">
        <f>YEAR([1]!Table1[[#This Row],[Order_Date]])</f>
        <v>2025</v>
      </c>
      <c r="AC1460" s="3">
        <f>MONTH([1]!Table1[[#This Row],[Order_Date]])</f>
        <v>11</v>
      </c>
      <c r="AD1460" s="3" t="str">
        <f t="shared" si="66"/>
        <v>Nov</v>
      </c>
      <c r="AE1460" s="3" t="str">
        <f t="shared" si="67"/>
        <v>Q4</v>
      </c>
      <c r="AF1460" s="3" t="str">
        <f t="shared" si="68"/>
        <v>2025-Nov</v>
      </c>
      <c r="AG1460" s="3">
        <f>COUNTIF(C:C,Table1[[#This Row],[Customer_ID]])</f>
        <v>5</v>
      </c>
      <c r="AH1460" s="9" t="e">
        <f>IF([1]!Table1[[#This Row],[Customer_order_count]] &gt;= 10,"FREQUENT",IF([1]!Table1[[#This Row],[Customer_order_count]] &lt;= 10,"REGULAR","OCASSIONAL"))</f>
        <v>#REF!</v>
      </c>
    </row>
    <row r="1461" spans="1:34" x14ac:dyDescent="0.25">
      <c r="A1461" s="10" t="s">
        <v>2268</v>
      </c>
      <c r="B1461" s="11">
        <v>45891</v>
      </c>
      <c r="C1461" s="12" t="s">
        <v>1198</v>
      </c>
      <c r="D1461" s="13" t="s">
        <v>962</v>
      </c>
      <c r="E1461" s="13" t="s">
        <v>3</v>
      </c>
      <c r="F1461" s="14">
        <v>25</v>
      </c>
      <c r="G1461" s="12" t="s">
        <v>280</v>
      </c>
      <c r="H1461" s="12" t="s">
        <v>270</v>
      </c>
      <c r="I1461" s="12" t="s">
        <v>65</v>
      </c>
      <c r="J1461" s="12" t="s">
        <v>66</v>
      </c>
      <c r="K1461" s="12" t="s">
        <v>25</v>
      </c>
      <c r="L1461" s="14">
        <v>1</v>
      </c>
      <c r="M1461" s="14">
        <v>2500</v>
      </c>
      <c r="N1461" s="15">
        <v>0.1</v>
      </c>
      <c r="O1461" s="14">
        <v>2250</v>
      </c>
      <c r="P1461" s="14">
        <v>1600</v>
      </c>
      <c r="Q1461" s="5">
        <f>Table1[[#This Row],[Sales]]-Table1[[#This Row],[Cost]]</f>
        <v>650</v>
      </c>
      <c r="R1461" s="12" t="s">
        <v>9</v>
      </c>
      <c r="S1461" s="12" t="s">
        <v>10</v>
      </c>
      <c r="T1461" s="12" t="s">
        <v>33</v>
      </c>
      <c r="U1461" s="12" t="s">
        <v>19</v>
      </c>
      <c r="V1461" s="6">
        <f>Table1[[#This Row],[Profit]]/Table1[[#This Row],[Sales]]</f>
        <v>0.28888888888888886</v>
      </c>
      <c r="W1461" s="12">
        <f>[1]!Table1[[#This Row],[Sales]]-[1]!Table1[[#This Row],[Cost]]-[1]!Table1[[#This Row],[Profit]]</f>
        <v>0</v>
      </c>
      <c r="X1461" s="12">
        <f>[1]!Table1[[#This Row],[Quantity]]*[1]!Table1[[#This Row],[Unit_Price]]</f>
        <v>2500</v>
      </c>
      <c r="Y1461" s="16">
        <f>[1]!Table1[[#This Row],[Gross_Sales]]*[1]!Table1[[#This Row],[Discount]]</f>
        <v>250</v>
      </c>
      <c r="Z1461" s="17">
        <f>[1]!Table1[[#This Row],[Gross_Sales]]*[1]!Table1[[#This Row],[Discount_amount]]</f>
        <v>625000</v>
      </c>
      <c r="AA1461" s="15">
        <f>IFERROR([1]!Table1[[#This Row],[Profit]]/[1]!Table1[[#This Row],[Sales]],0)</f>
        <v>0.28888888888888886</v>
      </c>
      <c r="AB1461" s="12">
        <f>YEAR([1]!Table1[[#This Row],[Order_Date]])</f>
        <v>2025</v>
      </c>
      <c r="AC1461" s="12">
        <f>MONTH([1]!Table1[[#This Row],[Order_Date]])</f>
        <v>8</v>
      </c>
      <c r="AD1461" s="12" t="str">
        <f t="shared" si="66"/>
        <v>Aug</v>
      </c>
      <c r="AE1461" s="12" t="str">
        <f t="shared" si="67"/>
        <v>Q3</v>
      </c>
      <c r="AF1461" s="12" t="str">
        <f t="shared" si="68"/>
        <v>2025-Aug</v>
      </c>
      <c r="AG1461" s="12">
        <f>COUNTIF(C:C,Table1[[#This Row],[Customer_ID]])</f>
        <v>20</v>
      </c>
      <c r="AH1461" s="18" t="e">
        <f>IF([1]!Table1[[#This Row],[Customer_order_count]] &gt;= 10,"FREQUENT",IF([1]!Table1[[#This Row],[Customer_order_count]] &lt;= 10,"REGULAR","OCASSIONAL"))</f>
        <v>#REF!</v>
      </c>
    </row>
    <row r="1462" spans="1:34" x14ac:dyDescent="0.25">
      <c r="A1462" s="1" t="s">
        <v>2269</v>
      </c>
      <c r="B1462" s="2">
        <v>45969</v>
      </c>
      <c r="C1462" s="3" t="s">
        <v>1502</v>
      </c>
      <c r="D1462" s="4" t="s">
        <v>1503</v>
      </c>
      <c r="E1462" s="4" t="s">
        <v>3</v>
      </c>
      <c r="F1462" s="5">
        <v>58</v>
      </c>
      <c r="G1462" s="3" t="s">
        <v>275</v>
      </c>
      <c r="H1462" s="3" t="s">
        <v>276</v>
      </c>
      <c r="I1462" s="3" t="s">
        <v>74</v>
      </c>
      <c r="J1462" s="3" t="s">
        <v>75</v>
      </c>
      <c r="K1462" s="3" t="s">
        <v>76</v>
      </c>
      <c r="L1462" s="5">
        <v>4</v>
      </c>
      <c r="M1462" s="5">
        <v>550</v>
      </c>
      <c r="N1462" s="6">
        <v>0.15</v>
      </c>
      <c r="O1462" s="5">
        <v>1870</v>
      </c>
      <c r="P1462" s="5">
        <v>1800</v>
      </c>
      <c r="Q1462" s="5">
        <f>Table1[[#This Row],[Sales]]-Table1[[#This Row],[Cost]]</f>
        <v>70</v>
      </c>
      <c r="R1462" s="3" t="s">
        <v>26</v>
      </c>
      <c r="S1462" s="3" t="s">
        <v>10</v>
      </c>
      <c r="T1462" s="3" t="s">
        <v>40</v>
      </c>
      <c r="U1462" s="3" t="s">
        <v>12</v>
      </c>
      <c r="V1462" s="6">
        <f>Table1[[#This Row],[Profit]]/Table1[[#This Row],[Sales]]</f>
        <v>3.7433155080213901E-2</v>
      </c>
      <c r="W1462" s="3">
        <f>[1]!Table1[[#This Row],[Sales]]-[1]!Table1[[#This Row],[Cost]]-[1]!Table1[[#This Row],[Profit]]</f>
        <v>0</v>
      </c>
      <c r="X1462" s="3">
        <f>[1]!Table1[[#This Row],[Quantity]]*[1]!Table1[[#This Row],[Unit_Price]]</f>
        <v>2200</v>
      </c>
      <c r="Y1462" s="7">
        <f>[1]!Table1[[#This Row],[Gross_Sales]]*[1]!Table1[[#This Row],[Discount]]</f>
        <v>330</v>
      </c>
      <c r="Z1462" s="8">
        <f>[1]!Table1[[#This Row],[Gross_Sales]]*[1]!Table1[[#This Row],[Discount_amount]]</f>
        <v>726000</v>
      </c>
      <c r="AA1462" s="6">
        <f>IFERROR([1]!Table1[[#This Row],[Profit]]/[1]!Table1[[#This Row],[Sales]],0)</f>
        <v>3.7433155080213901E-2</v>
      </c>
      <c r="AB1462" s="3">
        <f>YEAR([1]!Table1[[#This Row],[Order_Date]])</f>
        <v>2025</v>
      </c>
      <c r="AC1462" s="3">
        <f>MONTH([1]!Table1[[#This Row],[Order_Date]])</f>
        <v>11</v>
      </c>
      <c r="AD1462" s="3" t="str">
        <f t="shared" si="66"/>
        <v>Nov</v>
      </c>
      <c r="AE1462" s="3" t="str">
        <f t="shared" si="67"/>
        <v>Q4</v>
      </c>
      <c r="AF1462" s="3" t="str">
        <f t="shared" si="68"/>
        <v>2025-Nov</v>
      </c>
      <c r="AG1462" s="3">
        <f>COUNTIF(C:C,Table1[[#This Row],[Customer_ID]])</f>
        <v>6</v>
      </c>
      <c r="AH1462" s="9" t="e">
        <f>IF([1]!Table1[[#This Row],[Customer_order_count]] &gt;= 10,"FREQUENT",IF([1]!Table1[[#This Row],[Customer_order_count]] &lt;= 10,"REGULAR","OCASSIONAL"))</f>
        <v>#REF!</v>
      </c>
    </row>
    <row r="1463" spans="1:34" x14ac:dyDescent="0.25">
      <c r="A1463" s="10" t="s">
        <v>2270</v>
      </c>
      <c r="B1463" s="11">
        <v>45694</v>
      </c>
      <c r="C1463" s="12" t="s">
        <v>694</v>
      </c>
      <c r="D1463" s="13" t="s">
        <v>695</v>
      </c>
      <c r="E1463" s="13" t="s">
        <v>16</v>
      </c>
      <c r="F1463" s="14">
        <v>59</v>
      </c>
      <c r="G1463" s="12" t="s">
        <v>284</v>
      </c>
      <c r="H1463" s="12" t="s">
        <v>285</v>
      </c>
      <c r="I1463" s="12" t="s">
        <v>102</v>
      </c>
      <c r="J1463" s="12" t="s">
        <v>103</v>
      </c>
      <c r="K1463" s="12" t="s">
        <v>25</v>
      </c>
      <c r="L1463" s="14">
        <v>2</v>
      </c>
      <c r="M1463" s="14">
        <v>28000</v>
      </c>
      <c r="N1463" s="15">
        <v>0.1</v>
      </c>
      <c r="O1463" s="14">
        <v>50400</v>
      </c>
      <c r="P1463" s="14">
        <v>42000</v>
      </c>
      <c r="Q1463" s="5">
        <f>Table1[[#This Row],[Sales]]-Table1[[#This Row],[Cost]]</f>
        <v>8400</v>
      </c>
      <c r="R1463" s="12" t="s">
        <v>26</v>
      </c>
      <c r="S1463" s="12" t="s">
        <v>10</v>
      </c>
      <c r="T1463" s="12" t="s">
        <v>18</v>
      </c>
      <c r="U1463" s="12" t="s">
        <v>27</v>
      </c>
      <c r="V1463" s="6">
        <f>Table1[[#This Row],[Profit]]/Table1[[#This Row],[Sales]]</f>
        <v>0.16666666666666666</v>
      </c>
      <c r="W1463" s="12">
        <f>[1]!Table1[[#This Row],[Sales]]-[1]!Table1[[#This Row],[Cost]]-[1]!Table1[[#This Row],[Profit]]</f>
        <v>0</v>
      </c>
      <c r="X1463" s="12">
        <f>[1]!Table1[[#This Row],[Quantity]]*[1]!Table1[[#This Row],[Unit_Price]]</f>
        <v>56000</v>
      </c>
      <c r="Y1463" s="16">
        <f>[1]!Table1[[#This Row],[Gross_Sales]]*[1]!Table1[[#This Row],[Discount]]</f>
        <v>5600</v>
      </c>
      <c r="Z1463" s="17">
        <f>[1]!Table1[[#This Row],[Gross_Sales]]*[1]!Table1[[#This Row],[Discount_amount]]</f>
        <v>313600000</v>
      </c>
      <c r="AA1463" s="15">
        <f>IFERROR([1]!Table1[[#This Row],[Profit]]/[1]!Table1[[#This Row],[Sales]],0)</f>
        <v>0.16666666666666666</v>
      </c>
      <c r="AB1463" s="12">
        <f>YEAR([1]!Table1[[#This Row],[Order_Date]])</f>
        <v>2025</v>
      </c>
      <c r="AC1463" s="12">
        <f>MONTH([1]!Table1[[#This Row],[Order_Date]])</f>
        <v>2</v>
      </c>
      <c r="AD1463" s="12" t="str">
        <f t="shared" si="66"/>
        <v>Feb</v>
      </c>
      <c r="AE1463" s="12" t="str">
        <f t="shared" si="67"/>
        <v>Q1</v>
      </c>
      <c r="AF1463" s="12" t="str">
        <f t="shared" si="68"/>
        <v>2025-Feb</v>
      </c>
      <c r="AG1463" s="12">
        <f>COUNTIF(C:C,Table1[[#This Row],[Customer_ID]])</f>
        <v>16</v>
      </c>
      <c r="AH1463" s="18" t="e">
        <f>IF([1]!Table1[[#This Row],[Customer_order_count]] &gt;= 10,"FREQUENT",IF([1]!Table1[[#This Row],[Customer_order_count]] &lt;= 10,"REGULAR","OCASSIONAL"))</f>
        <v>#REF!</v>
      </c>
    </row>
    <row r="1464" spans="1:34" x14ac:dyDescent="0.25">
      <c r="A1464" s="1" t="s">
        <v>2271</v>
      </c>
      <c r="B1464" s="2">
        <v>45596</v>
      </c>
      <c r="C1464" s="3" t="s">
        <v>742</v>
      </c>
      <c r="D1464" s="4" t="s">
        <v>523</v>
      </c>
      <c r="E1464" s="4" t="s">
        <v>16</v>
      </c>
      <c r="F1464" s="5">
        <v>47</v>
      </c>
      <c r="G1464" s="3" t="s">
        <v>407</v>
      </c>
      <c r="H1464" s="3" t="s">
        <v>285</v>
      </c>
      <c r="I1464" s="3" t="s">
        <v>68</v>
      </c>
      <c r="J1464" s="3" t="s">
        <v>69</v>
      </c>
      <c r="K1464" s="3" t="s">
        <v>39</v>
      </c>
      <c r="L1464" s="5">
        <v>2</v>
      </c>
      <c r="M1464" s="5">
        <v>3500</v>
      </c>
      <c r="N1464" s="6">
        <v>0</v>
      </c>
      <c r="O1464" s="5">
        <v>7000</v>
      </c>
      <c r="P1464" s="5">
        <v>4600</v>
      </c>
      <c r="Q1464" s="5">
        <f>Table1[[#This Row],[Sales]]-Table1[[#This Row],[Cost]]</f>
        <v>2400</v>
      </c>
      <c r="R1464" s="3" t="s">
        <v>17</v>
      </c>
      <c r="S1464" s="3" t="s">
        <v>10</v>
      </c>
      <c r="T1464" s="3" t="s">
        <v>40</v>
      </c>
      <c r="U1464" s="3" t="s">
        <v>12</v>
      </c>
      <c r="V1464" s="6">
        <f>Table1[[#This Row],[Profit]]/Table1[[#This Row],[Sales]]</f>
        <v>0.34285714285714286</v>
      </c>
      <c r="W1464" s="3">
        <f>[1]!Table1[[#This Row],[Sales]]-[1]!Table1[[#This Row],[Cost]]-[1]!Table1[[#This Row],[Profit]]</f>
        <v>0</v>
      </c>
      <c r="X1464" s="3">
        <f>[1]!Table1[[#This Row],[Quantity]]*[1]!Table1[[#This Row],[Unit_Price]]</f>
        <v>7000</v>
      </c>
      <c r="Y1464" s="7">
        <f>[1]!Table1[[#This Row],[Gross_Sales]]*[1]!Table1[[#This Row],[Discount]]</f>
        <v>0</v>
      </c>
      <c r="Z1464" s="8">
        <f>[1]!Table1[[#This Row],[Gross_Sales]]*[1]!Table1[[#This Row],[Discount_amount]]</f>
        <v>0</v>
      </c>
      <c r="AA1464" s="6">
        <f>IFERROR([1]!Table1[[#This Row],[Profit]]/[1]!Table1[[#This Row],[Sales]],0)</f>
        <v>0.34285714285714286</v>
      </c>
      <c r="AB1464" s="3">
        <f>YEAR([1]!Table1[[#This Row],[Order_Date]])</f>
        <v>2024</v>
      </c>
      <c r="AC1464" s="3">
        <f>MONTH([1]!Table1[[#This Row],[Order_Date]])</f>
        <v>10</v>
      </c>
      <c r="AD1464" s="3" t="str">
        <f t="shared" si="66"/>
        <v>Oct</v>
      </c>
      <c r="AE1464" s="3" t="str">
        <f t="shared" si="67"/>
        <v>Q4</v>
      </c>
      <c r="AF1464" s="3" t="str">
        <f t="shared" si="68"/>
        <v>2024-Oct</v>
      </c>
      <c r="AG1464" s="3">
        <f>COUNTIF(C:C,Table1[[#This Row],[Customer_ID]])</f>
        <v>9</v>
      </c>
      <c r="AH1464" s="9" t="e">
        <f>IF([1]!Table1[[#This Row],[Customer_order_count]] &gt;= 10,"FREQUENT",IF([1]!Table1[[#This Row],[Customer_order_count]] &lt;= 10,"REGULAR","OCASSIONAL"))</f>
        <v>#REF!</v>
      </c>
    </row>
    <row r="1465" spans="1:34" x14ac:dyDescent="0.25">
      <c r="A1465" s="10" t="s">
        <v>2272</v>
      </c>
      <c r="B1465" s="11">
        <v>45978</v>
      </c>
      <c r="C1465" s="12" t="s">
        <v>2273</v>
      </c>
      <c r="D1465" s="13" t="s">
        <v>1070</v>
      </c>
      <c r="E1465" s="13" t="s">
        <v>16</v>
      </c>
      <c r="F1465" s="14">
        <v>35</v>
      </c>
      <c r="G1465" s="12" t="s">
        <v>295</v>
      </c>
      <c r="H1465" s="12" t="s">
        <v>270</v>
      </c>
      <c r="I1465" s="12" t="s">
        <v>74</v>
      </c>
      <c r="J1465" s="12" t="s">
        <v>75</v>
      </c>
      <c r="K1465" s="12" t="s">
        <v>76</v>
      </c>
      <c r="L1465" s="14">
        <v>2</v>
      </c>
      <c r="M1465" s="14">
        <v>550</v>
      </c>
      <c r="N1465" s="15">
        <v>0.1</v>
      </c>
      <c r="O1465" s="14">
        <v>990</v>
      </c>
      <c r="P1465" s="14">
        <v>900</v>
      </c>
      <c r="Q1465" s="5">
        <f>Table1[[#This Row],[Sales]]-Table1[[#This Row],[Cost]]</f>
        <v>90</v>
      </c>
      <c r="R1465" s="12" t="s">
        <v>17</v>
      </c>
      <c r="S1465" s="12" t="s">
        <v>10</v>
      </c>
      <c r="T1465" s="12" t="s">
        <v>40</v>
      </c>
      <c r="U1465" s="12" t="s">
        <v>19</v>
      </c>
      <c r="V1465" s="6">
        <f>Table1[[#This Row],[Profit]]/Table1[[#This Row],[Sales]]</f>
        <v>9.0909090909090912E-2</v>
      </c>
      <c r="W1465" s="12">
        <f>[1]!Table1[[#This Row],[Sales]]-[1]!Table1[[#This Row],[Cost]]-[1]!Table1[[#This Row],[Profit]]</f>
        <v>0</v>
      </c>
      <c r="X1465" s="12">
        <f>[1]!Table1[[#This Row],[Quantity]]*[1]!Table1[[#This Row],[Unit_Price]]</f>
        <v>1100</v>
      </c>
      <c r="Y1465" s="16">
        <f>[1]!Table1[[#This Row],[Gross_Sales]]*[1]!Table1[[#This Row],[Discount]]</f>
        <v>110</v>
      </c>
      <c r="Z1465" s="17">
        <f>[1]!Table1[[#This Row],[Gross_Sales]]*[1]!Table1[[#This Row],[Discount_amount]]</f>
        <v>121000</v>
      </c>
      <c r="AA1465" s="15">
        <f>IFERROR([1]!Table1[[#This Row],[Profit]]/[1]!Table1[[#This Row],[Sales]],0)</f>
        <v>9.0909090909090912E-2</v>
      </c>
      <c r="AB1465" s="12">
        <f>YEAR([1]!Table1[[#This Row],[Order_Date]])</f>
        <v>2025</v>
      </c>
      <c r="AC1465" s="12">
        <f>MONTH([1]!Table1[[#This Row],[Order_Date]])</f>
        <v>11</v>
      </c>
      <c r="AD1465" s="12" t="str">
        <f t="shared" si="66"/>
        <v>Nov</v>
      </c>
      <c r="AE1465" s="12" t="str">
        <f t="shared" si="67"/>
        <v>Q4</v>
      </c>
      <c r="AF1465" s="12" t="str">
        <f t="shared" si="68"/>
        <v>2025-Nov</v>
      </c>
      <c r="AG1465" s="12">
        <f>COUNTIF(C:C,Table1[[#This Row],[Customer_ID]])</f>
        <v>1</v>
      </c>
      <c r="AH1465" s="18" t="e">
        <f>IF([1]!Table1[[#This Row],[Customer_order_count]] &gt;= 10,"FREQUENT",IF([1]!Table1[[#This Row],[Customer_order_count]] &lt;= 10,"REGULAR","OCASSIONAL"))</f>
        <v>#REF!</v>
      </c>
    </row>
    <row r="1466" spans="1:34" x14ac:dyDescent="0.25">
      <c r="A1466" s="1" t="s">
        <v>2274</v>
      </c>
      <c r="B1466" s="2">
        <v>45483</v>
      </c>
      <c r="C1466" s="3" t="s">
        <v>995</v>
      </c>
      <c r="D1466" s="4" t="s">
        <v>583</v>
      </c>
      <c r="E1466" s="4" t="s">
        <v>16</v>
      </c>
      <c r="F1466" s="5">
        <v>48</v>
      </c>
      <c r="G1466" s="3" t="s">
        <v>290</v>
      </c>
      <c r="H1466" s="3" t="s">
        <v>276</v>
      </c>
      <c r="I1466" s="3" t="s">
        <v>186</v>
      </c>
      <c r="J1466" s="3" t="s">
        <v>187</v>
      </c>
      <c r="K1466" s="3" t="s">
        <v>91</v>
      </c>
      <c r="L1466" s="5">
        <v>1</v>
      </c>
      <c r="M1466" s="5">
        <v>12000</v>
      </c>
      <c r="N1466" s="6">
        <v>0.2</v>
      </c>
      <c r="O1466" s="5">
        <v>9600</v>
      </c>
      <c r="P1466" s="5">
        <v>9000</v>
      </c>
      <c r="Q1466" s="5">
        <f>Table1[[#This Row],[Sales]]-Table1[[#This Row],[Cost]]</f>
        <v>600</v>
      </c>
      <c r="R1466" s="3" t="s">
        <v>26</v>
      </c>
      <c r="S1466" s="3" t="s">
        <v>10</v>
      </c>
      <c r="T1466" s="3" t="s">
        <v>33</v>
      </c>
      <c r="U1466" s="3" t="s">
        <v>27</v>
      </c>
      <c r="V1466" s="6">
        <f>Table1[[#This Row],[Profit]]/Table1[[#This Row],[Sales]]</f>
        <v>6.25E-2</v>
      </c>
      <c r="W1466" s="3">
        <f>[1]!Table1[[#This Row],[Sales]]-[1]!Table1[[#This Row],[Cost]]-[1]!Table1[[#This Row],[Profit]]</f>
        <v>0</v>
      </c>
      <c r="X1466" s="3">
        <f>[1]!Table1[[#This Row],[Quantity]]*[1]!Table1[[#This Row],[Unit_Price]]</f>
        <v>12000</v>
      </c>
      <c r="Y1466" s="7">
        <f>[1]!Table1[[#This Row],[Gross_Sales]]*[1]!Table1[[#This Row],[Discount]]</f>
        <v>2400</v>
      </c>
      <c r="Z1466" s="8">
        <f>[1]!Table1[[#This Row],[Gross_Sales]]*[1]!Table1[[#This Row],[Discount_amount]]</f>
        <v>28800000</v>
      </c>
      <c r="AA1466" s="6">
        <f>IFERROR([1]!Table1[[#This Row],[Profit]]/[1]!Table1[[#This Row],[Sales]],0)</f>
        <v>6.25E-2</v>
      </c>
      <c r="AB1466" s="3">
        <f>YEAR([1]!Table1[[#This Row],[Order_Date]])</f>
        <v>2024</v>
      </c>
      <c r="AC1466" s="3">
        <f>MONTH([1]!Table1[[#This Row],[Order_Date]])</f>
        <v>7</v>
      </c>
      <c r="AD1466" s="3" t="str">
        <f t="shared" si="66"/>
        <v>Jul</v>
      </c>
      <c r="AE1466" s="3" t="str">
        <f t="shared" si="67"/>
        <v>Q3</v>
      </c>
      <c r="AF1466" s="3" t="str">
        <f t="shared" si="68"/>
        <v>2024-Jul</v>
      </c>
      <c r="AG1466" s="3">
        <f>COUNTIF(C:C,Table1[[#This Row],[Customer_ID]])</f>
        <v>6</v>
      </c>
      <c r="AH1466" s="9" t="e">
        <f>IF([1]!Table1[[#This Row],[Customer_order_count]] &gt;= 10,"FREQUENT",IF([1]!Table1[[#This Row],[Customer_order_count]] &lt;= 10,"REGULAR","OCASSIONAL"))</f>
        <v>#REF!</v>
      </c>
    </row>
    <row r="1467" spans="1:34" x14ac:dyDescent="0.25">
      <c r="A1467" s="10" t="s">
        <v>2275</v>
      </c>
      <c r="B1467" s="11">
        <v>45910</v>
      </c>
      <c r="C1467" s="12" t="s">
        <v>1148</v>
      </c>
      <c r="D1467" s="13" t="s">
        <v>1149</v>
      </c>
      <c r="E1467" s="13" t="s">
        <v>16</v>
      </c>
      <c r="F1467" s="14">
        <v>21</v>
      </c>
      <c r="G1467" s="12" t="s">
        <v>275</v>
      </c>
      <c r="H1467" s="12" t="s">
        <v>276</v>
      </c>
      <c r="I1467" s="12" t="s">
        <v>37</v>
      </c>
      <c r="J1467" s="12" t="s">
        <v>38</v>
      </c>
      <c r="K1467" s="12" t="s">
        <v>39</v>
      </c>
      <c r="L1467" s="14">
        <v>1</v>
      </c>
      <c r="M1467" s="14">
        <v>900</v>
      </c>
      <c r="N1467" s="15">
        <v>0.1</v>
      </c>
      <c r="O1467" s="14">
        <v>810</v>
      </c>
      <c r="P1467" s="14">
        <v>550</v>
      </c>
      <c r="Q1467" s="5">
        <f>Table1[[#This Row],[Sales]]-Table1[[#This Row],[Cost]]</f>
        <v>260</v>
      </c>
      <c r="R1467" s="12" t="s">
        <v>77</v>
      </c>
      <c r="S1467" s="12" t="s">
        <v>10</v>
      </c>
      <c r="T1467" s="12" t="s">
        <v>33</v>
      </c>
      <c r="U1467" s="12" t="s">
        <v>19</v>
      </c>
      <c r="V1467" s="6">
        <f>Table1[[#This Row],[Profit]]/Table1[[#This Row],[Sales]]</f>
        <v>0.32098765432098764</v>
      </c>
      <c r="W1467" s="12">
        <f>[1]!Table1[[#This Row],[Sales]]-[1]!Table1[[#This Row],[Cost]]-[1]!Table1[[#This Row],[Profit]]</f>
        <v>0</v>
      </c>
      <c r="X1467" s="12">
        <f>[1]!Table1[[#This Row],[Quantity]]*[1]!Table1[[#This Row],[Unit_Price]]</f>
        <v>900</v>
      </c>
      <c r="Y1467" s="16">
        <f>[1]!Table1[[#This Row],[Gross_Sales]]*[1]!Table1[[#This Row],[Discount]]</f>
        <v>90</v>
      </c>
      <c r="Z1467" s="17">
        <f>[1]!Table1[[#This Row],[Gross_Sales]]*[1]!Table1[[#This Row],[Discount_amount]]</f>
        <v>81000</v>
      </c>
      <c r="AA1467" s="15">
        <f>IFERROR([1]!Table1[[#This Row],[Profit]]/[1]!Table1[[#This Row],[Sales]],0)</f>
        <v>0.32098765432098764</v>
      </c>
      <c r="AB1467" s="12">
        <f>YEAR([1]!Table1[[#This Row],[Order_Date]])</f>
        <v>2025</v>
      </c>
      <c r="AC1467" s="12">
        <f>MONTH([1]!Table1[[#This Row],[Order_Date]])</f>
        <v>9</v>
      </c>
      <c r="AD1467" s="12" t="str">
        <f t="shared" si="66"/>
        <v>Sep</v>
      </c>
      <c r="AE1467" s="12" t="str">
        <f t="shared" si="67"/>
        <v>Q3</v>
      </c>
      <c r="AF1467" s="12" t="str">
        <f t="shared" si="68"/>
        <v>2025-Sep</v>
      </c>
      <c r="AG1467" s="12">
        <f>COUNTIF(C:C,Table1[[#This Row],[Customer_ID]])</f>
        <v>4</v>
      </c>
      <c r="AH1467" s="18" t="e">
        <f>IF([1]!Table1[[#This Row],[Customer_order_count]] &gt;= 10,"FREQUENT",IF([1]!Table1[[#This Row],[Customer_order_count]] &lt;= 10,"REGULAR","OCASSIONAL"))</f>
        <v>#REF!</v>
      </c>
    </row>
    <row r="1468" spans="1:34" x14ac:dyDescent="0.25">
      <c r="A1468" s="1" t="s">
        <v>2276</v>
      </c>
      <c r="B1468" s="2">
        <v>45839</v>
      </c>
      <c r="C1468" s="3" t="s">
        <v>564</v>
      </c>
      <c r="D1468" s="4" t="s">
        <v>557</v>
      </c>
      <c r="E1468" s="4" t="s">
        <v>16</v>
      </c>
      <c r="F1468" s="5">
        <v>38</v>
      </c>
      <c r="G1468" s="3" t="s">
        <v>312</v>
      </c>
      <c r="H1468" s="3" t="s">
        <v>276</v>
      </c>
      <c r="I1468" s="3" t="s">
        <v>23</v>
      </c>
      <c r="J1468" s="3" t="s">
        <v>24</v>
      </c>
      <c r="K1468" s="3" t="s">
        <v>25</v>
      </c>
      <c r="L1468" s="5">
        <v>4</v>
      </c>
      <c r="M1468" s="5">
        <v>55000</v>
      </c>
      <c r="N1468" s="6">
        <v>0.05</v>
      </c>
      <c r="O1468" s="5">
        <v>209000</v>
      </c>
      <c r="P1468" s="5">
        <v>160000</v>
      </c>
      <c r="Q1468" s="5">
        <f>Table1[[#This Row],[Sales]]-Table1[[#This Row],[Cost]]</f>
        <v>49000</v>
      </c>
      <c r="R1468" s="3" t="s">
        <v>26</v>
      </c>
      <c r="S1468" s="3" t="s">
        <v>10</v>
      </c>
      <c r="T1468" s="3" t="s">
        <v>33</v>
      </c>
      <c r="U1468" s="3" t="s">
        <v>27</v>
      </c>
      <c r="V1468" s="6">
        <f>Table1[[#This Row],[Profit]]/Table1[[#This Row],[Sales]]</f>
        <v>0.23444976076555024</v>
      </c>
      <c r="W1468" s="3">
        <f>[1]!Table1[[#This Row],[Sales]]-[1]!Table1[[#This Row],[Cost]]-[1]!Table1[[#This Row],[Profit]]</f>
        <v>0</v>
      </c>
      <c r="X1468" s="3">
        <f>[1]!Table1[[#This Row],[Quantity]]*[1]!Table1[[#This Row],[Unit_Price]]</f>
        <v>220000</v>
      </c>
      <c r="Y1468" s="7">
        <f>[1]!Table1[[#This Row],[Gross_Sales]]*[1]!Table1[[#This Row],[Discount]]</f>
        <v>11000</v>
      </c>
      <c r="Z1468" s="8">
        <f>[1]!Table1[[#This Row],[Gross_Sales]]*[1]!Table1[[#This Row],[Discount_amount]]</f>
        <v>2420000000</v>
      </c>
      <c r="AA1468" s="6">
        <f>IFERROR([1]!Table1[[#This Row],[Profit]]/[1]!Table1[[#This Row],[Sales]],0)</f>
        <v>0.23444976076555024</v>
      </c>
      <c r="AB1468" s="3">
        <f>YEAR([1]!Table1[[#This Row],[Order_Date]])</f>
        <v>2025</v>
      </c>
      <c r="AC1468" s="3">
        <f>MONTH([1]!Table1[[#This Row],[Order_Date]])</f>
        <v>7</v>
      </c>
      <c r="AD1468" s="3" t="str">
        <f t="shared" si="66"/>
        <v>Jul</v>
      </c>
      <c r="AE1468" s="3" t="str">
        <f t="shared" si="67"/>
        <v>Q3</v>
      </c>
      <c r="AF1468" s="3" t="str">
        <f t="shared" si="68"/>
        <v>2025-Jul</v>
      </c>
      <c r="AG1468" s="3">
        <f>COUNTIF(C:C,Table1[[#This Row],[Customer_ID]])</f>
        <v>11</v>
      </c>
      <c r="AH1468" s="9" t="e">
        <f>IF([1]!Table1[[#This Row],[Customer_order_count]] &gt;= 10,"FREQUENT",IF([1]!Table1[[#This Row],[Customer_order_count]] &lt;= 10,"REGULAR","OCASSIONAL"))</f>
        <v>#REF!</v>
      </c>
    </row>
    <row r="1469" spans="1:34" x14ac:dyDescent="0.25">
      <c r="A1469" s="10" t="s">
        <v>2277</v>
      </c>
      <c r="B1469" s="11">
        <v>45467</v>
      </c>
      <c r="C1469" s="12" t="s">
        <v>535</v>
      </c>
      <c r="D1469" s="13" t="s">
        <v>536</v>
      </c>
      <c r="E1469" s="13" t="s">
        <v>3</v>
      </c>
      <c r="F1469" s="14">
        <v>33</v>
      </c>
      <c r="G1469" s="12" t="s">
        <v>339</v>
      </c>
      <c r="H1469" s="12" t="s">
        <v>285</v>
      </c>
      <c r="I1469" s="12" t="s">
        <v>51</v>
      </c>
      <c r="J1469" s="12" t="s">
        <v>52</v>
      </c>
      <c r="K1469" s="12" t="s">
        <v>8</v>
      </c>
      <c r="L1469" s="14">
        <v>2</v>
      </c>
      <c r="M1469" s="14">
        <v>4500</v>
      </c>
      <c r="N1469" s="15">
        <v>0.15</v>
      </c>
      <c r="O1469" s="14">
        <v>7650</v>
      </c>
      <c r="P1469" s="14">
        <v>6400</v>
      </c>
      <c r="Q1469" s="5">
        <f>Table1[[#This Row],[Sales]]-Table1[[#This Row],[Cost]]</f>
        <v>1250</v>
      </c>
      <c r="R1469" s="12" t="s">
        <v>17</v>
      </c>
      <c r="S1469" s="12" t="s">
        <v>10</v>
      </c>
      <c r="T1469" s="12" t="s">
        <v>11</v>
      </c>
      <c r="U1469" s="12" t="s">
        <v>12</v>
      </c>
      <c r="V1469" s="6">
        <f>Table1[[#This Row],[Profit]]/Table1[[#This Row],[Sales]]</f>
        <v>0.16339869281045752</v>
      </c>
      <c r="W1469" s="12">
        <f>[1]!Table1[[#This Row],[Sales]]-[1]!Table1[[#This Row],[Cost]]-[1]!Table1[[#This Row],[Profit]]</f>
        <v>0</v>
      </c>
      <c r="X1469" s="12">
        <f>[1]!Table1[[#This Row],[Quantity]]*[1]!Table1[[#This Row],[Unit_Price]]</f>
        <v>9000</v>
      </c>
      <c r="Y1469" s="16">
        <f>[1]!Table1[[#This Row],[Gross_Sales]]*[1]!Table1[[#This Row],[Discount]]</f>
        <v>1350</v>
      </c>
      <c r="Z1469" s="17">
        <f>[1]!Table1[[#This Row],[Gross_Sales]]*[1]!Table1[[#This Row],[Discount_amount]]</f>
        <v>12150000</v>
      </c>
      <c r="AA1469" s="15">
        <f>IFERROR([1]!Table1[[#This Row],[Profit]]/[1]!Table1[[#This Row],[Sales]],0)</f>
        <v>0.16339869281045752</v>
      </c>
      <c r="AB1469" s="12">
        <f>YEAR([1]!Table1[[#This Row],[Order_Date]])</f>
        <v>2024</v>
      </c>
      <c r="AC1469" s="12">
        <f>MONTH([1]!Table1[[#This Row],[Order_Date]])</f>
        <v>6</v>
      </c>
      <c r="AD1469" s="12" t="str">
        <f t="shared" si="66"/>
        <v>Jun</v>
      </c>
      <c r="AE1469" s="12" t="str">
        <f t="shared" si="67"/>
        <v>Q2</v>
      </c>
      <c r="AF1469" s="12" t="str">
        <f t="shared" si="68"/>
        <v>2024-Jun</v>
      </c>
      <c r="AG1469" s="12">
        <f>COUNTIF(C:C,Table1[[#This Row],[Customer_ID]])</f>
        <v>8</v>
      </c>
      <c r="AH1469" s="18" t="e">
        <f>IF([1]!Table1[[#This Row],[Customer_order_count]] &gt;= 10,"FREQUENT",IF([1]!Table1[[#This Row],[Customer_order_count]] &lt;= 10,"REGULAR","OCASSIONAL"))</f>
        <v>#REF!</v>
      </c>
    </row>
    <row r="1470" spans="1:34" x14ac:dyDescent="0.25">
      <c r="A1470" s="1" t="s">
        <v>2278</v>
      </c>
      <c r="B1470" s="2">
        <v>45965</v>
      </c>
      <c r="C1470" s="3" t="s">
        <v>1111</v>
      </c>
      <c r="D1470" s="4" t="s">
        <v>725</v>
      </c>
      <c r="E1470" s="4" t="s">
        <v>3</v>
      </c>
      <c r="F1470" s="5">
        <v>27</v>
      </c>
      <c r="G1470" s="3" t="s">
        <v>284</v>
      </c>
      <c r="H1470" s="3" t="s">
        <v>285</v>
      </c>
      <c r="I1470" s="3" t="s">
        <v>56</v>
      </c>
      <c r="J1470" s="3" t="s">
        <v>57</v>
      </c>
      <c r="K1470" s="3" t="s">
        <v>58</v>
      </c>
      <c r="L1470" s="5">
        <v>2</v>
      </c>
      <c r="M1470" s="5">
        <v>1200</v>
      </c>
      <c r="N1470" s="6">
        <v>0.1</v>
      </c>
      <c r="O1470" s="5">
        <v>2160</v>
      </c>
      <c r="P1470" s="5">
        <v>1600</v>
      </c>
      <c r="Q1470" s="5">
        <f>Table1[[#This Row],[Sales]]-Table1[[#This Row],[Cost]]</f>
        <v>560</v>
      </c>
      <c r="R1470" s="3" t="s">
        <v>9</v>
      </c>
      <c r="S1470" s="3" t="s">
        <v>10</v>
      </c>
      <c r="T1470" s="3" t="s">
        <v>40</v>
      </c>
      <c r="U1470" s="3" t="s">
        <v>27</v>
      </c>
      <c r="V1470" s="6">
        <f>Table1[[#This Row],[Profit]]/Table1[[#This Row],[Sales]]</f>
        <v>0.25925925925925924</v>
      </c>
      <c r="W1470" s="3">
        <f>[1]!Table1[[#This Row],[Sales]]-[1]!Table1[[#This Row],[Cost]]-[1]!Table1[[#This Row],[Profit]]</f>
        <v>0</v>
      </c>
      <c r="X1470" s="3">
        <f>[1]!Table1[[#This Row],[Quantity]]*[1]!Table1[[#This Row],[Unit_Price]]</f>
        <v>2400</v>
      </c>
      <c r="Y1470" s="7">
        <f>[1]!Table1[[#This Row],[Gross_Sales]]*[1]!Table1[[#This Row],[Discount]]</f>
        <v>240</v>
      </c>
      <c r="Z1470" s="8">
        <f>[1]!Table1[[#This Row],[Gross_Sales]]*[1]!Table1[[#This Row],[Discount_amount]]</f>
        <v>576000</v>
      </c>
      <c r="AA1470" s="6">
        <f>IFERROR([1]!Table1[[#This Row],[Profit]]/[1]!Table1[[#This Row],[Sales]],0)</f>
        <v>0.25925925925925924</v>
      </c>
      <c r="AB1470" s="3">
        <f>YEAR([1]!Table1[[#This Row],[Order_Date]])</f>
        <v>2025</v>
      </c>
      <c r="AC1470" s="3">
        <f>MONTH([1]!Table1[[#This Row],[Order_Date]])</f>
        <v>11</v>
      </c>
      <c r="AD1470" s="3" t="str">
        <f t="shared" si="66"/>
        <v>Nov</v>
      </c>
      <c r="AE1470" s="3" t="str">
        <f t="shared" si="67"/>
        <v>Q4</v>
      </c>
      <c r="AF1470" s="3" t="str">
        <f t="shared" si="68"/>
        <v>2025-Nov</v>
      </c>
      <c r="AG1470" s="3">
        <f>COUNTIF(C:C,Table1[[#This Row],[Customer_ID]])</f>
        <v>12</v>
      </c>
      <c r="AH1470" s="9" t="e">
        <f>IF([1]!Table1[[#This Row],[Customer_order_count]] &gt;= 10,"FREQUENT",IF([1]!Table1[[#This Row],[Customer_order_count]] &lt;= 10,"REGULAR","OCASSIONAL"))</f>
        <v>#REF!</v>
      </c>
    </row>
    <row r="1471" spans="1:34" x14ac:dyDescent="0.25">
      <c r="A1471" s="10" t="s">
        <v>2279</v>
      </c>
      <c r="B1471" s="11">
        <v>45923</v>
      </c>
      <c r="C1471" s="12" t="s">
        <v>397</v>
      </c>
      <c r="D1471" s="12" t="s">
        <v>329</v>
      </c>
      <c r="E1471" s="12" t="s">
        <v>3</v>
      </c>
      <c r="F1471" s="12">
        <v>25</v>
      </c>
      <c r="G1471" s="12" t="s">
        <v>295</v>
      </c>
      <c r="H1471" s="12" t="s">
        <v>270</v>
      </c>
      <c r="I1471" s="12" t="s">
        <v>264</v>
      </c>
      <c r="J1471" s="12" t="s">
        <v>265</v>
      </c>
      <c r="K1471" s="12" t="s">
        <v>46</v>
      </c>
      <c r="L1471" s="12">
        <v>1</v>
      </c>
      <c r="M1471" s="12">
        <v>800</v>
      </c>
      <c r="N1471" s="12">
        <v>0.05</v>
      </c>
      <c r="O1471" s="12">
        <v>760</v>
      </c>
      <c r="P1471" s="12">
        <v>500</v>
      </c>
      <c r="Q1471" s="5">
        <f>Table1[[#This Row],[Sales]]-Table1[[#This Row],[Cost]]</f>
        <v>260</v>
      </c>
      <c r="R1471" s="12" t="s">
        <v>9</v>
      </c>
      <c r="S1471" s="12" t="s">
        <v>287</v>
      </c>
      <c r="T1471" s="12" t="s">
        <v>33</v>
      </c>
      <c r="U1471" s="12" t="s">
        <v>27</v>
      </c>
      <c r="V1471" s="6">
        <f>Table1[[#This Row],[Profit]]/Table1[[#This Row],[Sales]]</f>
        <v>0.34210526315789475</v>
      </c>
      <c r="W1471" s="12">
        <f>[1]!Table1[[#This Row],[Sales]]-[1]!Table1[[#This Row],[Cost]]-[1]!Table1[[#This Row],[Profit]]</f>
        <v>-1000</v>
      </c>
      <c r="X1471" s="12">
        <f>[1]!Table1[[#This Row],[Quantity]]*[1]!Table1[[#This Row],[Unit_Price]]</f>
        <v>800</v>
      </c>
      <c r="Y1471" s="12">
        <f>[1]!Table1[[#This Row],[Gross_Sales]]*[1]!Table1[[#This Row],[Discount]]</f>
        <v>40</v>
      </c>
      <c r="Z1471" s="12">
        <f>[1]!Table1[[#This Row],[Gross_Sales]]*[1]!Table1[[#This Row],[Discount_amount]]</f>
        <v>32000</v>
      </c>
      <c r="AA1471" s="12">
        <f>IFERROR([1]!Table1[[#This Row],[Profit]]/[1]!Table1[[#This Row],[Sales]],0)</f>
        <v>0.34210526315789475</v>
      </c>
      <c r="AB1471" s="12">
        <f>YEAR([1]!Table1[[#This Row],[Order_Date]])</f>
        <v>2025</v>
      </c>
      <c r="AC1471" s="12">
        <f>MONTH([1]!Table1[[#This Row],[Order_Date]])</f>
        <v>9</v>
      </c>
      <c r="AD1471" s="12" t="str">
        <f t="shared" si="66"/>
        <v>Sep</v>
      </c>
      <c r="AE1471" s="12" t="str">
        <f t="shared" si="67"/>
        <v>Q3</v>
      </c>
      <c r="AF1471" s="12" t="str">
        <f t="shared" si="68"/>
        <v>2025-Sep</v>
      </c>
      <c r="AG1471" s="12">
        <f>COUNTIF(C:C,Table1[[#This Row],[Customer_ID]])</f>
        <v>14</v>
      </c>
      <c r="AH1471" s="18" t="e">
        <f>IF([1]!Table1[[#This Row],[Customer_order_count]] &gt;= 10,"FREQUENT",IF([1]!Table1[[#This Row],[Customer_order_count]] &lt;= 10,"REGULAR","OCASSIONAL"))</f>
        <v>#REF!</v>
      </c>
    </row>
    <row r="1472" spans="1:34" x14ac:dyDescent="0.25">
      <c r="A1472" s="1" t="s">
        <v>2280</v>
      </c>
      <c r="B1472" s="2">
        <v>45983</v>
      </c>
      <c r="C1472" s="3" t="s">
        <v>2218</v>
      </c>
      <c r="D1472" s="4" t="s">
        <v>1298</v>
      </c>
      <c r="E1472" s="4" t="s">
        <v>16</v>
      </c>
      <c r="F1472" s="5">
        <v>26</v>
      </c>
      <c r="G1472" s="3" t="s">
        <v>407</v>
      </c>
      <c r="H1472" s="3" t="s">
        <v>285</v>
      </c>
      <c r="I1472" s="3" t="s">
        <v>95</v>
      </c>
      <c r="J1472" s="3" t="s">
        <v>96</v>
      </c>
      <c r="K1472" s="3" t="s">
        <v>46</v>
      </c>
      <c r="L1472" s="5">
        <v>3</v>
      </c>
      <c r="M1472" s="5">
        <v>600</v>
      </c>
      <c r="N1472" s="6">
        <v>0.1</v>
      </c>
      <c r="O1472" s="5">
        <v>1620</v>
      </c>
      <c r="P1472" s="5">
        <v>1140</v>
      </c>
      <c r="Q1472" s="5">
        <f>Table1[[#This Row],[Sales]]-Table1[[#This Row],[Cost]]</f>
        <v>480</v>
      </c>
      <c r="R1472" s="3" t="s">
        <v>77</v>
      </c>
      <c r="S1472" s="3" t="s">
        <v>10</v>
      </c>
      <c r="T1472" s="3" t="s">
        <v>40</v>
      </c>
      <c r="U1472" s="3" t="s">
        <v>19</v>
      </c>
      <c r="V1472" s="6">
        <f>Table1[[#This Row],[Profit]]/Table1[[#This Row],[Sales]]</f>
        <v>0.29629629629629628</v>
      </c>
      <c r="W1472" s="3">
        <f>[1]!Table1[[#This Row],[Sales]]-[1]!Table1[[#This Row],[Cost]]-[1]!Table1[[#This Row],[Profit]]</f>
        <v>0</v>
      </c>
      <c r="X1472" s="3">
        <f>[1]!Table1[[#This Row],[Quantity]]*[1]!Table1[[#This Row],[Unit_Price]]</f>
        <v>1800</v>
      </c>
      <c r="Y1472" s="7">
        <f>[1]!Table1[[#This Row],[Gross_Sales]]*[1]!Table1[[#This Row],[Discount]]</f>
        <v>180</v>
      </c>
      <c r="Z1472" s="8">
        <f>[1]!Table1[[#This Row],[Gross_Sales]]*[1]!Table1[[#This Row],[Discount_amount]]</f>
        <v>324000</v>
      </c>
      <c r="AA1472" s="6">
        <f>IFERROR([1]!Table1[[#This Row],[Profit]]/[1]!Table1[[#This Row],[Sales]],0)</f>
        <v>0.29629629629629628</v>
      </c>
      <c r="AB1472" s="3">
        <f>YEAR([1]!Table1[[#This Row],[Order_Date]])</f>
        <v>2025</v>
      </c>
      <c r="AC1472" s="3">
        <f>MONTH([1]!Table1[[#This Row],[Order_Date]])</f>
        <v>11</v>
      </c>
      <c r="AD1472" s="3" t="str">
        <f t="shared" si="66"/>
        <v>Nov</v>
      </c>
      <c r="AE1472" s="3" t="str">
        <f t="shared" si="67"/>
        <v>Q4</v>
      </c>
      <c r="AF1472" s="3" t="str">
        <f t="shared" si="68"/>
        <v>2025-Nov</v>
      </c>
      <c r="AG1472" s="3">
        <f>COUNTIF(C:C,Table1[[#This Row],[Customer_ID]])</f>
        <v>6</v>
      </c>
      <c r="AH1472" s="9" t="e">
        <f>IF([1]!Table1[[#This Row],[Customer_order_count]] &gt;= 10,"FREQUENT",IF([1]!Table1[[#This Row],[Customer_order_count]] &lt;= 10,"REGULAR","OCASSIONAL"))</f>
        <v>#REF!</v>
      </c>
    </row>
    <row r="1473" spans="1:34" x14ac:dyDescent="0.25">
      <c r="A1473" s="10" t="s">
        <v>2281</v>
      </c>
      <c r="B1473" s="11">
        <v>45430</v>
      </c>
      <c r="C1473" s="12" t="s">
        <v>1031</v>
      </c>
      <c r="D1473" s="13" t="s">
        <v>151</v>
      </c>
      <c r="E1473" s="13" t="s">
        <v>16</v>
      </c>
      <c r="F1473" s="14">
        <v>36</v>
      </c>
      <c r="G1473" s="12" t="s">
        <v>275</v>
      </c>
      <c r="H1473" s="12" t="s">
        <v>276</v>
      </c>
      <c r="I1473" s="12" t="s">
        <v>23</v>
      </c>
      <c r="J1473" s="12" t="s">
        <v>24</v>
      </c>
      <c r="K1473" s="12" t="s">
        <v>25</v>
      </c>
      <c r="L1473" s="14">
        <v>1</v>
      </c>
      <c r="M1473" s="14">
        <v>55000</v>
      </c>
      <c r="N1473" s="15">
        <v>0</v>
      </c>
      <c r="O1473" s="14">
        <v>55000</v>
      </c>
      <c r="P1473" s="14">
        <v>40000</v>
      </c>
      <c r="Q1473" s="5">
        <f>Table1[[#This Row],[Sales]]-Table1[[#This Row],[Cost]]</f>
        <v>15000</v>
      </c>
      <c r="R1473" s="12" t="s">
        <v>26</v>
      </c>
      <c r="S1473" s="12" t="s">
        <v>10</v>
      </c>
      <c r="T1473" s="12" t="s">
        <v>11</v>
      </c>
      <c r="U1473" s="12" t="s">
        <v>12</v>
      </c>
      <c r="V1473" s="6">
        <f>Table1[[#This Row],[Profit]]/Table1[[#This Row],[Sales]]</f>
        <v>0.27272727272727271</v>
      </c>
      <c r="W1473" s="12">
        <f>[1]!Table1[[#This Row],[Sales]]-[1]!Table1[[#This Row],[Cost]]-[1]!Table1[[#This Row],[Profit]]</f>
        <v>0</v>
      </c>
      <c r="X1473" s="12">
        <f>[1]!Table1[[#This Row],[Quantity]]*[1]!Table1[[#This Row],[Unit_Price]]</f>
        <v>55000</v>
      </c>
      <c r="Y1473" s="16">
        <f>[1]!Table1[[#This Row],[Gross_Sales]]*[1]!Table1[[#This Row],[Discount]]</f>
        <v>0</v>
      </c>
      <c r="Z1473" s="17">
        <f>[1]!Table1[[#This Row],[Gross_Sales]]*[1]!Table1[[#This Row],[Discount_amount]]</f>
        <v>0</v>
      </c>
      <c r="AA1473" s="15">
        <f>IFERROR([1]!Table1[[#This Row],[Profit]]/[1]!Table1[[#This Row],[Sales]],0)</f>
        <v>0.27272727272727271</v>
      </c>
      <c r="AB1473" s="12">
        <f>YEAR([1]!Table1[[#This Row],[Order_Date]])</f>
        <v>2024</v>
      </c>
      <c r="AC1473" s="12">
        <f>MONTH([1]!Table1[[#This Row],[Order_Date]])</f>
        <v>5</v>
      </c>
      <c r="AD1473" s="12" t="str">
        <f t="shared" si="66"/>
        <v>May</v>
      </c>
      <c r="AE1473" s="12" t="str">
        <f t="shared" si="67"/>
        <v>Q2</v>
      </c>
      <c r="AF1473" s="12" t="str">
        <f t="shared" si="68"/>
        <v>2024-May</v>
      </c>
      <c r="AG1473" s="12">
        <f>COUNTIF(C:C,Table1[[#This Row],[Customer_ID]])</f>
        <v>5</v>
      </c>
      <c r="AH1473" s="18" t="e">
        <f>IF([1]!Table1[[#This Row],[Customer_order_count]] &gt;= 10,"FREQUENT",IF([1]!Table1[[#This Row],[Customer_order_count]] &lt;= 10,"REGULAR","OCASSIONAL"))</f>
        <v>#REF!</v>
      </c>
    </row>
    <row r="1474" spans="1:34" x14ac:dyDescent="0.25">
      <c r="A1474" s="1" t="s">
        <v>2282</v>
      </c>
      <c r="B1474" s="2">
        <v>46004</v>
      </c>
      <c r="C1474" s="3" t="s">
        <v>267</v>
      </c>
      <c r="D1474" s="4" t="s">
        <v>268</v>
      </c>
      <c r="E1474" s="4" t="s">
        <v>16</v>
      </c>
      <c r="F1474" s="5">
        <v>32</v>
      </c>
      <c r="G1474" s="3" t="s">
        <v>269</v>
      </c>
      <c r="H1474" s="3" t="s">
        <v>270</v>
      </c>
      <c r="I1474" s="3" t="s">
        <v>186</v>
      </c>
      <c r="J1474" s="3" t="s">
        <v>187</v>
      </c>
      <c r="K1474" s="3" t="s">
        <v>91</v>
      </c>
      <c r="L1474" s="5">
        <v>1</v>
      </c>
      <c r="M1474" s="5">
        <v>12000</v>
      </c>
      <c r="N1474" s="6">
        <v>0.1</v>
      </c>
      <c r="O1474" s="5">
        <v>10800</v>
      </c>
      <c r="P1474" s="5">
        <v>9000</v>
      </c>
      <c r="Q1474" s="5">
        <f>Table1[[#This Row],[Sales]]-Table1[[#This Row],[Cost]]</f>
        <v>1800</v>
      </c>
      <c r="R1474" s="3" t="s">
        <v>77</v>
      </c>
      <c r="S1474" s="3" t="s">
        <v>10</v>
      </c>
      <c r="T1474" s="3" t="s">
        <v>40</v>
      </c>
      <c r="U1474" s="3" t="s">
        <v>27</v>
      </c>
      <c r="V1474" s="6">
        <f>Table1[[#This Row],[Profit]]/Table1[[#This Row],[Sales]]</f>
        <v>0.16666666666666666</v>
      </c>
      <c r="W1474" s="3">
        <f>[1]!Table1[[#This Row],[Sales]]-[1]!Table1[[#This Row],[Cost]]-[1]!Table1[[#This Row],[Profit]]</f>
        <v>0</v>
      </c>
      <c r="X1474" s="3">
        <f>[1]!Table1[[#This Row],[Quantity]]*[1]!Table1[[#This Row],[Unit_Price]]</f>
        <v>12000</v>
      </c>
      <c r="Y1474" s="7">
        <f>[1]!Table1[[#This Row],[Gross_Sales]]*[1]!Table1[[#This Row],[Discount]]</f>
        <v>1200</v>
      </c>
      <c r="Z1474" s="8">
        <f>[1]!Table1[[#This Row],[Gross_Sales]]*[1]!Table1[[#This Row],[Discount_amount]]</f>
        <v>14400000</v>
      </c>
      <c r="AA1474" s="6">
        <f>IFERROR([1]!Table1[[#This Row],[Profit]]/[1]!Table1[[#This Row],[Sales]],0)</f>
        <v>0.16666666666666666</v>
      </c>
      <c r="AB1474" s="3">
        <f>YEAR([1]!Table1[[#This Row],[Order_Date]])</f>
        <v>2025</v>
      </c>
      <c r="AC1474" s="3">
        <f>MONTH([1]!Table1[[#This Row],[Order_Date]])</f>
        <v>12</v>
      </c>
      <c r="AD1474" s="3" t="str">
        <f t="shared" ref="AD1474:AD1537" si="69">TEXT(B:B,"mmm")</f>
        <v>Dec</v>
      </c>
      <c r="AE1474" s="3" t="str">
        <f t="shared" ref="AE1474:AE1537" si="70">"Q"&amp;ROUNDUP(MONTH(B1474)/3,0)</f>
        <v>Q4</v>
      </c>
      <c r="AF1474" s="3" t="str">
        <f t="shared" ref="AF1474:AF1537" si="71">TEXT(B:B,"yyyy-mmm")</f>
        <v>2025-Dec</v>
      </c>
      <c r="AG1474" s="3">
        <f>COUNTIF(C:C,Table1[[#This Row],[Customer_ID]])</f>
        <v>11</v>
      </c>
      <c r="AH1474" s="9" t="e">
        <f>IF([1]!Table1[[#This Row],[Customer_order_count]] &gt;= 10,"FREQUENT",IF([1]!Table1[[#This Row],[Customer_order_count]] &lt;= 10,"REGULAR","OCASSIONAL"))</f>
        <v>#REF!</v>
      </c>
    </row>
    <row r="1475" spans="1:34" x14ac:dyDescent="0.25">
      <c r="A1475" s="10" t="s">
        <v>2283</v>
      </c>
      <c r="B1475" s="11">
        <v>45956</v>
      </c>
      <c r="C1475" s="12" t="s">
        <v>479</v>
      </c>
      <c r="D1475" s="13" t="s">
        <v>480</v>
      </c>
      <c r="E1475" s="13" t="s">
        <v>16</v>
      </c>
      <c r="F1475" s="14">
        <v>43</v>
      </c>
      <c r="G1475" s="12" t="s">
        <v>290</v>
      </c>
      <c r="H1475" s="12" t="s">
        <v>276</v>
      </c>
      <c r="I1475" s="12" t="s">
        <v>176</v>
      </c>
      <c r="J1475" s="12" t="s">
        <v>177</v>
      </c>
      <c r="K1475" s="12" t="s">
        <v>25</v>
      </c>
      <c r="L1475" s="14">
        <v>1</v>
      </c>
      <c r="M1475" s="14">
        <v>22000</v>
      </c>
      <c r="N1475" s="15">
        <v>0.1</v>
      </c>
      <c r="O1475" s="14">
        <v>19800</v>
      </c>
      <c r="P1475" s="14">
        <v>16500</v>
      </c>
      <c r="Q1475" s="5">
        <f>Table1[[#This Row],[Sales]]-Table1[[#This Row],[Cost]]</f>
        <v>3300</v>
      </c>
      <c r="R1475" s="12" t="s">
        <v>17</v>
      </c>
      <c r="S1475" s="12" t="s">
        <v>10</v>
      </c>
      <c r="T1475" s="12" t="s">
        <v>40</v>
      </c>
      <c r="U1475" s="12" t="s">
        <v>12</v>
      </c>
      <c r="V1475" s="6">
        <f>Table1[[#This Row],[Profit]]/Table1[[#This Row],[Sales]]</f>
        <v>0.16666666666666666</v>
      </c>
      <c r="W1475" s="12">
        <f>[1]!Table1[[#This Row],[Sales]]-[1]!Table1[[#This Row],[Cost]]-[1]!Table1[[#This Row],[Profit]]</f>
        <v>0</v>
      </c>
      <c r="X1475" s="12">
        <f>[1]!Table1[[#This Row],[Quantity]]*[1]!Table1[[#This Row],[Unit_Price]]</f>
        <v>22000</v>
      </c>
      <c r="Y1475" s="16">
        <f>[1]!Table1[[#This Row],[Gross_Sales]]*[1]!Table1[[#This Row],[Discount]]</f>
        <v>2200</v>
      </c>
      <c r="Z1475" s="17">
        <f>[1]!Table1[[#This Row],[Gross_Sales]]*[1]!Table1[[#This Row],[Discount_amount]]</f>
        <v>48400000</v>
      </c>
      <c r="AA1475" s="15">
        <f>IFERROR([1]!Table1[[#This Row],[Profit]]/[1]!Table1[[#This Row],[Sales]],0)</f>
        <v>0.16666666666666666</v>
      </c>
      <c r="AB1475" s="12">
        <f>YEAR([1]!Table1[[#This Row],[Order_Date]])</f>
        <v>2025</v>
      </c>
      <c r="AC1475" s="12">
        <f>MONTH([1]!Table1[[#This Row],[Order_Date]])</f>
        <v>10</v>
      </c>
      <c r="AD1475" s="12" t="str">
        <f t="shared" si="69"/>
        <v>Oct</v>
      </c>
      <c r="AE1475" s="12" t="str">
        <f t="shared" si="70"/>
        <v>Q4</v>
      </c>
      <c r="AF1475" s="12" t="str">
        <f t="shared" si="71"/>
        <v>2025-Oct</v>
      </c>
      <c r="AG1475" s="12">
        <f>COUNTIF(C:C,Table1[[#This Row],[Customer_ID]])</f>
        <v>3</v>
      </c>
      <c r="AH1475" s="18" t="e">
        <f>IF([1]!Table1[[#This Row],[Customer_order_count]] &gt;= 10,"FREQUENT",IF([1]!Table1[[#This Row],[Customer_order_count]] &lt;= 10,"REGULAR","OCASSIONAL"))</f>
        <v>#REF!</v>
      </c>
    </row>
    <row r="1476" spans="1:34" x14ac:dyDescent="0.25">
      <c r="A1476" s="1" t="s">
        <v>2284</v>
      </c>
      <c r="B1476" s="2">
        <v>45933</v>
      </c>
      <c r="C1476" s="3" t="s">
        <v>356</v>
      </c>
      <c r="D1476" s="4" t="s">
        <v>357</v>
      </c>
      <c r="E1476" s="4" t="s">
        <v>16</v>
      </c>
      <c r="F1476" s="5">
        <v>47</v>
      </c>
      <c r="G1476" s="3" t="s">
        <v>339</v>
      </c>
      <c r="H1476" s="3" t="s">
        <v>285</v>
      </c>
      <c r="I1476" s="3" t="s">
        <v>127</v>
      </c>
      <c r="J1476" s="3" t="s">
        <v>128</v>
      </c>
      <c r="K1476" s="3" t="s">
        <v>58</v>
      </c>
      <c r="L1476" s="5">
        <v>1</v>
      </c>
      <c r="M1476" s="5">
        <v>3000</v>
      </c>
      <c r="N1476" s="6">
        <v>0</v>
      </c>
      <c r="O1476" s="5">
        <v>3000</v>
      </c>
      <c r="P1476" s="5">
        <v>2100</v>
      </c>
      <c r="Q1476" s="5">
        <f>Table1[[#This Row],[Sales]]-Table1[[#This Row],[Cost]]</f>
        <v>900</v>
      </c>
      <c r="R1476" s="3" t="s">
        <v>26</v>
      </c>
      <c r="S1476" s="3" t="s">
        <v>10</v>
      </c>
      <c r="T1476" s="3" t="s">
        <v>40</v>
      </c>
      <c r="U1476" s="3" t="s">
        <v>27</v>
      </c>
      <c r="V1476" s="6">
        <f>Table1[[#This Row],[Profit]]/Table1[[#This Row],[Sales]]</f>
        <v>0.3</v>
      </c>
      <c r="W1476" s="3">
        <f>[1]!Table1[[#This Row],[Sales]]-[1]!Table1[[#This Row],[Cost]]-[1]!Table1[[#This Row],[Profit]]</f>
        <v>0</v>
      </c>
      <c r="X1476" s="3">
        <f>[1]!Table1[[#This Row],[Quantity]]*[1]!Table1[[#This Row],[Unit_Price]]</f>
        <v>3000</v>
      </c>
      <c r="Y1476" s="7">
        <f>[1]!Table1[[#This Row],[Gross_Sales]]*[1]!Table1[[#This Row],[Discount]]</f>
        <v>0</v>
      </c>
      <c r="Z1476" s="8">
        <f>[1]!Table1[[#This Row],[Gross_Sales]]*[1]!Table1[[#This Row],[Discount_amount]]</f>
        <v>0</v>
      </c>
      <c r="AA1476" s="6">
        <f>IFERROR([1]!Table1[[#This Row],[Profit]]/[1]!Table1[[#This Row],[Sales]],0)</f>
        <v>0.3</v>
      </c>
      <c r="AB1476" s="3">
        <f>YEAR([1]!Table1[[#This Row],[Order_Date]])</f>
        <v>2025</v>
      </c>
      <c r="AC1476" s="3">
        <f>MONTH([1]!Table1[[#This Row],[Order_Date]])</f>
        <v>10</v>
      </c>
      <c r="AD1476" s="3" t="str">
        <f t="shared" si="69"/>
        <v>Oct</v>
      </c>
      <c r="AE1476" s="3" t="str">
        <f t="shared" si="70"/>
        <v>Q4</v>
      </c>
      <c r="AF1476" s="3" t="str">
        <f t="shared" si="71"/>
        <v>2025-Oct</v>
      </c>
      <c r="AG1476" s="3">
        <f>COUNTIF(C:C,Table1[[#This Row],[Customer_ID]])</f>
        <v>10</v>
      </c>
      <c r="AH1476" s="9" t="e">
        <f>IF([1]!Table1[[#This Row],[Customer_order_count]] &gt;= 10,"FREQUENT",IF([1]!Table1[[#This Row],[Customer_order_count]] &lt;= 10,"REGULAR","OCASSIONAL"))</f>
        <v>#REF!</v>
      </c>
    </row>
    <row r="1477" spans="1:34" x14ac:dyDescent="0.25">
      <c r="A1477" s="10" t="s">
        <v>2285</v>
      </c>
      <c r="B1477" s="11">
        <v>45766</v>
      </c>
      <c r="C1477" s="12" t="s">
        <v>1284</v>
      </c>
      <c r="D1477" s="13" t="s">
        <v>420</v>
      </c>
      <c r="E1477" s="13" t="s">
        <v>3</v>
      </c>
      <c r="F1477" s="14">
        <v>32</v>
      </c>
      <c r="G1477" s="12" t="s">
        <v>290</v>
      </c>
      <c r="H1477" s="12" t="s">
        <v>276</v>
      </c>
      <c r="I1477" s="12" t="s">
        <v>176</v>
      </c>
      <c r="J1477" s="12" t="s">
        <v>177</v>
      </c>
      <c r="K1477" s="12" t="s">
        <v>25</v>
      </c>
      <c r="L1477" s="14">
        <v>3</v>
      </c>
      <c r="M1477" s="14">
        <v>22000</v>
      </c>
      <c r="N1477" s="15">
        <v>0.15</v>
      </c>
      <c r="O1477" s="14">
        <v>56100</v>
      </c>
      <c r="P1477" s="14">
        <v>49500</v>
      </c>
      <c r="Q1477" s="5">
        <f>Table1[[#This Row],[Sales]]-Table1[[#This Row],[Cost]]</f>
        <v>6600</v>
      </c>
      <c r="R1477" s="12" t="s">
        <v>17</v>
      </c>
      <c r="S1477" s="12" t="s">
        <v>10</v>
      </c>
      <c r="T1477" s="12" t="s">
        <v>11</v>
      </c>
      <c r="U1477" s="12" t="s">
        <v>27</v>
      </c>
      <c r="V1477" s="6">
        <f>Table1[[#This Row],[Profit]]/Table1[[#This Row],[Sales]]</f>
        <v>0.11764705882352941</v>
      </c>
      <c r="W1477" s="12">
        <f>[1]!Table1[[#This Row],[Sales]]-[1]!Table1[[#This Row],[Cost]]-[1]!Table1[[#This Row],[Profit]]</f>
        <v>0</v>
      </c>
      <c r="X1477" s="12">
        <f>[1]!Table1[[#This Row],[Quantity]]*[1]!Table1[[#This Row],[Unit_Price]]</f>
        <v>66000</v>
      </c>
      <c r="Y1477" s="16">
        <f>[1]!Table1[[#This Row],[Gross_Sales]]*[1]!Table1[[#This Row],[Discount]]</f>
        <v>9900</v>
      </c>
      <c r="Z1477" s="17">
        <f>[1]!Table1[[#This Row],[Gross_Sales]]*[1]!Table1[[#This Row],[Discount_amount]]</f>
        <v>653400000</v>
      </c>
      <c r="AA1477" s="15">
        <f>IFERROR([1]!Table1[[#This Row],[Profit]]/[1]!Table1[[#This Row],[Sales]],0)</f>
        <v>0.11764705882352941</v>
      </c>
      <c r="AB1477" s="12">
        <f>YEAR([1]!Table1[[#This Row],[Order_Date]])</f>
        <v>2025</v>
      </c>
      <c r="AC1477" s="12">
        <f>MONTH([1]!Table1[[#This Row],[Order_Date]])</f>
        <v>4</v>
      </c>
      <c r="AD1477" s="12" t="str">
        <f t="shared" si="69"/>
        <v>Apr</v>
      </c>
      <c r="AE1477" s="12" t="str">
        <f t="shared" si="70"/>
        <v>Q2</v>
      </c>
      <c r="AF1477" s="12" t="str">
        <f t="shared" si="71"/>
        <v>2025-Apr</v>
      </c>
      <c r="AG1477" s="12">
        <f>COUNTIF(C:C,Table1[[#This Row],[Customer_ID]])</f>
        <v>7</v>
      </c>
      <c r="AH1477" s="18" t="e">
        <f>IF([1]!Table1[[#This Row],[Customer_order_count]] &gt;= 10,"FREQUENT",IF([1]!Table1[[#This Row],[Customer_order_count]] &lt;= 10,"REGULAR","OCASSIONAL"))</f>
        <v>#REF!</v>
      </c>
    </row>
    <row r="1478" spans="1:34" x14ac:dyDescent="0.25">
      <c r="A1478" s="1" t="s">
        <v>2286</v>
      </c>
      <c r="B1478" s="2">
        <v>45462</v>
      </c>
      <c r="C1478" s="3" t="s">
        <v>434</v>
      </c>
      <c r="D1478" s="4" t="s">
        <v>435</v>
      </c>
      <c r="E1478" s="4" t="s">
        <v>16</v>
      </c>
      <c r="F1478" s="5">
        <v>26</v>
      </c>
      <c r="G1478" s="3" t="s">
        <v>280</v>
      </c>
      <c r="H1478" s="3" t="s">
        <v>270</v>
      </c>
      <c r="I1478" s="3" t="s">
        <v>176</v>
      </c>
      <c r="J1478" s="3" t="s">
        <v>177</v>
      </c>
      <c r="K1478" s="3" t="s">
        <v>25</v>
      </c>
      <c r="L1478" s="5">
        <v>2</v>
      </c>
      <c r="M1478" s="5">
        <v>22000</v>
      </c>
      <c r="N1478" s="6">
        <v>0.2</v>
      </c>
      <c r="O1478" s="5">
        <v>35200</v>
      </c>
      <c r="P1478" s="5">
        <v>33000</v>
      </c>
      <c r="Q1478" s="5">
        <f>Table1[[#This Row],[Sales]]-Table1[[#This Row],[Cost]]</f>
        <v>2200</v>
      </c>
      <c r="R1478" s="3" t="s">
        <v>9</v>
      </c>
      <c r="S1478" s="3" t="s">
        <v>10</v>
      </c>
      <c r="T1478" s="3" t="s">
        <v>11</v>
      </c>
      <c r="U1478" s="3" t="s">
        <v>27</v>
      </c>
      <c r="V1478" s="6">
        <f>Table1[[#This Row],[Profit]]/Table1[[#This Row],[Sales]]</f>
        <v>6.25E-2</v>
      </c>
      <c r="W1478" s="3">
        <f>[1]!Table1[[#This Row],[Sales]]-[1]!Table1[[#This Row],[Cost]]-[1]!Table1[[#This Row],[Profit]]</f>
        <v>0</v>
      </c>
      <c r="X1478" s="3">
        <f>[1]!Table1[[#This Row],[Quantity]]*[1]!Table1[[#This Row],[Unit_Price]]</f>
        <v>44000</v>
      </c>
      <c r="Y1478" s="7">
        <f>[1]!Table1[[#This Row],[Gross_Sales]]*[1]!Table1[[#This Row],[Discount]]</f>
        <v>8800</v>
      </c>
      <c r="Z1478" s="8">
        <f>[1]!Table1[[#This Row],[Gross_Sales]]*[1]!Table1[[#This Row],[Discount_amount]]</f>
        <v>387200000</v>
      </c>
      <c r="AA1478" s="6">
        <f>IFERROR([1]!Table1[[#This Row],[Profit]]/[1]!Table1[[#This Row],[Sales]],0)</f>
        <v>6.25E-2</v>
      </c>
      <c r="AB1478" s="3">
        <f>YEAR([1]!Table1[[#This Row],[Order_Date]])</f>
        <v>2024</v>
      </c>
      <c r="AC1478" s="3">
        <f>MONTH([1]!Table1[[#This Row],[Order_Date]])</f>
        <v>6</v>
      </c>
      <c r="AD1478" s="3" t="str">
        <f t="shared" si="69"/>
        <v>Jun</v>
      </c>
      <c r="AE1478" s="3" t="str">
        <f t="shared" si="70"/>
        <v>Q2</v>
      </c>
      <c r="AF1478" s="3" t="str">
        <f t="shared" si="71"/>
        <v>2024-Jun</v>
      </c>
      <c r="AG1478" s="3">
        <f>COUNTIF(C:C,Table1[[#This Row],[Customer_ID]])</f>
        <v>32</v>
      </c>
      <c r="AH1478" s="9" t="e">
        <f>IF([1]!Table1[[#This Row],[Customer_order_count]] &gt;= 10,"FREQUENT",IF([1]!Table1[[#This Row],[Customer_order_count]] &lt;= 10,"REGULAR","OCASSIONAL"))</f>
        <v>#REF!</v>
      </c>
    </row>
    <row r="1479" spans="1:34" x14ac:dyDescent="0.25">
      <c r="A1479" s="10" t="s">
        <v>2287</v>
      </c>
      <c r="B1479" s="11">
        <v>45788</v>
      </c>
      <c r="C1479" s="12" t="s">
        <v>2161</v>
      </c>
      <c r="D1479" s="13" t="s">
        <v>304</v>
      </c>
      <c r="E1479" s="13" t="s">
        <v>16</v>
      </c>
      <c r="F1479" s="14">
        <v>40</v>
      </c>
      <c r="G1479" s="12" t="s">
        <v>295</v>
      </c>
      <c r="H1479" s="12" t="s">
        <v>270</v>
      </c>
      <c r="I1479" s="12" t="s">
        <v>143</v>
      </c>
      <c r="J1479" s="12" t="s">
        <v>144</v>
      </c>
      <c r="K1479" s="12" t="s">
        <v>76</v>
      </c>
      <c r="L1479" s="14">
        <v>1</v>
      </c>
      <c r="M1479" s="14">
        <v>700</v>
      </c>
      <c r="N1479" s="15">
        <v>0.1</v>
      </c>
      <c r="O1479" s="14">
        <v>630</v>
      </c>
      <c r="P1479" s="14">
        <v>570</v>
      </c>
      <c r="Q1479" s="5">
        <f>Table1[[#This Row],[Sales]]-Table1[[#This Row],[Cost]]</f>
        <v>60</v>
      </c>
      <c r="R1479" s="12" t="s">
        <v>26</v>
      </c>
      <c r="S1479" s="12" t="s">
        <v>10</v>
      </c>
      <c r="T1479" s="12" t="s">
        <v>11</v>
      </c>
      <c r="U1479" s="12" t="s">
        <v>19</v>
      </c>
      <c r="V1479" s="6">
        <f>Table1[[#This Row],[Profit]]/Table1[[#This Row],[Sales]]</f>
        <v>9.5238095238095233E-2</v>
      </c>
      <c r="W1479" s="12">
        <f>[1]!Table1[[#This Row],[Sales]]-[1]!Table1[[#This Row],[Cost]]-[1]!Table1[[#This Row],[Profit]]</f>
        <v>0</v>
      </c>
      <c r="X1479" s="12">
        <f>[1]!Table1[[#This Row],[Quantity]]*[1]!Table1[[#This Row],[Unit_Price]]</f>
        <v>700</v>
      </c>
      <c r="Y1479" s="16">
        <f>[1]!Table1[[#This Row],[Gross_Sales]]*[1]!Table1[[#This Row],[Discount]]</f>
        <v>70</v>
      </c>
      <c r="Z1479" s="17">
        <f>[1]!Table1[[#This Row],[Gross_Sales]]*[1]!Table1[[#This Row],[Discount_amount]]</f>
        <v>49000</v>
      </c>
      <c r="AA1479" s="15">
        <f>IFERROR([1]!Table1[[#This Row],[Profit]]/[1]!Table1[[#This Row],[Sales]],0)</f>
        <v>9.5238095238095233E-2</v>
      </c>
      <c r="AB1479" s="12">
        <f>YEAR([1]!Table1[[#This Row],[Order_Date]])</f>
        <v>2025</v>
      </c>
      <c r="AC1479" s="12">
        <f>MONTH([1]!Table1[[#This Row],[Order_Date]])</f>
        <v>5</v>
      </c>
      <c r="AD1479" s="12" t="str">
        <f t="shared" si="69"/>
        <v>May</v>
      </c>
      <c r="AE1479" s="12" t="str">
        <f t="shared" si="70"/>
        <v>Q2</v>
      </c>
      <c r="AF1479" s="12" t="str">
        <f t="shared" si="71"/>
        <v>2025-May</v>
      </c>
      <c r="AG1479" s="12">
        <f>COUNTIF(C:C,Table1[[#This Row],[Customer_ID]])</f>
        <v>3</v>
      </c>
      <c r="AH1479" s="18" t="e">
        <f>IF([1]!Table1[[#This Row],[Customer_order_count]] &gt;= 10,"FREQUENT",IF([1]!Table1[[#This Row],[Customer_order_count]] &lt;= 10,"REGULAR","OCASSIONAL"))</f>
        <v>#REF!</v>
      </c>
    </row>
    <row r="1480" spans="1:34" x14ac:dyDescent="0.25">
      <c r="A1480" s="1" t="s">
        <v>2288</v>
      </c>
      <c r="B1480" s="2">
        <v>45540</v>
      </c>
      <c r="C1480" s="3" t="s">
        <v>1313</v>
      </c>
      <c r="D1480" s="4" t="s">
        <v>335</v>
      </c>
      <c r="E1480" s="4" t="s">
        <v>16</v>
      </c>
      <c r="F1480" s="5">
        <v>55</v>
      </c>
      <c r="G1480" s="3" t="s">
        <v>263</v>
      </c>
      <c r="H1480" s="3" t="s">
        <v>5</v>
      </c>
      <c r="I1480" s="3" t="s">
        <v>186</v>
      </c>
      <c r="J1480" s="3" t="s">
        <v>187</v>
      </c>
      <c r="K1480" s="3" t="s">
        <v>91</v>
      </c>
      <c r="L1480" s="5">
        <v>2</v>
      </c>
      <c r="M1480" s="5">
        <v>12000</v>
      </c>
      <c r="N1480" s="6">
        <v>0.15</v>
      </c>
      <c r="O1480" s="5">
        <v>20400</v>
      </c>
      <c r="P1480" s="5">
        <v>18000</v>
      </c>
      <c r="Q1480" s="5">
        <f>Table1[[#This Row],[Sales]]-Table1[[#This Row],[Cost]]</f>
        <v>2400</v>
      </c>
      <c r="R1480" s="3" t="s">
        <v>26</v>
      </c>
      <c r="S1480" s="3" t="s">
        <v>10</v>
      </c>
      <c r="T1480" s="3" t="s">
        <v>33</v>
      </c>
      <c r="U1480" s="3" t="s">
        <v>19</v>
      </c>
      <c r="V1480" s="6">
        <f>Table1[[#This Row],[Profit]]/Table1[[#This Row],[Sales]]</f>
        <v>0.11764705882352941</v>
      </c>
      <c r="W1480" s="3">
        <f>[1]!Table1[[#This Row],[Sales]]-[1]!Table1[[#This Row],[Cost]]-[1]!Table1[[#This Row],[Profit]]</f>
        <v>0</v>
      </c>
      <c r="X1480" s="3">
        <f>[1]!Table1[[#This Row],[Quantity]]*[1]!Table1[[#This Row],[Unit_Price]]</f>
        <v>24000</v>
      </c>
      <c r="Y1480" s="7">
        <f>[1]!Table1[[#This Row],[Gross_Sales]]*[1]!Table1[[#This Row],[Discount]]</f>
        <v>3600</v>
      </c>
      <c r="Z1480" s="8">
        <f>[1]!Table1[[#This Row],[Gross_Sales]]*[1]!Table1[[#This Row],[Discount_amount]]</f>
        <v>86400000</v>
      </c>
      <c r="AA1480" s="6">
        <f>IFERROR([1]!Table1[[#This Row],[Profit]]/[1]!Table1[[#This Row],[Sales]],0)</f>
        <v>0.11764705882352941</v>
      </c>
      <c r="AB1480" s="3">
        <f>YEAR([1]!Table1[[#This Row],[Order_Date]])</f>
        <v>2024</v>
      </c>
      <c r="AC1480" s="3">
        <f>MONTH([1]!Table1[[#This Row],[Order_Date]])</f>
        <v>9</v>
      </c>
      <c r="AD1480" s="3" t="str">
        <f t="shared" si="69"/>
        <v>Sep</v>
      </c>
      <c r="AE1480" s="3" t="str">
        <f t="shared" si="70"/>
        <v>Q3</v>
      </c>
      <c r="AF1480" s="3" t="str">
        <f t="shared" si="71"/>
        <v>2024-Sep</v>
      </c>
      <c r="AG1480" s="3">
        <f>COUNTIF(C:C,Table1[[#This Row],[Customer_ID]])</f>
        <v>4</v>
      </c>
      <c r="AH1480" s="9" t="e">
        <f>IF([1]!Table1[[#This Row],[Customer_order_count]] &gt;= 10,"FREQUENT",IF([1]!Table1[[#This Row],[Customer_order_count]] &lt;= 10,"REGULAR","OCASSIONAL"))</f>
        <v>#REF!</v>
      </c>
    </row>
    <row r="1481" spans="1:34" x14ac:dyDescent="0.25">
      <c r="A1481" s="10" t="s">
        <v>148</v>
      </c>
      <c r="B1481" s="11">
        <v>45693</v>
      </c>
      <c r="C1481" s="12" t="s">
        <v>100</v>
      </c>
      <c r="D1481" s="13" t="s">
        <v>101</v>
      </c>
      <c r="E1481" s="13" t="s">
        <v>3</v>
      </c>
      <c r="F1481" s="14">
        <v>40</v>
      </c>
      <c r="G1481" s="12" t="s">
        <v>4</v>
      </c>
      <c r="H1481" s="12" t="s">
        <v>5</v>
      </c>
      <c r="I1481" s="12" t="s">
        <v>102</v>
      </c>
      <c r="J1481" s="12" t="s">
        <v>103</v>
      </c>
      <c r="K1481" s="12" t="s">
        <v>25</v>
      </c>
      <c r="L1481" s="14">
        <v>1</v>
      </c>
      <c r="M1481" s="14">
        <v>28000</v>
      </c>
      <c r="N1481" s="15">
        <v>0</v>
      </c>
      <c r="O1481" s="14">
        <v>28000</v>
      </c>
      <c r="P1481" s="14">
        <v>21000</v>
      </c>
      <c r="Q1481" s="5">
        <f>Table1[[#This Row],[Sales]]-Table1[[#This Row],[Cost]]</f>
        <v>7000</v>
      </c>
      <c r="R1481" s="12" t="s">
        <v>26</v>
      </c>
      <c r="S1481" s="12" t="s">
        <v>10</v>
      </c>
      <c r="T1481" s="12" t="s">
        <v>18</v>
      </c>
      <c r="U1481" s="12" t="s">
        <v>27</v>
      </c>
      <c r="V1481" s="6">
        <f>Table1[[#This Row],[Profit]]/Table1[[#This Row],[Sales]]</f>
        <v>0.25</v>
      </c>
      <c r="W1481" s="12">
        <f>[1]!Table1[[#This Row],[Sales]]-[1]!Table1[[#This Row],[Cost]]-[1]!Table1[[#This Row],[Profit]]</f>
        <v>0</v>
      </c>
      <c r="X1481" s="12">
        <f>[1]!Table1[[#This Row],[Quantity]]*[1]!Table1[[#This Row],[Unit_Price]]</f>
        <v>28000</v>
      </c>
      <c r="Y1481" s="16">
        <f>[1]!Table1[[#This Row],[Gross_Sales]]*[1]!Table1[[#This Row],[Discount]]</f>
        <v>0</v>
      </c>
      <c r="Z1481" s="17">
        <f>[1]!Table1[[#This Row],[Gross_Sales]]*[1]!Table1[[#This Row],[Discount_amount]]</f>
        <v>0</v>
      </c>
      <c r="AA1481" s="15">
        <f>IFERROR([1]!Table1[[#This Row],[Profit]]/[1]!Table1[[#This Row],[Sales]],0)</f>
        <v>0.25</v>
      </c>
      <c r="AB1481" s="12">
        <f>YEAR([1]!Table1[[#This Row],[Order_Date]])</f>
        <v>2025</v>
      </c>
      <c r="AC1481" s="12">
        <f>MONTH([1]!Table1[[#This Row],[Order_Date]])</f>
        <v>2</v>
      </c>
      <c r="AD1481" s="12" t="str">
        <f t="shared" si="69"/>
        <v>Feb</v>
      </c>
      <c r="AE1481" s="12" t="str">
        <f t="shared" si="70"/>
        <v>Q1</v>
      </c>
      <c r="AF1481" s="12" t="str">
        <f t="shared" si="71"/>
        <v>2025-Feb</v>
      </c>
      <c r="AG1481" s="12">
        <f>COUNTIF(C:C,Table1[[#This Row],[Customer_ID]])</f>
        <v>12</v>
      </c>
      <c r="AH1481" s="18" t="e">
        <f>IF([1]!Table1[[#This Row],[Customer_order_count]] &gt;= 10,"FREQUENT",IF([1]!Table1[[#This Row],[Customer_order_count]] &lt;= 10,"REGULAR","OCASSIONAL"))</f>
        <v>#REF!</v>
      </c>
    </row>
    <row r="1482" spans="1:34" x14ac:dyDescent="0.25">
      <c r="A1482" s="1" t="s">
        <v>2289</v>
      </c>
      <c r="B1482" s="2">
        <v>46022</v>
      </c>
      <c r="C1482" s="3" t="s">
        <v>553</v>
      </c>
      <c r="D1482" s="4" t="s">
        <v>493</v>
      </c>
      <c r="E1482" s="4" t="s">
        <v>16</v>
      </c>
      <c r="F1482" s="5">
        <v>42</v>
      </c>
      <c r="G1482" s="3" t="s">
        <v>284</v>
      </c>
      <c r="H1482" s="3" t="s">
        <v>285</v>
      </c>
      <c r="I1482" s="3" t="s">
        <v>44</v>
      </c>
      <c r="J1482" s="3" t="s">
        <v>45</v>
      </c>
      <c r="K1482" s="3" t="s">
        <v>46</v>
      </c>
      <c r="L1482" s="5">
        <v>1</v>
      </c>
      <c r="M1482" s="5">
        <v>2500</v>
      </c>
      <c r="N1482" s="6">
        <v>0.05</v>
      </c>
      <c r="O1482" s="5">
        <v>2375</v>
      </c>
      <c r="P1482" s="5">
        <v>1500</v>
      </c>
      <c r="Q1482" s="5">
        <f>Table1[[#This Row],[Sales]]-Table1[[#This Row],[Cost]]</f>
        <v>875</v>
      </c>
      <c r="R1482" s="3" t="s">
        <v>98</v>
      </c>
      <c r="S1482" s="3" t="s">
        <v>10</v>
      </c>
      <c r="T1482" s="3" t="s">
        <v>40</v>
      </c>
      <c r="U1482" s="3" t="s">
        <v>27</v>
      </c>
      <c r="V1482" s="6">
        <f>Table1[[#This Row],[Profit]]/Table1[[#This Row],[Sales]]</f>
        <v>0.36842105263157893</v>
      </c>
      <c r="W1482" s="3">
        <f>[1]!Table1[[#This Row],[Sales]]-[1]!Table1[[#This Row],[Cost]]-[1]!Table1[[#This Row],[Profit]]</f>
        <v>0</v>
      </c>
      <c r="X1482" s="3">
        <f>[1]!Table1[[#This Row],[Quantity]]*[1]!Table1[[#This Row],[Unit_Price]]</f>
        <v>2500</v>
      </c>
      <c r="Y1482" s="7">
        <f>[1]!Table1[[#This Row],[Gross_Sales]]*[1]!Table1[[#This Row],[Discount]]</f>
        <v>125</v>
      </c>
      <c r="Z1482" s="8">
        <f>[1]!Table1[[#This Row],[Gross_Sales]]*[1]!Table1[[#This Row],[Discount_amount]]</f>
        <v>312500</v>
      </c>
      <c r="AA1482" s="6">
        <f>IFERROR([1]!Table1[[#This Row],[Profit]]/[1]!Table1[[#This Row],[Sales]],0)</f>
        <v>0.36842105263157893</v>
      </c>
      <c r="AB1482" s="3">
        <f>YEAR([1]!Table1[[#This Row],[Order_Date]])</f>
        <v>2025</v>
      </c>
      <c r="AC1482" s="3">
        <f>MONTH([1]!Table1[[#This Row],[Order_Date]])</f>
        <v>12</v>
      </c>
      <c r="AD1482" s="3" t="str">
        <f t="shared" si="69"/>
        <v>Dec</v>
      </c>
      <c r="AE1482" s="3" t="str">
        <f t="shared" si="70"/>
        <v>Q4</v>
      </c>
      <c r="AF1482" s="3" t="str">
        <f t="shared" si="71"/>
        <v>2025-Dec</v>
      </c>
      <c r="AG1482" s="3">
        <f>COUNTIF(C:C,Table1[[#This Row],[Customer_ID]])</f>
        <v>11</v>
      </c>
      <c r="AH1482" s="9" t="e">
        <f>IF([1]!Table1[[#This Row],[Customer_order_count]] &gt;= 10,"FREQUENT",IF([1]!Table1[[#This Row],[Customer_order_count]] &lt;= 10,"REGULAR","OCASSIONAL"))</f>
        <v>#REF!</v>
      </c>
    </row>
    <row r="1483" spans="1:34" x14ac:dyDescent="0.25">
      <c r="A1483" s="10" t="s">
        <v>2290</v>
      </c>
      <c r="B1483" s="11">
        <v>45884</v>
      </c>
      <c r="C1483" s="12" t="s">
        <v>430</v>
      </c>
      <c r="D1483" s="12" t="s">
        <v>431</v>
      </c>
      <c r="E1483" s="12" t="s">
        <v>3</v>
      </c>
      <c r="F1483" s="12">
        <v>58</v>
      </c>
      <c r="G1483" s="12" t="s">
        <v>407</v>
      </c>
      <c r="H1483" s="12" t="s">
        <v>285</v>
      </c>
      <c r="I1483" s="12" t="s">
        <v>56</v>
      </c>
      <c r="J1483" s="12" t="s">
        <v>57</v>
      </c>
      <c r="K1483" s="12" t="s">
        <v>58</v>
      </c>
      <c r="L1483" s="12">
        <v>1</v>
      </c>
      <c r="M1483" s="12">
        <v>1200</v>
      </c>
      <c r="N1483" s="12">
        <v>0</v>
      </c>
      <c r="O1483" s="12">
        <v>1200</v>
      </c>
      <c r="P1483" s="12">
        <v>800</v>
      </c>
      <c r="Q1483" s="5">
        <f>Table1[[#This Row],[Sales]]-Table1[[#This Row],[Cost]]</f>
        <v>400</v>
      </c>
      <c r="R1483" s="12" t="s">
        <v>9</v>
      </c>
      <c r="S1483" s="12" t="s">
        <v>287</v>
      </c>
      <c r="T1483" s="12" t="s">
        <v>33</v>
      </c>
      <c r="U1483" s="12" t="s">
        <v>27</v>
      </c>
      <c r="V1483" s="6">
        <f>Table1[[#This Row],[Profit]]/Table1[[#This Row],[Sales]]</f>
        <v>0.33333333333333331</v>
      </c>
      <c r="W1483" s="12">
        <f>[1]!Table1[[#This Row],[Sales]]-[1]!Table1[[#This Row],[Cost]]-[1]!Table1[[#This Row],[Profit]]</f>
        <v>-1600</v>
      </c>
      <c r="X1483" s="12">
        <f>[1]!Table1[[#This Row],[Quantity]]*[1]!Table1[[#This Row],[Unit_Price]]</f>
        <v>1200</v>
      </c>
      <c r="Y1483" s="12">
        <f>[1]!Table1[[#This Row],[Gross_Sales]]*[1]!Table1[[#This Row],[Discount]]</f>
        <v>0</v>
      </c>
      <c r="Z1483" s="12">
        <f>[1]!Table1[[#This Row],[Gross_Sales]]*[1]!Table1[[#This Row],[Discount_amount]]</f>
        <v>0</v>
      </c>
      <c r="AA1483" s="12">
        <f>IFERROR([1]!Table1[[#This Row],[Profit]]/[1]!Table1[[#This Row],[Sales]],0)</f>
        <v>0.33333333333333331</v>
      </c>
      <c r="AB1483" s="12">
        <f>YEAR([1]!Table1[[#This Row],[Order_Date]])</f>
        <v>2025</v>
      </c>
      <c r="AC1483" s="12">
        <f>MONTH([1]!Table1[[#This Row],[Order_Date]])</f>
        <v>8</v>
      </c>
      <c r="AD1483" s="12" t="str">
        <f t="shared" si="69"/>
        <v>Aug</v>
      </c>
      <c r="AE1483" s="12" t="str">
        <f t="shared" si="70"/>
        <v>Q3</v>
      </c>
      <c r="AF1483" s="12" t="str">
        <f t="shared" si="71"/>
        <v>2025-Aug</v>
      </c>
      <c r="AG1483" s="12">
        <f>COUNTIF(C:C,Table1[[#This Row],[Customer_ID]])</f>
        <v>5</v>
      </c>
      <c r="AH1483" s="18" t="e">
        <f>IF([1]!Table1[[#This Row],[Customer_order_count]] &gt;= 10,"FREQUENT",IF([1]!Table1[[#This Row],[Customer_order_count]] &lt;= 10,"REGULAR","OCASSIONAL"))</f>
        <v>#REF!</v>
      </c>
    </row>
    <row r="1484" spans="1:34" x14ac:dyDescent="0.25">
      <c r="A1484" s="1" t="s">
        <v>2291</v>
      </c>
      <c r="B1484" s="2">
        <v>45329</v>
      </c>
      <c r="C1484" s="3" t="s">
        <v>1947</v>
      </c>
      <c r="D1484" s="4" t="s">
        <v>158</v>
      </c>
      <c r="E1484" s="4" t="s">
        <v>3</v>
      </c>
      <c r="F1484" s="5">
        <v>29</v>
      </c>
      <c r="G1484" s="3" t="s">
        <v>275</v>
      </c>
      <c r="H1484" s="3" t="s">
        <v>276</v>
      </c>
      <c r="I1484" s="3" t="s">
        <v>143</v>
      </c>
      <c r="J1484" s="3" t="s">
        <v>144</v>
      </c>
      <c r="K1484" s="3" t="s">
        <v>76</v>
      </c>
      <c r="L1484" s="5">
        <v>4</v>
      </c>
      <c r="M1484" s="5">
        <v>700</v>
      </c>
      <c r="N1484" s="6">
        <v>0.05</v>
      </c>
      <c r="O1484" s="5">
        <v>2660</v>
      </c>
      <c r="P1484" s="5">
        <v>2280</v>
      </c>
      <c r="Q1484" s="5">
        <f>Table1[[#This Row],[Sales]]-Table1[[#This Row],[Cost]]</f>
        <v>380</v>
      </c>
      <c r="R1484" s="3" t="s">
        <v>26</v>
      </c>
      <c r="S1484" s="3" t="s">
        <v>10</v>
      </c>
      <c r="T1484" s="3" t="s">
        <v>18</v>
      </c>
      <c r="U1484" s="3" t="s">
        <v>12</v>
      </c>
      <c r="V1484" s="6">
        <f>Table1[[#This Row],[Profit]]/Table1[[#This Row],[Sales]]</f>
        <v>0.14285714285714285</v>
      </c>
      <c r="W1484" s="3">
        <f>[1]!Table1[[#This Row],[Sales]]-[1]!Table1[[#This Row],[Cost]]-[1]!Table1[[#This Row],[Profit]]</f>
        <v>0</v>
      </c>
      <c r="X1484" s="3">
        <f>[1]!Table1[[#This Row],[Quantity]]*[1]!Table1[[#This Row],[Unit_Price]]</f>
        <v>2800</v>
      </c>
      <c r="Y1484" s="7">
        <f>[1]!Table1[[#This Row],[Gross_Sales]]*[1]!Table1[[#This Row],[Discount]]</f>
        <v>140</v>
      </c>
      <c r="Z1484" s="8">
        <f>[1]!Table1[[#This Row],[Gross_Sales]]*[1]!Table1[[#This Row],[Discount_amount]]</f>
        <v>392000</v>
      </c>
      <c r="AA1484" s="6">
        <f>IFERROR([1]!Table1[[#This Row],[Profit]]/[1]!Table1[[#This Row],[Sales]],0)</f>
        <v>0.14285714285714285</v>
      </c>
      <c r="AB1484" s="3">
        <f>YEAR([1]!Table1[[#This Row],[Order_Date]])</f>
        <v>2024</v>
      </c>
      <c r="AC1484" s="3">
        <f>MONTH([1]!Table1[[#This Row],[Order_Date]])</f>
        <v>2</v>
      </c>
      <c r="AD1484" s="3" t="str">
        <f t="shared" si="69"/>
        <v>Feb</v>
      </c>
      <c r="AE1484" s="3" t="str">
        <f t="shared" si="70"/>
        <v>Q1</v>
      </c>
      <c r="AF1484" s="3" t="str">
        <f t="shared" si="71"/>
        <v>2024-Feb</v>
      </c>
      <c r="AG1484" s="3">
        <f>COUNTIF(C:C,Table1[[#This Row],[Customer_ID]])</f>
        <v>3</v>
      </c>
      <c r="AH1484" s="9" t="e">
        <f>IF([1]!Table1[[#This Row],[Customer_order_count]] &gt;= 10,"FREQUENT",IF([1]!Table1[[#This Row],[Customer_order_count]] &lt;= 10,"REGULAR","OCASSIONAL"))</f>
        <v>#REF!</v>
      </c>
    </row>
    <row r="1485" spans="1:34" x14ac:dyDescent="0.25">
      <c r="A1485" s="10" t="s">
        <v>2292</v>
      </c>
      <c r="B1485" s="11">
        <v>45918</v>
      </c>
      <c r="C1485" s="12" t="s">
        <v>434</v>
      </c>
      <c r="D1485" s="13" t="s">
        <v>435</v>
      </c>
      <c r="E1485" s="13" t="s">
        <v>16</v>
      </c>
      <c r="F1485" s="14">
        <v>26</v>
      </c>
      <c r="G1485" s="12" t="s">
        <v>280</v>
      </c>
      <c r="H1485" s="12" t="s">
        <v>270</v>
      </c>
      <c r="I1485" s="12" t="s">
        <v>6</v>
      </c>
      <c r="J1485" s="12" t="s">
        <v>7</v>
      </c>
      <c r="K1485" s="12" t="s">
        <v>8</v>
      </c>
      <c r="L1485" s="14">
        <v>1</v>
      </c>
      <c r="M1485" s="14">
        <v>7000</v>
      </c>
      <c r="N1485" s="15">
        <v>0.15</v>
      </c>
      <c r="O1485" s="14">
        <v>5950</v>
      </c>
      <c r="P1485" s="14">
        <v>5200</v>
      </c>
      <c r="Q1485" s="5">
        <f>Table1[[#This Row],[Sales]]-Table1[[#This Row],[Cost]]</f>
        <v>750</v>
      </c>
      <c r="R1485" s="12" t="s">
        <v>77</v>
      </c>
      <c r="S1485" s="12" t="s">
        <v>10</v>
      </c>
      <c r="T1485" s="12" t="s">
        <v>33</v>
      </c>
      <c r="U1485" s="12" t="s">
        <v>27</v>
      </c>
      <c r="V1485" s="6">
        <f>Table1[[#This Row],[Profit]]/Table1[[#This Row],[Sales]]</f>
        <v>0.12605042016806722</v>
      </c>
      <c r="W1485" s="12">
        <f>[1]!Table1[[#This Row],[Sales]]-[1]!Table1[[#This Row],[Cost]]-[1]!Table1[[#This Row],[Profit]]</f>
        <v>0</v>
      </c>
      <c r="X1485" s="12">
        <f>[1]!Table1[[#This Row],[Quantity]]*[1]!Table1[[#This Row],[Unit_Price]]</f>
        <v>7000</v>
      </c>
      <c r="Y1485" s="16">
        <f>[1]!Table1[[#This Row],[Gross_Sales]]*[1]!Table1[[#This Row],[Discount]]</f>
        <v>1050</v>
      </c>
      <c r="Z1485" s="17">
        <f>[1]!Table1[[#This Row],[Gross_Sales]]*[1]!Table1[[#This Row],[Discount_amount]]</f>
        <v>7350000</v>
      </c>
      <c r="AA1485" s="15">
        <f>IFERROR([1]!Table1[[#This Row],[Profit]]/[1]!Table1[[#This Row],[Sales]],0)</f>
        <v>0.12605042016806722</v>
      </c>
      <c r="AB1485" s="12">
        <f>YEAR([1]!Table1[[#This Row],[Order_Date]])</f>
        <v>2025</v>
      </c>
      <c r="AC1485" s="12">
        <f>MONTH([1]!Table1[[#This Row],[Order_Date]])</f>
        <v>9</v>
      </c>
      <c r="AD1485" s="12" t="str">
        <f t="shared" si="69"/>
        <v>Sep</v>
      </c>
      <c r="AE1485" s="12" t="str">
        <f t="shared" si="70"/>
        <v>Q3</v>
      </c>
      <c r="AF1485" s="12" t="str">
        <f t="shared" si="71"/>
        <v>2025-Sep</v>
      </c>
      <c r="AG1485" s="12">
        <f>COUNTIF(C:C,Table1[[#This Row],[Customer_ID]])</f>
        <v>32</v>
      </c>
      <c r="AH1485" s="18" t="e">
        <f>IF([1]!Table1[[#This Row],[Customer_order_count]] &gt;= 10,"FREQUENT",IF([1]!Table1[[#This Row],[Customer_order_count]] &lt;= 10,"REGULAR","OCASSIONAL"))</f>
        <v>#REF!</v>
      </c>
    </row>
    <row r="1486" spans="1:34" x14ac:dyDescent="0.25">
      <c r="A1486" s="1" t="s">
        <v>2293</v>
      </c>
      <c r="B1486" s="2">
        <v>45529</v>
      </c>
      <c r="C1486" s="3" t="s">
        <v>1260</v>
      </c>
      <c r="D1486" s="4" t="s">
        <v>725</v>
      </c>
      <c r="E1486" s="4" t="s">
        <v>3</v>
      </c>
      <c r="F1486" s="5">
        <v>52</v>
      </c>
      <c r="G1486" s="3" t="s">
        <v>284</v>
      </c>
      <c r="H1486" s="3" t="s">
        <v>285</v>
      </c>
      <c r="I1486" s="3" t="s">
        <v>109</v>
      </c>
      <c r="J1486" s="3" t="s">
        <v>110</v>
      </c>
      <c r="K1486" s="3" t="s">
        <v>8</v>
      </c>
      <c r="L1486" s="5">
        <v>1</v>
      </c>
      <c r="M1486" s="5">
        <v>4000</v>
      </c>
      <c r="N1486" s="6">
        <v>0</v>
      </c>
      <c r="O1486" s="5">
        <v>4000</v>
      </c>
      <c r="P1486" s="5">
        <v>2900</v>
      </c>
      <c r="Q1486" s="5">
        <f>Table1[[#This Row],[Sales]]-Table1[[#This Row],[Cost]]</f>
        <v>1100</v>
      </c>
      <c r="R1486" s="3" t="s">
        <v>26</v>
      </c>
      <c r="S1486" s="3" t="s">
        <v>10</v>
      </c>
      <c r="T1486" s="3" t="s">
        <v>33</v>
      </c>
      <c r="U1486" s="3" t="s">
        <v>19</v>
      </c>
      <c r="V1486" s="6">
        <f>Table1[[#This Row],[Profit]]/Table1[[#This Row],[Sales]]</f>
        <v>0.27500000000000002</v>
      </c>
      <c r="W1486" s="3">
        <f>[1]!Table1[[#This Row],[Sales]]-[1]!Table1[[#This Row],[Cost]]-[1]!Table1[[#This Row],[Profit]]</f>
        <v>0</v>
      </c>
      <c r="X1486" s="3">
        <f>[1]!Table1[[#This Row],[Quantity]]*[1]!Table1[[#This Row],[Unit_Price]]</f>
        <v>4000</v>
      </c>
      <c r="Y1486" s="7">
        <f>[1]!Table1[[#This Row],[Gross_Sales]]*[1]!Table1[[#This Row],[Discount]]</f>
        <v>0</v>
      </c>
      <c r="Z1486" s="8">
        <f>[1]!Table1[[#This Row],[Gross_Sales]]*[1]!Table1[[#This Row],[Discount_amount]]</f>
        <v>0</v>
      </c>
      <c r="AA1486" s="6">
        <f>IFERROR([1]!Table1[[#This Row],[Profit]]/[1]!Table1[[#This Row],[Sales]],0)</f>
        <v>0.27500000000000002</v>
      </c>
      <c r="AB1486" s="3">
        <f>YEAR([1]!Table1[[#This Row],[Order_Date]])</f>
        <v>2024</v>
      </c>
      <c r="AC1486" s="3">
        <f>MONTH([1]!Table1[[#This Row],[Order_Date]])</f>
        <v>8</v>
      </c>
      <c r="AD1486" s="3" t="str">
        <f t="shared" si="69"/>
        <v>Aug</v>
      </c>
      <c r="AE1486" s="3" t="str">
        <f t="shared" si="70"/>
        <v>Q3</v>
      </c>
      <c r="AF1486" s="3" t="str">
        <f t="shared" si="71"/>
        <v>2024-Aug</v>
      </c>
      <c r="AG1486" s="3">
        <f>COUNTIF(C:C,Table1[[#This Row],[Customer_ID]])</f>
        <v>3</v>
      </c>
      <c r="AH1486" s="9" t="e">
        <f>IF([1]!Table1[[#This Row],[Customer_order_count]] &gt;= 10,"FREQUENT",IF([1]!Table1[[#This Row],[Customer_order_count]] &lt;= 10,"REGULAR","OCASSIONAL"))</f>
        <v>#REF!</v>
      </c>
    </row>
    <row r="1487" spans="1:34" x14ac:dyDescent="0.25">
      <c r="A1487" s="10" t="s">
        <v>2294</v>
      </c>
      <c r="B1487" s="11">
        <v>45882</v>
      </c>
      <c r="C1487" s="12" t="s">
        <v>486</v>
      </c>
      <c r="D1487" s="13" t="s">
        <v>487</v>
      </c>
      <c r="E1487" s="13" t="s">
        <v>3</v>
      </c>
      <c r="F1487" s="14">
        <v>59</v>
      </c>
      <c r="G1487" s="12" t="s">
        <v>407</v>
      </c>
      <c r="H1487" s="12" t="s">
        <v>285</v>
      </c>
      <c r="I1487" s="12" t="s">
        <v>68</v>
      </c>
      <c r="J1487" s="12" t="s">
        <v>69</v>
      </c>
      <c r="K1487" s="12" t="s">
        <v>39</v>
      </c>
      <c r="L1487" s="14">
        <v>3</v>
      </c>
      <c r="M1487" s="14">
        <v>3500</v>
      </c>
      <c r="N1487" s="15">
        <v>0.15</v>
      </c>
      <c r="O1487" s="14">
        <v>8925</v>
      </c>
      <c r="P1487" s="14">
        <v>6900</v>
      </c>
      <c r="Q1487" s="5">
        <f>Table1[[#This Row],[Sales]]-Table1[[#This Row],[Cost]]</f>
        <v>2025</v>
      </c>
      <c r="R1487" s="12" t="s">
        <v>17</v>
      </c>
      <c r="S1487" s="12" t="s">
        <v>10</v>
      </c>
      <c r="T1487" s="12" t="s">
        <v>33</v>
      </c>
      <c r="U1487" s="12" t="s">
        <v>12</v>
      </c>
      <c r="V1487" s="6">
        <f>Table1[[#This Row],[Profit]]/Table1[[#This Row],[Sales]]</f>
        <v>0.22689075630252101</v>
      </c>
      <c r="W1487" s="12">
        <f>[1]!Table1[[#This Row],[Sales]]-[1]!Table1[[#This Row],[Cost]]-[1]!Table1[[#This Row],[Profit]]</f>
        <v>0</v>
      </c>
      <c r="X1487" s="12">
        <f>[1]!Table1[[#This Row],[Quantity]]*[1]!Table1[[#This Row],[Unit_Price]]</f>
        <v>10500</v>
      </c>
      <c r="Y1487" s="16">
        <f>[1]!Table1[[#This Row],[Gross_Sales]]*[1]!Table1[[#This Row],[Discount]]</f>
        <v>1575</v>
      </c>
      <c r="Z1487" s="17">
        <f>[1]!Table1[[#This Row],[Gross_Sales]]*[1]!Table1[[#This Row],[Discount_amount]]</f>
        <v>16537500</v>
      </c>
      <c r="AA1487" s="15">
        <f>IFERROR([1]!Table1[[#This Row],[Profit]]/[1]!Table1[[#This Row],[Sales]],0)</f>
        <v>0.22689075630252101</v>
      </c>
      <c r="AB1487" s="12">
        <f>YEAR([1]!Table1[[#This Row],[Order_Date]])</f>
        <v>2025</v>
      </c>
      <c r="AC1487" s="12">
        <f>MONTH([1]!Table1[[#This Row],[Order_Date]])</f>
        <v>8</v>
      </c>
      <c r="AD1487" s="12" t="str">
        <f t="shared" si="69"/>
        <v>Aug</v>
      </c>
      <c r="AE1487" s="12" t="str">
        <f t="shared" si="70"/>
        <v>Q3</v>
      </c>
      <c r="AF1487" s="12" t="str">
        <f t="shared" si="71"/>
        <v>2025-Aug</v>
      </c>
      <c r="AG1487" s="12">
        <f>COUNTIF(C:C,Table1[[#This Row],[Customer_ID]])</f>
        <v>10</v>
      </c>
      <c r="AH1487" s="18" t="e">
        <f>IF([1]!Table1[[#This Row],[Customer_order_count]] &gt;= 10,"FREQUENT",IF([1]!Table1[[#This Row],[Customer_order_count]] &lt;= 10,"REGULAR","OCASSIONAL"))</f>
        <v>#REF!</v>
      </c>
    </row>
    <row r="1488" spans="1:34" x14ac:dyDescent="0.25">
      <c r="A1488" s="1" t="s">
        <v>2295</v>
      </c>
      <c r="B1488" s="2">
        <v>45955</v>
      </c>
      <c r="C1488" s="3" t="s">
        <v>2047</v>
      </c>
      <c r="D1488" s="4" t="s">
        <v>786</v>
      </c>
      <c r="E1488" s="4" t="s">
        <v>3</v>
      </c>
      <c r="F1488" s="5">
        <v>59</v>
      </c>
      <c r="G1488" s="3" t="s">
        <v>290</v>
      </c>
      <c r="H1488" s="3" t="s">
        <v>276</v>
      </c>
      <c r="I1488" s="3" t="s">
        <v>44</v>
      </c>
      <c r="J1488" s="3" t="s">
        <v>45</v>
      </c>
      <c r="K1488" s="3" t="s">
        <v>46</v>
      </c>
      <c r="L1488" s="5">
        <v>1</v>
      </c>
      <c r="M1488" s="5">
        <v>2500</v>
      </c>
      <c r="N1488" s="6">
        <v>0</v>
      </c>
      <c r="O1488" s="5">
        <v>2500</v>
      </c>
      <c r="P1488" s="5">
        <v>1500</v>
      </c>
      <c r="Q1488" s="5">
        <f>Table1[[#This Row],[Sales]]-Table1[[#This Row],[Cost]]</f>
        <v>1000</v>
      </c>
      <c r="R1488" s="3" t="s">
        <v>77</v>
      </c>
      <c r="S1488" s="3" t="s">
        <v>10</v>
      </c>
      <c r="T1488" s="3" t="s">
        <v>40</v>
      </c>
      <c r="U1488" s="3" t="s">
        <v>19</v>
      </c>
      <c r="V1488" s="6">
        <f>Table1[[#This Row],[Profit]]/Table1[[#This Row],[Sales]]</f>
        <v>0.4</v>
      </c>
      <c r="W1488" s="3">
        <f>[1]!Table1[[#This Row],[Sales]]-[1]!Table1[[#This Row],[Cost]]-[1]!Table1[[#This Row],[Profit]]</f>
        <v>0</v>
      </c>
      <c r="X1488" s="3">
        <f>[1]!Table1[[#This Row],[Quantity]]*[1]!Table1[[#This Row],[Unit_Price]]</f>
        <v>2500</v>
      </c>
      <c r="Y1488" s="7">
        <f>[1]!Table1[[#This Row],[Gross_Sales]]*[1]!Table1[[#This Row],[Discount]]</f>
        <v>0</v>
      </c>
      <c r="Z1488" s="8">
        <f>[1]!Table1[[#This Row],[Gross_Sales]]*[1]!Table1[[#This Row],[Discount_amount]]</f>
        <v>0</v>
      </c>
      <c r="AA1488" s="6">
        <f>IFERROR([1]!Table1[[#This Row],[Profit]]/[1]!Table1[[#This Row],[Sales]],0)</f>
        <v>0.4</v>
      </c>
      <c r="AB1488" s="3">
        <f>YEAR([1]!Table1[[#This Row],[Order_Date]])</f>
        <v>2025</v>
      </c>
      <c r="AC1488" s="3">
        <f>MONTH([1]!Table1[[#This Row],[Order_Date]])</f>
        <v>10</v>
      </c>
      <c r="AD1488" s="3" t="str">
        <f t="shared" si="69"/>
        <v>Oct</v>
      </c>
      <c r="AE1488" s="3" t="str">
        <f t="shared" si="70"/>
        <v>Q4</v>
      </c>
      <c r="AF1488" s="3" t="str">
        <f t="shared" si="71"/>
        <v>2025-Oct</v>
      </c>
      <c r="AG1488" s="3">
        <f>COUNTIF(C:C,Table1[[#This Row],[Customer_ID]])</f>
        <v>4</v>
      </c>
      <c r="AH1488" s="9" t="e">
        <f>IF([1]!Table1[[#This Row],[Customer_order_count]] &gt;= 10,"FREQUENT",IF([1]!Table1[[#This Row],[Customer_order_count]] &lt;= 10,"REGULAR","OCASSIONAL"))</f>
        <v>#REF!</v>
      </c>
    </row>
    <row r="1489" spans="1:34" x14ac:dyDescent="0.25">
      <c r="A1489" s="10" t="s">
        <v>2296</v>
      </c>
      <c r="B1489" s="11">
        <v>45929</v>
      </c>
      <c r="C1489" s="12" t="s">
        <v>1163</v>
      </c>
      <c r="D1489" s="13" t="s">
        <v>557</v>
      </c>
      <c r="E1489" s="13" t="s">
        <v>3</v>
      </c>
      <c r="F1489" s="14">
        <v>52</v>
      </c>
      <c r="G1489" s="12" t="s">
        <v>295</v>
      </c>
      <c r="H1489" s="12" t="s">
        <v>270</v>
      </c>
      <c r="I1489" s="12" t="s">
        <v>51</v>
      </c>
      <c r="J1489" s="12" t="s">
        <v>52</v>
      </c>
      <c r="K1489" s="12" t="s">
        <v>8</v>
      </c>
      <c r="L1489" s="14">
        <v>1</v>
      </c>
      <c r="M1489" s="14">
        <v>4500</v>
      </c>
      <c r="N1489" s="15">
        <v>0</v>
      </c>
      <c r="O1489" s="14">
        <v>4500</v>
      </c>
      <c r="P1489" s="14">
        <v>3200</v>
      </c>
      <c r="Q1489" s="5">
        <f>Table1[[#This Row],[Sales]]-Table1[[#This Row],[Cost]]</f>
        <v>1300</v>
      </c>
      <c r="R1489" s="12" t="s">
        <v>26</v>
      </c>
      <c r="S1489" s="12" t="s">
        <v>10</v>
      </c>
      <c r="T1489" s="12" t="s">
        <v>33</v>
      </c>
      <c r="U1489" s="12" t="s">
        <v>27</v>
      </c>
      <c r="V1489" s="6">
        <f>Table1[[#This Row],[Profit]]/Table1[[#This Row],[Sales]]</f>
        <v>0.28888888888888886</v>
      </c>
      <c r="W1489" s="12">
        <f>[1]!Table1[[#This Row],[Sales]]-[1]!Table1[[#This Row],[Cost]]-[1]!Table1[[#This Row],[Profit]]</f>
        <v>0</v>
      </c>
      <c r="X1489" s="12">
        <f>[1]!Table1[[#This Row],[Quantity]]*[1]!Table1[[#This Row],[Unit_Price]]</f>
        <v>4500</v>
      </c>
      <c r="Y1489" s="16">
        <f>[1]!Table1[[#This Row],[Gross_Sales]]*[1]!Table1[[#This Row],[Discount]]</f>
        <v>0</v>
      </c>
      <c r="Z1489" s="17">
        <f>[1]!Table1[[#This Row],[Gross_Sales]]*[1]!Table1[[#This Row],[Discount_amount]]</f>
        <v>0</v>
      </c>
      <c r="AA1489" s="15">
        <f>IFERROR([1]!Table1[[#This Row],[Profit]]/[1]!Table1[[#This Row],[Sales]],0)</f>
        <v>0.28888888888888886</v>
      </c>
      <c r="AB1489" s="12">
        <f>YEAR([1]!Table1[[#This Row],[Order_Date]])</f>
        <v>2025</v>
      </c>
      <c r="AC1489" s="12">
        <f>MONTH([1]!Table1[[#This Row],[Order_Date]])</f>
        <v>9</v>
      </c>
      <c r="AD1489" s="12" t="str">
        <f t="shared" si="69"/>
        <v>Sep</v>
      </c>
      <c r="AE1489" s="12" t="str">
        <f t="shared" si="70"/>
        <v>Q3</v>
      </c>
      <c r="AF1489" s="12" t="str">
        <f t="shared" si="71"/>
        <v>2025-Sep</v>
      </c>
      <c r="AG1489" s="12">
        <f>COUNTIF(C:C,Table1[[#This Row],[Customer_ID]])</f>
        <v>15</v>
      </c>
      <c r="AH1489" s="18" t="e">
        <f>IF([1]!Table1[[#This Row],[Customer_order_count]] &gt;= 10,"FREQUENT",IF([1]!Table1[[#This Row],[Customer_order_count]] &lt;= 10,"REGULAR","OCASSIONAL"))</f>
        <v>#REF!</v>
      </c>
    </row>
    <row r="1490" spans="1:34" x14ac:dyDescent="0.25">
      <c r="A1490" s="1" t="s">
        <v>2297</v>
      </c>
      <c r="B1490" s="2">
        <v>45313</v>
      </c>
      <c r="C1490" s="3" t="s">
        <v>356</v>
      </c>
      <c r="D1490" s="4" t="s">
        <v>357</v>
      </c>
      <c r="E1490" s="4" t="s">
        <v>16</v>
      </c>
      <c r="F1490" s="5">
        <v>47</v>
      </c>
      <c r="G1490" s="3" t="s">
        <v>339</v>
      </c>
      <c r="H1490" s="3" t="s">
        <v>285</v>
      </c>
      <c r="I1490" s="3" t="s">
        <v>305</v>
      </c>
      <c r="J1490" s="3" t="s">
        <v>306</v>
      </c>
      <c r="K1490" s="3" t="s">
        <v>91</v>
      </c>
      <c r="L1490" s="5">
        <v>1</v>
      </c>
      <c r="M1490" s="5">
        <v>8500</v>
      </c>
      <c r="N1490" s="6">
        <v>0.2</v>
      </c>
      <c r="O1490" s="5">
        <v>6800</v>
      </c>
      <c r="P1490" s="5">
        <v>6500</v>
      </c>
      <c r="Q1490" s="5">
        <f>Table1[[#This Row],[Sales]]-Table1[[#This Row],[Cost]]</f>
        <v>300</v>
      </c>
      <c r="R1490" s="3" t="s">
        <v>26</v>
      </c>
      <c r="S1490" s="3" t="s">
        <v>10</v>
      </c>
      <c r="T1490" s="3" t="s">
        <v>18</v>
      </c>
      <c r="U1490" s="3" t="s">
        <v>27</v>
      </c>
      <c r="V1490" s="6">
        <f>Table1[[#This Row],[Profit]]/Table1[[#This Row],[Sales]]</f>
        <v>4.4117647058823532E-2</v>
      </c>
      <c r="W1490" s="3">
        <f>[1]!Table1[[#This Row],[Sales]]-[1]!Table1[[#This Row],[Cost]]-[1]!Table1[[#This Row],[Profit]]</f>
        <v>0</v>
      </c>
      <c r="X1490" s="3">
        <f>[1]!Table1[[#This Row],[Quantity]]*[1]!Table1[[#This Row],[Unit_Price]]</f>
        <v>8500</v>
      </c>
      <c r="Y1490" s="7">
        <f>[1]!Table1[[#This Row],[Gross_Sales]]*[1]!Table1[[#This Row],[Discount]]</f>
        <v>1700</v>
      </c>
      <c r="Z1490" s="8">
        <f>[1]!Table1[[#This Row],[Gross_Sales]]*[1]!Table1[[#This Row],[Discount_amount]]</f>
        <v>14450000</v>
      </c>
      <c r="AA1490" s="6">
        <f>IFERROR([1]!Table1[[#This Row],[Profit]]/[1]!Table1[[#This Row],[Sales]],0)</f>
        <v>4.4117647058823532E-2</v>
      </c>
      <c r="AB1490" s="3">
        <f>YEAR([1]!Table1[[#This Row],[Order_Date]])</f>
        <v>2024</v>
      </c>
      <c r="AC1490" s="3">
        <f>MONTH([1]!Table1[[#This Row],[Order_Date]])</f>
        <v>1</v>
      </c>
      <c r="AD1490" s="3" t="str">
        <f t="shared" si="69"/>
        <v>Jan</v>
      </c>
      <c r="AE1490" s="3" t="str">
        <f t="shared" si="70"/>
        <v>Q1</v>
      </c>
      <c r="AF1490" s="3" t="str">
        <f t="shared" si="71"/>
        <v>2024-Jan</v>
      </c>
      <c r="AG1490" s="3">
        <f>COUNTIF(C:C,Table1[[#This Row],[Customer_ID]])</f>
        <v>10</v>
      </c>
      <c r="AH1490" s="9" t="e">
        <f>IF([1]!Table1[[#This Row],[Customer_order_count]] &gt;= 10,"FREQUENT",IF([1]!Table1[[#This Row],[Customer_order_count]] &lt;= 10,"REGULAR","OCASSIONAL"))</f>
        <v>#REF!</v>
      </c>
    </row>
    <row r="1491" spans="1:34" x14ac:dyDescent="0.25">
      <c r="A1491" s="10" t="s">
        <v>2298</v>
      </c>
      <c r="B1491" s="11">
        <v>45644</v>
      </c>
      <c r="C1491" s="12" t="s">
        <v>262</v>
      </c>
      <c r="D1491" s="13" t="s">
        <v>101</v>
      </c>
      <c r="E1491" s="13" t="s">
        <v>3</v>
      </c>
      <c r="F1491" s="14">
        <v>56</v>
      </c>
      <c r="G1491" s="12" t="s">
        <v>263</v>
      </c>
      <c r="H1491" s="12" t="s">
        <v>5</v>
      </c>
      <c r="I1491" s="12" t="s">
        <v>74</v>
      </c>
      <c r="J1491" s="12" t="s">
        <v>75</v>
      </c>
      <c r="K1491" s="12" t="s">
        <v>76</v>
      </c>
      <c r="L1491" s="14">
        <v>4</v>
      </c>
      <c r="M1491" s="14">
        <v>550</v>
      </c>
      <c r="N1491" s="15">
        <v>0.1</v>
      </c>
      <c r="O1491" s="14">
        <v>1980</v>
      </c>
      <c r="P1491" s="14">
        <v>1800</v>
      </c>
      <c r="Q1491" s="5">
        <f>Table1[[#This Row],[Sales]]-Table1[[#This Row],[Cost]]</f>
        <v>180</v>
      </c>
      <c r="R1491" s="12" t="s">
        <v>26</v>
      </c>
      <c r="S1491" s="12" t="s">
        <v>10</v>
      </c>
      <c r="T1491" s="12" t="s">
        <v>40</v>
      </c>
      <c r="U1491" s="12" t="s">
        <v>27</v>
      </c>
      <c r="V1491" s="6">
        <f>Table1[[#This Row],[Profit]]/Table1[[#This Row],[Sales]]</f>
        <v>9.0909090909090912E-2</v>
      </c>
      <c r="W1491" s="12">
        <f>[1]!Table1[[#This Row],[Sales]]-[1]!Table1[[#This Row],[Cost]]-[1]!Table1[[#This Row],[Profit]]</f>
        <v>0</v>
      </c>
      <c r="X1491" s="12">
        <f>[1]!Table1[[#This Row],[Quantity]]*[1]!Table1[[#This Row],[Unit_Price]]</f>
        <v>2200</v>
      </c>
      <c r="Y1491" s="16">
        <f>[1]!Table1[[#This Row],[Gross_Sales]]*[1]!Table1[[#This Row],[Discount]]</f>
        <v>220</v>
      </c>
      <c r="Z1491" s="17">
        <f>[1]!Table1[[#This Row],[Gross_Sales]]*[1]!Table1[[#This Row],[Discount_amount]]</f>
        <v>484000</v>
      </c>
      <c r="AA1491" s="15">
        <f>IFERROR([1]!Table1[[#This Row],[Profit]]/[1]!Table1[[#This Row],[Sales]],0)</f>
        <v>9.0909090909090912E-2</v>
      </c>
      <c r="AB1491" s="12">
        <f>YEAR([1]!Table1[[#This Row],[Order_Date]])</f>
        <v>2024</v>
      </c>
      <c r="AC1491" s="12">
        <f>MONTH([1]!Table1[[#This Row],[Order_Date]])</f>
        <v>12</v>
      </c>
      <c r="AD1491" s="12" t="str">
        <f t="shared" si="69"/>
        <v>Dec</v>
      </c>
      <c r="AE1491" s="12" t="str">
        <f t="shared" si="70"/>
        <v>Q4</v>
      </c>
      <c r="AF1491" s="12" t="str">
        <f t="shared" si="71"/>
        <v>2024-Dec</v>
      </c>
      <c r="AG1491" s="12">
        <f>COUNTIF(C:C,Table1[[#This Row],[Customer_ID]])</f>
        <v>30</v>
      </c>
      <c r="AH1491" s="18" t="e">
        <f>IF([1]!Table1[[#This Row],[Customer_order_count]] &gt;= 10,"FREQUENT",IF([1]!Table1[[#This Row],[Customer_order_count]] &lt;= 10,"REGULAR","OCASSIONAL"))</f>
        <v>#REF!</v>
      </c>
    </row>
    <row r="1492" spans="1:34" x14ac:dyDescent="0.25">
      <c r="A1492" s="1" t="s">
        <v>2299</v>
      </c>
      <c r="B1492" s="2">
        <v>45993</v>
      </c>
      <c r="C1492" s="3" t="s">
        <v>705</v>
      </c>
      <c r="D1492" s="4" t="s">
        <v>642</v>
      </c>
      <c r="E1492" s="4" t="s">
        <v>16</v>
      </c>
      <c r="F1492" s="5">
        <v>27</v>
      </c>
      <c r="G1492" s="3" t="s">
        <v>280</v>
      </c>
      <c r="H1492" s="3" t="s">
        <v>270</v>
      </c>
      <c r="I1492" s="3" t="s">
        <v>68</v>
      </c>
      <c r="J1492" s="3" t="s">
        <v>69</v>
      </c>
      <c r="K1492" s="3" t="s">
        <v>39</v>
      </c>
      <c r="L1492" s="5">
        <v>2</v>
      </c>
      <c r="M1492" s="5">
        <v>3500</v>
      </c>
      <c r="N1492" s="6">
        <v>0.05</v>
      </c>
      <c r="O1492" s="5">
        <v>6650</v>
      </c>
      <c r="P1492" s="5">
        <v>4600</v>
      </c>
      <c r="Q1492" s="5">
        <f>Table1[[#This Row],[Sales]]-Table1[[#This Row],[Cost]]</f>
        <v>2050</v>
      </c>
      <c r="R1492" s="3" t="s">
        <v>77</v>
      </c>
      <c r="S1492" s="3" t="s">
        <v>10</v>
      </c>
      <c r="T1492" s="3" t="s">
        <v>40</v>
      </c>
      <c r="U1492" s="3" t="s">
        <v>27</v>
      </c>
      <c r="V1492" s="6">
        <f>Table1[[#This Row],[Profit]]/Table1[[#This Row],[Sales]]</f>
        <v>0.30827067669172931</v>
      </c>
      <c r="W1492" s="3">
        <f>[1]!Table1[[#This Row],[Sales]]-[1]!Table1[[#This Row],[Cost]]-[1]!Table1[[#This Row],[Profit]]</f>
        <v>0</v>
      </c>
      <c r="X1492" s="3">
        <f>[1]!Table1[[#This Row],[Quantity]]*[1]!Table1[[#This Row],[Unit_Price]]</f>
        <v>7000</v>
      </c>
      <c r="Y1492" s="7">
        <f>[1]!Table1[[#This Row],[Gross_Sales]]*[1]!Table1[[#This Row],[Discount]]</f>
        <v>350</v>
      </c>
      <c r="Z1492" s="8">
        <f>[1]!Table1[[#This Row],[Gross_Sales]]*[1]!Table1[[#This Row],[Discount_amount]]</f>
        <v>2450000</v>
      </c>
      <c r="AA1492" s="6">
        <f>IFERROR([1]!Table1[[#This Row],[Profit]]/[1]!Table1[[#This Row],[Sales]],0)</f>
        <v>0.30827067669172931</v>
      </c>
      <c r="AB1492" s="3">
        <f>YEAR([1]!Table1[[#This Row],[Order_Date]])</f>
        <v>2025</v>
      </c>
      <c r="AC1492" s="3">
        <f>MONTH([1]!Table1[[#This Row],[Order_Date]])</f>
        <v>12</v>
      </c>
      <c r="AD1492" s="3" t="str">
        <f t="shared" si="69"/>
        <v>Dec</v>
      </c>
      <c r="AE1492" s="3" t="str">
        <f t="shared" si="70"/>
        <v>Q4</v>
      </c>
      <c r="AF1492" s="3" t="str">
        <f t="shared" si="71"/>
        <v>2025-Dec</v>
      </c>
      <c r="AG1492" s="3">
        <f>COUNTIF(C:C,Table1[[#This Row],[Customer_ID]])</f>
        <v>26</v>
      </c>
      <c r="AH1492" s="9" t="e">
        <f>IF([1]!Table1[[#This Row],[Customer_order_count]] &gt;= 10,"FREQUENT",IF([1]!Table1[[#This Row],[Customer_order_count]] &lt;= 10,"REGULAR","OCASSIONAL"))</f>
        <v>#REF!</v>
      </c>
    </row>
    <row r="1493" spans="1:34" x14ac:dyDescent="0.25">
      <c r="A1493" s="10" t="s">
        <v>2300</v>
      </c>
      <c r="B1493" s="11">
        <v>45964</v>
      </c>
      <c r="C1493" s="12" t="s">
        <v>553</v>
      </c>
      <c r="D1493" s="13" t="s">
        <v>493</v>
      </c>
      <c r="E1493" s="13" t="s">
        <v>16</v>
      </c>
      <c r="F1493" s="14">
        <v>42</v>
      </c>
      <c r="G1493" s="12" t="s">
        <v>284</v>
      </c>
      <c r="H1493" s="12" t="s">
        <v>285</v>
      </c>
      <c r="I1493" s="12" t="s">
        <v>74</v>
      </c>
      <c r="J1493" s="12" t="s">
        <v>75</v>
      </c>
      <c r="K1493" s="12" t="s">
        <v>76</v>
      </c>
      <c r="L1493" s="14">
        <v>2</v>
      </c>
      <c r="M1493" s="14">
        <v>550</v>
      </c>
      <c r="N1493" s="15">
        <v>0.2</v>
      </c>
      <c r="O1493" s="14">
        <v>880</v>
      </c>
      <c r="P1493" s="14">
        <v>900</v>
      </c>
      <c r="Q1493" s="5">
        <f>Table1[[#This Row],[Sales]]-Table1[[#This Row],[Cost]]</f>
        <v>-20</v>
      </c>
      <c r="R1493" s="12" t="s">
        <v>26</v>
      </c>
      <c r="S1493" s="12" t="s">
        <v>10</v>
      </c>
      <c r="T1493" s="12" t="s">
        <v>40</v>
      </c>
      <c r="U1493" s="12" t="s">
        <v>27</v>
      </c>
      <c r="V1493" s="6">
        <f>Table1[[#This Row],[Profit]]/Table1[[#This Row],[Sales]]</f>
        <v>-2.2727272727272728E-2</v>
      </c>
      <c r="W1493" s="12">
        <f>[1]!Table1[[#This Row],[Sales]]-[1]!Table1[[#This Row],[Cost]]-[1]!Table1[[#This Row],[Profit]]</f>
        <v>0</v>
      </c>
      <c r="X1493" s="12">
        <f>[1]!Table1[[#This Row],[Quantity]]*[1]!Table1[[#This Row],[Unit_Price]]</f>
        <v>1100</v>
      </c>
      <c r="Y1493" s="16">
        <f>[1]!Table1[[#This Row],[Gross_Sales]]*[1]!Table1[[#This Row],[Discount]]</f>
        <v>220</v>
      </c>
      <c r="Z1493" s="17">
        <f>[1]!Table1[[#This Row],[Gross_Sales]]*[1]!Table1[[#This Row],[Discount_amount]]</f>
        <v>242000</v>
      </c>
      <c r="AA1493" s="15">
        <f>IFERROR([1]!Table1[[#This Row],[Profit]]/[1]!Table1[[#This Row],[Sales]],0)</f>
        <v>-2.2727272727272728E-2</v>
      </c>
      <c r="AB1493" s="12">
        <f>YEAR([1]!Table1[[#This Row],[Order_Date]])</f>
        <v>2025</v>
      </c>
      <c r="AC1493" s="12">
        <f>MONTH([1]!Table1[[#This Row],[Order_Date]])</f>
        <v>11</v>
      </c>
      <c r="AD1493" s="12" t="str">
        <f t="shared" si="69"/>
        <v>Nov</v>
      </c>
      <c r="AE1493" s="12" t="str">
        <f t="shared" si="70"/>
        <v>Q4</v>
      </c>
      <c r="AF1493" s="12" t="str">
        <f t="shared" si="71"/>
        <v>2025-Nov</v>
      </c>
      <c r="AG1493" s="12">
        <f>COUNTIF(C:C,Table1[[#This Row],[Customer_ID]])</f>
        <v>11</v>
      </c>
      <c r="AH1493" s="18" t="e">
        <f>IF([1]!Table1[[#This Row],[Customer_order_count]] &gt;= 10,"FREQUENT",IF([1]!Table1[[#This Row],[Customer_order_count]] &lt;= 10,"REGULAR","OCASSIONAL"))</f>
        <v>#REF!</v>
      </c>
    </row>
    <row r="1494" spans="1:34" x14ac:dyDescent="0.25">
      <c r="A1494" s="1" t="s">
        <v>2301</v>
      </c>
      <c r="B1494" s="2">
        <v>46020</v>
      </c>
      <c r="C1494" s="3" t="s">
        <v>997</v>
      </c>
      <c r="D1494" s="4" t="s">
        <v>477</v>
      </c>
      <c r="E1494" s="4" t="s">
        <v>16</v>
      </c>
      <c r="F1494" s="5">
        <v>47</v>
      </c>
      <c r="G1494" s="3" t="s">
        <v>312</v>
      </c>
      <c r="H1494" s="3" t="s">
        <v>276</v>
      </c>
      <c r="I1494" s="3" t="s">
        <v>95</v>
      </c>
      <c r="J1494" s="3" t="s">
        <v>96</v>
      </c>
      <c r="K1494" s="3" t="s">
        <v>46</v>
      </c>
      <c r="L1494" s="5">
        <v>1</v>
      </c>
      <c r="M1494" s="5">
        <v>600</v>
      </c>
      <c r="N1494" s="6">
        <v>0.15</v>
      </c>
      <c r="O1494" s="5">
        <v>510</v>
      </c>
      <c r="P1494" s="5">
        <v>380</v>
      </c>
      <c r="Q1494" s="5">
        <f>Table1[[#This Row],[Sales]]-Table1[[#This Row],[Cost]]</f>
        <v>130</v>
      </c>
      <c r="R1494" s="3" t="s">
        <v>98</v>
      </c>
      <c r="S1494" s="3" t="s">
        <v>10</v>
      </c>
      <c r="T1494" s="3" t="s">
        <v>40</v>
      </c>
      <c r="U1494" s="3" t="s">
        <v>12</v>
      </c>
      <c r="V1494" s="6">
        <f>Table1[[#This Row],[Profit]]/Table1[[#This Row],[Sales]]</f>
        <v>0.25490196078431371</v>
      </c>
      <c r="W1494" s="3">
        <f>[1]!Table1[[#This Row],[Sales]]-[1]!Table1[[#This Row],[Cost]]-[1]!Table1[[#This Row],[Profit]]</f>
        <v>0</v>
      </c>
      <c r="X1494" s="3">
        <f>[1]!Table1[[#This Row],[Quantity]]*[1]!Table1[[#This Row],[Unit_Price]]</f>
        <v>600</v>
      </c>
      <c r="Y1494" s="7">
        <f>[1]!Table1[[#This Row],[Gross_Sales]]*[1]!Table1[[#This Row],[Discount]]</f>
        <v>90</v>
      </c>
      <c r="Z1494" s="8">
        <f>[1]!Table1[[#This Row],[Gross_Sales]]*[1]!Table1[[#This Row],[Discount_amount]]</f>
        <v>54000</v>
      </c>
      <c r="AA1494" s="6">
        <f>IFERROR([1]!Table1[[#This Row],[Profit]]/[1]!Table1[[#This Row],[Sales]],0)</f>
        <v>0.25490196078431371</v>
      </c>
      <c r="AB1494" s="3">
        <f>YEAR([1]!Table1[[#This Row],[Order_Date]])</f>
        <v>2025</v>
      </c>
      <c r="AC1494" s="3">
        <f>MONTH([1]!Table1[[#This Row],[Order_Date]])</f>
        <v>12</v>
      </c>
      <c r="AD1494" s="3" t="str">
        <f t="shared" si="69"/>
        <v>Dec</v>
      </c>
      <c r="AE1494" s="3" t="str">
        <f t="shared" si="70"/>
        <v>Q4</v>
      </c>
      <c r="AF1494" s="3" t="str">
        <f t="shared" si="71"/>
        <v>2025-Dec</v>
      </c>
      <c r="AG1494" s="3">
        <f>COUNTIF(C:C,Table1[[#This Row],[Customer_ID]])</f>
        <v>9</v>
      </c>
      <c r="AH1494" s="9" t="e">
        <f>IF([1]!Table1[[#This Row],[Customer_order_count]] &gt;= 10,"FREQUENT",IF([1]!Table1[[#This Row],[Customer_order_count]] &lt;= 10,"REGULAR","OCASSIONAL"))</f>
        <v>#REF!</v>
      </c>
    </row>
    <row r="1495" spans="1:34" x14ac:dyDescent="0.25">
      <c r="A1495" s="10" t="s">
        <v>149</v>
      </c>
      <c r="B1495" s="11">
        <v>45981</v>
      </c>
      <c r="C1495" s="12" t="s">
        <v>150</v>
      </c>
      <c r="D1495" s="13" t="s">
        <v>151</v>
      </c>
      <c r="E1495" s="13" t="s">
        <v>3</v>
      </c>
      <c r="F1495" s="14">
        <v>43</v>
      </c>
      <c r="G1495" s="12" t="s">
        <v>4</v>
      </c>
      <c r="H1495" s="12" t="s">
        <v>5</v>
      </c>
      <c r="I1495" s="12" t="s">
        <v>51</v>
      </c>
      <c r="J1495" s="12" t="s">
        <v>52</v>
      </c>
      <c r="K1495" s="12" t="s">
        <v>8</v>
      </c>
      <c r="L1495" s="14">
        <v>2</v>
      </c>
      <c r="M1495" s="14">
        <v>4500</v>
      </c>
      <c r="N1495" s="15">
        <v>0.1</v>
      </c>
      <c r="O1495" s="14">
        <v>8100</v>
      </c>
      <c r="P1495" s="14">
        <v>6400</v>
      </c>
      <c r="Q1495" s="5">
        <f>Table1[[#This Row],[Sales]]-Table1[[#This Row],[Cost]]</f>
        <v>1700</v>
      </c>
      <c r="R1495" s="12" t="s">
        <v>9</v>
      </c>
      <c r="S1495" s="12" t="s">
        <v>10</v>
      </c>
      <c r="T1495" s="12" t="s">
        <v>40</v>
      </c>
      <c r="U1495" s="12" t="s">
        <v>27</v>
      </c>
      <c r="V1495" s="6">
        <f>Table1[[#This Row],[Profit]]/Table1[[#This Row],[Sales]]</f>
        <v>0.20987654320987653</v>
      </c>
      <c r="W1495" s="12">
        <f>[1]!Table1[[#This Row],[Sales]]-[1]!Table1[[#This Row],[Cost]]-[1]!Table1[[#This Row],[Profit]]</f>
        <v>0</v>
      </c>
      <c r="X1495" s="12">
        <f>[1]!Table1[[#This Row],[Quantity]]*[1]!Table1[[#This Row],[Unit_Price]]</f>
        <v>9000</v>
      </c>
      <c r="Y1495" s="16">
        <f>[1]!Table1[[#This Row],[Gross_Sales]]*[1]!Table1[[#This Row],[Discount]]</f>
        <v>900</v>
      </c>
      <c r="Z1495" s="17">
        <f>[1]!Table1[[#This Row],[Gross_Sales]]*[1]!Table1[[#This Row],[Discount_amount]]</f>
        <v>8100000</v>
      </c>
      <c r="AA1495" s="15">
        <f>IFERROR([1]!Table1[[#This Row],[Profit]]/[1]!Table1[[#This Row],[Sales]],0)</f>
        <v>0.20987654320987653</v>
      </c>
      <c r="AB1495" s="12">
        <f>YEAR([1]!Table1[[#This Row],[Order_Date]])</f>
        <v>2025</v>
      </c>
      <c r="AC1495" s="12">
        <f>MONTH([1]!Table1[[#This Row],[Order_Date]])</f>
        <v>11</v>
      </c>
      <c r="AD1495" s="12" t="str">
        <f t="shared" si="69"/>
        <v>Nov</v>
      </c>
      <c r="AE1495" s="12" t="str">
        <f t="shared" si="70"/>
        <v>Q4</v>
      </c>
      <c r="AF1495" s="12" t="str">
        <f t="shared" si="71"/>
        <v>2025-Nov</v>
      </c>
      <c r="AG1495" s="12">
        <f>COUNTIF(C:C,Table1[[#This Row],[Customer_ID]])</f>
        <v>11</v>
      </c>
      <c r="AH1495" s="18" t="e">
        <f>IF([1]!Table1[[#This Row],[Customer_order_count]] &gt;= 10,"FREQUENT",IF([1]!Table1[[#This Row],[Customer_order_count]] &lt;= 10,"REGULAR","OCASSIONAL"))</f>
        <v>#REF!</v>
      </c>
    </row>
    <row r="1496" spans="1:34" x14ac:dyDescent="0.25">
      <c r="A1496" s="1" t="s">
        <v>2302</v>
      </c>
      <c r="B1496" s="2">
        <v>45457</v>
      </c>
      <c r="C1496" s="3" t="s">
        <v>985</v>
      </c>
      <c r="D1496" s="4" t="s">
        <v>986</v>
      </c>
      <c r="E1496" s="4" t="s">
        <v>16</v>
      </c>
      <c r="F1496" s="5">
        <v>42</v>
      </c>
      <c r="G1496" s="3" t="s">
        <v>280</v>
      </c>
      <c r="H1496" s="3" t="s">
        <v>270</v>
      </c>
      <c r="I1496" s="3" t="s">
        <v>56</v>
      </c>
      <c r="J1496" s="3" t="s">
        <v>57</v>
      </c>
      <c r="K1496" s="3" t="s">
        <v>58</v>
      </c>
      <c r="L1496" s="5">
        <v>4</v>
      </c>
      <c r="M1496" s="5">
        <v>1200</v>
      </c>
      <c r="N1496" s="6">
        <v>0.2</v>
      </c>
      <c r="O1496" s="5">
        <v>3840</v>
      </c>
      <c r="P1496" s="5">
        <v>3200</v>
      </c>
      <c r="Q1496" s="5">
        <f>Table1[[#This Row],[Sales]]-Table1[[#This Row],[Cost]]</f>
        <v>640</v>
      </c>
      <c r="R1496" s="3" t="s">
        <v>26</v>
      </c>
      <c r="S1496" s="3" t="s">
        <v>10</v>
      </c>
      <c r="T1496" s="3" t="s">
        <v>11</v>
      </c>
      <c r="U1496" s="3" t="s">
        <v>19</v>
      </c>
      <c r="V1496" s="6">
        <f>Table1[[#This Row],[Profit]]/Table1[[#This Row],[Sales]]</f>
        <v>0.16666666666666666</v>
      </c>
      <c r="W1496" s="3">
        <f>[1]!Table1[[#This Row],[Sales]]-[1]!Table1[[#This Row],[Cost]]-[1]!Table1[[#This Row],[Profit]]</f>
        <v>0</v>
      </c>
      <c r="X1496" s="3">
        <f>[1]!Table1[[#This Row],[Quantity]]*[1]!Table1[[#This Row],[Unit_Price]]</f>
        <v>4800</v>
      </c>
      <c r="Y1496" s="7">
        <f>[1]!Table1[[#This Row],[Gross_Sales]]*[1]!Table1[[#This Row],[Discount]]</f>
        <v>960</v>
      </c>
      <c r="Z1496" s="8">
        <f>[1]!Table1[[#This Row],[Gross_Sales]]*[1]!Table1[[#This Row],[Discount_amount]]</f>
        <v>4608000</v>
      </c>
      <c r="AA1496" s="6">
        <f>IFERROR([1]!Table1[[#This Row],[Profit]]/[1]!Table1[[#This Row],[Sales]],0)</f>
        <v>0.16666666666666666</v>
      </c>
      <c r="AB1496" s="3">
        <f>YEAR([1]!Table1[[#This Row],[Order_Date]])</f>
        <v>2024</v>
      </c>
      <c r="AC1496" s="3">
        <f>MONTH([1]!Table1[[#This Row],[Order_Date]])</f>
        <v>6</v>
      </c>
      <c r="AD1496" s="3" t="str">
        <f t="shared" si="69"/>
        <v>Jun</v>
      </c>
      <c r="AE1496" s="3" t="str">
        <f t="shared" si="70"/>
        <v>Q2</v>
      </c>
      <c r="AF1496" s="3" t="str">
        <f t="shared" si="71"/>
        <v>2024-Jun</v>
      </c>
      <c r="AG1496" s="3">
        <f>COUNTIF(C:C,Table1[[#This Row],[Customer_ID]])</f>
        <v>10</v>
      </c>
      <c r="AH1496" s="9" t="e">
        <f>IF([1]!Table1[[#This Row],[Customer_order_count]] &gt;= 10,"FREQUENT",IF([1]!Table1[[#This Row],[Customer_order_count]] &lt;= 10,"REGULAR","OCASSIONAL"))</f>
        <v>#REF!</v>
      </c>
    </row>
    <row r="1497" spans="1:34" x14ac:dyDescent="0.25">
      <c r="A1497" s="10" t="s">
        <v>2303</v>
      </c>
      <c r="B1497" s="11">
        <v>45380</v>
      </c>
      <c r="C1497" s="12" t="s">
        <v>778</v>
      </c>
      <c r="D1497" s="13" t="s">
        <v>410</v>
      </c>
      <c r="E1497" s="13" t="s">
        <v>16</v>
      </c>
      <c r="F1497" s="14">
        <v>56</v>
      </c>
      <c r="G1497" s="12" t="s">
        <v>280</v>
      </c>
      <c r="H1497" s="12" t="s">
        <v>270</v>
      </c>
      <c r="I1497" s="12" t="s">
        <v>6</v>
      </c>
      <c r="J1497" s="12" t="s">
        <v>7</v>
      </c>
      <c r="K1497" s="12" t="s">
        <v>8</v>
      </c>
      <c r="L1497" s="14">
        <v>2</v>
      </c>
      <c r="M1497" s="14">
        <v>7000</v>
      </c>
      <c r="N1497" s="15">
        <v>0.1</v>
      </c>
      <c r="O1497" s="14">
        <v>12600</v>
      </c>
      <c r="P1497" s="14">
        <v>10400</v>
      </c>
      <c r="Q1497" s="5">
        <f>Table1[[#This Row],[Sales]]-Table1[[#This Row],[Cost]]</f>
        <v>2200</v>
      </c>
      <c r="R1497" s="12" t="s">
        <v>17</v>
      </c>
      <c r="S1497" s="12" t="s">
        <v>10</v>
      </c>
      <c r="T1497" s="12" t="s">
        <v>18</v>
      </c>
      <c r="U1497" s="12" t="s">
        <v>12</v>
      </c>
      <c r="V1497" s="6">
        <f>Table1[[#This Row],[Profit]]/Table1[[#This Row],[Sales]]</f>
        <v>0.17460317460317459</v>
      </c>
      <c r="W1497" s="12">
        <f>[1]!Table1[[#This Row],[Sales]]-[1]!Table1[[#This Row],[Cost]]-[1]!Table1[[#This Row],[Profit]]</f>
        <v>0</v>
      </c>
      <c r="X1497" s="12">
        <f>[1]!Table1[[#This Row],[Quantity]]*[1]!Table1[[#This Row],[Unit_Price]]</f>
        <v>14000</v>
      </c>
      <c r="Y1497" s="16">
        <f>[1]!Table1[[#This Row],[Gross_Sales]]*[1]!Table1[[#This Row],[Discount]]</f>
        <v>1400</v>
      </c>
      <c r="Z1497" s="17">
        <f>[1]!Table1[[#This Row],[Gross_Sales]]*[1]!Table1[[#This Row],[Discount_amount]]</f>
        <v>19600000</v>
      </c>
      <c r="AA1497" s="15">
        <f>IFERROR([1]!Table1[[#This Row],[Profit]]/[1]!Table1[[#This Row],[Sales]],0)</f>
        <v>0.17460317460317459</v>
      </c>
      <c r="AB1497" s="12">
        <f>YEAR([1]!Table1[[#This Row],[Order_Date]])</f>
        <v>2024</v>
      </c>
      <c r="AC1497" s="12">
        <f>MONTH([1]!Table1[[#This Row],[Order_Date]])</f>
        <v>3</v>
      </c>
      <c r="AD1497" s="12" t="str">
        <f t="shared" si="69"/>
        <v>Mar</v>
      </c>
      <c r="AE1497" s="12" t="str">
        <f t="shared" si="70"/>
        <v>Q1</v>
      </c>
      <c r="AF1497" s="12" t="str">
        <f t="shared" si="71"/>
        <v>2024-Mar</v>
      </c>
      <c r="AG1497" s="12">
        <f>COUNTIF(C:C,Table1[[#This Row],[Customer_ID]])</f>
        <v>10</v>
      </c>
      <c r="AH1497" s="18" t="e">
        <f>IF([1]!Table1[[#This Row],[Customer_order_count]] &gt;= 10,"FREQUENT",IF([1]!Table1[[#This Row],[Customer_order_count]] &lt;= 10,"REGULAR","OCASSIONAL"))</f>
        <v>#REF!</v>
      </c>
    </row>
    <row r="1498" spans="1:34" x14ac:dyDescent="0.25">
      <c r="A1498" s="1" t="s">
        <v>2304</v>
      </c>
      <c r="B1498" s="2">
        <v>45452</v>
      </c>
      <c r="C1498" s="3" t="s">
        <v>2305</v>
      </c>
      <c r="D1498" s="4" t="s">
        <v>1179</v>
      </c>
      <c r="E1498" s="4" t="s">
        <v>16</v>
      </c>
      <c r="F1498" s="5">
        <v>20</v>
      </c>
      <c r="G1498" s="3" t="s">
        <v>284</v>
      </c>
      <c r="H1498" s="3" t="s">
        <v>285</v>
      </c>
      <c r="I1498" s="3" t="s">
        <v>56</v>
      </c>
      <c r="J1498" s="3" t="s">
        <v>57</v>
      </c>
      <c r="K1498" s="3" t="s">
        <v>58</v>
      </c>
      <c r="L1498" s="5">
        <v>1</v>
      </c>
      <c r="M1498" s="5">
        <v>1200</v>
      </c>
      <c r="N1498" s="6">
        <v>0.1</v>
      </c>
      <c r="O1498" s="5">
        <v>1080</v>
      </c>
      <c r="P1498" s="5">
        <v>800</v>
      </c>
      <c r="Q1498" s="5">
        <f>Table1[[#This Row],[Sales]]-Table1[[#This Row],[Cost]]</f>
        <v>280</v>
      </c>
      <c r="R1498" s="3" t="s">
        <v>17</v>
      </c>
      <c r="S1498" s="3" t="s">
        <v>10</v>
      </c>
      <c r="T1498" s="3" t="s">
        <v>11</v>
      </c>
      <c r="U1498" s="3" t="s">
        <v>12</v>
      </c>
      <c r="V1498" s="6">
        <f>Table1[[#This Row],[Profit]]/Table1[[#This Row],[Sales]]</f>
        <v>0.25925925925925924</v>
      </c>
      <c r="W1498" s="3">
        <f>[1]!Table1[[#This Row],[Sales]]-[1]!Table1[[#This Row],[Cost]]-[1]!Table1[[#This Row],[Profit]]</f>
        <v>0</v>
      </c>
      <c r="X1498" s="3">
        <f>[1]!Table1[[#This Row],[Quantity]]*[1]!Table1[[#This Row],[Unit_Price]]</f>
        <v>1200</v>
      </c>
      <c r="Y1498" s="7">
        <f>[1]!Table1[[#This Row],[Gross_Sales]]*[1]!Table1[[#This Row],[Discount]]</f>
        <v>120</v>
      </c>
      <c r="Z1498" s="8">
        <f>[1]!Table1[[#This Row],[Gross_Sales]]*[1]!Table1[[#This Row],[Discount_amount]]</f>
        <v>144000</v>
      </c>
      <c r="AA1498" s="6">
        <f>IFERROR([1]!Table1[[#This Row],[Profit]]/[1]!Table1[[#This Row],[Sales]],0)</f>
        <v>0.25925925925925924</v>
      </c>
      <c r="AB1498" s="3">
        <f>YEAR([1]!Table1[[#This Row],[Order_Date]])</f>
        <v>2024</v>
      </c>
      <c r="AC1498" s="3">
        <f>MONTH([1]!Table1[[#This Row],[Order_Date]])</f>
        <v>6</v>
      </c>
      <c r="AD1498" s="3" t="str">
        <f t="shared" si="69"/>
        <v>Jun</v>
      </c>
      <c r="AE1498" s="3" t="str">
        <f t="shared" si="70"/>
        <v>Q2</v>
      </c>
      <c r="AF1498" s="3" t="str">
        <f t="shared" si="71"/>
        <v>2024-Jun</v>
      </c>
      <c r="AG1498" s="3">
        <f>COUNTIF(C:C,Table1[[#This Row],[Customer_ID]])</f>
        <v>4</v>
      </c>
      <c r="AH1498" s="9" t="e">
        <f>IF([1]!Table1[[#This Row],[Customer_order_count]] &gt;= 10,"FREQUENT",IF([1]!Table1[[#This Row],[Customer_order_count]] &lt;= 10,"REGULAR","OCASSIONAL"))</f>
        <v>#REF!</v>
      </c>
    </row>
    <row r="1499" spans="1:34" x14ac:dyDescent="0.25">
      <c r="A1499" s="10" t="s">
        <v>2306</v>
      </c>
      <c r="B1499" s="11">
        <v>45797</v>
      </c>
      <c r="C1499" s="12" t="s">
        <v>947</v>
      </c>
      <c r="D1499" s="13" t="s">
        <v>948</v>
      </c>
      <c r="E1499" s="13" t="s">
        <v>16</v>
      </c>
      <c r="F1499" s="14">
        <v>33</v>
      </c>
      <c r="G1499" s="12" t="s">
        <v>317</v>
      </c>
      <c r="H1499" s="12" t="s">
        <v>5</v>
      </c>
      <c r="I1499" s="12" t="s">
        <v>344</v>
      </c>
      <c r="J1499" s="12" t="s">
        <v>345</v>
      </c>
      <c r="K1499" s="12" t="s">
        <v>39</v>
      </c>
      <c r="L1499" s="14">
        <v>3</v>
      </c>
      <c r="M1499" s="14">
        <v>2200</v>
      </c>
      <c r="N1499" s="15">
        <v>0.05</v>
      </c>
      <c r="O1499" s="14">
        <v>6270</v>
      </c>
      <c r="P1499" s="14">
        <v>4200</v>
      </c>
      <c r="Q1499" s="5">
        <f>Table1[[#This Row],[Sales]]-Table1[[#This Row],[Cost]]</f>
        <v>2070</v>
      </c>
      <c r="R1499" s="12" t="s">
        <v>26</v>
      </c>
      <c r="S1499" s="12" t="s">
        <v>10</v>
      </c>
      <c r="T1499" s="12" t="s">
        <v>11</v>
      </c>
      <c r="U1499" s="12" t="s">
        <v>27</v>
      </c>
      <c r="V1499" s="6">
        <f>Table1[[#This Row],[Profit]]/Table1[[#This Row],[Sales]]</f>
        <v>0.33014354066985646</v>
      </c>
      <c r="W1499" s="12">
        <f>[1]!Table1[[#This Row],[Sales]]-[1]!Table1[[#This Row],[Cost]]-[1]!Table1[[#This Row],[Profit]]</f>
        <v>0</v>
      </c>
      <c r="X1499" s="12">
        <f>[1]!Table1[[#This Row],[Quantity]]*[1]!Table1[[#This Row],[Unit_Price]]</f>
        <v>6600</v>
      </c>
      <c r="Y1499" s="16">
        <f>[1]!Table1[[#This Row],[Gross_Sales]]*[1]!Table1[[#This Row],[Discount]]</f>
        <v>330</v>
      </c>
      <c r="Z1499" s="17">
        <f>[1]!Table1[[#This Row],[Gross_Sales]]*[1]!Table1[[#This Row],[Discount_amount]]</f>
        <v>2178000</v>
      </c>
      <c r="AA1499" s="15">
        <f>IFERROR([1]!Table1[[#This Row],[Profit]]/[1]!Table1[[#This Row],[Sales]],0)</f>
        <v>0.33014354066985646</v>
      </c>
      <c r="AB1499" s="12">
        <f>YEAR([1]!Table1[[#This Row],[Order_Date]])</f>
        <v>2025</v>
      </c>
      <c r="AC1499" s="12">
        <f>MONTH([1]!Table1[[#This Row],[Order_Date]])</f>
        <v>5</v>
      </c>
      <c r="AD1499" s="12" t="str">
        <f t="shared" si="69"/>
        <v>May</v>
      </c>
      <c r="AE1499" s="12" t="str">
        <f t="shared" si="70"/>
        <v>Q2</v>
      </c>
      <c r="AF1499" s="12" t="str">
        <f t="shared" si="71"/>
        <v>2025-May</v>
      </c>
      <c r="AG1499" s="12">
        <f>COUNTIF(C:C,Table1[[#This Row],[Customer_ID]])</f>
        <v>13</v>
      </c>
      <c r="AH1499" s="18" t="e">
        <f>IF([1]!Table1[[#This Row],[Customer_order_count]] &gt;= 10,"FREQUENT",IF([1]!Table1[[#This Row],[Customer_order_count]] &lt;= 10,"REGULAR","OCASSIONAL"))</f>
        <v>#REF!</v>
      </c>
    </row>
    <row r="1500" spans="1:34" x14ac:dyDescent="0.25">
      <c r="A1500" s="1" t="s">
        <v>2307</v>
      </c>
      <c r="B1500" s="2">
        <v>45310</v>
      </c>
      <c r="C1500" s="3" t="s">
        <v>545</v>
      </c>
      <c r="D1500" s="4" t="s">
        <v>546</v>
      </c>
      <c r="E1500" s="4" t="s">
        <v>16</v>
      </c>
      <c r="F1500" s="5">
        <v>21</v>
      </c>
      <c r="G1500" s="3" t="s">
        <v>339</v>
      </c>
      <c r="H1500" s="3" t="s">
        <v>285</v>
      </c>
      <c r="I1500" s="3" t="s">
        <v>264</v>
      </c>
      <c r="J1500" s="3" t="s">
        <v>265</v>
      </c>
      <c r="K1500" s="3" t="s">
        <v>46</v>
      </c>
      <c r="L1500" s="5">
        <v>1</v>
      </c>
      <c r="M1500" s="5">
        <v>800</v>
      </c>
      <c r="N1500" s="6">
        <v>0.15</v>
      </c>
      <c r="O1500" s="5">
        <v>680</v>
      </c>
      <c r="P1500" s="5">
        <v>500</v>
      </c>
      <c r="Q1500" s="5">
        <f>Table1[[#This Row],[Sales]]-Table1[[#This Row],[Cost]]</f>
        <v>180</v>
      </c>
      <c r="R1500" s="3" t="s">
        <v>77</v>
      </c>
      <c r="S1500" s="3" t="s">
        <v>10</v>
      </c>
      <c r="T1500" s="3" t="s">
        <v>18</v>
      </c>
      <c r="U1500" s="3" t="s">
        <v>27</v>
      </c>
      <c r="V1500" s="6">
        <f>Table1[[#This Row],[Profit]]/Table1[[#This Row],[Sales]]</f>
        <v>0.26470588235294118</v>
      </c>
      <c r="W1500" s="3">
        <f>[1]!Table1[[#This Row],[Sales]]-[1]!Table1[[#This Row],[Cost]]-[1]!Table1[[#This Row],[Profit]]</f>
        <v>0</v>
      </c>
      <c r="X1500" s="3">
        <f>[1]!Table1[[#This Row],[Quantity]]*[1]!Table1[[#This Row],[Unit_Price]]</f>
        <v>800</v>
      </c>
      <c r="Y1500" s="7">
        <f>[1]!Table1[[#This Row],[Gross_Sales]]*[1]!Table1[[#This Row],[Discount]]</f>
        <v>120</v>
      </c>
      <c r="Z1500" s="8">
        <f>[1]!Table1[[#This Row],[Gross_Sales]]*[1]!Table1[[#This Row],[Discount_amount]]</f>
        <v>96000</v>
      </c>
      <c r="AA1500" s="6">
        <f>IFERROR([1]!Table1[[#This Row],[Profit]]/[1]!Table1[[#This Row],[Sales]],0)</f>
        <v>0.26470588235294118</v>
      </c>
      <c r="AB1500" s="3">
        <f>YEAR([1]!Table1[[#This Row],[Order_Date]])</f>
        <v>2024</v>
      </c>
      <c r="AC1500" s="3">
        <f>MONTH([1]!Table1[[#This Row],[Order_Date]])</f>
        <v>1</v>
      </c>
      <c r="AD1500" s="3" t="str">
        <f t="shared" si="69"/>
        <v>Jan</v>
      </c>
      <c r="AE1500" s="3" t="str">
        <f t="shared" si="70"/>
        <v>Q1</v>
      </c>
      <c r="AF1500" s="3" t="str">
        <f t="shared" si="71"/>
        <v>2024-Jan</v>
      </c>
      <c r="AG1500" s="3">
        <f>COUNTIF(C:C,Table1[[#This Row],[Customer_ID]])</f>
        <v>17</v>
      </c>
      <c r="AH1500" s="9" t="e">
        <f>IF([1]!Table1[[#This Row],[Customer_order_count]] &gt;= 10,"FREQUENT",IF([1]!Table1[[#This Row],[Customer_order_count]] &lt;= 10,"REGULAR","OCASSIONAL"))</f>
        <v>#REF!</v>
      </c>
    </row>
    <row r="1501" spans="1:34" x14ac:dyDescent="0.25">
      <c r="A1501" s="10" t="s">
        <v>2308</v>
      </c>
      <c r="B1501" s="11">
        <v>45454</v>
      </c>
      <c r="C1501" s="12" t="s">
        <v>337</v>
      </c>
      <c r="D1501" s="12" t="s">
        <v>338</v>
      </c>
      <c r="E1501" s="12" t="s">
        <v>16</v>
      </c>
      <c r="F1501" s="12">
        <v>35</v>
      </c>
      <c r="G1501" s="12" t="s">
        <v>339</v>
      </c>
      <c r="H1501" s="12" t="s">
        <v>285</v>
      </c>
      <c r="I1501" s="12" t="s">
        <v>305</v>
      </c>
      <c r="J1501" s="12" t="s">
        <v>306</v>
      </c>
      <c r="K1501" s="12" t="s">
        <v>91</v>
      </c>
      <c r="L1501" s="12">
        <v>1</v>
      </c>
      <c r="M1501" s="12">
        <v>8500</v>
      </c>
      <c r="N1501" s="12">
        <v>0</v>
      </c>
      <c r="O1501" s="12">
        <v>0</v>
      </c>
      <c r="P1501" s="12">
        <v>6500</v>
      </c>
      <c r="Q1501" s="5">
        <f>Table1[[#This Row],[Sales]]-Table1[[#This Row],[Cost]]</f>
        <v>-6500</v>
      </c>
      <c r="R1501" s="12" t="s">
        <v>77</v>
      </c>
      <c r="S1501" s="12" t="s">
        <v>291</v>
      </c>
      <c r="T1501" s="12" t="s">
        <v>11</v>
      </c>
      <c r="U1501" s="12" t="s">
        <v>27</v>
      </c>
      <c r="V1501" s="3" t="e">
        <f>Table1[[#This Row],[Profit]]/Table1[[#This Row],[Sales]]</f>
        <v>#DIV/0!</v>
      </c>
      <c r="W1501" s="12">
        <f>[1]!Table1[[#This Row],[Sales]]-[1]!Table1[[#This Row],[Cost]]-[1]!Table1[[#This Row],[Profit]]</f>
        <v>-6500</v>
      </c>
      <c r="X1501" s="12">
        <f>[1]!Table1[[#This Row],[Quantity]]*[1]!Table1[[#This Row],[Unit_Price]]</f>
        <v>8500</v>
      </c>
      <c r="Y1501" s="12">
        <f>[1]!Table1[[#This Row],[Gross_Sales]]*[1]!Table1[[#This Row],[Discount]]</f>
        <v>0</v>
      </c>
      <c r="Z1501" s="12">
        <f>[1]!Table1[[#This Row],[Gross_Sales]]*[1]!Table1[[#This Row],[Discount_amount]]</f>
        <v>0</v>
      </c>
      <c r="AA1501" s="12">
        <f>IFERROR([1]!Table1[[#This Row],[Profit]]/[1]!Table1[[#This Row],[Sales]],0)</f>
        <v>0</v>
      </c>
      <c r="AB1501" s="12">
        <f>YEAR([1]!Table1[[#This Row],[Order_Date]])</f>
        <v>2024</v>
      </c>
      <c r="AC1501" s="12">
        <f>MONTH([1]!Table1[[#This Row],[Order_Date]])</f>
        <v>6</v>
      </c>
      <c r="AD1501" s="12" t="str">
        <f t="shared" si="69"/>
        <v>Jun</v>
      </c>
      <c r="AE1501" s="12" t="str">
        <f t="shared" si="70"/>
        <v>Q2</v>
      </c>
      <c r="AF1501" s="12" t="str">
        <f t="shared" si="71"/>
        <v>2024-Jun</v>
      </c>
      <c r="AG1501" s="12">
        <f>COUNTIF(C:C,Table1[[#This Row],[Customer_ID]])</f>
        <v>11</v>
      </c>
      <c r="AH1501" s="18" t="e">
        <f>IF([1]!Table1[[#This Row],[Customer_order_count]] &gt;= 10,"FREQUENT",IF([1]!Table1[[#This Row],[Customer_order_count]] &lt;= 10,"REGULAR","OCASSIONAL"))</f>
        <v>#REF!</v>
      </c>
    </row>
    <row r="1502" spans="1:34" x14ac:dyDescent="0.25">
      <c r="A1502" s="1" t="s">
        <v>2309</v>
      </c>
      <c r="B1502" s="2">
        <v>45324</v>
      </c>
      <c r="C1502" s="3" t="s">
        <v>1414</v>
      </c>
      <c r="D1502" s="4" t="s">
        <v>948</v>
      </c>
      <c r="E1502" s="4" t="s">
        <v>16</v>
      </c>
      <c r="F1502" s="5">
        <v>54</v>
      </c>
      <c r="G1502" s="3" t="s">
        <v>280</v>
      </c>
      <c r="H1502" s="3" t="s">
        <v>270</v>
      </c>
      <c r="I1502" s="3" t="s">
        <v>65</v>
      </c>
      <c r="J1502" s="3" t="s">
        <v>66</v>
      </c>
      <c r="K1502" s="3" t="s">
        <v>25</v>
      </c>
      <c r="L1502" s="5">
        <v>1</v>
      </c>
      <c r="M1502" s="5">
        <v>2500</v>
      </c>
      <c r="N1502" s="6">
        <v>0.2</v>
      </c>
      <c r="O1502" s="5">
        <v>2000</v>
      </c>
      <c r="P1502" s="5">
        <v>1600</v>
      </c>
      <c r="Q1502" s="5">
        <f>Table1[[#This Row],[Sales]]-Table1[[#This Row],[Cost]]</f>
        <v>400</v>
      </c>
      <c r="R1502" s="3" t="s">
        <v>26</v>
      </c>
      <c r="S1502" s="3" t="s">
        <v>10</v>
      </c>
      <c r="T1502" s="3" t="s">
        <v>18</v>
      </c>
      <c r="U1502" s="3" t="s">
        <v>19</v>
      </c>
      <c r="V1502" s="6">
        <f>Table1[[#This Row],[Profit]]/Table1[[#This Row],[Sales]]</f>
        <v>0.2</v>
      </c>
      <c r="W1502" s="3">
        <f>[1]!Table1[[#This Row],[Sales]]-[1]!Table1[[#This Row],[Cost]]-[1]!Table1[[#This Row],[Profit]]</f>
        <v>0</v>
      </c>
      <c r="X1502" s="3">
        <f>[1]!Table1[[#This Row],[Quantity]]*[1]!Table1[[#This Row],[Unit_Price]]</f>
        <v>2500</v>
      </c>
      <c r="Y1502" s="7">
        <f>[1]!Table1[[#This Row],[Gross_Sales]]*[1]!Table1[[#This Row],[Discount]]</f>
        <v>500</v>
      </c>
      <c r="Z1502" s="8">
        <f>[1]!Table1[[#This Row],[Gross_Sales]]*[1]!Table1[[#This Row],[Discount_amount]]</f>
        <v>1250000</v>
      </c>
      <c r="AA1502" s="6">
        <f>IFERROR([1]!Table1[[#This Row],[Profit]]/[1]!Table1[[#This Row],[Sales]],0)</f>
        <v>0.2</v>
      </c>
      <c r="AB1502" s="3">
        <f>YEAR([1]!Table1[[#This Row],[Order_Date]])</f>
        <v>2024</v>
      </c>
      <c r="AC1502" s="3">
        <f>MONTH([1]!Table1[[#This Row],[Order_Date]])</f>
        <v>2</v>
      </c>
      <c r="AD1502" s="3" t="str">
        <f t="shared" si="69"/>
        <v>Feb</v>
      </c>
      <c r="AE1502" s="3" t="str">
        <f t="shared" si="70"/>
        <v>Q1</v>
      </c>
      <c r="AF1502" s="3" t="str">
        <f t="shared" si="71"/>
        <v>2024-Feb</v>
      </c>
      <c r="AG1502" s="3">
        <f>COUNTIF(C:C,Table1[[#This Row],[Customer_ID]])</f>
        <v>5</v>
      </c>
      <c r="AH1502" s="9" t="e">
        <f>IF([1]!Table1[[#This Row],[Customer_order_count]] &gt;= 10,"FREQUENT",IF([1]!Table1[[#This Row],[Customer_order_count]] &lt;= 10,"REGULAR","OCASSIONAL"))</f>
        <v>#REF!</v>
      </c>
    </row>
    <row r="1503" spans="1:34" x14ac:dyDescent="0.25">
      <c r="A1503" s="10" t="s">
        <v>2310</v>
      </c>
      <c r="B1503" s="11">
        <v>45524</v>
      </c>
      <c r="C1503" s="12" t="s">
        <v>799</v>
      </c>
      <c r="D1503" s="13" t="s">
        <v>43</v>
      </c>
      <c r="E1503" s="13" t="s">
        <v>3</v>
      </c>
      <c r="F1503" s="14">
        <v>28</v>
      </c>
      <c r="G1503" s="12" t="s">
        <v>317</v>
      </c>
      <c r="H1503" s="12" t="s">
        <v>5</v>
      </c>
      <c r="I1503" s="12" t="s">
        <v>31</v>
      </c>
      <c r="J1503" s="12" t="s">
        <v>32</v>
      </c>
      <c r="K1503" s="12" t="s">
        <v>25</v>
      </c>
      <c r="L1503" s="14">
        <v>1</v>
      </c>
      <c r="M1503" s="14">
        <v>5000</v>
      </c>
      <c r="N1503" s="15">
        <v>0.1</v>
      </c>
      <c r="O1503" s="14">
        <v>4500</v>
      </c>
      <c r="P1503" s="14">
        <v>3500</v>
      </c>
      <c r="Q1503" s="5">
        <f>Table1[[#This Row],[Sales]]-Table1[[#This Row],[Cost]]</f>
        <v>1000</v>
      </c>
      <c r="R1503" s="12" t="s">
        <v>17</v>
      </c>
      <c r="S1503" s="12" t="s">
        <v>10</v>
      </c>
      <c r="T1503" s="12" t="s">
        <v>33</v>
      </c>
      <c r="U1503" s="12" t="s">
        <v>27</v>
      </c>
      <c r="V1503" s="6">
        <f>Table1[[#This Row],[Profit]]/Table1[[#This Row],[Sales]]</f>
        <v>0.22222222222222221</v>
      </c>
      <c r="W1503" s="12">
        <f>[1]!Table1[[#This Row],[Sales]]-[1]!Table1[[#This Row],[Cost]]-[1]!Table1[[#This Row],[Profit]]</f>
        <v>0</v>
      </c>
      <c r="X1503" s="12">
        <f>[1]!Table1[[#This Row],[Quantity]]*[1]!Table1[[#This Row],[Unit_Price]]</f>
        <v>5000</v>
      </c>
      <c r="Y1503" s="16">
        <f>[1]!Table1[[#This Row],[Gross_Sales]]*[1]!Table1[[#This Row],[Discount]]</f>
        <v>500</v>
      </c>
      <c r="Z1503" s="17">
        <f>[1]!Table1[[#This Row],[Gross_Sales]]*[1]!Table1[[#This Row],[Discount_amount]]</f>
        <v>2500000</v>
      </c>
      <c r="AA1503" s="15">
        <f>IFERROR([1]!Table1[[#This Row],[Profit]]/[1]!Table1[[#This Row],[Sales]],0)</f>
        <v>0.22222222222222221</v>
      </c>
      <c r="AB1503" s="12">
        <f>YEAR([1]!Table1[[#This Row],[Order_Date]])</f>
        <v>2024</v>
      </c>
      <c r="AC1503" s="12">
        <f>MONTH([1]!Table1[[#This Row],[Order_Date]])</f>
        <v>8</v>
      </c>
      <c r="AD1503" s="12" t="str">
        <f t="shared" si="69"/>
        <v>Aug</v>
      </c>
      <c r="AE1503" s="12" t="str">
        <f t="shared" si="70"/>
        <v>Q3</v>
      </c>
      <c r="AF1503" s="12" t="str">
        <f t="shared" si="71"/>
        <v>2024-Aug</v>
      </c>
      <c r="AG1503" s="12">
        <f>COUNTIF(C:C,Table1[[#This Row],[Customer_ID]])</f>
        <v>17</v>
      </c>
      <c r="AH1503" s="18" t="e">
        <f>IF([1]!Table1[[#This Row],[Customer_order_count]] &gt;= 10,"FREQUENT",IF([1]!Table1[[#This Row],[Customer_order_count]] &lt;= 10,"REGULAR","OCASSIONAL"))</f>
        <v>#REF!</v>
      </c>
    </row>
    <row r="1504" spans="1:34" x14ac:dyDescent="0.25">
      <c r="A1504" s="1" t="s">
        <v>2311</v>
      </c>
      <c r="B1504" s="2">
        <v>45640</v>
      </c>
      <c r="C1504" s="3" t="s">
        <v>778</v>
      </c>
      <c r="D1504" s="4" t="s">
        <v>410</v>
      </c>
      <c r="E1504" s="4" t="s">
        <v>16</v>
      </c>
      <c r="F1504" s="5">
        <v>56</v>
      </c>
      <c r="G1504" s="3" t="s">
        <v>280</v>
      </c>
      <c r="H1504" s="3" t="s">
        <v>270</v>
      </c>
      <c r="I1504" s="3" t="s">
        <v>264</v>
      </c>
      <c r="J1504" s="3" t="s">
        <v>265</v>
      </c>
      <c r="K1504" s="3" t="s">
        <v>46</v>
      </c>
      <c r="L1504" s="5">
        <v>4</v>
      </c>
      <c r="M1504" s="5">
        <v>800</v>
      </c>
      <c r="N1504" s="6">
        <v>0.05</v>
      </c>
      <c r="O1504" s="5">
        <v>3040</v>
      </c>
      <c r="P1504" s="5">
        <v>2000</v>
      </c>
      <c r="Q1504" s="5">
        <f>Table1[[#This Row],[Sales]]-Table1[[#This Row],[Cost]]</f>
        <v>1040</v>
      </c>
      <c r="R1504" s="3" t="s">
        <v>9</v>
      </c>
      <c r="S1504" s="3" t="s">
        <v>10</v>
      </c>
      <c r="T1504" s="3" t="s">
        <v>40</v>
      </c>
      <c r="U1504" s="3" t="s">
        <v>12</v>
      </c>
      <c r="V1504" s="6">
        <f>Table1[[#This Row],[Profit]]/Table1[[#This Row],[Sales]]</f>
        <v>0.34210526315789475</v>
      </c>
      <c r="W1504" s="3">
        <f>[1]!Table1[[#This Row],[Sales]]-[1]!Table1[[#This Row],[Cost]]-[1]!Table1[[#This Row],[Profit]]</f>
        <v>0</v>
      </c>
      <c r="X1504" s="3">
        <f>[1]!Table1[[#This Row],[Quantity]]*[1]!Table1[[#This Row],[Unit_Price]]</f>
        <v>3200</v>
      </c>
      <c r="Y1504" s="7">
        <f>[1]!Table1[[#This Row],[Gross_Sales]]*[1]!Table1[[#This Row],[Discount]]</f>
        <v>160</v>
      </c>
      <c r="Z1504" s="8">
        <f>[1]!Table1[[#This Row],[Gross_Sales]]*[1]!Table1[[#This Row],[Discount_amount]]</f>
        <v>512000</v>
      </c>
      <c r="AA1504" s="6">
        <f>IFERROR([1]!Table1[[#This Row],[Profit]]/[1]!Table1[[#This Row],[Sales]],0)</f>
        <v>0.34210526315789475</v>
      </c>
      <c r="AB1504" s="3">
        <f>YEAR([1]!Table1[[#This Row],[Order_Date]])</f>
        <v>2024</v>
      </c>
      <c r="AC1504" s="3">
        <f>MONTH([1]!Table1[[#This Row],[Order_Date]])</f>
        <v>12</v>
      </c>
      <c r="AD1504" s="3" t="str">
        <f t="shared" si="69"/>
        <v>Dec</v>
      </c>
      <c r="AE1504" s="3" t="str">
        <f t="shared" si="70"/>
        <v>Q4</v>
      </c>
      <c r="AF1504" s="3" t="str">
        <f t="shared" si="71"/>
        <v>2024-Dec</v>
      </c>
      <c r="AG1504" s="3">
        <f>COUNTIF(C:C,Table1[[#This Row],[Customer_ID]])</f>
        <v>10</v>
      </c>
      <c r="AH1504" s="9" t="e">
        <f>IF([1]!Table1[[#This Row],[Customer_order_count]] &gt;= 10,"FREQUENT",IF([1]!Table1[[#This Row],[Customer_order_count]] &lt;= 10,"REGULAR","OCASSIONAL"))</f>
        <v>#REF!</v>
      </c>
    </row>
    <row r="1505" spans="1:34" x14ac:dyDescent="0.25">
      <c r="A1505" s="10" t="s">
        <v>2312</v>
      </c>
      <c r="B1505" s="11">
        <v>45862</v>
      </c>
      <c r="C1505" s="12" t="s">
        <v>1278</v>
      </c>
      <c r="D1505" s="13" t="s">
        <v>1279</v>
      </c>
      <c r="E1505" s="13" t="s">
        <v>16</v>
      </c>
      <c r="F1505" s="14">
        <v>27</v>
      </c>
      <c r="G1505" s="12" t="s">
        <v>275</v>
      </c>
      <c r="H1505" s="12" t="s">
        <v>276</v>
      </c>
      <c r="I1505" s="12" t="s">
        <v>37</v>
      </c>
      <c r="J1505" s="12" t="s">
        <v>38</v>
      </c>
      <c r="K1505" s="12" t="s">
        <v>39</v>
      </c>
      <c r="L1505" s="14">
        <v>1</v>
      </c>
      <c r="M1505" s="14">
        <v>900</v>
      </c>
      <c r="N1505" s="15">
        <v>0.1</v>
      </c>
      <c r="O1505" s="14">
        <v>810</v>
      </c>
      <c r="P1505" s="14">
        <v>550</v>
      </c>
      <c r="Q1505" s="5">
        <f>Table1[[#This Row],[Sales]]-Table1[[#This Row],[Cost]]</f>
        <v>260</v>
      </c>
      <c r="R1505" s="12" t="s">
        <v>77</v>
      </c>
      <c r="S1505" s="12" t="s">
        <v>10</v>
      </c>
      <c r="T1505" s="12" t="s">
        <v>33</v>
      </c>
      <c r="U1505" s="12" t="s">
        <v>12</v>
      </c>
      <c r="V1505" s="6">
        <f>Table1[[#This Row],[Profit]]/Table1[[#This Row],[Sales]]</f>
        <v>0.32098765432098764</v>
      </c>
      <c r="W1505" s="12">
        <f>[1]!Table1[[#This Row],[Sales]]-[1]!Table1[[#This Row],[Cost]]-[1]!Table1[[#This Row],[Profit]]</f>
        <v>0</v>
      </c>
      <c r="X1505" s="12">
        <f>[1]!Table1[[#This Row],[Quantity]]*[1]!Table1[[#This Row],[Unit_Price]]</f>
        <v>900</v>
      </c>
      <c r="Y1505" s="16">
        <f>[1]!Table1[[#This Row],[Gross_Sales]]*[1]!Table1[[#This Row],[Discount]]</f>
        <v>90</v>
      </c>
      <c r="Z1505" s="17">
        <f>[1]!Table1[[#This Row],[Gross_Sales]]*[1]!Table1[[#This Row],[Discount_amount]]</f>
        <v>81000</v>
      </c>
      <c r="AA1505" s="15">
        <f>IFERROR([1]!Table1[[#This Row],[Profit]]/[1]!Table1[[#This Row],[Sales]],0)</f>
        <v>0.32098765432098764</v>
      </c>
      <c r="AB1505" s="12">
        <f>YEAR([1]!Table1[[#This Row],[Order_Date]])</f>
        <v>2025</v>
      </c>
      <c r="AC1505" s="12">
        <f>MONTH([1]!Table1[[#This Row],[Order_Date]])</f>
        <v>7</v>
      </c>
      <c r="AD1505" s="12" t="str">
        <f t="shared" si="69"/>
        <v>Jul</v>
      </c>
      <c r="AE1505" s="12" t="str">
        <f t="shared" si="70"/>
        <v>Q3</v>
      </c>
      <c r="AF1505" s="12" t="str">
        <f t="shared" si="71"/>
        <v>2025-Jul</v>
      </c>
      <c r="AG1505" s="12">
        <f>COUNTIF(C:C,Table1[[#This Row],[Customer_ID]])</f>
        <v>5</v>
      </c>
      <c r="AH1505" s="18" t="e">
        <f>IF([1]!Table1[[#This Row],[Customer_order_count]] &gt;= 10,"FREQUENT",IF([1]!Table1[[#This Row],[Customer_order_count]] &lt;= 10,"REGULAR","OCASSIONAL"))</f>
        <v>#REF!</v>
      </c>
    </row>
    <row r="1506" spans="1:34" x14ac:dyDescent="0.25">
      <c r="A1506" s="1" t="s">
        <v>2313</v>
      </c>
      <c r="B1506" s="2">
        <v>45819</v>
      </c>
      <c r="C1506" s="3" t="s">
        <v>535</v>
      </c>
      <c r="D1506" s="4" t="s">
        <v>536</v>
      </c>
      <c r="E1506" s="4" t="s">
        <v>3</v>
      </c>
      <c r="F1506" s="5">
        <v>33</v>
      </c>
      <c r="G1506" s="3" t="s">
        <v>339</v>
      </c>
      <c r="H1506" s="3" t="s">
        <v>285</v>
      </c>
      <c r="I1506" s="3" t="s">
        <v>56</v>
      </c>
      <c r="J1506" s="3" t="s">
        <v>57</v>
      </c>
      <c r="K1506" s="3" t="s">
        <v>58</v>
      </c>
      <c r="L1506" s="5">
        <v>2</v>
      </c>
      <c r="M1506" s="5">
        <v>1200</v>
      </c>
      <c r="N1506" s="6">
        <v>0.05</v>
      </c>
      <c r="O1506" s="5">
        <v>2280</v>
      </c>
      <c r="P1506" s="5">
        <v>1600</v>
      </c>
      <c r="Q1506" s="5">
        <f>Table1[[#This Row],[Sales]]-Table1[[#This Row],[Cost]]</f>
        <v>680</v>
      </c>
      <c r="R1506" s="3" t="s">
        <v>9</v>
      </c>
      <c r="S1506" s="3" t="s">
        <v>10</v>
      </c>
      <c r="T1506" s="3" t="s">
        <v>11</v>
      </c>
      <c r="U1506" s="3" t="s">
        <v>12</v>
      </c>
      <c r="V1506" s="6">
        <f>Table1[[#This Row],[Profit]]/Table1[[#This Row],[Sales]]</f>
        <v>0.2982456140350877</v>
      </c>
      <c r="W1506" s="3">
        <f>[1]!Table1[[#This Row],[Sales]]-[1]!Table1[[#This Row],[Cost]]-[1]!Table1[[#This Row],[Profit]]</f>
        <v>0</v>
      </c>
      <c r="X1506" s="3">
        <f>[1]!Table1[[#This Row],[Quantity]]*[1]!Table1[[#This Row],[Unit_Price]]</f>
        <v>2400</v>
      </c>
      <c r="Y1506" s="7">
        <f>[1]!Table1[[#This Row],[Gross_Sales]]*[1]!Table1[[#This Row],[Discount]]</f>
        <v>120</v>
      </c>
      <c r="Z1506" s="8">
        <f>[1]!Table1[[#This Row],[Gross_Sales]]*[1]!Table1[[#This Row],[Discount_amount]]</f>
        <v>288000</v>
      </c>
      <c r="AA1506" s="6">
        <f>IFERROR([1]!Table1[[#This Row],[Profit]]/[1]!Table1[[#This Row],[Sales]],0)</f>
        <v>0.2982456140350877</v>
      </c>
      <c r="AB1506" s="3">
        <f>YEAR([1]!Table1[[#This Row],[Order_Date]])</f>
        <v>2025</v>
      </c>
      <c r="AC1506" s="3">
        <f>MONTH([1]!Table1[[#This Row],[Order_Date]])</f>
        <v>6</v>
      </c>
      <c r="AD1506" s="3" t="str">
        <f t="shared" si="69"/>
        <v>Jun</v>
      </c>
      <c r="AE1506" s="3" t="str">
        <f t="shared" si="70"/>
        <v>Q2</v>
      </c>
      <c r="AF1506" s="3" t="str">
        <f t="shared" si="71"/>
        <v>2025-Jun</v>
      </c>
      <c r="AG1506" s="3">
        <f>COUNTIF(C:C,Table1[[#This Row],[Customer_ID]])</f>
        <v>8</v>
      </c>
      <c r="AH1506" s="9" t="e">
        <f>IF([1]!Table1[[#This Row],[Customer_order_count]] &gt;= 10,"FREQUENT",IF([1]!Table1[[#This Row],[Customer_order_count]] &lt;= 10,"REGULAR","OCASSIONAL"))</f>
        <v>#REF!</v>
      </c>
    </row>
    <row r="1507" spans="1:34" x14ac:dyDescent="0.25">
      <c r="A1507" s="10" t="s">
        <v>2314</v>
      </c>
      <c r="B1507" s="11">
        <v>45740</v>
      </c>
      <c r="C1507" s="12" t="s">
        <v>1198</v>
      </c>
      <c r="D1507" s="13" t="s">
        <v>962</v>
      </c>
      <c r="E1507" s="13" t="s">
        <v>3</v>
      </c>
      <c r="F1507" s="14">
        <v>25</v>
      </c>
      <c r="G1507" s="12" t="s">
        <v>280</v>
      </c>
      <c r="H1507" s="12" t="s">
        <v>270</v>
      </c>
      <c r="I1507" s="12" t="s">
        <v>74</v>
      </c>
      <c r="J1507" s="12" t="s">
        <v>75</v>
      </c>
      <c r="K1507" s="12" t="s">
        <v>76</v>
      </c>
      <c r="L1507" s="14">
        <v>1</v>
      </c>
      <c r="M1507" s="14">
        <v>550</v>
      </c>
      <c r="N1507" s="15">
        <v>0.1</v>
      </c>
      <c r="O1507" s="14">
        <v>495</v>
      </c>
      <c r="P1507" s="14">
        <v>450</v>
      </c>
      <c r="Q1507" s="5">
        <f>Table1[[#This Row],[Sales]]-Table1[[#This Row],[Cost]]</f>
        <v>45</v>
      </c>
      <c r="R1507" s="12" t="s">
        <v>98</v>
      </c>
      <c r="S1507" s="12" t="s">
        <v>10</v>
      </c>
      <c r="T1507" s="12" t="s">
        <v>18</v>
      </c>
      <c r="U1507" s="12" t="s">
        <v>19</v>
      </c>
      <c r="V1507" s="6">
        <f>Table1[[#This Row],[Profit]]/Table1[[#This Row],[Sales]]</f>
        <v>9.0909090909090912E-2</v>
      </c>
      <c r="W1507" s="12">
        <f>[1]!Table1[[#This Row],[Sales]]-[1]!Table1[[#This Row],[Cost]]-[1]!Table1[[#This Row],[Profit]]</f>
        <v>0</v>
      </c>
      <c r="X1507" s="12">
        <f>[1]!Table1[[#This Row],[Quantity]]*[1]!Table1[[#This Row],[Unit_Price]]</f>
        <v>550</v>
      </c>
      <c r="Y1507" s="16">
        <f>[1]!Table1[[#This Row],[Gross_Sales]]*[1]!Table1[[#This Row],[Discount]]</f>
        <v>55</v>
      </c>
      <c r="Z1507" s="17">
        <f>[1]!Table1[[#This Row],[Gross_Sales]]*[1]!Table1[[#This Row],[Discount_amount]]</f>
        <v>30250</v>
      </c>
      <c r="AA1507" s="15">
        <f>IFERROR([1]!Table1[[#This Row],[Profit]]/[1]!Table1[[#This Row],[Sales]],0)</f>
        <v>9.0909090909090912E-2</v>
      </c>
      <c r="AB1507" s="12">
        <f>YEAR([1]!Table1[[#This Row],[Order_Date]])</f>
        <v>2025</v>
      </c>
      <c r="AC1507" s="12">
        <f>MONTH([1]!Table1[[#This Row],[Order_Date]])</f>
        <v>3</v>
      </c>
      <c r="AD1507" s="12" t="str">
        <f t="shared" si="69"/>
        <v>Mar</v>
      </c>
      <c r="AE1507" s="12" t="str">
        <f t="shared" si="70"/>
        <v>Q1</v>
      </c>
      <c r="AF1507" s="12" t="str">
        <f t="shared" si="71"/>
        <v>2025-Mar</v>
      </c>
      <c r="AG1507" s="12">
        <f>COUNTIF(C:C,Table1[[#This Row],[Customer_ID]])</f>
        <v>20</v>
      </c>
      <c r="AH1507" s="18" t="e">
        <f>IF([1]!Table1[[#This Row],[Customer_order_count]] &gt;= 10,"FREQUENT",IF([1]!Table1[[#This Row],[Customer_order_count]] &lt;= 10,"REGULAR","OCASSIONAL"))</f>
        <v>#REF!</v>
      </c>
    </row>
    <row r="1508" spans="1:34" x14ac:dyDescent="0.25">
      <c r="A1508" s="1" t="s">
        <v>2315</v>
      </c>
      <c r="B1508" s="2">
        <v>45400</v>
      </c>
      <c r="C1508" s="3" t="s">
        <v>545</v>
      </c>
      <c r="D1508" s="4" t="s">
        <v>546</v>
      </c>
      <c r="E1508" s="4" t="s">
        <v>16</v>
      </c>
      <c r="F1508" s="5">
        <v>21</v>
      </c>
      <c r="G1508" s="3" t="s">
        <v>339</v>
      </c>
      <c r="H1508" s="3" t="s">
        <v>285</v>
      </c>
      <c r="I1508" s="3" t="s">
        <v>56</v>
      </c>
      <c r="J1508" s="3" t="s">
        <v>57</v>
      </c>
      <c r="K1508" s="3" t="s">
        <v>58</v>
      </c>
      <c r="L1508" s="5">
        <v>2</v>
      </c>
      <c r="M1508" s="5">
        <v>1200</v>
      </c>
      <c r="N1508" s="6">
        <v>0.15</v>
      </c>
      <c r="O1508" s="5">
        <v>2040</v>
      </c>
      <c r="P1508" s="5">
        <v>1600</v>
      </c>
      <c r="Q1508" s="5">
        <f>Table1[[#This Row],[Sales]]-Table1[[#This Row],[Cost]]</f>
        <v>440</v>
      </c>
      <c r="R1508" s="3" t="s">
        <v>17</v>
      </c>
      <c r="S1508" s="3" t="s">
        <v>10</v>
      </c>
      <c r="T1508" s="3" t="s">
        <v>11</v>
      </c>
      <c r="U1508" s="3" t="s">
        <v>27</v>
      </c>
      <c r="V1508" s="6">
        <f>Table1[[#This Row],[Profit]]/Table1[[#This Row],[Sales]]</f>
        <v>0.21568627450980393</v>
      </c>
      <c r="W1508" s="3">
        <f>[1]!Table1[[#This Row],[Sales]]-[1]!Table1[[#This Row],[Cost]]-[1]!Table1[[#This Row],[Profit]]</f>
        <v>0</v>
      </c>
      <c r="X1508" s="3">
        <f>[1]!Table1[[#This Row],[Quantity]]*[1]!Table1[[#This Row],[Unit_Price]]</f>
        <v>2400</v>
      </c>
      <c r="Y1508" s="7">
        <f>[1]!Table1[[#This Row],[Gross_Sales]]*[1]!Table1[[#This Row],[Discount]]</f>
        <v>360</v>
      </c>
      <c r="Z1508" s="8">
        <f>[1]!Table1[[#This Row],[Gross_Sales]]*[1]!Table1[[#This Row],[Discount_amount]]</f>
        <v>864000</v>
      </c>
      <c r="AA1508" s="6">
        <f>IFERROR([1]!Table1[[#This Row],[Profit]]/[1]!Table1[[#This Row],[Sales]],0)</f>
        <v>0.21568627450980393</v>
      </c>
      <c r="AB1508" s="3">
        <f>YEAR([1]!Table1[[#This Row],[Order_Date]])</f>
        <v>2024</v>
      </c>
      <c r="AC1508" s="3">
        <f>MONTH([1]!Table1[[#This Row],[Order_Date]])</f>
        <v>4</v>
      </c>
      <c r="AD1508" s="3" t="str">
        <f t="shared" si="69"/>
        <v>Apr</v>
      </c>
      <c r="AE1508" s="3" t="str">
        <f t="shared" si="70"/>
        <v>Q2</v>
      </c>
      <c r="AF1508" s="3" t="str">
        <f t="shared" si="71"/>
        <v>2024-Apr</v>
      </c>
      <c r="AG1508" s="3">
        <f>COUNTIF(C:C,Table1[[#This Row],[Customer_ID]])</f>
        <v>17</v>
      </c>
      <c r="AH1508" s="9" t="e">
        <f>IF([1]!Table1[[#This Row],[Customer_order_count]] &gt;= 10,"FREQUENT",IF([1]!Table1[[#This Row],[Customer_order_count]] &lt;= 10,"REGULAR","OCASSIONAL"))</f>
        <v>#REF!</v>
      </c>
    </row>
    <row r="1509" spans="1:34" x14ac:dyDescent="0.25">
      <c r="A1509" s="10" t="s">
        <v>2316</v>
      </c>
      <c r="B1509" s="11">
        <v>45396</v>
      </c>
      <c r="C1509" s="12" t="s">
        <v>1028</v>
      </c>
      <c r="D1509" s="13" t="s">
        <v>1029</v>
      </c>
      <c r="E1509" s="13" t="s">
        <v>3</v>
      </c>
      <c r="F1509" s="14">
        <v>46</v>
      </c>
      <c r="G1509" s="12" t="s">
        <v>275</v>
      </c>
      <c r="H1509" s="12" t="s">
        <v>276</v>
      </c>
      <c r="I1509" s="12" t="s">
        <v>127</v>
      </c>
      <c r="J1509" s="12" t="s">
        <v>128</v>
      </c>
      <c r="K1509" s="12" t="s">
        <v>58</v>
      </c>
      <c r="L1509" s="14">
        <v>1</v>
      </c>
      <c r="M1509" s="14">
        <v>3000</v>
      </c>
      <c r="N1509" s="15">
        <v>0.1</v>
      </c>
      <c r="O1509" s="14">
        <v>2700</v>
      </c>
      <c r="P1509" s="14">
        <v>2100</v>
      </c>
      <c r="Q1509" s="5">
        <f>Table1[[#This Row],[Sales]]-Table1[[#This Row],[Cost]]</f>
        <v>600</v>
      </c>
      <c r="R1509" s="12" t="s">
        <v>26</v>
      </c>
      <c r="S1509" s="12" t="s">
        <v>10</v>
      </c>
      <c r="T1509" s="12" t="s">
        <v>11</v>
      </c>
      <c r="U1509" s="12" t="s">
        <v>12</v>
      </c>
      <c r="V1509" s="6">
        <f>Table1[[#This Row],[Profit]]/Table1[[#This Row],[Sales]]</f>
        <v>0.22222222222222221</v>
      </c>
      <c r="W1509" s="12">
        <f>[1]!Table1[[#This Row],[Sales]]-[1]!Table1[[#This Row],[Cost]]-[1]!Table1[[#This Row],[Profit]]</f>
        <v>0</v>
      </c>
      <c r="X1509" s="12">
        <f>[1]!Table1[[#This Row],[Quantity]]*[1]!Table1[[#This Row],[Unit_Price]]</f>
        <v>3000</v>
      </c>
      <c r="Y1509" s="16">
        <f>[1]!Table1[[#This Row],[Gross_Sales]]*[1]!Table1[[#This Row],[Discount]]</f>
        <v>300</v>
      </c>
      <c r="Z1509" s="17">
        <f>[1]!Table1[[#This Row],[Gross_Sales]]*[1]!Table1[[#This Row],[Discount_amount]]</f>
        <v>900000</v>
      </c>
      <c r="AA1509" s="15">
        <f>IFERROR([1]!Table1[[#This Row],[Profit]]/[1]!Table1[[#This Row],[Sales]],0)</f>
        <v>0.22222222222222221</v>
      </c>
      <c r="AB1509" s="12">
        <f>YEAR([1]!Table1[[#This Row],[Order_Date]])</f>
        <v>2024</v>
      </c>
      <c r="AC1509" s="12">
        <f>MONTH([1]!Table1[[#This Row],[Order_Date]])</f>
        <v>4</v>
      </c>
      <c r="AD1509" s="12" t="str">
        <f t="shared" si="69"/>
        <v>Apr</v>
      </c>
      <c r="AE1509" s="12" t="str">
        <f t="shared" si="70"/>
        <v>Q2</v>
      </c>
      <c r="AF1509" s="12" t="str">
        <f t="shared" si="71"/>
        <v>2024-Apr</v>
      </c>
      <c r="AG1509" s="12">
        <f>COUNTIF(C:C,Table1[[#This Row],[Customer_ID]])</f>
        <v>6</v>
      </c>
      <c r="AH1509" s="18" t="e">
        <f>IF([1]!Table1[[#This Row],[Customer_order_count]] &gt;= 10,"FREQUENT",IF([1]!Table1[[#This Row],[Customer_order_count]] &lt;= 10,"REGULAR","OCASSIONAL"))</f>
        <v>#REF!</v>
      </c>
    </row>
    <row r="1510" spans="1:34" x14ac:dyDescent="0.25">
      <c r="A1510" s="1" t="s">
        <v>2317</v>
      </c>
      <c r="B1510" s="2">
        <v>45937</v>
      </c>
      <c r="C1510" s="3" t="s">
        <v>1382</v>
      </c>
      <c r="D1510" s="3" t="s">
        <v>435</v>
      </c>
      <c r="E1510" s="3" t="s">
        <v>16</v>
      </c>
      <c r="F1510" s="3">
        <v>58</v>
      </c>
      <c r="G1510" s="3" t="s">
        <v>317</v>
      </c>
      <c r="H1510" s="3" t="s">
        <v>5</v>
      </c>
      <c r="I1510" s="3" t="s">
        <v>31</v>
      </c>
      <c r="J1510" s="3" t="s">
        <v>32</v>
      </c>
      <c r="K1510" s="3" t="s">
        <v>25</v>
      </c>
      <c r="L1510" s="3">
        <v>2</v>
      </c>
      <c r="M1510" s="3">
        <v>5000</v>
      </c>
      <c r="N1510" s="3">
        <v>0.2</v>
      </c>
      <c r="O1510" s="3">
        <v>0</v>
      </c>
      <c r="P1510" s="3">
        <v>7000</v>
      </c>
      <c r="Q1510" s="5">
        <f>Table1[[#This Row],[Sales]]-Table1[[#This Row],[Cost]]</f>
        <v>-7000</v>
      </c>
      <c r="R1510" s="3" t="s">
        <v>77</v>
      </c>
      <c r="S1510" s="3" t="s">
        <v>291</v>
      </c>
      <c r="T1510" s="3" t="s">
        <v>40</v>
      </c>
      <c r="U1510" s="3" t="s">
        <v>19</v>
      </c>
      <c r="V1510" s="3" t="e">
        <f>Table1[[#This Row],[Profit]]/Table1[[#This Row],[Sales]]</f>
        <v>#DIV/0!</v>
      </c>
      <c r="W1510" s="3">
        <f>[1]!Table1[[#This Row],[Sales]]-[1]!Table1[[#This Row],[Cost]]-[1]!Table1[[#This Row],[Profit]]</f>
        <v>-7000</v>
      </c>
      <c r="X1510" s="3">
        <f>[1]!Table1[[#This Row],[Quantity]]*[1]!Table1[[#This Row],[Unit_Price]]</f>
        <v>10000</v>
      </c>
      <c r="Y1510" s="3">
        <f>[1]!Table1[[#This Row],[Gross_Sales]]*[1]!Table1[[#This Row],[Discount]]</f>
        <v>2000</v>
      </c>
      <c r="Z1510" s="3">
        <f>[1]!Table1[[#This Row],[Gross_Sales]]*[1]!Table1[[#This Row],[Discount_amount]]</f>
        <v>20000000</v>
      </c>
      <c r="AA1510" s="3">
        <f>IFERROR([1]!Table1[[#This Row],[Profit]]/[1]!Table1[[#This Row],[Sales]],0)</f>
        <v>0</v>
      </c>
      <c r="AB1510" s="3">
        <f>YEAR([1]!Table1[[#This Row],[Order_Date]])</f>
        <v>2025</v>
      </c>
      <c r="AC1510" s="3">
        <f>MONTH([1]!Table1[[#This Row],[Order_Date]])</f>
        <v>10</v>
      </c>
      <c r="AD1510" s="3" t="str">
        <f t="shared" si="69"/>
        <v>Oct</v>
      </c>
      <c r="AE1510" s="3" t="str">
        <f t="shared" si="70"/>
        <v>Q4</v>
      </c>
      <c r="AF1510" s="3" t="str">
        <f t="shared" si="71"/>
        <v>2025-Oct</v>
      </c>
      <c r="AG1510" s="3">
        <f>COUNTIF(C:C,Table1[[#This Row],[Customer_ID]])</f>
        <v>4</v>
      </c>
      <c r="AH1510" s="9" t="e">
        <f>IF([1]!Table1[[#This Row],[Customer_order_count]] &gt;= 10,"FREQUENT",IF([1]!Table1[[#This Row],[Customer_order_count]] &lt;= 10,"REGULAR","OCASSIONAL"))</f>
        <v>#REF!</v>
      </c>
    </row>
    <row r="1511" spans="1:34" x14ac:dyDescent="0.25">
      <c r="A1511" s="10" t="s">
        <v>2318</v>
      </c>
      <c r="B1511" s="11">
        <v>45452</v>
      </c>
      <c r="C1511" s="12" t="s">
        <v>829</v>
      </c>
      <c r="D1511" s="13" t="s">
        <v>830</v>
      </c>
      <c r="E1511" s="13" t="s">
        <v>3</v>
      </c>
      <c r="F1511" s="14">
        <v>42</v>
      </c>
      <c r="G1511" s="12" t="s">
        <v>295</v>
      </c>
      <c r="H1511" s="12" t="s">
        <v>270</v>
      </c>
      <c r="I1511" s="12" t="s">
        <v>344</v>
      </c>
      <c r="J1511" s="12" t="s">
        <v>345</v>
      </c>
      <c r="K1511" s="12" t="s">
        <v>39</v>
      </c>
      <c r="L1511" s="14">
        <v>1</v>
      </c>
      <c r="M1511" s="14">
        <v>2200</v>
      </c>
      <c r="N1511" s="15">
        <v>0.15</v>
      </c>
      <c r="O1511" s="14">
        <v>1870</v>
      </c>
      <c r="P1511" s="14">
        <v>1400</v>
      </c>
      <c r="Q1511" s="5">
        <f>Table1[[#This Row],[Sales]]-Table1[[#This Row],[Cost]]</f>
        <v>470</v>
      </c>
      <c r="R1511" s="12" t="s">
        <v>9</v>
      </c>
      <c r="S1511" s="12" t="s">
        <v>10</v>
      </c>
      <c r="T1511" s="12" t="s">
        <v>11</v>
      </c>
      <c r="U1511" s="12" t="s">
        <v>27</v>
      </c>
      <c r="V1511" s="6">
        <f>Table1[[#This Row],[Profit]]/Table1[[#This Row],[Sales]]</f>
        <v>0.25133689839572193</v>
      </c>
      <c r="W1511" s="12">
        <f>[1]!Table1[[#This Row],[Sales]]-[1]!Table1[[#This Row],[Cost]]-[1]!Table1[[#This Row],[Profit]]</f>
        <v>0</v>
      </c>
      <c r="X1511" s="12">
        <f>[1]!Table1[[#This Row],[Quantity]]*[1]!Table1[[#This Row],[Unit_Price]]</f>
        <v>2200</v>
      </c>
      <c r="Y1511" s="16">
        <f>[1]!Table1[[#This Row],[Gross_Sales]]*[1]!Table1[[#This Row],[Discount]]</f>
        <v>330</v>
      </c>
      <c r="Z1511" s="17">
        <f>[1]!Table1[[#This Row],[Gross_Sales]]*[1]!Table1[[#This Row],[Discount_amount]]</f>
        <v>726000</v>
      </c>
      <c r="AA1511" s="15">
        <f>IFERROR([1]!Table1[[#This Row],[Profit]]/[1]!Table1[[#This Row],[Sales]],0)</f>
        <v>0.25133689839572193</v>
      </c>
      <c r="AB1511" s="12">
        <f>YEAR([1]!Table1[[#This Row],[Order_Date]])</f>
        <v>2024</v>
      </c>
      <c r="AC1511" s="12">
        <f>MONTH([1]!Table1[[#This Row],[Order_Date]])</f>
        <v>6</v>
      </c>
      <c r="AD1511" s="12" t="str">
        <f t="shared" si="69"/>
        <v>Jun</v>
      </c>
      <c r="AE1511" s="12" t="str">
        <f t="shared" si="70"/>
        <v>Q2</v>
      </c>
      <c r="AF1511" s="12" t="str">
        <f t="shared" si="71"/>
        <v>2024-Jun</v>
      </c>
      <c r="AG1511" s="12">
        <f>COUNTIF(C:C,Table1[[#This Row],[Customer_ID]])</f>
        <v>11</v>
      </c>
      <c r="AH1511" s="18" t="e">
        <f>IF([1]!Table1[[#This Row],[Customer_order_count]] &gt;= 10,"FREQUENT",IF([1]!Table1[[#This Row],[Customer_order_count]] &lt;= 10,"REGULAR","OCASSIONAL"))</f>
        <v>#REF!</v>
      </c>
    </row>
    <row r="1512" spans="1:34" x14ac:dyDescent="0.25">
      <c r="A1512" s="1" t="s">
        <v>2319</v>
      </c>
      <c r="B1512" s="2">
        <v>45802</v>
      </c>
      <c r="C1512" s="3" t="s">
        <v>707</v>
      </c>
      <c r="D1512" s="4" t="s">
        <v>708</v>
      </c>
      <c r="E1512" s="4" t="s">
        <v>3</v>
      </c>
      <c r="F1512" s="5">
        <v>26</v>
      </c>
      <c r="G1512" s="3" t="s">
        <v>295</v>
      </c>
      <c r="H1512" s="3" t="s">
        <v>270</v>
      </c>
      <c r="I1512" s="3" t="s">
        <v>31</v>
      </c>
      <c r="J1512" s="3" t="s">
        <v>32</v>
      </c>
      <c r="K1512" s="3" t="s">
        <v>25</v>
      </c>
      <c r="L1512" s="5">
        <v>1</v>
      </c>
      <c r="M1512" s="5">
        <v>5000</v>
      </c>
      <c r="N1512" s="6">
        <v>0.15</v>
      </c>
      <c r="O1512" s="5">
        <v>4250</v>
      </c>
      <c r="P1512" s="5">
        <v>3500</v>
      </c>
      <c r="Q1512" s="5">
        <f>Table1[[#This Row],[Sales]]-Table1[[#This Row],[Cost]]</f>
        <v>750</v>
      </c>
      <c r="R1512" s="3" t="s">
        <v>26</v>
      </c>
      <c r="S1512" s="3" t="s">
        <v>10</v>
      </c>
      <c r="T1512" s="3" t="s">
        <v>11</v>
      </c>
      <c r="U1512" s="3" t="s">
        <v>27</v>
      </c>
      <c r="V1512" s="6">
        <f>Table1[[#This Row],[Profit]]/Table1[[#This Row],[Sales]]</f>
        <v>0.17647058823529413</v>
      </c>
      <c r="W1512" s="3">
        <f>[1]!Table1[[#This Row],[Sales]]-[1]!Table1[[#This Row],[Cost]]-[1]!Table1[[#This Row],[Profit]]</f>
        <v>0</v>
      </c>
      <c r="X1512" s="3">
        <f>[1]!Table1[[#This Row],[Quantity]]*[1]!Table1[[#This Row],[Unit_Price]]</f>
        <v>5000</v>
      </c>
      <c r="Y1512" s="7">
        <f>[1]!Table1[[#This Row],[Gross_Sales]]*[1]!Table1[[#This Row],[Discount]]</f>
        <v>750</v>
      </c>
      <c r="Z1512" s="8">
        <f>[1]!Table1[[#This Row],[Gross_Sales]]*[1]!Table1[[#This Row],[Discount_amount]]</f>
        <v>3750000</v>
      </c>
      <c r="AA1512" s="6">
        <f>IFERROR([1]!Table1[[#This Row],[Profit]]/[1]!Table1[[#This Row],[Sales]],0)</f>
        <v>0.17647058823529413</v>
      </c>
      <c r="AB1512" s="3">
        <f>YEAR([1]!Table1[[#This Row],[Order_Date]])</f>
        <v>2025</v>
      </c>
      <c r="AC1512" s="3">
        <f>MONTH([1]!Table1[[#This Row],[Order_Date]])</f>
        <v>5</v>
      </c>
      <c r="AD1512" s="3" t="str">
        <f t="shared" si="69"/>
        <v>May</v>
      </c>
      <c r="AE1512" s="3" t="str">
        <f t="shared" si="70"/>
        <v>Q2</v>
      </c>
      <c r="AF1512" s="3" t="str">
        <f t="shared" si="71"/>
        <v>2025-May</v>
      </c>
      <c r="AG1512" s="3">
        <f>COUNTIF(C:C,Table1[[#This Row],[Customer_ID]])</f>
        <v>23</v>
      </c>
      <c r="AH1512" s="9" t="e">
        <f>IF([1]!Table1[[#This Row],[Customer_order_count]] &gt;= 10,"FREQUENT",IF([1]!Table1[[#This Row],[Customer_order_count]] &lt;= 10,"REGULAR","OCASSIONAL"))</f>
        <v>#REF!</v>
      </c>
    </row>
    <row r="1513" spans="1:34" x14ac:dyDescent="0.25">
      <c r="A1513" s="10" t="s">
        <v>2320</v>
      </c>
      <c r="B1513" s="11">
        <v>45433</v>
      </c>
      <c r="C1513" s="12" t="s">
        <v>747</v>
      </c>
      <c r="D1513" s="13" t="s">
        <v>748</v>
      </c>
      <c r="E1513" s="13" t="s">
        <v>16</v>
      </c>
      <c r="F1513" s="14">
        <v>54</v>
      </c>
      <c r="G1513" s="12" t="s">
        <v>407</v>
      </c>
      <c r="H1513" s="12" t="s">
        <v>285</v>
      </c>
      <c r="I1513" s="12" t="s">
        <v>31</v>
      </c>
      <c r="J1513" s="12" t="s">
        <v>32</v>
      </c>
      <c r="K1513" s="12" t="s">
        <v>25</v>
      </c>
      <c r="L1513" s="14">
        <v>1</v>
      </c>
      <c r="M1513" s="14">
        <v>5000</v>
      </c>
      <c r="N1513" s="15">
        <v>0.2</v>
      </c>
      <c r="O1513" s="14">
        <v>4000</v>
      </c>
      <c r="P1513" s="14">
        <v>3500</v>
      </c>
      <c r="Q1513" s="5">
        <f>Table1[[#This Row],[Sales]]-Table1[[#This Row],[Cost]]</f>
        <v>500</v>
      </c>
      <c r="R1513" s="12" t="s">
        <v>77</v>
      </c>
      <c r="S1513" s="12" t="s">
        <v>10</v>
      </c>
      <c r="T1513" s="12" t="s">
        <v>11</v>
      </c>
      <c r="U1513" s="12" t="s">
        <v>27</v>
      </c>
      <c r="V1513" s="6">
        <f>Table1[[#This Row],[Profit]]/Table1[[#This Row],[Sales]]</f>
        <v>0.125</v>
      </c>
      <c r="W1513" s="12">
        <f>[1]!Table1[[#This Row],[Sales]]-[1]!Table1[[#This Row],[Cost]]-[1]!Table1[[#This Row],[Profit]]</f>
        <v>0</v>
      </c>
      <c r="X1513" s="12">
        <f>[1]!Table1[[#This Row],[Quantity]]*[1]!Table1[[#This Row],[Unit_Price]]</f>
        <v>5000</v>
      </c>
      <c r="Y1513" s="16">
        <f>[1]!Table1[[#This Row],[Gross_Sales]]*[1]!Table1[[#This Row],[Discount]]</f>
        <v>1000</v>
      </c>
      <c r="Z1513" s="17">
        <f>[1]!Table1[[#This Row],[Gross_Sales]]*[1]!Table1[[#This Row],[Discount_amount]]</f>
        <v>5000000</v>
      </c>
      <c r="AA1513" s="15">
        <f>IFERROR([1]!Table1[[#This Row],[Profit]]/[1]!Table1[[#This Row],[Sales]],0)</f>
        <v>0.125</v>
      </c>
      <c r="AB1513" s="12">
        <f>YEAR([1]!Table1[[#This Row],[Order_Date]])</f>
        <v>2024</v>
      </c>
      <c r="AC1513" s="12">
        <f>MONTH([1]!Table1[[#This Row],[Order_Date]])</f>
        <v>5</v>
      </c>
      <c r="AD1513" s="12" t="str">
        <f t="shared" si="69"/>
        <v>May</v>
      </c>
      <c r="AE1513" s="12" t="str">
        <f t="shared" si="70"/>
        <v>Q2</v>
      </c>
      <c r="AF1513" s="12" t="str">
        <f t="shared" si="71"/>
        <v>2024-May</v>
      </c>
      <c r="AG1513" s="12">
        <f>COUNTIF(C:C,Table1[[#This Row],[Customer_ID]])</f>
        <v>14</v>
      </c>
      <c r="AH1513" s="18" t="e">
        <f>IF([1]!Table1[[#This Row],[Customer_order_count]] &gt;= 10,"FREQUENT",IF([1]!Table1[[#This Row],[Customer_order_count]] &lt;= 10,"REGULAR","OCASSIONAL"))</f>
        <v>#REF!</v>
      </c>
    </row>
    <row r="1514" spans="1:34" x14ac:dyDescent="0.25">
      <c r="A1514" s="1" t="s">
        <v>2321</v>
      </c>
      <c r="B1514" s="2">
        <v>45717</v>
      </c>
      <c r="C1514" s="3" t="s">
        <v>715</v>
      </c>
      <c r="D1514" s="4" t="s">
        <v>448</v>
      </c>
      <c r="E1514" s="4" t="s">
        <v>16</v>
      </c>
      <c r="F1514" s="5">
        <v>38</v>
      </c>
      <c r="G1514" s="3" t="s">
        <v>317</v>
      </c>
      <c r="H1514" s="3" t="s">
        <v>5</v>
      </c>
      <c r="I1514" s="3" t="s">
        <v>23</v>
      </c>
      <c r="J1514" s="3" t="s">
        <v>24</v>
      </c>
      <c r="K1514" s="3" t="s">
        <v>25</v>
      </c>
      <c r="L1514" s="5">
        <v>2</v>
      </c>
      <c r="M1514" s="5">
        <v>55000</v>
      </c>
      <c r="N1514" s="6">
        <v>0</v>
      </c>
      <c r="O1514" s="5">
        <v>110000</v>
      </c>
      <c r="P1514" s="5">
        <v>80000</v>
      </c>
      <c r="Q1514" s="5">
        <f>Table1[[#This Row],[Sales]]-Table1[[#This Row],[Cost]]</f>
        <v>30000</v>
      </c>
      <c r="R1514" s="3" t="s">
        <v>26</v>
      </c>
      <c r="S1514" s="3" t="s">
        <v>10</v>
      </c>
      <c r="T1514" s="3" t="s">
        <v>18</v>
      </c>
      <c r="U1514" s="3" t="s">
        <v>27</v>
      </c>
      <c r="V1514" s="6">
        <f>Table1[[#This Row],[Profit]]/Table1[[#This Row],[Sales]]</f>
        <v>0.27272727272727271</v>
      </c>
      <c r="W1514" s="3">
        <f>[1]!Table1[[#This Row],[Sales]]-[1]!Table1[[#This Row],[Cost]]-[1]!Table1[[#This Row],[Profit]]</f>
        <v>0</v>
      </c>
      <c r="X1514" s="3">
        <f>[1]!Table1[[#This Row],[Quantity]]*[1]!Table1[[#This Row],[Unit_Price]]</f>
        <v>110000</v>
      </c>
      <c r="Y1514" s="7">
        <f>[1]!Table1[[#This Row],[Gross_Sales]]*[1]!Table1[[#This Row],[Discount]]</f>
        <v>0</v>
      </c>
      <c r="Z1514" s="8">
        <f>[1]!Table1[[#This Row],[Gross_Sales]]*[1]!Table1[[#This Row],[Discount_amount]]</f>
        <v>0</v>
      </c>
      <c r="AA1514" s="6">
        <f>IFERROR([1]!Table1[[#This Row],[Profit]]/[1]!Table1[[#This Row],[Sales]],0)</f>
        <v>0.27272727272727271</v>
      </c>
      <c r="AB1514" s="3">
        <f>YEAR([1]!Table1[[#This Row],[Order_Date]])</f>
        <v>2025</v>
      </c>
      <c r="AC1514" s="3">
        <f>MONTH([1]!Table1[[#This Row],[Order_Date]])</f>
        <v>3</v>
      </c>
      <c r="AD1514" s="3" t="str">
        <f t="shared" si="69"/>
        <v>Mar</v>
      </c>
      <c r="AE1514" s="3" t="str">
        <f t="shared" si="70"/>
        <v>Q1</v>
      </c>
      <c r="AF1514" s="3" t="str">
        <f t="shared" si="71"/>
        <v>2025-Mar</v>
      </c>
      <c r="AG1514" s="3">
        <f>COUNTIF(C:C,Table1[[#This Row],[Customer_ID]])</f>
        <v>21</v>
      </c>
      <c r="AH1514" s="9" t="e">
        <f>IF([1]!Table1[[#This Row],[Customer_order_count]] &gt;= 10,"FREQUENT",IF([1]!Table1[[#This Row],[Customer_order_count]] &lt;= 10,"REGULAR","OCASSIONAL"))</f>
        <v>#REF!</v>
      </c>
    </row>
    <row r="1515" spans="1:34" x14ac:dyDescent="0.25">
      <c r="A1515" s="10" t="s">
        <v>2322</v>
      </c>
      <c r="B1515" s="11">
        <v>45641</v>
      </c>
      <c r="C1515" s="12" t="s">
        <v>763</v>
      </c>
      <c r="D1515" s="13" t="s">
        <v>207</v>
      </c>
      <c r="E1515" s="13" t="s">
        <v>3</v>
      </c>
      <c r="F1515" s="14">
        <v>50</v>
      </c>
      <c r="G1515" s="12" t="s">
        <v>339</v>
      </c>
      <c r="H1515" s="12" t="s">
        <v>285</v>
      </c>
      <c r="I1515" s="12" t="s">
        <v>344</v>
      </c>
      <c r="J1515" s="12" t="s">
        <v>345</v>
      </c>
      <c r="K1515" s="12" t="s">
        <v>39</v>
      </c>
      <c r="L1515" s="14">
        <v>1</v>
      </c>
      <c r="M1515" s="14">
        <v>2200</v>
      </c>
      <c r="N1515" s="15">
        <v>0.05</v>
      </c>
      <c r="O1515" s="14">
        <v>2090</v>
      </c>
      <c r="P1515" s="14">
        <v>1400</v>
      </c>
      <c r="Q1515" s="5">
        <f>Table1[[#This Row],[Sales]]-Table1[[#This Row],[Cost]]</f>
        <v>690</v>
      </c>
      <c r="R1515" s="12" t="s">
        <v>17</v>
      </c>
      <c r="S1515" s="12" t="s">
        <v>10</v>
      </c>
      <c r="T1515" s="12" t="s">
        <v>40</v>
      </c>
      <c r="U1515" s="12" t="s">
        <v>27</v>
      </c>
      <c r="V1515" s="6">
        <f>Table1[[#This Row],[Profit]]/Table1[[#This Row],[Sales]]</f>
        <v>0.33014354066985646</v>
      </c>
      <c r="W1515" s="12">
        <f>[1]!Table1[[#This Row],[Sales]]-[1]!Table1[[#This Row],[Cost]]-[1]!Table1[[#This Row],[Profit]]</f>
        <v>0</v>
      </c>
      <c r="X1515" s="12">
        <f>[1]!Table1[[#This Row],[Quantity]]*[1]!Table1[[#This Row],[Unit_Price]]</f>
        <v>2200</v>
      </c>
      <c r="Y1515" s="16">
        <f>[1]!Table1[[#This Row],[Gross_Sales]]*[1]!Table1[[#This Row],[Discount]]</f>
        <v>110</v>
      </c>
      <c r="Z1515" s="17">
        <f>[1]!Table1[[#This Row],[Gross_Sales]]*[1]!Table1[[#This Row],[Discount_amount]]</f>
        <v>242000</v>
      </c>
      <c r="AA1515" s="15">
        <f>IFERROR([1]!Table1[[#This Row],[Profit]]/[1]!Table1[[#This Row],[Sales]],0)</f>
        <v>0.33014354066985646</v>
      </c>
      <c r="AB1515" s="12">
        <f>YEAR([1]!Table1[[#This Row],[Order_Date]])</f>
        <v>2024</v>
      </c>
      <c r="AC1515" s="12">
        <f>MONTH([1]!Table1[[#This Row],[Order_Date]])</f>
        <v>12</v>
      </c>
      <c r="AD1515" s="12" t="str">
        <f t="shared" si="69"/>
        <v>Dec</v>
      </c>
      <c r="AE1515" s="12" t="str">
        <f t="shared" si="70"/>
        <v>Q4</v>
      </c>
      <c r="AF1515" s="12" t="str">
        <f t="shared" si="71"/>
        <v>2024-Dec</v>
      </c>
      <c r="AG1515" s="12">
        <f>COUNTIF(C:C,Table1[[#This Row],[Customer_ID]])</f>
        <v>20</v>
      </c>
      <c r="AH1515" s="18" t="e">
        <f>IF([1]!Table1[[#This Row],[Customer_order_count]] &gt;= 10,"FREQUENT",IF([1]!Table1[[#This Row],[Customer_order_count]] &lt;= 10,"REGULAR","OCASSIONAL"))</f>
        <v>#REF!</v>
      </c>
    </row>
    <row r="1516" spans="1:34" x14ac:dyDescent="0.25">
      <c r="A1516" s="1" t="s">
        <v>2323</v>
      </c>
      <c r="B1516" s="2">
        <v>45673</v>
      </c>
      <c r="C1516" s="3" t="s">
        <v>2324</v>
      </c>
      <c r="D1516" s="4" t="s">
        <v>1427</v>
      </c>
      <c r="E1516" s="4" t="s">
        <v>3</v>
      </c>
      <c r="F1516" s="5">
        <v>51</v>
      </c>
      <c r="G1516" s="3" t="s">
        <v>407</v>
      </c>
      <c r="H1516" s="3" t="s">
        <v>285</v>
      </c>
      <c r="I1516" s="3" t="s">
        <v>109</v>
      </c>
      <c r="J1516" s="3" t="s">
        <v>110</v>
      </c>
      <c r="K1516" s="3" t="s">
        <v>8</v>
      </c>
      <c r="L1516" s="5">
        <v>1</v>
      </c>
      <c r="M1516" s="5">
        <v>4000</v>
      </c>
      <c r="N1516" s="6">
        <v>0.1</v>
      </c>
      <c r="O1516" s="5">
        <v>3600</v>
      </c>
      <c r="P1516" s="5">
        <v>2900</v>
      </c>
      <c r="Q1516" s="5">
        <f>Table1[[#This Row],[Sales]]-Table1[[#This Row],[Cost]]</f>
        <v>700</v>
      </c>
      <c r="R1516" s="3" t="s">
        <v>9</v>
      </c>
      <c r="S1516" s="3" t="s">
        <v>10</v>
      </c>
      <c r="T1516" s="3" t="s">
        <v>18</v>
      </c>
      <c r="U1516" s="3" t="s">
        <v>19</v>
      </c>
      <c r="V1516" s="6">
        <f>Table1[[#This Row],[Profit]]/Table1[[#This Row],[Sales]]</f>
        <v>0.19444444444444445</v>
      </c>
      <c r="W1516" s="3">
        <f>[1]!Table1[[#This Row],[Sales]]-[1]!Table1[[#This Row],[Cost]]-[1]!Table1[[#This Row],[Profit]]</f>
        <v>0</v>
      </c>
      <c r="X1516" s="3">
        <f>[1]!Table1[[#This Row],[Quantity]]*[1]!Table1[[#This Row],[Unit_Price]]</f>
        <v>4000</v>
      </c>
      <c r="Y1516" s="7">
        <f>[1]!Table1[[#This Row],[Gross_Sales]]*[1]!Table1[[#This Row],[Discount]]</f>
        <v>400</v>
      </c>
      <c r="Z1516" s="8">
        <f>[1]!Table1[[#This Row],[Gross_Sales]]*[1]!Table1[[#This Row],[Discount_amount]]</f>
        <v>1600000</v>
      </c>
      <c r="AA1516" s="6">
        <f>IFERROR([1]!Table1[[#This Row],[Profit]]/[1]!Table1[[#This Row],[Sales]],0)</f>
        <v>0.19444444444444445</v>
      </c>
      <c r="AB1516" s="3">
        <f>YEAR([1]!Table1[[#This Row],[Order_Date]])</f>
        <v>2025</v>
      </c>
      <c r="AC1516" s="3">
        <f>MONTH([1]!Table1[[#This Row],[Order_Date]])</f>
        <v>1</v>
      </c>
      <c r="AD1516" s="3" t="str">
        <f t="shared" si="69"/>
        <v>Jan</v>
      </c>
      <c r="AE1516" s="3" t="str">
        <f t="shared" si="70"/>
        <v>Q1</v>
      </c>
      <c r="AF1516" s="3" t="str">
        <f t="shared" si="71"/>
        <v>2025-Jan</v>
      </c>
      <c r="AG1516" s="3">
        <f>COUNTIF(C:C,Table1[[#This Row],[Customer_ID]])</f>
        <v>2</v>
      </c>
      <c r="AH1516" s="9" t="e">
        <f>IF([1]!Table1[[#This Row],[Customer_order_count]] &gt;= 10,"FREQUENT",IF([1]!Table1[[#This Row],[Customer_order_count]] &lt;= 10,"REGULAR","OCASSIONAL"))</f>
        <v>#REF!</v>
      </c>
    </row>
    <row r="1517" spans="1:34" x14ac:dyDescent="0.25">
      <c r="A1517" s="10" t="s">
        <v>2325</v>
      </c>
      <c r="B1517" s="11">
        <v>45972</v>
      </c>
      <c r="C1517" s="12" t="s">
        <v>368</v>
      </c>
      <c r="D1517" s="13" t="s">
        <v>369</v>
      </c>
      <c r="E1517" s="13" t="s">
        <v>3</v>
      </c>
      <c r="F1517" s="14">
        <v>39</v>
      </c>
      <c r="G1517" s="12" t="s">
        <v>290</v>
      </c>
      <c r="H1517" s="12" t="s">
        <v>276</v>
      </c>
      <c r="I1517" s="12" t="s">
        <v>89</v>
      </c>
      <c r="J1517" s="12" t="s">
        <v>90</v>
      </c>
      <c r="K1517" s="12" t="s">
        <v>91</v>
      </c>
      <c r="L1517" s="14">
        <v>1</v>
      </c>
      <c r="M1517" s="14">
        <v>35000</v>
      </c>
      <c r="N1517" s="15">
        <v>0.05</v>
      </c>
      <c r="O1517" s="14">
        <v>33250</v>
      </c>
      <c r="P1517" s="14">
        <v>27000</v>
      </c>
      <c r="Q1517" s="5">
        <f>Table1[[#This Row],[Sales]]-Table1[[#This Row],[Cost]]</f>
        <v>6250</v>
      </c>
      <c r="R1517" s="12" t="s">
        <v>26</v>
      </c>
      <c r="S1517" s="12" t="s">
        <v>10</v>
      </c>
      <c r="T1517" s="12" t="s">
        <v>40</v>
      </c>
      <c r="U1517" s="12" t="s">
        <v>12</v>
      </c>
      <c r="V1517" s="6">
        <f>Table1[[#This Row],[Profit]]/Table1[[#This Row],[Sales]]</f>
        <v>0.18796992481203006</v>
      </c>
      <c r="W1517" s="12">
        <f>[1]!Table1[[#This Row],[Sales]]-[1]!Table1[[#This Row],[Cost]]-[1]!Table1[[#This Row],[Profit]]</f>
        <v>0</v>
      </c>
      <c r="X1517" s="12">
        <f>[1]!Table1[[#This Row],[Quantity]]*[1]!Table1[[#This Row],[Unit_Price]]</f>
        <v>35000</v>
      </c>
      <c r="Y1517" s="16">
        <f>[1]!Table1[[#This Row],[Gross_Sales]]*[1]!Table1[[#This Row],[Discount]]</f>
        <v>1750</v>
      </c>
      <c r="Z1517" s="17">
        <f>[1]!Table1[[#This Row],[Gross_Sales]]*[1]!Table1[[#This Row],[Discount_amount]]</f>
        <v>61250000</v>
      </c>
      <c r="AA1517" s="15">
        <f>IFERROR([1]!Table1[[#This Row],[Profit]]/[1]!Table1[[#This Row],[Sales]],0)</f>
        <v>0.18796992481203006</v>
      </c>
      <c r="AB1517" s="12">
        <f>YEAR([1]!Table1[[#This Row],[Order_Date]])</f>
        <v>2025</v>
      </c>
      <c r="AC1517" s="12">
        <f>MONTH([1]!Table1[[#This Row],[Order_Date]])</f>
        <v>11</v>
      </c>
      <c r="AD1517" s="12" t="str">
        <f t="shared" si="69"/>
        <v>Nov</v>
      </c>
      <c r="AE1517" s="12" t="str">
        <f t="shared" si="70"/>
        <v>Q4</v>
      </c>
      <c r="AF1517" s="12" t="str">
        <f t="shared" si="71"/>
        <v>2025-Nov</v>
      </c>
      <c r="AG1517" s="12">
        <f>COUNTIF(C:C,Table1[[#This Row],[Customer_ID]])</f>
        <v>9</v>
      </c>
      <c r="AH1517" s="18" t="e">
        <f>IF([1]!Table1[[#This Row],[Customer_order_count]] &gt;= 10,"FREQUENT",IF([1]!Table1[[#This Row],[Customer_order_count]] &lt;= 10,"REGULAR","OCASSIONAL"))</f>
        <v>#REF!</v>
      </c>
    </row>
    <row r="1518" spans="1:34" x14ac:dyDescent="0.25">
      <c r="A1518" s="1" t="s">
        <v>2326</v>
      </c>
      <c r="B1518" s="2">
        <v>45723</v>
      </c>
      <c r="C1518" s="3" t="s">
        <v>950</v>
      </c>
      <c r="D1518" s="4" t="s">
        <v>158</v>
      </c>
      <c r="E1518" s="4" t="s">
        <v>16</v>
      </c>
      <c r="F1518" s="5">
        <v>30</v>
      </c>
      <c r="G1518" s="3" t="s">
        <v>263</v>
      </c>
      <c r="H1518" s="3" t="s">
        <v>5</v>
      </c>
      <c r="I1518" s="3" t="s">
        <v>89</v>
      </c>
      <c r="J1518" s="3" t="s">
        <v>90</v>
      </c>
      <c r="K1518" s="3" t="s">
        <v>91</v>
      </c>
      <c r="L1518" s="5">
        <v>1</v>
      </c>
      <c r="M1518" s="5">
        <v>35000</v>
      </c>
      <c r="N1518" s="6">
        <v>0.15</v>
      </c>
      <c r="O1518" s="5">
        <v>29750</v>
      </c>
      <c r="P1518" s="5">
        <v>27000</v>
      </c>
      <c r="Q1518" s="5">
        <f>Table1[[#This Row],[Sales]]-Table1[[#This Row],[Cost]]</f>
        <v>2750</v>
      </c>
      <c r="R1518" s="3" t="s">
        <v>26</v>
      </c>
      <c r="S1518" s="3" t="s">
        <v>10</v>
      </c>
      <c r="T1518" s="3" t="s">
        <v>18</v>
      </c>
      <c r="U1518" s="3" t="s">
        <v>12</v>
      </c>
      <c r="V1518" s="6">
        <f>Table1[[#This Row],[Profit]]/Table1[[#This Row],[Sales]]</f>
        <v>9.2436974789915971E-2</v>
      </c>
      <c r="W1518" s="3">
        <f>[1]!Table1[[#This Row],[Sales]]-[1]!Table1[[#This Row],[Cost]]-[1]!Table1[[#This Row],[Profit]]</f>
        <v>0</v>
      </c>
      <c r="X1518" s="3">
        <f>[1]!Table1[[#This Row],[Quantity]]*[1]!Table1[[#This Row],[Unit_Price]]</f>
        <v>35000</v>
      </c>
      <c r="Y1518" s="7">
        <f>[1]!Table1[[#This Row],[Gross_Sales]]*[1]!Table1[[#This Row],[Discount]]</f>
        <v>5250</v>
      </c>
      <c r="Z1518" s="8">
        <f>[1]!Table1[[#This Row],[Gross_Sales]]*[1]!Table1[[#This Row],[Discount_amount]]</f>
        <v>183750000</v>
      </c>
      <c r="AA1518" s="6">
        <f>IFERROR([1]!Table1[[#This Row],[Profit]]/[1]!Table1[[#This Row],[Sales]],0)</f>
        <v>9.2436974789915971E-2</v>
      </c>
      <c r="AB1518" s="3">
        <f>YEAR([1]!Table1[[#This Row],[Order_Date]])</f>
        <v>2025</v>
      </c>
      <c r="AC1518" s="3">
        <f>MONTH([1]!Table1[[#This Row],[Order_Date]])</f>
        <v>3</v>
      </c>
      <c r="AD1518" s="3" t="str">
        <f t="shared" si="69"/>
        <v>Mar</v>
      </c>
      <c r="AE1518" s="3" t="str">
        <f t="shared" si="70"/>
        <v>Q1</v>
      </c>
      <c r="AF1518" s="3" t="str">
        <f t="shared" si="71"/>
        <v>2025-Mar</v>
      </c>
      <c r="AG1518" s="3">
        <f>COUNTIF(C:C,Table1[[#This Row],[Customer_ID]])</f>
        <v>3</v>
      </c>
      <c r="AH1518" s="9" t="e">
        <f>IF([1]!Table1[[#This Row],[Customer_order_count]] &gt;= 10,"FREQUENT",IF([1]!Table1[[#This Row],[Customer_order_count]] &lt;= 10,"REGULAR","OCASSIONAL"))</f>
        <v>#REF!</v>
      </c>
    </row>
    <row r="1519" spans="1:34" x14ac:dyDescent="0.25">
      <c r="A1519" s="10" t="s">
        <v>152</v>
      </c>
      <c r="B1519" s="11">
        <v>45711</v>
      </c>
      <c r="C1519" s="12" t="s">
        <v>79</v>
      </c>
      <c r="D1519" s="13" t="s">
        <v>80</v>
      </c>
      <c r="E1519" s="13" t="s">
        <v>16</v>
      </c>
      <c r="F1519" s="14">
        <v>35</v>
      </c>
      <c r="G1519" s="12" t="s">
        <v>4</v>
      </c>
      <c r="H1519" s="12" t="s">
        <v>5</v>
      </c>
      <c r="I1519" s="12" t="s">
        <v>74</v>
      </c>
      <c r="J1519" s="12" t="s">
        <v>75</v>
      </c>
      <c r="K1519" s="12" t="s">
        <v>76</v>
      </c>
      <c r="L1519" s="14">
        <v>1</v>
      </c>
      <c r="M1519" s="14">
        <v>550</v>
      </c>
      <c r="N1519" s="15">
        <v>0</v>
      </c>
      <c r="O1519" s="14">
        <v>550</v>
      </c>
      <c r="P1519" s="14">
        <v>450</v>
      </c>
      <c r="Q1519" s="5">
        <f>Table1[[#This Row],[Sales]]-Table1[[#This Row],[Cost]]</f>
        <v>100</v>
      </c>
      <c r="R1519" s="12" t="s">
        <v>98</v>
      </c>
      <c r="S1519" s="12" t="s">
        <v>10</v>
      </c>
      <c r="T1519" s="12" t="s">
        <v>18</v>
      </c>
      <c r="U1519" s="12" t="s">
        <v>12</v>
      </c>
      <c r="V1519" s="6">
        <f>Table1[[#This Row],[Profit]]/Table1[[#This Row],[Sales]]</f>
        <v>0.18181818181818182</v>
      </c>
      <c r="W1519" s="12">
        <f>[1]!Table1[[#This Row],[Sales]]-[1]!Table1[[#This Row],[Cost]]-[1]!Table1[[#This Row],[Profit]]</f>
        <v>0</v>
      </c>
      <c r="X1519" s="12">
        <f>[1]!Table1[[#This Row],[Quantity]]*[1]!Table1[[#This Row],[Unit_Price]]</f>
        <v>550</v>
      </c>
      <c r="Y1519" s="16">
        <f>[1]!Table1[[#This Row],[Gross_Sales]]*[1]!Table1[[#This Row],[Discount]]</f>
        <v>0</v>
      </c>
      <c r="Z1519" s="17">
        <f>[1]!Table1[[#This Row],[Gross_Sales]]*[1]!Table1[[#This Row],[Discount_amount]]</f>
        <v>0</v>
      </c>
      <c r="AA1519" s="15">
        <f>IFERROR([1]!Table1[[#This Row],[Profit]]/[1]!Table1[[#This Row],[Sales]],0)</f>
        <v>0.18181818181818182</v>
      </c>
      <c r="AB1519" s="12">
        <f>YEAR([1]!Table1[[#This Row],[Order_Date]])</f>
        <v>2025</v>
      </c>
      <c r="AC1519" s="12">
        <f>MONTH([1]!Table1[[#This Row],[Order_Date]])</f>
        <v>2</v>
      </c>
      <c r="AD1519" s="12" t="str">
        <f t="shared" si="69"/>
        <v>Feb</v>
      </c>
      <c r="AE1519" s="12" t="str">
        <f t="shared" si="70"/>
        <v>Q1</v>
      </c>
      <c r="AF1519" s="12" t="str">
        <f t="shared" si="71"/>
        <v>2025-Feb</v>
      </c>
      <c r="AG1519" s="12">
        <f>COUNTIF(C:C,Table1[[#This Row],[Customer_ID]])</f>
        <v>15</v>
      </c>
      <c r="AH1519" s="18" t="e">
        <f>IF([1]!Table1[[#This Row],[Customer_order_count]] &gt;= 10,"FREQUENT",IF([1]!Table1[[#This Row],[Customer_order_count]] &lt;= 10,"REGULAR","OCASSIONAL"))</f>
        <v>#REF!</v>
      </c>
    </row>
    <row r="1520" spans="1:34" x14ac:dyDescent="0.25">
      <c r="A1520" s="1" t="s">
        <v>2327</v>
      </c>
      <c r="B1520" s="2">
        <v>45990</v>
      </c>
      <c r="C1520" s="3" t="s">
        <v>2328</v>
      </c>
      <c r="D1520" s="4" t="s">
        <v>606</v>
      </c>
      <c r="E1520" s="4" t="s">
        <v>16</v>
      </c>
      <c r="F1520" s="5">
        <v>54</v>
      </c>
      <c r="G1520" s="3" t="s">
        <v>284</v>
      </c>
      <c r="H1520" s="3" t="s">
        <v>285</v>
      </c>
      <c r="I1520" s="3" t="s">
        <v>264</v>
      </c>
      <c r="J1520" s="3" t="s">
        <v>265</v>
      </c>
      <c r="K1520" s="3" t="s">
        <v>46</v>
      </c>
      <c r="L1520" s="5">
        <v>2</v>
      </c>
      <c r="M1520" s="5">
        <v>800</v>
      </c>
      <c r="N1520" s="6">
        <v>0.05</v>
      </c>
      <c r="O1520" s="5">
        <v>1520</v>
      </c>
      <c r="P1520" s="5">
        <v>1000</v>
      </c>
      <c r="Q1520" s="5">
        <f>Table1[[#This Row],[Sales]]-Table1[[#This Row],[Cost]]</f>
        <v>520</v>
      </c>
      <c r="R1520" s="3" t="s">
        <v>77</v>
      </c>
      <c r="S1520" s="3" t="s">
        <v>10</v>
      </c>
      <c r="T1520" s="3" t="s">
        <v>40</v>
      </c>
      <c r="U1520" s="3" t="s">
        <v>12</v>
      </c>
      <c r="V1520" s="6">
        <f>Table1[[#This Row],[Profit]]/Table1[[#This Row],[Sales]]</f>
        <v>0.34210526315789475</v>
      </c>
      <c r="W1520" s="3">
        <f>[1]!Table1[[#This Row],[Sales]]-[1]!Table1[[#This Row],[Cost]]-[1]!Table1[[#This Row],[Profit]]</f>
        <v>0</v>
      </c>
      <c r="X1520" s="3">
        <f>[1]!Table1[[#This Row],[Quantity]]*[1]!Table1[[#This Row],[Unit_Price]]</f>
        <v>1600</v>
      </c>
      <c r="Y1520" s="7">
        <f>[1]!Table1[[#This Row],[Gross_Sales]]*[1]!Table1[[#This Row],[Discount]]</f>
        <v>80</v>
      </c>
      <c r="Z1520" s="8">
        <f>[1]!Table1[[#This Row],[Gross_Sales]]*[1]!Table1[[#This Row],[Discount_amount]]</f>
        <v>128000</v>
      </c>
      <c r="AA1520" s="6">
        <f>IFERROR([1]!Table1[[#This Row],[Profit]]/[1]!Table1[[#This Row],[Sales]],0)</f>
        <v>0.34210526315789475</v>
      </c>
      <c r="AB1520" s="3">
        <f>YEAR([1]!Table1[[#This Row],[Order_Date]])</f>
        <v>2025</v>
      </c>
      <c r="AC1520" s="3">
        <f>MONTH([1]!Table1[[#This Row],[Order_Date]])</f>
        <v>11</v>
      </c>
      <c r="AD1520" s="3" t="str">
        <f t="shared" si="69"/>
        <v>Nov</v>
      </c>
      <c r="AE1520" s="3" t="str">
        <f t="shared" si="70"/>
        <v>Q4</v>
      </c>
      <c r="AF1520" s="3" t="str">
        <f t="shared" si="71"/>
        <v>2025-Nov</v>
      </c>
      <c r="AG1520" s="3">
        <f>COUNTIF(C:C,Table1[[#This Row],[Customer_ID]])</f>
        <v>3</v>
      </c>
      <c r="AH1520" s="9" t="e">
        <f>IF([1]!Table1[[#This Row],[Customer_order_count]] &gt;= 10,"FREQUENT",IF([1]!Table1[[#This Row],[Customer_order_count]] &lt;= 10,"REGULAR","OCASSIONAL"))</f>
        <v>#REF!</v>
      </c>
    </row>
    <row r="1521" spans="1:34" x14ac:dyDescent="0.25">
      <c r="A1521" s="10" t="s">
        <v>2329</v>
      </c>
      <c r="B1521" s="11">
        <v>45302</v>
      </c>
      <c r="C1521" s="12" t="s">
        <v>2330</v>
      </c>
      <c r="D1521" s="12" t="s">
        <v>2331</v>
      </c>
      <c r="E1521" s="12" t="s">
        <v>3</v>
      </c>
      <c r="F1521" s="12">
        <v>22</v>
      </c>
      <c r="G1521" s="12" t="s">
        <v>263</v>
      </c>
      <c r="H1521" s="12" t="s">
        <v>5</v>
      </c>
      <c r="I1521" s="12" t="s">
        <v>109</v>
      </c>
      <c r="J1521" s="12" t="s">
        <v>110</v>
      </c>
      <c r="K1521" s="12" t="s">
        <v>8</v>
      </c>
      <c r="L1521" s="12">
        <v>2</v>
      </c>
      <c r="M1521" s="12">
        <v>4000</v>
      </c>
      <c r="N1521" s="12">
        <v>0.05</v>
      </c>
      <c r="O1521" s="12">
        <v>0</v>
      </c>
      <c r="P1521" s="12">
        <v>5800</v>
      </c>
      <c r="Q1521" s="5">
        <f>Table1[[#This Row],[Sales]]-Table1[[#This Row],[Cost]]</f>
        <v>-5800</v>
      </c>
      <c r="R1521" s="12" t="s">
        <v>77</v>
      </c>
      <c r="S1521" s="12" t="s">
        <v>291</v>
      </c>
      <c r="T1521" s="12" t="s">
        <v>18</v>
      </c>
      <c r="U1521" s="12" t="s">
        <v>19</v>
      </c>
      <c r="V1521" s="3" t="e">
        <f>Table1[[#This Row],[Profit]]/Table1[[#This Row],[Sales]]</f>
        <v>#DIV/0!</v>
      </c>
      <c r="W1521" s="12">
        <f>[1]!Table1[[#This Row],[Sales]]-[1]!Table1[[#This Row],[Cost]]-[1]!Table1[[#This Row],[Profit]]</f>
        <v>-5800</v>
      </c>
      <c r="X1521" s="12">
        <f>[1]!Table1[[#This Row],[Quantity]]*[1]!Table1[[#This Row],[Unit_Price]]</f>
        <v>8000</v>
      </c>
      <c r="Y1521" s="12">
        <f>[1]!Table1[[#This Row],[Gross_Sales]]*[1]!Table1[[#This Row],[Discount]]</f>
        <v>400</v>
      </c>
      <c r="Z1521" s="12">
        <f>[1]!Table1[[#This Row],[Gross_Sales]]*[1]!Table1[[#This Row],[Discount_amount]]</f>
        <v>3200000</v>
      </c>
      <c r="AA1521" s="12">
        <f>IFERROR([1]!Table1[[#This Row],[Profit]]/[1]!Table1[[#This Row],[Sales]],0)</f>
        <v>0</v>
      </c>
      <c r="AB1521" s="12">
        <f>YEAR([1]!Table1[[#This Row],[Order_Date]])</f>
        <v>2024</v>
      </c>
      <c r="AC1521" s="12">
        <f>MONTH([1]!Table1[[#This Row],[Order_Date]])</f>
        <v>1</v>
      </c>
      <c r="AD1521" s="12" t="str">
        <f t="shared" si="69"/>
        <v>Jan</v>
      </c>
      <c r="AE1521" s="12" t="str">
        <f t="shared" si="70"/>
        <v>Q1</v>
      </c>
      <c r="AF1521" s="12" t="str">
        <f t="shared" si="71"/>
        <v>2024-Jan</v>
      </c>
      <c r="AG1521" s="12">
        <f>COUNTIF(C:C,Table1[[#This Row],[Customer_ID]])</f>
        <v>1</v>
      </c>
      <c r="AH1521" s="18" t="e">
        <f>IF([1]!Table1[[#This Row],[Customer_order_count]] &gt;= 10,"FREQUENT",IF([1]!Table1[[#This Row],[Customer_order_count]] &lt;= 10,"REGULAR","OCASSIONAL"))</f>
        <v>#REF!</v>
      </c>
    </row>
    <row r="1522" spans="1:34" x14ac:dyDescent="0.25">
      <c r="A1522" s="1" t="s">
        <v>2332</v>
      </c>
      <c r="B1522" s="2">
        <v>45378</v>
      </c>
      <c r="C1522" s="3" t="s">
        <v>150</v>
      </c>
      <c r="D1522" s="3" t="s">
        <v>151</v>
      </c>
      <c r="E1522" s="3" t="s">
        <v>3</v>
      </c>
      <c r="F1522" s="3">
        <v>43</v>
      </c>
      <c r="G1522" s="3" t="s">
        <v>4</v>
      </c>
      <c r="H1522" s="3" t="s">
        <v>5</v>
      </c>
      <c r="I1522" s="3" t="s">
        <v>68</v>
      </c>
      <c r="J1522" s="3" t="s">
        <v>69</v>
      </c>
      <c r="K1522" s="3" t="s">
        <v>39</v>
      </c>
      <c r="L1522" s="3">
        <v>2</v>
      </c>
      <c r="M1522" s="3">
        <v>3500</v>
      </c>
      <c r="N1522" s="3">
        <v>0.1</v>
      </c>
      <c r="O1522" s="3">
        <v>6300</v>
      </c>
      <c r="P1522" s="3">
        <v>4600</v>
      </c>
      <c r="Q1522" s="5">
        <f>Table1[[#This Row],[Sales]]-Table1[[#This Row],[Cost]]</f>
        <v>1700</v>
      </c>
      <c r="R1522" s="3" t="s">
        <v>26</v>
      </c>
      <c r="S1522" s="3" t="s">
        <v>287</v>
      </c>
      <c r="T1522" s="3" t="s">
        <v>18</v>
      </c>
      <c r="U1522" s="3" t="s">
        <v>27</v>
      </c>
      <c r="V1522" s="6">
        <f>Table1[[#This Row],[Profit]]/Table1[[#This Row],[Sales]]</f>
        <v>0.26984126984126983</v>
      </c>
      <c r="W1522" s="3">
        <f>[1]!Table1[[#This Row],[Sales]]-[1]!Table1[[#This Row],[Cost]]-[1]!Table1[[#This Row],[Profit]]</f>
        <v>-9200</v>
      </c>
      <c r="X1522" s="3">
        <f>[1]!Table1[[#This Row],[Quantity]]*[1]!Table1[[#This Row],[Unit_Price]]</f>
        <v>7000</v>
      </c>
      <c r="Y1522" s="3">
        <f>[1]!Table1[[#This Row],[Gross_Sales]]*[1]!Table1[[#This Row],[Discount]]</f>
        <v>700</v>
      </c>
      <c r="Z1522" s="3">
        <f>[1]!Table1[[#This Row],[Gross_Sales]]*[1]!Table1[[#This Row],[Discount_amount]]</f>
        <v>4900000</v>
      </c>
      <c r="AA1522" s="3">
        <f>IFERROR([1]!Table1[[#This Row],[Profit]]/[1]!Table1[[#This Row],[Sales]],0)</f>
        <v>0.26984126984126983</v>
      </c>
      <c r="AB1522" s="3">
        <f>YEAR([1]!Table1[[#This Row],[Order_Date]])</f>
        <v>2024</v>
      </c>
      <c r="AC1522" s="3">
        <f>MONTH([1]!Table1[[#This Row],[Order_Date]])</f>
        <v>3</v>
      </c>
      <c r="AD1522" s="3" t="str">
        <f t="shared" si="69"/>
        <v>Mar</v>
      </c>
      <c r="AE1522" s="3" t="str">
        <f t="shared" si="70"/>
        <v>Q1</v>
      </c>
      <c r="AF1522" s="3" t="str">
        <f t="shared" si="71"/>
        <v>2024-Mar</v>
      </c>
      <c r="AG1522" s="3">
        <f>COUNTIF(C:C,Table1[[#This Row],[Customer_ID]])</f>
        <v>11</v>
      </c>
      <c r="AH1522" s="9" t="e">
        <f>IF([1]!Table1[[#This Row],[Customer_order_count]] &gt;= 10,"FREQUENT",IF([1]!Table1[[#This Row],[Customer_order_count]] &lt;= 10,"REGULAR","OCASSIONAL"))</f>
        <v>#REF!</v>
      </c>
    </row>
    <row r="1523" spans="1:34" x14ac:dyDescent="0.25">
      <c r="A1523" s="10" t="s">
        <v>2333</v>
      </c>
      <c r="B1523" s="11">
        <v>45460</v>
      </c>
      <c r="C1523" s="12" t="s">
        <v>368</v>
      </c>
      <c r="D1523" s="13" t="s">
        <v>369</v>
      </c>
      <c r="E1523" s="13" t="s">
        <v>3</v>
      </c>
      <c r="F1523" s="14">
        <v>39</v>
      </c>
      <c r="G1523" s="12" t="s">
        <v>290</v>
      </c>
      <c r="H1523" s="12" t="s">
        <v>276</v>
      </c>
      <c r="I1523" s="12" t="s">
        <v>44</v>
      </c>
      <c r="J1523" s="12" t="s">
        <v>45</v>
      </c>
      <c r="K1523" s="12" t="s">
        <v>46</v>
      </c>
      <c r="L1523" s="14">
        <v>2</v>
      </c>
      <c r="M1523" s="14">
        <v>2500</v>
      </c>
      <c r="N1523" s="15">
        <v>0.1</v>
      </c>
      <c r="O1523" s="14">
        <v>4500</v>
      </c>
      <c r="P1523" s="14">
        <v>3000</v>
      </c>
      <c r="Q1523" s="5">
        <f>Table1[[#This Row],[Sales]]-Table1[[#This Row],[Cost]]</f>
        <v>1500</v>
      </c>
      <c r="R1523" s="12" t="s">
        <v>26</v>
      </c>
      <c r="S1523" s="12" t="s">
        <v>10</v>
      </c>
      <c r="T1523" s="12" t="s">
        <v>11</v>
      </c>
      <c r="U1523" s="12" t="s">
        <v>12</v>
      </c>
      <c r="V1523" s="6">
        <f>Table1[[#This Row],[Profit]]/Table1[[#This Row],[Sales]]</f>
        <v>0.33333333333333331</v>
      </c>
      <c r="W1523" s="12">
        <f>[1]!Table1[[#This Row],[Sales]]-[1]!Table1[[#This Row],[Cost]]-[1]!Table1[[#This Row],[Profit]]</f>
        <v>0</v>
      </c>
      <c r="X1523" s="12">
        <f>[1]!Table1[[#This Row],[Quantity]]*[1]!Table1[[#This Row],[Unit_Price]]</f>
        <v>5000</v>
      </c>
      <c r="Y1523" s="16">
        <f>[1]!Table1[[#This Row],[Gross_Sales]]*[1]!Table1[[#This Row],[Discount]]</f>
        <v>500</v>
      </c>
      <c r="Z1523" s="17">
        <f>[1]!Table1[[#This Row],[Gross_Sales]]*[1]!Table1[[#This Row],[Discount_amount]]</f>
        <v>2500000</v>
      </c>
      <c r="AA1523" s="15">
        <f>IFERROR([1]!Table1[[#This Row],[Profit]]/[1]!Table1[[#This Row],[Sales]],0)</f>
        <v>0.33333333333333331</v>
      </c>
      <c r="AB1523" s="12">
        <f>YEAR([1]!Table1[[#This Row],[Order_Date]])</f>
        <v>2024</v>
      </c>
      <c r="AC1523" s="12">
        <f>MONTH([1]!Table1[[#This Row],[Order_Date]])</f>
        <v>6</v>
      </c>
      <c r="AD1523" s="12" t="str">
        <f t="shared" si="69"/>
        <v>Jun</v>
      </c>
      <c r="AE1523" s="12" t="str">
        <f t="shared" si="70"/>
        <v>Q2</v>
      </c>
      <c r="AF1523" s="12" t="str">
        <f t="shared" si="71"/>
        <v>2024-Jun</v>
      </c>
      <c r="AG1523" s="12">
        <f>COUNTIF(C:C,Table1[[#This Row],[Customer_ID]])</f>
        <v>9</v>
      </c>
      <c r="AH1523" s="18" t="e">
        <f>IF([1]!Table1[[#This Row],[Customer_order_count]] &gt;= 10,"FREQUENT",IF([1]!Table1[[#This Row],[Customer_order_count]] &lt;= 10,"REGULAR","OCASSIONAL"))</f>
        <v>#REF!</v>
      </c>
    </row>
    <row r="1524" spans="1:34" x14ac:dyDescent="0.25">
      <c r="A1524" s="1" t="s">
        <v>2334</v>
      </c>
      <c r="B1524" s="2">
        <v>45968</v>
      </c>
      <c r="C1524" s="3" t="s">
        <v>540</v>
      </c>
      <c r="D1524" s="4" t="s">
        <v>541</v>
      </c>
      <c r="E1524" s="4" t="s">
        <v>3</v>
      </c>
      <c r="F1524" s="5">
        <v>47</v>
      </c>
      <c r="G1524" s="3" t="s">
        <v>275</v>
      </c>
      <c r="H1524" s="3" t="s">
        <v>276</v>
      </c>
      <c r="I1524" s="3" t="s">
        <v>51</v>
      </c>
      <c r="J1524" s="3" t="s">
        <v>52</v>
      </c>
      <c r="K1524" s="3" t="s">
        <v>8</v>
      </c>
      <c r="L1524" s="5">
        <v>1</v>
      </c>
      <c r="M1524" s="5">
        <v>4500</v>
      </c>
      <c r="N1524" s="6">
        <v>0</v>
      </c>
      <c r="O1524" s="5">
        <v>4500</v>
      </c>
      <c r="P1524" s="5">
        <v>3200</v>
      </c>
      <c r="Q1524" s="5">
        <f>Table1[[#This Row],[Sales]]-Table1[[#This Row],[Cost]]</f>
        <v>1300</v>
      </c>
      <c r="R1524" s="3" t="s">
        <v>26</v>
      </c>
      <c r="S1524" s="3" t="s">
        <v>10</v>
      </c>
      <c r="T1524" s="3" t="s">
        <v>40</v>
      </c>
      <c r="U1524" s="3" t="s">
        <v>19</v>
      </c>
      <c r="V1524" s="6">
        <f>Table1[[#This Row],[Profit]]/Table1[[#This Row],[Sales]]</f>
        <v>0.28888888888888886</v>
      </c>
      <c r="W1524" s="3">
        <f>[1]!Table1[[#This Row],[Sales]]-[1]!Table1[[#This Row],[Cost]]-[1]!Table1[[#This Row],[Profit]]</f>
        <v>0</v>
      </c>
      <c r="X1524" s="3">
        <f>[1]!Table1[[#This Row],[Quantity]]*[1]!Table1[[#This Row],[Unit_Price]]</f>
        <v>4500</v>
      </c>
      <c r="Y1524" s="7">
        <f>[1]!Table1[[#This Row],[Gross_Sales]]*[1]!Table1[[#This Row],[Discount]]</f>
        <v>0</v>
      </c>
      <c r="Z1524" s="8">
        <f>[1]!Table1[[#This Row],[Gross_Sales]]*[1]!Table1[[#This Row],[Discount_amount]]</f>
        <v>0</v>
      </c>
      <c r="AA1524" s="6">
        <f>IFERROR([1]!Table1[[#This Row],[Profit]]/[1]!Table1[[#This Row],[Sales]],0)</f>
        <v>0.28888888888888886</v>
      </c>
      <c r="AB1524" s="3">
        <f>YEAR([1]!Table1[[#This Row],[Order_Date]])</f>
        <v>2025</v>
      </c>
      <c r="AC1524" s="3">
        <f>MONTH([1]!Table1[[#This Row],[Order_Date]])</f>
        <v>11</v>
      </c>
      <c r="AD1524" s="3" t="str">
        <f t="shared" si="69"/>
        <v>Nov</v>
      </c>
      <c r="AE1524" s="3" t="str">
        <f t="shared" si="70"/>
        <v>Q4</v>
      </c>
      <c r="AF1524" s="3" t="str">
        <f t="shared" si="71"/>
        <v>2025-Nov</v>
      </c>
      <c r="AG1524" s="3">
        <f>COUNTIF(C:C,Table1[[#This Row],[Customer_ID]])</f>
        <v>17</v>
      </c>
      <c r="AH1524" s="9" t="e">
        <f>IF([1]!Table1[[#This Row],[Customer_order_count]] &gt;= 10,"FREQUENT",IF([1]!Table1[[#This Row],[Customer_order_count]] &lt;= 10,"REGULAR","OCASSIONAL"))</f>
        <v>#REF!</v>
      </c>
    </row>
    <row r="1525" spans="1:34" x14ac:dyDescent="0.25">
      <c r="A1525" s="10" t="s">
        <v>2335</v>
      </c>
      <c r="B1525" s="11">
        <v>45938</v>
      </c>
      <c r="C1525" s="12" t="s">
        <v>303</v>
      </c>
      <c r="D1525" s="13" t="s">
        <v>304</v>
      </c>
      <c r="E1525" s="13" t="s">
        <v>16</v>
      </c>
      <c r="F1525" s="14">
        <v>36</v>
      </c>
      <c r="G1525" s="12" t="s">
        <v>275</v>
      </c>
      <c r="H1525" s="12" t="s">
        <v>276</v>
      </c>
      <c r="I1525" s="12" t="s">
        <v>109</v>
      </c>
      <c r="J1525" s="12" t="s">
        <v>110</v>
      </c>
      <c r="K1525" s="12" t="s">
        <v>8</v>
      </c>
      <c r="L1525" s="14">
        <v>2</v>
      </c>
      <c r="M1525" s="14">
        <v>4000</v>
      </c>
      <c r="N1525" s="15">
        <v>0.15</v>
      </c>
      <c r="O1525" s="14">
        <v>6800</v>
      </c>
      <c r="P1525" s="14">
        <v>5800</v>
      </c>
      <c r="Q1525" s="5">
        <f>Table1[[#This Row],[Sales]]-Table1[[#This Row],[Cost]]</f>
        <v>1000</v>
      </c>
      <c r="R1525" s="12" t="s">
        <v>9</v>
      </c>
      <c r="S1525" s="12" t="s">
        <v>10</v>
      </c>
      <c r="T1525" s="12" t="s">
        <v>40</v>
      </c>
      <c r="U1525" s="12" t="s">
        <v>27</v>
      </c>
      <c r="V1525" s="6">
        <f>Table1[[#This Row],[Profit]]/Table1[[#This Row],[Sales]]</f>
        <v>0.14705882352941177</v>
      </c>
      <c r="W1525" s="12">
        <f>[1]!Table1[[#This Row],[Sales]]-[1]!Table1[[#This Row],[Cost]]-[1]!Table1[[#This Row],[Profit]]</f>
        <v>0</v>
      </c>
      <c r="X1525" s="12">
        <f>[1]!Table1[[#This Row],[Quantity]]*[1]!Table1[[#This Row],[Unit_Price]]</f>
        <v>8000</v>
      </c>
      <c r="Y1525" s="16">
        <f>[1]!Table1[[#This Row],[Gross_Sales]]*[1]!Table1[[#This Row],[Discount]]</f>
        <v>1200</v>
      </c>
      <c r="Z1525" s="17">
        <f>[1]!Table1[[#This Row],[Gross_Sales]]*[1]!Table1[[#This Row],[Discount_amount]]</f>
        <v>9600000</v>
      </c>
      <c r="AA1525" s="15">
        <f>IFERROR([1]!Table1[[#This Row],[Profit]]/[1]!Table1[[#This Row],[Sales]],0)</f>
        <v>0.14705882352941177</v>
      </c>
      <c r="AB1525" s="12">
        <f>YEAR([1]!Table1[[#This Row],[Order_Date]])</f>
        <v>2025</v>
      </c>
      <c r="AC1525" s="12">
        <f>MONTH([1]!Table1[[#This Row],[Order_Date]])</f>
        <v>10</v>
      </c>
      <c r="AD1525" s="12" t="str">
        <f t="shared" si="69"/>
        <v>Oct</v>
      </c>
      <c r="AE1525" s="12" t="str">
        <f t="shared" si="70"/>
        <v>Q4</v>
      </c>
      <c r="AF1525" s="12" t="str">
        <f t="shared" si="71"/>
        <v>2025-Oct</v>
      </c>
      <c r="AG1525" s="12">
        <f>COUNTIF(C:C,Table1[[#This Row],[Customer_ID]])</f>
        <v>23</v>
      </c>
      <c r="AH1525" s="18" t="e">
        <f>IF([1]!Table1[[#This Row],[Customer_order_count]] &gt;= 10,"FREQUENT",IF([1]!Table1[[#This Row],[Customer_order_count]] &lt;= 10,"REGULAR","OCASSIONAL"))</f>
        <v>#REF!</v>
      </c>
    </row>
    <row r="1526" spans="1:34" x14ac:dyDescent="0.25">
      <c r="A1526" s="1" t="s">
        <v>2336</v>
      </c>
      <c r="B1526" s="2">
        <v>45594</v>
      </c>
      <c r="C1526" s="3" t="s">
        <v>1624</v>
      </c>
      <c r="D1526" s="4" t="s">
        <v>1625</v>
      </c>
      <c r="E1526" s="4" t="s">
        <v>3</v>
      </c>
      <c r="F1526" s="5">
        <v>47</v>
      </c>
      <c r="G1526" s="3" t="s">
        <v>284</v>
      </c>
      <c r="H1526" s="3" t="s">
        <v>285</v>
      </c>
      <c r="I1526" s="3" t="s">
        <v>44</v>
      </c>
      <c r="J1526" s="3" t="s">
        <v>45</v>
      </c>
      <c r="K1526" s="3" t="s">
        <v>46</v>
      </c>
      <c r="L1526" s="5">
        <v>2</v>
      </c>
      <c r="M1526" s="5">
        <v>2500</v>
      </c>
      <c r="N1526" s="6">
        <v>0.05</v>
      </c>
      <c r="O1526" s="5">
        <v>4750</v>
      </c>
      <c r="P1526" s="5">
        <v>3000</v>
      </c>
      <c r="Q1526" s="5">
        <f>Table1[[#This Row],[Sales]]-Table1[[#This Row],[Cost]]</f>
        <v>1750</v>
      </c>
      <c r="R1526" s="3" t="s">
        <v>17</v>
      </c>
      <c r="S1526" s="3" t="s">
        <v>10</v>
      </c>
      <c r="T1526" s="3" t="s">
        <v>40</v>
      </c>
      <c r="U1526" s="3" t="s">
        <v>12</v>
      </c>
      <c r="V1526" s="6">
        <f>Table1[[#This Row],[Profit]]/Table1[[#This Row],[Sales]]</f>
        <v>0.36842105263157893</v>
      </c>
      <c r="W1526" s="3">
        <f>[1]!Table1[[#This Row],[Sales]]-[1]!Table1[[#This Row],[Cost]]-[1]!Table1[[#This Row],[Profit]]</f>
        <v>0</v>
      </c>
      <c r="X1526" s="3">
        <f>[1]!Table1[[#This Row],[Quantity]]*[1]!Table1[[#This Row],[Unit_Price]]</f>
        <v>5000</v>
      </c>
      <c r="Y1526" s="7">
        <f>[1]!Table1[[#This Row],[Gross_Sales]]*[1]!Table1[[#This Row],[Discount]]</f>
        <v>250</v>
      </c>
      <c r="Z1526" s="8">
        <f>[1]!Table1[[#This Row],[Gross_Sales]]*[1]!Table1[[#This Row],[Discount_amount]]</f>
        <v>1250000</v>
      </c>
      <c r="AA1526" s="6">
        <f>IFERROR([1]!Table1[[#This Row],[Profit]]/[1]!Table1[[#This Row],[Sales]],0)</f>
        <v>0.36842105263157893</v>
      </c>
      <c r="AB1526" s="3">
        <f>YEAR([1]!Table1[[#This Row],[Order_Date]])</f>
        <v>2024</v>
      </c>
      <c r="AC1526" s="3">
        <f>MONTH([1]!Table1[[#This Row],[Order_Date]])</f>
        <v>10</v>
      </c>
      <c r="AD1526" s="3" t="str">
        <f t="shared" si="69"/>
        <v>Oct</v>
      </c>
      <c r="AE1526" s="3" t="str">
        <f t="shared" si="70"/>
        <v>Q4</v>
      </c>
      <c r="AF1526" s="3" t="str">
        <f t="shared" si="71"/>
        <v>2024-Oct</v>
      </c>
      <c r="AG1526" s="3">
        <f>COUNTIF(C:C,Table1[[#This Row],[Customer_ID]])</f>
        <v>8</v>
      </c>
      <c r="AH1526" s="9" t="e">
        <f>IF([1]!Table1[[#This Row],[Customer_order_count]] &gt;= 10,"FREQUENT",IF([1]!Table1[[#This Row],[Customer_order_count]] &lt;= 10,"REGULAR","OCASSIONAL"))</f>
        <v>#REF!</v>
      </c>
    </row>
    <row r="1527" spans="1:34" x14ac:dyDescent="0.25">
      <c r="A1527" s="10" t="s">
        <v>2337</v>
      </c>
      <c r="B1527" s="11">
        <v>45858</v>
      </c>
      <c r="C1527" s="12" t="s">
        <v>434</v>
      </c>
      <c r="D1527" s="13" t="s">
        <v>435</v>
      </c>
      <c r="E1527" s="13" t="s">
        <v>16</v>
      </c>
      <c r="F1527" s="14">
        <v>26</v>
      </c>
      <c r="G1527" s="12" t="s">
        <v>280</v>
      </c>
      <c r="H1527" s="12" t="s">
        <v>270</v>
      </c>
      <c r="I1527" s="12" t="s">
        <v>344</v>
      </c>
      <c r="J1527" s="12" t="s">
        <v>345</v>
      </c>
      <c r="K1527" s="12" t="s">
        <v>39</v>
      </c>
      <c r="L1527" s="14">
        <v>2</v>
      </c>
      <c r="M1527" s="14">
        <v>2200</v>
      </c>
      <c r="N1527" s="15">
        <v>0.1</v>
      </c>
      <c r="O1527" s="14">
        <v>3960</v>
      </c>
      <c r="P1527" s="14">
        <v>2800</v>
      </c>
      <c r="Q1527" s="5">
        <f>Table1[[#This Row],[Sales]]-Table1[[#This Row],[Cost]]</f>
        <v>1160</v>
      </c>
      <c r="R1527" s="12" t="s">
        <v>9</v>
      </c>
      <c r="S1527" s="12" t="s">
        <v>10</v>
      </c>
      <c r="T1527" s="12" t="s">
        <v>33</v>
      </c>
      <c r="U1527" s="12" t="s">
        <v>27</v>
      </c>
      <c r="V1527" s="6">
        <f>Table1[[#This Row],[Profit]]/Table1[[#This Row],[Sales]]</f>
        <v>0.29292929292929293</v>
      </c>
      <c r="W1527" s="12">
        <f>[1]!Table1[[#This Row],[Sales]]-[1]!Table1[[#This Row],[Cost]]-[1]!Table1[[#This Row],[Profit]]</f>
        <v>0</v>
      </c>
      <c r="X1527" s="12">
        <f>[1]!Table1[[#This Row],[Quantity]]*[1]!Table1[[#This Row],[Unit_Price]]</f>
        <v>4400</v>
      </c>
      <c r="Y1527" s="16">
        <f>[1]!Table1[[#This Row],[Gross_Sales]]*[1]!Table1[[#This Row],[Discount]]</f>
        <v>440</v>
      </c>
      <c r="Z1527" s="17">
        <f>[1]!Table1[[#This Row],[Gross_Sales]]*[1]!Table1[[#This Row],[Discount_amount]]</f>
        <v>1936000</v>
      </c>
      <c r="AA1527" s="15">
        <f>IFERROR([1]!Table1[[#This Row],[Profit]]/[1]!Table1[[#This Row],[Sales]],0)</f>
        <v>0.29292929292929293</v>
      </c>
      <c r="AB1527" s="12">
        <f>YEAR([1]!Table1[[#This Row],[Order_Date]])</f>
        <v>2025</v>
      </c>
      <c r="AC1527" s="12">
        <f>MONTH([1]!Table1[[#This Row],[Order_Date]])</f>
        <v>7</v>
      </c>
      <c r="AD1527" s="12" t="str">
        <f t="shared" si="69"/>
        <v>Jul</v>
      </c>
      <c r="AE1527" s="12" t="str">
        <f t="shared" si="70"/>
        <v>Q3</v>
      </c>
      <c r="AF1527" s="12" t="str">
        <f t="shared" si="71"/>
        <v>2025-Jul</v>
      </c>
      <c r="AG1527" s="12">
        <f>COUNTIF(C:C,Table1[[#This Row],[Customer_ID]])</f>
        <v>32</v>
      </c>
      <c r="AH1527" s="18" t="e">
        <f>IF([1]!Table1[[#This Row],[Customer_order_count]] &gt;= 10,"FREQUENT",IF([1]!Table1[[#This Row],[Customer_order_count]] &lt;= 10,"REGULAR","OCASSIONAL"))</f>
        <v>#REF!</v>
      </c>
    </row>
    <row r="1528" spans="1:34" x14ac:dyDescent="0.25">
      <c r="A1528" s="1" t="s">
        <v>2338</v>
      </c>
      <c r="B1528" s="2">
        <v>45644</v>
      </c>
      <c r="C1528" s="3" t="s">
        <v>1810</v>
      </c>
      <c r="D1528" s="3" t="s">
        <v>1811</v>
      </c>
      <c r="E1528" s="3" t="s">
        <v>3</v>
      </c>
      <c r="F1528" s="3">
        <v>58</v>
      </c>
      <c r="G1528" s="3" t="s">
        <v>275</v>
      </c>
      <c r="H1528" s="3" t="s">
        <v>276</v>
      </c>
      <c r="I1528" s="3" t="s">
        <v>23</v>
      </c>
      <c r="J1528" s="3" t="s">
        <v>24</v>
      </c>
      <c r="K1528" s="3" t="s">
        <v>25</v>
      </c>
      <c r="L1528" s="3">
        <v>2</v>
      </c>
      <c r="M1528" s="3">
        <v>55000</v>
      </c>
      <c r="N1528" s="3">
        <v>0.15</v>
      </c>
      <c r="O1528" s="3">
        <v>0</v>
      </c>
      <c r="P1528" s="3">
        <v>80000</v>
      </c>
      <c r="Q1528" s="5">
        <f>Table1[[#This Row],[Sales]]-Table1[[#This Row],[Cost]]</f>
        <v>-80000</v>
      </c>
      <c r="R1528" s="3" t="s">
        <v>77</v>
      </c>
      <c r="S1528" s="3" t="s">
        <v>291</v>
      </c>
      <c r="T1528" s="3" t="s">
        <v>40</v>
      </c>
      <c r="U1528" s="3" t="s">
        <v>19</v>
      </c>
      <c r="V1528" s="3" t="e">
        <f>Table1[[#This Row],[Profit]]/Table1[[#This Row],[Sales]]</f>
        <v>#DIV/0!</v>
      </c>
      <c r="W1528" s="3">
        <f>[1]!Table1[[#This Row],[Sales]]-[1]!Table1[[#This Row],[Cost]]-[1]!Table1[[#This Row],[Profit]]</f>
        <v>-80000</v>
      </c>
      <c r="X1528" s="3">
        <f>[1]!Table1[[#This Row],[Quantity]]*[1]!Table1[[#This Row],[Unit_Price]]</f>
        <v>110000</v>
      </c>
      <c r="Y1528" s="3">
        <f>[1]!Table1[[#This Row],[Gross_Sales]]*[1]!Table1[[#This Row],[Discount]]</f>
        <v>16500</v>
      </c>
      <c r="Z1528" s="3">
        <f>[1]!Table1[[#This Row],[Gross_Sales]]*[1]!Table1[[#This Row],[Discount_amount]]</f>
        <v>1815000000</v>
      </c>
      <c r="AA1528" s="3">
        <f>IFERROR([1]!Table1[[#This Row],[Profit]]/[1]!Table1[[#This Row],[Sales]],0)</f>
        <v>0</v>
      </c>
      <c r="AB1528" s="3">
        <f>YEAR([1]!Table1[[#This Row],[Order_Date]])</f>
        <v>2024</v>
      </c>
      <c r="AC1528" s="3">
        <f>MONTH([1]!Table1[[#This Row],[Order_Date]])</f>
        <v>12</v>
      </c>
      <c r="AD1528" s="3" t="str">
        <f t="shared" si="69"/>
        <v>Dec</v>
      </c>
      <c r="AE1528" s="3" t="str">
        <f t="shared" si="70"/>
        <v>Q4</v>
      </c>
      <c r="AF1528" s="3" t="str">
        <f t="shared" si="71"/>
        <v>2024-Dec</v>
      </c>
      <c r="AG1528" s="3">
        <f>COUNTIF(C:C,Table1[[#This Row],[Customer_ID]])</f>
        <v>5</v>
      </c>
      <c r="AH1528" s="9" t="e">
        <f>IF([1]!Table1[[#This Row],[Customer_order_count]] &gt;= 10,"FREQUENT",IF([1]!Table1[[#This Row],[Customer_order_count]] &lt;= 10,"REGULAR","OCASSIONAL"))</f>
        <v>#REF!</v>
      </c>
    </row>
    <row r="1529" spans="1:34" x14ac:dyDescent="0.25">
      <c r="A1529" s="10" t="s">
        <v>2339</v>
      </c>
      <c r="B1529" s="11">
        <v>45917</v>
      </c>
      <c r="C1529" s="12" t="s">
        <v>1313</v>
      </c>
      <c r="D1529" s="13" t="s">
        <v>335</v>
      </c>
      <c r="E1529" s="13" t="s">
        <v>16</v>
      </c>
      <c r="F1529" s="14">
        <v>55</v>
      </c>
      <c r="G1529" s="12" t="s">
        <v>263</v>
      </c>
      <c r="H1529" s="12" t="s">
        <v>5</v>
      </c>
      <c r="I1529" s="12" t="s">
        <v>176</v>
      </c>
      <c r="J1529" s="12" t="s">
        <v>177</v>
      </c>
      <c r="K1529" s="12" t="s">
        <v>25</v>
      </c>
      <c r="L1529" s="14">
        <v>1</v>
      </c>
      <c r="M1529" s="14">
        <v>22000</v>
      </c>
      <c r="N1529" s="15">
        <v>0.15</v>
      </c>
      <c r="O1529" s="14">
        <v>18700</v>
      </c>
      <c r="P1529" s="14">
        <v>16500</v>
      </c>
      <c r="Q1529" s="5">
        <f>Table1[[#This Row],[Sales]]-Table1[[#This Row],[Cost]]</f>
        <v>2200</v>
      </c>
      <c r="R1529" s="12" t="s">
        <v>9</v>
      </c>
      <c r="S1529" s="12" t="s">
        <v>10</v>
      </c>
      <c r="T1529" s="12" t="s">
        <v>33</v>
      </c>
      <c r="U1529" s="12" t="s">
        <v>19</v>
      </c>
      <c r="V1529" s="6">
        <f>Table1[[#This Row],[Profit]]/Table1[[#This Row],[Sales]]</f>
        <v>0.11764705882352941</v>
      </c>
      <c r="W1529" s="12">
        <f>[1]!Table1[[#This Row],[Sales]]-[1]!Table1[[#This Row],[Cost]]-[1]!Table1[[#This Row],[Profit]]</f>
        <v>0</v>
      </c>
      <c r="X1529" s="12">
        <f>[1]!Table1[[#This Row],[Quantity]]*[1]!Table1[[#This Row],[Unit_Price]]</f>
        <v>22000</v>
      </c>
      <c r="Y1529" s="16">
        <f>[1]!Table1[[#This Row],[Gross_Sales]]*[1]!Table1[[#This Row],[Discount]]</f>
        <v>3300</v>
      </c>
      <c r="Z1529" s="17">
        <f>[1]!Table1[[#This Row],[Gross_Sales]]*[1]!Table1[[#This Row],[Discount_amount]]</f>
        <v>72600000</v>
      </c>
      <c r="AA1529" s="15">
        <f>IFERROR([1]!Table1[[#This Row],[Profit]]/[1]!Table1[[#This Row],[Sales]],0)</f>
        <v>0.11764705882352941</v>
      </c>
      <c r="AB1529" s="12">
        <f>YEAR([1]!Table1[[#This Row],[Order_Date]])</f>
        <v>2025</v>
      </c>
      <c r="AC1529" s="12">
        <f>MONTH([1]!Table1[[#This Row],[Order_Date]])</f>
        <v>9</v>
      </c>
      <c r="AD1529" s="12" t="str">
        <f t="shared" si="69"/>
        <v>Sep</v>
      </c>
      <c r="AE1529" s="12" t="str">
        <f t="shared" si="70"/>
        <v>Q3</v>
      </c>
      <c r="AF1529" s="12" t="str">
        <f t="shared" si="71"/>
        <v>2025-Sep</v>
      </c>
      <c r="AG1529" s="12">
        <f>COUNTIF(C:C,Table1[[#This Row],[Customer_ID]])</f>
        <v>4</v>
      </c>
      <c r="AH1529" s="18" t="e">
        <f>IF([1]!Table1[[#This Row],[Customer_order_count]] &gt;= 10,"FREQUENT",IF([1]!Table1[[#This Row],[Customer_order_count]] &lt;= 10,"REGULAR","OCASSIONAL"))</f>
        <v>#REF!</v>
      </c>
    </row>
    <row r="1530" spans="1:34" x14ac:dyDescent="0.25">
      <c r="A1530" s="1" t="s">
        <v>2340</v>
      </c>
      <c r="B1530" s="2">
        <v>45502</v>
      </c>
      <c r="C1530" s="3" t="s">
        <v>702</v>
      </c>
      <c r="D1530" s="4" t="s">
        <v>703</v>
      </c>
      <c r="E1530" s="4" t="s">
        <v>16</v>
      </c>
      <c r="F1530" s="5">
        <v>24</v>
      </c>
      <c r="G1530" s="3" t="s">
        <v>275</v>
      </c>
      <c r="H1530" s="3" t="s">
        <v>276</v>
      </c>
      <c r="I1530" s="3" t="s">
        <v>127</v>
      </c>
      <c r="J1530" s="3" t="s">
        <v>128</v>
      </c>
      <c r="K1530" s="3" t="s">
        <v>58</v>
      </c>
      <c r="L1530" s="5">
        <v>1</v>
      </c>
      <c r="M1530" s="5">
        <v>3000</v>
      </c>
      <c r="N1530" s="6">
        <v>0.1</v>
      </c>
      <c r="O1530" s="5">
        <v>2700</v>
      </c>
      <c r="P1530" s="5">
        <v>2100</v>
      </c>
      <c r="Q1530" s="5">
        <f>Table1[[#This Row],[Sales]]-Table1[[#This Row],[Cost]]</f>
        <v>600</v>
      </c>
      <c r="R1530" s="3" t="s">
        <v>17</v>
      </c>
      <c r="S1530" s="3" t="s">
        <v>10</v>
      </c>
      <c r="T1530" s="3" t="s">
        <v>33</v>
      </c>
      <c r="U1530" s="3" t="s">
        <v>12</v>
      </c>
      <c r="V1530" s="6">
        <f>Table1[[#This Row],[Profit]]/Table1[[#This Row],[Sales]]</f>
        <v>0.22222222222222221</v>
      </c>
      <c r="W1530" s="3">
        <f>[1]!Table1[[#This Row],[Sales]]-[1]!Table1[[#This Row],[Cost]]-[1]!Table1[[#This Row],[Profit]]</f>
        <v>0</v>
      </c>
      <c r="X1530" s="3">
        <f>[1]!Table1[[#This Row],[Quantity]]*[1]!Table1[[#This Row],[Unit_Price]]</f>
        <v>3000</v>
      </c>
      <c r="Y1530" s="7">
        <f>[1]!Table1[[#This Row],[Gross_Sales]]*[1]!Table1[[#This Row],[Discount]]</f>
        <v>300</v>
      </c>
      <c r="Z1530" s="8">
        <f>[1]!Table1[[#This Row],[Gross_Sales]]*[1]!Table1[[#This Row],[Discount_amount]]</f>
        <v>900000</v>
      </c>
      <c r="AA1530" s="6">
        <f>IFERROR([1]!Table1[[#This Row],[Profit]]/[1]!Table1[[#This Row],[Sales]],0)</f>
        <v>0.22222222222222221</v>
      </c>
      <c r="AB1530" s="3">
        <f>YEAR([1]!Table1[[#This Row],[Order_Date]])</f>
        <v>2024</v>
      </c>
      <c r="AC1530" s="3">
        <f>MONTH([1]!Table1[[#This Row],[Order_Date]])</f>
        <v>7</v>
      </c>
      <c r="AD1530" s="3" t="str">
        <f t="shared" si="69"/>
        <v>Jul</v>
      </c>
      <c r="AE1530" s="3" t="str">
        <f t="shared" si="70"/>
        <v>Q3</v>
      </c>
      <c r="AF1530" s="3" t="str">
        <f t="shared" si="71"/>
        <v>2024-Jul</v>
      </c>
      <c r="AG1530" s="3">
        <f>COUNTIF(C:C,Table1[[#This Row],[Customer_ID]])</f>
        <v>12</v>
      </c>
      <c r="AH1530" s="9" t="e">
        <f>IF([1]!Table1[[#This Row],[Customer_order_count]] &gt;= 10,"FREQUENT",IF([1]!Table1[[#This Row],[Customer_order_count]] &lt;= 10,"REGULAR","OCASSIONAL"))</f>
        <v>#REF!</v>
      </c>
    </row>
    <row r="1531" spans="1:34" x14ac:dyDescent="0.25">
      <c r="A1531" s="10" t="s">
        <v>2341</v>
      </c>
      <c r="B1531" s="11">
        <v>45744</v>
      </c>
      <c r="C1531" s="12" t="s">
        <v>1198</v>
      </c>
      <c r="D1531" s="13" t="s">
        <v>962</v>
      </c>
      <c r="E1531" s="13" t="s">
        <v>3</v>
      </c>
      <c r="F1531" s="14">
        <v>25</v>
      </c>
      <c r="G1531" s="12" t="s">
        <v>280</v>
      </c>
      <c r="H1531" s="12" t="s">
        <v>270</v>
      </c>
      <c r="I1531" s="12" t="s">
        <v>109</v>
      </c>
      <c r="J1531" s="12" t="s">
        <v>110</v>
      </c>
      <c r="K1531" s="12" t="s">
        <v>8</v>
      </c>
      <c r="L1531" s="14">
        <v>4</v>
      </c>
      <c r="M1531" s="14">
        <v>4000</v>
      </c>
      <c r="N1531" s="15">
        <v>0</v>
      </c>
      <c r="O1531" s="14">
        <v>16000</v>
      </c>
      <c r="P1531" s="14">
        <v>11600</v>
      </c>
      <c r="Q1531" s="5">
        <f>Table1[[#This Row],[Sales]]-Table1[[#This Row],[Cost]]</f>
        <v>4400</v>
      </c>
      <c r="R1531" s="12" t="s">
        <v>26</v>
      </c>
      <c r="S1531" s="12" t="s">
        <v>10</v>
      </c>
      <c r="T1531" s="12" t="s">
        <v>18</v>
      </c>
      <c r="U1531" s="12" t="s">
        <v>19</v>
      </c>
      <c r="V1531" s="6">
        <f>Table1[[#This Row],[Profit]]/Table1[[#This Row],[Sales]]</f>
        <v>0.27500000000000002</v>
      </c>
      <c r="W1531" s="12">
        <f>[1]!Table1[[#This Row],[Sales]]-[1]!Table1[[#This Row],[Cost]]-[1]!Table1[[#This Row],[Profit]]</f>
        <v>0</v>
      </c>
      <c r="X1531" s="12">
        <f>[1]!Table1[[#This Row],[Quantity]]*[1]!Table1[[#This Row],[Unit_Price]]</f>
        <v>16000</v>
      </c>
      <c r="Y1531" s="16">
        <f>[1]!Table1[[#This Row],[Gross_Sales]]*[1]!Table1[[#This Row],[Discount]]</f>
        <v>0</v>
      </c>
      <c r="Z1531" s="17">
        <f>[1]!Table1[[#This Row],[Gross_Sales]]*[1]!Table1[[#This Row],[Discount_amount]]</f>
        <v>0</v>
      </c>
      <c r="AA1531" s="15">
        <f>IFERROR([1]!Table1[[#This Row],[Profit]]/[1]!Table1[[#This Row],[Sales]],0)</f>
        <v>0.27500000000000002</v>
      </c>
      <c r="AB1531" s="12">
        <f>YEAR([1]!Table1[[#This Row],[Order_Date]])</f>
        <v>2025</v>
      </c>
      <c r="AC1531" s="12">
        <f>MONTH([1]!Table1[[#This Row],[Order_Date]])</f>
        <v>3</v>
      </c>
      <c r="AD1531" s="12" t="str">
        <f t="shared" si="69"/>
        <v>Mar</v>
      </c>
      <c r="AE1531" s="12" t="str">
        <f t="shared" si="70"/>
        <v>Q1</v>
      </c>
      <c r="AF1531" s="12" t="str">
        <f t="shared" si="71"/>
        <v>2025-Mar</v>
      </c>
      <c r="AG1531" s="12">
        <f>COUNTIF(C:C,Table1[[#This Row],[Customer_ID]])</f>
        <v>20</v>
      </c>
      <c r="AH1531" s="18" t="e">
        <f>IF([1]!Table1[[#This Row],[Customer_order_count]] &gt;= 10,"FREQUENT",IF([1]!Table1[[#This Row],[Customer_order_count]] &lt;= 10,"REGULAR","OCASSIONAL"))</f>
        <v>#REF!</v>
      </c>
    </row>
    <row r="1532" spans="1:34" x14ac:dyDescent="0.25">
      <c r="A1532" s="1" t="s">
        <v>2342</v>
      </c>
      <c r="B1532" s="2">
        <v>45956</v>
      </c>
      <c r="C1532" s="3" t="s">
        <v>2218</v>
      </c>
      <c r="D1532" s="3" t="s">
        <v>1298</v>
      </c>
      <c r="E1532" s="3" t="s">
        <v>16</v>
      </c>
      <c r="F1532" s="3">
        <v>26</v>
      </c>
      <c r="G1532" s="3" t="s">
        <v>407</v>
      </c>
      <c r="H1532" s="3" t="s">
        <v>285</v>
      </c>
      <c r="I1532" s="3" t="s">
        <v>95</v>
      </c>
      <c r="J1532" s="3" t="s">
        <v>96</v>
      </c>
      <c r="K1532" s="3" t="s">
        <v>46</v>
      </c>
      <c r="L1532" s="3">
        <v>1</v>
      </c>
      <c r="M1532" s="3">
        <v>600</v>
      </c>
      <c r="N1532" s="3">
        <v>0.1</v>
      </c>
      <c r="O1532" s="3">
        <v>0</v>
      </c>
      <c r="P1532" s="3">
        <v>380</v>
      </c>
      <c r="Q1532" s="5">
        <f>Table1[[#This Row],[Sales]]-Table1[[#This Row],[Cost]]</f>
        <v>-380</v>
      </c>
      <c r="R1532" s="3" t="s">
        <v>9</v>
      </c>
      <c r="S1532" s="3" t="s">
        <v>291</v>
      </c>
      <c r="T1532" s="3" t="s">
        <v>40</v>
      </c>
      <c r="U1532" s="3" t="s">
        <v>19</v>
      </c>
      <c r="V1532" s="3" t="e">
        <f>Table1[[#This Row],[Profit]]/Table1[[#This Row],[Sales]]</f>
        <v>#DIV/0!</v>
      </c>
      <c r="W1532" s="3">
        <f>[1]!Table1[[#This Row],[Sales]]-[1]!Table1[[#This Row],[Cost]]-[1]!Table1[[#This Row],[Profit]]</f>
        <v>-380</v>
      </c>
      <c r="X1532" s="3">
        <f>[1]!Table1[[#This Row],[Quantity]]*[1]!Table1[[#This Row],[Unit_Price]]</f>
        <v>600</v>
      </c>
      <c r="Y1532" s="3">
        <f>[1]!Table1[[#This Row],[Gross_Sales]]*[1]!Table1[[#This Row],[Discount]]</f>
        <v>60</v>
      </c>
      <c r="Z1532" s="3">
        <f>[1]!Table1[[#This Row],[Gross_Sales]]*[1]!Table1[[#This Row],[Discount_amount]]</f>
        <v>36000</v>
      </c>
      <c r="AA1532" s="3">
        <f>IFERROR([1]!Table1[[#This Row],[Profit]]/[1]!Table1[[#This Row],[Sales]],0)</f>
        <v>0</v>
      </c>
      <c r="AB1532" s="3">
        <f>YEAR([1]!Table1[[#This Row],[Order_Date]])</f>
        <v>2025</v>
      </c>
      <c r="AC1532" s="3">
        <f>MONTH([1]!Table1[[#This Row],[Order_Date]])</f>
        <v>10</v>
      </c>
      <c r="AD1532" s="3" t="str">
        <f t="shared" si="69"/>
        <v>Oct</v>
      </c>
      <c r="AE1532" s="3" t="str">
        <f t="shared" si="70"/>
        <v>Q4</v>
      </c>
      <c r="AF1532" s="3" t="str">
        <f t="shared" si="71"/>
        <v>2025-Oct</v>
      </c>
      <c r="AG1532" s="3">
        <f>COUNTIF(C:C,Table1[[#This Row],[Customer_ID]])</f>
        <v>6</v>
      </c>
      <c r="AH1532" s="9" t="e">
        <f>IF([1]!Table1[[#This Row],[Customer_order_count]] &gt;= 10,"FREQUENT",IF([1]!Table1[[#This Row],[Customer_order_count]] &lt;= 10,"REGULAR","OCASSIONAL"))</f>
        <v>#REF!</v>
      </c>
    </row>
    <row r="1533" spans="1:34" x14ac:dyDescent="0.25">
      <c r="A1533" s="10" t="s">
        <v>2343</v>
      </c>
      <c r="B1533" s="11">
        <v>45378</v>
      </c>
      <c r="C1533" s="12" t="s">
        <v>273</v>
      </c>
      <c r="D1533" s="13" t="s">
        <v>274</v>
      </c>
      <c r="E1533" s="13" t="s">
        <v>3</v>
      </c>
      <c r="F1533" s="14">
        <v>43</v>
      </c>
      <c r="G1533" s="12" t="s">
        <v>275</v>
      </c>
      <c r="H1533" s="12" t="s">
        <v>276</v>
      </c>
      <c r="I1533" s="12" t="s">
        <v>102</v>
      </c>
      <c r="J1533" s="12" t="s">
        <v>103</v>
      </c>
      <c r="K1533" s="12" t="s">
        <v>25</v>
      </c>
      <c r="L1533" s="14">
        <v>1</v>
      </c>
      <c r="M1533" s="14">
        <v>28000</v>
      </c>
      <c r="N1533" s="15">
        <v>0.1</v>
      </c>
      <c r="O1533" s="14">
        <v>25200</v>
      </c>
      <c r="P1533" s="14">
        <v>21000</v>
      </c>
      <c r="Q1533" s="5">
        <f>Table1[[#This Row],[Sales]]-Table1[[#This Row],[Cost]]</f>
        <v>4200</v>
      </c>
      <c r="R1533" s="12" t="s">
        <v>17</v>
      </c>
      <c r="S1533" s="12" t="s">
        <v>10</v>
      </c>
      <c r="T1533" s="12" t="s">
        <v>18</v>
      </c>
      <c r="U1533" s="12" t="s">
        <v>27</v>
      </c>
      <c r="V1533" s="6">
        <f>Table1[[#This Row],[Profit]]/Table1[[#This Row],[Sales]]</f>
        <v>0.16666666666666666</v>
      </c>
      <c r="W1533" s="12">
        <f>[1]!Table1[[#This Row],[Sales]]-[1]!Table1[[#This Row],[Cost]]-[1]!Table1[[#This Row],[Profit]]</f>
        <v>0</v>
      </c>
      <c r="X1533" s="12">
        <f>[1]!Table1[[#This Row],[Quantity]]*[1]!Table1[[#This Row],[Unit_Price]]</f>
        <v>28000</v>
      </c>
      <c r="Y1533" s="16">
        <f>[1]!Table1[[#This Row],[Gross_Sales]]*[1]!Table1[[#This Row],[Discount]]</f>
        <v>2800</v>
      </c>
      <c r="Z1533" s="17">
        <f>[1]!Table1[[#This Row],[Gross_Sales]]*[1]!Table1[[#This Row],[Discount_amount]]</f>
        <v>78400000</v>
      </c>
      <c r="AA1533" s="15">
        <f>IFERROR([1]!Table1[[#This Row],[Profit]]/[1]!Table1[[#This Row],[Sales]],0)</f>
        <v>0.16666666666666666</v>
      </c>
      <c r="AB1533" s="12">
        <f>YEAR([1]!Table1[[#This Row],[Order_Date]])</f>
        <v>2024</v>
      </c>
      <c r="AC1533" s="12">
        <f>MONTH([1]!Table1[[#This Row],[Order_Date]])</f>
        <v>3</v>
      </c>
      <c r="AD1533" s="12" t="str">
        <f t="shared" si="69"/>
        <v>Mar</v>
      </c>
      <c r="AE1533" s="12" t="str">
        <f t="shared" si="70"/>
        <v>Q1</v>
      </c>
      <c r="AF1533" s="12" t="str">
        <f t="shared" si="71"/>
        <v>2024-Mar</v>
      </c>
      <c r="AG1533" s="12">
        <f>COUNTIF(C:C,Table1[[#This Row],[Customer_ID]])</f>
        <v>13</v>
      </c>
      <c r="AH1533" s="18" t="e">
        <f>IF([1]!Table1[[#This Row],[Customer_order_count]] &gt;= 10,"FREQUENT",IF([1]!Table1[[#This Row],[Customer_order_count]] &lt;= 10,"REGULAR","OCASSIONAL"))</f>
        <v>#REF!</v>
      </c>
    </row>
    <row r="1534" spans="1:34" x14ac:dyDescent="0.25">
      <c r="A1534" s="1" t="s">
        <v>2344</v>
      </c>
      <c r="B1534" s="2">
        <v>45421</v>
      </c>
      <c r="C1534" s="3" t="s">
        <v>1394</v>
      </c>
      <c r="D1534" s="4" t="s">
        <v>64</v>
      </c>
      <c r="E1534" s="4" t="s">
        <v>3</v>
      </c>
      <c r="F1534" s="5">
        <v>38</v>
      </c>
      <c r="G1534" s="3" t="s">
        <v>317</v>
      </c>
      <c r="H1534" s="3" t="s">
        <v>5</v>
      </c>
      <c r="I1534" s="3" t="s">
        <v>105</v>
      </c>
      <c r="J1534" s="3" t="s">
        <v>106</v>
      </c>
      <c r="K1534" s="3" t="s">
        <v>76</v>
      </c>
      <c r="L1534" s="5">
        <v>2</v>
      </c>
      <c r="M1534" s="5">
        <v>450</v>
      </c>
      <c r="N1534" s="6">
        <v>0</v>
      </c>
      <c r="O1534" s="5">
        <v>900</v>
      </c>
      <c r="P1534" s="5">
        <v>660</v>
      </c>
      <c r="Q1534" s="5">
        <f>Table1[[#This Row],[Sales]]-Table1[[#This Row],[Cost]]</f>
        <v>240</v>
      </c>
      <c r="R1534" s="3" t="s">
        <v>98</v>
      </c>
      <c r="S1534" s="3" t="s">
        <v>10</v>
      </c>
      <c r="T1534" s="3" t="s">
        <v>11</v>
      </c>
      <c r="U1534" s="3" t="s">
        <v>27</v>
      </c>
      <c r="V1534" s="6">
        <f>Table1[[#This Row],[Profit]]/Table1[[#This Row],[Sales]]</f>
        <v>0.26666666666666666</v>
      </c>
      <c r="W1534" s="3">
        <f>[1]!Table1[[#This Row],[Sales]]-[1]!Table1[[#This Row],[Cost]]-[1]!Table1[[#This Row],[Profit]]</f>
        <v>0</v>
      </c>
      <c r="X1534" s="3">
        <f>[1]!Table1[[#This Row],[Quantity]]*[1]!Table1[[#This Row],[Unit_Price]]</f>
        <v>900</v>
      </c>
      <c r="Y1534" s="7">
        <f>[1]!Table1[[#This Row],[Gross_Sales]]*[1]!Table1[[#This Row],[Discount]]</f>
        <v>0</v>
      </c>
      <c r="Z1534" s="8">
        <f>[1]!Table1[[#This Row],[Gross_Sales]]*[1]!Table1[[#This Row],[Discount_amount]]</f>
        <v>0</v>
      </c>
      <c r="AA1534" s="6">
        <f>IFERROR([1]!Table1[[#This Row],[Profit]]/[1]!Table1[[#This Row],[Sales]],0)</f>
        <v>0.26666666666666666</v>
      </c>
      <c r="AB1534" s="3">
        <f>YEAR([1]!Table1[[#This Row],[Order_Date]])</f>
        <v>2024</v>
      </c>
      <c r="AC1534" s="3">
        <f>MONTH([1]!Table1[[#This Row],[Order_Date]])</f>
        <v>5</v>
      </c>
      <c r="AD1534" s="3" t="str">
        <f t="shared" si="69"/>
        <v>May</v>
      </c>
      <c r="AE1534" s="3" t="str">
        <f t="shared" si="70"/>
        <v>Q2</v>
      </c>
      <c r="AF1534" s="3" t="str">
        <f t="shared" si="71"/>
        <v>2024-May</v>
      </c>
      <c r="AG1534" s="3">
        <f>COUNTIF(C:C,Table1[[#This Row],[Customer_ID]])</f>
        <v>14</v>
      </c>
      <c r="AH1534" s="9" t="e">
        <f>IF([1]!Table1[[#This Row],[Customer_order_count]] &gt;= 10,"FREQUENT",IF([1]!Table1[[#This Row],[Customer_order_count]] &lt;= 10,"REGULAR","OCASSIONAL"))</f>
        <v>#REF!</v>
      </c>
    </row>
    <row r="1535" spans="1:34" x14ac:dyDescent="0.25">
      <c r="A1535" s="10" t="s">
        <v>2345</v>
      </c>
      <c r="B1535" s="11">
        <v>45387</v>
      </c>
      <c r="C1535" s="12" t="s">
        <v>289</v>
      </c>
      <c r="D1535" s="13" t="s">
        <v>224</v>
      </c>
      <c r="E1535" s="13" t="s">
        <v>16</v>
      </c>
      <c r="F1535" s="14">
        <v>53</v>
      </c>
      <c r="G1535" s="12" t="s">
        <v>290</v>
      </c>
      <c r="H1535" s="12" t="s">
        <v>276</v>
      </c>
      <c r="I1535" s="12" t="s">
        <v>105</v>
      </c>
      <c r="J1535" s="12" t="s">
        <v>106</v>
      </c>
      <c r="K1535" s="12" t="s">
        <v>76</v>
      </c>
      <c r="L1535" s="14">
        <v>3</v>
      </c>
      <c r="M1535" s="14">
        <v>450</v>
      </c>
      <c r="N1535" s="15">
        <v>0.15</v>
      </c>
      <c r="O1535" s="14">
        <v>1147.5</v>
      </c>
      <c r="P1535" s="14">
        <v>990</v>
      </c>
      <c r="Q1535" s="5">
        <f>Table1[[#This Row],[Sales]]-Table1[[#This Row],[Cost]]</f>
        <v>157.5</v>
      </c>
      <c r="R1535" s="12" t="s">
        <v>17</v>
      </c>
      <c r="S1535" s="12" t="s">
        <v>10</v>
      </c>
      <c r="T1535" s="12" t="s">
        <v>11</v>
      </c>
      <c r="U1535" s="12" t="s">
        <v>12</v>
      </c>
      <c r="V1535" s="6">
        <f>Table1[[#This Row],[Profit]]/Table1[[#This Row],[Sales]]</f>
        <v>0.13725490196078433</v>
      </c>
      <c r="W1535" s="12">
        <f>[1]!Table1[[#This Row],[Sales]]-[1]!Table1[[#This Row],[Cost]]-[1]!Table1[[#This Row],[Profit]]</f>
        <v>0</v>
      </c>
      <c r="X1535" s="12">
        <f>[1]!Table1[[#This Row],[Quantity]]*[1]!Table1[[#This Row],[Unit_Price]]</f>
        <v>1350</v>
      </c>
      <c r="Y1535" s="16">
        <f>[1]!Table1[[#This Row],[Gross_Sales]]*[1]!Table1[[#This Row],[Discount]]</f>
        <v>202.5</v>
      </c>
      <c r="Z1535" s="17">
        <f>[1]!Table1[[#This Row],[Gross_Sales]]*[1]!Table1[[#This Row],[Discount_amount]]</f>
        <v>273375</v>
      </c>
      <c r="AA1535" s="15">
        <f>IFERROR([1]!Table1[[#This Row],[Profit]]/[1]!Table1[[#This Row],[Sales]],0)</f>
        <v>0.13725490196078433</v>
      </c>
      <c r="AB1535" s="12">
        <f>YEAR([1]!Table1[[#This Row],[Order_Date]])</f>
        <v>2024</v>
      </c>
      <c r="AC1535" s="12">
        <f>MONTH([1]!Table1[[#This Row],[Order_Date]])</f>
        <v>4</v>
      </c>
      <c r="AD1535" s="12" t="str">
        <f t="shared" si="69"/>
        <v>Apr</v>
      </c>
      <c r="AE1535" s="12" t="str">
        <f t="shared" si="70"/>
        <v>Q2</v>
      </c>
      <c r="AF1535" s="12" t="str">
        <f t="shared" si="71"/>
        <v>2024-Apr</v>
      </c>
      <c r="AG1535" s="12">
        <f>COUNTIF(C:C,Table1[[#This Row],[Customer_ID]])</f>
        <v>8</v>
      </c>
      <c r="AH1535" s="18" t="e">
        <f>IF([1]!Table1[[#This Row],[Customer_order_count]] &gt;= 10,"FREQUENT",IF([1]!Table1[[#This Row],[Customer_order_count]] &lt;= 10,"REGULAR","OCASSIONAL"))</f>
        <v>#REF!</v>
      </c>
    </row>
    <row r="1536" spans="1:34" x14ac:dyDescent="0.25">
      <c r="A1536" s="1" t="s">
        <v>2346</v>
      </c>
      <c r="B1536" s="2">
        <v>45942</v>
      </c>
      <c r="C1536" s="3" t="s">
        <v>2347</v>
      </c>
      <c r="D1536" s="3" t="s">
        <v>2348</v>
      </c>
      <c r="E1536" s="3" t="s">
        <v>3</v>
      </c>
      <c r="F1536" s="3">
        <v>53</v>
      </c>
      <c r="G1536" s="3" t="s">
        <v>269</v>
      </c>
      <c r="H1536" s="3" t="s">
        <v>270</v>
      </c>
      <c r="I1536" s="3" t="s">
        <v>305</v>
      </c>
      <c r="J1536" s="3" t="s">
        <v>306</v>
      </c>
      <c r="K1536" s="3" t="s">
        <v>91</v>
      </c>
      <c r="L1536" s="3">
        <v>2</v>
      </c>
      <c r="M1536" s="3">
        <v>8500</v>
      </c>
      <c r="N1536" s="3">
        <v>0.05</v>
      </c>
      <c r="O1536" s="3">
        <v>0</v>
      </c>
      <c r="P1536" s="3">
        <v>13000</v>
      </c>
      <c r="Q1536" s="5">
        <f>Table1[[#This Row],[Sales]]-Table1[[#This Row],[Cost]]</f>
        <v>-13000</v>
      </c>
      <c r="R1536" s="3" t="s">
        <v>26</v>
      </c>
      <c r="S1536" s="3" t="s">
        <v>291</v>
      </c>
      <c r="T1536" s="3" t="s">
        <v>40</v>
      </c>
      <c r="U1536" s="3" t="s">
        <v>19</v>
      </c>
      <c r="V1536" s="3" t="e">
        <f>Table1[[#This Row],[Profit]]/Table1[[#This Row],[Sales]]</f>
        <v>#DIV/0!</v>
      </c>
      <c r="W1536" s="3">
        <f>[1]!Table1[[#This Row],[Sales]]-[1]!Table1[[#This Row],[Cost]]-[1]!Table1[[#This Row],[Profit]]</f>
        <v>-13000</v>
      </c>
      <c r="X1536" s="3">
        <f>[1]!Table1[[#This Row],[Quantity]]*[1]!Table1[[#This Row],[Unit_Price]]</f>
        <v>17000</v>
      </c>
      <c r="Y1536" s="3">
        <f>[1]!Table1[[#This Row],[Gross_Sales]]*[1]!Table1[[#This Row],[Discount]]</f>
        <v>850</v>
      </c>
      <c r="Z1536" s="3">
        <f>[1]!Table1[[#This Row],[Gross_Sales]]*[1]!Table1[[#This Row],[Discount_amount]]</f>
        <v>14450000</v>
      </c>
      <c r="AA1536" s="3">
        <f>IFERROR([1]!Table1[[#This Row],[Profit]]/[1]!Table1[[#This Row],[Sales]],0)</f>
        <v>0</v>
      </c>
      <c r="AB1536" s="3">
        <f>YEAR([1]!Table1[[#This Row],[Order_Date]])</f>
        <v>2025</v>
      </c>
      <c r="AC1536" s="3">
        <f>MONTH([1]!Table1[[#This Row],[Order_Date]])</f>
        <v>10</v>
      </c>
      <c r="AD1536" s="3" t="str">
        <f t="shared" si="69"/>
        <v>Oct</v>
      </c>
      <c r="AE1536" s="3" t="str">
        <f t="shared" si="70"/>
        <v>Q4</v>
      </c>
      <c r="AF1536" s="3" t="str">
        <f t="shared" si="71"/>
        <v>2025-Oct</v>
      </c>
      <c r="AG1536" s="3">
        <f>COUNTIF(C:C,Table1[[#This Row],[Customer_ID]])</f>
        <v>1</v>
      </c>
      <c r="AH1536" s="9" t="e">
        <f>IF([1]!Table1[[#This Row],[Customer_order_count]] &gt;= 10,"FREQUENT",IF([1]!Table1[[#This Row],[Customer_order_count]] &lt;= 10,"REGULAR","OCASSIONAL"))</f>
        <v>#REF!</v>
      </c>
    </row>
    <row r="1537" spans="1:34" x14ac:dyDescent="0.25">
      <c r="A1537" s="10" t="s">
        <v>2349</v>
      </c>
      <c r="B1537" s="11">
        <v>45844</v>
      </c>
      <c r="C1537" s="12" t="s">
        <v>1111</v>
      </c>
      <c r="D1537" s="13" t="s">
        <v>725</v>
      </c>
      <c r="E1537" s="13" t="s">
        <v>3</v>
      </c>
      <c r="F1537" s="14">
        <v>27</v>
      </c>
      <c r="G1537" s="12" t="s">
        <v>284</v>
      </c>
      <c r="H1537" s="12" t="s">
        <v>285</v>
      </c>
      <c r="I1537" s="12" t="s">
        <v>81</v>
      </c>
      <c r="J1537" s="12" t="s">
        <v>82</v>
      </c>
      <c r="K1537" s="12" t="s">
        <v>58</v>
      </c>
      <c r="L1537" s="14">
        <v>2</v>
      </c>
      <c r="M1537" s="14">
        <v>3500</v>
      </c>
      <c r="N1537" s="15">
        <v>0.1</v>
      </c>
      <c r="O1537" s="14">
        <v>6300</v>
      </c>
      <c r="P1537" s="14">
        <v>5000</v>
      </c>
      <c r="Q1537" s="5">
        <f>Table1[[#This Row],[Sales]]-Table1[[#This Row],[Cost]]</f>
        <v>1300</v>
      </c>
      <c r="R1537" s="12" t="s">
        <v>26</v>
      </c>
      <c r="S1537" s="12" t="s">
        <v>10</v>
      </c>
      <c r="T1537" s="12" t="s">
        <v>33</v>
      </c>
      <c r="U1537" s="12" t="s">
        <v>27</v>
      </c>
      <c r="V1537" s="6">
        <f>Table1[[#This Row],[Profit]]/Table1[[#This Row],[Sales]]</f>
        <v>0.20634920634920634</v>
      </c>
      <c r="W1537" s="12">
        <f>[1]!Table1[[#This Row],[Sales]]-[1]!Table1[[#This Row],[Cost]]-[1]!Table1[[#This Row],[Profit]]</f>
        <v>0</v>
      </c>
      <c r="X1537" s="12">
        <f>[1]!Table1[[#This Row],[Quantity]]*[1]!Table1[[#This Row],[Unit_Price]]</f>
        <v>7000</v>
      </c>
      <c r="Y1537" s="16">
        <f>[1]!Table1[[#This Row],[Gross_Sales]]*[1]!Table1[[#This Row],[Discount]]</f>
        <v>700</v>
      </c>
      <c r="Z1537" s="17">
        <f>[1]!Table1[[#This Row],[Gross_Sales]]*[1]!Table1[[#This Row],[Discount_amount]]</f>
        <v>4900000</v>
      </c>
      <c r="AA1537" s="15">
        <f>IFERROR([1]!Table1[[#This Row],[Profit]]/[1]!Table1[[#This Row],[Sales]],0)</f>
        <v>0.20634920634920634</v>
      </c>
      <c r="AB1537" s="12">
        <f>YEAR([1]!Table1[[#This Row],[Order_Date]])</f>
        <v>2025</v>
      </c>
      <c r="AC1537" s="12">
        <f>MONTH([1]!Table1[[#This Row],[Order_Date]])</f>
        <v>7</v>
      </c>
      <c r="AD1537" s="12" t="str">
        <f t="shared" si="69"/>
        <v>Jul</v>
      </c>
      <c r="AE1537" s="12" t="str">
        <f t="shared" si="70"/>
        <v>Q3</v>
      </c>
      <c r="AF1537" s="12" t="str">
        <f t="shared" si="71"/>
        <v>2025-Jul</v>
      </c>
      <c r="AG1537" s="12">
        <f>COUNTIF(C:C,Table1[[#This Row],[Customer_ID]])</f>
        <v>12</v>
      </c>
      <c r="AH1537" s="18" t="e">
        <f>IF([1]!Table1[[#This Row],[Customer_order_count]] &gt;= 10,"FREQUENT",IF([1]!Table1[[#This Row],[Customer_order_count]] &lt;= 10,"REGULAR","OCASSIONAL"))</f>
        <v>#REF!</v>
      </c>
    </row>
    <row r="1538" spans="1:34" x14ac:dyDescent="0.25">
      <c r="A1538" s="1" t="s">
        <v>2350</v>
      </c>
      <c r="B1538" s="2">
        <v>45603</v>
      </c>
      <c r="C1538" s="3" t="s">
        <v>1293</v>
      </c>
      <c r="D1538" s="4" t="s">
        <v>1294</v>
      </c>
      <c r="E1538" s="4" t="s">
        <v>16</v>
      </c>
      <c r="F1538" s="5">
        <v>29</v>
      </c>
      <c r="G1538" s="3" t="s">
        <v>280</v>
      </c>
      <c r="H1538" s="3" t="s">
        <v>270</v>
      </c>
      <c r="I1538" s="3" t="s">
        <v>44</v>
      </c>
      <c r="J1538" s="3" t="s">
        <v>45</v>
      </c>
      <c r="K1538" s="3" t="s">
        <v>46</v>
      </c>
      <c r="L1538" s="5">
        <v>1</v>
      </c>
      <c r="M1538" s="5">
        <v>2500</v>
      </c>
      <c r="N1538" s="6">
        <v>0.05</v>
      </c>
      <c r="O1538" s="5">
        <v>2375</v>
      </c>
      <c r="P1538" s="5">
        <v>1500</v>
      </c>
      <c r="Q1538" s="5">
        <f>Table1[[#This Row],[Sales]]-Table1[[#This Row],[Cost]]</f>
        <v>875</v>
      </c>
      <c r="R1538" s="3" t="s">
        <v>98</v>
      </c>
      <c r="S1538" s="3" t="s">
        <v>10</v>
      </c>
      <c r="T1538" s="3" t="s">
        <v>40</v>
      </c>
      <c r="U1538" s="3" t="s">
        <v>27</v>
      </c>
      <c r="V1538" s="6">
        <f>Table1[[#This Row],[Profit]]/Table1[[#This Row],[Sales]]</f>
        <v>0.36842105263157893</v>
      </c>
      <c r="W1538" s="3">
        <f>[1]!Table1[[#This Row],[Sales]]-[1]!Table1[[#This Row],[Cost]]-[1]!Table1[[#This Row],[Profit]]</f>
        <v>0</v>
      </c>
      <c r="X1538" s="3">
        <f>[1]!Table1[[#This Row],[Quantity]]*[1]!Table1[[#This Row],[Unit_Price]]</f>
        <v>2500</v>
      </c>
      <c r="Y1538" s="7">
        <f>[1]!Table1[[#This Row],[Gross_Sales]]*[1]!Table1[[#This Row],[Discount]]</f>
        <v>125</v>
      </c>
      <c r="Z1538" s="8">
        <f>[1]!Table1[[#This Row],[Gross_Sales]]*[1]!Table1[[#This Row],[Discount_amount]]</f>
        <v>312500</v>
      </c>
      <c r="AA1538" s="6">
        <f>IFERROR([1]!Table1[[#This Row],[Profit]]/[1]!Table1[[#This Row],[Sales]],0)</f>
        <v>0.36842105263157893</v>
      </c>
      <c r="AB1538" s="3">
        <f>YEAR([1]!Table1[[#This Row],[Order_Date]])</f>
        <v>2024</v>
      </c>
      <c r="AC1538" s="3">
        <f>MONTH([1]!Table1[[#This Row],[Order_Date]])</f>
        <v>11</v>
      </c>
      <c r="AD1538" s="3" t="str">
        <f t="shared" ref="AD1538:AD1601" si="72">TEXT(B:B,"mmm")</f>
        <v>Nov</v>
      </c>
      <c r="AE1538" s="3" t="str">
        <f t="shared" ref="AE1538:AE1601" si="73">"Q"&amp;ROUNDUP(MONTH(B1538)/3,0)</f>
        <v>Q4</v>
      </c>
      <c r="AF1538" s="3" t="str">
        <f t="shared" ref="AF1538:AF1601" si="74">TEXT(B:B,"yyyy-mmm")</f>
        <v>2024-Nov</v>
      </c>
      <c r="AG1538" s="3">
        <f>COUNTIF(C:C,Table1[[#This Row],[Customer_ID]])</f>
        <v>5</v>
      </c>
      <c r="AH1538" s="9" t="e">
        <f>IF([1]!Table1[[#This Row],[Customer_order_count]] &gt;= 10,"FREQUENT",IF([1]!Table1[[#This Row],[Customer_order_count]] &lt;= 10,"REGULAR","OCASSIONAL"))</f>
        <v>#REF!</v>
      </c>
    </row>
    <row r="1539" spans="1:34" x14ac:dyDescent="0.25">
      <c r="A1539" s="10" t="s">
        <v>2351</v>
      </c>
      <c r="B1539" s="11">
        <v>45353</v>
      </c>
      <c r="C1539" s="12" t="s">
        <v>2232</v>
      </c>
      <c r="D1539" s="13" t="s">
        <v>460</v>
      </c>
      <c r="E1539" s="13" t="s">
        <v>3</v>
      </c>
      <c r="F1539" s="14">
        <v>28</v>
      </c>
      <c r="G1539" s="12" t="s">
        <v>407</v>
      </c>
      <c r="H1539" s="12" t="s">
        <v>285</v>
      </c>
      <c r="I1539" s="12" t="s">
        <v>264</v>
      </c>
      <c r="J1539" s="12" t="s">
        <v>265</v>
      </c>
      <c r="K1539" s="12" t="s">
        <v>46</v>
      </c>
      <c r="L1539" s="14">
        <v>4</v>
      </c>
      <c r="M1539" s="14">
        <v>800</v>
      </c>
      <c r="N1539" s="15">
        <v>0.05</v>
      </c>
      <c r="O1539" s="14">
        <v>3040</v>
      </c>
      <c r="P1539" s="14">
        <v>2000</v>
      </c>
      <c r="Q1539" s="5">
        <f>Table1[[#This Row],[Sales]]-Table1[[#This Row],[Cost]]</f>
        <v>1040</v>
      </c>
      <c r="R1539" s="12" t="s">
        <v>26</v>
      </c>
      <c r="S1539" s="12" t="s">
        <v>10</v>
      </c>
      <c r="T1539" s="12" t="s">
        <v>18</v>
      </c>
      <c r="U1539" s="12" t="s">
        <v>19</v>
      </c>
      <c r="V1539" s="6">
        <f>Table1[[#This Row],[Profit]]/Table1[[#This Row],[Sales]]</f>
        <v>0.34210526315789475</v>
      </c>
      <c r="W1539" s="12">
        <f>[1]!Table1[[#This Row],[Sales]]-[1]!Table1[[#This Row],[Cost]]-[1]!Table1[[#This Row],[Profit]]</f>
        <v>0</v>
      </c>
      <c r="X1539" s="12">
        <f>[1]!Table1[[#This Row],[Quantity]]*[1]!Table1[[#This Row],[Unit_Price]]</f>
        <v>3200</v>
      </c>
      <c r="Y1539" s="16">
        <f>[1]!Table1[[#This Row],[Gross_Sales]]*[1]!Table1[[#This Row],[Discount]]</f>
        <v>160</v>
      </c>
      <c r="Z1539" s="17">
        <f>[1]!Table1[[#This Row],[Gross_Sales]]*[1]!Table1[[#This Row],[Discount_amount]]</f>
        <v>512000</v>
      </c>
      <c r="AA1539" s="15">
        <f>IFERROR([1]!Table1[[#This Row],[Profit]]/[1]!Table1[[#This Row],[Sales]],0)</f>
        <v>0.34210526315789475</v>
      </c>
      <c r="AB1539" s="12">
        <f>YEAR([1]!Table1[[#This Row],[Order_Date]])</f>
        <v>2024</v>
      </c>
      <c r="AC1539" s="12">
        <f>MONTH([1]!Table1[[#This Row],[Order_Date]])</f>
        <v>3</v>
      </c>
      <c r="AD1539" s="12" t="str">
        <f t="shared" si="72"/>
        <v>Mar</v>
      </c>
      <c r="AE1539" s="12" t="str">
        <f t="shared" si="73"/>
        <v>Q1</v>
      </c>
      <c r="AF1539" s="12" t="str">
        <f t="shared" si="74"/>
        <v>2024-Mar</v>
      </c>
      <c r="AG1539" s="12">
        <f>COUNTIF(C:C,Table1[[#This Row],[Customer_ID]])</f>
        <v>2</v>
      </c>
      <c r="AH1539" s="18" t="e">
        <f>IF([1]!Table1[[#This Row],[Customer_order_count]] &gt;= 10,"FREQUENT",IF([1]!Table1[[#This Row],[Customer_order_count]] &lt;= 10,"REGULAR","OCASSIONAL"))</f>
        <v>#REF!</v>
      </c>
    </row>
    <row r="1540" spans="1:34" x14ac:dyDescent="0.25">
      <c r="A1540" s="1" t="s">
        <v>2352</v>
      </c>
      <c r="B1540" s="2">
        <v>45418</v>
      </c>
      <c r="C1540" s="3" t="s">
        <v>1165</v>
      </c>
      <c r="D1540" s="3" t="s">
        <v>1166</v>
      </c>
      <c r="E1540" s="3" t="s">
        <v>16</v>
      </c>
      <c r="F1540" s="3">
        <v>22</v>
      </c>
      <c r="G1540" s="3" t="s">
        <v>295</v>
      </c>
      <c r="H1540" s="3" t="s">
        <v>270</v>
      </c>
      <c r="I1540" s="3" t="s">
        <v>102</v>
      </c>
      <c r="J1540" s="3" t="s">
        <v>103</v>
      </c>
      <c r="K1540" s="3" t="s">
        <v>25</v>
      </c>
      <c r="L1540" s="3">
        <v>1</v>
      </c>
      <c r="M1540" s="3">
        <v>28000</v>
      </c>
      <c r="N1540" s="3">
        <v>0.15</v>
      </c>
      <c r="O1540" s="3">
        <v>0</v>
      </c>
      <c r="P1540" s="3">
        <v>21000</v>
      </c>
      <c r="Q1540" s="5">
        <f>Table1[[#This Row],[Sales]]-Table1[[#This Row],[Cost]]</f>
        <v>-21000</v>
      </c>
      <c r="R1540" s="3" t="s">
        <v>9</v>
      </c>
      <c r="S1540" s="3" t="s">
        <v>291</v>
      </c>
      <c r="T1540" s="3" t="s">
        <v>11</v>
      </c>
      <c r="U1540" s="3" t="s">
        <v>19</v>
      </c>
      <c r="V1540" s="3" t="e">
        <f>Table1[[#This Row],[Profit]]/Table1[[#This Row],[Sales]]</f>
        <v>#DIV/0!</v>
      </c>
      <c r="W1540" s="3">
        <f>[1]!Table1[[#This Row],[Sales]]-[1]!Table1[[#This Row],[Cost]]-[1]!Table1[[#This Row],[Profit]]</f>
        <v>-21000</v>
      </c>
      <c r="X1540" s="3">
        <f>[1]!Table1[[#This Row],[Quantity]]*[1]!Table1[[#This Row],[Unit_Price]]</f>
        <v>28000</v>
      </c>
      <c r="Y1540" s="3">
        <f>[1]!Table1[[#This Row],[Gross_Sales]]*[1]!Table1[[#This Row],[Discount]]</f>
        <v>4200</v>
      </c>
      <c r="Z1540" s="3">
        <f>[1]!Table1[[#This Row],[Gross_Sales]]*[1]!Table1[[#This Row],[Discount_amount]]</f>
        <v>117600000</v>
      </c>
      <c r="AA1540" s="3">
        <f>IFERROR([1]!Table1[[#This Row],[Profit]]/[1]!Table1[[#This Row],[Sales]],0)</f>
        <v>0</v>
      </c>
      <c r="AB1540" s="3">
        <f>YEAR([1]!Table1[[#This Row],[Order_Date]])</f>
        <v>2024</v>
      </c>
      <c r="AC1540" s="3">
        <f>MONTH([1]!Table1[[#This Row],[Order_Date]])</f>
        <v>5</v>
      </c>
      <c r="AD1540" s="3" t="str">
        <f t="shared" si="72"/>
        <v>May</v>
      </c>
      <c r="AE1540" s="3" t="str">
        <f t="shared" si="73"/>
        <v>Q2</v>
      </c>
      <c r="AF1540" s="3" t="str">
        <f t="shared" si="74"/>
        <v>2024-May</v>
      </c>
      <c r="AG1540" s="3">
        <f>COUNTIF(C:C,Table1[[#This Row],[Customer_ID]])</f>
        <v>3</v>
      </c>
      <c r="AH1540" s="9" t="e">
        <f>IF([1]!Table1[[#This Row],[Customer_order_count]] &gt;= 10,"FREQUENT",IF([1]!Table1[[#This Row],[Customer_order_count]] &lt;= 10,"REGULAR","OCASSIONAL"))</f>
        <v>#REF!</v>
      </c>
    </row>
    <row r="1541" spans="1:34" x14ac:dyDescent="0.25">
      <c r="A1541" s="10" t="s">
        <v>2353</v>
      </c>
      <c r="B1541" s="11">
        <v>45751</v>
      </c>
      <c r="C1541" s="12" t="s">
        <v>1457</v>
      </c>
      <c r="D1541" s="13" t="s">
        <v>1458</v>
      </c>
      <c r="E1541" s="13" t="s">
        <v>3</v>
      </c>
      <c r="F1541" s="14">
        <v>51</v>
      </c>
      <c r="G1541" s="12" t="s">
        <v>263</v>
      </c>
      <c r="H1541" s="12" t="s">
        <v>5</v>
      </c>
      <c r="I1541" s="12" t="s">
        <v>344</v>
      </c>
      <c r="J1541" s="12" t="s">
        <v>345</v>
      </c>
      <c r="K1541" s="12" t="s">
        <v>39</v>
      </c>
      <c r="L1541" s="14">
        <v>3</v>
      </c>
      <c r="M1541" s="14">
        <v>2200</v>
      </c>
      <c r="N1541" s="15">
        <v>0.05</v>
      </c>
      <c r="O1541" s="14">
        <v>6270</v>
      </c>
      <c r="P1541" s="14">
        <v>4200</v>
      </c>
      <c r="Q1541" s="5">
        <f>Table1[[#This Row],[Sales]]-Table1[[#This Row],[Cost]]</f>
        <v>2070</v>
      </c>
      <c r="R1541" s="12" t="s">
        <v>17</v>
      </c>
      <c r="S1541" s="12" t="s">
        <v>10</v>
      </c>
      <c r="T1541" s="12" t="s">
        <v>11</v>
      </c>
      <c r="U1541" s="12" t="s">
        <v>12</v>
      </c>
      <c r="V1541" s="6">
        <f>Table1[[#This Row],[Profit]]/Table1[[#This Row],[Sales]]</f>
        <v>0.33014354066985646</v>
      </c>
      <c r="W1541" s="12">
        <f>[1]!Table1[[#This Row],[Sales]]-[1]!Table1[[#This Row],[Cost]]-[1]!Table1[[#This Row],[Profit]]</f>
        <v>0</v>
      </c>
      <c r="X1541" s="12">
        <f>[1]!Table1[[#This Row],[Quantity]]*[1]!Table1[[#This Row],[Unit_Price]]</f>
        <v>6600</v>
      </c>
      <c r="Y1541" s="16">
        <f>[1]!Table1[[#This Row],[Gross_Sales]]*[1]!Table1[[#This Row],[Discount]]</f>
        <v>330</v>
      </c>
      <c r="Z1541" s="17">
        <f>[1]!Table1[[#This Row],[Gross_Sales]]*[1]!Table1[[#This Row],[Discount_amount]]</f>
        <v>2178000</v>
      </c>
      <c r="AA1541" s="15">
        <f>IFERROR([1]!Table1[[#This Row],[Profit]]/[1]!Table1[[#This Row],[Sales]],0)</f>
        <v>0.33014354066985646</v>
      </c>
      <c r="AB1541" s="12">
        <f>YEAR([1]!Table1[[#This Row],[Order_Date]])</f>
        <v>2025</v>
      </c>
      <c r="AC1541" s="12">
        <f>MONTH([1]!Table1[[#This Row],[Order_Date]])</f>
        <v>4</v>
      </c>
      <c r="AD1541" s="12" t="str">
        <f t="shared" si="72"/>
        <v>Apr</v>
      </c>
      <c r="AE1541" s="12" t="str">
        <f t="shared" si="73"/>
        <v>Q2</v>
      </c>
      <c r="AF1541" s="12" t="str">
        <f t="shared" si="74"/>
        <v>2025-Apr</v>
      </c>
      <c r="AG1541" s="12">
        <f>COUNTIF(C:C,Table1[[#This Row],[Customer_ID]])</f>
        <v>10</v>
      </c>
      <c r="AH1541" s="18" t="e">
        <f>IF([1]!Table1[[#This Row],[Customer_order_count]] &gt;= 10,"FREQUENT",IF([1]!Table1[[#This Row],[Customer_order_count]] &lt;= 10,"REGULAR","OCASSIONAL"))</f>
        <v>#REF!</v>
      </c>
    </row>
    <row r="1542" spans="1:34" x14ac:dyDescent="0.25">
      <c r="A1542" s="1" t="s">
        <v>2354</v>
      </c>
      <c r="B1542" s="2">
        <v>45639</v>
      </c>
      <c r="C1542" s="3" t="s">
        <v>399</v>
      </c>
      <c r="D1542" s="3" t="s">
        <v>15</v>
      </c>
      <c r="E1542" s="3" t="s">
        <v>3</v>
      </c>
      <c r="F1542" s="3">
        <v>24</v>
      </c>
      <c r="G1542" s="3" t="s">
        <v>269</v>
      </c>
      <c r="H1542" s="3" t="s">
        <v>270</v>
      </c>
      <c r="I1542" s="3" t="s">
        <v>89</v>
      </c>
      <c r="J1542" s="3" t="s">
        <v>90</v>
      </c>
      <c r="K1542" s="3" t="s">
        <v>91</v>
      </c>
      <c r="L1542" s="3">
        <v>1</v>
      </c>
      <c r="M1542" s="3">
        <v>35000</v>
      </c>
      <c r="N1542" s="3">
        <v>0.15</v>
      </c>
      <c r="O1542" s="3">
        <v>29750</v>
      </c>
      <c r="P1542" s="3">
        <v>27000</v>
      </c>
      <c r="Q1542" s="5">
        <f>Table1[[#This Row],[Sales]]-Table1[[#This Row],[Cost]]</f>
        <v>2750</v>
      </c>
      <c r="R1542" s="3" t="s">
        <v>77</v>
      </c>
      <c r="S1542" s="3" t="s">
        <v>287</v>
      </c>
      <c r="T1542" s="3" t="s">
        <v>40</v>
      </c>
      <c r="U1542" s="3" t="s">
        <v>12</v>
      </c>
      <c r="V1542" s="6">
        <f>Table1[[#This Row],[Profit]]/Table1[[#This Row],[Sales]]</f>
        <v>9.2436974789915971E-2</v>
      </c>
      <c r="W1542" s="3">
        <f>[1]!Table1[[#This Row],[Sales]]-[1]!Table1[[#This Row],[Cost]]-[1]!Table1[[#This Row],[Profit]]</f>
        <v>-54000</v>
      </c>
      <c r="X1542" s="3">
        <f>[1]!Table1[[#This Row],[Quantity]]*[1]!Table1[[#This Row],[Unit_Price]]</f>
        <v>35000</v>
      </c>
      <c r="Y1542" s="3">
        <f>[1]!Table1[[#This Row],[Gross_Sales]]*[1]!Table1[[#This Row],[Discount]]</f>
        <v>5250</v>
      </c>
      <c r="Z1542" s="3">
        <f>[1]!Table1[[#This Row],[Gross_Sales]]*[1]!Table1[[#This Row],[Discount_amount]]</f>
        <v>183750000</v>
      </c>
      <c r="AA1542" s="3">
        <f>IFERROR([1]!Table1[[#This Row],[Profit]]/[1]!Table1[[#This Row],[Sales]],0)</f>
        <v>9.2436974789915971E-2</v>
      </c>
      <c r="AB1542" s="3">
        <f>YEAR([1]!Table1[[#This Row],[Order_Date]])</f>
        <v>2024</v>
      </c>
      <c r="AC1542" s="3">
        <f>MONTH([1]!Table1[[#This Row],[Order_Date]])</f>
        <v>12</v>
      </c>
      <c r="AD1542" s="3" t="str">
        <f t="shared" si="72"/>
        <v>Dec</v>
      </c>
      <c r="AE1542" s="3" t="str">
        <f t="shared" si="73"/>
        <v>Q4</v>
      </c>
      <c r="AF1542" s="3" t="str">
        <f t="shared" si="74"/>
        <v>2024-Dec</v>
      </c>
      <c r="AG1542" s="3">
        <f>COUNTIF(C:C,Table1[[#This Row],[Customer_ID]])</f>
        <v>14</v>
      </c>
      <c r="AH1542" s="9" t="e">
        <f>IF([1]!Table1[[#This Row],[Customer_order_count]] &gt;= 10,"FREQUENT",IF([1]!Table1[[#This Row],[Customer_order_count]] &lt;= 10,"REGULAR","OCASSIONAL"))</f>
        <v>#REF!</v>
      </c>
    </row>
    <row r="1543" spans="1:34" x14ac:dyDescent="0.25">
      <c r="A1543" s="10" t="s">
        <v>2355</v>
      </c>
      <c r="B1543" s="11">
        <v>45871</v>
      </c>
      <c r="C1543" s="12" t="s">
        <v>1485</v>
      </c>
      <c r="D1543" s="13" t="s">
        <v>728</v>
      </c>
      <c r="E1543" s="13" t="s">
        <v>3</v>
      </c>
      <c r="F1543" s="14">
        <v>55</v>
      </c>
      <c r="G1543" s="12" t="s">
        <v>317</v>
      </c>
      <c r="H1543" s="12" t="s">
        <v>5</v>
      </c>
      <c r="I1543" s="12" t="s">
        <v>109</v>
      </c>
      <c r="J1543" s="12" t="s">
        <v>110</v>
      </c>
      <c r="K1543" s="12" t="s">
        <v>8</v>
      </c>
      <c r="L1543" s="14">
        <v>1</v>
      </c>
      <c r="M1543" s="14">
        <v>4000</v>
      </c>
      <c r="N1543" s="15">
        <v>0.2</v>
      </c>
      <c r="O1543" s="14">
        <v>3200</v>
      </c>
      <c r="P1543" s="14">
        <v>2900</v>
      </c>
      <c r="Q1543" s="5">
        <f>Table1[[#This Row],[Sales]]-Table1[[#This Row],[Cost]]</f>
        <v>300</v>
      </c>
      <c r="R1543" s="12" t="s">
        <v>77</v>
      </c>
      <c r="S1543" s="12" t="s">
        <v>10</v>
      </c>
      <c r="T1543" s="12" t="s">
        <v>33</v>
      </c>
      <c r="U1543" s="12" t="s">
        <v>27</v>
      </c>
      <c r="V1543" s="6">
        <f>Table1[[#This Row],[Profit]]/Table1[[#This Row],[Sales]]</f>
        <v>9.375E-2</v>
      </c>
      <c r="W1543" s="12">
        <f>[1]!Table1[[#This Row],[Sales]]-[1]!Table1[[#This Row],[Cost]]-[1]!Table1[[#This Row],[Profit]]</f>
        <v>0</v>
      </c>
      <c r="X1543" s="12">
        <f>[1]!Table1[[#This Row],[Quantity]]*[1]!Table1[[#This Row],[Unit_Price]]</f>
        <v>4000</v>
      </c>
      <c r="Y1543" s="16">
        <f>[1]!Table1[[#This Row],[Gross_Sales]]*[1]!Table1[[#This Row],[Discount]]</f>
        <v>800</v>
      </c>
      <c r="Z1543" s="17">
        <f>[1]!Table1[[#This Row],[Gross_Sales]]*[1]!Table1[[#This Row],[Discount_amount]]</f>
        <v>3200000</v>
      </c>
      <c r="AA1543" s="15">
        <f>IFERROR([1]!Table1[[#This Row],[Profit]]/[1]!Table1[[#This Row],[Sales]],0)</f>
        <v>9.375E-2</v>
      </c>
      <c r="AB1543" s="12">
        <f>YEAR([1]!Table1[[#This Row],[Order_Date]])</f>
        <v>2025</v>
      </c>
      <c r="AC1543" s="12">
        <f>MONTH([1]!Table1[[#This Row],[Order_Date]])</f>
        <v>8</v>
      </c>
      <c r="AD1543" s="12" t="str">
        <f t="shared" si="72"/>
        <v>Aug</v>
      </c>
      <c r="AE1543" s="12" t="str">
        <f t="shared" si="73"/>
        <v>Q3</v>
      </c>
      <c r="AF1543" s="12" t="str">
        <f t="shared" si="74"/>
        <v>2025-Aug</v>
      </c>
      <c r="AG1543" s="12">
        <f>COUNTIF(C:C,Table1[[#This Row],[Customer_ID]])</f>
        <v>9</v>
      </c>
      <c r="AH1543" s="18" t="e">
        <f>IF([1]!Table1[[#This Row],[Customer_order_count]] &gt;= 10,"FREQUENT",IF([1]!Table1[[#This Row],[Customer_order_count]] &lt;= 10,"REGULAR","OCASSIONAL"))</f>
        <v>#REF!</v>
      </c>
    </row>
    <row r="1544" spans="1:34" x14ac:dyDescent="0.25">
      <c r="A1544" s="1" t="s">
        <v>2356</v>
      </c>
      <c r="B1544" s="2">
        <v>45838</v>
      </c>
      <c r="C1544" s="3" t="s">
        <v>525</v>
      </c>
      <c r="D1544" s="4" t="s">
        <v>526</v>
      </c>
      <c r="E1544" s="4" t="s">
        <v>3</v>
      </c>
      <c r="F1544" s="5">
        <v>52</v>
      </c>
      <c r="G1544" s="3" t="s">
        <v>407</v>
      </c>
      <c r="H1544" s="3" t="s">
        <v>285</v>
      </c>
      <c r="I1544" s="3" t="s">
        <v>56</v>
      </c>
      <c r="J1544" s="3" t="s">
        <v>57</v>
      </c>
      <c r="K1544" s="3" t="s">
        <v>58</v>
      </c>
      <c r="L1544" s="5">
        <v>3</v>
      </c>
      <c r="M1544" s="5">
        <v>1200</v>
      </c>
      <c r="N1544" s="6">
        <v>0.1</v>
      </c>
      <c r="O1544" s="5">
        <v>3240</v>
      </c>
      <c r="P1544" s="5">
        <v>2400</v>
      </c>
      <c r="Q1544" s="5">
        <f>Table1[[#This Row],[Sales]]-Table1[[#This Row],[Cost]]</f>
        <v>840</v>
      </c>
      <c r="R1544" s="3" t="s">
        <v>26</v>
      </c>
      <c r="S1544" s="3" t="s">
        <v>10</v>
      </c>
      <c r="T1544" s="3" t="s">
        <v>11</v>
      </c>
      <c r="U1544" s="3" t="s">
        <v>19</v>
      </c>
      <c r="V1544" s="6">
        <f>Table1[[#This Row],[Profit]]/Table1[[#This Row],[Sales]]</f>
        <v>0.25925925925925924</v>
      </c>
      <c r="W1544" s="3">
        <f>[1]!Table1[[#This Row],[Sales]]-[1]!Table1[[#This Row],[Cost]]-[1]!Table1[[#This Row],[Profit]]</f>
        <v>0</v>
      </c>
      <c r="X1544" s="3">
        <f>[1]!Table1[[#This Row],[Quantity]]*[1]!Table1[[#This Row],[Unit_Price]]</f>
        <v>3600</v>
      </c>
      <c r="Y1544" s="7">
        <f>[1]!Table1[[#This Row],[Gross_Sales]]*[1]!Table1[[#This Row],[Discount]]</f>
        <v>360</v>
      </c>
      <c r="Z1544" s="8">
        <f>[1]!Table1[[#This Row],[Gross_Sales]]*[1]!Table1[[#This Row],[Discount_amount]]</f>
        <v>1296000</v>
      </c>
      <c r="AA1544" s="6">
        <f>IFERROR([1]!Table1[[#This Row],[Profit]]/[1]!Table1[[#This Row],[Sales]],0)</f>
        <v>0.25925925925925924</v>
      </c>
      <c r="AB1544" s="3">
        <f>YEAR([1]!Table1[[#This Row],[Order_Date]])</f>
        <v>2025</v>
      </c>
      <c r="AC1544" s="3">
        <f>MONTH([1]!Table1[[#This Row],[Order_Date]])</f>
        <v>6</v>
      </c>
      <c r="AD1544" s="3" t="str">
        <f t="shared" si="72"/>
        <v>Jun</v>
      </c>
      <c r="AE1544" s="3" t="str">
        <f t="shared" si="73"/>
        <v>Q2</v>
      </c>
      <c r="AF1544" s="3" t="str">
        <f t="shared" si="74"/>
        <v>2025-Jun</v>
      </c>
      <c r="AG1544" s="3">
        <f>COUNTIF(C:C,Table1[[#This Row],[Customer_ID]])</f>
        <v>5</v>
      </c>
      <c r="AH1544" s="9" t="e">
        <f>IF([1]!Table1[[#This Row],[Customer_order_count]] &gt;= 10,"FREQUENT",IF([1]!Table1[[#This Row],[Customer_order_count]] &lt;= 10,"REGULAR","OCASSIONAL"))</f>
        <v>#REF!</v>
      </c>
    </row>
    <row r="1545" spans="1:34" x14ac:dyDescent="0.25">
      <c r="A1545" s="10" t="s">
        <v>2357</v>
      </c>
      <c r="B1545" s="11">
        <v>45974</v>
      </c>
      <c r="C1545" s="12" t="s">
        <v>365</v>
      </c>
      <c r="D1545" s="13" t="s">
        <v>366</v>
      </c>
      <c r="E1545" s="13" t="s">
        <v>16</v>
      </c>
      <c r="F1545" s="14">
        <v>56</v>
      </c>
      <c r="G1545" s="12" t="s">
        <v>295</v>
      </c>
      <c r="H1545" s="12" t="s">
        <v>270</v>
      </c>
      <c r="I1545" s="12" t="s">
        <v>109</v>
      </c>
      <c r="J1545" s="12" t="s">
        <v>110</v>
      </c>
      <c r="K1545" s="12" t="s">
        <v>8</v>
      </c>
      <c r="L1545" s="14">
        <v>1</v>
      </c>
      <c r="M1545" s="14">
        <v>4000</v>
      </c>
      <c r="N1545" s="15">
        <v>0.05</v>
      </c>
      <c r="O1545" s="14">
        <v>3800</v>
      </c>
      <c r="P1545" s="14">
        <v>2900</v>
      </c>
      <c r="Q1545" s="5">
        <f>Table1[[#This Row],[Sales]]-Table1[[#This Row],[Cost]]</f>
        <v>900</v>
      </c>
      <c r="R1545" s="12" t="s">
        <v>17</v>
      </c>
      <c r="S1545" s="12" t="s">
        <v>10</v>
      </c>
      <c r="T1545" s="12" t="s">
        <v>40</v>
      </c>
      <c r="U1545" s="12" t="s">
        <v>27</v>
      </c>
      <c r="V1545" s="6">
        <f>Table1[[#This Row],[Profit]]/Table1[[#This Row],[Sales]]</f>
        <v>0.23684210526315788</v>
      </c>
      <c r="W1545" s="12">
        <f>[1]!Table1[[#This Row],[Sales]]-[1]!Table1[[#This Row],[Cost]]-[1]!Table1[[#This Row],[Profit]]</f>
        <v>0</v>
      </c>
      <c r="X1545" s="12">
        <f>[1]!Table1[[#This Row],[Quantity]]*[1]!Table1[[#This Row],[Unit_Price]]</f>
        <v>4000</v>
      </c>
      <c r="Y1545" s="16">
        <f>[1]!Table1[[#This Row],[Gross_Sales]]*[1]!Table1[[#This Row],[Discount]]</f>
        <v>200</v>
      </c>
      <c r="Z1545" s="17">
        <f>[1]!Table1[[#This Row],[Gross_Sales]]*[1]!Table1[[#This Row],[Discount_amount]]</f>
        <v>800000</v>
      </c>
      <c r="AA1545" s="15">
        <f>IFERROR([1]!Table1[[#This Row],[Profit]]/[1]!Table1[[#This Row],[Sales]],0)</f>
        <v>0.23684210526315788</v>
      </c>
      <c r="AB1545" s="12">
        <f>YEAR([1]!Table1[[#This Row],[Order_Date]])</f>
        <v>2025</v>
      </c>
      <c r="AC1545" s="12">
        <f>MONTH([1]!Table1[[#This Row],[Order_Date]])</f>
        <v>11</v>
      </c>
      <c r="AD1545" s="12" t="str">
        <f t="shared" si="72"/>
        <v>Nov</v>
      </c>
      <c r="AE1545" s="12" t="str">
        <f t="shared" si="73"/>
        <v>Q4</v>
      </c>
      <c r="AF1545" s="12" t="str">
        <f t="shared" si="74"/>
        <v>2025-Nov</v>
      </c>
      <c r="AG1545" s="12">
        <f>COUNTIF(C:C,Table1[[#This Row],[Customer_ID]])</f>
        <v>25</v>
      </c>
      <c r="AH1545" s="18" t="e">
        <f>IF([1]!Table1[[#This Row],[Customer_order_count]] &gt;= 10,"FREQUENT",IF([1]!Table1[[#This Row],[Customer_order_count]] &lt;= 10,"REGULAR","OCASSIONAL"))</f>
        <v>#REF!</v>
      </c>
    </row>
    <row r="1546" spans="1:34" x14ac:dyDescent="0.25">
      <c r="A1546" s="1" t="s">
        <v>2358</v>
      </c>
      <c r="B1546" s="2">
        <v>45678</v>
      </c>
      <c r="C1546" s="3" t="s">
        <v>1022</v>
      </c>
      <c r="D1546" s="4" t="s">
        <v>49</v>
      </c>
      <c r="E1546" s="4" t="s">
        <v>3</v>
      </c>
      <c r="F1546" s="5">
        <v>39</v>
      </c>
      <c r="G1546" s="3" t="s">
        <v>263</v>
      </c>
      <c r="H1546" s="3" t="s">
        <v>5</v>
      </c>
      <c r="I1546" s="3" t="s">
        <v>105</v>
      </c>
      <c r="J1546" s="3" t="s">
        <v>106</v>
      </c>
      <c r="K1546" s="3" t="s">
        <v>76</v>
      </c>
      <c r="L1546" s="5">
        <v>1</v>
      </c>
      <c r="M1546" s="5">
        <v>450</v>
      </c>
      <c r="N1546" s="6">
        <v>0</v>
      </c>
      <c r="O1546" s="5">
        <v>450</v>
      </c>
      <c r="P1546" s="5">
        <v>330</v>
      </c>
      <c r="Q1546" s="5">
        <f>Table1[[#This Row],[Sales]]-Table1[[#This Row],[Cost]]</f>
        <v>120</v>
      </c>
      <c r="R1546" s="3" t="s">
        <v>9</v>
      </c>
      <c r="S1546" s="3" t="s">
        <v>10</v>
      </c>
      <c r="T1546" s="3" t="s">
        <v>18</v>
      </c>
      <c r="U1546" s="3" t="s">
        <v>19</v>
      </c>
      <c r="V1546" s="6">
        <f>Table1[[#This Row],[Profit]]/Table1[[#This Row],[Sales]]</f>
        <v>0.26666666666666666</v>
      </c>
      <c r="W1546" s="3">
        <f>[1]!Table1[[#This Row],[Sales]]-[1]!Table1[[#This Row],[Cost]]-[1]!Table1[[#This Row],[Profit]]</f>
        <v>0</v>
      </c>
      <c r="X1546" s="3">
        <f>[1]!Table1[[#This Row],[Quantity]]*[1]!Table1[[#This Row],[Unit_Price]]</f>
        <v>450</v>
      </c>
      <c r="Y1546" s="7">
        <f>[1]!Table1[[#This Row],[Gross_Sales]]*[1]!Table1[[#This Row],[Discount]]</f>
        <v>0</v>
      </c>
      <c r="Z1546" s="8">
        <f>[1]!Table1[[#This Row],[Gross_Sales]]*[1]!Table1[[#This Row],[Discount_amount]]</f>
        <v>0</v>
      </c>
      <c r="AA1546" s="6">
        <f>IFERROR([1]!Table1[[#This Row],[Profit]]/[1]!Table1[[#This Row],[Sales]],0)</f>
        <v>0.26666666666666666</v>
      </c>
      <c r="AB1546" s="3">
        <f>YEAR([1]!Table1[[#This Row],[Order_Date]])</f>
        <v>2025</v>
      </c>
      <c r="AC1546" s="3">
        <f>MONTH([1]!Table1[[#This Row],[Order_Date]])</f>
        <v>1</v>
      </c>
      <c r="AD1546" s="3" t="str">
        <f t="shared" si="72"/>
        <v>Jan</v>
      </c>
      <c r="AE1546" s="3" t="str">
        <f t="shared" si="73"/>
        <v>Q1</v>
      </c>
      <c r="AF1546" s="3" t="str">
        <f t="shared" si="74"/>
        <v>2025-Jan</v>
      </c>
      <c r="AG1546" s="3">
        <f>COUNTIF(C:C,Table1[[#This Row],[Customer_ID]])</f>
        <v>5</v>
      </c>
      <c r="AH1546" s="9" t="e">
        <f>IF([1]!Table1[[#This Row],[Customer_order_count]] &gt;= 10,"FREQUENT",IF([1]!Table1[[#This Row],[Customer_order_count]] &lt;= 10,"REGULAR","OCASSIONAL"))</f>
        <v>#REF!</v>
      </c>
    </row>
    <row r="1547" spans="1:34" x14ac:dyDescent="0.25">
      <c r="A1547" s="10" t="s">
        <v>153</v>
      </c>
      <c r="B1547" s="11">
        <v>45820</v>
      </c>
      <c r="C1547" s="12" t="s">
        <v>35</v>
      </c>
      <c r="D1547" s="13" t="s">
        <v>36</v>
      </c>
      <c r="E1547" s="13" t="s">
        <v>16</v>
      </c>
      <c r="F1547" s="14">
        <v>27</v>
      </c>
      <c r="G1547" s="12" t="s">
        <v>4</v>
      </c>
      <c r="H1547" s="12" t="s">
        <v>5</v>
      </c>
      <c r="I1547" s="12" t="s">
        <v>81</v>
      </c>
      <c r="J1547" s="12" t="s">
        <v>82</v>
      </c>
      <c r="K1547" s="12" t="s">
        <v>58</v>
      </c>
      <c r="L1547" s="14">
        <v>2</v>
      </c>
      <c r="M1547" s="14">
        <v>3500</v>
      </c>
      <c r="N1547" s="15">
        <v>0</v>
      </c>
      <c r="O1547" s="14">
        <v>7000</v>
      </c>
      <c r="P1547" s="14">
        <v>5000</v>
      </c>
      <c r="Q1547" s="5">
        <f>Table1[[#This Row],[Sales]]-Table1[[#This Row],[Cost]]</f>
        <v>2000</v>
      </c>
      <c r="R1547" s="12" t="s">
        <v>26</v>
      </c>
      <c r="S1547" s="12" t="s">
        <v>10</v>
      </c>
      <c r="T1547" s="12" t="s">
        <v>11</v>
      </c>
      <c r="U1547" s="12" t="s">
        <v>19</v>
      </c>
      <c r="V1547" s="6">
        <f>Table1[[#This Row],[Profit]]/Table1[[#This Row],[Sales]]</f>
        <v>0.2857142857142857</v>
      </c>
      <c r="W1547" s="12">
        <f>[1]!Table1[[#This Row],[Sales]]-[1]!Table1[[#This Row],[Cost]]-[1]!Table1[[#This Row],[Profit]]</f>
        <v>0</v>
      </c>
      <c r="X1547" s="12">
        <f>[1]!Table1[[#This Row],[Quantity]]*[1]!Table1[[#This Row],[Unit_Price]]</f>
        <v>7000</v>
      </c>
      <c r="Y1547" s="16">
        <f>[1]!Table1[[#This Row],[Gross_Sales]]*[1]!Table1[[#This Row],[Discount]]</f>
        <v>0</v>
      </c>
      <c r="Z1547" s="17">
        <f>[1]!Table1[[#This Row],[Gross_Sales]]*[1]!Table1[[#This Row],[Discount_amount]]</f>
        <v>0</v>
      </c>
      <c r="AA1547" s="15">
        <f>IFERROR([1]!Table1[[#This Row],[Profit]]/[1]!Table1[[#This Row],[Sales]],0)</f>
        <v>0.2857142857142857</v>
      </c>
      <c r="AB1547" s="12">
        <f>YEAR([1]!Table1[[#This Row],[Order_Date]])</f>
        <v>2025</v>
      </c>
      <c r="AC1547" s="12">
        <f>MONTH([1]!Table1[[#This Row],[Order_Date]])</f>
        <v>6</v>
      </c>
      <c r="AD1547" s="12" t="str">
        <f t="shared" si="72"/>
        <v>Jun</v>
      </c>
      <c r="AE1547" s="12" t="str">
        <f t="shared" si="73"/>
        <v>Q2</v>
      </c>
      <c r="AF1547" s="12" t="str">
        <f t="shared" si="74"/>
        <v>2025-Jun</v>
      </c>
      <c r="AG1547" s="12">
        <f>COUNTIF(C:C,Table1[[#This Row],[Customer_ID]])</f>
        <v>6</v>
      </c>
      <c r="AH1547" s="18" t="e">
        <f>IF([1]!Table1[[#This Row],[Customer_order_count]] &gt;= 10,"FREQUENT",IF([1]!Table1[[#This Row],[Customer_order_count]] &lt;= 10,"REGULAR","OCASSIONAL"))</f>
        <v>#REF!</v>
      </c>
    </row>
    <row r="1548" spans="1:34" x14ac:dyDescent="0.25">
      <c r="A1548" s="1" t="s">
        <v>2359</v>
      </c>
      <c r="B1548" s="2">
        <v>45757</v>
      </c>
      <c r="C1548" s="3" t="s">
        <v>303</v>
      </c>
      <c r="D1548" s="4" t="s">
        <v>304</v>
      </c>
      <c r="E1548" s="4" t="s">
        <v>16</v>
      </c>
      <c r="F1548" s="5">
        <v>36</v>
      </c>
      <c r="G1548" s="3" t="s">
        <v>275</v>
      </c>
      <c r="H1548" s="3" t="s">
        <v>276</v>
      </c>
      <c r="I1548" s="3" t="s">
        <v>31</v>
      </c>
      <c r="J1548" s="3" t="s">
        <v>32</v>
      </c>
      <c r="K1548" s="3" t="s">
        <v>25</v>
      </c>
      <c r="L1548" s="5">
        <v>2</v>
      </c>
      <c r="M1548" s="5">
        <v>5000</v>
      </c>
      <c r="N1548" s="6">
        <v>0.05</v>
      </c>
      <c r="O1548" s="5">
        <v>9500</v>
      </c>
      <c r="P1548" s="5">
        <v>7000</v>
      </c>
      <c r="Q1548" s="5">
        <f>Table1[[#This Row],[Sales]]-Table1[[#This Row],[Cost]]</f>
        <v>2500</v>
      </c>
      <c r="R1548" s="3" t="s">
        <v>26</v>
      </c>
      <c r="S1548" s="3" t="s">
        <v>10</v>
      </c>
      <c r="T1548" s="3" t="s">
        <v>11</v>
      </c>
      <c r="U1548" s="3" t="s">
        <v>27</v>
      </c>
      <c r="V1548" s="6">
        <f>Table1[[#This Row],[Profit]]/Table1[[#This Row],[Sales]]</f>
        <v>0.26315789473684209</v>
      </c>
      <c r="W1548" s="3">
        <f>[1]!Table1[[#This Row],[Sales]]-[1]!Table1[[#This Row],[Cost]]-[1]!Table1[[#This Row],[Profit]]</f>
        <v>0</v>
      </c>
      <c r="X1548" s="3">
        <f>[1]!Table1[[#This Row],[Quantity]]*[1]!Table1[[#This Row],[Unit_Price]]</f>
        <v>10000</v>
      </c>
      <c r="Y1548" s="7">
        <f>[1]!Table1[[#This Row],[Gross_Sales]]*[1]!Table1[[#This Row],[Discount]]</f>
        <v>500</v>
      </c>
      <c r="Z1548" s="8">
        <f>[1]!Table1[[#This Row],[Gross_Sales]]*[1]!Table1[[#This Row],[Discount_amount]]</f>
        <v>5000000</v>
      </c>
      <c r="AA1548" s="6">
        <f>IFERROR([1]!Table1[[#This Row],[Profit]]/[1]!Table1[[#This Row],[Sales]],0)</f>
        <v>0.26315789473684209</v>
      </c>
      <c r="AB1548" s="3">
        <f>YEAR([1]!Table1[[#This Row],[Order_Date]])</f>
        <v>2025</v>
      </c>
      <c r="AC1548" s="3">
        <f>MONTH([1]!Table1[[#This Row],[Order_Date]])</f>
        <v>4</v>
      </c>
      <c r="AD1548" s="3" t="str">
        <f t="shared" si="72"/>
        <v>Apr</v>
      </c>
      <c r="AE1548" s="3" t="str">
        <f t="shared" si="73"/>
        <v>Q2</v>
      </c>
      <c r="AF1548" s="3" t="str">
        <f t="shared" si="74"/>
        <v>2025-Apr</v>
      </c>
      <c r="AG1548" s="3">
        <f>COUNTIF(C:C,Table1[[#This Row],[Customer_ID]])</f>
        <v>23</v>
      </c>
      <c r="AH1548" s="9" t="e">
        <f>IF([1]!Table1[[#This Row],[Customer_order_count]] &gt;= 10,"FREQUENT",IF([1]!Table1[[#This Row],[Customer_order_count]] &lt;= 10,"REGULAR","OCASSIONAL"))</f>
        <v>#REF!</v>
      </c>
    </row>
    <row r="1549" spans="1:34" x14ac:dyDescent="0.25">
      <c r="A1549" s="10" t="s">
        <v>2360</v>
      </c>
      <c r="B1549" s="11">
        <v>45713</v>
      </c>
      <c r="C1549" s="12" t="s">
        <v>653</v>
      </c>
      <c r="D1549" s="13" t="s">
        <v>654</v>
      </c>
      <c r="E1549" s="13" t="s">
        <v>16</v>
      </c>
      <c r="F1549" s="14">
        <v>47</v>
      </c>
      <c r="G1549" s="12" t="s">
        <v>284</v>
      </c>
      <c r="H1549" s="12" t="s">
        <v>285</v>
      </c>
      <c r="I1549" s="12" t="s">
        <v>65</v>
      </c>
      <c r="J1549" s="12" t="s">
        <v>66</v>
      </c>
      <c r="K1549" s="12" t="s">
        <v>25</v>
      </c>
      <c r="L1549" s="14">
        <v>1</v>
      </c>
      <c r="M1549" s="14">
        <v>2500</v>
      </c>
      <c r="N1549" s="15">
        <v>0.2</v>
      </c>
      <c r="O1549" s="14">
        <v>2000</v>
      </c>
      <c r="P1549" s="14">
        <v>1600</v>
      </c>
      <c r="Q1549" s="5">
        <f>Table1[[#This Row],[Sales]]-Table1[[#This Row],[Cost]]</f>
        <v>400</v>
      </c>
      <c r="R1549" s="12" t="s">
        <v>26</v>
      </c>
      <c r="S1549" s="12" t="s">
        <v>10</v>
      </c>
      <c r="T1549" s="12" t="s">
        <v>18</v>
      </c>
      <c r="U1549" s="12" t="s">
        <v>12</v>
      </c>
      <c r="V1549" s="6">
        <f>Table1[[#This Row],[Profit]]/Table1[[#This Row],[Sales]]</f>
        <v>0.2</v>
      </c>
      <c r="W1549" s="12">
        <f>[1]!Table1[[#This Row],[Sales]]-[1]!Table1[[#This Row],[Cost]]-[1]!Table1[[#This Row],[Profit]]</f>
        <v>0</v>
      </c>
      <c r="X1549" s="12">
        <f>[1]!Table1[[#This Row],[Quantity]]*[1]!Table1[[#This Row],[Unit_Price]]</f>
        <v>2500</v>
      </c>
      <c r="Y1549" s="16">
        <f>[1]!Table1[[#This Row],[Gross_Sales]]*[1]!Table1[[#This Row],[Discount]]</f>
        <v>500</v>
      </c>
      <c r="Z1549" s="17">
        <f>[1]!Table1[[#This Row],[Gross_Sales]]*[1]!Table1[[#This Row],[Discount_amount]]</f>
        <v>1250000</v>
      </c>
      <c r="AA1549" s="15">
        <f>IFERROR([1]!Table1[[#This Row],[Profit]]/[1]!Table1[[#This Row],[Sales]],0)</f>
        <v>0.2</v>
      </c>
      <c r="AB1549" s="12">
        <f>YEAR([1]!Table1[[#This Row],[Order_Date]])</f>
        <v>2025</v>
      </c>
      <c r="AC1549" s="12">
        <f>MONTH([1]!Table1[[#This Row],[Order_Date]])</f>
        <v>2</v>
      </c>
      <c r="AD1549" s="12" t="str">
        <f t="shared" si="72"/>
        <v>Feb</v>
      </c>
      <c r="AE1549" s="12" t="str">
        <f t="shared" si="73"/>
        <v>Q1</v>
      </c>
      <c r="AF1549" s="12" t="str">
        <f t="shared" si="74"/>
        <v>2025-Feb</v>
      </c>
      <c r="AG1549" s="12">
        <f>COUNTIF(C:C,Table1[[#This Row],[Customer_ID]])</f>
        <v>6</v>
      </c>
      <c r="AH1549" s="18" t="e">
        <f>IF([1]!Table1[[#This Row],[Customer_order_count]] &gt;= 10,"FREQUENT",IF([1]!Table1[[#This Row],[Customer_order_count]] &lt;= 10,"REGULAR","OCASSIONAL"))</f>
        <v>#REF!</v>
      </c>
    </row>
    <row r="1550" spans="1:34" x14ac:dyDescent="0.25">
      <c r="A1550" s="1" t="s">
        <v>2361</v>
      </c>
      <c r="B1550" s="2">
        <v>45425</v>
      </c>
      <c r="C1550" s="3" t="s">
        <v>715</v>
      </c>
      <c r="D1550" s="4" t="s">
        <v>448</v>
      </c>
      <c r="E1550" s="4" t="s">
        <v>16</v>
      </c>
      <c r="F1550" s="5">
        <v>38</v>
      </c>
      <c r="G1550" s="3" t="s">
        <v>317</v>
      </c>
      <c r="H1550" s="3" t="s">
        <v>5</v>
      </c>
      <c r="I1550" s="3" t="s">
        <v>143</v>
      </c>
      <c r="J1550" s="3" t="s">
        <v>144</v>
      </c>
      <c r="K1550" s="3" t="s">
        <v>76</v>
      </c>
      <c r="L1550" s="5">
        <v>2</v>
      </c>
      <c r="M1550" s="5">
        <v>700</v>
      </c>
      <c r="N1550" s="6">
        <v>0.1</v>
      </c>
      <c r="O1550" s="5">
        <v>1260</v>
      </c>
      <c r="P1550" s="5">
        <v>1140</v>
      </c>
      <c r="Q1550" s="5">
        <f>Table1[[#This Row],[Sales]]-Table1[[#This Row],[Cost]]</f>
        <v>120</v>
      </c>
      <c r="R1550" s="3" t="s">
        <v>26</v>
      </c>
      <c r="S1550" s="3" t="s">
        <v>10</v>
      </c>
      <c r="T1550" s="3" t="s">
        <v>11</v>
      </c>
      <c r="U1550" s="3" t="s">
        <v>27</v>
      </c>
      <c r="V1550" s="6">
        <f>Table1[[#This Row],[Profit]]/Table1[[#This Row],[Sales]]</f>
        <v>9.5238095238095233E-2</v>
      </c>
      <c r="W1550" s="3">
        <f>[1]!Table1[[#This Row],[Sales]]-[1]!Table1[[#This Row],[Cost]]-[1]!Table1[[#This Row],[Profit]]</f>
        <v>0</v>
      </c>
      <c r="X1550" s="3">
        <f>[1]!Table1[[#This Row],[Quantity]]*[1]!Table1[[#This Row],[Unit_Price]]</f>
        <v>1400</v>
      </c>
      <c r="Y1550" s="7">
        <f>[1]!Table1[[#This Row],[Gross_Sales]]*[1]!Table1[[#This Row],[Discount]]</f>
        <v>140</v>
      </c>
      <c r="Z1550" s="8">
        <f>[1]!Table1[[#This Row],[Gross_Sales]]*[1]!Table1[[#This Row],[Discount_amount]]</f>
        <v>196000</v>
      </c>
      <c r="AA1550" s="6">
        <f>IFERROR([1]!Table1[[#This Row],[Profit]]/[1]!Table1[[#This Row],[Sales]],0)</f>
        <v>9.5238095238095233E-2</v>
      </c>
      <c r="AB1550" s="3">
        <f>YEAR([1]!Table1[[#This Row],[Order_Date]])</f>
        <v>2024</v>
      </c>
      <c r="AC1550" s="3">
        <f>MONTH([1]!Table1[[#This Row],[Order_Date]])</f>
        <v>5</v>
      </c>
      <c r="AD1550" s="3" t="str">
        <f t="shared" si="72"/>
        <v>May</v>
      </c>
      <c r="AE1550" s="3" t="str">
        <f t="shared" si="73"/>
        <v>Q2</v>
      </c>
      <c r="AF1550" s="3" t="str">
        <f t="shared" si="74"/>
        <v>2024-May</v>
      </c>
      <c r="AG1550" s="3">
        <f>COUNTIF(C:C,Table1[[#This Row],[Customer_ID]])</f>
        <v>21</v>
      </c>
      <c r="AH1550" s="9" t="e">
        <f>IF([1]!Table1[[#This Row],[Customer_order_count]] &gt;= 10,"FREQUENT",IF([1]!Table1[[#This Row],[Customer_order_count]] &lt;= 10,"REGULAR","OCASSIONAL"))</f>
        <v>#REF!</v>
      </c>
    </row>
    <row r="1551" spans="1:34" x14ac:dyDescent="0.25">
      <c r="A1551" s="10" t="s">
        <v>2362</v>
      </c>
      <c r="B1551" s="11">
        <v>45985</v>
      </c>
      <c r="C1551" s="12" t="s">
        <v>297</v>
      </c>
      <c r="D1551" s="13" t="s">
        <v>298</v>
      </c>
      <c r="E1551" s="13" t="s">
        <v>3</v>
      </c>
      <c r="F1551" s="14">
        <v>59</v>
      </c>
      <c r="G1551" s="12" t="s">
        <v>275</v>
      </c>
      <c r="H1551" s="12" t="s">
        <v>276</v>
      </c>
      <c r="I1551" s="12" t="s">
        <v>105</v>
      </c>
      <c r="J1551" s="12" t="s">
        <v>106</v>
      </c>
      <c r="K1551" s="12" t="s">
        <v>76</v>
      </c>
      <c r="L1551" s="14">
        <v>3</v>
      </c>
      <c r="M1551" s="14">
        <v>450</v>
      </c>
      <c r="N1551" s="15">
        <v>0.1</v>
      </c>
      <c r="O1551" s="14">
        <v>1215</v>
      </c>
      <c r="P1551" s="14">
        <v>990</v>
      </c>
      <c r="Q1551" s="5">
        <f>Table1[[#This Row],[Sales]]-Table1[[#This Row],[Cost]]</f>
        <v>225</v>
      </c>
      <c r="R1551" s="12" t="s">
        <v>17</v>
      </c>
      <c r="S1551" s="12" t="s">
        <v>10</v>
      </c>
      <c r="T1551" s="12" t="s">
        <v>40</v>
      </c>
      <c r="U1551" s="12" t="s">
        <v>12</v>
      </c>
      <c r="V1551" s="6">
        <f>Table1[[#This Row],[Profit]]/Table1[[#This Row],[Sales]]</f>
        <v>0.18518518518518517</v>
      </c>
      <c r="W1551" s="12">
        <f>[1]!Table1[[#This Row],[Sales]]-[1]!Table1[[#This Row],[Cost]]-[1]!Table1[[#This Row],[Profit]]</f>
        <v>0</v>
      </c>
      <c r="X1551" s="12">
        <f>[1]!Table1[[#This Row],[Quantity]]*[1]!Table1[[#This Row],[Unit_Price]]</f>
        <v>1350</v>
      </c>
      <c r="Y1551" s="16">
        <f>[1]!Table1[[#This Row],[Gross_Sales]]*[1]!Table1[[#This Row],[Discount]]</f>
        <v>135</v>
      </c>
      <c r="Z1551" s="17">
        <f>[1]!Table1[[#This Row],[Gross_Sales]]*[1]!Table1[[#This Row],[Discount_amount]]</f>
        <v>182250</v>
      </c>
      <c r="AA1551" s="15">
        <f>IFERROR([1]!Table1[[#This Row],[Profit]]/[1]!Table1[[#This Row],[Sales]],0)</f>
        <v>0.18518518518518517</v>
      </c>
      <c r="AB1551" s="12">
        <f>YEAR([1]!Table1[[#This Row],[Order_Date]])</f>
        <v>2025</v>
      </c>
      <c r="AC1551" s="12">
        <f>MONTH([1]!Table1[[#This Row],[Order_Date]])</f>
        <v>11</v>
      </c>
      <c r="AD1551" s="12" t="str">
        <f t="shared" si="72"/>
        <v>Nov</v>
      </c>
      <c r="AE1551" s="12" t="str">
        <f t="shared" si="73"/>
        <v>Q4</v>
      </c>
      <c r="AF1551" s="12" t="str">
        <f t="shared" si="74"/>
        <v>2025-Nov</v>
      </c>
      <c r="AG1551" s="12">
        <f>COUNTIF(C:C,Table1[[#This Row],[Customer_ID]])</f>
        <v>11</v>
      </c>
      <c r="AH1551" s="18" t="e">
        <f>IF([1]!Table1[[#This Row],[Customer_order_count]] &gt;= 10,"FREQUENT",IF([1]!Table1[[#This Row],[Customer_order_count]] &lt;= 10,"REGULAR","OCASSIONAL"))</f>
        <v>#REF!</v>
      </c>
    </row>
    <row r="1552" spans="1:34" x14ac:dyDescent="0.25">
      <c r="A1552" s="1" t="s">
        <v>2363</v>
      </c>
      <c r="B1552" s="2">
        <v>45696</v>
      </c>
      <c r="C1552" s="3" t="s">
        <v>1412</v>
      </c>
      <c r="D1552" s="4" t="s">
        <v>357</v>
      </c>
      <c r="E1552" s="4" t="s">
        <v>3</v>
      </c>
      <c r="F1552" s="5">
        <v>49</v>
      </c>
      <c r="G1552" s="3" t="s">
        <v>317</v>
      </c>
      <c r="H1552" s="3" t="s">
        <v>5</v>
      </c>
      <c r="I1552" s="3" t="s">
        <v>37</v>
      </c>
      <c r="J1552" s="3" t="s">
        <v>38</v>
      </c>
      <c r="K1552" s="3" t="s">
        <v>39</v>
      </c>
      <c r="L1552" s="5">
        <v>1</v>
      </c>
      <c r="M1552" s="5">
        <v>900</v>
      </c>
      <c r="N1552" s="6">
        <v>0</v>
      </c>
      <c r="O1552" s="5">
        <v>900</v>
      </c>
      <c r="P1552" s="5">
        <v>550</v>
      </c>
      <c r="Q1552" s="5">
        <f>Table1[[#This Row],[Sales]]-Table1[[#This Row],[Cost]]</f>
        <v>350</v>
      </c>
      <c r="R1552" s="3" t="s">
        <v>17</v>
      </c>
      <c r="S1552" s="3" t="s">
        <v>10</v>
      </c>
      <c r="T1552" s="3" t="s">
        <v>18</v>
      </c>
      <c r="U1552" s="3" t="s">
        <v>27</v>
      </c>
      <c r="V1552" s="6">
        <f>Table1[[#This Row],[Profit]]/Table1[[#This Row],[Sales]]</f>
        <v>0.3888888888888889</v>
      </c>
      <c r="W1552" s="3">
        <f>[1]!Table1[[#This Row],[Sales]]-[1]!Table1[[#This Row],[Cost]]-[1]!Table1[[#This Row],[Profit]]</f>
        <v>0</v>
      </c>
      <c r="X1552" s="3">
        <f>[1]!Table1[[#This Row],[Quantity]]*[1]!Table1[[#This Row],[Unit_Price]]</f>
        <v>900</v>
      </c>
      <c r="Y1552" s="7">
        <f>[1]!Table1[[#This Row],[Gross_Sales]]*[1]!Table1[[#This Row],[Discount]]</f>
        <v>0</v>
      </c>
      <c r="Z1552" s="8">
        <f>[1]!Table1[[#This Row],[Gross_Sales]]*[1]!Table1[[#This Row],[Discount_amount]]</f>
        <v>0</v>
      </c>
      <c r="AA1552" s="6">
        <f>IFERROR([1]!Table1[[#This Row],[Profit]]/[1]!Table1[[#This Row],[Sales]],0)</f>
        <v>0.3888888888888889</v>
      </c>
      <c r="AB1552" s="3">
        <f>YEAR([1]!Table1[[#This Row],[Order_Date]])</f>
        <v>2025</v>
      </c>
      <c r="AC1552" s="3">
        <f>MONTH([1]!Table1[[#This Row],[Order_Date]])</f>
        <v>2</v>
      </c>
      <c r="AD1552" s="3" t="str">
        <f t="shared" si="72"/>
        <v>Feb</v>
      </c>
      <c r="AE1552" s="3" t="str">
        <f t="shared" si="73"/>
        <v>Q1</v>
      </c>
      <c r="AF1552" s="3" t="str">
        <f t="shared" si="74"/>
        <v>2025-Feb</v>
      </c>
      <c r="AG1552" s="3">
        <f>COUNTIF(C:C,Table1[[#This Row],[Customer_ID]])</f>
        <v>8</v>
      </c>
      <c r="AH1552" s="9" t="e">
        <f>IF([1]!Table1[[#This Row],[Customer_order_count]] &gt;= 10,"FREQUENT",IF([1]!Table1[[#This Row],[Customer_order_count]] &lt;= 10,"REGULAR","OCASSIONAL"))</f>
        <v>#REF!</v>
      </c>
    </row>
    <row r="1553" spans="1:34" x14ac:dyDescent="0.25">
      <c r="A1553" s="10" t="s">
        <v>154</v>
      </c>
      <c r="B1553" s="11">
        <v>45742</v>
      </c>
      <c r="C1553" s="12" t="s">
        <v>100</v>
      </c>
      <c r="D1553" s="13" t="s">
        <v>101</v>
      </c>
      <c r="E1553" s="13" t="s">
        <v>3</v>
      </c>
      <c r="F1553" s="14">
        <v>40</v>
      </c>
      <c r="G1553" s="12" t="s">
        <v>4</v>
      </c>
      <c r="H1553" s="12" t="s">
        <v>5</v>
      </c>
      <c r="I1553" s="12" t="s">
        <v>109</v>
      </c>
      <c r="J1553" s="12" t="s">
        <v>110</v>
      </c>
      <c r="K1553" s="12" t="s">
        <v>8</v>
      </c>
      <c r="L1553" s="14">
        <v>3</v>
      </c>
      <c r="M1553" s="14">
        <v>4000</v>
      </c>
      <c r="N1553" s="15">
        <v>0.1</v>
      </c>
      <c r="O1553" s="14">
        <v>10800</v>
      </c>
      <c r="P1553" s="14">
        <v>8700</v>
      </c>
      <c r="Q1553" s="5">
        <f>Table1[[#This Row],[Sales]]-Table1[[#This Row],[Cost]]</f>
        <v>2100</v>
      </c>
      <c r="R1553" s="12" t="s">
        <v>77</v>
      </c>
      <c r="S1553" s="12" t="s">
        <v>10</v>
      </c>
      <c r="T1553" s="12" t="s">
        <v>18</v>
      </c>
      <c r="U1553" s="12" t="s">
        <v>27</v>
      </c>
      <c r="V1553" s="6">
        <f>Table1[[#This Row],[Profit]]/Table1[[#This Row],[Sales]]</f>
        <v>0.19444444444444445</v>
      </c>
      <c r="W1553" s="12">
        <f>[1]!Table1[[#This Row],[Sales]]-[1]!Table1[[#This Row],[Cost]]-[1]!Table1[[#This Row],[Profit]]</f>
        <v>0</v>
      </c>
      <c r="X1553" s="12">
        <f>[1]!Table1[[#This Row],[Quantity]]*[1]!Table1[[#This Row],[Unit_Price]]</f>
        <v>12000</v>
      </c>
      <c r="Y1553" s="16">
        <f>[1]!Table1[[#This Row],[Gross_Sales]]*[1]!Table1[[#This Row],[Discount]]</f>
        <v>1200</v>
      </c>
      <c r="Z1553" s="17">
        <f>[1]!Table1[[#This Row],[Gross_Sales]]*[1]!Table1[[#This Row],[Discount_amount]]</f>
        <v>14400000</v>
      </c>
      <c r="AA1553" s="15">
        <f>IFERROR([1]!Table1[[#This Row],[Profit]]/[1]!Table1[[#This Row],[Sales]],0)</f>
        <v>0.19444444444444445</v>
      </c>
      <c r="AB1553" s="12">
        <f>YEAR([1]!Table1[[#This Row],[Order_Date]])</f>
        <v>2025</v>
      </c>
      <c r="AC1553" s="12">
        <f>MONTH([1]!Table1[[#This Row],[Order_Date]])</f>
        <v>3</v>
      </c>
      <c r="AD1553" s="12" t="str">
        <f t="shared" si="72"/>
        <v>Mar</v>
      </c>
      <c r="AE1553" s="12" t="str">
        <f t="shared" si="73"/>
        <v>Q1</v>
      </c>
      <c r="AF1553" s="12" t="str">
        <f t="shared" si="74"/>
        <v>2025-Mar</v>
      </c>
      <c r="AG1553" s="12">
        <f>COUNTIF(C:C,Table1[[#This Row],[Customer_ID]])</f>
        <v>12</v>
      </c>
      <c r="AH1553" s="18" t="e">
        <f>IF([1]!Table1[[#This Row],[Customer_order_count]] &gt;= 10,"FREQUENT",IF([1]!Table1[[#This Row],[Customer_order_count]] &lt;= 10,"REGULAR","OCASSIONAL"))</f>
        <v>#REF!</v>
      </c>
    </row>
    <row r="1554" spans="1:34" x14ac:dyDescent="0.25">
      <c r="A1554" s="1" t="s">
        <v>2364</v>
      </c>
      <c r="B1554" s="2">
        <v>45718</v>
      </c>
      <c r="C1554" s="3" t="s">
        <v>878</v>
      </c>
      <c r="D1554" s="4" t="s">
        <v>468</v>
      </c>
      <c r="E1554" s="4" t="s">
        <v>3</v>
      </c>
      <c r="F1554" s="5">
        <v>40</v>
      </c>
      <c r="G1554" s="3" t="s">
        <v>280</v>
      </c>
      <c r="H1554" s="3" t="s">
        <v>270</v>
      </c>
      <c r="I1554" s="3" t="s">
        <v>305</v>
      </c>
      <c r="J1554" s="3" t="s">
        <v>306</v>
      </c>
      <c r="K1554" s="3" t="s">
        <v>91</v>
      </c>
      <c r="L1554" s="5">
        <v>4</v>
      </c>
      <c r="M1554" s="5">
        <v>8500</v>
      </c>
      <c r="N1554" s="6">
        <v>0.05</v>
      </c>
      <c r="O1554" s="5">
        <v>32300</v>
      </c>
      <c r="P1554" s="5">
        <v>26000</v>
      </c>
      <c r="Q1554" s="5">
        <f>Table1[[#This Row],[Sales]]-Table1[[#This Row],[Cost]]</f>
        <v>6300</v>
      </c>
      <c r="R1554" s="3" t="s">
        <v>26</v>
      </c>
      <c r="S1554" s="3" t="s">
        <v>10</v>
      </c>
      <c r="T1554" s="3" t="s">
        <v>18</v>
      </c>
      <c r="U1554" s="3" t="s">
        <v>27</v>
      </c>
      <c r="V1554" s="6">
        <f>Table1[[#This Row],[Profit]]/Table1[[#This Row],[Sales]]</f>
        <v>0.19504643962848298</v>
      </c>
      <c r="W1554" s="3">
        <f>[1]!Table1[[#This Row],[Sales]]-[1]!Table1[[#This Row],[Cost]]-[1]!Table1[[#This Row],[Profit]]</f>
        <v>0</v>
      </c>
      <c r="X1554" s="3">
        <f>[1]!Table1[[#This Row],[Quantity]]*[1]!Table1[[#This Row],[Unit_Price]]</f>
        <v>34000</v>
      </c>
      <c r="Y1554" s="7">
        <f>[1]!Table1[[#This Row],[Gross_Sales]]*[1]!Table1[[#This Row],[Discount]]</f>
        <v>1700</v>
      </c>
      <c r="Z1554" s="8">
        <f>[1]!Table1[[#This Row],[Gross_Sales]]*[1]!Table1[[#This Row],[Discount_amount]]</f>
        <v>57800000</v>
      </c>
      <c r="AA1554" s="6">
        <f>IFERROR([1]!Table1[[#This Row],[Profit]]/[1]!Table1[[#This Row],[Sales]],0)</f>
        <v>0.19504643962848298</v>
      </c>
      <c r="AB1554" s="3">
        <f>YEAR([1]!Table1[[#This Row],[Order_Date]])</f>
        <v>2025</v>
      </c>
      <c r="AC1554" s="3">
        <f>MONTH([1]!Table1[[#This Row],[Order_Date]])</f>
        <v>3</v>
      </c>
      <c r="AD1554" s="3" t="str">
        <f t="shared" si="72"/>
        <v>Mar</v>
      </c>
      <c r="AE1554" s="3" t="str">
        <f t="shared" si="73"/>
        <v>Q1</v>
      </c>
      <c r="AF1554" s="3" t="str">
        <f t="shared" si="74"/>
        <v>2025-Mar</v>
      </c>
      <c r="AG1554" s="3">
        <f>COUNTIF(C:C,Table1[[#This Row],[Customer_ID]])</f>
        <v>7</v>
      </c>
      <c r="AH1554" s="9" t="e">
        <f>IF([1]!Table1[[#This Row],[Customer_order_count]] &gt;= 10,"FREQUENT",IF([1]!Table1[[#This Row],[Customer_order_count]] &lt;= 10,"REGULAR","OCASSIONAL"))</f>
        <v>#REF!</v>
      </c>
    </row>
    <row r="1555" spans="1:34" x14ac:dyDescent="0.25">
      <c r="A1555" s="10" t="s">
        <v>2365</v>
      </c>
      <c r="B1555" s="11">
        <v>46020</v>
      </c>
      <c r="C1555" s="12" t="s">
        <v>1947</v>
      </c>
      <c r="D1555" s="13" t="s">
        <v>158</v>
      </c>
      <c r="E1555" s="13" t="s">
        <v>3</v>
      </c>
      <c r="F1555" s="14">
        <v>29</v>
      </c>
      <c r="G1555" s="12" t="s">
        <v>275</v>
      </c>
      <c r="H1555" s="12" t="s">
        <v>276</v>
      </c>
      <c r="I1555" s="12" t="s">
        <v>74</v>
      </c>
      <c r="J1555" s="12" t="s">
        <v>75</v>
      </c>
      <c r="K1555" s="12" t="s">
        <v>76</v>
      </c>
      <c r="L1555" s="14">
        <v>3</v>
      </c>
      <c r="M1555" s="14">
        <v>550</v>
      </c>
      <c r="N1555" s="15">
        <v>0.2</v>
      </c>
      <c r="O1555" s="14">
        <v>1320</v>
      </c>
      <c r="P1555" s="14">
        <v>1350</v>
      </c>
      <c r="Q1555" s="5">
        <f>Table1[[#This Row],[Sales]]-Table1[[#This Row],[Cost]]</f>
        <v>-30</v>
      </c>
      <c r="R1555" s="12" t="s">
        <v>26</v>
      </c>
      <c r="S1555" s="12" t="s">
        <v>10</v>
      </c>
      <c r="T1555" s="12" t="s">
        <v>40</v>
      </c>
      <c r="U1555" s="12" t="s">
        <v>12</v>
      </c>
      <c r="V1555" s="6">
        <f>Table1[[#This Row],[Profit]]/Table1[[#This Row],[Sales]]</f>
        <v>-2.2727272727272728E-2</v>
      </c>
      <c r="W1555" s="12">
        <f>[1]!Table1[[#This Row],[Sales]]-[1]!Table1[[#This Row],[Cost]]-[1]!Table1[[#This Row],[Profit]]</f>
        <v>0</v>
      </c>
      <c r="X1555" s="12">
        <f>[1]!Table1[[#This Row],[Quantity]]*[1]!Table1[[#This Row],[Unit_Price]]</f>
        <v>1650</v>
      </c>
      <c r="Y1555" s="16">
        <f>[1]!Table1[[#This Row],[Gross_Sales]]*[1]!Table1[[#This Row],[Discount]]</f>
        <v>330</v>
      </c>
      <c r="Z1555" s="17">
        <f>[1]!Table1[[#This Row],[Gross_Sales]]*[1]!Table1[[#This Row],[Discount_amount]]</f>
        <v>544500</v>
      </c>
      <c r="AA1555" s="15">
        <f>IFERROR([1]!Table1[[#This Row],[Profit]]/[1]!Table1[[#This Row],[Sales]],0)</f>
        <v>-2.2727272727272728E-2</v>
      </c>
      <c r="AB1555" s="12">
        <f>YEAR([1]!Table1[[#This Row],[Order_Date]])</f>
        <v>2025</v>
      </c>
      <c r="AC1555" s="12">
        <f>MONTH([1]!Table1[[#This Row],[Order_Date]])</f>
        <v>12</v>
      </c>
      <c r="AD1555" s="12" t="str">
        <f t="shared" si="72"/>
        <v>Dec</v>
      </c>
      <c r="AE1555" s="12" t="str">
        <f t="shared" si="73"/>
        <v>Q4</v>
      </c>
      <c r="AF1555" s="12" t="str">
        <f t="shared" si="74"/>
        <v>2025-Dec</v>
      </c>
      <c r="AG1555" s="12">
        <f>COUNTIF(C:C,Table1[[#This Row],[Customer_ID]])</f>
        <v>3</v>
      </c>
      <c r="AH1555" s="18" t="e">
        <f>IF([1]!Table1[[#This Row],[Customer_order_count]] &gt;= 10,"FREQUENT",IF([1]!Table1[[#This Row],[Customer_order_count]] &lt;= 10,"REGULAR","OCASSIONAL"))</f>
        <v>#REF!</v>
      </c>
    </row>
    <row r="1556" spans="1:34" x14ac:dyDescent="0.25">
      <c r="A1556" s="1" t="s">
        <v>2366</v>
      </c>
      <c r="B1556" s="2">
        <v>45833</v>
      </c>
      <c r="C1556" s="3" t="s">
        <v>947</v>
      </c>
      <c r="D1556" s="4" t="s">
        <v>948</v>
      </c>
      <c r="E1556" s="4" t="s">
        <v>16</v>
      </c>
      <c r="F1556" s="5">
        <v>33</v>
      </c>
      <c r="G1556" s="3" t="s">
        <v>317</v>
      </c>
      <c r="H1556" s="3" t="s">
        <v>5</v>
      </c>
      <c r="I1556" s="3" t="s">
        <v>31</v>
      </c>
      <c r="J1556" s="3" t="s">
        <v>32</v>
      </c>
      <c r="K1556" s="3" t="s">
        <v>25</v>
      </c>
      <c r="L1556" s="5">
        <v>2</v>
      </c>
      <c r="M1556" s="5">
        <v>5000</v>
      </c>
      <c r="N1556" s="6">
        <v>0.05</v>
      </c>
      <c r="O1556" s="5">
        <v>9500</v>
      </c>
      <c r="P1556" s="5">
        <v>7000</v>
      </c>
      <c r="Q1556" s="5">
        <f>Table1[[#This Row],[Sales]]-Table1[[#This Row],[Cost]]</f>
        <v>2500</v>
      </c>
      <c r="R1556" s="3" t="s">
        <v>9</v>
      </c>
      <c r="S1556" s="3" t="s">
        <v>10</v>
      </c>
      <c r="T1556" s="3" t="s">
        <v>11</v>
      </c>
      <c r="U1556" s="3" t="s">
        <v>27</v>
      </c>
      <c r="V1556" s="6">
        <f>Table1[[#This Row],[Profit]]/Table1[[#This Row],[Sales]]</f>
        <v>0.26315789473684209</v>
      </c>
      <c r="W1556" s="3">
        <f>[1]!Table1[[#This Row],[Sales]]-[1]!Table1[[#This Row],[Cost]]-[1]!Table1[[#This Row],[Profit]]</f>
        <v>0</v>
      </c>
      <c r="X1556" s="3">
        <f>[1]!Table1[[#This Row],[Quantity]]*[1]!Table1[[#This Row],[Unit_Price]]</f>
        <v>10000</v>
      </c>
      <c r="Y1556" s="7">
        <f>[1]!Table1[[#This Row],[Gross_Sales]]*[1]!Table1[[#This Row],[Discount]]</f>
        <v>500</v>
      </c>
      <c r="Z1556" s="8">
        <f>[1]!Table1[[#This Row],[Gross_Sales]]*[1]!Table1[[#This Row],[Discount_amount]]</f>
        <v>5000000</v>
      </c>
      <c r="AA1556" s="6">
        <f>IFERROR([1]!Table1[[#This Row],[Profit]]/[1]!Table1[[#This Row],[Sales]],0)</f>
        <v>0.26315789473684209</v>
      </c>
      <c r="AB1556" s="3">
        <f>YEAR([1]!Table1[[#This Row],[Order_Date]])</f>
        <v>2025</v>
      </c>
      <c r="AC1556" s="3">
        <f>MONTH([1]!Table1[[#This Row],[Order_Date]])</f>
        <v>6</v>
      </c>
      <c r="AD1556" s="3" t="str">
        <f t="shared" si="72"/>
        <v>Jun</v>
      </c>
      <c r="AE1556" s="3" t="str">
        <f t="shared" si="73"/>
        <v>Q2</v>
      </c>
      <c r="AF1556" s="3" t="str">
        <f t="shared" si="74"/>
        <v>2025-Jun</v>
      </c>
      <c r="AG1556" s="3">
        <f>COUNTIF(C:C,Table1[[#This Row],[Customer_ID]])</f>
        <v>13</v>
      </c>
      <c r="AH1556" s="9" t="e">
        <f>IF([1]!Table1[[#This Row],[Customer_order_count]] &gt;= 10,"FREQUENT",IF([1]!Table1[[#This Row],[Customer_order_count]] &lt;= 10,"REGULAR","OCASSIONAL"))</f>
        <v>#REF!</v>
      </c>
    </row>
    <row r="1557" spans="1:34" x14ac:dyDescent="0.25">
      <c r="A1557" s="10" t="s">
        <v>2367</v>
      </c>
      <c r="B1557" s="11">
        <v>45325</v>
      </c>
      <c r="C1557" s="12" t="s">
        <v>1088</v>
      </c>
      <c r="D1557" s="13" t="s">
        <v>501</v>
      </c>
      <c r="E1557" s="13" t="s">
        <v>3</v>
      </c>
      <c r="F1557" s="14">
        <v>41</v>
      </c>
      <c r="G1557" s="12" t="s">
        <v>312</v>
      </c>
      <c r="H1557" s="12" t="s">
        <v>276</v>
      </c>
      <c r="I1557" s="12" t="s">
        <v>305</v>
      </c>
      <c r="J1557" s="12" t="s">
        <v>306</v>
      </c>
      <c r="K1557" s="12" t="s">
        <v>91</v>
      </c>
      <c r="L1557" s="14">
        <v>1</v>
      </c>
      <c r="M1557" s="14">
        <v>8500</v>
      </c>
      <c r="N1557" s="15">
        <v>0.15</v>
      </c>
      <c r="O1557" s="14">
        <v>7225</v>
      </c>
      <c r="P1557" s="14">
        <v>6500</v>
      </c>
      <c r="Q1557" s="5">
        <f>Table1[[#This Row],[Sales]]-Table1[[#This Row],[Cost]]</f>
        <v>725</v>
      </c>
      <c r="R1557" s="12" t="s">
        <v>77</v>
      </c>
      <c r="S1557" s="12" t="s">
        <v>10</v>
      </c>
      <c r="T1557" s="12" t="s">
        <v>18</v>
      </c>
      <c r="U1557" s="12" t="s">
        <v>19</v>
      </c>
      <c r="V1557" s="6">
        <f>Table1[[#This Row],[Profit]]/Table1[[#This Row],[Sales]]</f>
        <v>0.10034602076124567</v>
      </c>
      <c r="W1557" s="12">
        <f>[1]!Table1[[#This Row],[Sales]]-[1]!Table1[[#This Row],[Cost]]-[1]!Table1[[#This Row],[Profit]]</f>
        <v>0</v>
      </c>
      <c r="X1557" s="12">
        <f>[1]!Table1[[#This Row],[Quantity]]*[1]!Table1[[#This Row],[Unit_Price]]</f>
        <v>8500</v>
      </c>
      <c r="Y1557" s="16">
        <f>[1]!Table1[[#This Row],[Gross_Sales]]*[1]!Table1[[#This Row],[Discount]]</f>
        <v>1275</v>
      </c>
      <c r="Z1557" s="17">
        <f>[1]!Table1[[#This Row],[Gross_Sales]]*[1]!Table1[[#This Row],[Discount_amount]]</f>
        <v>10837500</v>
      </c>
      <c r="AA1557" s="15">
        <f>IFERROR([1]!Table1[[#This Row],[Profit]]/[1]!Table1[[#This Row],[Sales]],0)</f>
        <v>0.10034602076124567</v>
      </c>
      <c r="AB1557" s="12">
        <f>YEAR([1]!Table1[[#This Row],[Order_Date]])</f>
        <v>2024</v>
      </c>
      <c r="AC1557" s="12">
        <f>MONTH([1]!Table1[[#This Row],[Order_Date]])</f>
        <v>2</v>
      </c>
      <c r="AD1557" s="12" t="str">
        <f t="shared" si="72"/>
        <v>Feb</v>
      </c>
      <c r="AE1557" s="12" t="str">
        <f t="shared" si="73"/>
        <v>Q1</v>
      </c>
      <c r="AF1557" s="12" t="str">
        <f t="shared" si="74"/>
        <v>2024-Feb</v>
      </c>
      <c r="AG1557" s="12">
        <f>COUNTIF(C:C,Table1[[#This Row],[Customer_ID]])</f>
        <v>3</v>
      </c>
      <c r="AH1557" s="18" t="e">
        <f>IF([1]!Table1[[#This Row],[Customer_order_count]] &gt;= 10,"FREQUENT",IF([1]!Table1[[#This Row],[Customer_order_count]] &lt;= 10,"REGULAR","OCASSIONAL"))</f>
        <v>#REF!</v>
      </c>
    </row>
    <row r="1558" spans="1:34" x14ac:dyDescent="0.25">
      <c r="A1558" s="1" t="s">
        <v>2368</v>
      </c>
      <c r="B1558" s="2">
        <v>45413</v>
      </c>
      <c r="C1558" s="3" t="s">
        <v>2061</v>
      </c>
      <c r="D1558" s="4" t="s">
        <v>2062</v>
      </c>
      <c r="E1558" s="4" t="s">
        <v>3</v>
      </c>
      <c r="F1558" s="5">
        <v>50</v>
      </c>
      <c r="G1558" s="3" t="s">
        <v>290</v>
      </c>
      <c r="H1558" s="3" t="s">
        <v>276</v>
      </c>
      <c r="I1558" s="3" t="s">
        <v>56</v>
      </c>
      <c r="J1558" s="3" t="s">
        <v>57</v>
      </c>
      <c r="K1558" s="3" t="s">
        <v>58</v>
      </c>
      <c r="L1558" s="5">
        <v>1</v>
      </c>
      <c r="M1558" s="5">
        <v>1200</v>
      </c>
      <c r="N1558" s="6">
        <v>0.1</v>
      </c>
      <c r="O1558" s="5">
        <v>1080</v>
      </c>
      <c r="P1558" s="5">
        <v>800</v>
      </c>
      <c r="Q1558" s="5">
        <f>Table1[[#This Row],[Sales]]-Table1[[#This Row],[Cost]]</f>
        <v>280</v>
      </c>
      <c r="R1558" s="3" t="s">
        <v>77</v>
      </c>
      <c r="S1558" s="3" t="s">
        <v>10</v>
      </c>
      <c r="T1558" s="3" t="s">
        <v>11</v>
      </c>
      <c r="U1558" s="3" t="s">
        <v>19</v>
      </c>
      <c r="V1558" s="6">
        <f>Table1[[#This Row],[Profit]]/Table1[[#This Row],[Sales]]</f>
        <v>0.25925925925925924</v>
      </c>
      <c r="W1558" s="3">
        <f>[1]!Table1[[#This Row],[Sales]]-[1]!Table1[[#This Row],[Cost]]-[1]!Table1[[#This Row],[Profit]]</f>
        <v>0</v>
      </c>
      <c r="X1558" s="3">
        <f>[1]!Table1[[#This Row],[Quantity]]*[1]!Table1[[#This Row],[Unit_Price]]</f>
        <v>1200</v>
      </c>
      <c r="Y1558" s="7">
        <f>[1]!Table1[[#This Row],[Gross_Sales]]*[1]!Table1[[#This Row],[Discount]]</f>
        <v>120</v>
      </c>
      <c r="Z1558" s="8">
        <f>[1]!Table1[[#This Row],[Gross_Sales]]*[1]!Table1[[#This Row],[Discount_amount]]</f>
        <v>144000</v>
      </c>
      <c r="AA1558" s="6">
        <f>IFERROR([1]!Table1[[#This Row],[Profit]]/[1]!Table1[[#This Row],[Sales]],0)</f>
        <v>0.25925925925925924</v>
      </c>
      <c r="AB1558" s="3">
        <f>YEAR([1]!Table1[[#This Row],[Order_Date]])</f>
        <v>2024</v>
      </c>
      <c r="AC1558" s="3">
        <f>MONTH([1]!Table1[[#This Row],[Order_Date]])</f>
        <v>5</v>
      </c>
      <c r="AD1558" s="3" t="str">
        <f t="shared" si="72"/>
        <v>May</v>
      </c>
      <c r="AE1558" s="3" t="str">
        <f t="shared" si="73"/>
        <v>Q2</v>
      </c>
      <c r="AF1558" s="3" t="str">
        <f t="shared" si="74"/>
        <v>2024-May</v>
      </c>
      <c r="AG1558" s="3">
        <f>COUNTIF(C:C,Table1[[#This Row],[Customer_ID]])</f>
        <v>3</v>
      </c>
      <c r="AH1558" s="9" t="e">
        <f>IF([1]!Table1[[#This Row],[Customer_order_count]] &gt;= 10,"FREQUENT",IF([1]!Table1[[#This Row],[Customer_order_count]] &lt;= 10,"REGULAR","OCASSIONAL"))</f>
        <v>#REF!</v>
      </c>
    </row>
    <row r="1559" spans="1:34" x14ac:dyDescent="0.25">
      <c r="A1559" s="10" t="s">
        <v>2369</v>
      </c>
      <c r="B1559" s="11">
        <v>45670</v>
      </c>
      <c r="C1559" s="12" t="s">
        <v>881</v>
      </c>
      <c r="D1559" s="13" t="s">
        <v>101</v>
      </c>
      <c r="E1559" s="13" t="s">
        <v>3</v>
      </c>
      <c r="F1559" s="14">
        <v>44</v>
      </c>
      <c r="G1559" s="12" t="s">
        <v>312</v>
      </c>
      <c r="H1559" s="12" t="s">
        <v>276</v>
      </c>
      <c r="I1559" s="12" t="s">
        <v>81</v>
      </c>
      <c r="J1559" s="12" t="s">
        <v>82</v>
      </c>
      <c r="K1559" s="12" t="s">
        <v>58</v>
      </c>
      <c r="L1559" s="14">
        <v>1</v>
      </c>
      <c r="M1559" s="14">
        <v>3500</v>
      </c>
      <c r="N1559" s="15">
        <v>0.05</v>
      </c>
      <c r="O1559" s="14">
        <v>3325</v>
      </c>
      <c r="P1559" s="14">
        <v>2500</v>
      </c>
      <c r="Q1559" s="5">
        <f>Table1[[#This Row],[Sales]]-Table1[[#This Row],[Cost]]</f>
        <v>825</v>
      </c>
      <c r="R1559" s="12" t="s">
        <v>26</v>
      </c>
      <c r="S1559" s="12" t="s">
        <v>10</v>
      </c>
      <c r="T1559" s="12" t="s">
        <v>18</v>
      </c>
      <c r="U1559" s="12" t="s">
        <v>12</v>
      </c>
      <c r="V1559" s="6">
        <f>Table1[[#This Row],[Profit]]/Table1[[#This Row],[Sales]]</f>
        <v>0.24812030075187969</v>
      </c>
      <c r="W1559" s="12">
        <f>[1]!Table1[[#This Row],[Sales]]-[1]!Table1[[#This Row],[Cost]]-[1]!Table1[[#This Row],[Profit]]</f>
        <v>0</v>
      </c>
      <c r="X1559" s="12">
        <f>[1]!Table1[[#This Row],[Quantity]]*[1]!Table1[[#This Row],[Unit_Price]]</f>
        <v>3500</v>
      </c>
      <c r="Y1559" s="16">
        <f>[1]!Table1[[#This Row],[Gross_Sales]]*[1]!Table1[[#This Row],[Discount]]</f>
        <v>175</v>
      </c>
      <c r="Z1559" s="17">
        <f>[1]!Table1[[#This Row],[Gross_Sales]]*[1]!Table1[[#This Row],[Discount_amount]]</f>
        <v>612500</v>
      </c>
      <c r="AA1559" s="15">
        <f>IFERROR([1]!Table1[[#This Row],[Profit]]/[1]!Table1[[#This Row],[Sales]],0)</f>
        <v>0.24812030075187969</v>
      </c>
      <c r="AB1559" s="12">
        <f>YEAR([1]!Table1[[#This Row],[Order_Date]])</f>
        <v>2025</v>
      </c>
      <c r="AC1559" s="12">
        <f>MONTH([1]!Table1[[#This Row],[Order_Date]])</f>
        <v>1</v>
      </c>
      <c r="AD1559" s="12" t="str">
        <f t="shared" si="72"/>
        <v>Jan</v>
      </c>
      <c r="AE1559" s="12" t="str">
        <f t="shared" si="73"/>
        <v>Q1</v>
      </c>
      <c r="AF1559" s="12" t="str">
        <f t="shared" si="74"/>
        <v>2025-Jan</v>
      </c>
      <c r="AG1559" s="12">
        <f>COUNTIF(C:C,Table1[[#This Row],[Customer_ID]])</f>
        <v>6</v>
      </c>
      <c r="AH1559" s="18" t="e">
        <f>IF([1]!Table1[[#This Row],[Customer_order_count]] &gt;= 10,"FREQUENT",IF([1]!Table1[[#This Row],[Customer_order_count]] &lt;= 10,"REGULAR","OCASSIONAL"))</f>
        <v>#REF!</v>
      </c>
    </row>
    <row r="1560" spans="1:34" x14ac:dyDescent="0.25">
      <c r="A1560" s="1" t="s">
        <v>2370</v>
      </c>
      <c r="B1560" s="2">
        <v>45412</v>
      </c>
      <c r="C1560" s="3" t="s">
        <v>838</v>
      </c>
      <c r="D1560" s="4" t="s">
        <v>796</v>
      </c>
      <c r="E1560" s="4" t="s">
        <v>16</v>
      </c>
      <c r="F1560" s="5">
        <v>26</v>
      </c>
      <c r="G1560" s="3" t="s">
        <v>312</v>
      </c>
      <c r="H1560" s="3" t="s">
        <v>276</v>
      </c>
      <c r="I1560" s="3" t="s">
        <v>264</v>
      </c>
      <c r="J1560" s="3" t="s">
        <v>265</v>
      </c>
      <c r="K1560" s="3" t="s">
        <v>46</v>
      </c>
      <c r="L1560" s="5">
        <v>3</v>
      </c>
      <c r="M1560" s="5">
        <v>800</v>
      </c>
      <c r="N1560" s="6">
        <v>0.15</v>
      </c>
      <c r="O1560" s="5">
        <v>2040</v>
      </c>
      <c r="P1560" s="5">
        <v>1500</v>
      </c>
      <c r="Q1560" s="5">
        <f>Table1[[#This Row],[Sales]]-Table1[[#This Row],[Cost]]</f>
        <v>540</v>
      </c>
      <c r="R1560" s="3" t="s">
        <v>26</v>
      </c>
      <c r="S1560" s="3" t="s">
        <v>10</v>
      </c>
      <c r="T1560" s="3" t="s">
        <v>11</v>
      </c>
      <c r="U1560" s="3" t="s">
        <v>12</v>
      </c>
      <c r="V1560" s="6">
        <f>Table1[[#This Row],[Profit]]/Table1[[#This Row],[Sales]]</f>
        <v>0.26470588235294118</v>
      </c>
      <c r="W1560" s="3">
        <f>[1]!Table1[[#This Row],[Sales]]-[1]!Table1[[#This Row],[Cost]]-[1]!Table1[[#This Row],[Profit]]</f>
        <v>0</v>
      </c>
      <c r="X1560" s="3">
        <f>[1]!Table1[[#This Row],[Quantity]]*[1]!Table1[[#This Row],[Unit_Price]]</f>
        <v>2400</v>
      </c>
      <c r="Y1560" s="7">
        <f>[1]!Table1[[#This Row],[Gross_Sales]]*[1]!Table1[[#This Row],[Discount]]</f>
        <v>360</v>
      </c>
      <c r="Z1560" s="8">
        <f>[1]!Table1[[#This Row],[Gross_Sales]]*[1]!Table1[[#This Row],[Discount_amount]]</f>
        <v>864000</v>
      </c>
      <c r="AA1560" s="6">
        <f>IFERROR([1]!Table1[[#This Row],[Profit]]/[1]!Table1[[#This Row],[Sales]],0)</f>
        <v>0.26470588235294118</v>
      </c>
      <c r="AB1560" s="3">
        <f>YEAR([1]!Table1[[#This Row],[Order_Date]])</f>
        <v>2024</v>
      </c>
      <c r="AC1560" s="3">
        <f>MONTH([1]!Table1[[#This Row],[Order_Date]])</f>
        <v>4</v>
      </c>
      <c r="AD1560" s="3" t="str">
        <f t="shared" si="72"/>
        <v>Apr</v>
      </c>
      <c r="AE1560" s="3" t="str">
        <f t="shared" si="73"/>
        <v>Q2</v>
      </c>
      <c r="AF1560" s="3" t="str">
        <f t="shared" si="74"/>
        <v>2024-Apr</v>
      </c>
      <c r="AG1560" s="3">
        <f>COUNTIF(C:C,Table1[[#This Row],[Customer_ID]])</f>
        <v>14</v>
      </c>
      <c r="AH1560" s="9" t="e">
        <f>IF([1]!Table1[[#This Row],[Customer_order_count]] &gt;= 10,"FREQUENT",IF([1]!Table1[[#This Row],[Customer_order_count]] &lt;= 10,"REGULAR","OCASSIONAL"))</f>
        <v>#REF!</v>
      </c>
    </row>
    <row r="1561" spans="1:34" x14ac:dyDescent="0.25">
      <c r="A1561" s="10" t="s">
        <v>2371</v>
      </c>
      <c r="B1561" s="11">
        <v>45593</v>
      </c>
      <c r="C1561" s="12" t="s">
        <v>983</v>
      </c>
      <c r="D1561" s="13" t="s">
        <v>583</v>
      </c>
      <c r="E1561" s="13" t="s">
        <v>16</v>
      </c>
      <c r="F1561" s="14">
        <v>28</v>
      </c>
      <c r="G1561" s="12" t="s">
        <v>290</v>
      </c>
      <c r="H1561" s="12" t="s">
        <v>276</v>
      </c>
      <c r="I1561" s="12" t="s">
        <v>143</v>
      </c>
      <c r="J1561" s="12" t="s">
        <v>144</v>
      </c>
      <c r="K1561" s="12" t="s">
        <v>76</v>
      </c>
      <c r="L1561" s="14">
        <v>4</v>
      </c>
      <c r="M1561" s="14">
        <v>700</v>
      </c>
      <c r="N1561" s="15">
        <v>0.1</v>
      </c>
      <c r="O1561" s="14">
        <v>2520</v>
      </c>
      <c r="P1561" s="14">
        <v>2280</v>
      </c>
      <c r="Q1561" s="5">
        <f>Table1[[#This Row],[Sales]]-Table1[[#This Row],[Cost]]</f>
        <v>240</v>
      </c>
      <c r="R1561" s="12" t="s">
        <v>26</v>
      </c>
      <c r="S1561" s="12" t="s">
        <v>10</v>
      </c>
      <c r="T1561" s="12" t="s">
        <v>40</v>
      </c>
      <c r="U1561" s="12" t="s">
        <v>27</v>
      </c>
      <c r="V1561" s="6">
        <f>Table1[[#This Row],[Profit]]/Table1[[#This Row],[Sales]]</f>
        <v>9.5238095238095233E-2</v>
      </c>
      <c r="W1561" s="12">
        <f>[1]!Table1[[#This Row],[Sales]]-[1]!Table1[[#This Row],[Cost]]-[1]!Table1[[#This Row],[Profit]]</f>
        <v>0</v>
      </c>
      <c r="X1561" s="12">
        <f>[1]!Table1[[#This Row],[Quantity]]*[1]!Table1[[#This Row],[Unit_Price]]</f>
        <v>2800</v>
      </c>
      <c r="Y1561" s="16">
        <f>[1]!Table1[[#This Row],[Gross_Sales]]*[1]!Table1[[#This Row],[Discount]]</f>
        <v>280</v>
      </c>
      <c r="Z1561" s="17">
        <f>[1]!Table1[[#This Row],[Gross_Sales]]*[1]!Table1[[#This Row],[Discount_amount]]</f>
        <v>784000</v>
      </c>
      <c r="AA1561" s="15">
        <f>IFERROR([1]!Table1[[#This Row],[Profit]]/[1]!Table1[[#This Row],[Sales]],0)</f>
        <v>9.5238095238095233E-2</v>
      </c>
      <c r="AB1561" s="12">
        <f>YEAR([1]!Table1[[#This Row],[Order_Date]])</f>
        <v>2024</v>
      </c>
      <c r="AC1561" s="12">
        <f>MONTH([1]!Table1[[#This Row],[Order_Date]])</f>
        <v>10</v>
      </c>
      <c r="AD1561" s="12" t="str">
        <f t="shared" si="72"/>
        <v>Oct</v>
      </c>
      <c r="AE1561" s="12" t="str">
        <f t="shared" si="73"/>
        <v>Q4</v>
      </c>
      <c r="AF1561" s="12" t="str">
        <f t="shared" si="74"/>
        <v>2024-Oct</v>
      </c>
      <c r="AG1561" s="12">
        <f>COUNTIF(C:C,Table1[[#This Row],[Customer_ID]])</f>
        <v>4</v>
      </c>
      <c r="AH1561" s="18" t="e">
        <f>IF([1]!Table1[[#This Row],[Customer_order_count]] &gt;= 10,"FREQUENT",IF([1]!Table1[[#This Row],[Customer_order_count]] &lt;= 10,"REGULAR","OCASSIONAL"))</f>
        <v>#REF!</v>
      </c>
    </row>
    <row r="1562" spans="1:34" x14ac:dyDescent="0.25">
      <c r="A1562" s="1" t="s">
        <v>2372</v>
      </c>
      <c r="B1562" s="2">
        <v>45895</v>
      </c>
      <c r="C1562" s="3" t="s">
        <v>1457</v>
      </c>
      <c r="D1562" s="3" t="s">
        <v>1458</v>
      </c>
      <c r="E1562" s="3" t="s">
        <v>3</v>
      </c>
      <c r="F1562" s="3">
        <v>51</v>
      </c>
      <c r="G1562" s="3" t="s">
        <v>263</v>
      </c>
      <c r="H1562" s="3" t="s">
        <v>5</v>
      </c>
      <c r="I1562" s="3" t="s">
        <v>44</v>
      </c>
      <c r="J1562" s="3" t="s">
        <v>45</v>
      </c>
      <c r="K1562" s="3" t="s">
        <v>46</v>
      </c>
      <c r="L1562" s="3">
        <v>1</v>
      </c>
      <c r="M1562" s="3">
        <v>2500</v>
      </c>
      <c r="N1562" s="3">
        <v>0.05</v>
      </c>
      <c r="O1562" s="3">
        <v>0</v>
      </c>
      <c r="P1562" s="3">
        <v>1500</v>
      </c>
      <c r="Q1562" s="5">
        <f>Table1[[#This Row],[Sales]]-Table1[[#This Row],[Cost]]</f>
        <v>-1500</v>
      </c>
      <c r="R1562" s="3" t="s">
        <v>26</v>
      </c>
      <c r="S1562" s="3" t="s">
        <v>291</v>
      </c>
      <c r="T1562" s="3" t="s">
        <v>33</v>
      </c>
      <c r="U1562" s="3" t="s">
        <v>12</v>
      </c>
      <c r="V1562" s="3" t="e">
        <f>Table1[[#This Row],[Profit]]/Table1[[#This Row],[Sales]]</f>
        <v>#DIV/0!</v>
      </c>
      <c r="W1562" s="3">
        <f>[1]!Table1[[#This Row],[Sales]]-[1]!Table1[[#This Row],[Cost]]-[1]!Table1[[#This Row],[Profit]]</f>
        <v>-1500</v>
      </c>
      <c r="X1562" s="3">
        <f>[1]!Table1[[#This Row],[Quantity]]*[1]!Table1[[#This Row],[Unit_Price]]</f>
        <v>2500</v>
      </c>
      <c r="Y1562" s="3">
        <f>[1]!Table1[[#This Row],[Gross_Sales]]*[1]!Table1[[#This Row],[Discount]]</f>
        <v>125</v>
      </c>
      <c r="Z1562" s="3">
        <f>[1]!Table1[[#This Row],[Gross_Sales]]*[1]!Table1[[#This Row],[Discount_amount]]</f>
        <v>312500</v>
      </c>
      <c r="AA1562" s="3">
        <f>IFERROR([1]!Table1[[#This Row],[Profit]]/[1]!Table1[[#This Row],[Sales]],0)</f>
        <v>0</v>
      </c>
      <c r="AB1562" s="3">
        <f>YEAR([1]!Table1[[#This Row],[Order_Date]])</f>
        <v>2025</v>
      </c>
      <c r="AC1562" s="3">
        <f>MONTH([1]!Table1[[#This Row],[Order_Date]])</f>
        <v>8</v>
      </c>
      <c r="AD1562" s="3" t="str">
        <f t="shared" si="72"/>
        <v>Aug</v>
      </c>
      <c r="AE1562" s="3" t="str">
        <f t="shared" si="73"/>
        <v>Q3</v>
      </c>
      <c r="AF1562" s="3" t="str">
        <f t="shared" si="74"/>
        <v>2025-Aug</v>
      </c>
      <c r="AG1562" s="3">
        <f>COUNTIF(C:C,Table1[[#This Row],[Customer_ID]])</f>
        <v>10</v>
      </c>
      <c r="AH1562" s="9" t="e">
        <f>IF([1]!Table1[[#This Row],[Customer_order_count]] &gt;= 10,"FREQUENT",IF([1]!Table1[[#This Row],[Customer_order_count]] &lt;= 10,"REGULAR","OCASSIONAL"))</f>
        <v>#REF!</v>
      </c>
    </row>
    <row r="1563" spans="1:34" x14ac:dyDescent="0.25">
      <c r="A1563" s="10" t="s">
        <v>2373</v>
      </c>
      <c r="B1563" s="11">
        <v>45582</v>
      </c>
      <c r="C1563" s="12" t="s">
        <v>1394</v>
      </c>
      <c r="D1563" s="13" t="s">
        <v>64</v>
      </c>
      <c r="E1563" s="13" t="s">
        <v>3</v>
      </c>
      <c r="F1563" s="14">
        <v>38</v>
      </c>
      <c r="G1563" s="12" t="s">
        <v>317</v>
      </c>
      <c r="H1563" s="12" t="s">
        <v>5</v>
      </c>
      <c r="I1563" s="12" t="s">
        <v>186</v>
      </c>
      <c r="J1563" s="12" t="s">
        <v>187</v>
      </c>
      <c r="K1563" s="12" t="s">
        <v>91</v>
      </c>
      <c r="L1563" s="14">
        <v>2</v>
      </c>
      <c r="M1563" s="14">
        <v>12000</v>
      </c>
      <c r="N1563" s="15">
        <v>0.15</v>
      </c>
      <c r="O1563" s="14">
        <v>20400</v>
      </c>
      <c r="P1563" s="14">
        <v>18000</v>
      </c>
      <c r="Q1563" s="5">
        <f>Table1[[#This Row],[Sales]]-Table1[[#This Row],[Cost]]</f>
        <v>2400</v>
      </c>
      <c r="R1563" s="12" t="s">
        <v>26</v>
      </c>
      <c r="S1563" s="12" t="s">
        <v>10</v>
      </c>
      <c r="T1563" s="12" t="s">
        <v>40</v>
      </c>
      <c r="U1563" s="12" t="s">
        <v>27</v>
      </c>
      <c r="V1563" s="6">
        <f>Table1[[#This Row],[Profit]]/Table1[[#This Row],[Sales]]</f>
        <v>0.11764705882352941</v>
      </c>
      <c r="W1563" s="12">
        <f>[1]!Table1[[#This Row],[Sales]]-[1]!Table1[[#This Row],[Cost]]-[1]!Table1[[#This Row],[Profit]]</f>
        <v>0</v>
      </c>
      <c r="X1563" s="12">
        <f>[1]!Table1[[#This Row],[Quantity]]*[1]!Table1[[#This Row],[Unit_Price]]</f>
        <v>24000</v>
      </c>
      <c r="Y1563" s="16">
        <f>[1]!Table1[[#This Row],[Gross_Sales]]*[1]!Table1[[#This Row],[Discount]]</f>
        <v>3600</v>
      </c>
      <c r="Z1563" s="17">
        <f>[1]!Table1[[#This Row],[Gross_Sales]]*[1]!Table1[[#This Row],[Discount_amount]]</f>
        <v>86400000</v>
      </c>
      <c r="AA1563" s="15">
        <f>IFERROR([1]!Table1[[#This Row],[Profit]]/[1]!Table1[[#This Row],[Sales]],0)</f>
        <v>0.11764705882352941</v>
      </c>
      <c r="AB1563" s="12">
        <f>YEAR([1]!Table1[[#This Row],[Order_Date]])</f>
        <v>2024</v>
      </c>
      <c r="AC1563" s="12">
        <f>MONTH([1]!Table1[[#This Row],[Order_Date]])</f>
        <v>10</v>
      </c>
      <c r="AD1563" s="12" t="str">
        <f t="shared" si="72"/>
        <v>Oct</v>
      </c>
      <c r="AE1563" s="12" t="str">
        <f t="shared" si="73"/>
        <v>Q4</v>
      </c>
      <c r="AF1563" s="12" t="str">
        <f t="shared" si="74"/>
        <v>2024-Oct</v>
      </c>
      <c r="AG1563" s="12">
        <f>COUNTIF(C:C,Table1[[#This Row],[Customer_ID]])</f>
        <v>14</v>
      </c>
      <c r="AH1563" s="18" t="e">
        <f>IF([1]!Table1[[#This Row],[Customer_order_count]] &gt;= 10,"FREQUENT",IF([1]!Table1[[#This Row],[Customer_order_count]] &lt;= 10,"REGULAR","OCASSIONAL"))</f>
        <v>#REF!</v>
      </c>
    </row>
    <row r="1564" spans="1:34" x14ac:dyDescent="0.25">
      <c r="A1564" s="1" t="s">
        <v>2374</v>
      </c>
      <c r="B1564" s="2">
        <v>45294</v>
      </c>
      <c r="C1564" s="3" t="s">
        <v>903</v>
      </c>
      <c r="D1564" s="4" t="s">
        <v>904</v>
      </c>
      <c r="E1564" s="4" t="s">
        <v>3</v>
      </c>
      <c r="F1564" s="5">
        <v>47</v>
      </c>
      <c r="G1564" s="3" t="s">
        <v>275</v>
      </c>
      <c r="H1564" s="3" t="s">
        <v>276</v>
      </c>
      <c r="I1564" s="3" t="s">
        <v>31</v>
      </c>
      <c r="J1564" s="3" t="s">
        <v>32</v>
      </c>
      <c r="K1564" s="3" t="s">
        <v>25</v>
      </c>
      <c r="L1564" s="5">
        <v>2</v>
      </c>
      <c r="M1564" s="5">
        <v>5000</v>
      </c>
      <c r="N1564" s="6">
        <v>0</v>
      </c>
      <c r="O1564" s="5">
        <v>10000</v>
      </c>
      <c r="P1564" s="5">
        <v>7000</v>
      </c>
      <c r="Q1564" s="5">
        <f>Table1[[#This Row],[Sales]]-Table1[[#This Row],[Cost]]</f>
        <v>3000</v>
      </c>
      <c r="R1564" s="3" t="s">
        <v>17</v>
      </c>
      <c r="S1564" s="3" t="s">
        <v>10</v>
      </c>
      <c r="T1564" s="3" t="s">
        <v>18</v>
      </c>
      <c r="U1564" s="3" t="s">
        <v>12</v>
      </c>
      <c r="V1564" s="6">
        <f>Table1[[#This Row],[Profit]]/Table1[[#This Row],[Sales]]</f>
        <v>0.3</v>
      </c>
      <c r="W1564" s="3">
        <f>[1]!Table1[[#This Row],[Sales]]-[1]!Table1[[#This Row],[Cost]]-[1]!Table1[[#This Row],[Profit]]</f>
        <v>0</v>
      </c>
      <c r="X1564" s="3">
        <f>[1]!Table1[[#This Row],[Quantity]]*[1]!Table1[[#This Row],[Unit_Price]]</f>
        <v>10000</v>
      </c>
      <c r="Y1564" s="7">
        <f>[1]!Table1[[#This Row],[Gross_Sales]]*[1]!Table1[[#This Row],[Discount]]</f>
        <v>0</v>
      </c>
      <c r="Z1564" s="8">
        <f>[1]!Table1[[#This Row],[Gross_Sales]]*[1]!Table1[[#This Row],[Discount_amount]]</f>
        <v>0</v>
      </c>
      <c r="AA1564" s="6">
        <f>IFERROR([1]!Table1[[#This Row],[Profit]]/[1]!Table1[[#This Row],[Sales]],0)</f>
        <v>0.3</v>
      </c>
      <c r="AB1564" s="3">
        <f>YEAR([1]!Table1[[#This Row],[Order_Date]])</f>
        <v>2024</v>
      </c>
      <c r="AC1564" s="3">
        <f>MONTH([1]!Table1[[#This Row],[Order_Date]])</f>
        <v>1</v>
      </c>
      <c r="AD1564" s="3" t="str">
        <f t="shared" si="72"/>
        <v>Jan</v>
      </c>
      <c r="AE1564" s="3" t="str">
        <f t="shared" si="73"/>
        <v>Q1</v>
      </c>
      <c r="AF1564" s="3" t="str">
        <f t="shared" si="74"/>
        <v>2024-Jan</v>
      </c>
      <c r="AG1564" s="3">
        <f>COUNTIF(C:C,Table1[[#This Row],[Customer_ID]])</f>
        <v>8</v>
      </c>
      <c r="AH1564" s="9" t="e">
        <f>IF([1]!Table1[[#This Row],[Customer_order_count]] &gt;= 10,"FREQUENT",IF([1]!Table1[[#This Row],[Customer_order_count]] &lt;= 10,"REGULAR","OCASSIONAL"))</f>
        <v>#REF!</v>
      </c>
    </row>
    <row r="1565" spans="1:34" x14ac:dyDescent="0.25">
      <c r="A1565" s="10" t="s">
        <v>2375</v>
      </c>
      <c r="B1565" s="11">
        <v>45337</v>
      </c>
      <c r="C1565" s="12" t="s">
        <v>2376</v>
      </c>
      <c r="D1565" s="13" t="s">
        <v>2377</v>
      </c>
      <c r="E1565" s="13" t="s">
        <v>3</v>
      </c>
      <c r="F1565" s="14">
        <v>44</v>
      </c>
      <c r="G1565" s="12" t="s">
        <v>290</v>
      </c>
      <c r="H1565" s="12" t="s">
        <v>276</v>
      </c>
      <c r="I1565" s="12" t="s">
        <v>44</v>
      </c>
      <c r="J1565" s="12" t="s">
        <v>45</v>
      </c>
      <c r="K1565" s="12" t="s">
        <v>46</v>
      </c>
      <c r="L1565" s="14">
        <v>2</v>
      </c>
      <c r="M1565" s="14">
        <v>2500</v>
      </c>
      <c r="N1565" s="15">
        <v>0</v>
      </c>
      <c r="O1565" s="14">
        <v>5000</v>
      </c>
      <c r="P1565" s="14">
        <v>3000</v>
      </c>
      <c r="Q1565" s="5">
        <f>Table1[[#This Row],[Sales]]-Table1[[#This Row],[Cost]]</f>
        <v>2000</v>
      </c>
      <c r="R1565" s="12" t="s">
        <v>17</v>
      </c>
      <c r="S1565" s="12" t="s">
        <v>10</v>
      </c>
      <c r="T1565" s="12" t="s">
        <v>18</v>
      </c>
      <c r="U1565" s="12" t="s">
        <v>19</v>
      </c>
      <c r="V1565" s="6">
        <f>Table1[[#This Row],[Profit]]/Table1[[#This Row],[Sales]]</f>
        <v>0.4</v>
      </c>
      <c r="W1565" s="12">
        <f>[1]!Table1[[#This Row],[Sales]]-[1]!Table1[[#This Row],[Cost]]-[1]!Table1[[#This Row],[Profit]]</f>
        <v>0</v>
      </c>
      <c r="X1565" s="12">
        <f>[1]!Table1[[#This Row],[Quantity]]*[1]!Table1[[#This Row],[Unit_Price]]</f>
        <v>5000</v>
      </c>
      <c r="Y1565" s="16">
        <f>[1]!Table1[[#This Row],[Gross_Sales]]*[1]!Table1[[#This Row],[Discount]]</f>
        <v>0</v>
      </c>
      <c r="Z1565" s="17">
        <f>[1]!Table1[[#This Row],[Gross_Sales]]*[1]!Table1[[#This Row],[Discount_amount]]</f>
        <v>0</v>
      </c>
      <c r="AA1565" s="15">
        <f>IFERROR([1]!Table1[[#This Row],[Profit]]/[1]!Table1[[#This Row],[Sales]],0)</f>
        <v>0.4</v>
      </c>
      <c r="AB1565" s="12">
        <f>YEAR([1]!Table1[[#This Row],[Order_Date]])</f>
        <v>2024</v>
      </c>
      <c r="AC1565" s="12">
        <f>MONTH([1]!Table1[[#This Row],[Order_Date]])</f>
        <v>2</v>
      </c>
      <c r="AD1565" s="12" t="str">
        <f t="shared" si="72"/>
        <v>Feb</v>
      </c>
      <c r="AE1565" s="12" t="str">
        <f t="shared" si="73"/>
        <v>Q1</v>
      </c>
      <c r="AF1565" s="12" t="str">
        <f t="shared" si="74"/>
        <v>2024-Feb</v>
      </c>
      <c r="AG1565" s="12">
        <f>COUNTIF(C:C,Table1[[#This Row],[Customer_ID]])</f>
        <v>2</v>
      </c>
      <c r="AH1565" s="18" t="e">
        <f>IF([1]!Table1[[#This Row],[Customer_order_count]] &gt;= 10,"FREQUENT",IF([1]!Table1[[#This Row],[Customer_order_count]] &lt;= 10,"REGULAR","OCASSIONAL"))</f>
        <v>#REF!</v>
      </c>
    </row>
    <row r="1566" spans="1:34" x14ac:dyDescent="0.25">
      <c r="A1566" s="1" t="s">
        <v>2378</v>
      </c>
      <c r="B1566" s="2">
        <v>45755</v>
      </c>
      <c r="C1566" s="3" t="s">
        <v>715</v>
      </c>
      <c r="D1566" s="4" t="s">
        <v>448</v>
      </c>
      <c r="E1566" s="4" t="s">
        <v>16</v>
      </c>
      <c r="F1566" s="5">
        <v>38</v>
      </c>
      <c r="G1566" s="3" t="s">
        <v>317</v>
      </c>
      <c r="H1566" s="3" t="s">
        <v>5</v>
      </c>
      <c r="I1566" s="3" t="s">
        <v>68</v>
      </c>
      <c r="J1566" s="3" t="s">
        <v>69</v>
      </c>
      <c r="K1566" s="3" t="s">
        <v>39</v>
      </c>
      <c r="L1566" s="5">
        <v>1</v>
      </c>
      <c r="M1566" s="5">
        <v>3500</v>
      </c>
      <c r="N1566" s="6">
        <v>0.1</v>
      </c>
      <c r="O1566" s="5">
        <v>3150</v>
      </c>
      <c r="P1566" s="5">
        <v>2300</v>
      </c>
      <c r="Q1566" s="5">
        <f>Table1[[#This Row],[Sales]]-Table1[[#This Row],[Cost]]</f>
        <v>850</v>
      </c>
      <c r="R1566" s="3" t="s">
        <v>9</v>
      </c>
      <c r="S1566" s="3" t="s">
        <v>10</v>
      </c>
      <c r="T1566" s="3" t="s">
        <v>11</v>
      </c>
      <c r="U1566" s="3" t="s">
        <v>27</v>
      </c>
      <c r="V1566" s="6">
        <f>Table1[[#This Row],[Profit]]/Table1[[#This Row],[Sales]]</f>
        <v>0.26984126984126983</v>
      </c>
      <c r="W1566" s="3">
        <f>[1]!Table1[[#This Row],[Sales]]-[1]!Table1[[#This Row],[Cost]]-[1]!Table1[[#This Row],[Profit]]</f>
        <v>0</v>
      </c>
      <c r="X1566" s="3">
        <f>[1]!Table1[[#This Row],[Quantity]]*[1]!Table1[[#This Row],[Unit_Price]]</f>
        <v>3500</v>
      </c>
      <c r="Y1566" s="7">
        <f>[1]!Table1[[#This Row],[Gross_Sales]]*[1]!Table1[[#This Row],[Discount]]</f>
        <v>350</v>
      </c>
      <c r="Z1566" s="8">
        <f>[1]!Table1[[#This Row],[Gross_Sales]]*[1]!Table1[[#This Row],[Discount_amount]]</f>
        <v>1225000</v>
      </c>
      <c r="AA1566" s="6">
        <f>IFERROR([1]!Table1[[#This Row],[Profit]]/[1]!Table1[[#This Row],[Sales]],0)</f>
        <v>0.26984126984126983</v>
      </c>
      <c r="AB1566" s="3">
        <f>YEAR([1]!Table1[[#This Row],[Order_Date]])</f>
        <v>2025</v>
      </c>
      <c r="AC1566" s="3">
        <f>MONTH([1]!Table1[[#This Row],[Order_Date]])</f>
        <v>4</v>
      </c>
      <c r="AD1566" s="3" t="str">
        <f t="shared" si="72"/>
        <v>Apr</v>
      </c>
      <c r="AE1566" s="3" t="str">
        <f t="shared" si="73"/>
        <v>Q2</v>
      </c>
      <c r="AF1566" s="3" t="str">
        <f t="shared" si="74"/>
        <v>2025-Apr</v>
      </c>
      <c r="AG1566" s="3">
        <f>COUNTIF(C:C,Table1[[#This Row],[Customer_ID]])</f>
        <v>21</v>
      </c>
      <c r="AH1566" s="9" t="e">
        <f>IF([1]!Table1[[#This Row],[Customer_order_count]] &gt;= 10,"FREQUENT",IF([1]!Table1[[#This Row],[Customer_order_count]] &lt;= 10,"REGULAR","OCASSIONAL"))</f>
        <v>#REF!</v>
      </c>
    </row>
    <row r="1567" spans="1:34" x14ac:dyDescent="0.25">
      <c r="A1567" s="10" t="s">
        <v>2379</v>
      </c>
      <c r="B1567" s="11">
        <v>45912</v>
      </c>
      <c r="C1567" s="12" t="s">
        <v>585</v>
      </c>
      <c r="D1567" s="13" t="s">
        <v>36</v>
      </c>
      <c r="E1567" s="13" t="s">
        <v>3</v>
      </c>
      <c r="F1567" s="14">
        <v>51</v>
      </c>
      <c r="G1567" s="12" t="s">
        <v>284</v>
      </c>
      <c r="H1567" s="12" t="s">
        <v>285</v>
      </c>
      <c r="I1567" s="12" t="s">
        <v>176</v>
      </c>
      <c r="J1567" s="12" t="s">
        <v>177</v>
      </c>
      <c r="K1567" s="12" t="s">
        <v>25</v>
      </c>
      <c r="L1567" s="14">
        <v>2</v>
      </c>
      <c r="M1567" s="14">
        <v>22000</v>
      </c>
      <c r="N1567" s="15">
        <v>0.05</v>
      </c>
      <c r="O1567" s="14">
        <v>41800</v>
      </c>
      <c r="P1567" s="14">
        <v>33000</v>
      </c>
      <c r="Q1567" s="5">
        <f>Table1[[#This Row],[Sales]]-Table1[[#This Row],[Cost]]</f>
        <v>8800</v>
      </c>
      <c r="R1567" s="12" t="s">
        <v>9</v>
      </c>
      <c r="S1567" s="12" t="s">
        <v>10</v>
      </c>
      <c r="T1567" s="12" t="s">
        <v>33</v>
      </c>
      <c r="U1567" s="12" t="s">
        <v>12</v>
      </c>
      <c r="V1567" s="6">
        <f>Table1[[#This Row],[Profit]]/Table1[[#This Row],[Sales]]</f>
        <v>0.21052631578947367</v>
      </c>
      <c r="W1567" s="12">
        <f>[1]!Table1[[#This Row],[Sales]]-[1]!Table1[[#This Row],[Cost]]-[1]!Table1[[#This Row],[Profit]]</f>
        <v>0</v>
      </c>
      <c r="X1567" s="12">
        <f>[1]!Table1[[#This Row],[Quantity]]*[1]!Table1[[#This Row],[Unit_Price]]</f>
        <v>44000</v>
      </c>
      <c r="Y1567" s="16">
        <f>[1]!Table1[[#This Row],[Gross_Sales]]*[1]!Table1[[#This Row],[Discount]]</f>
        <v>2200</v>
      </c>
      <c r="Z1567" s="17">
        <f>[1]!Table1[[#This Row],[Gross_Sales]]*[1]!Table1[[#This Row],[Discount_amount]]</f>
        <v>96800000</v>
      </c>
      <c r="AA1567" s="15">
        <f>IFERROR([1]!Table1[[#This Row],[Profit]]/[1]!Table1[[#This Row],[Sales]],0)</f>
        <v>0.21052631578947367</v>
      </c>
      <c r="AB1567" s="12">
        <f>YEAR([1]!Table1[[#This Row],[Order_Date]])</f>
        <v>2025</v>
      </c>
      <c r="AC1567" s="12">
        <f>MONTH([1]!Table1[[#This Row],[Order_Date]])</f>
        <v>9</v>
      </c>
      <c r="AD1567" s="12" t="str">
        <f t="shared" si="72"/>
        <v>Sep</v>
      </c>
      <c r="AE1567" s="12" t="str">
        <f t="shared" si="73"/>
        <v>Q3</v>
      </c>
      <c r="AF1567" s="12" t="str">
        <f t="shared" si="74"/>
        <v>2025-Sep</v>
      </c>
      <c r="AG1567" s="12">
        <f>COUNTIF(C:C,Table1[[#This Row],[Customer_ID]])</f>
        <v>12</v>
      </c>
      <c r="AH1567" s="18" t="e">
        <f>IF([1]!Table1[[#This Row],[Customer_order_count]] &gt;= 10,"FREQUENT",IF([1]!Table1[[#This Row],[Customer_order_count]] &lt;= 10,"REGULAR","OCASSIONAL"))</f>
        <v>#REF!</v>
      </c>
    </row>
    <row r="1568" spans="1:34" x14ac:dyDescent="0.25">
      <c r="A1568" s="1" t="s">
        <v>2380</v>
      </c>
      <c r="B1568" s="2">
        <v>45763</v>
      </c>
      <c r="C1568" s="3" t="s">
        <v>753</v>
      </c>
      <c r="D1568" s="4" t="s">
        <v>754</v>
      </c>
      <c r="E1568" s="4" t="s">
        <v>16</v>
      </c>
      <c r="F1568" s="5">
        <v>59</v>
      </c>
      <c r="G1568" s="3" t="s">
        <v>407</v>
      </c>
      <c r="H1568" s="3" t="s">
        <v>285</v>
      </c>
      <c r="I1568" s="3" t="s">
        <v>74</v>
      </c>
      <c r="J1568" s="3" t="s">
        <v>75</v>
      </c>
      <c r="K1568" s="3" t="s">
        <v>76</v>
      </c>
      <c r="L1568" s="5">
        <v>5</v>
      </c>
      <c r="M1568" s="5">
        <v>550</v>
      </c>
      <c r="N1568" s="6">
        <v>0.05</v>
      </c>
      <c r="O1568" s="5">
        <v>2612.5</v>
      </c>
      <c r="P1568" s="5">
        <v>2250</v>
      </c>
      <c r="Q1568" s="5">
        <f>Table1[[#This Row],[Sales]]-Table1[[#This Row],[Cost]]</f>
        <v>362.5</v>
      </c>
      <c r="R1568" s="3" t="s">
        <v>9</v>
      </c>
      <c r="S1568" s="3" t="s">
        <v>10</v>
      </c>
      <c r="T1568" s="3" t="s">
        <v>11</v>
      </c>
      <c r="U1568" s="3" t="s">
        <v>27</v>
      </c>
      <c r="V1568" s="6">
        <f>Table1[[#This Row],[Profit]]/Table1[[#This Row],[Sales]]</f>
        <v>0.13875598086124402</v>
      </c>
      <c r="W1568" s="3">
        <f>[1]!Table1[[#This Row],[Sales]]-[1]!Table1[[#This Row],[Cost]]-[1]!Table1[[#This Row],[Profit]]</f>
        <v>0</v>
      </c>
      <c r="X1568" s="3">
        <f>[1]!Table1[[#This Row],[Quantity]]*[1]!Table1[[#This Row],[Unit_Price]]</f>
        <v>2750</v>
      </c>
      <c r="Y1568" s="7">
        <f>[1]!Table1[[#This Row],[Gross_Sales]]*[1]!Table1[[#This Row],[Discount]]</f>
        <v>137.5</v>
      </c>
      <c r="Z1568" s="8">
        <f>[1]!Table1[[#This Row],[Gross_Sales]]*[1]!Table1[[#This Row],[Discount_amount]]</f>
        <v>378125</v>
      </c>
      <c r="AA1568" s="6">
        <f>IFERROR([1]!Table1[[#This Row],[Profit]]/[1]!Table1[[#This Row],[Sales]],0)</f>
        <v>0.13875598086124402</v>
      </c>
      <c r="AB1568" s="3">
        <f>YEAR([1]!Table1[[#This Row],[Order_Date]])</f>
        <v>2025</v>
      </c>
      <c r="AC1568" s="3">
        <f>MONTH([1]!Table1[[#This Row],[Order_Date]])</f>
        <v>4</v>
      </c>
      <c r="AD1568" s="3" t="str">
        <f t="shared" si="72"/>
        <v>Apr</v>
      </c>
      <c r="AE1568" s="3" t="str">
        <f t="shared" si="73"/>
        <v>Q2</v>
      </c>
      <c r="AF1568" s="3" t="str">
        <f t="shared" si="74"/>
        <v>2025-Apr</v>
      </c>
      <c r="AG1568" s="3">
        <f>COUNTIF(C:C,Table1[[#This Row],[Customer_ID]])</f>
        <v>19</v>
      </c>
      <c r="AH1568" s="9" t="e">
        <f>IF([1]!Table1[[#This Row],[Customer_order_count]] &gt;= 10,"FREQUENT",IF([1]!Table1[[#This Row],[Customer_order_count]] &lt;= 10,"REGULAR","OCASSIONAL"))</f>
        <v>#REF!</v>
      </c>
    </row>
    <row r="1569" spans="1:34" x14ac:dyDescent="0.25">
      <c r="A1569" s="10" t="s">
        <v>2381</v>
      </c>
      <c r="B1569" s="11">
        <v>45625</v>
      </c>
      <c r="C1569" s="12" t="s">
        <v>715</v>
      </c>
      <c r="D1569" s="13" t="s">
        <v>448</v>
      </c>
      <c r="E1569" s="13" t="s">
        <v>16</v>
      </c>
      <c r="F1569" s="14">
        <v>38</v>
      </c>
      <c r="G1569" s="12" t="s">
        <v>317</v>
      </c>
      <c r="H1569" s="12" t="s">
        <v>5</v>
      </c>
      <c r="I1569" s="12" t="s">
        <v>65</v>
      </c>
      <c r="J1569" s="12" t="s">
        <v>66</v>
      </c>
      <c r="K1569" s="12" t="s">
        <v>25</v>
      </c>
      <c r="L1569" s="14">
        <v>4</v>
      </c>
      <c r="M1569" s="14">
        <v>2500</v>
      </c>
      <c r="N1569" s="15">
        <v>0.05</v>
      </c>
      <c r="O1569" s="14">
        <v>9500</v>
      </c>
      <c r="P1569" s="14">
        <v>6400</v>
      </c>
      <c r="Q1569" s="5">
        <f>Table1[[#This Row],[Sales]]-Table1[[#This Row],[Cost]]</f>
        <v>3100</v>
      </c>
      <c r="R1569" s="12" t="s">
        <v>9</v>
      </c>
      <c r="S1569" s="12" t="s">
        <v>10</v>
      </c>
      <c r="T1569" s="12" t="s">
        <v>40</v>
      </c>
      <c r="U1569" s="12" t="s">
        <v>27</v>
      </c>
      <c r="V1569" s="6">
        <f>Table1[[#This Row],[Profit]]/Table1[[#This Row],[Sales]]</f>
        <v>0.32631578947368423</v>
      </c>
      <c r="W1569" s="12">
        <f>[1]!Table1[[#This Row],[Sales]]-[1]!Table1[[#This Row],[Cost]]-[1]!Table1[[#This Row],[Profit]]</f>
        <v>0</v>
      </c>
      <c r="X1569" s="12">
        <f>[1]!Table1[[#This Row],[Quantity]]*[1]!Table1[[#This Row],[Unit_Price]]</f>
        <v>10000</v>
      </c>
      <c r="Y1569" s="16">
        <f>[1]!Table1[[#This Row],[Gross_Sales]]*[1]!Table1[[#This Row],[Discount]]</f>
        <v>500</v>
      </c>
      <c r="Z1569" s="17">
        <f>[1]!Table1[[#This Row],[Gross_Sales]]*[1]!Table1[[#This Row],[Discount_amount]]</f>
        <v>5000000</v>
      </c>
      <c r="AA1569" s="15">
        <f>IFERROR([1]!Table1[[#This Row],[Profit]]/[1]!Table1[[#This Row],[Sales]],0)</f>
        <v>0.32631578947368423</v>
      </c>
      <c r="AB1569" s="12">
        <f>YEAR([1]!Table1[[#This Row],[Order_Date]])</f>
        <v>2024</v>
      </c>
      <c r="AC1569" s="12">
        <f>MONTH([1]!Table1[[#This Row],[Order_Date]])</f>
        <v>11</v>
      </c>
      <c r="AD1569" s="12" t="str">
        <f t="shared" si="72"/>
        <v>Nov</v>
      </c>
      <c r="AE1569" s="12" t="str">
        <f t="shared" si="73"/>
        <v>Q4</v>
      </c>
      <c r="AF1569" s="12" t="str">
        <f t="shared" si="74"/>
        <v>2024-Nov</v>
      </c>
      <c r="AG1569" s="12">
        <f>COUNTIF(C:C,Table1[[#This Row],[Customer_ID]])</f>
        <v>21</v>
      </c>
      <c r="AH1569" s="18" t="e">
        <f>IF([1]!Table1[[#This Row],[Customer_order_count]] &gt;= 10,"FREQUENT",IF([1]!Table1[[#This Row],[Customer_order_count]] &lt;= 10,"REGULAR","OCASSIONAL"))</f>
        <v>#REF!</v>
      </c>
    </row>
    <row r="1570" spans="1:34" x14ac:dyDescent="0.25">
      <c r="A1570" s="1" t="s">
        <v>2382</v>
      </c>
      <c r="B1570" s="2">
        <v>45711</v>
      </c>
      <c r="C1570" s="3" t="s">
        <v>789</v>
      </c>
      <c r="D1570" s="4" t="s">
        <v>790</v>
      </c>
      <c r="E1570" s="4" t="s">
        <v>3</v>
      </c>
      <c r="F1570" s="5">
        <v>39</v>
      </c>
      <c r="G1570" s="3" t="s">
        <v>263</v>
      </c>
      <c r="H1570" s="3" t="s">
        <v>5</v>
      </c>
      <c r="I1570" s="3" t="s">
        <v>95</v>
      </c>
      <c r="J1570" s="3" t="s">
        <v>96</v>
      </c>
      <c r="K1570" s="3" t="s">
        <v>46</v>
      </c>
      <c r="L1570" s="5">
        <v>2</v>
      </c>
      <c r="M1570" s="5">
        <v>600</v>
      </c>
      <c r="N1570" s="6">
        <v>0.2</v>
      </c>
      <c r="O1570" s="5">
        <v>960</v>
      </c>
      <c r="P1570" s="5">
        <v>760</v>
      </c>
      <c r="Q1570" s="5">
        <f>Table1[[#This Row],[Sales]]-Table1[[#This Row],[Cost]]</f>
        <v>200</v>
      </c>
      <c r="R1570" s="3" t="s">
        <v>26</v>
      </c>
      <c r="S1570" s="3" t="s">
        <v>10</v>
      </c>
      <c r="T1570" s="3" t="s">
        <v>18</v>
      </c>
      <c r="U1570" s="3" t="s">
        <v>27</v>
      </c>
      <c r="V1570" s="6">
        <f>Table1[[#This Row],[Profit]]/Table1[[#This Row],[Sales]]</f>
        <v>0.20833333333333334</v>
      </c>
      <c r="W1570" s="3">
        <f>[1]!Table1[[#This Row],[Sales]]-[1]!Table1[[#This Row],[Cost]]-[1]!Table1[[#This Row],[Profit]]</f>
        <v>0</v>
      </c>
      <c r="X1570" s="3">
        <f>[1]!Table1[[#This Row],[Quantity]]*[1]!Table1[[#This Row],[Unit_Price]]</f>
        <v>1200</v>
      </c>
      <c r="Y1570" s="7">
        <f>[1]!Table1[[#This Row],[Gross_Sales]]*[1]!Table1[[#This Row],[Discount]]</f>
        <v>240</v>
      </c>
      <c r="Z1570" s="8">
        <f>[1]!Table1[[#This Row],[Gross_Sales]]*[1]!Table1[[#This Row],[Discount_amount]]</f>
        <v>288000</v>
      </c>
      <c r="AA1570" s="6">
        <f>IFERROR([1]!Table1[[#This Row],[Profit]]/[1]!Table1[[#This Row],[Sales]],0)</f>
        <v>0.20833333333333334</v>
      </c>
      <c r="AB1570" s="3">
        <f>YEAR([1]!Table1[[#This Row],[Order_Date]])</f>
        <v>2025</v>
      </c>
      <c r="AC1570" s="3">
        <f>MONTH([1]!Table1[[#This Row],[Order_Date]])</f>
        <v>2</v>
      </c>
      <c r="AD1570" s="3" t="str">
        <f t="shared" si="72"/>
        <v>Feb</v>
      </c>
      <c r="AE1570" s="3" t="str">
        <f t="shared" si="73"/>
        <v>Q1</v>
      </c>
      <c r="AF1570" s="3" t="str">
        <f t="shared" si="74"/>
        <v>2025-Feb</v>
      </c>
      <c r="AG1570" s="3">
        <f>COUNTIF(C:C,Table1[[#This Row],[Customer_ID]])</f>
        <v>8</v>
      </c>
      <c r="AH1570" s="9" t="e">
        <f>IF([1]!Table1[[#This Row],[Customer_order_count]] &gt;= 10,"FREQUENT",IF([1]!Table1[[#This Row],[Customer_order_count]] &lt;= 10,"REGULAR","OCASSIONAL"))</f>
        <v>#REF!</v>
      </c>
    </row>
    <row r="1571" spans="1:34" x14ac:dyDescent="0.25">
      <c r="A1571" s="10" t="s">
        <v>2383</v>
      </c>
      <c r="B1571" s="11">
        <v>45845</v>
      </c>
      <c r="C1571" s="12" t="s">
        <v>943</v>
      </c>
      <c r="D1571" s="12" t="s">
        <v>151</v>
      </c>
      <c r="E1571" s="12" t="s">
        <v>3</v>
      </c>
      <c r="F1571" s="12">
        <v>58</v>
      </c>
      <c r="G1571" s="12" t="s">
        <v>275</v>
      </c>
      <c r="H1571" s="12" t="s">
        <v>276</v>
      </c>
      <c r="I1571" s="12" t="s">
        <v>102</v>
      </c>
      <c r="J1571" s="12" t="s">
        <v>103</v>
      </c>
      <c r="K1571" s="12" t="s">
        <v>25</v>
      </c>
      <c r="L1571" s="12">
        <v>1</v>
      </c>
      <c r="M1571" s="12">
        <v>28000</v>
      </c>
      <c r="N1571" s="12">
        <v>0.15</v>
      </c>
      <c r="O1571" s="12">
        <v>0</v>
      </c>
      <c r="P1571" s="12">
        <v>21000</v>
      </c>
      <c r="Q1571" s="5">
        <f>Table1[[#This Row],[Sales]]-Table1[[#This Row],[Cost]]</f>
        <v>-21000</v>
      </c>
      <c r="R1571" s="12" t="s">
        <v>98</v>
      </c>
      <c r="S1571" s="12" t="s">
        <v>291</v>
      </c>
      <c r="T1571" s="12" t="s">
        <v>33</v>
      </c>
      <c r="U1571" s="12" t="s">
        <v>19</v>
      </c>
      <c r="V1571" s="3" t="e">
        <f>Table1[[#This Row],[Profit]]/Table1[[#This Row],[Sales]]</f>
        <v>#DIV/0!</v>
      </c>
      <c r="W1571" s="12">
        <f>[1]!Table1[[#This Row],[Sales]]-[1]!Table1[[#This Row],[Cost]]-[1]!Table1[[#This Row],[Profit]]</f>
        <v>-21000</v>
      </c>
      <c r="X1571" s="12">
        <f>[1]!Table1[[#This Row],[Quantity]]*[1]!Table1[[#This Row],[Unit_Price]]</f>
        <v>28000</v>
      </c>
      <c r="Y1571" s="12">
        <f>[1]!Table1[[#This Row],[Gross_Sales]]*[1]!Table1[[#This Row],[Discount]]</f>
        <v>4200</v>
      </c>
      <c r="Z1571" s="12">
        <f>[1]!Table1[[#This Row],[Gross_Sales]]*[1]!Table1[[#This Row],[Discount_amount]]</f>
        <v>117600000</v>
      </c>
      <c r="AA1571" s="12">
        <f>IFERROR([1]!Table1[[#This Row],[Profit]]/[1]!Table1[[#This Row],[Sales]],0)</f>
        <v>0</v>
      </c>
      <c r="AB1571" s="12">
        <f>YEAR([1]!Table1[[#This Row],[Order_Date]])</f>
        <v>2025</v>
      </c>
      <c r="AC1571" s="12">
        <f>MONTH([1]!Table1[[#This Row],[Order_Date]])</f>
        <v>7</v>
      </c>
      <c r="AD1571" s="12" t="str">
        <f t="shared" si="72"/>
        <v>Jul</v>
      </c>
      <c r="AE1571" s="12" t="str">
        <f t="shared" si="73"/>
        <v>Q3</v>
      </c>
      <c r="AF1571" s="12" t="str">
        <f t="shared" si="74"/>
        <v>2025-Jul</v>
      </c>
      <c r="AG1571" s="12">
        <f>COUNTIF(C:C,Table1[[#This Row],[Customer_ID]])</f>
        <v>5</v>
      </c>
      <c r="AH1571" s="18" t="e">
        <f>IF([1]!Table1[[#This Row],[Customer_order_count]] &gt;= 10,"FREQUENT",IF([1]!Table1[[#This Row],[Customer_order_count]] &lt;= 10,"REGULAR","OCASSIONAL"))</f>
        <v>#REF!</v>
      </c>
    </row>
    <row r="1572" spans="1:34" x14ac:dyDescent="0.25">
      <c r="A1572" s="1" t="s">
        <v>2384</v>
      </c>
      <c r="B1572" s="2">
        <v>45576</v>
      </c>
      <c r="C1572" s="3" t="s">
        <v>556</v>
      </c>
      <c r="D1572" s="4" t="s">
        <v>557</v>
      </c>
      <c r="E1572" s="4" t="s">
        <v>16</v>
      </c>
      <c r="F1572" s="5">
        <v>25</v>
      </c>
      <c r="G1572" s="3" t="s">
        <v>269</v>
      </c>
      <c r="H1572" s="3" t="s">
        <v>270</v>
      </c>
      <c r="I1572" s="3" t="s">
        <v>51</v>
      </c>
      <c r="J1572" s="3" t="s">
        <v>52</v>
      </c>
      <c r="K1572" s="3" t="s">
        <v>8</v>
      </c>
      <c r="L1572" s="5">
        <v>4</v>
      </c>
      <c r="M1572" s="5">
        <v>4500</v>
      </c>
      <c r="N1572" s="6">
        <v>0.2</v>
      </c>
      <c r="O1572" s="5">
        <v>14400</v>
      </c>
      <c r="P1572" s="5">
        <v>12800</v>
      </c>
      <c r="Q1572" s="5">
        <f>Table1[[#This Row],[Sales]]-Table1[[#This Row],[Cost]]</f>
        <v>1600</v>
      </c>
      <c r="R1572" s="3" t="s">
        <v>26</v>
      </c>
      <c r="S1572" s="3" t="s">
        <v>10</v>
      </c>
      <c r="T1572" s="3" t="s">
        <v>40</v>
      </c>
      <c r="U1572" s="3" t="s">
        <v>12</v>
      </c>
      <c r="V1572" s="6">
        <f>Table1[[#This Row],[Profit]]/Table1[[#This Row],[Sales]]</f>
        <v>0.1111111111111111</v>
      </c>
      <c r="W1572" s="3">
        <f>[1]!Table1[[#This Row],[Sales]]-[1]!Table1[[#This Row],[Cost]]-[1]!Table1[[#This Row],[Profit]]</f>
        <v>0</v>
      </c>
      <c r="X1572" s="3">
        <f>[1]!Table1[[#This Row],[Quantity]]*[1]!Table1[[#This Row],[Unit_Price]]</f>
        <v>18000</v>
      </c>
      <c r="Y1572" s="7">
        <f>[1]!Table1[[#This Row],[Gross_Sales]]*[1]!Table1[[#This Row],[Discount]]</f>
        <v>3600</v>
      </c>
      <c r="Z1572" s="8">
        <f>[1]!Table1[[#This Row],[Gross_Sales]]*[1]!Table1[[#This Row],[Discount_amount]]</f>
        <v>64800000</v>
      </c>
      <c r="AA1572" s="6">
        <f>IFERROR([1]!Table1[[#This Row],[Profit]]/[1]!Table1[[#This Row],[Sales]],0)</f>
        <v>0.1111111111111111</v>
      </c>
      <c r="AB1572" s="3">
        <f>YEAR([1]!Table1[[#This Row],[Order_Date]])</f>
        <v>2024</v>
      </c>
      <c r="AC1572" s="3">
        <f>MONTH([1]!Table1[[#This Row],[Order_Date]])</f>
        <v>10</v>
      </c>
      <c r="AD1572" s="3" t="str">
        <f t="shared" si="72"/>
        <v>Oct</v>
      </c>
      <c r="AE1572" s="3" t="str">
        <f t="shared" si="73"/>
        <v>Q4</v>
      </c>
      <c r="AF1572" s="3" t="str">
        <f t="shared" si="74"/>
        <v>2024-Oct</v>
      </c>
      <c r="AG1572" s="3">
        <f>COUNTIF(C:C,Table1[[#This Row],[Customer_ID]])</f>
        <v>11</v>
      </c>
      <c r="AH1572" s="9" t="e">
        <f>IF([1]!Table1[[#This Row],[Customer_order_count]] &gt;= 10,"FREQUENT",IF([1]!Table1[[#This Row],[Customer_order_count]] &lt;= 10,"REGULAR","OCASSIONAL"))</f>
        <v>#REF!</v>
      </c>
    </row>
    <row r="1573" spans="1:34" x14ac:dyDescent="0.25">
      <c r="A1573" s="10" t="s">
        <v>2385</v>
      </c>
      <c r="B1573" s="11">
        <v>45317</v>
      </c>
      <c r="C1573" s="12" t="s">
        <v>383</v>
      </c>
      <c r="D1573" s="13" t="s">
        <v>384</v>
      </c>
      <c r="E1573" s="13" t="s">
        <v>16</v>
      </c>
      <c r="F1573" s="14">
        <v>40</v>
      </c>
      <c r="G1573" s="12" t="s">
        <v>284</v>
      </c>
      <c r="H1573" s="12" t="s">
        <v>285</v>
      </c>
      <c r="I1573" s="12" t="s">
        <v>81</v>
      </c>
      <c r="J1573" s="12" t="s">
        <v>82</v>
      </c>
      <c r="K1573" s="12" t="s">
        <v>58</v>
      </c>
      <c r="L1573" s="14">
        <v>1</v>
      </c>
      <c r="M1573" s="14">
        <v>3500</v>
      </c>
      <c r="N1573" s="15">
        <v>0</v>
      </c>
      <c r="O1573" s="14">
        <v>3500</v>
      </c>
      <c r="P1573" s="14">
        <v>2500</v>
      </c>
      <c r="Q1573" s="5">
        <f>Table1[[#This Row],[Sales]]-Table1[[#This Row],[Cost]]</f>
        <v>1000</v>
      </c>
      <c r="R1573" s="12" t="s">
        <v>17</v>
      </c>
      <c r="S1573" s="12" t="s">
        <v>10</v>
      </c>
      <c r="T1573" s="12" t="s">
        <v>18</v>
      </c>
      <c r="U1573" s="12" t="s">
        <v>12</v>
      </c>
      <c r="V1573" s="6">
        <f>Table1[[#This Row],[Profit]]/Table1[[#This Row],[Sales]]</f>
        <v>0.2857142857142857</v>
      </c>
      <c r="W1573" s="12">
        <f>[1]!Table1[[#This Row],[Sales]]-[1]!Table1[[#This Row],[Cost]]-[1]!Table1[[#This Row],[Profit]]</f>
        <v>0</v>
      </c>
      <c r="X1573" s="12">
        <f>[1]!Table1[[#This Row],[Quantity]]*[1]!Table1[[#This Row],[Unit_Price]]</f>
        <v>3500</v>
      </c>
      <c r="Y1573" s="16">
        <f>[1]!Table1[[#This Row],[Gross_Sales]]*[1]!Table1[[#This Row],[Discount]]</f>
        <v>0</v>
      </c>
      <c r="Z1573" s="17">
        <f>[1]!Table1[[#This Row],[Gross_Sales]]*[1]!Table1[[#This Row],[Discount_amount]]</f>
        <v>0</v>
      </c>
      <c r="AA1573" s="15">
        <f>IFERROR([1]!Table1[[#This Row],[Profit]]/[1]!Table1[[#This Row],[Sales]],0)</f>
        <v>0.2857142857142857</v>
      </c>
      <c r="AB1573" s="12">
        <f>YEAR([1]!Table1[[#This Row],[Order_Date]])</f>
        <v>2024</v>
      </c>
      <c r="AC1573" s="12">
        <f>MONTH([1]!Table1[[#This Row],[Order_Date]])</f>
        <v>1</v>
      </c>
      <c r="AD1573" s="12" t="str">
        <f t="shared" si="72"/>
        <v>Jan</v>
      </c>
      <c r="AE1573" s="12" t="str">
        <f t="shared" si="73"/>
        <v>Q1</v>
      </c>
      <c r="AF1573" s="12" t="str">
        <f t="shared" si="74"/>
        <v>2024-Jan</v>
      </c>
      <c r="AG1573" s="12">
        <f>COUNTIF(C:C,Table1[[#This Row],[Customer_ID]])</f>
        <v>5</v>
      </c>
      <c r="AH1573" s="18" t="e">
        <f>IF([1]!Table1[[#This Row],[Customer_order_count]] &gt;= 10,"FREQUENT",IF([1]!Table1[[#This Row],[Customer_order_count]] &lt;= 10,"REGULAR","OCASSIONAL"))</f>
        <v>#REF!</v>
      </c>
    </row>
    <row r="1574" spans="1:34" x14ac:dyDescent="0.25">
      <c r="A1574" s="1" t="s">
        <v>2386</v>
      </c>
      <c r="B1574" s="2">
        <v>45608</v>
      </c>
      <c r="C1574" s="3" t="s">
        <v>2387</v>
      </c>
      <c r="D1574" s="4" t="s">
        <v>2348</v>
      </c>
      <c r="E1574" s="4" t="s">
        <v>16</v>
      </c>
      <c r="F1574" s="5">
        <v>60</v>
      </c>
      <c r="G1574" s="3" t="s">
        <v>339</v>
      </c>
      <c r="H1574" s="3" t="s">
        <v>285</v>
      </c>
      <c r="I1574" s="3" t="s">
        <v>127</v>
      </c>
      <c r="J1574" s="3" t="s">
        <v>128</v>
      </c>
      <c r="K1574" s="3" t="s">
        <v>58</v>
      </c>
      <c r="L1574" s="5">
        <v>2</v>
      </c>
      <c r="M1574" s="5">
        <v>3000</v>
      </c>
      <c r="N1574" s="6">
        <v>0.05</v>
      </c>
      <c r="O1574" s="5">
        <v>5700</v>
      </c>
      <c r="P1574" s="5">
        <v>4200</v>
      </c>
      <c r="Q1574" s="5">
        <f>Table1[[#This Row],[Sales]]-Table1[[#This Row],[Cost]]</f>
        <v>1500</v>
      </c>
      <c r="R1574" s="3" t="s">
        <v>17</v>
      </c>
      <c r="S1574" s="3" t="s">
        <v>10</v>
      </c>
      <c r="T1574" s="3" t="s">
        <v>40</v>
      </c>
      <c r="U1574" s="3" t="s">
        <v>19</v>
      </c>
      <c r="V1574" s="6">
        <f>Table1[[#This Row],[Profit]]/Table1[[#This Row],[Sales]]</f>
        <v>0.26315789473684209</v>
      </c>
      <c r="W1574" s="3">
        <f>[1]!Table1[[#This Row],[Sales]]-[1]!Table1[[#This Row],[Cost]]-[1]!Table1[[#This Row],[Profit]]</f>
        <v>0</v>
      </c>
      <c r="X1574" s="3">
        <f>[1]!Table1[[#This Row],[Quantity]]*[1]!Table1[[#This Row],[Unit_Price]]</f>
        <v>6000</v>
      </c>
      <c r="Y1574" s="7">
        <f>[1]!Table1[[#This Row],[Gross_Sales]]*[1]!Table1[[#This Row],[Discount]]</f>
        <v>300</v>
      </c>
      <c r="Z1574" s="8">
        <f>[1]!Table1[[#This Row],[Gross_Sales]]*[1]!Table1[[#This Row],[Discount_amount]]</f>
        <v>1800000</v>
      </c>
      <c r="AA1574" s="6">
        <f>IFERROR([1]!Table1[[#This Row],[Profit]]/[1]!Table1[[#This Row],[Sales]],0)</f>
        <v>0.26315789473684209</v>
      </c>
      <c r="AB1574" s="3">
        <f>YEAR([1]!Table1[[#This Row],[Order_Date]])</f>
        <v>2024</v>
      </c>
      <c r="AC1574" s="3">
        <f>MONTH([1]!Table1[[#This Row],[Order_Date]])</f>
        <v>11</v>
      </c>
      <c r="AD1574" s="3" t="str">
        <f t="shared" si="72"/>
        <v>Nov</v>
      </c>
      <c r="AE1574" s="3" t="str">
        <f t="shared" si="73"/>
        <v>Q4</v>
      </c>
      <c r="AF1574" s="3" t="str">
        <f t="shared" si="74"/>
        <v>2024-Nov</v>
      </c>
      <c r="AG1574" s="3">
        <f>COUNTIF(C:C,Table1[[#This Row],[Customer_ID]])</f>
        <v>1</v>
      </c>
      <c r="AH1574" s="9" t="e">
        <f>IF([1]!Table1[[#This Row],[Customer_order_count]] &gt;= 10,"FREQUENT",IF([1]!Table1[[#This Row],[Customer_order_count]] &lt;= 10,"REGULAR","OCASSIONAL"))</f>
        <v>#REF!</v>
      </c>
    </row>
    <row r="1575" spans="1:34" x14ac:dyDescent="0.25">
      <c r="A1575" s="10" t="s">
        <v>2388</v>
      </c>
      <c r="B1575" s="11">
        <v>45379</v>
      </c>
      <c r="C1575" s="12" t="s">
        <v>689</v>
      </c>
      <c r="D1575" s="13" t="s">
        <v>690</v>
      </c>
      <c r="E1575" s="13" t="s">
        <v>3</v>
      </c>
      <c r="F1575" s="14">
        <v>44</v>
      </c>
      <c r="G1575" s="12" t="s">
        <v>280</v>
      </c>
      <c r="H1575" s="12" t="s">
        <v>270</v>
      </c>
      <c r="I1575" s="12" t="s">
        <v>186</v>
      </c>
      <c r="J1575" s="12" t="s">
        <v>187</v>
      </c>
      <c r="K1575" s="12" t="s">
        <v>91</v>
      </c>
      <c r="L1575" s="14">
        <v>1</v>
      </c>
      <c r="M1575" s="14">
        <v>12000</v>
      </c>
      <c r="N1575" s="15">
        <v>0.25</v>
      </c>
      <c r="O1575" s="14">
        <v>9000</v>
      </c>
      <c r="P1575" s="14">
        <v>9000</v>
      </c>
      <c r="Q1575" s="5">
        <f>Table1[[#This Row],[Sales]]-Table1[[#This Row],[Cost]]</f>
        <v>0</v>
      </c>
      <c r="R1575" s="12" t="s">
        <v>98</v>
      </c>
      <c r="S1575" s="12" t="s">
        <v>10</v>
      </c>
      <c r="T1575" s="12" t="s">
        <v>18</v>
      </c>
      <c r="U1575" s="12" t="s">
        <v>12</v>
      </c>
      <c r="V1575" s="6">
        <f>Table1[[#This Row],[Profit]]/Table1[[#This Row],[Sales]]</f>
        <v>0</v>
      </c>
      <c r="W1575" s="12">
        <f>[1]!Table1[[#This Row],[Sales]]-[1]!Table1[[#This Row],[Cost]]-[1]!Table1[[#This Row],[Profit]]</f>
        <v>0</v>
      </c>
      <c r="X1575" s="12">
        <f>[1]!Table1[[#This Row],[Quantity]]*[1]!Table1[[#This Row],[Unit_Price]]</f>
        <v>12000</v>
      </c>
      <c r="Y1575" s="16">
        <f>[1]!Table1[[#This Row],[Gross_Sales]]*[1]!Table1[[#This Row],[Discount]]</f>
        <v>3000</v>
      </c>
      <c r="Z1575" s="17">
        <f>[1]!Table1[[#This Row],[Gross_Sales]]*[1]!Table1[[#This Row],[Discount_amount]]</f>
        <v>36000000</v>
      </c>
      <c r="AA1575" s="15">
        <f>IFERROR([1]!Table1[[#This Row],[Profit]]/[1]!Table1[[#This Row],[Sales]],0)</f>
        <v>0</v>
      </c>
      <c r="AB1575" s="12">
        <f>YEAR([1]!Table1[[#This Row],[Order_Date]])</f>
        <v>2024</v>
      </c>
      <c r="AC1575" s="12">
        <f>MONTH([1]!Table1[[#This Row],[Order_Date]])</f>
        <v>3</v>
      </c>
      <c r="AD1575" s="12" t="str">
        <f t="shared" si="72"/>
        <v>Mar</v>
      </c>
      <c r="AE1575" s="12" t="str">
        <f t="shared" si="73"/>
        <v>Q1</v>
      </c>
      <c r="AF1575" s="12" t="str">
        <f t="shared" si="74"/>
        <v>2024-Mar</v>
      </c>
      <c r="AG1575" s="12">
        <f>COUNTIF(C:C,Table1[[#This Row],[Customer_ID]])</f>
        <v>14</v>
      </c>
      <c r="AH1575" s="18" t="e">
        <f>IF([1]!Table1[[#This Row],[Customer_order_count]] &gt;= 10,"FREQUENT",IF([1]!Table1[[#This Row],[Customer_order_count]] &lt;= 10,"REGULAR","OCASSIONAL"))</f>
        <v>#REF!</v>
      </c>
    </row>
    <row r="1576" spans="1:34" x14ac:dyDescent="0.25">
      <c r="A1576" s="1" t="s">
        <v>2389</v>
      </c>
      <c r="B1576" s="2">
        <v>45346</v>
      </c>
      <c r="C1576" s="3" t="s">
        <v>1412</v>
      </c>
      <c r="D1576" s="4" t="s">
        <v>357</v>
      </c>
      <c r="E1576" s="4" t="s">
        <v>3</v>
      </c>
      <c r="F1576" s="5">
        <v>49</v>
      </c>
      <c r="G1576" s="3" t="s">
        <v>317</v>
      </c>
      <c r="H1576" s="3" t="s">
        <v>5</v>
      </c>
      <c r="I1576" s="3" t="s">
        <v>81</v>
      </c>
      <c r="J1576" s="3" t="s">
        <v>82</v>
      </c>
      <c r="K1576" s="3" t="s">
        <v>58</v>
      </c>
      <c r="L1576" s="5">
        <v>1</v>
      </c>
      <c r="M1576" s="5">
        <v>3500</v>
      </c>
      <c r="N1576" s="6">
        <v>0.05</v>
      </c>
      <c r="O1576" s="5">
        <v>3325</v>
      </c>
      <c r="P1576" s="5">
        <v>2500</v>
      </c>
      <c r="Q1576" s="5">
        <f>Table1[[#This Row],[Sales]]-Table1[[#This Row],[Cost]]</f>
        <v>825</v>
      </c>
      <c r="R1576" s="3" t="s">
        <v>17</v>
      </c>
      <c r="S1576" s="3" t="s">
        <v>10</v>
      </c>
      <c r="T1576" s="3" t="s">
        <v>18</v>
      </c>
      <c r="U1576" s="3" t="s">
        <v>27</v>
      </c>
      <c r="V1576" s="6">
        <f>Table1[[#This Row],[Profit]]/Table1[[#This Row],[Sales]]</f>
        <v>0.24812030075187969</v>
      </c>
      <c r="W1576" s="3">
        <f>[1]!Table1[[#This Row],[Sales]]-[1]!Table1[[#This Row],[Cost]]-[1]!Table1[[#This Row],[Profit]]</f>
        <v>0</v>
      </c>
      <c r="X1576" s="3">
        <f>[1]!Table1[[#This Row],[Quantity]]*[1]!Table1[[#This Row],[Unit_Price]]</f>
        <v>3500</v>
      </c>
      <c r="Y1576" s="7">
        <f>[1]!Table1[[#This Row],[Gross_Sales]]*[1]!Table1[[#This Row],[Discount]]</f>
        <v>175</v>
      </c>
      <c r="Z1576" s="8">
        <f>[1]!Table1[[#This Row],[Gross_Sales]]*[1]!Table1[[#This Row],[Discount_amount]]</f>
        <v>612500</v>
      </c>
      <c r="AA1576" s="6">
        <f>IFERROR([1]!Table1[[#This Row],[Profit]]/[1]!Table1[[#This Row],[Sales]],0)</f>
        <v>0.24812030075187969</v>
      </c>
      <c r="AB1576" s="3">
        <f>YEAR([1]!Table1[[#This Row],[Order_Date]])</f>
        <v>2024</v>
      </c>
      <c r="AC1576" s="3">
        <f>MONTH([1]!Table1[[#This Row],[Order_Date]])</f>
        <v>2</v>
      </c>
      <c r="AD1576" s="3" t="str">
        <f t="shared" si="72"/>
        <v>Feb</v>
      </c>
      <c r="AE1576" s="3" t="str">
        <f t="shared" si="73"/>
        <v>Q1</v>
      </c>
      <c r="AF1576" s="3" t="str">
        <f t="shared" si="74"/>
        <v>2024-Feb</v>
      </c>
      <c r="AG1576" s="3">
        <f>COUNTIF(C:C,Table1[[#This Row],[Customer_ID]])</f>
        <v>8</v>
      </c>
      <c r="AH1576" s="9" t="e">
        <f>IF([1]!Table1[[#This Row],[Customer_order_count]] &gt;= 10,"FREQUENT",IF([1]!Table1[[#This Row],[Customer_order_count]] &lt;= 10,"REGULAR","OCASSIONAL"))</f>
        <v>#REF!</v>
      </c>
    </row>
    <row r="1577" spans="1:34" x14ac:dyDescent="0.25">
      <c r="A1577" s="10" t="s">
        <v>2390</v>
      </c>
      <c r="B1577" s="11">
        <v>45806</v>
      </c>
      <c r="C1577" s="12" t="s">
        <v>947</v>
      </c>
      <c r="D1577" s="12" t="s">
        <v>948</v>
      </c>
      <c r="E1577" s="12" t="s">
        <v>16</v>
      </c>
      <c r="F1577" s="12">
        <v>33</v>
      </c>
      <c r="G1577" s="12" t="s">
        <v>317</v>
      </c>
      <c r="H1577" s="12" t="s">
        <v>5</v>
      </c>
      <c r="I1577" s="12" t="s">
        <v>23</v>
      </c>
      <c r="J1577" s="12" t="s">
        <v>24</v>
      </c>
      <c r="K1577" s="12" t="s">
        <v>25</v>
      </c>
      <c r="L1577" s="12">
        <v>2</v>
      </c>
      <c r="M1577" s="12">
        <v>55000</v>
      </c>
      <c r="N1577" s="12">
        <v>0.1</v>
      </c>
      <c r="O1577" s="12">
        <v>0</v>
      </c>
      <c r="P1577" s="12">
        <v>80000</v>
      </c>
      <c r="Q1577" s="5">
        <f>Table1[[#This Row],[Sales]]-Table1[[#This Row],[Cost]]</f>
        <v>-80000</v>
      </c>
      <c r="R1577" s="12" t="s">
        <v>26</v>
      </c>
      <c r="S1577" s="12" t="s">
        <v>291</v>
      </c>
      <c r="T1577" s="12" t="s">
        <v>11</v>
      </c>
      <c r="U1577" s="12" t="s">
        <v>27</v>
      </c>
      <c r="V1577" s="3" t="e">
        <f>Table1[[#This Row],[Profit]]/Table1[[#This Row],[Sales]]</f>
        <v>#DIV/0!</v>
      </c>
      <c r="W1577" s="12">
        <f>[1]!Table1[[#This Row],[Sales]]-[1]!Table1[[#This Row],[Cost]]-[1]!Table1[[#This Row],[Profit]]</f>
        <v>-80000</v>
      </c>
      <c r="X1577" s="12">
        <f>[1]!Table1[[#This Row],[Quantity]]*[1]!Table1[[#This Row],[Unit_Price]]</f>
        <v>110000</v>
      </c>
      <c r="Y1577" s="12">
        <f>[1]!Table1[[#This Row],[Gross_Sales]]*[1]!Table1[[#This Row],[Discount]]</f>
        <v>11000</v>
      </c>
      <c r="Z1577" s="12">
        <f>[1]!Table1[[#This Row],[Gross_Sales]]*[1]!Table1[[#This Row],[Discount_amount]]</f>
        <v>1210000000</v>
      </c>
      <c r="AA1577" s="12">
        <f>IFERROR([1]!Table1[[#This Row],[Profit]]/[1]!Table1[[#This Row],[Sales]],0)</f>
        <v>0</v>
      </c>
      <c r="AB1577" s="12">
        <f>YEAR([1]!Table1[[#This Row],[Order_Date]])</f>
        <v>2025</v>
      </c>
      <c r="AC1577" s="12">
        <f>MONTH([1]!Table1[[#This Row],[Order_Date]])</f>
        <v>5</v>
      </c>
      <c r="AD1577" s="12" t="str">
        <f t="shared" si="72"/>
        <v>May</v>
      </c>
      <c r="AE1577" s="12" t="str">
        <f t="shared" si="73"/>
        <v>Q2</v>
      </c>
      <c r="AF1577" s="12" t="str">
        <f t="shared" si="74"/>
        <v>2025-May</v>
      </c>
      <c r="AG1577" s="12">
        <f>COUNTIF(C:C,Table1[[#This Row],[Customer_ID]])</f>
        <v>13</v>
      </c>
      <c r="AH1577" s="18" t="e">
        <f>IF([1]!Table1[[#This Row],[Customer_order_count]] &gt;= 10,"FREQUENT",IF([1]!Table1[[#This Row],[Customer_order_count]] &lt;= 10,"REGULAR","OCASSIONAL"))</f>
        <v>#REF!</v>
      </c>
    </row>
    <row r="1578" spans="1:34" x14ac:dyDescent="0.25">
      <c r="A1578" s="1" t="s">
        <v>2391</v>
      </c>
      <c r="B1578" s="2">
        <v>45476</v>
      </c>
      <c r="C1578" s="3" t="s">
        <v>489</v>
      </c>
      <c r="D1578" s="4" t="s">
        <v>490</v>
      </c>
      <c r="E1578" s="4" t="s">
        <v>3</v>
      </c>
      <c r="F1578" s="5">
        <v>26</v>
      </c>
      <c r="G1578" s="3" t="s">
        <v>339</v>
      </c>
      <c r="H1578" s="3" t="s">
        <v>285</v>
      </c>
      <c r="I1578" s="3" t="s">
        <v>23</v>
      </c>
      <c r="J1578" s="3" t="s">
        <v>24</v>
      </c>
      <c r="K1578" s="3" t="s">
        <v>25</v>
      </c>
      <c r="L1578" s="5">
        <v>1</v>
      </c>
      <c r="M1578" s="5">
        <v>55000</v>
      </c>
      <c r="N1578" s="6">
        <v>0.05</v>
      </c>
      <c r="O1578" s="5">
        <v>52250</v>
      </c>
      <c r="P1578" s="5">
        <v>40000</v>
      </c>
      <c r="Q1578" s="5">
        <f>Table1[[#This Row],[Sales]]-Table1[[#This Row],[Cost]]</f>
        <v>12250</v>
      </c>
      <c r="R1578" s="3" t="s">
        <v>26</v>
      </c>
      <c r="S1578" s="3" t="s">
        <v>10</v>
      </c>
      <c r="T1578" s="3" t="s">
        <v>33</v>
      </c>
      <c r="U1578" s="3" t="s">
        <v>27</v>
      </c>
      <c r="V1578" s="6">
        <f>Table1[[#This Row],[Profit]]/Table1[[#This Row],[Sales]]</f>
        <v>0.23444976076555024</v>
      </c>
      <c r="W1578" s="3">
        <f>[1]!Table1[[#This Row],[Sales]]-[1]!Table1[[#This Row],[Cost]]-[1]!Table1[[#This Row],[Profit]]</f>
        <v>0</v>
      </c>
      <c r="X1578" s="3">
        <f>[1]!Table1[[#This Row],[Quantity]]*[1]!Table1[[#This Row],[Unit_Price]]</f>
        <v>55000</v>
      </c>
      <c r="Y1578" s="7">
        <f>[1]!Table1[[#This Row],[Gross_Sales]]*[1]!Table1[[#This Row],[Discount]]</f>
        <v>2750</v>
      </c>
      <c r="Z1578" s="8">
        <f>[1]!Table1[[#This Row],[Gross_Sales]]*[1]!Table1[[#This Row],[Discount_amount]]</f>
        <v>151250000</v>
      </c>
      <c r="AA1578" s="6">
        <f>IFERROR([1]!Table1[[#This Row],[Profit]]/[1]!Table1[[#This Row],[Sales]],0)</f>
        <v>0.23444976076555024</v>
      </c>
      <c r="AB1578" s="3">
        <f>YEAR([1]!Table1[[#This Row],[Order_Date]])</f>
        <v>2024</v>
      </c>
      <c r="AC1578" s="3">
        <f>MONTH([1]!Table1[[#This Row],[Order_Date]])</f>
        <v>7</v>
      </c>
      <c r="AD1578" s="3" t="str">
        <f t="shared" si="72"/>
        <v>Jul</v>
      </c>
      <c r="AE1578" s="3" t="str">
        <f t="shared" si="73"/>
        <v>Q3</v>
      </c>
      <c r="AF1578" s="3" t="str">
        <f t="shared" si="74"/>
        <v>2024-Jul</v>
      </c>
      <c r="AG1578" s="3">
        <f>COUNTIF(C:C,Table1[[#This Row],[Customer_ID]])</f>
        <v>26</v>
      </c>
      <c r="AH1578" s="9" t="e">
        <f>IF([1]!Table1[[#This Row],[Customer_order_count]] &gt;= 10,"FREQUENT",IF([1]!Table1[[#This Row],[Customer_order_count]] &lt;= 10,"REGULAR","OCASSIONAL"))</f>
        <v>#REF!</v>
      </c>
    </row>
    <row r="1579" spans="1:34" x14ac:dyDescent="0.25">
      <c r="A1579" s="10" t="s">
        <v>2392</v>
      </c>
      <c r="B1579" s="11">
        <v>46014</v>
      </c>
      <c r="C1579" s="12" t="s">
        <v>368</v>
      </c>
      <c r="D1579" s="13" t="s">
        <v>369</v>
      </c>
      <c r="E1579" s="13" t="s">
        <v>3</v>
      </c>
      <c r="F1579" s="14">
        <v>39</v>
      </c>
      <c r="G1579" s="12" t="s">
        <v>290</v>
      </c>
      <c r="H1579" s="12" t="s">
        <v>276</v>
      </c>
      <c r="I1579" s="12" t="s">
        <v>81</v>
      </c>
      <c r="J1579" s="12" t="s">
        <v>82</v>
      </c>
      <c r="K1579" s="12" t="s">
        <v>58</v>
      </c>
      <c r="L1579" s="14">
        <v>3</v>
      </c>
      <c r="M1579" s="14">
        <v>3500</v>
      </c>
      <c r="N1579" s="15">
        <v>0.1</v>
      </c>
      <c r="O1579" s="14">
        <v>9450</v>
      </c>
      <c r="P1579" s="14">
        <v>7500</v>
      </c>
      <c r="Q1579" s="5">
        <f>Table1[[#This Row],[Sales]]-Table1[[#This Row],[Cost]]</f>
        <v>1950</v>
      </c>
      <c r="R1579" s="12" t="s">
        <v>17</v>
      </c>
      <c r="S1579" s="12" t="s">
        <v>10</v>
      </c>
      <c r="T1579" s="12" t="s">
        <v>40</v>
      </c>
      <c r="U1579" s="12" t="s">
        <v>12</v>
      </c>
      <c r="V1579" s="6">
        <f>Table1[[#This Row],[Profit]]/Table1[[#This Row],[Sales]]</f>
        <v>0.20634920634920634</v>
      </c>
      <c r="W1579" s="12">
        <f>[1]!Table1[[#This Row],[Sales]]-[1]!Table1[[#This Row],[Cost]]-[1]!Table1[[#This Row],[Profit]]</f>
        <v>0</v>
      </c>
      <c r="X1579" s="12">
        <f>[1]!Table1[[#This Row],[Quantity]]*[1]!Table1[[#This Row],[Unit_Price]]</f>
        <v>10500</v>
      </c>
      <c r="Y1579" s="16">
        <f>[1]!Table1[[#This Row],[Gross_Sales]]*[1]!Table1[[#This Row],[Discount]]</f>
        <v>1050</v>
      </c>
      <c r="Z1579" s="17">
        <f>[1]!Table1[[#This Row],[Gross_Sales]]*[1]!Table1[[#This Row],[Discount_amount]]</f>
        <v>11025000</v>
      </c>
      <c r="AA1579" s="15">
        <f>IFERROR([1]!Table1[[#This Row],[Profit]]/[1]!Table1[[#This Row],[Sales]],0)</f>
        <v>0.20634920634920634</v>
      </c>
      <c r="AB1579" s="12">
        <f>YEAR([1]!Table1[[#This Row],[Order_Date]])</f>
        <v>2025</v>
      </c>
      <c r="AC1579" s="12">
        <f>MONTH([1]!Table1[[#This Row],[Order_Date]])</f>
        <v>12</v>
      </c>
      <c r="AD1579" s="12" t="str">
        <f t="shared" si="72"/>
        <v>Dec</v>
      </c>
      <c r="AE1579" s="12" t="str">
        <f t="shared" si="73"/>
        <v>Q4</v>
      </c>
      <c r="AF1579" s="12" t="str">
        <f t="shared" si="74"/>
        <v>2025-Dec</v>
      </c>
      <c r="AG1579" s="12">
        <f>COUNTIF(C:C,Table1[[#This Row],[Customer_ID]])</f>
        <v>9</v>
      </c>
      <c r="AH1579" s="18" t="e">
        <f>IF([1]!Table1[[#This Row],[Customer_order_count]] &gt;= 10,"FREQUENT",IF([1]!Table1[[#This Row],[Customer_order_count]] &lt;= 10,"REGULAR","OCASSIONAL"))</f>
        <v>#REF!</v>
      </c>
    </row>
    <row r="1580" spans="1:34" x14ac:dyDescent="0.25">
      <c r="A1580" s="1" t="s">
        <v>2393</v>
      </c>
      <c r="B1580" s="2">
        <v>45913</v>
      </c>
      <c r="C1580" s="3" t="s">
        <v>2394</v>
      </c>
      <c r="D1580" s="4" t="s">
        <v>304</v>
      </c>
      <c r="E1580" s="4" t="s">
        <v>16</v>
      </c>
      <c r="F1580" s="5">
        <v>33</v>
      </c>
      <c r="G1580" s="3" t="s">
        <v>312</v>
      </c>
      <c r="H1580" s="3" t="s">
        <v>276</v>
      </c>
      <c r="I1580" s="3" t="s">
        <v>68</v>
      </c>
      <c r="J1580" s="3" t="s">
        <v>69</v>
      </c>
      <c r="K1580" s="3" t="s">
        <v>39</v>
      </c>
      <c r="L1580" s="5">
        <v>1</v>
      </c>
      <c r="M1580" s="5">
        <v>3500</v>
      </c>
      <c r="N1580" s="6">
        <v>0.1</v>
      </c>
      <c r="O1580" s="5">
        <v>3150</v>
      </c>
      <c r="P1580" s="5">
        <v>2300</v>
      </c>
      <c r="Q1580" s="5">
        <f>Table1[[#This Row],[Sales]]-Table1[[#This Row],[Cost]]</f>
        <v>850</v>
      </c>
      <c r="R1580" s="3" t="s">
        <v>17</v>
      </c>
      <c r="S1580" s="3" t="s">
        <v>10</v>
      </c>
      <c r="T1580" s="3" t="s">
        <v>33</v>
      </c>
      <c r="U1580" s="3" t="s">
        <v>19</v>
      </c>
      <c r="V1580" s="6">
        <f>Table1[[#This Row],[Profit]]/Table1[[#This Row],[Sales]]</f>
        <v>0.26984126984126983</v>
      </c>
      <c r="W1580" s="3">
        <f>[1]!Table1[[#This Row],[Sales]]-[1]!Table1[[#This Row],[Cost]]-[1]!Table1[[#This Row],[Profit]]</f>
        <v>0</v>
      </c>
      <c r="X1580" s="3">
        <f>[1]!Table1[[#This Row],[Quantity]]*[1]!Table1[[#This Row],[Unit_Price]]</f>
        <v>3500</v>
      </c>
      <c r="Y1580" s="7">
        <f>[1]!Table1[[#This Row],[Gross_Sales]]*[1]!Table1[[#This Row],[Discount]]</f>
        <v>350</v>
      </c>
      <c r="Z1580" s="8">
        <f>[1]!Table1[[#This Row],[Gross_Sales]]*[1]!Table1[[#This Row],[Discount_amount]]</f>
        <v>1225000</v>
      </c>
      <c r="AA1580" s="6">
        <f>IFERROR([1]!Table1[[#This Row],[Profit]]/[1]!Table1[[#This Row],[Sales]],0)</f>
        <v>0.26984126984126983</v>
      </c>
      <c r="AB1580" s="3">
        <f>YEAR([1]!Table1[[#This Row],[Order_Date]])</f>
        <v>2025</v>
      </c>
      <c r="AC1580" s="3">
        <f>MONTH([1]!Table1[[#This Row],[Order_Date]])</f>
        <v>9</v>
      </c>
      <c r="AD1580" s="3" t="str">
        <f t="shared" si="72"/>
        <v>Sep</v>
      </c>
      <c r="AE1580" s="3" t="str">
        <f t="shared" si="73"/>
        <v>Q3</v>
      </c>
      <c r="AF1580" s="3" t="str">
        <f t="shared" si="74"/>
        <v>2025-Sep</v>
      </c>
      <c r="AG1580" s="3">
        <f>COUNTIF(C:C,Table1[[#This Row],[Customer_ID]])</f>
        <v>1</v>
      </c>
      <c r="AH1580" s="9" t="e">
        <f>IF([1]!Table1[[#This Row],[Customer_order_count]] &gt;= 10,"FREQUENT",IF([1]!Table1[[#This Row],[Customer_order_count]] &lt;= 10,"REGULAR","OCASSIONAL"))</f>
        <v>#REF!</v>
      </c>
    </row>
    <row r="1581" spans="1:34" x14ac:dyDescent="0.25">
      <c r="A1581" s="10" t="s">
        <v>2395</v>
      </c>
      <c r="B1581" s="11">
        <v>45315</v>
      </c>
      <c r="C1581" s="12" t="s">
        <v>470</v>
      </c>
      <c r="D1581" s="13" t="s">
        <v>471</v>
      </c>
      <c r="E1581" s="13" t="s">
        <v>3</v>
      </c>
      <c r="F1581" s="14">
        <v>20</v>
      </c>
      <c r="G1581" s="12" t="s">
        <v>290</v>
      </c>
      <c r="H1581" s="12" t="s">
        <v>276</v>
      </c>
      <c r="I1581" s="12" t="s">
        <v>68</v>
      </c>
      <c r="J1581" s="12" t="s">
        <v>69</v>
      </c>
      <c r="K1581" s="12" t="s">
        <v>39</v>
      </c>
      <c r="L1581" s="14">
        <v>1</v>
      </c>
      <c r="M1581" s="14">
        <v>3500</v>
      </c>
      <c r="N1581" s="15">
        <v>0.05</v>
      </c>
      <c r="O1581" s="14">
        <v>3325</v>
      </c>
      <c r="P1581" s="14">
        <v>2300</v>
      </c>
      <c r="Q1581" s="5">
        <f>Table1[[#This Row],[Sales]]-Table1[[#This Row],[Cost]]</f>
        <v>1025</v>
      </c>
      <c r="R1581" s="12" t="s">
        <v>17</v>
      </c>
      <c r="S1581" s="12" t="s">
        <v>10</v>
      </c>
      <c r="T1581" s="12" t="s">
        <v>18</v>
      </c>
      <c r="U1581" s="12" t="s">
        <v>27</v>
      </c>
      <c r="V1581" s="6">
        <f>Table1[[#This Row],[Profit]]/Table1[[#This Row],[Sales]]</f>
        <v>0.30827067669172931</v>
      </c>
      <c r="W1581" s="12">
        <f>[1]!Table1[[#This Row],[Sales]]-[1]!Table1[[#This Row],[Cost]]-[1]!Table1[[#This Row],[Profit]]</f>
        <v>0</v>
      </c>
      <c r="X1581" s="12">
        <f>[1]!Table1[[#This Row],[Quantity]]*[1]!Table1[[#This Row],[Unit_Price]]</f>
        <v>3500</v>
      </c>
      <c r="Y1581" s="16">
        <f>[1]!Table1[[#This Row],[Gross_Sales]]*[1]!Table1[[#This Row],[Discount]]</f>
        <v>175</v>
      </c>
      <c r="Z1581" s="17">
        <f>[1]!Table1[[#This Row],[Gross_Sales]]*[1]!Table1[[#This Row],[Discount_amount]]</f>
        <v>612500</v>
      </c>
      <c r="AA1581" s="15">
        <f>IFERROR([1]!Table1[[#This Row],[Profit]]/[1]!Table1[[#This Row],[Sales]],0)</f>
        <v>0.30827067669172931</v>
      </c>
      <c r="AB1581" s="12">
        <f>YEAR([1]!Table1[[#This Row],[Order_Date]])</f>
        <v>2024</v>
      </c>
      <c r="AC1581" s="12">
        <f>MONTH([1]!Table1[[#This Row],[Order_Date]])</f>
        <v>1</v>
      </c>
      <c r="AD1581" s="12" t="str">
        <f t="shared" si="72"/>
        <v>Jan</v>
      </c>
      <c r="AE1581" s="12" t="str">
        <f t="shared" si="73"/>
        <v>Q1</v>
      </c>
      <c r="AF1581" s="12" t="str">
        <f t="shared" si="74"/>
        <v>2024-Jan</v>
      </c>
      <c r="AG1581" s="12">
        <f>COUNTIF(C:C,Table1[[#This Row],[Customer_ID]])</f>
        <v>7</v>
      </c>
      <c r="AH1581" s="18" t="e">
        <f>IF([1]!Table1[[#This Row],[Customer_order_count]] &gt;= 10,"FREQUENT",IF([1]!Table1[[#This Row],[Customer_order_count]] &lt;= 10,"REGULAR","OCASSIONAL"))</f>
        <v>#REF!</v>
      </c>
    </row>
    <row r="1582" spans="1:34" x14ac:dyDescent="0.25">
      <c r="A1582" s="1" t="s">
        <v>2396</v>
      </c>
      <c r="B1582" s="2">
        <v>45832</v>
      </c>
      <c r="C1582" s="3" t="s">
        <v>553</v>
      </c>
      <c r="D1582" s="4" t="s">
        <v>493</v>
      </c>
      <c r="E1582" s="4" t="s">
        <v>16</v>
      </c>
      <c r="F1582" s="5">
        <v>42</v>
      </c>
      <c r="G1582" s="3" t="s">
        <v>284</v>
      </c>
      <c r="H1582" s="3" t="s">
        <v>285</v>
      </c>
      <c r="I1582" s="3" t="s">
        <v>68</v>
      </c>
      <c r="J1582" s="3" t="s">
        <v>69</v>
      </c>
      <c r="K1582" s="3" t="s">
        <v>39</v>
      </c>
      <c r="L1582" s="5">
        <v>1</v>
      </c>
      <c r="M1582" s="5">
        <v>3500</v>
      </c>
      <c r="N1582" s="6">
        <v>0.05</v>
      </c>
      <c r="O1582" s="5">
        <v>3325</v>
      </c>
      <c r="P1582" s="5">
        <v>2300</v>
      </c>
      <c r="Q1582" s="5">
        <f>Table1[[#This Row],[Sales]]-Table1[[#This Row],[Cost]]</f>
        <v>1025</v>
      </c>
      <c r="R1582" s="3" t="s">
        <v>26</v>
      </c>
      <c r="S1582" s="3" t="s">
        <v>10</v>
      </c>
      <c r="T1582" s="3" t="s">
        <v>11</v>
      </c>
      <c r="U1582" s="3" t="s">
        <v>27</v>
      </c>
      <c r="V1582" s="6">
        <f>Table1[[#This Row],[Profit]]/Table1[[#This Row],[Sales]]</f>
        <v>0.30827067669172931</v>
      </c>
      <c r="W1582" s="3">
        <f>[1]!Table1[[#This Row],[Sales]]-[1]!Table1[[#This Row],[Cost]]-[1]!Table1[[#This Row],[Profit]]</f>
        <v>0</v>
      </c>
      <c r="X1582" s="3">
        <f>[1]!Table1[[#This Row],[Quantity]]*[1]!Table1[[#This Row],[Unit_Price]]</f>
        <v>3500</v>
      </c>
      <c r="Y1582" s="7">
        <f>[1]!Table1[[#This Row],[Gross_Sales]]*[1]!Table1[[#This Row],[Discount]]</f>
        <v>175</v>
      </c>
      <c r="Z1582" s="8">
        <f>[1]!Table1[[#This Row],[Gross_Sales]]*[1]!Table1[[#This Row],[Discount_amount]]</f>
        <v>612500</v>
      </c>
      <c r="AA1582" s="6">
        <f>IFERROR([1]!Table1[[#This Row],[Profit]]/[1]!Table1[[#This Row],[Sales]],0)</f>
        <v>0.30827067669172931</v>
      </c>
      <c r="AB1582" s="3">
        <f>YEAR([1]!Table1[[#This Row],[Order_Date]])</f>
        <v>2025</v>
      </c>
      <c r="AC1582" s="3">
        <f>MONTH([1]!Table1[[#This Row],[Order_Date]])</f>
        <v>6</v>
      </c>
      <c r="AD1582" s="3" t="str">
        <f t="shared" si="72"/>
        <v>Jun</v>
      </c>
      <c r="AE1582" s="3" t="str">
        <f t="shared" si="73"/>
        <v>Q2</v>
      </c>
      <c r="AF1582" s="3" t="str">
        <f t="shared" si="74"/>
        <v>2025-Jun</v>
      </c>
      <c r="AG1582" s="3">
        <f>COUNTIF(C:C,Table1[[#This Row],[Customer_ID]])</f>
        <v>11</v>
      </c>
      <c r="AH1582" s="9" t="e">
        <f>IF([1]!Table1[[#This Row],[Customer_order_count]] &gt;= 10,"FREQUENT",IF([1]!Table1[[#This Row],[Customer_order_count]] &lt;= 10,"REGULAR","OCASSIONAL"))</f>
        <v>#REF!</v>
      </c>
    </row>
    <row r="1583" spans="1:34" x14ac:dyDescent="0.25">
      <c r="A1583" s="10" t="s">
        <v>2397</v>
      </c>
      <c r="B1583" s="11">
        <v>45393</v>
      </c>
      <c r="C1583" s="12" t="s">
        <v>1460</v>
      </c>
      <c r="D1583" s="13" t="s">
        <v>1461</v>
      </c>
      <c r="E1583" s="13" t="s">
        <v>16</v>
      </c>
      <c r="F1583" s="14">
        <v>22</v>
      </c>
      <c r="G1583" s="12" t="s">
        <v>275</v>
      </c>
      <c r="H1583" s="12" t="s">
        <v>276</v>
      </c>
      <c r="I1583" s="12" t="s">
        <v>127</v>
      </c>
      <c r="J1583" s="12" t="s">
        <v>128</v>
      </c>
      <c r="K1583" s="12" t="s">
        <v>58</v>
      </c>
      <c r="L1583" s="14">
        <v>4</v>
      </c>
      <c r="M1583" s="14">
        <v>3000</v>
      </c>
      <c r="N1583" s="15">
        <v>0.1</v>
      </c>
      <c r="O1583" s="14">
        <v>10800</v>
      </c>
      <c r="P1583" s="14">
        <v>8400</v>
      </c>
      <c r="Q1583" s="5">
        <f>Table1[[#This Row],[Sales]]-Table1[[#This Row],[Cost]]</f>
        <v>2400</v>
      </c>
      <c r="R1583" s="12" t="s">
        <v>26</v>
      </c>
      <c r="S1583" s="12" t="s">
        <v>10</v>
      </c>
      <c r="T1583" s="12" t="s">
        <v>11</v>
      </c>
      <c r="U1583" s="12" t="s">
        <v>12</v>
      </c>
      <c r="V1583" s="6">
        <f>Table1[[#This Row],[Profit]]/Table1[[#This Row],[Sales]]</f>
        <v>0.22222222222222221</v>
      </c>
      <c r="W1583" s="12">
        <f>[1]!Table1[[#This Row],[Sales]]-[1]!Table1[[#This Row],[Cost]]-[1]!Table1[[#This Row],[Profit]]</f>
        <v>0</v>
      </c>
      <c r="X1583" s="12">
        <f>[1]!Table1[[#This Row],[Quantity]]*[1]!Table1[[#This Row],[Unit_Price]]</f>
        <v>12000</v>
      </c>
      <c r="Y1583" s="16">
        <f>[1]!Table1[[#This Row],[Gross_Sales]]*[1]!Table1[[#This Row],[Discount]]</f>
        <v>1200</v>
      </c>
      <c r="Z1583" s="17">
        <f>[1]!Table1[[#This Row],[Gross_Sales]]*[1]!Table1[[#This Row],[Discount_amount]]</f>
        <v>14400000</v>
      </c>
      <c r="AA1583" s="15">
        <f>IFERROR([1]!Table1[[#This Row],[Profit]]/[1]!Table1[[#This Row],[Sales]],0)</f>
        <v>0.22222222222222221</v>
      </c>
      <c r="AB1583" s="12">
        <f>YEAR([1]!Table1[[#This Row],[Order_Date]])</f>
        <v>2024</v>
      </c>
      <c r="AC1583" s="12">
        <f>MONTH([1]!Table1[[#This Row],[Order_Date]])</f>
        <v>4</v>
      </c>
      <c r="AD1583" s="12" t="str">
        <f t="shared" si="72"/>
        <v>Apr</v>
      </c>
      <c r="AE1583" s="12" t="str">
        <f t="shared" si="73"/>
        <v>Q2</v>
      </c>
      <c r="AF1583" s="12" t="str">
        <f t="shared" si="74"/>
        <v>2024-Apr</v>
      </c>
      <c r="AG1583" s="12">
        <f>COUNTIF(C:C,Table1[[#This Row],[Customer_ID]])</f>
        <v>6</v>
      </c>
      <c r="AH1583" s="18" t="e">
        <f>IF([1]!Table1[[#This Row],[Customer_order_count]] &gt;= 10,"FREQUENT",IF([1]!Table1[[#This Row],[Customer_order_count]] &lt;= 10,"REGULAR","OCASSIONAL"))</f>
        <v>#REF!</v>
      </c>
    </row>
    <row r="1584" spans="1:34" x14ac:dyDescent="0.25">
      <c r="A1584" s="1" t="s">
        <v>2398</v>
      </c>
      <c r="B1584" s="2">
        <v>45553</v>
      </c>
      <c r="C1584" s="3" t="s">
        <v>293</v>
      </c>
      <c r="D1584" s="3" t="s">
        <v>294</v>
      </c>
      <c r="E1584" s="3" t="s">
        <v>3</v>
      </c>
      <c r="F1584" s="3">
        <v>33</v>
      </c>
      <c r="G1584" s="3" t="s">
        <v>295</v>
      </c>
      <c r="H1584" s="3" t="s">
        <v>270</v>
      </c>
      <c r="I1584" s="3" t="s">
        <v>65</v>
      </c>
      <c r="J1584" s="3" t="s">
        <v>66</v>
      </c>
      <c r="K1584" s="3" t="s">
        <v>25</v>
      </c>
      <c r="L1584" s="3">
        <v>1</v>
      </c>
      <c r="M1584" s="3">
        <v>2500</v>
      </c>
      <c r="N1584" s="3">
        <v>0.15</v>
      </c>
      <c r="O1584" s="3">
        <v>2125</v>
      </c>
      <c r="P1584" s="3">
        <v>1600</v>
      </c>
      <c r="Q1584" s="5">
        <f>Table1[[#This Row],[Sales]]-Table1[[#This Row],[Cost]]</f>
        <v>525</v>
      </c>
      <c r="R1584" s="3" t="s">
        <v>26</v>
      </c>
      <c r="S1584" s="3" t="s">
        <v>287</v>
      </c>
      <c r="T1584" s="3" t="s">
        <v>33</v>
      </c>
      <c r="U1584" s="3" t="s">
        <v>27</v>
      </c>
      <c r="V1584" s="6">
        <f>Table1[[#This Row],[Profit]]/Table1[[#This Row],[Sales]]</f>
        <v>0.24705882352941178</v>
      </c>
      <c r="W1584" s="3">
        <f>[1]!Table1[[#This Row],[Sales]]-[1]!Table1[[#This Row],[Cost]]-[1]!Table1[[#This Row],[Profit]]</f>
        <v>-3200</v>
      </c>
      <c r="X1584" s="3">
        <f>[1]!Table1[[#This Row],[Quantity]]*[1]!Table1[[#This Row],[Unit_Price]]</f>
        <v>2500</v>
      </c>
      <c r="Y1584" s="3">
        <f>[1]!Table1[[#This Row],[Gross_Sales]]*[1]!Table1[[#This Row],[Discount]]</f>
        <v>375</v>
      </c>
      <c r="Z1584" s="3">
        <f>[1]!Table1[[#This Row],[Gross_Sales]]*[1]!Table1[[#This Row],[Discount_amount]]</f>
        <v>937500</v>
      </c>
      <c r="AA1584" s="3">
        <f>IFERROR([1]!Table1[[#This Row],[Profit]]/[1]!Table1[[#This Row],[Sales]],0)</f>
        <v>0.24705882352941178</v>
      </c>
      <c r="AB1584" s="3">
        <f>YEAR([1]!Table1[[#This Row],[Order_Date]])</f>
        <v>2024</v>
      </c>
      <c r="AC1584" s="3">
        <f>MONTH([1]!Table1[[#This Row],[Order_Date]])</f>
        <v>9</v>
      </c>
      <c r="AD1584" s="3" t="str">
        <f t="shared" si="72"/>
        <v>Sep</v>
      </c>
      <c r="AE1584" s="3" t="str">
        <f t="shared" si="73"/>
        <v>Q3</v>
      </c>
      <c r="AF1584" s="3" t="str">
        <f t="shared" si="74"/>
        <v>2024-Sep</v>
      </c>
      <c r="AG1584" s="3">
        <f>COUNTIF(C:C,Table1[[#This Row],[Customer_ID]])</f>
        <v>16</v>
      </c>
      <c r="AH1584" s="9" t="e">
        <f>IF([1]!Table1[[#This Row],[Customer_order_count]] &gt;= 10,"FREQUENT",IF([1]!Table1[[#This Row],[Customer_order_count]] &lt;= 10,"REGULAR","OCASSIONAL"))</f>
        <v>#REF!</v>
      </c>
    </row>
    <row r="1585" spans="1:34" x14ac:dyDescent="0.25">
      <c r="A1585" s="10" t="s">
        <v>2399</v>
      </c>
      <c r="B1585" s="11">
        <v>45986</v>
      </c>
      <c r="C1585" s="12" t="s">
        <v>1229</v>
      </c>
      <c r="D1585" s="12" t="s">
        <v>591</v>
      </c>
      <c r="E1585" s="12" t="s">
        <v>3</v>
      </c>
      <c r="F1585" s="12">
        <v>51</v>
      </c>
      <c r="G1585" s="12" t="s">
        <v>312</v>
      </c>
      <c r="H1585" s="12" t="s">
        <v>276</v>
      </c>
      <c r="I1585" s="12" t="s">
        <v>305</v>
      </c>
      <c r="J1585" s="12" t="s">
        <v>306</v>
      </c>
      <c r="K1585" s="12" t="s">
        <v>91</v>
      </c>
      <c r="L1585" s="12">
        <v>3</v>
      </c>
      <c r="M1585" s="12">
        <v>8500</v>
      </c>
      <c r="N1585" s="12">
        <v>0.1</v>
      </c>
      <c r="O1585" s="12">
        <v>22950</v>
      </c>
      <c r="P1585" s="12">
        <v>19500</v>
      </c>
      <c r="Q1585" s="5">
        <f>Table1[[#This Row],[Sales]]-Table1[[#This Row],[Cost]]</f>
        <v>3450</v>
      </c>
      <c r="R1585" s="12" t="s">
        <v>26</v>
      </c>
      <c r="S1585" s="12" t="s">
        <v>287</v>
      </c>
      <c r="T1585" s="12" t="s">
        <v>40</v>
      </c>
      <c r="U1585" s="12" t="s">
        <v>19</v>
      </c>
      <c r="V1585" s="6">
        <f>Table1[[#This Row],[Profit]]/Table1[[#This Row],[Sales]]</f>
        <v>0.15032679738562091</v>
      </c>
      <c r="W1585" s="12">
        <f>[1]!Table1[[#This Row],[Sales]]-[1]!Table1[[#This Row],[Cost]]-[1]!Table1[[#This Row],[Profit]]</f>
        <v>-39000</v>
      </c>
      <c r="X1585" s="12">
        <f>[1]!Table1[[#This Row],[Quantity]]*[1]!Table1[[#This Row],[Unit_Price]]</f>
        <v>25500</v>
      </c>
      <c r="Y1585" s="12">
        <f>[1]!Table1[[#This Row],[Gross_Sales]]*[1]!Table1[[#This Row],[Discount]]</f>
        <v>2550</v>
      </c>
      <c r="Z1585" s="12">
        <f>[1]!Table1[[#This Row],[Gross_Sales]]*[1]!Table1[[#This Row],[Discount_amount]]</f>
        <v>65025000</v>
      </c>
      <c r="AA1585" s="12">
        <f>IFERROR([1]!Table1[[#This Row],[Profit]]/[1]!Table1[[#This Row],[Sales]],0)</f>
        <v>0.15032679738562091</v>
      </c>
      <c r="AB1585" s="12">
        <f>YEAR([1]!Table1[[#This Row],[Order_Date]])</f>
        <v>2025</v>
      </c>
      <c r="AC1585" s="12">
        <f>MONTH([1]!Table1[[#This Row],[Order_Date]])</f>
        <v>11</v>
      </c>
      <c r="AD1585" s="12" t="str">
        <f t="shared" si="72"/>
        <v>Nov</v>
      </c>
      <c r="AE1585" s="12" t="str">
        <f t="shared" si="73"/>
        <v>Q4</v>
      </c>
      <c r="AF1585" s="12" t="str">
        <f t="shared" si="74"/>
        <v>2025-Nov</v>
      </c>
      <c r="AG1585" s="12">
        <f>COUNTIF(C:C,Table1[[#This Row],[Customer_ID]])</f>
        <v>9</v>
      </c>
      <c r="AH1585" s="18" t="e">
        <f>IF([1]!Table1[[#This Row],[Customer_order_count]] &gt;= 10,"FREQUENT",IF([1]!Table1[[#This Row],[Customer_order_count]] &lt;= 10,"REGULAR","OCASSIONAL"))</f>
        <v>#REF!</v>
      </c>
    </row>
    <row r="1586" spans="1:34" x14ac:dyDescent="0.25">
      <c r="A1586" s="1" t="s">
        <v>2400</v>
      </c>
      <c r="B1586" s="2">
        <v>45477</v>
      </c>
      <c r="C1586" s="3" t="s">
        <v>2401</v>
      </c>
      <c r="D1586" s="4" t="s">
        <v>357</v>
      </c>
      <c r="E1586" s="4" t="s">
        <v>3</v>
      </c>
      <c r="F1586" s="5">
        <v>25</v>
      </c>
      <c r="G1586" s="3" t="s">
        <v>312</v>
      </c>
      <c r="H1586" s="3" t="s">
        <v>276</v>
      </c>
      <c r="I1586" s="3" t="s">
        <v>23</v>
      </c>
      <c r="J1586" s="3" t="s">
        <v>24</v>
      </c>
      <c r="K1586" s="3" t="s">
        <v>25</v>
      </c>
      <c r="L1586" s="5">
        <v>2</v>
      </c>
      <c r="M1586" s="5">
        <v>55000</v>
      </c>
      <c r="N1586" s="6">
        <v>0.1</v>
      </c>
      <c r="O1586" s="5">
        <v>99000</v>
      </c>
      <c r="P1586" s="5">
        <v>80000</v>
      </c>
      <c r="Q1586" s="5">
        <f>Table1[[#This Row],[Sales]]-Table1[[#This Row],[Cost]]</f>
        <v>19000</v>
      </c>
      <c r="R1586" s="3" t="s">
        <v>9</v>
      </c>
      <c r="S1586" s="3" t="s">
        <v>10</v>
      </c>
      <c r="T1586" s="3" t="s">
        <v>33</v>
      </c>
      <c r="U1586" s="3" t="s">
        <v>27</v>
      </c>
      <c r="V1586" s="6">
        <f>Table1[[#This Row],[Profit]]/Table1[[#This Row],[Sales]]</f>
        <v>0.19191919191919191</v>
      </c>
      <c r="W1586" s="3">
        <f>[1]!Table1[[#This Row],[Sales]]-[1]!Table1[[#This Row],[Cost]]-[1]!Table1[[#This Row],[Profit]]</f>
        <v>0</v>
      </c>
      <c r="X1586" s="3">
        <f>[1]!Table1[[#This Row],[Quantity]]*[1]!Table1[[#This Row],[Unit_Price]]</f>
        <v>110000</v>
      </c>
      <c r="Y1586" s="7">
        <f>[1]!Table1[[#This Row],[Gross_Sales]]*[1]!Table1[[#This Row],[Discount]]</f>
        <v>11000</v>
      </c>
      <c r="Z1586" s="8">
        <f>[1]!Table1[[#This Row],[Gross_Sales]]*[1]!Table1[[#This Row],[Discount_amount]]</f>
        <v>1210000000</v>
      </c>
      <c r="AA1586" s="6">
        <f>IFERROR([1]!Table1[[#This Row],[Profit]]/[1]!Table1[[#This Row],[Sales]],0)</f>
        <v>0.19191919191919191</v>
      </c>
      <c r="AB1586" s="3">
        <f>YEAR([1]!Table1[[#This Row],[Order_Date]])</f>
        <v>2024</v>
      </c>
      <c r="AC1586" s="3">
        <f>MONTH([1]!Table1[[#This Row],[Order_Date]])</f>
        <v>7</v>
      </c>
      <c r="AD1586" s="3" t="str">
        <f t="shared" si="72"/>
        <v>Jul</v>
      </c>
      <c r="AE1586" s="3" t="str">
        <f t="shared" si="73"/>
        <v>Q3</v>
      </c>
      <c r="AF1586" s="3" t="str">
        <f t="shared" si="74"/>
        <v>2024-Jul</v>
      </c>
      <c r="AG1586" s="3">
        <f>COUNTIF(C:C,Table1[[#This Row],[Customer_ID]])</f>
        <v>3</v>
      </c>
      <c r="AH1586" s="9" t="e">
        <f>IF([1]!Table1[[#This Row],[Customer_order_count]] &gt;= 10,"FREQUENT",IF([1]!Table1[[#This Row],[Customer_order_count]] &lt;= 10,"REGULAR","OCASSIONAL"))</f>
        <v>#REF!</v>
      </c>
    </row>
    <row r="1587" spans="1:34" x14ac:dyDescent="0.25">
      <c r="A1587" s="10" t="s">
        <v>2402</v>
      </c>
      <c r="B1587" s="11">
        <v>45393</v>
      </c>
      <c r="C1587" s="12" t="s">
        <v>437</v>
      </c>
      <c r="D1587" s="12" t="s">
        <v>438</v>
      </c>
      <c r="E1587" s="12" t="s">
        <v>16</v>
      </c>
      <c r="F1587" s="12">
        <v>37</v>
      </c>
      <c r="G1587" s="12" t="s">
        <v>312</v>
      </c>
      <c r="H1587" s="12" t="s">
        <v>276</v>
      </c>
      <c r="I1587" s="12" t="s">
        <v>68</v>
      </c>
      <c r="J1587" s="12" t="s">
        <v>69</v>
      </c>
      <c r="K1587" s="12" t="s">
        <v>39</v>
      </c>
      <c r="L1587" s="12">
        <v>1</v>
      </c>
      <c r="M1587" s="12">
        <v>3500</v>
      </c>
      <c r="N1587" s="12">
        <v>0</v>
      </c>
      <c r="O1587" s="12">
        <v>0</v>
      </c>
      <c r="P1587" s="12">
        <v>2300</v>
      </c>
      <c r="Q1587" s="5">
        <f>Table1[[#This Row],[Sales]]-Table1[[#This Row],[Cost]]</f>
        <v>-2300</v>
      </c>
      <c r="R1587" s="12" t="s">
        <v>26</v>
      </c>
      <c r="S1587" s="12" t="s">
        <v>291</v>
      </c>
      <c r="T1587" s="12" t="s">
        <v>11</v>
      </c>
      <c r="U1587" s="12" t="s">
        <v>12</v>
      </c>
      <c r="V1587" s="3" t="e">
        <f>Table1[[#This Row],[Profit]]/Table1[[#This Row],[Sales]]</f>
        <v>#DIV/0!</v>
      </c>
      <c r="W1587" s="12">
        <f>[1]!Table1[[#This Row],[Sales]]-[1]!Table1[[#This Row],[Cost]]-[1]!Table1[[#This Row],[Profit]]</f>
        <v>-2300</v>
      </c>
      <c r="X1587" s="12">
        <f>[1]!Table1[[#This Row],[Quantity]]*[1]!Table1[[#This Row],[Unit_Price]]</f>
        <v>3500</v>
      </c>
      <c r="Y1587" s="12">
        <f>[1]!Table1[[#This Row],[Gross_Sales]]*[1]!Table1[[#This Row],[Discount]]</f>
        <v>0</v>
      </c>
      <c r="Z1587" s="12">
        <f>[1]!Table1[[#This Row],[Gross_Sales]]*[1]!Table1[[#This Row],[Discount_amount]]</f>
        <v>0</v>
      </c>
      <c r="AA1587" s="12">
        <f>IFERROR([1]!Table1[[#This Row],[Profit]]/[1]!Table1[[#This Row],[Sales]],0)</f>
        <v>0</v>
      </c>
      <c r="AB1587" s="12">
        <f>YEAR([1]!Table1[[#This Row],[Order_Date]])</f>
        <v>2024</v>
      </c>
      <c r="AC1587" s="12">
        <f>MONTH([1]!Table1[[#This Row],[Order_Date]])</f>
        <v>4</v>
      </c>
      <c r="AD1587" s="12" t="str">
        <f t="shared" si="72"/>
        <v>Apr</v>
      </c>
      <c r="AE1587" s="12" t="str">
        <f t="shared" si="73"/>
        <v>Q2</v>
      </c>
      <c r="AF1587" s="12" t="str">
        <f t="shared" si="74"/>
        <v>2024-Apr</v>
      </c>
      <c r="AG1587" s="12">
        <f>COUNTIF(C:C,Table1[[#This Row],[Customer_ID]])</f>
        <v>8</v>
      </c>
      <c r="AH1587" s="18" t="e">
        <f>IF([1]!Table1[[#This Row],[Customer_order_count]] &gt;= 10,"FREQUENT",IF([1]!Table1[[#This Row],[Customer_order_count]] &lt;= 10,"REGULAR","OCASSIONAL"))</f>
        <v>#REF!</v>
      </c>
    </row>
    <row r="1588" spans="1:34" x14ac:dyDescent="0.25">
      <c r="A1588" s="1" t="s">
        <v>2403</v>
      </c>
      <c r="B1588" s="2">
        <v>45556</v>
      </c>
      <c r="C1588" s="3" t="s">
        <v>342</v>
      </c>
      <c r="D1588" s="3" t="s">
        <v>343</v>
      </c>
      <c r="E1588" s="3" t="s">
        <v>16</v>
      </c>
      <c r="F1588" s="3">
        <v>57</v>
      </c>
      <c r="G1588" s="3" t="s">
        <v>290</v>
      </c>
      <c r="H1588" s="3" t="s">
        <v>276</v>
      </c>
      <c r="I1588" s="3" t="s">
        <v>95</v>
      </c>
      <c r="J1588" s="3" t="s">
        <v>96</v>
      </c>
      <c r="K1588" s="3" t="s">
        <v>46</v>
      </c>
      <c r="L1588" s="3">
        <v>1</v>
      </c>
      <c r="M1588" s="3">
        <v>600</v>
      </c>
      <c r="N1588" s="3">
        <v>0.05</v>
      </c>
      <c r="O1588" s="3">
        <v>0</v>
      </c>
      <c r="P1588" s="3">
        <v>380</v>
      </c>
      <c r="Q1588" s="5">
        <f>Table1[[#This Row],[Sales]]-Table1[[#This Row],[Cost]]</f>
        <v>-380</v>
      </c>
      <c r="R1588" s="3" t="s">
        <v>77</v>
      </c>
      <c r="S1588" s="3" t="s">
        <v>291</v>
      </c>
      <c r="T1588" s="3" t="s">
        <v>33</v>
      </c>
      <c r="U1588" s="3" t="s">
        <v>19</v>
      </c>
      <c r="V1588" s="3" t="e">
        <f>Table1[[#This Row],[Profit]]/Table1[[#This Row],[Sales]]</f>
        <v>#DIV/0!</v>
      </c>
      <c r="W1588" s="3">
        <f>[1]!Table1[[#This Row],[Sales]]-[1]!Table1[[#This Row],[Cost]]-[1]!Table1[[#This Row],[Profit]]</f>
        <v>-380</v>
      </c>
      <c r="X1588" s="3">
        <f>[1]!Table1[[#This Row],[Quantity]]*[1]!Table1[[#This Row],[Unit_Price]]</f>
        <v>600</v>
      </c>
      <c r="Y1588" s="3">
        <f>[1]!Table1[[#This Row],[Gross_Sales]]*[1]!Table1[[#This Row],[Discount]]</f>
        <v>30</v>
      </c>
      <c r="Z1588" s="3">
        <f>[1]!Table1[[#This Row],[Gross_Sales]]*[1]!Table1[[#This Row],[Discount_amount]]</f>
        <v>18000</v>
      </c>
      <c r="AA1588" s="3">
        <f>IFERROR([1]!Table1[[#This Row],[Profit]]/[1]!Table1[[#This Row],[Sales]],0)</f>
        <v>0</v>
      </c>
      <c r="AB1588" s="3">
        <f>YEAR([1]!Table1[[#This Row],[Order_Date]])</f>
        <v>2024</v>
      </c>
      <c r="AC1588" s="3">
        <f>MONTH([1]!Table1[[#This Row],[Order_Date]])</f>
        <v>9</v>
      </c>
      <c r="AD1588" s="3" t="str">
        <f t="shared" si="72"/>
        <v>Sep</v>
      </c>
      <c r="AE1588" s="3" t="str">
        <f t="shared" si="73"/>
        <v>Q3</v>
      </c>
      <c r="AF1588" s="3" t="str">
        <f t="shared" si="74"/>
        <v>2024-Sep</v>
      </c>
      <c r="AG1588" s="3">
        <f>COUNTIF(C:C,Table1[[#This Row],[Customer_ID]])</f>
        <v>14</v>
      </c>
      <c r="AH1588" s="9" t="e">
        <f>IF([1]!Table1[[#This Row],[Customer_order_count]] &gt;= 10,"FREQUENT",IF([1]!Table1[[#This Row],[Customer_order_count]] &lt;= 10,"REGULAR","OCASSIONAL"))</f>
        <v>#REF!</v>
      </c>
    </row>
    <row r="1589" spans="1:34" x14ac:dyDescent="0.25">
      <c r="A1589" s="10" t="s">
        <v>2404</v>
      </c>
      <c r="B1589" s="11">
        <v>45345</v>
      </c>
      <c r="C1589" s="12" t="s">
        <v>650</v>
      </c>
      <c r="D1589" s="13" t="s">
        <v>651</v>
      </c>
      <c r="E1589" s="13" t="s">
        <v>3</v>
      </c>
      <c r="F1589" s="14">
        <v>48</v>
      </c>
      <c r="G1589" s="12" t="s">
        <v>317</v>
      </c>
      <c r="H1589" s="12" t="s">
        <v>5</v>
      </c>
      <c r="I1589" s="12" t="s">
        <v>186</v>
      </c>
      <c r="J1589" s="12" t="s">
        <v>187</v>
      </c>
      <c r="K1589" s="12" t="s">
        <v>91</v>
      </c>
      <c r="L1589" s="14">
        <v>1</v>
      </c>
      <c r="M1589" s="14">
        <v>12000</v>
      </c>
      <c r="N1589" s="15">
        <v>0.1</v>
      </c>
      <c r="O1589" s="14">
        <v>10800</v>
      </c>
      <c r="P1589" s="14">
        <v>9000</v>
      </c>
      <c r="Q1589" s="5">
        <f>Table1[[#This Row],[Sales]]-Table1[[#This Row],[Cost]]</f>
        <v>1800</v>
      </c>
      <c r="R1589" s="12" t="s">
        <v>26</v>
      </c>
      <c r="S1589" s="12" t="s">
        <v>10</v>
      </c>
      <c r="T1589" s="12" t="s">
        <v>18</v>
      </c>
      <c r="U1589" s="12" t="s">
        <v>27</v>
      </c>
      <c r="V1589" s="6">
        <f>Table1[[#This Row],[Profit]]/Table1[[#This Row],[Sales]]</f>
        <v>0.16666666666666666</v>
      </c>
      <c r="W1589" s="12">
        <f>[1]!Table1[[#This Row],[Sales]]-[1]!Table1[[#This Row],[Cost]]-[1]!Table1[[#This Row],[Profit]]</f>
        <v>0</v>
      </c>
      <c r="X1589" s="12">
        <f>[1]!Table1[[#This Row],[Quantity]]*[1]!Table1[[#This Row],[Unit_Price]]</f>
        <v>12000</v>
      </c>
      <c r="Y1589" s="16">
        <f>[1]!Table1[[#This Row],[Gross_Sales]]*[1]!Table1[[#This Row],[Discount]]</f>
        <v>1200</v>
      </c>
      <c r="Z1589" s="17">
        <f>[1]!Table1[[#This Row],[Gross_Sales]]*[1]!Table1[[#This Row],[Discount_amount]]</f>
        <v>14400000</v>
      </c>
      <c r="AA1589" s="15">
        <f>IFERROR([1]!Table1[[#This Row],[Profit]]/[1]!Table1[[#This Row],[Sales]],0)</f>
        <v>0.16666666666666666</v>
      </c>
      <c r="AB1589" s="12">
        <f>YEAR([1]!Table1[[#This Row],[Order_Date]])</f>
        <v>2024</v>
      </c>
      <c r="AC1589" s="12">
        <f>MONTH([1]!Table1[[#This Row],[Order_Date]])</f>
        <v>2</v>
      </c>
      <c r="AD1589" s="12" t="str">
        <f t="shared" si="72"/>
        <v>Feb</v>
      </c>
      <c r="AE1589" s="12" t="str">
        <f t="shared" si="73"/>
        <v>Q1</v>
      </c>
      <c r="AF1589" s="12" t="str">
        <f t="shared" si="74"/>
        <v>2024-Feb</v>
      </c>
      <c r="AG1589" s="12">
        <f>COUNTIF(C:C,Table1[[#This Row],[Customer_ID]])</f>
        <v>18</v>
      </c>
      <c r="AH1589" s="18" t="e">
        <f>IF([1]!Table1[[#This Row],[Customer_order_count]] &gt;= 10,"FREQUENT",IF([1]!Table1[[#This Row],[Customer_order_count]] &lt;= 10,"REGULAR","OCASSIONAL"))</f>
        <v>#REF!</v>
      </c>
    </row>
    <row r="1590" spans="1:34" x14ac:dyDescent="0.25">
      <c r="A1590" s="1" t="s">
        <v>2405</v>
      </c>
      <c r="B1590" s="2">
        <v>45534</v>
      </c>
      <c r="C1590" s="3" t="s">
        <v>348</v>
      </c>
      <c r="D1590" s="4" t="s">
        <v>349</v>
      </c>
      <c r="E1590" s="4" t="s">
        <v>16</v>
      </c>
      <c r="F1590" s="5">
        <v>59</v>
      </c>
      <c r="G1590" s="3" t="s">
        <v>263</v>
      </c>
      <c r="H1590" s="3" t="s">
        <v>5</v>
      </c>
      <c r="I1590" s="3" t="s">
        <v>143</v>
      </c>
      <c r="J1590" s="3" t="s">
        <v>144</v>
      </c>
      <c r="K1590" s="3" t="s">
        <v>76</v>
      </c>
      <c r="L1590" s="5">
        <v>5</v>
      </c>
      <c r="M1590" s="5">
        <v>700</v>
      </c>
      <c r="N1590" s="6">
        <v>0.15</v>
      </c>
      <c r="O1590" s="5">
        <v>2975</v>
      </c>
      <c r="P1590" s="5">
        <v>2850</v>
      </c>
      <c r="Q1590" s="5">
        <f>Table1[[#This Row],[Sales]]-Table1[[#This Row],[Cost]]</f>
        <v>125</v>
      </c>
      <c r="R1590" s="3" t="s">
        <v>17</v>
      </c>
      <c r="S1590" s="3" t="s">
        <v>10</v>
      </c>
      <c r="T1590" s="3" t="s">
        <v>33</v>
      </c>
      <c r="U1590" s="3" t="s">
        <v>12</v>
      </c>
      <c r="V1590" s="6">
        <f>Table1[[#This Row],[Profit]]/Table1[[#This Row],[Sales]]</f>
        <v>4.2016806722689079E-2</v>
      </c>
      <c r="W1590" s="3">
        <f>[1]!Table1[[#This Row],[Sales]]-[1]!Table1[[#This Row],[Cost]]-[1]!Table1[[#This Row],[Profit]]</f>
        <v>0</v>
      </c>
      <c r="X1590" s="3">
        <f>[1]!Table1[[#This Row],[Quantity]]*[1]!Table1[[#This Row],[Unit_Price]]</f>
        <v>3500</v>
      </c>
      <c r="Y1590" s="7">
        <f>[1]!Table1[[#This Row],[Gross_Sales]]*[1]!Table1[[#This Row],[Discount]]</f>
        <v>525</v>
      </c>
      <c r="Z1590" s="8">
        <f>[1]!Table1[[#This Row],[Gross_Sales]]*[1]!Table1[[#This Row],[Discount_amount]]</f>
        <v>1837500</v>
      </c>
      <c r="AA1590" s="6">
        <f>IFERROR([1]!Table1[[#This Row],[Profit]]/[1]!Table1[[#This Row],[Sales]],0)</f>
        <v>4.2016806722689079E-2</v>
      </c>
      <c r="AB1590" s="3">
        <f>YEAR([1]!Table1[[#This Row],[Order_Date]])</f>
        <v>2024</v>
      </c>
      <c r="AC1590" s="3">
        <f>MONTH([1]!Table1[[#This Row],[Order_Date]])</f>
        <v>8</v>
      </c>
      <c r="AD1590" s="3" t="str">
        <f t="shared" si="72"/>
        <v>Aug</v>
      </c>
      <c r="AE1590" s="3" t="str">
        <f t="shared" si="73"/>
        <v>Q3</v>
      </c>
      <c r="AF1590" s="3" t="str">
        <f t="shared" si="74"/>
        <v>2024-Aug</v>
      </c>
      <c r="AG1590" s="3">
        <f>COUNTIF(C:C,Table1[[#This Row],[Customer_ID]])</f>
        <v>14</v>
      </c>
      <c r="AH1590" s="9" t="e">
        <f>IF([1]!Table1[[#This Row],[Customer_order_count]] &gt;= 10,"FREQUENT",IF([1]!Table1[[#This Row],[Customer_order_count]] &lt;= 10,"REGULAR","OCASSIONAL"))</f>
        <v>#REF!</v>
      </c>
    </row>
    <row r="1591" spans="1:34" x14ac:dyDescent="0.25">
      <c r="A1591" s="10" t="s">
        <v>2406</v>
      </c>
      <c r="B1591" s="11">
        <v>45409</v>
      </c>
      <c r="C1591" s="12" t="s">
        <v>334</v>
      </c>
      <c r="D1591" s="13" t="s">
        <v>335</v>
      </c>
      <c r="E1591" s="13" t="s">
        <v>16</v>
      </c>
      <c r="F1591" s="14">
        <v>31</v>
      </c>
      <c r="G1591" s="12" t="s">
        <v>317</v>
      </c>
      <c r="H1591" s="12" t="s">
        <v>5</v>
      </c>
      <c r="I1591" s="12" t="s">
        <v>37</v>
      </c>
      <c r="J1591" s="12" t="s">
        <v>38</v>
      </c>
      <c r="K1591" s="12" t="s">
        <v>39</v>
      </c>
      <c r="L1591" s="14">
        <v>1</v>
      </c>
      <c r="M1591" s="14">
        <v>900</v>
      </c>
      <c r="N1591" s="15">
        <v>0.1</v>
      </c>
      <c r="O1591" s="14">
        <v>810</v>
      </c>
      <c r="P1591" s="14">
        <v>550</v>
      </c>
      <c r="Q1591" s="5">
        <f>Table1[[#This Row],[Sales]]-Table1[[#This Row],[Cost]]</f>
        <v>260</v>
      </c>
      <c r="R1591" s="12" t="s">
        <v>26</v>
      </c>
      <c r="S1591" s="12" t="s">
        <v>10</v>
      </c>
      <c r="T1591" s="12" t="s">
        <v>11</v>
      </c>
      <c r="U1591" s="12" t="s">
        <v>27</v>
      </c>
      <c r="V1591" s="6">
        <f>Table1[[#This Row],[Profit]]/Table1[[#This Row],[Sales]]</f>
        <v>0.32098765432098764</v>
      </c>
      <c r="W1591" s="12">
        <f>[1]!Table1[[#This Row],[Sales]]-[1]!Table1[[#This Row],[Cost]]-[1]!Table1[[#This Row],[Profit]]</f>
        <v>0</v>
      </c>
      <c r="X1591" s="12">
        <f>[1]!Table1[[#This Row],[Quantity]]*[1]!Table1[[#This Row],[Unit_Price]]</f>
        <v>900</v>
      </c>
      <c r="Y1591" s="16">
        <f>[1]!Table1[[#This Row],[Gross_Sales]]*[1]!Table1[[#This Row],[Discount]]</f>
        <v>90</v>
      </c>
      <c r="Z1591" s="17">
        <f>[1]!Table1[[#This Row],[Gross_Sales]]*[1]!Table1[[#This Row],[Discount_amount]]</f>
        <v>81000</v>
      </c>
      <c r="AA1591" s="15">
        <f>IFERROR([1]!Table1[[#This Row],[Profit]]/[1]!Table1[[#This Row],[Sales]],0)</f>
        <v>0.32098765432098764</v>
      </c>
      <c r="AB1591" s="12">
        <f>YEAR([1]!Table1[[#This Row],[Order_Date]])</f>
        <v>2024</v>
      </c>
      <c r="AC1591" s="12">
        <f>MONTH([1]!Table1[[#This Row],[Order_Date]])</f>
        <v>4</v>
      </c>
      <c r="AD1591" s="12" t="str">
        <f t="shared" si="72"/>
        <v>Apr</v>
      </c>
      <c r="AE1591" s="12" t="str">
        <f t="shared" si="73"/>
        <v>Q2</v>
      </c>
      <c r="AF1591" s="12" t="str">
        <f t="shared" si="74"/>
        <v>2024-Apr</v>
      </c>
      <c r="AG1591" s="12">
        <f>COUNTIF(C:C,Table1[[#This Row],[Customer_ID]])</f>
        <v>13</v>
      </c>
      <c r="AH1591" s="18" t="e">
        <f>IF([1]!Table1[[#This Row],[Customer_order_count]] &gt;= 10,"FREQUENT",IF([1]!Table1[[#This Row],[Customer_order_count]] &lt;= 10,"REGULAR","OCASSIONAL"))</f>
        <v>#REF!</v>
      </c>
    </row>
    <row r="1592" spans="1:34" x14ac:dyDescent="0.25">
      <c r="A1592" s="1" t="s">
        <v>2407</v>
      </c>
      <c r="B1592" s="2">
        <v>45708</v>
      </c>
      <c r="C1592" s="3" t="s">
        <v>437</v>
      </c>
      <c r="D1592" s="4" t="s">
        <v>438</v>
      </c>
      <c r="E1592" s="4" t="s">
        <v>16</v>
      </c>
      <c r="F1592" s="5">
        <v>37</v>
      </c>
      <c r="G1592" s="3" t="s">
        <v>312</v>
      </c>
      <c r="H1592" s="3" t="s">
        <v>276</v>
      </c>
      <c r="I1592" s="3" t="s">
        <v>65</v>
      </c>
      <c r="J1592" s="3" t="s">
        <v>66</v>
      </c>
      <c r="K1592" s="3" t="s">
        <v>25</v>
      </c>
      <c r="L1592" s="5">
        <v>1</v>
      </c>
      <c r="M1592" s="5">
        <v>2500</v>
      </c>
      <c r="N1592" s="6">
        <v>0</v>
      </c>
      <c r="O1592" s="5">
        <v>2500</v>
      </c>
      <c r="P1592" s="5">
        <v>1600</v>
      </c>
      <c r="Q1592" s="5">
        <f>Table1[[#This Row],[Sales]]-Table1[[#This Row],[Cost]]</f>
        <v>900</v>
      </c>
      <c r="R1592" s="3" t="s">
        <v>17</v>
      </c>
      <c r="S1592" s="3" t="s">
        <v>10</v>
      </c>
      <c r="T1592" s="3" t="s">
        <v>18</v>
      </c>
      <c r="U1592" s="3" t="s">
        <v>12</v>
      </c>
      <c r="V1592" s="6">
        <f>Table1[[#This Row],[Profit]]/Table1[[#This Row],[Sales]]</f>
        <v>0.36</v>
      </c>
      <c r="W1592" s="3">
        <f>[1]!Table1[[#This Row],[Sales]]-[1]!Table1[[#This Row],[Cost]]-[1]!Table1[[#This Row],[Profit]]</f>
        <v>0</v>
      </c>
      <c r="X1592" s="3">
        <f>[1]!Table1[[#This Row],[Quantity]]*[1]!Table1[[#This Row],[Unit_Price]]</f>
        <v>2500</v>
      </c>
      <c r="Y1592" s="7">
        <f>[1]!Table1[[#This Row],[Gross_Sales]]*[1]!Table1[[#This Row],[Discount]]</f>
        <v>0</v>
      </c>
      <c r="Z1592" s="8">
        <f>[1]!Table1[[#This Row],[Gross_Sales]]*[1]!Table1[[#This Row],[Discount_amount]]</f>
        <v>0</v>
      </c>
      <c r="AA1592" s="6">
        <f>IFERROR([1]!Table1[[#This Row],[Profit]]/[1]!Table1[[#This Row],[Sales]],0)</f>
        <v>0.36</v>
      </c>
      <c r="AB1592" s="3">
        <f>YEAR([1]!Table1[[#This Row],[Order_Date]])</f>
        <v>2025</v>
      </c>
      <c r="AC1592" s="3">
        <f>MONTH([1]!Table1[[#This Row],[Order_Date]])</f>
        <v>2</v>
      </c>
      <c r="AD1592" s="3" t="str">
        <f t="shared" si="72"/>
        <v>Feb</v>
      </c>
      <c r="AE1592" s="3" t="str">
        <f t="shared" si="73"/>
        <v>Q1</v>
      </c>
      <c r="AF1592" s="3" t="str">
        <f t="shared" si="74"/>
        <v>2025-Feb</v>
      </c>
      <c r="AG1592" s="3">
        <f>COUNTIF(C:C,Table1[[#This Row],[Customer_ID]])</f>
        <v>8</v>
      </c>
      <c r="AH1592" s="9" t="e">
        <f>IF([1]!Table1[[#This Row],[Customer_order_count]] &gt;= 10,"FREQUENT",IF([1]!Table1[[#This Row],[Customer_order_count]] &lt;= 10,"REGULAR","OCASSIONAL"))</f>
        <v>#REF!</v>
      </c>
    </row>
    <row r="1593" spans="1:34" x14ac:dyDescent="0.25">
      <c r="A1593" s="10" t="s">
        <v>2408</v>
      </c>
      <c r="B1593" s="11">
        <v>45531</v>
      </c>
      <c r="C1593" s="12" t="s">
        <v>1522</v>
      </c>
      <c r="D1593" s="12" t="s">
        <v>113</v>
      </c>
      <c r="E1593" s="12" t="s">
        <v>16</v>
      </c>
      <c r="F1593" s="12">
        <v>42</v>
      </c>
      <c r="G1593" s="12" t="s">
        <v>269</v>
      </c>
      <c r="H1593" s="12" t="s">
        <v>270</v>
      </c>
      <c r="I1593" s="12" t="s">
        <v>23</v>
      </c>
      <c r="J1593" s="12" t="s">
        <v>24</v>
      </c>
      <c r="K1593" s="12" t="s">
        <v>25</v>
      </c>
      <c r="L1593" s="12">
        <v>1</v>
      </c>
      <c r="M1593" s="12">
        <v>55000</v>
      </c>
      <c r="N1593" s="12">
        <v>0.1</v>
      </c>
      <c r="O1593" s="12">
        <v>49500</v>
      </c>
      <c r="P1593" s="12">
        <v>40000</v>
      </c>
      <c r="Q1593" s="5">
        <f>Table1[[#This Row],[Sales]]-Table1[[#This Row],[Cost]]</f>
        <v>9500</v>
      </c>
      <c r="R1593" s="12" t="s">
        <v>26</v>
      </c>
      <c r="S1593" s="12" t="s">
        <v>287</v>
      </c>
      <c r="T1593" s="12" t="s">
        <v>33</v>
      </c>
      <c r="U1593" s="12" t="s">
        <v>19</v>
      </c>
      <c r="V1593" s="6">
        <f>Table1[[#This Row],[Profit]]/Table1[[#This Row],[Sales]]</f>
        <v>0.19191919191919191</v>
      </c>
      <c r="W1593" s="12">
        <f>[1]!Table1[[#This Row],[Sales]]-[1]!Table1[[#This Row],[Cost]]-[1]!Table1[[#This Row],[Profit]]</f>
        <v>-80000</v>
      </c>
      <c r="X1593" s="12">
        <f>[1]!Table1[[#This Row],[Quantity]]*[1]!Table1[[#This Row],[Unit_Price]]</f>
        <v>55000</v>
      </c>
      <c r="Y1593" s="12">
        <f>[1]!Table1[[#This Row],[Gross_Sales]]*[1]!Table1[[#This Row],[Discount]]</f>
        <v>5500</v>
      </c>
      <c r="Z1593" s="12">
        <f>[1]!Table1[[#This Row],[Gross_Sales]]*[1]!Table1[[#This Row],[Discount_amount]]</f>
        <v>302500000</v>
      </c>
      <c r="AA1593" s="12">
        <f>IFERROR([1]!Table1[[#This Row],[Profit]]/[1]!Table1[[#This Row],[Sales]],0)</f>
        <v>0.19191919191919191</v>
      </c>
      <c r="AB1593" s="12">
        <f>YEAR([1]!Table1[[#This Row],[Order_Date]])</f>
        <v>2024</v>
      </c>
      <c r="AC1593" s="12">
        <f>MONTH([1]!Table1[[#This Row],[Order_Date]])</f>
        <v>8</v>
      </c>
      <c r="AD1593" s="12" t="str">
        <f t="shared" si="72"/>
        <v>Aug</v>
      </c>
      <c r="AE1593" s="12" t="str">
        <f t="shared" si="73"/>
        <v>Q3</v>
      </c>
      <c r="AF1593" s="12" t="str">
        <f t="shared" si="74"/>
        <v>2024-Aug</v>
      </c>
      <c r="AG1593" s="12">
        <f>COUNTIF(C:C,Table1[[#This Row],[Customer_ID]])</f>
        <v>2</v>
      </c>
      <c r="AH1593" s="18" t="e">
        <f>IF([1]!Table1[[#This Row],[Customer_order_count]] &gt;= 10,"FREQUENT",IF([1]!Table1[[#This Row],[Customer_order_count]] &lt;= 10,"REGULAR","OCASSIONAL"))</f>
        <v>#REF!</v>
      </c>
    </row>
    <row r="1594" spans="1:34" x14ac:dyDescent="0.25">
      <c r="A1594" s="1" t="s">
        <v>2409</v>
      </c>
      <c r="B1594" s="2">
        <v>45983</v>
      </c>
      <c r="C1594" s="3" t="s">
        <v>621</v>
      </c>
      <c r="D1594" s="4" t="s">
        <v>64</v>
      </c>
      <c r="E1594" s="4" t="s">
        <v>3</v>
      </c>
      <c r="F1594" s="5">
        <v>27</v>
      </c>
      <c r="G1594" s="3" t="s">
        <v>269</v>
      </c>
      <c r="H1594" s="3" t="s">
        <v>270</v>
      </c>
      <c r="I1594" s="3" t="s">
        <v>31</v>
      </c>
      <c r="J1594" s="3" t="s">
        <v>32</v>
      </c>
      <c r="K1594" s="3" t="s">
        <v>25</v>
      </c>
      <c r="L1594" s="5">
        <v>1</v>
      </c>
      <c r="M1594" s="5">
        <v>5000</v>
      </c>
      <c r="N1594" s="6">
        <v>0.15</v>
      </c>
      <c r="O1594" s="5">
        <v>4250</v>
      </c>
      <c r="P1594" s="5">
        <v>3500</v>
      </c>
      <c r="Q1594" s="5">
        <f>Table1[[#This Row],[Sales]]-Table1[[#This Row],[Cost]]</f>
        <v>750</v>
      </c>
      <c r="R1594" s="3" t="s">
        <v>26</v>
      </c>
      <c r="S1594" s="3" t="s">
        <v>10</v>
      </c>
      <c r="T1594" s="3" t="s">
        <v>40</v>
      </c>
      <c r="U1594" s="3" t="s">
        <v>12</v>
      </c>
      <c r="V1594" s="6">
        <f>Table1[[#This Row],[Profit]]/Table1[[#This Row],[Sales]]</f>
        <v>0.17647058823529413</v>
      </c>
      <c r="W1594" s="3">
        <f>[1]!Table1[[#This Row],[Sales]]-[1]!Table1[[#This Row],[Cost]]-[1]!Table1[[#This Row],[Profit]]</f>
        <v>0</v>
      </c>
      <c r="X1594" s="3">
        <f>[1]!Table1[[#This Row],[Quantity]]*[1]!Table1[[#This Row],[Unit_Price]]</f>
        <v>5000</v>
      </c>
      <c r="Y1594" s="7">
        <f>[1]!Table1[[#This Row],[Gross_Sales]]*[1]!Table1[[#This Row],[Discount]]</f>
        <v>750</v>
      </c>
      <c r="Z1594" s="8">
        <f>[1]!Table1[[#This Row],[Gross_Sales]]*[1]!Table1[[#This Row],[Discount_amount]]</f>
        <v>3750000</v>
      </c>
      <c r="AA1594" s="6">
        <f>IFERROR([1]!Table1[[#This Row],[Profit]]/[1]!Table1[[#This Row],[Sales]],0)</f>
        <v>0.17647058823529413</v>
      </c>
      <c r="AB1594" s="3">
        <f>YEAR([1]!Table1[[#This Row],[Order_Date]])</f>
        <v>2025</v>
      </c>
      <c r="AC1594" s="3">
        <f>MONTH([1]!Table1[[#This Row],[Order_Date]])</f>
        <v>11</v>
      </c>
      <c r="AD1594" s="3" t="str">
        <f t="shared" si="72"/>
        <v>Nov</v>
      </c>
      <c r="AE1594" s="3" t="str">
        <f t="shared" si="73"/>
        <v>Q4</v>
      </c>
      <c r="AF1594" s="3" t="str">
        <f t="shared" si="74"/>
        <v>2025-Nov</v>
      </c>
      <c r="AG1594" s="3">
        <f>COUNTIF(C:C,Table1[[#This Row],[Customer_ID]])</f>
        <v>12</v>
      </c>
      <c r="AH1594" s="9" t="e">
        <f>IF([1]!Table1[[#This Row],[Customer_order_count]] &gt;= 10,"FREQUENT",IF([1]!Table1[[#This Row],[Customer_order_count]] &lt;= 10,"REGULAR","OCASSIONAL"))</f>
        <v>#REF!</v>
      </c>
    </row>
    <row r="1595" spans="1:34" x14ac:dyDescent="0.25">
      <c r="A1595" s="10" t="s">
        <v>2410</v>
      </c>
      <c r="B1595" s="11">
        <v>45420</v>
      </c>
      <c r="C1595" s="12" t="s">
        <v>562</v>
      </c>
      <c r="D1595" s="13" t="s">
        <v>438</v>
      </c>
      <c r="E1595" s="13" t="s">
        <v>3</v>
      </c>
      <c r="F1595" s="14">
        <v>35</v>
      </c>
      <c r="G1595" s="12" t="s">
        <v>339</v>
      </c>
      <c r="H1595" s="12" t="s">
        <v>285</v>
      </c>
      <c r="I1595" s="12" t="s">
        <v>344</v>
      </c>
      <c r="J1595" s="12" t="s">
        <v>345</v>
      </c>
      <c r="K1595" s="12" t="s">
        <v>39</v>
      </c>
      <c r="L1595" s="14">
        <v>2</v>
      </c>
      <c r="M1595" s="14">
        <v>2200</v>
      </c>
      <c r="N1595" s="15">
        <v>0.05</v>
      </c>
      <c r="O1595" s="14">
        <v>4180</v>
      </c>
      <c r="P1595" s="14">
        <v>2800</v>
      </c>
      <c r="Q1595" s="5">
        <f>Table1[[#This Row],[Sales]]-Table1[[#This Row],[Cost]]</f>
        <v>1380</v>
      </c>
      <c r="R1595" s="12" t="s">
        <v>17</v>
      </c>
      <c r="S1595" s="12" t="s">
        <v>10</v>
      </c>
      <c r="T1595" s="12" t="s">
        <v>11</v>
      </c>
      <c r="U1595" s="12" t="s">
        <v>12</v>
      </c>
      <c r="V1595" s="6">
        <f>Table1[[#This Row],[Profit]]/Table1[[#This Row],[Sales]]</f>
        <v>0.33014354066985646</v>
      </c>
      <c r="W1595" s="12">
        <f>[1]!Table1[[#This Row],[Sales]]-[1]!Table1[[#This Row],[Cost]]-[1]!Table1[[#This Row],[Profit]]</f>
        <v>0</v>
      </c>
      <c r="X1595" s="12">
        <f>[1]!Table1[[#This Row],[Quantity]]*[1]!Table1[[#This Row],[Unit_Price]]</f>
        <v>4400</v>
      </c>
      <c r="Y1595" s="16">
        <f>[1]!Table1[[#This Row],[Gross_Sales]]*[1]!Table1[[#This Row],[Discount]]</f>
        <v>220</v>
      </c>
      <c r="Z1595" s="17">
        <f>[1]!Table1[[#This Row],[Gross_Sales]]*[1]!Table1[[#This Row],[Discount_amount]]</f>
        <v>968000</v>
      </c>
      <c r="AA1595" s="15">
        <f>IFERROR([1]!Table1[[#This Row],[Profit]]/[1]!Table1[[#This Row],[Sales]],0)</f>
        <v>0.33014354066985646</v>
      </c>
      <c r="AB1595" s="12">
        <f>YEAR([1]!Table1[[#This Row],[Order_Date]])</f>
        <v>2024</v>
      </c>
      <c r="AC1595" s="12">
        <f>MONTH([1]!Table1[[#This Row],[Order_Date]])</f>
        <v>5</v>
      </c>
      <c r="AD1595" s="12" t="str">
        <f t="shared" si="72"/>
        <v>May</v>
      </c>
      <c r="AE1595" s="12" t="str">
        <f t="shared" si="73"/>
        <v>Q2</v>
      </c>
      <c r="AF1595" s="12" t="str">
        <f t="shared" si="74"/>
        <v>2024-May</v>
      </c>
      <c r="AG1595" s="12">
        <f>COUNTIF(C:C,Table1[[#This Row],[Customer_ID]])</f>
        <v>12</v>
      </c>
      <c r="AH1595" s="18" t="e">
        <f>IF([1]!Table1[[#This Row],[Customer_order_count]] &gt;= 10,"FREQUENT",IF([1]!Table1[[#This Row],[Customer_order_count]] &lt;= 10,"REGULAR","OCASSIONAL"))</f>
        <v>#REF!</v>
      </c>
    </row>
    <row r="1596" spans="1:34" x14ac:dyDescent="0.25">
      <c r="A1596" s="1" t="s">
        <v>2411</v>
      </c>
      <c r="B1596" s="2">
        <v>45943</v>
      </c>
      <c r="C1596" s="3" t="s">
        <v>2412</v>
      </c>
      <c r="D1596" s="3" t="s">
        <v>1203</v>
      </c>
      <c r="E1596" s="3" t="s">
        <v>16</v>
      </c>
      <c r="F1596" s="3">
        <v>26</v>
      </c>
      <c r="G1596" s="3" t="s">
        <v>407</v>
      </c>
      <c r="H1596" s="3" t="s">
        <v>285</v>
      </c>
      <c r="I1596" s="3" t="s">
        <v>105</v>
      </c>
      <c r="J1596" s="3" t="s">
        <v>106</v>
      </c>
      <c r="K1596" s="3" t="s">
        <v>76</v>
      </c>
      <c r="L1596" s="3">
        <v>3</v>
      </c>
      <c r="M1596" s="3">
        <v>450</v>
      </c>
      <c r="N1596" s="3">
        <v>0.05</v>
      </c>
      <c r="O1596" s="3">
        <v>1282.5</v>
      </c>
      <c r="P1596" s="3">
        <v>990</v>
      </c>
      <c r="Q1596" s="5">
        <f>Table1[[#This Row],[Sales]]-Table1[[#This Row],[Cost]]</f>
        <v>292.5</v>
      </c>
      <c r="R1596" s="3" t="s">
        <v>26</v>
      </c>
      <c r="S1596" s="3" t="s">
        <v>287</v>
      </c>
      <c r="T1596" s="3" t="s">
        <v>40</v>
      </c>
      <c r="U1596" s="3" t="s">
        <v>19</v>
      </c>
      <c r="V1596" s="6">
        <f>Table1[[#This Row],[Profit]]/Table1[[#This Row],[Sales]]</f>
        <v>0.22807017543859648</v>
      </c>
      <c r="W1596" s="3">
        <f>[1]!Table1[[#This Row],[Sales]]-[1]!Table1[[#This Row],[Cost]]-[1]!Table1[[#This Row],[Profit]]</f>
        <v>-1980</v>
      </c>
      <c r="X1596" s="3">
        <f>[1]!Table1[[#This Row],[Quantity]]*[1]!Table1[[#This Row],[Unit_Price]]</f>
        <v>1350</v>
      </c>
      <c r="Y1596" s="3">
        <f>[1]!Table1[[#This Row],[Gross_Sales]]*[1]!Table1[[#This Row],[Discount]]</f>
        <v>67.5</v>
      </c>
      <c r="Z1596" s="3">
        <f>[1]!Table1[[#This Row],[Gross_Sales]]*[1]!Table1[[#This Row],[Discount_amount]]</f>
        <v>91125</v>
      </c>
      <c r="AA1596" s="3">
        <f>IFERROR([1]!Table1[[#This Row],[Profit]]/[1]!Table1[[#This Row],[Sales]],0)</f>
        <v>0.22807017543859648</v>
      </c>
      <c r="AB1596" s="3">
        <f>YEAR([1]!Table1[[#This Row],[Order_Date]])</f>
        <v>2025</v>
      </c>
      <c r="AC1596" s="3">
        <f>MONTH([1]!Table1[[#This Row],[Order_Date]])</f>
        <v>10</v>
      </c>
      <c r="AD1596" s="3" t="str">
        <f t="shared" si="72"/>
        <v>Oct</v>
      </c>
      <c r="AE1596" s="3" t="str">
        <f t="shared" si="73"/>
        <v>Q4</v>
      </c>
      <c r="AF1596" s="3" t="str">
        <f t="shared" si="74"/>
        <v>2025-Oct</v>
      </c>
      <c r="AG1596" s="3">
        <f>COUNTIF(C:C,Table1[[#This Row],[Customer_ID]])</f>
        <v>2</v>
      </c>
      <c r="AH1596" s="9" t="e">
        <f>IF([1]!Table1[[#This Row],[Customer_order_count]] &gt;= 10,"FREQUENT",IF([1]!Table1[[#This Row],[Customer_order_count]] &lt;= 10,"REGULAR","OCASSIONAL"))</f>
        <v>#REF!</v>
      </c>
    </row>
    <row r="1597" spans="1:34" x14ac:dyDescent="0.25">
      <c r="A1597" s="10" t="s">
        <v>2413</v>
      </c>
      <c r="B1597" s="11">
        <v>45674</v>
      </c>
      <c r="C1597" s="12" t="s">
        <v>927</v>
      </c>
      <c r="D1597" s="13" t="s">
        <v>928</v>
      </c>
      <c r="E1597" s="13" t="s">
        <v>3</v>
      </c>
      <c r="F1597" s="14">
        <v>51</v>
      </c>
      <c r="G1597" s="12" t="s">
        <v>312</v>
      </c>
      <c r="H1597" s="12" t="s">
        <v>276</v>
      </c>
      <c r="I1597" s="12" t="s">
        <v>127</v>
      </c>
      <c r="J1597" s="12" t="s">
        <v>128</v>
      </c>
      <c r="K1597" s="12" t="s">
        <v>58</v>
      </c>
      <c r="L1597" s="14">
        <v>2</v>
      </c>
      <c r="M1597" s="14">
        <v>3000</v>
      </c>
      <c r="N1597" s="15">
        <v>0.15</v>
      </c>
      <c r="O1597" s="14">
        <v>5100</v>
      </c>
      <c r="P1597" s="14">
        <v>4200</v>
      </c>
      <c r="Q1597" s="5">
        <f>Table1[[#This Row],[Sales]]-Table1[[#This Row],[Cost]]</f>
        <v>900</v>
      </c>
      <c r="R1597" s="12" t="s">
        <v>98</v>
      </c>
      <c r="S1597" s="12" t="s">
        <v>10</v>
      </c>
      <c r="T1597" s="12" t="s">
        <v>18</v>
      </c>
      <c r="U1597" s="12" t="s">
        <v>12</v>
      </c>
      <c r="V1597" s="6">
        <f>Table1[[#This Row],[Profit]]/Table1[[#This Row],[Sales]]</f>
        <v>0.17647058823529413</v>
      </c>
      <c r="W1597" s="12">
        <f>[1]!Table1[[#This Row],[Sales]]-[1]!Table1[[#This Row],[Cost]]-[1]!Table1[[#This Row],[Profit]]</f>
        <v>0</v>
      </c>
      <c r="X1597" s="12">
        <f>[1]!Table1[[#This Row],[Quantity]]*[1]!Table1[[#This Row],[Unit_Price]]</f>
        <v>6000</v>
      </c>
      <c r="Y1597" s="16">
        <f>[1]!Table1[[#This Row],[Gross_Sales]]*[1]!Table1[[#This Row],[Discount]]</f>
        <v>900</v>
      </c>
      <c r="Z1597" s="17">
        <f>[1]!Table1[[#This Row],[Gross_Sales]]*[1]!Table1[[#This Row],[Discount_amount]]</f>
        <v>5400000</v>
      </c>
      <c r="AA1597" s="15">
        <f>IFERROR([1]!Table1[[#This Row],[Profit]]/[1]!Table1[[#This Row],[Sales]],0)</f>
        <v>0.17647058823529413</v>
      </c>
      <c r="AB1597" s="12">
        <f>YEAR([1]!Table1[[#This Row],[Order_Date]])</f>
        <v>2025</v>
      </c>
      <c r="AC1597" s="12">
        <f>MONTH([1]!Table1[[#This Row],[Order_Date]])</f>
        <v>1</v>
      </c>
      <c r="AD1597" s="12" t="str">
        <f t="shared" si="72"/>
        <v>Jan</v>
      </c>
      <c r="AE1597" s="12" t="str">
        <f t="shared" si="73"/>
        <v>Q1</v>
      </c>
      <c r="AF1597" s="12" t="str">
        <f t="shared" si="74"/>
        <v>2025-Jan</v>
      </c>
      <c r="AG1597" s="12">
        <f>COUNTIF(C:C,Table1[[#This Row],[Customer_ID]])</f>
        <v>10</v>
      </c>
      <c r="AH1597" s="18" t="e">
        <f>IF([1]!Table1[[#This Row],[Customer_order_count]] &gt;= 10,"FREQUENT",IF([1]!Table1[[#This Row],[Customer_order_count]] &lt;= 10,"REGULAR","OCASSIONAL"))</f>
        <v>#REF!</v>
      </c>
    </row>
    <row r="1598" spans="1:34" x14ac:dyDescent="0.25">
      <c r="A1598" s="1" t="s">
        <v>155</v>
      </c>
      <c r="B1598" s="2">
        <v>45842</v>
      </c>
      <c r="C1598" s="3" t="s">
        <v>135</v>
      </c>
      <c r="D1598" s="4" t="s">
        <v>136</v>
      </c>
      <c r="E1598" s="4" t="s">
        <v>3</v>
      </c>
      <c r="F1598" s="5">
        <v>52</v>
      </c>
      <c r="G1598" s="3" t="s">
        <v>4</v>
      </c>
      <c r="H1598" s="3" t="s">
        <v>5</v>
      </c>
      <c r="I1598" s="3" t="s">
        <v>44</v>
      </c>
      <c r="J1598" s="3" t="s">
        <v>45</v>
      </c>
      <c r="K1598" s="3" t="s">
        <v>46</v>
      </c>
      <c r="L1598" s="5">
        <v>1</v>
      </c>
      <c r="M1598" s="5">
        <v>2500</v>
      </c>
      <c r="N1598" s="6">
        <v>0.15</v>
      </c>
      <c r="O1598" s="5">
        <v>2125</v>
      </c>
      <c r="P1598" s="5">
        <v>1500</v>
      </c>
      <c r="Q1598" s="5">
        <f>Table1[[#This Row],[Sales]]-Table1[[#This Row],[Cost]]</f>
        <v>625</v>
      </c>
      <c r="R1598" s="3" t="s">
        <v>98</v>
      </c>
      <c r="S1598" s="3" t="s">
        <v>10</v>
      </c>
      <c r="T1598" s="3" t="s">
        <v>33</v>
      </c>
      <c r="U1598" s="3" t="s">
        <v>12</v>
      </c>
      <c r="V1598" s="6">
        <f>Table1[[#This Row],[Profit]]/Table1[[#This Row],[Sales]]</f>
        <v>0.29411764705882354</v>
      </c>
      <c r="W1598" s="3">
        <f>[1]!Table1[[#This Row],[Sales]]-[1]!Table1[[#This Row],[Cost]]-[1]!Table1[[#This Row],[Profit]]</f>
        <v>0</v>
      </c>
      <c r="X1598" s="3">
        <f>[1]!Table1[[#This Row],[Quantity]]*[1]!Table1[[#This Row],[Unit_Price]]</f>
        <v>2500</v>
      </c>
      <c r="Y1598" s="7">
        <f>[1]!Table1[[#This Row],[Gross_Sales]]*[1]!Table1[[#This Row],[Discount]]</f>
        <v>375</v>
      </c>
      <c r="Z1598" s="8">
        <f>[1]!Table1[[#This Row],[Gross_Sales]]*[1]!Table1[[#This Row],[Discount_amount]]</f>
        <v>937500</v>
      </c>
      <c r="AA1598" s="6">
        <f>IFERROR([1]!Table1[[#This Row],[Profit]]/[1]!Table1[[#This Row],[Sales]],0)</f>
        <v>0.29411764705882354</v>
      </c>
      <c r="AB1598" s="3">
        <f>YEAR([1]!Table1[[#This Row],[Order_Date]])</f>
        <v>2025</v>
      </c>
      <c r="AC1598" s="3">
        <f>MONTH([1]!Table1[[#This Row],[Order_Date]])</f>
        <v>7</v>
      </c>
      <c r="AD1598" s="3" t="str">
        <f t="shared" si="72"/>
        <v>Jul</v>
      </c>
      <c r="AE1598" s="3" t="str">
        <f t="shared" si="73"/>
        <v>Q3</v>
      </c>
      <c r="AF1598" s="3" t="str">
        <f t="shared" si="74"/>
        <v>2025-Jul</v>
      </c>
      <c r="AG1598" s="3">
        <f>COUNTIF(C:C,Table1[[#This Row],[Customer_ID]])</f>
        <v>5</v>
      </c>
      <c r="AH1598" s="9" t="e">
        <f>IF([1]!Table1[[#This Row],[Customer_order_count]] &gt;= 10,"FREQUENT",IF([1]!Table1[[#This Row],[Customer_order_count]] &lt;= 10,"REGULAR","OCASSIONAL"))</f>
        <v>#REF!</v>
      </c>
    </row>
    <row r="1599" spans="1:34" x14ac:dyDescent="0.25">
      <c r="A1599" s="10" t="s">
        <v>2414</v>
      </c>
      <c r="B1599" s="11">
        <v>45334</v>
      </c>
      <c r="C1599" s="12" t="s">
        <v>647</v>
      </c>
      <c r="D1599" s="12" t="s">
        <v>158</v>
      </c>
      <c r="E1599" s="12" t="s">
        <v>16</v>
      </c>
      <c r="F1599" s="12">
        <v>24</v>
      </c>
      <c r="G1599" s="12" t="s">
        <v>275</v>
      </c>
      <c r="H1599" s="12" t="s">
        <v>276</v>
      </c>
      <c r="I1599" s="12" t="s">
        <v>23</v>
      </c>
      <c r="J1599" s="12" t="s">
        <v>24</v>
      </c>
      <c r="K1599" s="12" t="s">
        <v>25</v>
      </c>
      <c r="L1599" s="12">
        <v>1</v>
      </c>
      <c r="M1599" s="12">
        <v>55000</v>
      </c>
      <c r="N1599" s="12">
        <v>0.1</v>
      </c>
      <c r="O1599" s="12">
        <v>49500</v>
      </c>
      <c r="P1599" s="12">
        <v>40000</v>
      </c>
      <c r="Q1599" s="5">
        <f>Table1[[#This Row],[Sales]]-Table1[[#This Row],[Cost]]</f>
        <v>9500</v>
      </c>
      <c r="R1599" s="12" t="s">
        <v>77</v>
      </c>
      <c r="S1599" s="12" t="s">
        <v>287</v>
      </c>
      <c r="T1599" s="12" t="s">
        <v>18</v>
      </c>
      <c r="U1599" s="12" t="s">
        <v>19</v>
      </c>
      <c r="V1599" s="6">
        <f>Table1[[#This Row],[Profit]]/Table1[[#This Row],[Sales]]</f>
        <v>0.19191919191919191</v>
      </c>
      <c r="W1599" s="12">
        <f>[1]!Table1[[#This Row],[Sales]]-[1]!Table1[[#This Row],[Cost]]-[1]!Table1[[#This Row],[Profit]]</f>
        <v>-80000</v>
      </c>
      <c r="X1599" s="12">
        <f>[1]!Table1[[#This Row],[Quantity]]*[1]!Table1[[#This Row],[Unit_Price]]</f>
        <v>55000</v>
      </c>
      <c r="Y1599" s="12">
        <f>[1]!Table1[[#This Row],[Gross_Sales]]*[1]!Table1[[#This Row],[Discount]]</f>
        <v>5500</v>
      </c>
      <c r="Z1599" s="12">
        <f>[1]!Table1[[#This Row],[Gross_Sales]]*[1]!Table1[[#This Row],[Discount_amount]]</f>
        <v>302500000</v>
      </c>
      <c r="AA1599" s="12">
        <f>IFERROR([1]!Table1[[#This Row],[Profit]]/[1]!Table1[[#This Row],[Sales]],0)</f>
        <v>0.19191919191919191</v>
      </c>
      <c r="AB1599" s="12">
        <f>YEAR([1]!Table1[[#This Row],[Order_Date]])</f>
        <v>2024</v>
      </c>
      <c r="AC1599" s="12">
        <f>MONTH([1]!Table1[[#This Row],[Order_Date]])</f>
        <v>2</v>
      </c>
      <c r="AD1599" s="12" t="str">
        <f t="shared" si="72"/>
        <v>Feb</v>
      </c>
      <c r="AE1599" s="12" t="str">
        <f t="shared" si="73"/>
        <v>Q1</v>
      </c>
      <c r="AF1599" s="12" t="str">
        <f t="shared" si="74"/>
        <v>2024-Feb</v>
      </c>
      <c r="AG1599" s="12">
        <f>COUNTIF(C:C,Table1[[#This Row],[Customer_ID]])</f>
        <v>7</v>
      </c>
      <c r="AH1599" s="18" t="e">
        <f>IF([1]!Table1[[#This Row],[Customer_order_count]] &gt;= 10,"FREQUENT",IF([1]!Table1[[#This Row],[Customer_order_count]] &lt;= 10,"REGULAR","OCASSIONAL"))</f>
        <v>#REF!</v>
      </c>
    </row>
    <row r="1600" spans="1:34" x14ac:dyDescent="0.25">
      <c r="A1600" s="1" t="s">
        <v>2415</v>
      </c>
      <c r="B1600" s="2">
        <v>45927</v>
      </c>
      <c r="C1600" s="3" t="s">
        <v>540</v>
      </c>
      <c r="D1600" s="4" t="s">
        <v>541</v>
      </c>
      <c r="E1600" s="4" t="s">
        <v>3</v>
      </c>
      <c r="F1600" s="5">
        <v>47</v>
      </c>
      <c r="G1600" s="3" t="s">
        <v>275</v>
      </c>
      <c r="H1600" s="3" t="s">
        <v>276</v>
      </c>
      <c r="I1600" s="3" t="s">
        <v>344</v>
      </c>
      <c r="J1600" s="3" t="s">
        <v>345</v>
      </c>
      <c r="K1600" s="3" t="s">
        <v>39</v>
      </c>
      <c r="L1600" s="5">
        <v>2</v>
      </c>
      <c r="M1600" s="5">
        <v>2200</v>
      </c>
      <c r="N1600" s="6">
        <v>0.05</v>
      </c>
      <c r="O1600" s="5">
        <v>4180</v>
      </c>
      <c r="P1600" s="5">
        <v>2800</v>
      </c>
      <c r="Q1600" s="5">
        <f>Table1[[#This Row],[Sales]]-Table1[[#This Row],[Cost]]</f>
        <v>1380</v>
      </c>
      <c r="R1600" s="3" t="s">
        <v>9</v>
      </c>
      <c r="S1600" s="3" t="s">
        <v>10</v>
      </c>
      <c r="T1600" s="3" t="s">
        <v>33</v>
      </c>
      <c r="U1600" s="3" t="s">
        <v>19</v>
      </c>
      <c r="V1600" s="6">
        <f>Table1[[#This Row],[Profit]]/Table1[[#This Row],[Sales]]</f>
        <v>0.33014354066985646</v>
      </c>
      <c r="W1600" s="3">
        <f>[1]!Table1[[#This Row],[Sales]]-[1]!Table1[[#This Row],[Cost]]-[1]!Table1[[#This Row],[Profit]]</f>
        <v>0</v>
      </c>
      <c r="X1600" s="3">
        <f>[1]!Table1[[#This Row],[Quantity]]*[1]!Table1[[#This Row],[Unit_Price]]</f>
        <v>4400</v>
      </c>
      <c r="Y1600" s="7">
        <f>[1]!Table1[[#This Row],[Gross_Sales]]*[1]!Table1[[#This Row],[Discount]]</f>
        <v>220</v>
      </c>
      <c r="Z1600" s="8">
        <f>[1]!Table1[[#This Row],[Gross_Sales]]*[1]!Table1[[#This Row],[Discount_amount]]</f>
        <v>968000</v>
      </c>
      <c r="AA1600" s="6">
        <f>IFERROR([1]!Table1[[#This Row],[Profit]]/[1]!Table1[[#This Row],[Sales]],0)</f>
        <v>0.33014354066985646</v>
      </c>
      <c r="AB1600" s="3">
        <f>YEAR([1]!Table1[[#This Row],[Order_Date]])</f>
        <v>2025</v>
      </c>
      <c r="AC1600" s="3">
        <f>MONTH([1]!Table1[[#This Row],[Order_Date]])</f>
        <v>9</v>
      </c>
      <c r="AD1600" s="3" t="str">
        <f t="shared" si="72"/>
        <v>Sep</v>
      </c>
      <c r="AE1600" s="3" t="str">
        <f t="shared" si="73"/>
        <v>Q3</v>
      </c>
      <c r="AF1600" s="3" t="str">
        <f t="shared" si="74"/>
        <v>2025-Sep</v>
      </c>
      <c r="AG1600" s="3">
        <f>COUNTIF(C:C,Table1[[#This Row],[Customer_ID]])</f>
        <v>17</v>
      </c>
      <c r="AH1600" s="9" t="e">
        <f>IF([1]!Table1[[#This Row],[Customer_order_count]] &gt;= 10,"FREQUENT",IF([1]!Table1[[#This Row],[Customer_order_count]] &lt;= 10,"REGULAR","OCASSIONAL"))</f>
        <v>#REF!</v>
      </c>
    </row>
    <row r="1601" spans="1:34" x14ac:dyDescent="0.25">
      <c r="A1601" s="10" t="s">
        <v>2416</v>
      </c>
      <c r="B1601" s="11">
        <v>45353</v>
      </c>
      <c r="C1601" s="12" t="s">
        <v>214</v>
      </c>
      <c r="D1601" s="13" t="s">
        <v>215</v>
      </c>
      <c r="E1601" s="13" t="s">
        <v>3</v>
      </c>
      <c r="F1601" s="14">
        <v>35</v>
      </c>
      <c r="G1601" s="12" t="s">
        <v>4</v>
      </c>
      <c r="H1601" s="12" t="s">
        <v>5</v>
      </c>
      <c r="I1601" s="12" t="s">
        <v>143</v>
      </c>
      <c r="J1601" s="12" t="s">
        <v>144</v>
      </c>
      <c r="K1601" s="12" t="s">
        <v>76</v>
      </c>
      <c r="L1601" s="14">
        <v>2</v>
      </c>
      <c r="M1601" s="14">
        <v>700</v>
      </c>
      <c r="N1601" s="15">
        <v>0.1</v>
      </c>
      <c r="O1601" s="14">
        <v>1260</v>
      </c>
      <c r="P1601" s="14">
        <v>1140</v>
      </c>
      <c r="Q1601" s="5">
        <f>Table1[[#This Row],[Sales]]-Table1[[#This Row],[Cost]]</f>
        <v>120</v>
      </c>
      <c r="R1601" s="12" t="s">
        <v>26</v>
      </c>
      <c r="S1601" s="12" t="s">
        <v>10</v>
      </c>
      <c r="T1601" s="12" t="s">
        <v>18</v>
      </c>
      <c r="U1601" s="12" t="s">
        <v>19</v>
      </c>
      <c r="V1601" s="6">
        <f>Table1[[#This Row],[Profit]]/Table1[[#This Row],[Sales]]</f>
        <v>9.5238095238095233E-2</v>
      </c>
      <c r="W1601" s="12">
        <f>[1]!Table1[[#This Row],[Sales]]-[1]!Table1[[#This Row],[Cost]]-[1]!Table1[[#This Row],[Profit]]</f>
        <v>0</v>
      </c>
      <c r="X1601" s="12">
        <f>[1]!Table1[[#This Row],[Quantity]]*[1]!Table1[[#This Row],[Unit_Price]]</f>
        <v>1400</v>
      </c>
      <c r="Y1601" s="16">
        <f>[1]!Table1[[#This Row],[Gross_Sales]]*[1]!Table1[[#This Row],[Discount]]</f>
        <v>140</v>
      </c>
      <c r="Z1601" s="17">
        <f>[1]!Table1[[#This Row],[Gross_Sales]]*[1]!Table1[[#This Row],[Discount_amount]]</f>
        <v>196000</v>
      </c>
      <c r="AA1601" s="15">
        <f>IFERROR([1]!Table1[[#This Row],[Profit]]/[1]!Table1[[#This Row],[Sales]],0)</f>
        <v>9.5238095238095233E-2</v>
      </c>
      <c r="AB1601" s="12">
        <f>YEAR([1]!Table1[[#This Row],[Order_Date]])</f>
        <v>2024</v>
      </c>
      <c r="AC1601" s="12">
        <f>MONTH([1]!Table1[[#This Row],[Order_Date]])</f>
        <v>3</v>
      </c>
      <c r="AD1601" s="12" t="str">
        <f t="shared" si="72"/>
        <v>Mar</v>
      </c>
      <c r="AE1601" s="12" t="str">
        <f t="shared" si="73"/>
        <v>Q1</v>
      </c>
      <c r="AF1601" s="12" t="str">
        <f t="shared" si="74"/>
        <v>2024-Mar</v>
      </c>
      <c r="AG1601" s="12">
        <f>COUNTIF(C:C,Table1[[#This Row],[Customer_ID]])</f>
        <v>11</v>
      </c>
      <c r="AH1601" s="18" t="e">
        <f>IF([1]!Table1[[#This Row],[Customer_order_count]] &gt;= 10,"FREQUENT",IF([1]!Table1[[#This Row],[Customer_order_count]] &lt;= 10,"REGULAR","OCASSIONAL"))</f>
        <v>#REF!</v>
      </c>
    </row>
    <row r="1602" spans="1:34" x14ac:dyDescent="0.25">
      <c r="A1602" s="1" t="s">
        <v>2417</v>
      </c>
      <c r="B1602" s="2">
        <v>45988</v>
      </c>
      <c r="C1602" s="3" t="s">
        <v>328</v>
      </c>
      <c r="D1602" s="4" t="s">
        <v>329</v>
      </c>
      <c r="E1602" s="4" t="s">
        <v>3</v>
      </c>
      <c r="F1602" s="5">
        <v>36</v>
      </c>
      <c r="G1602" s="3" t="s">
        <v>312</v>
      </c>
      <c r="H1602" s="3" t="s">
        <v>276</v>
      </c>
      <c r="I1602" s="3" t="s">
        <v>95</v>
      </c>
      <c r="J1602" s="3" t="s">
        <v>96</v>
      </c>
      <c r="K1602" s="3" t="s">
        <v>46</v>
      </c>
      <c r="L1602" s="5">
        <v>3</v>
      </c>
      <c r="M1602" s="5">
        <v>600</v>
      </c>
      <c r="N1602" s="6">
        <v>0.15</v>
      </c>
      <c r="O1602" s="5">
        <v>1530</v>
      </c>
      <c r="P1602" s="5">
        <v>1140</v>
      </c>
      <c r="Q1602" s="5">
        <f>Table1[[#This Row],[Sales]]-Table1[[#This Row],[Cost]]</f>
        <v>390</v>
      </c>
      <c r="R1602" s="3" t="s">
        <v>98</v>
      </c>
      <c r="S1602" s="3" t="s">
        <v>10</v>
      </c>
      <c r="T1602" s="3" t="s">
        <v>40</v>
      </c>
      <c r="U1602" s="3" t="s">
        <v>12</v>
      </c>
      <c r="V1602" s="6">
        <f>Table1[[#This Row],[Profit]]/Table1[[#This Row],[Sales]]</f>
        <v>0.25490196078431371</v>
      </c>
      <c r="W1602" s="3">
        <f>[1]!Table1[[#This Row],[Sales]]-[1]!Table1[[#This Row],[Cost]]-[1]!Table1[[#This Row],[Profit]]</f>
        <v>0</v>
      </c>
      <c r="X1602" s="3">
        <f>[1]!Table1[[#This Row],[Quantity]]*[1]!Table1[[#This Row],[Unit_Price]]</f>
        <v>1800</v>
      </c>
      <c r="Y1602" s="7">
        <f>[1]!Table1[[#This Row],[Gross_Sales]]*[1]!Table1[[#This Row],[Discount]]</f>
        <v>270</v>
      </c>
      <c r="Z1602" s="8">
        <f>[1]!Table1[[#This Row],[Gross_Sales]]*[1]!Table1[[#This Row],[Discount_amount]]</f>
        <v>486000</v>
      </c>
      <c r="AA1602" s="6">
        <f>IFERROR([1]!Table1[[#This Row],[Profit]]/[1]!Table1[[#This Row],[Sales]],0)</f>
        <v>0.25490196078431371</v>
      </c>
      <c r="AB1602" s="3">
        <f>YEAR([1]!Table1[[#This Row],[Order_Date]])</f>
        <v>2025</v>
      </c>
      <c r="AC1602" s="3">
        <f>MONTH([1]!Table1[[#This Row],[Order_Date]])</f>
        <v>11</v>
      </c>
      <c r="AD1602" s="3" t="str">
        <f t="shared" ref="AD1602:AD1665" si="75">TEXT(B:B,"mmm")</f>
        <v>Nov</v>
      </c>
      <c r="AE1602" s="3" t="str">
        <f t="shared" ref="AE1602:AE1665" si="76">"Q"&amp;ROUNDUP(MONTH(B1602)/3,0)</f>
        <v>Q4</v>
      </c>
      <c r="AF1602" s="3" t="str">
        <f t="shared" ref="AF1602:AF1665" si="77">TEXT(B:B,"yyyy-mmm")</f>
        <v>2025-Nov</v>
      </c>
      <c r="AG1602" s="3">
        <f>COUNTIF(C:C,Table1[[#This Row],[Customer_ID]])</f>
        <v>5</v>
      </c>
      <c r="AH1602" s="9" t="e">
        <f>IF([1]!Table1[[#This Row],[Customer_order_count]] &gt;= 10,"FREQUENT",IF([1]!Table1[[#This Row],[Customer_order_count]] &lt;= 10,"REGULAR","OCASSIONAL"))</f>
        <v>#REF!</v>
      </c>
    </row>
    <row r="1603" spans="1:34" x14ac:dyDescent="0.25">
      <c r="A1603" s="10" t="s">
        <v>2418</v>
      </c>
      <c r="B1603" s="11">
        <v>45509</v>
      </c>
      <c r="C1603" s="12" t="s">
        <v>467</v>
      </c>
      <c r="D1603" s="13" t="s">
        <v>468</v>
      </c>
      <c r="E1603" s="13" t="s">
        <v>3</v>
      </c>
      <c r="F1603" s="14">
        <v>23</v>
      </c>
      <c r="G1603" s="12" t="s">
        <v>290</v>
      </c>
      <c r="H1603" s="12" t="s">
        <v>276</v>
      </c>
      <c r="I1603" s="12" t="s">
        <v>81</v>
      </c>
      <c r="J1603" s="12" t="s">
        <v>82</v>
      </c>
      <c r="K1603" s="12" t="s">
        <v>58</v>
      </c>
      <c r="L1603" s="14">
        <v>2</v>
      </c>
      <c r="M1603" s="14">
        <v>3500</v>
      </c>
      <c r="N1603" s="15">
        <v>0.1</v>
      </c>
      <c r="O1603" s="14">
        <v>6300</v>
      </c>
      <c r="P1603" s="14">
        <v>5000</v>
      </c>
      <c r="Q1603" s="5">
        <f>Table1[[#This Row],[Sales]]-Table1[[#This Row],[Cost]]</f>
        <v>1300</v>
      </c>
      <c r="R1603" s="12" t="s">
        <v>77</v>
      </c>
      <c r="S1603" s="12" t="s">
        <v>10</v>
      </c>
      <c r="T1603" s="12" t="s">
        <v>33</v>
      </c>
      <c r="U1603" s="12" t="s">
        <v>12</v>
      </c>
      <c r="V1603" s="6">
        <f>Table1[[#This Row],[Profit]]/Table1[[#This Row],[Sales]]</f>
        <v>0.20634920634920634</v>
      </c>
      <c r="W1603" s="12">
        <f>[1]!Table1[[#This Row],[Sales]]-[1]!Table1[[#This Row],[Cost]]-[1]!Table1[[#This Row],[Profit]]</f>
        <v>0</v>
      </c>
      <c r="X1603" s="12">
        <f>[1]!Table1[[#This Row],[Quantity]]*[1]!Table1[[#This Row],[Unit_Price]]</f>
        <v>7000</v>
      </c>
      <c r="Y1603" s="16">
        <f>[1]!Table1[[#This Row],[Gross_Sales]]*[1]!Table1[[#This Row],[Discount]]</f>
        <v>700</v>
      </c>
      <c r="Z1603" s="17">
        <f>[1]!Table1[[#This Row],[Gross_Sales]]*[1]!Table1[[#This Row],[Discount_amount]]</f>
        <v>4900000</v>
      </c>
      <c r="AA1603" s="15">
        <f>IFERROR([1]!Table1[[#This Row],[Profit]]/[1]!Table1[[#This Row],[Sales]],0)</f>
        <v>0.20634920634920634</v>
      </c>
      <c r="AB1603" s="12">
        <f>YEAR([1]!Table1[[#This Row],[Order_Date]])</f>
        <v>2024</v>
      </c>
      <c r="AC1603" s="12">
        <f>MONTH([1]!Table1[[#This Row],[Order_Date]])</f>
        <v>8</v>
      </c>
      <c r="AD1603" s="12" t="str">
        <f t="shared" si="75"/>
        <v>Aug</v>
      </c>
      <c r="AE1603" s="12" t="str">
        <f t="shared" si="76"/>
        <v>Q3</v>
      </c>
      <c r="AF1603" s="12" t="str">
        <f t="shared" si="77"/>
        <v>2024-Aug</v>
      </c>
      <c r="AG1603" s="12">
        <f>COUNTIF(C:C,Table1[[#This Row],[Customer_ID]])</f>
        <v>13</v>
      </c>
      <c r="AH1603" s="18" t="e">
        <f>IF([1]!Table1[[#This Row],[Customer_order_count]] &gt;= 10,"FREQUENT",IF([1]!Table1[[#This Row],[Customer_order_count]] &lt;= 10,"REGULAR","OCASSIONAL"))</f>
        <v>#REF!</v>
      </c>
    </row>
    <row r="1604" spans="1:34" x14ac:dyDescent="0.25">
      <c r="A1604" s="1" t="s">
        <v>2419</v>
      </c>
      <c r="B1604" s="2">
        <v>45457</v>
      </c>
      <c r="C1604" s="3" t="s">
        <v>419</v>
      </c>
      <c r="D1604" s="4" t="s">
        <v>420</v>
      </c>
      <c r="E1604" s="4" t="s">
        <v>3</v>
      </c>
      <c r="F1604" s="5">
        <v>24</v>
      </c>
      <c r="G1604" s="3" t="s">
        <v>263</v>
      </c>
      <c r="H1604" s="3" t="s">
        <v>5</v>
      </c>
      <c r="I1604" s="3" t="s">
        <v>127</v>
      </c>
      <c r="J1604" s="3" t="s">
        <v>128</v>
      </c>
      <c r="K1604" s="3" t="s">
        <v>58</v>
      </c>
      <c r="L1604" s="5">
        <v>1</v>
      </c>
      <c r="M1604" s="5">
        <v>3000</v>
      </c>
      <c r="N1604" s="6">
        <v>0.1</v>
      </c>
      <c r="O1604" s="5">
        <v>2700</v>
      </c>
      <c r="P1604" s="5">
        <v>2100</v>
      </c>
      <c r="Q1604" s="5">
        <f>Table1[[#This Row],[Sales]]-Table1[[#This Row],[Cost]]</f>
        <v>600</v>
      </c>
      <c r="R1604" s="3" t="s">
        <v>17</v>
      </c>
      <c r="S1604" s="3" t="s">
        <v>10</v>
      </c>
      <c r="T1604" s="3" t="s">
        <v>11</v>
      </c>
      <c r="U1604" s="3" t="s">
        <v>12</v>
      </c>
      <c r="V1604" s="6">
        <f>Table1[[#This Row],[Profit]]/Table1[[#This Row],[Sales]]</f>
        <v>0.22222222222222221</v>
      </c>
      <c r="W1604" s="3">
        <f>[1]!Table1[[#This Row],[Sales]]-[1]!Table1[[#This Row],[Cost]]-[1]!Table1[[#This Row],[Profit]]</f>
        <v>0</v>
      </c>
      <c r="X1604" s="3">
        <f>[1]!Table1[[#This Row],[Quantity]]*[1]!Table1[[#This Row],[Unit_Price]]</f>
        <v>3000</v>
      </c>
      <c r="Y1604" s="7">
        <f>[1]!Table1[[#This Row],[Gross_Sales]]*[1]!Table1[[#This Row],[Discount]]</f>
        <v>300</v>
      </c>
      <c r="Z1604" s="8">
        <f>[1]!Table1[[#This Row],[Gross_Sales]]*[1]!Table1[[#This Row],[Discount_amount]]</f>
        <v>900000</v>
      </c>
      <c r="AA1604" s="6">
        <f>IFERROR([1]!Table1[[#This Row],[Profit]]/[1]!Table1[[#This Row],[Sales]],0)</f>
        <v>0.22222222222222221</v>
      </c>
      <c r="AB1604" s="3">
        <f>YEAR([1]!Table1[[#This Row],[Order_Date]])</f>
        <v>2024</v>
      </c>
      <c r="AC1604" s="3">
        <f>MONTH([1]!Table1[[#This Row],[Order_Date]])</f>
        <v>6</v>
      </c>
      <c r="AD1604" s="3" t="str">
        <f t="shared" si="75"/>
        <v>Jun</v>
      </c>
      <c r="AE1604" s="3" t="str">
        <f t="shared" si="76"/>
        <v>Q2</v>
      </c>
      <c r="AF1604" s="3" t="str">
        <f t="shared" si="77"/>
        <v>2024-Jun</v>
      </c>
      <c r="AG1604" s="3">
        <f>COUNTIF(C:C,Table1[[#This Row],[Customer_ID]])</f>
        <v>6</v>
      </c>
      <c r="AH1604" s="9" t="e">
        <f>IF([1]!Table1[[#This Row],[Customer_order_count]] &gt;= 10,"FREQUENT",IF([1]!Table1[[#This Row],[Customer_order_count]] &lt;= 10,"REGULAR","OCASSIONAL"))</f>
        <v>#REF!</v>
      </c>
    </row>
    <row r="1605" spans="1:34" x14ac:dyDescent="0.25">
      <c r="A1605" s="10" t="s">
        <v>2420</v>
      </c>
      <c r="B1605" s="11">
        <v>45696</v>
      </c>
      <c r="C1605" s="12" t="s">
        <v>829</v>
      </c>
      <c r="D1605" s="13" t="s">
        <v>830</v>
      </c>
      <c r="E1605" s="13" t="s">
        <v>3</v>
      </c>
      <c r="F1605" s="14">
        <v>42</v>
      </c>
      <c r="G1605" s="12" t="s">
        <v>295</v>
      </c>
      <c r="H1605" s="12" t="s">
        <v>270</v>
      </c>
      <c r="I1605" s="12" t="s">
        <v>109</v>
      </c>
      <c r="J1605" s="12" t="s">
        <v>110</v>
      </c>
      <c r="K1605" s="12" t="s">
        <v>8</v>
      </c>
      <c r="L1605" s="14">
        <v>3</v>
      </c>
      <c r="M1605" s="14">
        <v>4000</v>
      </c>
      <c r="N1605" s="15">
        <v>0.05</v>
      </c>
      <c r="O1605" s="14">
        <v>11400</v>
      </c>
      <c r="P1605" s="14">
        <v>8700</v>
      </c>
      <c r="Q1605" s="5">
        <f>Table1[[#This Row],[Sales]]-Table1[[#This Row],[Cost]]</f>
        <v>2700</v>
      </c>
      <c r="R1605" s="12" t="s">
        <v>26</v>
      </c>
      <c r="S1605" s="12" t="s">
        <v>10</v>
      </c>
      <c r="T1605" s="12" t="s">
        <v>18</v>
      </c>
      <c r="U1605" s="12" t="s">
        <v>27</v>
      </c>
      <c r="V1605" s="6">
        <f>Table1[[#This Row],[Profit]]/Table1[[#This Row],[Sales]]</f>
        <v>0.23684210526315788</v>
      </c>
      <c r="W1605" s="12">
        <f>[1]!Table1[[#This Row],[Sales]]-[1]!Table1[[#This Row],[Cost]]-[1]!Table1[[#This Row],[Profit]]</f>
        <v>0</v>
      </c>
      <c r="X1605" s="12">
        <f>[1]!Table1[[#This Row],[Quantity]]*[1]!Table1[[#This Row],[Unit_Price]]</f>
        <v>12000</v>
      </c>
      <c r="Y1605" s="16">
        <f>[1]!Table1[[#This Row],[Gross_Sales]]*[1]!Table1[[#This Row],[Discount]]</f>
        <v>600</v>
      </c>
      <c r="Z1605" s="17">
        <f>[1]!Table1[[#This Row],[Gross_Sales]]*[1]!Table1[[#This Row],[Discount_amount]]</f>
        <v>7200000</v>
      </c>
      <c r="AA1605" s="15">
        <f>IFERROR([1]!Table1[[#This Row],[Profit]]/[1]!Table1[[#This Row],[Sales]],0)</f>
        <v>0.23684210526315788</v>
      </c>
      <c r="AB1605" s="12">
        <f>YEAR([1]!Table1[[#This Row],[Order_Date]])</f>
        <v>2025</v>
      </c>
      <c r="AC1605" s="12">
        <f>MONTH([1]!Table1[[#This Row],[Order_Date]])</f>
        <v>2</v>
      </c>
      <c r="AD1605" s="12" t="str">
        <f t="shared" si="75"/>
        <v>Feb</v>
      </c>
      <c r="AE1605" s="12" t="str">
        <f t="shared" si="76"/>
        <v>Q1</v>
      </c>
      <c r="AF1605" s="12" t="str">
        <f t="shared" si="77"/>
        <v>2025-Feb</v>
      </c>
      <c r="AG1605" s="12">
        <f>COUNTIF(C:C,Table1[[#This Row],[Customer_ID]])</f>
        <v>11</v>
      </c>
      <c r="AH1605" s="18" t="e">
        <f>IF([1]!Table1[[#This Row],[Customer_order_count]] &gt;= 10,"FREQUENT",IF([1]!Table1[[#This Row],[Customer_order_count]] &lt;= 10,"REGULAR","OCASSIONAL"))</f>
        <v>#REF!</v>
      </c>
    </row>
    <row r="1606" spans="1:34" x14ac:dyDescent="0.25">
      <c r="A1606" s="1" t="s">
        <v>2421</v>
      </c>
      <c r="B1606" s="2">
        <v>45861</v>
      </c>
      <c r="C1606" s="3" t="s">
        <v>1037</v>
      </c>
      <c r="D1606" s="4" t="s">
        <v>1038</v>
      </c>
      <c r="E1606" s="4" t="s">
        <v>3</v>
      </c>
      <c r="F1606" s="5">
        <v>22</v>
      </c>
      <c r="G1606" s="3" t="s">
        <v>290</v>
      </c>
      <c r="H1606" s="3" t="s">
        <v>276</v>
      </c>
      <c r="I1606" s="3" t="s">
        <v>37</v>
      </c>
      <c r="J1606" s="3" t="s">
        <v>38</v>
      </c>
      <c r="K1606" s="3" t="s">
        <v>39</v>
      </c>
      <c r="L1606" s="5">
        <v>1</v>
      </c>
      <c r="M1606" s="5">
        <v>900</v>
      </c>
      <c r="N1606" s="6">
        <v>0.1</v>
      </c>
      <c r="O1606" s="5">
        <v>810</v>
      </c>
      <c r="P1606" s="5">
        <v>550</v>
      </c>
      <c r="Q1606" s="5">
        <f>Table1[[#This Row],[Sales]]-Table1[[#This Row],[Cost]]</f>
        <v>260</v>
      </c>
      <c r="R1606" s="3" t="s">
        <v>77</v>
      </c>
      <c r="S1606" s="3" t="s">
        <v>10</v>
      </c>
      <c r="T1606" s="3" t="s">
        <v>33</v>
      </c>
      <c r="U1606" s="3" t="s">
        <v>12</v>
      </c>
      <c r="V1606" s="6">
        <f>Table1[[#This Row],[Profit]]/Table1[[#This Row],[Sales]]</f>
        <v>0.32098765432098764</v>
      </c>
      <c r="W1606" s="3">
        <f>[1]!Table1[[#This Row],[Sales]]-[1]!Table1[[#This Row],[Cost]]-[1]!Table1[[#This Row],[Profit]]</f>
        <v>0</v>
      </c>
      <c r="X1606" s="3">
        <f>[1]!Table1[[#This Row],[Quantity]]*[1]!Table1[[#This Row],[Unit_Price]]</f>
        <v>900</v>
      </c>
      <c r="Y1606" s="7">
        <f>[1]!Table1[[#This Row],[Gross_Sales]]*[1]!Table1[[#This Row],[Discount]]</f>
        <v>90</v>
      </c>
      <c r="Z1606" s="8">
        <f>[1]!Table1[[#This Row],[Gross_Sales]]*[1]!Table1[[#This Row],[Discount_amount]]</f>
        <v>81000</v>
      </c>
      <c r="AA1606" s="6">
        <f>IFERROR([1]!Table1[[#This Row],[Profit]]/[1]!Table1[[#This Row],[Sales]],0)</f>
        <v>0.32098765432098764</v>
      </c>
      <c r="AB1606" s="3">
        <f>YEAR([1]!Table1[[#This Row],[Order_Date]])</f>
        <v>2025</v>
      </c>
      <c r="AC1606" s="3">
        <f>MONTH([1]!Table1[[#This Row],[Order_Date]])</f>
        <v>7</v>
      </c>
      <c r="AD1606" s="3" t="str">
        <f t="shared" si="75"/>
        <v>Jul</v>
      </c>
      <c r="AE1606" s="3" t="str">
        <f t="shared" si="76"/>
        <v>Q3</v>
      </c>
      <c r="AF1606" s="3" t="str">
        <f t="shared" si="77"/>
        <v>2025-Jul</v>
      </c>
      <c r="AG1606" s="3">
        <f>COUNTIF(C:C,Table1[[#This Row],[Customer_ID]])</f>
        <v>14</v>
      </c>
      <c r="AH1606" s="9" t="e">
        <f>IF([1]!Table1[[#This Row],[Customer_order_count]] &gt;= 10,"FREQUENT",IF([1]!Table1[[#This Row],[Customer_order_count]] &lt;= 10,"REGULAR","OCASSIONAL"))</f>
        <v>#REF!</v>
      </c>
    </row>
    <row r="1607" spans="1:34" x14ac:dyDescent="0.25">
      <c r="A1607" s="10" t="s">
        <v>2422</v>
      </c>
      <c r="B1607" s="11">
        <v>45808</v>
      </c>
      <c r="C1607" s="12" t="s">
        <v>593</v>
      </c>
      <c r="D1607" s="12" t="s">
        <v>594</v>
      </c>
      <c r="E1607" s="12" t="s">
        <v>3</v>
      </c>
      <c r="F1607" s="12">
        <v>43</v>
      </c>
      <c r="G1607" s="12" t="s">
        <v>263</v>
      </c>
      <c r="H1607" s="12" t="s">
        <v>5</v>
      </c>
      <c r="I1607" s="12" t="s">
        <v>68</v>
      </c>
      <c r="J1607" s="12" t="s">
        <v>69</v>
      </c>
      <c r="K1607" s="12" t="s">
        <v>39</v>
      </c>
      <c r="L1607" s="12">
        <v>1</v>
      </c>
      <c r="M1607" s="12">
        <v>3500</v>
      </c>
      <c r="N1607" s="12">
        <v>0.05</v>
      </c>
      <c r="O1607" s="12">
        <v>0</v>
      </c>
      <c r="P1607" s="12">
        <v>2300</v>
      </c>
      <c r="Q1607" s="5">
        <f>Table1[[#This Row],[Sales]]-Table1[[#This Row],[Cost]]</f>
        <v>-2300</v>
      </c>
      <c r="R1607" s="12" t="s">
        <v>77</v>
      </c>
      <c r="S1607" s="12" t="s">
        <v>291</v>
      </c>
      <c r="T1607" s="12" t="s">
        <v>11</v>
      </c>
      <c r="U1607" s="12" t="s">
        <v>27</v>
      </c>
      <c r="V1607" s="3" t="e">
        <f>Table1[[#This Row],[Profit]]/Table1[[#This Row],[Sales]]</f>
        <v>#DIV/0!</v>
      </c>
      <c r="W1607" s="12">
        <f>[1]!Table1[[#This Row],[Sales]]-[1]!Table1[[#This Row],[Cost]]-[1]!Table1[[#This Row],[Profit]]</f>
        <v>-2300</v>
      </c>
      <c r="X1607" s="12">
        <f>[1]!Table1[[#This Row],[Quantity]]*[1]!Table1[[#This Row],[Unit_Price]]</f>
        <v>3500</v>
      </c>
      <c r="Y1607" s="12">
        <f>[1]!Table1[[#This Row],[Gross_Sales]]*[1]!Table1[[#This Row],[Discount]]</f>
        <v>175</v>
      </c>
      <c r="Z1607" s="12">
        <f>[1]!Table1[[#This Row],[Gross_Sales]]*[1]!Table1[[#This Row],[Discount_amount]]</f>
        <v>612500</v>
      </c>
      <c r="AA1607" s="12">
        <f>IFERROR([1]!Table1[[#This Row],[Profit]]/[1]!Table1[[#This Row],[Sales]],0)</f>
        <v>0</v>
      </c>
      <c r="AB1607" s="12">
        <f>YEAR([1]!Table1[[#This Row],[Order_Date]])</f>
        <v>2025</v>
      </c>
      <c r="AC1607" s="12">
        <f>MONTH([1]!Table1[[#This Row],[Order_Date]])</f>
        <v>5</v>
      </c>
      <c r="AD1607" s="12" t="str">
        <f t="shared" si="75"/>
        <v>May</v>
      </c>
      <c r="AE1607" s="12" t="str">
        <f t="shared" si="76"/>
        <v>Q2</v>
      </c>
      <c r="AF1607" s="12" t="str">
        <f t="shared" si="77"/>
        <v>2025-May</v>
      </c>
      <c r="AG1607" s="12">
        <f>COUNTIF(C:C,Table1[[#This Row],[Customer_ID]])</f>
        <v>17</v>
      </c>
      <c r="AH1607" s="18" t="e">
        <f>IF([1]!Table1[[#This Row],[Customer_order_count]] &gt;= 10,"FREQUENT",IF([1]!Table1[[#This Row],[Customer_order_count]] &lt;= 10,"REGULAR","OCASSIONAL"))</f>
        <v>#REF!</v>
      </c>
    </row>
    <row r="1608" spans="1:34" x14ac:dyDescent="0.25">
      <c r="A1608" s="1" t="s">
        <v>2423</v>
      </c>
      <c r="B1608" s="2">
        <v>45942</v>
      </c>
      <c r="C1608" s="3" t="s">
        <v>434</v>
      </c>
      <c r="D1608" s="4" t="s">
        <v>435</v>
      </c>
      <c r="E1608" s="4" t="s">
        <v>16</v>
      </c>
      <c r="F1608" s="5">
        <v>26</v>
      </c>
      <c r="G1608" s="3" t="s">
        <v>280</v>
      </c>
      <c r="H1608" s="3" t="s">
        <v>270</v>
      </c>
      <c r="I1608" s="3" t="s">
        <v>37</v>
      </c>
      <c r="J1608" s="3" t="s">
        <v>38</v>
      </c>
      <c r="K1608" s="3" t="s">
        <v>39</v>
      </c>
      <c r="L1608" s="5">
        <v>2</v>
      </c>
      <c r="M1608" s="5">
        <v>900</v>
      </c>
      <c r="N1608" s="6">
        <v>0.05</v>
      </c>
      <c r="O1608" s="5">
        <v>1710</v>
      </c>
      <c r="P1608" s="5">
        <v>1100</v>
      </c>
      <c r="Q1608" s="5">
        <f>Table1[[#This Row],[Sales]]-Table1[[#This Row],[Cost]]</f>
        <v>610</v>
      </c>
      <c r="R1608" s="3" t="s">
        <v>98</v>
      </c>
      <c r="S1608" s="3" t="s">
        <v>10</v>
      </c>
      <c r="T1608" s="3" t="s">
        <v>40</v>
      </c>
      <c r="U1608" s="3" t="s">
        <v>27</v>
      </c>
      <c r="V1608" s="6">
        <f>Table1[[#This Row],[Profit]]/Table1[[#This Row],[Sales]]</f>
        <v>0.35672514619883039</v>
      </c>
      <c r="W1608" s="3">
        <f>[1]!Table1[[#This Row],[Sales]]-[1]!Table1[[#This Row],[Cost]]-[1]!Table1[[#This Row],[Profit]]</f>
        <v>0</v>
      </c>
      <c r="X1608" s="3">
        <f>[1]!Table1[[#This Row],[Quantity]]*[1]!Table1[[#This Row],[Unit_Price]]</f>
        <v>1800</v>
      </c>
      <c r="Y1608" s="7">
        <f>[1]!Table1[[#This Row],[Gross_Sales]]*[1]!Table1[[#This Row],[Discount]]</f>
        <v>90</v>
      </c>
      <c r="Z1608" s="8">
        <f>[1]!Table1[[#This Row],[Gross_Sales]]*[1]!Table1[[#This Row],[Discount_amount]]</f>
        <v>162000</v>
      </c>
      <c r="AA1608" s="6">
        <f>IFERROR([1]!Table1[[#This Row],[Profit]]/[1]!Table1[[#This Row],[Sales]],0)</f>
        <v>0.35672514619883039</v>
      </c>
      <c r="AB1608" s="3">
        <f>YEAR([1]!Table1[[#This Row],[Order_Date]])</f>
        <v>2025</v>
      </c>
      <c r="AC1608" s="3">
        <f>MONTH([1]!Table1[[#This Row],[Order_Date]])</f>
        <v>10</v>
      </c>
      <c r="AD1608" s="3" t="str">
        <f t="shared" si="75"/>
        <v>Oct</v>
      </c>
      <c r="AE1608" s="3" t="str">
        <f t="shared" si="76"/>
        <v>Q4</v>
      </c>
      <c r="AF1608" s="3" t="str">
        <f t="shared" si="77"/>
        <v>2025-Oct</v>
      </c>
      <c r="AG1608" s="3">
        <f>COUNTIF(C:C,Table1[[#This Row],[Customer_ID]])</f>
        <v>32</v>
      </c>
      <c r="AH1608" s="9" t="e">
        <f>IF([1]!Table1[[#This Row],[Customer_order_count]] &gt;= 10,"FREQUENT",IF([1]!Table1[[#This Row],[Customer_order_count]] &lt;= 10,"REGULAR","OCASSIONAL"))</f>
        <v>#REF!</v>
      </c>
    </row>
    <row r="1609" spans="1:34" x14ac:dyDescent="0.25">
      <c r="A1609" s="10" t="s">
        <v>2424</v>
      </c>
      <c r="B1609" s="11">
        <v>45571</v>
      </c>
      <c r="C1609" s="12" t="s">
        <v>1502</v>
      </c>
      <c r="D1609" s="13" t="s">
        <v>1503</v>
      </c>
      <c r="E1609" s="13" t="s">
        <v>3</v>
      </c>
      <c r="F1609" s="14">
        <v>58</v>
      </c>
      <c r="G1609" s="12" t="s">
        <v>275</v>
      </c>
      <c r="H1609" s="12" t="s">
        <v>276</v>
      </c>
      <c r="I1609" s="12" t="s">
        <v>89</v>
      </c>
      <c r="J1609" s="12" t="s">
        <v>90</v>
      </c>
      <c r="K1609" s="12" t="s">
        <v>91</v>
      </c>
      <c r="L1609" s="14">
        <v>1</v>
      </c>
      <c r="M1609" s="14">
        <v>35000</v>
      </c>
      <c r="N1609" s="15">
        <v>0.05</v>
      </c>
      <c r="O1609" s="14">
        <v>33250</v>
      </c>
      <c r="P1609" s="14">
        <v>27000</v>
      </c>
      <c r="Q1609" s="5">
        <f>Table1[[#This Row],[Sales]]-Table1[[#This Row],[Cost]]</f>
        <v>6250</v>
      </c>
      <c r="R1609" s="12" t="s">
        <v>9</v>
      </c>
      <c r="S1609" s="12" t="s">
        <v>10</v>
      </c>
      <c r="T1609" s="12" t="s">
        <v>40</v>
      </c>
      <c r="U1609" s="12" t="s">
        <v>12</v>
      </c>
      <c r="V1609" s="6">
        <f>Table1[[#This Row],[Profit]]/Table1[[#This Row],[Sales]]</f>
        <v>0.18796992481203006</v>
      </c>
      <c r="W1609" s="12">
        <f>[1]!Table1[[#This Row],[Sales]]-[1]!Table1[[#This Row],[Cost]]-[1]!Table1[[#This Row],[Profit]]</f>
        <v>0</v>
      </c>
      <c r="X1609" s="12">
        <f>[1]!Table1[[#This Row],[Quantity]]*[1]!Table1[[#This Row],[Unit_Price]]</f>
        <v>35000</v>
      </c>
      <c r="Y1609" s="16">
        <f>[1]!Table1[[#This Row],[Gross_Sales]]*[1]!Table1[[#This Row],[Discount]]</f>
        <v>1750</v>
      </c>
      <c r="Z1609" s="17">
        <f>[1]!Table1[[#This Row],[Gross_Sales]]*[1]!Table1[[#This Row],[Discount_amount]]</f>
        <v>61250000</v>
      </c>
      <c r="AA1609" s="15">
        <f>IFERROR([1]!Table1[[#This Row],[Profit]]/[1]!Table1[[#This Row],[Sales]],0)</f>
        <v>0.18796992481203006</v>
      </c>
      <c r="AB1609" s="12">
        <f>YEAR([1]!Table1[[#This Row],[Order_Date]])</f>
        <v>2024</v>
      </c>
      <c r="AC1609" s="12">
        <f>MONTH([1]!Table1[[#This Row],[Order_Date]])</f>
        <v>10</v>
      </c>
      <c r="AD1609" s="12" t="str">
        <f t="shared" si="75"/>
        <v>Oct</v>
      </c>
      <c r="AE1609" s="12" t="str">
        <f t="shared" si="76"/>
        <v>Q4</v>
      </c>
      <c r="AF1609" s="12" t="str">
        <f t="shared" si="77"/>
        <v>2024-Oct</v>
      </c>
      <c r="AG1609" s="12">
        <f>COUNTIF(C:C,Table1[[#This Row],[Customer_ID]])</f>
        <v>6</v>
      </c>
      <c r="AH1609" s="18" t="e">
        <f>IF([1]!Table1[[#This Row],[Customer_order_count]] &gt;= 10,"FREQUENT",IF([1]!Table1[[#This Row],[Customer_order_count]] &lt;= 10,"REGULAR","OCASSIONAL"))</f>
        <v>#REF!</v>
      </c>
    </row>
    <row r="1610" spans="1:34" x14ac:dyDescent="0.25">
      <c r="A1610" s="1" t="s">
        <v>2425</v>
      </c>
      <c r="B1610" s="2">
        <v>45507</v>
      </c>
      <c r="C1610" s="3" t="s">
        <v>580</v>
      </c>
      <c r="D1610" s="4" t="s">
        <v>36</v>
      </c>
      <c r="E1610" s="4" t="s">
        <v>3</v>
      </c>
      <c r="F1610" s="5">
        <v>60</v>
      </c>
      <c r="G1610" s="3" t="s">
        <v>290</v>
      </c>
      <c r="H1610" s="3" t="s">
        <v>276</v>
      </c>
      <c r="I1610" s="3" t="s">
        <v>74</v>
      </c>
      <c r="J1610" s="3" t="s">
        <v>75</v>
      </c>
      <c r="K1610" s="3" t="s">
        <v>76</v>
      </c>
      <c r="L1610" s="5">
        <v>5</v>
      </c>
      <c r="M1610" s="5">
        <v>550</v>
      </c>
      <c r="N1610" s="6">
        <v>0.1</v>
      </c>
      <c r="O1610" s="5">
        <v>2475</v>
      </c>
      <c r="P1610" s="5">
        <v>2250</v>
      </c>
      <c r="Q1610" s="5">
        <f>Table1[[#This Row],[Sales]]-Table1[[#This Row],[Cost]]</f>
        <v>225</v>
      </c>
      <c r="R1610" s="3" t="s">
        <v>98</v>
      </c>
      <c r="S1610" s="3" t="s">
        <v>10</v>
      </c>
      <c r="T1610" s="3" t="s">
        <v>33</v>
      </c>
      <c r="U1610" s="3" t="s">
        <v>19</v>
      </c>
      <c r="V1610" s="6">
        <f>Table1[[#This Row],[Profit]]/Table1[[#This Row],[Sales]]</f>
        <v>9.0909090909090912E-2</v>
      </c>
      <c r="W1610" s="3">
        <f>[1]!Table1[[#This Row],[Sales]]-[1]!Table1[[#This Row],[Cost]]-[1]!Table1[[#This Row],[Profit]]</f>
        <v>0</v>
      </c>
      <c r="X1610" s="3">
        <f>[1]!Table1[[#This Row],[Quantity]]*[1]!Table1[[#This Row],[Unit_Price]]</f>
        <v>2750</v>
      </c>
      <c r="Y1610" s="7">
        <f>[1]!Table1[[#This Row],[Gross_Sales]]*[1]!Table1[[#This Row],[Discount]]</f>
        <v>275</v>
      </c>
      <c r="Z1610" s="8">
        <f>[1]!Table1[[#This Row],[Gross_Sales]]*[1]!Table1[[#This Row],[Discount_amount]]</f>
        <v>756250</v>
      </c>
      <c r="AA1610" s="6">
        <f>IFERROR([1]!Table1[[#This Row],[Profit]]/[1]!Table1[[#This Row],[Sales]],0)</f>
        <v>9.0909090909090912E-2</v>
      </c>
      <c r="AB1610" s="3">
        <f>YEAR([1]!Table1[[#This Row],[Order_Date]])</f>
        <v>2024</v>
      </c>
      <c r="AC1610" s="3">
        <f>MONTH([1]!Table1[[#This Row],[Order_Date]])</f>
        <v>8</v>
      </c>
      <c r="AD1610" s="3" t="str">
        <f t="shared" si="75"/>
        <v>Aug</v>
      </c>
      <c r="AE1610" s="3" t="str">
        <f t="shared" si="76"/>
        <v>Q3</v>
      </c>
      <c r="AF1610" s="3" t="str">
        <f t="shared" si="77"/>
        <v>2024-Aug</v>
      </c>
      <c r="AG1610" s="3">
        <f>COUNTIF(C:C,Table1[[#This Row],[Customer_ID]])</f>
        <v>11</v>
      </c>
      <c r="AH1610" s="9" t="e">
        <f>IF([1]!Table1[[#This Row],[Customer_order_count]] &gt;= 10,"FREQUENT",IF([1]!Table1[[#This Row],[Customer_order_count]] &lt;= 10,"REGULAR","OCASSIONAL"))</f>
        <v>#REF!</v>
      </c>
    </row>
    <row r="1611" spans="1:34" x14ac:dyDescent="0.25">
      <c r="A1611" s="10" t="s">
        <v>2426</v>
      </c>
      <c r="B1611" s="11">
        <v>46000</v>
      </c>
      <c r="C1611" s="12" t="s">
        <v>1213</v>
      </c>
      <c r="D1611" s="13" t="s">
        <v>43</v>
      </c>
      <c r="E1611" s="13" t="s">
        <v>16</v>
      </c>
      <c r="F1611" s="14">
        <v>43</v>
      </c>
      <c r="G1611" s="12" t="s">
        <v>339</v>
      </c>
      <c r="H1611" s="12" t="s">
        <v>285</v>
      </c>
      <c r="I1611" s="12" t="s">
        <v>176</v>
      </c>
      <c r="J1611" s="12" t="s">
        <v>177</v>
      </c>
      <c r="K1611" s="12" t="s">
        <v>25</v>
      </c>
      <c r="L1611" s="14">
        <v>1</v>
      </c>
      <c r="M1611" s="14">
        <v>22000</v>
      </c>
      <c r="N1611" s="15">
        <v>0</v>
      </c>
      <c r="O1611" s="14">
        <v>22000</v>
      </c>
      <c r="P1611" s="14">
        <v>16500</v>
      </c>
      <c r="Q1611" s="5">
        <f>Table1[[#This Row],[Sales]]-Table1[[#This Row],[Cost]]</f>
        <v>5500</v>
      </c>
      <c r="R1611" s="12" t="s">
        <v>17</v>
      </c>
      <c r="S1611" s="12" t="s">
        <v>10</v>
      </c>
      <c r="T1611" s="12" t="s">
        <v>40</v>
      </c>
      <c r="U1611" s="12" t="s">
        <v>12</v>
      </c>
      <c r="V1611" s="6">
        <f>Table1[[#This Row],[Profit]]/Table1[[#This Row],[Sales]]</f>
        <v>0.25</v>
      </c>
      <c r="W1611" s="12">
        <f>[1]!Table1[[#This Row],[Sales]]-[1]!Table1[[#This Row],[Cost]]-[1]!Table1[[#This Row],[Profit]]</f>
        <v>0</v>
      </c>
      <c r="X1611" s="12">
        <f>[1]!Table1[[#This Row],[Quantity]]*[1]!Table1[[#This Row],[Unit_Price]]</f>
        <v>22000</v>
      </c>
      <c r="Y1611" s="16">
        <f>[1]!Table1[[#This Row],[Gross_Sales]]*[1]!Table1[[#This Row],[Discount]]</f>
        <v>0</v>
      </c>
      <c r="Z1611" s="17">
        <f>[1]!Table1[[#This Row],[Gross_Sales]]*[1]!Table1[[#This Row],[Discount_amount]]</f>
        <v>0</v>
      </c>
      <c r="AA1611" s="15">
        <f>IFERROR([1]!Table1[[#This Row],[Profit]]/[1]!Table1[[#This Row],[Sales]],0)</f>
        <v>0.25</v>
      </c>
      <c r="AB1611" s="12">
        <f>YEAR([1]!Table1[[#This Row],[Order_Date]])</f>
        <v>2025</v>
      </c>
      <c r="AC1611" s="12">
        <f>MONTH([1]!Table1[[#This Row],[Order_Date]])</f>
        <v>12</v>
      </c>
      <c r="AD1611" s="12" t="str">
        <f t="shared" si="75"/>
        <v>Dec</v>
      </c>
      <c r="AE1611" s="12" t="str">
        <f t="shared" si="76"/>
        <v>Q4</v>
      </c>
      <c r="AF1611" s="12" t="str">
        <f t="shared" si="77"/>
        <v>2025-Dec</v>
      </c>
      <c r="AG1611" s="12">
        <f>COUNTIF(C:C,Table1[[#This Row],[Customer_ID]])</f>
        <v>10</v>
      </c>
      <c r="AH1611" s="18" t="e">
        <f>IF([1]!Table1[[#This Row],[Customer_order_count]] &gt;= 10,"FREQUENT",IF([1]!Table1[[#This Row],[Customer_order_count]] &lt;= 10,"REGULAR","OCASSIONAL"))</f>
        <v>#REF!</v>
      </c>
    </row>
    <row r="1612" spans="1:34" x14ac:dyDescent="0.25">
      <c r="A1612" s="1" t="s">
        <v>2427</v>
      </c>
      <c r="B1612" s="2">
        <v>45779</v>
      </c>
      <c r="C1612" s="3" t="s">
        <v>947</v>
      </c>
      <c r="D1612" s="4" t="s">
        <v>948</v>
      </c>
      <c r="E1612" s="4" t="s">
        <v>16</v>
      </c>
      <c r="F1612" s="5">
        <v>33</v>
      </c>
      <c r="G1612" s="3" t="s">
        <v>317</v>
      </c>
      <c r="H1612" s="3" t="s">
        <v>5</v>
      </c>
      <c r="I1612" s="3" t="s">
        <v>23</v>
      </c>
      <c r="J1612" s="3" t="s">
        <v>24</v>
      </c>
      <c r="K1612" s="3" t="s">
        <v>25</v>
      </c>
      <c r="L1612" s="5">
        <v>2</v>
      </c>
      <c r="M1612" s="5">
        <v>55000</v>
      </c>
      <c r="N1612" s="6">
        <v>0.1</v>
      </c>
      <c r="O1612" s="5">
        <v>99000</v>
      </c>
      <c r="P1612" s="5">
        <v>80000</v>
      </c>
      <c r="Q1612" s="5">
        <f>Table1[[#This Row],[Sales]]-Table1[[#This Row],[Cost]]</f>
        <v>19000</v>
      </c>
      <c r="R1612" s="3" t="s">
        <v>77</v>
      </c>
      <c r="S1612" s="3" t="s">
        <v>10</v>
      </c>
      <c r="T1612" s="3" t="s">
        <v>11</v>
      </c>
      <c r="U1612" s="3" t="s">
        <v>27</v>
      </c>
      <c r="V1612" s="6">
        <f>Table1[[#This Row],[Profit]]/Table1[[#This Row],[Sales]]</f>
        <v>0.19191919191919191</v>
      </c>
      <c r="W1612" s="3">
        <f>[1]!Table1[[#This Row],[Sales]]-[1]!Table1[[#This Row],[Cost]]-[1]!Table1[[#This Row],[Profit]]</f>
        <v>0</v>
      </c>
      <c r="X1612" s="3">
        <f>[1]!Table1[[#This Row],[Quantity]]*[1]!Table1[[#This Row],[Unit_Price]]</f>
        <v>110000</v>
      </c>
      <c r="Y1612" s="7">
        <f>[1]!Table1[[#This Row],[Gross_Sales]]*[1]!Table1[[#This Row],[Discount]]</f>
        <v>11000</v>
      </c>
      <c r="Z1612" s="8">
        <f>[1]!Table1[[#This Row],[Gross_Sales]]*[1]!Table1[[#This Row],[Discount_amount]]</f>
        <v>1210000000</v>
      </c>
      <c r="AA1612" s="6">
        <f>IFERROR([1]!Table1[[#This Row],[Profit]]/[1]!Table1[[#This Row],[Sales]],0)</f>
        <v>0.19191919191919191</v>
      </c>
      <c r="AB1612" s="3">
        <f>YEAR([1]!Table1[[#This Row],[Order_Date]])</f>
        <v>2025</v>
      </c>
      <c r="AC1612" s="3">
        <f>MONTH([1]!Table1[[#This Row],[Order_Date]])</f>
        <v>5</v>
      </c>
      <c r="AD1612" s="3" t="str">
        <f t="shared" si="75"/>
        <v>May</v>
      </c>
      <c r="AE1612" s="3" t="str">
        <f t="shared" si="76"/>
        <v>Q2</v>
      </c>
      <c r="AF1612" s="3" t="str">
        <f t="shared" si="77"/>
        <v>2025-May</v>
      </c>
      <c r="AG1612" s="3">
        <f>COUNTIF(C:C,Table1[[#This Row],[Customer_ID]])</f>
        <v>13</v>
      </c>
      <c r="AH1612" s="9" t="e">
        <f>IF([1]!Table1[[#This Row],[Customer_order_count]] &gt;= 10,"FREQUENT",IF([1]!Table1[[#This Row],[Customer_order_count]] &lt;= 10,"REGULAR","OCASSIONAL"))</f>
        <v>#REF!</v>
      </c>
    </row>
    <row r="1613" spans="1:34" x14ac:dyDescent="0.25">
      <c r="A1613" s="10" t="s">
        <v>2428</v>
      </c>
      <c r="B1613" s="11">
        <v>45715</v>
      </c>
      <c r="C1613" s="12" t="s">
        <v>2429</v>
      </c>
      <c r="D1613" s="13" t="s">
        <v>725</v>
      </c>
      <c r="E1613" s="13" t="s">
        <v>16</v>
      </c>
      <c r="F1613" s="14">
        <v>31</v>
      </c>
      <c r="G1613" s="12" t="s">
        <v>295</v>
      </c>
      <c r="H1613" s="12" t="s">
        <v>270</v>
      </c>
      <c r="I1613" s="12" t="s">
        <v>127</v>
      </c>
      <c r="J1613" s="12" t="s">
        <v>128</v>
      </c>
      <c r="K1613" s="12" t="s">
        <v>58</v>
      </c>
      <c r="L1613" s="14">
        <v>1</v>
      </c>
      <c r="M1613" s="14">
        <v>3000</v>
      </c>
      <c r="N1613" s="15">
        <v>0.2</v>
      </c>
      <c r="O1613" s="14">
        <v>2400</v>
      </c>
      <c r="P1613" s="14">
        <v>2100</v>
      </c>
      <c r="Q1613" s="5">
        <f>Table1[[#This Row],[Sales]]-Table1[[#This Row],[Cost]]</f>
        <v>300</v>
      </c>
      <c r="R1613" s="12" t="s">
        <v>77</v>
      </c>
      <c r="S1613" s="12" t="s">
        <v>10</v>
      </c>
      <c r="T1613" s="12" t="s">
        <v>18</v>
      </c>
      <c r="U1613" s="12" t="s">
        <v>19</v>
      </c>
      <c r="V1613" s="6">
        <f>Table1[[#This Row],[Profit]]/Table1[[#This Row],[Sales]]</f>
        <v>0.125</v>
      </c>
      <c r="W1613" s="12">
        <f>[1]!Table1[[#This Row],[Sales]]-[1]!Table1[[#This Row],[Cost]]-[1]!Table1[[#This Row],[Profit]]</f>
        <v>0</v>
      </c>
      <c r="X1613" s="12">
        <f>[1]!Table1[[#This Row],[Quantity]]*[1]!Table1[[#This Row],[Unit_Price]]</f>
        <v>3000</v>
      </c>
      <c r="Y1613" s="16">
        <f>[1]!Table1[[#This Row],[Gross_Sales]]*[1]!Table1[[#This Row],[Discount]]</f>
        <v>600</v>
      </c>
      <c r="Z1613" s="17">
        <f>[1]!Table1[[#This Row],[Gross_Sales]]*[1]!Table1[[#This Row],[Discount_amount]]</f>
        <v>1800000</v>
      </c>
      <c r="AA1613" s="15">
        <f>IFERROR([1]!Table1[[#This Row],[Profit]]/[1]!Table1[[#This Row],[Sales]],0)</f>
        <v>0.125</v>
      </c>
      <c r="AB1613" s="12">
        <f>YEAR([1]!Table1[[#This Row],[Order_Date]])</f>
        <v>2025</v>
      </c>
      <c r="AC1613" s="12">
        <f>MONTH([1]!Table1[[#This Row],[Order_Date]])</f>
        <v>2</v>
      </c>
      <c r="AD1613" s="12" t="str">
        <f t="shared" si="75"/>
        <v>Feb</v>
      </c>
      <c r="AE1613" s="12" t="str">
        <f t="shared" si="76"/>
        <v>Q1</v>
      </c>
      <c r="AF1613" s="12" t="str">
        <f t="shared" si="77"/>
        <v>2025-Feb</v>
      </c>
      <c r="AG1613" s="12">
        <f>COUNTIF(C:C,Table1[[#This Row],[Customer_ID]])</f>
        <v>2</v>
      </c>
      <c r="AH1613" s="18" t="e">
        <f>IF([1]!Table1[[#This Row],[Customer_order_count]] &gt;= 10,"FREQUENT",IF([1]!Table1[[#This Row],[Customer_order_count]] &lt;= 10,"REGULAR","OCASSIONAL"))</f>
        <v>#REF!</v>
      </c>
    </row>
    <row r="1614" spans="1:34" x14ac:dyDescent="0.25">
      <c r="A1614" s="1" t="s">
        <v>2430</v>
      </c>
      <c r="B1614" s="2">
        <v>45694</v>
      </c>
      <c r="C1614" s="3" t="s">
        <v>983</v>
      </c>
      <c r="D1614" s="4" t="s">
        <v>583</v>
      </c>
      <c r="E1614" s="4" t="s">
        <v>16</v>
      </c>
      <c r="F1614" s="5">
        <v>28</v>
      </c>
      <c r="G1614" s="3" t="s">
        <v>290</v>
      </c>
      <c r="H1614" s="3" t="s">
        <v>276</v>
      </c>
      <c r="I1614" s="3" t="s">
        <v>127</v>
      </c>
      <c r="J1614" s="3" t="s">
        <v>128</v>
      </c>
      <c r="K1614" s="3" t="s">
        <v>58</v>
      </c>
      <c r="L1614" s="5">
        <v>2</v>
      </c>
      <c r="M1614" s="5">
        <v>3000</v>
      </c>
      <c r="N1614" s="6">
        <v>0.05</v>
      </c>
      <c r="O1614" s="5">
        <v>5700</v>
      </c>
      <c r="P1614" s="5">
        <v>4200</v>
      </c>
      <c r="Q1614" s="5">
        <f>Table1[[#This Row],[Sales]]-Table1[[#This Row],[Cost]]</f>
        <v>1500</v>
      </c>
      <c r="R1614" s="3" t="s">
        <v>26</v>
      </c>
      <c r="S1614" s="3" t="s">
        <v>10</v>
      </c>
      <c r="T1614" s="3" t="s">
        <v>18</v>
      </c>
      <c r="U1614" s="3" t="s">
        <v>27</v>
      </c>
      <c r="V1614" s="6">
        <f>Table1[[#This Row],[Profit]]/Table1[[#This Row],[Sales]]</f>
        <v>0.26315789473684209</v>
      </c>
      <c r="W1614" s="3">
        <f>[1]!Table1[[#This Row],[Sales]]-[1]!Table1[[#This Row],[Cost]]-[1]!Table1[[#This Row],[Profit]]</f>
        <v>0</v>
      </c>
      <c r="X1614" s="3">
        <f>[1]!Table1[[#This Row],[Quantity]]*[1]!Table1[[#This Row],[Unit_Price]]</f>
        <v>6000</v>
      </c>
      <c r="Y1614" s="7">
        <f>[1]!Table1[[#This Row],[Gross_Sales]]*[1]!Table1[[#This Row],[Discount]]</f>
        <v>300</v>
      </c>
      <c r="Z1614" s="8">
        <f>[1]!Table1[[#This Row],[Gross_Sales]]*[1]!Table1[[#This Row],[Discount_amount]]</f>
        <v>1800000</v>
      </c>
      <c r="AA1614" s="6">
        <f>IFERROR([1]!Table1[[#This Row],[Profit]]/[1]!Table1[[#This Row],[Sales]],0)</f>
        <v>0.26315789473684209</v>
      </c>
      <c r="AB1614" s="3">
        <f>YEAR([1]!Table1[[#This Row],[Order_Date]])</f>
        <v>2025</v>
      </c>
      <c r="AC1614" s="3">
        <f>MONTH([1]!Table1[[#This Row],[Order_Date]])</f>
        <v>2</v>
      </c>
      <c r="AD1614" s="3" t="str">
        <f t="shared" si="75"/>
        <v>Feb</v>
      </c>
      <c r="AE1614" s="3" t="str">
        <f t="shared" si="76"/>
        <v>Q1</v>
      </c>
      <c r="AF1614" s="3" t="str">
        <f t="shared" si="77"/>
        <v>2025-Feb</v>
      </c>
      <c r="AG1614" s="3">
        <f>COUNTIF(C:C,Table1[[#This Row],[Customer_ID]])</f>
        <v>4</v>
      </c>
      <c r="AH1614" s="9" t="e">
        <f>IF([1]!Table1[[#This Row],[Customer_order_count]] &gt;= 10,"FREQUENT",IF([1]!Table1[[#This Row],[Customer_order_count]] &lt;= 10,"REGULAR","OCASSIONAL"))</f>
        <v>#REF!</v>
      </c>
    </row>
    <row r="1615" spans="1:34" x14ac:dyDescent="0.25">
      <c r="A1615" s="10" t="s">
        <v>2431</v>
      </c>
      <c r="B1615" s="11">
        <v>45958</v>
      </c>
      <c r="C1615" s="12" t="s">
        <v>1355</v>
      </c>
      <c r="D1615" s="12" t="s">
        <v>740</v>
      </c>
      <c r="E1615" s="12" t="s">
        <v>16</v>
      </c>
      <c r="F1615" s="12">
        <v>54</v>
      </c>
      <c r="G1615" s="12" t="s">
        <v>280</v>
      </c>
      <c r="H1615" s="12" t="s">
        <v>270</v>
      </c>
      <c r="I1615" s="12" t="s">
        <v>65</v>
      </c>
      <c r="J1615" s="12" t="s">
        <v>66</v>
      </c>
      <c r="K1615" s="12" t="s">
        <v>25</v>
      </c>
      <c r="L1615" s="12">
        <v>2</v>
      </c>
      <c r="M1615" s="12">
        <v>2500</v>
      </c>
      <c r="N1615" s="12">
        <v>0.15</v>
      </c>
      <c r="O1615" s="12">
        <v>0</v>
      </c>
      <c r="P1615" s="12">
        <v>3200</v>
      </c>
      <c r="Q1615" s="5">
        <f>Table1[[#This Row],[Sales]]-Table1[[#This Row],[Cost]]</f>
        <v>-3200</v>
      </c>
      <c r="R1615" s="12" t="s">
        <v>17</v>
      </c>
      <c r="S1615" s="12" t="s">
        <v>291</v>
      </c>
      <c r="T1615" s="12" t="s">
        <v>40</v>
      </c>
      <c r="U1615" s="12" t="s">
        <v>12</v>
      </c>
      <c r="V1615" s="3" t="e">
        <f>Table1[[#This Row],[Profit]]/Table1[[#This Row],[Sales]]</f>
        <v>#DIV/0!</v>
      </c>
      <c r="W1615" s="12">
        <f>[1]!Table1[[#This Row],[Sales]]-[1]!Table1[[#This Row],[Cost]]-[1]!Table1[[#This Row],[Profit]]</f>
        <v>-3200</v>
      </c>
      <c r="X1615" s="12">
        <f>[1]!Table1[[#This Row],[Quantity]]*[1]!Table1[[#This Row],[Unit_Price]]</f>
        <v>5000</v>
      </c>
      <c r="Y1615" s="12">
        <f>[1]!Table1[[#This Row],[Gross_Sales]]*[1]!Table1[[#This Row],[Discount]]</f>
        <v>750</v>
      </c>
      <c r="Z1615" s="12">
        <f>[1]!Table1[[#This Row],[Gross_Sales]]*[1]!Table1[[#This Row],[Discount_amount]]</f>
        <v>3750000</v>
      </c>
      <c r="AA1615" s="12">
        <f>IFERROR([1]!Table1[[#This Row],[Profit]]/[1]!Table1[[#This Row],[Sales]],0)</f>
        <v>0</v>
      </c>
      <c r="AB1615" s="12">
        <f>YEAR([1]!Table1[[#This Row],[Order_Date]])</f>
        <v>2025</v>
      </c>
      <c r="AC1615" s="12">
        <f>MONTH([1]!Table1[[#This Row],[Order_Date]])</f>
        <v>10</v>
      </c>
      <c r="AD1615" s="12" t="str">
        <f t="shared" si="75"/>
        <v>Oct</v>
      </c>
      <c r="AE1615" s="12" t="str">
        <f t="shared" si="76"/>
        <v>Q4</v>
      </c>
      <c r="AF1615" s="12" t="str">
        <f t="shared" si="77"/>
        <v>2025-Oct</v>
      </c>
      <c r="AG1615" s="12">
        <f>COUNTIF(C:C,Table1[[#This Row],[Customer_ID]])</f>
        <v>5</v>
      </c>
      <c r="AH1615" s="18" t="e">
        <f>IF([1]!Table1[[#This Row],[Customer_order_count]] &gt;= 10,"FREQUENT",IF([1]!Table1[[#This Row],[Customer_order_count]] &lt;= 10,"REGULAR","OCASSIONAL"))</f>
        <v>#REF!</v>
      </c>
    </row>
    <row r="1616" spans="1:34" x14ac:dyDescent="0.25">
      <c r="A1616" s="1" t="s">
        <v>2432</v>
      </c>
      <c r="B1616" s="2">
        <v>45979</v>
      </c>
      <c r="C1616" s="3" t="s">
        <v>262</v>
      </c>
      <c r="D1616" s="4" t="s">
        <v>101</v>
      </c>
      <c r="E1616" s="4" t="s">
        <v>3</v>
      </c>
      <c r="F1616" s="5">
        <v>56</v>
      </c>
      <c r="G1616" s="3" t="s">
        <v>263</v>
      </c>
      <c r="H1616" s="3" t="s">
        <v>5</v>
      </c>
      <c r="I1616" s="3" t="s">
        <v>74</v>
      </c>
      <c r="J1616" s="3" t="s">
        <v>75</v>
      </c>
      <c r="K1616" s="3" t="s">
        <v>76</v>
      </c>
      <c r="L1616" s="5">
        <v>4</v>
      </c>
      <c r="M1616" s="5">
        <v>550</v>
      </c>
      <c r="N1616" s="6">
        <v>0</v>
      </c>
      <c r="O1616" s="5">
        <v>2200</v>
      </c>
      <c r="P1616" s="5">
        <v>1800</v>
      </c>
      <c r="Q1616" s="5">
        <f>Table1[[#This Row],[Sales]]-Table1[[#This Row],[Cost]]</f>
        <v>400</v>
      </c>
      <c r="R1616" s="3" t="s">
        <v>9</v>
      </c>
      <c r="S1616" s="3" t="s">
        <v>10</v>
      </c>
      <c r="T1616" s="3" t="s">
        <v>40</v>
      </c>
      <c r="U1616" s="3" t="s">
        <v>27</v>
      </c>
      <c r="V1616" s="6">
        <f>Table1[[#This Row],[Profit]]/Table1[[#This Row],[Sales]]</f>
        <v>0.18181818181818182</v>
      </c>
      <c r="W1616" s="3">
        <f>[1]!Table1[[#This Row],[Sales]]-[1]!Table1[[#This Row],[Cost]]-[1]!Table1[[#This Row],[Profit]]</f>
        <v>0</v>
      </c>
      <c r="X1616" s="3">
        <f>[1]!Table1[[#This Row],[Quantity]]*[1]!Table1[[#This Row],[Unit_Price]]</f>
        <v>2200</v>
      </c>
      <c r="Y1616" s="7">
        <f>[1]!Table1[[#This Row],[Gross_Sales]]*[1]!Table1[[#This Row],[Discount]]</f>
        <v>0</v>
      </c>
      <c r="Z1616" s="8">
        <f>[1]!Table1[[#This Row],[Gross_Sales]]*[1]!Table1[[#This Row],[Discount_amount]]</f>
        <v>0</v>
      </c>
      <c r="AA1616" s="6">
        <f>IFERROR([1]!Table1[[#This Row],[Profit]]/[1]!Table1[[#This Row],[Sales]],0)</f>
        <v>0.18181818181818182</v>
      </c>
      <c r="AB1616" s="3">
        <f>YEAR([1]!Table1[[#This Row],[Order_Date]])</f>
        <v>2025</v>
      </c>
      <c r="AC1616" s="3">
        <f>MONTH([1]!Table1[[#This Row],[Order_Date]])</f>
        <v>11</v>
      </c>
      <c r="AD1616" s="3" t="str">
        <f t="shared" si="75"/>
        <v>Nov</v>
      </c>
      <c r="AE1616" s="3" t="str">
        <f t="shared" si="76"/>
        <v>Q4</v>
      </c>
      <c r="AF1616" s="3" t="str">
        <f t="shared" si="77"/>
        <v>2025-Nov</v>
      </c>
      <c r="AG1616" s="3">
        <f>COUNTIF(C:C,Table1[[#This Row],[Customer_ID]])</f>
        <v>30</v>
      </c>
      <c r="AH1616" s="9" t="e">
        <f>IF([1]!Table1[[#This Row],[Customer_order_count]] &gt;= 10,"FREQUENT",IF([1]!Table1[[#This Row],[Customer_order_count]] &lt;= 10,"REGULAR","OCASSIONAL"))</f>
        <v>#REF!</v>
      </c>
    </row>
    <row r="1617" spans="1:34" x14ac:dyDescent="0.25">
      <c r="A1617" s="10" t="s">
        <v>2433</v>
      </c>
      <c r="B1617" s="11">
        <v>45677</v>
      </c>
      <c r="C1617" s="12" t="s">
        <v>671</v>
      </c>
      <c r="D1617" s="13" t="s">
        <v>672</v>
      </c>
      <c r="E1617" s="13" t="s">
        <v>16</v>
      </c>
      <c r="F1617" s="14">
        <v>57</v>
      </c>
      <c r="G1617" s="12" t="s">
        <v>290</v>
      </c>
      <c r="H1617" s="12" t="s">
        <v>276</v>
      </c>
      <c r="I1617" s="12" t="s">
        <v>56</v>
      </c>
      <c r="J1617" s="12" t="s">
        <v>57</v>
      </c>
      <c r="K1617" s="12" t="s">
        <v>58</v>
      </c>
      <c r="L1617" s="14">
        <v>1</v>
      </c>
      <c r="M1617" s="14">
        <v>1200</v>
      </c>
      <c r="N1617" s="15">
        <v>0.2</v>
      </c>
      <c r="O1617" s="14">
        <v>960</v>
      </c>
      <c r="P1617" s="14">
        <v>800</v>
      </c>
      <c r="Q1617" s="5">
        <f>Table1[[#This Row],[Sales]]-Table1[[#This Row],[Cost]]</f>
        <v>160</v>
      </c>
      <c r="R1617" s="12" t="s">
        <v>26</v>
      </c>
      <c r="S1617" s="12" t="s">
        <v>10</v>
      </c>
      <c r="T1617" s="12" t="s">
        <v>18</v>
      </c>
      <c r="U1617" s="12" t="s">
        <v>27</v>
      </c>
      <c r="V1617" s="6">
        <f>Table1[[#This Row],[Profit]]/Table1[[#This Row],[Sales]]</f>
        <v>0.16666666666666666</v>
      </c>
      <c r="W1617" s="12">
        <f>[1]!Table1[[#This Row],[Sales]]-[1]!Table1[[#This Row],[Cost]]-[1]!Table1[[#This Row],[Profit]]</f>
        <v>0</v>
      </c>
      <c r="X1617" s="12">
        <f>[1]!Table1[[#This Row],[Quantity]]*[1]!Table1[[#This Row],[Unit_Price]]</f>
        <v>1200</v>
      </c>
      <c r="Y1617" s="16">
        <f>[1]!Table1[[#This Row],[Gross_Sales]]*[1]!Table1[[#This Row],[Discount]]</f>
        <v>240</v>
      </c>
      <c r="Z1617" s="17">
        <f>[1]!Table1[[#This Row],[Gross_Sales]]*[1]!Table1[[#This Row],[Discount_amount]]</f>
        <v>288000</v>
      </c>
      <c r="AA1617" s="15">
        <f>IFERROR([1]!Table1[[#This Row],[Profit]]/[1]!Table1[[#This Row],[Sales]],0)</f>
        <v>0.16666666666666666</v>
      </c>
      <c r="AB1617" s="12">
        <f>YEAR([1]!Table1[[#This Row],[Order_Date]])</f>
        <v>2025</v>
      </c>
      <c r="AC1617" s="12">
        <f>MONTH([1]!Table1[[#This Row],[Order_Date]])</f>
        <v>1</v>
      </c>
      <c r="AD1617" s="12" t="str">
        <f t="shared" si="75"/>
        <v>Jan</v>
      </c>
      <c r="AE1617" s="12" t="str">
        <f t="shared" si="76"/>
        <v>Q1</v>
      </c>
      <c r="AF1617" s="12" t="str">
        <f t="shared" si="77"/>
        <v>2025-Jan</v>
      </c>
      <c r="AG1617" s="12">
        <f>COUNTIF(C:C,Table1[[#This Row],[Customer_ID]])</f>
        <v>14</v>
      </c>
      <c r="AH1617" s="18" t="e">
        <f>IF([1]!Table1[[#This Row],[Customer_order_count]] &gt;= 10,"FREQUENT",IF([1]!Table1[[#This Row],[Customer_order_count]] &lt;= 10,"REGULAR","OCASSIONAL"))</f>
        <v>#REF!</v>
      </c>
    </row>
    <row r="1618" spans="1:34" x14ac:dyDescent="0.25">
      <c r="A1618" s="1" t="s">
        <v>2434</v>
      </c>
      <c r="B1618" s="2">
        <v>46005</v>
      </c>
      <c r="C1618" s="3" t="s">
        <v>599</v>
      </c>
      <c r="D1618" s="4" t="s">
        <v>551</v>
      </c>
      <c r="E1618" s="4" t="s">
        <v>3</v>
      </c>
      <c r="F1618" s="5">
        <v>26</v>
      </c>
      <c r="G1618" s="3" t="s">
        <v>317</v>
      </c>
      <c r="H1618" s="3" t="s">
        <v>5</v>
      </c>
      <c r="I1618" s="3" t="s">
        <v>23</v>
      </c>
      <c r="J1618" s="3" t="s">
        <v>24</v>
      </c>
      <c r="K1618" s="3" t="s">
        <v>25</v>
      </c>
      <c r="L1618" s="5">
        <v>2</v>
      </c>
      <c r="M1618" s="5">
        <v>55000</v>
      </c>
      <c r="N1618" s="6">
        <v>0.15</v>
      </c>
      <c r="O1618" s="5">
        <v>93500</v>
      </c>
      <c r="P1618" s="5">
        <v>80000</v>
      </c>
      <c r="Q1618" s="5">
        <f>Table1[[#This Row],[Sales]]-Table1[[#This Row],[Cost]]</f>
        <v>13500</v>
      </c>
      <c r="R1618" s="3" t="s">
        <v>26</v>
      </c>
      <c r="S1618" s="3" t="s">
        <v>10</v>
      </c>
      <c r="T1618" s="3" t="s">
        <v>40</v>
      </c>
      <c r="U1618" s="3" t="s">
        <v>27</v>
      </c>
      <c r="V1618" s="6">
        <f>Table1[[#This Row],[Profit]]/Table1[[#This Row],[Sales]]</f>
        <v>0.14438502673796791</v>
      </c>
      <c r="W1618" s="3">
        <f>[1]!Table1[[#This Row],[Sales]]-[1]!Table1[[#This Row],[Cost]]-[1]!Table1[[#This Row],[Profit]]</f>
        <v>0</v>
      </c>
      <c r="X1618" s="3">
        <f>[1]!Table1[[#This Row],[Quantity]]*[1]!Table1[[#This Row],[Unit_Price]]</f>
        <v>110000</v>
      </c>
      <c r="Y1618" s="7">
        <f>[1]!Table1[[#This Row],[Gross_Sales]]*[1]!Table1[[#This Row],[Discount]]</f>
        <v>16500</v>
      </c>
      <c r="Z1618" s="8">
        <f>[1]!Table1[[#This Row],[Gross_Sales]]*[1]!Table1[[#This Row],[Discount_amount]]</f>
        <v>1815000000</v>
      </c>
      <c r="AA1618" s="6">
        <f>IFERROR([1]!Table1[[#This Row],[Profit]]/[1]!Table1[[#This Row],[Sales]],0)</f>
        <v>0.14438502673796791</v>
      </c>
      <c r="AB1618" s="3">
        <f>YEAR([1]!Table1[[#This Row],[Order_Date]])</f>
        <v>2025</v>
      </c>
      <c r="AC1618" s="3">
        <f>MONTH([1]!Table1[[#This Row],[Order_Date]])</f>
        <v>12</v>
      </c>
      <c r="AD1618" s="3" t="str">
        <f t="shared" si="75"/>
        <v>Dec</v>
      </c>
      <c r="AE1618" s="3" t="str">
        <f t="shared" si="76"/>
        <v>Q4</v>
      </c>
      <c r="AF1618" s="3" t="str">
        <f t="shared" si="77"/>
        <v>2025-Dec</v>
      </c>
      <c r="AG1618" s="3">
        <f>COUNTIF(C:C,Table1[[#This Row],[Customer_ID]])</f>
        <v>18</v>
      </c>
      <c r="AH1618" s="9" t="e">
        <f>IF([1]!Table1[[#This Row],[Customer_order_count]] &gt;= 10,"FREQUENT",IF([1]!Table1[[#This Row],[Customer_order_count]] &lt;= 10,"REGULAR","OCASSIONAL"))</f>
        <v>#REF!</v>
      </c>
    </row>
    <row r="1619" spans="1:34" x14ac:dyDescent="0.25">
      <c r="A1619" s="10" t="s">
        <v>2435</v>
      </c>
      <c r="B1619" s="11">
        <v>45489</v>
      </c>
      <c r="C1619" s="12" t="s">
        <v>63</v>
      </c>
      <c r="D1619" s="13" t="s">
        <v>64</v>
      </c>
      <c r="E1619" s="13" t="s">
        <v>3</v>
      </c>
      <c r="F1619" s="14">
        <v>27</v>
      </c>
      <c r="G1619" s="12" t="s">
        <v>4</v>
      </c>
      <c r="H1619" s="12" t="s">
        <v>5</v>
      </c>
      <c r="I1619" s="12" t="s">
        <v>74</v>
      </c>
      <c r="J1619" s="12" t="s">
        <v>75</v>
      </c>
      <c r="K1619" s="12" t="s">
        <v>76</v>
      </c>
      <c r="L1619" s="14">
        <v>2</v>
      </c>
      <c r="M1619" s="14">
        <v>550</v>
      </c>
      <c r="N1619" s="15">
        <v>0.05</v>
      </c>
      <c r="O1619" s="14">
        <v>1045</v>
      </c>
      <c r="P1619" s="14">
        <v>900</v>
      </c>
      <c r="Q1619" s="5">
        <f>Table1[[#This Row],[Sales]]-Table1[[#This Row],[Cost]]</f>
        <v>145</v>
      </c>
      <c r="R1619" s="12" t="s">
        <v>26</v>
      </c>
      <c r="S1619" s="12" t="s">
        <v>10</v>
      </c>
      <c r="T1619" s="12" t="s">
        <v>33</v>
      </c>
      <c r="U1619" s="12" t="s">
        <v>19</v>
      </c>
      <c r="V1619" s="6">
        <f>Table1[[#This Row],[Profit]]/Table1[[#This Row],[Sales]]</f>
        <v>0.13875598086124402</v>
      </c>
      <c r="W1619" s="12">
        <f>[1]!Table1[[#This Row],[Sales]]-[1]!Table1[[#This Row],[Cost]]-[1]!Table1[[#This Row],[Profit]]</f>
        <v>0</v>
      </c>
      <c r="X1619" s="12">
        <f>[1]!Table1[[#This Row],[Quantity]]*[1]!Table1[[#This Row],[Unit_Price]]</f>
        <v>1100</v>
      </c>
      <c r="Y1619" s="16">
        <f>[1]!Table1[[#This Row],[Gross_Sales]]*[1]!Table1[[#This Row],[Discount]]</f>
        <v>55</v>
      </c>
      <c r="Z1619" s="17">
        <f>[1]!Table1[[#This Row],[Gross_Sales]]*[1]!Table1[[#This Row],[Discount_amount]]</f>
        <v>60500</v>
      </c>
      <c r="AA1619" s="15">
        <f>IFERROR([1]!Table1[[#This Row],[Profit]]/[1]!Table1[[#This Row],[Sales]],0)</f>
        <v>0.13875598086124402</v>
      </c>
      <c r="AB1619" s="12">
        <f>YEAR([1]!Table1[[#This Row],[Order_Date]])</f>
        <v>2024</v>
      </c>
      <c r="AC1619" s="12">
        <f>MONTH([1]!Table1[[#This Row],[Order_Date]])</f>
        <v>7</v>
      </c>
      <c r="AD1619" s="12" t="str">
        <f t="shared" si="75"/>
        <v>Jul</v>
      </c>
      <c r="AE1619" s="12" t="str">
        <f t="shared" si="76"/>
        <v>Q3</v>
      </c>
      <c r="AF1619" s="12" t="str">
        <f t="shared" si="77"/>
        <v>2024-Jul</v>
      </c>
      <c r="AG1619" s="12">
        <f>COUNTIF(C:C,Table1[[#This Row],[Customer_ID]])</f>
        <v>8</v>
      </c>
      <c r="AH1619" s="18" t="e">
        <f>IF([1]!Table1[[#This Row],[Customer_order_count]] &gt;= 10,"FREQUENT",IF([1]!Table1[[#This Row],[Customer_order_count]] &lt;= 10,"REGULAR","OCASSIONAL"))</f>
        <v>#REF!</v>
      </c>
    </row>
    <row r="1620" spans="1:34" x14ac:dyDescent="0.25">
      <c r="A1620" s="1" t="s">
        <v>2436</v>
      </c>
      <c r="B1620" s="2">
        <v>45579</v>
      </c>
      <c r="C1620" s="3" t="s">
        <v>641</v>
      </c>
      <c r="D1620" s="4" t="s">
        <v>642</v>
      </c>
      <c r="E1620" s="4" t="s">
        <v>16</v>
      </c>
      <c r="F1620" s="5">
        <v>22</v>
      </c>
      <c r="G1620" s="3" t="s">
        <v>275</v>
      </c>
      <c r="H1620" s="3" t="s">
        <v>276</v>
      </c>
      <c r="I1620" s="3" t="s">
        <v>6</v>
      </c>
      <c r="J1620" s="3" t="s">
        <v>7</v>
      </c>
      <c r="K1620" s="3" t="s">
        <v>8</v>
      </c>
      <c r="L1620" s="5">
        <v>1</v>
      </c>
      <c r="M1620" s="5">
        <v>7000</v>
      </c>
      <c r="N1620" s="6">
        <v>0</v>
      </c>
      <c r="O1620" s="5">
        <v>7000</v>
      </c>
      <c r="P1620" s="5">
        <v>5200</v>
      </c>
      <c r="Q1620" s="5">
        <f>Table1[[#This Row],[Sales]]-Table1[[#This Row],[Cost]]</f>
        <v>1800</v>
      </c>
      <c r="R1620" s="3" t="s">
        <v>77</v>
      </c>
      <c r="S1620" s="3" t="s">
        <v>10</v>
      </c>
      <c r="T1620" s="3" t="s">
        <v>40</v>
      </c>
      <c r="U1620" s="3" t="s">
        <v>27</v>
      </c>
      <c r="V1620" s="6">
        <f>Table1[[#This Row],[Profit]]/Table1[[#This Row],[Sales]]</f>
        <v>0.25714285714285712</v>
      </c>
      <c r="W1620" s="3">
        <f>[1]!Table1[[#This Row],[Sales]]-[1]!Table1[[#This Row],[Cost]]-[1]!Table1[[#This Row],[Profit]]</f>
        <v>0</v>
      </c>
      <c r="X1620" s="3">
        <f>[1]!Table1[[#This Row],[Quantity]]*[1]!Table1[[#This Row],[Unit_Price]]</f>
        <v>7000</v>
      </c>
      <c r="Y1620" s="7">
        <f>[1]!Table1[[#This Row],[Gross_Sales]]*[1]!Table1[[#This Row],[Discount]]</f>
        <v>0</v>
      </c>
      <c r="Z1620" s="8">
        <f>[1]!Table1[[#This Row],[Gross_Sales]]*[1]!Table1[[#This Row],[Discount_amount]]</f>
        <v>0</v>
      </c>
      <c r="AA1620" s="6">
        <f>IFERROR([1]!Table1[[#This Row],[Profit]]/[1]!Table1[[#This Row],[Sales]],0)</f>
        <v>0.25714285714285712</v>
      </c>
      <c r="AB1620" s="3">
        <f>YEAR([1]!Table1[[#This Row],[Order_Date]])</f>
        <v>2024</v>
      </c>
      <c r="AC1620" s="3">
        <f>MONTH([1]!Table1[[#This Row],[Order_Date]])</f>
        <v>10</v>
      </c>
      <c r="AD1620" s="3" t="str">
        <f t="shared" si="75"/>
        <v>Oct</v>
      </c>
      <c r="AE1620" s="3" t="str">
        <f t="shared" si="76"/>
        <v>Q4</v>
      </c>
      <c r="AF1620" s="3" t="str">
        <f t="shared" si="77"/>
        <v>2024-Oct</v>
      </c>
      <c r="AG1620" s="3">
        <f>COUNTIF(C:C,Table1[[#This Row],[Customer_ID]])</f>
        <v>13</v>
      </c>
      <c r="AH1620" s="9" t="e">
        <f>IF([1]!Table1[[#This Row],[Customer_order_count]] &gt;= 10,"FREQUENT",IF([1]!Table1[[#This Row],[Customer_order_count]] &lt;= 10,"REGULAR","OCASSIONAL"))</f>
        <v>#REF!</v>
      </c>
    </row>
    <row r="1621" spans="1:34" x14ac:dyDescent="0.25">
      <c r="A1621" s="10" t="s">
        <v>2437</v>
      </c>
      <c r="B1621" s="11">
        <v>45384</v>
      </c>
      <c r="C1621" s="12" t="s">
        <v>707</v>
      </c>
      <c r="D1621" s="13" t="s">
        <v>708</v>
      </c>
      <c r="E1621" s="13" t="s">
        <v>3</v>
      </c>
      <c r="F1621" s="14">
        <v>26</v>
      </c>
      <c r="G1621" s="12" t="s">
        <v>295</v>
      </c>
      <c r="H1621" s="12" t="s">
        <v>270</v>
      </c>
      <c r="I1621" s="12" t="s">
        <v>56</v>
      </c>
      <c r="J1621" s="12" t="s">
        <v>57</v>
      </c>
      <c r="K1621" s="12" t="s">
        <v>58</v>
      </c>
      <c r="L1621" s="14">
        <v>4</v>
      </c>
      <c r="M1621" s="14">
        <v>1200</v>
      </c>
      <c r="N1621" s="15">
        <v>0.05</v>
      </c>
      <c r="O1621" s="14">
        <v>4560</v>
      </c>
      <c r="P1621" s="14">
        <v>3200</v>
      </c>
      <c r="Q1621" s="5">
        <f>Table1[[#This Row],[Sales]]-Table1[[#This Row],[Cost]]</f>
        <v>1360</v>
      </c>
      <c r="R1621" s="12" t="s">
        <v>17</v>
      </c>
      <c r="S1621" s="12" t="s">
        <v>10</v>
      </c>
      <c r="T1621" s="12" t="s">
        <v>11</v>
      </c>
      <c r="U1621" s="12" t="s">
        <v>27</v>
      </c>
      <c r="V1621" s="6">
        <f>Table1[[#This Row],[Profit]]/Table1[[#This Row],[Sales]]</f>
        <v>0.2982456140350877</v>
      </c>
      <c r="W1621" s="12">
        <f>[1]!Table1[[#This Row],[Sales]]-[1]!Table1[[#This Row],[Cost]]-[1]!Table1[[#This Row],[Profit]]</f>
        <v>0</v>
      </c>
      <c r="X1621" s="12">
        <f>[1]!Table1[[#This Row],[Quantity]]*[1]!Table1[[#This Row],[Unit_Price]]</f>
        <v>4800</v>
      </c>
      <c r="Y1621" s="16">
        <f>[1]!Table1[[#This Row],[Gross_Sales]]*[1]!Table1[[#This Row],[Discount]]</f>
        <v>240</v>
      </c>
      <c r="Z1621" s="17">
        <f>[1]!Table1[[#This Row],[Gross_Sales]]*[1]!Table1[[#This Row],[Discount_amount]]</f>
        <v>1152000</v>
      </c>
      <c r="AA1621" s="15">
        <f>IFERROR([1]!Table1[[#This Row],[Profit]]/[1]!Table1[[#This Row],[Sales]],0)</f>
        <v>0.2982456140350877</v>
      </c>
      <c r="AB1621" s="12">
        <f>YEAR([1]!Table1[[#This Row],[Order_Date]])</f>
        <v>2024</v>
      </c>
      <c r="AC1621" s="12">
        <f>MONTH([1]!Table1[[#This Row],[Order_Date]])</f>
        <v>4</v>
      </c>
      <c r="AD1621" s="12" t="str">
        <f t="shared" si="75"/>
        <v>Apr</v>
      </c>
      <c r="AE1621" s="12" t="str">
        <f t="shared" si="76"/>
        <v>Q2</v>
      </c>
      <c r="AF1621" s="12" t="str">
        <f t="shared" si="77"/>
        <v>2024-Apr</v>
      </c>
      <c r="AG1621" s="12">
        <f>COUNTIF(C:C,Table1[[#This Row],[Customer_ID]])</f>
        <v>23</v>
      </c>
      <c r="AH1621" s="18" t="e">
        <f>IF([1]!Table1[[#This Row],[Customer_order_count]] &gt;= 10,"FREQUENT",IF([1]!Table1[[#This Row],[Customer_order_count]] &lt;= 10,"REGULAR","OCASSIONAL"))</f>
        <v>#REF!</v>
      </c>
    </row>
    <row r="1622" spans="1:34" x14ac:dyDescent="0.25">
      <c r="A1622" s="1" t="s">
        <v>2438</v>
      </c>
      <c r="B1622" s="2">
        <v>45518</v>
      </c>
      <c r="C1622" s="3" t="s">
        <v>463</v>
      </c>
      <c r="D1622" s="3" t="s">
        <v>464</v>
      </c>
      <c r="E1622" s="3" t="s">
        <v>3</v>
      </c>
      <c r="F1622" s="3">
        <v>25</v>
      </c>
      <c r="G1622" s="3" t="s">
        <v>407</v>
      </c>
      <c r="H1622" s="3" t="s">
        <v>285</v>
      </c>
      <c r="I1622" s="3" t="s">
        <v>89</v>
      </c>
      <c r="J1622" s="3" t="s">
        <v>90</v>
      </c>
      <c r="K1622" s="3" t="s">
        <v>91</v>
      </c>
      <c r="L1622" s="3">
        <v>1</v>
      </c>
      <c r="M1622" s="3">
        <v>35000</v>
      </c>
      <c r="N1622" s="3">
        <v>0.15</v>
      </c>
      <c r="O1622" s="3">
        <v>29750</v>
      </c>
      <c r="P1622" s="3">
        <v>27000</v>
      </c>
      <c r="Q1622" s="5">
        <f>Table1[[#This Row],[Sales]]-Table1[[#This Row],[Cost]]</f>
        <v>2750</v>
      </c>
      <c r="R1622" s="3" t="s">
        <v>98</v>
      </c>
      <c r="S1622" s="3" t="s">
        <v>287</v>
      </c>
      <c r="T1622" s="3" t="s">
        <v>33</v>
      </c>
      <c r="U1622" s="3" t="s">
        <v>12</v>
      </c>
      <c r="V1622" s="6">
        <f>Table1[[#This Row],[Profit]]/Table1[[#This Row],[Sales]]</f>
        <v>9.2436974789915971E-2</v>
      </c>
      <c r="W1622" s="3">
        <f>[1]!Table1[[#This Row],[Sales]]-[1]!Table1[[#This Row],[Cost]]-[1]!Table1[[#This Row],[Profit]]</f>
        <v>-54000</v>
      </c>
      <c r="X1622" s="3">
        <f>[1]!Table1[[#This Row],[Quantity]]*[1]!Table1[[#This Row],[Unit_Price]]</f>
        <v>35000</v>
      </c>
      <c r="Y1622" s="3">
        <f>[1]!Table1[[#This Row],[Gross_Sales]]*[1]!Table1[[#This Row],[Discount]]</f>
        <v>5250</v>
      </c>
      <c r="Z1622" s="3">
        <f>[1]!Table1[[#This Row],[Gross_Sales]]*[1]!Table1[[#This Row],[Discount_amount]]</f>
        <v>183750000</v>
      </c>
      <c r="AA1622" s="3">
        <f>IFERROR([1]!Table1[[#This Row],[Profit]]/[1]!Table1[[#This Row],[Sales]],0)</f>
        <v>9.2436974789915971E-2</v>
      </c>
      <c r="AB1622" s="3">
        <f>YEAR([1]!Table1[[#This Row],[Order_Date]])</f>
        <v>2024</v>
      </c>
      <c r="AC1622" s="3">
        <f>MONTH([1]!Table1[[#This Row],[Order_Date]])</f>
        <v>8</v>
      </c>
      <c r="AD1622" s="3" t="str">
        <f t="shared" si="75"/>
        <v>Aug</v>
      </c>
      <c r="AE1622" s="3" t="str">
        <f t="shared" si="76"/>
        <v>Q3</v>
      </c>
      <c r="AF1622" s="3" t="str">
        <f t="shared" si="77"/>
        <v>2024-Aug</v>
      </c>
      <c r="AG1622" s="3">
        <f>COUNTIF(C:C,Table1[[#This Row],[Customer_ID]])</f>
        <v>10</v>
      </c>
      <c r="AH1622" s="9" t="e">
        <f>IF([1]!Table1[[#This Row],[Customer_order_count]] &gt;= 10,"FREQUENT",IF([1]!Table1[[#This Row],[Customer_order_count]] &lt;= 10,"REGULAR","OCASSIONAL"))</f>
        <v>#REF!</v>
      </c>
    </row>
    <row r="1623" spans="1:34" x14ac:dyDescent="0.25">
      <c r="A1623" s="10" t="s">
        <v>2439</v>
      </c>
      <c r="B1623" s="11">
        <v>45329</v>
      </c>
      <c r="C1623" s="12" t="s">
        <v>325</v>
      </c>
      <c r="D1623" s="13" t="s">
        <v>326</v>
      </c>
      <c r="E1623" s="13" t="s">
        <v>16</v>
      </c>
      <c r="F1623" s="14">
        <v>54</v>
      </c>
      <c r="G1623" s="12" t="s">
        <v>312</v>
      </c>
      <c r="H1623" s="12" t="s">
        <v>276</v>
      </c>
      <c r="I1623" s="12" t="s">
        <v>37</v>
      </c>
      <c r="J1623" s="12" t="s">
        <v>38</v>
      </c>
      <c r="K1623" s="12" t="s">
        <v>39</v>
      </c>
      <c r="L1623" s="14">
        <v>1</v>
      </c>
      <c r="M1623" s="14">
        <v>900</v>
      </c>
      <c r="N1623" s="15">
        <v>0.05</v>
      </c>
      <c r="O1623" s="14">
        <v>855</v>
      </c>
      <c r="P1623" s="14">
        <v>550</v>
      </c>
      <c r="Q1623" s="5">
        <f>Table1[[#This Row],[Sales]]-Table1[[#This Row],[Cost]]</f>
        <v>305</v>
      </c>
      <c r="R1623" s="12" t="s">
        <v>17</v>
      </c>
      <c r="S1623" s="12" t="s">
        <v>10</v>
      </c>
      <c r="T1623" s="12" t="s">
        <v>18</v>
      </c>
      <c r="U1623" s="12" t="s">
        <v>27</v>
      </c>
      <c r="V1623" s="6">
        <f>Table1[[#This Row],[Profit]]/Table1[[#This Row],[Sales]]</f>
        <v>0.35672514619883039</v>
      </c>
      <c r="W1623" s="12">
        <f>[1]!Table1[[#This Row],[Sales]]-[1]!Table1[[#This Row],[Cost]]-[1]!Table1[[#This Row],[Profit]]</f>
        <v>0</v>
      </c>
      <c r="X1623" s="12">
        <f>[1]!Table1[[#This Row],[Quantity]]*[1]!Table1[[#This Row],[Unit_Price]]</f>
        <v>900</v>
      </c>
      <c r="Y1623" s="16">
        <f>[1]!Table1[[#This Row],[Gross_Sales]]*[1]!Table1[[#This Row],[Discount]]</f>
        <v>45</v>
      </c>
      <c r="Z1623" s="17">
        <f>[1]!Table1[[#This Row],[Gross_Sales]]*[1]!Table1[[#This Row],[Discount_amount]]</f>
        <v>40500</v>
      </c>
      <c r="AA1623" s="15">
        <f>IFERROR([1]!Table1[[#This Row],[Profit]]/[1]!Table1[[#This Row],[Sales]],0)</f>
        <v>0.35672514619883039</v>
      </c>
      <c r="AB1623" s="12">
        <f>YEAR([1]!Table1[[#This Row],[Order_Date]])</f>
        <v>2024</v>
      </c>
      <c r="AC1623" s="12">
        <f>MONTH([1]!Table1[[#This Row],[Order_Date]])</f>
        <v>2</v>
      </c>
      <c r="AD1623" s="12" t="str">
        <f t="shared" si="75"/>
        <v>Feb</v>
      </c>
      <c r="AE1623" s="12" t="str">
        <f t="shared" si="76"/>
        <v>Q1</v>
      </c>
      <c r="AF1623" s="12" t="str">
        <f t="shared" si="77"/>
        <v>2024-Feb</v>
      </c>
      <c r="AG1623" s="12">
        <f>COUNTIF(C:C,Table1[[#This Row],[Customer_ID]])</f>
        <v>5</v>
      </c>
      <c r="AH1623" s="18" t="e">
        <f>IF([1]!Table1[[#This Row],[Customer_order_count]] &gt;= 10,"FREQUENT",IF([1]!Table1[[#This Row],[Customer_order_count]] &lt;= 10,"REGULAR","OCASSIONAL"))</f>
        <v>#REF!</v>
      </c>
    </row>
    <row r="1624" spans="1:34" x14ac:dyDescent="0.25">
      <c r="A1624" s="1" t="s">
        <v>2440</v>
      </c>
      <c r="B1624" s="2">
        <v>45912</v>
      </c>
      <c r="C1624" s="3" t="s">
        <v>710</v>
      </c>
      <c r="D1624" s="3" t="s">
        <v>700</v>
      </c>
      <c r="E1624" s="3" t="s">
        <v>3</v>
      </c>
      <c r="F1624" s="3">
        <v>44</v>
      </c>
      <c r="G1624" s="3" t="s">
        <v>280</v>
      </c>
      <c r="H1624" s="3" t="s">
        <v>270</v>
      </c>
      <c r="I1624" s="3" t="s">
        <v>186</v>
      </c>
      <c r="J1624" s="3" t="s">
        <v>187</v>
      </c>
      <c r="K1624" s="3" t="s">
        <v>91</v>
      </c>
      <c r="L1624" s="3">
        <v>2</v>
      </c>
      <c r="M1624" s="3">
        <v>12000</v>
      </c>
      <c r="N1624" s="3">
        <v>0</v>
      </c>
      <c r="O1624" s="3">
        <v>24000</v>
      </c>
      <c r="P1624" s="3">
        <v>18000</v>
      </c>
      <c r="Q1624" s="5">
        <f>Table1[[#This Row],[Sales]]-Table1[[#This Row],[Cost]]</f>
        <v>6000</v>
      </c>
      <c r="R1624" s="3" t="s">
        <v>26</v>
      </c>
      <c r="S1624" s="3" t="s">
        <v>287</v>
      </c>
      <c r="T1624" s="3" t="s">
        <v>33</v>
      </c>
      <c r="U1624" s="3" t="s">
        <v>19</v>
      </c>
      <c r="V1624" s="6">
        <f>Table1[[#This Row],[Profit]]/Table1[[#This Row],[Sales]]</f>
        <v>0.25</v>
      </c>
      <c r="W1624" s="3">
        <f>[1]!Table1[[#This Row],[Sales]]-[1]!Table1[[#This Row],[Cost]]-[1]!Table1[[#This Row],[Profit]]</f>
        <v>-36000</v>
      </c>
      <c r="X1624" s="3">
        <f>[1]!Table1[[#This Row],[Quantity]]*[1]!Table1[[#This Row],[Unit_Price]]</f>
        <v>24000</v>
      </c>
      <c r="Y1624" s="3">
        <f>[1]!Table1[[#This Row],[Gross_Sales]]*[1]!Table1[[#This Row],[Discount]]</f>
        <v>0</v>
      </c>
      <c r="Z1624" s="3">
        <f>[1]!Table1[[#This Row],[Gross_Sales]]*[1]!Table1[[#This Row],[Discount_amount]]</f>
        <v>0</v>
      </c>
      <c r="AA1624" s="3">
        <f>IFERROR([1]!Table1[[#This Row],[Profit]]/[1]!Table1[[#This Row],[Sales]],0)</f>
        <v>0.25</v>
      </c>
      <c r="AB1624" s="3">
        <f>YEAR([1]!Table1[[#This Row],[Order_Date]])</f>
        <v>2025</v>
      </c>
      <c r="AC1624" s="3">
        <f>MONTH([1]!Table1[[#This Row],[Order_Date]])</f>
        <v>9</v>
      </c>
      <c r="AD1624" s="3" t="str">
        <f t="shared" si="75"/>
        <v>Sep</v>
      </c>
      <c r="AE1624" s="3" t="str">
        <f t="shared" si="76"/>
        <v>Q3</v>
      </c>
      <c r="AF1624" s="3" t="str">
        <f t="shared" si="77"/>
        <v>2025-Sep</v>
      </c>
      <c r="AG1624" s="3">
        <f>COUNTIF(C:C,Table1[[#This Row],[Customer_ID]])</f>
        <v>3</v>
      </c>
      <c r="AH1624" s="9" t="e">
        <f>IF([1]!Table1[[#This Row],[Customer_order_count]] &gt;= 10,"FREQUENT",IF([1]!Table1[[#This Row],[Customer_order_count]] &lt;= 10,"REGULAR","OCASSIONAL"))</f>
        <v>#REF!</v>
      </c>
    </row>
    <row r="1625" spans="1:34" x14ac:dyDescent="0.25">
      <c r="A1625" s="10" t="s">
        <v>2441</v>
      </c>
      <c r="B1625" s="11">
        <v>45945</v>
      </c>
      <c r="C1625" s="12" t="s">
        <v>508</v>
      </c>
      <c r="D1625" s="13" t="s">
        <v>509</v>
      </c>
      <c r="E1625" s="13" t="s">
        <v>16</v>
      </c>
      <c r="F1625" s="14">
        <v>25</v>
      </c>
      <c r="G1625" s="12" t="s">
        <v>312</v>
      </c>
      <c r="H1625" s="12" t="s">
        <v>276</v>
      </c>
      <c r="I1625" s="12" t="s">
        <v>95</v>
      </c>
      <c r="J1625" s="12" t="s">
        <v>96</v>
      </c>
      <c r="K1625" s="12" t="s">
        <v>46</v>
      </c>
      <c r="L1625" s="14">
        <v>1</v>
      </c>
      <c r="M1625" s="14">
        <v>600</v>
      </c>
      <c r="N1625" s="15">
        <v>0.05</v>
      </c>
      <c r="O1625" s="14">
        <v>570</v>
      </c>
      <c r="P1625" s="14">
        <v>380</v>
      </c>
      <c r="Q1625" s="5">
        <f>Table1[[#This Row],[Sales]]-Table1[[#This Row],[Cost]]</f>
        <v>190</v>
      </c>
      <c r="R1625" s="12" t="s">
        <v>26</v>
      </c>
      <c r="S1625" s="12" t="s">
        <v>10</v>
      </c>
      <c r="T1625" s="12" t="s">
        <v>40</v>
      </c>
      <c r="U1625" s="12" t="s">
        <v>27</v>
      </c>
      <c r="V1625" s="6">
        <f>Table1[[#This Row],[Profit]]/Table1[[#This Row],[Sales]]</f>
        <v>0.33333333333333331</v>
      </c>
      <c r="W1625" s="12">
        <f>[1]!Table1[[#This Row],[Sales]]-[1]!Table1[[#This Row],[Cost]]-[1]!Table1[[#This Row],[Profit]]</f>
        <v>0</v>
      </c>
      <c r="X1625" s="12">
        <f>[1]!Table1[[#This Row],[Quantity]]*[1]!Table1[[#This Row],[Unit_Price]]</f>
        <v>600</v>
      </c>
      <c r="Y1625" s="16">
        <f>[1]!Table1[[#This Row],[Gross_Sales]]*[1]!Table1[[#This Row],[Discount]]</f>
        <v>30</v>
      </c>
      <c r="Z1625" s="17">
        <f>[1]!Table1[[#This Row],[Gross_Sales]]*[1]!Table1[[#This Row],[Discount_amount]]</f>
        <v>18000</v>
      </c>
      <c r="AA1625" s="15">
        <f>IFERROR([1]!Table1[[#This Row],[Profit]]/[1]!Table1[[#This Row],[Sales]],0)</f>
        <v>0.33333333333333331</v>
      </c>
      <c r="AB1625" s="12">
        <f>YEAR([1]!Table1[[#This Row],[Order_Date]])</f>
        <v>2025</v>
      </c>
      <c r="AC1625" s="12">
        <f>MONTH([1]!Table1[[#This Row],[Order_Date]])</f>
        <v>10</v>
      </c>
      <c r="AD1625" s="12" t="str">
        <f t="shared" si="75"/>
        <v>Oct</v>
      </c>
      <c r="AE1625" s="12" t="str">
        <f t="shared" si="76"/>
        <v>Q4</v>
      </c>
      <c r="AF1625" s="12" t="str">
        <f t="shared" si="77"/>
        <v>2025-Oct</v>
      </c>
      <c r="AG1625" s="12">
        <f>COUNTIF(C:C,Table1[[#This Row],[Customer_ID]])</f>
        <v>11</v>
      </c>
      <c r="AH1625" s="18" t="e">
        <f>IF([1]!Table1[[#This Row],[Customer_order_count]] &gt;= 10,"FREQUENT",IF([1]!Table1[[#This Row],[Customer_order_count]] &lt;= 10,"REGULAR","OCASSIONAL"))</f>
        <v>#REF!</v>
      </c>
    </row>
    <row r="1626" spans="1:34" x14ac:dyDescent="0.25">
      <c r="A1626" s="1" t="s">
        <v>156</v>
      </c>
      <c r="B1626" s="2">
        <v>45804</v>
      </c>
      <c r="C1626" s="3" t="s">
        <v>157</v>
      </c>
      <c r="D1626" s="4" t="s">
        <v>158</v>
      </c>
      <c r="E1626" s="4" t="s">
        <v>16</v>
      </c>
      <c r="F1626" s="5">
        <v>29</v>
      </c>
      <c r="G1626" s="3" t="s">
        <v>4</v>
      </c>
      <c r="H1626" s="3" t="s">
        <v>5</v>
      </c>
      <c r="I1626" s="3" t="s">
        <v>143</v>
      </c>
      <c r="J1626" s="3" t="s">
        <v>144</v>
      </c>
      <c r="K1626" s="3" t="s">
        <v>76</v>
      </c>
      <c r="L1626" s="5">
        <v>4</v>
      </c>
      <c r="M1626" s="5">
        <v>700</v>
      </c>
      <c r="N1626" s="6">
        <v>0.05</v>
      </c>
      <c r="O1626" s="5">
        <v>2660</v>
      </c>
      <c r="P1626" s="5">
        <v>2280</v>
      </c>
      <c r="Q1626" s="5">
        <f>Table1[[#This Row],[Sales]]-Table1[[#This Row],[Cost]]</f>
        <v>380</v>
      </c>
      <c r="R1626" s="3" t="s">
        <v>26</v>
      </c>
      <c r="S1626" s="3" t="s">
        <v>10</v>
      </c>
      <c r="T1626" s="3" t="s">
        <v>11</v>
      </c>
      <c r="U1626" s="3" t="s">
        <v>19</v>
      </c>
      <c r="V1626" s="6">
        <f>Table1[[#This Row],[Profit]]/Table1[[#This Row],[Sales]]</f>
        <v>0.14285714285714285</v>
      </c>
      <c r="W1626" s="3">
        <f>[1]!Table1[[#This Row],[Sales]]-[1]!Table1[[#This Row],[Cost]]-[1]!Table1[[#This Row],[Profit]]</f>
        <v>0</v>
      </c>
      <c r="X1626" s="3">
        <f>[1]!Table1[[#This Row],[Quantity]]*[1]!Table1[[#This Row],[Unit_Price]]</f>
        <v>2800</v>
      </c>
      <c r="Y1626" s="7">
        <f>[1]!Table1[[#This Row],[Gross_Sales]]*[1]!Table1[[#This Row],[Discount]]</f>
        <v>140</v>
      </c>
      <c r="Z1626" s="8">
        <f>[1]!Table1[[#This Row],[Gross_Sales]]*[1]!Table1[[#This Row],[Discount_amount]]</f>
        <v>392000</v>
      </c>
      <c r="AA1626" s="6">
        <f>IFERROR([1]!Table1[[#This Row],[Profit]]/[1]!Table1[[#This Row],[Sales]],0)</f>
        <v>0.14285714285714285</v>
      </c>
      <c r="AB1626" s="3">
        <f>YEAR([1]!Table1[[#This Row],[Order_Date]])</f>
        <v>2025</v>
      </c>
      <c r="AC1626" s="3">
        <f>MONTH([1]!Table1[[#This Row],[Order_Date]])</f>
        <v>5</v>
      </c>
      <c r="AD1626" s="3" t="str">
        <f t="shared" si="75"/>
        <v>May</v>
      </c>
      <c r="AE1626" s="3" t="str">
        <f t="shared" si="76"/>
        <v>Q2</v>
      </c>
      <c r="AF1626" s="3" t="str">
        <f t="shared" si="77"/>
        <v>2025-May</v>
      </c>
      <c r="AG1626" s="3">
        <f>COUNTIF(C:C,Table1[[#This Row],[Customer_ID]])</f>
        <v>4</v>
      </c>
      <c r="AH1626" s="9" t="e">
        <f>IF([1]!Table1[[#This Row],[Customer_order_count]] &gt;= 10,"FREQUENT",IF([1]!Table1[[#This Row],[Customer_order_count]] &lt;= 10,"REGULAR","OCASSIONAL"))</f>
        <v>#REF!</v>
      </c>
    </row>
    <row r="1627" spans="1:34" x14ac:dyDescent="0.25">
      <c r="A1627" s="10" t="s">
        <v>159</v>
      </c>
      <c r="B1627" s="11">
        <v>45871</v>
      </c>
      <c r="C1627" s="12" t="s">
        <v>160</v>
      </c>
      <c r="D1627" s="13" t="s">
        <v>161</v>
      </c>
      <c r="E1627" s="13" t="s">
        <v>16</v>
      </c>
      <c r="F1627" s="14">
        <v>60</v>
      </c>
      <c r="G1627" s="12" t="s">
        <v>4</v>
      </c>
      <c r="H1627" s="12" t="s">
        <v>5</v>
      </c>
      <c r="I1627" s="12" t="s">
        <v>6</v>
      </c>
      <c r="J1627" s="12" t="s">
        <v>7</v>
      </c>
      <c r="K1627" s="12" t="s">
        <v>8</v>
      </c>
      <c r="L1627" s="14">
        <v>1</v>
      </c>
      <c r="M1627" s="14">
        <v>7000</v>
      </c>
      <c r="N1627" s="15">
        <v>0.1</v>
      </c>
      <c r="O1627" s="14">
        <v>6300</v>
      </c>
      <c r="P1627" s="14">
        <v>5200</v>
      </c>
      <c r="Q1627" s="5">
        <f>Table1[[#This Row],[Sales]]-Table1[[#This Row],[Cost]]</f>
        <v>1100</v>
      </c>
      <c r="R1627" s="12" t="s">
        <v>9</v>
      </c>
      <c r="S1627" s="12" t="s">
        <v>10</v>
      </c>
      <c r="T1627" s="12" t="s">
        <v>33</v>
      </c>
      <c r="U1627" s="12" t="s">
        <v>19</v>
      </c>
      <c r="V1627" s="6">
        <f>Table1[[#This Row],[Profit]]/Table1[[#This Row],[Sales]]</f>
        <v>0.17460317460317459</v>
      </c>
      <c r="W1627" s="12">
        <f>[1]!Table1[[#This Row],[Sales]]-[1]!Table1[[#This Row],[Cost]]-[1]!Table1[[#This Row],[Profit]]</f>
        <v>0</v>
      </c>
      <c r="X1627" s="12">
        <f>[1]!Table1[[#This Row],[Quantity]]*[1]!Table1[[#This Row],[Unit_Price]]</f>
        <v>7000</v>
      </c>
      <c r="Y1627" s="16">
        <f>[1]!Table1[[#This Row],[Gross_Sales]]*[1]!Table1[[#This Row],[Discount]]</f>
        <v>700</v>
      </c>
      <c r="Z1627" s="17">
        <f>[1]!Table1[[#This Row],[Gross_Sales]]*[1]!Table1[[#This Row],[Discount_amount]]</f>
        <v>4900000</v>
      </c>
      <c r="AA1627" s="15">
        <f>IFERROR([1]!Table1[[#This Row],[Profit]]/[1]!Table1[[#This Row],[Sales]],0)</f>
        <v>0.17460317460317459</v>
      </c>
      <c r="AB1627" s="12">
        <f>YEAR([1]!Table1[[#This Row],[Order_Date]])</f>
        <v>2025</v>
      </c>
      <c r="AC1627" s="12">
        <f>MONTH([1]!Table1[[#This Row],[Order_Date]])</f>
        <v>8</v>
      </c>
      <c r="AD1627" s="12" t="str">
        <f t="shared" si="75"/>
        <v>Aug</v>
      </c>
      <c r="AE1627" s="12" t="str">
        <f t="shared" si="76"/>
        <v>Q3</v>
      </c>
      <c r="AF1627" s="12" t="str">
        <f t="shared" si="77"/>
        <v>2025-Aug</v>
      </c>
      <c r="AG1627" s="12">
        <f>COUNTIF(C:C,Table1[[#This Row],[Customer_ID]])</f>
        <v>4</v>
      </c>
      <c r="AH1627" s="18" t="e">
        <f>IF([1]!Table1[[#This Row],[Customer_order_count]] &gt;= 10,"FREQUENT",IF([1]!Table1[[#This Row],[Customer_order_count]] &lt;= 10,"REGULAR","OCASSIONAL"))</f>
        <v>#REF!</v>
      </c>
    </row>
    <row r="1628" spans="1:34" x14ac:dyDescent="0.25">
      <c r="A1628" s="1" t="s">
        <v>2442</v>
      </c>
      <c r="B1628" s="2">
        <v>45358</v>
      </c>
      <c r="C1628" s="3" t="s">
        <v>2443</v>
      </c>
      <c r="D1628" s="4" t="s">
        <v>2444</v>
      </c>
      <c r="E1628" s="4" t="s">
        <v>3</v>
      </c>
      <c r="F1628" s="5">
        <v>40</v>
      </c>
      <c r="G1628" s="3" t="s">
        <v>4</v>
      </c>
      <c r="H1628" s="3" t="s">
        <v>5</v>
      </c>
      <c r="I1628" s="3" t="s">
        <v>81</v>
      </c>
      <c r="J1628" s="3" t="s">
        <v>82</v>
      </c>
      <c r="K1628" s="3" t="s">
        <v>58</v>
      </c>
      <c r="L1628" s="5">
        <v>3</v>
      </c>
      <c r="M1628" s="5">
        <v>3500</v>
      </c>
      <c r="N1628" s="6">
        <v>0.15</v>
      </c>
      <c r="O1628" s="5">
        <v>8925</v>
      </c>
      <c r="P1628" s="5">
        <v>7500</v>
      </c>
      <c r="Q1628" s="5">
        <f>Table1[[#This Row],[Sales]]-Table1[[#This Row],[Cost]]</f>
        <v>1425</v>
      </c>
      <c r="R1628" s="3" t="s">
        <v>26</v>
      </c>
      <c r="S1628" s="3" t="s">
        <v>10</v>
      </c>
      <c r="T1628" s="3" t="s">
        <v>18</v>
      </c>
      <c r="U1628" s="3" t="s">
        <v>19</v>
      </c>
      <c r="V1628" s="6">
        <f>Table1[[#This Row],[Profit]]/Table1[[#This Row],[Sales]]</f>
        <v>0.15966386554621848</v>
      </c>
      <c r="W1628" s="3">
        <f>[1]!Table1[[#This Row],[Sales]]-[1]!Table1[[#This Row],[Cost]]-[1]!Table1[[#This Row],[Profit]]</f>
        <v>0</v>
      </c>
      <c r="X1628" s="3">
        <f>[1]!Table1[[#This Row],[Quantity]]*[1]!Table1[[#This Row],[Unit_Price]]</f>
        <v>10500</v>
      </c>
      <c r="Y1628" s="7">
        <f>[1]!Table1[[#This Row],[Gross_Sales]]*[1]!Table1[[#This Row],[Discount]]</f>
        <v>1575</v>
      </c>
      <c r="Z1628" s="8">
        <f>[1]!Table1[[#This Row],[Gross_Sales]]*[1]!Table1[[#This Row],[Discount_amount]]</f>
        <v>16537500</v>
      </c>
      <c r="AA1628" s="6">
        <f>IFERROR([1]!Table1[[#This Row],[Profit]]/[1]!Table1[[#This Row],[Sales]],0)</f>
        <v>0.15966386554621848</v>
      </c>
      <c r="AB1628" s="3">
        <f>YEAR([1]!Table1[[#This Row],[Order_Date]])</f>
        <v>2024</v>
      </c>
      <c r="AC1628" s="3">
        <f>MONTH([1]!Table1[[#This Row],[Order_Date]])</f>
        <v>3</v>
      </c>
      <c r="AD1628" s="3" t="str">
        <f t="shared" si="75"/>
        <v>Mar</v>
      </c>
      <c r="AE1628" s="3" t="str">
        <f t="shared" si="76"/>
        <v>Q1</v>
      </c>
      <c r="AF1628" s="3" t="str">
        <f t="shared" si="77"/>
        <v>2024-Mar</v>
      </c>
      <c r="AG1628" s="3">
        <f>COUNTIF(C:C,Table1[[#This Row],[Customer_ID]])</f>
        <v>1</v>
      </c>
      <c r="AH1628" s="9" t="e">
        <f>IF([1]!Table1[[#This Row],[Customer_order_count]] &gt;= 10,"FREQUENT",IF([1]!Table1[[#This Row],[Customer_order_count]] &lt;= 10,"REGULAR","OCASSIONAL"))</f>
        <v>#REF!</v>
      </c>
    </row>
    <row r="1629" spans="1:34" x14ac:dyDescent="0.25">
      <c r="A1629" s="10" t="s">
        <v>2445</v>
      </c>
      <c r="B1629" s="11">
        <v>45557</v>
      </c>
      <c r="C1629" s="12" t="s">
        <v>689</v>
      </c>
      <c r="D1629" s="12" t="s">
        <v>690</v>
      </c>
      <c r="E1629" s="12" t="s">
        <v>3</v>
      </c>
      <c r="F1629" s="12">
        <v>44</v>
      </c>
      <c r="G1629" s="12" t="s">
        <v>280</v>
      </c>
      <c r="H1629" s="12" t="s">
        <v>270</v>
      </c>
      <c r="I1629" s="12" t="s">
        <v>81</v>
      </c>
      <c r="J1629" s="12" t="s">
        <v>82</v>
      </c>
      <c r="K1629" s="12" t="s">
        <v>58</v>
      </c>
      <c r="L1629" s="12">
        <v>3</v>
      </c>
      <c r="M1629" s="12">
        <v>3500</v>
      </c>
      <c r="N1629" s="12">
        <v>0.15</v>
      </c>
      <c r="O1629" s="12">
        <v>0</v>
      </c>
      <c r="P1629" s="12">
        <v>7500</v>
      </c>
      <c r="Q1629" s="5">
        <f>Table1[[#This Row],[Sales]]-Table1[[#This Row],[Cost]]</f>
        <v>-7500</v>
      </c>
      <c r="R1629" s="12" t="s">
        <v>77</v>
      </c>
      <c r="S1629" s="12" t="s">
        <v>291</v>
      </c>
      <c r="T1629" s="12" t="s">
        <v>33</v>
      </c>
      <c r="U1629" s="12" t="s">
        <v>12</v>
      </c>
      <c r="V1629" s="3" t="e">
        <f>Table1[[#This Row],[Profit]]/Table1[[#This Row],[Sales]]</f>
        <v>#DIV/0!</v>
      </c>
      <c r="W1629" s="12">
        <f>[1]!Table1[[#This Row],[Sales]]-[1]!Table1[[#This Row],[Cost]]-[1]!Table1[[#This Row],[Profit]]</f>
        <v>-7500</v>
      </c>
      <c r="X1629" s="12">
        <f>[1]!Table1[[#This Row],[Quantity]]*[1]!Table1[[#This Row],[Unit_Price]]</f>
        <v>10500</v>
      </c>
      <c r="Y1629" s="12">
        <f>[1]!Table1[[#This Row],[Gross_Sales]]*[1]!Table1[[#This Row],[Discount]]</f>
        <v>1575</v>
      </c>
      <c r="Z1629" s="12">
        <f>[1]!Table1[[#This Row],[Gross_Sales]]*[1]!Table1[[#This Row],[Discount_amount]]</f>
        <v>16537500</v>
      </c>
      <c r="AA1629" s="12">
        <f>IFERROR([1]!Table1[[#This Row],[Profit]]/[1]!Table1[[#This Row],[Sales]],0)</f>
        <v>0</v>
      </c>
      <c r="AB1629" s="12">
        <f>YEAR([1]!Table1[[#This Row],[Order_Date]])</f>
        <v>2024</v>
      </c>
      <c r="AC1629" s="12">
        <f>MONTH([1]!Table1[[#This Row],[Order_Date]])</f>
        <v>9</v>
      </c>
      <c r="AD1629" s="12" t="str">
        <f t="shared" si="75"/>
        <v>Sep</v>
      </c>
      <c r="AE1629" s="12" t="str">
        <f t="shared" si="76"/>
        <v>Q3</v>
      </c>
      <c r="AF1629" s="12" t="str">
        <f t="shared" si="77"/>
        <v>2024-Sep</v>
      </c>
      <c r="AG1629" s="12">
        <f>COUNTIF(C:C,Table1[[#This Row],[Customer_ID]])</f>
        <v>14</v>
      </c>
      <c r="AH1629" s="18" t="e">
        <f>IF([1]!Table1[[#This Row],[Customer_order_count]] &gt;= 10,"FREQUENT",IF([1]!Table1[[#This Row],[Customer_order_count]] &lt;= 10,"REGULAR","OCASSIONAL"))</f>
        <v>#REF!</v>
      </c>
    </row>
    <row r="1630" spans="1:34" x14ac:dyDescent="0.25">
      <c r="A1630" s="1" t="s">
        <v>2446</v>
      </c>
      <c r="B1630" s="2">
        <v>45572</v>
      </c>
      <c r="C1630" s="3" t="s">
        <v>1464</v>
      </c>
      <c r="D1630" s="4" t="s">
        <v>1465</v>
      </c>
      <c r="E1630" s="4" t="s">
        <v>3</v>
      </c>
      <c r="F1630" s="5">
        <v>54</v>
      </c>
      <c r="G1630" s="3" t="s">
        <v>407</v>
      </c>
      <c r="H1630" s="3" t="s">
        <v>285</v>
      </c>
      <c r="I1630" s="3" t="s">
        <v>186</v>
      </c>
      <c r="J1630" s="3" t="s">
        <v>187</v>
      </c>
      <c r="K1630" s="3" t="s">
        <v>91</v>
      </c>
      <c r="L1630" s="5">
        <v>1</v>
      </c>
      <c r="M1630" s="5">
        <v>12000</v>
      </c>
      <c r="N1630" s="6">
        <v>0.2</v>
      </c>
      <c r="O1630" s="5">
        <v>9600</v>
      </c>
      <c r="P1630" s="5">
        <v>9000</v>
      </c>
      <c r="Q1630" s="5">
        <f>Table1[[#This Row],[Sales]]-Table1[[#This Row],[Cost]]</f>
        <v>600</v>
      </c>
      <c r="R1630" s="3" t="s">
        <v>77</v>
      </c>
      <c r="S1630" s="3" t="s">
        <v>10</v>
      </c>
      <c r="T1630" s="3" t="s">
        <v>40</v>
      </c>
      <c r="U1630" s="3" t="s">
        <v>12</v>
      </c>
      <c r="V1630" s="6">
        <f>Table1[[#This Row],[Profit]]/Table1[[#This Row],[Sales]]</f>
        <v>6.25E-2</v>
      </c>
      <c r="W1630" s="3">
        <f>[1]!Table1[[#This Row],[Sales]]-[1]!Table1[[#This Row],[Cost]]-[1]!Table1[[#This Row],[Profit]]</f>
        <v>0</v>
      </c>
      <c r="X1630" s="3">
        <f>[1]!Table1[[#This Row],[Quantity]]*[1]!Table1[[#This Row],[Unit_Price]]</f>
        <v>12000</v>
      </c>
      <c r="Y1630" s="7">
        <f>[1]!Table1[[#This Row],[Gross_Sales]]*[1]!Table1[[#This Row],[Discount]]</f>
        <v>2400</v>
      </c>
      <c r="Z1630" s="8">
        <f>[1]!Table1[[#This Row],[Gross_Sales]]*[1]!Table1[[#This Row],[Discount_amount]]</f>
        <v>28800000</v>
      </c>
      <c r="AA1630" s="6">
        <f>IFERROR([1]!Table1[[#This Row],[Profit]]/[1]!Table1[[#This Row],[Sales]],0)</f>
        <v>6.25E-2</v>
      </c>
      <c r="AB1630" s="3">
        <f>YEAR([1]!Table1[[#This Row],[Order_Date]])</f>
        <v>2024</v>
      </c>
      <c r="AC1630" s="3">
        <f>MONTH([1]!Table1[[#This Row],[Order_Date]])</f>
        <v>10</v>
      </c>
      <c r="AD1630" s="3" t="str">
        <f t="shared" si="75"/>
        <v>Oct</v>
      </c>
      <c r="AE1630" s="3" t="str">
        <f t="shared" si="76"/>
        <v>Q4</v>
      </c>
      <c r="AF1630" s="3" t="str">
        <f t="shared" si="77"/>
        <v>2024-Oct</v>
      </c>
      <c r="AG1630" s="3">
        <f>COUNTIF(C:C,Table1[[#This Row],[Customer_ID]])</f>
        <v>6</v>
      </c>
      <c r="AH1630" s="9" t="e">
        <f>IF([1]!Table1[[#This Row],[Customer_order_count]] &gt;= 10,"FREQUENT",IF([1]!Table1[[#This Row],[Customer_order_count]] &lt;= 10,"REGULAR","OCASSIONAL"))</f>
        <v>#REF!</v>
      </c>
    </row>
    <row r="1631" spans="1:34" x14ac:dyDescent="0.25">
      <c r="A1631" s="10" t="s">
        <v>2447</v>
      </c>
      <c r="B1631" s="11">
        <v>46001</v>
      </c>
      <c r="C1631" s="12" t="s">
        <v>763</v>
      </c>
      <c r="D1631" s="13" t="s">
        <v>207</v>
      </c>
      <c r="E1631" s="13" t="s">
        <v>3</v>
      </c>
      <c r="F1631" s="14">
        <v>50</v>
      </c>
      <c r="G1631" s="12" t="s">
        <v>339</v>
      </c>
      <c r="H1631" s="12" t="s">
        <v>285</v>
      </c>
      <c r="I1631" s="12" t="s">
        <v>6</v>
      </c>
      <c r="J1631" s="12" t="s">
        <v>7</v>
      </c>
      <c r="K1631" s="12" t="s">
        <v>8</v>
      </c>
      <c r="L1631" s="14">
        <v>1</v>
      </c>
      <c r="M1631" s="14">
        <v>7000</v>
      </c>
      <c r="N1631" s="15">
        <v>0.2</v>
      </c>
      <c r="O1631" s="14">
        <v>5600</v>
      </c>
      <c r="P1631" s="14">
        <v>5200</v>
      </c>
      <c r="Q1631" s="5">
        <f>Table1[[#This Row],[Sales]]-Table1[[#This Row],[Cost]]</f>
        <v>400</v>
      </c>
      <c r="R1631" s="12" t="s">
        <v>17</v>
      </c>
      <c r="S1631" s="12" t="s">
        <v>10</v>
      </c>
      <c r="T1631" s="12" t="s">
        <v>40</v>
      </c>
      <c r="U1631" s="12" t="s">
        <v>27</v>
      </c>
      <c r="V1631" s="6">
        <f>Table1[[#This Row],[Profit]]/Table1[[#This Row],[Sales]]</f>
        <v>7.1428571428571425E-2</v>
      </c>
      <c r="W1631" s="12">
        <f>[1]!Table1[[#This Row],[Sales]]-[1]!Table1[[#This Row],[Cost]]-[1]!Table1[[#This Row],[Profit]]</f>
        <v>0</v>
      </c>
      <c r="X1631" s="12">
        <f>[1]!Table1[[#This Row],[Quantity]]*[1]!Table1[[#This Row],[Unit_Price]]</f>
        <v>7000</v>
      </c>
      <c r="Y1631" s="16">
        <f>[1]!Table1[[#This Row],[Gross_Sales]]*[1]!Table1[[#This Row],[Discount]]</f>
        <v>1400</v>
      </c>
      <c r="Z1631" s="17">
        <f>[1]!Table1[[#This Row],[Gross_Sales]]*[1]!Table1[[#This Row],[Discount_amount]]</f>
        <v>9800000</v>
      </c>
      <c r="AA1631" s="15">
        <f>IFERROR([1]!Table1[[#This Row],[Profit]]/[1]!Table1[[#This Row],[Sales]],0)</f>
        <v>7.1428571428571425E-2</v>
      </c>
      <c r="AB1631" s="12">
        <f>YEAR([1]!Table1[[#This Row],[Order_Date]])</f>
        <v>2025</v>
      </c>
      <c r="AC1631" s="12">
        <f>MONTH([1]!Table1[[#This Row],[Order_Date]])</f>
        <v>12</v>
      </c>
      <c r="AD1631" s="12" t="str">
        <f t="shared" si="75"/>
        <v>Dec</v>
      </c>
      <c r="AE1631" s="12" t="str">
        <f t="shared" si="76"/>
        <v>Q4</v>
      </c>
      <c r="AF1631" s="12" t="str">
        <f t="shared" si="77"/>
        <v>2025-Dec</v>
      </c>
      <c r="AG1631" s="12">
        <f>COUNTIF(C:C,Table1[[#This Row],[Customer_ID]])</f>
        <v>20</v>
      </c>
      <c r="AH1631" s="18" t="e">
        <f>IF([1]!Table1[[#This Row],[Customer_order_count]] &gt;= 10,"FREQUENT",IF([1]!Table1[[#This Row],[Customer_order_count]] &lt;= 10,"REGULAR","OCASSIONAL"))</f>
        <v>#REF!</v>
      </c>
    </row>
    <row r="1632" spans="1:34" x14ac:dyDescent="0.25">
      <c r="A1632" s="1" t="s">
        <v>2448</v>
      </c>
      <c r="B1632" s="2">
        <v>45865</v>
      </c>
      <c r="C1632" s="3" t="s">
        <v>1163</v>
      </c>
      <c r="D1632" s="4" t="s">
        <v>557</v>
      </c>
      <c r="E1632" s="4" t="s">
        <v>3</v>
      </c>
      <c r="F1632" s="5">
        <v>52</v>
      </c>
      <c r="G1632" s="3" t="s">
        <v>295</v>
      </c>
      <c r="H1632" s="3" t="s">
        <v>270</v>
      </c>
      <c r="I1632" s="3" t="s">
        <v>74</v>
      </c>
      <c r="J1632" s="3" t="s">
        <v>75</v>
      </c>
      <c r="K1632" s="3" t="s">
        <v>76</v>
      </c>
      <c r="L1632" s="5">
        <v>1</v>
      </c>
      <c r="M1632" s="5">
        <v>550</v>
      </c>
      <c r="N1632" s="6">
        <v>0.1</v>
      </c>
      <c r="O1632" s="5">
        <v>495</v>
      </c>
      <c r="P1632" s="5">
        <v>450</v>
      </c>
      <c r="Q1632" s="5">
        <f>Table1[[#This Row],[Sales]]-Table1[[#This Row],[Cost]]</f>
        <v>45</v>
      </c>
      <c r="R1632" s="3" t="s">
        <v>26</v>
      </c>
      <c r="S1632" s="3" t="s">
        <v>10</v>
      </c>
      <c r="T1632" s="3" t="s">
        <v>33</v>
      </c>
      <c r="U1632" s="3" t="s">
        <v>27</v>
      </c>
      <c r="V1632" s="6">
        <f>Table1[[#This Row],[Profit]]/Table1[[#This Row],[Sales]]</f>
        <v>9.0909090909090912E-2</v>
      </c>
      <c r="W1632" s="3">
        <f>[1]!Table1[[#This Row],[Sales]]-[1]!Table1[[#This Row],[Cost]]-[1]!Table1[[#This Row],[Profit]]</f>
        <v>0</v>
      </c>
      <c r="X1632" s="3">
        <f>[1]!Table1[[#This Row],[Quantity]]*[1]!Table1[[#This Row],[Unit_Price]]</f>
        <v>550</v>
      </c>
      <c r="Y1632" s="7">
        <f>[1]!Table1[[#This Row],[Gross_Sales]]*[1]!Table1[[#This Row],[Discount]]</f>
        <v>55</v>
      </c>
      <c r="Z1632" s="8">
        <f>[1]!Table1[[#This Row],[Gross_Sales]]*[1]!Table1[[#This Row],[Discount_amount]]</f>
        <v>30250</v>
      </c>
      <c r="AA1632" s="6">
        <f>IFERROR([1]!Table1[[#This Row],[Profit]]/[1]!Table1[[#This Row],[Sales]],0)</f>
        <v>9.0909090909090912E-2</v>
      </c>
      <c r="AB1632" s="3">
        <f>YEAR([1]!Table1[[#This Row],[Order_Date]])</f>
        <v>2025</v>
      </c>
      <c r="AC1632" s="3">
        <f>MONTH([1]!Table1[[#This Row],[Order_Date]])</f>
        <v>7</v>
      </c>
      <c r="AD1632" s="3" t="str">
        <f t="shared" si="75"/>
        <v>Jul</v>
      </c>
      <c r="AE1632" s="3" t="str">
        <f t="shared" si="76"/>
        <v>Q3</v>
      </c>
      <c r="AF1632" s="3" t="str">
        <f t="shared" si="77"/>
        <v>2025-Jul</v>
      </c>
      <c r="AG1632" s="3">
        <f>COUNTIF(C:C,Table1[[#This Row],[Customer_ID]])</f>
        <v>15</v>
      </c>
      <c r="AH1632" s="9" t="e">
        <f>IF([1]!Table1[[#This Row],[Customer_order_count]] &gt;= 10,"FREQUENT",IF([1]!Table1[[#This Row],[Customer_order_count]] &lt;= 10,"REGULAR","OCASSIONAL"))</f>
        <v>#REF!</v>
      </c>
    </row>
    <row r="1633" spans="1:34" x14ac:dyDescent="0.25">
      <c r="A1633" s="10" t="s">
        <v>2449</v>
      </c>
      <c r="B1633" s="11">
        <v>45981</v>
      </c>
      <c r="C1633" s="12" t="s">
        <v>1080</v>
      </c>
      <c r="D1633" s="12" t="s">
        <v>369</v>
      </c>
      <c r="E1633" s="12" t="s">
        <v>16</v>
      </c>
      <c r="F1633" s="12">
        <v>32</v>
      </c>
      <c r="G1633" s="12" t="s">
        <v>290</v>
      </c>
      <c r="H1633" s="12" t="s">
        <v>276</v>
      </c>
      <c r="I1633" s="12" t="s">
        <v>51</v>
      </c>
      <c r="J1633" s="12" t="s">
        <v>52</v>
      </c>
      <c r="K1633" s="12" t="s">
        <v>8</v>
      </c>
      <c r="L1633" s="12">
        <v>2</v>
      </c>
      <c r="M1633" s="12">
        <v>4500</v>
      </c>
      <c r="N1633" s="12">
        <v>0</v>
      </c>
      <c r="O1633" s="12">
        <v>0</v>
      </c>
      <c r="P1633" s="12">
        <v>6400</v>
      </c>
      <c r="Q1633" s="5">
        <f>Table1[[#This Row],[Sales]]-Table1[[#This Row],[Cost]]</f>
        <v>-6400</v>
      </c>
      <c r="R1633" s="12" t="s">
        <v>26</v>
      </c>
      <c r="S1633" s="12" t="s">
        <v>291</v>
      </c>
      <c r="T1633" s="12" t="s">
        <v>40</v>
      </c>
      <c r="U1633" s="12" t="s">
        <v>27</v>
      </c>
      <c r="V1633" s="3" t="e">
        <f>Table1[[#This Row],[Profit]]/Table1[[#This Row],[Sales]]</f>
        <v>#DIV/0!</v>
      </c>
      <c r="W1633" s="12">
        <f>[1]!Table1[[#This Row],[Sales]]-[1]!Table1[[#This Row],[Cost]]-[1]!Table1[[#This Row],[Profit]]</f>
        <v>-6400</v>
      </c>
      <c r="X1633" s="12">
        <f>[1]!Table1[[#This Row],[Quantity]]*[1]!Table1[[#This Row],[Unit_Price]]</f>
        <v>9000</v>
      </c>
      <c r="Y1633" s="12">
        <f>[1]!Table1[[#This Row],[Gross_Sales]]*[1]!Table1[[#This Row],[Discount]]</f>
        <v>0</v>
      </c>
      <c r="Z1633" s="12">
        <f>[1]!Table1[[#This Row],[Gross_Sales]]*[1]!Table1[[#This Row],[Discount_amount]]</f>
        <v>0</v>
      </c>
      <c r="AA1633" s="12">
        <f>IFERROR([1]!Table1[[#This Row],[Profit]]/[1]!Table1[[#This Row],[Sales]],0)</f>
        <v>0</v>
      </c>
      <c r="AB1633" s="12">
        <f>YEAR([1]!Table1[[#This Row],[Order_Date]])</f>
        <v>2025</v>
      </c>
      <c r="AC1633" s="12">
        <f>MONTH([1]!Table1[[#This Row],[Order_Date]])</f>
        <v>11</v>
      </c>
      <c r="AD1633" s="12" t="str">
        <f t="shared" si="75"/>
        <v>Nov</v>
      </c>
      <c r="AE1633" s="12" t="str">
        <f t="shared" si="76"/>
        <v>Q4</v>
      </c>
      <c r="AF1633" s="12" t="str">
        <f t="shared" si="77"/>
        <v>2025-Nov</v>
      </c>
      <c r="AG1633" s="12">
        <f>COUNTIF(C:C,Table1[[#This Row],[Customer_ID]])</f>
        <v>16</v>
      </c>
      <c r="AH1633" s="18" t="e">
        <f>IF([1]!Table1[[#This Row],[Customer_order_count]] &gt;= 10,"FREQUENT",IF([1]!Table1[[#This Row],[Customer_order_count]] &lt;= 10,"REGULAR","OCASSIONAL"))</f>
        <v>#REF!</v>
      </c>
    </row>
    <row r="1634" spans="1:34" x14ac:dyDescent="0.25">
      <c r="A1634" s="1" t="s">
        <v>2450</v>
      </c>
      <c r="B1634" s="2">
        <v>45734</v>
      </c>
      <c r="C1634" s="3" t="s">
        <v>619</v>
      </c>
      <c r="D1634" s="4" t="s">
        <v>609</v>
      </c>
      <c r="E1634" s="4" t="s">
        <v>3</v>
      </c>
      <c r="F1634" s="5">
        <v>32</v>
      </c>
      <c r="G1634" s="3" t="s">
        <v>407</v>
      </c>
      <c r="H1634" s="3" t="s">
        <v>285</v>
      </c>
      <c r="I1634" s="3" t="s">
        <v>44</v>
      </c>
      <c r="J1634" s="3" t="s">
        <v>45</v>
      </c>
      <c r="K1634" s="3" t="s">
        <v>46</v>
      </c>
      <c r="L1634" s="5">
        <v>1</v>
      </c>
      <c r="M1634" s="5">
        <v>2500</v>
      </c>
      <c r="N1634" s="6">
        <v>0</v>
      </c>
      <c r="O1634" s="5">
        <v>2500</v>
      </c>
      <c r="P1634" s="5">
        <v>1500</v>
      </c>
      <c r="Q1634" s="5">
        <f>Table1[[#This Row],[Sales]]-Table1[[#This Row],[Cost]]</f>
        <v>1000</v>
      </c>
      <c r="R1634" s="3" t="s">
        <v>26</v>
      </c>
      <c r="S1634" s="3" t="s">
        <v>10</v>
      </c>
      <c r="T1634" s="3" t="s">
        <v>18</v>
      </c>
      <c r="U1634" s="3" t="s">
        <v>19</v>
      </c>
      <c r="V1634" s="6">
        <f>Table1[[#This Row],[Profit]]/Table1[[#This Row],[Sales]]</f>
        <v>0.4</v>
      </c>
      <c r="W1634" s="3">
        <f>[1]!Table1[[#This Row],[Sales]]-[1]!Table1[[#This Row],[Cost]]-[1]!Table1[[#This Row],[Profit]]</f>
        <v>0</v>
      </c>
      <c r="X1634" s="3">
        <f>[1]!Table1[[#This Row],[Quantity]]*[1]!Table1[[#This Row],[Unit_Price]]</f>
        <v>2500</v>
      </c>
      <c r="Y1634" s="7">
        <f>[1]!Table1[[#This Row],[Gross_Sales]]*[1]!Table1[[#This Row],[Discount]]</f>
        <v>0</v>
      </c>
      <c r="Z1634" s="8">
        <f>[1]!Table1[[#This Row],[Gross_Sales]]*[1]!Table1[[#This Row],[Discount_amount]]</f>
        <v>0</v>
      </c>
      <c r="AA1634" s="6">
        <f>IFERROR([1]!Table1[[#This Row],[Profit]]/[1]!Table1[[#This Row],[Sales]],0)</f>
        <v>0.4</v>
      </c>
      <c r="AB1634" s="3">
        <f>YEAR([1]!Table1[[#This Row],[Order_Date]])</f>
        <v>2025</v>
      </c>
      <c r="AC1634" s="3">
        <f>MONTH([1]!Table1[[#This Row],[Order_Date]])</f>
        <v>3</v>
      </c>
      <c r="AD1634" s="3" t="str">
        <f t="shared" si="75"/>
        <v>Mar</v>
      </c>
      <c r="AE1634" s="3" t="str">
        <f t="shared" si="76"/>
        <v>Q1</v>
      </c>
      <c r="AF1634" s="3" t="str">
        <f t="shared" si="77"/>
        <v>2025-Mar</v>
      </c>
      <c r="AG1634" s="3">
        <f>COUNTIF(C:C,Table1[[#This Row],[Customer_ID]])</f>
        <v>23</v>
      </c>
      <c r="AH1634" s="9" t="e">
        <f>IF([1]!Table1[[#This Row],[Customer_order_count]] &gt;= 10,"FREQUENT",IF([1]!Table1[[#This Row],[Customer_order_count]] &lt;= 10,"REGULAR","OCASSIONAL"))</f>
        <v>#REF!</v>
      </c>
    </row>
    <row r="1635" spans="1:34" x14ac:dyDescent="0.25">
      <c r="A1635" s="10" t="s">
        <v>2451</v>
      </c>
      <c r="B1635" s="11">
        <v>45769</v>
      </c>
      <c r="C1635" s="12" t="s">
        <v>1400</v>
      </c>
      <c r="D1635" s="13" t="s">
        <v>865</v>
      </c>
      <c r="E1635" s="13" t="s">
        <v>3</v>
      </c>
      <c r="F1635" s="14">
        <v>30</v>
      </c>
      <c r="G1635" s="12" t="s">
        <v>280</v>
      </c>
      <c r="H1635" s="12" t="s">
        <v>270</v>
      </c>
      <c r="I1635" s="12" t="s">
        <v>143</v>
      </c>
      <c r="J1635" s="12" t="s">
        <v>144</v>
      </c>
      <c r="K1635" s="12" t="s">
        <v>76</v>
      </c>
      <c r="L1635" s="14">
        <v>3</v>
      </c>
      <c r="M1635" s="14">
        <v>700</v>
      </c>
      <c r="N1635" s="15">
        <v>0.15</v>
      </c>
      <c r="O1635" s="14">
        <v>1785</v>
      </c>
      <c r="P1635" s="14">
        <v>1710</v>
      </c>
      <c r="Q1635" s="5">
        <f>Table1[[#This Row],[Sales]]-Table1[[#This Row],[Cost]]</f>
        <v>75</v>
      </c>
      <c r="R1635" s="12" t="s">
        <v>26</v>
      </c>
      <c r="S1635" s="12" t="s">
        <v>10</v>
      </c>
      <c r="T1635" s="12" t="s">
        <v>11</v>
      </c>
      <c r="U1635" s="12" t="s">
        <v>12</v>
      </c>
      <c r="V1635" s="6">
        <f>Table1[[#This Row],[Profit]]/Table1[[#This Row],[Sales]]</f>
        <v>4.2016806722689079E-2</v>
      </c>
      <c r="W1635" s="12">
        <f>[1]!Table1[[#This Row],[Sales]]-[1]!Table1[[#This Row],[Cost]]-[1]!Table1[[#This Row],[Profit]]</f>
        <v>0</v>
      </c>
      <c r="X1635" s="12">
        <f>[1]!Table1[[#This Row],[Quantity]]*[1]!Table1[[#This Row],[Unit_Price]]</f>
        <v>2100</v>
      </c>
      <c r="Y1635" s="16">
        <f>[1]!Table1[[#This Row],[Gross_Sales]]*[1]!Table1[[#This Row],[Discount]]</f>
        <v>315</v>
      </c>
      <c r="Z1635" s="17">
        <f>[1]!Table1[[#This Row],[Gross_Sales]]*[1]!Table1[[#This Row],[Discount_amount]]</f>
        <v>661500</v>
      </c>
      <c r="AA1635" s="15">
        <f>IFERROR([1]!Table1[[#This Row],[Profit]]/[1]!Table1[[#This Row],[Sales]],0)</f>
        <v>4.2016806722689079E-2</v>
      </c>
      <c r="AB1635" s="12">
        <f>YEAR([1]!Table1[[#This Row],[Order_Date]])</f>
        <v>2025</v>
      </c>
      <c r="AC1635" s="12">
        <f>MONTH([1]!Table1[[#This Row],[Order_Date]])</f>
        <v>4</v>
      </c>
      <c r="AD1635" s="12" t="str">
        <f t="shared" si="75"/>
        <v>Apr</v>
      </c>
      <c r="AE1635" s="12" t="str">
        <f t="shared" si="76"/>
        <v>Q2</v>
      </c>
      <c r="AF1635" s="12" t="str">
        <f t="shared" si="77"/>
        <v>2025-Apr</v>
      </c>
      <c r="AG1635" s="12">
        <f>COUNTIF(C:C,Table1[[#This Row],[Customer_ID]])</f>
        <v>4</v>
      </c>
      <c r="AH1635" s="18" t="e">
        <f>IF([1]!Table1[[#This Row],[Customer_order_count]] &gt;= 10,"FREQUENT",IF([1]!Table1[[#This Row],[Customer_order_count]] &lt;= 10,"REGULAR","OCASSIONAL"))</f>
        <v>#REF!</v>
      </c>
    </row>
    <row r="1636" spans="1:34" x14ac:dyDescent="0.25">
      <c r="A1636" s="1" t="s">
        <v>2452</v>
      </c>
      <c r="B1636" s="2">
        <v>45521</v>
      </c>
      <c r="C1636" s="3" t="s">
        <v>123</v>
      </c>
      <c r="D1636" s="4" t="s">
        <v>124</v>
      </c>
      <c r="E1636" s="4" t="s">
        <v>3</v>
      </c>
      <c r="F1636" s="5">
        <v>47</v>
      </c>
      <c r="G1636" s="3" t="s">
        <v>4</v>
      </c>
      <c r="H1636" s="3" t="s">
        <v>5</v>
      </c>
      <c r="I1636" s="3" t="s">
        <v>102</v>
      </c>
      <c r="J1636" s="3" t="s">
        <v>103</v>
      </c>
      <c r="K1636" s="3" t="s">
        <v>25</v>
      </c>
      <c r="L1636" s="5">
        <v>2</v>
      </c>
      <c r="M1636" s="5">
        <v>28000</v>
      </c>
      <c r="N1636" s="6">
        <v>0</v>
      </c>
      <c r="O1636" s="5">
        <v>56000</v>
      </c>
      <c r="P1636" s="5">
        <v>42000</v>
      </c>
      <c r="Q1636" s="5">
        <f>Table1[[#This Row],[Sales]]-Table1[[#This Row],[Cost]]</f>
        <v>14000</v>
      </c>
      <c r="R1636" s="3" t="s">
        <v>26</v>
      </c>
      <c r="S1636" s="3" t="s">
        <v>10</v>
      </c>
      <c r="T1636" s="3" t="s">
        <v>33</v>
      </c>
      <c r="U1636" s="3" t="s">
        <v>12</v>
      </c>
      <c r="V1636" s="6">
        <f>Table1[[#This Row],[Profit]]/Table1[[#This Row],[Sales]]</f>
        <v>0.25</v>
      </c>
      <c r="W1636" s="3">
        <f>[1]!Table1[[#This Row],[Sales]]-[1]!Table1[[#This Row],[Cost]]-[1]!Table1[[#This Row],[Profit]]</f>
        <v>0</v>
      </c>
      <c r="X1636" s="3">
        <f>[1]!Table1[[#This Row],[Quantity]]*[1]!Table1[[#This Row],[Unit_Price]]</f>
        <v>56000</v>
      </c>
      <c r="Y1636" s="7">
        <f>[1]!Table1[[#This Row],[Gross_Sales]]*[1]!Table1[[#This Row],[Discount]]</f>
        <v>0</v>
      </c>
      <c r="Z1636" s="8">
        <f>[1]!Table1[[#This Row],[Gross_Sales]]*[1]!Table1[[#This Row],[Discount_amount]]</f>
        <v>0</v>
      </c>
      <c r="AA1636" s="6">
        <f>IFERROR([1]!Table1[[#This Row],[Profit]]/[1]!Table1[[#This Row],[Sales]],0)</f>
        <v>0.25</v>
      </c>
      <c r="AB1636" s="3">
        <f>YEAR([1]!Table1[[#This Row],[Order_Date]])</f>
        <v>2024</v>
      </c>
      <c r="AC1636" s="3">
        <f>MONTH([1]!Table1[[#This Row],[Order_Date]])</f>
        <v>8</v>
      </c>
      <c r="AD1636" s="3" t="str">
        <f t="shared" si="75"/>
        <v>Aug</v>
      </c>
      <c r="AE1636" s="3" t="str">
        <f t="shared" si="76"/>
        <v>Q3</v>
      </c>
      <c r="AF1636" s="3" t="str">
        <f t="shared" si="77"/>
        <v>2024-Aug</v>
      </c>
      <c r="AG1636" s="3">
        <f>COUNTIF(C:C,Table1[[#This Row],[Customer_ID]])</f>
        <v>9</v>
      </c>
      <c r="AH1636" s="9" t="e">
        <f>IF([1]!Table1[[#This Row],[Customer_order_count]] &gt;= 10,"FREQUENT",IF([1]!Table1[[#This Row],[Customer_order_count]] &lt;= 10,"REGULAR","OCASSIONAL"))</f>
        <v>#REF!</v>
      </c>
    </row>
    <row r="1637" spans="1:34" x14ac:dyDescent="0.25">
      <c r="A1637" s="10" t="s">
        <v>2453</v>
      </c>
      <c r="B1637" s="11">
        <v>45751</v>
      </c>
      <c r="C1637" s="12" t="s">
        <v>593</v>
      </c>
      <c r="D1637" s="13" t="s">
        <v>594</v>
      </c>
      <c r="E1637" s="13" t="s">
        <v>3</v>
      </c>
      <c r="F1637" s="14">
        <v>43</v>
      </c>
      <c r="G1637" s="12" t="s">
        <v>263</v>
      </c>
      <c r="H1637" s="12" t="s">
        <v>5</v>
      </c>
      <c r="I1637" s="12" t="s">
        <v>68</v>
      </c>
      <c r="J1637" s="12" t="s">
        <v>69</v>
      </c>
      <c r="K1637" s="12" t="s">
        <v>39</v>
      </c>
      <c r="L1637" s="14">
        <v>1</v>
      </c>
      <c r="M1637" s="14">
        <v>3500</v>
      </c>
      <c r="N1637" s="15">
        <v>0.1</v>
      </c>
      <c r="O1637" s="14">
        <v>3150</v>
      </c>
      <c r="P1637" s="14">
        <v>2300</v>
      </c>
      <c r="Q1637" s="5">
        <f>Table1[[#This Row],[Sales]]-Table1[[#This Row],[Cost]]</f>
        <v>850</v>
      </c>
      <c r="R1637" s="12" t="s">
        <v>26</v>
      </c>
      <c r="S1637" s="12" t="s">
        <v>10</v>
      </c>
      <c r="T1637" s="12" t="s">
        <v>11</v>
      </c>
      <c r="U1637" s="12" t="s">
        <v>27</v>
      </c>
      <c r="V1637" s="6">
        <f>Table1[[#This Row],[Profit]]/Table1[[#This Row],[Sales]]</f>
        <v>0.26984126984126983</v>
      </c>
      <c r="W1637" s="12">
        <f>[1]!Table1[[#This Row],[Sales]]-[1]!Table1[[#This Row],[Cost]]-[1]!Table1[[#This Row],[Profit]]</f>
        <v>0</v>
      </c>
      <c r="X1637" s="12">
        <f>[1]!Table1[[#This Row],[Quantity]]*[1]!Table1[[#This Row],[Unit_Price]]</f>
        <v>3500</v>
      </c>
      <c r="Y1637" s="16">
        <f>[1]!Table1[[#This Row],[Gross_Sales]]*[1]!Table1[[#This Row],[Discount]]</f>
        <v>350</v>
      </c>
      <c r="Z1637" s="17">
        <f>[1]!Table1[[#This Row],[Gross_Sales]]*[1]!Table1[[#This Row],[Discount_amount]]</f>
        <v>1225000</v>
      </c>
      <c r="AA1637" s="15">
        <f>IFERROR([1]!Table1[[#This Row],[Profit]]/[1]!Table1[[#This Row],[Sales]],0)</f>
        <v>0.26984126984126983</v>
      </c>
      <c r="AB1637" s="12">
        <f>YEAR([1]!Table1[[#This Row],[Order_Date]])</f>
        <v>2025</v>
      </c>
      <c r="AC1637" s="12">
        <f>MONTH([1]!Table1[[#This Row],[Order_Date]])</f>
        <v>4</v>
      </c>
      <c r="AD1637" s="12" t="str">
        <f t="shared" si="75"/>
        <v>Apr</v>
      </c>
      <c r="AE1637" s="12" t="str">
        <f t="shared" si="76"/>
        <v>Q2</v>
      </c>
      <c r="AF1637" s="12" t="str">
        <f t="shared" si="77"/>
        <v>2025-Apr</v>
      </c>
      <c r="AG1637" s="12">
        <f>COUNTIF(C:C,Table1[[#This Row],[Customer_ID]])</f>
        <v>17</v>
      </c>
      <c r="AH1637" s="18" t="e">
        <f>IF([1]!Table1[[#This Row],[Customer_order_count]] &gt;= 10,"FREQUENT",IF([1]!Table1[[#This Row],[Customer_order_count]] &lt;= 10,"REGULAR","OCASSIONAL"))</f>
        <v>#REF!</v>
      </c>
    </row>
    <row r="1638" spans="1:34" x14ac:dyDescent="0.25">
      <c r="A1638" s="1" t="s">
        <v>2454</v>
      </c>
      <c r="B1638" s="2">
        <v>45375</v>
      </c>
      <c r="C1638" s="3" t="s">
        <v>489</v>
      </c>
      <c r="D1638" s="3" t="s">
        <v>490</v>
      </c>
      <c r="E1638" s="3" t="s">
        <v>3</v>
      </c>
      <c r="F1638" s="3">
        <v>26</v>
      </c>
      <c r="G1638" s="3" t="s">
        <v>339</v>
      </c>
      <c r="H1638" s="3" t="s">
        <v>285</v>
      </c>
      <c r="I1638" s="3" t="s">
        <v>81</v>
      </c>
      <c r="J1638" s="3" t="s">
        <v>82</v>
      </c>
      <c r="K1638" s="3" t="s">
        <v>58</v>
      </c>
      <c r="L1638" s="3">
        <v>2</v>
      </c>
      <c r="M1638" s="3">
        <v>3500</v>
      </c>
      <c r="N1638" s="3">
        <v>0.1</v>
      </c>
      <c r="O1638" s="3">
        <v>6300</v>
      </c>
      <c r="P1638" s="3">
        <v>5000</v>
      </c>
      <c r="Q1638" s="5">
        <f>Table1[[#This Row],[Sales]]-Table1[[#This Row],[Cost]]</f>
        <v>1300</v>
      </c>
      <c r="R1638" s="3" t="s">
        <v>77</v>
      </c>
      <c r="S1638" s="3" t="s">
        <v>287</v>
      </c>
      <c r="T1638" s="3" t="s">
        <v>18</v>
      </c>
      <c r="U1638" s="3" t="s">
        <v>27</v>
      </c>
      <c r="V1638" s="6">
        <f>Table1[[#This Row],[Profit]]/Table1[[#This Row],[Sales]]</f>
        <v>0.20634920634920634</v>
      </c>
      <c r="W1638" s="3">
        <f>[1]!Table1[[#This Row],[Sales]]-[1]!Table1[[#This Row],[Cost]]-[1]!Table1[[#This Row],[Profit]]</f>
        <v>-10000</v>
      </c>
      <c r="X1638" s="3">
        <f>[1]!Table1[[#This Row],[Quantity]]*[1]!Table1[[#This Row],[Unit_Price]]</f>
        <v>7000</v>
      </c>
      <c r="Y1638" s="3">
        <f>[1]!Table1[[#This Row],[Gross_Sales]]*[1]!Table1[[#This Row],[Discount]]</f>
        <v>700</v>
      </c>
      <c r="Z1638" s="3">
        <f>[1]!Table1[[#This Row],[Gross_Sales]]*[1]!Table1[[#This Row],[Discount_amount]]</f>
        <v>4900000</v>
      </c>
      <c r="AA1638" s="3">
        <f>IFERROR([1]!Table1[[#This Row],[Profit]]/[1]!Table1[[#This Row],[Sales]],0)</f>
        <v>0.20634920634920634</v>
      </c>
      <c r="AB1638" s="3">
        <f>YEAR([1]!Table1[[#This Row],[Order_Date]])</f>
        <v>2024</v>
      </c>
      <c r="AC1638" s="3">
        <f>MONTH([1]!Table1[[#This Row],[Order_Date]])</f>
        <v>3</v>
      </c>
      <c r="AD1638" s="3" t="str">
        <f t="shared" si="75"/>
        <v>Mar</v>
      </c>
      <c r="AE1638" s="3" t="str">
        <f t="shared" si="76"/>
        <v>Q1</v>
      </c>
      <c r="AF1638" s="3" t="str">
        <f t="shared" si="77"/>
        <v>2024-Mar</v>
      </c>
      <c r="AG1638" s="3">
        <f>COUNTIF(C:C,Table1[[#This Row],[Customer_ID]])</f>
        <v>26</v>
      </c>
      <c r="AH1638" s="9" t="e">
        <f>IF([1]!Table1[[#This Row],[Customer_order_count]] &gt;= 10,"FREQUENT",IF([1]!Table1[[#This Row],[Customer_order_count]] &lt;= 10,"REGULAR","OCASSIONAL"))</f>
        <v>#REF!</v>
      </c>
    </row>
    <row r="1639" spans="1:34" x14ac:dyDescent="0.25">
      <c r="A1639" s="10" t="s">
        <v>2455</v>
      </c>
      <c r="B1639" s="11">
        <v>45523</v>
      </c>
      <c r="C1639" s="12" t="s">
        <v>617</v>
      </c>
      <c r="D1639" s="13" t="s">
        <v>320</v>
      </c>
      <c r="E1639" s="13" t="s">
        <v>16</v>
      </c>
      <c r="F1639" s="14">
        <v>30</v>
      </c>
      <c r="G1639" s="12" t="s">
        <v>295</v>
      </c>
      <c r="H1639" s="12" t="s">
        <v>270</v>
      </c>
      <c r="I1639" s="12" t="s">
        <v>109</v>
      </c>
      <c r="J1639" s="12" t="s">
        <v>110</v>
      </c>
      <c r="K1639" s="12" t="s">
        <v>8</v>
      </c>
      <c r="L1639" s="14">
        <v>1</v>
      </c>
      <c r="M1639" s="14">
        <v>4000</v>
      </c>
      <c r="N1639" s="15">
        <v>0</v>
      </c>
      <c r="O1639" s="14">
        <v>4000</v>
      </c>
      <c r="P1639" s="14">
        <v>2900</v>
      </c>
      <c r="Q1639" s="5">
        <f>Table1[[#This Row],[Sales]]-Table1[[#This Row],[Cost]]</f>
        <v>1100</v>
      </c>
      <c r="R1639" s="12" t="s">
        <v>17</v>
      </c>
      <c r="S1639" s="12" t="s">
        <v>10</v>
      </c>
      <c r="T1639" s="12" t="s">
        <v>33</v>
      </c>
      <c r="U1639" s="12" t="s">
        <v>19</v>
      </c>
      <c r="V1639" s="6">
        <f>Table1[[#This Row],[Profit]]/Table1[[#This Row],[Sales]]</f>
        <v>0.27500000000000002</v>
      </c>
      <c r="W1639" s="12">
        <f>[1]!Table1[[#This Row],[Sales]]-[1]!Table1[[#This Row],[Cost]]-[1]!Table1[[#This Row],[Profit]]</f>
        <v>0</v>
      </c>
      <c r="X1639" s="12">
        <f>[1]!Table1[[#This Row],[Quantity]]*[1]!Table1[[#This Row],[Unit_Price]]</f>
        <v>4000</v>
      </c>
      <c r="Y1639" s="16">
        <f>[1]!Table1[[#This Row],[Gross_Sales]]*[1]!Table1[[#This Row],[Discount]]</f>
        <v>0</v>
      </c>
      <c r="Z1639" s="17">
        <f>[1]!Table1[[#This Row],[Gross_Sales]]*[1]!Table1[[#This Row],[Discount_amount]]</f>
        <v>0</v>
      </c>
      <c r="AA1639" s="15">
        <f>IFERROR([1]!Table1[[#This Row],[Profit]]/[1]!Table1[[#This Row],[Sales]],0)</f>
        <v>0.27500000000000002</v>
      </c>
      <c r="AB1639" s="12">
        <f>YEAR([1]!Table1[[#This Row],[Order_Date]])</f>
        <v>2024</v>
      </c>
      <c r="AC1639" s="12">
        <f>MONTH([1]!Table1[[#This Row],[Order_Date]])</f>
        <v>8</v>
      </c>
      <c r="AD1639" s="12" t="str">
        <f t="shared" si="75"/>
        <v>Aug</v>
      </c>
      <c r="AE1639" s="12" t="str">
        <f t="shared" si="76"/>
        <v>Q3</v>
      </c>
      <c r="AF1639" s="12" t="str">
        <f t="shared" si="77"/>
        <v>2024-Aug</v>
      </c>
      <c r="AG1639" s="12">
        <f>COUNTIF(C:C,Table1[[#This Row],[Customer_ID]])</f>
        <v>4</v>
      </c>
      <c r="AH1639" s="18" t="e">
        <f>IF([1]!Table1[[#This Row],[Customer_order_count]] &gt;= 10,"FREQUENT",IF([1]!Table1[[#This Row],[Customer_order_count]] &lt;= 10,"REGULAR","OCASSIONAL"))</f>
        <v>#REF!</v>
      </c>
    </row>
    <row r="1640" spans="1:34" x14ac:dyDescent="0.25">
      <c r="A1640" s="1" t="s">
        <v>2456</v>
      </c>
      <c r="B1640" s="2">
        <v>45547</v>
      </c>
      <c r="C1640" s="3" t="s">
        <v>1837</v>
      </c>
      <c r="D1640" s="4" t="s">
        <v>1838</v>
      </c>
      <c r="E1640" s="4" t="s">
        <v>3</v>
      </c>
      <c r="F1640" s="5">
        <v>53</v>
      </c>
      <c r="G1640" s="3" t="s">
        <v>284</v>
      </c>
      <c r="H1640" s="3" t="s">
        <v>285</v>
      </c>
      <c r="I1640" s="3" t="s">
        <v>186</v>
      </c>
      <c r="J1640" s="3" t="s">
        <v>187</v>
      </c>
      <c r="K1640" s="3" t="s">
        <v>91</v>
      </c>
      <c r="L1640" s="5">
        <v>1</v>
      </c>
      <c r="M1640" s="5">
        <v>12000</v>
      </c>
      <c r="N1640" s="6">
        <v>0.2</v>
      </c>
      <c r="O1640" s="5">
        <v>9600</v>
      </c>
      <c r="P1640" s="5">
        <v>9000</v>
      </c>
      <c r="Q1640" s="5">
        <f>Table1[[#This Row],[Sales]]-Table1[[#This Row],[Cost]]</f>
        <v>600</v>
      </c>
      <c r="R1640" s="3" t="s">
        <v>26</v>
      </c>
      <c r="S1640" s="3" t="s">
        <v>10</v>
      </c>
      <c r="T1640" s="3" t="s">
        <v>33</v>
      </c>
      <c r="U1640" s="3" t="s">
        <v>12</v>
      </c>
      <c r="V1640" s="6">
        <f>Table1[[#This Row],[Profit]]/Table1[[#This Row],[Sales]]</f>
        <v>6.25E-2</v>
      </c>
      <c r="W1640" s="3">
        <f>[1]!Table1[[#This Row],[Sales]]-[1]!Table1[[#This Row],[Cost]]-[1]!Table1[[#This Row],[Profit]]</f>
        <v>0</v>
      </c>
      <c r="X1640" s="3">
        <f>[1]!Table1[[#This Row],[Quantity]]*[1]!Table1[[#This Row],[Unit_Price]]</f>
        <v>12000</v>
      </c>
      <c r="Y1640" s="7">
        <f>[1]!Table1[[#This Row],[Gross_Sales]]*[1]!Table1[[#This Row],[Discount]]</f>
        <v>2400</v>
      </c>
      <c r="Z1640" s="8">
        <f>[1]!Table1[[#This Row],[Gross_Sales]]*[1]!Table1[[#This Row],[Discount_amount]]</f>
        <v>28800000</v>
      </c>
      <c r="AA1640" s="6">
        <f>IFERROR([1]!Table1[[#This Row],[Profit]]/[1]!Table1[[#This Row],[Sales]],0)</f>
        <v>6.25E-2</v>
      </c>
      <c r="AB1640" s="3">
        <f>YEAR([1]!Table1[[#This Row],[Order_Date]])</f>
        <v>2024</v>
      </c>
      <c r="AC1640" s="3">
        <f>MONTH([1]!Table1[[#This Row],[Order_Date]])</f>
        <v>9</v>
      </c>
      <c r="AD1640" s="3" t="str">
        <f t="shared" si="75"/>
        <v>Sep</v>
      </c>
      <c r="AE1640" s="3" t="str">
        <f t="shared" si="76"/>
        <v>Q3</v>
      </c>
      <c r="AF1640" s="3" t="str">
        <f t="shared" si="77"/>
        <v>2024-Sep</v>
      </c>
      <c r="AG1640" s="3">
        <f>COUNTIF(C:C,Table1[[#This Row],[Customer_ID]])</f>
        <v>4</v>
      </c>
      <c r="AH1640" s="9" t="e">
        <f>IF([1]!Table1[[#This Row],[Customer_order_count]] &gt;= 10,"FREQUENT",IF([1]!Table1[[#This Row],[Customer_order_count]] &lt;= 10,"REGULAR","OCASSIONAL"))</f>
        <v>#REF!</v>
      </c>
    </row>
    <row r="1641" spans="1:34" x14ac:dyDescent="0.25">
      <c r="A1641" s="10" t="s">
        <v>2457</v>
      </c>
      <c r="B1641" s="11">
        <v>45933</v>
      </c>
      <c r="C1641" s="12" t="s">
        <v>262</v>
      </c>
      <c r="D1641" s="13" t="s">
        <v>101</v>
      </c>
      <c r="E1641" s="13" t="s">
        <v>3</v>
      </c>
      <c r="F1641" s="14">
        <v>56</v>
      </c>
      <c r="G1641" s="12" t="s">
        <v>263</v>
      </c>
      <c r="H1641" s="12" t="s">
        <v>5</v>
      </c>
      <c r="I1641" s="12" t="s">
        <v>51</v>
      </c>
      <c r="J1641" s="12" t="s">
        <v>52</v>
      </c>
      <c r="K1641" s="12" t="s">
        <v>8</v>
      </c>
      <c r="L1641" s="14">
        <v>1</v>
      </c>
      <c r="M1641" s="14">
        <v>4500</v>
      </c>
      <c r="N1641" s="15">
        <v>0.2</v>
      </c>
      <c r="O1641" s="14">
        <v>3600</v>
      </c>
      <c r="P1641" s="14">
        <v>3200</v>
      </c>
      <c r="Q1641" s="5">
        <f>Table1[[#This Row],[Sales]]-Table1[[#This Row],[Cost]]</f>
        <v>400</v>
      </c>
      <c r="R1641" s="12" t="s">
        <v>26</v>
      </c>
      <c r="S1641" s="12" t="s">
        <v>10</v>
      </c>
      <c r="T1641" s="12" t="s">
        <v>40</v>
      </c>
      <c r="U1641" s="12" t="s">
        <v>27</v>
      </c>
      <c r="V1641" s="6">
        <f>Table1[[#This Row],[Profit]]/Table1[[#This Row],[Sales]]</f>
        <v>0.1111111111111111</v>
      </c>
      <c r="W1641" s="12">
        <f>[1]!Table1[[#This Row],[Sales]]-[1]!Table1[[#This Row],[Cost]]-[1]!Table1[[#This Row],[Profit]]</f>
        <v>0</v>
      </c>
      <c r="X1641" s="12">
        <f>[1]!Table1[[#This Row],[Quantity]]*[1]!Table1[[#This Row],[Unit_Price]]</f>
        <v>4500</v>
      </c>
      <c r="Y1641" s="16">
        <f>[1]!Table1[[#This Row],[Gross_Sales]]*[1]!Table1[[#This Row],[Discount]]</f>
        <v>900</v>
      </c>
      <c r="Z1641" s="17">
        <f>[1]!Table1[[#This Row],[Gross_Sales]]*[1]!Table1[[#This Row],[Discount_amount]]</f>
        <v>4050000</v>
      </c>
      <c r="AA1641" s="15">
        <f>IFERROR([1]!Table1[[#This Row],[Profit]]/[1]!Table1[[#This Row],[Sales]],0)</f>
        <v>0.1111111111111111</v>
      </c>
      <c r="AB1641" s="12">
        <f>YEAR([1]!Table1[[#This Row],[Order_Date]])</f>
        <v>2025</v>
      </c>
      <c r="AC1641" s="12">
        <f>MONTH([1]!Table1[[#This Row],[Order_Date]])</f>
        <v>10</v>
      </c>
      <c r="AD1641" s="12" t="str">
        <f t="shared" si="75"/>
        <v>Oct</v>
      </c>
      <c r="AE1641" s="12" t="str">
        <f t="shared" si="76"/>
        <v>Q4</v>
      </c>
      <c r="AF1641" s="12" t="str">
        <f t="shared" si="77"/>
        <v>2025-Oct</v>
      </c>
      <c r="AG1641" s="12">
        <f>COUNTIF(C:C,Table1[[#This Row],[Customer_ID]])</f>
        <v>30</v>
      </c>
      <c r="AH1641" s="18" t="e">
        <f>IF([1]!Table1[[#This Row],[Customer_order_count]] &gt;= 10,"FREQUENT",IF([1]!Table1[[#This Row],[Customer_order_count]] &lt;= 10,"REGULAR","OCASSIONAL"))</f>
        <v>#REF!</v>
      </c>
    </row>
    <row r="1642" spans="1:34" x14ac:dyDescent="0.25">
      <c r="A1642" s="1" t="s">
        <v>2458</v>
      </c>
      <c r="B1642" s="2">
        <v>45316</v>
      </c>
      <c r="C1642" s="3" t="s">
        <v>608</v>
      </c>
      <c r="D1642" s="3" t="s">
        <v>609</v>
      </c>
      <c r="E1642" s="3" t="s">
        <v>16</v>
      </c>
      <c r="F1642" s="3">
        <v>52</v>
      </c>
      <c r="G1642" s="3" t="s">
        <v>312</v>
      </c>
      <c r="H1642" s="3" t="s">
        <v>276</v>
      </c>
      <c r="I1642" s="3" t="s">
        <v>81</v>
      </c>
      <c r="J1642" s="3" t="s">
        <v>82</v>
      </c>
      <c r="K1642" s="3" t="s">
        <v>58</v>
      </c>
      <c r="L1642" s="3">
        <v>1</v>
      </c>
      <c r="M1642" s="3">
        <v>3500</v>
      </c>
      <c r="N1642" s="3">
        <v>0.1</v>
      </c>
      <c r="O1642" s="3">
        <v>0</v>
      </c>
      <c r="P1642" s="3">
        <v>2500</v>
      </c>
      <c r="Q1642" s="5">
        <f>Table1[[#This Row],[Sales]]-Table1[[#This Row],[Cost]]</f>
        <v>-2500</v>
      </c>
      <c r="R1642" s="3" t="s">
        <v>9</v>
      </c>
      <c r="S1642" s="3" t="s">
        <v>291</v>
      </c>
      <c r="T1642" s="3" t="s">
        <v>18</v>
      </c>
      <c r="U1642" s="3" t="s">
        <v>27</v>
      </c>
      <c r="V1642" s="3" t="e">
        <f>Table1[[#This Row],[Profit]]/Table1[[#This Row],[Sales]]</f>
        <v>#DIV/0!</v>
      </c>
      <c r="W1642" s="3">
        <f>[1]!Table1[[#This Row],[Sales]]-[1]!Table1[[#This Row],[Cost]]-[1]!Table1[[#This Row],[Profit]]</f>
        <v>-2500</v>
      </c>
      <c r="X1642" s="3">
        <f>[1]!Table1[[#This Row],[Quantity]]*[1]!Table1[[#This Row],[Unit_Price]]</f>
        <v>3500</v>
      </c>
      <c r="Y1642" s="3">
        <f>[1]!Table1[[#This Row],[Gross_Sales]]*[1]!Table1[[#This Row],[Discount]]</f>
        <v>350</v>
      </c>
      <c r="Z1642" s="3">
        <f>[1]!Table1[[#This Row],[Gross_Sales]]*[1]!Table1[[#This Row],[Discount_amount]]</f>
        <v>1225000</v>
      </c>
      <c r="AA1642" s="3">
        <f>IFERROR([1]!Table1[[#This Row],[Profit]]/[1]!Table1[[#This Row],[Sales]],0)</f>
        <v>0</v>
      </c>
      <c r="AB1642" s="3">
        <f>YEAR([1]!Table1[[#This Row],[Order_Date]])</f>
        <v>2024</v>
      </c>
      <c r="AC1642" s="3">
        <f>MONTH([1]!Table1[[#This Row],[Order_Date]])</f>
        <v>1</v>
      </c>
      <c r="AD1642" s="3" t="str">
        <f t="shared" si="75"/>
        <v>Jan</v>
      </c>
      <c r="AE1642" s="3" t="str">
        <f t="shared" si="76"/>
        <v>Q1</v>
      </c>
      <c r="AF1642" s="3" t="str">
        <f t="shared" si="77"/>
        <v>2024-Jan</v>
      </c>
      <c r="AG1642" s="3">
        <f>COUNTIF(C:C,Table1[[#This Row],[Customer_ID]])</f>
        <v>20</v>
      </c>
      <c r="AH1642" s="9" t="e">
        <f>IF([1]!Table1[[#This Row],[Customer_order_count]] &gt;= 10,"FREQUENT",IF([1]!Table1[[#This Row],[Customer_order_count]] &lt;= 10,"REGULAR","OCASSIONAL"))</f>
        <v>#REF!</v>
      </c>
    </row>
    <row r="1643" spans="1:34" x14ac:dyDescent="0.25">
      <c r="A1643" s="10" t="s">
        <v>2459</v>
      </c>
      <c r="B1643" s="11">
        <v>45548</v>
      </c>
      <c r="C1643" s="12" t="s">
        <v>1457</v>
      </c>
      <c r="D1643" s="13" t="s">
        <v>1458</v>
      </c>
      <c r="E1643" s="13" t="s">
        <v>3</v>
      </c>
      <c r="F1643" s="14">
        <v>51</v>
      </c>
      <c r="G1643" s="12" t="s">
        <v>263</v>
      </c>
      <c r="H1643" s="12" t="s">
        <v>5</v>
      </c>
      <c r="I1643" s="12" t="s">
        <v>89</v>
      </c>
      <c r="J1643" s="12" t="s">
        <v>90</v>
      </c>
      <c r="K1643" s="12" t="s">
        <v>91</v>
      </c>
      <c r="L1643" s="14">
        <v>2</v>
      </c>
      <c r="M1643" s="14">
        <v>35000</v>
      </c>
      <c r="N1643" s="15">
        <v>0.2</v>
      </c>
      <c r="O1643" s="14">
        <v>56000</v>
      </c>
      <c r="P1643" s="14">
        <v>54000</v>
      </c>
      <c r="Q1643" s="5">
        <f>Table1[[#This Row],[Sales]]-Table1[[#This Row],[Cost]]</f>
        <v>2000</v>
      </c>
      <c r="R1643" s="12" t="s">
        <v>26</v>
      </c>
      <c r="S1643" s="12" t="s">
        <v>10</v>
      </c>
      <c r="T1643" s="12" t="s">
        <v>33</v>
      </c>
      <c r="U1643" s="12" t="s">
        <v>12</v>
      </c>
      <c r="V1643" s="6">
        <f>Table1[[#This Row],[Profit]]/Table1[[#This Row],[Sales]]</f>
        <v>3.5714285714285712E-2</v>
      </c>
      <c r="W1643" s="12">
        <f>[1]!Table1[[#This Row],[Sales]]-[1]!Table1[[#This Row],[Cost]]-[1]!Table1[[#This Row],[Profit]]</f>
        <v>0</v>
      </c>
      <c r="X1643" s="12">
        <f>[1]!Table1[[#This Row],[Quantity]]*[1]!Table1[[#This Row],[Unit_Price]]</f>
        <v>70000</v>
      </c>
      <c r="Y1643" s="16">
        <f>[1]!Table1[[#This Row],[Gross_Sales]]*[1]!Table1[[#This Row],[Discount]]</f>
        <v>14000</v>
      </c>
      <c r="Z1643" s="17">
        <f>[1]!Table1[[#This Row],[Gross_Sales]]*[1]!Table1[[#This Row],[Discount_amount]]</f>
        <v>980000000</v>
      </c>
      <c r="AA1643" s="15">
        <f>IFERROR([1]!Table1[[#This Row],[Profit]]/[1]!Table1[[#This Row],[Sales]],0)</f>
        <v>3.5714285714285712E-2</v>
      </c>
      <c r="AB1643" s="12">
        <f>YEAR([1]!Table1[[#This Row],[Order_Date]])</f>
        <v>2024</v>
      </c>
      <c r="AC1643" s="12">
        <f>MONTH([1]!Table1[[#This Row],[Order_Date]])</f>
        <v>9</v>
      </c>
      <c r="AD1643" s="12" t="str">
        <f t="shared" si="75"/>
        <v>Sep</v>
      </c>
      <c r="AE1643" s="12" t="str">
        <f t="shared" si="76"/>
        <v>Q3</v>
      </c>
      <c r="AF1643" s="12" t="str">
        <f t="shared" si="77"/>
        <v>2024-Sep</v>
      </c>
      <c r="AG1643" s="12">
        <f>COUNTIF(C:C,Table1[[#This Row],[Customer_ID]])</f>
        <v>10</v>
      </c>
      <c r="AH1643" s="18" t="e">
        <f>IF([1]!Table1[[#This Row],[Customer_order_count]] &gt;= 10,"FREQUENT",IF([1]!Table1[[#This Row],[Customer_order_count]] &lt;= 10,"REGULAR","OCASSIONAL"))</f>
        <v>#REF!</v>
      </c>
    </row>
    <row r="1644" spans="1:34" x14ac:dyDescent="0.25">
      <c r="A1644" s="1" t="s">
        <v>2460</v>
      </c>
      <c r="B1644" s="2">
        <v>45640</v>
      </c>
      <c r="C1644" s="3" t="s">
        <v>2461</v>
      </c>
      <c r="D1644" s="4" t="s">
        <v>101</v>
      </c>
      <c r="E1644" s="4" t="s">
        <v>16</v>
      </c>
      <c r="F1644" s="5">
        <v>39</v>
      </c>
      <c r="G1644" s="3" t="s">
        <v>407</v>
      </c>
      <c r="H1644" s="3" t="s">
        <v>285</v>
      </c>
      <c r="I1644" s="3" t="s">
        <v>102</v>
      </c>
      <c r="J1644" s="3" t="s">
        <v>103</v>
      </c>
      <c r="K1644" s="3" t="s">
        <v>25</v>
      </c>
      <c r="L1644" s="5">
        <v>1</v>
      </c>
      <c r="M1644" s="5">
        <v>28000</v>
      </c>
      <c r="N1644" s="6">
        <v>0.1</v>
      </c>
      <c r="O1644" s="5">
        <v>25200</v>
      </c>
      <c r="P1644" s="5">
        <v>21000</v>
      </c>
      <c r="Q1644" s="5">
        <f>Table1[[#This Row],[Sales]]-Table1[[#This Row],[Cost]]</f>
        <v>4200</v>
      </c>
      <c r="R1644" s="3" t="s">
        <v>77</v>
      </c>
      <c r="S1644" s="3" t="s">
        <v>10</v>
      </c>
      <c r="T1644" s="3" t="s">
        <v>40</v>
      </c>
      <c r="U1644" s="3" t="s">
        <v>19</v>
      </c>
      <c r="V1644" s="6">
        <f>Table1[[#This Row],[Profit]]/Table1[[#This Row],[Sales]]</f>
        <v>0.16666666666666666</v>
      </c>
      <c r="W1644" s="3">
        <f>[1]!Table1[[#This Row],[Sales]]-[1]!Table1[[#This Row],[Cost]]-[1]!Table1[[#This Row],[Profit]]</f>
        <v>0</v>
      </c>
      <c r="X1644" s="3">
        <f>[1]!Table1[[#This Row],[Quantity]]*[1]!Table1[[#This Row],[Unit_Price]]</f>
        <v>28000</v>
      </c>
      <c r="Y1644" s="7">
        <f>[1]!Table1[[#This Row],[Gross_Sales]]*[1]!Table1[[#This Row],[Discount]]</f>
        <v>2800</v>
      </c>
      <c r="Z1644" s="8">
        <f>[1]!Table1[[#This Row],[Gross_Sales]]*[1]!Table1[[#This Row],[Discount_amount]]</f>
        <v>78400000</v>
      </c>
      <c r="AA1644" s="6">
        <f>IFERROR([1]!Table1[[#This Row],[Profit]]/[1]!Table1[[#This Row],[Sales]],0)</f>
        <v>0.16666666666666666</v>
      </c>
      <c r="AB1644" s="3">
        <f>YEAR([1]!Table1[[#This Row],[Order_Date]])</f>
        <v>2024</v>
      </c>
      <c r="AC1644" s="3">
        <f>MONTH([1]!Table1[[#This Row],[Order_Date]])</f>
        <v>12</v>
      </c>
      <c r="AD1644" s="3" t="str">
        <f t="shared" si="75"/>
        <v>Dec</v>
      </c>
      <c r="AE1644" s="3" t="str">
        <f t="shared" si="76"/>
        <v>Q4</v>
      </c>
      <c r="AF1644" s="3" t="str">
        <f t="shared" si="77"/>
        <v>2024-Dec</v>
      </c>
      <c r="AG1644" s="3">
        <f>COUNTIF(C:C,Table1[[#This Row],[Customer_ID]])</f>
        <v>1</v>
      </c>
      <c r="AH1644" s="9" t="e">
        <f>IF([1]!Table1[[#This Row],[Customer_order_count]] &gt;= 10,"FREQUENT",IF([1]!Table1[[#This Row],[Customer_order_count]] &lt;= 10,"REGULAR","OCASSIONAL"))</f>
        <v>#REF!</v>
      </c>
    </row>
    <row r="1645" spans="1:34" x14ac:dyDescent="0.25">
      <c r="A1645" s="10" t="s">
        <v>2462</v>
      </c>
      <c r="B1645" s="11">
        <v>45534</v>
      </c>
      <c r="C1645" s="12" t="s">
        <v>48</v>
      </c>
      <c r="D1645" s="13" t="s">
        <v>49</v>
      </c>
      <c r="E1645" s="13" t="s">
        <v>3</v>
      </c>
      <c r="F1645" s="14">
        <v>45</v>
      </c>
      <c r="G1645" s="12" t="s">
        <v>4</v>
      </c>
      <c r="H1645" s="12" t="s">
        <v>5</v>
      </c>
      <c r="I1645" s="12" t="s">
        <v>65</v>
      </c>
      <c r="J1645" s="12" t="s">
        <v>66</v>
      </c>
      <c r="K1645" s="12" t="s">
        <v>25</v>
      </c>
      <c r="L1645" s="14">
        <v>1</v>
      </c>
      <c r="M1645" s="14">
        <v>2500</v>
      </c>
      <c r="N1645" s="15">
        <v>0.1</v>
      </c>
      <c r="O1645" s="14">
        <v>2250</v>
      </c>
      <c r="P1645" s="14">
        <v>1600</v>
      </c>
      <c r="Q1645" s="5">
        <f>Table1[[#This Row],[Sales]]-Table1[[#This Row],[Cost]]</f>
        <v>650</v>
      </c>
      <c r="R1645" s="12" t="s">
        <v>9</v>
      </c>
      <c r="S1645" s="12" t="s">
        <v>10</v>
      </c>
      <c r="T1645" s="12" t="s">
        <v>33</v>
      </c>
      <c r="U1645" s="12" t="s">
        <v>12</v>
      </c>
      <c r="V1645" s="6">
        <f>Table1[[#This Row],[Profit]]/Table1[[#This Row],[Sales]]</f>
        <v>0.28888888888888886</v>
      </c>
      <c r="W1645" s="12">
        <f>[1]!Table1[[#This Row],[Sales]]-[1]!Table1[[#This Row],[Cost]]-[1]!Table1[[#This Row],[Profit]]</f>
        <v>0</v>
      </c>
      <c r="X1645" s="12">
        <f>[1]!Table1[[#This Row],[Quantity]]*[1]!Table1[[#This Row],[Unit_Price]]</f>
        <v>2500</v>
      </c>
      <c r="Y1645" s="16">
        <f>[1]!Table1[[#This Row],[Gross_Sales]]*[1]!Table1[[#This Row],[Discount]]</f>
        <v>250</v>
      </c>
      <c r="Z1645" s="17">
        <f>[1]!Table1[[#This Row],[Gross_Sales]]*[1]!Table1[[#This Row],[Discount_amount]]</f>
        <v>625000</v>
      </c>
      <c r="AA1645" s="15">
        <f>IFERROR([1]!Table1[[#This Row],[Profit]]/[1]!Table1[[#This Row],[Sales]],0)</f>
        <v>0.28888888888888886</v>
      </c>
      <c r="AB1645" s="12">
        <f>YEAR([1]!Table1[[#This Row],[Order_Date]])</f>
        <v>2024</v>
      </c>
      <c r="AC1645" s="12">
        <f>MONTH([1]!Table1[[#This Row],[Order_Date]])</f>
        <v>8</v>
      </c>
      <c r="AD1645" s="12" t="str">
        <f t="shared" si="75"/>
        <v>Aug</v>
      </c>
      <c r="AE1645" s="12" t="str">
        <f t="shared" si="76"/>
        <v>Q3</v>
      </c>
      <c r="AF1645" s="12" t="str">
        <f t="shared" si="77"/>
        <v>2024-Aug</v>
      </c>
      <c r="AG1645" s="12">
        <f>COUNTIF(C:C,Table1[[#This Row],[Customer_ID]])</f>
        <v>12</v>
      </c>
      <c r="AH1645" s="18" t="e">
        <f>IF([1]!Table1[[#This Row],[Customer_order_count]] &gt;= 10,"FREQUENT",IF([1]!Table1[[#This Row],[Customer_order_count]] &lt;= 10,"REGULAR","OCASSIONAL"))</f>
        <v>#REF!</v>
      </c>
    </row>
    <row r="1646" spans="1:34" x14ac:dyDescent="0.25">
      <c r="A1646" s="1" t="s">
        <v>2463</v>
      </c>
      <c r="B1646" s="2">
        <v>45389</v>
      </c>
      <c r="C1646" s="3" t="s">
        <v>2324</v>
      </c>
      <c r="D1646" s="4" t="s">
        <v>1427</v>
      </c>
      <c r="E1646" s="4" t="s">
        <v>3</v>
      </c>
      <c r="F1646" s="5">
        <v>51</v>
      </c>
      <c r="G1646" s="3" t="s">
        <v>407</v>
      </c>
      <c r="H1646" s="3" t="s">
        <v>285</v>
      </c>
      <c r="I1646" s="3" t="s">
        <v>51</v>
      </c>
      <c r="J1646" s="3" t="s">
        <v>52</v>
      </c>
      <c r="K1646" s="3" t="s">
        <v>8</v>
      </c>
      <c r="L1646" s="5">
        <v>1</v>
      </c>
      <c r="M1646" s="5">
        <v>4500</v>
      </c>
      <c r="N1646" s="6">
        <v>0.05</v>
      </c>
      <c r="O1646" s="5">
        <v>4275</v>
      </c>
      <c r="P1646" s="5">
        <v>3200</v>
      </c>
      <c r="Q1646" s="5">
        <f>Table1[[#This Row],[Sales]]-Table1[[#This Row],[Cost]]</f>
        <v>1075</v>
      </c>
      <c r="R1646" s="3" t="s">
        <v>17</v>
      </c>
      <c r="S1646" s="3" t="s">
        <v>10</v>
      </c>
      <c r="T1646" s="3" t="s">
        <v>11</v>
      </c>
      <c r="U1646" s="3" t="s">
        <v>19</v>
      </c>
      <c r="V1646" s="6">
        <f>Table1[[#This Row],[Profit]]/Table1[[#This Row],[Sales]]</f>
        <v>0.25146198830409355</v>
      </c>
      <c r="W1646" s="3">
        <f>[1]!Table1[[#This Row],[Sales]]-[1]!Table1[[#This Row],[Cost]]-[1]!Table1[[#This Row],[Profit]]</f>
        <v>0</v>
      </c>
      <c r="X1646" s="3">
        <f>[1]!Table1[[#This Row],[Quantity]]*[1]!Table1[[#This Row],[Unit_Price]]</f>
        <v>4500</v>
      </c>
      <c r="Y1646" s="7">
        <f>[1]!Table1[[#This Row],[Gross_Sales]]*[1]!Table1[[#This Row],[Discount]]</f>
        <v>225</v>
      </c>
      <c r="Z1646" s="8">
        <f>[1]!Table1[[#This Row],[Gross_Sales]]*[1]!Table1[[#This Row],[Discount_amount]]</f>
        <v>1012500</v>
      </c>
      <c r="AA1646" s="6">
        <f>IFERROR([1]!Table1[[#This Row],[Profit]]/[1]!Table1[[#This Row],[Sales]],0)</f>
        <v>0.25146198830409355</v>
      </c>
      <c r="AB1646" s="3">
        <f>YEAR([1]!Table1[[#This Row],[Order_Date]])</f>
        <v>2024</v>
      </c>
      <c r="AC1646" s="3">
        <f>MONTH([1]!Table1[[#This Row],[Order_Date]])</f>
        <v>4</v>
      </c>
      <c r="AD1646" s="3" t="str">
        <f t="shared" si="75"/>
        <v>Apr</v>
      </c>
      <c r="AE1646" s="3" t="str">
        <f t="shared" si="76"/>
        <v>Q2</v>
      </c>
      <c r="AF1646" s="3" t="str">
        <f t="shared" si="77"/>
        <v>2024-Apr</v>
      </c>
      <c r="AG1646" s="3">
        <f>COUNTIF(C:C,Table1[[#This Row],[Customer_ID]])</f>
        <v>2</v>
      </c>
      <c r="AH1646" s="9" t="e">
        <f>IF([1]!Table1[[#This Row],[Customer_order_count]] &gt;= 10,"FREQUENT",IF([1]!Table1[[#This Row],[Customer_order_count]] &lt;= 10,"REGULAR","OCASSIONAL"))</f>
        <v>#REF!</v>
      </c>
    </row>
    <row r="1647" spans="1:34" x14ac:dyDescent="0.25">
      <c r="A1647" s="10" t="s">
        <v>2464</v>
      </c>
      <c r="B1647" s="11">
        <v>45354</v>
      </c>
      <c r="C1647" s="12" t="s">
        <v>702</v>
      </c>
      <c r="D1647" s="12" t="s">
        <v>703</v>
      </c>
      <c r="E1647" s="12" t="s">
        <v>16</v>
      </c>
      <c r="F1647" s="12">
        <v>24</v>
      </c>
      <c r="G1647" s="12" t="s">
        <v>275</v>
      </c>
      <c r="H1647" s="12" t="s">
        <v>276</v>
      </c>
      <c r="I1647" s="12" t="s">
        <v>102</v>
      </c>
      <c r="J1647" s="12" t="s">
        <v>103</v>
      </c>
      <c r="K1647" s="12" t="s">
        <v>25</v>
      </c>
      <c r="L1647" s="12">
        <v>3</v>
      </c>
      <c r="M1647" s="12">
        <v>28000</v>
      </c>
      <c r="N1647" s="12">
        <v>0</v>
      </c>
      <c r="O1647" s="12">
        <v>0</v>
      </c>
      <c r="P1647" s="12">
        <v>63000</v>
      </c>
      <c r="Q1647" s="5">
        <f>Table1[[#This Row],[Sales]]-Table1[[#This Row],[Cost]]</f>
        <v>-63000</v>
      </c>
      <c r="R1647" s="12" t="s">
        <v>26</v>
      </c>
      <c r="S1647" s="12" t="s">
        <v>291</v>
      </c>
      <c r="T1647" s="12" t="s">
        <v>18</v>
      </c>
      <c r="U1647" s="12" t="s">
        <v>12</v>
      </c>
      <c r="V1647" s="3" t="e">
        <f>Table1[[#This Row],[Profit]]/Table1[[#This Row],[Sales]]</f>
        <v>#DIV/0!</v>
      </c>
      <c r="W1647" s="12">
        <f>[1]!Table1[[#This Row],[Sales]]-[1]!Table1[[#This Row],[Cost]]-[1]!Table1[[#This Row],[Profit]]</f>
        <v>-63000</v>
      </c>
      <c r="X1647" s="12">
        <f>[1]!Table1[[#This Row],[Quantity]]*[1]!Table1[[#This Row],[Unit_Price]]</f>
        <v>84000</v>
      </c>
      <c r="Y1647" s="12">
        <f>[1]!Table1[[#This Row],[Gross_Sales]]*[1]!Table1[[#This Row],[Discount]]</f>
        <v>0</v>
      </c>
      <c r="Z1647" s="12">
        <f>[1]!Table1[[#This Row],[Gross_Sales]]*[1]!Table1[[#This Row],[Discount_amount]]</f>
        <v>0</v>
      </c>
      <c r="AA1647" s="12">
        <f>IFERROR([1]!Table1[[#This Row],[Profit]]/[1]!Table1[[#This Row],[Sales]],0)</f>
        <v>0</v>
      </c>
      <c r="AB1647" s="12">
        <f>YEAR([1]!Table1[[#This Row],[Order_Date]])</f>
        <v>2024</v>
      </c>
      <c r="AC1647" s="12">
        <f>MONTH([1]!Table1[[#This Row],[Order_Date]])</f>
        <v>3</v>
      </c>
      <c r="AD1647" s="12" t="str">
        <f t="shared" si="75"/>
        <v>Mar</v>
      </c>
      <c r="AE1647" s="12" t="str">
        <f t="shared" si="76"/>
        <v>Q1</v>
      </c>
      <c r="AF1647" s="12" t="str">
        <f t="shared" si="77"/>
        <v>2024-Mar</v>
      </c>
      <c r="AG1647" s="12">
        <f>COUNTIF(C:C,Table1[[#This Row],[Customer_ID]])</f>
        <v>12</v>
      </c>
      <c r="AH1647" s="18" t="e">
        <f>IF([1]!Table1[[#This Row],[Customer_order_count]] &gt;= 10,"FREQUENT",IF([1]!Table1[[#This Row],[Customer_order_count]] &lt;= 10,"REGULAR","OCASSIONAL"))</f>
        <v>#REF!</v>
      </c>
    </row>
    <row r="1648" spans="1:34" x14ac:dyDescent="0.25">
      <c r="A1648" s="1" t="s">
        <v>2465</v>
      </c>
      <c r="B1648" s="2">
        <v>46002</v>
      </c>
      <c r="C1648" s="3" t="s">
        <v>2466</v>
      </c>
      <c r="D1648" s="4" t="s">
        <v>703</v>
      </c>
      <c r="E1648" s="4" t="s">
        <v>16</v>
      </c>
      <c r="F1648" s="5">
        <v>28</v>
      </c>
      <c r="G1648" s="3" t="s">
        <v>280</v>
      </c>
      <c r="H1648" s="3" t="s">
        <v>270</v>
      </c>
      <c r="I1648" s="3" t="s">
        <v>65</v>
      </c>
      <c r="J1648" s="3" t="s">
        <v>66</v>
      </c>
      <c r="K1648" s="3" t="s">
        <v>25</v>
      </c>
      <c r="L1648" s="5">
        <v>1</v>
      </c>
      <c r="M1648" s="5">
        <v>2500</v>
      </c>
      <c r="N1648" s="6">
        <v>0.2</v>
      </c>
      <c r="O1648" s="5">
        <v>2000</v>
      </c>
      <c r="P1648" s="5">
        <v>1600</v>
      </c>
      <c r="Q1648" s="5">
        <f>Table1[[#This Row],[Sales]]-Table1[[#This Row],[Cost]]</f>
        <v>400</v>
      </c>
      <c r="R1648" s="3" t="s">
        <v>9</v>
      </c>
      <c r="S1648" s="3" t="s">
        <v>10</v>
      </c>
      <c r="T1648" s="3" t="s">
        <v>40</v>
      </c>
      <c r="U1648" s="3" t="s">
        <v>19</v>
      </c>
      <c r="V1648" s="6">
        <f>Table1[[#This Row],[Profit]]/Table1[[#This Row],[Sales]]</f>
        <v>0.2</v>
      </c>
      <c r="W1648" s="3">
        <f>[1]!Table1[[#This Row],[Sales]]-[1]!Table1[[#This Row],[Cost]]-[1]!Table1[[#This Row],[Profit]]</f>
        <v>0</v>
      </c>
      <c r="X1648" s="3">
        <f>[1]!Table1[[#This Row],[Quantity]]*[1]!Table1[[#This Row],[Unit_Price]]</f>
        <v>2500</v>
      </c>
      <c r="Y1648" s="7">
        <f>[1]!Table1[[#This Row],[Gross_Sales]]*[1]!Table1[[#This Row],[Discount]]</f>
        <v>500</v>
      </c>
      <c r="Z1648" s="8">
        <f>[1]!Table1[[#This Row],[Gross_Sales]]*[1]!Table1[[#This Row],[Discount_amount]]</f>
        <v>1250000</v>
      </c>
      <c r="AA1648" s="6">
        <f>IFERROR([1]!Table1[[#This Row],[Profit]]/[1]!Table1[[#This Row],[Sales]],0)</f>
        <v>0.2</v>
      </c>
      <c r="AB1648" s="3">
        <f>YEAR([1]!Table1[[#This Row],[Order_Date]])</f>
        <v>2025</v>
      </c>
      <c r="AC1648" s="3">
        <f>MONTH([1]!Table1[[#This Row],[Order_Date]])</f>
        <v>12</v>
      </c>
      <c r="AD1648" s="3" t="str">
        <f t="shared" si="75"/>
        <v>Dec</v>
      </c>
      <c r="AE1648" s="3" t="str">
        <f t="shared" si="76"/>
        <v>Q4</v>
      </c>
      <c r="AF1648" s="3" t="str">
        <f t="shared" si="77"/>
        <v>2025-Dec</v>
      </c>
      <c r="AG1648" s="3">
        <f>COUNTIF(C:C,Table1[[#This Row],[Customer_ID]])</f>
        <v>1</v>
      </c>
      <c r="AH1648" s="9" t="e">
        <f>IF([1]!Table1[[#This Row],[Customer_order_count]] &gt;= 10,"FREQUENT",IF([1]!Table1[[#This Row],[Customer_order_count]] &lt;= 10,"REGULAR","OCASSIONAL"))</f>
        <v>#REF!</v>
      </c>
    </row>
    <row r="1649" spans="1:34" x14ac:dyDescent="0.25">
      <c r="A1649" s="10" t="s">
        <v>2467</v>
      </c>
      <c r="B1649" s="11">
        <v>45744</v>
      </c>
      <c r="C1649" s="12" t="s">
        <v>303</v>
      </c>
      <c r="D1649" s="13" t="s">
        <v>304</v>
      </c>
      <c r="E1649" s="13" t="s">
        <v>16</v>
      </c>
      <c r="F1649" s="14">
        <v>36</v>
      </c>
      <c r="G1649" s="12" t="s">
        <v>275</v>
      </c>
      <c r="H1649" s="12" t="s">
        <v>276</v>
      </c>
      <c r="I1649" s="12" t="s">
        <v>102</v>
      </c>
      <c r="J1649" s="12" t="s">
        <v>103</v>
      </c>
      <c r="K1649" s="12" t="s">
        <v>25</v>
      </c>
      <c r="L1649" s="14">
        <v>2</v>
      </c>
      <c r="M1649" s="14">
        <v>28000</v>
      </c>
      <c r="N1649" s="15">
        <v>0.05</v>
      </c>
      <c r="O1649" s="14">
        <v>53200</v>
      </c>
      <c r="P1649" s="14">
        <v>42000</v>
      </c>
      <c r="Q1649" s="5">
        <f>Table1[[#This Row],[Sales]]-Table1[[#This Row],[Cost]]</f>
        <v>11200</v>
      </c>
      <c r="R1649" s="12" t="s">
        <v>26</v>
      </c>
      <c r="S1649" s="12" t="s">
        <v>10</v>
      </c>
      <c r="T1649" s="12" t="s">
        <v>18</v>
      </c>
      <c r="U1649" s="12" t="s">
        <v>27</v>
      </c>
      <c r="V1649" s="6">
        <f>Table1[[#This Row],[Profit]]/Table1[[#This Row],[Sales]]</f>
        <v>0.21052631578947367</v>
      </c>
      <c r="W1649" s="12">
        <f>[1]!Table1[[#This Row],[Sales]]-[1]!Table1[[#This Row],[Cost]]-[1]!Table1[[#This Row],[Profit]]</f>
        <v>0</v>
      </c>
      <c r="X1649" s="12">
        <f>[1]!Table1[[#This Row],[Quantity]]*[1]!Table1[[#This Row],[Unit_Price]]</f>
        <v>56000</v>
      </c>
      <c r="Y1649" s="16">
        <f>[1]!Table1[[#This Row],[Gross_Sales]]*[1]!Table1[[#This Row],[Discount]]</f>
        <v>2800</v>
      </c>
      <c r="Z1649" s="17">
        <f>[1]!Table1[[#This Row],[Gross_Sales]]*[1]!Table1[[#This Row],[Discount_amount]]</f>
        <v>156800000</v>
      </c>
      <c r="AA1649" s="15">
        <f>IFERROR([1]!Table1[[#This Row],[Profit]]/[1]!Table1[[#This Row],[Sales]],0)</f>
        <v>0.21052631578947367</v>
      </c>
      <c r="AB1649" s="12">
        <f>YEAR([1]!Table1[[#This Row],[Order_Date]])</f>
        <v>2025</v>
      </c>
      <c r="AC1649" s="12">
        <f>MONTH([1]!Table1[[#This Row],[Order_Date]])</f>
        <v>3</v>
      </c>
      <c r="AD1649" s="12" t="str">
        <f t="shared" si="75"/>
        <v>Mar</v>
      </c>
      <c r="AE1649" s="12" t="str">
        <f t="shared" si="76"/>
        <v>Q1</v>
      </c>
      <c r="AF1649" s="12" t="str">
        <f t="shared" si="77"/>
        <v>2025-Mar</v>
      </c>
      <c r="AG1649" s="12">
        <f>COUNTIF(C:C,Table1[[#This Row],[Customer_ID]])</f>
        <v>23</v>
      </c>
      <c r="AH1649" s="18" t="e">
        <f>IF([1]!Table1[[#This Row],[Customer_order_count]] &gt;= 10,"FREQUENT",IF([1]!Table1[[#This Row],[Customer_order_count]] &lt;= 10,"REGULAR","OCASSIONAL"))</f>
        <v>#REF!</v>
      </c>
    </row>
    <row r="1650" spans="1:34" x14ac:dyDescent="0.25">
      <c r="A1650" s="1" t="s">
        <v>2468</v>
      </c>
      <c r="B1650" s="2">
        <v>45359</v>
      </c>
      <c r="C1650" s="3" t="s">
        <v>508</v>
      </c>
      <c r="D1650" s="4" t="s">
        <v>509</v>
      </c>
      <c r="E1650" s="4" t="s">
        <v>16</v>
      </c>
      <c r="F1650" s="5">
        <v>25</v>
      </c>
      <c r="G1650" s="3" t="s">
        <v>312</v>
      </c>
      <c r="H1650" s="3" t="s">
        <v>276</v>
      </c>
      <c r="I1650" s="3" t="s">
        <v>31</v>
      </c>
      <c r="J1650" s="3" t="s">
        <v>32</v>
      </c>
      <c r="K1650" s="3" t="s">
        <v>25</v>
      </c>
      <c r="L1650" s="5">
        <v>1</v>
      </c>
      <c r="M1650" s="5">
        <v>5000</v>
      </c>
      <c r="N1650" s="6">
        <v>0.15</v>
      </c>
      <c r="O1650" s="5">
        <v>4250</v>
      </c>
      <c r="P1650" s="5">
        <v>3500</v>
      </c>
      <c r="Q1650" s="5">
        <f>Table1[[#This Row],[Sales]]-Table1[[#This Row],[Cost]]</f>
        <v>750</v>
      </c>
      <c r="R1650" s="3" t="s">
        <v>9</v>
      </c>
      <c r="S1650" s="3" t="s">
        <v>10</v>
      </c>
      <c r="T1650" s="3" t="s">
        <v>18</v>
      </c>
      <c r="U1650" s="3" t="s">
        <v>27</v>
      </c>
      <c r="V1650" s="6">
        <f>Table1[[#This Row],[Profit]]/Table1[[#This Row],[Sales]]</f>
        <v>0.17647058823529413</v>
      </c>
      <c r="W1650" s="3">
        <f>[1]!Table1[[#This Row],[Sales]]-[1]!Table1[[#This Row],[Cost]]-[1]!Table1[[#This Row],[Profit]]</f>
        <v>0</v>
      </c>
      <c r="X1650" s="3">
        <f>[1]!Table1[[#This Row],[Quantity]]*[1]!Table1[[#This Row],[Unit_Price]]</f>
        <v>5000</v>
      </c>
      <c r="Y1650" s="7">
        <f>[1]!Table1[[#This Row],[Gross_Sales]]*[1]!Table1[[#This Row],[Discount]]</f>
        <v>750</v>
      </c>
      <c r="Z1650" s="8">
        <f>[1]!Table1[[#This Row],[Gross_Sales]]*[1]!Table1[[#This Row],[Discount_amount]]</f>
        <v>3750000</v>
      </c>
      <c r="AA1650" s="6">
        <f>IFERROR([1]!Table1[[#This Row],[Profit]]/[1]!Table1[[#This Row],[Sales]],0)</f>
        <v>0.17647058823529413</v>
      </c>
      <c r="AB1650" s="3">
        <f>YEAR([1]!Table1[[#This Row],[Order_Date]])</f>
        <v>2024</v>
      </c>
      <c r="AC1650" s="3">
        <f>MONTH([1]!Table1[[#This Row],[Order_Date]])</f>
        <v>3</v>
      </c>
      <c r="AD1650" s="3" t="str">
        <f t="shared" si="75"/>
        <v>Mar</v>
      </c>
      <c r="AE1650" s="3" t="str">
        <f t="shared" si="76"/>
        <v>Q1</v>
      </c>
      <c r="AF1650" s="3" t="str">
        <f t="shared" si="77"/>
        <v>2024-Mar</v>
      </c>
      <c r="AG1650" s="3">
        <f>COUNTIF(C:C,Table1[[#This Row],[Customer_ID]])</f>
        <v>11</v>
      </c>
      <c r="AH1650" s="9" t="e">
        <f>IF([1]!Table1[[#This Row],[Customer_order_count]] &gt;= 10,"FREQUENT",IF([1]!Table1[[#This Row],[Customer_order_count]] &lt;= 10,"REGULAR","OCASSIONAL"))</f>
        <v>#REF!</v>
      </c>
    </row>
    <row r="1651" spans="1:34" x14ac:dyDescent="0.25">
      <c r="A1651" s="10" t="s">
        <v>2469</v>
      </c>
      <c r="B1651" s="11">
        <v>45593</v>
      </c>
      <c r="C1651" s="12" t="s">
        <v>267</v>
      </c>
      <c r="D1651" s="13" t="s">
        <v>268</v>
      </c>
      <c r="E1651" s="13" t="s">
        <v>16</v>
      </c>
      <c r="F1651" s="14">
        <v>32</v>
      </c>
      <c r="G1651" s="12" t="s">
        <v>269</v>
      </c>
      <c r="H1651" s="12" t="s">
        <v>270</v>
      </c>
      <c r="I1651" s="12" t="s">
        <v>95</v>
      </c>
      <c r="J1651" s="12" t="s">
        <v>96</v>
      </c>
      <c r="K1651" s="12" t="s">
        <v>46</v>
      </c>
      <c r="L1651" s="14">
        <v>2</v>
      </c>
      <c r="M1651" s="14">
        <v>600</v>
      </c>
      <c r="N1651" s="15">
        <v>0.05</v>
      </c>
      <c r="O1651" s="14">
        <v>1140</v>
      </c>
      <c r="P1651" s="14">
        <v>760</v>
      </c>
      <c r="Q1651" s="5">
        <f>Table1[[#This Row],[Sales]]-Table1[[#This Row],[Cost]]</f>
        <v>380</v>
      </c>
      <c r="R1651" s="12" t="s">
        <v>17</v>
      </c>
      <c r="S1651" s="12" t="s">
        <v>10</v>
      </c>
      <c r="T1651" s="12" t="s">
        <v>40</v>
      </c>
      <c r="U1651" s="12" t="s">
        <v>27</v>
      </c>
      <c r="V1651" s="6">
        <f>Table1[[#This Row],[Profit]]/Table1[[#This Row],[Sales]]</f>
        <v>0.33333333333333331</v>
      </c>
      <c r="W1651" s="12">
        <f>[1]!Table1[[#This Row],[Sales]]-[1]!Table1[[#This Row],[Cost]]-[1]!Table1[[#This Row],[Profit]]</f>
        <v>0</v>
      </c>
      <c r="X1651" s="12">
        <f>[1]!Table1[[#This Row],[Quantity]]*[1]!Table1[[#This Row],[Unit_Price]]</f>
        <v>1200</v>
      </c>
      <c r="Y1651" s="16">
        <f>[1]!Table1[[#This Row],[Gross_Sales]]*[1]!Table1[[#This Row],[Discount]]</f>
        <v>60</v>
      </c>
      <c r="Z1651" s="17">
        <f>[1]!Table1[[#This Row],[Gross_Sales]]*[1]!Table1[[#This Row],[Discount_amount]]</f>
        <v>72000</v>
      </c>
      <c r="AA1651" s="15">
        <f>IFERROR([1]!Table1[[#This Row],[Profit]]/[1]!Table1[[#This Row],[Sales]],0)</f>
        <v>0.33333333333333331</v>
      </c>
      <c r="AB1651" s="12">
        <f>YEAR([1]!Table1[[#This Row],[Order_Date]])</f>
        <v>2024</v>
      </c>
      <c r="AC1651" s="12">
        <f>MONTH([1]!Table1[[#This Row],[Order_Date]])</f>
        <v>10</v>
      </c>
      <c r="AD1651" s="12" t="str">
        <f t="shared" si="75"/>
        <v>Oct</v>
      </c>
      <c r="AE1651" s="12" t="str">
        <f t="shared" si="76"/>
        <v>Q4</v>
      </c>
      <c r="AF1651" s="12" t="str">
        <f t="shared" si="77"/>
        <v>2024-Oct</v>
      </c>
      <c r="AG1651" s="12">
        <f>COUNTIF(C:C,Table1[[#This Row],[Customer_ID]])</f>
        <v>11</v>
      </c>
      <c r="AH1651" s="18" t="e">
        <f>IF([1]!Table1[[#This Row],[Customer_order_count]] &gt;= 10,"FREQUENT",IF([1]!Table1[[#This Row],[Customer_order_count]] &lt;= 10,"REGULAR","OCASSIONAL"))</f>
        <v>#REF!</v>
      </c>
    </row>
    <row r="1652" spans="1:34" x14ac:dyDescent="0.25">
      <c r="A1652" s="1" t="s">
        <v>2470</v>
      </c>
      <c r="B1652" s="2">
        <v>45712</v>
      </c>
      <c r="C1652" s="3" t="s">
        <v>1182</v>
      </c>
      <c r="D1652" s="4" t="s">
        <v>410</v>
      </c>
      <c r="E1652" s="4" t="s">
        <v>3</v>
      </c>
      <c r="F1652" s="5">
        <v>46</v>
      </c>
      <c r="G1652" s="3" t="s">
        <v>312</v>
      </c>
      <c r="H1652" s="3" t="s">
        <v>276</v>
      </c>
      <c r="I1652" s="3" t="s">
        <v>89</v>
      </c>
      <c r="J1652" s="3" t="s">
        <v>90</v>
      </c>
      <c r="K1652" s="3" t="s">
        <v>91</v>
      </c>
      <c r="L1652" s="5">
        <v>3</v>
      </c>
      <c r="M1652" s="5">
        <v>35000</v>
      </c>
      <c r="N1652" s="6">
        <v>0.05</v>
      </c>
      <c r="O1652" s="5">
        <v>99750</v>
      </c>
      <c r="P1652" s="5">
        <v>81000</v>
      </c>
      <c r="Q1652" s="5">
        <f>Table1[[#This Row],[Sales]]-Table1[[#This Row],[Cost]]</f>
        <v>18750</v>
      </c>
      <c r="R1652" s="3" t="s">
        <v>77</v>
      </c>
      <c r="S1652" s="3" t="s">
        <v>10</v>
      </c>
      <c r="T1652" s="3" t="s">
        <v>18</v>
      </c>
      <c r="U1652" s="3" t="s">
        <v>27</v>
      </c>
      <c r="V1652" s="6">
        <f>Table1[[#This Row],[Profit]]/Table1[[#This Row],[Sales]]</f>
        <v>0.18796992481203006</v>
      </c>
      <c r="W1652" s="3">
        <f>[1]!Table1[[#This Row],[Sales]]-[1]!Table1[[#This Row],[Cost]]-[1]!Table1[[#This Row],[Profit]]</f>
        <v>0</v>
      </c>
      <c r="X1652" s="3">
        <f>[1]!Table1[[#This Row],[Quantity]]*[1]!Table1[[#This Row],[Unit_Price]]</f>
        <v>105000</v>
      </c>
      <c r="Y1652" s="7">
        <f>[1]!Table1[[#This Row],[Gross_Sales]]*[1]!Table1[[#This Row],[Discount]]</f>
        <v>5250</v>
      </c>
      <c r="Z1652" s="8">
        <f>[1]!Table1[[#This Row],[Gross_Sales]]*[1]!Table1[[#This Row],[Discount_amount]]</f>
        <v>551250000</v>
      </c>
      <c r="AA1652" s="6">
        <f>IFERROR([1]!Table1[[#This Row],[Profit]]/[1]!Table1[[#This Row],[Sales]],0)</f>
        <v>0.18796992481203006</v>
      </c>
      <c r="AB1652" s="3">
        <f>YEAR([1]!Table1[[#This Row],[Order_Date]])</f>
        <v>2025</v>
      </c>
      <c r="AC1652" s="3">
        <f>MONTH([1]!Table1[[#This Row],[Order_Date]])</f>
        <v>2</v>
      </c>
      <c r="AD1652" s="3" t="str">
        <f t="shared" si="75"/>
        <v>Feb</v>
      </c>
      <c r="AE1652" s="3" t="str">
        <f t="shared" si="76"/>
        <v>Q1</v>
      </c>
      <c r="AF1652" s="3" t="str">
        <f t="shared" si="77"/>
        <v>2025-Feb</v>
      </c>
      <c r="AG1652" s="3">
        <f>COUNTIF(C:C,Table1[[#This Row],[Customer_ID]])</f>
        <v>12</v>
      </c>
      <c r="AH1652" s="9" t="e">
        <f>IF([1]!Table1[[#This Row],[Customer_order_count]] &gt;= 10,"FREQUENT",IF([1]!Table1[[#This Row],[Customer_order_count]] &lt;= 10,"REGULAR","OCASSIONAL"))</f>
        <v>#REF!</v>
      </c>
    </row>
    <row r="1653" spans="1:34" x14ac:dyDescent="0.25">
      <c r="A1653" s="10" t="s">
        <v>2471</v>
      </c>
      <c r="B1653" s="11">
        <v>45930</v>
      </c>
      <c r="C1653" s="12" t="s">
        <v>334</v>
      </c>
      <c r="D1653" s="13" t="s">
        <v>335</v>
      </c>
      <c r="E1653" s="13" t="s">
        <v>16</v>
      </c>
      <c r="F1653" s="14">
        <v>31</v>
      </c>
      <c r="G1653" s="12" t="s">
        <v>317</v>
      </c>
      <c r="H1653" s="12" t="s">
        <v>5</v>
      </c>
      <c r="I1653" s="12" t="s">
        <v>23</v>
      </c>
      <c r="J1653" s="12" t="s">
        <v>24</v>
      </c>
      <c r="K1653" s="12" t="s">
        <v>25</v>
      </c>
      <c r="L1653" s="14">
        <v>2</v>
      </c>
      <c r="M1653" s="14">
        <v>55000</v>
      </c>
      <c r="N1653" s="15">
        <v>0.05</v>
      </c>
      <c r="O1653" s="14">
        <v>104500</v>
      </c>
      <c r="P1653" s="14">
        <v>80000</v>
      </c>
      <c r="Q1653" s="5">
        <f>Table1[[#This Row],[Sales]]-Table1[[#This Row],[Cost]]</f>
        <v>24500</v>
      </c>
      <c r="R1653" s="12" t="s">
        <v>17</v>
      </c>
      <c r="S1653" s="12" t="s">
        <v>10</v>
      </c>
      <c r="T1653" s="12" t="s">
        <v>33</v>
      </c>
      <c r="U1653" s="12" t="s">
        <v>27</v>
      </c>
      <c r="V1653" s="6">
        <f>Table1[[#This Row],[Profit]]/Table1[[#This Row],[Sales]]</f>
        <v>0.23444976076555024</v>
      </c>
      <c r="W1653" s="12">
        <f>[1]!Table1[[#This Row],[Sales]]-[1]!Table1[[#This Row],[Cost]]-[1]!Table1[[#This Row],[Profit]]</f>
        <v>0</v>
      </c>
      <c r="X1653" s="12">
        <f>[1]!Table1[[#This Row],[Quantity]]*[1]!Table1[[#This Row],[Unit_Price]]</f>
        <v>110000</v>
      </c>
      <c r="Y1653" s="16">
        <f>[1]!Table1[[#This Row],[Gross_Sales]]*[1]!Table1[[#This Row],[Discount]]</f>
        <v>5500</v>
      </c>
      <c r="Z1653" s="17">
        <f>[1]!Table1[[#This Row],[Gross_Sales]]*[1]!Table1[[#This Row],[Discount_amount]]</f>
        <v>605000000</v>
      </c>
      <c r="AA1653" s="15">
        <f>IFERROR([1]!Table1[[#This Row],[Profit]]/[1]!Table1[[#This Row],[Sales]],0)</f>
        <v>0.23444976076555024</v>
      </c>
      <c r="AB1653" s="12">
        <f>YEAR([1]!Table1[[#This Row],[Order_Date]])</f>
        <v>2025</v>
      </c>
      <c r="AC1653" s="12">
        <f>MONTH([1]!Table1[[#This Row],[Order_Date]])</f>
        <v>9</v>
      </c>
      <c r="AD1653" s="12" t="str">
        <f t="shared" si="75"/>
        <v>Sep</v>
      </c>
      <c r="AE1653" s="12" t="str">
        <f t="shared" si="76"/>
        <v>Q3</v>
      </c>
      <c r="AF1653" s="12" t="str">
        <f t="shared" si="77"/>
        <v>2025-Sep</v>
      </c>
      <c r="AG1653" s="12">
        <f>COUNTIF(C:C,Table1[[#This Row],[Customer_ID]])</f>
        <v>13</v>
      </c>
      <c r="AH1653" s="18" t="e">
        <f>IF([1]!Table1[[#This Row],[Customer_order_count]] &gt;= 10,"FREQUENT",IF([1]!Table1[[#This Row],[Customer_order_count]] &lt;= 10,"REGULAR","OCASSIONAL"))</f>
        <v>#REF!</v>
      </c>
    </row>
    <row r="1654" spans="1:34" x14ac:dyDescent="0.25">
      <c r="A1654" s="1" t="s">
        <v>2472</v>
      </c>
      <c r="B1654" s="2">
        <v>45730</v>
      </c>
      <c r="C1654" s="3" t="s">
        <v>1414</v>
      </c>
      <c r="D1654" s="4" t="s">
        <v>948</v>
      </c>
      <c r="E1654" s="4" t="s">
        <v>16</v>
      </c>
      <c r="F1654" s="5">
        <v>54</v>
      </c>
      <c r="G1654" s="3" t="s">
        <v>280</v>
      </c>
      <c r="H1654" s="3" t="s">
        <v>270</v>
      </c>
      <c r="I1654" s="3" t="s">
        <v>56</v>
      </c>
      <c r="J1654" s="3" t="s">
        <v>57</v>
      </c>
      <c r="K1654" s="3" t="s">
        <v>58</v>
      </c>
      <c r="L1654" s="5">
        <v>1</v>
      </c>
      <c r="M1654" s="5">
        <v>1200</v>
      </c>
      <c r="N1654" s="6">
        <v>0.1</v>
      </c>
      <c r="O1654" s="5">
        <v>1080</v>
      </c>
      <c r="P1654" s="5">
        <v>800</v>
      </c>
      <c r="Q1654" s="5">
        <f>Table1[[#This Row],[Sales]]-Table1[[#This Row],[Cost]]</f>
        <v>280</v>
      </c>
      <c r="R1654" s="3" t="s">
        <v>17</v>
      </c>
      <c r="S1654" s="3" t="s">
        <v>10</v>
      </c>
      <c r="T1654" s="3" t="s">
        <v>18</v>
      </c>
      <c r="U1654" s="3" t="s">
        <v>19</v>
      </c>
      <c r="V1654" s="6">
        <f>Table1[[#This Row],[Profit]]/Table1[[#This Row],[Sales]]</f>
        <v>0.25925925925925924</v>
      </c>
      <c r="W1654" s="3">
        <f>[1]!Table1[[#This Row],[Sales]]-[1]!Table1[[#This Row],[Cost]]-[1]!Table1[[#This Row],[Profit]]</f>
        <v>0</v>
      </c>
      <c r="X1654" s="3">
        <f>[1]!Table1[[#This Row],[Quantity]]*[1]!Table1[[#This Row],[Unit_Price]]</f>
        <v>1200</v>
      </c>
      <c r="Y1654" s="7">
        <f>[1]!Table1[[#This Row],[Gross_Sales]]*[1]!Table1[[#This Row],[Discount]]</f>
        <v>120</v>
      </c>
      <c r="Z1654" s="8">
        <f>[1]!Table1[[#This Row],[Gross_Sales]]*[1]!Table1[[#This Row],[Discount_amount]]</f>
        <v>144000</v>
      </c>
      <c r="AA1654" s="6">
        <f>IFERROR([1]!Table1[[#This Row],[Profit]]/[1]!Table1[[#This Row],[Sales]],0)</f>
        <v>0.25925925925925924</v>
      </c>
      <c r="AB1654" s="3">
        <f>YEAR([1]!Table1[[#This Row],[Order_Date]])</f>
        <v>2025</v>
      </c>
      <c r="AC1654" s="3">
        <f>MONTH([1]!Table1[[#This Row],[Order_Date]])</f>
        <v>3</v>
      </c>
      <c r="AD1654" s="3" t="str">
        <f t="shared" si="75"/>
        <v>Mar</v>
      </c>
      <c r="AE1654" s="3" t="str">
        <f t="shared" si="76"/>
        <v>Q1</v>
      </c>
      <c r="AF1654" s="3" t="str">
        <f t="shared" si="77"/>
        <v>2025-Mar</v>
      </c>
      <c r="AG1654" s="3">
        <f>COUNTIF(C:C,Table1[[#This Row],[Customer_ID]])</f>
        <v>5</v>
      </c>
      <c r="AH1654" s="9" t="e">
        <f>IF([1]!Table1[[#This Row],[Customer_order_count]] &gt;= 10,"FREQUENT",IF([1]!Table1[[#This Row],[Customer_order_count]] &lt;= 10,"REGULAR","OCASSIONAL"))</f>
        <v>#REF!</v>
      </c>
    </row>
    <row r="1655" spans="1:34" x14ac:dyDescent="0.25">
      <c r="A1655" s="10" t="s">
        <v>2473</v>
      </c>
      <c r="B1655" s="11">
        <v>45983</v>
      </c>
      <c r="C1655" s="12" t="s">
        <v>289</v>
      </c>
      <c r="D1655" s="13" t="s">
        <v>224</v>
      </c>
      <c r="E1655" s="13" t="s">
        <v>16</v>
      </c>
      <c r="F1655" s="14">
        <v>53</v>
      </c>
      <c r="G1655" s="12" t="s">
        <v>290</v>
      </c>
      <c r="H1655" s="12" t="s">
        <v>276</v>
      </c>
      <c r="I1655" s="12" t="s">
        <v>23</v>
      </c>
      <c r="J1655" s="12" t="s">
        <v>24</v>
      </c>
      <c r="K1655" s="12" t="s">
        <v>25</v>
      </c>
      <c r="L1655" s="14">
        <v>1</v>
      </c>
      <c r="M1655" s="14">
        <v>55000</v>
      </c>
      <c r="N1655" s="15">
        <v>0.1</v>
      </c>
      <c r="O1655" s="14">
        <v>49500</v>
      </c>
      <c r="P1655" s="14">
        <v>40000</v>
      </c>
      <c r="Q1655" s="5">
        <f>Table1[[#This Row],[Sales]]-Table1[[#This Row],[Cost]]</f>
        <v>9500</v>
      </c>
      <c r="R1655" s="12" t="s">
        <v>17</v>
      </c>
      <c r="S1655" s="12" t="s">
        <v>10</v>
      </c>
      <c r="T1655" s="12" t="s">
        <v>40</v>
      </c>
      <c r="U1655" s="12" t="s">
        <v>12</v>
      </c>
      <c r="V1655" s="6">
        <f>Table1[[#This Row],[Profit]]/Table1[[#This Row],[Sales]]</f>
        <v>0.19191919191919191</v>
      </c>
      <c r="W1655" s="12">
        <f>[1]!Table1[[#This Row],[Sales]]-[1]!Table1[[#This Row],[Cost]]-[1]!Table1[[#This Row],[Profit]]</f>
        <v>0</v>
      </c>
      <c r="X1655" s="12">
        <f>[1]!Table1[[#This Row],[Quantity]]*[1]!Table1[[#This Row],[Unit_Price]]</f>
        <v>55000</v>
      </c>
      <c r="Y1655" s="16">
        <f>[1]!Table1[[#This Row],[Gross_Sales]]*[1]!Table1[[#This Row],[Discount]]</f>
        <v>5500</v>
      </c>
      <c r="Z1655" s="17">
        <f>[1]!Table1[[#This Row],[Gross_Sales]]*[1]!Table1[[#This Row],[Discount_amount]]</f>
        <v>302500000</v>
      </c>
      <c r="AA1655" s="15">
        <f>IFERROR([1]!Table1[[#This Row],[Profit]]/[1]!Table1[[#This Row],[Sales]],0)</f>
        <v>0.19191919191919191</v>
      </c>
      <c r="AB1655" s="12">
        <f>YEAR([1]!Table1[[#This Row],[Order_Date]])</f>
        <v>2025</v>
      </c>
      <c r="AC1655" s="12">
        <f>MONTH([1]!Table1[[#This Row],[Order_Date]])</f>
        <v>11</v>
      </c>
      <c r="AD1655" s="12" t="str">
        <f t="shared" si="75"/>
        <v>Nov</v>
      </c>
      <c r="AE1655" s="12" t="str">
        <f t="shared" si="76"/>
        <v>Q4</v>
      </c>
      <c r="AF1655" s="12" t="str">
        <f t="shared" si="77"/>
        <v>2025-Nov</v>
      </c>
      <c r="AG1655" s="12">
        <f>COUNTIF(C:C,Table1[[#This Row],[Customer_ID]])</f>
        <v>8</v>
      </c>
      <c r="AH1655" s="18" t="e">
        <f>IF([1]!Table1[[#This Row],[Customer_order_count]] &gt;= 10,"FREQUENT",IF([1]!Table1[[#This Row],[Customer_order_count]] &lt;= 10,"REGULAR","OCASSIONAL"))</f>
        <v>#REF!</v>
      </c>
    </row>
    <row r="1656" spans="1:34" x14ac:dyDescent="0.25">
      <c r="A1656" s="1" t="s">
        <v>2474</v>
      </c>
      <c r="B1656" s="2">
        <v>45489</v>
      </c>
      <c r="C1656" s="3" t="s">
        <v>293</v>
      </c>
      <c r="D1656" s="4" t="s">
        <v>294</v>
      </c>
      <c r="E1656" s="4" t="s">
        <v>3</v>
      </c>
      <c r="F1656" s="5">
        <v>33</v>
      </c>
      <c r="G1656" s="3" t="s">
        <v>295</v>
      </c>
      <c r="H1656" s="3" t="s">
        <v>270</v>
      </c>
      <c r="I1656" s="3" t="s">
        <v>31</v>
      </c>
      <c r="J1656" s="3" t="s">
        <v>32</v>
      </c>
      <c r="K1656" s="3" t="s">
        <v>25</v>
      </c>
      <c r="L1656" s="5">
        <v>3</v>
      </c>
      <c r="M1656" s="5">
        <v>5000</v>
      </c>
      <c r="N1656" s="6">
        <v>0.1</v>
      </c>
      <c r="O1656" s="5">
        <v>13500</v>
      </c>
      <c r="P1656" s="5">
        <v>10500</v>
      </c>
      <c r="Q1656" s="5">
        <f>Table1[[#This Row],[Sales]]-Table1[[#This Row],[Cost]]</f>
        <v>3000</v>
      </c>
      <c r="R1656" s="3" t="s">
        <v>26</v>
      </c>
      <c r="S1656" s="3" t="s">
        <v>10</v>
      </c>
      <c r="T1656" s="3" t="s">
        <v>33</v>
      </c>
      <c r="U1656" s="3" t="s">
        <v>27</v>
      </c>
      <c r="V1656" s="6">
        <f>Table1[[#This Row],[Profit]]/Table1[[#This Row],[Sales]]</f>
        <v>0.22222222222222221</v>
      </c>
      <c r="W1656" s="3">
        <f>[1]!Table1[[#This Row],[Sales]]-[1]!Table1[[#This Row],[Cost]]-[1]!Table1[[#This Row],[Profit]]</f>
        <v>0</v>
      </c>
      <c r="X1656" s="3">
        <f>[1]!Table1[[#This Row],[Quantity]]*[1]!Table1[[#This Row],[Unit_Price]]</f>
        <v>15000</v>
      </c>
      <c r="Y1656" s="7">
        <f>[1]!Table1[[#This Row],[Gross_Sales]]*[1]!Table1[[#This Row],[Discount]]</f>
        <v>1500</v>
      </c>
      <c r="Z1656" s="8">
        <f>[1]!Table1[[#This Row],[Gross_Sales]]*[1]!Table1[[#This Row],[Discount_amount]]</f>
        <v>22500000</v>
      </c>
      <c r="AA1656" s="6">
        <f>IFERROR([1]!Table1[[#This Row],[Profit]]/[1]!Table1[[#This Row],[Sales]],0)</f>
        <v>0.22222222222222221</v>
      </c>
      <c r="AB1656" s="3">
        <f>YEAR([1]!Table1[[#This Row],[Order_Date]])</f>
        <v>2024</v>
      </c>
      <c r="AC1656" s="3">
        <f>MONTH([1]!Table1[[#This Row],[Order_Date]])</f>
        <v>7</v>
      </c>
      <c r="AD1656" s="3" t="str">
        <f t="shared" si="75"/>
        <v>Jul</v>
      </c>
      <c r="AE1656" s="3" t="str">
        <f t="shared" si="76"/>
        <v>Q3</v>
      </c>
      <c r="AF1656" s="3" t="str">
        <f t="shared" si="77"/>
        <v>2024-Jul</v>
      </c>
      <c r="AG1656" s="3">
        <f>COUNTIF(C:C,Table1[[#This Row],[Customer_ID]])</f>
        <v>16</v>
      </c>
      <c r="AH1656" s="9" t="e">
        <f>IF([1]!Table1[[#This Row],[Customer_order_count]] &gt;= 10,"FREQUENT",IF([1]!Table1[[#This Row],[Customer_order_count]] &lt;= 10,"REGULAR","OCASSIONAL"))</f>
        <v>#REF!</v>
      </c>
    </row>
    <row r="1657" spans="1:34" x14ac:dyDescent="0.25">
      <c r="A1657" s="10" t="s">
        <v>2475</v>
      </c>
      <c r="B1657" s="11">
        <v>45361</v>
      </c>
      <c r="C1657" s="12" t="s">
        <v>1037</v>
      </c>
      <c r="D1657" s="13" t="s">
        <v>1038</v>
      </c>
      <c r="E1657" s="13" t="s">
        <v>3</v>
      </c>
      <c r="F1657" s="14">
        <v>22</v>
      </c>
      <c r="G1657" s="12" t="s">
        <v>290</v>
      </c>
      <c r="H1657" s="12" t="s">
        <v>276</v>
      </c>
      <c r="I1657" s="12" t="s">
        <v>81</v>
      </c>
      <c r="J1657" s="12" t="s">
        <v>82</v>
      </c>
      <c r="K1657" s="12" t="s">
        <v>58</v>
      </c>
      <c r="L1657" s="14">
        <v>1</v>
      </c>
      <c r="M1657" s="14">
        <v>3500</v>
      </c>
      <c r="N1657" s="15">
        <v>0.05</v>
      </c>
      <c r="O1657" s="14">
        <v>3325</v>
      </c>
      <c r="P1657" s="14">
        <v>2500</v>
      </c>
      <c r="Q1657" s="5">
        <f>Table1[[#This Row],[Sales]]-Table1[[#This Row],[Cost]]</f>
        <v>825</v>
      </c>
      <c r="R1657" s="12" t="s">
        <v>9</v>
      </c>
      <c r="S1657" s="12" t="s">
        <v>10</v>
      </c>
      <c r="T1657" s="12" t="s">
        <v>18</v>
      </c>
      <c r="U1657" s="12" t="s">
        <v>12</v>
      </c>
      <c r="V1657" s="6">
        <f>Table1[[#This Row],[Profit]]/Table1[[#This Row],[Sales]]</f>
        <v>0.24812030075187969</v>
      </c>
      <c r="W1657" s="12">
        <f>[1]!Table1[[#This Row],[Sales]]-[1]!Table1[[#This Row],[Cost]]-[1]!Table1[[#This Row],[Profit]]</f>
        <v>0</v>
      </c>
      <c r="X1657" s="12">
        <f>[1]!Table1[[#This Row],[Quantity]]*[1]!Table1[[#This Row],[Unit_Price]]</f>
        <v>3500</v>
      </c>
      <c r="Y1657" s="16">
        <f>[1]!Table1[[#This Row],[Gross_Sales]]*[1]!Table1[[#This Row],[Discount]]</f>
        <v>175</v>
      </c>
      <c r="Z1657" s="17">
        <f>[1]!Table1[[#This Row],[Gross_Sales]]*[1]!Table1[[#This Row],[Discount_amount]]</f>
        <v>612500</v>
      </c>
      <c r="AA1657" s="15">
        <f>IFERROR([1]!Table1[[#This Row],[Profit]]/[1]!Table1[[#This Row],[Sales]],0)</f>
        <v>0.24812030075187969</v>
      </c>
      <c r="AB1657" s="12">
        <f>YEAR([1]!Table1[[#This Row],[Order_Date]])</f>
        <v>2024</v>
      </c>
      <c r="AC1657" s="12">
        <f>MONTH([1]!Table1[[#This Row],[Order_Date]])</f>
        <v>3</v>
      </c>
      <c r="AD1657" s="12" t="str">
        <f t="shared" si="75"/>
        <v>Mar</v>
      </c>
      <c r="AE1657" s="12" t="str">
        <f t="shared" si="76"/>
        <v>Q1</v>
      </c>
      <c r="AF1657" s="12" t="str">
        <f t="shared" si="77"/>
        <v>2024-Mar</v>
      </c>
      <c r="AG1657" s="12">
        <f>COUNTIF(C:C,Table1[[#This Row],[Customer_ID]])</f>
        <v>14</v>
      </c>
      <c r="AH1657" s="18" t="e">
        <f>IF([1]!Table1[[#This Row],[Customer_order_count]] &gt;= 10,"FREQUENT",IF([1]!Table1[[#This Row],[Customer_order_count]] &lt;= 10,"REGULAR","OCASSIONAL"))</f>
        <v>#REF!</v>
      </c>
    </row>
    <row r="1658" spans="1:34" x14ac:dyDescent="0.25">
      <c r="A1658" s="1" t="s">
        <v>2476</v>
      </c>
      <c r="B1658" s="2">
        <v>45878</v>
      </c>
      <c r="C1658" s="3" t="s">
        <v>763</v>
      </c>
      <c r="D1658" s="4" t="s">
        <v>207</v>
      </c>
      <c r="E1658" s="4" t="s">
        <v>3</v>
      </c>
      <c r="F1658" s="5">
        <v>50</v>
      </c>
      <c r="G1658" s="3" t="s">
        <v>339</v>
      </c>
      <c r="H1658" s="3" t="s">
        <v>285</v>
      </c>
      <c r="I1658" s="3" t="s">
        <v>176</v>
      </c>
      <c r="J1658" s="3" t="s">
        <v>177</v>
      </c>
      <c r="K1658" s="3" t="s">
        <v>25</v>
      </c>
      <c r="L1658" s="5">
        <v>1</v>
      </c>
      <c r="M1658" s="5">
        <v>22000</v>
      </c>
      <c r="N1658" s="6">
        <v>0.1</v>
      </c>
      <c r="O1658" s="5">
        <v>19800</v>
      </c>
      <c r="P1658" s="5">
        <v>16500</v>
      </c>
      <c r="Q1658" s="5">
        <f>Table1[[#This Row],[Sales]]-Table1[[#This Row],[Cost]]</f>
        <v>3300</v>
      </c>
      <c r="R1658" s="3" t="s">
        <v>17</v>
      </c>
      <c r="S1658" s="3" t="s">
        <v>10</v>
      </c>
      <c r="T1658" s="3" t="s">
        <v>33</v>
      </c>
      <c r="U1658" s="3" t="s">
        <v>27</v>
      </c>
      <c r="V1658" s="6">
        <f>Table1[[#This Row],[Profit]]/Table1[[#This Row],[Sales]]</f>
        <v>0.16666666666666666</v>
      </c>
      <c r="W1658" s="3">
        <f>[1]!Table1[[#This Row],[Sales]]-[1]!Table1[[#This Row],[Cost]]-[1]!Table1[[#This Row],[Profit]]</f>
        <v>0</v>
      </c>
      <c r="X1658" s="3">
        <f>[1]!Table1[[#This Row],[Quantity]]*[1]!Table1[[#This Row],[Unit_Price]]</f>
        <v>22000</v>
      </c>
      <c r="Y1658" s="7">
        <f>[1]!Table1[[#This Row],[Gross_Sales]]*[1]!Table1[[#This Row],[Discount]]</f>
        <v>2200</v>
      </c>
      <c r="Z1658" s="8">
        <f>[1]!Table1[[#This Row],[Gross_Sales]]*[1]!Table1[[#This Row],[Discount_amount]]</f>
        <v>48400000</v>
      </c>
      <c r="AA1658" s="6">
        <f>IFERROR([1]!Table1[[#This Row],[Profit]]/[1]!Table1[[#This Row],[Sales]],0)</f>
        <v>0.16666666666666666</v>
      </c>
      <c r="AB1658" s="3">
        <f>YEAR([1]!Table1[[#This Row],[Order_Date]])</f>
        <v>2025</v>
      </c>
      <c r="AC1658" s="3">
        <f>MONTH([1]!Table1[[#This Row],[Order_Date]])</f>
        <v>8</v>
      </c>
      <c r="AD1658" s="3" t="str">
        <f t="shared" si="75"/>
        <v>Aug</v>
      </c>
      <c r="AE1658" s="3" t="str">
        <f t="shared" si="76"/>
        <v>Q3</v>
      </c>
      <c r="AF1658" s="3" t="str">
        <f t="shared" si="77"/>
        <v>2025-Aug</v>
      </c>
      <c r="AG1658" s="3">
        <f>COUNTIF(C:C,Table1[[#This Row],[Customer_ID]])</f>
        <v>20</v>
      </c>
      <c r="AH1658" s="9" t="e">
        <f>IF([1]!Table1[[#This Row],[Customer_order_count]] &gt;= 10,"FREQUENT",IF([1]!Table1[[#This Row],[Customer_order_count]] &lt;= 10,"REGULAR","OCASSIONAL"))</f>
        <v>#REF!</v>
      </c>
    </row>
    <row r="1659" spans="1:34" x14ac:dyDescent="0.25">
      <c r="A1659" s="10" t="s">
        <v>2477</v>
      </c>
      <c r="B1659" s="11">
        <v>45723</v>
      </c>
      <c r="C1659" s="12" t="s">
        <v>1581</v>
      </c>
      <c r="D1659" s="13" t="s">
        <v>1582</v>
      </c>
      <c r="E1659" s="13" t="s">
        <v>16</v>
      </c>
      <c r="F1659" s="14">
        <v>52</v>
      </c>
      <c r="G1659" s="12" t="s">
        <v>290</v>
      </c>
      <c r="H1659" s="12" t="s">
        <v>276</v>
      </c>
      <c r="I1659" s="12" t="s">
        <v>143</v>
      </c>
      <c r="J1659" s="12" t="s">
        <v>144</v>
      </c>
      <c r="K1659" s="12" t="s">
        <v>76</v>
      </c>
      <c r="L1659" s="14">
        <v>4</v>
      </c>
      <c r="M1659" s="14">
        <v>700</v>
      </c>
      <c r="N1659" s="15">
        <v>0.15</v>
      </c>
      <c r="O1659" s="14">
        <v>2380</v>
      </c>
      <c r="P1659" s="14">
        <v>2280</v>
      </c>
      <c r="Q1659" s="5">
        <f>Table1[[#This Row],[Sales]]-Table1[[#This Row],[Cost]]</f>
        <v>100</v>
      </c>
      <c r="R1659" s="12" t="s">
        <v>9</v>
      </c>
      <c r="S1659" s="12" t="s">
        <v>10</v>
      </c>
      <c r="T1659" s="12" t="s">
        <v>18</v>
      </c>
      <c r="U1659" s="12" t="s">
        <v>19</v>
      </c>
      <c r="V1659" s="6">
        <f>Table1[[#This Row],[Profit]]/Table1[[#This Row],[Sales]]</f>
        <v>4.2016806722689079E-2</v>
      </c>
      <c r="W1659" s="12">
        <f>[1]!Table1[[#This Row],[Sales]]-[1]!Table1[[#This Row],[Cost]]-[1]!Table1[[#This Row],[Profit]]</f>
        <v>0</v>
      </c>
      <c r="X1659" s="12">
        <f>[1]!Table1[[#This Row],[Quantity]]*[1]!Table1[[#This Row],[Unit_Price]]</f>
        <v>2800</v>
      </c>
      <c r="Y1659" s="16">
        <f>[1]!Table1[[#This Row],[Gross_Sales]]*[1]!Table1[[#This Row],[Discount]]</f>
        <v>420</v>
      </c>
      <c r="Z1659" s="17">
        <f>[1]!Table1[[#This Row],[Gross_Sales]]*[1]!Table1[[#This Row],[Discount_amount]]</f>
        <v>1176000</v>
      </c>
      <c r="AA1659" s="15">
        <f>IFERROR([1]!Table1[[#This Row],[Profit]]/[1]!Table1[[#This Row],[Sales]],0)</f>
        <v>4.2016806722689079E-2</v>
      </c>
      <c r="AB1659" s="12">
        <f>YEAR([1]!Table1[[#This Row],[Order_Date]])</f>
        <v>2025</v>
      </c>
      <c r="AC1659" s="12">
        <f>MONTH([1]!Table1[[#This Row],[Order_Date]])</f>
        <v>3</v>
      </c>
      <c r="AD1659" s="12" t="str">
        <f t="shared" si="75"/>
        <v>Mar</v>
      </c>
      <c r="AE1659" s="12" t="str">
        <f t="shared" si="76"/>
        <v>Q1</v>
      </c>
      <c r="AF1659" s="12" t="str">
        <f t="shared" si="77"/>
        <v>2025-Mar</v>
      </c>
      <c r="AG1659" s="12">
        <f>COUNTIF(C:C,Table1[[#This Row],[Customer_ID]])</f>
        <v>6</v>
      </c>
      <c r="AH1659" s="18" t="e">
        <f>IF([1]!Table1[[#This Row],[Customer_order_count]] &gt;= 10,"FREQUENT",IF([1]!Table1[[#This Row],[Customer_order_count]] &lt;= 10,"REGULAR","OCASSIONAL"))</f>
        <v>#REF!</v>
      </c>
    </row>
    <row r="1660" spans="1:34" x14ac:dyDescent="0.25">
      <c r="A1660" s="1" t="s">
        <v>2478</v>
      </c>
      <c r="B1660" s="2">
        <v>45540</v>
      </c>
      <c r="C1660" s="3" t="s">
        <v>585</v>
      </c>
      <c r="D1660" s="4" t="s">
        <v>36</v>
      </c>
      <c r="E1660" s="4" t="s">
        <v>3</v>
      </c>
      <c r="F1660" s="5">
        <v>51</v>
      </c>
      <c r="G1660" s="3" t="s">
        <v>284</v>
      </c>
      <c r="H1660" s="3" t="s">
        <v>285</v>
      </c>
      <c r="I1660" s="3" t="s">
        <v>176</v>
      </c>
      <c r="J1660" s="3" t="s">
        <v>177</v>
      </c>
      <c r="K1660" s="3" t="s">
        <v>25</v>
      </c>
      <c r="L1660" s="5">
        <v>1</v>
      </c>
      <c r="M1660" s="5">
        <v>22000</v>
      </c>
      <c r="N1660" s="6">
        <v>0.1</v>
      </c>
      <c r="O1660" s="5">
        <v>19800</v>
      </c>
      <c r="P1660" s="5">
        <v>16500</v>
      </c>
      <c r="Q1660" s="5">
        <f>Table1[[#This Row],[Sales]]-Table1[[#This Row],[Cost]]</f>
        <v>3300</v>
      </c>
      <c r="R1660" s="3" t="s">
        <v>9</v>
      </c>
      <c r="S1660" s="3" t="s">
        <v>10</v>
      </c>
      <c r="T1660" s="3" t="s">
        <v>33</v>
      </c>
      <c r="U1660" s="3" t="s">
        <v>12</v>
      </c>
      <c r="V1660" s="6">
        <f>Table1[[#This Row],[Profit]]/Table1[[#This Row],[Sales]]</f>
        <v>0.16666666666666666</v>
      </c>
      <c r="W1660" s="3">
        <f>[1]!Table1[[#This Row],[Sales]]-[1]!Table1[[#This Row],[Cost]]-[1]!Table1[[#This Row],[Profit]]</f>
        <v>0</v>
      </c>
      <c r="X1660" s="3">
        <f>[1]!Table1[[#This Row],[Quantity]]*[1]!Table1[[#This Row],[Unit_Price]]</f>
        <v>22000</v>
      </c>
      <c r="Y1660" s="7">
        <f>[1]!Table1[[#This Row],[Gross_Sales]]*[1]!Table1[[#This Row],[Discount]]</f>
        <v>2200</v>
      </c>
      <c r="Z1660" s="8">
        <f>[1]!Table1[[#This Row],[Gross_Sales]]*[1]!Table1[[#This Row],[Discount_amount]]</f>
        <v>48400000</v>
      </c>
      <c r="AA1660" s="6">
        <f>IFERROR([1]!Table1[[#This Row],[Profit]]/[1]!Table1[[#This Row],[Sales]],0)</f>
        <v>0.16666666666666666</v>
      </c>
      <c r="AB1660" s="3">
        <f>YEAR([1]!Table1[[#This Row],[Order_Date]])</f>
        <v>2024</v>
      </c>
      <c r="AC1660" s="3">
        <f>MONTH([1]!Table1[[#This Row],[Order_Date]])</f>
        <v>9</v>
      </c>
      <c r="AD1660" s="3" t="str">
        <f t="shared" si="75"/>
        <v>Sep</v>
      </c>
      <c r="AE1660" s="3" t="str">
        <f t="shared" si="76"/>
        <v>Q3</v>
      </c>
      <c r="AF1660" s="3" t="str">
        <f t="shared" si="77"/>
        <v>2024-Sep</v>
      </c>
      <c r="AG1660" s="3">
        <f>COUNTIF(C:C,Table1[[#This Row],[Customer_ID]])</f>
        <v>12</v>
      </c>
      <c r="AH1660" s="9" t="e">
        <f>IF([1]!Table1[[#This Row],[Customer_order_count]] &gt;= 10,"FREQUENT",IF([1]!Table1[[#This Row],[Customer_order_count]] &lt;= 10,"REGULAR","OCASSIONAL"))</f>
        <v>#REF!</v>
      </c>
    </row>
    <row r="1661" spans="1:34" x14ac:dyDescent="0.25">
      <c r="A1661" s="10" t="s">
        <v>2479</v>
      </c>
      <c r="B1661" s="11">
        <v>45611</v>
      </c>
      <c r="C1661" s="12" t="s">
        <v>2328</v>
      </c>
      <c r="D1661" s="12" t="s">
        <v>606</v>
      </c>
      <c r="E1661" s="12" t="s">
        <v>16</v>
      </c>
      <c r="F1661" s="12">
        <v>54</v>
      </c>
      <c r="G1661" s="12" t="s">
        <v>284</v>
      </c>
      <c r="H1661" s="12" t="s">
        <v>285</v>
      </c>
      <c r="I1661" s="12" t="s">
        <v>81</v>
      </c>
      <c r="J1661" s="12" t="s">
        <v>82</v>
      </c>
      <c r="K1661" s="12" t="s">
        <v>58</v>
      </c>
      <c r="L1661" s="12">
        <v>1</v>
      </c>
      <c r="M1661" s="12">
        <v>3500</v>
      </c>
      <c r="N1661" s="12">
        <v>0.1</v>
      </c>
      <c r="O1661" s="12">
        <v>3150</v>
      </c>
      <c r="P1661" s="12">
        <v>2500</v>
      </c>
      <c r="Q1661" s="5">
        <f>Table1[[#This Row],[Sales]]-Table1[[#This Row],[Cost]]</f>
        <v>650</v>
      </c>
      <c r="R1661" s="12" t="s">
        <v>17</v>
      </c>
      <c r="S1661" s="12" t="s">
        <v>287</v>
      </c>
      <c r="T1661" s="12" t="s">
        <v>40</v>
      </c>
      <c r="U1661" s="12" t="s">
        <v>12</v>
      </c>
      <c r="V1661" s="6">
        <f>Table1[[#This Row],[Profit]]/Table1[[#This Row],[Sales]]</f>
        <v>0.20634920634920634</v>
      </c>
      <c r="W1661" s="12">
        <f>[1]!Table1[[#This Row],[Sales]]-[1]!Table1[[#This Row],[Cost]]-[1]!Table1[[#This Row],[Profit]]</f>
        <v>-5000</v>
      </c>
      <c r="X1661" s="12">
        <f>[1]!Table1[[#This Row],[Quantity]]*[1]!Table1[[#This Row],[Unit_Price]]</f>
        <v>3500</v>
      </c>
      <c r="Y1661" s="12">
        <f>[1]!Table1[[#This Row],[Gross_Sales]]*[1]!Table1[[#This Row],[Discount]]</f>
        <v>350</v>
      </c>
      <c r="Z1661" s="12">
        <f>[1]!Table1[[#This Row],[Gross_Sales]]*[1]!Table1[[#This Row],[Discount_amount]]</f>
        <v>1225000</v>
      </c>
      <c r="AA1661" s="12">
        <f>IFERROR([1]!Table1[[#This Row],[Profit]]/[1]!Table1[[#This Row],[Sales]],0)</f>
        <v>0.20634920634920634</v>
      </c>
      <c r="AB1661" s="12">
        <f>YEAR([1]!Table1[[#This Row],[Order_Date]])</f>
        <v>2024</v>
      </c>
      <c r="AC1661" s="12">
        <f>MONTH([1]!Table1[[#This Row],[Order_Date]])</f>
        <v>11</v>
      </c>
      <c r="AD1661" s="12" t="str">
        <f t="shared" si="75"/>
        <v>Nov</v>
      </c>
      <c r="AE1661" s="12" t="str">
        <f t="shared" si="76"/>
        <v>Q4</v>
      </c>
      <c r="AF1661" s="12" t="str">
        <f t="shared" si="77"/>
        <v>2024-Nov</v>
      </c>
      <c r="AG1661" s="12">
        <f>COUNTIF(C:C,Table1[[#This Row],[Customer_ID]])</f>
        <v>3</v>
      </c>
      <c r="AH1661" s="18" t="e">
        <f>IF([1]!Table1[[#This Row],[Customer_order_count]] &gt;= 10,"FREQUENT",IF([1]!Table1[[#This Row],[Customer_order_count]] &lt;= 10,"REGULAR","OCASSIONAL"))</f>
        <v>#REF!</v>
      </c>
    </row>
    <row r="1662" spans="1:34" x14ac:dyDescent="0.25">
      <c r="A1662" s="1" t="s">
        <v>2480</v>
      </c>
      <c r="B1662" s="2">
        <v>45658</v>
      </c>
      <c r="C1662" s="3" t="s">
        <v>626</v>
      </c>
      <c r="D1662" s="4" t="s">
        <v>454</v>
      </c>
      <c r="E1662" s="4" t="s">
        <v>3</v>
      </c>
      <c r="F1662" s="5">
        <v>52</v>
      </c>
      <c r="G1662" s="3" t="s">
        <v>407</v>
      </c>
      <c r="H1662" s="3" t="s">
        <v>285</v>
      </c>
      <c r="I1662" s="3" t="s">
        <v>344</v>
      </c>
      <c r="J1662" s="3" t="s">
        <v>345</v>
      </c>
      <c r="K1662" s="3" t="s">
        <v>39</v>
      </c>
      <c r="L1662" s="5">
        <v>1</v>
      </c>
      <c r="M1662" s="5">
        <v>2200</v>
      </c>
      <c r="N1662" s="6">
        <v>0</v>
      </c>
      <c r="O1662" s="5">
        <v>2200</v>
      </c>
      <c r="P1662" s="5">
        <v>1400</v>
      </c>
      <c r="Q1662" s="5">
        <f>Table1[[#This Row],[Sales]]-Table1[[#This Row],[Cost]]</f>
        <v>800</v>
      </c>
      <c r="R1662" s="3" t="s">
        <v>17</v>
      </c>
      <c r="S1662" s="3" t="s">
        <v>10</v>
      </c>
      <c r="T1662" s="3" t="s">
        <v>18</v>
      </c>
      <c r="U1662" s="3" t="s">
        <v>12</v>
      </c>
      <c r="V1662" s="6">
        <f>Table1[[#This Row],[Profit]]/Table1[[#This Row],[Sales]]</f>
        <v>0.36363636363636365</v>
      </c>
      <c r="W1662" s="3">
        <f>[1]!Table1[[#This Row],[Sales]]-[1]!Table1[[#This Row],[Cost]]-[1]!Table1[[#This Row],[Profit]]</f>
        <v>0</v>
      </c>
      <c r="X1662" s="3">
        <f>[1]!Table1[[#This Row],[Quantity]]*[1]!Table1[[#This Row],[Unit_Price]]</f>
        <v>2200</v>
      </c>
      <c r="Y1662" s="7">
        <f>[1]!Table1[[#This Row],[Gross_Sales]]*[1]!Table1[[#This Row],[Discount]]</f>
        <v>0</v>
      </c>
      <c r="Z1662" s="8">
        <f>[1]!Table1[[#This Row],[Gross_Sales]]*[1]!Table1[[#This Row],[Discount_amount]]</f>
        <v>0</v>
      </c>
      <c r="AA1662" s="6">
        <f>IFERROR([1]!Table1[[#This Row],[Profit]]/[1]!Table1[[#This Row],[Sales]],0)</f>
        <v>0.36363636363636365</v>
      </c>
      <c r="AB1662" s="3">
        <f>YEAR([1]!Table1[[#This Row],[Order_Date]])</f>
        <v>2025</v>
      </c>
      <c r="AC1662" s="3">
        <f>MONTH([1]!Table1[[#This Row],[Order_Date]])</f>
        <v>1</v>
      </c>
      <c r="AD1662" s="3" t="str">
        <f t="shared" si="75"/>
        <v>Jan</v>
      </c>
      <c r="AE1662" s="3" t="str">
        <f t="shared" si="76"/>
        <v>Q1</v>
      </c>
      <c r="AF1662" s="3" t="str">
        <f t="shared" si="77"/>
        <v>2025-Jan</v>
      </c>
      <c r="AG1662" s="3">
        <f>COUNTIF(C:C,Table1[[#This Row],[Customer_ID]])</f>
        <v>8</v>
      </c>
      <c r="AH1662" s="9" t="e">
        <f>IF([1]!Table1[[#This Row],[Customer_order_count]] &gt;= 10,"FREQUENT",IF([1]!Table1[[#This Row],[Customer_order_count]] &lt;= 10,"REGULAR","OCASSIONAL"))</f>
        <v>#REF!</v>
      </c>
    </row>
    <row r="1663" spans="1:34" x14ac:dyDescent="0.25">
      <c r="A1663" s="10" t="s">
        <v>2481</v>
      </c>
      <c r="B1663" s="11">
        <v>45441</v>
      </c>
      <c r="C1663" s="12" t="s">
        <v>927</v>
      </c>
      <c r="D1663" s="13" t="s">
        <v>928</v>
      </c>
      <c r="E1663" s="13" t="s">
        <v>3</v>
      </c>
      <c r="F1663" s="14">
        <v>51</v>
      </c>
      <c r="G1663" s="12" t="s">
        <v>312</v>
      </c>
      <c r="H1663" s="12" t="s">
        <v>276</v>
      </c>
      <c r="I1663" s="12" t="s">
        <v>176</v>
      </c>
      <c r="J1663" s="12" t="s">
        <v>177</v>
      </c>
      <c r="K1663" s="12" t="s">
        <v>25</v>
      </c>
      <c r="L1663" s="14">
        <v>3</v>
      </c>
      <c r="M1663" s="14">
        <v>22000</v>
      </c>
      <c r="N1663" s="15">
        <v>0.1</v>
      </c>
      <c r="O1663" s="14">
        <v>59400</v>
      </c>
      <c r="P1663" s="14">
        <v>49500</v>
      </c>
      <c r="Q1663" s="5">
        <f>Table1[[#This Row],[Sales]]-Table1[[#This Row],[Cost]]</f>
        <v>9900</v>
      </c>
      <c r="R1663" s="12" t="s">
        <v>17</v>
      </c>
      <c r="S1663" s="12" t="s">
        <v>10</v>
      </c>
      <c r="T1663" s="12" t="s">
        <v>11</v>
      </c>
      <c r="U1663" s="12" t="s">
        <v>12</v>
      </c>
      <c r="V1663" s="6">
        <f>Table1[[#This Row],[Profit]]/Table1[[#This Row],[Sales]]</f>
        <v>0.16666666666666666</v>
      </c>
      <c r="W1663" s="12">
        <f>[1]!Table1[[#This Row],[Sales]]-[1]!Table1[[#This Row],[Cost]]-[1]!Table1[[#This Row],[Profit]]</f>
        <v>0</v>
      </c>
      <c r="X1663" s="12">
        <f>[1]!Table1[[#This Row],[Quantity]]*[1]!Table1[[#This Row],[Unit_Price]]</f>
        <v>66000</v>
      </c>
      <c r="Y1663" s="16">
        <f>[1]!Table1[[#This Row],[Gross_Sales]]*[1]!Table1[[#This Row],[Discount]]</f>
        <v>6600</v>
      </c>
      <c r="Z1663" s="17">
        <f>[1]!Table1[[#This Row],[Gross_Sales]]*[1]!Table1[[#This Row],[Discount_amount]]</f>
        <v>435600000</v>
      </c>
      <c r="AA1663" s="15">
        <f>IFERROR([1]!Table1[[#This Row],[Profit]]/[1]!Table1[[#This Row],[Sales]],0)</f>
        <v>0.16666666666666666</v>
      </c>
      <c r="AB1663" s="12">
        <f>YEAR([1]!Table1[[#This Row],[Order_Date]])</f>
        <v>2024</v>
      </c>
      <c r="AC1663" s="12">
        <f>MONTH([1]!Table1[[#This Row],[Order_Date]])</f>
        <v>5</v>
      </c>
      <c r="AD1663" s="12" t="str">
        <f t="shared" si="75"/>
        <v>May</v>
      </c>
      <c r="AE1663" s="12" t="str">
        <f t="shared" si="76"/>
        <v>Q2</v>
      </c>
      <c r="AF1663" s="12" t="str">
        <f t="shared" si="77"/>
        <v>2024-May</v>
      </c>
      <c r="AG1663" s="12">
        <f>COUNTIF(C:C,Table1[[#This Row],[Customer_ID]])</f>
        <v>10</v>
      </c>
      <c r="AH1663" s="18" t="e">
        <f>IF([1]!Table1[[#This Row],[Customer_order_count]] &gt;= 10,"FREQUENT",IF([1]!Table1[[#This Row],[Customer_order_count]] &lt;= 10,"REGULAR","OCASSIONAL"))</f>
        <v>#REF!</v>
      </c>
    </row>
    <row r="1664" spans="1:34" x14ac:dyDescent="0.25">
      <c r="A1664" s="1" t="s">
        <v>2482</v>
      </c>
      <c r="B1664" s="2">
        <v>45590</v>
      </c>
      <c r="C1664" s="3" t="s">
        <v>528</v>
      </c>
      <c r="D1664" s="4" t="s">
        <v>375</v>
      </c>
      <c r="E1664" s="4" t="s">
        <v>16</v>
      </c>
      <c r="F1664" s="5">
        <v>44</v>
      </c>
      <c r="G1664" s="3" t="s">
        <v>312</v>
      </c>
      <c r="H1664" s="3" t="s">
        <v>276</v>
      </c>
      <c r="I1664" s="3" t="s">
        <v>264</v>
      </c>
      <c r="J1664" s="3" t="s">
        <v>265</v>
      </c>
      <c r="K1664" s="3" t="s">
        <v>46</v>
      </c>
      <c r="L1664" s="5">
        <v>1</v>
      </c>
      <c r="M1664" s="5">
        <v>800</v>
      </c>
      <c r="N1664" s="6">
        <v>0.05</v>
      </c>
      <c r="O1664" s="5">
        <v>760</v>
      </c>
      <c r="P1664" s="5">
        <v>500</v>
      </c>
      <c r="Q1664" s="5">
        <f>Table1[[#This Row],[Sales]]-Table1[[#This Row],[Cost]]</f>
        <v>260</v>
      </c>
      <c r="R1664" s="3" t="s">
        <v>98</v>
      </c>
      <c r="S1664" s="3" t="s">
        <v>10</v>
      </c>
      <c r="T1664" s="3" t="s">
        <v>40</v>
      </c>
      <c r="U1664" s="3" t="s">
        <v>19</v>
      </c>
      <c r="V1664" s="6">
        <f>Table1[[#This Row],[Profit]]/Table1[[#This Row],[Sales]]</f>
        <v>0.34210526315789475</v>
      </c>
      <c r="W1664" s="3">
        <f>[1]!Table1[[#This Row],[Sales]]-[1]!Table1[[#This Row],[Cost]]-[1]!Table1[[#This Row],[Profit]]</f>
        <v>0</v>
      </c>
      <c r="X1664" s="3">
        <f>[1]!Table1[[#This Row],[Quantity]]*[1]!Table1[[#This Row],[Unit_Price]]</f>
        <v>800</v>
      </c>
      <c r="Y1664" s="7">
        <f>[1]!Table1[[#This Row],[Gross_Sales]]*[1]!Table1[[#This Row],[Discount]]</f>
        <v>40</v>
      </c>
      <c r="Z1664" s="8">
        <f>[1]!Table1[[#This Row],[Gross_Sales]]*[1]!Table1[[#This Row],[Discount_amount]]</f>
        <v>32000</v>
      </c>
      <c r="AA1664" s="6">
        <f>IFERROR([1]!Table1[[#This Row],[Profit]]/[1]!Table1[[#This Row],[Sales]],0)</f>
        <v>0.34210526315789475</v>
      </c>
      <c r="AB1664" s="3">
        <f>YEAR([1]!Table1[[#This Row],[Order_Date]])</f>
        <v>2024</v>
      </c>
      <c r="AC1664" s="3">
        <f>MONTH([1]!Table1[[#This Row],[Order_Date]])</f>
        <v>10</v>
      </c>
      <c r="AD1664" s="3" t="str">
        <f t="shared" si="75"/>
        <v>Oct</v>
      </c>
      <c r="AE1664" s="3" t="str">
        <f t="shared" si="76"/>
        <v>Q4</v>
      </c>
      <c r="AF1664" s="3" t="str">
        <f t="shared" si="77"/>
        <v>2024-Oct</v>
      </c>
      <c r="AG1664" s="3">
        <f>COUNTIF(C:C,Table1[[#This Row],[Customer_ID]])</f>
        <v>6</v>
      </c>
      <c r="AH1664" s="9" t="e">
        <f>IF([1]!Table1[[#This Row],[Customer_order_count]] &gt;= 10,"FREQUENT",IF([1]!Table1[[#This Row],[Customer_order_count]] &lt;= 10,"REGULAR","OCASSIONAL"))</f>
        <v>#REF!</v>
      </c>
    </row>
    <row r="1665" spans="1:34" x14ac:dyDescent="0.25">
      <c r="A1665" s="10" t="s">
        <v>162</v>
      </c>
      <c r="B1665" s="11">
        <v>45965</v>
      </c>
      <c r="C1665" s="12" t="s">
        <v>42</v>
      </c>
      <c r="D1665" s="13" t="s">
        <v>43</v>
      </c>
      <c r="E1665" s="13" t="s">
        <v>3</v>
      </c>
      <c r="F1665" s="14">
        <v>43</v>
      </c>
      <c r="G1665" s="12" t="s">
        <v>4</v>
      </c>
      <c r="H1665" s="12" t="s">
        <v>5</v>
      </c>
      <c r="I1665" s="12" t="s">
        <v>6</v>
      </c>
      <c r="J1665" s="12" t="s">
        <v>7</v>
      </c>
      <c r="K1665" s="12" t="s">
        <v>8</v>
      </c>
      <c r="L1665" s="14">
        <v>1</v>
      </c>
      <c r="M1665" s="14">
        <v>7000</v>
      </c>
      <c r="N1665" s="15">
        <v>0.1</v>
      </c>
      <c r="O1665" s="14">
        <v>6300</v>
      </c>
      <c r="P1665" s="14">
        <v>5200</v>
      </c>
      <c r="Q1665" s="5">
        <f>Table1[[#This Row],[Sales]]-Table1[[#This Row],[Cost]]</f>
        <v>1100</v>
      </c>
      <c r="R1665" s="12" t="s">
        <v>26</v>
      </c>
      <c r="S1665" s="12" t="s">
        <v>10</v>
      </c>
      <c r="T1665" s="12" t="s">
        <v>40</v>
      </c>
      <c r="U1665" s="12" t="s">
        <v>19</v>
      </c>
      <c r="V1665" s="6">
        <f>Table1[[#This Row],[Profit]]/Table1[[#This Row],[Sales]]</f>
        <v>0.17460317460317459</v>
      </c>
      <c r="W1665" s="12">
        <f>[1]!Table1[[#This Row],[Sales]]-[1]!Table1[[#This Row],[Cost]]-[1]!Table1[[#This Row],[Profit]]</f>
        <v>0</v>
      </c>
      <c r="X1665" s="12">
        <f>[1]!Table1[[#This Row],[Quantity]]*[1]!Table1[[#This Row],[Unit_Price]]</f>
        <v>7000</v>
      </c>
      <c r="Y1665" s="16">
        <f>[1]!Table1[[#This Row],[Gross_Sales]]*[1]!Table1[[#This Row],[Discount]]</f>
        <v>700</v>
      </c>
      <c r="Z1665" s="17">
        <f>[1]!Table1[[#This Row],[Gross_Sales]]*[1]!Table1[[#This Row],[Discount_amount]]</f>
        <v>4900000</v>
      </c>
      <c r="AA1665" s="15">
        <f>IFERROR([1]!Table1[[#This Row],[Profit]]/[1]!Table1[[#This Row],[Sales]],0)</f>
        <v>0.17460317460317459</v>
      </c>
      <c r="AB1665" s="12">
        <f>YEAR([1]!Table1[[#This Row],[Order_Date]])</f>
        <v>2025</v>
      </c>
      <c r="AC1665" s="12">
        <f>MONTH([1]!Table1[[#This Row],[Order_Date]])</f>
        <v>11</v>
      </c>
      <c r="AD1665" s="12" t="str">
        <f t="shared" si="75"/>
        <v>Nov</v>
      </c>
      <c r="AE1665" s="12" t="str">
        <f t="shared" si="76"/>
        <v>Q4</v>
      </c>
      <c r="AF1665" s="12" t="str">
        <f t="shared" si="77"/>
        <v>2025-Nov</v>
      </c>
      <c r="AG1665" s="12">
        <f>COUNTIF(C:C,Table1[[#This Row],[Customer_ID]])</f>
        <v>4</v>
      </c>
      <c r="AH1665" s="18" t="e">
        <f>IF([1]!Table1[[#This Row],[Customer_order_count]] &gt;= 10,"FREQUENT",IF([1]!Table1[[#This Row],[Customer_order_count]] &lt;= 10,"REGULAR","OCASSIONAL"))</f>
        <v>#REF!</v>
      </c>
    </row>
    <row r="1666" spans="1:34" x14ac:dyDescent="0.25">
      <c r="A1666" s="1" t="s">
        <v>2483</v>
      </c>
      <c r="B1666" s="2">
        <v>45864</v>
      </c>
      <c r="C1666" s="3" t="s">
        <v>311</v>
      </c>
      <c r="D1666" s="4" t="s">
        <v>101</v>
      </c>
      <c r="E1666" s="4" t="s">
        <v>16</v>
      </c>
      <c r="F1666" s="5">
        <v>42</v>
      </c>
      <c r="G1666" s="3" t="s">
        <v>312</v>
      </c>
      <c r="H1666" s="3" t="s">
        <v>276</v>
      </c>
      <c r="I1666" s="3" t="s">
        <v>102</v>
      </c>
      <c r="J1666" s="3" t="s">
        <v>103</v>
      </c>
      <c r="K1666" s="3" t="s">
        <v>25</v>
      </c>
      <c r="L1666" s="5">
        <v>1</v>
      </c>
      <c r="M1666" s="5">
        <v>28000</v>
      </c>
      <c r="N1666" s="6">
        <v>0.1</v>
      </c>
      <c r="O1666" s="5">
        <v>25200</v>
      </c>
      <c r="P1666" s="5">
        <v>21000</v>
      </c>
      <c r="Q1666" s="5">
        <f>Table1[[#This Row],[Sales]]-Table1[[#This Row],[Cost]]</f>
        <v>4200</v>
      </c>
      <c r="R1666" s="3" t="s">
        <v>17</v>
      </c>
      <c r="S1666" s="3" t="s">
        <v>10</v>
      </c>
      <c r="T1666" s="3" t="s">
        <v>33</v>
      </c>
      <c r="U1666" s="3" t="s">
        <v>27</v>
      </c>
      <c r="V1666" s="6">
        <f>Table1[[#This Row],[Profit]]/Table1[[#This Row],[Sales]]</f>
        <v>0.16666666666666666</v>
      </c>
      <c r="W1666" s="3">
        <f>[1]!Table1[[#This Row],[Sales]]-[1]!Table1[[#This Row],[Cost]]-[1]!Table1[[#This Row],[Profit]]</f>
        <v>0</v>
      </c>
      <c r="X1666" s="3">
        <f>[1]!Table1[[#This Row],[Quantity]]*[1]!Table1[[#This Row],[Unit_Price]]</f>
        <v>28000</v>
      </c>
      <c r="Y1666" s="7">
        <f>[1]!Table1[[#This Row],[Gross_Sales]]*[1]!Table1[[#This Row],[Discount]]</f>
        <v>2800</v>
      </c>
      <c r="Z1666" s="8">
        <f>[1]!Table1[[#This Row],[Gross_Sales]]*[1]!Table1[[#This Row],[Discount_amount]]</f>
        <v>78400000</v>
      </c>
      <c r="AA1666" s="6">
        <f>IFERROR([1]!Table1[[#This Row],[Profit]]/[1]!Table1[[#This Row],[Sales]],0)</f>
        <v>0.16666666666666666</v>
      </c>
      <c r="AB1666" s="3">
        <f>YEAR([1]!Table1[[#This Row],[Order_Date]])</f>
        <v>2025</v>
      </c>
      <c r="AC1666" s="3">
        <f>MONTH([1]!Table1[[#This Row],[Order_Date]])</f>
        <v>7</v>
      </c>
      <c r="AD1666" s="3" t="str">
        <f t="shared" ref="AD1666:AD1729" si="78">TEXT(B:B,"mmm")</f>
        <v>Jul</v>
      </c>
      <c r="AE1666" s="3" t="str">
        <f t="shared" ref="AE1666:AE1729" si="79">"Q"&amp;ROUNDUP(MONTH(B1666)/3,0)</f>
        <v>Q3</v>
      </c>
      <c r="AF1666" s="3" t="str">
        <f t="shared" ref="AF1666:AF1729" si="80">TEXT(B:B,"yyyy-mmm")</f>
        <v>2025-Jul</v>
      </c>
      <c r="AG1666" s="3">
        <f>COUNTIF(C:C,Table1[[#This Row],[Customer_ID]])</f>
        <v>21</v>
      </c>
      <c r="AH1666" s="9" t="e">
        <f>IF([1]!Table1[[#This Row],[Customer_order_count]] &gt;= 10,"FREQUENT",IF([1]!Table1[[#This Row],[Customer_order_count]] &lt;= 10,"REGULAR","OCASSIONAL"))</f>
        <v>#REF!</v>
      </c>
    </row>
    <row r="1667" spans="1:34" x14ac:dyDescent="0.25">
      <c r="A1667" s="10" t="s">
        <v>2484</v>
      </c>
      <c r="B1667" s="11">
        <v>45497</v>
      </c>
      <c r="C1667" s="12" t="s">
        <v>550</v>
      </c>
      <c r="D1667" s="13" t="s">
        <v>551</v>
      </c>
      <c r="E1667" s="13" t="s">
        <v>16</v>
      </c>
      <c r="F1667" s="14">
        <v>57</v>
      </c>
      <c r="G1667" s="12" t="s">
        <v>317</v>
      </c>
      <c r="H1667" s="12" t="s">
        <v>5</v>
      </c>
      <c r="I1667" s="12" t="s">
        <v>51</v>
      </c>
      <c r="J1667" s="12" t="s">
        <v>52</v>
      </c>
      <c r="K1667" s="12" t="s">
        <v>8</v>
      </c>
      <c r="L1667" s="14">
        <v>1</v>
      </c>
      <c r="M1667" s="14">
        <v>4500</v>
      </c>
      <c r="N1667" s="15">
        <v>0.05</v>
      </c>
      <c r="O1667" s="14">
        <v>4275</v>
      </c>
      <c r="P1667" s="14">
        <v>3200</v>
      </c>
      <c r="Q1667" s="5">
        <f>Table1[[#This Row],[Sales]]-Table1[[#This Row],[Cost]]</f>
        <v>1075</v>
      </c>
      <c r="R1667" s="12" t="s">
        <v>77</v>
      </c>
      <c r="S1667" s="12" t="s">
        <v>10</v>
      </c>
      <c r="T1667" s="12" t="s">
        <v>33</v>
      </c>
      <c r="U1667" s="12" t="s">
        <v>12</v>
      </c>
      <c r="V1667" s="6">
        <f>Table1[[#This Row],[Profit]]/Table1[[#This Row],[Sales]]</f>
        <v>0.25146198830409355</v>
      </c>
      <c r="W1667" s="12">
        <f>[1]!Table1[[#This Row],[Sales]]-[1]!Table1[[#This Row],[Cost]]-[1]!Table1[[#This Row],[Profit]]</f>
        <v>0</v>
      </c>
      <c r="X1667" s="12">
        <f>[1]!Table1[[#This Row],[Quantity]]*[1]!Table1[[#This Row],[Unit_Price]]</f>
        <v>4500</v>
      </c>
      <c r="Y1667" s="16">
        <f>[1]!Table1[[#This Row],[Gross_Sales]]*[1]!Table1[[#This Row],[Discount]]</f>
        <v>225</v>
      </c>
      <c r="Z1667" s="17">
        <f>[1]!Table1[[#This Row],[Gross_Sales]]*[1]!Table1[[#This Row],[Discount_amount]]</f>
        <v>1012500</v>
      </c>
      <c r="AA1667" s="15">
        <f>IFERROR([1]!Table1[[#This Row],[Profit]]/[1]!Table1[[#This Row],[Sales]],0)</f>
        <v>0.25146198830409355</v>
      </c>
      <c r="AB1667" s="12">
        <f>YEAR([1]!Table1[[#This Row],[Order_Date]])</f>
        <v>2024</v>
      </c>
      <c r="AC1667" s="12">
        <f>MONTH([1]!Table1[[#This Row],[Order_Date]])</f>
        <v>7</v>
      </c>
      <c r="AD1667" s="12" t="str">
        <f t="shared" si="78"/>
        <v>Jul</v>
      </c>
      <c r="AE1667" s="12" t="str">
        <f t="shared" si="79"/>
        <v>Q3</v>
      </c>
      <c r="AF1667" s="12" t="str">
        <f t="shared" si="80"/>
        <v>2024-Jul</v>
      </c>
      <c r="AG1667" s="12">
        <f>COUNTIF(C:C,Table1[[#This Row],[Customer_ID]])</f>
        <v>10</v>
      </c>
      <c r="AH1667" s="18" t="e">
        <f>IF([1]!Table1[[#This Row],[Customer_order_count]] &gt;= 10,"FREQUENT",IF([1]!Table1[[#This Row],[Customer_order_count]] &lt;= 10,"REGULAR","OCASSIONAL"))</f>
        <v>#REF!</v>
      </c>
    </row>
    <row r="1668" spans="1:34" x14ac:dyDescent="0.25">
      <c r="A1668" s="1" t="s">
        <v>2485</v>
      </c>
      <c r="B1668" s="2">
        <v>45641</v>
      </c>
      <c r="C1668" s="3" t="s">
        <v>623</v>
      </c>
      <c r="D1668" s="4" t="s">
        <v>417</v>
      </c>
      <c r="E1668" s="4" t="s">
        <v>16</v>
      </c>
      <c r="F1668" s="5">
        <v>56</v>
      </c>
      <c r="G1668" s="3" t="s">
        <v>317</v>
      </c>
      <c r="H1668" s="3" t="s">
        <v>5</v>
      </c>
      <c r="I1668" s="3" t="s">
        <v>186</v>
      </c>
      <c r="J1668" s="3" t="s">
        <v>187</v>
      </c>
      <c r="K1668" s="3" t="s">
        <v>91</v>
      </c>
      <c r="L1668" s="5">
        <v>1</v>
      </c>
      <c r="M1668" s="5">
        <v>12000</v>
      </c>
      <c r="N1668" s="6">
        <v>0.15</v>
      </c>
      <c r="O1668" s="5">
        <v>10200</v>
      </c>
      <c r="P1668" s="5">
        <v>9000</v>
      </c>
      <c r="Q1668" s="5">
        <f>Table1[[#This Row],[Sales]]-Table1[[#This Row],[Cost]]</f>
        <v>1200</v>
      </c>
      <c r="R1668" s="3" t="s">
        <v>9</v>
      </c>
      <c r="S1668" s="3" t="s">
        <v>10</v>
      </c>
      <c r="T1668" s="3" t="s">
        <v>40</v>
      </c>
      <c r="U1668" s="3" t="s">
        <v>19</v>
      </c>
      <c r="V1668" s="6">
        <f>Table1[[#This Row],[Profit]]/Table1[[#This Row],[Sales]]</f>
        <v>0.11764705882352941</v>
      </c>
      <c r="W1668" s="3">
        <f>[1]!Table1[[#This Row],[Sales]]-[1]!Table1[[#This Row],[Cost]]-[1]!Table1[[#This Row],[Profit]]</f>
        <v>0</v>
      </c>
      <c r="X1668" s="3">
        <f>[1]!Table1[[#This Row],[Quantity]]*[1]!Table1[[#This Row],[Unit_Price]]</f>
        <v>12000</v>
      </c>
      <c r="Y1668" s="7">
        <f>[1]!Table1[[#This Row],[Gross_Sales]]*[1]!Table1[[#This Row],[Discount]]</f>
        <v>1800</v>
      </c>
      <c r="Z1668" s="8">
        <f>[1]!Table1[[#This Row],[Gross_Sales]]*[1]!Table1[[#This Row],[Discount_amount]]</f>
        <v>21600000</v>
      </c>
      <c r="AA1668" s="6">
        <f>IFERROR([1]!Table1[[#This Row],[Profit]]/[1]!Table1[[#This Row],[Sales]],0)</f>
        <v>0.11764705882352941</v>
      </c>
      <c r="AB1668" s="3">
        <f>YEAR([1]!Table1[[#This Row],[Order_Date]])</f>
        <v>2024</v>
      </c>
      <c r="AC1668" s="3">
        <f>MONTH([1]!Table1[[#This Row],[Order_Date]])</f>
        <v>12</v>
      </c>
      <c r="AD1668" s="3" t="str">
        <f t="shared" si="78"/>
        <v>Dec</v>
      </c>
      <c r="AE1668" s="3" t="str">
        <f t="shared" si="79"/>
        <v>Q4</v>
      </c>
      <c r="AF1668" s="3" t="str">
        <f t="shared" si="80"/>
        <v>2024-Dec</v>
      </c>
      <c r="AG1668" s="3">
        <f>COUNTIF(C:C,Table1[[#This Row],[Customer_ID]])</f>
        <v>2</v>
      </c>
      <c r="AH1668" s="9" t="e">
        <f>IF([1]!Table1[[#This Row],[Customer_order_count]] &gt;= 10,"FREQUENT",IF([1]!Table1[[#This Row],[Customer_order_count]] &lt;= 10,"REGULAR","OCASSIONAL"))</f>
        <v>#REF!</v>
      </c>
    </row>
    <row r="1669" spans="1:34" x14ac:dyDescent="0.25">
      <c r="A1669" s="10" t="s">
        <v>2486</v>
      </c>
      <c r="B1669" s="11">
        <v>45770</v>
      </c>
      <c r="C1669" s="12" t="s">
        <v>540</v>
      </c>
      <c r="D1669" s="13" t="s">
        <v>541</v>
      </c>
      <c r="E1669" s="13" t="s">
        <v>3</v>
      </c>
      <c r="F1669" s="14">
        <v>47</v>
      </c>
      <c r="G1669" s="12" t="s">
        <v>275</v>
      </c>
      <c r="H1669" s="12" t="s">
        <v>276</v>
      </c>
      <c r="I1669" s="12" t="s">
        <v>56</v>
      </c>
      <c r="J1669" s="12" t="s">
        <v>57</v>
      </c>
      <c r="K1669" s="12" t="s">
        <v>58</v>
      </c>
      <c r="L1669" s="14">
        <v>2</v>
      </c>
      <c r="M1669" s="14">
        <v>1200</v>
      </c>
      <c r="N1669" s="15">
        <v>0</v>
      </c>
      <c r="O1669" s="14">
        <v>2400</v>
      </c>
      <c r="P1669" s="14">
        <v>1600</v>
      </c>
      <c r="Q1669" s="5">
        <f>Table1[[#This Row],[Sales]]-Table1[[#This Row],[Cost]]</f>
        <v>800</v>
      </c>
      <c r="R1669" s="12" t="s">
        <v>9</v>
      </c>
      <c r="S1669" s="12" t="s">
        <v>10</v>
      </c>
      <c r="T1669" s="12" t="s">
        <v>11</v>
      </c>
      <c r="U1669" s="12" t="s">
        <v>19</v>
      </c>
      <c r="V1669" s="6">
        <f>Table1[[#This Row],[Profit]]/Table1[[#This Row],[Sales]]</f>
        <v>0.33333333333333331</v>
      </c>
      <c r="W1669" s="12">
        <f>[1]!Table1[[#This Row],[Sales]]-[1]!Table1[[#This Row],[Cost]]-[1]!Table1[[#This Row],[Profit]]</f>
        <v>0</v>
      </c>
      <c r="X1669" s="12">
        <f>[1]!Table1[[#This Row],[Quantity]]*[1]!Table1[[#This Row],[Unit_Price]]</f>
        <v>2400</v>
      </c>
      <c r="Y1669" s="16">
        <f>[1]!Table1[[#This Row],[Gross_Sales]]*[1]!Table1[[#This Row],[Discount]]</f>
        <v>0</v>
      </c>
      <c r="Z1669" s="17">
        <f>[1]!Table1[[#This Row],[Gross_Sales]]*[1]!Table1[[#This Row],[Discount_amount]]</f>
        <v>0</v>
      </c>
      <c r="AA1669" s="15">
        <f>IFERROR([1]!Table1[[#This Row],[Profit]]/[1]!Table1[[#This Row],[Sales]],0)</f>
        <v>0.33333333333333331</v>
      </c>
      <c r="AB1669" s="12">
        <f>YEAR([1]!Table1[[#This Row],[Order_Date]])</f>
        <v>2025</v>
      </c>
      <c r="AC1669" s="12">
        <f>MONTH([1]!Table1[[#This Row],[Order_Date]])</f>
        <v>4</v>
      </c>
      <c r="AD1669" s="12" t="str">
        <f t="shared" si="78"/>
        <v>Apr</v>
      </c>
      <c r="AE1669" s="12" t="str">
        <f t="shared" si="79"/>
        <v>Q2</v>
      </c>
      <c r="AF1669" s="12" t="str">
        <f t="shared" si="80"/>
        <v>2025-Apr</v>
      </c>
      <c r="AG1669" s="12">
        <f>COUNTIF(C:C,Table1[[#This Row],[Customer_ID]])</f>
        <v>17</v>
      </c>
      <c r="AH1669" s="18" t="e">
        <f>IF([1]!Table1[[#This Row],[Customer_order_count]] &gt;= 10,"FREQUENT",IF([1]!Table1[[#This Row],[Customer_order_count]] &lt;= 10,"REGULAR","OCASSIONAL"))</f>
        <v>#REF!</v>
      </c>
    </row>
    <row r="1670" spans="1:34" x14ac:dyDescent="0.25">
      <c r="A1670" s="1" t="s">
        <v>2487</v>
      </c>
      <c r="B1670" s="2">
        <v>45871</v>
      </c>
      <c r="C1670" s="3" t="s">
        <v>1213</v>
      </c>
      <c r="D1670" s="4" t="s">
        <v>43</v>
      </c>
      <c r="E1670" s="4" t="s">
        <v>16</v>
      </c>
      <c r="F1670" s="5">
        <v>43</v>
      </c>
      <c r="G1670" s="3" t="s">
        <v>339</v>
      </c>
      <c r="H1670" s="3" t="s">
        <v>285</v>
      </c>
      <c r="I1670" s="3" t="s">
        <v>68</v>
      </c>
      <c r="J1670" s="3" t="s">
        <v>69</v>
      </c>
      <c r="K1670" s="3" t="s">
        <v>39</v>
      </c>
      <c r="L1670" s="5">
        <v>2</v>
      </c>
      <c r="M1670" s="5">
        <v>3500</v>
      </c>
      <c r="N1670" s="6">
        <v>0.05</v>
      </c>
      <c r="O1670" s="5">
        <v>6650</v>
      </c>
      <c r="P1670" s="5">
        <v>4600</v>
      </c>
      <c r="Q1670" s="5">
        <f>Table1[[#This Row],[Sales]]-Table1[[#This Row],[Cost]]</f>
        <v>2050</v>
      </c>
      <c r="R1670" s="3" t="s">
        <v>17</v>
      </c>
      <c r="S1670" s="3" t="s">
        <v>10</v>
      </c>
      <c r="T1670" s="3" t="s">
        <v>33</v>
      </c>
      <c r="U1670" s="3" t="s">
        <v>12</v>
      </c>
      <c r="V1670" s="6">
        <f>Table1[[#This Row],[Profit]]/Table1[[#This Row],[Sales]]</f>
        <v>0.30827067669172931</v>
      </c>
      <c r="W1670" s="3">
        <f>[1]!Table1[[#This Row],[Sales]]-[1]!Table1[[#This Row],[Cost]]-[1]!Table1[[#This Row],[Profit]]</f>
        <v>0</v>
      </c>
      <c r="X1670" s="3">
        <f>[1]!Table1[[#This Row],[Quantity]]*[1]!Table1[[#This Row],[Unit_Price]]</f>
        <v>7000</v>
      </c>
      <c r="Y1670" s="7">
        <f>[1]!Table1[[#This Row],[Gross_Sales]]*[1]!Table1[[#This Row],[Discount]]</f>
        <v>350</v>
      </c>
      <c r="Z1670" s="8">
        <f>[1]!Table1[[#This Row],[Gross_Sales]]*[1]!Table1[[#This Row],[Discount_amount]]</f>
        <v>2450000</v>
      </c>
      <c r="AA1670" s="6">
        <f>IFERROR([1]!Table1[[#This Row],[Profit]]/[1]!Table1[[#This Row],[Sales]],0)</f>
        <v>0.30827067669172931</v>
      </c>
      <c r="AB1670" s="3">
        <f>YEAR([1]!Table1[[#This Row],[Order_Date]])</f>
        <v>2025</v>
      </c>
      <c r="AC1670" s="3">
        <f>MONTH([1]!Table1[[#This Row],[Order_Date]])</f>
        <v>8</v>
      </c>
      <c r="AD1670" s="3" t="str">
        <f t="shared" si="78"/>
        <v>Aug</v>
      </c>
      <c r="AE1670" s="3" t="str">
        <f t="shared" si="79"/>
        <v>Q3</v>
      </c>
      <c r="AF1670" s="3" t="str">
        <f t="shared" si="80"/>
        <v>2025-Aug</v>
      </c>
      <c r="AG1670" s="3">
        <f>COUNTIF(C:C,Table1[[#This Row],[Customer_ID]])</f>
        <v>10</v>
      </c>
      <c r="AH1670" s="9" t="e">
        <f>IF([1]!Table1[[#This Row],[Customer_order_count]] &gt;= 10,"FREQUENT",IF([1]!Table1[[#This Row],[Customer_order_count]] &lt;= 10,"REGULAR","OCASSIONAL"))</f>
        <v>#REF!</v>
      </c>
    </row>
    <row r="1671" spans="1:34" x14ac:dyDescent="0.25">
      <c r="A1671" s="10" t="s">
        <v>2488</v>
      </c>
      <c r="B1671" s="11">
        <v>45458</v>
      </c>
      <c r="C1671" s="12" t="s">
        <v>72</v>
      </c>
      <c r="D1671" s="13" t="s">
        <v>73</v>
      </c>
      <c r="E1671" s="13" t="s">
        <v>16</v>
      </c>
      <c r="F1671" s="14">
        <v>45</v>
      </c>
      <c r="G1671" s="12" t="s">
        <v>4</v>
      </c>
      <c r="H1671" s="12" t="s">
        <v>5</v>
      </c>
      <c r="I1671" s="12" t="s">
        <v>31</v>
      </c>
      <c r="J1671" s="12" t="s">
        <v>32</v>
      </c>
      <c r="K1671" s="12" t="s">
        <v>25</v>
      </c>
      <c r="L1671" s="14">
        <v>1</v>
      </c>
      <c r="M1671" s="14">
        <v>5000</v>
      </c>
      <c r="N1671" s="15">
        <v>0.15</v>
      </c>
      <c r="O1671" s="14">
        <v>4250</v>
      </c>
      <c r="P1671" s="14">
        <v>3500</v>
      </c>
      <c r="Q1671" s="5">
        <f>Table1[[#This Row],[Sales]]-Table1[[#This Row],[Cost]]</f>
        <v>750</v>
      </c>
      <c r="R1671" s="12" t="s">
        <v>17</v>
      </c>
      <c r="S1671" s="12" t="s">
        <v>10</v>
      </c>
      <c r="T1671" s="12" t="s">
        <v>11</v>
      </c>
      <c r="U1671" s="12" t="s">
        <v>27</v>
      </c>
      <c r="V1671" s="6">
        <f>Table1[[#This Row],[Profit]]/Table1[[#This Row],[Sales]]</f>
        <v>0.17647058823529413</v>
      </c>
      <c r="W1671" s="12">
        <f>[1]!Table1[[#This Row],[Sales]]-[1]!Table1[[#This Row],[Cost]]-[1]!Table1[[#This Row],[Profit]]</f>
        <v>0</v>
      </c>
      <c r="X1671" s="12">
        <f>[1]!Table1[[#This Row],[Quantity]]*[1]!Table1[[#This Row],[Unit_Price]]</f>
        <v>5000</v>
      </c>
      <c r="Y1671" s="16">
        <f>[1]!Table1[[#This Row],[Gross_Sales]]*[1]!Table1[[#This Row],[Discount]]</f>
        <v>750</v>
      </c>
      <c r="Z1671" s="17">
        <f>[1]!Table1[[#This Row],[Gross_Sales]]*[1]!Table1[[#This Row],[Discount_amount]]</f>
        <v>3750000</v>
      </c>
      <c r="AA1671" s="15">
        <f>IFERROR([1]!Table1[[#This Row],[Profit]]/[1]!Table1[[#This Row],[Sales]],0)</f>
        <v>0.17647058823529413</v>
      </c>
      <c r="AB1671" s="12">
        <f>YEAR([1]!Table1[[#This Row],[Order_Date]])</f>
        <v>2024</v>
      </c>
      <c r="AC1671" s="12">
        <f>MONTH([1]!Table1[[#This Row],[Order_Date]])</f>
        <v>6</v>
      </c>
      <c r="AD1671" s="12" t="str">
        <f t="shared" si="78"/>
        <v>Jun</v>
      </c>
      <c r="AE1671" s="12" t="str">
        <f t="shared" si="79"/>
        <v>Q2</v>
      </c>
      <c r="AF1671" s="12" t="str">
        <f t="shared" si="80"/>
        <v>2024-Jun</v>
      </c>
      <c r="AG1671" s="12">
        <f>COUNTIF(C:C,Table1[[#This Row],[Customer_ID]])</f>
        <v>10</v>
      </c>
      <c r="AH1671" s="18" t="e">
        <f>IF([1]!Table1[[#This Row],[Customer_order_count]] &gt;= 10,"FREQUENT",IF([1]!Table1[[#This Row],[Customer_order_count]] &lt;= 10,"REGULAR","OCASSIONAL"))</f>
        <v>#REF!</v>
      </c>
    </row>
    <row r="1672" spans="1:34" x14ac:dyDescent="0.25">
      <c r="A1672" s="1" t="s">
        <v>2489</v>
      </c>
      <c r="B1672" s="2">
        <v>45335</v>
      </c>
      <c r="C1672" s="3" t="s">
        <v>459</v>
      </c>
      <c r="D1672" s="4" t="s">
        <v>460</v>
      </c>
      <c r="E1672" s="4" t="s">
        <v>3</v>
      </c>
      <c r="F1672" s="5">
        <v>31</v>
      </c>
      <c r="G1672" s="3" t="s">
        <v>269</v>
      </c>
      <c r="H1672" s="3" t="s">
        <v>270</v>
      </c>
      <c r="I1672" s="3" t="s">
        <v>143</v>
      </c>
      <c r="J1672" s="3" t="s">
        <v>144</v>
      </c>
      <c r="K1672" s="3" t="s">
        <v>76</v>
      </c>
      <c r="L1672" s="5">
        <v>4</v>
      </c>
      <c r="M1672" s="5">
        <v>700</v>
      </c>
      <c r="N1672" s="6">
        <v>0.05</v>
      </c>
      <c r="O1672" s="5">
        <v>2660</v>
      </c>
      <c r="P1672" s="5">
        <v>2280</v>
      </c>
      <c r="Q1672" s="5">
        <f>Table1[[#This Row],[Sales]]-Table1[[#This Row],[Cost]]</f>
        <v>380</v>
      </c>
      <c r="R1672" s="3" t="s">
        <v>26</v>
      </c>
      <c r="S1672" s="3" t="s">
        <v>10</v>
      </c>
      <c r="T1672" s="3" t="s">
        <v>18</v>
      </c>
      <c r="U1672" s="3" t="s">
        <v>19</v>
      </c>
      <c r="V1672" s="6">
        <f>Table1[[#This Row],[Profit]]/Table1[[#This Row],[Sales]]</f>
        <v>0.14285714285714285</v>
      </c>
      <c r="W1672" s="3">
        <f>[1]!Table1[[#This Row],[Sales]]-[1]!Table1[[#This Row],[Cost]]-[1]!Table1[[#This Row],[Profit]]</f>
        <v>0</v>
      </c>
      <c r="X1672" s="3">
        <f>[1]!Table1[[#This Row],[Quantity]]*[1]!Table1[[#This Row],[Unit_Price]]</f>
        <v>2800</v>
      </c>
      <c r="Y1672" s="7">
        <f>[1]!Table1[[#This Row],[Gross_Sales]]*[1]!Table1[[#This Row],[Discount]]</f>
        <v>140</v>
      </c>
      <c r="Z1672" s="8">
        <f>[1]!Table1[[#This Row],[Gross_Sales]]*[1]!Table1[[#This Row],[Discount_amount]]</f>
        <v>392000</v>
      </c>
      <c r="AA1672" s="6">
        <f>IFERROR([1]!Table1[[#This Row],[Profit]]/[1]!Table1[[#This Row],[Sales]],0)</f>
        <v>0.14285714285714285</v>
      </c>
      <c r="AB1672" s="3">
        <f>YEAR([1]!Table1[[#This Row],[Order_Date]])</f>
        <v>2024</v>
      </c>
      <c r="AC1672" s="3">
        <f>MONTH([1]!Table1[[#This Row],[Order_Date]])</f>
        <v>2</v>
      </c>
      <c r="AD1672" s="3" t="str">
        <f t="shared" si="78"/>
        <v>Feb</v>
      </c>
      <c r="AE1672" s="3" t="str">
        <f t="shared" si="79"/>
        <v>Q1</v>
      </c>
      <c r="AF1672" s="3" t="str">
        <f t="shared" si="80"/>
        <v>2024-Feb</v>
      </c>
      <c r="AG1672" s="3">
        <f>COUNTIF(C:C,Table1[[#This Row],[Customer_ID]])</f>
        <v>12</v>
      </c>
      <c r="AH1672" s="9" t="e">
        <f>IF([1]!Table1[[#This Row],[Customer_order_count]] &gt;= 10,"FREQUENT",IF([1]!Table1[[#This Row],[Customer_order_count]] &lt;= 10,"REGULAR","OCASSIONAL"))</f>
        <v>#REF!</v>
      </c>
    </row>
    <row r="1673" spans="1:34" x14ac:dyDescent="0.25">
      <c r="A1673" s="10" t="s">
        <v>2490</v>
      </c>
      <c r="B1673" s="11">
        <v>45520</v>
      </c>
      <c r="C1673" s="12" t="s">
        <v>342</v>
      </c>
      <c r="D1673" s="13" t="s">
        <v>343</v>
      </c>
      <c r="E1673" s="13" t="s">
        <v>16</v>
      </c>
      <c r="F1673" s="14">
        <v>57</v>
      </c>
      <c r="G1673" s="12" t="s">
        <v>290</v>
      </c>
      <c r="H1673" s="12" t="s">
        <v>276</v>
      </c>
      <c r="I1673" s="12" t="s">
        <v>109</v>
      </c>
      <c r="J1673" s="12" t="s">
        <v>110</v>
      </c>
      <c r="K1673" s="12" t="s">
        <v>8</v>
      </c>
      <c r="L1673" s="14">
        <v>1</v>
      </c>
      <c r="M1673" s="14">
        <v>4000</v>
      </c>
      <c r="N1673" s="15">
        <v>0.1</v>
      </c>
      <c r="O1673" s="14">
        <v>3600</v>
      </c>
      <c r="P1673" s="14">
        <v>2900</v>
      </c>
      <c r="Q1673" s="5">
        <f>Table1[[#This Row],[Sales]]-Table1[[#This Row],[Cost]]</f>
        <v>700</v>
      </c>
      <c r="R1673" s="12" t="s">
        <v>26</v>
      </c>
      <c r="S1673" s="12" t="s">
        <v>10</v>
      </c>
      <c r="T1673" s="12" t="s">
        <v>33</v>
      </c>
      <c r="U1673" s="12" t="s">
        <v>19</v>
      </c>
      <c r="V1673" s="6">
        <f>Table1[[#This Row],[Profit]]/Table1[[#This Row],[Sales]]</f>
        <v>0.19444444444444445</v>
      </c>
      <c r="W1673" s="12">
        <f>[1]!Table1[[#This Row],[Sales]]-[1]!Table1[[#This Row],[Cost]]-[1]!Table1[[#This Row],[Profit]]</f>
        <v>0</v>
      </c>
      <c r="X1673" s="12">
        <f>[1]!Table1[[#This Row],[Quantity]]*[1]!Table1[[#This Row],[Unit_Price]]</f>
        <v>4000</v>
      </c>
      <c r="Y1673" s="16">
        <f>[1]!Table1[[#This Row],[Gross_Sales]]*[1]!Table1[[#This Row],[Discount]]</f>
        <v>400</v>
      </c>
      <c r="Z1673" s="17">
        <f>[1]!Table1[[#This Row],[Gross_Sales]]*[1]!Table1[[#This Row],[Discount_amount]]</f>
        <v>1600000</v>
      </c>
      <c r="AA1673" s="15">
        <f>IFERROR([1]!Table1[[#This Row],[Profit]]/[1]!Table1[[#This Row],[Sales]],0)</f>
        <v>0.19444444444444445</v>
      </c>
      <c r="AB1673" s="12">
        <f>YEAR([1]!Table1[[#This Row],[Order_Date]])</f>
        <v>2024</v>
      </c>
      <c r="AC1673" s="12">
        <f>MONTH([1]!Table1[[#This Row],[Order_Date]])</f>
        <v>8</v>
      </c>
      <c r="AD1673" s="12" t="str">
        <f t="shared" si="78"/>
        <v>Aug</v>
      </c>
      <c r="AE1673" s="12" t="str">
        <f t="shared" si="79"/>
        <v>Q3</v>
      </c>
      <c r="AF1673" s="12" t="str">
        <f t="shared" si="80"/>
        <v>2024-Aug</v>
      </c>
      <c r="AG1673" s="12">
        <f>COUNTIF(C:C,Table1[[#This Row],[Customer_ID]])</f>
        <v>14</v>
      </c>
      <c r="AH1673" s="18" t="e">
        <f>IF([1]!Table1[[#This Row],[Customer_order_count]] &gt;= 10,"FREQUENT",IF([1]!Table1[[#This Row],[Customer_order_count]] &lt;= 10,"REGULAR","OCASSIONAL"))</f>
        <v>#REF!</v>
      </c>
    </row>
    <row r="1674" spans="1:34" x14ac:dyDescent="0.25">
      <c r="A1674" s="1" t="s">
        <v>2491</v>
      </c>
      <c r="B1674" s="2">
        <v>45536</v>
      </c>
      <c r="C1674" s="3" t="s">
        <v>1198</v>
      </c>
      <c r="D1674" s="3" t="s">
        <v>962</v>
      </c>
      <c r="E1674" s="3" t="s">
        <v>3</v>
      </c>
      <c r="F1674" s="3">
        <v>25</v>
      </c>
      <c r="G1674" s="3" t="s">
        <v>280</v>
      </c>
      <c r="H1674" s="3" t="s">
        <v>270</v>
      </c>
      <c r="I1674" s="3" t="s">
        <v>143</v>
      </c>
      <c r="J1674" s="3" t="s">
        <v>144</v>
      </c>
      <c r="K1674" s="3" t="s">
        <v>76</v>
      </c>
      <c r="L1674" s="3">
        <v>5</v>
      </c>
      <c r="M1674" s="3">
        <v>700</v>
      </c>
      <c r="N1674" s="3">
        <v>0</v>
      </c>
      <c r="O1674" s="3">
        <v>3500</v>
      </c>
      <c r="P1674" s="3">
        <v>2850</v>
      </c>
      <c r="Q1674" s="5">
        <f>Table1[[#This Row],[Sales]]-Table1[[#This Row],[Cost]]</f>
        <v>650</v>
      </c>
      <c r="R1674" s="3" t="s">
        <v>9</v>
      </c>
      <c r="S1674" s="3" t="s">
        <v>287</v>
      </c>
      <c r="T1674" s="3" t="s">
        <v>33</v>
      </c>
      <c r="U1674" s="3" t="s">
        <v>19</v>
      </c>
      <c r="V1674" s="6">
        <f>Table1[[#This Row],[Profit]]/Table1[[#This Row],[Sales]]</f>
        <v>0.18571428571428572</v>
      </c>
      <c r="W1674" s="3">
        <f>[1]!Table1[[#This Row],[Sales]]-[1]!Table1[[#This Row],[Cost]]-[1]!Table1[[#This Row],[Profit]]</f>
        <v>-5700</v>
      </c>
      <c r="X1674" s="3">
        <f>[1]!Table1[[#This Row],[Quantity]]*[1]!Table1[[#This Row],[Unit_Price]]</f>
        <v>3500</v>
      </c>
      <c r="Y1674" s="3">
        <f>[1]!Table1[[#This Row],[Gross_Sales]]*[1]!Table1[[#This Row],[Discount]]</f>
        <v>0</v>
      </c>
      <c r="Z1674" s="3">
        <f>[1]!Table1[[#This Row],[Gross_Sales]]*[1]!Table1[[#This Row],[Discount_amount]]</f>
        <v>0</v>
      </c>
      <c r="AA1674" s="3">
        <f>IFERROR([1]!Table1[[#This Row],[Profit]]/[1]!Table1[[#This Row],[Sales]],0)</f>
        <v>0.18571428571428572</v>
      </c>
      <c r="AB1674" s="3">
        <f>YEAR([1]!Table1[[#This Row],[Order_Date]])</f>
        <v>2024</v>
      </c>
      <c r="AC1674" s="3">
        <f>MONTH([1]!Table1[[#This Row],[Order_Date]])</f>
        <v>9</v>
      </c>
      <c r="AD1674" s="3" t="str">
        <f t="shared" si="78"/>
        <v>Sep</v>
      </c>
      <c r="AE1674" s="3" t="str">
        <f t="shared" si="79"/>
        <v>Q3</v>
      </c>
      <c r="AF1674" s="3" t="str">
        <f t="shared" si="80"/>
        <v>2024-Sep</v>
      </c>
      <c r="AG1674" s="3">
        <f>COUNTIF(C:C,Table1[[#This Row],[Customer_ID]])</f>
        <v>20</v>
      </c>
      <c r="AH1674" s="9" t="e">
        <f>IF([1]!Table1[[#This Row],[Customer_order_count]] &gt;= 10,"FREQUENT",IF([1]!Table1[[#This Row],[Customer_order_count]] &lt;= 10,"REGULAR","OCASSIONAL"))</f>
        <v>#REF!</v>
      </c>
    </row>
    <row r="1675" spans="1:34" x14ac:dyDescent="0.25">
      <c r="A1675" s="10" t="s">
        <v>2492</v>
      </c>
      <c r="B1675" s="11">
        <v>45631</v>
      </c>
      <c r="C1675" s="12" t="s">
        <v>273</v>
      </c>
      <c r="D1675" s="13" t="s">
        <v>274</v>
      </c>
      <c r="E1675" s="13" t="s">
        <v>3</v>
      </c>
      <c r="F1675" s="14">
        <v>43</v>
      </c>
      <c r="G1675" s="12" t="s">
        <v>275</v>
      </c>
      <c r="H1675" s="12" t="s">
        <v>276</v>
      </c>
      <c r="I1675" s="12" t="s">
        <v>95</v>
      </c>
      <c r="J1675" s="12" t="s">
        <v>96</v>
      </c>
      <c r="K1675" s="12" t="s">
        <v>46</v>
      </c>
      <c r="L1675" s="14">
        <v>1</v>
      </c>
      <c r="M1675" s="14">
        <v>600</v>
      </c>
      <c r="N1675" s="15">
        <v>0</v>
      </c>
      <c r="O1675" s="14">
        <v>600</v>
      </c>
      <c r="P1675" s="14">
        <v>380</v>
      </c>
      <c r="Q1675" s="5">
        <f>Table1[[#This Row],[Sales]]-Table1[[#This Row],[Cost]]</f>
        <v>220</v>
      </c>
      <c r="R1675" s="12" t="s">
        <v>26</v>
      </c>
      <c r="S1675" s="12" t="s">
        <v>10</v>
      </c>
      <c r="T1675" s="12" t="s">
        <v>40</v>
      </c>
      <c r="U1675" s="12" t="s">
        <v>27</v>
      </c>
      <c r="V1675" s="6">
        <f>Table1[[#This Row],[Profit]]/Table1[[#This Row],[Sales]]</f>
        <v>0.36666666666666664</v>
      </c>
      <c r="W1675" s="12">
        <f>[1]!Table1[[#This Row],[Sales]]-[1]!Table1[[#This Row],[Cost]]-[1]!Table1[[#This Row],[Profit]]</f>
        <v>0</v>
      </c>
      <c r="X1675" s="12">
        <f>[1]!Table1[[#This Row],[Quantity]]*[1]!Table1[[#This Row],[Unit_Price]]</f>
        <v>600</v>
      </c>
      <c r="Y1675" s="16">
        <f>[1]!Table1[[#This Row],[Gross_Sales]]*[1]!Table1[[#This Row],[Discount]]</f>
        <v>0</v>
      </c>
      <c r="Z1675" s="17">
        <f>[1]!Table1[[#This Row],[Gross_Sales]]*[1]!Table1[[#This Row],[Discount_amount]]</f>
        <v>0</v>
      </c>
      <c r="AA1675" s="15">
        <f>IFERROR([1]!Table1[[#This Row],[Profit]]/[1]!Table1[[#This Row],[Sales]],0)</f>
        <v>0.36666666666666664</v>
      </c>
      <c r="AB1675" s="12">
        <f>YEAR([1]!Table1[[#This Row],[Order_Date]])</f>
        <v>2024</v>
      </c>
      <c r="AC1675" s="12">
        <f>MONTH([1]!Table1[[#This Row],[Order_Date]])</f>
        <v>12</v>
      </c>
      <c r="AD1675" s="12" t="str">
        <f t="shared" si="78"/>
        <v>Dec</v>
      </c>
      <c r="AE1675" s="12" t="str">
        <f t="shared" si="79"/>
        <v>Q4</v>
      </c>
      <c r="AF1675" s="12" t="str">
        <f t="shared" si="80"/>
        <v>2024-Dec</v>
      </c>
      <c r="AG1675" s="12">
        <f>COUNTIF(C:C,Table1[[#This Row],[Customer_ID]])</f>
        <v>13</v>
      </c>
      <c r="AH1675" s="18" t="e">
        <f>IF([1]!Table1[[#This Row],[Customer_order_count]] &gt;= 10,"FREQUENT",IF([1]!Table1[[#This Row],[Customer_order_count]] &lt;= 10,"REGULAR","OCASSIONAL"))</f>
        <v>#REF!</v>
      </c>
    </row>
    <row r="1676" spans="1:34" x14ac:dyDescent="0.25">
      <c r="A1676" s="1" t="s">
        <v>2493</v>
      </c>
      <c r="B1676" s="2">
        <v>45298</v>
      </c>
      <c r="C1676" s="3" t="s">
        <v>1047</v>
      </c>
      <c r="D1676" s="4" t="s">
        <v>1029</v>
      </c>
      <c r="E1676" s="4" t="s">
        <v>16</v>
      </c>
      <c r="F1676" s="5">
        <v>52</v>
      </c>
      <c r="G1676" s="3" t="s">
        <v>275</v>
      </c>
      <c r="H1676" s="3" t="s">
        <v>276</v>
      </c>
      <c r="I1676" s="3" t="s">
        <v>264</v>
      </c>
      <c r="J1676" s="3" t="s">
        <v>265</v>
      </c>
      <c r="K1676" s="3" t="s">
        <v>46</v>
      </c>
      <c r="L1676" s="5">
        <v>3</v>
      </c>
      <c r="M1676" s="5">
        <v>800</v>
      </c>
      <c r="N1676" s="6">
        <v>0.2</v>
      </c>
      <c r="O1676" s="5">
        <v>1920</v>
      </c>
      <c r="P1676" s="5">
        <v>1500</v>
      </c>
      <c r="Q1676" s="5">
        <f>Table1[[#This Row],[Sales]]-Table1[[#This Row],[Cost]]</f>
        <v>420</v>
      </c>
      <c r="R1676" s="3" t="s">
        <v>26</v>
      </c>
      <c r="S1676" s="3" t="s">
        <v>10</v>
      </c>
      <c r="T1676" s="3" t="s">
        <v>18</v>
      </c>
      <c r="U1676" s="3" t="s">
        <v>27</v>
      </c>
      <c r="V1676" s="6">
        <f>Table1[[#This Row],[Profit]]/Table1[[#This Row],[Sales]]</f>
        <v>0.21875</v>
      </c>
      <c r="W1676" s="3">
        <f>[1]!Table1[[#This Row],[Sales]]-[1]!Table1[[#This Row],[Cost]]-[1]!Table1[[#This Row],[Profit]]</f>
        <v>0</v>
      </c>
      <c r="X1676" s="3">
        <f>[1]!Table1[[#This Row],[Quantity]]*[1]!Table1[[#This Row],[Unit_Price]]</f>
        <v>2400</v>
      </c>
      <c r="Y1676" s="7">
        <f>[1]!Table1[[#This Row],[Gross_Sales]]*[1]!Table1[[#This Row],[Discount]]</f>
        <v>480</v>
      </c>
      <c r="Z1676" s="8">
        <f>[1]!Table1[[#This Row],[Gross_Sales]]*[1]!Table1[[#This Row],[Discount_amount]]</f>
        <v>1152000</v>
      </c>
      <c r="AA1676" s="6">
        <f>IFERROR([1]!Table1[[#This Row],[Profit]]/[1]!Table1[[#This Row],[Sales]],0)</f>
        <v>0.21875</v>
      </c>
      <c r="AB1676" s="3">
        <f>YEAR([1]!Table1[[#This Row],[Order_Date]])</f>
        <v>2024</v>
      </c>
      <c r="AC1676" s="3">
        <f>MONTH([1]!Table1[[#This Row],[Order_Date]])</f>
        <v>1</v>
      </c>
      <c r="AD1676" s="3" t="str">
        <f t="shared" si="78"/>
        <v>Jan</v>
      </c>
      <c r="AE1676" s="3" t="str">
        <f t="shared" si="79"/>
        <v>Q1</v>
      </c>
      <c r="AF1676" s="3" t="str">
        <f t="shared" si="80"/>
        <v>2024-Jan</v>
      </c>
      <c r="AG1676" s="3">
        <f>COUNTIF(C:C,Table1[[#This Row],[Customer_ID]])</f>
        <v>23</v>
      </c>
      <c r="AH1676" s="9" t="e">
        <f>IF([1]!Table1[[#This Row],[Customer_order_count]] &gt;= 10,"FREQUENT",IF([1]!Table1[[#This Row],[Customer_order_count]] &lt;= 10,"REGULAR","OCASSIONAL"))</f>
        <v>#REF!</v>
      </c>
    </row>
    <row r="1677" spans="1:34" x14ac:dyDescent="0.25">
      <c r="A1677" s="10" t="s">
        <v>2494</v>
      </c>
      <c r="B1677" s="11">
        <v>45860</v>
      </c>
      <c r="C1677" s="12" t="s">
        <v>2018</v>
      </c>
      <c r="D1677" s="13" t="s">
        <v>731</v>
      </c>
      <c r="E1677" s="13" t="s">
        <v>16</v>
      </c>
      <c r="F1677" s="14">
        <v>42</v>
      </c>
      <c r="G1677" s="12" t="s">
        <v>269</v>
      </c>
      <c r="H1677" s="12" t="s">
        <v>270</v>
      </c>
      <c r="I1677" s="12" t="s">
        <v>31</v>
      </c>
      <c r="J1677" s="12" t="s">
        <v>32</v>
      </c>
      <c r="K1677" s="12" t="s">
        <v>25</v>
      </c>
      <c r="L1677" s="14">
        <v>3</v>
      </c>
      <c r="M1677" s="14">
        <v>5000</v>
      </c>
      <c r="N1677" s="15">
        <v>0.1</v>
      </c>
      <c r="O1677" s="14">
        <v>13500</v>
      </c>
      <c r="P1677" s="14">
        <v>10500</v>
      </c>
      <c r="Q1677" s="5">
        <f>Table1[[#This Row],[Sales]]-Table1[[#This Row],[Cost]]</f>
        <v>3000</v>
      </c>
      <c r="R1677" s="12" t="s">
        <v>26</v>
      </c>
      <c r="S1677" s="12" t="s">
        <v>10</v>
      </c>
      <c r="T1677" s="12" t="s">
        <v>33</v>
      </c>
      <c r="U1677" s="12" t="s">
        <v>19</v>
      </c>
      <c r="V1677" s="6">
        <f>Table1[[#This Row],[Profit]]/Table1[[#This Row],[Sales]]</f>
        <v>0.22222222222222221</v>
      </c>
      <c r="W1677" s="12">
        <f>[1]!Table1[[#This Row],[Sales]]-[1]!Table1[[#This Row],[Cost]]-[1]!Table1[[#This Row],[Profit]]</f>
        <v>0</v>
      </c>
      <c r="X1677" s="12">
        <f>[1]!Table1[[#This Row],[Quantity]]*[1]!Table1[[#This Row],[Unit_Price]]</f>
        <v>15000</v>
      </c>
      <c r="Y1677" s="16">
        <f>[1]!Table1[[#This Row],[Gross_Sales]]*[1]!Table1[[#This Row],[Discount]]</f>
        <v>1500</v>
      </c>
      <c r="Z1677" s="17">
        <f>[1]!Table1[[#This Row],[Gross_Sales]]*[1]!Table1[[#This Row],[Discount_amount]]</f>
        <v>22500000</v>
      </c>
      <c r="AA1677" s="15">
        <f>IFERROR([1]!Table1[[#This Row],[Profit]]/[1]!Table1[[#This Row],[Sales]],0)</f>
        <v>0.22222222222222221</v>
      </c>
      <c r="AB1677" s="12">
        <f>YEAR([1]!Table1[[#This Row],[Order_Date]])</f>
        <v>2025</v>
      </c>
      <c r="AC1677" s="12">
        <f>MONTH([1]!Table1[[#This Row],[Order_Date]])</f>
        <v>7</v>
      </c>
      <c r="AD1677" s="12" t="str">
        <f t="shared" si="78"/>
        <v>Jul</v>
      </c>
      <c r="AE1677" s="12" t="str">
        <f t="shared" si="79"/>
        <v>Q3</v>
      </c>
      <c r="AF1677" s="12" t="str">
        <f t="shared" si="80"/>
        <v>2025-Jul</v>
      </c>
      <c r="AG1677" s="12">
        <f>COUNTIF(C:C,Table1[[#This Row],[Customer_ID]])</f>
        <v>3</v>
      </c>
      <c r="AH1677" s="18" t="e">
        <f>IF([1]!Table1[[#This Row],[Customer_order_count]] &gt;= 10,"FREQUENT",IF([1]!Table1[[#This Row],[Customer_order_count]] &lt;= 10,"REGULAR","OCASSIONAL"))</f>
        <v>#REF!</v>
      </c>
    </row>
    <row r="1678" spans="1:34" x14ac:dyDescent="0.25">
      <c r="A1678" s="1" t="s">
        <v>2495</v>
      </c>
      <c r="B1678" s="2">
        <v>45938</v>
      </c>
      <c r="C1678" s="3" t="s">
        <v>2496</v>
      </c>
      <c r="D1678" s="4" t="s">
        <v>969</v>
      </c>
      <c r="E1678" s="4" t="s">
        <v>16</v>
      </c>
      <c r="F1678" s="5">
        <v>52</v>
      </c>
      <c r="G1678" s="3" t="s">
        <v>269</v>
      </c>
      <c r="H1678" s="3" t="s">
        <v>270</v>
      </c>
      <c r="I1678" s="3" t="s">
        <v>81</v>
      </c>
      <c r="J1678" s="3" t="s">
        <v>82</v>
      </c>
      <c r="K1678" s="3" t="s">
        <v>58</v>
      </c>
      <c r="L1678" s="5">
        <v>2</v>
      </c>
      <c r="M1678" s="5">
        <v>3500</v>
      </c>
      <c r="N1678" s="6">
        <v>0.1</v>
      </c>
      <c r="O1678" s="5">
        <v>6300</v>
      </c>
      <c r="P1678" s="5">
        <v>5000</v>
      </c>
      <c r="Q1678" s="5">
        <f>Table1[[#This Row],[Sales]]-Table1[[#This Row],[Cost]]</f>
        <v>1300</v>
      </c>
      <c r="R1678" s="3" t="s">
        <v>77</v>
      </c>
      <c r="S1678" s="3" t="s">
        <v>10</v>
      </c>
      <c r="T1678" s="3" t="s">
        <v>40</v>
      </c>
      <c r="U1678" s="3" t="s">
        <v>19</v>
      </c>
      <c r="V1678" s="6">
        <f>Table1[[#This Row],[Profit]]/Table1[[#This Row],[Sales]]</f>
        <v>0.20634920634920634</v>
      </c>
      <c r="W1678" s="3">
        <f>[1]!Table1[[#This Row],[Sales]]-[1]!Table1[[#This Row],[Cost]]-[1]!Table1[[#This Row],[Profit]]</f>
        <v>0</v>
      </c>
      <c r="X1678" s="3">
        <f>[1]!Table1[[#This Row],[Quantity]]*[1]!Table1[[#This Row],[Unit_Price]]</f>
        <v>7000</v>
      </c>
      <c r="Y1678" s="7">
        <f>[1]!Table1[[#This Row],[Gross_Sales]]*[1]!Table1[[#This Row],[Discount]]</f>
        <v>700</v>
      </c>
      <c r="Z1678" s="8">
        <f>[1]!Table1[[#This Row],[Gross_Sales]]*[1]!Table1[[#This Row],[Discount_amount]]</f>
        <v>4900000</v>
      </c>
      <c r="AA1678" s="6">
        <f>IFERROR([1]!Table1[[#This Row],[Profit]]/[1]!Table1[[#This Row],[Sales]],0)</f>
        <v>0.20634920634920634</v>
      </c>
      <c r="AB1678" s="3">
        <f>YEAR([1]!Table1[[#This Row],[Order_Date]])</f>
        <v>2025</v>
      </c>
      <c r="AC1678" s="3">
        <f>MONTH([1]!Table1[[#This Row],[Order_Date]])</f>
        <v>10</v>
      </c>
      <c r="AD1678" s="3" t="str">
        <f t="shared" si="78"/>
        <v>Oct</v>
      </c>
      <c r="AE1678" s="3" t="str">
        <f t="shared" si="79"/>
        <v>Q4</v>
      </c>
      <c r="AF1678" s="3" t="str">
        <f t="shared" si="80"/>
        <v>2025-Oct</v>
      </c>
      <c r="AG1678" s="3">
        <f>COUNTIF(C:C,Table1[[#This Row],[Customer_ID]])</f>
        <v>1</v>
      </c>
      <c r="AH1678" s="9" t="e">
        <f>IF([1]!Table1[[#This Row],[Customer_order_count]] &gt;= 10,"FREQUENT",IF([1]!Table1[[#This Row],[Customer_order_count]] &lt;= 10,"REGULAR","OCASSIONAL"))</f>
        <v>#REF!</v>
      </c>
    </row>
    <row r="1679" spans="1:34" x14ac:dyDescent="0.25">
      <c r="A1679" s="10" t="s">
        <v>2497</v>
      </c>
      <c r="B1679" s="11">
        <v>45322</v>
      </c>
      <c r="C1679" s="12" t="s">
        <v>658</v>
      </c>
      <c r="D1679" s="13" t="s">
        <v>518</v>
      </c>
      <c r="E1679" s="13" t="s">
        <v>16</v>
      </c>
      <c r="F1679" s="14">
        <v>34</v>
      </c>
      <c r="G1679" s="12" t="s">
        <v>317</v>
      </c>
      <c r="H1679" s="12" t="s">
        <v>5</v>
      </c>
      <c r="I1679" s="12" t="s">
        <v>186</v>
      </c>
      <c r="J1679" s="12" t="s">
        <v>187</v>
      </c>
      <c r="K1679" s="12" t="s">
        <v>91</v>
      </c>
      <c r="L1679" s="14">
        <v>1</v>
      </c>
      <c r="M1679" s="14">
        <v>12000</v>
      </c>
      <c r="N1679" s="15">
        <v>0.15</v>
      </c>
      <c r="O1679" s="14">
        <v>10200</v>
      </c>
      <c r="P1679" s="14">
        <v>9000</v>
      </c>
      <c r="Q1679" s="5">
        <f>Table1[[#This Row],[Sales]]-Table1[[#This Row],[Cost]]</f>
        <v>1200</v>
      </c>
      <c r="R1679" s="12" t="s">
        <v>26</v>
      </c>
      <c r="S1679" s="12" t="s">
        <v>10</v>
      </c>
      <c r="T1679" s="12" t="s">
        <v>18</v>
      </c>
      <c r="U1679" s="12" t="s">
        <v>12</v>
      </c>
      <c r="V1679" s="6">
        <f>Table1[[#This Row],[Profit]]/Table1[[#This Row],[Sales]]</f>
        <v>0.11764705882352941</v>
      </c>
      <c r="W1679" s="12">
        <f>[1]!Table1[[#This Row],[Sales]]-[1]!Table1[[#This Row],[Cost]]-[1]!Table1[[#This Row],[Profit]]</f>
        <v>0</v>
      </c>
      <c r="X1679" s="12">
        <f>[1]!Table1[[#This Row],[Quantity]]*[1]!Table1[[#This Row],[Unit_Price]]</f>
        <v>12000</v>
      </c>
      <c r="Y1679" s="16">
        <f>[1]!Table1[[#This Row],[Gross_Sales]]*[1]!Table1[[#This Row],[Discount]]</f>
        <v>1800</v>
      </c>
      <c r="Z1679" s="17">
        <f>[1]!Table1[[#This Row],[Gross_Sales]]*[1]!Table1[[#This Row],[Discount_amount]]</f>
        <v>21600000</v>
      </c>
      <c r="AA1679" s="15">
        <f>IFERROR([1]!Table1[[#This Row],[Profit]]/[1]!Table1[[#This Row],[Sales]],0)</f>
        <v>0.11764705882352941</v>
      </c>
      <c r="AB1679" s="12">
        <f>YEAR([1]!Table1[[#This Row],[Order_Date]])</f>
        <v>2024</v>
      </c>
      <c r="AC1679" s="12">
        <f>MONTH([1]!Table1[[#This Row],[Order_Date]])</f>
        <v>1</v>
      </c>
      <c r="AD1679" s="12" t="str">
        <f t="shared" si="78"/>
        <v>Jan</v>
      </c>
      <c r="AE1679" s="12" t="str">
        <f t="shared" si="79"/>
        <v>Q1</v>
      </c>
      <c r="AF1679" s="12" t="str">
        <f t="shared" si="80"/>
        <v>2024-Jan</v>
      </c>
      <c r="AG1679" s="12">
        <f>COUNTIF(C:C,Table1[[#This Row],[Customer_ID]])</f>
        <v>7</v>
      </c>
      <c r="AH1679" s="18" t="e">
        <f>IF([1]!Table1[[#This Row],[Customer_order_count]] &gt;= 10,"FREQUENT",IF([1]!Table1[[#This Row],[Customer_order_count]] &lt;= 10,"REGULAR","OCASSIONAL"))</f>
        <v>#REF!</v>
      </c>
    </row>
    <row r="1680" spans="1:34" x14ac:dyDescent="0.25">
      <c r="A1680" s="1" t="s">
        <v>2498</v>
      </c>
      <c r="B1680" s="2">
        <v>45560</v>
      </c>
      <c r="C1680" s="3" t="s">
        <v>459</v>
      </c>
      <c r="D1680" s="4" t="s">
        <v>460</v>
      </c>
      <c r="E1680" s="4" t="s">
        <v>3</v>
      </c>
      <c r="F1680" s="5">
        <v>31</v>
      </c>
      <c r="G1680" s="3" t="s">
        <v>269</v>
      </c>
      <c r="H1680" s="3" t="s">
        <v>270</v>
      </c>
      <c r="I1680" s="3" t="s">
        <v>305</v>
      </c>
      <c r="J1680" s="3" t="s">
        <v>306</v>
      </c>
      <c r="K1680" s="3" t="s">
        <v>91</v>
      </c>
      <c r="L1680" s="5">
        <v>1</v>
      </c>
      <c r="M1680" s="5">
        <v>8500</v>
      </c>
      <c r="N1680" s="6">
        <v>0</v>
      </c>
      <c r="O1680" s="5">
        <v>8500</v>
      </c>
      <c r="P1680" s="5">
        <v>6500</v>
      </c>
      <c r="Q1680" s="5">
        <f>Table1[[#This Row],[Sales]]-Table1[[#This Row],[Cost]]</f>
        <v>2000</v>
      </c>
      <c r="R1680" s="3" t="s">
        <v>26</v>
      </c>
      <c r="S1680" s="3" t="s">
        <v>10</v>
      </c>
      <c r="T1680" s="3" t="s">
        <v>33</v>
      </c>
      <c r="U1680" s="3" t="s">
        <v>19</v>
      </c>
      <c r="V1680" s="6">
        <f>Table1[[#This Row],[Profit]]/Table1[[#This Row],[Sales]]</f>
        <v>0.23529411764705882</v>
      </c>
      <c r="W1680" s="3">
        <f>[1]!Table1[[#This Row],[Sales]]-[1]!Table1[[#This Row],[Cost]]-[1]!Table1[[#This Row],[Profit]]</f>
        <v>0</v>
      </c>
      <c r="X1680" s="3">
        <f>[1]!Table1[[#This Row],[Quantity]]*[1]!Table1[[#This Row],[Unit_Price]]</f>
        <v>8500</v>
      </c>
      <c r="Y1680" s="7">
        <f>[1]!Table1[[#This Row],[Gross_Sales]]*[1]!Table1[[#This Row],[Discount]]</f>
        <v>0</v>
      </c>
      <c r="Z1680" s="8">
        <f>[1]!Table1[[#This Row],[Gross_Sales]]*[1]!Table1[[#This Row],[Discount_amount]]</f>
        <v>0</v>
      </c>
      <c r="AA1680" s="6">
        <f>IFERROR([1]!Table1[[#This Row],[Profit]]/[1]!Table1[[#This Row],[Sales]],0)</f>
        <v>0.23529411764705882</v>
      </c>
      <c r="AB1680" s="3">
        <f>YEAR([1]!Table1[[#This Row],[Order_Date]])</f>
        <v>2024</v>
      </c>
      <c r="AC1680" s="3">
        <f>MONTH([1]!Table1[[#This Row],[Order_Date]])</f>
        <v>9</v>
      </c>
      <c r="AD1680" s="3" t="str">
        <f t="shared" si="78"/>
        <v>Sep</v>
      </c>
      <c r="AE1680" s="3" t="str">
        <f t="shared" si="79"/>
        <v>Q3</v>
      </c>
      <c r="AF1680" s="3" t="str">
        <f t="shared" si="80"/>
        <v>2024-Sep</v>
      </c>
      <c r="AG1680" s="3">
        <f>COUNTIF(C:C,Table1[[#This Row],[Customer_ID]])</f>
        <v>12</v>
      </c>
      <c r="AH1680" s="9" t="e">
        <f>IF([1]!Table1[[#This Row],[Customer_order_count]] &gt;= 10,"FREQUENT",IF([1]!Table1[[#This Row],[Customer_order_count]] &lt;= 10,"REGULAR","OCASSIONAL"))</f>
        <v>#REF!</v>
      </c>
    </row>
    <row r="1681" spans="1:34" x14ac:dyDescent="0.25">
      <c r="A1681" s="10" t="s">
        <v>2499</v>
      </c>
      <c r="B1681" s="11">
        <v>45474</v>
      </c>
      <c r="C1681" s="12" t="s">
        <v>577</v>
      </c>
      <c r="D1681" s="13" t="s">
        <v>578</v>
      </c>
      <c r="E1681" s="13" t="s">
        <v>16</v>
      </c>
      <c r="F1681" s="14">
        <v>42</v>
      </c>
      <c r="G1681" s="12" t="s">
        <v>317</v>
      </c>
      <c r="H1681" s="12" t="s">
        <v>5</v>
      </c>
      <c r="I1681" s="12" t="s">
        <v>186</v>
      </c>
      <c r="J1681" s="12" t="s">
        <v>187</v>
      </c>
      <c r="K1681" s="12" t="s">
        <v>91</v>
      </c>
      <c r="L1681" s="14">
        <v>2</v>
      </c>
      <c r="M1681" s="14">
        <v>12000</v>
      </c>
      <c r="N1681" s="15">
        <v>0.15</v>
      </c>
      <c r="O1681" s="14">
        <v>20400</v>
      </c>
      <c r="P1681" s="14">
        <v>18000</v>
      </c>
      <c r="Q1681" s="5">
        <f>Table1[[#This Row],[Sales]]-Table1[[#This Row],[Cost]]</f>
        <v>2400</v>
      </c>
      <c r="R1681" s="12" t="s">
        <v>26</v>
      </c>
      <c r="S1681" s="12" t="s">
        <v>10</v>
      </c>
      <c r="T1681" s="12" t="s">
        <v>33</v>
      </c>
      <c r="U1681" s="12" t="s">
        <v>27</v>
      </c>
      <c r="V1681" s="6">
        <f>Table1[[#This Row],[Profit]]/Table1[[#This Row],[Sales]]</f>
        <v>0.11764705882352941</v>
      </c>
      <c r="W1681" s="12">
        <f>[1]!Table1[[#This Row],[Sales]]-[1]!Table1[[#This Row],[Cost]]-[1]!Table1[[#This Row],[Profit]]</f>
        <v>0</v>
      </c>
      <c r="X1681" s="12">
        <f>[1]!Table1[[#This Row],[Quantity]]*[1]!Table1[[#This Row],[Unit_Price]]</f>
        <v>24000</v>
      </c>
      <c r="Y1681" s="16">
        <f>[1]!Table1[[#This Row],[Gross_Sales]]*[1]!Table1[[#This Row],[Discount]]</f>
        <v>3600</v>
      </c>
      <c r="Z1681" s="17">
        <f>[1]!Table1[[#This Row],[Gross_Sales]]*[1]!Table1[[#This Row],[Discount_amount]]</f>
        <v>86400000</v>
      </c>
      <c r="AA1681" s="15">
        <f>IFERROR([1]!Table1[[#This Row],[Profit]]/[1]!Table1[[#This Row],[Sales]],0)</f>
        <v>0.11764705882352941</v>
      </c>
      <c r="AB1681" s="12">
        <f>YEAR([1]!Table1[[#This Row],[Order_Date]])</f>
        <v>2024</v>
      </c>
      <c r="AC1681" s="12">
        <f>MONTH([1]!Table1[[#This Row],[Order_Date]])</f>
        <v>7</v>
      </c>
      <c r="AD1681" s="12" t="str">
        <f t="shared" si="78"/>
        <v>Jul</v>
      </c>
      <c r="AE1681" s="12" t="str">
        <f t="shared" si="79"/>
        <v>Q3</v>
      </c>
      <c r="AF1681" s="12" t="str">
        <f t="shared" si="80"/>
        <v>2024-Jul</v>
      </c>
      <c r="AG1681" s="12">
        <f>COUNTIF(C:C,Table1[[#This Row],[Customer_ID]])</f>
        <v>3</v>
      </c>
      <c r="AH1681" s="18" t="e">
        <f>IF([1]!Table1[[#This Row],[Customer_order_count]] &gt;= 10,"FREQUENT",IF([1]!Table1[[#This Row],[Customer_order_count]] &lt;= 10,"REGULAR","OCASSIONAL"))</f>
        <v>#REF!</v>
      </c>
    </row>
    <row r="1682" spans="1:34" x14ac:dyDescent="0.25">
      <c r="A1682" s="1" t="s">
        <v>2500</v>
      </c>
      <c r="B1682" s="2">
        <v>45395</v>
      </c>
      <c r="C1682" s="3" t="s">
        <v>200</v>
      </c>
      <c r="D1682" s="4" t="s">
        <v>174</v>
      </c>
      <c r="E1682" s="4" t="s">
        <v>3</v>
      </c>
      <c r="F1682" s="5">
        <v>43</v>
      </c>
      <c r="G1682" s="3" t="s">
        <v>4</v>
      </c>
      <c r="H1682" s="3" t="s">
        <v>5</v>
      </c>
      <c r="I1682" s="3" t="s">
        <v>23</v>
      </c>
      <c r="J1682" s="3" t="s">
        <v>24</v>
      </c>
      <c r="K1682" s="3" t="s">
        <v>25</v>
      </c>
      <c r="L1682" s="5">
        <v>1</v>
      </c>
      <c r="M1682" s="5">
        <v>55000</v>
      </c>
      <c r="N1682" s="6">
        <v>0.05</v>
      </c>
      <c r="O1682" s="5">
        <v>52250</v>
      </c>
      <c r="P1682" s="5">
        <v>40000</v>
      </c>
      <c r="Q1682" s="5">
        <f>Table1[[#This Row],[Sales]]-Table1[[#This Row],[Cost]]</f>
        <v>12250</v>
      </c>
      <c r="R1682" s="3" t="s">
        <v>77</v>
      </c>
      <c r="S1682" s="3" t="s">
        <v>10</v>
      </c>
      <c r="T1682" s="3" t="s">
        <v>11</v>
      </c>
      <c r="U1682" s="3" t="s">
        <v>12</v>
      </c>
      <c r="V1682" s="6">
        <f>Table1[[#This Row],[Profit]]/Table1[[#This Row],[Sales]]</f>
        <v>0.23444976076555024</v>
      </c>
      <c r="W1682" s="3">
        <f>[1]!Table1[[#This Row],[Sales]]-[1]!Table1[[#This Row],[Cost]]-[1]!Table1[[#This Row],[Profit]]</f>
        <v>0</v>
      </c>
      <c r="X1682" s="3">
        <f>[1]!Table1[[#This Row],[Quantity]]*[1]!Table1[[#This Row],[Unit_Price]]</f>
        <v>55000</v>
      </c>
      <c r="Y1682" s="7">
        <f>[1]!Table1[[#This Row],[Gross_Sales]]*[1]!Table1[[#This Row],[Discount]]</f>
        <v>2750</v>
      </c>
      <c r="Z1682" s="8">
        <f>[1]!Table1[[#This Row],[Gross_Sales]]*[1]!Table1[[#This Row],[Discount_amount]]</f>
        <v>151250000</v>
      </c>
      <c r="AA1682" s="6">
        <f>IFERROR([1]!Table1[[#This Row],[Profit]]/[1]!Table1[[#This Row],[Sales]],0)</f>
        <v>0.23444976076555024</v>
      </c>
      <c r="AB1682" s="3">
        <f>YEAR([1]!Table1[[#This Row],[Order_Date]])</f>
        <v>2024</v>
      </c>
      <c r="AC1682" s="3">
        <f>MONTH([1]!Table1[[#This Row],[Order_Date]])</f>
        <v>4</v>
      </c>
      <c r="AD1682" s="3" t="str">
        <f t="shared" si="78"/>
        <v>Apr</v>
      </c>
      <c r="AE1682" s="3" t="str">
        <f t="shared" si="79"/>
        <v>Q2</v>
      </c>
      <c r="AF1682" s="3" t="str">
        <f t="shared" si="80"/>
        <v>2024-Apr</v>
      </c>
      <c r="AG1682" s="3">
        <f>COUNTIF(C:C,Table1[[#This Row],[Customer_ID]])</f>
        <v>5</v>
      </c>
      <c r="AH1682" s="9" t="e">
        <f>IF([1]!Table1[[#This Row],[Customer_order_count]] &gt;= 10,"FREQUENT",IF([1]!Table1[[#This Row],[Customer_order_count]] &lt;= 10,"REGULAR","OCASSIONAL"))</f>
        <v>#REF!</v>
      </c>
    </row>
    <row r="1683" spans="1:34" x14ac:dyDescent="0.25">
      <c r="A1683" s="10" t="s">
        <v>2501</v>
      </c>
      <c r="B1683" s="11">
        <v>45962</v>
      </c>
      <c r="C1683" s="12" t="s">
        <v>1186</v>
      </c>
      <c r="D1683" s="13" t="s">
        <v>941</v>
      </c>
      <c r="E1683" s="13" t="s">
        <v>3</v>
      </c>
      <c r="F1683" s="14">
        <v>43</v>
      </c>
      <c r="G1683" s="12" t="s">
        <v>407</v>
      </c>
      <c r="H1683" s="12" t="s">
        <v>285</v>
      </c>
      <c r="I1683" s="12" t="s">
        <v>31</v>
      </c>
      <c r="J1683" s="12" t="s">
        <v>32</v>
      </c>
      <c r="K1683" s="12" t="s">
        <v>25</v>
      </c>
      <c r="L1683" s="14">
        <v>1</v>
      </c>
      <c r="M1683" s="14">
        <v>5000</v>
      </c>
      <c r="N1683" s="15">
        <v>0.15</v>
      </c>
      <c r="O1683" s="14">
        <v>4250</v>
      </c>
      <c r="P1683" s="14">
        <v>3500</v>
      </c>
      <c r="Q1683" s="5">
        <f>Table1[[#This Row],[Sales]]-Table1[[#This Row],[Cost]]</f>
        <v>750</v>
      </c>
      <c r="R1683" s="12" t="s">
        <v>26</v>
      </c>
      <c r="S1683" s="12" t="s">
        <v>10</v>
      </c>
      <c r="T1683" s="12" t="s">
        <v>40</v>
      </c>
      <c r="U1683" s="12" t="s">
        <v>19</v>
      </c>
      <c r="V1683" s="6">
        <f>Table1[[#This Row],[Profit]]/Table1[[#This Row],[Sales]]</f>
        <v>0.17647058823529413</v>
      </c>
      <c r="W1683" s="12">
        <f>[1]!Table1[[#This Row],[Sales]]-[1]!Table1[[#This Row],[Cost]]-[1]!Table1[[#This Row],[Profit]]</f>
        <v>0</v>
      </c>
      <c r="X1683" s="12">
        <f>[1]!Table1[[#This Row],[Quantity]]*[1]!Table1[[#This Row],[Unit_Price]]</f>
        <v>5000</v>
      </c>
      <c r="Y1683" s="16">
        <f>[1]!Table1[[#This Row],[Gross_Sales]]*[1]!Table1[[#This Row],[Discount]]</f>
        <v>750</v>
      </c>
      <c r="Z1683" s="17">
        <f>[1]!Table1[[#This Row],[Gross_Sales]]*[1]!Table1[[#This Row],[Discount_amount]]</f>
        <v>3750000</v>
      </c>
      <c r="AA1683" s="15">
        <f>IFERROR([1]!Table1[[#This Row],[Profit]]/[1]!Table1[[#This Row],[Sales]],0)</f>
        <v>0.17647058823529413</v>
      </c>
      <c r="AB1683" s="12">
        <f>YEAR([1]!Table1[[#This Row],[Order_Date]])</f>
        <v>2025</v>
      </c>
      <c r="AC1683" s="12">
        <f>MONTH([1]!Table1[[#This Row],[Order_Date]])</f>
        <v>11</v>
      </c>
      <c r="AD1683" s="12" t="str">
        <f t="shared" si="78"/>
        <v>Nov</v>
      </c>
      <c r="AE1683" s="12" t="str">
        <f t="shared" si="79"/>
        <v>Q4</v>
      </c>
      <c r="AF1683" s="12" t="str">
        <f t="shared" si="80"/>
        <v>2025-Nov</v>
      </c>
      <c r="AG1683" s="12">
        <f>COUNTIF(C:C,Table1[[#This Row],[Customer_ID]])</f>
        <v>3</v>
      </c>
      <c r="AH1683" s="18" t="e">
        <f>IF([1]!Table1[[#This Row],[Customer_order_count]] &gt;= 10,"FREQUENT",IF([1]!Table1[[#This Row],[Customer_order_count]] &lt;= 10,"REGULAR","OCASSIONAL"))</f>
        <v>#REF!</v>
      </c>
    </row>
    <row r="1684" spans="1:34" x14ac:dyDescent="0.25">
      <c r="A1684" s="1" t="s">
        <v>2502</v>
      </c>
      <c r="B1684" s="2">
        <v>45759</v>
      </c>
      <c r="C1684" s="3" t="s">
        <v>297</v>
      </c>
      <c r="D1684" s="4" t="s">
        <v>298</v>
      </c>
      <c r="E1684" s="4" t="s">
        <v>3</v>
      </c>
      <c r="F1684" s="5">
        <v>59</v>
      </c>
      <c r="G1684" s="3" t="s">
        <v>275</v>
      </c>
      <c r="H1684" s="3" t="s">
        <v>276</v>
      </c>
      <c r="I1684" s="3" t="s">
        <v>89</v>
      </c>
      <c r="J1684" s="3" t="s">
        <v>90</v>
      </c>
      <c r="K1684" s="3" t="s">
        <v>91</v>
      </c>
      <c r="L1684" s="5">
        <v>1</v>
      </c>
      <c r="M1684" s="5">
        <v>35000</v>
      </c>
      <c r="N1684" s="6">
        <v>0</v>
      </c>
      <c r="O1684" s="5">
        <v>35000</v>
      </c>
      <c r="P1684" s="5">
        <v>27000</v>
      </c>
      <c r="Q1684" s="5">
        <f>Table1[[#This Row],[Sales]]-Table1[[#This Row],[Cost]]</f>
        <v>8000</v>
      </c>
      <c r="R1684" s="3" t="s">
        <v>26</v>
      </c>
      <c r="S1684" s="3" t="s">
        <v>10</v>
      </c>
      <c r="T1684" s="3" t="s">
        <v>11</v>
      </c>
      <c r="U1684" s="3" t="s">
        <v>12</v>
      </c>
      <c r="V1684" s="6">
        <f>Table1[[#This Row],[Profit]]/Table1[[#This Row],[Sales]]</f>
        <v>0.22857142857142856</v>
      </c>
      <c r="W1684" s="3">
        <f>[1]!Table1[[#This Row],[Sales]]-[1]!Table1[[#This Row],[Cost]]-[1]!Table1[[#This Row],[Profit]]</f>
        <v>0</v>
      </c>
      <c r="X1684" s="3">
        <f>[1]!Table1[[#This Row],[Quantity]]*[1]!Table1[[#This Row],[Unit_Price]]</f>
        <v>35000</v>
      </c>
      <c r="Y1684" s="7">
        <f>[1]!Table1[[#This Row],[Gross_Sales]]*[1]!Table1[[#This Row],[Discount]]</f>
        <v>0</v>
      </c>
      <c r="Z1684" s="8">
        <f>[1]!Table1[[#This Row],[Gross_Sales]]*[1]!Table1[[#This Row],[Discount_amount]]</f>
        <v>0</v>
      </c>
      <c r="AA1684" s="6">
        <f>IFERROR([1]!Table1[[#This Row],[Profit]]/[1]!Table1[[#This Row],[Sales]],0)</f>
        <v>0.22857142857142856</v>
      </c>
      <c r="AB1684" s="3">
        <f>YEAR([1]!Table1[[#This Row],[Order_Date]])</f>
        <v>2025</v>
      </c>
      <c r="AC1684" s="3">
        <f>MONTH([1]!Table1[[#This Row],[Order_Date]])</f>
        <v>4</v>
      </c>
      <c r="AD1684" s="3" t="str">
        <f t="shared" si="78"/>
        <v>Apr</v>
      </c>
      <c r="AE1684" s="3" t="str">
        <f t="shared" si="79"/>
        <v>Q2</v>
      </c>
      <c r="AF1684" s="3" t="str">
        <f t="shared" si="80"/>
        <v>2025-Apr</v>
      </c>
      <c r="AG1684" s="3">
        <f>COUNTIF(C:C,Table1[[#This Row],[Customer_ID]])</f>
        <v>11</v>
      </c>
      <c r="AH1684" s="9" t="e">
        <f>IF([1]!Table1[[#This Row],[Customer_order_count]] &gt;= 10,"FREQUENT",IF([1]!Table1[[#This Row],[Customer_order_count]] &lt;= 10,"REGULAR","OCASSIONAL"))</f>
        <v>#REF!</v>
      </c>
    </row>
    <row r="1685" spans="1:34" x14ac:dyDescent="0.25">
      <c r="A1685" s="10" t="s">
        <v>2503</v>
      </c>
      <c r="B1685" s="11">
        <v>45467</v>
      </c>
      <c r="C1685" s="12" t="s">
        <v>434</v>
      </c>
      <c r="D1685" s="12" t="s">
        <v>435</v>
      </c>
      <c r="E1685" s="12" t="s">
        <v>16</v>
      </c>
      <c r="F1685" s="12">
        <v>26</v>
      </c>
      <c r="G1685" s="12" t="s">
        <v>280</v>
      </c>
      <c r="H1685" s="12" t="s">
        <v>270</v>
      </c>
      <c r="I1685" s="12" t="s">
        <v>105</v>
      </c>
      <c r="J1685" s="12" t="s">
        <v>106</v>
      </c>
      <c r="K1685" s="12" t="s">
        <v>76</v>
      </c>
      <c r="L1685" s="12">
        <v>2</v>
      </c>
      <c r="M1685" s="12">
        <v>450</v>
      </c>
      <c r="N1685" s="12">
        <v>0.15</v>
      </c>
      <c r="O1685" s="12">
        <v>765</v>
      </c>
      <c r="P1685" s="12">
        <v>660</v>
      </c>
      <c r="Q1685" s="5">
        <f>Table1[[#This Row],[Sales]]-Table1[[#This Row],[Cost]]</f>
        <v>105</v>
      </c>
      <c r="R1685" s="12" t="s">
        <v>98</v>
      </c>
      <c r="S1685" s="12" t="s">
        <v>287</v>
      </c>
      <c r="T1685" s="12" t="s">
        <v>11</v>
      </c>
      <c r="U1685" s="12" t="s">
        <v>27</v>
      </c>
      <c r="V1685" s="6">
        <f>Table1[[#This Row],[Profit]]/Table1[[#This Row],[Sales]]</f>
        <v>0.13725490196078433</v>
      </c>
      <c r="W1685" s="12">
        <f>[1]!Table1[[#This Row],[Sales]]-[1]!Table1[[#This Row],[Cost]]-[1]!Table1[[#This Row],[Profit]]</f>
        <v>-1320</v>
      </c>
      <c r="X1685" s="12">
        <f>[1]!Table1[[#This Row],[Quantity]]*[1]!Table1[[#This Row],[Unit_Price]]</f>
        <v>900</v>
      </c>
      <c r="Y1685" s="12">
        <f>[1]!Table1[[#This Row],[Gross_Sales]]*[1]!Table1[[#This Row],[Discount]]</f>
        <v>135</v>
      </c>
      <c r="Z1685" s="12">
        <f>[1]!Table1[[#This Row],[Gross_Sales]]*[1]!Table1[[#This Row],[Discount_amount]]</f>
        <v>121500</v>
      </c>
      <c r="AA1685" s="12">
        <f>IFERROR([1]!Table1[[#This Row],[Profit]]/[1]!Table1[[#This Row],[Sales]],0)</f>
        <v>0.13725490196078433</v>
      </c>
      <c r="AB1685" s="12">
        <f>YEAR([1]!Table1[[#This Row],[Order_Date]])</f>
        <v>2024</v>
      </c>
      <c r="AC1685" s="12">
        <f>MONTH([1]!Table1[[#This Row],[Order_Date]])</f>
        <v>6</v>
      </c>
      <c r="AD1685" s="12" t="str">
        <f t="shared" si="78"/>
        <v>Jun</v>
      </c>
      <c r="AE1685" s="12" t="str">
        <f t="shared" si="79"/>
        <v>Q2</v>
      </c>
      <c r="AF1685" s="12" t="str">
        <f t="shared" si="80"/>
        <v>2024-Jun</v>
      </c>
      <c r="AG1685" s="12">
        <f>COUNTIF(C:C,Table1[[#This Row],[Customer_ID]])</f>
        <v>32</v>
      </c>
      <c r="AH1685" s="18" t="e">
        <f>IF([1]!Table1[[#This Row],[Customer_order_count]] &gt;= 10,"FREQUENT",IF([1]!Table1[[#This Row],[Customer_order_count]] &lt;= 10,"REGULAR","OCASSIONAL"))</f>
        <v>#REF!</v>
      </c>
    </row>
    <row r="1686" spans="1:34" x14ac:dyDescent="0.25">
      <c r="A1686" s="1" t="s">
        <v>2504</v>
      </c>
      <c r="B1686" s="2">
        <v>45736</v>
      </c>
      <c r="C1686" s="3" t="s">
        <v>553</v>
      </c>
      <c r="D1686" s="4" t="s">
        <v>493</v>
      </c>
      <c r="E1686" s="4" t="s">
        <v>16</v>
      </c>
      <c r="F1686" s="5">
        <v>42</v>
      </c>
      <c r="G1686" s="3" t="s">
        <v>284</v>
      </c>
      <c r="H1686" s="3" t="s">
        <v>285</v>
      </c>
      <c r="I1686" s="3" t="s">
        <v>109</v>
      </c>
      <c r="J1686" s="3" t="s">
        <v>110</v>
      </c>
      <c r="K1686" s="3" t="s">
        <v>8</v>
      </c>
      <c r="L1686" s="5">
        <v>2</v>
      </c>
      <c r="M1686" s="5">
        <v>4000</v>
      </c>
      <c r="N1686" s="6">
        <v>0.1</v>
      </c>
      <c r="O1686" s="5">
        <v>7200</v>
      </c>
      <c r="P1686" s="5">
        <v>5800</v>
      </c>
      <c r="Q1686" s="5">
        <f>Table1[[#This Row],[Sales]]-Table1[[#This Row],[Cost]]</f>
        <v>1400</v>
      </c>
      <c r="R1686" s="3" t="s">
        <v>26</v>
      </c>
      <c r="S1686" s="3" t="s">
        <v>10</v>
      </c>
      <c r="T1686" s="3" t="s">
        <v>18</v>
      </c>
      <c r="U1686" s="3" t="s">
        <v>27</v>
      </c>
      <c r="V1686" s="6">
        <f>Table1[[#This Row],[Profit]]/Table1[[#This Row],[Sales]]</f>
        <v>0.19444444444444445</v>
      </c>
      <c r="W1686" s="3">
        <f>[1]!Table1[[#This Row],[Sales]]-[1]!Table1[[#This Row],[Cost]]-[1]!Table1[[#This Row],[Profit]]</f>
        <v>0</v>
      </c>
      <c r="X1686" s="3">
        <f>[1]!Table1[[#This Row],[Quantity]]*[1]!Table1[[#This Row],[Unit_Price]]</f>
        <v>8000</v>
      </c>
      <c r="Y1686" s="7">
        <f>[1]!Table1[[#This Row],[Gross_Sales]]*[1]!Table1[[#This Row],[Discount]]</f>
        <v>800</v>
      </c>
      <c r="Z1686" s="8">
        <f>[1]!Table1[[#This Row],[Gross_Sales]]*[1]!Table1[[#This Row],[Discount_amount]]</f>
        <v>6400000</v>
      </c>
      <c r="AA1686" s="6">
        <f>IFERROR([1]!Table1[[#This Row],[Profit]]/[1]!Table1[[#This Row],[Sales]],0)</f>
        <v>0.19444444444444445</v>
      </c>
      <c r="AB1686" s="3">
        <f>YEAR([1]!Table1[[#This Row],[Order_Date]])</f>
        <v>2025</v>
      </c>
      <c r="AC1686" s="3">
        <f>MONTH([1]!Table1[[#This Row],[Order_Date]])</f>
        <v>3</v>
      </c>
      <c r="AD1686" s="3" t="str">
        <f t="shared" si="78"/>
        <v>Mar</v>
      </c>
      <c r="AE1686" s="3" t="str">
        <f t="shared" si="79"/>
        <v>Q1</v>
      </c>
      <c r="AF1686" s="3" t="str">
        <f t="shared" si="80"/>
        <v>2025-Mar</v>
      </c>
      <c r="AG1686" s="3">
        <f>COUNTIF(C:C,Table1[[#This Row],[Customer_ID]])</f>
        <v>11</v>
      </c>
      <c r="AH1686" s="9" t="e">
        <f>IF([1]!Table1[[#This Row],[Customer_order_count]] &gt;= 10,"FREQUENT",IF([1]!Table1[[#This Row],[Customer_order_count]] &lt;= 10,"REGULAR","OCASSIONAL"))</f>
        <v>#REF!</v>
      </c>
    </row>
    <row r="1687" spans="1:34" x14ac:dyDescent="0.25">
      <c r="A1687" s="10" t="s">
        <v>2505</v>
      </c>
      <c r="B1687" s="11">
        <v>45425</v>
      </c>
      <c r="C1687" s="12" t="s">
        <v>694</v>
      </c>
      <c r="D1687" s="13" t="s">
        <v>695</v>
      </c>
      <c r="E1687" s="13" t="s">
        <v>16</v>
      </c>
      <c r="F1687" s="14">
        <v>59</v>
      </c>
      <c r="G1687" s="12" t="s">
        <v>284</v>
      </c>
      <c r="H1687" s="12" t="s">
        <v>285</v>
      </c>
      <c r="I1687" s="12" t="s">
        <v>186</v>
      </c>
      <c r="J1687" s="12" t="s">
        <v>187</v>
      </c>
      <c r="K1687" s="12" t="s">
        <v>91</v>
      </c>
      <c r="L1687" s="14">
        <v>1</v>
      </c>
      <c r="M1687" s="14">
        <v>12000</v>
      </c>
      <c r="N1687" s="15">
        <v>0.2</v>
      </c>
      <c r="O1687" s="14">
        <v>9600</v>
      </c>
      <c r="P1687" s="14">
        <v>9000</v>
      </c>
      <c r="Q1687" s="5">
        <f>Table1[[#This Row],[Sales]]-Table1[[#This Row],[Cost]]</f>
        <v>600</v>
      </c>
      <c r="R1687" s="12" t="s">
        <v>26</v>
      </c>
      <c r="S1687" s="12" t="s">
        <v>10</v>
      </c>
      <c r="T1687" s="12" t="s">
        <v>11</v>
      </c>
      <c r="U1687" s="12" t="s">
        <v>27</v>
      </c>
      <c r="V1687" s="6">
        <f>Table1[[#This Row],[Profit]]/Table1[[#This Row],[Sales]]</f>
        <v>6.25E-2</v>
      </c>
      <c r="W1687" s="12">
        <f>[1]!Table1[[#This Row],[Sales]]-[1]!Table1[[#This Row],[Cost]]-[1]!Table1[[#This Row],[Profit]]</f>
        <v>0</v>
      </c>
      <c r="X1687" s="12">
        <f>[1]!Table1[[#This Row],[Quantity]]*[1]!Table1[[#This Row],[Unit_Price]]</f>
        <v>12000</v>
      </c>
      <c r="Y1687" s="16">
        <f>[1]!Table1[[#This Row],[Gross_Sales]]*[1]!Table1[[#This Row],[Discount]]</f>
        <v>2400</v>
      </c>
      <c r="Z1687" s="17">
        <f>[1]!Table1[[#This Row],[Gross_Sales]]*[1]!Table1[[#This Row],[Discount_amount]]</f>
        <v>28800000</v>
      </c>
      <c r="AA1687" s="15">
        <f>IFERROR([1]!Table1[[#This Row],[Profit]]/[1]!Table1[[#This Row],[Sales]],0)</f>
        <v>6.25E-2</v>
      </c>
      <c r="AB1687" s="12">
        <f>YEAR([1]!Table1[[#This Row],[Order_Date]])</f>
        <v>2024</v>
      </c>
      <c r="AC1687" s="12">
        <f>MONTH([1]!Table1[[#This Row],[Order_Date]])</f>
        <v>5</v>
      </c>
      <c r="AD1687" s="12" t="str">
        <f t="shared" si="78"/>
        <v>May</v>
      </c>
      <c r="AE1687" s="12" t="str">
        <f t="shared" si="79"/>
        <v>Q2</v>
      </c>
      <c r="AF1687" s="12" t="str">
        <f t="shared" si="80"/>
        <v>2024-May</v>
      </c>
      <c r="AG1687" s="12">
        <f>COUNTIF(C:C,Table1[[#This Row],[Customer_ID]])</f>
        <v>16</v>
      </c>
      <c r="AH1687" s="18" t="e">
        <f>IF([1]!Table1[[#This Row],[Customer_order_count]] &gt;= 10,"FREQUENT",IF([1]!Table1[[#This Row],[Customer_order_count]] &lt;= 10,"REGULAR","OCASSIONAL"))</f>
        <v>#REF!</v>
      </c>
    </row>
    <row r="1688" spans="1:34" x14ac:dyDescent="0.25">
      <c r="A1688" s="1" t="s">
        <v>2506</v>
      </c>
      <c r="B1688" s="2">
        <v>45675</v>
      </c>
      <c r="C1688" s="3" t="s">
        <v>836</v>
      </c>
      <c r="D1688" s="3" t="s">
        <v>654</v>
      </c>
      <c r="E1688" s="3" t="s">
        <v>16</v>
      </c>
      <c r="F1688" s="3">
        <v>43</v>
      </c>
      <c r="G1688" s="3" t="s">
        <v>284</v>
      </c>
      <c r="H1688" s="3" t="s">
        <v>285</v>
      </c>
      <c r="I1688" s="3" t="s">
        <v>68</v>
      </c>
      <c r="J1688" s="3" t="s">
        <v>69</v>
      </c>
      <c r="K1688" s="3" t="s">
        <v>39</v>
      </c>
      <c r="L1688" s="3">
        <v>1</v>
      </c>
      <c r="M1688" s="3">
        <v>3500</v>
      </c>
      <c r="N1688" s="3">
        <v>0.1</v>
      </c>
      <c r="O1688" s="3">
        <v>3150</v>
      </c>
      <c r="P1688" s="3">
        <v>2300</v>
      </c>
      <c r="Q1688" s="5">
        <f>Table1[[#This Row],[Sales]]-Table1[[#This Row],[Cost]]</f>
        <v>850</v>
      </c>
      <c r="R1688" s="3" t="s">
        <v>17</v>
      </c>
      <c r="S1688" s="3" t="s">
        <v>287</v>
      </c>
      <c r="T1688" s="3" t="s">
        <v>18</v>
      </c>
      <c r="U1688" s="3" t="s">
        <v>27</v>
      </c>
      <c r="V1688" s="6">
        <f>Table1[[#This Row],[Profit]]/Table1[[#This Row],[Sales]]</f>
        <v>0.26984126984126983</v>
      </c>
      <c r="W1688" s="3">
        <f>[1]!Table1[[#This Row],[Sales]]-[1]!Table1[[#This Row],[Cost]]-[1]!Table1[[#This Row],[Profit]]</f>
        <v>-4600</v>
      </c>
      <c r="X1688" s="3">
        <f>[1]!Table1[[#This Row],[Quantity]]*[1]!Table1[[#This Row],[Unit_Price]]</f>
        <v>3500</v>
      </c>
      <c r="Y1688" s="3">
        <f>[1]!Table1[[#This Row],[Gross_Sales]]*[1]!Table1[[#This Row],[Discount]]</f>
        <v>350</v>
      </c>
      <c r="Z1688" s="3">
        <f>[1]!Table1[[#This Row],[Gross_Sales]]*[1]!Table1[[#This Row],[Discount_amount]]</f>
        <v>1225000</v>
      </c>
      <c r="AA1688" s="3">
        <f>IFERROR([1]!Table1[[#This Row],[Profit]]/[1]!Table1[[#This Row],[Sales]],0)</f>
        <v>0.26984126984126983</v>
      </c>
      <c r="AB1688" s="3">
        <f>YEAR([1]!Table1[[#This Row],[Order_Date]])</f>
        <v>2025</v>
      </c>
      <c r="AC1688" s="3">
        <f>MONTH([1]!Table1[[#This Row],[Order_Date]])</f>
        <v>1</v>
      </c>
      <c r="AD1688" s="3" t="str">
        <f t="shared" si="78"/>
        <v>Jan</v>
      </c>
      <c r="AE1688" s="3" t="str">
        <f t="shared" si="79"/>
        <v>Q1</v>
      </c>
      <c r="AF1688" s="3" t="str">
        <f t="shared" si="80"/>
        <v>2025-Jan</v>
      </c>
      <c r="AG1688" s="3">
        <f>COUNTIF(C:C,Table1[[#This Row],[Customer_ID]])</f>
        <v>16</v>
      </c>
      <c r="AH1688" s="9" t="e">
        <f>IF([1]!Table1[[#This Row],[Customer_order_count]] &gt;= 10,"FREQUENT",IF([1]!Table1[[#This Row],[Customer_order_count]] &lt;= 10,"REGULAR","OCASSIONAL"))</f>
        <v>#REF!</v>
      </c>
    </row>
    <row r="1689" spans="1:34" x14ac:dyDescent="0.25">
      <c r="A1689" s="10" t="s">
        <v>2507</v>
      </c>
      <c r="B1689" s="11">
        <v>45542</v>
      </c>
      <c r="C1689" s="12" t="s">
        <v>2508</v>
      </c>
      <c r="D1689" s="13" t="s">
        <v>2509</v>
      </c>
      <c r="E1689" s="13" t="s">
        <v>3</v>
      </c>
      <c r="F1689" s="14">
        <v>47</v>
      </c>
      <c r="G1689" s="12" t="s">
        <v>280</v>
      </c>
      <c r="H1689" s="12" t="s">
        <v>270</v>
      </c>
      <c r="I1689" s="12" t="s">
        <v>102</v>
      </c>
      <c r="J1689" s="12" t="s">
        <v>103</v>
      </c>
      <c r="K1689" s="12" t="s">
        <v>25</v>
      </c>
      <c r="L1689" s="14">
        <v>2</v>
      </c>
      <c r="M1689" s="14">
        <v>28000</v>
      </c>
      <c r="N1689" s="15">
        <v>0.2</v>
      </c>
      <c r="O1689" s="14">
        <v>44800</v>
      </c>
      <c r="P1689" s="14">
        <v>42000</v>
      </c>
      <c r="Q1689" s="5">
        <f>Table1[[#This Row],[Sales]]-Table1[[#This Row],[Cost]]</f>
        <v>2800</v>
      </c>
      <c r="R1689" s="12" t="s">
        <v>9</v>
      </c>
      <c r="S1689" s="12" t="s">
        <v>10</v>
      </c>
      <c r="T1689" s="12" t="s">
        <v>33</v>
      </c>
      <c r="U1689" s="12" t="s">
        <v>12</v>
      </c>
      <c r="V1689" s="6">
        <f>Table1[[#This Row],[Profit]]/Table1[[#This Row],[Sales]]</f>
        <v>6.25E-2</v>
      </c>
      <c r="W1689" s="12">
        <f>[1]!Table1[[#This Row],[Sales]]-[1]!Table1[[#This Row],[Cost]]-[1]!Table1[[#This Row],[Profit]]</f>
        <v>0</v>
      </c>
      <c r="X1689" s="12">
        <f>[1]!Table1[[#This Row],[Quantity]]*[1]!Table1[[#This Row],[Unit_Price]]</f>
        <v>56000</v>
      </c>
      <c r="Y1689" s="16">
        <f>[1]!Table1[[#This Row],[Gross_Sales]]*[1]!Table1[[#This Row],[Discount]]</f>
        <v>11200</v>
      </c>
      <c r="Z1689" s="17">
        <f>[1]!Table1[[#This Row],[Gross_Sales]]*[1]!Table1[[#This Row],[Discount_amount]]</f>
        <v>627200000</v>
      </c>
      <c r="AA1689" s="15">
        <f>IFERROR([1]!Table1[[#This Row],[Profit]]/[1]!Table1[[#This Row],[Sales]],0)</f>
        <v>6.25E-2</v>
      </c>
      <c r="AB1689" s="12">
        <f>YEAR([1]!Table1[[#This Row],[Order_Date]])</f>
        <v>2024</v>
      </c>
      <c r="AC1689" s="12">
        <f>MONTH([1]!Table1[[#This Row],[Order_Date]])</f>
        <v>9</v>
      </c>
      <c r="AD1689" s="12" t="str">
        <f t="shared" si="78"/>
        <v>Sep</v>
      </c>
      <c r="AE1689" s="12" t="str">
        <f t="shared" si="79"/>
        <v>Q3</v>
      </c>
      <c r="AF1689" s="12" t="str">
        <f t="shared" si="80"/>
        <v>2024-Sep</v>
      </c>
      <c r="AG1689" s="12">
        <f>COUNTIF(C:C,Table1[[#This Row],[Customer_ID]])</f>
        <v>1</v>
      </c>
      <c r="AH1689" s="18" t="e">
        <f>IF([1]!Table1[[#This Row],[Customer_order_count]] &gt;= 10,"FREQUENT",IF([1]!Table1[[#This Row],[Customer_order_count]] &lt;= 10,"REGULAR","OCASSIONAL"))</f>
        <v>#REF!</v>
      </c>
    </row>
    <row r="1690" spans="1:34" x14ac:dyDescent="0.25">
      <c r="A1690" s="1" t="s">
        <v>2510</v>
      </c>
      <c r="B1690" s="2">
        <v>45840</v>
      </c>
      <c r="C1690" s="3" t="s">
        <v>2218</v>
      </c>
      <c r="D1690" s="4" t="s">
        <v>1298</v>
      </c>
      <c r="E1690" s="4" t="s">
        <v>16</v>
      </c>
      <c r="F1690" s="5">
        <v>26</v>
      </c>
      <c r="G1690" s="3" t="s">
        <v>407</v>
      </c>
      <c r="H1690" s="3" t="s">
        <v>285</v>
      </c>
      <c r="I1690" s="3" t="s">
        <v>344</v>
      </c>
      <c r="J1690" s="3" t="s">
        <v>345</v>
      </c>
      <c r="K1690" s="3" t="s">
        <v>39</v>
      </c>
      <c r="L1690" s="5">
        <v>1</v>
      </c>
      <c r="M1690" s="5">
        <v>2200</v>
      </c>
      <c r="N1690" s="6">
        <v>0</v>
      </c>
      <c r="O1690" s="5">
        <v>2200</v>
      </c>
      <c r="P1690" s="5">
        <v>1400</v>
      </c>
      <c r="Q1690" s="5">
        <f>Table1[[#This Row],[Sales]]-Table1[[#This Row],[Cost]]</f>
        <v>800</v>
      </c>
      <c r="R1690" s="3" t="s">
        <v>9</v>
      </c>
      <c r="S1690" s="3" t="s">
        <v>10</v>
      </c>
      <c r="T1690" s="3" t="s">
        <v>33</v>
      </c>
      <c r="U1690" s="3" t="s">
        <v>19</v>
      </c>
      <c r="V1690" s="6">
        <f>Table1[[#This Row],[Profit]]/Table1[[#This Row],[Sales]]</f>
        <v>0.36363636363636365</v>
      </c>
      <c r="W1690" s="3">
        <f>[1]!Table1[[#This Row],[Sales]]-[1]!Table1[[#This Row],[Cost]]-[1]!Table1[[#This Row],[Profit]]</f>
        <v>0</v>
      </c>
      <c r="X1690" s="3">
        <f>[1]!Table1[[#This Row],[Quantity]]*[1]!Table1[[#This Row],[Unit_Price]]</f>
        <v>2200</v>
      </c>
      <c r="Y1690" s="7">
        <f>[1]!Table1[[#This Row],[Gross_Sales]]*[1]!Table1[[#This Row],[Discount]]</f>
        <v>0</v>
      </c>
      <c r="Z1690" s="8">
        <f>[1]!Table1[[#This Row],[Gross_Sales]]*[1]!Table1[[#This Row],[Discount_amount]]</f>
        <v>0</v>
      </c>
      <c r="AA1690" s="6">
        <f>IFERROR([1]!Table1[[#This Row],[Profit]]/[1]!Table1[[#This Row],[Sales]],0)</f>
        <v>0.36363636363636365</v>
      </c>
      <c r="AB1690" s="3">
        <f>YEAR([1]!Table1[[#This Row],[Order_Date]])</f>
        <v>2025</v>
      </c>
      <c r="AC1690" s="3">
        <f>MONTH([1]!Table1[[#This Row],[Order_Date]])</f>
        <v>7</v>
      </c>
      <c r="AD1690" s="3" t="str">
        <f t="shared" si="78"/>
        <v>Jul</v>
      </c>
      <c r="AE1690" s="3" t="str">
        <f t="shared" si="79"/>
        <v>Q3</v>
      </c>
      <c r="AF1690" s="3" t="str">
        <f t="shared" si="80"/>
        <v>2025-Jul</v>
      </c>
      <c r="AG1690" s="3">
        <f>COUNTIF(C:C,Table1[[#This Row],[Customer_ID]])</f>
        <v>6</v>
      </c>
      <c r="AH1690" s="9" t="e">
        <f>IF([1]!Table1[[#This Row],[Customer_order_count]] &gt;= 10,"FREQUENT",IF([1]!Table1[[#This Row],[Customer_order_count]] &lt;= 10,"REGULAR","OCASSIONAL"))</f>
        <v>#REF!</v>
      </c>
    </row>
    <row r="1691" spans="1:34" x14ac:dyDescent="0.25">
      <c r="A1691" s="10" t="s">
        <v>2511</v>
      </c>
      <c r="B1691" s="11">
        <v>45346</v>
      </c>
      <c r="C1691" s="12" t="s">
        <v>742</v>
      </c>
      <c r="D1691" s="13" t="s">
        <v>523</v>
      </c>
      <c r="E1691" s="13" t="s">
        <v>16</v>
      </c>
      <c r="F1691" s="14">
        <v>47</v>
      </c>
      <c r="G1691" s="12" t="s">
        <v>407</v>
      </c>
      <c r="H1691" s="12" t="s">
        <v>285</v>
      </c>
      <c r="I1691" s="12" t="s">
        <v>51</v>
      </c>
      <c r="J1691" s="12" t="s">
        <v>52</v>
      </c>
      <c r="K1691" s="12" t="s">
        <v>8</v>
      </c>
      <c r="L1691" s="14">
        <v>1</v>
      </c>
      <c r="M1691" s="14">
        <v>4500</v>
      </c>
      <c r="N1691" s="15">
        <v>0</v>
      </c>
      <c r="O1691" s="14">
        <v>4500</v>
      </c>
      <c r="P1691" s="14">
        <v>3200</v>
      </c>
      <c r="Q1691" s="5">
        <f>Table1[[#This Row],[Sales]]-Table1[[#This Row],[Cost]]</f>
        <v>1300</v>
      </c>
      <c r="R1691" s="12" t="s">
        <v>9</v>
      </c>
      <c r="S1691" s="12" t="s">
        <v>10</v>
      </c>
      <c r="T1691" s="12" t="s">
        <v>18</v>
      </c>
      <c r="U1691" s="12" t="s">
        <v>12</v>
      </c>
      <c r="V1691" s="6">
        <f>Table1[[#This Row],[Profit]]/Table1[[#This Row],[Sales]]</f>
        <v>0.28888888888888886</v>
      </c>
      <c r="W1691" s="12">
        <f>[1]!Table1[[#This Row],[Sales]]-[1]!Table1[[#This Row],[Cost]]-[1]!Table1[[#This Row],[Profit]]</f>
        <v>0</v>
      </c>
      <c r="X1691" s="12">
        <f>[1]!Table1[[#This Row],[Quantity]]*[1]!Table1[[#This Row],[Unit_Price]]</f>
        <v>4500</v>
      </c>
      <c r="Y1691" s="16">
        <f>[1]!Table1[[#This Row],[Gross_Sales]]*[1]!Table1[[#This Row],[Discount]]</f>
        <v>0</v>
      </c>
      <c r="Z1691" s="17">
        <f>[1]!Table1[[#This Row],[Gross_Sales]]*[1]!Table1[[#This Row],[Discount_amount]]</f>
        <v>0</v>
      </c>
      <c r="AA1691" s="15">
        <f>IFERROR([1]!Table1[[#This Row],[Profit]]/[1]!Table1[[#This Row],[Sales]],0)</f>
        <v>0.28888888888888886</v>
      </c>
      <c r="AB1691" s="12">
        <f>YEAR([1]!Table1[[#This Row],[Order_Date]])</f>
        <v>2024</v>
      </c>
      <c r="AC1691" s="12">
        <f>MONTH([1]!Table1[[#This Row],[Order_Date]])</f>
        <v>2</v>
      </c>
      <c r="AD1691" s="12" t="str">
        <f t="shared" si="78"/>
        <v>Feb</v>
      </c>
      <c r="AE1691" s="12" t="str">
        <f t="shared" si="79"/>
        <v>Q1</v>
      </c>
      <c r="AF1691" s="12" t="str">
        <f t="shared" si="80"/>
        <v>2024-Feb</v>
      </c>
      <c r="AG1691" s="12">
        <f>COUNTIF(C:C,Table1[[#This Row],[Customer_ID]])</f>
        <v>9</v>
      </c>
      <c r="AH1691" s="18" t="e">
        <f>IF([1]!Table1[[#This Row],[Customer_order_count]] &gt;= 10,"FREQUENT",IF([1]!Table1[[#This Row],[Customer_order_count]] &lt;= 10,"REGULAR","OCASSIONAL"))</f>
        <v>#REF!</v>
      </c>
    </row>
    <row r="1692" spans="1:34" x14ac:dyDescent="0.25">
      <c r="A1692" s="1" t="s">
        <v>2512</v>
      </c>
      <c r="B1692" s="2">
        <v>45812</v>
      </c>
      <c r="C1692" s="3" t="s">
        <v>1952</v>
      </c>
      <c r="D1692" s="4" t="s">
        <v>101</v>
      </c>
      <c r="E1692" s="4" t="s">
        <v>3</v>
      </c>
      <c r="F1692" s="5">
        <v>42</v>
      </c>
      <c r="G1692" s="3" t="s">
        <v>407</v>
      </c>
      <c r="H1692" s="3" t="s">
        <v>285</v>
      </c>
      <c r="I1692" s="3" t="s">
        <v>81</v>
      </c>
      <c r="J1692" s="3" t="s">
        <v>82</v>
      </c>
      <c r="K1692" s="3" t="s">
        <v>58</v>
      </c>
      <c r="L1692" s="5">
        <v>2</v>
      </c>
      <c r="M1692" s="5">
        <v>3500</v>
      </c>
      <c r="N1692" s="6">
        <v>0</v>
      </c>
      <c r="O1692" s="5">
        <v>7000</v>
      </c>
      <c r="P1692" s="5">
        <v>5000</v>
      </c>
      <c r="Q1692" s="5">
        <f>Table1[[#This Row],[Sales]]-Table1[[#This Row],[Cost]]</f>
        <v>2000</v>
      </c>
      <c r="R1692" s="3" t="s">
        <v>77</v>
      </c>
      <c r="S1692" s="3" t="s">
        <v>10</v>
      </c>
      <c r="T1692" s="3" t="s">
        <v>11</v>
      </c>
      <c r="U1692" s="3" t="s">
        <v>12</v>
      </c>
      <c r="V1692" s="6">
        <f>Table1[[#This Row],[Profit]]/Table1[[#This Row],[Sales]]</f>
        <v>0.2857142857142857</v>
      </c>
      <c r="W1692" s="3">
        <f>[1]!Table1[[#This Row],[Sales]]-[1]!Table1[[#This Row],[Cost]]-[1]!Table1[[#This Row],[Profit]]</f>
        <v>0</v>
      </c>
      <c r="X1692" s="3">
        <f>[1]!Table1[[#This Row],[Quantity]]*[1]!Table1[[#This Row],[Unit_Price]]</f>
        <v>7000</v>
      </c>
      <c r="Y1692" s="7">
        <f>[1]!Table1[[#This Row],[Gross_Sales]]*[1]!Table1[[#This Row],[Discount]]</f>
        <v>0</v>
      </c>
      <c r="Z1692" s="8">
        <f>[1]!Table1[[#This Row],[Gross_Sales]]*[1]!Table1[[#This Row],[Discount_amount]]</f>
        <v>0</v>
      </c>
      <c r="AA1692" s="6">
        <f>IFERROR([1]!Table1[[#This Row],[Profit]]/[1]!Table1[[#This Row],[Sales]],0)</f>
        <v>0.2857142857142857</v>
      </c>
      <c r="AB1692" s="3">
        <f>YEAR([1]!Table1[[#This Row],[Order_Date]])</f>
        <v>2025</v>
      </c>
      <c r="AC1692" s="3">
        <f>MONTH([1]!Table1[[#This Row],[Order_Date]])</f>
        <v>6</v>
      </c>
      <c r="AD1692" s="3" t="str">
        <f t="shared" si="78"/>
        <v>Jun</v>
      </c>
      <c r="AE1692" s="3" t="str">
        <f t="shared" si="79"/>
        <v>Q2</v>
      </c>
      <c r="AF1692" s="3" t="str">
        <f t="shared" si="80"/>
        <v>2025-Jun</v>
      </c>
      <c r="AG1692" s="3">
        <f>COUNTIF(C:C,Table1[[#This Row],[Customer_ID]])</f>
        <v>5</v>
      </c>
      <c r="AH1692" s="9" t="e">
        <f>IF([1]!Table1[[#This Row],[Customer_order_count]] &gt;= 10,"FREQUENT",IF([1]!Table1[[#This Row],[Customer_order_count]] &lt;= 10,"REGULAR","OCASSIONAL"))</f>
        <v>#REF!</v>
      </c>
    </row>
    <row r="1693" spans="1:34" x14ac:dyDescent="0.25">
      <c r="A1693" s="10" t="s">
        <v>2513</v>
      </c>
      <c r="B1693" s="11">
        <v>45375</v>
      </c>
      <c r="C1693" s="12" t="s">
        <v>985</v>
      </c>
      <c r="D1693" s="13" t="s">
        <v>986</v>
      </c>
      <c r="E1693" s="13" t="s">
        <v>16</v>
      </c>
      <c r="F1693" s="14">
        <v>42</v>
      </c>
      <c r="G1693" s="12" t="s">
        <v>280</v>
      </c>
      <c r="H1693" s="12" t="s">
        <v>270</v>
      </c>
      <c r="I1693" s="12" t="s">
        <v>143</v>
      </c>
      <c r="J1693" s="12" t="s">
        <v>144</v>
      </c>
      <c r="K1693" s="12" t="s">
        <v>76</v>
      </c>
      <c r="L1693" s="14">
        <v>1</v>
      </c>
      <c r="M1693" s="14">
        <v>700</v>
      </c>
      <c r="N1693" s="15">
        <v>0.05</v>
      </c>
      <c r="O1693" s="14">
        <v>665</v>
      </c>
      <c r="P1693" s="14">
        <v>570</v>
      </c>
      <c r="Q1693" s="5">
        <f>Table1[[#This Row],[Sales]]-Table1[[#This Row],[Cost]]</f>
        <v>95</v>
      </c>
      <c r="R1693" s="12" t="s">
        <v>9</v>
      </c>
      <c r="S1693" s="12" t="s">
        <v>10</v>
      </c>
      <c r="T1693" s="12" t="s">
        <v>18</v>
      </c>
      <c r="U1693" s="12" t="s">
        <v>19</v>
      </c>
      <c r="V1693" s="6">
        <f>Table1[[#This Row],[Profit]]/Table1[[#This Row],[Sales]]</f>
        <v>0.14285714285714285</v>
      </c>
      <c r="W1693" s="12">
        <f>[1]!Table1[[#This Row],[Sales]]-[1]!Table1[[#This Row],[Cost]]-[1]!Table1[[#This Row],[Profit]]</f>
        <v>0</v>
      </c>
      <c r="X1693" s="12">
        <f>[1]!Table1[[#This Row],[Quantity]]*[1]!Table1[[#This Row],[Unit_Price]]</f>
        <v>700</v>
      </c>
      <c r="Y1693" s="16">
        <f>[1]!Table1[[#This Row],[Gross_Sales]]*[1]!Table1[[#This Row],[Discount]]</f>
        <v>35</v>
      </c>
      <c r="Z1693" s="17">
        <f>[1]!Table1[[#This Row],[Gross_Sales]]*[1]!Table1[[#This Row],[Discount_amount]]</f>
        <v>24500</v>
      </c>
      <c r="AA1693" s="15">
        <f>IFERROR([1]!Table1[[#This Row],[Profit]]/[1]!Table1[[#This Row],[Sales]],0)</f>
        <v>0.14285714285714285</v>
      </c>
      <c r="AB1693" s="12">
        <f>YEAR([1]!Table1[[#This Row],[Order_Date]])</f>
        <v>2024</v>
      </c>
      <c r="AC1693" s="12">
        <f>MONTH([1]!Table1[[#This Row],[Order_Date]])</f>
        <v>3</v>
      </c>
      <c r="AD1693" s="12" t="str">
        <f t="shared" si="78"/>
        <v>Mar</v>
      </c>
      <c r="AE1693" s="12" t="str">
        <f t="shared" si="79"/>
        <v>Q1</v>
      </c>
      <c r="AF1693" s="12" t="str">
        <f t="shared" si="80"/>
        <v>2024-Mar</v>
      </c>
      <c r="AG1693" s="12">
        <f>COUNTIF(C:C,Table1[[#This Row],[Customer_ID]])</f>
        <v>10</v>
      </c>
      <c r="AH1693" s="18" t="e">
        <f>IF([1]!Table1[[#This Row],[Customer_order_count]] &gt;= 10,"FREQUENT",IF([1]!Table1[[#This Row],[Customer_order_count]] &lt;= 10,"REGULAR","OCASSIONAL"))</f>
        <v>#REF!</v>
      </c>
    </row>
    <row r="1694" spans="1:34" x14ac:dyDescent="0.25">
      <c r="A1694" s="1" t="s">
        <v>2514</v>
      </c>
      <c r="B1694" s="2">
        <v>45463</v>
      </c>
      <c r="C1694" s="3" t="s">
        <v>473</v>
      </c>
      <c r="D1694" s="3" t="s">
        <v>474</v>
      </c>
      <c r="E1694" s="3" t="s">
        <v>3</v>
      </c>
      <c r="F1694" s="3">
        <v>58</v>
      </c>
      <c r="G1694" s="3" t="s">
        <v>339</v>
      </c>
      <c r="H1694" s="3" t="s">
        <v>285</v>
      </c>
      <c r="I1694" s="3" t="s">
        <v>105</v>
      </c>
      <c r="J1694" s="3" t="s">
        <v>106</v>
      </c>
      <c r="K1694" s="3" t="s">
        <v>76</v>
      </c>
      <c r="L1694" s="3">
        <v>2</v>
      </c>
      <c r="M1694" s="3">
        <v>450</v>
      </c>
      <c r="N1694" s="3">
        <v>0.05</v>
      </c>
      <c r="O1694" s="3">
        <v>0</v>
      </c>
      <c r="P1694" s="3">
        <v>660</v>
      </c>
      <c r="Q1694" s="5">
        <f>Table1[[#This Row],[Sales]]-Table1[[#This Row],[Cost]]</f>
        <v>-660</v>
      </c>
      <c r="R1694" s="3" t="s">
        <v>26</v>
      </c>
      <c r="S1694" s="3" t="s">
        <v>291</v>
      </c>
      <c r="T1694" s="3" t="s">
        <v>11</v>
      </c>
      <c r="U1694" s="3" t="s">
        <v>19</v>
      </c>
      <c r="V1694" s="3" t="e">
        <f>Table1[[#This Row],[Profit]]/Table1[[#This Row],[Sales]]</f>
        <v>#DIV/0!</v>
      </c>
      <c r="W1694" s="3">
        <f>[1]!Table1[[#This Row],[Sales]]-[1]!Table1[[#This Row],[Cost]]-[1]!Table1[[#This Row],[Profit]]</f>
        <v>-660</v>
      </c>
      <c r="X1694" s="3">
        <f>[1]!Table1[[#This Row],[Quantity]]*[1]!Table1[[#This Row],[Unit_Price]]</f>
        <v>900</v>
      </c>
      <c r="Y1694" s="3">
        <f>[1]!Table1[[#This Row],[Gross_Sales]]*[1]!Table1[[#This Row],[Discount]]</f>
        <v>45</v>
      </c>
      <c r="Z1694" s="3">
        <f>[1]!Table1[[#This Row],[Gross_Sales]]*[1]!Table1[[#This Row],[Discount_amount]]</f>
        <v>40500</v>
      </c>
      <c r="AA1694" s="3">
        <f>IFERROR([1]!Table1[[#This Row],[Profit]]/[1]!Table1[[#This Row],[Sales]],0)</f>
        <v>0</v>
      </c>
      <c r="AB1694" s="3">
        <f>YEAR([1]!Table1[[#This Row],[Order_Date]])</f>
        <v>2024</v>
      </c>
      <c r="AC1694" s="3">
        <f>MONTH([1]!Table1[[#This Row],[Order_Date]])</f>
        <v>6</v>
      </c>
      <c r="AD1694" s="3" t="str">
        <f t="shared" si="78"/>
        <v>Jun</v>
      </c>
      <c r="AE1694" s="3" t="str">
        <f t="shared" si="79"/>
        <v>Q2</v>
      </c>
      <c r="AF1694" s="3" t="str">
        <f t="shared" si="80"/>
        <v>2024-Jun</v>
      </c>
      <c r="AG1694" s="3">
        <f>COUNTIF(C:C,Table1[[#This Row],[Customer_ID]])</f>
        <v>9</v>
      </c>
      <c r="AH1694" s="9" t="e">
        <f>IF([1]!Table1[[#This Row],[Customer_order_count]] &gt;= 10,"FREQUENT",IF([1]!Table1[[#This Row],[Customer_order_count]] &lt;= 10,"REGULAR","OCASSIONAL"))</f>
        <v>#REF!</v>
      </c>
    </row>
    <row r="1695" spans="1:34" x14ac:dyDescent="0.25">
      <c r="A1695" s="10" t="s">
        <v>2515</v>
      </c>
      <c r="B1695" s="11">
        <v>45813</v>
      </c>
      <c r="C1695" s="12" t="s">
        <v>1581</v>
      </c>
      <c r="D1695" s="13" t="s">
        <v>1582</v>
      </c>
      <c r="E1695" s="13" t="s">
        <v>16</v>
      </c>
      <c r="F1695" s="14">
        <v>52</v>
      </c>
      <c r="G1695" s="12" t="s">
        <v>290</v>
      </c>
      <c r="H1695" s="12" t="s">
        <v>276</v>
      </c>
      <c r="I1695" s="12" t="s">
        <v>264</v>
      </c>
      <c r="J1695" s="12" t="s">
        <v>265</v>
      </c>
      <c r="K1695" s="12" t="s">
        <v>46</v>
      </c>
      <c r="L1695" s="14">
        <v>1</v>
      </c>
      <c r="M1695" s="14">
        <v>800</v>
      </c>
      <c r="N1695" s="15">
        <v>0.2</v>
      </c>
      <c r="O1695" s="14">
        <v>640</v>
      </c>
      <c r="P1695" s="14">
        <v>500</v>
      </c>
      <c r="Q1695" s="5">
        <f>Table1[[#This Row],[Sales]]-Table1[[#This Row],[Cost]]</f>
        <v>140</v>
      </c>
      <c r="R1695" s="12" t="s">
        <v>17</v>
      </c>
      <c r="S1695" s="12" t="s">
        <v>10</v>
      </c>
      <c r="T1695" s="12" t="s">
        <v>11</v>
      </c>
      <c r="U1695" s="12" t="s">
        <v>19</v>
      </c>
      <c r="V1695" s="6">
        <f>Table1[[#This Row],[Profit]]/Table1[[#This Row],[Sales]]</f>
        <v>0.21875</v>
      </c>
      <c r="W1695" s="12">
        <f>[1]!Table1[[#This Row],[Sales]]-[1]!Table1[[#This Row],[Cost]]-[1]!Table1[[#This Row],[Profit]]</f>
        <v>0</v>
      </c>
      <c r="X1695" s="12">
        <f>[1]!Table1[[#This Row],[Quantity]]*[1]!Table1[[#This Row],[Unit_Price]]</f>
        <v>800</v>
      </c>
      <c r="Y1695" s="16">
        <f>[1]!Table1[[#This Row],[Gross_Sales]]*[1]!Table1[[#This Row],[Discount]]</f>
        <v>160</v>
      </c>
      <c r="Z1695" s="17">
        <f>[1]!Table1[[#This Row],[Gross_Sales]]*[1]!Table1[[#This Row],[Discount_amount]]</f>
        <v>128000</v>
      </c>
      <c r="AA1695" s="15">
        <f>IFERROR([1]!Table1[[#This Row],[Profit]]/[1]!Table1[[#This Row],[Sales]],0)</f>
        <v>0.21875</v>
      </c>
      <c r="AB1695" s="12">
        <f>YEAR([1]!Table1[[#This Row],[Order_Date]])</f>
        <v>2025</v>
      </c>
      <c r="AC1695" s="12">
        <f>MONTH([1]!Table1[[#This Row],[Order_Date]])</f>
        <v>6</v>
      </c>
      <c r="AD1695" s="12" t="str">
        <f t="shared" si="78"/>
        <v>Jun</v>
      </c>
      <c r="AE1695" s="12" t="str">
        <f t="shared" si="79"/>
        <v>Q2</v>
      </c>
      <c r="AF1695" s="12" t="str">
        <f t="shared" si="80"/>
        <v>2025-Jun</v>
      </c>
      <c r="AG1695" s="12">
        <f>COUNTIF(C:C,Table1[[#This Row],[Customer_ID]])</f>
        <v>6</v>
      </c>
      <c r="AH1695" s="18" t="e">
        <f>IF([1]!Table1[[#This Row],[Customer_order_count]] &gt;= 10,"FREQUENT",IF([1]!Table1[[#This Row],[Customer_order_count]] &lt;= 10,"REGULAR","OCASSIONAL"))</f>
        <v>#REF!</v>
      </c>
    </row>
    <row r="1696" spans="1:34" x14ac:dyDescent="0.25">
      <c r="A1696" s="1" t="s">
        <v>2516</v>
      </c>
      <c r="B1696" s="2">
        <v>45621</v>
      </c>
      <c r="C1696" s="3" t="s">
        <v>543</v>
      </c>
      <c r="D1696" s="4" t="s">
        <v>326</v>
      </c>
      <c r="E1696" s="4" t="s">
        <v>3</v>
      </c>
      <c r="F1696" s="5">
        <v>46</v>
      </c>
      <c r="G1696" s="3" t="s">
        <v>317</v>
      </c>
      <c r="H1696" s="3" t="s">
        <v>5</v>
      </c>
      <c r="I1696" s="3" t="s">
        <v>109</v>
      </c>
      <c r="J1696" s="3" t="s">
        <v>110</v>
      </c>
      <c r="K1696" s="3" t="s">
        <v>8</v>
      </c>
      <c r="L1696" s="5">
        <v>1</v>
      </c>
      <c r="M1696" s="5">
        <v>4000</v>
      </c>
      <c r="N1696" s="6">
        <v>0</v>
      </c>
      <c r="O1696" s="5">
        <v>4000</v>
      </c>
      <c r="P1696" s="5">
        <v>2900</v>
      </c>
      <c r="Q1696" s="5">
        <f>Table1[[#This Row],[Sales]]-Table1[[#This Row],[Cost]]</f>
        <v>1100</v>
      </c>
      <c r="R1696" s="3" t="s">
        <v>26</v>
      </c>
      <c r="S1696" s="3" t="s">
        <v>10</v>
      </c>
      <c r="T1696" s="3" t="s">
        <v>40</v>
      </c>
      <c r="U1696" s="3" t="s">
        <v>12</v>
      </c>
      <c r="V1696" s="6">
        <f>Table1[[#This Row],[Profit]]/Table1[[#This Row],[Sales]]</f>
        <v>0.27500000000000002</v>
      </c>
      <c r="W1696" s="3">
        <f>[1]!Table1[[#This Row],[Sales]]-[1]!Table1[[#This Row],[Cost]]-[1]!Table1[[#This Row],[Profit]]</f>
        <v>0</v>
      </c>
      <c r="X1696" s="3">
        <f>[1]!Table1[[#This Row],[Quantity]]*[1]!Table1[[#This Row],[Unit_Price]]</f>
        <v>4000</v>
      </c>
      <c r="Y1696" s="7">
        <f>[1]!Table1[[#This Row],[Gross_Sales]]*[1]!Table1[[#This Row],[Discount]]</f>
        <v>0</v>
      </c>
      <c r="Z1696" s="8">
        <f>[1]!Table1[[#This Row],[Gross_Sales]]*[1]!Table1[[#This Row],[Discount_amount]]</f>
        <v>0</v>
      </c>
      <c r="AA1696" s="6">
        <f>IFERROR([1]!Table1[[#This Row],[Profit]]/[1]!Table1[[#This Row],[Sales]],0)</f>
        <v>0.27500000000000002</v>
      </c>
      <c r="AB1696" s="3">
        <f>YEAR([1]!Table1[[#This Row],[Order_Date]])</f>
        <v>2024</v>
      </c>
      <c r="AC1696" s="3">
        <f>MONTH([1]!Table1[[#This Row],[Order_Date]])</f>
        <v>11</v>
      </c>
      <c r="AD1696" s="3" t="str">
        <f t="shared" si="78"/>
        <v>Nov</v>
      </c>
      <c r="AE1696" s="3" t="str">
        <f t="shared" si="79"/>
        <v>Q4</v>
      </c>
      <c r="AF1696" s="3" t="str">
        <f t="shared" si="80"/>
        <v>2024-Nov</v>
      </c>
      <c r="AG1696" s="3">
        <f>COUNTIF(C:C,Table1[[#This Row],[Customer_ID]])</f>
        <v>14</v>
      </c>
      <c r="AH1696" s="9" t="e">
        <f>IF([1]!Table1[[#This Row],[Customer_order_count]] &gt;= 10,"FREQUENT",IF([1]!Table1[[#This Row],[Customer_order_count]] &lt;= 10,"REGULAR","OCASSIONAL"))</f>
        <v>#REF!</v>
      </c>
    </row>
    <row r="1697" spans="1:34" x14ac:dyDescent="0.25">
      <c r="A1697" s="10" t="s">
        <v>2517</v>
      </c>
      <c r="B1697" s="11">
        <v>45798</v>
      </c>
      <c r="C1697" s="12" t="s">
        <v>2047</v>
      </c>
      <c r="D1697" s="13" t="s">
        <v>786</v>
      </c>
      <c r="E1697" s="13" t="s">
        <v>3</v>
      </c>
      <c r="F1697" s="14">
        <v>59</v>
      </c>
      <c r="G1697" s="12" t="s">
        <v>290</v>
      </c>
      <c r="H1697" s="12" t="s">
        <v>276</v>
      </c>
      <c r="I1697" s="12" t="s">
        <v>143</v>
      </c>
      <c r="J1697" s="12" t="s">
        <v>144</v>
      </c>
      <c r="K1697" s="12" t="s">
        <v>76</v>
      </c>
      <c r="L1697" s="14">
        <v>1</v>
      </c>
      <c r="M1697" s="14">
        <v>700</v>
      </c>
      <c r="N1697" s="15">
        <v>0.15</v>
      </c>
      <c r="O1697" s="14">
        <v>595</v>
      </c>
      <c r="P1697" s="14">
        <v>570</v>
      </c>
      <c r="Q1697" s="5">
        <f>Table1[[#This Row],[Sales]]-Table1[[#This Row],[Cost]]</f>
        <v>25</v>
      </c>
      <c r="R1697" s="12" t="s">
        <v>26</v>
      </c>
      <c r="S1697" s="12" t="s">
        <v>10</v>
      </c>
      <c r="T1697" s="12" t="s">
        <v>11</v>
      </c>
      <c r="U1697" s="12" t="s">
        <v>19</v>
      </c>
      <c r="V1697" s="6">
        <f>Table1[[#This Row],[Profit]]/Table1[[#This Row],[Sales]]</f>
        <v>4.2016806722689079E-2</v>
      </c>
      <c r="W1697" s="12">
        <f>[1]!Table1[[#This Row],[Sales]]-[1]!Table1[[#This Row],[Cost]]-[1]!Table1[[#This Row],[Profit]]</f>
        <v>0</v>
      </c>
      <c r="X1697" s="12">
        <f>[1]!Table1[[#This Row],[Quantity]]*[1]!Table1[[#This Row],[Unit_Price]]</f>
        <v>700</v>
      </c>
      <c r="Y1697" s="16">
        <f>[1]!Table1[[#This Row],[Gross_Sales]]*[1]!Table1[[#This Row],[Discount]]</f>
        <v>105</v>
      </c>
      <c r="Z1697" s="17">
        <f>[1]!Table1[[#This Row],[Gross_Sales]]*[1]!Table1[[#This Row],[Discount_amount]]</f>
        <v>73500</v>
      </c>
      <c r="AA1697" s="15">
        <f>IFERROR([1]!Table1[[#This Row],[Profit]]/[1]!Table1[[#This Row],[Sales]],0)</f>
        <v>4.2016806722689079E-2</v>
      </c>
      <c r="AB1697" s="12">
        <f>YEAR([1]!Table1[[#This Row],[Order_Date]])</f>
        <v>2025</v>
      </c>
      <c r="AC1697" s="12">
        <f>MONTH([1]!Table1[[#This Row],[Order_Date]])</f>
        <v>5</v>
      </c>
      <c r="AD1697" s="12" t="str">
        <f t="shared" si="78"/>
        <v>May</v>
      </c>
      <c r="AE1697" s="12" t="str">
        <f t="shared" si="79"/>
        <v>Q2</v>
      </c>
      <c r="AF1697" s="12" t="str">
        <f t="shared" si="80"/>
        <v>2025-May</v>
      </c>
      <c r="AG1697" s="12">
        <f>COUNTIF(C:C,Table1[[#This Row],[Customer_ID]])</f>
        <v>4</v>
      </c>
      <c r="AH1697" s="18" t="e">
        <f>IF([1]!Table1[[#This Row],[Customer_order_count]] &gt;= 10,"FREQUENT",IF([1]!Table1[[#This Row],[Customer_order_count]] &lt;= 10,"REGULAR","OCASSIONAL"))</f>
        <v>#REF!</v>
      </c>
    </row>
    <row r="1698" spans="1:34" x14ac:dyDescent="0.25">
      <c r="A1698" s="1" t="s">
        <v>2518</v>
      </c>
      <c r="B1698" s="2">
        <v>45889</v>
      </c>
      <c r="C1698" s="3" t="s">
        <v>1874</v>
      </c>
      <c r="D1698" s="4" t="s">
        <v>1275</v>
      </c>
      <c r="E1698" s="4" t="s">
        <v>16</v>
      </c>
      <c r="F1698" s="5">
        <v>48</v>
      </c>
      <c r="G1698" s="3" t="s">
        <v>317</v>
      </c>
      <c r="H1698" s="3" t="s">
        <v>5</v>
      </c>
      <c r="I1698" s="3" t="s">
        <v>51</v>
      </c>
      <c r="J1698" s="3" t="s">
        <v>52</v>
      </c>
      <c r="K1698" s="3" t="s">
        <v>8</v>
      </c>
      <c r="L1698" s="5">
        <v>1</v>
      </c>
      <c r="M1698" s="5">
        <v>4500</v>
      </c>
      <c r="N1698" s="6">
        <v>0.1</v>
      </c>
      <c r="O1698" s="5">
        <v>4050</v>
      </c>
      <c r="P1698" s="5">
        <v>3200</v>
      </c>
      <c r="Q1698" s="5">
        <f>Table1[[#This Row],[Sales]]-Table1[[#This Row],[Cost]]</f>
        <v>850</v>
      </c>
      <c r="R1698" s="3" t="s">
        <v>26</v>
      </c>
      <c r="S1698" s="3" t="s">
        <v>10</v>
      </c>
      <c r="T1698" s="3" t="s">
        <v>33</v>
      </c>
      <c r="U1698" s="3" t="s">
        <v>12</v>
      </c>
      <c r="V1698" s="6">
        <f>Table1[[#This Row],[Profit]]/Table1[[#This Row],[Sales]]</f>
        <v>0.20987654320987653</v>
      </c>
      <c r="W1698" s="3">
        <f>[1]!Table1[[#This Row],[Sales]]-[1]!Table1[[#This Row],[Cost]]-[1]!Table1[[#This Row],[Profit]]</f>
        <v>0</v>
      </c>
      <c r="X1698" s="3">
        <f>[1]!Table1[[#This Row],[Quantity]]*[1]!Table1[[#This Row],[Unit_Price]]</f>
        <v>4500</v>
      </c>
      <c r="Y1698" s="7">
        <f>[1]!Table1[[#This Row],[Gross_Sales]]*[1]!Table1[[#This Row],[Discount]]</f>
        <v>450</v>
      </c>
      <c r="Z1698" s="8">
        <f>[1]!Table1[[#This Row],[Gross_Sales]]*[1]!Table1[[#This Row],[Discount_amount]]</f>
        <v>2025000</v>
      </c>
      <c r="AA1698" s="6">
        <f>IFERROR([1]!Table1[[#This Row],[Profit]]/[1]!Table1[[#This Row],[Sales]],0)</f>
        <v>0.20987654320987653</v>
      </c>
      <c r="AB1698" s="3">
        <f>YEAR([1]!Table1[[#This Row],[Order_Date]])</f>
        <v>2025</v>
      </c>
      <c r="AC1698" s="3">
        <f>MONTH([1]!Table1[[#This Row],[Order_Date]])</f>
        <v>8</v>
      </c>
      <c r="AD1698" s="3" t="str">
        <f t="shared" si="78"/>
        <v>Aug</v>
      </c>
      <c r="AE1698" s="3" t="str">
        <f t="shared" si="79"/>
        <v>Q3</v>
      </c>
      <c r="AF1698" s="3" t="str">
        <f t="shared" si="80"/>
        <v>2025-Aug</v>
      </c>
      <c r="AG1698" s="3">
        <f>COUNTIF(C:C,Table1[[#This Row],[Customer_ID]])</f>
        <v>6</v>
      </c>
      <c r="AH1698" s="9" t="e">
        <f>IF([1]!Table1[[#This Row],[Customer_order_count]] &gt;= 10,"FREQUENT",IF([1]!Table1[[#This Row],[Customer_order_count]] &lt;= 10,"REGULAR","OCASSIONAL"))</f>
        <v>#REF!</v>
      </c>
    </row>
    <row r="1699" spans="1:34" x14ac:dyDescent="0.25">
      <c r="A1699" s="10" t="s">
        <v>2519</v>
      </c>
      <c r="B1699" s="11">
        <v>45499</v>
      </c>
      <c r="C1699" s="12" t="s">
        <v>2520</v>
      </c>
      <c r="D1699" s="13" t="s">
        <v>2209</v>
      </c>
      <c r="E1699" s="13" t="s">
        <v>16</v>
      </c>
      <c r="F1699" s="14">
        <v>60</v>
      </c>
      <c r="G1699" s="12" t="s">
        <v>295</v>
      </c>
      <c r="H1699" s="12" t="s">
        <v>270</v>
      </c>
      <c r="I1699" s="12" t="s">
        <v>74</v>
      </c>
      <c r="J1699" s="12" t="s">
        <v>75</v>
      </c>
      <c r="K1699" s="12" t="s">
        <v>76</v>
      </c>
      <c r="L1699" s="14">
        <v>1</v>
      </c>
      <c r="M1699" s="14">
        <v>550</v>
      </c>
      <c r="N1699" s="15">
        <v>0.05</v>
      </c>
      <c r="O1699" s="14">
        <v>522.5</v>
      </c>
      <c r="P1699" s="14">
        <v>450</v>
      </c>
      <c r="Q1699" s="5">
        <f>Table1[[#This Row],[Sales]]-Table1[[#This Row],[Cost]]</f>
        <v>72.5</v>
      </c>
      <c r="R1699" s="12" t="s">
        <v>77</v>
      </c>
      <c r="S1699" s="12" t="s">
        <v>10</v>
      </c>
      <c r="T1699" s="12" t="s">
        <v>33</v>
      </c>
      <c r="U1699" s="12" t="s">
        <v>19</v>
      </c>
      <c r="V1699" s="6">
        <f>Table1[[#This Row],[Profit]]/Table1[[#This Row],[Sales]]</f>
        <v>0.13875598086124402</v>
      </c>
      <c r="W1699" s="12">
        <f>[1]!Table1[[#This Row],[Sales]]-[1]!Table1[[#This Row],[Cost]]-[1]!Table1[[#This Row],[Profit]]</f>
        <v>0</v>
      </c>
      <c r="X1699" s="12">
        <f>[1]!Table1[[#This Row],[Quantity]]*[1]!Table1[[#This Row],[Unit_Price]]</f>
        <v>550</v>
      </c>
      <c r="Y1699" s="16">
        <f>[1]!Table1[[#This Row],[Gross_Sales]]*[1]!Table1[[#This Row],[Discount]]</f>
        <v>27.5</v>
      </c>
      <c r="Z1699" s="17">
        <f>[1]!Table1[[#This Row],[Gross_Sales]]*[1]!Table1[[#This Row],[Discount_amount]]</f>
        <v>15125</v>
      </c>
      <c r="AA1699" s="15">
        <f>IFERROR([1]!Table1[[#This Row],[Profit]]/[1]!Table1[[#This Row],[Sales]],0)</f>
        <v>0.13875598086124402</v>
      </c>
      <c r="AB1699" s="12">
        <f>YEAR([1]!Table1[[#This Row],[Order_Date]])</f>
        <v>2024</v>
      </c>
      <c r="AC1699" s="12">
        <f>MONTH([1]!Table1[[#This Row],[Order_Date]])</f>
        <v>7</v>
      </c>
      <c r="AD1699" s="12" t="str">
        <f t="shared" si="78"/>
        <v>Jul</v>
      </c>
      <c r="AE1699" s="12" t="str">
        <f t="shared" si="79"/>
        <v>Q3</v>
      </c>
      <c r="AF1699" s="12" t="str">
        <f t="shared" si="80"/>
        <v>2024-Jul</v>
      </c>
      <c r="AG1699" s="12">
        <f>COUNTIF(C:C,Table1[[#This Row],[Customer_ID]])</f>
        <v>2</v>
      </c>
      <c r="AH1699" s="18" t="e">
        <f>IF([1]!Table1[[#This Row],[Customer_order_count]] &gt;= 10,"FREQUENT",IF([1]!Table1[[#This Row],[Customer_order_count]] &lt;= 10,"REGULAR","OCASSIONAL"))</f>
        <v>#REF!</v>
      </c>
    </row>
    <row r="1700" spans="1:34" x14ac:dyDescent="0.25">
      <c r="A1700" s="1" t="s">
        <v>2521</v>
      </c>
      <c r="B1700" s="2">
        <v>45605</v>
      </c>
      <c r="C1700" s="3" t="s">
        <v>845</v>
      </c>
      <c r="D1700" s="4" t="s">
        <v>846</v>
      </c>
      <c r="E1700" s="4" t="s">
        <v>16</v>
      </c>
      <c r="F1700" s="5">
        <v>21</v>
      </c>
      <c r="G1700" s="3" t="s">
        <v>339</v>
      </c>
      <c r="H1700" s="3" t="s">
        <v>285</v>
      </c>
      <c r="I1700" s="3" t="s">
        <v>44</v>
      </c>
      <c r="J1700" s="3" t="s">
        <v>45</v>
      </c>
      <c r="K1700" s="3" t="s">
        <v>46</v>
      </c>
      <c r="L1700" s="5">
        <v>1</v>
      </c>
      <c r="M1700" s="5">
        <v>2500</v>
      </c>
      <c r="N1700" s="6">
        <v>0</v>
      </c>
      <c r="O1700" s="5">
        <v>2500</v>
      </c>
      <c r="P1700" s="5">
        <v>1500</v>
      </c>
      <c r="Q1700" s="5">
        <f>Table1[[#This Row],[Sales]]-Table1[[#This Row],[Cost]]</f>
        <v>1000</v>
      </c>
      <c r="R1700" s="3" t="s">
        <v>77</v>
      </c>
      <c r="S1700" s="3" t="s">
        <v>10</v>
      </c>
      <c r="T1700" s="3" t="s">
        <v>40</v>
      </c>
      <c r="U1700" s="3" t="s">
        <v>12</v>
      </c>
      <c r="V1700" s="6">
        <f>Table1[[#This Row],[Profit]]/Table1[[#This Row],[Sales]]</f>
        <v>0.4</v>
      </c>
      <c r="W1700" s="3">
        <f>[1]!Table1[[#This Row],[Sales]]-[1]!Table1[[#This Row],[Cost]]-[1]!Table1[[#This Row],[Profit]]</f>
        <v>0</v>
      </c>
      <c r="X1700" s="3">
        <f>[1]!Table1[[#This Row],[Quantity]]*[1]!Table1[[#This Row],[Unit_Price]]</f>
        <v>2500</v>
      </c>
      <c r="Y1700" s="7">
        <f>[1]!Table1[[#This Row],[Gross_Sales]]*[1]!Table1[[#This Row],[Discount]]</f>
        <v>0</v>
      </c>
      <c r="Z1700" s="8">
        <f>[1]!Table1[[#This Row],[Gross_Sales]]*[1]!Table1[[#This Row],[Discount_amount]]</f>
        <v>0</v>
      </c>
      <c r="AA1700" s="6">
        <f>IFERROR([1]!Table1[[#This Row],[Profit]]/[1]!Table1[[#This Row],[Sales]],0)</f>
        <v>0.4</v>
      </c>
      <c r="AB1700" s="3">
        <f>YEAR([1]!Table1[[#This Row],[Order_Date]])</f>
        <v>2024</v>
      </c>
      <c r="AC1700" s="3">
        <f>MONTH([1]!Table1[[#This Row],[Order_Date]])</f>
        <v>11</v>
      </c>
      <c r="AD1700" s="3" t="str">
        <f t="shared" si="78"/>
        <v>Nov</v>
      </c>
      <c r="AE1700" s="3" t="str">
        <f t="shared" si="79"/>
        <v>Q4</v>
      </c>
      <c r="AF1700" s="3" t="str">
        <f t="shared" si="80"/>
        <v>2024-Nov</v>
      </c>
      <c r="AG1700" s="3">
        <f>COUNTIF(C:C,Table1[[#This Row],[Customer_ID]])</f>
        <v>5</v>
      </c>
      <c r="AH1700" s="9" t="e">
        <f>IF([1]!Table1[[#This Row],[Customer_order_count]] &gt;= 10,"FREQUENT",IF([1]!Table1[[#This Row],[Customer_order_count]] &lt;= 10,"REGULAR","OCASSIONAL"))</f>
        <v>#REF!</v>
      </c>
    </row>
    <row r="1701" spans="1:34" x14ac:dyDescent="0.25">
      <c r="A1701" s="10" t="s">
        <v>2522</v>
      </c>
      <c r="B1701" s="11">
        <v>45675</v>
      </c>
      <c r="C1701" s="12" t="s">
        <v>2523</v>
      </c>
      <c r="D1701" s="13" t="s">
        <v>113</v>
      </c>
      <c r="E1701" s="13" t="s">
        <v>16</v>
      </c>
      <c r="F1701" s="14">
        <v>56</v>
      </c>
      <c r="G1701" s="12" t="s">
        <v>290</v>
      </c>
      <c r="H1701" s="12" t="s">
        <v>276</v>
      </c>
      <c r="I1701" s="12" t="s">
        <v>37</v>
      </c>
      <c r="J1701" s="12" t="s">
        <v>38</v>
      </c>
      <c r="K1701" s="12" t="s">
        <v>39</v>
      </c>
      <c r="L1701" s="14">
        <v>1</v>
      </c>
      <c r="M1701" s="14">
        <v>900</v>
      </c>
      <c r="N1701" s="15">
        <v>0.15</v>
      </c>
      <c r="O1701" s="14">
        <v>765</v>
      </c>
      <c r="P1701" s="14">
        <v>550</v>
      </c>
      <c r="Q1701" s="5">
        <f>Table1[[#This Row],[Sales]]-Table1[[#This Row],[Cost]]</f>
        <v>215</v>
      </c>
      <c r="R1701" s="12" t="s">
        <v>17</v>
      </c>
      <c r="S1701" s="12" t="s">
        <v>10</v>
      </c>
      <c r="T1701" s="12" t="s">
        <v>18</v>
      </c>
      <c r="U1701" s="12" t="s">
        <v>19</v>
      </c>
      <c r="V1701" s="6">
        <f>Table1[[#This Row],[Profit]]/Table1[[#This Row],[Sales]]</f>
        <v>0.28104575163398693</v>
      </c>
      <c r="W1701" s="12">
        <f>[1]!Table1[[#This Row],[Sales]]-[1]!Table1[[#This Row],[Cost]]-[1]!Table1[[#This Row],[Profit]]</f>
        <v>0</v>
      </c>
      <c r="X1701" s="12">
        <f>[1]!Table1[[#This Row],[Quantity]]*[1]!Table1[[#This Row],[Unit_Price]]</f>
        <v>900</v>
      </c>
      <c r="Y1701" s="16">
        <f>[1]!Table1[[#This Row],[Gross_Sales]]*[1]!Table1[[#This Row],[Discount]]</f>
        <v>135</v>
      </c>
      <c r="Z1701" s="17">
        <f>[1]!Table1[[#This Row],[Gross_Sales]]*[1]!Table1[[#This Row],[Discount_amount]]</f>
        <v>121500</v>
      </c>
      <c r="AA1701" s="15">
        <f>IFERROR([1]!Table1[[#This Row],[Profit]]/[1]!Table1[[#This Row],[Sales]],0)</f>
        <v>0.28104575163398693</v>
      </c>
      <c r="AB1701" s="12">
        <f>YEAR([1]!Table1[[#This Row],[Order_Date]])</f>
        <v>2025</v>
      </c>
      <c r="AC1701" s="12">
        <f>MONTH([1]!Table1[[#This Row],[Order_Date]])</f>
        <v>1</v>
      </c>
      <c r="AD1701" s="12" t="str">
        <f t="shared" si="78"/>
        <v>Jan</v>
      </c>
      <c r="AE1701" s="12" t="str">
        <f t="shared" si="79"/>
        <v>Q1</v>
      </c>
      <c r="AF1701" s="12" t="str">
        <f t="shared" si="80"/>
        <v>2025-Jan</v>
      </c>
      <c r="AG1701" s="12">
        <f>COUNTIF(C:C,Table1[[#This Row],[Customer_ID]])</f>
        <v>1</v>
      </c>
      <c r="AH1701" s="18" t="e">
        <f>IF([1]!Table1[[#This Row],[Customer_order_count]] &gt;= 10,"FREQUENT",IF([1]!Table1[[#This Row],[Customer_order_count]] &lt;= 10,"REGULAR","OCASSIONAL"))</f>
        <v>#REF!</v>
      </c>
    </row>
    <row r="1702" spans="1:34" x14ac:dyDescent="0.25">
      <c r="A1702" s="1" t="s">
        <v>2524</v>
      </c>
      <c r="B1702" s="2">
        <v>45378</v>
      </c>
      <c r="C1702" s="3" t="s">
        <v>2525</v>
      </c>
      <c r="D1702" s="4" t="s">
        <v>2037</v>
      </c>
      <c r="E1702" s="4" t="s">
        <v>16</v>
      </c>
      <c r="F1702" s="5">
        <v>31</v>
      </c>
      <c r="G1702" s="3" t="s">
        <v>4</v>
      </c>
      <c r="H1702" s="3" t="s">
        <v>5</v>
      </c>
      <c r="I1702" s="3" t="s">
        <v>344</v>
      </c>
      <c r="J1702" s="3" t="s">
        <v>345</v>
      </c>
      <c r="K1702" s="3" t="s">
        <v>39</v>
      </c>
      <c r="L1702" s="5">
        <v>1</v>
      </c>
      <c r="M1702" s="5">
        <v>2200</v>
      </c>
      <c r="N1702" s="6">
        <v>0</v>
      </c>
      <c r="O1702" s="5">
        <v>2200</v>
      </c>
      <c r="P1702" s="5">
        <v>1400</v>
      </c>
      <c r="Q1702" s="5">
        <f>Table1[[#This Row],[Sales]]-Table1[[#This Row],[Cost]]</f>
        <v>800</v>
      </c>
      <c r="R1702" s="3" t="s">
        <v>17</v>
      </c>
      <c r="S1702" s="3" t="s">
        <v>10</v>
      </c>
      <c r="T1702" s="3" t="s">
        <v>18</v>
      </c>
      <c r="U1702" s="3" t="s">
        <v>19</v>
      </c>
      <c r="V1702" s="6">
        <f>Table1[[#This Row],[Profit]]/Table1[[#This Row],[Sales]]</f>
        <v>0.36363636363636365</v>
      </c>
      <c r="W1702" s="3">
        <f>[1]!Table1[[#This Row],[Sales]]-[1]!Table1[[#This Row],[Cost]]-[1]!Table1[[#This Row],[Profit]]</f>
        <v>0</v>
      </c>
      <c r="X1702" s="3">
        <f>[1]!Table1[[#This Row],[Quantity]]*[1]!Table1[[#This Row],[Unit_Price]]</f>
        <v>2200</v>
      </c>
      <c r="Y1702" s="7">
        <f>[1]!Table1[[#This Row],[Gross_Sales]]*[1]!Table1[[#This Row],[Discount]]</f>
        <v>0</v>
      </c>
      <c r="Z1702" s="8">
        <f>[1]!Table1[[#This Row],[Gross_Sales]]*[1]!Table1[[#This Row],[Discount_amount]]</f>
        <v>0</v>
      </c>
      <c r="AA1702" s="6">
        <f>IFERROR([1]!Table1[[#This Row],[Profit]]/[1]!Table1[[#This Row],[Sales]],0)</f>
        <v>0.36363636363636365</v>
      </c>
      <c r="AB1702" s="3">
        <f>YEAR([1]!Table1[[#This Row],[Order_Date]])</f>
        <v>2024</v>
      </c>
      <c r="AC1702" s="3">
        <f>MONTH([1]!Table1[[#This Row],[Order_Date]])</f>
        <v>3</v>
      </c>
      <c r="AD1702" s="3" t="str">
        <f t="shared" si="78"/>
        <v>Mar</v>
      </c>
      <c r="AE1702" s="3" t="str">
        <f t="shared" si="79"/>
        <v>Q1</v>
      </c>
      <c r="AF1702" s="3" t="str">
        <f t="shared" si="80"/>
        <v>2024-Mar</v>
      </c>
      <c r="AG1702" s="3">
        <f>COUNTIF(C:C,Table1[[#This Row],[Customer_ID]])</f>
        <v>2</v>
      </c>
      <c r="AH1702" s="9" t="e">
        <f>IF([1]!Table1[[#This Row],[Customer_order_count]] &gt;= 10,"FREQUENT",IF([1]!Table1[[#This Row],[Customer_order_count]] &lt;= 10,"REGULAR","OCASSIONAL"))</f>
        <v>#REF!</v>
      </c>
    </row>
    <row r="1703" spans="1:34" x14ac:dyDescent="0.25">
      <c r="A1703" s="10" t="s">
        <v>2526</v>
      </c>
      <c r="B1703" s="11">
        <v>45889</v>
      </c>
      <c r="C1703" s="12" t="s">
        <v>2527</v>
      </c>
      <c r="D1703" s="13" t="s">
        <v>1458</v>
      </c>
      <c r="E1703" s="13" t="s">
        <v>3</v>
      </c>
      <c r="F1703" s="14">
        <v>45</v>
      </c>
      <c r="G1703" s="12" t="s">
        <v>284</v>
      </c>
      <c r="H1703" s="12" t="s">
        <v>285</v>
      </c>
      <c r="I1703" s="12" t="s">
        <v>102</v>
      </c>
      <c r="J1703" s="12" t="s">
        <v>103</v>
      </c>
      <c r="K1703" s="12" t="s">
        <v>25</v>
      </c>
      <c r="L1703" s="14">
        <v>2</v>
      </c>
      <c r="M1703" s="14">
        <v>28000</v>
      </c>
      <c r="N1703" s="15">
        <v>0.15</v>
      </c>
      <c r="O1703" s="14">
        <v>47600</v>
      </c>
      <c r="P1703" s="14">
        <v>42000</v>
      </c>
      <c r="Q1703" s="5">
        <f>Table1[[#This Row],[Sales]]-Table1[[#This Row],[Cost]]</f>
        <v>5600</v>
      </c>
      <c r="R1703" s="12" t="s">
        <v>17</v>
      </c>
      <c r="S1703" s="12" t="s">
        <v>10</v>
      </c>
      <c r="T1703" s="12" t="s">
        <v>33</v>
      </c>
      <c r="U1703" s="12" t="s">
        <v>12</v>
      </c>
      <c r="V1703" s="6">
        <f>Table1[[#This Row],[Profit]]/Table1[[#This Row],[Sales]]</f>
        <v>0.11764705882352941</v>
      </c>
      <c r="W1703" s="12">
        <f>[1]!Table1[[#This Row],[Sales]]-[1]!Table1[[#This Row],[Cost]]-[1]!Table1[[#This Row],[Profit]]</f>
        <v>0</v>
      </c>
      <c r="X1703" s="12">
        <f>[1]!Table1[[#This Row],[Quantity]]*[1]!Table1[[#This Row],[Unit_Price]]</f>
        <v>56000</v>
      </c>
      <c r="Y1703" s="16">
        <f>[1]!Table1[[#This Row],[Gross_Sales]]*[1]!Table1[[#This Row],[Discount]]</f>
        <v>8400</v>
      </c>
      <c r="Z1703" s="17">
        <f>[1]!Table1[[#This Row],[Gross_Sales]]*[1]!Table1[[#This Row],[Discount_amount]]</f>
        <v>470400000</v>
      </c>
      <c r="AA1703" s="15">
        <f>IFERROR([1]!Table1[[#This Row],[Profit]]/[1]!Table1[[#This Row],[Sales]],0)</f>
        <v>0.11764705882352941</v>
      </c>
      <c r="AB1703" s="12">
        <f>YEAR([1]!Table1[[#This Row],[Order_Date]])</f>
        <v>2025</v>
      </c>
      <c r="AC1703" s="12">
        <f>MONTH([1]!Table1[[#This Row],[Order_Date]])</f>
        <v>8</v>
      </c>
      <c r="AD1703" s="12" t="str">
        <f t="shared" si="78"/>
        <v>Aug</v>
      </c>
      <c r="AE1703" s="12" t="str">
        <f t="shared" si="79"/>
        <v>Q3</v>
      </c>
      <c r="AF1703" s="12" t="str">
        <f t="shared" si="80"/>
        <v>2025-Aug</v>
      </c>
      <c r="AG1703" s="12">
        <f>COUNTIF(C:C,Table1[[#This Row],[Customer_ID]])</f>
        <v>3</v>
      </c>
      <c r="AH1703" s="18" t="e">
        <f>IF([1]!Table1[[#This Row],[Customer_order_count]] &gt;= 10,"FREQUENT",IF([1]!Table1[[#This Row],[Customer_order_count]] &lt;= 10,"REGULAR","OCASSIONAL"))</f>
        <v>#REF!</v>
      </c>
    </row>
    <row r="1704" spans="1:34" x14ac:dyDescent="0.25">
      <c r="A1704" s="1" t="s">
        <v>2528</v>
      </c>
      <c r="B1704" s="2">
        <v>45728</v>
      </c>
      <c r="C1704" s="3" t="s">
        <v>836</v>
      </c>
      <c r="D1704" s="4" t="s">
        <v>654</v>
      </c>
      <c r="E1704" s="4" t="s">
        <v>16</v>
      </c>
      <c r="F1704" s="5">
        <v>43</v>
      </c>
      <c r="G1704" s="3" t="s">
        <v>284</v>
      </c>
      <c r="H1704" s="3" t="s">
        <v>285</v>
      </c>
      <c r="I1704" s="3" t="s">
        <v>74</v>
      </c>
      <c r="J1704" s="3" t="s">
        <v>75</v>
      </c>
      <c r="K1704" s="3" t="s">
        <v>76</v>
      </c>
      <c r="L1704" s="5">
        <v>5</v>
      </c>
      <c r="M1704" s="5">
        <v>550</v>
      </c>
      <c r="N1704" s="6">
        <v>0.1</v>
      </c>
      <c r="O1704" s="5">
        <v>2475</v>
      </c>
      <c r="P1704" s="5">
        <v>2250</v>
      </c>
      <c r="Q1704" s="5">
        <f>Table1[[#This Row],[Sales]]-Table1[[#This Row],[Cost]]</f>
        <v>225</v>
      </c>
      <c r="R1704" s="3" t="s">
        <v>17</v>
      </c>
      <c r="S1704" s="3" t="s">
        <v>10</v>
      </c>
      <c r="T1704" s="3" t="s">
        <v>18</v>
      </c>
      <c r="U1704" s="3" t="s">
        <v>27</v>
      </c>
      <c r="V1704" s="6">
        <f>Table1[[#This Row],[Profit]]/Table1[[#This Row],[Sales]]</f>
        <v>9.0909090909090912E-2</v>
      </c>
      <c r="W1704" s="3">
        <f>[1]!Table1[[#This Row],[Sales]]-[1]!Table1[[#This Row],[Cost]]-[1]!Table1[[#This Row],[Profit]]</f>
        <v>0</v>
      </c>
      <c r="X1704" s="3">
        <f>[1]!Table1[[#This Row],[Quantity]]*[1]!Table1[[#This Row],[Unit_Price]]</f>
        <v>2750</v>
      </c>
      <c r="Y1704" s="7">
        <f>[1]!Table1[[#This Row],[Gross_Sales]]*[1]!Table1[[#This Row],[Discount]]</f>
        <v>275</v>
      </c>
      <c r="Z1704" s="8">
        <f>[1]!Table1[[#This Row],[Gross_Sales]]*[1]!Table1[[#This Row],[Discount_amount]]</f>
        <v>756250</v>
      </c>
      <c r="AA1704" s="6">
        <f>IFERROR([1]!Table1[[#This Row],[Profit]]/[1]!Table1[[#This Row],[Sales]],0)</f>
        <v>9.0909090909090912E-2</v>
      </c>
      <c r="AB1704" s="3">
        <f>YEAR([1]!Table1[[#This Row],[Order_Date]])</f>
        <v>2025</v>
      </c>
      <c r="AC1704" s="3">
        <f>MONTH([1]!Table1[[#This Row],[Order_Date]])</f>
        <v>3</v>
      </c>
      <c r="AD1704" s="3" t="str">
        <f t="shared" si="78"/>
        <v>Mar</v>
      </c>
      <c r="AE1704" s="3" t="str">
        <f t="shared" si="79"/>
        <v>Q1</v>
      </c>
      <c r="AF1704" s="3" t="str">
        <f t="shared" si="80"/>
        <v>2025-Mar</v>
      </c>
      <c r="AG1704" s="3">
        <f>COUNTIF(C:C,Table1[[#This Row],[Customer_ID]])</f>
        <v>16</v>
      </c>
      <c r="AH1704" s="9" t="e">
        <f>IF([1]!Table1[[#This Row],[Customer_order_count]] &gt;= 10,"FREQUENT",IF([1]!Table1[[#This Row],[Customer_order_count]] &lt;= 10,"REGULAR","OCASSIONAL"))</f>
        <v>#REF!</v>
      </c>
    </row>
    <row r="1705" spans="1:34" x14ac:dyDescent="0.25">
      <c r="A1705" s="10" t="s">
        <v>2529</v>
      </c>
      <c r="B1705" s="11">
        <v>45801</v>
      </c>
      <c r="C1705" s="12" t="s">
        <v>1111</v>
      </c>
      <c r="D1705" s="13" t="s">
        <v>725</v>
      </c>
      <c r="E1705" s="13" t="s">
        <v>3</v>
      </c>
      <c r="F1705" s="14">
        <v>27</v>
      </c>
      <c r="G1705" s="12" t="s">
        <v>284</v>
      </c>
      <c r="H1705" s="12" t="s">
        <v>285</v>
      </c>
      <c r="I1705" s="12" t="s">
        <v>68</v>
      </c>
      <c r="J1705" s="12" t="s">
        <v>69</v>
      </c>
      <c r="K1705" s="12" t="s">
        <v>39</v>
      </c>
      <c r="L1705" s="14">
        <v>1</v>
      </c>
      <c r="M1705" s="14">
        <v>3500</v>
      </c>
      <c r="N1705" s="15">
        <v>0.15</v>
      </c>
      <c r="O1705" s="14">
        <v>2975</v>
      </c>
      <c r="P1705" s="14">
        <v>2300</v>
      </c>
      <c r="Q1705" s="5">
        <f>Table1[[#This Row],[Sales]]-Table1[[#This Row],[Cost]]</f>
        <v>675</v>
      </c>
      <c r="R1705" s="12" t="s">
        <v>26</v>
      </c>
      <c r="S1705" s="12" t="s">
        <v>10</v>
      </c>
      <c r="T1705" s="12" t="s">
        <v>11</v>
      </c>
      <c r="U1705" s="12" t="s">
        <v>27</v>
      </c>
      <c r="V1705" s="6">
        <f>Table1[[#This Row],[Profit]]/Table1[[#This Row],[Sales]]</f>
        <v>0.22689075630252101</v>
      </c>
      <c r="W1705" s="12">
        <f>[1]!Table1[[#This Row],[Sales]]-[1]!Table1[[#This Row],[Cost]]-[1]!Table1[[#This Row],[Profit]]</f>
        <v>0</v>
      </c>
      <c r="X1705" s="12">
        <f>[1]!Table1[[#This Row],[Quantity]]*[1]!Table1[[#This Row],[Unit_Price]]</f>
        <v>3500</v>
      </c>
      <c r="Y1705" s="16">
        <f>[1]!Table1[[#This Row],[Gross_Sales]]*[1]!Table1[[#This Row],[Discount]]</f>
        <v>525</v>
      </c>
      <c r="Z1705" s="17">
        <f>[1]!Table1[[#This Row],[Gross_Sales]]*[1]!Table1[[#This Row],[Discount_amount]]</f>
        <v>1837500</v>
      </c>
      <c r="AA1705" s="15">
        <f>IFERROR([1]!Table1[[#This Row],[Profit]]/[1]!Table1[[#This Row],[Sales]],0)</f>
        <v>0.22689075630252101</v>
      </c>
      <c r="AB1705" s="12">
        <f>YEAR([1]!Table1[[#This Row],[Order_Date]])</f>
        <v>2025</v>
      </c>
      <c r="AC1705" s="12">
        <f>MONTH([1]!Table1[[#This Row],[Order_Date]])</f>
        <v>5</v>
      </c>
      <c r="AD1705" s="12" t="str">
        <f t="shared" si="78"/>
        <v>May</v>
      </c>
      <c r="AE1705" s="12" t="str">
        <f t="shared" si="79"/>
        <v>Q2</v>
      </c>
      <c r="AF1705" s="12" t="str">
        <f t="shared" si="80"/>
        <v>2025-May</v>
      </c>
      <c r="AG1705" s="12">
        <f>COUNTIF(C:C,Table1[[#This Row],[Customer_ID]])</f>
        <v>12</v>
      </c>
      <c r="AH1705" s="18" t="e">
        <f>IF([1]!Table1[[#This Row],[Customer_order_count]] &gt;= 10,"FREQUENT",IF([1]!Table1[[#This Row],[Customer_order_count]] &lt;= 10,"REGULAR","OCASSIONAL"))</f>
        <v>#REF!</v>
      </c>
    </row>
    <row r="1706" spans="1:34" x14ac:dyDescent="0.25">
      <c r="A1706" s="1" t="s">
        <v>2530</v>
      </c>
      <c r="B1706" s="2">
        <v>45744</v>
      </c>
      <c r="C1706" s="3" t="s">
        <v>2159</v>
      </c>
      <c r="D1706" s="4" t="s">
        <v>423</v>
      </c>
      <c r="E1706" s="4" t="s">
        <v>3</v>
      </c>
      <c r="F1706" s="5">
        <v>26</v>
      </c>
      <c r="G1706" s="3" t="s">
        <v>317</v>
      </c>
      <c r="H1706" s="3" t="s">
        <v>5</v>
      </c>
      <c r="I1706" s="3" t="s">
        <v>89</v>
      </c>
      <c r="J1706" s="3" t="s">
        <v>90</v>
      </c>
      <c r="K1706" s="3" t="s">
        <v>91</v>
      </c>
      <c r="L1706" s="5">
        <v>1</v>
      </c>
      <c r="M1706" s="5">
        <v>35000</v>
      </c>
      <c r="N1706" s="6">
        <v>0.15</v>
      </c>
      <c r="O1706" s="5">
        <v>29750</v>
      </c>
      <c r="P1706" s="5">
        <v>27000</v>
      </c>
      <c r="Q1706" s="5">
        <f>Table1[[#This Row],[Sales]]-Table1[[#This Row],[Cost]]</f>
        <v>2750</v>
      </c>
      <c r="R1706" s="3" t="s">
        <v>26</v>
      </c>
      <c r="S1706" s="3" t="s">
        <v>10</v>
      </c>
      <c r="T1706" s="3" t="s">
        <v>18</v>
      </c>
      <c r="U1706" s="3" t="s">
        <v>27</v>
      </c>
      <c r="V1706" s="6">
        <f>Table1[[#This Row],[Profit]]/Table1[[#This Row],[Sales]]</f>
        <v>9.2436974789915971E-2</v>
      </c>
      <c r="W1706" s="3">
        <f>[1]!Table1[[#This Row],[Sales]]-[1]!Table1[[#This Row],[Cost]]-[1]!Table1[[#This Row],[Profit]]</f>
        <v>0</v>
      </c>
      <c r="X1706" s="3">
        <f>[1]!Table1[[#This Row],[Quantity]]*[1]!Table1[[#This Row],[Unit_Price]]</f>
        <v>35000</v>
      </c>
      <c r="Y1706" s="7">
        <f>[1]!Table1[[#This Row],[Gross_Sales]]*[1]!Table1[[#This Row],[Discount]]</f>
        <v>5250</v>
      </c>
      <c r="Z1706" s="8">
        <f>[1]!Table1[[#This Row],[Gross_Sales]]*[1]!Table1[[#This Row],[Discount_amount]]</f>
        <v>183750000</v>
      </c>
      <c r="AA1706" s="6">
        <f>IFERROR([1]!Table1[[#This Row],[Profit]]/[1]!Table1[[#This Row],[Sales]],0)</f>
        <v>9.2436974789915971E-2</v>
      </c>
      <c r="AB1706" s="3">
        <f>YEAR([1]!Table1[[#This Row],[Order_Date]])</f>
        <v>2025</v>
      </c>
      <c r="AC1706" s="3">
        <f>MONTH([1]!Table1[[#This Row],[Order_Date]])</f>
        <v>3</v>
      </c>
      <c r="AD1706" s="3" t="str">
        <f t="shared" si="78"/>
        <v>Mar</v>
      </c>
      <c r="AE1706" s="3" t="str">
        <f t="shared" si="79"/>
        <v>Q1</v>
      </c>
      <c r="AF1706" s="3" t="str">
        <f t="shared" si="80"/>
        <v>2025-Mar</v>
      </c>
      <c r="AG1706" s="3">
        <f>COUNTIF(C:C,Table1[[#This Row],[Customer_ID]])</f>
        <v>4</v>
      </c>
      <c r="AH1706" s="9" t="e">
        <f>IF([1]!Table1[[#This Row],[Customer_order_count]] &gt;= 10,"FREQUENT",IF([1]!Table1[[#This Row],[Customer_order_count]] &lt;= 10,"REGULAR","OCASSIONAL"))</f>
        <v>#REF!</v>
      </c>
    </row>
    <row r="1707" spans="1:34" x14ac:dyDescent="0.25">
      <c r="A1707" s="10" t="s">
        <v>2531</v>
      </c>
      <c r="B1707" s="11">
        <v>45376</v>
      </c>
      <c r="C1707" s="12" t="s">
        <v>585</v>
      </c>
      <c r="D1707" s="13" t="s">
        <v>36</v>
      </c>
      <c r="E1707" s="13" t="s">
        <v>3</v>
      </c>
      <c r="F1707" s="14">
        <v>51</v>
      </c>
      <c r="G1707" s="12" t="s">
        <v>284</v>
      </c>
      <c r="H1707" s="12" t="s">
        <v>285</v>
      </c>
      <c r="I1707" s="12" t="s">
        <v>344</v>
      </c>
      <c r="J1707" s="12" t="s">
        <v>345</v>
      </c>
      <c r="K1707" s="12" t="s">
        <v>39</v>
      </c>
      <c r="L1707" s="14">
        <v>3</v>
      </c>
      <c r="M1707" s="14">
        <v>2200</v>
      </c>
      <c r="N1707" s="15">
        <v>0.1</v>
      </c>
      <c r="O1707" s="14">
        <v>5940</v>
      </c>
      <c r="P1707" s="14">
        <v>4200</v>
      </c>
      <c r="Q1707" s="5">
        <f>Table1[[#This Row],[Sales]]-Table1[[#This Row],[Cost]]</f>
        <v>1740</v>
      </c>
      <c r="R1707" s="12" t="s">
        <v>77</v>
      </c>
      <c r="S1707" s="12" t="s">
        <v>10</v>
      </c>
      <c r="T1707" s="12" t="s">
        <v>18</v>
      </c>
      <c r="U1707" s="12" t="s">
        <v>12</v>
      </c>
      <c r="V1707" s="6">
        <f>Table1[[#This Row],[Profit]]/Table1[[#This Row],[Sales]]</f>
        <v>0.29292929292929293</v>
      </c>
      <c r="W1707" s="12">
        <f>[1]!Table1[[#This Row],[Sales]]-[1]!Table1[[#This Row],[Cost]]-[1]!Table1[[#This Row],[Profit]]</f>
        <v>0</v>
      </c>
      <c r="X1707" s="12">
        <f>[1]!Table1[[#This Row],[Quantity]]*[1]!Table1[[#This Row],[Unit_Price]]</f>
        <v>6600</v>
      </c>
      <c r="Y1707" s="16">
        <f>[1]!Table1[[#This Row],[Gross_Sales]]*[1]!Table1[[#This Row],[Discount]]</f>
        <v>660</v>
      </c>
      <c r="Z1707" s="17">
        <f>[1]!Table1[[#This Row],[Gross_Sales]]*[1]!Table1[[#This Row],[Discount_amount]]</f>
        <v>4356000</v>
      </c>
      <c r="AA1707" s="15">
        <f>IFERROR([1]!Table1[[#This Row],[Profit]]/[1]!Table1[[#This Row],[Sales]],0)</f>
        <v>0.29292929292929293</v>
      </c>
      <c r="AB1707" s="12">
        <f>YEAR([1]!Table1[[#This Row],[Order_Date]])</f>
        <v>2024</v>
      </c>
      <c r="AC1707" s="12">
        <f>MONTH([1]!Table1[[#This Row],[Order_Date]])</f>
        <v>3</v>
      </c>
      <c r="AD1707" s="12" t="str">
        <f t="shared" si="78"/>
        <v>Mar</v>
      </c>
      <c r="AE1707" s="12" t="str">
        <f t="shared" si="79"/>
        <v>Q1</v>
      </c>
      <c r="AF1707" s="12" t="str">
        <f t="shared" si="80"/>
        <v>2024-Mar</v>
      </c>
      <c r="AG1707" s="12">
        <f>COUNTIF(C:C,Table1[[#This Row],[Customer_ID]])</f>
        <v>12</v>
      </c>
      <c r="AH1707" s="18" t="e">
        <f>IF([1]!Table1[[#This Row],[Customer_order_count]] &gt;= 10,"FREQUENT",IF([1]!Table1[[#This Row],[Customer_order_count]] &lt;= 10,"REGULAR","OCASSIONAL"))</f>
        <v>#REF!</v>
      </c>
    </row>
    <row r="1708" spans="1:34" x14ac:dyDescent="0.25">
      <c r="A1708" s="1" t="s">
        <v>2532</v>
      </c>
      <c r="B1708" s="2">
        <v>45951</v>
      </c>
      <c r="C1708" s="3" t="s">
        <v>1778</v>
      </c>
      <c r="D1708" s="3" t="s">
        <v>468</v>
      </c>
      <c r="E1708" s="3" t="s">
        <v>16</v>
      </c>
      <c r="F1708" s="3">
        <v>33</v>
      </c>
      <c r="G1708" s="3" t="s">
        <v>275</v>
      </c>
      <c r="H1708" s="3" t="s">
        <v>276</v>
      </c>
      <c r="I1708" s="3" t="s">
        <v>65</v>
      </c>
      <c r="J1708" s="3" t="s">
        <v>66</v>
      </c>
      <c r="K1708" s="3" t="s">
        <v>25</v>
      </c>
      <c r="L1708" s="3">
        <v>3</v>
      </c>
      <c r="M1708" s="3">
        <v>2500</v>
      </c>
      <c r="N1708" s="3">
        <v>0.1</v>
      </c>
      <c r="O1708" s="3">
        <v>0</v>
      </c>
      <c r="P1708" s="3">
        <v>4800</v>
      </c>
      <c r="Q1708" s="5">
        <f>Table1[[#This Row],[Sales]]-Table1[[#This Row],[Cost]]</f>
        <v>-4800</v>
      </c>
      <c r="R1708" s="3" t="s">
        <v>9</v>
      </c>
      <c r="S1708" s="3" t="s">
        <v>291</v>
      </c>
      <c r="T1708" s="3" t="s">
        <v>40</v>
      </c>
      <c r="U1708" s="3" t="s">
        <v>19</v>
      </c>
      <c r="V1708" s="3" t="e">
        <f>Table1[[#This Row],[Profit]]/Table1[[#This Row],[Sales]]</f>
        <v>#DIV/0!</v>
      </c>
      <c r="W1708" s="3">
        <f>[1]!Table1[[#This Row],[Sales]]-[1]!Table1[[#This Row],[Cost]]-[1]!Table1[[#This Row],[Profit]]</f>
        <v>-4800</v>
      </c>
      <c r="X1708" s="3">
        <f>[1]!Table1[[#This Row],[Quantity]]*[1]!Table1[[#This Row],[Unit_Price]]</f>
        <v>7500</v>
      </c>
      <c r="Y1708" s="3">
        <f>[1]!Table1[[#This Row],[Gross_Sales]]*[1]!Table1[[#This Row],[Discount]]</f>
        <v>750</v>
      </c>
      <c r="Z1708" s="3">
        <f>[1]!Table1[[#This Row],[Gross_Sales]]*[1]!Table1[[#This Row],[Discount_amount]]</f>
        <v>5625000</v>
      </c>
      <c r="AA1708" s="3">
        <f>IFERROR([1]!Table1[[#This Row],[Profit]]/[1]!Table1[[#This Row],[Sales]],0)</f>
        <v>0</v>
      </c>
      <c r="AB1708" s="3">
        <f>YEAR([1]!Table1[[#This Row],[Order_Date]])</f>
        <v>2025</v>
      </c>
      <c r="AC1708" s="3">
        <f>MONTH([1]!Table1[[#This Row],[Order_Date]])</f>
        <v>10</v>
      </c>
      <c r="AD1708" s="3" t="str">
        <f t="shared" si="78"/>
        <v>Oct</v>
      </c>
      <c r="AE1708" s="3" t="str">
        <f t="shared" si="79"/>
        <v>Q4</v>
      </c>
      <c r="AF1708" s="3" t="str">
        <f t="shared" si="80"/>
        <v>2025-Oct</v>
      </c>
      <c r="AG1708" s="3">
        <f>COUNTIF(C:C,Table1[[#This Row],[Customer_ID]])</f>
        <v>3</v>
      </c>
      <c r="AH1708" s="9" t="e">
        <f>IF([1]!Table1[[#This Row],[Customer_order_count]] &gt;= 10,"FREQUENT",IF([1]!Table1[[#This Row],[Customer_order_count]] &lt;= 10,"REGULAR","OCASSIONAL"))</f>
        <v>#REF!</v>
      </c>
    </row>
    <row r="1709" spans="1:34" x14ac:dyDescent="0.25">
      <c r="A1709" s="10" t="s">
        <v>2533</v>
      </c>
      <c r="B1709" s="11">
        <v>45392</v>
      </c>
      <c r="C1709" s="12" t="s">
        <v>463</v>
      </c>
      <c r="D1709" s="13" t="s">
        <v>464</v>
      </c>
      <c r="E1709" s="13" t="s">
        <v>3</v>
      </c>
      <c r="F1709" s="14">
        <v>25</v>
      </c>
      <c r="G1709" s="12" t="s">
        <v>407</v>
      </c>
      <c r="H1709" s="12" t="s">
        <v>285</v>
      </c>
      <c r="I1709" s="12" t="s">
        <v>31</v>
      </c>
      <c r="J1709" s="12" t="s">
        <v>32</v>
      </c>
      <c r="K1709" s="12" t="s">
        <v>25</v>
      </c>
      <c r="L1709" s="14">
        <v>1</v>
      </c>
      <c r="M1709" s="14">
        <v>5000</v>
      </c>
      <c r="N1709" s="15">
        <v>0</v>
      </c>
      <c r="O1709" s="14">
        <v>5000</v>
      </c>
      <c r="P1709" s="14">
        <v>3500</v>
      </c>
      <c r="Q1709" s="5">
        <f>Table1[[#This Row],[Sales]]-Table1[[#This Row],[Cost]]</f>
        <v>1500</v>
      </c>
      <c r="R1709" s="12" t="s">
        <v>26</v>
      </c>
      <c r="S1709" s="12" t="s">
        <v>10</v>
      </c>
      <c r="T1709" s="12" t="s">
        <v>11</v>
      </c>
      <c r="U1709" s="12" t="s">
        <v>12</v>
      </c>
      <c r="V1709" s="6">
        <f>Table1[[#This Row],[Profit]]/Table1[[#This Row],[Sales]]</f>
        <v>0.3</v>
      </c>
      <c r="W1709" s="12">
        <f>[1]!Table1[[#This Row],[Sales]]-[1]!Table1[[#This Row],[Cost]]-[1]!Table1[[#This Row],[Profit]]</f>
        <v>0</v>
      </c>
      <c r="X1709" s="12">
        <f>[1]!Table1[[#This Row],[Quantity]]*[1]!Table1[[#This Row],[Unit_Price]]</f>
        <v>5000</v>
      </c>
      <c r="Y1709" s="16">
        <f>[1]!Table1[[#This Row],[Gross_Sales]]*[1]!Table1[[#This Row],[Discount]]</f>
        <v>0</v>
      </c>
      <c r="Z1709" s="17">
        <f>[1]!Table1[[#This Row],[Gross_Sales]]*[1]!Table1[[#This Row],[Discount_amount]]</f>
        <v>0</v>
      </c>
      <c r="AA1709" s="15">
        <f>IFERROR([1]!Table1[[#This Row],[Profit]]/[1]!Table1[[#This Row],[Sales]],0)</f>
        <v>0.3</v>
      </c>
      <c r="AB1709" s="12">
        <f>YEAR([1]!Table1[[#This Row],[Order_Date]])</f>
        <v>2024</v>
      </c>
      <c r="AC1709" s="12">
        <f>MONTH([1]!Table1[[#This Row],[Order_Date]])</f>
        <v>4</v>
      </c>
      <c r="AD1709" s="12" t="str">
        <f t="shared" si="78"/>
        <v>Apr</v>
      </c>
      <c r="AE1709" s="12" t="str">
        <f t="shared" si="79"/>
        <v>Q2</v>
      </c>
      <c r="AF1709" s="12" t="str">
        <f t="shared" si="80"/>
        <v>2024-Apr</v>
      </c>
      <c r="AG1709" s="12">
        <f>COUNTIF(C:C,Table1[[#This Row],[Customer_ID]])</f>
        <v>10</v>
      </c>
      <c r="AH1709" s="18" t="e">
        <f>IF([1]!Table1[[#This Row],[Customer_order_count]] &gt;= 10,"FREQUENT",IF([1]!Table1[[#This Row],[Customer_order_count]] &lt;= 10,"REGULAR","OCASSIONAL"))</f>
        <v>#REF!</v>
      </c>
    </row>
    <row r="1710" spans="1:34" x14ac:dyDescent="0.25">
      <c r="A1710" s="1" t="s">
        <v>2534</v>
      </c>
      <c r="B1710" s="2">
        <v>45497</v>
      </c>
      <c r="C1710" s="3" t="s">
        <v>316</v>
      </c>
      <c r="D1710" s="4" t="s">
        <v>167</v>
      </c>
      <c r="E1710" s="4" t="s">
        <v>3</v>
      </c>
      <c r="F1710" s="5">
        <v>47</v>
      </c>
      <c r="G1710" s="3" t="s">
        <v>317</v>
      </c>
      <c r="H1710" s="3" t="s">
        <v>5</v>
      </c>
      <c r="I1710" s="3" t="s">
        <v>68</v>
      </c>
      <c r="J1710" s="3" t="s">
        <v>69</v>
      </c>
      <c r="K1710" s="3" t="s">
        <v>39</v>
      </c>
      <c r="L1710" s="5">
        <v>1</v>
      </c>
      <c r="M1710" s="5">
        <v>3500</v>
      </c>
      <c r="N1710" s="6">
        <v>0.05</v>
      </c>
      <c r="O1710" s="5">
        <v>3325</v>
      </c>
      <c r="P1710" s="5">
        <v>2300</v>
      </c>
      <c r="Q1710" s="5">
        <f>Table1[[#This Row],[Sales]]-Table1[[#This Row],[Cost]]</f>
        <v>1025</v>
      </c>
      <c r="R1710" s="3" t="s">
        <v>26</v>
      </c>
      <c r="S1710" s="3" t="s">
        <v>10</v>
      </c>
      <c r="T1710" s="3" t="s">
        <v>33</v>
      </c>
      <c r="U1710" s="3" t="s">
        <v>27</v>
      </c>
      <c r="V1710" s="6">
        <f>Table1[[#This Row],[Profit]]/Table1[[#This Row],[Sales]]</f>
        <v>0.30827067669172931</v>
      </c>
      <c r="W1710" s="3">
        <f>[1]!Table1[[#This Row],[Sales]]-[1]!Table1[[#This Row],[Cost]]-[1]!Table1[[#This Row],[Profit]]</f>
        <v>0</v>
      </c>
      <c r="X1710" s="3">
        <f>[1]!Table1[[#This Row],[Quantity]]*[1]!Table1[[#This Row],[Unit_Price]]</f>
        <v>3500</v>
      </c>
      <c r="Y1710" s="7">
        <f>[1]!Table1[[#This Row],[Gross_Sales]]*[1]!Table1[[#This Row],[Discount]]</f>
        <v>175</v>
      </c>
      <c r="Z1710" s="8">
        <f>[1]!Table1[[#This Row],[Gross_Sales]]*[1]!Table1[[#This Row],[Discount_amount]]</f>
        <v>612500</v>
      </c>
      <c r="AA1710" s="6">
        <f>IFERROR([1]!Table1[[#This Row],[Profit]]/[1]!Table1[[#This Row],[Sales]],0)</f>
        <v>0.30827067669172931</v>
      </c>
      <c r="AB1710" s="3">
        <f>YEAR([1]!Table1[[#This Row],[Order_Date]])</f>
        <v>2024</v>
      </c>
      <c r="AC1710" s="3">
        <f>MONTH([1]!Table1[[#This Row],[Order_Date]])</f>
        <v>7</v>
      </c>
      <c r="AD1710" s="3" t="str">
        <f t="shared" si="78"/>
        <v>Jul</v>
      </c>
      <c r="AE1710" s="3" t="str">
        <f t="shared" si="79"/>
        <v>Q3</v>
      </c>
      <c r="AF1710" s="3" t="str">
        <f t="shared" si="80"/>
        <v>2024-Jul</v>
      </c>
      <c r="AG1710" s="3">
        <f>COUNTIF(C:C,Table1[[#This Row],[Customer_ID]])</f>
        <v>10</v>
      </c>
      <c r="AH1710" s="9" t="e">
        <f>IF([1]!Table1[[#This Row],[Customer_order_count]] &gt;= 10,"FREQUENT",IF([1]!Table1[[#This Row],[Customer_order_count]] &lt;= 10,"REGULAR","OCASSIONAL"))</f>
        <v>#REF!</v>
      </c>
    </row>
    <row r="1711" spans="1:34" x14ac:dyDescent="0.25">
      <c r="A1711" s="10" t="s">
        <v>2535</v>
      </c>
      <c r="B1711" s="11">
        <v>45601</v>
      </c>
      <c r="C1711" s="12" t="s">
        <v>444</v>
      </c>
      <c r="D1711" s="13" t="s">
        <v>445</v>
      </c>
      <c r="E1711" s="13" t="s">
        <v>16</v>
      </c>
      <c r="F1711" s="14">
        <v>55</v>
      </c>
      <c r="G1711" s="12" t="s">
        <v>312</v>
      </c>
      <c r="H1711" s="12" t="s">
        <v>276</v>
      </c>
      <c r="I1711" s="12" t="s">
        <v>6</v>
      </c>
      <c r="J1711" s="12" t="s">
        <v>7</v>
      </c>
      <c r="K1711" s="12" t="s">
        <v>8</v>
      </c>
      <c r="L1711" s="14">
        <v>2</v>
      </c>
      <c r="M1711" s="14">
        <v>7000</v>
      </c>
      <c r="N1711" s="15">
        <v>0.15</v>
      </c>
      <c r="O1711" s="14">
        <v>11900</v>
      </c>
      <c r="P1711" s="14">
        <v>10400</v>
      </c>
      <c r="Q1711" s="5">
        <f>Table1[[#This Row],[Sales]]-Table1[[#This Row],[Cost]]</f>
        <v>1500</v>
      </c>
      <c r="R1711" s="12" t="s">
        <v>77</v>
      </c>
      <c r="S1711" s="12" t="s">
        <v>10</v>
      </c>
      <c r="T1711" s="12" t="s">
        <v>40</v>
      </c>
      <c r="U1711" s="12" t="s">
        <v>19</v>
      </c>
      <c r="V1711" s="6">
        <f>Table1[[#This Row],[Profit]]/Table1[[#This Row],[Sales]]</f>
        <v>0.12605042016806722</v>
      </c>
      <c r="W1711" s="12">
        <f>[1]!Table1[[#This Row],[Sales]]-[1]!Table1[[#This Row],[Cost]]-[1]!Table1[[#This Row],[Profit]]</f>
        <v>0</v>
      </c>
      <c r="X1711" s="12">
        <f>[1]!Table1[[#This Row],[Quantity]]*[1]!Table1[[#This Row],[Unit_Price]]</f>
        <v>14000</v>
      </c>
      <c r="Y1711" s="16">
        <f>[1]!Table1[[#This Row],[Gross_Sales]]*[1]!Table1[[#This Row],[Discount]]</f>
        <v>2100</v>
      </c>
      <c r="Z1711" s="17">
        <f>[1]!Table1[[#This Row],[Gross_Sales]]*[1]!Table1[[#This Row],[Discount_amount]]</f>
        <v>29400000</v>
      </c>
      <c r="AA1711" s="15">
        <f>IFERROR([1]!Table1[[#This Row],[Profit]]/[1]!Table1[[#This Row],[Sales]],0)</f>
        <v>0.12605042016806722</v>
      </c>
      <c r="AB1711" s="12">
        <f>YEAR([1]!Table1[[#This Row],[Order_Date]])</f>
        <v>2024</v>
      </c>
      <c r="AC1711" s="12">
        <f>MONTH([1]!Table1[[#This Row],[Order_Date]])</f>
        <v>11</v>
      </c>
      <c r="AD1711" s="12" t="str">
        <f t="shared" si="78"/>
        <v>Nov</v>
      </c>
      <c r="AE1711" s="12" t="str">
        <f t="shared" si="79"/>
        <v>Q4</v>
      </c>
      <c r="AF1711" s="12" t="str">
        <f t="shared" si="80"/>
        <v>2024-Nov</v>
      </c>
      <c r="AG1711" s="12">
        <f>COUNTIF(C:C,Table1[[#This Row],[Customer_ID]])</f>
        <v>6</v>
      </c>
      <c r="AH1711" s="18" t="e">
        <f>IF([1]!Table1[[#This Row],[Customer_order_count]] &gt;= 10,"FREQUENT",IF([1]!Table1[[#This Row],[Customer_order_count]] &lt;= 10,"REGULAR","OCASSIONAL"))</f>
        <v>#REF!</v>
      </c>
    </row>
    <row r="1712" spans="1:34" x14ac:dyDescent="0.25">
      <c r="A1712" s="1" t="s">
        <v>2536</v>
      </c>
      <c r="B1712" s="2">
        <v>45910</v>
      </c>
      <c r="C1712" s="3" t="s">
        <v>1540</v>
      </c>
      <c r="D1712" s="4" t="s">
        <v>1491</v>
      </c>
      <c r="E1712" s="4" t="s">
        <v>16</v>
      </c>
      <c r="F1712" s="5">
        <v>34</v>
      </c>
      <c r="G1712" s="3" t="s">
        <v>280</v>
      </c>
      <c r="H1712" s="3" t="s">
        <v>270</v>
      </c>
      <c r="I1712" s="3" t="s">
        <v>176</v>
      </c>
      <c r="J1712" s="3" t="s">
        <v>177</v>
      </c>
      <c r="K1712" s="3" t="s">
        <v>25</v>
      </c>
      <c r="L1712" s="5">
        <v>1</v>
      </c>
      <c r="M1712" s="5">
        <v>22000</v>
      </c>
      <c r="N1712" s="6">
        <v>0.1</v>
      </c>
      <c r="O1712" s="5">
        <v>19800</v>
      </c>
      <c r="P1712" s="5">
        <v>16500</v>
      </c>
      <c r="Q1712" s="5">
        <f>Table1[[#This Row],[Sales]]-Table1[[#This Row],[Cost]]</f>
        <v>3300</v>
      </c>
      <c r="R1712" s="3" t="s">
        <v>98</v>
      </c>
      <c r="S1712" s="3" t="s">
        <v>10</v>
      </c>
      <c r="T1712" s="3" t="s">
        <v>33</v>
      </c>
      <c r="U1712" s="3" t="s">
        <v>19</v>
      </c>
      <c r="V1712" s="6">
        <f>Table1[[#This Row],[Profit]]/Table1[[#This Row],[Sales]]</f>
        <v>0.16666666666666666</v>
      </c>
      <c r="W1712" s="3">
        <f>[1]!Table1[[#This Row],[Sales]]-[1]!Table1[[#This Row],[Cost]]-[1]!Table1[[#This Row],[Profit]]</f>
        <v>0</v>
      </c>
      <c r="X1712" s="3">
        <f>[1]!Table1[[#This Row],[Quantity]]*[1]!Table1[[#This Row],[Unit_Price]]</f>
        <v>22000</v>
      </c>
      <c r="Y1712" s="7">
        <f>[1]!Table1[[#This Row],[Gross_Sales]]*[1]!Table1[[#This Row],[Discount]]</f>
        <v>2200</v>
      </c>
      <c r="Z1712" s="8">
        <f>[1]!Table1[[#This Row],[Gross_Sales]]*[1]!Table1[[#This Row],[Discount_amount]]</f>
        <v>48400000</v>
      </c>
      <c r="AA1712" s="6">
        <f>IFERROR([1]!Table1[[#This Row],[Profit]]/[1]!Table1[[#This Row],[Sales]],0)</f>
        <v>0.16666666666666666</v>
      </c>
      <c r="AB1712" s="3">
        <f>YEAR([1]!Table1[[#This Row],[Order_Date]])</f>
        <v>2025</v>
      </c>
      <c r="AC1712" s="3">
        <f>MONTH([1]!Table1[[#This Row],[Order_Date]])</f>
        <v>9</v>
      </c>
      <c r="AD1712" s="3" t="str">
        <f t="shared" si="78"/>
        <v>Sep</v>
      </c>
      <c r="AE1712" s="3" t="str">
        <f t="shared" si="79"/>
        <v>Q3</v>
      </c>
      <c r="AF1712" s="3" t="str">
        <f t="shared" si="80"/>
        <v>2025-Sep</v>
      </c>
      <c r="AG1712" s="3">
        <f>COUNTIF(C:C,Table1[[#This Row],[Customer_ID]])</f>
        <v>3</v>
      </c>
      <c r="AH1712" s="9" t="e">
        <f>IF([1]!Table1[[#This Row],[Customer_order_count]] &gt;= 10,"FREQUENT",IF([1]!Table1[[#This Row],[Customer_order_count]] &lt;= 10,"REGULAR","OCASSIONAL"))</f>
        <v>#REF!</v>
      </c>
    </row>
    <row r="1713" spans="1:34" x14ac:dyDescent="0.25">
      <c r="A1713" s="10" t="s">
        <v>2537</v>
      </c>
      <c r="B1713" s="11">
        <v>45848</v>
      </c>
      <c r="C1713" s="12" t="s">
        <v>391</v>
      </c>
      <c r="D1713" s="13" t="s">
        <v>392</v>
      </c>
      <c r="E1713" s="13" t="s">
        <v>3</v>
      </c>
      <c r="F1713" s="14">
        <v>50</v>
      </c>
      <c r="G1713" s="12" t="s">
        <v>263</v>
      </c>
      <c r="H1713" s="12" t="s">
        <v>5</v>
      </c>
      <c r="I1713" s="12" t="s">
        <v>37</v>
      </c>
      <c r="J1713" s="12" t="s">
        <v>38</v>
      </c>
      <c r="K1713" s="12" t="s">
        <v>39</v>
      </c>
      <c r="L1713" s="14">
        <v>2</v>
      </c>
      <c r="M1713" s="14">
        <v>900</v>
      </c>
      <c r="N1713" s="15">
        <v>0.1</v>
      </c>
      <c r="O1713" s="14">
        <v>1620</v>
      </c>
      <c r="P1713" s="14">
        <v>1100</v>
      </c>
      <c r="Q1713" s="5">
        <f>Table1[[#This Row],[Sales]]-Table1[[#This Row],[Cost]]</f>
        <v>520</v>
      </c>
      <c r="R1713" s="12" t="s">
        <v>26</v>
      </c>
      <c r="S1713" s="12" t="s">
        <v>10</v>
      </c>
      <c r="T1713" s="12" t="s">
        <v>33</v>
      </c>
      <c r="U1713" s="12" t="s">
        <v>27</v>
      </c>
      <c r="V1713" s="6">
        <f>Table1[[#This Row],[Profit]]/Table1[[#This Row],[Sales]]</f>
        <v>0.32098765432098764</v>
      </c>
      <c r="W1713" s="12">
        <f>[1]!Table1[[#This Row],[Sales]]-[1]!Table1[[#This Row],[Cost]]-[1]!Table1[[#This Row],[Profit]]</f>
        <v>0</v>
      </c>
      <c r="X1713" s="12">
        <f>[1]!Table1[[#This Row],[Quantity]]*[1]!Table1[[#This Row],[Unit_Price]]</f>
        <v>1800</v>
      </c>
      <c r="Y1713" s="16">
        <f>[1]!Table1[[#This Row],[Gross_Sales]]*[1]!Table1[[#This Row],[Discount]]</f>
        <v>180</v>
      </c>
      <c r="Z1713" s="17">
        <f>[1]!Table1[[#This Row],[Gross_Sales]]*[1]!Table1[[#This Row],[Discount_amount]]</f>
        <v>324000</v>
      </c>
      <c r="AA1713" s="15">
        <f>IFERROR([1]!Table1[[#This Row],[Profit]]/[1]!Table1[[#This Row],[Sales]],0)</f>
        <v>0.32098765432098764</v>
      </c>
      <c r="AB1713" s="12">
        <f>YEAR([1]!Table1[[#This Row],[Order_Date]])</f>
        <v>2025</v>
      </c>
      <c r="AC1713" s="12">
        <f>MONTH([1]!Table1[[#This Row],[Order_Date]])</f>
        <v>7</v>
      </c>
      <c r="AD1713" s="12" t="str">
        <f t="shared" si="78"/>
        <v>Jul</v>
      </c>
      <c r="AE1713" s="12" t="str">
        <f t="shared" si="79"/>
        <v>Q3</v>
      </c>
      <c r="AF1713" s="12" t="str">
        <f t="shared" si="80"/>
        <v>2025-Jul</v>
      </c>
      <c r="AG1713" s="12">
        <f>COUNTIF(C:C,Table1[[#This Row],[Customer_ID]])</f>
        <v>8</v>
      </c>
      <c r="AH1713" s="18" t="e">
        <f>IF([1]!Table1[[#This Row],[Customer_order_count]] &gt;= 10,"FREQUENT",IF([1]!Table1[[#This Row],[Customer_order_count]] &lt;= 10,"REGULAR","OCASSIONAL"))</f>
        <v>#REF!</v>
      </c>
    </row>
    <row r="1714" spans="1:34" x14ac:dyDescent="0.25">
      <c r="A1714" s="1" t="s">
        <v>2538</v>
      </c>
      <c r="B1714" s="2">
        <v>45646</v>
      </c>
      <c r="C1714" s="3" t="s">
        <v>747</v>
      </c>
      <c r="D1714" s="4" t="s">
        <v>748</v>
      </c>
      <c r="E1714" s="4" t="s">
        <v>16</v>
      </c>
      <c r="F1714" s="5">
        <v>54</v>
      </c>
      <c r="G1714" s="3" t="s">
        <v>407</v>
      </c>
      <c r="H1714" s="3" t="s">
        <v>285</v>
      </c>
      <c r="I1714" s="3" t="s">
        <v>95</v>
      </c>
      <c r="J1714" s="3" t="s">
        <v>96</v>
      </c>
      <c r="K1714" s="3" t="s">
        <v>46</v>
      </c>
      <c r="L1714" s="5">
        <v>1</v>
      </c>
      <c r="M1714" s="5">
        <v>600</v>
      </c>
      <c r="N1714" s="6">
        <v>0</v>
      </c>
      <c r="O1714" s="5">
        <v>600</v>
      </c>
      <c r="P1714" s="5">
        <v>380</v>
      </c>
      <c r="Q1714" s="5">
        <f>Table1[[#This Row],[Sales]]-Table1[[#This Row],[Cost]]</f>
        <v>220</v>
      </c>
      <c r="R1714" s="3" t="s">
        <v>77</v>
      </c>
      <c r="S1714" s="3" t="s">
        <v>10</v>
      </c>
      <c r="T1714" s="3" t="s">
        <v>40</v>
      </c>
      <c r="U1714" s="3" t="s">
        <v>27</v>
      </c>
      <c r="V1714" s="6">
        <f>Table1[[#This Row],[Profit]]/Table1[[#This Row],[Sales]]</f>
        <v>0.36666666666666664</v>
      </c>
      <c r="W1714" s="3">
        <f>[1]!Table1[[#This Row],[Sales]]-[1]!Table1[[#This Row],[Cost]]-[1]!Table1[[#This Row],[Profit]]</f>
        <v>0</v>
      </c>
      <c r="X1714" s="3">
        <f>[1]!Table1[[#This Row],[Quantity]]*[1]!Table1[[#This Row],[Unit_Price]]</f>
        <v>600</v>
      </c>
      <c r="Y1714" s="7">
        <f>[1]!Table1[[#This Row],[Gross_Sales]]*[1]!Table1[[#This Row],[Discount]]</f>
        <v>0</v>
      </c>
      <c r="Z1714" s="8">
        <f>[1]!Table1[[#This Row],[Gross_Sales]]*[1]!Table1[[#This Row],[Discount_amount]]</f>
        <v>0</v>
      </c>
      <c r="AA1714" s="6">
        <f>IFERROR([1]!Table1[[#This Row],[Profit]]/[1]!Table1[[#This Row],[Sales]],0)</f>
        <v>0.36666666666666664</v>
      </c>
      <c r="AB1714" s="3">
        <f>YEAR([1]!Table1[[#This Row],[Order_Date]])</f>
        <v>2024</v>
      </c>
      <c r="AC1714" s="3">
        <f>MONTH([1]!Table1[[#This Row],[Order_Date]])</f>
        <v>12</v>
      </c>
      <c r="AD1714" s="3" t="str">
        <f t="shared" si="78"/>
        <v>Dec</v>
      </c>
      <c r="AE1714" s="3" t="str">
        <f t="shared" si="79"/>
        <v>Q4</v>
      </c>
      <c r="AF1714" s="3" t="str">
        <f t="shared" si="80"/>
        <v>2024-Dec</v>
      </c>
      <c r="AG1714" s="3">
        <f>COUNTIF(C:C,Table1[[#This Row],[Customer_ID]])</f>
        <v>14</v>
      </c>
      <c r="AH1714" s="9" t="e">
        <f>IF([1]!Table1[[#This Row],[Customer_order_count]] &gt;= 10,"FREQUENT",IF([1]!Table1[[#This Row],[Customer_order_count]] &lt;= 10,"REGULAR","OCASSIONAL"))</f>
        <v>#REF!</v>
      </c>
    </row>
    <row r="1715" spans="1:34" x14ac:dyDescent="0.25">
      <c r="A1715" s="10" t="s">
        <v>2539</v>
      </c>
      <c r="B1715" s="11">
        <v>45963</v>
      </c>
      <c r="C1715" s="12" t="s">
        <v>1412</v>
      </c>
      <c r="D1715" s="13" t="s">
        <v>357</v>
      </c>
      <c r="E1715" s="13" t="s">
        <v>3</v>
      </c>
      <c r="F1715" s="14">
        <v>49</v>
      </c>
      <c r="G1715" s="12" t="s">
        <v>317</v>
      </c>
      <c r="H1715" s="12" t="s">
        <v>5</v>
      </c>
      <c r="I1715" s="12" t="s">
        <v>23</v>
      </c>
      <c r="J1715" s="12" t="s">
        <v>24</v>
      </c>
      <c r="K1715" s="12" t="s">
        <v>25</v>
      </c>
      <c r="L1715" s="14">
        <v>1</v>
      </c>
      <c r="M1715" s="14">
        <v>55000</v>
      </c>
      <c r="N1715" s="15">
        <v>0.25</v>
      </c>
      <c r="O1715" s="14">
        <v>41250</v>
      </c>
      <c r="P1715" s="14">
        <v>40000</v>
      </c>
      <c r="Q1715" s="5">
        <f>Table1[[#This Row],[Sales]]-Table1[[#This Row],[Cost]]</f>
        <v>1250</v>
      </c>
      <c r="R1715" s="12" t="s">
        <v>17</v>
      </c>
      <c r="S1715" s="12" t="s">
        <v>10</v>
      </c>
      <c r="T1715" s="12" t="s">
        <v>40</v>
      </c>
      <c r="U1715" s="12" t="s">
        <v>27</v>
      </c>
      <c r="V1715" s="6">
        <f>Table1[[#This Row],[Profit]]/Table1[[#This Row],[Sales]]</f>
        <v>3.0303030303030304E-2</v>
      </c>
      <c r="W1715" s="12">
        <f>[1]!Table1[[#This Row],[Sales]]-[1]!Table1[[#This Row],[Cost]]-[1]!Table1[[#This Row],[Profit]]</f>
        <v>0</v>
      </c>
      <c r="X1715" s="12">
        <f>[1]!Table1[[#This Row],[Quantity]]*[1]!Table1[[#This Row],[Unit_Price]]</f>
        <v>55000</v>
      </c>
      <c r="Y1715" s="16">
        <f>[1]!Table1[[#This Row],[Gross_Sales]]*[1]!Table1[[#This Row],[Discount]]</f>
        <v>13750</v>
      </c>
      <c r="Z1715" s="17">
        <f>[1]!Table1[[#This Row],[Gross_Sales]]*[1]!Table1[[#This Row],[Discount_amount]]</f>
        <v>756250000</v>
      </c>
      <c r="AA1715" s="15">
        <f>IFERROR([1]!Table1[[#This Row],[Profit]]/[1]!Table1[[#This Row],[Sales]],0)</f>
        <v>3.0303030303030304E-2</v>
      </c>
      <c r="AB1715" s="12">
        <f>YEAR([1]!Table1[[#This Row],[Order_Date]])</f>
        <v>2025</v>
      </c>
      <c r="AC1715" s="12">
        <f>MONTH([1]!Table1[[#This Row],[Order_Date]])</f>
        <v>11</v>
      </c>
      <c r="AD1715" s="12" t="str">
        <f t="shared" si="78"/>
        <v>Nov</v>
      </c>
      <c r="AE1715" s="12" t="str">
        <f t="shared" si="79"/>
        <v>Q4</v>
      </c>
      <c r="AF1715" s="12" t="str">
        <f t="shared" si="80"/>
        <v>2025-Nov</v>
      </c>
      <c r="AG1715" s="12">
        <f>COUNTIF(C:C,Table1[[#This Row],[Customer_ID]])</f>
        <v>8</v>
      </c>
      <c r="AH1715" s="18" t="e">
        <f>IF([1]!Table1[[#This Row],[Customer_order_count]] &gt;= 10,"FREQUENT",IF([1]!Table1[[#This Row],[Customer_order_count]] &lt;= 10,"REGULAR","OCASSIONAL"))</f>
        <v>#REF!</v>
      </c>
    </row>
    <row r="1716" spans="1:34" x14ac:dyDescent="0.25">
      <c r="A1716" s="1" t="s">
        <v>2540</v>
      </c>
      <c r="B1716" s="2">
        <v>45444</v>
      </c>
      <c r="C1716" s="3" t="s">
        <v>836</v>
      </c>
      <c r="D1716" s="4" t="s">
        <v>654</v>
      </c>
      <c r="E1716" s="4" t="s">
        <v>16</v>
      </c>
      <c r="F1716" s="5">
        <v>43</v>
      </c>
      <c r="G1716" s="3" t="s">
        <v>284</v>
      </c>
      <c r="H1716" s="3" t="s">
        <v>285</v>
      </c>
      <c r="I1716" s="3" t="s">
        <v>95</v>
      </c>
      <c r="J1716" s="3" t="s">
        <v>96</v>
      </c>
      <c r="K1716" s="3" t="s">
        <v>46</v>
      </c>
      <c r="L1716" s="5">
        <v>1</v>
      </c>
      <c r="M1716" s="5">
        <v>600</v>
      </c>
      <c r="N1716" s="6">
        <v>0.1</v>
      </c>
      <c r="O1716" s="5">
        <v>540</v>
      </c>
      <c r="P1716" s="5">
        <v>380</v>
      </c>
      <c r="Q1716" s="5">
        <f>Table1[[#This Row],[Sales]]-Table1[[#This Row],[Cost]]</f>
        <v>160</v>
      </c>
      <c r="R1716" s="3" t="s">
        <v>26</v>
      </c>
      <c r="S1716" s="3" t="s">
        <v>10</v>
      </c>
      <c r="T1716" s="3" t="s">
        <v>11</v>
      </c>
      <c r="U1716" s="3" t="s">
        <v>27</v>
      </c>
      <c r="V1716" s="6">
        <f>Table1[[#This Row],[Profit]]/Table1[[#This Row],[Sales]]</f>
        <v>0.29629629629629628</v>
      </c>
      <c r="W1716" s="3">
        <f>[1]!Table1[[#This Row],[Sales]]-[1]!Table1[[#This Row],[Cost]]-[1]!Table1[[#This Row],[Profit]]</f>
        <v>0</v>
      </c>
      <c r="X1716" s="3">
        <f>[1]!Table1[[#This Row],[Quantity]]*[1]!Table1[[#This Row],[Unit_Price]]</f>
        <v>600</v>
      </c>
      <c r="Y1716" s="7">
        <f>[1]!Table1[[#This Row],[Gross_Sales]]*[1]!Table1[[#This Row],[Discount]]</f>
        <v>60</v>
      </c>
      <c r="Z1716" s="8">
        <f>[1]!Table1[[#This Row],[Gross_Sales]]*[1]!Table1[[#This Row],[Discount_amount]]</f>
        <v>36000</v>
      </c>
      <c r="AA1716" s="6">
        <f>IFERROR([1]!Table1[[#This Row],[Profit]]/[1]!Table1[[#This Row],[Sales]],0)</f>
        <v>0.29629629629629628</v>
      </c>
      <c r="AB1716" s="3">
        <f>YEAR([1]!Table1[[#This Row],[Order_Date]])</f>
        <v>2024</v>
      </c>
      <c r="AC1716" s="3">
        <f>MONTH([1]!Table1[[#This Row],[Order_Date]])</f>
        <v>6</v>
      </c>
      <c r="AD1716" s="3" t="str">
        <f t="shared" si="78"/>
        <v>Jun</v>
      </c>
      <c r="AE1716" s="3" t="str">
        <f t="shared" si="79"/>
        <v>Q2</v>
      </c>
      <c r="AF1716" s="3" t="str">
        <f t="shared" si="80"/>
        <v>2024-Jun</v>
      </c>
      <c r="AG1716" s="3">
        <f>COUNTIF(C:C,Table1[[#This Row],[Customer_ID]])</f>
        <v>16</v>
      </c>
      <c r="AH1716" s="9" t="e">
        <f>IF([1]!Table1[[#This Row],[Customer_order_count]] &gt;= 10,"FREQUENT",IF([1]!Table1[[#This Row],[Customer_order_count]] &lt;= 10,"REGULAR","OCASSIONAL"))</f>
        <v>#REF!</v>
      </c>
    </row>
    <row r="1717" spans="1:34" x14ac:dyDescent="0.25">
      <c r="A1717" s="10" t="s">
        <v>2541</v>
      </c>
      <c r="B1717" s="11">
        <v>45506</v>
      </c>
      <c r="C1717" s="12" t="s">
        <v>1394</v>
      </c>
      <c r="D1717" s="13" t="s">
        <v>64</v>
      </c>
      <c r="E1717" s="13" t="s">
        <v>3</v>
      </c>
      <c r="F1717" s="14">
        <v>38</v>
      </c>
      <c r="G1717" s="12" t="s">
        <v>317</v>
      </c>
      <c r="H1717" s="12" t="s">
        <v>5</v>
      </c>
      <c r="I1717" s="12" t="s">
        <v>143</v>
      </c>
      <c r="J1717" s="12" t="s">
        <v>144</v>
      </c>
      <c r="K1717" s="12" t="s">
        <v>76</v>
      </c>
      <c r="L1717" s="14">
        <v>3</v>
      </c>
      <c r="M1717" s="14">
        <v>700</v>
      </c>
      <c r="N1717" s="15">
        <v>0.05</v>
      </c>
      <c r="O1717" s="14">
        <v>1995</v>
      </c>
      <c r="P1717" s="14">
        <v>1710</v>
      </c>
      <c r="Q1717" s="5">
        <f>Table1[[#This Row],[Sales]]-Table1[[#This Row],[Cost]]</f>
        <v>285</v>
      </c>
      <c r="R1717" s="12" t="s">
        <v>26</v>
      </c>
      <c r="S1717" s="12" t="s">
        <v>10</v>
      </c>
      <c r="T1717" s="12" t="s">
        <v>33</v>
      </c>
      <c r="U1717" s="12" t="s">
        <v>27</v>
      </c>
      <c r="V1717" s="6">
        <f>Table1[[#This Row],[Profit]]/Table1[[#This Row],[Sales]]</f>
        <v>0.14285714285714285</v>
      </c>
      <c r="W1717" s="12">
        <f>[1]!Table1[[#This Row],[Sales]]-[1]!Table1[[#This Row],[Cost]]-[1]!Table1[[#This Row],[Profit]]</f>
        <v>0</v>
      </c>
      <c r="X1717" s="12">
        <f>[1]!Table1[[#This Row],[Quantity]]*[1]!Table1[[#This Row],[Unit_Price]]</f>
        <v>2100</v>
      </c>
      <c r="Y1717" s="16">
        <f>[1]!Table1[[#This Row],[Gross_Sales]]*[1]!Table1[[#This Row],[Discount]]</f>
        <v>105</v>
      </c>
      <c r="Z1717" s="17">
        <f>[1]!Table1[[#This Row],[Gross_Sales]]*[1]!Table1[[#This Row],[Discount_amount]]</f>
        <v>220500</v>
      </c>
      <c r="AA1717" s="15">
        <f>IFERROR([1]!Table1[[#This Row],[Profit]]/[1]!Table1[[#This Row],[Sales]],0)</f>
        <v>0.14285714285714285</v>
      </c>
      <c r="AB1717" s="12">
        <f>YEAR([1]!Table1[[#This Row],[Order_Date]])</f>
        <v>2024</v>
      </c>
      <c r="AC1717" s="12">
        <f>MONTH([1]!Table1[[#This Row],[Order_Date]])</f>
        <v>8</v>
      </c>
      <c r="AD1717" s="12" t="str">
        <f t="shared" si="78"/>
        <v>Aug</v>
      </c>
      <c r="AE1717" s="12" t="str">
        <f t="shared" si="79"/>
        <v>Q3</v>
      </c>
      <c r="AF1717" s="12" t="str">
        <f t="shared" si="80"/>
        <v>2024-Aug</v>
      </c>
      <c r="AG1717" s="12">
        <f>COUNTIF(C:C,Table1[[#This Row],[Customer_ID]])</f>
        <v>14</v>
      </c>
      <c r="AH1717" s="18" t="e">
        <f>IF([1]!Table1[[#This Row],[Customer_order_count]] &gt;= 10,"FREQUENT",IF([1]!Table1[[#This Row],[Customer_order_count]] &lt;= 10,"REGULAR","OCASSIONAL"))</f>
        <v>#REF!</v>
      </c>
    </row>
    <row r="1718" spans="1:34" x14ac:dyDescent="0.25">
      <c r="A1718" s="1" t="s">
        <v>2542</v>
      </c>
      <c r="B1718" s="2">
        <v>45857</v>
      </c>
      <c r="C1718" s="3" t="s">
        <v>1001</v>
      </c>
      <c r="D1718" s="4" t="s">
        <v>1002</v>
      </c>
      <c r="E1718" s="4" t="s">
        <v>16</v>
      </c>
      <c r="F1718" s="5">
        <v>49</v>
      </c>
      <c r="G1718" s="3" t="s">
        <v>280</v>
      </c>
      <c r="H1718" s="3" t="s">
        <v>270</v>
      </c>
      <c r="I1718" s="3" t="s">
        <v>74</v>
      </c>
      <c r="J1718" s="3" t="s">
        <v>75</v>
      </c>
      <c r="K1718" s="3" t="s">
        <v>76</v>
      </c>
      <c r="L1718" s="5">
        <v>4</v>
      </c>
      <c r="M1718" s="5">
        <v>550</v>
      </c>
      <c r="N1718" s="6">
        <v>0.1</v>
      </c>
      <c r="O1718" s="5">
        <v>1980</v>
      </c>
      <c r="P1718" s="5">
        <v>1800</v>
      </c>
      <c r="Q1718" s="5">
        <f>Table1[[#This Row],[Sales]]-Table1[[#This Row],[Cost]]</f>
        <v>180</v>
      </c>
      <c r="R1718" s="3" t="s">
        <v>9</v>
      </c>
      <c r="S1718" s="3" t="s">
        <v>10</v>
      </c>
      <c r="T1718" s="3" t="s">
        <v>33</v>
      </c>
      <c r="U1718" s="3" t="s">
        <v>27</v>
      </c>
      <c r="V1718" s="6">
        <f>Table1[[#This Row],[Profit]]/Table1[[#This Row],[Sales]]</f>
        <v>9.0909090909090912E-2</v>
      </c>
      <c r="W1718" s="3">
        <f>[1]!Table1[[#This Row],[Sales]]-[1]!Table1[[#This Row],[Cost]]-[1]!Table1[[#This Row],[Profit]]</f>
        <v>0</v>
      </c>
      <c r="X1718" s="3">
        <f>[1]!Table1[[#This Row],[Quantity]]*[1]!Table1[[#This Row],[Unit_Price]]</f>
        <v>2200</v>
      </c>
      <c r="Y1718" s="7">
        <f>[1]!Table1[[#This Row],[Gross_Sales]]*[1]!Table1[[#This Row],[Discount]]</f>
        <v>220</v>
      </c>
      <c r="Z1718" s="8">
        <f>[1]!Table1[[#This Row],[Gross_Sales]]*[1]!Table1[[#This Row],[Discount_amount]]</f>
        <v>484000</v>
      </c>
      <c r="AA1718" s="6">
        <f>IFERROR([1]!Table1[[#This Row],[Profit]]/[1]!Table1[[#This Row],[Sales]],0)</f>
        <v>9.0909090909090912E-2</v>
      </c>
      <c r="AB1718" s="3">
        <f>YEAR([1]!Table1[[#This Row],[Order_Date]])</f>
        <v>2025</v>
      </c>
      <c r="AC1718" s="3">
        <f>MONTH([1]!Table1[[#This Row],[Order_Date]])</f>
        <v>7</v>
      </c>
      <c r="AD1718" s="3" t="str">
        <f t="shared" si="78"/>
        <v>Jul</v>
      </c>
      <c r="AE1718" s="3" t="str">
        <f t="shared" si="79"/>
        <v>Q3</v>
      </c>
      <c r="AF1718" s="3" t="str">
        <f t="shared" si="80"/>
        <v>2025-Jul</v>
      </c>
      <c r="AG1718" s="3">
        <f>COUNTIF(C:C,Table1[[#This Row],[Customer_ID]])</f>
        <v>16</v>
      </c>
      <c r="AH1718" s="9" t="e">
        <f>IF([1]!Table1[[#This Row],[Customer_order_count]] &gt;= 10,"FREQUENT",IF([1]!Table1[[#This Row],[Customer_order_count]] &lt;= 10,"REGULAR","OCASSIONAL"))</f>
        <v>#REF!</v>
      </c>
    </row>
    <row r="1719" spans="1:34" x14ac:dyDescent="0.25">
      <c r="A1719" s="10" t="s">
        <v>2543</v>
      </c>
      <c r="B1719" s="11">
        <v>45379</v>
      </c>
      <c r="C1719" s="12" t="s">
        <v>486</v>
      </c>
      <c r="D1719" s="13" t="s">
        <v>487</v>
      </c>
      <c r="E1719" s="13" t="s">
        <v>3</v>
      </c>
      <c r="F1719" s="14">
        <v>59</v>
      </c>
      <c r="G1719" s="12" t="s">
        <v>407</v>
      </c>
      <c r="H1719" s="12" t="s">
        <v>285</v>
      </c>
      <c r="I1719" s="12" t="s">
        <v>68</v>
      </c>
      <c r="J1719" s="12" t="s">
        <v>69</v>
      </c>
      <c r="K1719" s="12" t="s">
        <v>39</v>
      </c>
      <c r="L1719" s="14">
        <v>3</v>
      </c>
      <c r="M1719" s="14">
        <v>3500</v>
      </c>
      <c r="N1719" s="15">
        <v>0.15</v>
      </c>
      <c r="O1719" s="14">
        <v>8925</v>
      </c>
      <c r="P1719" s="14">
        <v>6900</v>
      </c>
      <c r="Q1719" s="5">
        <f>Table1[[#This Row],[Sales]]-Table1[[#This Row],[Cost]]</f>
        <v>2025</v>
      </c>
      <c r="R1719" s="12" t="s">
        <v>77</v>
      </c>
      <c r="S1719" s="12" t="s">
        <v>10</v>
      </c>
      <c r="T1719" s="12" t="s">
        <v>18</v>
      </c>
      <c r="U1719" s="12" t="s">
        <v>12</v>
      </c>
      <c r="V1719" s="6">
        <f>Table1[[#This Row],[Profit]]/Table1[[#This Row],[Sales]]</f>
        <v>0.22689075630252101</v>
      </c>
      <c r="W1719" s="12">
        <f>[1]!Table1[[#This Row],[Sales]]-[1]!Table1[[#This Row],[Cost]]-[1]!Table1[[#This Row],[Profit]]</f>
        <v>0</v>
      </c>
      <c r="X1719" s="12">
        <f>[1]!Table1[[#This Row],[Quantity]]*[1]!Table1[[#This Row],[Unit_Price]]</f>
        <v>10500</v>
      </c>
      <c r="Y1719" s="16">
        <f>[1]!Table1[[#This Row],[Gross_Sales]]*[1]!Table1[[#This Row],[Discount]]</f>
        <v>1575</v>
      </c>
      <c r="Z1719" s="17">
        <f>[1]!Table1[[#This Row],[Gross_Sales]]*[1]!Table1[[#This Row],[Discount_amount]]</f>
        <v>16537500</v>
      </c>
      <c r="AA1719" s="15">
        <f>IFERROR([1]!Table1[[#This Row],[Profit]]/[1]!Table1[[#This Row],[Sales]],0)</f>
        <v>0.22689075630252101</v>
      </c>
      <c r="AB1719" s="12">
        <f>YEAR([1]!Table1[[#This Row],[Order_Date]])</f>
        <v>2024</v>
      </c>
      <c r="AC1719" s="12">
        <f>MONTH([1]!Table1[[#This Row],[Order_Date]])</f>
        <v>3</v>
      </c>
      <c r="AD1719" s="12" t="str">
        <f t="shared" si="78"/>
        <v>Mar</v>
      </c>
      <c r="AE1719" s="12" t="str">
        <f t="shared" si="79"/>
        <v>Q1</v>
      </c>
      <c r="AF1719" s="12" t="str">
        <f t="shared" si="80"/>
        <v>2024-Mar</v>
      </c>
      <c r="AG1719" s="12">
        <f>COUNTIF(C:C,Table1[[#This Row],[Customer_ID]])</f>
        <v>10</v>
      </c>
      <c r="AH1719" s="18" t="e">
        <f>IF([1]!Table1[[#This Row],[Customer_order_count]] &gt;= 10,"FREQUENT",IF([1]!Table1[[#This Row],[Customer_order_count]] &lt;= 10,"REGULAR","OCASSIONAL"))</f>
        <v>#REF!</v>
      </c>
    </row>
    <row r="1720" spans="1:34" x14ac:dyDescent="0.25">
      <c r="A1720" s="1" t="s">
        <v>2544</v>
      </c>
      <c r="B1720" s="2">
        <v>46006</v>
      </c>
      <c r="C1720" s="3" t="s">
        <v>699</v>
      </c>
      <c r="D1720" s="4" t="s">
        <v>700</v>
      </c>
      <c r="E1720" s="4" t="s">
        <v>3</v>
      </c>
      <c r="F1720" s="5">
        <v>45</v>
      </c>
      <c r="G1720" s="3" t="s">
        <v>295</v>
      </c>
      <c r="H1720" s="3" t="s">
        <v>270</v>
      </c>
      <c r="I1720" s="3" t="s">
        <v>44</v>
      </c>
      <c r="J1720" s="3" t="s">
        <v>45</v>
      </c>
      <c r="K1720" s="3" t="s">
        <v>46</v>
      </c>
      <c r="L1720" s="5">
        <v>1</v>
      </c>
      <c r="M1720" s="5">
        <v>2500</v>
      </c>
      <c r="N1720" s="6">
        <v>0.1</v>
      </c>
      <c r="O1720" s="5">
        <v>2250</v>
      </c>
      <c r="P1720" s="5">
        <v>1500</v>
      </c>
      <c r="Q1720" s="5">
        <f>Table1[[#This Row],[Sales]]-Table1[[#This Row],[Cost]]</f>
        <v>750</v>
      </c>
      <c r="R1720" s="3" t="s">
        <v>26</v>
      </c>
      <c r="S1720" s="3" t="s">
        <v>10</v>
      </c>
      <c r="T1720" s="3" t="s">
        <v>40</v>
      </c>
      <c r="U1720" s="3" t="s">
        <v>12</v>
      </c>
      <c r="V1720" s="6">
        <f>Table1[[#This Row],[Profit]]/Table1[[#This Row],[Sales]]</f>
        <v>0.33333333333333331</v>
      </c>
      <c r="W1720" s="3">
        <f>[1]!Table1[[#This Row],[Sales]]-[1]!Table1[[#This Row],[Cost]]-[1]!Table1[[#This Row],[Profit]]</f>
        <v>0</v>
      </c>
      <c r="X1720" s="3">
        <f>[1]!Table1[[#This Row],[Quantity]]*[1]!Table1[[#This Row],[Unit_Price]]</f>
        <v>2500</v>
      </c>
      <c r="Y1720" s="7">
        <f>[1]!Table1[[#This Row],[Gross_Sales]]*[1]!Table1[[#This Row],[Discount]]</f>
        <v>250</v>
      </c>
      <c r="Z1720" s="8">
        <f>[1]!Table1[[#This Row],[Gross_Sales]]*[1]!Table1[[#This Row],[Discount_amount]]</f>
        <v>625000</v>
      </c>
      <c r="AA1720" s="6">
        <f>IFERROR([1]!Table1[[#This Row],[Profit]]/[1]!Table1[[#This Row],[Sales]],0)</f>
        <v>0.33333333333333331</v>
      </c>
      <c r="AB1720" s="3">
        <f>YEAR([1]!Table1[[#This Row],[Order_Date]])</f>
        <v>2025</v>
      </c>
      <c r="AC1720" s="3">
        <f>MONTH([1]!Table1[[#This Row],[Order_Date]])</f>
        <v>12</v>
      </c>
      <c r="AD1720" s="3" t="str">
        <f t="shared" si="78"/>
        <v>Dec</v>
      </c>
      <c r="AE1720" s="3" t="str">
        <f t="shared" si="79"/>
        <v>Q4</v>
      </c>
      <c r="AF1720" s="3" t="str">
        <f t="shared" si="80"/>
        <v>2025-Dec</v>
      </c>
      <c r="AG1720" s="3">
        <f>COUNTIF(C:C,Table1[[#This Row],[Customer_ID]])</f>
        <v>14</v>
      </c>
      <c r="AH1720" s="9" t="e">
        <f>IF([1]!Table1[[#This Row],[Customer_order_count]] &gt;= 10,"FREQUENT",IF([1]!Table1[[#This Row],[Customer_order_count]] &lt;= 10,"REGULAR","OCASSIONAL"))</f>
        <v>#REF!</v>
      </c>
    </row>
    <row r="1721" spans="1:34" x14ac:dyDescent="0.25">
      <c r="A1721" s="10" t="s">
        <v>2545</v>
      </c>
      <c r="B1721" s="11">
        <v>45863</v>
      </c>
      <c r="C1721" s="12" t="s">
        <v>1195</v>
      </c>
      <c r="D1721" s="13" t="s">
        <v>335</v>
      </c>
      <c r="E1721" s="13" t="s">
        <v>3</v>
      </c>
      <c r="F1721" s="14">
        <v>21</v>
      </c>
      <c r="G1721" s="12" t="s">
        <v>269</v>
      </c>
      <c r="H1721" s="12" t="s">
        <v>270</v>
      </c>
      <c r="I1721" s="12" t="s">
        <v>23</v>
      </c>
      <c r="J1721" s="12" t="s">
        <v>24</v>
      </c>
      <c r="K1721" s="12" t="s">
        <v>25</v>
      </c>
      <c r="L1721" s="14">
        <v>2</v>
      </c>
      <c r="M1721" s="14">
        <v>55000</v>
      </c>
      <c r="N1721" s="15">
        <v>0.15</v>
      </c>
      <c r="O1721" s="14">
        <v>93500</v>
      </c>
      <c r="P1721" s="14">
        <v>80000</v>
      </c>
      <c r="Q1721" s="5">
        <f>Table1[[#This Row],[Sales]]-Table1[[#This Row],[Cost]]</f>
        <v>13500</v>
      </c>
      <c r="R1721" s="12" t="s">
        <v>26</v>
      </c>
      <c r="S1721" s="12" t="s">
        <v>10</v>
      </c>
      <c r="T1721" s="12" t="s">
        <v>33</v>
      </c>
      <c r="U1721" s="12" t="s">
        <v>27</v>
      </c>
      <c r="V1721" s="6">
        <f>Table1[[#This Row],[Profit]]/Table1[[#This Row],[Sales]]</f>
        <v>0.14438502673796791</v>
      </c>
      <c r="W1721" s="12">
        <f>[1]!Table1[[#This Row],[Sales]]-[1]!Table1[[#This Row],[Cost]]-[1]!Table1[[#This Row],[Profit]]</f>
        <v>0</v>
      </c>
      <c r="X1721" s="12">
        <f>[1]!Table1[[#This Row],[Quantity]]*[1]!Table1[[#This Row],[Unit_Price]]</f>
        <v>110000</v>
      </c>
      <c r="Y1721" s="16">
        <f>[1]!Table1[[#This Row],[Gross_Sales]]*[1]!Table1[[#This Row],[Discount]]</f>
        <v>16500</v>
      </c>
      <c r="Z1721" s="17">
        <f>[1]!Table1[[#This Row],[Gross_Sales]]*[1]!Table1[[#This Row],[Discount_amount]]</f>
        <v>1815000000</v>
      </c>
      <c r="AA1721" s="15">
        <f>IFERROR([1]!Table1[[#This Row],[Profit]]/[1]!Table1[[#This Row],[Sales]],0)</f>
        <v>0.14438502673796791</v>
      </c>
      <c r="AB1721" s="12">
        <f>YEAR([1]!Table1[[#This Row],[Order_Date]])</f>
        <v>2025</v>
      </c>
      <c r="AC1721" s="12">
        <f>MONTH([1]!Table1[[#This Row],[Order_Date]])</f>
        <v>7</v>
      </c>
      <c r="AD1721" s="12" t="str">
        <f t="shared" si="78"/>
        <v>Jul</v>
      </c>
      <c r="AE1721" s="12" t="str">
        <f t="shared" si="79"/>
        <v>Q3</v>
      </c>
      <c r="AF1721" s="12" t="str">
        <f t="shared" si="80"/>
        <v>2025-Jul</v>
      </c>
      <c r="AG1721" s="12">
        <f>COUNTIF(C:C,Table1[[#This Row],[Customer_ID]])</f>
        <v>3</v>
      </c>
      <c r="AH1721" s="18" t="e">
        <f>IF([1]!Table1[[#This Row],[Customer_order_count]] &gt;= 10,"FREQUENT",IF([1]!Table1[[#This Row],[Customer_order_count]] &lt;= 10,"REGULAR","OCASSIONAL"))</f>
        <v>#REF!</v>
      </c>
    </row>
    <row r="1722" spans="1:34" x14ac:dyDescent="0.25">
      <c r="A1722" s="1" t="s">
        <v>2546</v>
      </c>
      <c r="B1722" s="2">
        <v>45423</v>
      </c>
      <c r="C1722" s="3" t="s">
        <v>915</v>
      </c>
      <c r="D1722" s="4" t="s">
        <v>916</v>
      </c>
      <c r="E1722" s="4" t="s">
        <v>3</v>
      </c>
      <c r="F1722" s="5">
        <v>43</v>
      </c>
      <c r="G1722" s="3" t="s">
        <v>339</v>
      </c>
      <c r="H1722" s="3" t="s">
        <v>285</v>
      </c>
      <c r="I1722" s="3" t="s">
        <v>344</v>
      </c>
      <c r="J1722" s="3" t="s">
        <v>345</v>
      </c>
      <c r="K1722" s="3" t="s">
        <v>39</v>
      </c>
      <c r="L1722" s="5">
        <v>2</v>
      </c>
      <c r="M1722" s="5">
        <v>2200</v>
      </c>
      <c r="N1722" s="6">
        <v>0.1</v>
      </c>
      <c r="O1722" s="5">
        <v>3960</v>
      </c>
      <c r="P1722" s="5">
        <v>2800</v>
      </c>
      <c r="Q1722" s="5">
        <f>Table1[[#This Row],[Sales]]-Table1[[#This Row],[Cost]]</f>
        <v>1160</v>
      </c>
      <c r="R1722" s="3" t="s">
        <v>77</v>
      </c>
      <c r="S1722" s="3" t="s">
        <v>10</v>
      </c>
      <c r="T1722" s="3" t="s">
        <v>11</v>
      </c>
      <c r="U1722" s="3" t="s">
        <v>27</v>
      </c>
      <c r="V1722" s="6">
        <f>Table1[[#This Row],[Profit]]/Table1[[#This Row],[Sales]]</f>
        <v>0.29292929292929293</v>
      </c>
      <c r="W1722" s="3">
        <f>[1]!Table1[[#This Row],[Sales]]-[1]!Table1[[#This Row],[Cost]]-[1]!Table1[[#This Row],[Profit]]</f>
        <v>0</v>
      </c>
      <c r="X1722" s="3">
        <f>[1]!Table1[[#This Row],[Quantity]]*[1]!Table1[[#This Row],[Unit_Price]]</f>
        <v>4400</v>
      </c>
      <c r="Y1722" s="7">
        <f>[1]!Table1[[#This Row],[Gross_Sales]]*[1]!Table1[[#This Row],[Discount]]</f>
        <v>440</v>
      </c>
      <c r="Z1722" s="8">
        <f>[1]!Table1[[#This Row],[Gross_Sales]]*[1]!Table1[[#This Row],[Discount_amount]]</f>
        <v>1936000</v>
      </c>
      <c r="AA1722" s="6">
        <f>IFERROR([1]!Table1[[#This Row],[Profit]]/[1]!Table1[[#This Row],[Sales]],0)</f>
        <v>0.29292929292929293</v>
      </c>
      <c r="AB1722" s="3">
        <f>YEAR([1]!Table1[[#This Row],[Order_Date]])</f>
        <v>2024</v>
      </c>
      <c r="AC1722" s="3">
        <f>MONTH([1]!Table1[[#This Row],[Order_Date]])</f>
        <v>5</v>
      </c>
      <c r="AD1722" s="3" t="str">
        <f t="shared" si="78"/>
        <v>May</v>
      </c>
      <c r="AE1722" s="3" t="str">
        <f t="shared" si="79"/>
        <v>Q2</v>
      </c>
      <c r="AF1722" s="3" t="str">
        <f t="shared" si="80"/>
        <v>2024-May</v>
      </c>
      <c r="AG1722" s="3">
        <f>COUNTIF(C:C,Table1[[#This Row],[Customer_ID]])</f>
        <v>10</v>
      </c>
      <c r="AH1722" s="9" t="e">
        <f>IF([1]!Table1[[#This Row],[Customer_order_count]] &gt;= 10,"FREQUENT",IF([1]!Table1[[#This Row],[Customer_order_count]] &lt;= 10,"REGULAR","OCASSIONAL"))</f>
        <v>#REF!</v>
      </c>
    </row>
    <row r="1723" spans="1:34" x14ac:dyDescent="0.25">
      <c r="A1723" s="10" t="s">
        <v>2547</v>
      </c>
      <c r="B1723" s="11">
        <v>45966</v>
      </c>
      <c r="C1723" s="12" t="s">
        <v>953</v>
      </c>
      <c r="D1723" s="13" t="s">
        <v>501</v>
      </c>
      <c r="E1723" s="13" t="s">
        <v>16</v>
      </c>
      <c r="F1723" s="14">
        <v>23</v>
      </c>
      <c r="G1723" s="12" t="s">
        <v>312</v>
      </c>
      <c r="H1723" s="12" t="s">
        <v>276</v>
      </c>
      <c r="I1723" s="12" t="s">
        <v>264</v>
      </c>
      <c r="J1723" s="12" t="s">
        <v>265</v>
      </c>
      <c r="K1723" s="12" t="s">
        <v>46</v>
      </c>
      <c r="L1723" s="14">
        <v>1</v>
      </c>
      <c r="M1723" s="14">
        <v>800</v>
      </c>
      <c r="N1723" s="15">
        <v>0.05</v>
      </c>
      <c r="O1723" s="14">
        <v>760</v>
      </c>
      <c r="P1723" s="14">
        <v>500</v>
      </c>
      <c r="Q1723" s="5">
        <f>Table1[[#This Row],[Sales]]-Table1[[#This Row],[Cost]]</f>
        <v>260</v>
      </c>
      <c r="R1723" s="12" t="s">
        <v>26</v>
      </c>
      <c r="S1723" s="12" t="s">
        <v>10</v>
      </c>
      <c r="T1723" s="12" t="s">
        <v>40</v>
      </c>
      <c r="U1723" s="12" t="s">
        <v>27</v>
      </c>
      <c r="V1723" s="6">
        <f>Table1[[#This Row],[Profit]]/Table1[[#This Row],[Sales]]</f>
        <v>0.34210526315789475</v>
      </c>
      <c r="W1723" s="12">
        <f>[1]!Table1[[#This Row],[Sales]]-[1]!Table1[[#This Row],[Cost]]-[1]!Table1[[#This Row],[Profit]]</f>
        <v>0</v>
      </c>
      <c r="X1723" s="12">
        <f>[1]!Table1[[#This Row],[Quantity]]*[1]!Table1[[#This Row],[Unit_Price]]</f>
        <v>800</v>
      </c>
      <c r="Y1723" s="16">
        <f>[1]!Table1[[#This Row],[Gross_Sales]]*[1]!Table1[[#This Row],[Discount]]</f>
        <v>40</v>
      </c>
      <c r="Z1723" s="17">
        <f>[1]!Table1[[#This Row],[Gross_Sales]]*[1]!Table1[[#This Row],[Discount_amount]]</f>
        <v>32000</v>
      </c>
      <c r="AA1723" s="15">
        <f>IFERROR([1]!Table1[[#This Row],[Profit]]/[1]!Table1[[#This Row],[Sales]],0)</f>
        <v>0.34210526315789475</v>
      </c>
      <c r="AB1723" s="12">
        <f>YEAR([1]!Table1[[#This Row],[Order_Date]])</f>
        <v>2025</v>
      </c>
      <c r="AC1723" s="12">
        <f>MONTH([1]!Table1[[#This Row],[Order_Date]])</f>
        <v>11</v>
      </c>
      <c r="AD1723" s="12" t="str">
        <f t="shared" si="78"/>
        <v>Nov</v>
      </c>
      <c r="AE1723" s="12" t="str">
        <f t="shared" si="79"/>
        <v>Q4</v>
      </c>
      <c r="AF1723" s="12" t="str">
        <f t="shared" si="80"/>
        <v>2025-Nov</v>
      </c>
      <c r="AG1723" s="12">
        <f>COUNTIF(C:C,Table1[[#This Row],[Customer_ID]])</f>
        <v>19</v>
      </c>
      <c r="AH1723" s="18" t="e">
        <f>IF([1]!Table1[[#This Row],[Customer_order_count]] &gt;= 10,"FREQUENT",IF([1]!Table1[[#This Row],[Customer_order_count]] &lt;= 10,"REGULAR","OCASSIONAL"))</f>
        <v>#REF!</v>
      </c>
    </row>
    <row r="1724" spans="1:34" x14ac:dyDescent="0.25">
      <c r="A1724" s="1" t="s">
        <v>2548</v>
      </c>
      <c r="B1724" s="2">
        <v>45994</v>
      </c>
      <c r="C1724" s="3" t="s">
        <v>463</v>
      </c>
      <c r="D1724" s="4" t="s">
        <v>464</v>
      </c>
      <c r="E1724" s="4" t="s">
        <v>3</v>
      </c>
      <c r="F1724" s="5">
        <v>25</v>
      </c>
      <c r="G1724" s="3" t="s">
        <v>407</v>
      </c>
      <c r="H1724" s="3" t="s">
        <v>285</v>
      </c>
      <c r="I1724" s="3" t="s">
        <v>95</v>
      </c>
      <c r="J1724" s="3" t="s">
        <v>96</v>
      </c>
      <c r="K1724" s="3" t="s">
        <v>46</v>
      </c>
      <c r="L1724" s="5">
        <v>1</v>
      </c>
      <c r="M1724" s="5">
        <v>600</v>
      </c>
      <c r="N1724" s="6">
        <v>0.05</v>
      </c>
      <c r="O1724" s="5">
        <v>570</v>
      </c>
      <c r="P1724" s="5">
        <v>380</v>
      </c>
      <c r="Q1724" s="5">
        <f>Table1[[#This Row],[Sales]]-Table1[[#This Row],[Cost]]</f>
        <v>190</v>
      </c>
      <c r="R1724" s="3" t="s">
        <v>9</v>
      </c>
      <c r="S1724" s="3" t="s">
        <v>10</v>
      </c>
      <c r="T1724" s="3" t="s">
        <v>40</v>
      </c>
      <c r="U1724" s="3" t="s">
        <v>12</v>
      </c>
      <c r="V1724" s="6">
        <f>Table1[[#This Row],[Profit]]/Table1[[#This Row],[Sales]]</f>
        <v>0.33333333333333331</v>
      </c>
      <c r="W1724" s="3">
        <f>[1]!Table1[[#This Row],[Sales]]-[1]!Table1[[#This Row],[Cost]]-[1]!Table1[[#This Row],[Profit]]</f>
        <v>0</v>
      </c>
      <c r="X1724" s="3">
        <f>[1]!Table1[[#This Row],[Quantity]]*[1]!Table1[[#This Row],[Unit_Price]]</f>
        <v>600</v>
      </c>
      <c r="Y1724" s="7">
        <f>[1]!Table1[[#This Row],[Gross_Sales]]*[1]!Table1[[#This Row],[Discount]]</f>
        <v>30</v>
      </c>
      <c r="Z1724" s="8">
        <f>[1]!Table1[[#This Row],[Gross_Sales]]*[1]!Table1[[#This Row],[Discount_amount]]</f>
        <v>18000</v>
      </c>
      <c r="AA1724" s="6">
        <f>IFERROR([1]!Table1[[#This Row],[Profit]]/[1]!Table1[[#This Row],[Sales]],0)</f>
        <v>0.33333333333333331</v>
      </c>
      <c r="AB1724" s="3">
        <f>YEAR([1]!Table1[[#This Row],[Order_Date]])</f>
        <v>2025</v>
      </c>
      <c r="AC1724" s="3">
        <f>MONTH([1]!Table1[[#This Row],[Order_Date]])</f>
        <v>12</v>
      </c>
      <c r="AD1724" s="3" t="str">
        <f t="shared" si="78"/>
        <v>Dec</v>
      </c>
      <c r="AE1724" s="3" t="str">
        <f t="shared" si="79"/>
        <v>Q4</v>
      </c>
      <c r="AF1724" s="3" t="str">
        <f t="shared" si="80"/>
        <v>2025-Dec</v>
      </c>
      <c r="AG1724" s="3">
        <f>COUNTIF(C:C,Table1[[#This Row],[Customer_ID]])</f>
        <v>10</v>
      </c>
      <c r="AH1724" s="9" t="e">
        <f>IF([1]!Table1[[#This Row],[Customer_order_count]] &gt;= 10,"FREQUENT",IF([1]!Table1[[#This Row],[Customer_order_count]] &lt;= 10,"REGULAR","OCASSIONAL"))</f>
        <v>#REF!</v>
      </c>
    </row>
    <row r="1725" spans="1:34" x14ac:dyDescent="0.25">
      <c r="A1725" s="10" t="s">
        <v>2549</v>
      </c>
      <c r="B1725" s="11">
        <v>45598</v>
      </c>
      <c r="C1725" s="12" t="s">
        <v>311</v>
      </c>
      <c r="D1725" s="13" t="s">
        <v>101</v>
      </c>
      <c r="E1725" s="13" t="s">
        <v>16</v>
      </c>
      <c r="F1725" s="14">
        <v>42</v>
      </c>
      <c r="G1725" s="12" t="s">
        <v>312</v>
      </c>
      <c r="H1725" s="12" t="s">
        <v>276</v>
      </c>
      <c r="I1725" s="12" t="s">
        <v>68</v>
      </c>
      <c r="J1725" s="12" t="s">
        <v>69</v>
      </c>
      <c r="K1725" s="12" t="s">
        <v>39</v>
      </c>
      <c r="L1725" s="14">
        <v>2</v>
      </c>
      <c r="M1725" s="14">
        <v>3500</v>
      </c>
      <c r="N1725" s="15">
        <v>0.1</v>
      </c>
      <c r="O1725" s="14">
        <v>6300</v>
      </c>
      <c r="P1725" s="14">
        <v>4600</v>
      </c>
      <c r="Q1725" s="5">
        <f>Table1[[#This Row],[Sales]]-Table1[[#This Row],[Cost]]</f>
        <v>1700</v>
      </c>
      <c r="R1725" s="12" t="s">
        <v>17</v>
      </c>
      <c r="S1725" s="12" t="s">
        <v>10</v>
      </c>
      <c r="T1725" s="12" t="s">
        <v>40</v>
      </c>
      <c r="U1725" s="12" t="s">
        <v>27</v>
      </c>
      <c r="V1725" s="6">
        <f>Table1[[#This Row],[Profit]]/Table1[[#This Row],[Sales]]</f>
        <v>0.26984126984126983</v>
      </c>
      <c r="W1725" s="12">
        <f>[1]!Table1[[#This Row],[Sales]]-[1]!Table1[[#This Row],[Cost]]-[1]!Table1[[#This Row],[Profit]]</f>
        <v>0</v>
      </c>
      <c r="X1725" s="12">
        <f>[1]!Table1[[#This Row],[Quantity]]*[1]!Table1[[#This Row],[Unit_Price]]</f>
        <v>7000</v>
      </c>
      <c r="Y1725" s="16">
        <f>[1]!Table1[[#This Row],[Gross_Sales]]*[1]!Table1[[#This Row],[Discount]]</f>
        <v>700</v>
      </c>
      <c r="Z1725" s="17">
        <f>[1]!Table1[[#This Row],[Gross_Sales]]*[1]!Table1[[#This Row],[Discount_amount]]</f>
        <v>4900000</v>
      </c>
      <c r="AA1725" s="15">
        <f>IFERROR([1]!Table1[[#This Row],[Profit]]/[1]!Table1[[#This Row],[Sales]],0)</f>
        <v>0.26984126984126983</v>
      </c>
      <c r="AB1725" s="12">
        <f>YEAR([1]!Table1[[#This Row],[Order_Date]])</f>
        <v>2024</v>
      </c>
      <c r="AC1725" s="12">
        <f>MONTH([1]!Table1[[#This Row],[Order_Date]])</f>
        <v>11</v>
      </c>
      <c r="AD1725" s="12" t="str">
        <f t="shared" si="78"/>
        <v>Nov</v>
      </c>
      <c r="AE1725" s="12" t="str">
        <f t="shared" si="79"/>
        <v>Q4</v>
      </c>
      <c r="AF1725" s="12" t="str">
        <f t="shared" si="80"/>
        <v>2024-Nov</v>
      </c>
      <c r="AG1725" s="12">
        <f>COUNTIF(C:C,Table1[[#This Row],[Customer_ID]])</f>
        <v>21</v>
      </c>
      <c r="AH1725" s="18" t="e">
        <f>IF([1]!Table1[[#This Row],[Customer_order_count]] &gt;= 10,"FREQUENT",IF([1]!Table1[[#This Row],[Customer_order_count]] &lt;= 10,"REGULAR","OCASSIONAL"))</f>
        <v>#REF!</v>
      </c>
    </row>
    <row r="1726" spans="1:34" x14ac:dyDescent="0.25">
      <c r="A1726" s="1" t="s">
        <v>2550</v>
      </c>
      <c r="B1726" s="2">
        <v>45324</v>
      </c>
      <c r="C1726" s="3" t="s">
        <v>985</v>
      </c>
      <c r="D1726" s="3" t="s">
        <v>986</v>
      </c>
      <c r="E1726" s="3" t="s">
        <v>16</v>
      </c>
      <c r="F1726" s="3">
        <v>42</v>
      </c>
      <c r="G1726" s="3" t="s">
        <v>280</v>
      </c>
      <c r="H1726" s="3" t="s">
        <v>270</v>
      </c>
      <c r="I1726" s="3" t="s">
        <v>176</v>
      </c>
      <c r="J1726" s="3" t="s">
        <v>177</v>
      </c>
      <c r="K1726" s="3" t="s">
        <v>25</v>
      </c>
      <c r="L1726" s="3">
        <v>1</v>
      </c>
      <c r="M1726" s="3">
        <v>22000</v>
      </c>
      <c r="N1726" s="3">
        <v>0.05</v>
      </c>
      <c r="O1726" s="3">
        <v>20900</v>
      </c>
      <c r="P1726" s="3">
        <v>16500</v>
      </c>
      <c r="Q1726" s="5">
        <f>Table1[[#This Row],[Sales]]-Table1[[#This Row],[Cost]]</f>
        <v>4400</v>
      </c>
      <c r="R1726" s="3" t="s">
        <v>26</v>
      </c>
      <c r="S1726" s="3" t="s">
        <v>287</v>
      </c>
      <c r="T1726" s="3" t="s">
        <v>18</v>
      </c>
      <c r="U1726" s="3" t="s">
        <v>19</v>
      </c>
      <c r="V1726" s="6">
        <f>Table1[[#This Row],[Profit]]/Table1[[#This Row],[Sales]]</f>
        <v>0.21052631578947367</v>
      </c>
      <c r="W1726" s="3">
        <f>[1]!Table1[[#This Row],[Sales]]-[1]!Table1[[#This Row],[Cost]]-[1]!Table1[[#This Row],[Profit]]</f>
        <v>-33000</v>
      </c>
      <c r="X1726" s="3">
        <f>[1]!Table1[[#This Row],[Quantity]]*[1]!Table1[[#This Row],[Unit_Price]]</f>
        <v>22000</v>
      </c>
      <c r="Y1726" s="3">
        <f>[1]!Table1[[#This Row],[Gross_Sales]]*[1]!Table1[[#This Row],[Discount]]</f>
        <v>1100</v>
      </c>
      <c r="Z1726" s="3">
        <f>[1]!Table1[[#This Row],[Gross_Sales]]*[1]!Table1[[#This Row],[Discount_amount]]</f>
        <v>24200000</v>
      </c>
      <c r="AA1726" s="3">
        <f>IFERROR([1]!Table1[[#This Row],[Profit]]/[1]!Table1[[#This Row],[Sales]],0)</f>
        <v>0.21052631578947367</v>
      </c>
      <c r="AB1726" s="3">
        <f>YEAR([1]!Table1[[#This Row],[Order_Date]])</f>
        <v>2024</v>
      </c>
      <c r="AC1726" s="3">
        <f>MONTH([1]!Table1[[#This Row],[Order_Date]])</f>
        <v>2</v>
      </c>
      <c r="AD1726" s="3" t="str">
        <f t="shared" si="78"/>
        <v>Feb</v>
      </c>
      <c r="AE1726" s="3" t="str">
        <f t="shared" si="79"/>
        <v>Q1</v>
      </c>
      <c r="AF1726" s="3" t="str">
        <f t="shared" si="80"/>
        <v>2024-Feb</v>
      </c>
      <c r="AG1726" s="3">
        <f>COUNTIF(C:C,Table1[[#This Row],[Customer_ID]])</f>
        <v>10</v>
      </c>
      <c r="AH1726" s="9" t="e">
        <f>IF([1]!Table1[[#This Row],[Customer_order_count]] &gt;= 10,"FREQUENT",IF([1]!Table1[[#This Row],[Customer_order_count]] &lt;= 10,"REGULAR","OCASSIONAL"))</f>
        <v>#REF!</v>
      </c>
    </row>
    <row r="1727" spans="1:34" x14ac:dyDescent="0.25">
      <c r="A1727" s="10" t="s">
        <v>2551</v>
      </c>
      <c r="B1727" s="11">
        <v>45630</v>
      </c>
      <c r="C1727" s="12" t="s">
        <v>702</v>
      </c>
      <c r="D1727" s="13" t="s">
        <v>703</v>
      </c>
      <c r="E1727" s="13" t="s">
        <v>16</v>
      </c>
      <c r="F1727" s="14">
        <v>24</v>
      </c>
      <c r="G1727" s="12" t="s">
        <v>275</v>
      </c>
      <c r="H1727" s="12" t="s">
        <v>276</v>
      </c>
      <c r="I1727" s="12" t="s">
        <v>81</v>
      </c>
      <c r="J1727" s="12" t="s">
        <v>82</v>
      </c>
      <c r="K1727" s="12" t="s">
        <v>58</v>
      </c>
      <c r="L1727" s="14">
        <v>1</v>
      </c>
      <c r="M1727" s="14">
        <v>3500</v>
      </c>
      <c r="N1727" s="15">
        <v>0.2</v>
      </c>
      <c r="O1727" s="14">
        <v>2800</v>
      </c>
      <c r="P1727" s="14">
        <v>2500</v>
      </c>
      <c r="Q1727" s="5">
        <f>Table1[[#This Row],[Sales]]-Table1[[#This Row],[Cost]]</f>
        <v>300</v>
      </c>
      <c r="R1727" s="12" t="s">
        <v>17</v>
      </c>
      <c r="S1727" s="12" t="s">
        <v>10</v>
      </c>
      <c r="T1727" s="12" t="s">
        <v>40</v>
      </c>
      <c r="U1727" s="12" t="s">
        <v>12</v>
      </c>
      <c r="V1727" s="6">
        <f>Table1[[#This Row],[Profit]]/Table1[[#This Row],[Sales]]</f>
        <v>0.10714285714285714</v>
      </c>
      <c r="W1727" s="12">
        <f>[1]!Table1[[#This Row],[Sales]]-[1]!Table1[[#This Row],[Cost]]-[1]!Table1[[#This Row],[Profit]]</f>
        <v>0</v>
      </c>
      <c r="X1727" s="12">
        <f>[1]!Table1[[#This Row],[Quantity]]*[1]!Table1[[#This Row],[Unit_Price]]</f>
        <v>3500</v>
      </c>
      <c r="Y1727" s="16">
        <f>[1]!Table1[[#This Row],[Gross_Sales]]*[1]!Table1[[#This Row],[Discount]]</f>
        <v>700</v>
      </c>
      <c r="Z1727" s="17">
        <f>[1]!Table1[[#This Row],[Gross_Sales]]*[1]!Table1[[#This Row],[Discount_amount]]</f>
        <v>2450000</v>
      </c>
      <c r="AA1727" s="15">
        <f>IFERROR([1]!Table1[[#This Row],[Profit]]/[1]!Table1[[#This Row],[Sales]],0)</f>
        <v>0.10714285714285714</v>
      </c>
      <c r="AB1727" s="12">
        <f>YEAR([1]!Table1[[#This Row],[Order_Date]])</f>
        <v>2024</v>
      </c>
      <c r="AC1727" s="12">
        <f>MONTH([1]!Table1[[#This Row],[Order_Date]])</f>
        <v>12</v>
      </c>
      <c r="AD1727" s="12" t="str">
        <f t="shared" si="78"/>
        <v>Dec</v>
      </c>
      <c r="AE1727" s="12" t="str">
        <f t="shared" si="79"/>
        <v>Q4</v>
      </c>
      <c r="AF1727" s="12" t="str">
        <f t="shared" si="80"/>
        <v>2024-Dec</v>
      </c>
      <c r="AG1727" s="12">
        <f>COUNTIF(C:C,Table1[[#This Row],[Customer_ID]])</f>
        <v>12</v>
      </c>
      <c r="AH1727" s="18" t="e">
        <f>IF([1]!Table1[[#This Row],[Customer_order_count]] &gt;= 10,"FREQUENT",IF([1]!Table1[[#This Row],[Customer_order_count]] &lt;= 10,"REGULAR","OCASSIONAL"))</f>
        <v>#REF!</v>
      </c>
    </row>
    <row r="1728" spans="1:34" x14ac:dyDescent="0.25">
      <c r="A1728" s="1" t="s">
        <v>2552</v>
      </c>
      <c r="B1728" s="2">
        <v>45914</v>
      </c>
      <c r="C1728" s="3" t="s">
        <v>687</v>
      </c>
      <c r="D1728" s="3" t="s">
        <v>151</v>
      </c>
      <c r="E1728" s="3" t="s">
        <v>16</v>
      </c>
      <c r="F1728" s="3">
        <v>58</v>
      </c>
      <c r="G1728" s="3" t="s">
        <v>269</v>
      </c>
      <c r="H1728" s="3" t="s">
        <v>270</v>
      </c>
      <c r="I1728" s="3" t="s">
        <v>81</v>
      </c>
      <c r="J1728" s="3" t="s">
        <v>82</v>
      </c>
      <c r="K1728" s="3" t="s">
        <v>58</v>
      </c>
      <c r="L1728" s="3">
        <v>1</v>
      </c>
      <c r="M1728" s="3">
        <v>3500</v>
      </c>
      <c r="N1728" s="3">
        <v>0.2</v>
      </c>
      <c r="O1728" s="3">
        <v>2800</v>
      </c>
      <c r="P1728" s="3">
        <v>2500</v>
      </c>
      <c r="Q1728" s="5">
        <f>Table1[[#This Row],[Sales]]-Table1[[#This Row],[Cost]]</f>
        <v>300</v>
      </c>
      <c r="R1728" s="3" t="s">
        <v>77</v>
      </c>
      <c r="S1728" s="3" t="s">
        <v>287</v>
      </c>
      <c r="T1728" s="3" t="s">
        <v>33</v>
      </c>
      <c r="U1728" s="3" t="s">
        <v>19</v>
      </c>
      <c r="V1728" s="6">
        <f>Table1[[#This Row],[Profit]]/Table1[[#This Row],[Sales]]</f>
        <v>0.10714285714285714</v>
      </c>
      <c r="W1728" s="3">
        <f>[1]!Table1[[#This Row],[Sales]]-[1]!Table1[[#This Row],[Cost]]-[1]!Table1[[#This Row],[Profit]]</f>
        <v>-5000</v>
      </c>
      <c r="X1728" s="3">
        <f>[1]!Table1[[#This Row],[Quantity]]*[1]!Table1[[#This Row],[Unit_Price]]</f>
        <v>3500</v>
      </c>
      <c r="Y1728" s="3">
        <f>[1]!Table1[[#This Row],[Gross_Sales]]*[1]!Table1[[#This Row],[Discount]]</f>
        <v>700</v>
      </c>
      <c r="Z1728" s="3">
        <f>[1]!Table1[[#This Row],[Gross_Sales]]*[1]!Table1[[#This Row],[Discount_amount]]</f>
        <v>2450000</v>
      </c>
      <c r="AA1728" s="3">
        <f>IFERROR([1]!Table1[[#This Row],[Profit]]/[1]!Table1[[#This Row],[Sales]],0)</f>
        <v>0.10714285714285714</v>
      </c>
      <c r="AB1728" s="3">
        <f>YEAR([1]!Table1[[#This Row],[Order_Date]])</f>
        <v>2025</v>
      </c>
      <c r="AC1728" s="3">
        <f>MONTH([1]!Table1[[#This Row],[Order_Date]])</f>
        <v>9</v>
      </c>
      <c r="AD1728" s="3" t="str">
        <f t="shared" si="78"/>
        <v>Sep</v>
      </c>
      <c r="AE1728" s="3" t="str">
        <f t="shared" si="79"/>
        <v>Q3</v>
      </c>
      <c r="AF1728" s="3" t="str">
        <f t="shared" si="80"/>
        <v>2025-Sep</v>
      </c>
      <c r="AG1728" s="3">
        <f>COUNTIF(C:C,Table1[[#This Row],[Customer_ID]])</f>
        <v>5</v>
      </c>
      <c r="AH1728" s="9" t="e">
        <f>IF([1]!Table1[[#This Row],[Customer_order_count]] &gt;= 10,"FREQUENT",IF([1]!Table1[[#This Row],[Customer_order_count]] &lt;= 10,"REGULAR","OCASSIONAL"))</f>
        <v>#REF!</v>
      </c>
    </row>
    <row r="1729" spans="1:34" x14ac:dyDescent="0.25">
      <c r="A1729" s="10" t="s">
        <v>2553</v>
      </c>
      <c r="B1729" s="11">
        <v>45501</v>
      </c>
      <c r="C1729" s="12" t="s">
        <v>653</v>
      </c>
      <c r="D1729" s="13" t="s">
        <v>654</v>
      </c>
      <c r="E1729" s="13" t="s">
        <v>16</v>
      </c>
      <c r="F1729" s="14">
        <v>47</v>
      </c>
      <c r="G1729" s="12" t="s">
        <v>284</v>
      </c>
      <c r="H1729" s="12" t="s">
        <v>285</v>
      </c>
      <c r="I1729" s="12" t="s">
        <v>95</v>
      </c>
      <c r="J1729" s="12" t="s">
        <v>96</v>
      </c>
      <c r="K1729" s="12" t="s">
        <v>46</v>
      </c>
      <c r="L1729" s="14">
        <v>1</v>
      </c>
      <c r="M1729" s="14">
        <v>600</v>
      </c>
      <c r="N1729" s="15">
        <v>0.1</v>
      </c>
      <c r="O1729" s="14">
        <v>540</v>
      </c>
      <c r="P1729" s="14">
        <v>380</v>
      </c>
      <c r="Q1729" s="5">
        <f>Table1[[#This Row],[Sales]]-Table1[[#This Row],[Cost]]</f>
        <v>160</v>
      </c>
      <c r="R1729" s="12" t="s">
        <v>26</v>
      </c>
      <c r="S1729" s="12" t="s">
        <v>10</v>
      </c>
      <c r="T1729" s="12" t="s">
        <v>33</v>
      </c>
      <c r="U1729" s="12" t="s">
        <v>12</v>
      </c>
      <c r="V1729" s="6">
        <f>Table1[[#This Row],[Profit]]/Table1[[#This Row],[Sales]]</f>
        <v>0.29629629629629628</v>
      </c>
      <c r="W1729" s="12">
        <f>[1]!Table1[[#This Row],[Sales]]-[1]!Table1[[#This Row],[Cost]]-[1]!Table1[[#This Row],[Profit]]</f>
        <v>0</v>
      </c>
      <c r="X1729" s="12">
        <f>[1]!Table1[[#This Row],[Quantity]]*[1]!Table1[[#This Row],[Unit_Price]]</f>
        <v>600</v>
      </c>
      <c r="Y1729" s="16">
        <f>[1]!Table1[[#This Row],[Gross_Sales]]*[1]!Table1[[#This Row],[Discount]]</f>
        <v>60</v>
      </c>
      <c r="Z1729" s="17">
        <f>[1]!Table1[[#This Row],[Gross_Sales]]*[1]!Table1[[#This Row],[Discount_amount]]</f>
        <v>36000</v>
      </c>
      <c r="AA1729" s="15">
        <f>IFERROR([1]!Table1[[#This Row],[Profit]]/[1]!Table1[[#This Row],[Sales]],0)</f>
        <v>0.29629629629629628</v>
      </c>
      <c r="AB1729" s="12">
        <f>YEAR([1]!Table1[[#This Row],[Order_Date]])</f>
        <v>2024</v>
      </c>
      <c r="AC1729" s="12">
        <f>MONTH([1]!Table1[[#This Row],[Order_Date]])</f>
        <v>7</v>
      </c>
      <c r="AD1729" s="12" t="str">
        <f t="shared" si="78"/>
        <v>Jul</v>
      </c>
      <c r="AE1729" s="12" t="str">
        <f t="shared" si="79"/>
        <v>Q3</v>
      </c>
      <c r="AF1729" s="12" t="str">
        <f t="shared" si="80"/>
        <v>2024-Jul</v>
      </c>
      <c r="AG1729" s="12">
        <f>COUNTIF(C:C,Table1[[#This Row],[Customer_ID]])</f>
        <v>6</v>
      </c>
      <c r="AH1729" s="18" t="e">
        <f>IF([1]!Table1[[#This Row],[Customer_order_count]] &gt;= 10,"FREQUENT",IF([1]!Table1[[#This Row],[Customer_order_count]] &lt;= 10,"REGULAR","OCASSIONAL"))</f>
        <v>#REF!</v>
      </c>
    </row>
    <row r="1730" spans="1:34" x14ac:dyDescent="0.25">
      <c r="A1730" s="1" t="s">
        <v>2554</v>
      </c>
      <c r="B1730" s="2">
        <v>45778</v>
      </c>
      <c r="C1730" s="3" t="s">
        <v>2555</v>
      </c>
      <c r="D1730" s="3" t="s">
        <v>2556</v>
      </c>
      <c r="E1730" s="3" t="s">
        <v>16</v>
      </c>
      <c r="F1730" s="3">
        <v>39</v>
      </c>
      <c r="G1730" s="3" t="s">
        <v>269</v>
      </c>
      <c r="H1730" s="3" t="s">
        <v>270</v>
      </c>
      <c r="I1730" s="3" t="s">
        <v>31</v>
      </c>
      <c r="J1730" s="3" t="s">
        <v>32</v>
      </c>
      <c r="K1730" s="3" t="s">
        <v>25</v>
      </c>
      <c r="L1730" s="3">
        <v>3</v>
      </c>
      <c r="M1730" s="3">
        <v>5000</v>
      </c>
      <c r="N1730" s="3">
        <v>0</v>
      </c>
      <c r="O1730" s="3">
        <v>15000</v>
      </c>
      <c r="P1730" s="3">
        <v>10500</v>
      </c>
      <c r="Q1730" s="5">
        <f>Table1[[#This Row],[Sales]]-Table1[[#This Row],[Cost]]</f>
        <v>4500</v>
      </c>
      <c r="R1730" s="3" t="s">
        <v>26</v>
      </c>
      <c r="S1730" s="3" t="s">
        <v>287</v>
      </c>
      <c r="T1730" s="3" t="s">
        <v>11</v>
      </c>
      <c r="U1730" s="3" t="s">
        <v>19</v>
      </c>
      <c r="V1730" s="6">
        <f>Table1[[#This Row],[Profit]]/Table1[[#This Row],[Sales]]</f>
        <v>0.3</v>
      </c>
      <c r="W1730" s="3">
        <f>[1]!Table1[[#This Row],[Sales]]-[1]!Table1[[#This Row],[Cost]]-[1]!Table1[[#This Row],[Profit]]</f>
        <v>-21000</v>
      </c>
      <c r="X1730" s="3">
        <f>[1]!Table1[[#This Row],[Quantity]]*[1]!Table1[[#This Row],[Unit_Price]]</f>
        <v>15000</v>
      </c>
      <c r="Y1730" s="3">
        <f>[1]!Table1[[#This Row],[Gross_Sales]]*[1]!Table1[[#This Row],[Discount]]</f>
        <v>0</v>
      </c>
      <c r="Z1730" s="3">
        <f>[1]!Table1[[#This Row],[Gross_Sales]]*[1]!Table1[[#This Row],[Discount_amount]]</f>
        <v>0</v>
      </c>
      <c r="AA1730" s="3">
        <f>IFERROR([1]!Table1[[#This Row],[Profit]]/[1]!Table1[[#This Row],[Sales]],0)</f>
        <v>0.3</v>
      </c>
      <c r="AB1730" s="3">
        <f>YEAR([1]!Table1[[#This Row],[Order_Date]])</f>
        <v>2025</v>
      </c>
      <c r="AC1730" s="3">
        <f>MONTH([1]!Table1[[#This Row],[Order_Date]])</f>
        <v>5</v>
      </c>
      <c r="AD1730" s="3" t="str">
        <f t="shared" ref="AD1730:AD1793" si="81">TEXT(B:B,"mmm")</f>
        <v>May</v>
      </c>
      <c r="AE1730" s="3" t="str">
        <f t="shared" ref="AE1730:AE1793" si="82">"Q"&amp;ROUNDUP(MONTH(B1730)/3,0)</f>
        <v>Q2</v>
      </c>
      <c r="AF1730" s="3" t="str">
        <f t="shared" ref="AF1730:AF1793" si="83">TEXT(B:B,"yyyy-mmm")</f>
        <v>2025-May</v>
      </c>
      <c r="AG1730" s="3">
        <f>COUNTIF(C:C,Table1[[#This Row],[Customer_ID]])</f>
        <v>1</v>
      </c>
      <c r="AH1730" s="9" t="e">
        <f>IF([1]!Table1[[#This Row],[Customer_order_count]] &gt;= 10,"FREQUENT",IF([1]!Table1[[#This Row],[Customer_order_count]] &lt;= 10,"REGULAR","OCASSIONAL"))</f>
        <v>#REF!</v>
      </c>
    </row>
    <row r="1731" spans="1:34" x14ac:dyDescent="0.25">
      <c r="A1731" s="10" t="s">
        <v>2557</v>
      </c>
      <c r="B1731" s="11">
        <v>45946</v>
      </c>
      <c r="C1731" s="12" t="s">
        <v>311</v>
      </c>
      <c r="D1731" s="13" t="s">
        <v>101</v>
      </c>
      <c r="E1731" s="13" t="s">
        <v>16</v>
      </c>
      <c r="F1731" s="14">
        <v>42</v>
      </c>
      <c r="G1731" s="12" t="s">
        <v>312</v>
      </c>
      <c r="H1731" s="12" t="s">
        <v>276</v>
      </c>
      <c r="I1731" s="12" t="s">
        <v>344</v>
      </c>
      <c r="J1731" s="12" t="s">
        <v>345</v>
      </c>
      <c r="K1731" s="12" t="s">
        <v>39</v>
      </c>
      <c r="L1731" s="14">
        <v>2</v>
      </c>
      <c r="M1731" s="14">
        <v>2200</v>
      </c>
      <c r="N1731" s="15">
        <v>0.1</v>
      </c>
      <c r="O1731" s="14">
        <v>3960</v>
      </c>
      <c r="P1731" s="14">
        <v>2800</v>
      </c>
      <c r="Q1731" s="5">
        <f>Table1[[#This Row],[Sales]]-Table1[[#This Row],[Cost]]</f>
        <v>1160</v>
      </c>
      <c r="R1731" s="12" t="s">
        <v>26</v>
      </c>
      <c r="S1731" s="12" t="s">
        <v>10</v>
      </c>
      <c r="T1731" s="12" t="s">
        <v>40</v>
      </c>
      <c r="U1731" s="12" t="s">
        <v>27</v>
      </c>
      <c r="V1731" s="6">
        <f>Table1[[#This Row],[Profit]]/Table1[[#This Row],[Sales]]</f>
        <v>0.29292929292929293</v>
      </c>
      <c r="W1731" s="12">
        <f>[1]!Table1[[#This Row],[Sales]]-[1]!Table1[[#This Row],[Cost]]-[1]!Table1[[#This Row],[Profit]]</f>
        <v>0</v>
      </c>
      <c r="X1731" s="12">
        <f>[1]!Table1[[#This Row],[Quantity]]*[1]!Table1[[#This Row],[Unit_Price]]</f>
        <v>4400</v>
      </c>
      <c r="Y1731" s="16">
        <f>[1]!Table1[[#This Row],[Gross_Sales]]*[1]!Table1[[#This Row],[Discount]]</f>
        <v>440</v>
      </c>
      <c r="Z1731" s="17">
        <f>[1]!Table1[[#This Row],[Gross_Sales]]*[1]!Table1[[#This Row],[Discount_amount]]</f>
        <v>1936000</v>
      </c>
      <c r="AA1731" s="15">
        <f>IFERROR([1]!Table1[[#This Row],[Profit]]/[1]!Table1[[#This Row],[Sales]],0)</f>
        <v>0.29292929292929293</v>
      </c>
      <c r="AB1731" s="12">
        <f>YEAR([1]!Table1[[#This Row],[Order_Date]])</f>
        <v>2025</v>
      </c>
      <c r="AC1731" s="12">
        <f>MONTH([1]!Table1[[#This Row],[Order_Date]])</f>
        <v>10</v>
      </c>
      <c r="AD1731" s="12" t="str">
        <f t="shared" si="81"/>
        <v>Oct</v>
      </c>
      <c r="AE1731" s="12" t="str">
        <f t="shared" si="82"/>
        <v>Q4</v>
      </c>
      <c r="AF1731" s="12" t="str">
        <f t="shared" si="83"/>
        <v>2025-Oct</v>
      </c>
      <c r="AG1731" s="12">
        <f>COUNTIF(C:C,Table1[[#This Row],[Customer_ID]])</f>
        <v>21</v>
      </c>
      <c r="AH1731" s="18" t="e">
        <f>IF([1]!Table1[[#This Row],[Customer_order_count]] &gt;= 10,"FREQUENT",IF([1]!Table1[[#This Row],[Customer_order_count]] &lt;= 10,"REGULAR","OCASSIONAL"))</f>
        <v>#REF!</v>
      </c>
    </row>
    <row r="1732" spans="1:34" x14ac:dyDescent="0.25">
      <c r="A1732" s="1" t="s">
        <v>2558</v>
      </c>
      <c r="B1732" s="2">
        <v>45858</v>
      </c>
      <c r="C1732" s="3" t="s">
        <v>903</v>
      </c>
      <c r="D1732" s="4" t="s">
        <v>904</v>
      </c>
      <c r="E1732" s="4" t="s">
        <v>3</v>
      </c>
      <c r="F1732" s="5">
        <v>47</v>
      </c>
      <c r="G1732" s="3" t="s">
        <v>275</v>
      </c>
      <c r="H1732" s="3" t="s">
        <v>276</v>
      </c>
      <c r="I1732" s="3" t="s">
        <v>305</v>
      </c>
      <c r="J1732" s="3" t="s">
        <v>306</v>
      </c>
      <c r="K1732" s="3" t="s">
        <v>91</v>
      </c>
      <c r="L1732" s="5">
        <v>1</v>
      </c>
      <c r="M1732" s="5">
        <v>8500</v>
      </c>
      <c r="N1732" s="6">
        <v>0.2</v>
      </c>
      <c r="O1732" s="5">
        <v>6800</v>
      </c>
      <c r="P1732" s="5">
        <v>6500</v>
      </c>
      <c r="Q1732" s="5">
        <f>Table1[[#This Row],[Sales]]-Table1[[#This Row],[Cost]]</f>
        <v>300</v>
      </c>
      <c r="R1732" s="3" t="s">
        <v>26</v>
      </c>
      <c r="S1732" s="3" t="s">
        <v>10</v>
      </c>
      <c r="T1732" s="3" t="s">
        <v>33</v>
      </c>
      <c r="U1732" s="3" t="s">
        <v>12</v>
      </c>
      <c r="V1732" s="6">
        <f>Table1[[#This Row],[Profit]]/Table1[[#This Row],[Sales]]</f>
        <v>4.4117647058823532E-2</v>
      </c>
      <c r="W1732" s="3">
        <f>[1]!Table1[[#This Row],[Sales]]-[1]!Table1[[#This Row],[Cost]]-[1]!Table1[[#This Row],[Profit]]</f>
        <v>0</v>
      </c>
      <c r="X1732" s="3">
        <f>[1]!Table1[[#This Row],[Quantity]]*[1]!Table1[[#This Row],[Unit_Price]]</f>
        <v>8500</v>
      </c>
      <c r="Y1732" s="7">
        <f>[1]!Table1[[#This Row],[Gross_Sales]]*[1]!Table1[[#This Row],[Discount]]</f>
        <v>1700</v>
      </c>
      <c r="Z1732" s="8">
        <f>[1]!Table1[[#This Row],[Gross_Sales]]*[1]!Table1[[#This Row],[Discount_amount]]</f>
        <v>14450000</v>
      </c>
      <c r="AA1732" s="6">
        <f>IFERROR([1]!Table1[[#This Row],[Profit]]/[1]!Table1[[#This Row],[Sales]],0)</f>
        <v>4.4117647058823532E-2</v>
      </c>
      <c r="AB1732" s="3">
        <f>YEAR([1]!Table1[[#This Row],[Order_Date]])</f>
        <v>2025</v>
      </c>
      <c r="AC1732" s="3">
        <f>MONTH([1]!Table1[[#This Row],[Order_Date]])</f>
        <v>7</v>
      </c>
      <c r="AD1732" s="3" t="str">
        <f t="shared" si="81"/>
        <v>Jul</v>
      </c>
      <c r="AE1732" s="3" t="str">
        <f t="shared" si="82"/>
        <v>Q3</v>
      </c>
      <c r="AF1732" s="3" t="str">
        <f t="shared" si="83"/>
        <v>2025-Jul</v>
      </c>
      <c r="AG1732" s="3">
        <f>COUNTIF(C:C,Table1[[#This Row],[Customer_ID]])</f>
        <v>8</v>
      </c>
      <c r="AH1732" s="9" t="e">
        <f>IF([1]!Table1[[#This Row],[Customer_order_count]] &gt;= 10,"FREQUENT",IF([1]!Table1[[#This Row],[Customer_order_count]] &lt;= 10,"REGULAR","OCASSIONAL"))</f>
        <v>#REF!</v>
      </c>
    </row>
    <row r="1733" spans="1:34" x14ac:dyDescent="0.25">
      <c r="A1733" s="10" t="s">
        <v>2559</v>
      </c>
      <c r="B1733" s="11">
        <v>45792</v>
      </c>
      <c r="C1733" s="12" t="s">
        <v>1047</v>
      </c>
      <c r="D1733" s="13" t="s">
        <v>1029</v>
      </c>
      <c r="E1733" s="13" t="s">
        <v>16</v>
      </c>
      <c r="F1733" s="14">
        <v>52</v>
      </c>
      <c r="G1733" s="12" t="s">
        <v>275</v>
      </c>
      <c r="H1733" s="12" t="s">
        <v>276</v>
      </c>
      <c r="I1733" s="12" t="s">
        <v>23</v>
      </c>
      <c r="J1733" s="12" t="s">
        <v>24</v>
      </c>
      <c r="K1733" s="12" t="s">
        <v>25</v>
      </c>
      <c r="L1733" s="14">
        <v>2</v>
      </c>
      <c r="M1733" s="14">
        <v>55000</v>
      </c>
      <c r="N1733" s="15">
        <v>0.15</v>
      </c>
      <c r="O1733" s="14">
        <v>93500</v>
      </c>
      <c r="P1733" s="14">
        <v>80000</v>
      </c>
      <c r="Q1733" s="5">
        <f>Table1[[#This Row],[Sales]]-Table1[[#This Row],[Cost]]</f>
        <v>13500</v>
      </c>
      <c r="R1733" s="12" t="s">
        <v>26</v>
      </c>
      <c r="S1733" s="12" t="s">
        <v>10</v>
      </c>
      <c r="T1733" s="12" t="s">
        <v>11</v>
      </c>
      <c r="U1733" s="12" t="s">
        <v>27</v>
      </c>
      <c r="V1733" s="6">
        <f>Table1[[#This Row],[Profit]]/Table1[[#This Row],[Sales]]</f>
        <v>0.14438502673796791</v>
      </c>
      <c r="W1733" s="12">
        <f>[1]!Table1[[#This Row],[Sales]]-[1]!Table1[[#This Row],[Cost]]-[1]!Table1[[#This Row],[Profit]]</f>
        <v>0</v>
      </c>
      <c r="X1733" s="12">
        <f>[1]!Table1[[#This Row],[Quantity]]*[1]!Table1[[#This Row],[Unit_Price]]</f>
        <v>110000</v>
      </c>
      <c r="Y1733" s="16">
        <f>[1]!Table1[[#This Row],[Gross_Sales]]*[1]!Table1[[#This Row],[Discount]]</f>
        <v>16500</v>
      </c>
      <c r="Z1733" s="17">
        <f>[1]!Table1[[#This Row],[Gross_Sales]]*[1]!Table1[[#This Row],[Discount_amount]]</f>
        <v>1815000000</v>
      </c>
      <c r="AA1733" s="15">
        <f>IFERROR([1]!Table1[[#This Row],[Profit]]/[1]!Table1[[#This Row],[Sales]],0)</f>
        <v>0.14438502673796791</v>
      </c>
      <c r="AB1733" s="12">
        <f>YEAR([1]!Table1[[#This Row],[Order_Date]])</f>
        <v>2025</v>
      </c>
      <c r="AC1733" s="12">
        <f>MONTH([1]!Table1[[#This Row],[Order_Date]])</f>
        <v>5</v>
      </c>
      <c r="AD1733" s="12" t="str">
        <f t="shared" si="81"/>
        <v>May</v>
      </c>
      <c r="AE1733" s="12" t="str">
        <f t="shared" si="82"/>
        <v>Q2</v>
      </c>
      <c r="AF1733" s="12" t="str">
        <f t="shared" si="83"/>
        <v>2025-May</v>
      </c>
      <c r="AG1733" s="12">
        <f>COUNTIF(C:C,Table1[[#This Row],[Customer_ID]])</f>
        <v>23</v>
      </c>
      <c r="AH1733" s="18" t="e">
        <f>IF([1]!Table1[[#This Row],[Customer_order_count]] &gt;= 10,"FREQUENT",IF([1]!Table1[[#This Row],[Customer_order_count]] &lt;= 10,"REGULAR","OCASSIONAL"))</f>
        <v>#REF!</v>
      </c>
    </row>
    <row r="1734" spans="1:34" x14ac:dyDescent="0.25">
      <c r="A1734" s="1" t="s">
        <v>2560</v>
      </c>
      <c r="B1734" s="2">
        <v>45687</v>
      </c>
      <c r="C1734" s="3" t="s">
        <v>838</v>
      </c>
      <c r="D1734" s="4" t="s">
        <v>796</v>
      </c>
      <c r="E1734" s="4" t="s">
        <v>16</v>
      </c>
      <c r="F1734" s="5">
        <v>26</v>
      </c>
      <c r="G1734" s="3" t="s">
        <v>312</v>
      </c>
      <c r="H1734" s="3" t="s">
        <v>276</v>
      </c>
      <c r="I1734" s="3" t="s">
        <v>344</v>
      </c>
      <c r="J1734" s="3" t="s">
        <v>345</v>
      </c>
      <c r="K1734" s="3" t="s">
        <v>39</v>
      </c>
      <c r="L1734" s="5">
        <v>2</v>
      </c>
      <c r="M1734" s="5">
        <v>2200</v>
      </c>
      <c r="N1734" s="6">
        <v>0.05</v>
      </c>
      <c r="O1734" s="5">
        <v>4180</v>
      </c>
      <c r="P1734" s="5">
        <v>2800</v>
      </c>
      <c r="Q1734" s="5">
        <f>Table1[[#This Row],[Sales]]-Table1[[#This Row],[Cost]]</f>
        <v>1380</v>
      </c>
      <c r="R1734" s="3" t="s">
        <v>26</v>
      </c>
      <c r="S1734" s="3" t="s">
        <v>10</v>
      </c>
      <c r="T1734" s="3" t="s">
        <v>18</v>
      </c>
      <c r="U1734" s="3" t="s">
        <v>12</v>
      </c>
      <c r="V1734" s="6">
        <f>Table1[[#This Row],[Profit]]/Table1[[#This Row],[Sales]]</f>
        <v>0.33014354066985646</v>
      </c>
      <c r="W1734" s="3">
        <f>[1]!Table1[[#This Row],[Sales]]-[1]!Table1[[#This Row],[Cost]]-[1]!Table1[[#This Row],[Profit]]</f>
        <v>0</v>
      </c>
      <c r="X1734" s="3">
        <f>[1]!Table1[[#This Row],[Quantity]]*[1]!Table1[[#This Row],[Unit_Price]]</f>
        <v>4400</v>
      </c>
      <c r="Y1734" s="7">
        <f>[1]!Table1[[#This Row],[Gross_Sales]]*[1]!Table1[[#This Row],[Discount]]</f>
        <v>220</v>
      </c>
      <c r="Z1734" s="8">
        <f>[1]!Table1[[#This Row],[Gross_Sales]]*[1]!Table1[[#This Row],[Discount_amount]]</f>
        <v>968000</v>
      </c>
      <c r="AA1734" s="6">
        <f>IFERROR([1]!Table1[[#This Row],[Profit]]/[1]!Table1[[#This Row],[Sales]],0)</f>
        <v>0.33014354066985646</v>
      </c>
      <c r="AB1734" s="3">
        <f>YEAR([1]!Table1[[#This Row],[Order_Date]])</f>
        <v>2025</v>
      </c>
      <c r="AC1734" s="3">
        <f>MONTH([1]!Table1[[#This Row],[Order_Date]])</f>
        <v>1</v>
      </c>
      <c r="AD1734" s="3" t="str">
        <f t="shared" si="81"/>
        <v>Jan</v>
      </c>
      <c r="AE1734" s="3" t="str">
        <f t="shared" si="82"/>
        <v>Q1</v>
      </c>
      <c r="AF1734" s="3" t="str">
        <f t="shared" si="83"/>
        <v>2025-Jan</v>
      </c>
      <c r="AG1734" s="3">
        <f>COUNTIF(C:C,Table1[[#This Row],[Customer_ID]])</f>
        <v>14</v>
      </c>
      <c r="AH1734" s="9" t="e">
        <f>IF([1]!Table1[[#This Row],[Customer_order_count]] &gt;= 10,"FREQUENT",IF([1]!Table1[[#This Row],[Customer_order_count]] &lt;= 10,"REGULAR","OCASSIONAL"))</f>
        <v>#REF!</v>
      </c>
    </row>
    <row r="1735" spans="1:34" x14ac:dyDescent="0.25">
      <c r="A1735" s="10" t="s">
        <v>163</v>
      </c>
      <c r="B1735" s="11">
        <v>45828</v>
      </c>
      <c r="C1735" s="12" t="s">
        <v>54</v>
      </c>
      <c r="D1735" s="13" t="s">
        <v>55</v>
      </c>
      <c r="E1735" s="13" t="s">
        <v>3</v>
      </c>
      <c r="F1735" s="14">
        <v>58</v>
      </c>
      <c r="G1735" s="12" t="s">
        <v>4</v>
      </c>
      <c r="H1735" s="12" t="s">
        <v>5</v>
      </c>
      <c r="I1735" s="12" t="s">
        <v>65</v>
      </c>
      <c r="J1735" s="12" t="s">
        <v>66</v>
      </c>
      <c r="K1735" s="12" t="s">
        <v>25</v>
      </c>
      <c r="L1735" s="14">
        <v>3</v>
      </c>
      <c r="M1735" s="14">
        <v>2500</v>
      </c>
      <c r="N1735" s="15">
        <v>0.1</v>
      </c>
      <c r="O1735" s="14">
        <v>6750</v>
      </c>
      <c r="P1735" s="14">
        <v>4800</v>
      </c>
      <c r="Q1735" s="5">
        <f>Table1[[#This Row],[Sales]]-Table1[[#This Row],[Cost]]</f>
        <v>1950</v>
      </c>
      <c r="R1735" s="12" t="s">
        <v>17</v>
      </c>
      <c r="S1735" s="12" t="s">
        <v>10</v>
      </c>
      <c r="T1735" s="12" t="s">
        <v>11</v>
      </c>
      <c r="U1735" s="12" t="s">
        <v>12</v>
      </c>
      <c r="V1735" s="6">
        <f>Table1[[#This Row],[Profit]]/Table1[[#This Row],[Sales]]</f>
        <v>0.28888888888888886</v>
      </c>
      <c r="W1735" s="12">
        <f>[1]!Table1[[#This Row],[Sales]]-[1]!Table1[[#This Row],[Cost]]-[1]!Table1[[#This Row],[Profit]]</f>
        <v>0</v>
      </c>
      <c r="X1735" s="12">
        <f>[1]!Table1[[#This Row],[Quantity]]*[1]!Table1[[#This Row],[Unit_Price]]</f>
        <v>7500</v>
      </c>
      <c r="Y1735" s="16">
        <f>[1]!Table1[[#This Row],[Gross_Sales]]*[1]!Table1[[#This Row],[Discount]]</f>
        <v>750</v>
      </c>
      <c r="Z1735" s="17">
        <f>[1]!Table1[[#This Row],[Gross_Sales]]*[1]!Table1[[#This Row],[Discount_amount]]</f>
        <v>5625000</v>
      </c>
      <c r="AA1735" s="15">
        <f>IFERROR([1]!Table1[[#This Row],[Profit]]/[1]!Table1[[#This Row],[Sales]],0)</f>
        <v>0.28888888888888886</v>
      </c>
      <c r="AB1735" s="12">
        <f>YEAR([1]!Table1[[#This Row],[Order_Date]])</f>
        <v>2025</v>
      </c>
      <c r="AC1735" s="12">
        <f>MONTH([1]!Table1[[#This Row],[Order_Date]])</f>
        <v>6</v>
      </c>
      <c r="AD1735" s="12" t="str">
        <f t="shared" si="81"/>
        <v>Jun</v>
      </c>
      <c r="AE1735" s="12" t="str">
        <f t="shared" si="82"/>
        <v>Q2</v>
      </c>
      <c r="AF1735" s="12" t="str">
        <f t="shared" si="83"/>
        <v>2025-Jun</v>
      </c>
      <c r="AG1735" s="12">
        <f>COUNTIF(C:C,Table1[[#This Row],[Customer_ID]])</f>
        <v>4</v>
      </c>
      <c r="AH1735" s="18" t="e">
        <f>IF([1]!Table1[[#This Row],[Customer_order_count]] &gt;= 10,"FREQUENT",IF([1]!Table1[[#This Row],[Customer_order_count]] &lt;= 10,"REGULAR","OCASSIONAL"))</f>
        <v>#REF!</v>
      </c>
    </row>
    <row r="1736" spans="1:34" x14ac:dyDescent="0.25">
      <c r="A1736" s="1" t="s">
        <v>2561</v>
      </c>
      <c r="B1736" s="2">
        <v>45303</v>
      </c>
      <c r="C1736" s="3" t="s">
        <v>550</v>
      </c>
      <c r="D1736" s="3" t="s">
        <v>551</v>
      </c>
      <c r="E1736" s="3" t="s">
        <v>16</v>
      </c>
      <c r="F1736" s="3">
        <v>57</v>
      </c>
      <c r="G1736" s="3" t="s">
        <v>317</v>
      </c>
      <c r="H1736" s="3" t="s">
        <v>5</v>
      </c>
      <c r="I1736" s="3" t="s">
        <v>305</v>
      </c>
      <c r="J1736" s="3" t="s">
        <v>306</v>
      </c>
      <c r="K1736" s="3" t="s">
        <v>91</v>
      </c>
      <c r="L1736" s="3">
        <v>1</v>
      </c>
      <c r="M1736" s="3">
        <v>8500</v>
      </c>
      <c r="N1736" s="3">
        <v>0.05</v>
      </c>
      <c r="O1736" s="3">
        <v>0</v>
      </c>
      <c r="P1736" s="3">
        <v>6500</v>
      </c>
      <c r="Q1736" s="5">
        <f>Table1[[#This Row],[Sales]]-Table1[[#This Row],[Cost]]</f>
        <v>-6500</v>
      </c>
      <c r="R1736" s="3" t="s">
        <v>26</v>
      </c>
      <c r="S1736" s="3" t="s">
        <v>291</v>
      </c>
      <c r="T1736" s="3" t="s">
        <v>18</v>
      </c>
      <c r="U1736" s="3" t="s">
        <v>12</v>
      </c>
      <c r="V1736" s="3" t="e">
        <f>Table1[[#This Row],[Profit]]/Table1[[#This Row],[Sales]]</f>
        <v>#DIV/0!</v>
      </c>
      <c r="W1736" s="3">
        <f>[1]!Table1[[#This Row],[Sales]]-[1]!Table1[[#This Row],[Cost]]-[1]!Table1[[#This Row],[Profit]]</f>
        <v>-6500</v>
      </c>
      <c r="X1736" s="3">
        <f>[1]!Table1[[#This Row],[Quantity]]*[1]!Table1[[#This Row],[Unit_Price]]</f>
        <v>8500</v>
      </c>
      <c r="Y1736" s="3">
        <f>[1]!Table1[[#This Row],[Gross_Sales]]*[1]!Table1[[#This Row],[Discount]]</f>
        <v>425</v>
      </c>
      <c r="Z1736" s="3">
        <f>[1]!Table1[[#This Row],[Gross_Sales]]*[1]!Table1[[#This Row],[Discount_amount]]</f>
        <v>3612500</v>
      </c>
      <c r="AA1736" s="3">
        <f>IFERROR([1]!Table1[[#This Row],[Profit]]/[1]!Table1[[#This Row],[Sales]],0)</f>
        <v>0</v>
      </c>
      <c r="AB1736" s="3">
        <f>YEAR([1]!Table1[[#This Row],[Order_Date]])</f>
        <v>2024</v>
      </c>
      <c r="AC1736" s="3">
        <f>MONTH([1]!Table1[[#This Row],[Order_Date]])</f>
        <v>1</v>
      </c>
      <c r="AD1736" s="3" t="str">
        <f t="shared" si="81"/>
        <v>Jan</v>
      </c>
      <c r="AE1736" s="3" t="str">
        <f t="shared" si="82"/>
        <v>Q1</v>
      </c>
      <c r="AF1736" s="3" t="str">
        <f t="shared" si="83"/>
        <v>2024-Jan</v>
      </c>
      <c r="AG1736" s="3">
        <f>COUNTIF(C:C,Table1[[#This Row],[Customer_ID]])</f>
        <v>10</v>
      </c>
      <c r="AH1736" s="9" t="e">
        <f>IF([1]!Table1[[#This Row],[Customer_order_count]] &gt;= 10,"FREQUENT",IF([1]!Table1[[#This Row],[Customer_order_count]] &lt;= 10,"REGULAR","OCASSIONAL"))</f>
        <v>#REF!</v>
      </c>
    </row>
    <row r="1737" spans="1:34" x14ac:dyDescent="0.25">
      <c r="A1737" s="10" t="s">
        <v>2562</v>
      </c>
      <c r="B1737" s="11">
        <v>45692</v>
      </c>
      <c r="C1737" s="12" t="s">
        <v>599</v>
      </c>
      <c r="D1737" s="13" t="s">
        <v>551</v>
      </c>
      <c r="E1737" s="13" t="s">
        <v>3</v>
      </c>
      <c r="F1737" s="14">
        <v>26</v>
      </c>
      <c r="G1737" s="12" t="s">
        <v>317</v>
      </c>
      <c r="H1737" s="12" t="s">
        <v>5</v>
      </c>
      <c r="I1737" s="12" t="s">
        <v>305</v>
      </c>
      <c r="J1737" s="12" t="s">
        <v>306</v>
      </c>
      <c r="K1737" s="12" t="s">
        <v>91</v>
      </c>
      <c r="L1737" s="14">
        <v>4</v>
      </c>
      <c r="M1737" s="14">
        <v>8500</v>
      </c>
      <c r="N1737" s="15">
        <v>0.1</v>
      </c>
      <c r="O1737" s="14">
        <v>30600</v>
      </c>
      <c r="P1737" s="14">
        <v>26000</v>
      </c>
      <c r="Q1737" s="5">
        <f>Table1[[#This Row],[Sales]]-Table1[[#This Row],[Cost]]</f>
        <v>4600</v>
      </c>
      <c r="R1737" s="12" t="s">
        <v>98</v>
      </c>
      <c r="S1737" s="12" t="s">
        <v>10</v>
      </c>
      <c r="T1737" s="12" t="s">
        <v>18</v>
      </c>
      <c r="U1737" s="12" t="s">
        <v>27</v>
      </c>
      <c r="V1737" s="6">
        <f>Table1[[#This Row],[Profit]]/Table1[[#This Row],[Sales]]</f>
        <v>0.15032679738562091</v>
      </c>
      <c r="W1737" s="12">
        <f>[1]!Table1[[#This Row],[Sales]]-[1]!Table1[[#This Row],[Cost]]-[1]!Table1[[#This Row],[Profit]]</f>
        <v>0</v>
      </c>
      <c r="X1737" s="12">
        <f>[1]!Table1[[#This Row],[Quantity]]*[1]!Table1[[#This Row],[Unit_Price]]</f>
        <v>34000</v>
      </c>
      <c r="Y1737" s="16">
        <f>[1]!Table1[[#This Row],[Gross_Sales]]*[1]!Table1[[#This Row],[Discount]]</f>
        <v>3400</v>
      </c>
      <c r="Z1737" s="17">
        <f>[1]!Table1[[#This Row],[Gross_Sales]]*[1]!Table1[[#This Row],[Discount_amount]]</f>
        <v>115600000</v>
      </c>
      <c r="AA1737" s="15">
        <f>IFERROR([1]!Table1[[#This Row],[Profit]]/[1]!Table1[[#This Row],[Sales]],0)</f>
        <v>0.15032679738562091</v>
      </c>
      <c r="AB1737" s="12">
        <f>YEAR([1]!Table1[[#This Row],[Order_Date]])</f>
        <v>2025</v>
      </c>
      <c r="AC1737" s="12">
        <f>MONTH([1]!Table1[[#This Row],[Order_Date]])</f>
        <v>2</v>
      </c>
      <c r="AD1737" s="12" t="str">
        <f t="shared" si="81"/>
        <v>Feb</v>
      </c>
      <c r="AE1737" s="12" t="str">
        <f t="shared" si="82"/>
        <v>Q1</v>
      </c>
      <c r="AF1737" s="12" t="str">
        <f t="shared" si="83"/>
        <v>2025-Feb</v>
      </c>
      <c r="AG1737" s="12">
        <f>COUNTIF(C:C,Table1[[#This Row],[Customer_ID]])</f>
        <v>18</v>
      </c>
      <c r="AH1737" s="18" t="e">
        <f>IF([1]!Table1[[#This Row],[Customer_order_count]] &gt;= 10,"FREQUENT",IF([1]!Table1[[#This Row],[Customer_order_count]] &lt;= 10,"REGULAR","OCASSIONAL"))</f>
        <v>#REF!</v>
      </c>
    </row>
    <row r="1738" spans="1:34" x14ac:dyDescent="0.25">
      <c r="A1738" s="1" t="s">
        <v>2563</v>
      </c>
      <c r="B1738" s="2">
        <v>45720</v>
      </c>
      <c r="C1738" s="3" t="s">
        <v>567</v>
      </c>
      <c r="D1738" s="4" t="s">
        <v>410</v>
      </c>
      <c r="E1738" s="4" t="s">
        <v>3</v>
      </c>
      <c r="F1738" s="5">
        <v>29</v>
      </c>
      <c r="G1738" s="3" t="s">
        <v>317</v>
      </c>
      <c r="H1738" s="3" t="s">
        <v>5</v>
      </c>
      <c r="I1738" s="3" t="s">
        <v>143</v>
      </c>
      <c r="J1738" s="3" t="s">
        <v>144</v>
      </c>
      <c r="K1738" s="3" t="s">
        <v>76</v>
      </c>
      <c r="L1738" s="5">
        <v>4</v>
      </c>
      <c r="M1738" s="5">
        <v>700</v>
      </c>
      <c r="N1738" s="6">
        <v>0.05</v>
      </c>
      <c r="O1738" s="5">
        <v>2660</v>
      </c>
      <c r="P1738" s="5">
        <v>2280</v>
      </c>
      <c r="Q1738" s="5">
        <f>Table1[[#This Row],[Sales]]-Table1[[#This Row],[Cost]]</f>
        <v>380</v>
      </c>
      <c r="R1738" s="3" t="s">
        <v>9</v>
      </c>
      <c r="S1738" s="3" t="s">
        <v>10</v>
      </c>
      <c r="T1738" s="3" t="s">
        <v>18</v>
      </c>
      <c r="U1738" s="3" t="s">
        <v>19</v>
      </c>
      <c r="V1738" s="6">
        <f>Table1[[#This Row],[Profit]]/Table1[[#This Row],[Sales]]</f>
        <v>0.14285714285714285</v>
      </c>
      <c r="W1738" s="3">
        <f>[1]!Table1[[#This Row],[Sales]]-[1]!Table1[[#This Row],[Cost]]-[1]!Table1[[#This Row],[Profit]]</f>
        <v>0</v>
      </c>
      <c r="X1738" s="3">
        <f>[1]!Table1[[#This Row],[Quantity]]*[1]!Table1[[#This Row],[Unit_Price]]</f>
        <v>2800</v>
      </c>
      <c r="Y1738" s="7">
        <f>[1]!Table1[[#This Row],[Gross_Sales]]*[1]!Table1[[#This Row],[Discount]]</f>
        <v>140</v>
      </c>
      <c r="Z1738" s="8">
        <f>[1]!Table1[[#This Row],[Gross_Sales]]*[1]!Table1[[#This Row],[Discount_amount]]</f>
        <v>392000</v>
      </c>
      <c r="AA1738" s="6">
        <f>IFERROR([1]!Table1[[#This Row],[Profit]]/[1]!Table1[[#This Row],[Sales]],0)</f>
        <v>0.14285714285714285</v>
      </c>
      <c r="AB1738" s="3">
        <f>YEAR([1]!Table1[[#This Row],[Order_Date]])</f>
        <v>2025</v>
      </c>
      <c r="AC1738" s="3">
        <f>MONTH([1]!Table1[[#This Row],[Order_Date]])</f>
        <v>3</v>
      </c>
      <c r="AD1738" s="3" t="str">
        <f t="shared" si="81"/>
        <v>Mar</v>
      </c>
      <c r="AE1738" s="3" t="str">
        <f t="shared" si="82"/>
        <v>Q1</v>
      </c>
      <c r="AF1738" s="3" t="str">
        <f t="shared" si="83"/>
        <v>2025-Mar</v>
      </c>
      <c r="AG1738" s="3">
        <f>COUNTIF(C:C,Table1[[#This Row],[Customer_ID]])</f>
        <v>7</v>
      </c>
      <c r="AH1738" s="9" t="e">
        <f>IF([1]!Table1[[#This Row],[Customer_order_count]] &gt;= 10,"FREQUENT",IF([1]!Table1[[#This Row],[Customer_order_count]] &lt;= 10,"REGULAR","OCASSIONAL"))</f>
        <v>#REF!</v>
      </c>
    </row>
    <row r="1739" spans="1:34" x14ac:dyDescent="0.25">
      <c r="A1739" s="10" t="s">
        <v>2564</v>
      </c>
      <c r="B1739" s="11">
        <v>45503</v>
      </c>
      <c r="C1739" s="12" t="s">
        <v>953</v>
      </c>
      <c r="D1739" s="13" t="s">
        <v>501</v>
      </c>
      <c r="E1739" s="13" t="s">
        <v>16</v>
      </c>
      <c r="F1739" s="14">
        <v>23</v>
      </c>
      <c r="G1739" s="12" t="s">
        <v>312</v>
      </c>
      <c r="H1739" s="12" t="s">
        <v>276</v>
      </c>
      <c r="I1739" s="12" t="s">
        <v>176</v>
      </c>
      <c r="J1739" s="12" t="s">
        <v>177</v>
      </c>
      <c r="K1739" s="12" t="s">
        <v>25</v>
      </c>
      <c r="L1739" s="14">
        <v>2</v>
      </c>
      <c r="M1739" s="14">
        <v>22000</v>
      </c>
      <c r="N1739" s="15">
        <v>0.1</v>
      </c>
      <c r="O1739" s="14">
        <v>39600</v>
      </c>
      <c r="P1739" s="14">
        <v>33000</v>
      </c>
      <c r="Q1739" s="5">
        <f>Table1[[#This Row],[Sales]]-Table1[[#This Row],[Cost]]</f>
        <v>6600</v>
      </c>
      <c r="R1739" s="12" t="s">
        <v>77</v>
      </c>
      <c r="S1739" s="12" t="s">
        <v>10</v>
      </c>
      <c r="T1739" s="12" t="s">
        <v>33</v>
      </c>
      <c r="U1739" s="12" t="s">
        <v>27</v>
      </c>
      <c r="V1739" s="6">
        <f>Table1[[#This Row],[Profit]]/Table1[[#This Row],[Sales]]</f>
        <v>0.16666666666666666</v>
      </c>
      <c r="W1739" s="12">
        <f>[1]!Table1[[#This Row],[Sales]]-[1]!Table1[[#This Row],[Cost]]-[1]!Table1[[#This Row],[Profit]]</f>
        <v>0</v>
      </c>
      <c r="X1739" s="12">
        <f>[1]!Table1[[#This Row],[Quantity]]*[1]!Table1[[#This Row],[Unit_Price]]</f>
        <v>44000</v>
      </c>
      <c r="Y1739" s="16">
        <f>[1]!Table1[[#This Row],[Gross_Sales]]*[1]!Table1[[#This Row],[Discount]]</f>
        <v>4400</v>
      </c>
      <c r="Z1739" s="17">
        <f>[1]!Table1[[#This Row],[Gross_Sales]]*[1]!Table1[[#This Row],[Discount_amount]]</f>
        <v>193600000</v>
      </c>
      <c r="AA1739" s="15">
        <f>IFERROR([1]!Table1[[#This Row],[Profit]]/[1]!Table1[[#This Row],[Sales]],0)</f>
        <v>0.16666666666666666</v>
      </c>
      <c r="AB1739" s="12">
        <f>YEAR([1]!Table1[[#This Row],[Order_Date]])</f>
        <v>2024</v>
      </c>
      <c r="AC1739" s="12">
        <f>MONTH([1]!Table1[[#This Row],[Order_Date]])</f>
        <v>7</v>
      </c>
      <c r="AD1739" s="12" t="str">
        <f t="shared" si="81"/>
        <v>Jul</v>
      </c>
      <c r="AE1739" s="12" t="str">
        <f t="shared" si="82"/>
        <v>Q3</v>
      </c>
      <c r="AF1739" s="12" t="str">
        <f t="shared" si="83"/>
        <v>2024-Jul</v>
      </c>
      <c r="AG1739" s="12">
        <f>COUNTIF(C:C,Table1[[#This Row],[Customer_ID]])</f>
        <v>19</v>
      </c>
      <c r="AH1739" s="18" t="e">
        <f>IF([1]!Table1[[#This Row],[Customer_order_count]] &gt;= 10,"FREQUENT",IF([1]!Table1[[#This Row],[Customer_order_count]] &lt;= 10,"REGULAR","OCASSIONAL"))</f>
        <v>#REF!</v>
      </c>
    </row>
    <row r="1740" spans="1:34" x14ac:dyDescent="0.25">
      <c r="A1740" s="1" t="s">
        <v>2565</v>
      </c>
      <c r="B1740" s="2">
        <v>46018</v>
      </c>
      <c r="C1740" s="3" t="s">
        <v>836</v>
      </c>
      <c r="D1740" s="4" t="s">
        <v>654</v>
      </c>
      <c r="E1740" s="4" t="s">
        <v>16</v>
      </c>
      <c r="F1740" s="5">
        <v>43</v>
      </c>
      <c r="G1740" s="3" t="s">
        <v>284</v>
      </c>
      <c r="H1740" s="3" t="s">
        <v>285</v>
      </c>
      <c r="I1740" s="3" t="s">
        <v>6</v>
      </c>
      <c r="J1740" s="3" t="s">
        <v>7</v>
      </c>
      <c r="K1740" s="3" t="s">
        <v>8</v>
      </c>
      <c r="L1740" s="5">
        <v>1</v>
      </c>
      <c r="M1740" s="5">
        <v>7000</v>
      </c>
      <c r="N1740" s="6">
        <v>0.1</v>
      </c>
      <c r="O1740" s="5">
        <v>6300</v>
      </c>
      <c r="P1740" s="5">
        <v>5200</v>
      </c>
      <c r="Q1740" s="5">
        <f>Table1[[#This Row],[Sales]]-Table1[[#This Row],[Cost]]</f>
        <v>1100</v>
      </c>
      <c r="R1740" s="3" t="s">
        <v>17</v>
      </c>
      <c r="S1740" s="3" t="s">
        <v>10</v>
      </c>
      <c r="T1740" s="3" t="s">
        <v>40</v>
      </c>
      <c r="U1740" s="3" t="s">
        <v>27</v>
      </c>
      <c r="V1740" s="6">
        <f>Table1[[#This Row],[Profit]]/Table1[[#This Row],[Sales]]</f>
        <v>0.17460317460317459</v>
      </c>
      <c r="W1740" s="3">
        <f>[1]!Table1[[#This Row],[Sales]]-[1]!Table1[[#This Row],[Cost]]-[1]!Table1[[#This Row],[Profit]]</f>
        <v>0</v>
      </c>
      <c r="X1740" s="3">
        <f>[1]!Table1[[#This Row],[Quantity]]*[1]!Table1[[#This Row],[Unit_Price]]</f>
        <v>7000</v>
      </c>
      <c r="Y1740" s="7">
        <f>[1]!Table1[[#This Row],[Gross_Sales]]*[1]!Table1[[#This Row],[Discount]]</f>
        <v>700</v>
      </c>
      <c r="Z1740" s="8">
        <f>[1]!Table1[[#This Row],[Gross_Sales]]*[1]!Table1[[#This Row],[Discount_amount]]</f>
        <v>4900000</v>
      </c>
      <c r="AA1740" s="6">
        <f>IFERROR([1]!Table1[[#This Row],[Profit]]/[1]!Table1[[#This Row],[Sales]],0)</f>
        <v>0.17460317460317459</v>
      </c>
      <c r="AB1740" s="3">
        <f>YEAR([1]!Table1[[#This Row],[Order_Date]])</f>
        <v>2025</v>
      </c>
      <c r="AC1740" s="3">
        <f>MONTH([1]!Table1[[#This Row],[Order_Date]])</f>
        <v>12</v>
      </c>
      <c r="AD1740" s="3" t="str">
        <f t="shared" si="81"/>
        <v>Dec</v>
      </c>
      <c r="AE1740" s="3" t="str">
        <f t="shared" si="82"/>
        <v>Q4</v>
      </c>
      <c r="AF1740" s="3" t="str">
        <f t="shared" si="83"/>
        <v>2025-Dec</v>
      </c>
      <c r="AG1740" s="3">
        <f>COUNTIF(C:C,Table1[[#This Row],[Customer_ID]])</f>
        <v>16</v>
      </c>
      <c r="AH1740" s="9" t="e">
        <f>IF([1]!Table1[[#This Row],[Customer_order_count]] &gt;= 10,"FREQUENT",IF([1]!Table1[[#This Row],[Customer_order_count]] &lt;= 10,"REGULAR","OCASSIONAL"))</f>
        <v>#REF!</v>
      </c>
    </row>
    <row r="1741" spans="1:34" x14ac:dyDescent="0.25">
      <c r="A1741" s="10" t="s">
        <v>2566</v>
      </c>
      <c r="B1741" s="11">
        <v>45609</v>
      </c>
      <c r="C1741" s="12" t="s">
        <v>1502</v>
      </c>
      <c r="D1741" s="13" t="s">
        <v>1503</v>
      </c>
      <c r="E1741" s="13" t="s">
        <v>3</v>
      </c>
      <c r="F1741" s="14">
        <v>58</v>
      </c>
      <c r="G1741" s="12" t="s">
        <v>275</v>
      </c>
      <c r="H1741" s="12" t="s">
        <v>276</v>
      </c>
      <c r="I1741" s="12" t="s">
        <v>81</v>
      </c>
      <c r="J1741" s="12" t="s">
        <v>82</v>
      </c>
      <c r="K1741" s="12" t="s">
        <v>58</v>
      </c>
      <c r="L1741" s="14">
        <v>1</v>
      </c>
      <c r="M1741" s="14">
        <v>3500</v>
      </c>
      <c r="N1741" s="15">
        <v>0.05</v>
      </c>
      <c r="O1741" s="14">
        <v>3325</v>
      </c>
      <c r="P1741" s="14">
        <v>2500</v>
      </c>
      <c r="Q1741" s="5">
        <f>Table1[[#This Row],[Sales]]-Table1[[#This Row],[Cost]]</f>
        <v>825</v>
      </c>
      <c r="R1741" s="12" t="s">
        <v>26</v>
      </c>
      <c r="S1741" s="12" t="s">
        <v>10</v>
      </c>
      <c r="T1741" s="12" t="s">
        <v>40</v>
      </c>
      <c r="U1741" s="12" t="s">
        <v>12</v>
      </c>
      <c r="V1741" s="6">
        <f>Table1[[#This Row],[Profit]]/Table1[[#This Row],[Sales]]</f>
        <v>0.24812030075187969</v>
      </c>
      <c r="W1741" s="12">
        <f>[1]!Table1[[#This Row],[Sales]]-[1]!Table1[[#This Row],[Cost]]-[1]!Table1[[#This Row],[Profit]]</f>
        <v>0</v>
      </c>
      <c r="X1741" s="12">
        <f>[1]!Table1[[#This Row],[Quantity]]*[1]!Table1[[#This Row],[Unit_Price]]</f>
        <v>3500</v>
      </c>
      <c r="Y1741" s="16">
        <f>[1]!Table1[[#This Row],[Gross_Sales]]*[1]!Table1[[#This Row],[Discount]]</f>
        <v>175</v>
      </c>
      <c r="Z1741" s="17">
        <f>[1]!Table1[[#This Row],[Gross_Sales]]*[1]!Table1[[#This Row],[Discount_amount]]</f>
        <v>612500</v>
      </c>
      <c r="AA1741" s="15">
        <f>IFERROR([1]!Table1[[#This Row],[Profit]]/[1]!Table1[[#This Row],[Sales]],0)</f>
        <v>0.24812030075187969</v>
      </c>
      <c r="AB1741" s="12">
        <f>YEAR([1]!Table1[[#This Row],[Order_Date]])</f>
        <v>2024</v>
      </c>
      <c r="AC1741" s="12">
        <f>MONTH([1]!Table1[[#This Row],[Order_Date]])</f>
        <v>11</v>
      </c>
      <c r="AD1741" s="12" t="str">
        <f t="shared" si="81"/>
        <v>Nov</v>
      </c>
      <c r="AE1741" s="12" t="str">
        <f t="shared" si="82"/>
        <v>Q4</v>
      </c>
      <c r="AF1741" s="12" t="str">
        <f t="shared" si="83"/>
        <v>2024-Nov</v>
      </c>
      <c r="AG1741" s="12">
        <f>COUNTIF(C:C,Table1[[#This Row],[Customer_ID]])</f>
        <v>6</v>
      </c>
      <c r="AH1741" s="18" t="e">
        <f>IF([1]!Table1[[#This Row],[Customer_order_count]] &gt;= 10,"FREQUENT",IF([1]!Table1[[#This Row],[Customer_order_count]] &lt;= 10,"REGULAR","OCASSIONAL"))</f>
        <v>#REF!</v>
      </c>
    </row>
    <row r="1742" spans="1:34" x14ac:dyDescent="0.25">
      <c r="A1742" s="1" t="s">
        <v>2567</v>
      </c>
      <c r="B1742" s="2">
        <v>45761</v>
      </c>
      <c r="C1742" s="3" t="s">
        <v>2376</v>
      </c>
      <c r="D1742" s="3" t="s">
        <v>2377</v>
      </c>
      <c r="E1742" s="3" t="s">
        <v>3</v>
      </c>
      <c r="F1742" s="3">
        <v>44</v>
      </c>
      <c r="G1742" s="3" t="s">
        <v>290</v>
      </c>
      <c r="H1742" s="3" t="s">
        <v>276</v>
      </c>
      <c r="I1742" s="3" t="s">
        <v>37</v>
      </c>
      <c r="J1742" s="3" t="s">
        <v>38</v>
      </c>
      <c r="K1742" s="3" t="s">
        <v>39</v>
      </c>
      <c r="L1742" s="3">
        <v>1</v>
      </c>
      <c r="M1742" s="3">
        <v>900</v>
      </c>
      <c r="N1742" s="3">
        <v>0.1</v>
      </c>
      <c r="O1742" s="3">
        <v>810</v>
      </c>
      <c r="P1742" s="3">
        <v>550</v>
      </c>
      <c r="Q1742" s="5">
        <f>Table1[[#This Row],[Sales]]-Table1[[#This Row],[Cost]]</f>
        <v>260</v>
      </c>
      <c r="R1742" s="3" t="s">
        <v>26</v>
      </c>
      <c r="S1742" s="3" t="s">
        <v>287</v>
      </c>
      <c r="T1742" s="3" t="s">
        <v>11</v>
      </c>
      <c r="U1742" s="3" t="s">
        <v>19</v>
      </c>
      <c r="V1742" s="6">
        <f>Table1[[#This Row],[Profit]]/Table1[[#This Row],[Sales]]</f>
        <v>0.32098765432098764</v>
      </c>
      <c r="W1742" s="3">
        <f>[1]!Table1[[#This Row],[Sales]]-[1]!Table1[[#This Row],[Cost]]-[1]!Table1[[#This Row],[Profit]]</f>
        <v>-1100</v>
      </c>
      <c r="X1742" s="3">
        <f>[1]!Table1[[#This Row],[Quantity]]*[1]!Table1[[#This Row],[Unit_Price]]</f>
        <v>900</v>
      </c>
      <c r="Y1742" s="3">
        <f>[1]!Table1[[#This Row],[Gross_Sales]]*[1]!Table1[[#This Row],[Discount]]</f>
        <v>90</v>
      </c>
      <c r="Z1742" s="3">
        <f>[1]!Table1[[#This Row],[Gross_Sales]]*[1]!Table1[[#This Row],[Discount_amount]]</f>
        <v>81000</v>
      </c>
      <c r="AA1742" s="3">
        <f>IFERROR([1]!Table1[[#This Row],[Profit]]/[1]!Table1[[#This Row],[Sales]],0)</f>
        <v>0.32098765432098764</v>
      </c>
      <c r="AB1742" s="3">
        <f>YEAR([1]!Table1[[#This Row],[Order_Date]])</f>
        <v>2025</v>
      </c>
      <c r="AC1742" s="3">
        <f>MONTH([1]!Table1[[#This Row],[Order_Date]])</f>
        <v>4</v>
      </c>
      <c r="AD1742" s="3" t="str">
        <f t="shared" si="81"/>
        <v>Apr</v>
      </c>
      <c r="AE1742" s="3" t="str">
        <f t="shared" si="82"/>
        <v>Q2</v>
      </c>
      <c r="AF1742" s="3" t="str">
        <f t="shared" si="83"/>
        <v>2025-Apr</v>
      </c>
      <c r="AG1742" s="3">
        <f>COUNTIF(C:C,Table1[[#This Row],[Customer_ID]])</f>
        <v>2</v>
      </c>
      <c r="AH1742" s="9" t="e">
        <f>IF([1]!Table1[[#This Row],[Customer_order_count]] &gt;= 10,"FREQUENT",IF([1]!Table1[[#This Row],[Customer_order_count]] &lt;= 10,"REGULAR","OCASSIONAL"))</f>
        <v>#REF!</v>
      </c>
    </row>
    <row r="1743" spans="1:34" x14ac:dyDescent="0.25">
      <c r="A1743" s="10" t="s">
        <v>2568</v>
      </c>
      <c r="B1743" s="11">
        <v>45748</v>
      </c>
      <c r="C1743" s="12" t="s">
        <v>1924</v>
      </c>
      <c r="D1743" s="13" t="s">
        <v>426</v>
      </c>
      <c r="E1743" s="13" t="s">
        <v>16</v>
      </c>
      <c r="F1743" s="14">
        <v>38</v>
      </c>
      <c r="G1743" s="12" t="s">
        <v>339</v>
      </c>
      <c r="H1743" s="12" t="s">
        <v>285</v>
      </c>
      <c r="I1743" s="12" t="s">
        <v>65</v>
      </c>
      <c r="J1743" s="12" t="s">
        <v>66</v>
      </c>
      <c r="K1743" s="12" t="s">
        <v>25</v>
      </c>
      <c r="L1743" s="14">
        <v>1</v>
      </c>
      <c r="M1743" s="14">
        <v>2500</v>
      </c>
      <c r="N1743" s="15">
        <v>0.1</v>
      </c>
      <c r="O1743" s="14">
        <v>2250</v>
      </c>
      <c r="P1743" s="14">
        <v>1600</v>
      </c>
      <c r="Q1743" s="5">
        <f>Table1[[#This Row],[Sales]]-Table1[[#This Row],[Cost]]</f>
        <v>650</v>
      </c>
      <c r="R1743" s="12" t="s">
        <v>77</v>
      </c>
      <c r="S1743" s="12" t="s">
        <v>10</v>
      </c>
      <c r="T1743" s="12" t="s">
        <v>11</v>
      </c>
      <c r="U1743" s="12" t="s">
        <v>12</v>
      </c>
      <c r="V1743" s="6">
        <f>Table1[[#This Row],[Profit]]/Table1[[#This Row],[Sales]]</f>
        <v>0.28888888888888886</v>
      </c>
      <c r="W1743" s="12">
        <f>[1]!Table1[[#This Row],[Sales]]-[1]!Table1[[#This Row],[Cost]]-[1]!Table1[[#This Row],[Profit]]</f>
        <v>0</v>
      </c>
      <c r="X1743" s="12">
        <f>[1]!Table1[[#This Row],[Quantity]]*[1]!Table1[[#This Row],[Unit_Price]]</f>
        <v>2500</v>
      </c>
      <c r="Y1743" s="16">
        <f>[1]!Table1[[#This Row],[Gross_Sales]]*[1]!Table1[[#This Row],[Discount]]</f>
        <v>250</v>
      </c>
      <c r="Z1743" s="17">
        <f>[1]!Table1[[#This Row],[Gross_Sales]]*[1]!Table1[[#This Row],[Discount_amount]]</f>
        <v>625000</v>
      </c>
      <c r="AA1743" s="15">
        <f>IFERROR([1]!Table1[[#This Row],[Profit]]/[1]!Table1[[#This Row],[Sales]],0)</f>
        <v>0.28888888888888886</v>
      </c>
      <c r="AB1743" s="12">
        <f>YEAR([1]!Table1[[#This Row],[Order_Date]])</f>
        <v>2025</v>
      </c>
      <c r="AC1743" s="12">
        <f>MONTH([1]!Table1[[#This Row],[Order_Date]])</f>
        <v>4</v>
      </c>
      <c r="AD1743" s="12" t="str">
        <f t="shared" si="81"/>
        <v>Apr</v>
      </c>
      <c r="AE1743" s="12" t="str">
        <f t="shared" si="82"/>
        <v>Q2</v>
      </c>
      <c r="AF1743" s="12" t="str">
        <f t="shared" si="83"/>
        <v>2025-Apr</v>
      </c>
      <c r="AG1743" s="12">
        <f>COUNTIF(C:C,Table1[[#This Row],[Customer_ID]])</f>
        <v>6</v>
      </c>
      <c r="AH1743" s="18" t="e">
        <f>IF([1]!Table1[[#This Row],[Customer_order_count]] &gt;= 10,"FREQUENT",IF([1]!Table1[[#This Row],[Customer_order_count]] &lt;= 10,"REGULAR","OCASSIONAL"))</f>
        <v>#REF!</v>
      </c>
    </row>
    <row r="1744" spans="1:34" x14ac:dyDescent="0.25">
      <c r="A1744" s="1" t="s">
        <v>2569</v>
      </c>
      <c r="B1744" s="2">
        <v>45544</v>
      </c>
      <c r="C1744" s="3" t="s">
        <v>1706</v>
      </c>
      <c r="D1744" s="4" t="s">
        <v>406</v>
      </c>
      <c r="E1744" s="4" t="s">
        <v>16</v>
      </c>
      <c r="F1744" s="5">
        <v>49</v>
      </c>
      <c r="G1744" s="3" t="s">
        <v>263</v>
      </c>
      <c r="H1744" s="3" t="s">
        <v>5</v>
      </c>
      <c r="I1744" s="3" t="s">
        <v>105</v>
      </c>
      <c r="J1744" s="3" t="s">
        <v>106</v>
      </c>
      <c r="K1744" s="3" t="s">
        <v>76</v>
      </c>
      <c r="L1744" s="5">
        <v>2</v>
      </c>
      <c r="M1744" s="5">
        <v>450</v>
      </c>
      <c r="N1744" s="6">
        <v>0.05</v>
      </c>
      <c r="O1744" s="5">
        <v>855</v>
      </c>
      <c r="P1744" s="5">
        <v>660</v>
      </c>
      <c r="Q1744" s="5">
        <f>Table1[[#This Row],[Sales]]-Table1[[#This Row],[Cost]]</f>
        <v>195</v>
      </c>
      <c r="R1744" s="3" t="s">
        <v>26</v>
      </c>
      <c r="S1744" s="3" t="s">
        <v>10</v>
      </c>
      <c r="T1744" s="3" t="s">
        <v>33</v>
      </c>
      <c r="U1744" s="3" t="s">
        <v>12</v>
      </c>
      <c r="V1744" s="6">
        <f>Table1[[#This Row],[Profit]]/Table1[[#This Row],[Sales]]</f>
        <v>0.22807017543859648</v>
      </c>
      <c r="W1744" s="3">
        <f>[1]!Table1[[#This Row],[Sales]]-[1]!Table1[[#This Row],[Cost]]-[1]!Table1[[#This Row],[Profit]]</f>
        <v>0</v>
      </c>
      <c r="X1744" s="3">
        <f>[1]!Table1[[#This Row],[Quantity]]*[1]!Table1[[#This Row],[Unit_Price]]</f>
        <v>900</v>
      </c>
      <c r="Y1744" s="7">
        <f>[1]!Table1[[#This Row],[Gross_Sales]]*[1]!Table1[[#This Row],[Discount]]</f>
        <v>45</v>
      </c>
      <c r="Z1744" s="8">
        <f>[1]!Table1[[#This Row],[Gross_Sales]]*[1]!Table1[[#This Row],[Discount_amount]]</f>
        <v>40500</v>
      </c>
      <c r="AA1744" s="6">
        <f>IFERROR([1]!Table1[[#This Row],[Profit]]/[1]!Table1[[#This Row],[Sales]],0)</f>
        <v>0.22807017543859648</v>
      </c>
      <c r="AB1744" s="3">
        <f>YEAR([1]!Table1[[#This Row],[Order_Date]])</f>
        <v>2024</v>
      </c>
      <c r="AC1744" s="3">
        <f>MONTH([1]!Table1[[#This Row],[Order_Date]])</f>
        <v>9</v>
      </c>
      <c r="AD1744" s="3" t="str">
        <f t="shared" si="81"/>
        <v>Sep</v>
      </c>
      <c r="AE1744" s="3" t="str">
        <f t="shared" si="82"/>
        <v>Q3</v>
      </c>
      <c r="AF1744" s="3" t="str">
        <f t="shared" si="83"/>
        <v>2024-Sep</v>
      </c>
      <c r="AG1744" s="3">
        <f>COUNTIF(C:C,Table1[[#This Row],[Customer_ID]])</f>
        <v>5</v>
      </c>
      <c r="AH1744" s="9" t="e">
        <f>IF([1]!Table1[[#This Row],[Customer_order_count]] &gt;= 10,"FREQUENT",IF([1]!Table1[[#This Row],[Customer_order_count]] &lt;= 10,"REGULAR","OCASSIONAL"))</f>
        <v>#REF!</v>
      </c>
    </row>
    <row r="1745" spans="1:34" x14ac:dyDescent="0.25">
      <c r="A1745" s="10" t="s">
        <v>164</v>
      </c>
      <c r="B1745" s="11">
        <v>45794</v>
      </c>
      <c r="C1745" s="12" t="s">
        <v>21</v>
      </c>
      <c r="D1745" s="13" t="s">
        <v>22</v>
      </c>
      <c r="E1745" s="13" t="s">
        <v>3</v>
      </c>
      <c r="F1745" s="14">
        <v>39</v>
      </c>
      <c r="G1745" s="12" t="s">
        <v>4</v>
      </c>
      <c r="H1745" s="12" t="s">
        <v>5</v>
      </c>
      <c r="I1745" s="12" t="s">
        <v>74</v>
      </c>
      <c r="J1745" s="12" t="s">
        <v>75</v>
      </c>
      <c r="K1745" s="12" t="s">
        <v>76</v>
      </c>
      <c r="L1745" s="14">
        <v>3</v>
      </c>
      <c r="M1745" s="14">
        <v>550</v>
      </c>
      <c r="N1745" s="15">
        <v>0.1</v>
      </c>
      <c r="O1745" s="14">
        <v>1485</v>
      </c>
      <c r="P1745" s="14">
        <v>1350</v>
      </c>
      <c r="Q1745" s="5">
        <f>Table1[[#This Row],[Sales]]-Table1[[#This Row],[Cost]]</f>
        <v>135</v>
      </c>
      <c r="R1745" s="12" t="s">
        <v>17</v>
      </c>
      <c r="S1745" s="12" t="s">
        <v>10</v>
      </c>
      <c r="T1745" s="12" t="s">
        <v>11</v>
      </c>
      <c r="U1745" s="12" t="s">
        <v>27</v>
      </c>
      <c r="V1745" s="6">
        <f>Table1[[#This Row],[Profit]]/Table1[[#This Row],[Sales]]</f>
        <v>9.0909090909090912E-2</v>
      </c>
      <c r="W1745" s="12">
        <f>[1]!Table1[[#This Row],[Sales]]-[1]!Table1[[#This Row],[Cost]]-[1]!Table1[[#This Row],[Profit]]</f>
        <v>0</v>
      </c>
      <c r="X1745" s="12">
        <f>[1]!Table1[[#This Row],[Quantity]]*[1]!Table1[[#This Row],[Unit_Price]]</f>
        <v>1650</v>
      </c>
      <c r="Y1745" s="16">
        <f>[1]!Table1[[#This Row],[Gross_Sales]]*[1]!Table1[[#This Row],[Discount]]</f>
        <v>165</v>
      </c>
      <c r="Z1745" s="17">
        <f>[1]!Table1[[#This Row],[Gross_Sales]]*[1]!Table1[[#This Row],[Discount_amount]]</f>
        <v>272250</v>
      </c>
      <c r="AA1745" s="15">
        <f>IFERROR([1]!Table1[[#This Row],[Profit]]/[1]!Table1[[#This Row],[Sales]],0)</f>
        <v>9.0909090909090912E-2</v>
      </c>
      <c r="AB1745" s="12">
        <f>YEAR([1]!Table1[[#This Row],[Order_Date]])</f>
        <v>2025</v>
      </c>
      <c r="AC1745" s="12">
        <f>MONTH([1]!Table1[[#This Row],[Order_Date]])</f>
        <v>5</v>
      </c>
      <c r="AD1745" s="12" t="str">
        <f t="shared" si="81"/>
        <v>May</v>
      </c>
      <c r="AE1745" s="12" t="str">
        <f t="shared" si="82"/>
        <v>Q2</v>
      </c>
      <c r="AF1745" s="12" t="str">
        <f t="shared" si="83"/>
        <v>2025-May</v>
      </c>
      <c r="AG1745" s="12">
        <f>COUNTIF(C:C,Table1[[#This Row],[Customer_ID]])</f>
        <v>37</v>
      </c>
      <c r="AH1745" s="18" t="e">
        <f>IF([1]!Table1[[#This Row],[Customer_order_count]] &gt;= 10,"FREQUENT",IF([1]!Table1[[#This Row],[Customer_order_count]] &lt;= 10,"REGULAR","OCASSIONAL"))</f>
        <v>#REF!</v>
      </c>
    </row>
    <row r="1746" spans="1:34" x14ac:dyDescent="0.25">
      <c r="A1746" s="1" t="s">
        <v>2570</v>
      </c>
      <c r="B1746" s="2">
        <v>45385</v>
      </c>
      <c r="C1746" s="3" t="s">
        <v>2305</v>
      </c>
      <c r="D1746" s="3" t="s">
        <v>1179</v>
      </c>
      <c r="E1746" s="3" t="s">
        <v>16</v>
      </c>
      <c r="F1746" s="3">
        <v>20</v>
      </c>
      <c r="G1746" s="3" t="s">
        <v>284</v>
      </c>
      <c r="H1746" s="3" t="s">
        <v>285</v>
      </c>
      <c r="I1746" s="3" t="s">
        <v>344</v>
      </c>
      <c r="J1746" s="3" t="s">
        <v>345</v>
      </c>
      <c r="K1746" s="3" t="s">
        <v>39</v>
      </c>
      <c r="L1746" s="3">
        <v>1</v>
      </c>
      <c r="M1746" s="3">
        <v>2200</v>
      </c>
      <c r="N1746" s="3">
        <v>0.1</v>
      </c>
      <c r="O1746" s="3">
        <v>0</v>
      </c>
      <c r="P1746" s="3">
        <v>1400</v>
      </c>
      <c r="Q1746" s="5">
        <f>Table1[[#This Row],[Sales]]-Table1[[#This Row],[Cost]]</f>
        <v>-1400</v>
      </c>
      <c r="R1746" s="3" t="s">
        <v>17</v>
      </c>
      <c r="S1746" s="3" t="s">
        <v>291</v>
      </c>
      <c r="T1746" s="3" t="s">
        <v>11</v>
      </c>
      <c r="U1746" s="3" t="s">
        <v>12</v>
      </c>
      <c r="V1746" s="3" t="e">
        <f>Table1[[#This Row],[Profit]]/Table1[[#This Row],[Sales]]</f>
        <v>#DIV/0!</v>
      </c>
      <c r="W1746" s="3">
        <f>[1]!Table1[[#This Row],[Sales]]-[1]!Table1[[#This Row],[Cost]]-[1]!Table1[[#This Row],[Profit]]</f>
        <v>-1400</v>
      </c>
      <c r="X1746" s="3">
        <f>[1]!Table1[[#This Row],[Quantity]]*[1]!Table1[[#This Row],[Unit_Price]]</f>
        <v>2200</v>
      </c>
      <c r="Y1746" s="3">
        <f>[1]!Table1[[#This Row],[Gross_Sales]]*[1]!Table1[[#This Row],[Discount]]</f>
        <v>220</v>
      </c>
      <c r="Z1746" s="3">
        <f>[1]!Table1[[#This Row],[Gross_Sales]]*[1]!Table1[[#This Row],[Discount_amount]]</f>
        <v>484000</v>
      </c>
      <c r="AA1746" s="3">
        <f>IFERROR([1]!Table1[[#This Row],[Profit]]/[1]!Table1[[#This Row],[Sales]],0)</f>
        <v>0</v>
      </c>
      <c r="AB1746" s="3">
        <f>YEAR([1]!Table1[[#This Row],[Order_Date]])</f>
        <v>2024</v>
      </c>
      <c r="AC1746" s="3">
        <f>MONTH([1]!Table1[[#This Row],[Order_Date]])</f>
        <v>4</v>
      </c>
      <c r="AD1746" s="3" t="str">
        <f t="shared" si="81"/>
        <v>Apr</v>
      </c>
      <c r="AE1746" s="3" t="str">
        <f t="shared" si="82"/>
        <v>Q2</v>
      </c>
      <c r="AF1746" s="3" t="str">
        <f t="shared" si="83"/>
        <v>2024-Apr</v>
      </c>
      <c r="AG1746" s="3">
        <f>COUNTIF(C:C,Table1[[#This Row],[Customer_ID]])</f>
        <v>4</v>
      </c>
      <c r="AH1746" s="9" t="e">
        <f>IF([1]!Table1[[#This Row],[Customer_order_count]] &gt;= 10,"FREQUENT",IF([1]!Table1[[#This Row],[Customer_order_count]] &lt;= 10,"REGULAR","OCASSIONAL"))</f>
        <v>#REF!</v>
      </c>
    </row>
    <row r="1747" spans="1:34" x14ac:dyDescent="0.25">
      <c r="A1747" s="10" t="s">
        <v>2571</v>
      </c>
      <c r="B1747" s="11">
        <v>45647</v>
      </c>
      <c r="C1747" s="12" t="s">
        <v>2572</v>
      </c>
      <c r="D1747" s="13" t="s">
        <v>731</v>
      </c>
      <c r="E1747" s="13" t="s">
        <v>16</v>
      </c>
      <c r="F1747" s="14">
        <v>56</v>
      </c>
      <c r="G1747" s="12" t="s">
        <v>284</v>
      </c>
      <c r="H1747" s="12" t="s">
        <v>285</v>
      </c>
      <c r="I1747" s="12" t="s">
        <v>109</v>
      </c>
      <c r="J1747" s="12" t="s">
        <v>110</v>
      </c>
      <c r="K1747" s="12" t="s">
        <v>8</v>
      </c>
      <c r="L1747" s="14">
        <v>1</v>
      </c>
      <c r="M1747" s="14">
        <v>4000</v>
      </c>
      <c r="N1747" s="15">
        <v>0.05</v>
      </c>
      <c r="O1747" s="14">
        <v>3800</v>
      </c>
      <c r="P1747" s="14">
        <v>2900</v>
      </c>
      <c r="Q1747" s="5">
        <f>Table1[[#This Row],[Sales]]-Table1[[#This Row],[Cost]]</f>
        <v>900</v>
      </c>
      <c r="R1747" s="12" t="s">
        <v>77</v>
      </c>
      <c r="S1747" s="12" t="s">
        <v>10</v>
      </c>
      <c r="T1747" s="12" t="s">
        <v>40</v>
      </c>
      <c r="U1747" s="12" t="s">
        <v>19</v>
      </c>
      <c r="V1747" s="6">
        <f>Table1[[#This Row],[Profit]]/Table1[[#This Row],[Sales]]</f>
        <v>0.23684210526315788</v>
      </c>
      <c r="W1747" s="12">
        <f>[1]!Table1[[#This Row],[Sales]]-[1]!Table1[[#This Row],[Cost]]-[1]!Table1[[#This Row],[Profit]]</f>
        <v>0</v>
      </c>
      <c r="X1747" s="12">
        <f>[1]!Table1[[#This Row],[Quantity]]*[1]!Table1[[#This Row],[Unit_Price]]</f>
        <v>4000</v>
      </c>
      <c r="Y1747" s="16">
        <f>[1]!Table1[[#This Row],[Gross_Sales]]*[1]!Table1[[#This Row],[Discount]]</f>
        <v>200</v>
      </c>
      <c r="Z1747" s="17">
        <f>[1]!Table1[[#This Row],[Gross_Sales]]*[1]!Table1[[#This Row],[Discount_amount]]</f>
        <v>800000</v>
      </c>
      <c r="AA1747" s="15">
        <f>IFERROR([1]!Table1[[#This Row],[Profit]]/[1]!Table1[[#This Row],[Sales]],0)</f>
        <v>0.23684210526315788</v>
      </c>
      <c r="AB1747" s="12">
        <f>YEAR([1]!Table1[[#This Row],[Order_Date]])</f>
        <v>2024</v>
      </c>
      <c r="AC1747" s="12">
        <f>MONTH([1]!Table1[[#This Row],[Order_Date]])</f>
        <v>12</v>
      </c>
      <c r="AD1747" s="12" t="str">
        <f t="shared" si="81"/>
        <v>Dec</v>
      </c>
      <c r="AE1747" s="12" t="str">
        <f t="shared" si="82"/>
        <v>Q4</v>
      </c>
      <c r="AF1747" s="12" t="str">
        <f t="shared" si="83"/>
        <v>2024-Dec</v>
      </c>
      <c r="AG1747" s="12">
        <f>COUNTIF(C:C,Table1[[#This Row],[Customer_ID]])</f>
        <v>2</v>
      </c>
      <c r="AH1747" s="18" t="e">
        <f>IF([1]!Table1[[#This Row],[Customer_order_count]] &gt;= 10,"FREQUENT",IF([1]!Table1[[#This Row],[Customer_order_count]] &lt;= 10,"REGULAR","OCASSIONAL"))</f>
        <v>#REF!</v>
      </c>
    </row>
    <row r="1748" spans="1:34" x14ac:dyDescent="0.25">
      <c r="A1748" s="1" t="s">
        <v>2573</v>
      </c>
      <c r="B1748" s="2">
        <v>45692</v>
      </c>
      <c r="C1748" s="3" t="s">
        <v>912</v>
      </c>
      <c r="D1748" s="4" t="s">
        <v>913</v>
      </c>
      <c r="E1748" s="4" t="s">
        <v>3</v>
      </c>
      <c r="F1748" s="5">
        <v>37</v>
      </c>
      <c r="G1748" s="3" t="s">
        <v>339</v>
      </c>
      <c r="H1748" s="3" t="s">
        <v>285</v>
      </c>
      <c r="I1748" s="3" t="s">
        <v>56</v>
      </c>
      <c r="J1748" s="3" t="s">
        <v>57</v>
      </c>
      <c r="K1748" s="3" t="s">
        <v>58</v>
      </c>
      <c r="L1748" s="5">
        <v>1</v>
      </c>
      <c r="M1748" s="5">
        <v>1200</v>
      </c>
      <c r="N1748" s="6">
        <v>0.2</v>
      </c>
      <c r="O1748" s="5">
        <v>960</v>
      </c>
      <c r="P1748" s="5">
        <v>800</v>
      </c>
      <c r="Q1748" s="5">
        <f>Table1[[#This Row],[Sales]]-Table1[[#This Row],[Cost]]</f>
        <v>160</v>
      </c>
      <c r="R1748" s="3" t="s">
        <v>77</v>
      </c>
      <c r="S1748" s="3" t="s">
        <v>10</v>
      </c>
      <c r="T1748" s="3" t="s">
        <v>18</v>
      </c>
      <c r="U1748" s="3" t="s">
        <v>27</v>
      </c>
      <c r="V1748" s="6">
        <f>Table1[[#This Row],[Profit]]/Table1[[#This Row],[Sales]]</f>
        <v>0.16666666666666666</v>
      </c>
      <c r="W1748" s="3">
        <f>[1]!Table1[[#This Row],[Sales]]-[1]!Table1[[#This Row],[Cost]]-[1]!Table1[[#This Row],[Profit]]</f>
        <v>0</v>
      </c>
      <c r="X1748" s="3">
        <f>[1]!Table1[[#This Row],[Quantity]]*[1]!Table1[[#This Row],[Unit_Price]]</f>
        <v>1200</v>
      </c>
      <c r="Y1748" s="7">
        <f>[1]!Table1[[#This Row],[Gross_Sales]]*[1]!Table1[[#This Row],[Discount]]</f>
        <v>240</v>
      </c>
      <c r="Z1748" s="8">
        <f>[1]!Table1[[#This Row],[Gross_Sales]]*[1]!Table1[[#This Row],[Discount_amount]]</f>
        <v>288000</v>
      </c>
      <c r="AA1748" s="6">
        <f>IFERROR([1]!Table1[[#This Row],[Profit]]/[1]!Table1[[#This Row],[Sales]],0)</f>
        <v>0.16666666666666666</v>
      </c>
      <c r="AB1748" s="3">
        <f>YEAR([1]!Table1[[#This Row],[Order_Date]])</f>
        <v>2025</v>
      </c>
      <c r="AC1748" s="3">
        <f>MONTH([1]!Table1[[#This Row],[Order_Date]])</f>
        <v>2</v>
      </c>
      <c r="AD1748" s="3" t="str">
        <f t="shared" si="81"/>
        <v>Feb</v>
      </c>
      <c r="AE1748" s="3" t="str">
        <f t="shared" si="82"/>
        <v>Q1</v>
      </c>
      <c r="AF1748" s="3" t="str">
        <f t="shared" si="83"/>
        <v>2025-Feb</v>
      </c>
      <c r="AG1748" s="3">
        <f>COUNTIF(C:C,Table1[[#This Row],[Customer_ID]])</f>
        <v>16</v>
      </c>
      <c r="AH1748" s="9" t="e">
        <f>IF([1]!Table1[[#This Row],[Customer_order_count]] &gt;= 10,"FREQUENT",IF([1]!Table1[[#This Row],[Customer_order_count]] &lt;= 10,"REGULAR","OCASSIONAL"))</f>
        <v>#REF!</v>
      </c>
    </row>
    <row r="1749" spans="1:34" x14ac:dyDescent="0.25">
      <c r="A1749" s="10" t="s">
        <v>165</v>
      </c>
      <c r="B1749" s="11">
        <v>45717</v>
      </c>
      <c r="C1749" s="12" t="s">
        <v>166</v>
      </c>
      <c r="D1749" s="13" t="s">
        <v>167</v>
      </c>
      <c r="E1749" s="13" t="s">
        <v>16</v>
      </c>
      <c r="F1749" s="14">
        <v>54</v>
      </c>
      <c r="G1749" s="12" t="s">
        <v>4</v>
      </c>
      <c r="H1749" s="12" t="s">
        <v>5</v>
      </c>
      <c r="I1749" s="12" t="s">
        <v>89</v>
      </c>
      <c r="J1749" s="12" t="s">
        <v>90</v>
      </c>
      <c r="K1749" s="12" t="s">
        <v>91</v>
      </c>
      <c r="L1749" s="14">
        <v>1</v>
      </c>
      <c r="M1749" s="14">
        <v>35000</v>
      </c>
      <c r="N1749" s="15">
        <v>0</v>
      </c>
      <c r="O1749" s="14">
        <v>35000</v>
      </c>
      <c r="P1749" s="14">
        <v>27000</v>
      </c>
      <c r="Q1749" s="5">
        <f>Table1[[#This Row],[Sales]]-Table1[[#This Row],[Cost]]</f>
        <v>8000</v>
      </c>
      <c r="R1749" s="12" t="s">
        <v>26</v>
      </c>
      <c r="S1749" s="12" t="s">
        <v>10</v>
      </c>
      <c r="T1749" s="12" t="s">
        <v>18</v>
      </c>
      <c r="U1749" s="12" t="s">
        <v>12</v>
      </c>
      <c r="V1749" s="6">
        <f>Table1[[#This Row],[Profit]]/Table1[[#This Row],[Sales]]</f>
        <v>0.22857142857142856</v>
      </c>
      <c r="W1749" s="12">
        <f>[1]!Table1[[#This Row],[Sales]]-[1]!Table1[[#This Row],[Cost]]-[1]!Table1[[#This Row],[Profit]]</f>
        <v>0</v>
      </c>
      <c r="X1749" s="12">
        <f>[1]!Table1[[#This Row],[Quantity]]*[1]!Table1[[#This Row],[Unit_Price]]</f>
        <v>35000</v>
      </c>
      <c r="Y1749" s="16">
        <f>[1]!Table1[[#This Row],[Gross_Sales]]*[1]!Table1[[#This Row],[Discount]]</f>
        <v>0</v>
      </c>
      <c r="Z1749" s="17">
        <f>[1]!Table1[[#This Row],[Gross_Sales]]*[1]!Table1[[#This Row],[Discount_amount]]</f>
        <v>0</v>
      </c>
      <c r="AA1749" s="15">
        <f>IFERROR([1]!Table1[[#This Row],[Profit]]/[1]!Table1[[#This Row],[Sales]],0)</f>
        <v>0.22857142857142856</v>
      </c>
      <c r="AB1749" s="12">
        <f>YEAR([1]!Table1[[#This Row],[Order_Date]])</f>
        <v>2025</v>
      </c>
      <c r="AC1749" s="12">
        <f>MONTH([1]!Table1[[#This Row],[Order_Date]])</f>
        <v>3</v>
      </c>
      <c r="AD1749" s="12" t="str">
        <f t="shared" si="81"/>
        <v>Mar</v>
      </c>
      <c r="AE1749" s="12" t="str">
        <f t="shared" si="82"/>
        <v>Q1</v>
      </c>
      <c r="AF1749" s="12" t="str">
        <f t="shared" si="83"/>
        <v>2025-Mar</v>
      </c>
      <c r="AG1749" s="12">
        <f>COUNTIF(C:C,Table1[[#This Row],[Customer_ID]])</f>
        <v>1</v>
      </c>
      <c r="AH1749" s="18" t="e">
        <f>IF([1]!Table1[[#This Row],[Customer_order_count]] &gt;= 10,"FREQUENT",IF([1]!Table1[[#This Row],[Customer_order_count]] &lt;= 10,"REGULAR","OCASSIONAL"))</f>
        <v>#REF!</v>
      </c>
    </row>
    <row r="1750" spans="1:34" x14ac:dyDescent="0.25">
      <c r="A1750" s="1" t="s">
        <v>2574</v>
      </c>
      <c r="B1750" s="2">
        <v>45734</v>
      </c>
      <c r="C1750" s="3" t="s">
        <v>2187</v>
      </c>
      <c r="D1750" s="4" t="s">
        <v>441</v>
      </c>
      <c r="E1750" s="4" t="s">
        <v>16</v>
      </c>
      <c r="F1750" s="5">
        <v>49</v>
      </c>
      <c r="G1750" s="3" t="s">
        <v>275</v>
      </c>
      <c r="H1750" s="3" t="s">
        <v>276</v>
      </c>
      <c r="I1750" s="3" t="s">
        <v>74</v>
      </c>
      <c r="J1750" s="3" t="s">
        <v>75</v>
      </c>
      <c r="K1750" s="3" t="s">
        <v>76</v>
      </c>
      <c r="L1750" s="5">
        <v>3</v>
      </c>
      <c r="M1750" s="5">
        <v>550</v>
      </c>
      <c r="N1750" s="6">
        <v>0.1</v>
      </c>
      <c r="O1750" s="5">
        <v>1485</v>
      </c>
      <c r="P1750" s="5">
        <v>1350</v>
      </c>
      <c r="Q1750" s="5">
        <f>Table1[[#This Row],[Sales]]-Table1[[#This Row],[Cost]]</f>
        <v>135</v>
      </c>
      <c r="R1750" s="3" t="s">
        <v>26</v>
      </c>
      <c r="S1750" s="3" t="s">
        <v>10</v>
      </c>
      <c r="T1750" s="3" t="s">
        <v>18</v>
      </c>
      <c r="U1750" s="3" t="s">
        <v>19</v>
      </c>
      <c r="V1750" s="6">
        <f>Table1[[#This Row],[Profit]]/Table1[[#This Row],[Sales]]</f>
        <v>9.0909090909090912E-2</v>
      </c>
      <c r="W1750" s="3">
        <f>[1]!Table1[[#This Row],[Sales]]-[1]!Table1[[#This Row],[Cost]]-[1]!Table1[[#This Row],[Profit]]</f>
        <v>0</v>
      </c>
      <c r="X1750" s="3">
        <f>[1]!Table1[[#This Row],[Quantity]]*[1]!Table1[[#This Row],[Unit_Price]]</f>
        <v>1650</v>
      </c>
      <c r="Y1750" s="7">
        <f>[1]!Table1[[#This Row],[Gross_Sales]]*[1]!Table1[[#This Row],[Discount]]</f>
        <v>165</v>
      </c>
      <c r="Z1750" s="8">
        <f>[1]!Table1[[#This Row],[Gross_Sales]]*[1]!Table1[[#This Row],[Discount_amount]]</f>
        <v>272250</v>
      </c>
      <c r="AA1750" s="6">
        <f>IFERROR([1]!Table1[[#This Row],[Profit]]/[1]!Table1[[#This Row],[Sales]],0)</f>
        <v>9.0909090909090912E-2</v>
      </c>
      <c r="AB1750" s="3">
        <f>YEAR([1]!Table1[[#This Row],[Order_Date]])</f>
        <v>2025</v>
      </c>
      <c r="AC1750" s="3">
        <f>MONTH([1]!Table1[[#This Row],[Order_Date]])</f>
        <v>3</v>
      </c>
      <c r="AD1750" s="3" t="str">
        <f t="shared" si="81"/>
        <v>Mar</v>
      </c>
      <c r="AE1750" s="3" t="str">
        <f t="shared" si="82"/>
        <v>Q1</v>
      </c>
      <c r="AF1750" s="3" t="str">
        <f t="shared" si="83"/>
        <v>2025-Mar</v>
      </c>
      <c r="AG1750" s="3">
        <f>COUNTIF(C:C,Table1[[#This Row],[Customer_ID]])</f>
        <v>4</v>
      </c>
      <c r="AH1750" s="9" t="e">
        <f>IF([1]!Table1[[#This Row],[Customer_order_count]] &gt;= 10,"FREQUENT",IF([1]!Table1[[#This Row],[Customer_order_count]] &lt;= 10,"REGULAR","OCASSIONAL"))</f>
        <v>#REF!</v>
      </c>
    </row>
    <row r="1751" spans="1:34" x14ac:dyDescent="0.25">
      <c r="A1751" s="10" t="s">
        <v>2575</v>
      </c>
      <c r="B1751" s="11">
        <v>46007</v>
      </c>
      <c r="C1751" s="12" t="s">
        <v>2572</v>
      </c>
      <c r="D1751" s="13" t="s">
        <v>731</v>
      </c>
      <c r="E1751" s="13" t="s">
        <v>16</v>
      </c>
      <c r="F1751" s="14">
        <v>56</v>
      </c>
      <c r="G1751" s="12" t="s">
        <v>284</v>
      </c>
      <c r="H1751" s="12" t="s">
        <v>285</v>
      </c>
      <c r="I1751" s="12" t="s">
        <v>81</v>
      </c>
      <c r="J1751" s="12" t="s">
        <v>82</v>
      </c>
      <c r="K1751" s="12" t="s">
        <v>58</v>
      </c>
      <c r="L1751" s="14">
        <v>1</v>
      </c>
      <c r="M1751" s="14">
        <v>3500</v>
      </c>
      <c r="N1751" s="15">
        <v>0.1</v>
      </c>
      <c r="O1751" s="14">
        <v>3150</v>
      </c>
      <c r="P1751" s="14">
        <v>2500</v>
      </c>
      <c r="Q1751" s="5">
        <f>Table1[[#This Row],[Sales]]-Table1[[#This Row],[Cost]]</f>
        <v>650</v>
      </c>
      <c r="R1751" s="12" t="s">
        <v>26</v>
      </c>
      <c r="S1751" s="12" t="s">
        <v>10</v>
      </c>
      <c r="T1751" s="12" t="s">
        <v>40</v>
      </c>
      <c r="U1751" s="12" t="s">
        <v>19</v>
      </c>
      <c r="V1751" s="6">
        <f>Table1[[#This Row],[Profit]]/Table1[[#This Row],[Sales]]</f>
        <v>0.20634920634920634</v>
      </c>
      <c r="W1751" s="12">
        <f>[1]!Table1[[#This Row],[Sales]]-[1]!Table1[[#This Row],[Cost]]-[1]!Table1[[#This Row],[Profit]]</f>
        <v>0</v>
      </c>
      <c r="X1751" s="12">
        <f>[1]!Table1[[#This Row],[Quantity]]*[1]!Table1[[#This Row],[Unit_Price]]</f>
        <v>3500</v>
      </c>
      <c r="Y1751" s="16">
        <f>[1]!Table1[[#This Row],[Gross_Sales]]*[1]!Table1[[#This Row],[Discount]]</f>
        <v>350</v>
      </c>
      <c r="Z1751" s="17">
        <f>[1]!Table1[[#This Row],[Gross_Sales]]*[1]!Table1[[#This Row],[Discount_amount]]</f>
        <v>1225000</v>
      </c>
      <c r="AA1751" s="15">
        <f>IFERROR([1]!Table1[[#This Row],[Profit]]/[1]!Table1[[#This Row],[Sales]],0)</f>
        <v>0.20634920634920634</v>
      </c>
      <c r="AB1751" s="12">
        <f>YEAR([1]!Table1[[#This Row],[Order_Date]])</f>
        <v>2025</v>
      </c>
      <c r="AC1751" s="12">
        <f>MONTH([1]!Table1[[#This Row],[Order_Date]])</f>
        <v>12</v>
      </c>
      <c r="AD1751" s="12" t="str">
        <f t="shared" si="81"/>
        <v>Dec</v>
      </c>
      <c r="AE1751" s="12" t="str">
        <f t="shared" si="82"/>
        <v>Q4</v>
      </c>
      <c r="AF1751" s="12" t="str">
        <f t="shared" si="83"/>
        <v>2025-Dec</v>
      </c>
      <c r="AG1751" s="12">
        <f>COUNTIF(C:C,Table1[[#This Row],[Customer_ID]])</f>
        <v>2</v>
      </c>
      <c r="AH1751" s="18" t="e">
        <f>IF([1]!Table1[[#This Row],[Customer_order_count]] &gt;= 10,"FREQUENT",IF([1]!Table1[[#This Row],[Customer_order_count]] &lt;= 10,"REGULAR","OCASSIONAL"))</f>
        <v>#REF!</v>
      </c>
    </row>
    <row r="1752" spans="1:34" x14ac:dyDescent="0.25">
      <c r="A1752" s="1" t="s">
        <v>2576</v>
      </c>
      <c r="B1752" s="2">
        <v>45336</v>
      </c>
      <c r="C1752" s="3" t="s">
        <v>453</v>
      </c>
      <c r="D1752" s="4" t="s">
        <v>454</v>
      </c>
      <c r="E1752" s="4" t="s">
        <v>3</v>
      </c>
      <c r="F1752" s="5">
        <v>45</v>
      </c>
      <c r="G1752" s="3" t="s">
        <v>317</v>
      </c>
      <c r="H1752" s="3" t="s">
        <v>5</v>
      </c>
      <c r="I1752" s="3" t="s">
        <v>89</v>
      </c>
      <c r="J1752" s="3" t="s">
        <v>90</v>
      </c>
      <c r="K1752" s="3" t="s">
        <v>91</v>
      </c>
      <c r="L1752" s="5">
        <v>1</v>
      </c>
      <c r="M1752" s="5">
        <v>35000</v>
      </c>
      <c r="N1752" s="6">
        <v>0.1</v>
      </c>
      <c r="O1752" s="5">
        <v>31500</v>
      </c>
      <c r="P1752" s="5">
        <v>27000</v>
      </c>
      <c r="Q1752" s="5">
        <f>Table1[[#This Row],[Sales]]-Table1[[#This Row],[Cost]]</f>
        <v>4500</v>
      </c>
      <c r="R1752" s="3" t="s">
        <v>77</v>
      </c>
      <c r="S1752" s="3" t="s">
        <v>10</v>
      </c>
      <c r="T1752" s="3" t="s">
        <v>18</v>
      </c>
      <c r="U1752" s="3" t="s">
        <v>12</v>
      </c>
      <c r="V1752" s="6">
        <f>Table1[[#This Row],[Profit]]/Table1[[#This Row],[Sales]]</f>
        <v>0.14285714285714285</v>
      </c>
      <c r="W1752" s="3">
        <f>[1]!Table1[[#This Row],[Sales]]-[1]!Table1[[#This Row],[Cost]]-[1]!Table1[[#This Row],[Profit]]</f>
        <v>0</v>
      </c>
      <c r="X1752" s="3">
        <f>[1]!Table1[[#This Row],[Quantity]]*[1]!Table1[[#This Row],[Unit_Price]]</f>
        <v>35000</v>
      </c>
      <c r="Y1752" s="7">
        <f>[1]!Table1[[#This Row],[Gross_Sales]]*[1]!Table1[[#This Row],[Discount]]</f>
        <v>3500</v>
      </c>
      <c r="Z1752" s="8">
        <f>[1]!Table1[[#This Row],[Gross_Sales]]*[1]!Table1[[#This Row],[Discount_amount]]</f>
        <v>122500000</v>
      </c>
      <c r="AA1752" s="6">
        <f>IFERROR([1]!Table1[[#This Row],[Profit]]/[1]!Table1[[#This Row],[Sales]],0)</f>
        <v>0.14285714285714285</v>
      </c>
      <c r="AB1752" s="3">
        <f>YEAR([1]!Table1[[#This Row],[Order_Date]])</f>
        <v>2024</v>
      </c>
      <c r="AC1752" s="3">
        <f>MONTH([1]!Table1[[#This Row],[Order_Date]])</f>
        <v>2</v>
      </c>
      <c r="AD1752" s="3" t="str">
        <f t="shared" si="81"/>
        <v>Feb</v>
      </c>
      <c r="AE1752" s="3" t="str">
        <f t="shared" si="82"/>
        <v>Q1</v>
      </c>
      <c r="AF1752" s="3" t="str">
        <f t="shared" si="83"/>
        <v>2024-Feb</v>
      </c>
      <c r="AG1752" s="3">
        <f>COUNTIF(C:C,Table1[[#This Row],[Customer_ID]])</f>
        <v>6</v>
      </c>
      <c r="AH1752" s="9" t="e">
        <f>IF([1]!Table1[[#This Row],[Customer_order_count]] &gt;= 10,"FREQUENT",IF([1]!Table1[[#This Row],[Customer_order_count]] &lt;= 10,"REGULAR","OCASSIONAL"))</f>
        <v>#REF!</v>
      </c>
    </row>
    <row r="1753" spans="1:34" x14ac:dyDescent="0.25">
      <c r="A1753" s="10" t="s">
        <v>2577</v>
      </c>
      <c r="B1753" s="11">
        <v>45935</v>
      </c>
      <c r="C1753" s="12" t="s">
        <v>1131</v>
      </c>
      <c r="D1753" s="12" t="s">
        <v>603</v>
      </c>
      <c r="E1753" s="12" t="s">
        <v>16</v>
      </c>
      <c r="F1753" s="12">
        <v>34</v>
      </c>
      <c r="G1753" s="12" t="s">
        <v>290</v>
      </c>
      <c r="H1753" s="12" t="s">
        <v>276</v>
      </c>
      <c r="I1753" s="12" t="s">
        <v>127</v>
      </c>
      <c r="J1753" s="12" t="s">
        <v>128</v>
      </c>
      <c r="K1753" s="12" t="s">
        <v>58</v>
      </c>
      <c r="L1753" s="12">
        <v>1</v>
      </c>
      <c r="M1753" s="12">
        <v>3000</v>
      </c>
      <c r="N1753" s="12">
        <v>0.1</v>
      </c>
      <c r="O1753" s="12">
        <v>0</v>
      </c>
      <c r="P1753" s="12">
        <v>2100</v>
      </c>
      <c r="Q1753" s="5">
        <f>Table1[[#This Row],[Sales]]-Table1[[#This Row],[Cost]]</f>
        <v>-2100</v>
      </c>
      <c r="R1753" s="12" t="s">
        <v>26</v>
      </c>
      <c r="S1753" s="12" t="s">
        <v>291</v>
      </c>
      <c r="T1753" s="12" t="s">
        <v>40</v>
      </c>
      <c r="U1753" s="12" t="s">
        <v>19</v>
      </c>
      <c r="V1753" s="3" t="e">
        <f>Table1[[#This Row],[Profit]]/Table1[[#This Row],[Sales]]</f>
        <v>#DIV/0!</v>
      </c>
      <c r="W1753" s="12">
        <f>[1]!Table1[[#This Row],[Sales]]-[1]!Table1[[#This Row],[Cost]]-[1]!Table1[[#This Row],[Profit]]</f>
        <v>-2100</v>
      </c>
      <c r="X1753" s="12">
        <f>[1]!Table1[[#This Row],[Quantity]]*[1]!Table1[[#This Row],[Unit_Price]]</f>
        <v>3000</v>
      </c>
      <c r="Y1753" s="12">
        <f>[1]!Table1[[#This Row],[Gross_Sales]]*[1]!Table1[[#This Row],[Discount]]</f>
        <v>300</v>
      </c>
      <c r="Z1753" s="12">
        <f>[1]!Table1[[#This Row],[Gross_Sales]]*[1]!Table1[[#This Row],[Discount_amount]]</f>
        <v>900000</v>
      </c>
      <c r="AA1753" s="12">
        <f>IFERROR([1]!Table1[[#This Row],[Profit]]/[1]!Table1[[#This Row],[Sales]],0)</f>
        <v>0</v>
      </c>
      <c r="AB1753" s="12">
        <f>YEAR([1]!Table1[[#This Row],[Order_Date]])</f>
        <v>2025</v>
      </c>
      <c r="AC1753" s="12">
        <f>MONTH([1]!Table1[[#This Row],[Order_Date]])</f>
        <v>10</v>
      </c>
      <c r="AD1753" s="12" t="str">
        <f t="shared" si="81"/>
        <v>Oct</v>
      </c>
      <c r="AE1753" s="12" t="str">
        <f t="shared" si="82"/>
        <v>Q4</v>
      </c>
      <c r="AF1753" s="12" t="str">
        <f t="shared" si="83"/>
        <v>2025-Oct</v>
      </c>
      <c r="AG1753" s="12">
        <f>COUNTIF(C:C,Table1[[#This Row],[Customer_ID]])</f>
        <v>5</v>
      </c>
      <c r="AH1753" s="18" t="e">
        <f>IF([1]!Table1[[#This Row],[Customer_order_count]] &gt;= 10,"FREQUENT",IF([1]!Table1[[#This Row],[Customer_order_count]] &lt;= 10,"REGULAR","OCASSIONAL"))</f>
        <v>#REF!</v>
      </c>
    </row>
    <row r="1754" spans="1:34" x14ac:dyDescent="0.25">
      <c r="A1754" s="1" t="s">
        <v>2578</v>
      </c>
      <c r="B1754" s="2">
        <v>46006</v>
      </c>
      <c r="C1754" s="3" t="s">
        <v>486</v>
      </c>
      <c r="D1754" s="4" t="s">
        <v>487</v>
      </c>
      <c r="E1754" s="4" t="s">
        <v>3</v>
      </c>
      <c r="F1754" s="5">
        <v>59</v>
      </c>
      <c r="G1754" s="3" t="s">
        <v>407</v>
      </c>
      <c r="H1754" s="3" t="s">
        <v>285</v>
      </c>
      <c r="I1754" s="3" t="s">
        <v>186</v>
      </c>
      <c r="J1754" s="3" t="s">
        <v>187</v>
      </c>
      <c r="K1754" s="3" t="s">
        <v>91</v>
      </c>
      <c r="L1754" s="5">
        <v>2</v>
      </c>
      <c r="M1754" s="5">
        <v>12000</v>
      </c>
      <c r="N1754" s="6">
        <v>0.1</v>
      </c>
      <c r="O1754" s="5">
        <v>21600</v>
      </c>
      <c r="P1754" s="5">
        <v>18000</v>
      </c>
      <c r="Q1754" s="5">
        <f>Table1[[#This Row],[Sales]]-Table1[[#This Row],[Cost]]</f>
        <v>3600</v>
      </c>
      <c r="R1754" s="3" t="s">
        <v>77</v>
      </c>
      <c r="S1754" s="3" t="s">
        <v>10</v>
      </c>
      <c r="T1754" s="3" t="s">
        <v>40</v>
      </c>
      <c r="U1754" s="3" t="s">
        <v>12</v>
      </c>
      <c r="V1754" s="6">
        <f>Table1[[#This Row],[Profit]]/Table1[[#This Row],[Sales]]</f>
        <v>0.16666666666666666</v>
      </c>
      <c r="W1754" s="3">
        <f>[1]!Table1[[#This Row],[Sales]]-[1]!Table1[[#This Row],[Cost]]-[1]!Table1[[#This Row],[Profit]]</f>
        <v>0</v>
      </c>
      <c r="X1754" s="3">
        <f>[1]!Table1[[#This Row],[Quantity]]*[1]!Table1[[#This Row],[Unit_Price]]</f>
        <v>24000</v>
      </c>
      <c r="Y1754" s="7">
        <f>[1]!Table1[[#This Row],[Gross_Sales]]*[1]!Table1[[#This Row],[Discount]]</f>
        <v>2400</v>
      </c>
      <c r="Z1754" s="8">
        <f>[1]!Table1[[#This Row],[Gross_Sales]]*[1]!Table1[[#This Row],[Discount_amount]]</f>
        <v>57600000</v>
      </c>
      <c r="AA1754" s="6">
        <f>IFERROR([1]!Table1[[#This Row],[Profit]]/[1]!Table1[[#This Row],[Sales]],0)</f>
        <v>0.16666666666666666</v>
      </c>
      <c r="AB1754" s="3">
        <f>YEAR([1]!Table1[[#This Row],[Order_Date]])</f>
        <v>2025</v>
      </c>
      <c r="AC1754" s="3">
        <f>MONTH([1]!Table1[[#This Row],[Order_Date]])</f>
        <v>12</v>
      </c>
      <c r="AD1754" s="3" t="str">
        <f t="shared" si="81"/>
        <v>Dec</v>
      </c>
      <c r="AE1754" s="3" t="str">
        <f t="shared" si="82"/>
        <v>Q4</v>
      </c>
      <c r="AF1754" s="3" t="str">
        <f t="shared" si="83"/>
        <v>2025-Dec</v>
      </c>
      <c r="AG1754" s="3">
        <f>COUNTIF(C:C,Table1[[#This Row],[Customer_ID]])</f>
        <v>10</v>
      </c>
      <c r="AH1754" s="9" t="e">
        <f>IF([1]!Table1[[#This Row],[Customer_order_count]] &gt;= 10,"FREQUENT",IF([1]!Table1[[#This Row],[Customer_order_count]] &lt;= 10,"REGULAR","OCASSIONAL"))</f>
        <v>#REF!</v>
      </c>
    </row>
    <row r="1755" spans="1:34" x14ac:dyDescent="0.25">
      <c r="A1755" s="10" t="s">
        <v>2579</v>
      </c>
      <c r="B1755" s="11">
        <v>45858</v>
      </c>
      <c r="C1755" s="12" t="s">
        <v>489</v>
      </c>
      <c r="D1755" s="13" t="s">
        <v>490</v>
      </c>
      <c r="E1755" s="13" t="s">
        <v>3</v>
      </c>
      <c r="F1755" s="14">
        <v>26</v>
      </c>
      <c r="G1755" s="12" t="s">
        <v>339</v>
      </c>
      <c r="H1755" s="12" t="s">
        <v>285</v>
      </c>
      <c r="I1755" s="12" t="s">
        <v>31</v>
      </c>
      <c r="J1755" s="12" t="s">
        <v>32</v>
      </c>
      <c r="K1755" s="12" t="s">
        <v>25</v>
      </c>
      <c r="L1755" s="14">
        <v>1</v>
      </c>
      <c r="M1755" s="14">
        <v>5000</v>
      </c>
      <c r="N1755" s="15">
        <v>0.25</v>
      </c>
      <c r="O1755" s="14">
        <v>3750</v>
      </c>
      <c r="P1755" s="14">
        <v>3500</v>
      </c>
      <c r="Q1755" s="5">
        <f>Table1[[#This Row],[Sales]]-Table1[[#This Row],[Cost]]</f>
        <v>250</v>
      </c>
      <c r="R1755" s="12" t="s">
        <v>98</v>
      </c>
      <c r="S1755" s="12" t="s">
        <v>10</v>
      </c>
      <c r="T1755" s="12" t="s">
        <v>33</v>
      </c>
      <c r="U1755" s="12" t="s">
        <v>27</v>
      </c>
      <c r="V1755" s="6">
        <f>Table1[[#This Row],[Profit]]/Table1[[#This Row],[Sales]]</f>
        <v>6.6666666666666666E-2</v>
      </c>
      <c r="W1755" s="12">
        <f>[1]!Table1[[#This Row],[Sales]]-[1]!Table1[[#This Row],[Cost]]-[1]!Table1[[#This Row],[Profit]]</f>
        <v>0</v>
      </c>
      <c r="X1755" s="12">
        <f>[1]!Table1[[#This Row],[Quantity]]*[1]!Table1[[#This Row],[Unit_Price]]</f>
        <v>5000</v>
      </c>
      <c r="Y1755" s="16">
        <f>[1]!Table1[[#This Row],[Gross_Sales]]*[1]!Table1[[#This Row],[Discount]]</f>
        <v>1250</v>
      </c>
      <c r="Z1755" s="17">
        <f>[1]!Table1[[#This Row],[Gross_Sales]]*[1]!Table1[[#This Row],[Discount_amount]]</f>
        <v>6250000</v>
      </c>
      <c r="AA1755" s="15">
        <f>IFERROR([1]!Table1[[#This Row],[Profit]]/[1]!Table1[[#This Row],[Sales]],0)</f>
        <v>6.6666666666666666E-2</v>
      </c>
      <c r="AB1755" s="12">
        <f>YEAR([1]!Table1[[#This Row],[Order_Date]])</f>
        <v>2025</v>
      </c>
      <c r="AC1755" s="12">
        <f>MONTH([1]!Table1[[#This Row],[Order_Date]])</f>
        <v>7</v>
      </c>
      <c r="AD1755" s="12" t="str">
        <f t="shared" si="81"/>
        <v>Jul</v>
      </c>
      <c r="AE1755" s="12" t="str">
        <f t="shared" si="82"/>
        <v>Q3</v>
      </c>
      <c r="AF1755" s="12" t="str">
        <f t="shared" si="83"/>
        <v>2025-Jul</v>
      </c>
      <c r="AG1755" s="12">
        <f>COUNTIF(C:C,Table1[[#This Row],[Customer_ID]])</f>
        <v>26</v>
      </c>
      <c r="AH1755" s="18" t="e">
        <f>IF([1]!Table1[[#This Row],[Customer_order_count]] &gt;= 10,"FREQUENT",IF([1]!Table1[[#This Row],[Customer_order_count]] &lt;= 10,"REGULAR","OCASSIONAL"))</f>
        <v>#REF!</v>
      </c>
    </row>
    <row r="1756" spans="1:34" x14ac:dyDescent="0.25">
      <c r="A1756" s="1" t="s">
        <v>2580</v>
      </c>
      <c r="B1756" s="2">
        <v>45399</v>
      </c>
      <c r="C1756" s="3" t="s">
        <v>1607</v>
      </c>
      <c r="D1756" s="4" t="s">
        <v>1608</v>
      </c>
      <c r="E1756" s="4" t="s">
        <v>3</v>
      </c>
      <c r="F1756" s="5">
        <v>41</v>
      </c>
      <c r="G1756" s="3" t="s">
        <v>269</v>
      </c>
      <c r="H1756" s="3" t="s">
        <v>270</v>
      </c>
      <c r="I1756" s="3" t="s">
        <v>105</v>
      </c>
      <c r="J1756" s="3" t="s">
        <v>106</v>
      </c>
      <c r="K1756" s="3" t="s">
        <v>76</v>
      </c>
      <c r="L1756" s="5">
        <v>3</v>
      </c>
      <c r="M1756" s="5">
        <v>450</v>
      </c>
      <c r="N1756" s="6">
        <v>0</v>
      </c>
      <c r="O1756" s="5">
        <v>1350</v>
      </c>
      <c r="P1756" s="5">
        <v>990</v>
      </c>
      <c r="Q1756" s="5">
        <f>Table1[[#This Row],[Sales]]-Table1[[#This Row],[Cost]]</f>
        <v>360</v>
      </c>
      <c r="R1756" s="3" t="s">
        <v>9</v>
      </c>
      <c r="S1756" s="3" t="s">
        <v>10</v>
      </c>
      <c r="T1756" s="3" t="s">
        <v>11</v>
      </c>
      <c r="U1756" s="3" t="s">
        <v>27</v>
      </c>
      <c r="V1756" s="6">
        <f>Table1[[#This Row],[Profit]]/Table1[[#This Row],[Sales]]</f>
        <v>0.26666666666666666</v>
      </c>
      <c r="W1756" s="3">
        <f>[1]!Table1[[#This Row],[Sales]]-[1]!Table1[[#This Row],[Cost]]-[1]!Table1[[#This Row],[Profit]]</f>
        <v>0</v>
      </c>
      <c r="X1756" s="3">
        <f>[1]!Table1[[#This Row],[Quantity]]*[1]!Table1[[#This Row],[Unit_Price]]</f>
        <v>1350</v>
      </c>
      <c r="Y1756" s="7">
        <f>[1]!Table1[[#This Row],[Gross_Sales]]*[1]!Table1[[#This Row],[Discount]]</f>
        <v>0</v>
      </c>
      <c r="Z1756" s="8">
        <f>[1]!Table1[[#This Row],[Gross_Sales]]*[1]!Table1[[#This Row],[Discount_amount]]</f>
        <v>0</v>
      </c>
      <c r="AA1756" s="6">
        <f>IFERROR([1]!Table1[[#This Row],[Profit]]/[1]!Table1[[#This Row],[Sales]],0)</f>
        <v>0.26666666666666666</v>
      </c>
      <c r="AB1756" s="3">
        <f>YEAR([1]!Table1[[#This Row],[Order_Date]])</f>
        <v>2024</v>
      </c>
      <c r="AC1756" s="3">
        <f>MONTH([1]!Table1[[#This Row],[Order_Date]])</f>
        <v>4</v>
      </c>
      <c r="AD1756" s="3" t="str">
        <f t="shared" si="81"/>
        <v>Apr</v>
      </c>
      <c r="AE1756" s="3" t="str">
        <f t="shared" si="82"/>
        <v>Q2</v>
      </c>
      <c r="AF1756" s="3" t="str">
        <f t="shared" si="83"/>
        <v>2024-Apr</v>
      </c>
      <c r="AG1756" s="3">
        <f>COUNTIF(C:C,Table1[[#This Row],[Customer_ID]])</f>
        <v>4</v>
      </c>
      <c r="AH1756" s="9" t="e">
        <f>IF([1]!Table1[[#This Row],[Customer_order_count]] &gt;= 10,"FREQUENT",IF([1]!Table1[[#This Row],[Customer_order_count]] &lt;= 10,"REGULAR","OCASSIONAL"))</f>
        <v>#REF!</v>
      </c>
    </row>
    <row r="1757" spans="1:34" x14ac:dyDescent="0.25">
      <c r="A1757" s="10" t="s">
        <v>2581</v>
      </c>
      <c r="B1757" s="11">
        <v>45753</v>
      </c>
      <c r="C1757" s="12" t="s">
        <v>608</v>
      </c>
      <c r="D1757" s="13" t="s">
        <v>609</v>
      </c>
      <c r="E1757" s="13" t="s">
        <v>16</v>
      </c>
      <c r="F1757" s="14">
        <v>52</v>
      </c>
      <c r="G1757" s="12" t="s">
        <v>312</v>
      </c>
      <c r="H1757" s="12" t="s">
        <v>276</v>
      </c>
      <c r="I1757" s="12" t="s">
        <v>305</v>
      </c>
      <c r="J1757" s="12" t="s">
        <v>306</v>
      </c>
      <c r="K1757" s="12" t="s">
        <v>91</v>
      </c>
      <c r="L1757" s="14">
        <v>1</v>
      </c>
      <c r="M1757" s="14">
        <v>8500</v>
      </c>
      <c r="N1757" s="15">
        <v>0.15</v>
      </c>
      <c r="O1757" s="14">
        <v>7225</v>
      </c>
      <c r="P1757" s="14">
        <v>6500</v>
      </c>
      <c r="Q1757" s="5">
        <f>Table1[[#This Row],[Sales]]-Table1[[#This Row],[Cost]]</f>
        <v>725</v>
      </c>
      <c r="R1757" s="12" t="s">
        <v>26</v>
      </c>
      <c r="S1757" s="12" t="s">
        <v>10</v>
      </c>
      <c r="T1757" s="12" t="s">
        <v>11</v>
      </c>
      <c r="U1757" s="12" t="s">
        <v>27</v>
      </c>
      <c r="V1757" s="6">
        <f>Table1[[#This Row],[Profit]]/Table1[[#This Row],[Sales]]</f>
        <v>0.10034602076124567</v>
      </c>
      <c r="W1757" s="12">
        <f>[1]!Table1[[#This Row],[Sales]]-[1]!Table1[[#This Row],[Cost]]-[1]!Table1[[#This Row],[Profit]]</f>
        <v>0</v>
      </c>
      <c r="X1757" s="12">
        <f>[1]!Table1[[#This Row],[Quantity]]*[1]!Table1[[#This Row],[Unit_Price]]</f>
        <v>8500</v>
      </c>
      <c r="Y1757" s="16">
        <f>[1]!Table1[[#This Row],[Gross_Sales]]*[1]!Table1[[#This Row],[Discount]]</f>
        <v>1275</v>
      </c>
      <c r="Z1757" s="17">
        <f>[1]!Table1[[#This Row],[Gross_Sales]]*[1]!Table1[[#This Row],[Discount_amount]]</f>
        <v>10837500</v>
      </c>
      <c r="AA1757" s="15">
        <f>IFERROR([1]!Table1[[#This Row],[Profit]]/[1]!Table1[[#This Row],[Sales]],0)</f>
        <v>0.10034602076124567</v>
      </c>
      <c r="AB1757" s="12">
        <f>YEAR([1]!Table1[[#This Row],[Order_Date]])</f>
        <v>2025</v>
      </c>
      <c r="AC1757" s="12">
        <f>MONTH([1]!Table1[[#This Row],[Order_Date]])</f>
        <v>4</v>
      </c>
      <c r="AD1757" s="12" t="str">
        <f t="shared" si="81"/>
        <v>Apr</v>
      </c>
      <c r="AE1757" s="12" t="str">
        <f t="shared" si="82"/>
        <v>Q2</v>
      </c>
      <c r="AF1757" s="12" t="str">
        <f t="shared" si="83"/>
        <v>2025-Apr</v>
      </c>
      <c r="AG1757" s="12">
        <f>COUNTIF(C:C,Table1[[#This Row],[Customer_ID]])</f>
        <v>20</v>
      </c>
      <c r="AH1757" s="18" t="e">
        <f>IF([1]!Table1[[#This Row],[Customer_order_count]] &gt;= 10,"FREQUENT",IF([1]!Table1[[#This Row],[Customer_order_count]] &lt;= 10,"REGULAR","OCASSIONAL"))</f>
        <v>#REF!</v>
      </c>
    </row>
    <row r="1758" spans="1:34" x14ac:dyDescent="0.25">
      <c r="A1758" s="1" t="s">
        <v>2582</v>
      </c>
      <c r="B1758" s="2">
        <v>45765</v>
      </c>
      <c r="C1758" s="3" t="s">
        <v>412</v>
      </c>
      <c r="D1758" s="4" t="s">
        <v>335</v>
      </c>
      <c r="E1758" s="4" t="s">
        <v>16</v>
      </c>
      <c r="F1758" s="5">
        <v>58</v>
      </c>
      <c r="G1758" s="3" t="s">
        <v>317</v>
      </c>
      <c r="H1758" s="3" t="s">
        <v>5</v>
      </c>
      <c r="I1758" s="3" t="s">
        <v>23</v>
      </c>
      <c r="J1758" s="3" t="s">
        <v>24</v>
      </c>
      <c r="K1758" s="3" t="s">
        <v>25</v>
      </c>
      <c r="L1758" s="5">
        <v>4</v>
      </c>
      <c r="M1758" s="5">
        <v>55000</v>
      </c>
      <c r="N1758" s="6">
        <v>0.1</v>
      </c>
      <c r="O1758" s="5">
        <v>198000</v>
      </c>
      <c r="P1758" s="5">
        <v>160000</v>
      </c>
      <c r="Q1758" s="5">
        <f>Table1[[#This Row],[Sales]]-Table1[[#This Row],[Cost]]</f>
        <v>38000</v>
      </c>
      <c r="R1758" s="3" t="s">
        <v>26</v>
      </c>
      <c r="S1758" s="3" t="s">
        <v>10</v>
      </c>
      <c r="T1758" s="3" t="s">
        <v>11</v>
      </c>
      <c r="U1758" s="3" t="s">
        <v>27</v>
      </c>
      <c r="V1758" s="6">
        <f>Table1[[#This Row],[Profit]]/Table1[[#This Row],[Sales]]</f>
        <v>0.19191919191919191</v>
      </c>
      <c r="W1758" s="3">
        <f>[1]!Table1[[#This Row],[Sales]]-[1]!Table1[[#This Row],[Cost]]-[1]!Table1[[#This Row],[Profit]]</f>
        <v>0</v>
      </c>
      <c r="X1758" s="3">
        <f>[1]!Table1[[#This Row],[Quantity]]*[1]!Table1[[#This Row],[Unit_Price]]</f>
        <v>220000</v>
      </c>
      <c r="Y1758" s="7">
        <f>[1]!Table1[[#This Row],[Gross_Sales]]*[1]!Table1[[#This Row],[Discount]]</f>
        <v>22000</v>
      </c>
      <c r="Z1758" s="8">
        <f>[1]!Table1[[#This Row],[Gross_Sales]]*[1]!Table1[[#This Row],[Discount_amount]]</f>
        <v>4840000000</v>
      </c>
      <c r="AA1758" s="6">
        <f>IFERROR([1]!Table1[[#This Row],[Profit]]/[1]!Table1[[#This Row],[Sales]],0)</f>
        <v>0.19191919191919191</v>
      </c>
      <c r="AB1758" s="3">
        <f>YEAR([1]!Table1[[#This Row],[Order_Date]])</f>
        <v>2025</v>
      </c>
      <c r="AC1758" s="3">
        <f>MONTH([1]!Table1[[#This Row],[Order_Date]])</f>
        <v>4</v>
      </c>
      <c r="AD1758" s="3" t="str">
        <f t="shared" si="81"/>
        <v>Apr</v>
      </c>
      <c r="AE1758" s="3" t="str">
        <f t="shared" si="82"/>
        <v>Q2</v>
      </c>
      <c r="AF1758" s="3" t="str">
        <f t="shared" si="83"/>
        <v>2025-Apr</v>
      </c>
      <c r="AG1758" s="3">
        <f>COUNTIF(C:C,Table1[[#This Row],[Customer_ID]])</f>
        <v>12</v>
      </c>
      <c r="AH1758" s="9" t="e">
        <f>IF([1]!Table1[[#This Row],[Customer_order_count]] &gt;= 10,"FREQUENT",IF([1]!Table1[[#This Row],[Customer_order_count]] &lt;= 10,"REGULAR","OCASSIONAL"))</f>
        <v>#REF!</v>
      </c>
    </row>
    <row r="1759" spans="1:34" x14ac:dyDescent="0.25">
      <c r="A1759" s="10" t="s">
        <v>168</v>
      </c>
      <c r="B1759" s="11">
        <v>45764</v>
      </c>
      <c r="C1759" s="12" t="s">
        <v>100</v>
      </c>
      <c r="D1759" s="13" t="s">
        <v>101</v>
      </c>
      <c r="E1759" s="13" t="s">
        <v>3</v>
      </c>
      <c r="F1759" s="14">
        <v>40</v>
      </c>
      <c r="G1759" s="12" t="s">
        <v>4</v>
      </c>
      <c r="H1759" s="12" t="s">
        <v>5</v>
      </c>
      <c r="I1759" s="12" t="s">
        <v>95</v>
      </c>
      <c r="J1759" s="12" t="s">
        <v>96</v>
      </c>
      <c r="K1759" s="12" t="s">
        <v>46</v>
      </c>
      <c r="L1759" s="14">
        <v>3</v>
      </c>
      <c r="M1759" s="14">
        <v>600</v>
      </c>
      <c r="N1759" s="15">
        <v>0.1</v>
      </c>
      <c r="O1759" s="14">
        <v>1620</v>
      </c>
      <c r="P1759" s="14">
        <v>1140</v>
      </c>
      <c r="Q1759" s="5">
        <f>Table1[[#This Row],[Sales]]-Table1[[#This Row],[Cost]]</f>
        <v>480</v>
      </c>
      <c r="R1759" s="12" t="s">
        <v>26</v>
      </c>
      <c r="S1759" s="12" t="s">
        <v>10</v>
      </c>
      <c r="T1759" s="12" t="s">
        <v>11</v>
      </c>
      <c r="U1759" s="12" t="s">
        <v>27</v>
      </c>
      <c r="V1759" s="6">
        <f>Table1[[#This Row],[Profit]]/Table1[[#This Row],[Sales]]</f>
        <v>0.29629629629629628</v>
      </c>
      <c r="W1759" s="12">
        <f>[1]!Table1[[#This Row],[Sales]]-[1]!Table1[[#This Row],[Cost]]-[1]!Table1[[#This Row],[Profit]]</f>
        <v>0</v>
      </c>
      <c r="X1759" s="12">
        <f>[1]!Table1[[#This Row],[Quantity]]*[1]!Table1[[#This Row],[Unit_Price]]</f>
        <v>1800</v>
      </c>
      <c r="Y1759" s="16">
        <f>[1]!Table1[[#This Row],[Gross_Sales]]*[1]!Table1[[#This Row],[Discount]]</f>
        <v>180</v>
      </c>
      <c r="Z1759" s="17">
        <f>[1]!Table1[[#This Row],[Gross_Sales]]*[1]!Table1[[#This Row],[Discount_amount]]</f>
        <v>324000</v>
      </c>
      <c r="AA1759" s="15">
        <f>IFERROR([1]!Table1[[#This Row],[Profit]]/[1]!Table1[[#This Row],[Sales]],0)</f>
        <v>0.29629629629629628</v>
      </c>
      <c r="AB1759" s="12">
        <f>YEAR([1]!Table1[[#This Row],[Order_Date]])</f>
        <v>2025</v>
      </c>
      <c r="AC1759" s="12">
        <f>MONTH([1]!Table1[[#This Row],[Order_Date]])</f>
        <v>4</v>
      </c>
      <c r="AD1759" s="12" t="str">
        <f t="shared" si="81"/>
        <v>Apr</v>
      </c>
      <c r="AE1759" s="12" t="str">
        <f t="shared" si="82"/>
        <v>Q2</v>
      </c>
      <c r="AF1759" s="12" t="str">
        <f t="shared" si="83"/>
        <v>2025-Apr</v>
      </c>
      <c r="AG1759" s="12">
        <f>COUNTIF(C:C,Table1[[#This Row],[Customer_ID]])</f>
        <v>12</v>
      </c>
      <c r="AH1759" s="18" t="e">
        <f>IF([1]!Table1[[#This Row],[Customer_order_count]] &gt;= 10,"FREQUENT",IF([1]!Table1[[#This Row],[Customer_order_count]] &lt;= 10,"REGULAR","OCASSIONAL"))</f>
        <v>#REF!</v>
      </c>
    </row>
    <row r="1760" spans="1:34" x14ac:dyDescent="0.25">
      <c r="A1760" s="1" t="s">
        <v>2583</v>
      </c>
      <c r="B1760" s="2">
        <v>45491</v>
      </c>
      <c r="C1760" s="3" t="s">
        <v>778</v>
      </c>
      <c r="D1760" s="4" t="s">
        <v>410</v>
      </c>
      <c r="E1760" s="4" t="s">
        <v>16</v>
      </c>
      <c r="F1760" s="5">
        <v>56</v>
      </c>
      <c r="G1760" s="3" t="s">
        <v>280</v>
      </c>
      <c r="H1760" s="3" t="s">
        <v>270</v>
      </c>
      <c r="I1760" s="3" t="s">
        <v>95</v>
      </c>
      <c r="J1760" s="3" t="s">
        <v>96</v>
      </c>
      <c r="K1760" s="3" t="s">
        <v>46</v>
      </c>
      <c r="L1760" s="5">
        <v>1</v>
      </c>
      <c r="M1760" s="5">
        <v>600</v>
      </c>
      <c r="N1760" s="6">
        <v>0.05</v>
      </c>
      <c r="O1760" s="5">
        <v>570</v>
      </c>
      <c r="P1760" s="5">
        <v>380</v>
      </c>
      <c r="Q1760" s="5">
        <f>Table1[[#This Row],[Sales]]-Table1[[#This Row],[Cost]]</f>
        <v>190</v>
      </c>
      <c r="R1760" s="3" t="s">
        <v>26</v>
      </c>
      <c r="S1760" s="3" t="s">
        <v>10</v>
      </c>
      <c r="T1760" s="3" t="s">
        <v>33</v>
      </c>
      <c r="U1760" s="3" t="s">
        <v>12</v>
      </c>
      <c r="V1760" s="6">
        <f>Table1[[#This Row],[Profit]]/Table1[[#This Row],[Sales]]</f>
        <v>0.33333333333333331</v>
      </c>
      <c r="W1760" s="3">
        <f>[1]!Table1[[#This Row],[Sales]]-[1]!Table1[[#This Row],[Cost]]-[1]!Table1[[#This Row],[Profit]]</f>
        <v>0</v>
      </c>
      <c r="X1760" s="3">
        <f>[1]!Table1[[#This Row],[Quantity]]*[1]!Table1[[#This Row],[Unit_Price]]</f>
        <v>600</v>
      </c>
      <c r="Y1760" s="7">
        <f>[1]!Table1[[#This Row],[Gross_Sales]]*[1]!Table1[[#This Row],[Discount]]</f>
        <v>30</v>
      </c>
      <c r="Z1760" s="8">
        <f>[1]!Table1[[#This Row],[Gross_Sales]]*[1]!Table1[[#This Row],[Discount_amount]]</f>
        <v>18000</v>
      </c>
      <c r="AA1760" s="6">
        <f>IFERROR([1]!Table1[[#This Row],[Profit]]/[1]!Table1[[#This Row],[Sales]],0)</f>
        <v>0.33333333333333331</v>
      </c>
      <c r="AB1760" s="3">
        <f>YEAR([1]!Table1[[#This Row],[Order_Date]])</f>
        <v>2024</v>
      </c>
      <c r="AC1760" s="3">
        <f>MONTH([1]!Table1[[#This Row],[Order_Date]])</f>
        <v>7</v>
      </c>
      <c r="AD1760" s="3" t="str">
        <f t="shared" si="81"/>
        <v>Jul</v>
      </c>
      <c r="AE1760" s="3" t="str">
        <f t="shared" si="82"/>
        <v>Q3</v>
      </c>
      <c r="AF1760" s="3" t="str">
        <f t="shared" si="83"/>
        <v>2024-Jul</v>
      </c>
      <c r="AG1760" s="3">
        <f>COUNTIF(C:C,Table1[[#This Row],[Customer_ID]])</f>
        <v>10</v>
      </c>
      <c r="AH1760" s="9" t="e">
        <f>IF([1]!Table1[[#This Row],[Customer_order_count]] &gt;= 10,"FREQUENT",IF([1]!Table1[[#This Row],[Customer_order_count]] &lt;= 10,"REGULAR","OCASSIONAL"))</f>
        <v>#REF!</v>
      </c>
    </row>
    <row r="1761" spans="1:34" x14ac:dyDescent="0.25">
      <c r="A1761" s="10" t="s">
        <v>2584</v>
      </c>
      <c r="B1761" s="11">
        <v>46018</v>
      </c>
      <c r="C1761" s="12" t="s">
        <v>1640</v>
      </c>
      <c r="D1761" s="13" t="s">
        <v>731</v>
      </c>
      <c r="E1761" s="13" t="s">
        <v>3</v>
      </c>
      <c r="F1761" s="14">
        <v>41</v>
      </c>
      <c r="G1761" s="12" t="s">
        <v>339</v>
      </c>
      <c r="H1761" s="12" t="s">
        <v>285</v>
      </c>
      <c r="I1761" s="12" t="s">
        <v>176</v>
      </c>
      <c r="J1761" s="12" t="s">
        <v>177</v>
      </c>
      <c r="K1761" s="12" t="s">
        <v>25</v>
      </c>
      <c r="L1761" s="14">
        <v>1</v>
      </c>
      <c r="M1761" s="14">
        <v>22000</v>
      </c>
      <c r="N1761" s="15">
        <v>0.15</v>
      </c>
      <c r="O1761" s="14">
        <v>18700</v>
      </c>
      <c r="P1761" s="14">
        <v>16500</v>
      </c>
      <c r="Q1761" s="5">
        <f>Table1[[#This Row],[Sales]]-Table1[[#This Row],[Cost]]</f>
        <v>2200</v>
      </c>
      <c r="R1761" s="12" t="s">
        <v>26</v>
      </c>
      <c r="S1761" s="12" t="s">
        <v>10</v>
      </c>
      <c r="T1761" s="12" t="s">
        <v>40</v>
      </c>
      <c r="U1761" s="12" t="s">
        <v>12</v>
      </c>
      <c r="V1761" s="6">
        <f>Table1[[#This Row],[Profit]]/Table1[[#This Row],[Sales]]</f>
        <v>0.11764705882352941</v>
      </c>
      <c r="W1761" s="12">
        <f>[1]!Table1[[#This Row],[Sales]]-[1]!Table1[[#This Row],[Cost]]-[1]!Table1[[#This Row],[Profit]]</f>
        <v>0</v>
      </c>
      <c r="X1761" s="12">
        <f>[1]!Table1[[#This Row],[Quantity]]*[1]!Table1[[#This Row],[Unit_Price]]</f>
        <v>22000</v>
      </c>
      <c r="Y1761" s="16">
        <f>[1]!Table1[[#This Row],[Gross_Sales]]*[1]!Table1[[#This Row],[Discount]]</f>
        <v>3300</v>
      </c>
      <c r="Z1761" s="17">
        <f>[1]!Table1[[#This Row],[Gross_Sales]]*[1]!Table1[[#This Row],[Discount_amount]]</f>
        <v>72600000</v>
      </c>
      <c r="AA1761" s="15">
        <f>IFERROR([1]!Table1[[#This Row],[Profit]]/[1]!Table1[[#This Row],[Sales]],0)</f>
        <v>0.11764705882352941</v>
      </c>
      <c r="AB1761" s="12">
        <f>YEAR([1]!Table1[[#This Row],[Order_Date]])</f>
        <v>2025</v>
      </c>
      <c r="AC1761" s="12">
        <f>MONTH([1]!Table1[[#This Row],[Order_Date]])</f>
        <v>12</v>
      </c>
      <c r="AD1761" s="12" t="str">
        <f t="shared" si="81"/>
        <v>Dec</v>
      </c>
      <c r="AE1761" s="12" t="str">
        <f t="shared" si="82"/>
        <v>Q4</v>
      </c>
      <c r="AF1761" s="12" t="str">
        <f t="shared" si="83"/>
        <v>2025-Dec</v>
      </c>
      <c r="AG1761" s="12">
        <f>COUNTIF(C:C,Table1[[#This Row],[Customer_ID]])</f>
        <v>10</v>
      </c>
      <c r="AH1761" s="18" t="e">
        <f>IF([1]!Table1[[#This Row],[Customer_order_count]] &gt;= 10,"FREQUENT",IF([1]!Table1[[#This Row],[Customer_order_count]] &lt;= 10,"REGULAR","OCASSIONAL"))</f>
        <v>#REF!</v>
      </c>
    </row>
    <row r="1762" spans="1:34" x14ac:dyDescent="0.25">
      <c r="A1762" s="1" t="s">
        <v>2585</v>
      </c>
      <c r="B1762" s="2">
        <v>45788</v>
      </c>
      <c r="C1762" s="3" t="s">
        <v>1426</v>
      </c>
      <c r="D1762" s="4" t="s">
        <v>1427</v>
      </c>
      <c r="E1762" s="4" t="s">
        <v>16</v>
      </c>
      <c r="F1762" s="5">
        <v>26</v>
      </c>
      <c r="G1762" s="3" t="s">
        <v>317</v>
      </c>
      <c r="H1762" s="3" t="s">
        <v>5</v>
      </c>
      <c r="I1762" s="3" t="s">
        <v>74</v>
      </c>
      <c r="J1762" s="3" t="s">
        <v>75</v>
      </c>
      <c r="K1762" s="3" t="s">
        <v>76</v>
      </c>
      <c r="L1762" s="5">
        <v>1</v>
      </c>
      <c r="M1762" s="5">
        <v>550</v>
      </c>
      <c r="N1762" s="6">
        <v>0.1</v>
      </c>
      <c r="O1762" s="5">
        <v>495</v>
      </c>
      <c r="P1762" s="5">
        <v>450</v>
      </c>
      <c r="Q1762" s="5">
        <f>Table1[[#This Row],[Sales]]-Table1[[#This Row],[Cost]]</f>
        <v>45</v>
      </c>
      <c r="R1762" s="3" t="s">
        <v>26</v>
      </c>
      <c r="S1762" s="3" t="s">
        <v>10</v>
      </c>
      <c r="T1762" s="3" t="s">
        <v>11</v>
      </c>
      <c r="U1762" s="3" t="s">
        <v>19</v>
      </c>
      <c r="V1762" s="6">
        <f>Table1[[#This Row],[Profit]]/Table1[[#This Row],[Sales]]</f>
        <v>9.0909090909090912E-2</v>
      </c>
      <c r="W1762" s="3">
        <f>[1]!Table1[[#This Row],[Sales]]-[1]!Table1[[#This Row],[Cost]]-[1]!Table1[[#This Row],[Profit]]</f>
        <v>0</v>
      </c>
      <c r="X1762" s="3">
        <f>[1]!Table1[[#This Row],[Quantity]]*[1]!Table1[[#This Row],[Unit_Price]]</f>
        <v>550</v>
      </c>
      <c r="Y1762" s="7">
        <f>[1]!Table1[[#This Row],[Gross_Sales]]*[1]!Table1[[#This Row],[Discount]]</f>
        <v>55</v>
      </c>
      <c r="Z1762" s="8">
        <f>[1]!Table1[[#This Row],[Gross_Sales]]*[1]!Table1[[#This Row],[Discount_amount]]</f>
        <v>30250</v>
      </c>
      <c r="AA1762" s="6">
        <f>IFERROR([1]!Table1[[#This Row],[Profit]]/[1]!Table1[[#This Row],[Sales]],0)</f>
        <v>9.0909090909090912E-2</v>
      </c>
      <c r="AB1762" s="3">
        <f>YEAR([1]!Table1[[#This Row],[Order_Date]])</f>
        <v>2025</v>
      </c>
      <c r="AC1762" s="3">
        <f>MONTH([1]!Table1[[#This Row],[Order_Date]])</f>
        <v>5</v>
      </c>
      <c r="AD1762" s="3" t="str">
        <f t="shared" si="81"/>
        <v>May</v>
      </c>
      <c r="AE1762" s="3" t="str">
        <f t="shared" si="82"/>
        <v>Q2</v>
      </c>
      <c r="AF1762" s="3" t="str">
        <f t="shared" si="83"/>
        <v>2025-May</v>
      </c>
      <c r="AG1762" s="3">
        <f>COUNTIF(C:C,Table1[[#This Row],[Customer_ID]])</f>
        <v>3</v>
      </c>
      <c r="AH1762" s="9" t="e">
        <f>IF([1]!Table1[[#This Row],[Customer_order_count]] &gt;= 10,"FREQUENT",IF([1]!Table1[[#This Row],[Customer_order_count]] &lt;= 10,"REGULAR","OCASSIONAL"))</f>
        <v>#REF!</v>
      </c>
    </row>
    <row r="1763" spans="1:34" x14ac:dyDescent="0.25">
      <c r="A1763" s="10" t="s">
        <v>2586</v>
      </c>
      <c r="B1763" s="11">
        <v>45540</v>
      </c>
      <c r="C1763" s="12" t="s">
        <v>1020</v>
      </c>
      <c r="D1763" s="13" t="s">
        <v>184</v>
      </c>
      <c r="E1763" s="13" t="s">
        <v>3</v>
      </c>
      <c r="F1763" s="14">
        <v>44</v>
      </c>
      <c r="G1763" s="12" t="s">
        <v>269</v>
      </c>
      <c r="H1763" s="12" t="s">
        <v>270</v>
      </c>
      <c r="I1763" s="12" t="s">
        <v>109</v>
      </c>
      <c r="J1763" s="12" t="s">
        <v>110</v>
      </c>
      <c r="K1763" s="12" t="s">
        <v>8</v>
      </c>
      <c r="L1763" s="14">
        <v>2</v>
      </c>
      <c r="M1763" s="14">
        <v>4000</v>
      </c>
      <c r="N1763" s="15">
        <v>0.05</v>
      </c>
      <c r="O1763" s="14">
        <v>7600</v>
      </c>
      <c r="P1763" s="14">
        <v>5800</v>
      </c>
      <c r="Q1763" s="5">
        <f>Table1[[#This Row],[Sales]]-Table1[[#This Row],[Cost]]</f>
        <v>1800</v>
      </c>
      <c r="R1763" s="12" t="s">
        <v>98</v>
      </c>
      <c r="S1763" s="12" t="s">
        <v>10</v>
      </c>
      <c r="T1763" s="12" t="s">
        <v>33</v>
      </c>
      <c r="U1763" s="12" t="s">
        <v>12</v>
      </c>
      <c r="V1763" s="6">
        <f>Table1[[#This Row],[Profit]]/Table1[[#This Row],[Sales]]</f>
        <v>0.23684210526315788</v>
      </c>
      <c r="W1763" s="12">
        <f>[1]!Table1[[#This Row],[Sales]]-[1]!Table1[[#This Row],[Cost]]-[1]!Table1[[#This Row],[Profit]]</f>
        <v>0</v>
      </c>
      <c r="X1763" s="12">
        <f>[1]!Table1[[#This Row],[Quantity]]*[1]!Table1[[#This Row],[Unit_Price]]</f>
        <v>8000</v>
      </c>
      <c r="Y1763" s="16">
        <f>[1]!Table1[[#This Row],[Gross_Sales]]*[1]!Table1[[#This Row],[Discount]]</f>
        <v>400</v>
      </c>
      <c r="Z1763" s="17">
        <f>[1]!Table1[[#This Row],[Gross_Sales]]*[1]!Table1[[#This Row],[Discount_amount]]</f>
        <v>3200000</v>
      </c>
      <c r="AA1763" s="15">
        <f>IFERROR([1]!Table1[[#This Row],[Profit]]/[1]!Table1[[#This Row],[Sales]],0)</f>
        <v>0.23684210526315788</v>
      </c>
      <c r="AB1763" s="12">
        <f>YEAR([1]!Table1[[#This Row],[Order_Date]])</f>
        <v>2024</v>
      </c>
      <c r="AC1763" s="12">
        <f>MONTH([1]!Table1[[#This Row],[Order_Date]])</f>
        <v>9</v>
      </c>
      <c r="AD1763" s="12" t="str">
        <f t="shared" si="81"/>
        <v>Sep</v>
      </c>
      <c r="AE1763" s="12" t="str">
        <f t="shared" si="82"/>
        <v>Q3</v>
      </c>
      <c r="AF1763" s="12" t="str">
        <f t="shared" si="83"/>
        <v>2024-Sep</v>
      </c>
      <c r="AG1763" s="12">
        <f>COUNTIF(C:C,Table1[[#This Row],[Customer_ID]])</f>
        <v>7</v>
      </c>
      <c r="AH1763" s="18" t="e">
        <f>IF([1]!Table1[[#This Row],[Customer_order_count]] &gt;= 10,"FREQUENT",IF([1]!Table1[[#This Row],[Customer_order_count]] &lt;= 10,"REGULAR","OCASSIONAL"))</f>
        <v>#REF!</v>
      </c>
    </row>
    <row r="1764" spans="1:34" x14ac:dyDescent="0.25">
      <c r="A1764" s="1" t="s">
        <v>2587</v>
      </c>
      <c r="B1764" s="2">
        <v>45577</v>
      </c>
      <c r="C1764" s="3" t="s">
        <v>21</v>
      </c>
      <c r="D1764" s="4" t="s">
        <v>22</v>
      </c>
      <c r="E1764" s="4" t="s">
        <v>3</v>
      </c>
      <c r="F1764" s="5">
        <v>39</v>
      </c>
      <c r="G1764" s="3" t="s">
        <v>4</v>
      </c>
      <c r="H1764" s="3" t="s">
        <v>5</v>
      </c>
      <c r="I1764" s="3" t="s">
        <v>305</v>
      </c>
      <c r="J1764" s="3" t="s">
        <v>306</v>
      </c>
      <c r="K1764" s="3" t="s">
        <v>91</v>
      </c>
      <c r="L1764" s="5">
        <v>3</v>
      </c>
      <c r="M1764" s="5">
        <v>8500</v>
      </c>
      <c r="N1764" s="6">
        <v>0.05</v>
      </c>
      <c r="O1764" s="5">
        <v>24225</v>
      </c>
      <c r="P1764" s="5">
        <v>19500</v>
      </c>
      <c r="Q1764" s="5">
        <f>Table1[[#This Row],[Sales]]-Table1[[#This Row],[Cost]]</f>
        <v>4725</v>
      </c>
      <c r="R1764" s="3" t="s">
        <v>26</v>
      </c>
      <c r="S1764" s="3" t="s">
        <v>10</v>
      </c>
      <c r="T1764" s="3" t="s">
        <v>40</v>
      </c>
      <c r="U1764" s="3" t="s">
        <v>27</v>
      </c>
      <c r="V1764" s="6">
        <f>Table1[[#This Row],[Profit]]/Table1[[#This Row],[Sales]]</f>
        <v>0.19504643962848298</v>
      </c>
      <c r="W1764" s="3">
        <f>[1]!Table1[[#This Row],[Sales]]-[1]!Table1[[#This Row],[Cost]]-[1]!Table1[[#This Row],[Profit]]</f>
        <v>0</v>
      </c>
      <c r="X1764" s="3">
        <f>[1]!Table1[[#This Row],[Quantity]]*[1]!Table1[[#This Row],[Unit_Price]]</f>
        <v>25500</v>
      </c>
      <c r="Y1764" s="7">
        <f>[1]!Table1[[#This Row],[Gross_Sales]]*[1]!Table1[[#This Row],[Discount]]</f>
        <v>1275</v>
      </c>
      <c r="Z1764" s="8">
        <f>[1]!Table1[[#This Row],[Gross_Sales]]*[1]!Table1[[#This Row],[Discount_amount]]</f>
        <v>32512500</v>
      </c>
      <c r="AA1764" s="6">
        <f>IFERROR([1]!Table1[[#This Row],[Profit]]/[1]!Table1[[#This Row],[Sales]],0)</f>
        <v>0.19504643962848298</v>
      </c>
      <c r="AB1764" s="3">
        <f>YEAR([1]!Table1[[#This Row],[Order_Date]])</f>
        <v>2024</v>
      </c>
      <c r="AC1764" s="3">
        <f>MONTH([1]!Table1[[#This Row],[Order_Date]])</f>
        <v>10</v>
      </c>
      <c r="AD1764" s="3" t="str">
        <f t="shared" si="81"/>
        <v>Oct</v>
      </c>
      <c r="AE1764" s="3" t="str">
        <f t="shared" si="82"/>
        <v>Q4</v>
      </c>
      <c r="AF1764" s="3" t="str">
        <f t="shared" si="83"/>
        <v>2024-Oct</v>
      </c>
      <c r="AG1764" s="3">
        <f>COUNTIF(C:C,Table1[[#This Row],[Customer_ID]])</f>
        <v>37</v>
      </c>
      <c r="AH1764" s="9" t="e">
        <f>IF([1]!Table1[[#This Row],[Customer_order_count]] &gt;= 10,"FREQUENT",IF([1]!Table1[[#This Row],[Customer_order_count]] &lt;= 10,"REGULAR","OCASSIONAL"))</f>
        <v>#REF!</v>
      </c>
    </row>
    <row r="1765" spans="1:34" x14ac:dyDescent="0.25">
      <c r="A1765" s="10" t="s">
        <v>2588</v>
      </c>
      <c r="B1765" s="11">
        <v>45394</v>
      </c>
      <c r="C1765" s="12" t="s">
        <v>545</v>
      </c>
      <c r="D1765" s="13" t="s">
        <v>546</v>
      </c>
      <c r="E1765" s="13" t="s">
        <v>16</v>
      </c>
      <c r="F1765" s="14">
        <v>21</v>
      </c>
      <c r="G1765" s="12" t="s">
        <v>339</v>
      </c>
      <c r="H1765" s="12" t="s">
        <v>285</v>
      </c>
      <c r="I1765" s="12" t="s">
        <v>305</v>
      </c>
      <c r="J1765" s="12" t="s">
        <v>306</v>
      </c>
      <c r="K1765" s="12" t="s">
        <v>91</v>
      </c>
      <c r="L1765" s="14">
        <v>2</v>
      </c>
      <c r="M1765" s="14">
        <v>8500</v>
      </c>
      <c r="N1765" s="15">
        <v>0.2</v>
      </c>
      <c r="O1765" s="14">
        <v>13600</v>
      </c>
      <c r="P1765" s="14">
        <v>13000</v>
      </c>
      <c r="Q1765" s="5">
        <f>Table1[[#This Row],[Sales]]-Table1[[#This Row],[Cost]]</f>
        <v>600</v>
      </c>
      <c r="R1765" s="12" t="s">
        <v>26</v>
      </c>
      <c r="S1765" s="12" t="s">
        <v>10</v>
      </c>
      <c r="T1765" s="12" t="s">
        <v>11</v>
      </c>
      <c r="U1765" s="12" t="s">
        <v>27</v>
      </c>
      <c r="V1765" s="6">
        <f>Table1[[#This Row],[Profit]]/Table1[[#This Row],[Sales]]</f>
        <v>4.4117647058823532E-2</v>
      </c>
      <c r="W1765" s="12">
        <f>[1]!Table1[[#This Row],[Sales]]-[1]!Table1[[#This Row],[Cost]]-[1]!Table1[[#This Row],[Profit]]</f>
        <v>0</v>
      </c>
      <c r="X1765" s="12">
        <f>[1]!Table1[[#This Row],[Quantity]]*[1]!Table1[[#This Row],[Unit_Price]]</f>
        <v>17000</v>
      </c>
      <c r="Y1765" s="16">
        <f>[1]!Table1[[#This Row],[Gross_Sales]]*[1]!Table1[[#This Row],[Discount]]</f>
        <v>3400</v>
      </c>
      <c r="Z1765" s="17">
        <f>[1]!Table1[[#This Row],[Gross_Sales]]*[1]!Table1[[#This Row],[Discount_amount]]</f>
        <v>57800000</v>
      </c>
      <c r="AA1765" s="15">
        <f>IFERROR([1]!Table1[[#This Row],[Profit]]/[1]!Table1[[#This Row],[Sales]],0)</f>
        <v>4.4117647058823532E-2</v>
      </c>
      <c r="AB1765" s="12">
        <f>YEAR([1]!Table1[[#This Row],[Order_Date]])</f>
        <v>2024</v>
      </c>
      <c r="AC1765" s="12">
        <f>MONTH([1]!Table1[[#This Row],[Order_Date]])</f>
        <v>4</v>
      </c>
      <c r="AD1765" s="12" t="str">
        <f t="shared" si="81"/>
        <v>Apr</v>
      </c>
      <c r="AE1765" s="12" t="str">
        <f t="shared" si="82"/>
        <v>Q2</v>
      </c>
      <c r="AF1765" s="12" t="str">
        <f t="shared" si="83"/>
        <v>2024-Apr</v>
      </c>
      <c r="AG1765" s="12">
        <f>COUNTIF(C:C,Table1[[#This Row],[Customer_ID]])</f>
        <v>17</v>
      </c>
      <c r="AH1765" s="18" t="e">
        <f>IF([1]!Table1[[#This Row],[Customer_order_count]] &gt;= 10,"FREQUENT",IF([1]!Table1[[#This Row],[Customer_order_count]] &lt;= 10,"REGULAR","OCASSIONAL"))</f>
        <v>#REF!</v>
      </c>
    </row>
    <row r="1766" spans="1:34" x14ac:dyDescent="0.25">
      <c r="A1766" s="1" t="s">
        <v>2589</v>
      </c>
      <c r="B1766" s="2">
        <v>45692</v>
      </c>
      <c r="C1766" s="3" t="s">
        <v>792</v>
      </c>
      <c r="D1766" s="4" t="s">
        <v>793</v>
      </c>
      <c r="E1766" s="4" t="s">
        <v>3</v>
      </c>
      <c r="F1766" s="5">
        <v>40</v>
      </c>
      <c r="G1766" s="3" t="s">
        <v>275</v>
      </c>
      <c r="H1766" s="3" t="s">
        <v>276</v>
      </c>
      <c r="I1766" s="3" t="s">
        <v>305</v>
      </c>
      <c r="J1766" s="3" t="s">
        <v>306</v>
      </c>
      <c r="K1766" s="3" t="s">
        <v>91</v>
      </c>
      <c r="L1766" s="5">
        <v>3</v>
      </c>
      <c r="M1766" s="5">
        <v>8500</v>
      </c>
      <c r="N1766" s="6">
        <v>0.15</v>
      </c>
      <c r="O1766" s="5">
        <v>21675</v>
      </c>
      <c r="P1766" s="5">
        <v>19500</v>
      </c>
      <c r="Q1766" s="5">
        <f>Table1[[#This Row],[Sales]]-Table1[[#This Row],[Cost]]</f>
        <v>2175</v>
      </c>
      <c r="R1766" s="3" t="s">
        <v>26</v>
      </c>
      <c r="S1766" s="3" t="s">
        <v>10</v>
      </c>
      <c r="T1766" s="3" t="s">
        <v>18</v>
      </c>
      <c r="U1766" s="3" t="s">
        <v>19</v>
      </c>
      <c r="V1766" s="6">
        <f>Table1[[#This Row],[Profit]]/Table1[[#This Row],[Sales]]</f>
        <v>0.10034602076124567</v>
      </c>
      <c r="W1766" s="3">
        <f>[1]!Table1[[#This Row],[Sales]]-[1]!Table1[[#This Row],[Cost]]-[1]!Table1[[#This Row],[Profit]]</f>
        <v>0</v>
      </c>
      <c r="X1766" s="3">
        <f>[1]!Table1[[#This Row],[Quantity]]*[1]!Table1[[#This Row],[Unit_Price]]</f>
        <v>25500</v>
      </c>
      <c r="Y1766" s="7">
        <f>[1]!Table1[[#This Row],[Gross_Sales]]*[1]!Table1[[#This Row],[Discount]]</f>
        <v>3825</v>
      </c>
      <c r="Z1766" s="8">
        <f>[1]!Table1[[#This Row],[Gross_Sales]]*[1]!Table1[[#This Row],[Discount_amount]]</f>
        <v>97537500</v>
      </c>
      <c r="AA1766" s="6">
        <f>IFERROR([1]!Table1[[#This Row],[Profit]]/[1]!Table1[[#This Row],[Sales]],0)</f>
        <v>0.10034602076124567</v>
      </c>
      <c r="AB1766" s="3">
        <f>YEAR([1]!Table1[[#This Row],[Order_Date]])</f>
        <v>2025</v>
      </c>
      <c r="AC1766" s="3">
        <f>MONTH([1]!Table1[[#This Row],[Order_Date]])</f>
        <v>2</v>
      </c>
      <c r="AD1766" s="3" t="str">
        <f t="shared" si="81"/>
        <v>Feb</v>
      </c>
      <c r="AE1766" s="3" t="str">
        <f t="shared" si="82"/>
        <v>Q1</v>
      </c>
      <c r="AF1766" s="3" t="str">
        <f t="shared" si="83"/>
        <v>2025-Feb</v>
      </c>
      <c r="AG1766" s="3">
        <f>COUNTIF(C:C,Table1[[#This Row],[Customer_ID]])</f>
        <v>5</v>
      </c>
      <c r="AH1766" s="9" t="e">
        <f>IF([1]!Table1[[#This Row],[Customer_order_count]] &gt;= 10,"FREQUENT",IF([1]!Table1[[#This Row],[Customer_order_count]] &lt;= 10,"REGULAR","OCASSIONAL"))</f>
        <v>#REF!</v>
      </c>
    </row>
    <row r="1767" spans="1:34" x14ac:dyDescent="0.25">
      <c r="A1767" s="10" t="s">
        <v>2590</v>
      </c>
      <c r="B1767" s="11">
        <v>45985</v>
      </c>
      <c r="C1767" s="12" t="s">
        <v>1260</v>
      </c>
      <c r="D1767" s="13" t="s">
        <v>725</v>
      </c>
      <c r="E1767" s="13" t="s">
        <v>3</v>
      </c>
      <c r="F1767" s="14">
        <v>52</v>
      </c>
      <c r="G1767" s="12" t="s">
        <v>284</v>
      </c>
      <c r="H1767" s="12" t="s">
        <v>285</v>
      </c>
      <c r="I1767" s="12" t="s">
        <v>37</v>
      </c>
      <c r="J1767" s="12" t="s">
        <v>38</v>
      </c>
      <c r="K1767" s="12" t="s">
        <v>39</v>
      </c>
      <c r="L1767" s="14">
        <v>1</v>
      </c>
      <c r="M1767" s="14">
        <v>900</v>
      </c>
      <c r="N1767" s="15">
        <v>0.05</v>
      </c>
      <c r="O1767" s="14">
        <v>855</v>
      </c>
      <c r="P1767" s="14">
        <v>550</v>
      </c>
      <c r="Q1767" s="5">
        <f>Table1[[#This Row],[Sales]]-Table1[[#This Row],[Cost]]</f>
        <v>305</v>
      </c>
      <c r="R1767" s="12" t="s">
        <v>26</v>
      </c>
      <c r="S1767" s="12" t="s">
        <v>10</v>
      </c>
      <c r="T1767" s="12" t="s">
        <v>40</v>
      </c>
      <c r="U1767" s="12" t="s">
        <v>19</v>
      </c>
      <c r="V1767" s="6">
        <f>Table1[[#This Row],[Profit]]/Table1[[#This Row],[Sales]]</f>
        <v>0.35672514619883039</v>
      </c>
      <c r="W1767" s="12">
        <f>[1]!Table1[[#This Row],[Sales]]-[1]!Table1[[#This Row],[Cost]]-[1]!Table1[[#This Row],[Profit]]</f>
        <v>0</v>
      </c>
      <c r="X1767" s="12">
        <f>[1]!Table1[[#This Row],[Quantity]]*[1]!Table1[[#This Row],[Unit_Price]]</f>
        <v>900</v>
      </c>
      <c r="Y1767" s="16">
        <f>[1]!Table1[[#This Row],[Gross_Sales]]*[1]!Table1[[#This Row],[Discount]]</f>
        <v>45</v>
      </c>
      <c r="Z1767" s="17">
        <f>[1]!Table1[[#This Row],[Gross_Sales]]*[1]!Table1[[#This Row],[Discount_amount]]</f>
        <v>40500</v>
      </c>
      <c r="AA1767" s="15">
        <f>IFERROR([1]!Table1[[#This Row],[Profit]]/[1]!Table1[[#This Row],[Sales]],0)</f>
        <v>0.35672514619883039</v>
      </c>
      <c r="AB1767" s="12">
        <f>YEAR([1]!Table1[[#This Row],[Order_Date]])</f>
        <v>2025</v>
      </c>
      <c r="AC1767" s="12">
        <f>MONTH([1]!Table1[[#This Row],[Order_Date]])</f>
        <v>11</v>
      </c>
      <c r="AD1767" s="12" t="str">
        <f t="shared" si="81"/>
        <v>Nov</v>
      </c>
      <c r="AE1767" s="12" t="str">
        <f t="shared" si="82"/>
        <v>Q4</v>
      </c>
      <c r="AF1767" s="12" t="str">
        <f t="shared" si="83"/>
        <v>2025-Nov</v>
      </c>
      <c r="AG1767" s="12">
        <f>COUNTIF(C:C,Table1[[#This Row],[Customer_ID]])</f>
        <v>3</v>
      </c>
      <c r="AH1767" s="18" t="e">
        <f>IF([1]!Table1[[#This Row],[Customer_order_count]] &gt;= 10,"FREQUENT",IF([1]!Table1[[#This Row],[Customer_order_count]] &lt;= 10,"REGULAR","OCASSIONAL"))</f>
        <v>#REF!</v>
      </c>
    </row>
    <row r="1768" spans="1:34" x14ac:dyDescent="0.25">
      <c r="A1768" s="1" t="s">
        <v>2591</v>
      </c>
      <c r="B1768" s="2">
        <v>45513</v>
      </c>
      <c r="C1768" s="3" t="s">
        <v>734</v>
      </c>
      <c r="D1768" s="4" t="s">
        <v>174</v>
      </c>
      <c r="E1768" s="4" t="s">
        <v>16</v>
      </c>
      <c r="F1768" s="5">
        <v>39</v>
      </c>
      <c r="G1768" s="3" t="s">
        <v>339</v>
      </c>
      <c r="H1768" s="3" t="s">
        <v>285</v>
      </c>
      <c r="I1768" s="3" t="s">
        <v>109</v>
      </c>
      <c r="J1768" s="3" t="s">
        <v>110</v>
      </c>
      <c r="K1768" s="3" t="s">
        <v>8</v>
      </c>
      <c r="L1768" s="5">
        <v>2</v>
      </c>
      <c r="M1768" s="5">
        <v>4000</v>
      </c>
      <c r="N1768" s="6">
        <v>0.1</v>
      </c>
      <c r="O1768" s="5">
        <v>7200</v>
      </c>
      <c r="P1768" s="5">
        <v>5800</v>
      </c>
      <c r="Q1768" s="5">
        <f>Table1[[#This Row],[Sales]]-Table1[[#This Row],[Cost]]</f>
        <v>1400</v>
      </c>
      <c r="R1768" s="3" t="s">
        <v>26</v>
      </c>
      <c r="S1768" s="3" t="s">
        <v>10</v>
      </c>
      <c r="T1768" s="3" t="s">
        <v>33</v>
      </c>
      <c r="U1768" s="3" t="s">
        <v>12</v>
      </c>
      <c r="V1768" s="6">
        <f>Table1[[#This Row],[Profit]]/Table1[[#This Row],[Sales]]</f>
        <v>0.19444444444444445</v>
      </c>
      <c r="W1768" s="3">
        <f>[1]!Table1[[#This Row],[Sales]]-[1]!Table1[[#This Row],[Cost]]-[1]!Table1[[#This Row],[Profit]]</f>
        <v>0</v>
      </c>
      <c r="X1768" s="3">
        <f>[1]!Table1[[#This Row],[Quantity]]*[1]!Table1[[#This Row],[Unit_Price]]</f>
        <v>8000</v>
      </c>
      <c r="Y1768" s="7">
        <f>[1]!Table1[[#This Row],[Gross_Sales]]*[1]!Table1[[#This Row],[Discount]]</f>
        <v>800</v>
      </c>
      <c r="Z1768" s="8">
        <f>[1]!Table1[[#This Row],[Gross_Sales]]*[1]!Table1[[#This Row],[Discount_amount]]</f>
        <v>6400000</v>
      </c>
      <c r="AA1768" s="6">
        <f>IFERROR([1]!Table1[[#This Row],[Profit]]/[1]!Table1[[#This Row],[Sales]],0)</f>
        <v>0.19444444444444445</v>
      </c>
      <c r="AB1768" s="3">
        <f>YEAR([1]!Table1[[#This Row],[Order_Date]])</f>
        <v>2024</v>
      </c>
      <c r="AC1768" s="3">
        <f>MONTH([1]!Table1[[#This Row],[Order_Date]])</f>
        <v>8</v>
      </c>
      <c r="AD1768" s="3" t="str">
        <f t="shared" si="81"/>
        <v>Aug</v>
      </c>
      <c r="AE1768" s="3" t="str">
        <f t="shared" si="82"/>
        <v>Q3</v>
      </c>
      <c r="AF1768" s="3" t="str">
        <f t="shared" si="83"/>
        <v>2024-Aug</v>
      </c>
      <c r="AG1768" s="3">
        <f>COUNTIF(C:C,Table1[[#This Row],[Customer_ID]])</f>
        <v>12</v>
      </c>
      <c r="AH1768" s="9" t="e">
        <f>IF([1]!Table1[[#This Row],[Customer_order_count]] &gt;= 10,"FREQUENT",IF([1]!Table1[[#This Row],[Customer_order_count]] &lt;= 10,"REGULAR","OCASSIONAL"))</f>
        <v>#REF!</v>
      </c>
    </row>
    <row r="1769" spans="1:34" x14ac:dyDescent="0.25">
      <c r="A1769" s="10" t="s">
        <v>2592</v>
      </c>
      <c r="B1769" s="11">
        <v>45513</v>
      </c>
      <c r="C1769" s="12" t="s">
        <v>495</v>
      </c>
      <c r="D1769" s="13" t="s">
        <v>320</v>
      </c>
      <c r="E1769" s="13" t="s">
        <v>16</v>
      </c>
      <c r="F1769" s="14">
        <v>54</v>
      </c>
      <c r="G1769" s="12" t="s">
        <v>280</v>
      </c>
      <c r="H1769" s="12" t="s">
        <v>270</v>
      </c>
      <c r="I1769" s="12" t="s">
        <v>74</v>
      </c>
      <c r="J1769" s="12" t="s">
        <v>75</v>
      </c>
      <c r="K1769" s="12" t="s">
        <v>76</v>
      </c>
      <c r="L1769" s="14">
        <v>2</v>
      </c>
      <c r="M1769" s="14">
        <v>550</v>
      </c>
      <c r="N1769" s="15">
        <v>0.1</v>
      </c>
      <c r="O1769" s="14">
        <v>990</v>
      </c>
      <c r="P1769" s="14">
        <v>900</v>
      </c>
      <c r="Q1769" s="5">
        <f>Table1[[#This Row],[Sales]]-Table1[[#This Row],[Cost]]</f>
        <v>90</v>
      </c>
      <c r="R1769" s="12" t="s">
        <v>9</v>
      </c>
      <c r="S1769" s="12" t="s">
        <v>10</v>
      </c>
      <c r="T1769" s="12" t="s">
        <v>33</v>
      </c>
      <c r="U1769" s="12" t="s">
        <v>12</v>
      </c>
      <c r="V1769" s="6">
        <f>Table1[[#This Row],[Profit]]/Table1[[#This Row],[Sales]]</f>
        <v>9.0909090909090912E-2</v>
      </c>
      <c r="W1769" s="12">
        <f>[1]!Table1[[#This Row],[Sales]]-[1]!Table1[[#This Row],[Cost]]-[1]!Table1[[#This Row],[Profit]]</f>
        <v>0</v>
      </c>
      <c r="X1769" s="12">
        <f>[1]!Table1[[#This Row],[Quantity]]*[1]!Table1[[#This Row],[Unit_Price]]</f>
        <v>1100</v>
      </c>
      <c r="Y1769" s="16">
        <f>[1]!Table1[[#This Row],[Gross_Sales]]*[1]!Table1[[#This Row],[Discount]]</f>
        <v>110</v>
      </c>
      <c r="Z1769" s="17">
        <f>[1]!Table1[[#This Row],[Gross_Sales]]*[1]!Table1[[#This Row],[Discount_amount]]</f>
        <v>121000</v>
      </c>
      <c r="AA1769" s="15">
        <f>IFERROR([1]!Table1[[#This Row],[Profit]]/[1]!Table1[[#This Row],[Sales]],0)</f>
        <v>9.0909090909090912E-2</v>
      </c>
      <c r="AB1769" s="12">
        <f>YEAR([1]!Table1[[#This Row],[Order_Date]])</f>
        <v>2024</v>
      </c>
      <c r="AC1769" s="12">
        <f>MONTH([1]!Table1[[#This Row],[Order_Date]])</f>
        <v>8</v>
      </c>
      <c r="AD1769" s="12" t="str">
        <f t="shared" si="81"/>
        <v>Aug</v>
      </c>
      <c r="AE1769" s="12" t="str">
        <f t="shared" si="82"/>
        <v>Q3</v>
      </c>
      <c r="AF1769" s="12" t="str">
        <f t="shared" si="83"/>
        <v>2024-Aug</v>
      </c>
      <c r="AG1769" s="12">
        <f>COUNTIF(C:C,Table1[[#This Row],[Customer_ID]])</f>
        <v>8</v>
      </c>
      <c r="AH1769" s="18" t="e">
        <f>IF([1]!Table1[[#This Row],[Customer_order_count]] &gt;= 10,"FREQUENT",IF([1]!Table1[[#This Row],[Customer_order_count]] &lt;= 10,"REGULAR","OCASSIONAL"))</f>
        <v>#REF!</v>
      </c>
    </row>
    <row r="1770" spans="1:34" x14ac:dyDescent="0.25">
      <c r="A1770" s="1" t="s">
        <v>2593</v>
      </c>
      <c r="B1770" s="2">
        <v>45827</v>
      </c>
      <c r="C1770" s="3" t="s">
        <v>689</v>
      </c>
      <c r="D1770" s="4" t="s">
        <v>690</v>
      </c>
      <c r="E1770" s="4" t="s">
        <v>3</v>
      </c>
      <c r="F1770" s="5">
        <v>44</v>
      </c>
      <c r="G1770" s="3" t="s">
        <v>280</v>
      </c>
      <c r="H1770" s="3" t="s">
        <v>270</v>
      </c>
      <c r="I1770" s="3" t="s">
        <v>51</v>
      </c>
      <c r="J1770" s="3" t="s">
        <v>52</v>
      </c>
      <c r="K1770" s="3" t="s">
        <v>8</v>
      </c>
      <c r="L1770" s="5">
        <v>1</v>
      </c>
      <c r="M1770" s="5">
        <v>4500</v>
      </c>
      <c r="N1770" s="6">
        <v>0.1</v>
      </c>
      <c r="O1770" s="5">
        <v>4050</v>
      </c>
      <c r="P1770" s="5">
        <v>3200</v>
      </c>
      <c r="Q1770" s="5">
        <f>Table1[[#This Row],[Sales]]-Table1[[#This Row],[Cost]]</f>
        <v>850</v>
      </c>
      <c r="R1770" s="3" t="s">
        <v>9</v>
      </c>
      <c r="S1770" s="3" t="s">
        <v>10</v>
      </c>
      <c r="T1770" s="3" t="s">
        <v>11</v>
      </c>
      <c r="U1770" s="3" t="s">
        <v>12</v>
      </c>
      <c r="V1770" s="6">
        <f>Table1[[#This Row],[Profit]]/Table1[[#This Row],[Sales]]</f>
        <v>0.20987654320987653</v>
      </c>
      <c r="W1770" s="3">
        <f>[1]!Table1[[#This Row],[Sales]]-[1]!Table1[[#This Row],[Cost]]-[1]!Table1[[#This Row],[Profit]]</f>
        <v>0</v>
      </c>
      <c r="X1770" s="3">
        <f>[1]!Table1[[#This Row],[Quantity]]*[1]!Table1[[#This Row],[Unit_Price]]</f>
        <v>4500</v>
      </c>
      <c r="Y1770" s="7">
        <f>[1]!Table1[[#This Row],[Gross_Sales]]*[1]!Table1[[#This Row],[Discount]]</f>
        <v>450</v>
      </c>
      <c r="Z1770" s="8">
        <f>[1]!Table1[[#This Row],[Gross_Sales]]*[1]!Table1[[#This Row],[Discount_amount]]</f>
        <v>2025000</v>
      </c>
      <c r="AA1770" s="6">
        <f>IFERROR([1]!Table1[[#This Row],[Profit]]/[1]!Table1[[#This Row],[Sales]],0)</f>
        <v>0.20987654320987653</v>
      </c>
      <c r="AB1770" s="3">
        <f>YEAR([1]!Table1[[#This Row],[Order_Date]])</f>
        <v>2025</v>
      </c>
      <c r="AC1770" s="3">
        <f>MONTH([1]!Table1[[#This Row],[Order_Date]])</f>
        <v>6</v>
      </c>
      <c r="AD1770" s="3" t="str">
        <f t="shared" si="81"/>
        <v>Jun</v>
      </c>
      <c r="AE1770" s="3" t="str">
        <f t="shared" si="82"/>
        <v>Q2</v>
      </c>
      <c r="AF1770" s="3" t="str">
        <f t="shared" si="83"/>
        <v>2025-Jun</v>
      </c>
      <c r="AG1770" s="3">
        <f>COUNTIF(C:C,Table1[[#This Row],[Customer_ID]])</f>
        <v>14</v>
      </c>
      <c r="AH1770" s="9" t="e">
        <f>IF([1]!Table1[[#This Row],[Customer_order_count]] &gt;= 10,"FREQUENT",IF([1]!Table1[[#This Row],[Customer_order_count]] &lt;= 10,"REGULAR","OCASSIONAL"))</f>
        <v>#REF!</v>
      </c>
    </row>
    <row r="1771" spans="1:34" x14ac:dyDescent="0.25">
      <c r="A1771" s="10" t="s">
        <v>2594</v>
      </c>
      <c r="B1771" s="11">
        <v>45397</v>
      </c>
      <c r="C1771" s="12" t="s">
        <v>564</v>
      </c>
      <c r="D1771" s="13" t="s">
        <v>557</v>
      </c>
      <c r="E1771" s="13" t="s">
        <v>16</v>
      </c>
      <c r="F1771" s="14">
        <v>38</v>
      </c>
      <c r="G1771" s="12" t="s">
        <v>312</v>
      </c>
      <c r="H1771" s="12" t="s">
        <v>276</v>
      </c>
      <c r="I1771" s="12" t="s">
        <v>95</v>
      </c>
      <c r="J1771" s="12" t="s">
        <v>96</v>
      </c>
      <c r="K1771" s="12" t="s">
        <v>46</v>
      </c>
      <c r="L1771" s="14">
        <v>4</v>
      </c>
      <c r="M1771" s="14">
        <v>600</v>
      </c>
      <c r="N1771" s="15">
        <v>0.05</v>
      </c>
      <c r="O1771" s="14">
        <v>2280</v>
      </c>
      <c r="P1771" s="14">
        <v>1520</v>
      </c>
      <c r="Q1771" s="5">
        <f>Table1[[#This Row],[Sales]]-Table1[[#This Row],[Cost]]</f>
        <v>760</v>
      </c>
      <c r="R1771" s="12" t="s">
        <v>9</v>
      </c>
      <c r="S1771" s="12" t="s">
        <v>10</v>
      </c>
      <c r="T1771" s="12" t="s">
        <v>11</v>
      </c>
      <c r="U1771" s="12" t="s">
        <v>27</v>
      </c>
      <c r="V1771" s="6">
        <f>Table1[[#This Row],[Profit]]/Table1[[#This Row],[Sales]]</f>
        <v>0.33333333333333331</v>
      </c>
      <c r="W1771" s="12">
        <f>[1]!Table1[[#This Row],[Sales]]-[1]!Table1[[#This Row],[Cost]]-[1]!Table1[[#This Row],[Profit]]</f>
        <v>0</v>
      </c>
      <c r="X1771" s="12">
        <f>[1]!Table1[[#This Row],[Quantity]]*[1]!Table1[[#This Row],[Unit_Price]]</f>
        <v>2400</v>
      </c>
      <c r="Y1771" s="16">
        <f>[1]!Table1[[#This Row],[Gross_Sales]]*[1]!Table1[[#This Row],[Discount]]</f>
        <v>120</v>
      </c>
      <c r="Z1771" s="17">
        <f>[1]!Table1[[#This Row],[Gross_Sales]]*[1]!Table1[[#This Row],[Discount_amount]]</f>
        <v>288000</v>
      </c>
      <c r="AA1771" s="15">
        <f>IFERROR([1]!Table1[[#This Row],[Profit]]/[1]!Table1[[#This Row],[Sales]],0)</f>
        <v>0.33333333333333331</v>
      </c>
      <c r="AB1771" s="12">
        <f>YEAR([1]!Table1[[#This Row],[Order_Date]])</f>
        <v>2024</v>
      </c>
      <c r="AC1771" s="12">
        <f>MONTH([1]!Table1[[#This Row],[Order_Date]])</f>
        <v>4</v>
      </c>
      <c r="AD1771" s="12" t="str">
        <f t="shared" si="81"/>
        <v>Apr</v>
      </c>
      <c r="AE1771" s="12" t="str">
        <f t="shared" si="82"/>
        <v>Q2</v>
      </c>
      <c r="AF1771" s="12" t="str">
        <f t="shared" si="83"/>
        <v>2024-Apr</v>
      </c>
      <c r="AG1771" s="12">
        <f>COUNTIF(C:C,Table1[[#This Row],[Customer_ID]])</f>
        <v>11</v>
      </c>
      <c r="AH1771" s="18" t="e">
        <f>IF([1]!Table1[[#This Row],[Customer_order_count]] &gt;= 10,"FREQUENT",IF([1]!Table1[[#This Row],[Customer_order_count]] &lt;= 10,"REGULAR","OCASSIONAL"))</f>
        <v>#REF!</v>
      </c>
    </row>
    <row r="1772" spans="1:34" x14ac:dyDescent="0.25">
      <c r="A1772" s="1" t="s">
        <v>2595</v>
      </c>
      <c r="B1772" s="2">
        <v>45904</v>
      </c>
      <c r="C1772" s="3" t="s">
        <v>316</v>
      </c>
      <c r="D1772" s="4" t="s">
        <v>167</v>
      </c>
      <c r="E1772" s="4" t="s">
        <v>3</v>
      </c>
      <c r="F1772" s="5">
        <v>47</v>
      </c>
      <c r="G1772" s="3" t="s">
        <v>317</v>
      </c>
      <c r="H1772" s="3" t="s">
        <v>5</v>
      </c>
      <c r="I1772" s="3" t="s">
        <v>23</v>
      </c>
      <c r="J1772" s="3" t="s">
        <v>24</v>
      </c>
      <c r="K1772" s="3" t="s">
        <v>25</v>
      </c>
      <c r="L1772" s="5">
        <v>1</v>
      </c>
      <c r="M1772" s="5">
        <v>55000</v>
      </c>
      <c r="N1772" s="6">
        <v>0.1</v>
      </c>
      <c r="O1772" s="5">
        <v>49500</v>
      </c>
      <c r="P1772" s="5">
        <v>40000</v>
      </c>
      <c r="Q1772" s="5">
        <f>Table1[[#This Row],[Sales]]-Table1[[#This Row],[Cost]]</f>
        <v>9500</v>
      </c>
      <c r="R1772" s="3" t="s">
        <v>26</v>
      </c>
      <c r="S1772" s="3" t="s">
        <v>10</v>
      </c>
      <c r="T1772" s="3" t="s">
        <v>33</v>
      </c>
      <c r="U1772" s="3" t="s">
        <v>27</v>
      </c>
      <c r="V1772" s="6">
        <f>Table1[[#This Row],[Profit]]/Table1[[#This Row],[Sales]]</f>
        <v>0.19191919191919191</v>
      </c>
      <c r="W1772" s="3">
        <f>[1]!Table1[[#This Row],[Sales]]-[1]!Table1[[#This Row],[Cost]]-[1]!Table1[[#This Row],[Profit]]</f>
        <v>0</v>
      </c>
      <c r="X1772" s="3">
        <f>[1]!Table1[[#This Row],[Quantity]]*[1]!Table1[[#This Row],[Unit_Price]]</f>
        <v>55000</v>
      </c>
      <c r="Y1772" s="7">
        <f>[1]!Table1[[#This Row],[Gross_Sales]]*[1]!Table1[[#This Row],[Discount]]</f>
        <v>5500</v>
      </c>
      <c r="Z1772" s="8">
        <f>[1]!Table1[[#This Row],[Gross_Sales]]*[1]!Table1[[#This Row],[Discount_amount]]</f>
        <v>302500000</v>
      </c>
      <c r="AA1772" s="6">
        <f>IFERROR([1]!Table1[[#This Row],[Profit]]/[1]!Table1[[#This Row],[Sales]],0)</f>
        <v>0.19191919191919191</v>
      </c>
      <c r="AB1772" s="3">
        <f>YEAR([1]!Table1[[#This Row],[Order_Date]])</f>
        <v>2025</v>
      </c>
      <c r="AC1772" s="3">
        <f>MONTH([1]!Table1[[#This Row],[Order_Date]])</f>
        <v>9</v>
      </c>
      <c r="AD1772" s="3" t="str">
        <f t="shared" si="81"/>
        <v>Sep</v>
      </c>
      <c r="AE1772" s="3" t="str">
        <f t="shared" si="82"/>
        <v>Q3</v>
      </c>
      <c r="AF1772" s="3" t="str">
        <f t="shared" si="83"/>
        <v>2025-Sep</v>
      </c>
      <c r="AG1772" s="3">
        <f>COUNTIF(C:C,Table1[[#This Row],[Customer_ID]])</f>
        <v>10</v>
      </c>
      <c r="AH1772" s="9" t="e">
        <f>IF([1]!Table1[[#This Row],[Customer_order_count]] &gt;= 10,"FREQUENT",IF([1]!Table1[[#This Row],[Customer_order_count]] &lt;= 10,"REGULAR","OCASSIONAL"))</f>
        <v>#REF!</v>
      </c>
    </row>
    <row r="1773" spans="1:34" x14ac:dyDescent="0.25">
      <c r="A1773" s="10" t="s">
        <v>2596</v>
      </c>
      <c r="B1773" s="11">
        <v>45498</v>
      </c>
      <c r="C1773" s="12" t="s">
        <v>945</v>
      </c>
      <c r="D1773" s="13" t="s">
        <v>2</v>
      </c>
      <c r="E1773" s="13" t="s">
        <v>3</v>
      </c>
      <c r="F1773" s="14">
        <v>42</v>
      </c>
      <c r="G1773" s="12" t="s">
        <v>407</v>
      </c>
      <c r="H1773" s="12" t="s">
        <v>285</v>
      </c>
      <c r="I1773" s="12" t="s">
        <v>89</v>
      </c>
      <c r="J1773" s="12" t="s">
        <v>90</v>
      </c>
      <c r="K1773" s="12" t="s">
        <v>91</v>
      </c>
      <c r="L1773" s="14">
        <v>2</v>
      </c>
      <c r="M1773" s="14">
        <v>35000</v>
      </c>
      <c r="N1773" s="15">
        <v>0.2</v>
      </c>
      <c r="O1773" s="14">
        <v>56000</v>
      </c>
      <c r="P1773" s="14">
        <v>54000</v>
      </c>
      <c r="Q1773" s="5">
        <f>Table1[[#This Row],[Sales]]-Table1[[#This Row],[Cost]]</f>
        <v>2000</v>
      </c>
      <c r="R1773" s="12" t="s">
        <v>26</v>
      </c>
      <c r="S1773" s="12" t="s">
        <v>10</v>
      </c>
      <c r="T1773" s="12" t="s">
        <v>33</v>
      </c>
      <c r="U1773" s="12" t="s">
        <v>12</v>
      </c>
      <c r="V1773" s="6">
        <f>Table1[[#This Row],[Profit]]/Table1[[#This Row],[Sales]]</f>
        <v>3.5714285714285712E-2</v>
      </c>
      <c r="W1773" s="12">
        <f>[1]!Table1[[#This Row],[Sales]]-[1]!Table1[[#This Row],[Cost]]-[1]!Table1[[#This Row],[Profit]]</f>
        <v>0</v>
      </c>
      <c r="X1773" s="12">
        <f>[1]!Table1[[#This Row],[Quantity]]*[1]!Table1[[#This Row],[Unit_Price]]</f>
        <v>70000</v>
      </c>
      <c r="Y1773" s="16">
        <f>[1]!Table1[[#This Row],[Gross_Sales]]*[1]!Table1[[#This Row],[Discount]]</f>
        <v>14000</v>
      </c>
      <c r="Z1773" s="17">
        <f>[1]!Table1[[#This Row],[Gross_Sales]]*[1]!Table1[[#This Row],[Discount_amount]]</f>
        <v>980000000</v>
      </c>
      <c r="AA1773" s="15">
        <f>IFERROR([1]!Table1[[#This Row],[Profit]]/[1]!Table1[[#This Row],[Sales]],0)</f>
        <v>3.5714285714285712E-2</v>
      </c>
      <c r="AB1773" s="12">
        <f>YEAR([1]!Table1[[#This Row],[Order_Date]])</f>
        <v>2024</v>
      </c>
      <c r="AC1773" s="12">
        <f>MONTH([1]!Table1[[#This Row],[Order_Date]])</f>
        <v>7</v>
      </c>
      <c r="AD1773" s="12" t="str">
        <f t="shared" si="81"/>
        <v>Jul</v>
      </c>
      <c r="AE1773" s="12" t="str">
        <f t="shared" si="82"/>
        <v>Q3</v>
      </c>
      <c r="AF1773" s="12" t="str">
        <f t="shared" si="83"/>
        <v>2024-Jul</v>
      </c>
      <c r="AG1773" s="12">
        <f>COUNTIF(C:C,Table1[[#This Row],[Customer_ID]])</f>
        <v>6</v>
      </c>
      <c r="AH1773" s="18" t="e">
        <f>IF([1]!Table1[[#This Row],[Customer_order_count]] &gt;= 10,"FREQUENT",IF([1]!Table1[[#This Row],[Customer_order_count]] &lt;= 10,"REGULAR","OCASSIONAL"))</f>
        <v>#REF!</v>
      </c>
    </row>
    <row r="1774" spans="1:34" x14ac:dyDescent="0.25">
      <c r="A1774" s="1" t="s">
        <v>2597</v>
      </c>
      <c r="B1774" s="2">
        <v>45385</v>
      </c>
      <c r="C1774" s="3" t="s">
        <v>540</v>
      </c>
      <c r="D1774" s="3" t="s">
        <v>541</v>
      </c>
      <c r="E1774" s="3" t="s">
        <v>3</v>
      </c>
      <c r="F1774" s="3">
        <v>47</v>
      </c>
      <c r="G1774" s="3" t="s">
        <v>275</v>
      </c>
      <c r="H1774" s="3" t="s">
        <v>276</v>
      </c>
      <c r="I1774" s="3" t="s">
        <v>23</v>
      </c>
      <c r="J1774" s="3" t="s">
        <v>24</v>
      </c>
      <c r="K1774" s="3" t="s">
        <v>25</v>
      </c>
      <c r="L1774" s="3">
        <v>3</v>
      </c>
      <c r="M1774" s="3">
        <v>55000</v>
      </c>
      <c r="N1774" s="3">
        <v>0</v>
      </c>
      <c r="O1774" s="3">
        <v>165000</v>
      </c>
      <c r="P1774" s="3">
        <v>120000</v>
      </c>
      <c r="Q1774" s="5">
        <f>Table1[[#This Row],[Sales]]-Table1[[#This Row],[Cost]]</f>
        <v>45000</v>
      </c>
      <c r="R1774" s="3" t="s">
        <v>17</v>
      </c>
      <c r="S1774" s="3" t="s">
        <v>287</v>
      </c>
      <c r="T1774" s="3" t="s">
        <v>11</v>
      </c>
      <c r="U1774" s="3" t="s">
        <v>19</v>
      </c>
      <c r="V1774" s="6">
        <f>Table1[[#This Row],[Profit]]/Table1[[#This Row],[Sales]]</f>
        <v>0.27272727272727271</v>
      </c>
      <c r="W1774" s="3">
        <f>[1]!Table1[[#This Row],[Sales]]-[1]!Table1[[#This Row],[Cost]]-[1]!Table1[[#This Row],[Profit]]</f>
        <v>-240000</v>
      </c>
      <c r="X1774" s="3">
        <f>[1]!Table1[[#This Row],[Quantity]]*[1]!Table1[[#This Row],[Unit_Price]]</f>
        <v>165000</v>
      </c>
      <c r="Y1774" s="3">
        <f>[1]!Table1[[#This Row],[Gross_Sales]]*[1]!Table1[[#This Row],[Discount]]</f>
        <v>0</v>
      </c>
      <c r="Z1774" s="3">
        <f>[1]!Table1[[#This Row],[Gross_Sales]]*[1]!Table1[[#This Row],[Discount_amount]]</f>
        <v>0</v>
      </c>
      <c r="AA1774" s="3">
        <f>IFERROR([1]!Table1[[#This Row],[Profit]]/[1]!Table1[[#This Row],[Sales]],0)</f>
        <v>0.27272727272727271</v>
      </c>
      <c r="AB1774" s="3">
        <f>YEAR([1]!Table1[[#This Row],[Order_Date]])</f>
        <v>2024</v>
      </c>
      <c r="AC1774" s="3">
        <f>MONTH([1]!Table1[[#This Row],[Order_Date]])</f>
        <v>4</v>
      </c>
      <c r="AD1774" s="3" t="str">
        <f t="shared" si="81"/>
        <v>Apr</v>
      </c>
      <c r="AE1774" s="3" t="str">
        <f t="shared" si="82"/>
        <v>Q2</v>
      </c>
      <c r="AF1774" s="3" t="str">
        <f t="shared" si="83"/>
        <v>2024-Apr</v>
      </c>
      <c r="AG1774" s="3">
        <f>COUNTIF(C:C,Table1[[#This Row],[Customer_ID]])</f>
        <v>17</v>
      </c>
      <c r="AH1774" s="9" t="e">
        <f>IF([1]!Table1[[#This Row],[Customer_order_count]] &gt;= 10,"FREQUENT",IF([1]!Table1[[#This Row],[Customer_order_count]] &lt;= 10,"REGULAR","OCASSIONAL"))</f>
        <v>#REF!</v>
      </c>
    </row>
    <row r="1775" spans="1:34" x14ac:dyDescent="0.25">
      <c r="A1775" s="10" t="s">
        <v>2598</v>
      </c>
      <c r="B1775" s="11">
        <v>45637</v>
      </c>
      <c r="C1775" s="12" t="s">
        <v>813</v>
      </c>
      <c r="D1775" s="13" t="s">
        <v>420</v>
      </c>
      <c r="E1775" s="13" t="s">
        <v>3</v>
      </c>
      <c r="F1775" s="14">
        <v>28</v>
      </c>
      <c r="G1775" s="12" t="s">
        <v>295</v>
      </c>
      <c r="H1775" s="12" t="s">
        <v>270</v>
      </c>
      <c r="I1775" s="12" t="s">
        <v>186</v>
      </c>
      <c r="J1775" s="12" t="s">
        <v>187</v>
      </c>
      <c r="K1775" s="12" t="s">
        <v>91</v>
      </c>
      <c r="L1775" s="14">
        <v>1</v>
      </c>
      <c r="M1775" s="14">
        <v>12000</v>
      </c>
      <c r="N1775" s="15">
        <v>0.1</v>
      </c>
      <c r="O1775" s="14">
        <v>10800</v>
      </c>
      <c r="P1775" s="14">
        <v>9000</v>
      </c>
      <c r="Q1775" s="5">
        <f>Table1[[#This Row],[Sales]]-Table1[[#This Row],[Cost]]</f>
        <v>1800</v>
      </c>
      <c r="R1775" s="12" t="s">
        <v>9</v>
      </c>
      <c r="S1775" s="12" t="s">
        <v>10</v>
      </c>
      <c r="T1775" s="12" t="s">
        <v>40</v>
      </c>
      <c r="U1775" s="12" t="s">
        <v>12</v>
      </c>
      <c r="V1775" s="6">
        <f>Table1[[#This Row],[Profit]]/Table1[[#This Row],[Sales]]</f>
        <v>0.16666666666666666</v>
      </c>
      <c r="W1775" s="12">
        <f>[1]!Table1[[#This Row],[Sales]]-[1]!Table1[[#This Row],[Cost]]-[1]!Table1[[#This Row],[Profit]]</f>
        <v>0</v>
      </c>
      <c r="X1775" s="12">
        <f>[1]!Table1[[#This Row],[Quantity]]*[1]!Table1[[#This Row],[Unit_Price]]</f>
        <v>12000</v>
      </c>
      <c r="Y1775" s="16">
        <f>[1]!Table1[[#This Row],[Gross_Sales]]*[1]!Table1[[#This Row],[Discount]]</f>
        <v>1200</v>
      </c>
      <c r="Z1775" s="17">
        <f>[1]!Table1[[#This Row],[Gross_Sales]]*[1]!Table1[[#This Row],[Discount_amount]]</f>
        <v>14400000</v>
      </c>
      <c r="AA1775" s="15">
        <f>IFERROR([1]!Table1[[#This Row],[Profit]]/[1]!Table1[[#This Row],[Sales]],0)</f>
        <v>0.16666666666666666</v>
      </c>
      <c r="AB1775" s="12">
        <f>YEAR([1]!Table1[[#This Row],[Order_Date]])</f>
        <v>2024</v>
      </c>
      <c r="AC1775" s="12">
        <f>MONTH([1]!Table1[[#This Row],[Order_Date]])</f>
        <v>12</v>
      </c>
      <c r="AD1775" s="12" t="str">
        <f t="shared" si="81"/>
        <v>Dec</v>
      </c>
      <c r="AE1775" s="12" t="str">
        <f t="shared" si="82"/>
        <v>Q4</v>
      </c>
      <c r="AF1775" s="12" t="str">
        <f t="shared" si="83"/>
        <v>2024-Dec</v>
      </c>
      <c r="AG1775" s="12">
        <f>COUNTIF(C:C,Table1[[#This Row],[Customer_ID]])</f>
        <v>8</v>
      </c>
      <c r="AH1775" s="18" t="e">
        <f>IF([1]!Table1[[#This Row],[Customer_order_count]] &gt;= 10,"FREQUENT",IF([1]!Table1[[#This Row],[Customer_order_count]] &lt;= 10,"REGULAR","OCASSIONAL"))</f>
        <v>#REF!</v>
      </c>
    </row>
    <row r="1776" spans="1:34" x14ac:dyDescent="0.25">
      <c r="A1776" s="1" t="s">
        <v>2599</v>
      </c>
      <c r="B1776" s="2">
        <v>45390</v>
      </c>
      <c r="C1776" s="3" t="s">
        <v>1874</v>
      </c>
      <c r="D1776" s="4" t="s">
        <v>1275</v>
      </c>
      <c r="E1776" s="4" t="s">
        <v>16</v>
      </c>
      <c r="F1776" s="5">
        <v>48</v>
      </c>
      <c r="G1776" s="3" t="s">
        <v>317</v>
      </c>
      <c r="H1776" s="3" t="s">
        <v>5</v>
      </c>
      <c r="I1776" s="3" t="s">
        <v>6</v>
      </c>
      <c r="J1776" s="3" t="s">
        <v>7</v>
      </c>
      <c r="K1776" s="3" t="s">
        <v>8</v>
      </c>
      <c r="L1776" s="5">
        <v>3</v>
      </c>
      <c r="M1776" s="5">
        <v>7000</v>
      </c>
      <c r="N1776" s="6">
        <v>0</v>
      </c>
      <c r="O1776" s="5">
        <v>21000</v>
      </c>
      <c r="P1776" s="5">
        <v>15600</v>
      </c>
      <c r="Q1776" s="5">
        <f>Table1[[#This Row],[Sales]]-Table1[[#This Row],[Cost]]</f>
        <v>5400</v>
      </c>
      <c r="R1776" s="3" t="s">
        <v>26</v>
      </c>
      <c r="S1776" s="3" t="s">
        <v>10</v>
      </c>
      <c r="T1776" s="3" t="s">
        <v>11</v>
      </c>
      <c r="U1776" s="3" t="s">
        <v>12</v>
      </c>
      <c r="V1776" s="6">
        <f>Table1[[#This Row],[Profit]]/Table1[[#This Row],[Sales]]</f>
        <v>0.25714285714285712</v>
      </c>
      <c r="W1776" s="3">
        <f>[1]!Table1[[#This Row],[Sales]]-[1]!Table1[[#This Row],[Cost]]-[1]!Table1[[#This Row],[Profit]]</f>
        <v>0</v>
      </c>
      <c r="X1776" s="3">
        <f>[1]!Table1[[#This Row],[Quantity]]*[1]!Table1[[#This Row],[Unit_Price]]</f>
        <v>21000</v>
      </c>
      <c r="Y1776" s="7">
        <f>[1]!Table1[[#This Row],[Gross_Sales]]*[1]!Table1[[#This Row],[Discount]]</f>
        <v>0</v>
      </c>
      <c r="Z1776" s="8">
        <f>[1]!Table1[[#This Row],[Gross_Sales]]*[1]!Table1[[#This Row],[Discount_amount]]</f>
        <v>0</v>
      </c>
      <c r="AA1776" s="6">
        <f>IFERROR([1]!Table1[[#This Row],[Profit]]/[1]!Table1[[#This Row],[Sales]],0)</f>
        <v>0.25714285714285712</v>
      </c>
      <c r="AB1776" s="3">
        <f>YEAR([1]!Table1[[#This Row],[Order_Date]])</f>
        <v>2024</v>
      </c>
      <c r="AC1776" s="3">
        <f>MONTH([1]!Table1[[#This Row],[Order_Date]])</f>
        <v>4</v>
      </c>
      <c r="AD1776" s="3" t="str">
        <f t="shared" si="81"/>
        <v>Apr</v>
      </c>
      <c r="AE1776" s="3" t="str">
        <f t="shared" si="82"/>
        <v>Q2</v>
      </c>
      <c r="AF1776" s="3" t="str">
        <f t="shared" si="83"/>
        <v>2024-Apr</v>
      </c>
      <c r="AG1776" s="3">
        <f>COUNTIF(C:C,Table1[[#This Row],[Customer_ID]])</f>
        <v>6</v>
      </c>
      <c r="AH1776" s="9" t="e">
        <f>IF([1]!Table1[[#This Row],[Customer_order_count]] &gt;= 10,"FREQUENT",IF([1]!Table1[[#This Row],[Customer_order_count]] &lt;= 10,"REGULAR","OCASSIONAL"))</f>
        <v>#REF!</v>
      </c>
    </row>
    <row r="1777" spans="1:34" x14ac:dyDescent="0.25">
      <c r="A1777" s="10" t="s">
        <v>2600</v>
      </c>
      <c r="B1777" s="11">
        <v>45717</v>
      </c>
      <c r="C1777" s="12" t="s">
        <v>2601</v>
      </c>
      <c r="D1777" s="13" t="s">
        <v>441</v>
      </c>
      <c r="E1777" s="13" t="s">
        <v>3</v>
      </c>
      <c r="F1777" s="14">
        <v>38</v>
      </c>
      <c r="G1777" s="12" t="s">
        <v>290</v>
      </c>
      <c r="H1777" s="12" t="s">
        <v>276</v>
      </c>
      <c r="I1777" s="12" t="s">
        <v>105</v>
      </c>
      <c r="J1777" s="12" t="s">
        <v>106</v>
      </c>
      <c r="K1777" s="12" t="s">
        <v>76</v>
      </c>
      <c r="L1777" s="14">
        <v>4</v>
      </c>
      <c r="M1777" s="14">
        <v>450</v>
      </c>
      <c r="N1777" s="15">
        <v>0.05</v>
      </c>
      <c r="O1777" s="14">
        <v>1710</v>
      </c>
      <c r="P1777" s="14">
        <v>1320</v>
      </c>
      <c r="Q1777" s="5">
        <f>Table1[[#This Row],[Sales]]-Table1[[#This Row],[Cost]]</f>
        <v>390</v>
      </c>
      <c r="R1777" s="12" t="s">
        <v>26</v>
      </c>
      <c r="S1777" s="12" t="s">
        <v>10</v>
      </c>
      <c r="T1777" s="12" t="s">
        <v>18</v>
      </c>
      <c r="U1777" s="12" t="s">
        <v>19</v>
      </c>
      <c r="V1777" s="6">
        <f>Table1[[#This Row],[Profit]]/Table1[[#This Row],[Sales]]</f>
        <v>0.22807017543859648</v>
      </c>
      <c r="W1777" s="12">
        <f>[1]!Table1[[#This Row],[Sales]]-[1]!Table1[[#This Row],[Cost]]-[1]!Table1[[#This Row],[Profit]]</f>
        <v>0</v>
      </c>
      <c r="X1777" s="12">
        <f>[1]!Table1[[#This Row],[Quantity]]*[1]!Table1[[#This Row],[Unit_Price]]</f>
        <v>1800</v>
      </c>
      <c r="Y1777" s="16">
        <f>[1]!Table1[[#This Row],[Gross_Sales]]*[1]!Table1[[#This Row],[Discount]]</f>
        <v>90</v>
      </c>
      <c r="Z1777" s="17">
        <f>[1]!Table1[[#This Row],[Gross_Sales]]*[1]!Table1[[#This Row],[Discount_amount]]</f>
        <v>162000</v>
      </c>
      <c r="AA1777" s="15">
        <f>IFERROR([1]!Table1[[#This Row],[Profit]]/[1]!Table1[[#This Row],[Sales]],0)</f>
        <v>0.22807017543859648</v>
      </c>
      <c r="AB1777" s="12">
        <f>YEAR([1]!Table1[[#This Row],[Order_Date]])</f>
        <v>2025</v>
      </c>
      <c r="AC1777" s="12">
        <f>MONTH([1]!Table1[[#This Row],[Order_Date]])</f>
        <v>3</v>
      </c>
      <c r="AD1777" s="12" t="str">
        <f t="shared" si="81"/>
        <v>Mar</v>
      </c>
      <c r="AE1777" s="12" t="str">
        <f t="shared" si="82"/>
        <v>Q1</v>
      </c>
      <c r="AF1777" s="12" t="str">
        <f t="shared" si="83"/>
        <v>2025-Mar</v>
      </c>
      <c r="AG1777" s="12">
        <f>COUNTIF(C:C,Table1[[#This Row],[Customer_ID]])</f>
        <v>2</v>
      </c>
      <c r="AH1777" s="18" t="e">
        <f>IF([1]!Table1[[#This Row],[Customer_order_count]] &gt;= 10,"FREQUENT",IF([1]!Table1[[#This Row],[Customer_order_count]] &lt;= 10,"REGULAR","OCASSIONAL"))</f>
        <v>#REF!</v>
      </c>
    </row>
    <row r="1778" spans="1:34" x14ac:dyDescent="0.25">
      <c r="A1778" s="1" t="s">
        <v>2602</v>
      </c>
      <c r="B1778" s="2">
        <v>45867</v>
      </c>
      <c r="C1778" s="3" t="s">
        <v>1047</v>
      </c>
      <c r="D1778" s="4" t="s">
        <v>1029</v>
      </c>
      <c r="E1778" s="4" t="s">
        <v>16</v>
      </c>
      <c r="F1778" s="5">
        <v>52</v>
      </c>
      <c r="G1778" s="3" t="s">
        <v>275</v>
      </c>
      <c r="H1778" s="3" t="s">
        <v>276</v>
      </c>
      <c r="I1778" s="3" t="s">
        <v>51</v>
      </c>
      <c r="J1778" s="3" t="s">
        <v>52</v>
      </c>
      <c r="K1778" s="3" t="s">
        <v>8</v>
      </c>
      <c r="L1778" s="5">
        <v>1</v>
      </c>
      <c r="M1778" s="5">
        <v>4500</v>
      </c>
      <c r="N1778" s="6">
        <v>0.05</v>
      </c>
      <c r="O1778" s="5">
        <v>4275</v>
      </c>
      <c r="P1778" s="5">
        <v>3200</v>
      </c>
      <c r="Q1778" s="5">
        <f>Table1[[#This Row],[Sales]]-Table1[[#This Row],[Cost]]</f>
        <v>1075</v>
      </c>
      <c r="R1778" s="3" t="s">
        <v>26</v>
      </c>
      <c r="S1778" s="3" t="s">
        <v>10</v>
      </c>
      <c r="T1778" s="3" t="s">
        <v>33</v>
      </c>
      <c r="U1778" s="3" t="s">
        <v>27</v>
      </c>
      <c r="V1778" s="6">
        <f>Table1[[#This Row],[Profit]]/Table1[[#This Row],[Sales]]</f>
        <v>0.25146198830409355</v>
      </c>
      <c r="W1778" s="3">
        <f>[1]!Table1[[#This Row],[Sales]]-[1]!Table1[[#This Row],[Cost]]-[1]!Table1[[#This Row],[Profit]]</f>
        <v>0</v>
      </c>
      <c r="X1778" s="3">
        <f>[1]!Table1[[#This Row],[Quantity]]*[1]!Table1[[#This Row],[Unit_Price]]</f>
        <v>4500</v>
      </c>
      <c r="Y1778" s="7">
        <f>[1]!Table1[[#This Row],[Gross_Sales]]*[1]!Table1[[#This Row],[Discount]]</f>
        <v>225</v>
      </c>
      <c r="Z1778" s="8">
        <f>[1]!Table1[[#This Row],[Gross_Sales]]*[1]!Table1[[#This Row],[Discount_amount]]</f>
        <v>1012500</v>
      </c>
      <c r="AA1778" s="6">
        <f>IFERROR([1]!Table1[[#This Row],[Profit]]/[1]!Table1[[#This Row],[Sales]],0)</f>
        <v>0.25146198830409355</v>
      </c>
      <c r="AB1778" s="3">
        <f>YEAR([1]!Table1[[#This Row],[Order_Date]])</f>
        <v>2025</v>
      </c>
      <c r="AC1778" s="3">
        <f>MONTH([1]!Table1[[#This Row],[Order_Date]])</f>
        <v>7</v>
      </c>
      <c r="AD1778" s="3" t="str">
        <f t="shared" si="81"/>
        <v>Jul</v>
      </c>
      <c r="AE1778" s="3" t="str">
        <f t="shared" si="82"/>
        <v>Q3</v>
      </c>
      <c r="AF1778" s="3" t="str">
        <f t="shared" si="83"/>
        <v>2025-Jul</v>
      </c>
      <c r="AG1778" s="3">
        <f>COUNTIF(C:C,Table1[[#This Row],[Customer_ID]])</f>
        <v>23</v>
      </c>
      <c r="AH1778" s="9" t="e">
        <f>IF([1]!Table1[[#This Row],[Customer_order_count]] &gt;= 10,"FREQUENT",IF([1]!Table1[[#This Row],[Customer_order_count]] &lt;= 10,"REGULAR","OCASSIONAL"))</f>
        <v>#REF!</v>
      </c>
    </row>
    <row r="1779" spans="1:34" x14ac:dyDescent="0.25">
      <c r="A1779" s="10" t="s">
        <v>2603</v>
      </c>
      <c r="B1779" s="11">
        <v>45846</v>
      </c>
      <c r="C1779" s="12" t="s">
        <v>943</v>
      </c>
      <c r="D1779" s="13" t="s">
        <v>151</v>
      </c>
      <c r="E1779" s="13" t="s">
        <v>3</v>
      </c>
      <c r="F1779" s="14">
        <v>58</v>
      </c>
      <c r="G1779" s="12" t="s">
        <v>275</v>
      </c>
      <c r="H1779" s="12" t="s">
        <v>276</v>
      </c>
      <c r="I1779" s="12" t="s">
        <v>95</v>
      </c>
      <c r="J1779" s="12" t="s">
        <v>96</v>
      </c>
      <c r="K1779" s="12" t="s">
        <v>46</v>
      </c>
      <c r="L1779" s="14">
        <v>2</v>
      </c>
      <c r="M1779" s="14">
        <v>600</v>
      </c>
      <c r="N1779" s="15">
        <v>0.1</v>
      </c>
      <c r="O1779" s="14">
        <v>1080</v>
      </c>
      <c r="P1779" s="14">
        <v>760</v>
      </c>
      <c r="Q1779" s="5">
        <f>Table1[[#This Row],[Sales]]-Table1[[#This Row],[Cost]]</f>
        <v>320</v>
      </c>
      <c r="R1779" s="12" t="s">
        <v>77</v>
      </c>
      <c r="S1779" s="12" t="s">
        <v>10</v>
      </c>
      <c r="T1779" s="12" t="s">
        <v>33</v>
      </c>
      <c r="U1779" s="12" t="s">
        <v>19</v>
      </c>
      <c r="V1779" s="6">
        <f>Table1[[#This Row],[Profit]]/Table1[[#This Row],[Sales]]</f>
        <v>0.29629629629629628</v>
      </c>
      <c r="W1779" s="12">
        <f>[1]!Table1[[#This Row],[Sales]]-[1]!Table1[[#This Row],[Cost]]-[1]!Table1[[#This Row],[Profit]]</f>
        <v>0</v>
      </c>
      <c r="X1779" s="12">
        <f>[1]!Table1[[#This Row],[Quantity]]*[1]!Table1[[#This Row],[Unit_Price]]</f>
        <v>1200</v>
      </c>
      <c r="Y1779" s="16">
        <f>[1]!Table1[[#This Row],[Gross_Sales]]*[1]!Table1[[#This Row],[Discount]]</f>
        <v>120</v>
      </c>
      <c r="Z1779" s="17">
        <f>[1]!Table1[[#This Row],[Gross_Sales]]*[1]!Table1[[#This Row],[Discount_amount]]</f>
        <v>144000</v>
      </c>
      <c r="AA1779" s="15">
        <f>IFERROR([1]!Table1[[#This Row],[Profit]]/[1]!Table1[[#This Row],[Sales]],0)</f>
        <v>0.29629629629629628</v>
      </c>
      <c r="AB1779" s="12">
        <f>YEAR([1]!Table1[[#This Row],[Order_Date]])</f>
        <v>2025</v>
      </c>
      <c r="AC1779" s="12">
        <f>MONTH([1]!Table1[[#This Row],[Order_Date]])</f>
        <v>7</v>
      </c>
      <c r="AD1779" s="12" t="str">
        <f t="shared" si="81"/>
        <v>Jul</v>
      </c>
      <c r="AE1779" s="12" t="str">
        <f t="shared" si="82"/>
        <v>Q3</v>
      </c>
      <c r="AF1779" s="12" t="str">
        <f t="shared" si="83"/>
        <v>2025-Jul</v>
      </c>
      <c r="AG1779" s="12">
        <f>COUNTIF(C:C,Table1[[#This Row],[Customer_ID]])</f>
        <v>5</v>
      </c>
      <c r="AH1779" s="18" t="e">
        <f>IF([1]!Table1[[#This Row],[Customer_order_count]] &gt;= 10,"FREQUENT",IF([1]!Table1[[#This Row],[Customer_order_count]] &lt;= 10,"REGULAR","OCASSIONAL"))</f>
        <v>#REF!</v>
      </c>
    </row>
    <row r="1780" spans="1:34" x14ac:dyDescent="0.25">
      <c r="A1780" s="1" t="s">
        <v>2604</v>
      </c>
      <c r="B1780" s="2">
        <v>45510</v>
      </c>
      <c r="C1780" s="3" t="s">
        <v>658</v>
      </c>
      <c r="D1780" s="4" t="s">
        <v>518</v>
      </c>
      <c r="E1780" s="4" t="s">
        <v>16</v>
      </c>
      <c r="F1780" s="5">
        <v>34</v>
      </c>
      <c r="G1780" s="3" t="s">
        <v>317</v>
      </c>
      <c r="H1780" s="3" t="s">
        <v>5</v>
      </c>
      <c r="I1780" s="3" t="s">
        <v>31</v>
      </c>
      <c r="J1780" s="3" t="s">
        <v>32</v>
      </c>
      <c r="K1780" s="3" t="s">
        <v>25</v>
      </c>
      <c r="L1780" s="5">
        <v>1</v>
      </c>
      <c r="M1780" s="5">
        <v>5000</v>
      </c>
      <c r="N1780" s="6">
        <v>0</v>
      </c>
      <c r="O1780" s="5">
        <v>5000</v>
      </c>
      <c r="P1780" s="5">
        <v>3500</v>
      </c>
      <c r="Q1780" s="5">
        <f>Table1[[#This Row],[Sales]]-Table1[[#This Row],[Cost]]</f>
        <v>1500</v>
      </c>
      <c r="R1780" s="3" t="s">
        <v>26</v>
      </c>
      <c r="S1780" s="3" t="s">
        <v>10</v>
      </c>
      <c r="T1780" s="3" t="s">
        <v>33</v>
      </c>
      <c r="U1780" s="3" t="s">
        <v>12</v>
      </c>
      <c r="V1780" s="6">
        <f>Table1[[#This Row],[Profit]]/Table1[[#This Row],[Sales]]</f>
        <v>0.3</v>
      </c>
      <c r="W1780" s="3">
        <f>[1]!Table1[[#This Row],[Sales]]-[1]!Table1[[#This Row],[Cost]]-[1]!Table1[[#This Row],[Profit]]</f>
        <v>0</v>
      </c>
      <c r="X1780" s="3">
        <f>[1]!Table1[[#This Row],[Quantity]]*[1]!Table1[[#This Row],[Unit_Price]]</f>
        <v>5000</v>
      </c>
      <c r="Y1780" s="7">
        <f>[1]!Table1[[#This Row],[Gross_Sales]]*[1]!Table1[[#This Row],[Discount]]</f>
        <v>0</v>
      </c>
      <c r="Z1780" s="8">
        <f>[1]!Table1[[#This Row],[Gross_Sales]]*[1]!Table1[[#This Row],[Discount_amount]]</f>
        <v>0</v>
      </c>
      <c r="AA1780" s="6">
        <f>IFERROR([1]!Table1[[#This Row],[Profit]]/[1]!Table1[[#This Row],[Sales]],0)</f>
        <v>0.3</v>
      </c>
      <c r="AB1780" s="3">
        <f>YEAR([1]!Table1[[#This Row],[Order_Date]])</f>
        <v>2024</v>
      </c>
      <c r="AC1780" s="3">
        <f>MONTH([1]!Table1[[#This Row],[Order_Date]])</f>
        <v>8</v>
      </c>
      <c r="AD1780" s="3" t="str">
        <f t="shared" si="81"/>
        <v>Aug</v>
      </c>
      <c r="AE1780" s="3" t="str">
        <f t="shared" si="82"/>
        <v>Q3</v>
      </c>
      <c r="AF1780" s="3" t="str">
        <f t="shared" si="83"/>
        <v>2024-Aug</v>
      </c>
      <c r="AG1780" s="3">
        <f>COUNTIF(C:C,Table1[[#This Row],[Customer_ID]])</f>
        <v>7</v>
      </c>
      <c r="AH1780" s="9" t="e">
        <f>IF([1]!Table1[[#This Row],[Customer_order_count]] &gt;= 10,"FREQUENT",IF([1]!Table1[[#This Row],[Customer_order_count]] &lt;= 10,"REGULAR","OCASSIONAL"))</f>
        <v>#REF!</v>
      </c>
    </row>
    <row r="1781" spans="1:34" x14ac:dyDescent="0.25">
      <c r="A1781" s="10" t="s">
        <v>2605</v>
      </c>
      <c r="B1781" s="11">
        <v>45703</v>
      </c>
      <c r="C1781" s="12" t="s">
        <v>997</v>
      </c>
      <c r="D1781" s="13" t="s">
        <v>477</v>
      </c>
      <c r="E1781" s="13" t="s">
        <v>16</v>
      </c>
      <c r="F1781" s="14">
        <v>47</v>
      </c>
      <c r="G1781" s="12" t="s">
        <v>312</v>
      </c>
      <c r="H1781" s="12" t="s">
        <v>276</v>
      </c>
      <c r="I1781" s="12" t="s">
        <v>51</v>
      </c>
      <c r="J1781" s="12" t="s">
        <v>52</v>
      </c>
      <c r="K1781" s="12" t="s">
        <v>8</v>
      </c>
      <c r="L1781" s="14">
        <v>1</v>
      </c>
      <c r="M1781" s="14">
        <v>4500</v>
      </c>
      <c r="N1781" s="15">
        <v>0.05</v>
      </c>
      <c r="O1781" s="14">
        <v>4275</v>
      </c>
      <c r="P1781" s="14">
        <v>3200</v>
      </c>
      <c r="Q1781" s="5">
        <f>Table1[[#This Row],[Sales]]-Table1[[#This Row],[Cost]]</f>
        <v>1075</v>
      </c>
      <c r="R1781" s="12" t="s">
        <v>26</v>
      </c>
      <c r="S1781" s="12" t="s">
        <v>10</v>
      </c>
      <c r="T1781" s="12" t="s">
        <v>18</v>
      </c>
      <c r="U1781" s="12" t="s">
        <v>12</v>
      </c>
      <c r="V1781" s="6">
        <f>Table1[[#This Row],[Profit]]/Table1[[#This Row],[Sales]]</f>
        <v>0.25146198830409355</v>
      </c>
      <c r="W1781" s="12">
        <f>[1]!Table1[[#This Row],[Sales]]-[1]!Table1[[#This Row],[Cost]]-[1]!Table1[[#This Row],[Profit]]</f>
        <v>0</v>
      </c>
      <c r="X1781" s="12">
        <f>[1]!Table1[[#This Row],[Quantity]]*[1]!Table1[[#This Row],[Unit_Price]]</f>
        <v>4500</v>
      </c>
      <c r="Y1781" s="16">
        <f>[1]!Table1[[#This Row],[Gross_Sales]]*[1]!Table1[[#This Row],[Discount]]</f>
        <v>225</v>
      </c>
      <c r="Z1781" s="17">
        <f>[1]!Table1[[#This Row],[Gross_Sales]]*[1]!Table1[[#This Row],[Discount_amount]]</f>
        <v>1012500</v>
      </c>
      <c r="AA1781" s="15">
        <f>IFERROR([1]!Table1[[#This Row],[Profit]]/[1]!Table1[[#This Row],[Sales]],0)</f>
        <v>0.25146198830409355</v>
      </c>
      <c r="AB1781" s="12">
        <f>YEAR([1]!Table1[[#This Row],[Order_Date]])</f>
        <v>2025</v>
      </c>
      <c r="AC1781" s="12">
        <f>MONTH([1]!Table1[[#This Row],[Order_Date]])</f>
        <v>2</v>
      </c>
      <c r="AD1781" s="12" t="str">
        <f t="shared" si="81"/>
        <v>Feb</v>
      </c>
      <c r="AE1781" s="12" t="str">
        <f t="shared" si="82"/>
        <v>Q1</v>
      </c>
      <c r="AF1781" s="12" t="str">
        <f t="shared" si="83"/>
        <v>2025-Feb</v>
      </c>
      <c r="AG1781" s="12">
        <f>COUNTIF(C:C,Table1[[#This Row],[Customer_ID]])</f>
        <v>9</v>
      </c>
      <c r="AH1781" s="18" t="e">
        <f>IF([1]!Table1[[#This Row],[Customer_order_count]] &gt;= 10,"FREQUENT",IF([1]!Table1[[#This Row],[Customer_order_count]] &lt;= 10,"REGULAR","OCASSIONAL"))</f>
        <v>#REF!</v>
      </c>
    </row>
    <row r="1782" spans="1:34" x14ac:dyDescent="0.25">
      <c r="A1782" s="1" t="s">
        <v>2606</v>
      </c>
      <c r="B1782" s="2">
        <v>45761</v>
      </c>
      <c r="C1782" s="3" t="s">
        <v>1157</v>
      </c>
      <c r="D1782" s="4" t="s">
        <v>423</v>
      </c>
      <c r="E1782" s="4" t="s">
        <v>3</v>
      </c>
      <c r="F1782" s="5">
        <v>58</v>
      </c>
      <c r="G1782" s="3" t="s">
        <v>280</v>
      </c>
      <c r="H1782" s="3" t="s">
        <v>270</v>
      </c>
      <c r="I1782" s="3" t="s">
        <v>89</v>
      </c>
      <c r="J1782" s="3" t="s">
        <v>90</v>
      </c>
      <c r="K1782" s="3" t="s">
        <v>91</v>
      </c>
      <c r="L1782" s="5">
        <v>2</v>
      </c>
      <c r="M1782" s="5">
        <v>35000</v>
      </c>
      <c r="N1782" s="6">
        <v>0.1</v>
      </c>
      <c r="O1782" s="5">
        <v>63000</v>
      </c>
      <c r="P1782" s="5">
        <v>54000</v>
      </c>
      <c r="Q1782" s="5">
        <f>Table1[[#This Row],[Sales]]-Table1[[#This Row],[Cost]]</f>
        <v>9000</v>
      </c>
      <c r="R1782" s="3" t="s">
        <v>26</v>
      </c>
      <c r="S1782" s="3" t="s">
        <v>10</v>
      </c>
      <c r="T1782" s="3" t="s">
        <v>11</v>
      </c>
      <c r="U1782" s="3" t="s">
        <v>12</v>
      </c>
      <c r="V1782" s="6">
        <f>Table1[[#This Row],[Profit]]/Table1[[#This Row],[Sales]]</f>
        <v>0.14285714285714285</v>
      </c>
      <c r="W1782" s="3">
        <f>[1]!Table1[[#This Row],[Sales]]-[1]!Table1[[#This Row],[Cost]]-[1]!Table1[[#This Row],[Profit]]</f>
        <v>0</v>
      </c>
      <c r="X1782" s="3">
        <f>[1]!Table1[[#This Row],[Quantity]]*[1]!Table1[[#This Row],[Unit_Price]]</f>
        <v>70000</v>
      </c>
      <c r="Y1782" s="7">
        <f>[1]!Table1[[#This Row],[Gross_Sales]]*[1]!Table1[[#This Row],[Discount]]</f>
        <v>7000</v>
      </c>
      <c r="Z1782" s="8">
        <f>[1]!Table1[[#This Row],[Gross_Sales]]*[1]!Table1[[#This Row],[Discount_amount]]</f>
        <v>490000000</v>
      </c>
      <c r="AA1782" s="6">
        <f>IFERROR([1]!Table1[[#This Row],[Profit]]/[1]!Table1[[#This Row],[Sales]],0)</f>
        <v>0.14285714285714285</v>
      </c>
      <c r="AB1782" s="3">
        <f>YEAR([1]!Table1[[#This Row],[Order_Date]])</f>
        <v>2025</v>
      </c>
      <c r="AC1782" s="3">
        <f>MONTH([1]!Table1[[#This Row],[Order_Date]])</f>
        <v>4</v>
      </c>
      <c r="AD1782" s="3" t="str">
        <f t="shared" si="81"/>
        <v>Apr</v>
      </c>
      <c r="AE1782" s="3" t="str">
        <f t="shared" si="82"/>
        <v>Q2</v>
      </c>
      <c r="AF1782" s="3" t="str">
        <f t="shared" si="83"/>
        <v>2025-Apr</v>
      </c>
      <c r="AG1782" s="3">
        <f>COUNTIF(C:C,Table1[[#This Row],[Customer_ID]])</f>
        <v>2</v>
      </c>
      <c r="AH1782" s="9" t="e">
        <f>IF([1]!Table1[[#This Row],[Customer_order_count]] &gt;= 10,"FREQUENT",IF([1]!Table1[[#This Row],[Customer_order_count]] &lt;= 10,"REGULAR","OCASSIONAL"))</f>
        <v>#REF!</v>
      </c>
    </row>
    <row r="1783" spans="1:34" x14ac:dyDescent="0.25">
      <c r="A1783" s="10" t="s">
        <v>2607</v>
      </c>
      <c r="B1783" s="11">
        <v>45957</v>
      </c>
      <c r="C1783" s="12" t="s">
        <v>853</v>
      </c>
      <c r="D1783" s="13" t="s">
        <v>854</v>
      </c>
      <c r="E1783" s="13" t="s">
        <v>16</v>
      </c>
      <c r="F1783" s="14">
        <v>47</v>
      </c>
      <c r="G1783" s="12" t="s">
        <v>263</v>
      </c>
      <c r="H1783" s="12" t="s">
        <v>5</v>
      </c>
      <c r="I1783" s="12" t="s">
        <v>56</v>
      </c>
      <c r="J1783" s="12" t="s">
        <v>57</v>
      </c>
      <c r="K1783" s="12" t="s">
        <v>58</v>
      </c>
      <c r="L1783" s="14">
        <v>2</v>
      </c>
      <c r="M1783" s="14">
        <v>1200</v>
      </c>
      <c r="N1783" s="15">
        <v>0.15</v>
      </c>
      <c r="O1783" s="14">
        <v>2040</v>
      </c>
      <c r="P1783" s="14">
        <v>1600</v>
      </c>
      <c r="Q1783" s="5">
        <f>Table1[[#This Row],[Sales]]-Table1[[#This Row],[Cost]]</f>
        <v>440</v>
      </c>
      <c r="R1783" s="12" t="s">
        <v>26</v>
      </c>
      <c r="S1783" s="12" t="s">
        <v>10</v>
      </c>
      <c r="T1783" s="12" t="s">
        <v>40</v>
      </c>
      <c r="U1783" s="12" t="s">
        <v>12</v>
      </c>
      <c r="V1783" s="6">
        <f>Table1[[#This Row],[Profit]]/Table1[[#This Row],[Sales]]</f>
        <v>0.21568627450980393</v>
      </c>
      <c r="W1783" s="12">
        <f>[1]!Table1[[#This Row],[Sales]]-[1]!Table1[[#This Row],[Cost]]-[1]!Table1[[#This Row],[Profit]]</f>
        <v>0</v>
      </c>
      <c r="X1783" s="12">
        <f>[1]!Table1[[#This Row],[Quantity]]*[1]!Table1[[#This Row],[Unit_Price]]</f>
        <v>2400</v>
      </c>
      <c r="Y1783" s="16">
        <f>[1]!Table1[[#This Row],[Gross_Sales]]*[1]!Table1[[#This Row],[Discount]]</f>
        <v>360</v>
      </c>
      <c r="Z1783" s="17">
        <f>[1]!Table1[[#This Row],[Gross_Sales]]*[1]!Table1[[#This Row],[Discount_amount]]</f>
        <v>864000</v>
      </c>
      <c r="AA1783" s="15">
        <f>IFERROR([1]!Table1[[#This Row],[Profit]]/[1]!Table1[[#This Row],[Sales]],0)</f>
        <v>0.21568627450980393</v>
      </c>
      <c r="AB1783" s="12">
        <f>YEAR([1]!Table1[[#This Row],[Order_Date]])</f>
        <v>2025</v>
      </c>
      <c r="AC1783" s="12">
        <f>MONTH([1]!Table1[[#This Row],[Order_Date]])</f>
        <v>10</v>
      </c>
      <c r="AD1783" s="12" t="str">
        <f t="shared" si="81"/>
        <v>Oct</v>
      </c>
      <c r="AE1783" s="12" t="str">
        <f t="shared" si="82"/>
        <v>Q4</v>
      </c>
      <c r="AF1783" s="12" t="str">
        <f t="shared" si="83"/>
        <v>2025-Oct</v>
      </c>
      <c r="AG1783" s="12">
        <f>COUNTIF(C:C,Table1[[#This Row],[Customer_ID]])</f>
        <v>9</v>
      </c>
      <c r="AH1783" s="18" t="e">
        <f>IF([1]!Table1[[#This Row],[Customer_order_count]] &gt;= 10,"FREQUENT",IF([1]!Table1[[#This Row],[Customer_order_count]] &lt;= 10,"REGULAR","OCASSIONAL"))</f>
        <v>#REF!</v>
      </c>
    </row>
    <row r="1784" spans="1:34" x14ac:dyDescent="0.25">
      <c r="A1784" s="1" t="s">
        <v>2608</v>
      </c>
      <c r="B1784" s="2">
        <v>45515</v>
      </c>
      <c r="C1784" s="3" t="s">
        <v>1140</v>
      </c>
      <c r="D1784" s="4" t="s">
        <v>868</v>
      </c>
      <c r="E1784" s="4" t="s">
        <v>16</v>
      </c>
      <c r="F1784" s="5">
        <v>32</v>
      </c>
      <c r="G1784" s="3" t="s">
        <v>290</v>
      </c>
      <c r="H1784" s="3" t="s">
        <v>276</v>
      </c>
      <c r="I1784" s="3" t="s">
        <v>44</v>
      </c>
      <c r="J1784" s="3" t="s">
        <v>45</v>
      </c>
      <c r="K1784" s="3" t="s">
        <v>46</v>
      </c>
      <c r="L1784" s="5">
        <v>1</v>
      </c>
      <c r="M1784" s="5">
        <v>2500</v>
      </c>
      <c r="N1784" s="6">
        <v>0.1</v>
      </c>
      <c r="O1784" s="5">
        <v>2250</v>
      </c>
      <c r="P1784" s="5">
        <v>1500</v>
      </c>
      <c r="Q1784" s="5">
        <f>Table1[[#This Row],[Sales]]-Table1[[#This Row],[Cost]]</f>
        <v>750</v>
      </c>
      <c r="R1784" s="3" t="s">
        <v>26</v>
      </c>
      <c r="S1784" s="3" t="s">
        <v>10</v>
      </c>
      <c r="T1784" s="3" t="s">
        <v>33</v>
      </c>
      <c r="U1784" s="3" t="s">
        <v>27</v>
      </c>
      <c r="V1784" s="6">
        <f>Table1[[#This Row],[Profit]]/Table1[[#This Row],[Sales]]</f>
        <v>0.33333333333333331</v>
      </c>
      <c r="W1784" s="3">
        <f>[1]!Table1[[#This Row],[Sales]]-[1]!Table1[[#This Row],[Cost]]-[1]!Table1[[#This Row],[Profit]]</f>
        <v>0</v>
      </c>
      <c r="X1784" s="3">
        <f>[1]!Table1[[#This Row],[Quantity]]*[1]!Table1[[#This Row],[Unit_Price]]</f>
        <v>2500</v>
      </c>
      <c r="Y1784" s="7">
        <f>[1]!Table1[[#This Row],[Gross_Sales]]*[1]!Table1[[#This Row],[Discount]]</f>
        <v>250</v>
      </c>
      <c r="Z1784" s="8">
        <f>[1]!Table1[[#This Row],[Gross_Sales]]*[1]!Table1[[#This Row],[Discount_amount]]</f>
        <v>625000</v>
      </c>
      <c r="AA1784" s="6">
        <f>IFERROR([1]!Table1[[#This Row],[Profit]]/[1]!Table1[[#This Row],[Sales]],0)</f>
        <v>0.33333333333333331</v>
      </c>
      <c r="AB1784" s="3">
        <f>YEAR([1]!Table1[[#This Row],[Order_Date]])</f>
        <v>2024</v>
      </c>
      <c r="AC1784" s="3">
        <f>MONTH([1]!Table1[[#This Row],[Order_Date]])</f>
        <v>8</v>
      </c>
      <c r="AD1784" s="3" t="str">
        <f t="shared" si="81"/>
        <v>Aug</v>
      </c>
      <c r="AE1784" s="3" t="str">
        <f t="shared" si="82"/>
        <v>Q3</v>
      </c>
      <c r="AF1784" s="3" t="str">
        <f t="shared" si="83"/>
        <v>2024-Aug</v>
      </c>
      <c r="AG1784" s="3">
        <f>COUNTIF(C:C,Table1[[#This Row],[Customer_ID]])</f>
        <v>12</v>
      </c>
      <c r="AH1784" s="9" t="e">
        <f>IF([1]!Table1[[#This Row],[Customer_order_count]] &gt;= 10,"FREQUENT",IF([1]!Table1[[#This Row],[Customer_order_count]] &lt;= 10,"REGULAR","OCASSIONAL"))</f>
        <v>#REF!</v>
      </c>
    </row>
    <row r="1785" spans="1:34" x14ac:dyDescent="0.25">
      <c r="A1785" s="10" t="s">
        <v>2609</v>
      </c>
      <c r="B1785" s="11">
        <v>45396</v>
      </c>
      <c r="C1785" s="12" t="s">
        <v>72</v>
      </c>
      <c r="D1785" s="12" t="s">
        <v>73</v>
      </c>
      <c r="E1785" s="12" t="s">
        <v>16</v>
      </c>
      <c r="F1785" s="12">
        <v>45</v>
      </c>
      <c r="G1785" s="12" t="s">
        <v>4</v>
      </c>
      <c r="H1785" s="12" t="s">
        <v>5</v>
      </c>
      <c r="I1785" s="12" t="s">
        <v>109</v>
      </c>
      <c r="J1785" s="12" t="s">
        <v>110</v>
      </c>
      <c r="K1785" s="12" t="s">
        <v>8</v>
      </c>
      <c r="L1785" s="12">
        <v>2</v>
      </c>
      <c r="M1785" s="12">
        <v>4000</v>
      </c>
      <c r="N1785" s="12">
        <v>0</v>
      </c>
      <c r="O1785" s="12">
        <v>8000</v>
      </c>
      <c r="P1785" s="12">
        <v>5800</v>
      </c>
      <c r="Q1785" s="5">
        <f>Table1[[#This Row],[Sales]]-Table1[[#This Row],[Cost]]</f>
        <v>2200</v>
      </c>
      <c r="R1785" s="12" t="s">
        <v>17</v>
      </c>
      <c r="S1785" s="12" t="s">
        <v>287</v>
      </c>
      <c r="T1785" s="12" t="s">
        <v>11</v>
      </c>
      <c r="U1785" s="12" t="s">
        <v>27</v>
      </c>
      <c r="V1785" s="6">
        <f>Table1[[#This Row],[Profit]]/Table1[[#This Row],[Sales]]</f>
        <v>0.27500000000000002</v>
      </c>
      <c r="W1785" s="12">
        <f>[1]!Table1[[#This Row],[Sales]]-[1]!Table1[[#This Row],[Cost]]-[1]!Table1[[#This Row],[Profit]]</f>
        <v>-11600</v>
      </c>
      <c r="X1785" s="12">
        <f>[1]!Table1[[#This Row],[Quantity]]*[1]!Table1[[#This Row],[Unit_Price]]</f>
        <v>8000</v>
      </c>
      <c r="Y1785" s="12">
        <f>[1]!Table1[[#This Row],[Gross_Sales]]*[1]!Table1[[#This Row],[Discount]]</f>
        <v>0</v>
      </c>
      <c r="Z1785" s="12">
        <f>[1]!Table1[[#This Row],[Gross_Sales]]*[1]!Table1[[#This Row],[Discount_amount]]</f>
        <v>0</v>
      </c>
      <c r="AA1785" s="12">
        <f>IFERROR([1]!Table1[[#This Row],[Profit]]/[1]!Table1[[#This Row],[Sales]],0)</f>
        <v>0.27500000000000002</v>
      </c>
      <c r="AB1785" s="12">
        <f>YEAR([1]!Table1[[#This Row],[Order_Date]])</f>
        <v>2024</v>
      </c>
      <c r="AC1785" s="12">
        <f>MONTH([1]!Table1[[#This Row],[Order_Date]])</f>
        <v>4</v>
      </c>
      <c r="AD1785" s="12" t="str">
        <f t="shared" si="81"/>
        <v>Apr</v>
      </c>
      <c r="AE1785" s="12" t="str">
        <f t="shared" si="82"/>
        <v>Q2</v>
      </c>
      <c r="AF1785" s="12" t="str">
        <f t="shared" si="83"/>
        <v>2024-Apr</v>
      </c>
      <c r="AG1785" s="12">
        <f>COUNTIF(C:C,Table1[[#This Row],[Customer_ID]])</f>
        <v>10</v>
      </c>
      <c r="AH1785" s="18" t="e">
        <f>IF([1]!Table1[[#This Row],[Customer_order_count]] &gt;= 10,"FREQUENT",IF([1]!Table1[[#This Row],[Customer_order_count]] &lt;= 10,"REGULAR","OCASSIONAL"))</f>
        <v>#REF!</v>
      </c>
    </row>
    <row r="1786" spans="1:34" x14ac:dyDescent="0.25">
      <c r="A1786" s="1" t="s">
        <v>2610</v>
      </c>
      <c r="B1786" s="2">
        <v>45874</v>
      </c>
      <c r="C1786" s="3" t="s">
        <v>303</v>
      </c>
      <c r="D1786" s="4" t="s">
        <v>304</v>
      </c>
      <c r="E1786" s="4" t="s">
        <v>16</v>
      </c>
      <c r="F1786" s="5">
        <v>36</v>
      </c>
      <c r="G1786" s="3" t="s">
        <v>275</v>
      </c>
      <c r="H1786" s="3" t="s">
        <v>276</v>
      </c>
      <c r="I1786" s="3" t="s">
        <v>305</v>
      </c>
      <c r="J1786" s="3" t="s">
        <v>306</v>
      </c>
      <c r="K1786" s="3" t="s">
        <v>91</v>
      </c>
      <c r="L1786" s="5">
        <v>1</v>
      </c>
      <c r="M1786" s="5">
        <v>8500</v>
      </c>
      <c r="N1786" s="6">
        <v>0.1</v>
      </c>
      <c r="O1786" s="5">
        <v>7650</v>
      </c>
      <c r="P1786" s="5">
        <v>6500</v>
      </c>
      <c r="Q1786" s="5">
        <f>Table1[[#This Row],[Sales]]-Table1[[#This Row],[Cost]]</f>
        <v>1150</v>
      </c>
      <c r="R1786" s="3" t="s">
        <v>26</v>
      </c>
      <c r="S1786" s="3" t="s">
        <v>10</v>
      </c>
      <c r="T1786" s="3" t="s">
        <v>33</v>
      </c>
      <c r="U1786" s="3" t="s">
        <v>27</v>
      </c>
      <c r="V1786" s="6">
        <f>Table1[[#This Row],[Profit]]/Table1[[#This Row],[Sales]]</f>
        <v>0.15032679738562091</v>
      </c>
      <c r="W1786" s="3">
        <f>[1]!Table1[[#This Row],[Sales]]-[1]!Table1[[#This Row],[Cost]]-[1]!Table1[[#This Row],[Profit]]</f>
        <v>0</v>
      </c>
      <c r="X1786" s="3">
        <f>[1]!Table1[[#This Row],[Quantity]]*[1]!Table1[[#This Row],[Unit_Price]]</f>
        <v>8500</v>
      </c>
      <c r="Y1786" s="7">
        <f>[1]!Table1[[#This Row],[Gross_Sales]]*[1]!Table1[[#This Row],[Discount]]</f>
        <v>850</v>
      </c>
      <c r="Z1786" s="8">
        <f>[1]!Table1[[#This Row],[Gross_Sales]]*[1]!Table1[[#This Row],[Discount_amount]]</f>
        <v>7225000</v>
      </c>
      <c r="AA1786" s="6">
        <f>IFERROR([1]!Table1[[#This Row],[Profit]]/[1]!Table1[[#This Row],[Sales]],0)</f>
        <v>0.15032679738562091</v>
      </c>
      <c r="AB1786" s="3">
        <f>YEAR([1]!Table1[[#This Row],[Order_Date]])</f>
        <v>2025</v>
      </c>
      <c r="AC1786" s="3">
        <f>MONTH([1]!Table1[[#This Row],[Order_Date]])</f>
        <v>8</v>
      </c>
      <c r="AD1786" s="3" t="str">
        <f t="shared" si="81"/>
        <v>Aug</v>
      </c>
      <c r="AE1786" s="3" t="str">
        <f t="shared" si="82"/>
        <v>Q3</v>
      </c>
      <c r="AF1786" s="3" t="str">
        <f t="shared" si="83"/>
        <v>2025-Aug</v>
      </c>
      <c r="AG1786" s="3">
        <f>COUNTIF(C:C,Table1[[#This Row],[Customer_ID]])</f>
        <v>23</v>
      </c>
      <c r="AH1786" s="9" t="e">
        <f>IF([1]!Table1[[#This Row],[Customer_order_count]] &gt;= 10,"FREQUENT",IF([1]!Table1[[#This Row],[Customer_order_count]] &lt;= 10,"REGULAR","OCASSIONAL"))</f>
        <v>#REF!</v>
      </c>
    </row>
    <row r="1787" spans="1:34" x14ac:dyDescent="0.25">
      <c r="A1787" s="10" t="s">
        <v>2611</v>
      </c>
      <c r="B1787" s="11">
        <v>45624</v>
      </c>
      <c r="C1787" s="12" t="s">
        <v>753</v>
      </c>
      <c r="D1787" s="13" t="s">
        <v>754</v>
      </c>
      <c r="E1787" s="13" t="s">
        <v>16</v>
      </c>
      <c r="F1787" s="14">
        <v>59</v>
      </c>
      <c r="G1787" s="12" t="s">
        <v>407</v>
      </c>
      <c r="H1787" s="12" t="s">
        <v>285</v>
      </c>
      <c r="I1787" s="12" t="s">
        <v>51</v>
      </c>
      <c r="J1787" s="12" t="s">
        <v>52</v>
      </c>
      <c r="K1787" s="12" t="s">
        <v>8</v>
      </c>
      <c r="L1787" s="14">
        <v>2</v>
      </c>
      <c r="M1787" s="14">
        <v>4500</v>
      </c>
      <c r="N1787" s="15">
        <v>0</v>
      </c>
      <c r="O1787" s="14">
        <v>9000</v>
      </c>
      <c r="P1787" s="14">
        <v>6400</v>
      </c>
      <c r="Q1787" s="5">
        <f>Table1[[#This Row],[Sales]]-Table1[[#This Row],[Cost]]</f>
        <v>2600</v>
      </c>
      <c r="R1787" s="12" t="s">
        <v>9</v>
      </c>
      <c r="S1787" s="12" t="s">
        <v>10</v>
      </c>
      <c r="T1787" s="12" t="s">
        <v>40</v>
      </c>
      <c r="U1787" s="12" t="s">
        <v>27</v>
      </c>
      <c r="V1787" s="6">
        <f>Table1[[#This Row],[Profit]]/Table1[[#This Row],[Sales]]</f>
        <v>0.28888888888888886</v>
      </c>
      <c r="W1787" s="12">
        <f>[1]!Table1[[#This Row],[Sales]]-[1]!Table1[[#This Row],[Cost]]-[1]!Table1[[#This Row],[Profit]]</f>
        <v>0</v>
      </c>
      <c r="X1787" s="12">
        <f>[1]!Table1[[#This Row],[Quantity]]*[1]!Table1[[#This Row],[Unit_Price]]</f>
        <v>9000</v>
      </c>
      <c r="Y1787" s="16">
        <f>[1]!Table1[[#This Row],[Gross_Sales]]*[1]!Table1[[#This Row],[Discount]]</f>
        <v>0</v>
      </c>
      <c r="Z1787" s="17">
        <f>[1]!Table1[[#This Row],[Gross_Sales]]*[1]!Table1[[#This Row],[Discount_amount]]</f>
        <v>0</v>
      </c>
      <c r="AA1787" s="15">
        <f>IFERROR([1]!Table1[[#This Row],[Profit]]/[1]!Table1[[#This Row],[Sales]],0)</f>
        <v>0.28888888888888886</v>
      </c>
      <c r="AB1787" s="12">
        <f>YEAR([1]!Table1[[#This Row],[Order_Date]])</f>
        <v>2024</v>
      </c>
      <c r="AC1787" s="12">
        <f>MONTH([1]!Table1[[#This Row],[Order_Date]])</f>
        <v>11</v>
      </c>
      <c r="AD1787" s="12" t="str">
        <f t="shared" si="81"/>
        <v>Nov</v>
      </c>
      <c r="AE1787" s="12" t="str">
        <f t="shared" si="82"/>
        <v>Q4</v>
      </c>
      <c r="AF1787" s="12" t="str">
        <f t="shared" si="83"/>
        <v>2024-Nov</v>
      </c>
      <c r="AG1787" s="12">
        <f>COUNTIF(C:C,Table1[[#This Row],[Customer_ID]])</f>
        <v>19</v>
      </c>
      <c r="AH1787" s="18" t="e">
        <f>IF([1]!Table1[[#This Row],[Customer_order_count]] &gt;= 10,"FREQUENT",IF([1]!Table1[[#This Row],[Customer_order_count]] &lt;= 10,"REGULAR","OCASSIONAL"))</f>
        <v>#REF!</v>
      </c>
    </row>
    <row r="1788" spans="1:34" x14ac:dyDescent="0.25">
      <c r="A1788" s="1" t="s">
        <v>2612</v>
      </c>
      <c r="B1788" s="2">
        <v>46002</v>
      </c>
      <c r="C1788" s="3" t="s">
        <v>1229</v>
      </c>
      <c r="D1788" s="4" t="s">
        <v>591</v>
      </c>
      <c r="E1788" s="4" t="s">
        <v>3</v>
      </c>
      <c r="F1788" s="5">
        <v>51</v>
      </c>
      <c r="G1788" s="3" t="s">
        <v>312</v>
      </c>
      <c r="H1788" s="3" t="s">
        <v>276</v>
      </c>
      <c r="I1788" s="3" t="s">
        <v>176</v>
      </c>
      <c r="J1788" s="3" t="s">
        <v>177</v>
      </c>
      <c r="K1788" s="3" t="s">
        <v>25</v>
      </c>
      <c r="L1788" s="5">
        <v>1</v>
      </c>
      <c r="M1788" s="5">
        <v>22000</v>
      </c>
      <c r="N1788" s="6">
        <v>0.25</v>
      </c>
      <c r="O1788" s="5">
        <v>16500</v>
      </c>
      <c r="P1788" s="5">
        <v>16500</v>
      </c>
      <c r="Q1788" s="5">
        <f>Table1[[#This Row],[Sales]]-Table1[[#This Row],[Cost]]</f>
        <v>0</v>
      </c>
      <c r="R1788" s="3" t="s">
        <v>26</v>
      </c>
      <c r="S1788" s="3" t="s">
        <v>10</v>
      </c>
      <c r="T1788" s="3" t="s">
        <v>40</v>
      </c>
      <c r="U1788" s="3" t="s">
        <v>19</v>
      </c>
      <c r="V1788" s="6">
        <f>Table1[[#This Row],[Profit]]/Table1[[#This Row],[Sales]]</f>
        <v>0</v>
      </c>
      <c r="W1788" s="3">
        <f>[1]!Table1[[#This Row],[Sales]]-[1]!Table1[[#This Row],[Cost]]-[1]!Table1[[#This Row],[Profit]]</f>
        <v>0</v>
      </c>
      <c r="X1788" s="3">
        <f>[1]!Table1[[#This Row],[Quantity]]*[1]!Table1[[#This Row],[Unit_Price]]</f>
        <v>22000</v>
      </c>
      <c r="Y1788" s="7">
        <f>[1]!Table1[[#This Row],[Gross_Sales]]*[1]!Table1[[#This Row],[Discount]]</f>
        <v>5500</v>
      </c>
      <c r="Z1788" s="8">
        <f>[1]!Table1[[#This Row],[Gross_Sales]]*[1]!Table1[[#This Row],[Discount_amount]]</f>
        <v>121000000</v>
      </c>
      <c r="AA1788" s="6">
        <f>IFERROR([1]!Table1[[#This Row],[Profit]]/[1]!Table1[[#This Row],[Sales]],0)</f>
        <v>0</v>
      </c>
      <c r="AB1788" s="3">
        <f>YEAR([1]!Table1[[#This Row],[Order_Date]])</f>
        <v>2025</v>
      </c>
      <c r="AC1788" s="3">
        <f>MONTH([1]!Table1[[#This Row],[Order_Date]])</f>
        <v>12</v>
      </c>
      <c r="AD1788" s="3" t="str">
        <f t="shared" si="81"/>
        <v>Dec</v>
      </c>
      <c r="AE1788" s="3" t="str">
        <f t="shared" si="82"/>
        <v>Q4</v>
      </c>
      <c r="AF1788" s="3" t="str">
        <f t="shared" si="83"/>
        <v>2025-Dec</v>
      </c>
      <c r="AG1788" s="3">
        <f>COUNTIF(C:C,Table1[[#This Row],[Customer_ID]])</f>
        <v>9</v>
      </c>
      <c r="AH1788" s="9" t="e">
        <f>IF([1]!Table1[[#This Row],[Customer_order_count]] &gt;= 10,"FREQUENT",IF([1]!Table1[[#This Row],[Customer_order_count]] &lt;= 10,"REGULAR","OCASSIONAL"))</f>
        <v>#REF!</v>
      </c>
    </row>
    <row r="1789" spans="1:34" x14ac:dyDescent="0.25">
      <c r="A1789" s="10" t="s">
        <v>169</v>
      </c>
      <c r="B1789" s="11">
        <v>45996</v>
      </c>
      <c r="C1789" s="12" t="s">
        <v>170</v>
      </c>
      <c r="D1789" s="13" t="s">
        <v>171</v>
      </c>
      <c r="E1789" s="13" t="s">
        <v>16</v>
      </c>
      <c r="F1789" s="14">
        <v>49</v>
      </c>
      <c r="G1789" s="12" t="s">
        <v>4</v>
      </c>
      <c r="H1789" s="12" t="s">
        <v>5</v>
      </c>
      <c r="I1789" s="12" t="s">
        <v>68</v>
      </c>
      <c r="J1789" s="12" t="s">
        <v>69</v>
      </c>
      <c r="K1789" s="12" t="s">
        <v>39</v>
      </c>
      <c r="L1789" s="14">
        <v>1</v>
      </c>
      <c r="M1789" s="14">
        <v>3500</v>
      </c>
      <c r="N1789" s="15">
        <v>0.1</v>
      </c>
      <c r="O1789" s="14">
        <v>3150</v>
      </c>
      <c r="P1789" s="14">
        <v>2300</v>
      </c>
      <c r="Q1789" s="5">
        <f>Table1[[#This Row],[Sales]]-Table1[[#This Row],[Cost]]</f>
        <v>850</v>
      </c>
      <c r="R1789" s="12" t="s">
        <v>98</v>
      </c>
      <c r="S1789" s="12" t="s">
        <v>10</v>
      </c>
      <c r="T1789" s="12" t="s">
        <v>40</v>
      </c>
      <c r="U1789" s="12" t="s">
        <v>19</v>
      </c>
      <c r="V1789" s="6">
        <f>Table1[[#This Row],[Profit]]/Table1[[#This Row],[Sales]]</f>
        <v>0.26984126984126983</v>
      </c>
      <c r="W1789" s="12">
        <f>[1]!Table1[[#This Row],[Sales]]-[1]!Table1[[#This Row],[Cost]]-[1]!Table1[[#This Row],[Profit]]</f>
        <v>0</v>
      </c>
      <c r="X1789" s="12">
        <f>[1]!Table1[[#This Row],[Quantity]]*[1]!Table1[[#This Row],[Unit_Price]]</f>
        <v>3500</v>
      </c>
      <c r="Y1789" s="16">
        <f>[1]!Table1[[#This Row],[Gross_Sales]]*[1]!Table1[[#This Row],[Discount]]</f>
        <v>350</v>
      </c>
      <c r="Z1789" s="17">
        <f>[1]!Table1[[#This Row],[Gross_Sales]]*[1]!Table1[[#This Row],[Discount_amount]]</f>
        <v>1225000</v>
      </c>
      <c r="AA1789" s="15">
        <f>IFERROR([1]!Table1[[#This Row],[Profit]]/[1]!Table1[[#This Row],[Sales]],0)</f>
        <v>0.26984126984126983</v>
      </c>
      <c r="AB1789" s="12">
        <f>YEAR([1]!Table1[[#This Row],[Order_Date]])</f>
        <v>2025</v>
      </c>
      <c r="AC1789" s="12">
        <f>MONTH([1]!Table1[[#This Row],[Order_Date]])</f>
        <v>12</v>
      </c>
      <c r="AD1789" s="12" t="str">
        <f t="shared" si="81"/>
        <v>Dec</v>
      </c>
      <c r="AE1789" s="12" t="str">
        <f t="shared" si="82"/>
        <v>Q4</v>
      </c>
      <c r="AF1789" s="12" t="str">
        <f t="shared" si="83"/>
        <v>2025-Dec</v>
      </c>
      <c r="AG1789" s="12">
        <f>COUNTIF(C:C,Table1[[#This Row],[Customer_ID]])</f>
        <v>2</v>
      </c>
      <c r="AH1789" s="18" t="e">
        <f>IF([1]!Table1[[#This Row],[Customer_order_count]] &gt;= 10,"FREQUENT",IF([1]!Table1[[#This Row],[Customer_order_count]] &lt;= 10,"REGULAR","OCASSIONAL"))</f>
        <v>#REF!</v>
      </c>
    </row>
    <row r="1790" spans="1:34" x14ac:dyDescent="0.25">
      <c r="A1790" s="1" t="s">
        <v>2613</v>
      </c>
      <c r="B1790" s="2">
        <v>45361</v>
      </c>
      <c r="C1790" s="3" t="s">
        <v>79</v>
      </c>
      <c r="D1790" s="3" t="s">
        <v>80</v>
      </c>
      <c r="E1790" s="3" t="s">
        <v>16</v>
      </c>
      <c r="F1790" s="3">
        <v>35</v>
      </c>
      <c r="G1790" s="3" t="s">
        <v>4</v>
      </c>
      <c r="H1790" s="3" t="s">
        <v>5</v>
      </c>
      <c r="I1790" s="3" t="s">
        <v>68</v>
      </c>
      <c r="J1790" s="3" t="s">
        <v>69</v>
      </c>
      <c r="K1790" s="3" t="s">
        <v>39</v>
      </c>
      <c r="L1790" s="3">
        <v>4</v>
      </c>
      <c r="M1790" s="3">
        <v>3500</v>
      </c>
      <c r="N1790" s="3">
        <v>0.05</v>
      </c>
      <c r="O1790" s="3">
        <v>0</v>
      </c>
      <c r="P1790" s="3">
        <v>9200</v>
      </c>
      <c r="Q1790" s="5">
        <f>Table1[[#This Row],[Sales]]-Table1[[#This Row],[Cost]]</f>
        <v>-9200</v>
      </c>
      <c r="R1790" s="3" t="s">
        <v>26</v>
      </c>
      <c r="S1790" s="3" t="s">
        <v>291</v>
      </c>
      <c r="T1790" s="3" t="s">
        <v>18</v>
      </c>
      <c r="U1790" s="3" t="s">
        <v>12</v>
      </c>
      <c r="V1790" s="3" t="e">
        <f>Table1[[#This Row],[Profit]]/Table1[[#This Row],[Sales]]</f>
        <v>#DIV/0!</v>
      </c>
      <c r="W1790" s="3">
        <f>[1]!Table1[[#This Row],[Sales]]-[1]!Table1[[#This Row],[Cost]]-[1]!Table1[[#This Row],[Profit]]</f>
        <v>-9200</v>
      </c>
      <c r="X1790" s="3">
        <f>[1]!Table1[[#This Row],[Quantity]]*[1]!Table1[[#This Row],[Unit_Price]]</f>
        <v>14000</v>
      </c>
      <c r="Y1790" s="3">
        <f>[1]!Table1[[#This Row],[Gross_Sales]]*[1]!Table1[[#This Row],[Discount]]</f>
        <v>700</v>
      </c>
      <c r="Z1790" s="3">
        <f>[1]!Table1[[#This Row],[Gross_Sales]]*[1]!Table1[[#This Row],[Discount_amount]]</f>
        <v>9800000</v>
      </c>
      <c r="AA1790" s="3">
        <f>IFERROR([1]!Table1[[#This Row],[Profit]]/[1]!Table1[[#This Row],[Sales]],0)</f>
        <v>0</v>
      </c>
      <c r="AB1790" s="3">
        <f>YEAR([1]!Table1[[#This Row],[Order_Date]])</f>
        <v>2024</v>
      </c>
      <c r="AC1790" s="3">
        <f>MONTH([1]!Table1[[#This Row],[Order_Date]])</f>
        <v>3</v>
      </c>
      <c r="AD1790" s="3" t="str">
        <f t="shared" si="81"/>
        <v>Mar</v>
      </c>
      <c r="AE1790" s="3" t="str">
        <f t="shared" si="82"/>
        <v>Q1</v>
      </c>
      <c r="AF1790" s="3" t="str">
        <f t="shared" si="83"/>
        <v>2024-Mar</v>
      </c>
      <c r="AG1790" s="3">
        <f>COUNTIF(C:C,Table1[[#This Row],[Customer_ID]])</f>
        <v>15</v>
      </c>
      <c r="AH1790" s="9" t="e">
        <f>IF([1]!Table1[[#This Row],[Customer_order_count]] &gt;= 10,"FREQUENT",IF([1]!Table1[[#This Row],[Customer_order_count]] &lt;= 10,"REGULAR","OCASSIONAL"))</f>
        <v>#REF!</v>
      </c>
    </row>
    <row r="1791" spans="1:34" x14ac:dyDescent="0.25">
      <c r="A1791" s="10" t="s">
        <v>2614</v>
      </c>
      <c r="B1791" s="11">
        <v>45751</v>
      </c>
      <c r="C1791" s="12" t="s">
        <v>2615</v>
      </c>
      <c r="D1791" s="13" t="s">
        <v>2616</v>
      </c>
      <c r="E1791" s="13" t="s">
        <v>3</v>
      </c>
      <c r="F1791" s="14">
        <v>23</v>
      </c>
      <c r="G1791" s="12" t="s">
        <v>312</v>
      </c>
      <c r="H1791" s="12" t="s">
        <v>276</v>
      </c>
      <c r="I1791" s="12" t="s">
        <v>95</v>
      </c>
      <c r="J1791" s="12" t="s">
        <v>96</v>
      </c>
      <c r="K1791" s="12" t="s">
        <v>46</v>
      </c>
      <c r="L1791" s="14">
        <v>3</v>
      </c>
      <c r="M1791" s="14">
        <v>600</v>
      </c>
      <c r="N1791" s="15">
        <v>0.05</v>
      </c>
      <c r="O1791" s="14">
        <v>1710</v>
      </c>
      <c r="P1791" s="14">
        <v>1140</v>
      </c>
      <c r="Q1791" s="5">
        <f>Table1[[#This Row],[Sales]]-Table1[[#This Row],[Cost]]</f>
        <v>570</v>
      </c>
      <c r="R1791" s="12" t="s">
        <v>17</v>
      </c>
      <c r="S1791" s="12" t="s">
        <v>10</v>
      </c>
      <c r="T1791" s="12" t="s">
        <v>11</v>
      </c>
      <c r="U1791" s="12" t="s">
        <v>19</v>
      </c>
      <c r="V1791" s="6">
        <f>Table1[[#This Row],[Profit]]/Table1[[#This Row],[Sales]]</f>
        <v>0.33333333333333331</v>
      </c>
      <c r="W1791" s="12">
        <f>[1]!Table1[[#This Row],[Sales]]-[1]!Table1[[#This Row],[Cost]]-[1]!Table1[[#This Row],[Profit]]</f>
        <v>0</v>
      </c>
      <c r="X1791" s="12">
        <f>[1]!Table1[[#This Row],[Quantity]]*[1]!Table1[[#This Row],[Unit_Price]]</f>
        <v>1800</v>
      </c>
      <c r="Y1791" s="16">
        <f>[1]!Table1[[#This Row],[Gross_Sales]]*[1]!Table1[[#This Row],[Discount]]</f>
        <v>90</v>
      </c>
      <c r="Z1791" s="17">
        <f>[1]!Table1[[#This Row],[Gross_Sales]]*[1]!Table1[[#This Row],[Discount_amount]]</f>
        <v>162000</v>
      </c>
      <c r="AA1791" s="15">
        <f>IFERROR([1]!Table1[[#This Row],[Profit]]/[1]!Table1[[#This Row],[Sales]],0)</f>
        <v>0.33333333333333331</v>
      </c>
      <c r="AB1791" s="12">
        <f>YEAR([1]!Table1[[#This Row],[Order_Date]])</f>
        <v>2025</v>
      </c>
      <c r="AC1791" s="12">
        <f>MONTH([1]!Table1[[#This Row],[Order_Date]])</f>
        <v>4</v>
      </c>
      <c r="AD1791" s="12" t="str">
        <f t="shared" si="81"/>
        <v>Apr</v>
      </c>
      <c r="AE1791" s="12" t="str">
        <f t="shared" si="82"/>
        <v>Q2</v>
      </c>
      <c r="AF1791" s="12" t="str">
        <f t="shared" si="83"/>
        <v>2025-Apr</v>
      </c>
      <c r="AG1791" s="12">
        <f>COUNTIF(C:C,Table1[[#This Row],[Customer_ID]])</f>
        <v>5</v>
      </c>
      <c r="AH1791" s="18" t="e">
        <f>IF([1]!Table1[[#This Row],[Customer_order_count]] &gt;= 10,"FREQUENT",IF([1]!Table1[[#This Row],[Customer_order_count]] &lt;= 10,"REGULAR","OCASSIONAL"))</f>
        <v>#REF!</v>
      </c>
    </row>
    <row r="1792" spans="1:34" x14ac:dyDescent="0.25">
      <c r="A1792" s="1" t="s">
        <v>2617</v>
      </c>
      <c r="B1792" s="2">
        <v>45807</v>
      </c>
      <c r="C1792" s="3" t="s">
        <v>834</v>
      </c>
      <c r="D1792" s="4" t="s">
        <v>379</v>
      </c>
      <c r="E1792" s="4" t="s">
        <v>3</v>
      </c>
      <c r="F1792" s="5">
        <v>52</v>
      </c>
      <c r="G1792" s="3" t="s">
        <v>284</v>
      </c>
      <c r="H1792" s="3" t="s">
        <v>285</v>
      </c>
      <c r="I1792" s="3" t="s">
        <v>81</v>
      </c>
      <c r="J1792" s="3" t="s">
        <v>82</v>
      </c>
      <c r="K1792" s="3" t="s">
        <v>58</v>
      </c>
      <c r="L1792" s="5">
        <v>1</v>
      </c>
      <c r="M1792" s="5">
        <v>3500</v>
      </c>
      <c r="N1792" s="6">
        <v>0</v>
      </c>
      <c r="O1792" s="5">
        <v>3500</v>
      </c>
      <c r="P1792" s="5">
        <v>2500</v>
      </c>
      <c r="Q1792" s="5">
        <f>Table1[[#This Row],[Sales]]-Table1[[#This Row],[Cost]]</f>
        <v>1000</v>
      </c>
      <c r="R1792" s="3" t="s">
        <v>9</v>
      </c>
      <c r="S1792" s="3" t="s">
        <v>10</v>
      </c>
      <c r="T1792" s="3" t="s">
        <v>11</v>
      </c>
      <c r="U1792" s="3" t="s">
        <v>12</v>
      </c>
      <c r="V1792" s="6">
        <f>Table1[[#This Row],[Profit]]/Table1[[#This Row],[Sales]]</f>
        <v>0.2857142857142857</v>
      </c>
      <c r="W1792" s="3">
        <f>[1]!Table1[[#This Row],[Sales]]-[1]!Table1[[#This Row],[Cost]]-[1]!Table1[[#This Row],[Profit]]</f>
        <v>0</v>
      </c>
      <c r="X1792" s="3">
        <f>[1]!Table1[[#This Row],[Quantity]]*[1]!Table1[[#This Row],[Unit_Price]]</f>
        <v>3500</v>
      </c>
      <c r="Y1792" s="7">
        <f>[1]!Table1[[#This Row],[Gross_Sales]]*[1]!Table1[[#This Row],[Discount]]</f>
        <v>0</v>
      </c>
      <c r="Z1792" s="8">
        <f>[1]!Table1[[#This Row],[Gross_Sales]]*[1]!Table1[[#This Row],[Discount_amount]]</f>
        <v>0</v>
      </c>
      <c r="AA1792" s="6">
        <f>IFERROR([1]!Table1[[#This Row],[Profit]]/[1]!Table1[[#This Row],[Sales]],0)</f>
        <v>0.2857142857142857</v>
      </c>
      <c r="AB1792" s="3">
        <f>YEAR([1]!Table1[[#This Row],[Order_Date]])</f>
        <v>2025</v>
      </c>
      <c r="AC1792" s="3">
        <f>MONTH([1]!Table1[[#This Row],[Order_Date]])</f>
        <v>5</v>
      </c>
      <c r="AD1792" s="3" t="str">
        <f t="shared" si="81"/>
        <v>May</v>
      </c>
      <c r="AE1792" s="3" t="str">
        <f t="shared" si="82"/>
        <v>Q2</v>
      </c>
      <c r="AF1792" s="3" t="str">
        <f t="shared" si="83"/>
        <v>2025-May</v>
      </c>
      <c r="AG1792" s="3">
        <f>COUNTIF(C:C,Table1[[#This Row],[Customer_ID]])</f>
        <v>5</v>
      </c>
      <c r="AH1792" s="9" t="e">
        <f>IF([1]!Table1[[#This Row],[Customer_order_count]] &gt;= 10,"FREQUENT",IF([1]!Table1[[#This Row],[Customer_order_count]] &lt;= 10,"REGULAR","OCASSIONAL"))</f>
        <v>#REF!</v>
      </c>
    </row>
    <row r="1793" spans="1:34" x14ac:dyDescent="0.25">
      <c r="A1793" s="10" t="s">
        <v>2618</v>
      </c>
      <c r="B1793" s="11">
        <v>45313</v>
      </c>
      <c r="C1793" s="12" t="s">
        <v>2619</v>
      </c>
      <c r="D1793" s="13" t="s">
        <v>642</v>
      </c>
      <c r="E1793" s="13" t="s">
        <v>3</v>
      </c>
      <c r="F1793" s="14">
        <v>25</v>
      </c>
      <c r="G1793" s="12" t="s">
        <v>407</v>
      </c>
      <c r="H1793" s="12" t="s">
        <v>285</v>
      </c>
      <c r="I1793" s="12" t="s">
        <v>56</v>
      </c>
      <c r="J1793" s="12" t="s">
        <v>57</v>
      </c>
      <c r="K1793" s="12" t="s">
        <v>58</v>
      </c>
      <c r="L1793" s="14">
        <v>1</v>
      </c>
      <c r="M1793" s="14">
        <v>1200</v>
      </c>
      <c r="N1793" s="15">
        <v>0.1</v>
      </c>
      <c r="O1793" s="14">
        <v>1080</v>
      </c>
      <c r="P1793" s="14">
        <v>800</v>
      </c>
      <c r="Q1793" s="5">
        <f>Table1[[#This Row],[Sales]]-Table1[[#This Row],[Cost]]</f>
        <v>280</v>
      </c>
      <c r="R1793" s="12" t="s">
        <v>9</v>
      </c>
      <c r="S1793" s="12" t="s">
        <v>10</v>
      </c>
      <c r="T1793" s="12" t="s">
        <v>18</v>
      </c>
      <c r="U1793" s="12" t="s">
        <v>19</v>
      </c>
      <c r="V1793" s="6">
        <f>Table1[[#This Row],[Profit]]/Table1[[#This Row],[Sales]]</f>
        <v>0.25925925925925924</v>
      </c>
      <c r="W1793" s="12">
        <f>[1]!Table1[[#This Row],[Sales]]-[1]!Table1[[#This Row],[Cost]]-[1]!Table1[[#This Row],[Profit]]</f>
        <v>0</v>
      </c>
      <c r="X1793" s="12">
        <f>[1]!Table1[[#This Row],[Quantity]]*[1]!Table1[[#This Row],[Unit_Price]]</f>
        <v>1200</v>
      </c>
      <c r="Y1793" s="16">
        <f>[1]!Table1[[#This Row],[Gross_Sales]]*[1]!Table1[[#This Row],[Discount]]</f>
        <v>120</v>
      </c>
      <c r="Z1793" s="17">
        <f>[1]!Table1[[#This Row],[Gross_Sales]]*[1]!Table1[[#This Row],[Discount_amount]]</f>
        <v>144000</v>
      </c>
      <c r="AA1793" s="15">
        <f>IFERROR([1]!Table1[[#This Row],[Profit]]/[1]!Table1[[#This Row],[Sales]],0)</f>
        <v>0.25925925925925924</v>
      </c>
      <c r="AB1793" s="12">
        <f>YEAR([1]!Table1[[#This Row],[Order_Date]])</f>
        <v>2024</v>
      </c>
      <c r="AC1793" s="12">
        <f>MONTH([1]!Table1[[#This Row],[Order_Date]])</f>
        <v>1</v>
      </c>
      <c r="AD1793" s="12" t="str">
        <f t="shared" si="81"/>
        <v>Jan</v>
      </c>
      <c r="AE1793" s="12" t="str">
        <f t="shared" si="82"/>
        <v>Q1</v>
      </c>
      <c r="AF1793" s="12" t="str">
        <f t="shared" si="83"/>
        <v>2024-Jan</v>
      </c>
      <c r="AG1793" s="12">
        <f>COUNTIF(C:C,Table1[[#This Row],[Customer_ID]])</f>
        <v>1</v>
      </c>
      <c r="AH1793" s="18" t="e">
        <f>IF([1]!Table1[[#This Row],[Customer_order_count]] &gt;= 10,"FREQUENT",IF([1]!Table1[[#This Row],[Customer_order_count]] &lt;= 10,"REGULAR","OCASSIONAL"))</f>
        <v>#REF!</v>
      </c>
    </row>
    <row r="1794" spans="1:34" x14ac:dyDescent="0.25">
      <c r="A1794" s="1" t="s">
        <v>2620</v>
      </c>
      <c r="B1794" s="2">
        <v>45534</v>
      </c>
      <c r="C1794" s="3" t="s">
        <v>2621</v>
      </c>
      <c r="D1794" s="4" t="s">
        <v>2622</v>
      </c>
      <c r="E1794" s="4" t="s">
        <v>16</v>
      </c>
      <c r="F1794" s="5">
        <v>20</v>
      </c>
      <c r="G1794" s="3" t="s">
        <v>290</v>
      </c>
      <c r="H1794" s="3" t="s">
        <v>276</v>
      </c>
      <c r="I1794" s="3" t="s">
        <v>44</v>
      </c>
      <c r="J1794" s="3" t="s">
        <v>45</v>
      </c>
      <c r="K1794" s="3" t="s">
        <v>46</v>
      </c>
      <c r="L1794" s="5">
        <v>1</v>
      </c>
      <c r="M1794" s="5">
        <v>2500</v>
      </c>
      <c r="N1794" s="6">
        <v>0.15</v>
      </c>
      <c r="O1794" s="5">
        <v>2125</v>
      </c>
      <c r="P1794" s="5">
        <v>1500</v>
      </c>
      <c r="Q1794" s="5">
        <f>Table1[[#This Row],[Sales]]-Table1[[#This Row],[Cost]]</f>
        <v>625</v>
      </c>
      <c r="R1794" s="3" t="s">
        <v>9</v>
      </c>
      <c r="S1794" s="3" t="s">
        <v>10</v>
      </c>
      <c r="T1794" s="3" t="s">
        <v>33</v>
      </c>
      <c r="U1794" s="3" t="s">
        <v>19</v>
      </c>
      <c r="V1794" s="6">
        <f>Table1[[#This Row],[Profit]]/Table1[[#This Row],[Sales]]</f>
        <v>0.29411764705882354</v>
      </c>
      <c r="W1794" s="3">
        <f>[1]!Table1[[#This Row],[Sales]]-[1]!Table1[[#This Row],[Cost]]-[1]!Table1[[#This Row],[Profit]]</f>
        <v>0</v>
      </c>
      <c r="X1794" s="3">
        <f>[1]!Table1[[#This Row],[Quantity]]*[1]!Table1[[#This Row],[Unit_Price]]</f>
        <v>2500</v>
      </c>
      <c r="Y1794" s="7">
        <f>[1]!Table1[[#This Row],[Gross_Sales]]*[1]!Table1[[#This Row],[Discount]]</f>
        <v>375</v>
      </c>
      <c r="Z1794" s="8">
        <f>[1]!Table1[[#This Row],[Gross_Sales]]*[1]!Table1[[#This Row],[Discount_amount]]</f>
        <v>937500</v>
      </c>
      <c r="AA1794" s="6">
        <f>IFERROR([1]!Table1[[#This Row],[Profit]]/[1]!Table1[[#This Row],[Sales]],0)</f>
        <v>0.29411764705882354</v>
      </c>
      <c r="AB1794" s="3">
        <f>YEAR([1]!Table1[[#This Row],[Order_Date]])</f>
        <v>2024</v>
      </c>
      <c r="AC1794" s="3">
        <f>MONTH([1]!Table1[[#This Row],[Order_Date]])</f>
        <v>8</v>
      </c>
      <c r="AD1794" s="3" t="str">
        <f t="shared" ref="AD1794:AD1857" si="84">TEXT(B:B,"mmm")</f>
        <v>Aug</v>
      </c>
      <c r="AE1794" s="3" t="str">
        <f t="shared" ref="AE1794:AE1857" si="85">"Q"&amp;ROUNDUP(MONTH(B1794)/3,0)</f>
        <v>Q3</v>
      </c>
      <c r="AF1794" s="3" t="str">
        <f t="shared" ref="AF1794:AF1857" si="86">TEXT(B:B,"yyyy-mmm")</f>
        <v>2024-Aug</v>
      </c>
      <c r="AG1794" s="3">
        <f>COUNTIF(C:C,Table1[[#This Row],[Customer_ID]])</f>
        <v>3</v>
      </c>
      <c r="AH1794" s="9" t="e">
        <f>IF([1]!Table1[[#This Row],[Customer_order_count]] &gt;= 10,"FREQUENT",IF([1]!Table1[[#This Row],[Customer_order_count]] &lt;= 10,"REGULAR","OCASSIONAL"))</f>
        <v>#REF!</v>
      </c>
    </row>
    <row r="1795" spans="1:34" x14ac:dyDescent="0.25">
      <c r="A1795" s="10" t="s">
        <v>2623</v>
      </c>
      <c r="B1795" s="11">
        <v>45353</v>
      </c>
      <c r="C1795" s="12" t="s">
        <v>2624</v>
      </c>
      <c r="D1795" s="13" t="s">
        <v>541</v>
      </c>
      <c r="E1795" s="13" t="s">
        <v>3</v>
      </c>
      <c r="F1795" s="14">
        <v>44</v>
      </c>
      <c r="G1795" s="12" t="s">
        <v>284</v>
      </c>
      <c r="H1795" s="12" t="s">
        <v>285</v>
      </c>
      <c r="I1795" s="12" t="s">
        <v>176</v>
      </c>
      <c r="J1795" s="12" t="s">
        <v>177</v>
      </c>
      <c r="K1795" s="12" t="s">
        <v>25</v>
      </c>
      <c r="L1795" s="14">
        <v>1</v>
      </c>
      <c r="M1795" s="14">
        <v>22000</v>
      </c>
      <c r="N1795" s="15">
        <v>0</v>
      </c>
      <c r="O1795" s="14">
        <v>22000</v>
      </c>
      <c r="P1795" s="14">
        <v>16500</v>
      </c>
      <c r="Q1795" s="5">
        <f>Table1[[#This Row],[Sales]]-Table1[[#This Row],[Cost]]</f>
        <v>5500</v>
      </c>
      <c r="R1795" s="12" t="s">
        <v>26</v>
      </c>
      <c r="S1795" s="12" t="s">
        <v>10</v>
      </c>
      <c r="T1795" s="12" t="s">
        <v>18</v>
      </c>
      <c r="U1795" s="12" t="s">
        <v>19</v>
      </c>
      <c r="V1795" s="6">
        <f>Table1[[#This Row],[Profit]]/Table1[[#This Row],[Sales]]</f>
        <v>0.25</v>
      </c>
      <c r="W1795" s="12">
        <f>[1]!Table1[[#This Row],[Sales]]-[1]!Table1[[#This Row],[Cost]]-[1]!Table1[[#This Row],[Profit]]</f>
        <v>0</v>
      </c>
      <c r="X1795" s="12">
        <f>[1]!Table1[[#This Row],[Quantity]]*[1]!Table1[[#This Row],[Unit_Price]]</f>
        <v>22000</v>
      </c>
      <c r="Y1795" s="16">
        <f>[1]!Table1[[#This Row],[Gross_Sales]]*[1]!Table1[[#This Row],[Discount]]</f>
        <v>0</v>
      </c>
      <c r="Z1795" s="17">
        <f>[1]!Table1[[#This Row],[Gross_Sales]]*[1]!Table1[[#This Row],[Discount_amount]]</f>
        <v>0</v>
      </c>
      <c r="AA1795" s="15">
        <f>IFERROR([1]!Table1[[#This Row],[Profit]]/[1]!Table1[[#This Row],[Sales]],0)</f>
        <v>0.25</v>
      </c>
      <c r="AB1795" s="12">
        <f>YEAR([1]!Table1[[#This Row],[Order_Date]])</f>
        <v>2024</v>
      </c>
      <c r="AC1795" s="12">
        <f>MONTH([1]!Table1[[#This Row],[Order_Date]])</f>
        <v>3</v>
      </c>
      <c r="AD1795" s="12" t="str">
        <f t="shared" si="84"/>
        <v>Mar</v>
      </c>
      <c r="AE1795" s="12" t="str">
        <f t="shared" si="85"/>
        <v>Q1</v>
      </c>
      <c r="AF1795" s="12" t="str">
        <f t="shared" si="86"/>
        <v>2024-Mar</v>
      </c>
      <c r="AG1795" s="12">
        <f>COUNTIF(C:C,Table1[[#This Row],[Customer_ID]])</f>
        <v>2</v>
      </c>
      <c r="AH1795" s="18" t="e">
        <f>IF([1]!Table1[[#This Row],[Customer_order_count]] &gt;= 10,"FREQUENT",IF([1]!Table1[[#This Row],[Customer_order_count]] &lt;= 10,"REGULAR","OCASSIONAL"))</f>
        <v>#REF!</v>
      </c>
    </row>
    <row r="1796" spans="1:34" x14ac:dyDescent="0.25">
      <c r="A1796" s="1" t="s">
        <v>2625</v>
      </c>
      <c r="B1796" s="2">
        <v>45447</v>
      </c>
      <c r="C1796" s="3" t="s">
        <v>21</v>
      </c>
      <c r="D1796" s="4" t="s">
        <v>22</v>
      </c>
      <c r="E1796" s="4" t="s">
        <v>3</v>
      </c>
      <c r="F1796" s="5">
        <v>39</v>
      </c>
      <c r="G1796" s="3" t="s">
        <v>4</v>
      </c>
      <c r="H1796" s="3" t="s">
        <v>5</v>
      </c>
      <c r="I1796" s="3" t="s">
        <v>95</v>
      </c>
      <c r="J1796" s="3" t="s">
        <v>96</v>
      </c>
      <c r="K1796" s="3" t="s">
        <v>46</v>
      </c>
      <c r="L1796" s="5">
        <v>2</v>
      </c>
      <c r="M1796" s="5">
        <v>600</v>
      </c>
      <c r="N1796" s="6">
        <v>0.1</v>
      </c>
      <c r="O1796" s="5">
        <v>1080</v>
      </c>
      <c r="P1796" s="5">
        <v>760</v>
      </c>
      <c r="Q1796" s="5">
        <f>Table1[[#This Row],[Sales]]-Table1[[#This Row],[Cost]]</f>
        <v>320</v>
      </c>
      <c r="R1796" s="3" t="s">
        <v>26</v>
      </c>
      <c r="S1796" s="3" t="s">
        <v>10</v>
      </c>
      <c r="T1796" s="3" t="s">
        <v>11</v>
      </c>
      <c r="U1796" s="3" t="s">
        <v>27</v>
      </c>
      <c r="V1796" s="6">
        <f>Table1[[#This Row],[Profit]]/Table1[[#This Row],[Sales]]</f>
        <v>0.29629629629629628</v>
      </c>
      <c r="W1796" s="3">
        <f>[1]!Table1[[#This Row],[Sales]]-[1]!Table1[[#This Row],[Cost]]-[1]!Table1[[#This Row],[Profit]]</f>
        <v>0</v>
      </c>
      <c r="X1796" s="3">
        <f>[1]!Table1[[#This Row],[Quantity]]*[1]!Table1[[#This Row],[Unit_Price]]</f>
        <v>1200</v>
      </c>
      <c r="Y1796" s="7">
        <f>[1]!Table1[[#This Row],[Gross_Sales]]*[1]!Table1[[#This Row],[Discount]]</f>
        <v>120</v>
      </c>
      <c r="Z1796" s="8">
        <f>[1]!Table1[[#This Row],[Gross_Sales]]*[1]!Table1[[#This Row],[Discount_amount]]</f>
        <v>144000</v>
      </c>
      <c r="AA1796" s="6">
        <f>IFERROR([1]!Table1[[#This Row],[Profit]]/[1]!Table1[[#This Row],[Sales]],0)</f>
        <v>0.29629629629629628</v>
      </c>
      <c r="AB1796" s="3">
        <f>YEAR([1]!Table1[[#This Row],[Order_Date]])</f>
        <v>2024</v>
      </c>
      <c r="AC1796" s="3">
        <f>MONTH([1]!Table1[[#This Row],[Order_Date]])</f>
        <v>6</v>
      </c>
      <c r="AD1796" s="3" t="str">
        <f t="shared" si="84"/>
        <v>Jun</v>
      </c>
      <c r="AE1796" s="3" t="str">
        <f t="shared" si="85"/>
        <v>Q2</v>
      </c>
      <c r="AF1796" s="3" t="str">
        <f t="shared" si="86"/>
        <v>2024-Jun</v>
      </c>
      <c r="AG1796" s="3">
        <f>COUNTIF(C:C,Table1[[#This Row],[Customer_ID]])</f>
        <v>37</v>
      </c>
      <c r="AH1796" s="9" t="e">
        <f>IF([1]!Table1[[#This Row],[Customer_order_count]] &gt;= 10,"FREQUENT",IF([1]!Table1[[#This Row],[Customer_order_count]] &lt;= 10,"REGULAR","OCASSIONAL"))</f>
        <v>#REF!</v>
      </c>
    </row>
    <row r="1797" spans="1:34" x14ac:dyDescent="0.25">
      <c r="A1797" s="10" t="s">
        <v>2626</v>
      </c>
      <c r="B1797" s="11">
        <v>45904</v>
      </c>
      <c r="C1797" s="12" t="s">
        <v>2627</v>
      </c>
      <c r="D1797" s="13" t="s">
        <v>1275</v>
      </c>
      <c r="E1797" s="13" t="s">
        <v>3</v>
      </c>
      <c r="F1797" s="14">
        <v>35</v>
      </c>
      <c r="G1797" s="12" t="s">
        <v>317</v>
      </c>
      <c r="H1797" s="12" t="s">
        <v>5</v>
      </c>
      <c r="I1797" s="12" t="s">
        <v>74</v>
      </c>
      <c r="J1797" s="12" t="s">
        <v>75</v>
      </c>
      <c r="K1797" s="12" t="s">
        <v>76</v>
      </c>
      <c r="L1797" s="14">
        <v>3</v>
      </c>
      <c r="M1797" s="14">
        <v>550</v>
      </c>
      <c r="N1797" s="15">
        <v>0.2</v>
      </c>
      <c r="O1797" s="14">
        <v>1320</v>
      </c>
      <c r="P1797" s="14">
        <v>1350</v>
      </c>
      <c r="Q1797" s="5">
        <f>Table1[[#This Row],[Sales]]-Table1[[#This Row],[Cost]]</f>
        <v>-30</v>
      </c>
      <c r="R1797" s="12" t="s">
        <v>9</v>
      </c>
      <c r="S1797" s="12" t="s">
        <v>10</v>
      </c>
      <c r="T1797" s="12" t="s">
        <v>33</v>
      </c>
      <c r="U1797" s="12" t="s">
        <v>19</v>
      </c>
      <c r="V1797" s="6">
        <f>Table1[[#This Row],[Profit]]/Table1[[#This Row],[Sales]]</f>
        <v>-2.2727272727272728E-2</v>
      </c>
      <c r="W1797" s="12">
        <f>[1]!Table1[[#This Row],[Sales]]-[1]!Table1[[#This Row],[Cost]]-[1]!Table1[[#This Row],[Profit]]</f>
        <v>0</v>
      </c>
      <c r="X1797" s="12">
        <f>[1]!Table1[[#This Row],[Quantity]]*[1]!Table1[[#This Row],[Unit_Price]]</f>
        <v>1650</v>
      </c>
      <c r="Y1797" s="16">
        <f>[1]!Table1[[#This Row],[Gross_Sales]]*[1]!Table1[[#This Row],[Discount]]</f>
        <v>330</v>
      </c>
      <c r="Z1797" s="17">
        <f>[1]!Table1[[#This Row],[Gross_Sales]]*[1]!Table1[[#This Row],[Discount_amount]]</f>
        <v>544500</v>
      </c>
      <c r="AA1797" s="15">
        <f>IFERROR([1]!Table1[[#This Row],[Profit]]/[1]!Table1[[#This Row],[Sales]],0)</f>
        <v>-2.2727272727272728E-2</v>
      </c>
      <c r="AB1797" s="12">
        <f>YEAR([1]!Table1[[#This Row],[Order_Date]])</f>
        <v>2025</v>
      </c>
      <c r="AC1797" s="12">
        <f>MONTH([1]!Table1[[#This Row],[Order_Date]])</f>
        <v>9</v>
      </c>
      <c r="AD1797" s="12" t="str">
        <f t="shared" si="84"/>
        <v>Sep</v>
      </c>
      <c r="AE1797" s="12" t="str">
        <f t="shared" si="85"/>
        <v>Q3</v>
      </c>
      <c r="AF1797" s="12" t="str">
        <f t="shared" si="86"/>
        <v>2025-Sep</v>
      </c>
      <c r="AG1797" s="12">
        <f>COUNTIF(C:C,Table1[[#This Row],[Customer_ID]])</f>
        <v>3</v>
      </c>
      <c r="AH1797" s="18" t="e">
        <f>IF([1]!Table1[[#This Row],[Customer_order_count]] &gt;= 10,"FREQUENT",IF([1]!Table1[[#This Row],[Customer_order_count]] &lt;= 10,"REGULAR","OCASSIONAL"))</f>
        <v>#REF!</v>
      </c>
    </row>
    <row r="1798" spans="1:34" x14ac:dyDescent="0.25">
      <c r="A1798" s="1" t="s">
        <v>2628</v>
      </c>
      <c r="B1798" s="2">
        <v>45576</v>
      </c>
      <c r="C1798" s="3" t="s">
        <v>1182</v>
      </c>
      <c r="D1798" s="4" t="s">
        <v>410</v>
      </c>
      <c r="E1798" s="4" t="s">
        <v>3</v>
      </c>
      <c r="F1798" s="5">
        <v>46</v>
      </c>
      <c r="G1798" s="3" t="s">
        <v>312</v>
      </c>
      <c r="H1798" s="3" t="s">
        <v>276</v>
      </c>
      <c r="I1798" s="3" t="s">
        <v>68</v>
      </c>
      <c r="J1798" s="3" t="s">
        <v>69</v>
      </c>
      <c r="K1798" s="3" t="s">
        <v>39</v>
      </c>
      <c r="L1798" s="5">
        <v>3</v>
      </c>
      <c r="M1798" s="5">
        <v>3500</v>
      </c>
      <c r="N1798" s="6">
        <v>0.1</v>
      </c>
      <c r="O1798" s="5">
        <v>9450</v>
      </c>
      <c r="P1798" s="5">
        <v>6900</v>
      </c>
      <c r="Q1798" s="5">
        <f>Table1[[#This Row],[Sales]]-Table1[[#This Row],[Cost]]</f>
        <v>2550</v>
      </c>
      <c r="R1798" s="3" t="s">
        <v>17</v>
      </c>
      <c r="S1798" s="3" t="s">
        <v>10</v>
      </c>
      <c r="T1798" s="3" t="s">
        <v>40</v>
      </c>
      <c r="U1798" s="3" t="s">
        <v>27</v>
      </c>
      <c r="V1798" s="6">
        <f>Table1[[#This Row],[Profit]]/Table1[[#This Row],[Sales]]</f>
        <v>0.26984126984126983</v>
      </c>
      <c r="W1798" s="3">
        <f>[1]!Table1[[#This Row],[Sales]]-[1]!Table1[[#This Row],[Cost]]-[1]!Table1[[#This Row],[Profit]]</f>
        <v>0</v>
      </c>
      <c r="X1798" s="3">
        <f>[1]!Table1[[#This Row],[Quantity]]*[1]!Table1[[#This Row],[Unit_Price]]</f>
        <v>10500</v>
      </c>
      <c r="Y1798" s="7">
        <f>[1]!Table1[[#This Row],[Gross_Sales]]*[1]!Table1[[#This Row],[Discount]]</f>
        <v>1050</v>
      </c>
      <c r="Z1798" s="8">
        <f>[1]!Table1[[#This Row],[Gross_Sales]]*[1]!Table1[[#This Row],[Discount_amount]]</f>
        <v>11025000</v>
      </c>
      <c r="AA1798" s="6">
        <f>IFERROR([1]!Table1[[#This Row],[Profit]]/[1]!Table1[[#This Row],[Sales]],0)</f>
        <v>0.26984126984126983</v>
      </c>
      <c r="AB1798" s="3">
        <f>YEAR([1]!Table1[[#This Row],[Order_Date]])</f>
        <v>2024</v>
      </c>
      <c r="AC1798" s="3">
        <f>MONTH([1]!Table1[[#This Row],[Order_Date]])</f>
        <v>10</v>
      </c>
      <c r="AD1798" s="3" t="str">
        <f t="shared" si="84"/>
        <v>Oct</v>
      </c>
      <c r="AE1798" s="3" t="str">
        <f t="shared" si="85"/>
        <v>Q4</v>
      </c>
      <c r="AF1798" s="3" t="str">
        <f t="shared" si="86"/>
        <v>2024-Oct</v>
      </c>
      <c r="AG1798" s="3">
        <f>COUNTIF(C:C,Table1[[#This Row],[Customer_ID]])</f>
        <v>12</v>
      </c>
      <c r="AH1798" s="9" t="e">
        <f>IF([1]!Table1[[#This Row],[Customer_order_count]] &gt;= 10,"FREQUENT",IF([1]!Table1[[#This Row],[Customer_order_count]] &lt;= 10,"REGULAR","OCASSIONAL"))</f>
        <v>#REF!</v>
      </c>
    </row>
    <row r="1799" spans="1:34" x14ac:dyDescent="0.25">
      <c r="A1799" s="10" t="s">
        <v>2629</v>
      </c>
      <c r="B1799" s="11">
        <v>45825</v>
      </c>
      <c r="C1799" s="12" t="s">
        <v>705</v>
      </c>
      <c r="D1799" s="13" t="s">
        <v>642</v>
      </c>
      <c r="E1799" s="13" t="s">
        <v>16</v>
      </c>
      <c r="F1799" s="14">
        <v>27</v>
      </c>
      <c r="G1799" s="12" t="s">
        <v>280</v>
      </c>
      <c r="H1799" s="12" t="s">
        <v>270</v>
      </c>
      <c r="I1799" s="12" t="s">
        <v>44</v>
      </c>
      <c r="J1799" s="12" t="s">
        <v>45</v>
      </c>
      <c r="K1799" s="12" t="s">
        <v>46</v>
      </c>
      <c r="L1799" s="14">
        <v>1</v>
      </c>
      <c r="M1799" s="14">
        <v>2500</v>
      </c>
      <c r="N1799" s="15">
        <v>0</v>
      </c>
      <c r="O1799" s="14">
        <v>2500</v>
      </c>
      <c r="P1799" s="14">
        <v>1500</v>
      </c>
      <c r="Q1799" s="5">
        <f>Table1[[#This Row],[Sales]]-Table1[[#This Row],[Cost]]</f>
        <v>1000</v>
      </c>
      <c r="R1799" s="12" t="s">
        <v>17</v>
      </c>
      <c r="S1799" s="12" t="s">
        <v>10</v>
      </c>
      <c r="T1799" s="12" t="s">
        <v>11</v>
      </c>
      <c r="U1799" s="12" t="s">
        <v>27</v>
      </c>
      <c r="V1799" s="6">
        <f>Table1[[#This Row],[Profit]]/Table1[[#This Row],[Sales]]</f>
        <v>0.4</v>
      </c>
      <c r="W1799" s="12">
        <f>[1]!Table1[[#This Row],[Sales]]-[1]!Table1[[#This Row],[Cost]]-[1]!Table1[[#This Row],[Profit]]</f>
        <v>0</v>
      </c>
      <c r="X1799" s="12">
        <f>[1]!Table1[[#This Row],[Quantity]]*[1]!Table1[[#This Row],[Unit_Price]]</f>
        <v>2500</v>
      </c>
      <c r="Y1799" s="16">
        <f>[1]!Table1[[#This Row],[Gross_Sales]]*[1]!Table1[[#This Row],[Discount]]</f>
        <v>0</v>
      </c>
      <c r="Z1799" s="17">
        <f>[1]!Table1[[#This Row],[Gross_Sales]]*[1]!Table1[[#This Row],[Discount_amount]]</f>
        <v>0</v>
      </c>
      <c r="AA1799" s="15">
        <f>IFERROR([1]!Table1[[#This Row],[Profit]]/[1]!Table1[[#This Row],[Sales]],0)</f>
        <v>0.4</v>
      </c>
      <c r="AB1799" s="12">
        <f>YEAR([1]!Table1[[#This Row],[Order_Date]])</f>
        <v>2025</v>
      </c>
      <c r="AC1799" s="12">
        <f>MONTH([1]!Table1[[#This Row],[Order_Date]])</f>
        <v>6</v>
      </c>
      <c r="AD1799" s="12" t="str">
        <f t="shared" si="84"/>
        <v>Jun</v>
      </c>
      <c r="AE1799" s="12" t="str">
        <f t="shared" si="85"/>
        <v>Q2</v>
      </c>
      <c r="AF1799" s="12" t="str">
        <f t="shared" si="86"/>
        <v>2025-Jun</v>
      </c>
      <c r="AG1799" s="12">
        <f>COUNTIF(C:C,Table1[[#This Row],[Customer_ID]])</f>
        <v>26</v>
      </c>
      <c r="AH1799" s="18" t="e">
        <f>IF([1]!Table1[[#This Row],[Customer_order_count]] &gt;= 10,"FREQUENT",IF([1]!Table1[[#This Row],[Customer_order_count]] &lt;= 10,"REGULAR","OCASSIONAL"))</f>
        <v>#REF!</v>
      </c>
    </row>
    <row r="1800" spans="1:34" x14ac:dyDescent="0.25">
      <c r="A1800" s="1" t="s">
        <v>2630</v>
      </c>
      <c r="B1800" s="2">
        <v>45316</v>
      </c>
      <c r="C1800" s="3" t="s">
        <v>505</v>
      </c>
      <c r="D1800" s="4" t="s">
        <v>506</v>
      </c>
      <c r="E1800" s="4" t="s">
        <v>16</v>
      </c>
      <c r="F1800" s="5">
        <v>53</v>
      </c>
      <c r="G1800" s="3" t="s">
        <v>284</v>
      </c>
      <c r="H1800" s="3" t="s">
        <v>285</v>
      </c>
      <c r="I1800" s="3" t="s">
        <v>89</v>
      </c>
      <c r="J1800" s="3" t="s">
        <v>90</v>
      </c>
      <c r="K1800" s="3" t="s">
        <v>91</v>
      </c>
      <c r="L1800" s="5">
        <v>1</v>
      </c>
      <c r="M1800" s="5">
        <v>35000</v>
      </c>
      <c r="N1800" s="6">
        <v>0.15</v>
      </c>
      <c r="O1800" s="5">
        <v>29750</v>
      </c>
      <c r="P1800" s="5">
        <v>27000</v>
      </c>
      <c r="Q1800" s="5">
        <f>Table1[[#This Row],[Sales]]-Table1[[#This Row],[Cost]]</f>
        <v>2750</v>
      </c>
      <c r="R1800" s="3" t="s">
        <v>77</v>
      </c>
      <c r="S1800" s="3" t="s">
        <v>10</v>
      </c>
      <c r="T1800" s="3" t="s">
        <v>18</v>
      </c>
      <c r="U1800" s="3" t="s">
        <v>27</v>
      </c>
      <c r="V1800" s="6">
        <f>Table1[[#This Row],[Profit]]/Table1[[#This Row],[Sales]]</f>
        <v>9.2436974789915971E-2</v>
      </c>
      <c r="W1800" s="3">
        <f>[1]!Table1[[#This Row],[Sales]]-[1]!Table1[[#This Row],[Cost]]-[1]!Table1[[#This Row],[Profit]]</f>
        <v>0</v>
      </c>
      <c r="X1800" s="3">
        <f>[1]!Table1[[#This Row],[Quantity]]*[1]!Table1[[#This Row],[Unit_Price]]</f>
        <v>35000</v>
      </c>
      <c r="Y1800" s="7">
        <f>[1]!Table1[[#This Row],[Gross_Sales]]*[1]!Table1[[#This Row],[Discount]]</f>
        <v>5250</v>
      </c>
      <c r="Z1800" s="8">
        <f>[1]!Table1[[#This Row],[Gross_Sales]]*[1]!Table1[[#This Row],[Discount_amount]]</f>
        <v>183750000</v>
      </c>
      <c r="AA1800" s="6">
        <f>IFERROR([1]!Table1[[#This Row],[Profit]]/[1]!Table1[[#This Row],[Sales]],0)</f>
        <v>9.2436974789915971E-2</v>
      </c>
      <c r="AB1800" s="3">
        <f>YEAR([1]!Table1[[#This Row],[Order_Date]])</f>
        <v>2024</v>
      </c>
      <c r="AC1800" s="3">
        <f>MONTH([1]!Table1[[#This Row],[Order_Date]])</f>
        <v>1</v>
      </c>
      <c r="AD1800" s="3" t="str">
        <f t="shared" si="84"/>
        <v>Jan</v>
      </c>
      <c r="AE1800" s="3" t="str">
        <f t="shared" si="85"/>
        <v>Q1</v>
      </c>
      <c r="AF1800" s="3" t="str">
        <f t="shared" si="86"/>
        <v>2024-Jan</v>
      </c>
      <c r="AG1800" s="3">
        <f>COUNTIF(C:C,Table1[[#This Row],[Customer_ID]])</f>
        <v>3</v>
      </c>
      <c r="AH1800" s="9" t="e">
        <f>IF([1]!Table1[[#This Row],[Customer_order_count]] &gt;= 10,"FREQUENT",IF([1]!Table1[[#This Row],[Customer_order_count]] &lt;= 10,"REGULAR","OCASSIONAL"))</f>
        <v>#REF!</v>
      </c>
    </row>
    <row r="1801" spans="1:34" x14ac:dyDescent="0.25">
      <c r="A1801" s="10" t="s">
        <v>2631</v>
      </c>
      <c r="B1801" s="11">
        <v>45540</v>
      </c>
      <c r="C1801" s="12" t="s">
        <v>1072</v>
      </c>
      <c r="D1801" s="12" t="s">
        <v>1073</v>
      </c>
      <c r="E1801" s="12" t="s">
        <v>16</v>
      </c>
      <c r="F1801" s="12">
        <v>40</v>
      </c>
      <c r="G1801" s="12" t="s">
        <v>290</v>
      </c>
      <c r="H1801" s="12" t="s">
        <v>276</v>
      </c>
      <c r="I1801" s="12" t="s">
        <v>186</v>
      </c>
      <c r="J1801" s="12" t="s">
        <v>187</v>
      </c>
      <c r="K1801" s="12" t="s">
        <v>91</v>
      </c>
      <c r="L1801" s="12">
        <v>1</v>
      </c>
      <c r="M1801" s="12">
        <v>12000</v>
      </c>
      <c r="N1801" s="12">
        <v>0.1</v>
      </c>
      <c r="O1801" s="12">
        <v>0</v>
      </c>
      <c r="P1801" s="12">
        <v>9000</v>
      </c>
      <c r="Q1801" s="5">
        <f>Table1[[#This Row],[Sales]]-Table1[[#This Row],[Cost]]</f>
        <v>-9000</v>
      </c>
      <c r="R1801" s="12" t="s">
        <v>17</v>
      </c>
      <c r="S1801" s="12" t="s">
        <v>291</v>
      </c>
      <c r="T1801" s="12" t="s">
        <v>33</v>
      </c>
      <c r="U1801" s="12" t="s">
        <v>19</v>
      </c>
      <c r="V1801" s="3" t="e">
        <f>Table1[[#This Row],[Profit]]/Table1[[#This Row],[Sales]]</f>
        <v>#DIV/0!</v>
      </c>
      <c r="W1801" s="12">
        <f>[1]!Table1[[#This Row],[Sales]]-[1]!Table1[[#This Row],[Cost]]-[1]!Table1[[#This Row],[Profit]]</f>
        <v>-9000</v>
      </c>
      <c r="X1801" s="12">
        <f>[1]!Table1[[#This Row],[Quantity]]*[1]!Table1[[#This Row],[Unit_Price]]</f>
        <v>12000</v>
      </c>
      <c r="Y1801" s="12">
        <f>[1]!Table1[[#This Row],[Gross_Sales]]*[1]!Table1[[#This Row],[Discount]]</f>
        <v>1200</v>
      </c>
      <c r="Z1801" s="12">
        <f>[1]!Table1[[#This Row],[Gross_Sales]]*[1]!Table1[[#This Row],[Discount_amount]]</f>
        <v>14400000</v>
      </c>
      <c r="AA1801" s="12">
        <f>IFERROR([1]!Table1[[#This Row],[Profit]]/[1]!Table1[[#This Row],[Sales]],0)</f>
        <v>0</v>
      </c>
      <c r="AB1801" s="12">
        <f>YEAR([1]!Table1[[#This Row],[Order_Date]])</f>
        <v>2024</v>
      </c>
      <c r="AC1801" s="12">
        <f>MONTH([1]!Table1[[#This Row],[Order_Date]])</f>
        <v>9</v>
      </c>
      <c r="AD1801" s="12" t="str">
        <f t="shared" si="84"/>
        <v>Sep</v>
      </c>
      <c r="AE1801" s="12" t="str">
        <f t="shared" si="85"/>
        <v>Q3</v>
      </c>
      <c r="AF1801" s="12" t="str">
        <f t="shared" si="86"/>
        <v>2024-Sep</v>
      </c>
      <c r="AG1801" s="12">
        <f>COUNTIF(C:C,Table1[[#This Row],[Customer_ID]])</f>
        <v>2</v>
      </c>
      <c r="AH1801" s="18" t="e">
        <f>IF([1]!Table1[[#This Row],[Customer_order_count]] &gt;= 10,"FREQUENT",IF([1]!Table1[[#This Row],[Customer_order_count]] &lt;= 10,"REGULAR","OCASSIONAL"))</f>
        <v>#REF!</v>
      </c>
    </row>
    <row r="1802" spans="1:34" x14ac:dyDescent="0.25">
      <c r="A1802" s="1" t="s">
        <v>2632</v>
      </c>
      <c r="B1802" s="2">
        <v>45972</v>
      </c>
      <c r="C1802" s="3" t="s">
        <v>1037</v>
      </c>
      <c r="D1802" s="4" t="s">
        <v>1038</v>
      </c>
      <c r="E1802" s="4" t="s">
        <v>3</v>
      </c>
      <c r="F1802" s="5">
        <v>22</v>
      </c>
      <c r="G1802" s="3" t="s">
        <v>290</v>
      </c>
      <c r="H1802" s="3" t="s">
        <v>276</v>
      </c>
      <c r="I1802" s="3" t="s">
        <v>89</v>
      </c>
      <c r="J1802" s="3" t="s">
        <v>90</v>
      </c>
      <c r="K1802" s="3" t="s">
        <v>91</v>
      </c>
      <c r="L1802" s="5">
        <v>1</v>
      </c>
      <c r="M1802" s="5">
        <v>35000</v>
      </c>
      <c r="N1802" s="6">
        <v>0.1</v>
      </c>
      <c r="O1802" s="5">
        <v>31500</v>
      </c>
      <c r="P1802" s="5">
        <v>27000</v>
      </c>
      <c r="Q1802" s="5">
        <f>Table1[[#This Row],[Sales]]-Table1[[#This Row],[Cost]]</f>
        <v>4500</v>
      </c>
      <c r="R1802" s="3" t="s">
        <v>77</v>
      </c>
      <c r="S1802" s="3" t="s">
        <v>10</v>
      </c>
      <c r="T1802" s="3" t="s">
        <v>40</v>
      </c>
      <c r="U1802" s="3" t="s">
        <v>12</v>
      </c>
      <c r="V1802" s="6">
        <f>Table1[[#This Row],[Profit]]/Table1[[#This Row],[Sales]]</f>
        <v>0.14285714285714285</v>
      </c>
      <c r="W1802" s="3">
        <f>[1]!Table1[[#This Row],[Sales]]-[1]!Table1[[#This Row],[Cost]]-[1]!Table1[[#This Row],[Profit]]</f>
        <v>0</v>
      </c>
      <c r="X1802" s="3">
        <f>[1]!Table1[[#This Row],[Quantity]]*[1]!Table1[[#This Row],[Unit_Price]]</f>
        <v>35000</v>
      </c>
      <c r="Y1802" s="7">
        <f>[1]!Table1[[#This Row],[Gross_Sales]]*[1]!Table1[[#This Row],[Discount]]</f>
        <v>3500</v>
      </c>
      <c r="Z1802" s="8">
        <f>[1]!Table1[[#This Row],[Gross_Sales]]*[1]!Table1[[#This Row],[Discount_amount]]</f>
        <v>122500000</v>
      </c>
      <c r="AA1802" s="6">
        <f>IFERROR([1]!Table1[[#This Row],[Profit]]/[1]!Table1[[#This Row],[Sales]],0)</f>
        <v>0.14285714285714285</v>
      </c>
      <c r="AB1802" s="3">
        <f>YEAR([1]!Table1[[#This Row],[Order_Date]])</f>
        <v>2025</v>
      </c>
      <c r="AC1802" s="3">
        <f>MONTH([1]!Table1[[#This Row],[Order_Date]])</f>
        <v>11</v>
      </c>
      <c r="AD1802" s="3" t="str">
        <f t="shared" si="84"/>
        <v>Nov</v>
      </c>
      <c r="AE1802" s="3" t="str">
        <f t="shared" si="85"/>
        <v>Q4</v>
      </c>
      <c r="AF1802" s="3" t="str">
        <f t="shared" si="86"/>
        <v>2025-Nov</v>
      </c>
      <c r="AG1802" s="3">
        <f>COUNTIF(C:C,Table1[[#This Row],[Customer_ID]])</f>
        <v>14</v>
      </c>
      <c r="AH1802" s="9" t="e">
        <f>IF([1]!Table1[[#This Row],[Customer_order_count]] &gt;= 10,"FREQUENT",IF([1]!Table1[[#This Row],[Customer_order_count]] &lt;= 10,"REGULAR","OCASSIONAL"))</f>
        <v>#REF!</v>
      </c>
    </row>
    <row r="1803" spans="1:34" x14ac:dyDescent="0.25">
      <c r="A1803" s="10" t="s">
        <v>2633</v>
      </c>
      <c r="B1803" s="11">
        <v>45519</v>
      </c>
      <c r="C1803" s="12" t="s">
        <v>1182</v>
      </c>
      <c r="D1803" s="13" t="s">
        <v>410</v>
      </c>
      <c r="E1803" s="13" t="s">
        <v>3</v>
      </c>
      <c r="F1803" s="14">
        <v>46</v>
      </c>
      <c r="G1803" s="12" t="s">
        <v>312</v>
      </c>
      <c r="H1803" s="12" t="s">
        <v>276</v>
      </c>
      <c r="I1803" s="12" t="s">
        <v>56</v>
      </c>
      <c r="J1803" s="12" t="s">
        <v>57</v>
      </c>
      <c r="K1803" s="12" t="s">
        <v>58</v>
      </c>
      <c r="L1803" s="14">
        <v>2</v>
      </c>
      <c r="M1803" s="14">
        <v>1200</v>
      </c>
      <c r="N1803" s="15">
        <v>0.05</v>
      </c>
      <c r="O1803" s="14">
        <v>2280</v>
      </c>
      <c r="P1803" s="14">
        <v>1600</v>
      </c>
      <c r="Q1803" s="5">
        <f>Table1[[#This Row],[Sales]]-Table1[[#This Row],[Cost]]</f>
        <v>680</v>
      </c>
      <c r="R1803" s="12" t="s">
        <v>77</v>
      </c>
      <c r="S1803" s="12" t="s">
        <v>10</v>
      </c>
      <c r="T1803" s="12" t="s">
        <v>33</v>
      </c>
      <c r="U1803" s="12" t="s">
        <v>27</v>
      </c>
      <c r="V1803" s="6">
        <f>Table1[[#This Row],[Profit]]/Table1[[#This Row],[Sales]]</f>
        <v>0.2982456140350877</v>
      </c>
      <c r="W1803" s="12">
        <f>[1]!Table1[[#This Row],[Sales]]-[1]!Table1[[#This Row],[Cost]]-[1]!Table1[[#This Row],[Profit]]</f>
        <v>0</v>
      </c>
      <c r="X1803" s="12">
        <f>[1]!Table1[[#This Row],[Quantity]]*[1]!Table1[[#This Row],[Unit_Price]]</f>
        <v>2400</v>
      </c>
      <c r="Y1803" s="16">
        <f>[1]!Table1[[#This Row],[Gross_Sales]]*[1]!Table1[[#This Row],[Discount]]</f>
        <v>120</v>
      </c>
      <c r="Z1803" s="17">
        <f>[1]!Table1[[#This Row],[Gross_Sales]]*[1]!Table1[[#This Row],[Discount_amount]]</f>
        <v>288000</v>
      </c>
      <c r="AA1803" s="15">
        <f>IFERROR([1]!Table1[[#This Row],[Profit]]/[1]!Table1[[#This Row],[Sales]],0)</f>
        <v>0.2982456140350877</v>
      </c>
      <c r="AB1803" s="12">
        <f>YEAR([1]!Table1[[#This Row],[Order_Date]])</f>
        <v>2024</v>
      </c>
      <c r="AC1803" s="12">
        <f>MONTH([1]!Table1[[#This Row],[Order_Date]])</f>
        <v>8</v>
      </c>
      <c r="AD1803" s="12" t="str">
        <f t="shared" si="84"/>
        <v>Aug</v>
      </c>
      <c r="AE1803" s="12" t="str">
        <f t="shared" si="85"/>
        <v>Q3</v>
      </c>
      <c r="AF1803" s="12" t="str">
        <f t="shared" si="86"/>
        <v>2024-Aug</v>
      </c>
      <c r="AG1803" s="12">
        <f>COUNTIF(C:C,Table1[[#This Row],[Customer_ID]])</f>
        <v>12</v>
      </c>
      <c r="AH1803" s="18" t="e">
        <f>IF([1]!Table1[[#This Row],[Customer_order_count]] &gt;= 10,"FREQUENT",IF([1]!Table1[[#This Row],[Customer_order_count]] &lt;= 10,"REGULAR","OCASSIONAL"))</f>
        <v>#REF!</v>
      </c>
    </row>
    <row r="1804" spans="1:34" x14ac:dyDescent="0.25">
      <c r="A1804" s="1" t="s">
        <v>2634</v>
      </c>
      <c r="B1804" s="2">
        <v>45479</v>
      </c>
      <c r="C1804" s="3" t="s">
        <v>641</v>
      </c>
      <c r="D1804" s="4" t="s">
        <v>642</v>
      </c>
      <c r="E1804" s="4" t="s">
        <v>16</v>
      </c>
      <c r="F1804" s="5">
        <v>22</v>
      </c>
      <c r="G1804" s="3" t="s">
        <v>275</v>
      </c>
      <c r="H1804" s="3" t="s">
        <v>276</v>
      </c>
      <c r="I1804" s="3" t="s">
        <v>74</v>
      </c>
      <c r="J1804" s="3" t="s">
        <v>75</v>
      </c>
      <c r="K1804" s="3" t="s">
        <v>76</v>
      </c>
      <c r="L1804" s="5">
        <v>2</v>
      </c>
      <c r="M1804" s="5">
        <v>550</v>
      </c>
      <c r="N1804" s="6">
        <v>0.2</v>
      </c>
      <c r="O1804" s="5">
        <v>880</v>
      </c>
      <c r="P1804" s="5">
        <v>900</v>
      </c>
      <c r="Q1804" s="5">
        <f>Table1[[#This Row],[Sales]]-Table1[[#This Row],[Cost]]</f>
        <v>-20</v>
      </c>
      <c r="R1804" s="3" t="s">
        <v>17</v>
      </c>
      <c r="S1804" s="3" t="s">
        <v>10</v>
      </c>
      <c r="T1804" s="3" t="s">
        <v>33</v>
      </c>
      <c r="U1804" s="3" t="s">
        <v>27</v>
      </c>
      <c r="V1804" s="6">
        <f>Table1[[#This Row],[Profit]]/Table1[[#This Row],[Sales]]</f>
        <v>-2.2727272727272728E-2</v>
      </c>
      <c r="W1804" s="3">
        <f>[1]!Table1[[#This Row],[Sales]]-[1]!Table1[[#This Row],[Cost]]-[1]!Table1[[#This Row],[Profit]]</f>
        <v>0</v>
      </c>
      <c r="X1804" s="3">
        <f>[1]!Table1[[#This Row],[Quantity]]*[1]!Table1[[#This Row],[Unit_Price]]</f>
        <v>1100</v>
      </c>
      <c r="Y1804" s="7">
        <f>[1]!Table1[[#This Row],[Gross_Sales]]*[1]!Table1[[#This Row],[Discount]]</f>
        <v>220</v>
      </c>
      <c r="Z1804" s="8">
        <f>[1]!Table1[[#This Row],[Gross_Sales]]*[1]!Table1[[#This Row],[Discount_amount]]</f>
        <v>242000</v>
      </c>
      <c r="AA1804" s="6">
        <f>IFERROR([1]!Table1[[#This Row],[Profit]]/[1]!Table1[[#This Row],[Sales]],0)</f>
        <v>-2.2727272727272728E-2</v>
      </c>
      <c r="AB1804" s="3">
        <f>YEAR([1]!Table1[[#This Row],[Order_Date]])</f>
        <v>2024</v>
      </c>
      <c r="AC1804" s="3">
        <f>MONTH([1]!Table1[[#This Row],[Order_Date]])</f>
        <v>7</v>
      </c>
      <c r="AD1804" s="3" t="str">
        <f t="shared" si="84"/>
        <v>Jul</v>
      </c>
      <c r="AE1804" s="3" t="str">
        <f t="shared" si="85"/>
        <v>Q3</v>
      </c>
      <c r="AF1804" s="3" t="str">
        <f t="shared" si="86"/>
        <v>2024-Jul</v>
      </c>
      <c r="AG1804" s="3">
        <f>COUNTIF(C:C,Table1[[#This Row],[Customer_ID]])</f>
        <v>13</v>
      </c>
      <c r="AH1804" s="9" t="e">
        <f>IF([1]!Table1[[#This Row],[Customer_order_count]] &gt;= 10,"FREQUENT",IF([1]!Table1[[#This Row],[Customer_order_count]] &lt;= 10,"REGULAR","OCASSIONAL"))</f>
        <v>#REF!</v>
      </c>
    </row>
    <row r="1805" spans="1:34" x14ac:dyDescent="0.25">
      <c r="A1805" s="10" t="s">
        <v>2635</v>
      </c>
      <c r="B1805" s="11">
        <v>45795</v>
      </c>
      <c r="C1805" s="12" t="s">
        <v>511</v>
      </c>
      <c r="D1805" s="13" t="s">
        <v>101</v>
      </c>
      <c r="E1805" s="13" t="s">
        <v>3</v>
      </c>
      <c r="F1805" s="14">
        <v>55</v>
      </c>
      <c r="G1805" s="12" t="s">
        <v>407</v>
      </c>
      <c r="H1805" s="12" t="s">
        <v>285</v>
      </c>
      <c r="I1805" s="12" t="s">
        <v>65</v>
      </c>
      <c r="J1805" s="12" t="s">
        <v>66</v>
      </c>
      <c r="K1805" s="12" t="s">
        <v>25</v>
      </c>
      <c r="L1805" s="14">
        <v>1</v>
      </c>
      <c r="M1805" s="14">
        <v>2500</v>
      </c>
      <c r="N1805" s="15">
        <v>0</v>
      </c>
      <c r="O1805" s="14">
        <v>2500</v>
      </c>
      <c r="P1805" s="14">
        <v>1600</v>
      </c>
      <c r="Q1805" s="5">
        <f>Table1[[#This Row],[Sales]]-Table1[[#This Row],[Cost]]</f>
        <v>900</v>
      </c>
      <c r="R1805" s="12" t="s">
        <v>98</v>
      </c>
      <c r="S1805" s="12" t="s">
        <v>10</v>
      </c>
      <c r="T1805" s="12" t="s">
        <v>11</v>
      </c>
      <c r="U1805" s="12" t="s">
        <v>27</v>
      </c>
      <c r="V1805" s="6">
        <f>Table1[[#This Row],[Profit]]/Table1[[#This Row],[Sales]]</f>
        <v>0.36</v>
      </c>
      <c r="W1805" s="12">
        <f>[1]!Table1[[#This Row],[Sales]]-[1]!Table1[[#This Row],[Cost]]-[1]!Table1[[#This Row],[Profit]]</f>
        <v>0</v>
      </c>
      <c r="X1805" s="12">
        <f>[1]!Table1[[#This Row],[Quantity]]*[1]!Table1[[#This Row],[Unit_Price]]</f>
        <v>2500</v>
      </c>
      <c r="Y1805" s="16">
        <f>[1]!Table1[[#This Row],[Gross_Sales]]*[1]!Table1[[#This Row],[Discount]]</f>
        <v>0</v>
      </c>
      <c r="Z1805" s="17">
        <f>[1]!Table1[[#This Row],[Gross_Sales]]*[1]!Table1[[#This Row],[Discount_amount]]</f>
        <v>0</v>
      </c>
      <c r="AA1805" s="15">
        <f>IFERROR([1]!Table1[[#This Row],[Profit]]/[1]!Table1[[#This Row],[Sales]],0)</f>
        <v>0.36</v>
      </c>
      <c r="AB1805" s="12">
        <f>YEAR([1]!Table1[[#This Row],[Order_Date]])</f>
        <v>2025</v>
      </c>
      <c r="AC1805" s="12">
        <f>MONTH([1]!Table1[[#This Row],[Order_Date]])</f>
        <v>5</v>
      </c>
      <c r="AD1805" s="12" t="str">
        <f t="shared" si="84"/>
        <v>May</v>
      </c>
      <c r="AE1805" s="12" t="str">
        <f t="shared" si="85"/>
        <v>Q2</v>
      </c>
      <c r="AF1805" s="12" t="str">
        <f t="shared" si="86"/>
        <v>2025-May</v>
      </c>
      <c r="AG1805" s="12">
        <f>COUNTIF(C:C,Table1[[#This Row],[Customer_ID]])</f>
        <v>9</v>
      </c>
      <c r="AH1805" s="18" t="e">
        <f>IF([1]!Table1[[#This Row],[Customer_order_count]] &gt;= 10,"FREQUENT",IF([1]!Table1[[#This Row],[Customer_order_count]] &lt;= 10,"REGULAR","OCASSIONAL"))</f>
        <v>#REF!</v>
      </c>
    </row>
    <row r="1806" spans="1:34" x14ac:dyDescent="0.25">
      <c r="A1806" s="1" t="s">
        <v>2636</v>
      </c>
      <c r="B1806" s="2">
        <v>45436</v>
      </c>
      <c r="C1806" s="3" t="s">
        <v>1286</v>
      </c>
      <c r="D1806" s="4" t="s">
        <v>30</v>
      </c>
      <c r="E1806" s="4" t="s">
        <v>3</v>
      </c>
      <c r="F1806" s="5">
        <v>20</v>
      </c>
      <c r="G1806" s="3" t="s">
        <v>275</v>
      </c>
      <c r="H1806" s="3" t="s">
        <v>276</v>
      </c>
      <c r="I1806" s="3" t="s">
        <v>186</v>
      </c>
      <c r="J1806" s="3" t="s">
        <v>187</v>
      </c>
      <c r="K1806" s="3" t="s">
        <v>91</v>
      </c>
      <c r="L1806" s="5">
        <v>2</v>
      </c>
      <c r="M1806" s="5">
        <v>12000</v>
      </c>
      <c r="N1806" s="6">
        <v>0.05</v>
      </c>
      <c r="O1806" s="5">
        <v>22800</v>
      </c>
      <c r="P1806" s="5">
        <v>18000</v>
      </c>
      <c r="Q1806" s="5">
        <f>Table1[[#This Row],[Sales]]-Table1[[#This Row],[Cost]]</f>
        <v>4800</v>
      </c>
      <c r="R1806" s="3" t="s">
        <v>26</v>
      </c>
      <c r="S1806" s="3" t="s">
        <v>10</v>
      </c>
      <c r="T1806" s="3" t="s">
        <v>11</v>
      </c>
      <c r="U1806" s="3" t="s">
        <v>27</v>
      </c>
      <c r="V1806" s="6">
        <f>Table1[[#This Row],[Profit]]/Table1[[#This Row],[Sales]]</f>
        <v>0.21052631578947367</v>
      </c>
      <c r="W1806" s="3">
        <f>[1]!Table1[[#This Row],[Sales]]-[1]!Table1[[#This Row],[Cost]]-[1]!Table1[[#This Row],[Profit]]</f>
        <v>0</v>
      </c>
      <c r="X1806" s="3">
        <f>[1]!Table1[[#This Row],[Quantity]]*[1]!Table1[[#This Row],[Unit_Price]]</f>
        <v>24000</v>
      </c>
      <c r="Y1806" s="7">
        <f>[1]!Table1[[#This Row],[Gross_Sales]]*[1]!Table1[[#This Row],[Discount]]</f>
        <v>1200</v>
      </c>
      <c r="Z1806" s="8">
        <f>[1]!Table1[[#This Row],[Gross_Sales]]*[1]!Table1[[#This Row],[Discount_amount]]</f>
        <v>28800000</v>
      </c>
      <c r="AA1806" s="6">
        <f>IFERROR([1]!Table1[[#This Row],[Profit]]/[1]!Table1[[#This Row],[Sales]],0)</f>
        <v>0.21052631578947367</v>
      </c>
      <c r="AB1806" s="3">
        <f>YEAR([1]!Table1[[#This Row],[Order_Date]])</f>
        <v>2024</v>
      </c>
      <c r="AC1806" s="3">
        <f>MONTH([1]!Table1[[#This Row],[Order_Date]])</f>
        <v>5</v>
      </c>
      <c r="AD1806" s="3" t="str">
        <f t="shared" si="84"/>
        <v>May</v>
      </c>
      <c r="AE1806" s="3" t="str">
        <f t="shared" si="85"/>
        <v>Q2</v>
      </c>
      <c r="AF1806" s="3" t="str">
        <f t="shared" si="86"/>
        <v>2024-May</v>
      </c>
      <c r="AG1806" s="3">
        <f>COUNTIF(C:C,Table1[[#This Row],[Customer_ID]])</f>
        <v>8</v>
      </c>
      <c r="AH1806" s="9" t="e">
        <f>IF([1]!Table1[[#This Row],[Customer_order_count]] &gt;= 10,"FREQUENT",IF([1]!Table1[[#This Row],[Customer_order_count]] &lt;= 10,"REGULAR","OCASSIONAL"))</f>
        <v>#REF!</v>
      </c>
    </row>
    <row r="1807" spans="1:34" x14ac:dyDescent="0.25">
      <c r="A1807" s="10" t="s">
        <v>2637</v>
      </c>
      <c r="B1807" s="11">
        <v>45854</v>
      </c>
      <c r="C1807" s="12" t="s">
        <v>912</v>
      </c>
      <c r="D1807" s="13" t="s">
        <v>913</v>
      </c>
      <c r="E1807" s="13" t="s">
        <v>3</v>
      </c>
      <c r="F1807" s="14">
        <v>37</v>
      </c>
      <c r="G1807" s="12" t="s">
        <v>339</v>
      </c>
      <c r="H1807" s="12" t="s">
        <v>285</v>
      </c>
      <c r="I1807" s="12" t="s">
        <v>186</v>
      </c>
      <c r="J1807" s="12" t="s">
        <v>187</v>
      </c>
      <c r="K1807" s="12" t="s">
        <v>91</v>
      </c>
      <c r="L1807" s="14">
        <v>1</v>
      </c>
      <c r="M1807" s="14">
        <v>12000</v>
      </c>
      <c r="N1807" s="15">
        <v>0</v>
      </c>
      <c r="O1807" s="14">
        <v>12000</v>
      </c>
      <c r="P1807" s="14">
        <v>9000</v>
      </c>
      <c r="Q1807" s="5">
        <f>Table1[[#This Row],[Sales]]-Table1[[#This Row],[Cost]]</f>
        <v>3000</v>
      </c>
      <c r="R1807" s="12" t="s">
        <v>26</v>
      </c>
      <c r="S1807" s="12" t="s">
        <v>10</v>
      </c>
      <c r="T1807" s="12" t="s">
        <v>33</v>
      </c>
      <c r="U1807" s="12" t="s">
        <v>27</v>
      </c>
      <c r="V1807" s="6">
        <f>Table1[[#This Row],[Profit]]/Table1[[#This Row],[Sales]]</f>
        <v>0.25</v>
      </c>
      <c r="W1807" s="12">
        <f>[1]!Table1[[#This Row],[Sales]]-[1]!Table1[[#This Row],[Cost]]-[1]!Table1[[#This Row],[Profit]]</f>
        <v>0</v>
      </c>
      <c r="X1807" s="12">
        <f>[1]!Table1[[#This Row],[Quantity]]*[1]!Table1[[#This Row],[Unit_Price]]</f>
        <v>12000</v>
      </c>
      <c r="Y1807" s="16">
        <f>[1]!Table1[[#This Row],[Gross_Sales]]*[1]!Table1[[#This Row],[Discount]]</f>
        <v>0</v>
      </c>
      <c r="Z1807" s="17">
        <f>[1]!Table1[[#This Row],[Gross_Sales]]*[1]!Table1[[#This Row],[Discount_amount]]</f>
        <v>0</v>
      </c>
      <c r="AA1807" s="15">
        <f>IFERROR([1]!Table1[[#This Row],[Profit]]/[1]!Table1[[#This Row],[Sales]],0)</f>
        <v>0.25</v>
      </c>
      <c r="AB1807" s="12">
        <f>YEAR([1]!Table1[[#This Row],[Order_Date]])</f>
        <v>2025</v>
      </c>
      <c r="AC1807" s="12">
        <f>MONTH([1]!Table1[[#This Row],[Order_Date]])</f>
        <v>7</v>
      </c>
      <c r="AD1807" s="12" t="str">
        <f t="shared" si="84"/>
        <v>Jul</v>
      </c>
      <c r="AE1807" s="12" t="str">
        <f t="shared" si="85"/>
        <v>Q3</v>
      </c>
      <c r="AF1807" s="12" t="str">
        <f t="shared" si="86"/>
        <v>2025-Jul</v>
      </c>
      <c r="AG1807" s="12">
        <f>COUNTIF(C:C,Table1[[#This Row],[Customer_ID]])</f>
        <v>16</v>
      </c>
      <c r="AH1807" s="18" t="e">
        <f>IF([1]!Table1[[#This Row],[Customer_order_count]] &gt;= 10,"FREQUENT",IF([1]!Table1[[#This Row],[Customer_order_count]] &lt;= 10,"REGULAR","OCASSIONAL"))</f>
        <v>#REF!</v>
      </c>
    </row>
    <row r="1808" spans="1:34" x14ac:dyDescent="0.25">
      <c r="A1808" s="1" t="s">
        <v>2638</v>
      </c>
      <c r="B1808" s="2">
        <v>45770</v>
      </c>
      <c r="C1808" s="3" t="s">
        <v>953</v>
      </c>
      <c r="D1808" s="4" t="s">
        <v>501</v>
      </c>
      <c r="E1808" s="4" t="s">
        <v>16</v>
      </c>
      <c r="F1808" s="5">
        <v>23</v>
      </c>
      <c r="G1808" s="3" t="s">
        <v>312</v>
      </c>
      <c r="H1808" s="3" t="s">
        <v>276</v>
      </c>
      <c r="I1808" s="3" t="s">
        <v>344</v>
      </c>
      <c r="J1808" s="3" t="s">
        <v>345</v>
      </c>
      <c r="K1808" s="3" t="s">
        <v>39</v>
      </c>
      <c r="L1808" s="5">
        <v>2</v>
      </c>
      <c r="M1808" s="5">
        <v>2200</v>
      </c>
      <c r="N1808" s="6">
        <v>0.1</v>
      </c>
      <c r="O1808" s="5">
        <v>3960</v>
      </c>
      <c r="P1808" s="5">
        <v>2800</v>
      </c>
      <c r="Q1808" s="5">
        <f>Table1[[#This Row],[Sales]]-Table1[[#This Row],[Cost]]</f>
        <v>1160</v>
      </c>
      <c r="R1808" s="3" t="s">
        <v>26</v>
      </c>
      <c r="S1808" s="3" t="s">
        <v>10</v>
      </c>
      <c r="T1808" s="3" t="s">
        <v>11</v>
      </c>
      <c r="U1808" s="3" t="s">
        <v>27</v>
      </c>
      <c r="V1808" s="6">
        <f>Table1[[#This Row],[Profit]]/Table1[[#This Row],[Sales]]</f>
        <v>0.29292929292929293</v>
      </c>
      <c r="W1808" s="3">
        <f>[1]!Table1[[#This Row],[Sales]]-[1]!Table1[[#This Row],[Cost]]-[1]!Table1[[#This Row],[Profit]]</f>
        <v>0</v>
      </c>
      <c r="X1808" s="3">
        <f>[1]!Table1[[#This Row],[Quantity]]*[1]!Table1[[#This Row],[Unit_Price]]</f>
        <v>4400</v>
      </c>
      <c r="Y1808" s="7">
        <f>[1]!Table1[[#This Row],[Gross_Sales]]*[1]!Table1[[#This Row],[Discount]]</f>
        <v>440</v>
      </c>
      <c r="Z1808" s="8">
        <f>[1]!Table1[[#This Row],[Gross_Sales]]*[1]!Table1[[#This Row],[Discount_amount]]</f>
        <v>1936000</v>
      </c>
      <c r="AA1808" s="6">
        <f>IFERROR([1]!Table1[[#This Row],[Profit]]/[1]!Table1[[#This Row],[Sales]],0)</f>
        <v>0.29292929292929293</v>
      </c>
      <c r="AB1808" s="3">
        <f>YEAR([1]!Table1[[#This Row],[Order_Date]])</f>
        <v>2025</v>
      </c>
      <c r="AC1808" s="3">
        <f>MONTH([1]!Table1[[#This Row],[Order_Date]])</f>
        <v>4</v>
      </c>
      <c r="AD1808" s="3" t="str">
        <f t="shared" si="84"/>
        <v>Apr</v>
      </c>
      <c r="AE1808" s="3" t="str">
        <f t="shared" si="85"/>
        <v>Q2</v>
      </c>
      <c r="AF1808" s="3" t="str">
        <f t="shared" si="86"/>
        <v>2025-Apr</v>
      </c>
      <c r="AG1808" s="3">
        <f>COUNTIF(C:C,Table1[[#This Row],[Customer_ID]])</f>
        <v>19</v>
      </c>
      <c r="AH1808" s="9" t="e">
        <f>IF([1]!Table1[[#This Row],[Customer_order_count]] &gt;= 10,"FREQUENT",IF([1]!Table1[[#This Row],[Customer_order_count]] &lt;= 10,"REGULAR","OCASSIONAL"))</f>
        <v>#REF!</v>
      </c>
    </row>
    <row r="1809" spans="1:34" x14ac:dyDescent="0.25">
      <c r="A1809" s="10" t="s">
        <v>2639</v>
      </c>
      <c r="B1809" s="11">
        <v>45726</v>
      </c>
      <c r="C1809" s="12" t="s">
        <v>943</v>
      </c>
      <c r="D1809" s="13" t="s">
        <v>151</v>
      </c>
      <c r="E1809" s="13" t="s">
        <v>3</v>
      </c>
      <c r="F1809" s="14">
        <v>58</v>
      </c>
      <c r="G1809" s="12" t="s">
        <v>275</v>
      </c>
      <c r="H1809" s="12" t="s">
        <v>276</v>
      </c>
      <c r="I1809" s="12" t="s">
        <v>305</v>
      </c>
      <c r="J1809" s="12" t="s">
        <v>306</v>
      </c>
      <c r="K1809" s="12" t="s">
        <v>91</v>
      </c>
      <c r="L1809" s="14">
        <v>3</v>
      </c>
      <c r="M1809" s="14">
        <v>8500</v>
      </c>
      <c r="N1809" s="15">
        <v>0.15</v>
      </c>
      <c r="O1809" s="14">
        <v>21675</v>
      </c>
      <c r="P1809" s="14">
        <v>19500</v>
      </c>
      <c r="Q1809" s="5">
        <f>Table1[[#This Row],[Sales]]-Table1[[#This Row],[Cost]]</f>
        <v>2175</v>
      </c>
      <c r="R1809" s="12" t="s">
        <v>17</v>
      </c>
      <c r="S1809" s="12" t="s">
        <v>10</v>
      </c>
      <c r="T1809" s="12" t="s">
        <v>18</v>
      </c>
      <c r="U1809" s="12" t="s">
        <v>19</v>
      </c>
      <c r="V1809" s="6">
        <f>Table1[[#This Row],[Profit]]/Table1[[#This Row],[Sales]]</f>
        <v>0.10034602076124567</v>
      </c>
      <c r="W1809" s="12">
        <f>[1]!Table1[[#This Row],[Sales]]-[1]!Table1[[#This Row],[Cost]]-[1]!Table1[[#This Row],[Profit]]</f>
        <v>0</v>
      </c>
      <c r="X1809" s="12">
        <f>[1]!Table1[[#This Row],[Quantity]]*[1]!Table1[[#This Row],[Unit_Price]]</f>
        <v>25500</v>
      </c>
      <c r="Y1809" s="16">
        <f>[1]!Table1[[#This Row],[Gross_Sales]]*[1]!Table1[[#This Row],[Discount]]</f>
        <v>3825</v>
      </c>
      <c r="Z1809" s="17">
        <f>[1]!Table1[[#This Row],[Gross_Sales]]*[1]!Table1[[#This Row],[Discount_amount]]</f>
        <v>97537500</v>
      </c>
      <c r="AA1809" s="15">
        <f>IFERROR([1]!Table1[[#This Row],[Profit]]/[1]!Table1[[#This Row],[Sales]],0)</f>
        <v>0.10034602076124567</v>
      </c>
      <c r="AB1809" s="12">
        <f>YEAR([1]!Table1[[#This Row],[Order_Date]])</f>
        <v>2025</v>
      </c>
      <c r="AC1809" s="12">
        <f>MONTH([1]!Table1[[#This Row],[Order_Date]])</f>
        <v>3</v>
      </c>
      <c r="AD1809" s="12" t="str">
        <f t="shared" si="84"/>
        <v>Mar</v>
      </c>
      <c r="AE1809" s="12" t="str">
        <f t="shared" si="85"/>
        <v>Q1</v>
      </c>
      <c r="AF1809" s="12" t="str">
        <f t="shared" si="86"/>
        <v>2025-Mar</v>
      </c>
      <c r="AG1809" s="12">
        <f>COUNTIF(C:C,Table1[[#This Row],[Customer_ID]])</f>
        <v>5</v>
      </c>
      <c r="AH1809" s="18" t="e">
        <f>IF([1]!Table1[[#This Row],[Customer_order_count]] &gt;= 10,"FREQUENT",IF([1]!Table1[[#This Row],[Customer_order_count]] &lt;= 10,"REGULAR","OCASSIONAL"))</f>
        <v>#REF!</v>
      </c>
    </row>
    <row r="1810" spans="1:34" x14ac:dyDescent="0.25">
      <c r="A1810" s="1" t="s">
        <v>2640</v>
      </c>
      <c r="B1810" s="2">
        <v>45882</v>
      </c>
      <c r="C1810" s="3" t="s">
        <v>459</v>
      </c>
      <c r="D1810" s="4" t="s">
        <v>460</v>
      </c>
      <c r="E1810" s="4" t="s">
        <v>3</v>
      </c>
      <c r="F1810" s="5">
        <v>31</v>
      </c>
      <c r="G1810" s="3" t="s">
        <v>269</v>
      </c>
      <c r="H1810" s="3" t="s">
        <v>270</v>
      </c>
      <c r="I1810" s="3" t="s">
        <v>74</v>
      </c>
      <c r="J1810" s="3" t="s">
        <v>75</v>
      </c>
      <c r="K1810" s="3" t="s">
        <v>76</v>
      </c>
      <c r="L1810" s="5">
        <v>4</v>
      </c>
      <c r="M1810" s="5">
        <v>550</v>
      </c>
      <c r="N1810" s="6">
        <v>0.15</v>
      </c>
      <c r="O1810" s="5">
        <v>1870</v>
      </c>
      <c r="P1810" s="5">
        <v>1800</v>
      </c>
      <c r="Q1810" s="5">
        <f>Table1[[#This Row],[Sales]]-Table1[[#This Row],[Cost]]</f>
        <v>70</v>
      </c>
      <c r="R1810" s="3" t="s">
        <v>98</v>
      </c>
      <c r="S1810" s="3" t="s">
        <v>10</v>
      </c>
      <c r="T1810" s="3" t="s">
        <v>33</v>
      </c>
      <c r="U1810" s="3" t="s">
        <v>19</v>
      </c>
      <c r="V1810" s="6">
        <f>Table1[[#This Row],[Profit]]/Table1[[#This Row],[Sales]]</f>
        <v>3.7433155080213901E-2</v>
      </c>
      <c r="W1810" s="3">
        <f>[1]!Table1[[#This Row],[Sales]]-[1]!Table1[[#This Row],[Cost]]-[1]!Table1[[#This Row],[Profit]]</f>
        <v>0</v>
      </c>
      <c r="X1810" s="3">
        <f>[1]!Table1[[#This Row],[Quantity]]*[1]!Table1[[#This Row],[Unit_Price]]</f>
        <v>2200</v>
      </c>
      <c r="Y1810" s="7">
        <f>[1]!Table1[[#This Row],[Gross_Sales]]*[1]!Table1[[#This Row],[Discount]]</f>
        <v>330</v>
      </c>
      <c r="Z1810" s="8">
        <f>[1]!Table1[[#This Row],[Gross_Sales]]*[1]!Table1[[#This Row],[Discount_amount]]</f>
        <v>726000</v>
      </c>
      <c r="AA1810" s="6">
        <f>IFERROR([1]!Table1[[#This Row],[Profit]]/[1]!Table1[[#This Row],[Sales]],0)</f>
        <v>3.7433155080213901E-2</v>
      </c>
      <c r="AB1810" s="3">
        <f>YEAR([1]!Table1[[#This Row],[Order_Date]])</f>
        <v>2025</v>
      </c>
      <c r="AC1810" s="3">
        <f>MONTH([1]!Table1[[#This Row],[Order_Date]])</f>
        <v>8</v>
      </c>
      <c r="AD1810" s="3" t="str">
        <f t="shared" si="84"/>
        <v>Aug</v>
      </c>
      <c r="AE1810" s="3" t="str">
        <f t="shared" si="85"/>
        <v>Q3</v>
      </c>
      <c r="AF1810" s="3" t="str">
        <f t="shared" si="86"/>
        <v>2025-Aug</v>
      </c>
      <c r="AG1810" s="3">
        <f>COUNTIF(C:C,Table1[[#This Row],[Customer_ID]])</f>
        <v>12</v>
      </c>
      <c r="AH1810" s="9" t="e">
        <f>IF([1]!Table1[[#This Row],[Customer_order_count]] &gt;= 10,"FREQUENT",IF([1]!Table1[[#This Row],[Customer_order_count]] &lt;= 10,"REGULAR","OCASSIONAL"))</f>
        <v>#REF!</v>
      </c>
    </row>
    <row r="1811" spans="1:34" x14ac:dyDescent="0.25">
      <c r="A1811" s="10" t="s">
        <v>2641</v>
      </c>
      <c r="B1811" s="11">
        <v>45784</v>
      </c>
      <c r="C1811" s="12" t="s">
        <v>1088</v>
      </c>
      <c r="D1811" s="13" t="s">
        <v>501</v>
      </c>
      <c r="E1811" s="13" t="s">
        <v>3</v>
      </c>
      <c r="F1811" s="14">
        <v>41</v>
      </c>
      <c r="G1811" s="12" t="s">
        <v>312</v>
      </c>
      <c r="H1811" s="12" t="s">
        <v>276</v>
      </c>
      <c r="I1811" s="12" t="s">
        <v>65</v>
      </c>
      <c r="J1811" s="12" t="s">
        <v>66</v>
      </c>
      <c r="K1811" s="12" t="s">
        <v>25</v>
      </c>
      <c r="L1811" s="14">
        <v>1</v>
      </c>
      <c r="M1811" s="14">
        <v>2500</v>
      </c>
      <c r="N1811" s="15">
        <v>0.05</v>
      </c>
      <c r="O1811" s="14">
        <v>2375</v>
      </c>
      <c r="P1811" s="14">
        <v>1600</v>
      </c>
      <c r="Q1811" s="5">
        <f>Table1[[#This Row],[Sales]]-Table1[[#This Row],[Cost]]</f>
        <v>775</v>
      </c>
      <c r="R1811" s="12" t="s">
        <v>98</v>
      </c>
      <c r="S1811" s="12" t="s">
        <v>10</v>
      </c>
      <c r="T1811" s="12" t="s">
        <v>11</v>
      </c>
      <c r="U1811" s="12" t="s">
        <v>19</v>
      </c>
      <c r="V1811" s="6">
        <f>Table1[[#This Row],[Profit]]/Table1[[#This Row],[Sales]]</f>
        <v>0.32631578947368423</v>
      </c>
      <c r="W1811" s="12">
        <f>[1]!Table1[[#This Row],[Sales]]-[1]!Table1[[#This Row],[Cost]]-[1]!Table1[[#This Row],[Profit]]</f>
        <v>0</v>
      </c>
      <c r="X1811" s="12">
        <f>[1]!Table1[[#This Row],[Quantity]]*[1]!Table1[[#This Row],[Unit_Price]]</f>
        <v>2500</v>
      </c>
      <c r="Y1811" s="16">
        <f>[1]!Table1[[#This Row],[Gross_Sales]]*[1]!Table1[[#This Row],[Discount]]</f>
        <v>125</v>
      </c>
      <c r="Z1811" s="17">
        <f>[1]!Table1[[#This Row],[Gross_Sales]]*[1]!Table1[[#This Row],[Discount_amount]]</f>
        <v>312500</v>
      </c>
      <c r="AA1811" s="15">
        <f>IFERROR([1]!Table1[[#This Row],[Profit]]/[1]!Table1[[#This Row],[Sales]],0)</f>
        <v>0.32631578947368423</v>
      </c>
      <c r="AB1811" s="12">
        <f>YEAR([1]!Table1[[#This Row],[Order_Date]])</f>
        <v>2025</v>
      </c>
      <c r="AC1811" s="12">
        <f>MONTH([1]!Table1[[#This Row],[Order_Date]])</f>
        <v>5</v>
      </c>
      <c r="AD1811" s="12" t="str">
        <f t="shared" si="84"/>
        <v>May</v>
      </c>
      <c r="AE1811" s="12" t="str">
        <f t="shared" si="85"/>
        <v>Q2</v>
      </c>
      <c r="AF1811" s="12" t="str">
        <f t="shared" si="86"/>
        <v>2025-May</v>
      </c>
      <c r="AG1811" s="12">
        <f>COUNTIF(C:C,Table1[[#This Row],[Customer_ID]])</f>
        <v>3</v>
      </c>
      <c r="AH1811" s="18" t="e">
        <f>IF([1]!Table1[[#This Row],[Customer_order_count]] &gt;= 10,"FREQUENT",IF([1]!Table1[[#This Row],[Customer_order_count]] &lt;= 10,"REGULAR","OCASSIONAL"))</f>
        <v>#REF!</v>
      </c>
    </row>
    <row r="1812" spans="1:34" x14ac:dyDescent="0.25">
      <c r="A1812" s="1" t="s">
        <v>2642</v>
      </c>
      <c r="B1812" s="2">
        <v>45678</v>
      </c>
      <c r="C1812" s="3" t="s">
        <v>763</v>
      </c>
      <c r="D1812" s="4" t="s">
        <v>207</v>
      </c>
      <c r="E1812" s="4" t="s">
        <v>3</v>
      </c>
      <c r="F1812" s="5">
        <v>50</v>
      </c>
      <c r="G1812" s="3" t="s">
        <v>339</v>
      </c>
      <c r="H1812" s="3" t="s">
        <v>285</v>
      </c>
      <c r="I1812" s="3" t="s">
        <v>305</v>
      </c>
      <c r="J1812" s="3" t="s">
        <v>306</v>
      </c>
      <c r="K1812" s="3" t="s">
        <v>91</v>
      </c>
      <c r="L1812" s="5">
        <v>2</v>
      </c>
      <c r="M1812" s="5">
        <v>8500</v>
      </c>
      <c r="N1812" s="6">
        <v>0.25</v>
      </c>
      <c r="O1812" s="5">
        <v>12750</v>
      </c>
      <c r="P1812" s="5">
        <v>13000</v>
      </c>
      <c r="Q1812" s="5">
        <f>Table1[[#This Row],[Sales]]-Table1[[#This Row],[Cost]]</f>
        <v>-250</v>
      </c>
      <c r="R1812" s="3" t="s">
        <v>17</v>
      </c>
      <c r="S1812" s="3" t="s">
        <v>10</v>
      </c>
      <c r="T1812" s="3" t="s">
        <v>18</v>
      </c>
      <c r="U1812" s="3" t="s">
        <v>27</v>
      </c>
      <c r="V1812" s="6">
        <f>Table1[[#This Row],[Profit]]/Table1[[#This Row],[Sales]]</f>
        <v>-1.9607843137254902E-2</v>
      </c>
      <c r="W1812" s="3">
        <f>[1]!Table1[[#This Row],[Sales]]-[1]!Table1[[#This Row],[Cost]]-[1]!Table1[[#This Row],[Profit]]</f>
        <v>0</v>
      </c>
      <c r="X1812" s="3">
        <f>[1]!Table1[[#This Row],[Quantity]]*[1]!Table1[[#This Row],[Unit_Price]]</f>
        <v>17000</v>
      </c>
      <c r="Y1812" s="7">
        <f>[1]!Table1[[#This Row],[Gross_Sales]]*[1]!Table1[[#This Row],[Discount]]</f>
        <v>4250</v>
      </c>
      <c r="Z1812" s="8">
        <f>[1]!Table1[[#This Row],[Gross_Sales]]*[1]!Table1[[#This Row],[Discount_amount]]</f>
        <v>72250000</v>
      </c>
      <c r="AA1812" s="6">
        <f>IFERROR([1]!Table1[[#This Row],[Profit]]/[1]!Table1[[#This Row],[Sales]],0)</f>
        <v>-1.9607843137254902E-2</v>
      </c>
      <c r="AB1812" s="3">
        <f>YEAR([1]!Table1[[#This Row],[Order_Date]])</f>
        <v>2025</v>
      </c>
      <c r="AC1812" s="3">
        <f>MONTH([1]!Table1[[#This Row],[Order_Date]])</f>
        <v>1</v>
      </c>
      <c r="AD1812" s="3" t="str">
        <f t="shared" si="84"/>
        <v>Jan</v>
      </c>
      <c r="AE1812" s="3" t="str">
        <f t="shared" si="85"/>
        <v>Q1</v>
      </c>
      <c r="AF1812" s="3" t="str">
        <f t="shared" si="86"/>
        <v>2025-Jan</v>
      </c>
      <c r="AG1812" s="3">
        <f>COUNTIF(C:C,Table1[[#This Row],[Customer_ID]])</f>
        <v>20</v>
      </c>
      <c r="AH1812" s="9" t="e">
        <f>IF([1]!Table1[[#This Row],[Customer_order_count]] &gt;= 10,"FREQUENT",IF([1]!Table1[[#This Row],[Customer_order_count]] &lt;= 10,"REGULAR","OCASSIONAL"))</f>
        <v>#REF!</v>
      </c>
    </row>
    <row r="1813" spans="1:34" x14ac:dyDescent="0.25">
      <c r="A1813" s="10" t="s">
        <v>2643</v>
      </c>
      <c r="B1813" s="11">
        <v>45916</v>
      </c>
      <c r="C1813" s="12" t="s">
        <v>1111</v>
      </c>
      <c r="D1813" s="13" t="s">
        <v>725</v>
      </c>
      <c r="E1813" s="13" t="s">
        <v>3</v>
      </c>
      <c r="F1813" s="14">
        <v>27</v>
      </c>
      <c r="G1813" s="12" t="s">
        <v>284</v>
      </c>
      <c r="H1813" s="12" t="s">
        <v>285</v>
      </c>
      <c r="I1813" s="12" t="s">
        <v>44</v>
      </c>
      <c r="J1813" s="12" t="s">
        <v>45</v>
      </c>
      <c r="K1813" s="12" t="s">
        <v>46</v>
      </c>
      <c r="L1813" s="14">
        <v>1</v>
      </c>
      <c r="M1813" s="14">
        <v>2500</v>
      </c>
      <c r="N1813" s="15">
        <v>0.05</v>
      </c>
      <c r="O1813" s="14">
        <v>2375</v>
      </c>
      <c r="P1813" s="14">
        <v>1500</v>
      </c>
      <c r="Q1813" s="5">
        <f>Table1[[#This Row],[Sales]]-Table1[[#This Row],[Cost]]</f>
        <v>875</v>
      </c>
      <c r="R1813" s="12" t="s">
        <v>9</v>
      </c>
      <c r="S1813" s="12" t="s">
        <v>10</v>
      </c>
      <c r="T1813" s="12" t="s">
        <v>33</v>
      </c>
      <c r="U1813" s="12" t="s">
        <v>27</v>
      </c>
      <c r="V1813" s="6">
        <f>Table1[[#This Row],[Profit]]/Table1[[#This Row],[Sales]]</f>
        <v>0.36842105263157893</v>
      </c>
      <c r="W1813" s="12">
        <f>[1]!Table1[[#This Row],[Sales]]-[1]!Table1[[#This Row],[Cost]]-[1]!Table1[[#This Row],[Profit]]</f>
        <v>0</v>
      </c>
      <c r="X1813" s="12">
        <f>[1]!Table1[[#This Row],[Quantity]]*[1]!Table1[[#This Row],[Unit_Price]]</f>
        <v>2500</v>
      </c>
      <c r="Y1813" s="16">
        <f>[1]!Table1[[#This Row],[Gross_Sales]]*[1]!Table1[[#This Row],[Discount]]</f>
        <v>125</v>
      </c>
      <c r="Z1813" s="17">
        <f>[1]!Table1[[#This Row],[Gross_Sales]]*[1]!Table1[[#This Row],[Discount_amount]]</f>
        <v>312500</v>
      </c>
      <c r="AA1813" s="15">
        <f>IFERROR([1]!Table1[[#This Row],[Profit]]/[1]!Table1[[#This Row],[Sales]],0)</f>
        <v>0.36842105263157893</v>
      </c>
      <c r="AB1813" s="12">
        <f>YEAR([1]!Table1[[#This Row],[Order_Date]])</f>
        <v>2025</v>
      </c>
      <c r="AC1813" s="12">
        <f>MONTH([1]!Table1[[#This Row],[Order_Date]])</f>
        <v>9</v>
      </c>
      <c r="AD1813" s="12" t="str">
        <f t="shared" si="84"/>
        <v>Sep</v>
      </c>
      <c r="AE1813" s="12" t="str">
        <f t="shared" si="85"/>
        <v>Q3</v>
      </c>
      <c r="AF1813" s="12" t="str">
        <f t="shared" si="86"/>
        <v>2025-Sep</v>
      </c>
      <c r="AG1813" s="12">
        <f>COUNTIF(C:C,Table1[[#This Row],[Customer_ID]])</f>
        <v>12</v>
      </c>
      <c r="AH1813" s="18" t="e">
        <f>IF([1]!Table1[[#This Row],[Customer_order_count]] &gt;= 10,"FREQUENT",IF([1]!Table1[[#This Row],[Customer_order_count]] &lt;= 10,"REGULAR","OCASSIONAL"))</f>
        <v>#REF!</v>
      </c>
    </row>
    <row r="1814" spans="1:34" x14ac:dyDescent="0.25">
      <c r="A1814" s="1" t="s">
        <v>2644</v>
      </c>
      <c r="B1814" s="2">
        <v>45785</v>
      </c>
      <c r="C1814" s="3" t="s">
        <v>1464</v>
      </c>
      <c r="D1814" s="4" t="s">
        <v>1465</v>
      </c>
      <c r="E1814" s="4" t="s">
        <v>3</v>
      </c>
      <c r="F1814" s="5">
        <v>54</v>
      </c>
      <c r="G1814" s="3" t="s">
        <v>407</v>
      </c>
      <c r="H1814" s="3" t="s">
        <v>285</v>
      </c>
      <c r="I1814" s="3" t="s">
        <v>23</v>
      </c>
      <c r="J1814" s="3" t="s">
        <v>24</v>
      </c>
      <c r="K1814" s="3" t="s">
        <v>25</v>
      </c>
      <c r="L1814" s="5">
        <v>1</v>
      </c>
      <c r="M1814" s="5">
        <v>55000</v>
      </c>
      <c r="N1814" s="6">
        <v>0</v>
      </c>
      <c r="O1814" s="5">
        <v>55000</v>
      </c>
      <c r="P1814" s="5">
        <v>40000</v>
      </c>
      <c r="Q1814" s="5">
        <f>Table1[[#This Row],[Sales]]-Table1[[#This Row],[Cost]]</f>
        <v>15000</v>
      </c>
      <c r="R1814" s="3" t="s">
        <v>9</v>
      </c>
      <c r="S1814" s="3" t="s">
        <v>10</v>
      </c>
      <c r="T1814" s="3" t="s">
        <v>11</v>
      </c>
      <c r="U1814" s="3" t="s">
        <v>12</v>
      </c>
      <c r="V1814" s="6">
        <f>Table1[[#This Row],[Profit]]/Table1[[#This Row],[Sales]]</f>
        <v>0.27272727272727271</v>
      </c>
      <c r="W1814" s="3">
        <f>[1]!Table1[[#This Row],[Sales]]-[1]!Table1[[#This Row],[Cost]]-[1]!Table1[[#This Row],[Profit]]</f>
        <v>0</v>
      </c>
      <c r="X1814" s="3">
        <f>[1]!Table1[[#This Row],[Quantity]]*[1]!Table1[[#This Row],[Unit_Price]]</f>
        <v>55000</v>
      </c>
      <c r="Y1814" s="7">
        <f>[1]!Table1[[#This Row],[Gross_Sales]]*[1]!Table1[[#This Row],[Discount]]</f>
        <v>0</v>
      </c>
      <c r="Z1814" s="8">
        <f>[1]!Table1[[#This Row],[Gross_Sales]]*[1]!Table1[[#This Row],[Discount_amount]]</f>
        <v>0</v>
      </c>
      <c r="AA1814" s="6">
        <f>IFERROR([1]!Table1[[#This Row],[Profit]]/[1]!Table1[[#This Row],[Sales]],0)</f>
        <v>0.27272727272727271</v>
      </c>
      <c r="AB1814" s="3">
        <f>YEAR([1]!Table1[[#This Row],[Order_Date]])</f>
        <v>2025</v>
      </c>
      <c r="AC1814" s="3">
        <f>MONTH([1]!Table1[[#This Row],[Order_Date]])</f>
        <v>5</v>
      </c>
      <c r="AD1814" s="3" t="str">
        <f t="shared" si="84"/>
        <v>May</v>
      </c>
      <c r="AE1814" s="3" t="str">
        <f t="shared" si="85"/>
        <v>Q2</v>
      </c>
      <c r="AF1814" s="3" t="str">
        <f t="shared" si="86"/>
        <v>2025-May</v>
      </c>
      <c r="AG1814" s="3">
        <f>COUNTIF(C:C,Table1[[#This Row],[Customer_ID]])</f>
        <v>6</v>
      </c>
      <c r="AH1814" s="9" t="e">
        <f>IF([1]!Table1[[#This Row],[Customer_order_count]] &gt;= 10,"FREQUENT",IF([1]!Table1[[#This Row],[Customer_order_count]] &lt;= 10,"REGULAR","OCASSIONAL"))</f>
        <v>#REF!</v>
      </c>
    </row>
    <row r="1815" spans="1:34" x14ac:dyDescent="0.25">
      <c r="A1815" s="10" t="s">
        <v>2645</v>
      </c>
      <c r="B1815" s="11">
        <v>45377</v>
      </c>
      <c r="C1815" s="12" t="s">
        <v>214</v>
      </c>
      <c r="D1815" s="13" t="s">
        <v>215</v>
      </c>
      <c r="E1815" s="13" t="s">
        <v>3</v>
      </c>
      <c r="F1815" s="14">
        <v>35</v>
      </c>
      <c r="G1815" s="12" t="s">
        <v>4</v>
      </c>
      <c r="H1815" s="12" t="s">
        <v>5</v>
      </c>
      <c r="I1815" s="12" t="s">
        <v>344</v>
      </c>
      <c r="J1815" s="12" t="s">
        <v>345</v>
      </c>
      <c r="K1815" s="12" t="s">
        <v>39</v>
      </c>
      <c r="L1815" s="14">
        <v>1</v>
      </c>
      <c r="M1815" s="14">
        <v>2200</v>
      </c>
      <c r="N1815" s="15">
        <v>0.15</v>
      </c>
      <c r="O1815" s="14">
        <v>1870</v>
      </c>
      <c r="P1815" s="14">
        <v>1400</v>
      </c>
      <c r="Q1815" s="5">
        <f>Table1[[#This Row],[Sales]]-Table1[[#This Row],[Cost]]</f>
        <v>470</v>
      </c>
      <c r="R1815" s="12" t="s">
        <v>17</v>
      </c>
      <c r="S1815" s="12" t="s">
        <v>10</v>
      </c>
      <c r="T1815" s="12" t="s">
        <v>18</v>
      </c>
      <c r="U1815" s="12" t="s">
        <v>19</v>
      </c>
      <c r="V1815" s="6">
        <f>Table1[[#This Row],[Profit]]/Table1[[#This Row],[Sales]]</f>
        <v>0.25133689839572193</v>
      </c>
      <c r="W1815" s="12">
        <f>[1]!Table1[[#This Row],[Sales]]-[1]!Table1[[#This Row],[Cost]]-[1]!Table1[[#This Row],[Profit]]</f>
        <v>0</v>
      </c>
      <c r="X1815" s="12">
        <f>[1]!Table1[[#This Row],[Quantity]]*[1]!Table1[[#This Row],[Unit_Price]]</f>
        <v>2200</v>
      </c>
      <c r="Y1815" s="16">
        <f>[1]!Table1[[#This Row],[Gross_Sales]]*[1]!Table1[[#This Row],[Discount]]</f>
        <v>330</v>
      </c>
      <c r="Z1815" s="17">
        <f>[1]!Table1[[#This Row],[Gross_Sales]]*[1]!Table1[[#This Row],[Discount_amount]]</f>
        <v>726000</v>
      </c>
      <c r="AA1815" s="15">
        <f>IFERROR([1]!Table1[[#This Row],[Profit]]/[1]!Table1[[#This Row],[Sales]],0)</f>
        <v>0.25133689839572193</v>
      </c>
      <c r="AB1815" s="12">
        <f>YEAR([1]!Table1[[#This Row],[Order_Date]])</f>
        <v>2024</v>
      </c>
      <c r="AC1815" s="12">
        <f>MONTH([1]!Table1[[#This Row],[Order_Date]])</f>
        <v>3</v>
      </c>
      <c r="AD1815" s="12" t="str">
        <f t="shared" si="84"/>
        <v>Mar</v>
      </c>
      <c r="AE1815" s="12" t="str">
        <f t="shared" si="85"/>
        <v>Q1</v>
      </c>
      <c r="AF1815" s="12" t="str">
        <f t="shared" si="86"/>
        <v>2024-Mar</v>
      </c>
      <c r="AG1815" s="12">
        <f>COUNTIF(C:C,Table1[[#This Row],[Customer_ID]])</f>
        <v>11</v>
      </c>
      <c r="AH1815" s="18" t="e">
        <f>IF([1]!Table1[[#This Row],[Customer_order_count]] &gt;= 10,"FREQUENT",IF([1]!Table1[[#This Row],[Customer_order_count]] &lt;= 10,"REGULAR","OCASSIONAL"))</f>
        <v>#REF!</v>
      </c>
    </row>
    <row r="1816" spans="1:34" x14ac:dyDescent="0.25">
      <c r="A1816" s="1" t="s">
        <v>2646</v>
      </c>
      <c r="B1816" s="2">
        <v>45471</v>
      </c>
      <c r="C1816" s="3" t="s">
        <v>2647</v>
      </c>
      <c r="D1816" s="4" t="s">
        <v>2509</v>
      </c>
      <c r="E1816" s="4" t="s">
        <v>16</v>
      </c>
      <c r="F1816" s="5">
        <v>58</v>
      </c>
      <c r="G1816" s="3" t="s">
        <v>275</v>
      </c>
      <c r="H1816" s="3" t="s">
        <v>276</v>
      </c>
      <c r="I1816" s="3" t="s">
        <v>37</v>
      </c>
      <c r="J1816" s="3" t="s">
        <v>38</v>
      </c>
      <c r="K1816" s="3" t="s">
        <v>39</v>
      </c>
      <c r="L1816" s="5">
        <v>2</v>
      </c>
      <c r="M1816" s="5">
        <v>900</v>
      </c>
      <c r="N1816" s="6">
        <v>0.1</v>
      </c>
      <c r="O1816" s="5">
        <v>1620</v>
      </c>
      <c r="P1816" s="5">
        <v>1100</v>
      </c>
      <c r="Q1816" s="5">
        <f>Table1[[#This Row],[Sales]]-Table1[[#This Row],[Cost]]</f>
        <v>520</v>
      </c>
      <c r="R1816" s="3" t="s">
        <v>26</v>
      </c>
      <c r="S1816" s="3" t="s">
        <v>10</v>
      </c>
      <c r="T1816" s="3" t="s">
        <v>11</v>
      </c>
      <c r="U1816" s="3" t="s">
        <v>19</v>
      </c>
      <c r="V1816" s="6">
        <f>Table1[[#This Row],[Profit]]/Table1[[#This Row],[Sales]]</f>
        <v>0.32098765432098764</v>
      </c>
      <c r="W1816" s="3">
        <f>[1]!Table1[[#This Row],[Sales]]-[1]!Table1[[#This Row],[Cost]]-[1]!Table1[[#This Row],[Profit]]</f>
        <v>0</v>
      </c>
      <c r="X1816" s="3">
        <f>[1]!Table1[[#This Row],[Quantity]]*[1]!Table1[[#This Row],[Unit_Price]]</f>
        <v>1800</v>
      </c>
      <c r="Y1816" s="7">
        <f>[1]!Table1[[#This Row],[Gross_Sales]]*[1]!Table1[[#This Row],[Discount]]</f>
        <v>180</v>
      </c>
      <c r="Z1816" s="8">
        <f>[1]!Table1[[#This Row],[Gross_Sales]]*[1]!Table1[[#This Row],[Discount_amount]]</f>
        <v>324000</v>
      </c>
      <c r="AA1816" s="6">
        <f>IFERROR([1]!Table1[[#This Row],[Profit]]/[1]!Table1[[#This Row],[Sales]],0)</f>
        <v>0.32098765432098764</v>
      </c>
      <c r="AB1816" s="3">
        <f>YEAR([1]!Table1[[#This Row],[Order_Date]])</f>
        <v>2024</v>
      </c>
      <c r="AC1816" s="3">
        <f>MONTH([1]!Table1[[#This Row],[Order_Date]])</f>
        <v>6</v>
      </c>
      <c r="AD1816" s="3" t="str">
        <f t="shared" si="84"/>
        <v>Jun</v>
      </c>
      <c r="AE1816" s="3" t="str">
        <f t="shared" si="85"/>
        <v>Q2</v>
      </c>
      <c r="AF1816" s="3" t="str">
        <f t="shared" si="86"/>
        <v>2024-Jun</v>
      </c>
      <c r="AG1816" s="3">
        <f>COUNTIF(C:C,Table1[[#This Row],[Customer_ID]])</f>
        <v>2</v>
      </c>
      <c r="AH1816" s="9" t="e">
        <f>IF([1]!Table1[[#This Row],[Customer_order_count]] &gt;= 10,"FREQUENT",IF([1]!Table1[[#This Row],[Customer_order_count]] &lt;= 10,"REGULAR","OCASSIONAL"))</f>
        <v>#REF!</v>
      </c>
    </row>
    <row r="1817" spans="1:34" x14ac:dyDescent="0.25">
      <c r="A1817" s="10" t="s">
        <v>2648</v>
      </c>
      <c r="B1817" s="11">
        <v>45582</v>
      </c>
      <c r="C1817" s="12" t="s">
        <v>1329</v>
      </c>
      <c r="D1817" s="13" t="s">
        <v>198</v>
      </c>
      <c r="E1817" s="13" t="s">
        <v>3</v>
      </c>
      <c r="F1817" s="14">
        <v>41</v>
      </c>
      <c r="G1817" s="12" t="s">
        <v>280</v>
      </c>
      <c r="H1817" s="12" t="s">
        <v>270</v>
      </c>
      <c r="I1817" s="12" t="s">
        <v>95</v>
      </c>
      <c r="J1817" s="12" t="s">
        <v>96</v>
      </c>
      <c r="K1817" s="12" t="s">
        <v>46</v>
      </c>
      <c r="L1817" s="14">
        <v>3</v>
      </c>
      <c r="M1817" s="14">
        <v>600</v>
      </c>
      <c r="N1817" s="15">
        <v>0</v>
      </c>
      <c r="O1817" s="14">
        <v>1800</v>
      </c>
      <c r="P1817" s="14">
        <v>1140</v>
      </c>
      <c r="Q1817" s="5">
        <f>Table1[[#This Row],[Sales]]-Table1[[#This Row],[Cost]]</f>
        <v>660</v>
      </c>
      <c r="R1817" s="12" t="s">
        <v>17</v>
      </c>
      <c r="S1817" s="12" t="s">
        <v>10</v>
      </c>
      <c r="T1817" s="12" t="s">
        <v>40</v>
      </c>
      <c r="U1817" s="12" t="s">
        <v>19</v>
      </c>
      <c r="V1817" s="6">
        <f>Table1[[#This Row],[Profit]]/Table1[[#This Row],[Sales]]</f>
        <v>0.36666666666666664</v>
      </c>
      <c r="W1817" s="12">
        <f>[1]!Table1[[#This Row],[Sales]]-[1]!Table1[[#This Row],[Cost]]-[1]!Table1[[#This Row],[Profit]]</f>
        <v>0</v>
      </c>
      <c r="X1817" s="12">
        <f>[1]!Table1[[#This Row],[Quantity]]*[1]!Table1[[#This Row],[Unit_Price]]</f>
        <v>1800</v>
      </c>
      <c r="Y1817" s="16">
        <f>[1]!Table1[[#This Row],[Gross_Sales]]*[1]!Table1[[#This Row],[Discount]]</f>
        <v>0</v>
      </c>
      <c r="Z1817" s="17">
        <f>[1]!Table1[[#This Row],[Gross_Sales]]*[1]!Table1[[#This Row],[Discount_amount]]</f>
        <v>0</v>
      </c>
      <c r="AA1817" s="15">
        <f>IFERROR([1]!Table1[[#This Row],[Profit]]/[1]!Table1[[#This Row],[Sales]],0)</f>
        <v>0.36666666666666664</v>
      </c>
      <c r="AB1817" s="12">
        <f>YEAR([1]!Table1[[#This Row],[Order_Date]])</f>
        <v>2024</v>
      </c>
      <c r="AC1817" s="12">
        <f>MONTH([1]!Table1[[#This Row],[Order_Date]])</f>
        <v>10</v>
      </c>
      <c r="AD1817" s="12" t="str">
        <f t="shared" si="84"/>
        <v>Oct</v>
      </c>
      <c r="AE1817" s="12" t="str">
        <f t="shared" si="85"/>
        <v>Q4</v>
      </c>
      <c r="AF1817" s="12" t="str">
        <f t="shared" si="86"/>
        <v>2024-Oct</v>
      </c>
      <c r="AG1817" s="12">
        <f>COUNTIF(C:C,Table1[[#This Row],[Customer_ID]])</f>
        <v>3</v>
      </c>
      <c r="AH1817" s="18" t="e">
        <f>IF([1]!Table1[[#This Row],[Customer_order_count]] &gt;= 10,"FREQUENT",IF([1]!Table1[[#This Row],[Customer_order_count]] &lt;= 10,"REGULAR","OCASSIONAL"))</f>
        <v>#REF!</v>
      </c>
    </row>
    <row r="1818" spans="1:34" x14ac:dyDescent="0.25">
      <c r="A1818" s="1" t="s">
        <v>2649</v>
      </c>
      <c r="B1818" s="2">
        <v>45633</v>
      </c>
      <c r="C1818" s="3" t="s">
        <v>1247</v>
      </c>
      <c r="D1818" s="4" t="s">
        <v>830</v>
      </c>
      <c r="E1818" s="4" t="s">
        <v>3</v>
      </c>
      <c r="F1818" s="5">
        <v>28</v>
      </c>
      <c r="G1818" s="3" t="s">
        <v>295</v>
      </c>
      <c r="H1818" s="3" t="s">
        <v>270</v>
      </c>
      <c r="I1818" s="3" t="s">
        <v>176</v>
      </c>
      <c r="J1818" s="3" t="s">
        <v>177</v>
      </c>
      <c r="K1818" s="3" t="s">
        <v>25</v>
      </c>
      <c r="L1818" s="5">
        <v>1</v>
      </c>
      <c r="M1818" s="5">
        <v>22000</v>
      </c>
      <c r="N1818" s="6">
        <v>0.15</v>
      </c>
      <c r="O1818" s="5">
        <v>18700</v>
      </c>
      <c r="P1818" s="5">
        <v>16500</v>
      </c>
      <c r="Q1818" s="5">
        <f>Table1[[#This Row],[Sales]]-Table1[[#This Row],[Cost]]</f>
        <v>2200</v>
      </c>
      <c r="R1818" s="3" t="s">
        <v>9</v>
      </c>
      <c r="S1818" s="3" t="s">
        <v>10</v>
      </c>
      <c r="T1818" s="3" t="s">
        <v>40</v>
      </c>
      <c r="U1818" s="3" t="s">
        <v>12</v>
      </c>
      <c r="V1818" s="6">
        <f>Table1[[#This Row],[Profit]]/Table1[[#This Row],[Sales]]</f>
        <v>0.11764705882352941</v>
      </c>
      <c r="W1818" s="3">
        <f>[1]!Table1[[#This Row],[Sales]]-[1]!Table1[[#This Row],[Cost]]-[1]!Table1[[#This Row],[Profit]]</f>
        <v>0</v>
      </c>
      <c r="X1818" s="3">
        <f>[1]!Table1[[#This Row],[Quantity]]*[1]!Table1[[#This Row],[Unit_Price]]</f>
        <v>22000</v>
      </c>
      <c r="Y1818" s="7">
        <f>[1]!Table1[[#This Row],[Gross_Sales]]*[1]!Table1[[#This Row],[Discount]]</f>
        <v>3300</v>
      </c>
      <c r="Z1818" s="8">
        <f>[1]!Table1[[#This Row],[Gross_Sales]]*[1]!Table1[[#This Row],[Discount_amount]]</f>
        <v>72600000</v>
      </c>
      <c r="AA1818" s="6">
        <f>IFERROR([1]!Table1[[#This Row],[Profit]]/[1]!Table1[[#This Row],[Sales]],0)</f>
        <v>0.11764705882352941</v>
      </c>
      <c r="AB1818" s="3">
        <f>YEAR([1]!Table1[[#This Row],[Order_Date]])</f>
        <v>2024</v>
      </c>
      <c r="AC1818" s="3">
        <f>MONTH([1]!Table1[[#This Row],[Order_Date]])</f>
        <v>12</v>
      </c>
      <c r="AD1818" s="3" t="str">
        <f t="shared" si="84"/>
        <v>Dec</v>
      </c>
      <c r="AE1818" s="3" t="str">
        <f t="shared" si="85"/>
        <v>Q4</v>
      </c>
      <c r="AF1818" s="3" t="str">
        <f t="shared" si="86"/>
        <v>2024-Dec</v>
      </c>
      <c r="AG1818" s="3">
        <f>COUNTIF(C:C,Table1[[#This Row],[Customer_ID]])</f>
        <v>4</v>
      </c>
      <c r="AH1818" s="9" t="e">
        <f>IF([1]!Table1[[#This Row],[Customer_order_count]] &gt;= 10,"FREQUENT",IF([1]!Table1[[#This Row],[Customer_order_count]] &lt;= 10,"REGULAR","OCASSIONAL"))</f>
        <v>#REF!</v>
      </c>
    </row>
    <row r="1819" spans="1:34" x14ac:dyDescent="0.25">
      <c r="A1819" s="10" t="s">
        <v>2650</v>
      </c>
      <c r="B1819" s="11">
        <v>45486</v>
      </c>
      <c r="C1819" s="12" t="s">
        <v>813</v>
      </c>
      <c r="D1819" s="13" t="s">
        <v>420</v>
      </c>
      <c r="E1819" s="13" t="s">
        <v>3</v>
      </c>
      <c r="F1819" s="14">
        <v>28</v>
      </c>
      <c r="G1819" s="12" t="s">
        <v>295</v>
      </c>
      <c r="H1819" s="12" t="s">
        <v>270</v>
      </c>
      <c r="I1819" s="12" t="s">
        <v>23</v>
      </c>
      <c r="J1819" s="12" t="s">
        <v>24</v>
      </c>
      <c r="K1819" s="12" t="s">
        <v>25</v>
      </c>
      <c r="L1819" s="14">
        <v>1</v>
      </c>
      <c r="M1819" s="14">
        <v>55000</v>
      </c>
      <c r="N1819" s="15">
        <v>0.15</v>
      </c>
      <c r="O1819" s="14">
        <v>46750</v>
      </c>
      <c r="P1819" s="14">
        <v>40000</v>
      </c>
      <c r="Q1819" s="5">
        <f>Table1[[#This Row],[Sales]]-Table1[[#This Row],[Cost]]</f>
        <v>6750</v>
      </c>
      <c r="R1819" s="12" t="s">
        <v>26</v>
      </c>
      <c r="S1819" s="12" t="s">
        <v>10</v>
      </c>
      <c r="T1819" s="12" t="s">
        <v>33</v>
      </c>
      <c r="U1819" s="12" t="s">
        <v>12</v>
      </c>
      <c r="V1819" s="6">
        <f>Table1[[#This Row],[Profit]]/Table1[[#This Row],[Sales]]</f>
        <v>0.14438502673796791</v>
      </c>
      <c r="W1819" s="12">
        <f>[1]!Table1[[#This Row],[Sales]]-[1]!Table1[[#This Row],[Cost]]-[1]!Table1[[#This Row],[Profit]]</f>
        <v>0</v>
      </c>
      <c r="X1819" s="12">
        <f>[1]!Table1[[#This Row],[Quantity]]*[1]!Table1[[#This Row],[Unit_Price]]</f>
        <v>55000</v>
      </c>
      <c r="Y1819" s="16">
        <f>[1]!Table1[[#This Row],[Gross_Sales]]*[1]!Table1[[#This Row],[Discount]]</f>
        <v>8250</v>
      </c>
      <c r="Z1819" s="17">
        <f>[1]!Table1[[#This Row],[Gross_Sales]]*[1]!Table1[[#This Row],[Discount_amount]]</f>
        <v>453750000</v>
      </c>
      <c r="AA1819" s="15">
        <f>IFERROR([1]!Table1[[#This Row],[Profit]]/[1]!Table1[[#This Row],[Sales]],0)</f>
        <v>0.14438502673796791</v>
      </c>
      <c r="AB1819" s="12">
        <f>YEAR([1]!Table1[[#This Row],[Order_Date]])</f>
        <v>2024</v>
      </c>
      <c r="AC1819" s="12">
        <f>MONTH([1]!Table1[[#This Row],[Order_Date]])</f>
        <v>7</v>
      </c>
      <c r="AD1819" s="12" t="str">
        <f t="shared" si="84"/>
        <v>Jul</v>
      </c>
      <c r="AE1819" s="12" t="str">
        <f t="shared" si="85"/>
        <v>Q3</v>
      </c>
      <c r="AF1819" s="12" t="str">
        <f t="shared" si="86"/>
        <v>2024-Jul</v>
      </c>
      <c r="AG1819" s="12">
        <f>COUNTIF(C:C,Table1[[#This Row],[Customer_ID]])</f>
        <v>8</v>
      </c>
      <c r="AH1819" s="18" t="e">
        <f>IF([1]!Table1[[#This Row],[Customer_order_count]] &gt;= 10,"FREQUENT",IF([1]!Table1[[#This Row],[Customer_order_count]] &lt;= 10,"REGULAR","OCASSIONAL"))</f>
        <v>#REF!</v>
      </c>
    </row>
    <row r="1820" spans="1:34" x14ac:dyDescent="0.25">
      <c r="A1820" s="1" t="s">
        <v>2651</v>
      </c>
      <c r="B1820" s="2">
        <v>45675</v>
      </c>
      <c r="C1820" s="3" t="s">
        <v>1493</v>
      </c>
      <c r="D1820" s="4" t="s">
        <v>1494</v>
      </c>
      <c r="E1820" s="4" t="s">
        <v>16</v>
      </c>
      <c r="F1820" s="5">
        <v>27</v>
      </c>
      <c r="G1820" s="3" t="s">
        <v>317</v>
      </c>
      <c r="H1820" s="3" t="s">
        <v>5</v>
      </c>
      <c r="I1820" s="3" t="s">
        <v>143</v>
      </c>
      <c r="J1820" s="3" t="s">
        <v>144</v>
      </c>
      <c r="K1820" s="3" t="s">
        <v>76</v>
      </c>
      <c r="L1820" s="5">
        <v>4</v>
      </c>
      <c r="M1820" s="5">
        <v>700</v>
      </c>
      <c r="N1820" s="6">
        <v>0.2</v>
      </c>
      <c r="O1820" s="5">
        <v>2240</v>
      </c>
      <c r="P1820" s="5">
        <v>2280</v>
      </c>
      <c r="Q1820" s="5">
        <f>Table1[[#This Row],[Sales]]-Table1[[#This Row],[Cost]]</f>
        <v>-40</v>
      </c>
      <c r="R1820" s="3" t="s">
        <v>17</v>
      </c>
      <c r="S1820" s="3" t="s">
        <v>10</v>
      </c>
      <c r="T1820" s="3" t="s">
        <v>18</v>
      </c>
      <c r="U1820" s="3" t="s">
        <v>19</v>
      </c>
      <c r="V1820" s="6">
        <f>Table1[[#This Row],[Profit]]/Table1[[#This Row],[Sales]]</f>
        <v>-1.7857142857142856E-2</v>
      </c>
      <c r="W1820" s="3">
        <f>[1]!Table1[[#This Row],[Sales]]-[1]!Table1[[#This Row],[Cost]]-[1]!Table1[[#This Row],[Profit]]</f>
        <v>0</v>
      </c>
      <c r="X1820" s="3">
        <f>[1]!Table1[[#This Row],[Quantity]]*[1]!Table1[[#This Row],[Unit_Price]]</f>
        <v>2800</v>
      </c>
      <c r="Y1820" s="7">
        <f>[1]!Table1[[#This Row],[Gross_Sales]]*[1]!Table1[[#This Row],[Discount]]</f>
        <v>560</v>
      </c>
      <c r="Z1820" s="8">
        <f>[1]!Table1[[#This Row],[Gross_Sales]]*[1]!Table1[[#This Row],[Discount_amount]]</f>
        <v>1568000</v>
      </c>
      <c r="AA1820" s="6">
        <f>IFERROR([1]!Table1[[#This Row],[Profit]]/[1]!Table1[[#This Row],[Sales]],0)</f>
        <v>-1.7857142857142856E-2</v>
      </c>
      <c r="AB1820" s="3">
        <f>YEAR([1]!Table1[[#This Row],[Order_Date]])</f>
        <v>2025</v>
      </c>
      <c r="AC1820" s="3">
        <f>MONTH([1]!Table1[[#This Row],[Order_Date]])</f>
        <v>1</v>
      </c>
      <c r="AD1820" s="3" t="str">
        <f t="shared" si="84"/>
        <v>Jan</v>
      </c>
      <c r="AE1820" s="3" t="str">
        <f t="shared" si="85"/>
        <v>Q1</v>
      </c>
      <c r="AF1820" s="3" t="str">
        <f t="shared" si="86"/>
        <v>2025-Jan</v>
      </c>
      <c r="AG1820" s="3">
        <f>COUNTIF(C:C,Table1[[#This Row],[Customer_ID]])</f>
        <v>5</v>
      </c>
      <c r="AH1820" s="9" t="e">
        <f>IF([1]!Table1[[#This Row],[Customer_order_count]] &gt;= 10,"FREQUENT",IF([1]!Table1[[#This Row],[Customer_order_count]] &lt;= 10,"REGULAR","OCASSIONAL"))</f>
        <v>#REF!</v>
      </c>
    </row>
    <row r="1821" spans="1:34" x14ac:dyDescent="0.25">
      <c r="A1821" s="10" t="s">
        <v>2652</v>
      </c>
      <c r="B1821" s="11">
        <v>45696</v>
      </c>
      <c r="C1821" s="12" t="s">
        <v>1409</v>
      </c>
      <c r="D1821" s="13" t="s">
        <v>916</v>
      </c>
      <c r="E1821" s="13" t="s">
        <v>3</v>
      </c>
      <c r="F1821" s="14">
        <v>44</v>
      </c>
      <c r="G1821" s="12" t="s">
        <v>263</v>
      </c>
      <c r="H1821" s="12" t="s">
        <v>5</v>
      </c>
      <c r="I1821" s="12" t="s">
        <v>264</v>
      </c>
      <c r="J1821" s="12" t="s">
        <v>265</v>
      </c>
      <c r="K1821" s="12" t="s">
        <v>46</v>
      </c>
      <c r="L1821" s="14">
        <v>1</v>
      </c>
      <c r="M1821" s="14">
        <v>800</v>
      </c>
      <c r="N1821" s="15">
        <v>0</v>
      </c>
      <c r="O1821" s="14">
        <v>800</v>
      </c>
      <c r="P1821" s="14">
        <v>500</v>
      </c>
      <c r="Q1821" s="5">
        <f>Table1[[#This Row],[Sales]]-Table1[[#This Row],[Cost]]</f>
        <v>300</v>
      </c>
      <c r="R1821" s="12" t="s">
        <v>26</v>
      </c>
      <c r="S1821" s="12" t="s">
        <v>10</v>
      </c>
      <c r="T1821" s="12" t="s">
        <v>18</v>
      </c>
      <c r="U1821" s="12" t="s">
        <v>19</v>
      </c>
      <c r="V1821" s="6">
        <f>Table1[[#This Row],[Profit]]/Table1[[#This Row],[Sales]]</f>
        <v>0.375</v>
      </c>
      <c r="W1821" s="12">
        <f>[1]!Table1[[#This Row],[Sales]]-[1]!Table1[[#This Row],[Cost]]-[1]!Table1[[#This Row],[Profit]]</f>
        <v>0</v>
      </c>
      <c r="X1821" s="12">
        <f>[1]!Table1[[#This Row],[Quantity]]*[1]!Table1[[#This Row],[Unit_Price]]</f>
        <v>800</v>
      </c>
      <c r="Y1821" s="16">
        <f>[1]!Table1[[#This Row],[Gross_Sales]]*[1]!Table1[[#This Row],[Discount]]</f>
        <v>0</v>
      </c>
      <c r="Z1821" s="17">
        <f>[1]!Table1[[#This Row],[Gross_Sales]]*[1]!Table1[[#This Row],[Discount_amount]]</f>
        <v>0</v>
      </c>
      <c r="AA1821" s="15">
        <f>IFERROR([1]!Table1[[#This Row],[Profit]]/[1]!Table1[[#This Row],[Sales]],0)</f>
        <v>0.375</v>
      </c>
      <c r="AB1821" s="12">
        <f>YEAR([1]!Table1[[#This Row],[Order_Date]])</f>
        <v>2025</v>
      </c>
      <c r="AC1821" s="12">
        <f>MONTH([1]!Table1[[#This Row],[Order_Date]])</f>
        <v>2</v>
      </c>
      <c r="AD1821" s="12" t="str">
        <f t="shared" si="84"/>
        <v>Feb</v>
      </c>
      <c r="AE1821" s="12" t="str">
        <f t="shared" si="85"/>
        <v>Q1</v>
      </c>
      <c r="AF1821" s="12" t="str">
        <f t="shared" si="86"/>
        <v>2025-Feb</v>
      </c>
      <c r="AG1821" s="12">
        <f>COUNTIF(C:C,Table1[[#This Row],[Customer_ID]])</f>
        <v>6</v>
      </c>
      <c r="AH1821" s="18" t="e">
        <f>IF([1]!Table1[[#This Row],[Customer_order_count]] &gt;= 10,"FREQUENT",IF([1]!Table1[[#This Row],[Customer_order_count]] &lt;= 10,"REGULAR","OCASSIONAL"))</f>
        <v>#REF!</v>
      </c>
    </row>
    <row r="1822" spans="1:34" x14ac:dyDescent="0.25">
      <c r="A1822" s="1" t="s">
        <v>2653</v>
      </c>
      <c r="B1822" s="2">
        <v>45894</v>
      </c>
      <c r="C1822" s="3" t="s">
        <v>857</v>
      </c>
      <c r="D1822" s="4" t="s">
        <v>392</v>
      </c>
      <c r="E1822" s="4" t="s">
        <v>16</v>
      </c>
      <c r="F1822" s="5">
        <v>21</v>
      </c>
      <c r="G1822" s="3" t="s">
        <v>407</v>
      </c>
      <c r="H1822" s="3" t="s">
        <v>285</v>
      </c>
      <c r="I1822" s="3" t="s">
        <v>65</v>
      </c>
      <c r="J1822" s="3" t="s">
        <v>66</v>
      </c>
      <c r="K1822" s="3" t="s">
        <v>25</v>
      </c>
      <c r="L1822" s="5">
        <v>1</v>
      </c>
      <c r="M1822" s="5">
        <v>2500</v>
      </c>
      <c r="N1822" s="6">
        <v>0.05</v>
      </c>
      <c r="O1822" s="5">
        <v>2375</v>
      </c>
      <c r="P1822" s="5">
        <v>1600</v>
      </c>
      <c r="Q1822" s="5">
        <f>Table1[[#This Row],[Sales]]-Table1[[#This Row],[Cost]]</f>
        <v>775</v>
      </c>
      <c r="R1822" s="3" t="s">
        <v>17</v>
      </c>
      <c r="S1822" s="3" t="s">
        <v>10</v>
      </c>
      <c r="T1822" s="3" t="s">
        <v>33</v>
      </c>
      <c r="U1822" s="3" t="s">
        <v>12</v>
      </c>
      <c r="V1822" s="6">
        <f>Table1[[#This Row],[Profit]]/Table1[[#This Row],[Sales]]</f>
        <v>0.32631578947368423</v>
      </c>
      <c r="W1822" s="3">
        <f>[1]!Table1[[#This Row],[Sales]]-[1]!Table1[[#This Row],[Cost]]-[1]!Table1[[#This Row],[Profit]]</f>
        <v>0</v>
      </c>
      <c r="X1822" s="3">
        <f>[1]!Table1[[#This Row],[Quantity]]*[1]!Table1[[#This Row],[Unit_Price]]</f>
        <v>2500</v>
      </c>
      <c r="Y1822" s="7">
        <f>[1]!Table1[[#This Row],[Gross_Sales]]*[1]!Table1[[#This Row],[Discount]]</f>
        <v>125</v>
      </c>
      <c r="Z1822" s="8">
        <f>[1]!Table1[[#This Row],[Gross_Sales]]*[1]!Table1[[#This Row],[Discount_amount]]</f>
        <v>312500</v>
      </c>
      <c r="AA1822" s="6">
        <f>IFERROR([1]!Table1[[#This Row],[Profit]]/[1]!Table1[[#This Row],[Sales]],0)</f>
        <v>0.32631578947368423</v>
      </c>
      <c r="AB1822" s="3">
        <f>YEAR([1]!Table1[[#This Row],[Order_Date]])</f>
        <v>2025</v>
      </c>
      <c r="AC1822" s="3">
        <f>MONTH([1]!Table1[[#This Row],[Order_Date]])</f>
        <v>8</v>
      </c>
      <c r="AD1822" s="3" t="str">
        <f t="shared" si="84"/>
        <v>Aug</v>
      </c>
      <c r="AE1822" s="3" t="str">
        <f t="shared" si="85"/>
        <v>Q3</v>
      </c>
      <c r="AF1822" s="3" t="str">
        <f t="shared" si="86"/>
        <v>2025-Aug</v>
      </c>
      <c r="AG1822" s="3">
        <f>COUNTIF(C:C,Table1[[#This Row],[Customer_ID]])</f>
        <v>17</v>
      </c>
      <c r="AH1822" s="9" t="e">
        <f>IF([1]!Table1[[#This Row],[Customer_order_count]] &gt;= 10,"FREQUENT",IF([1]!Table1[[#This Row],[Customer_order_count]] &lt;= 10,"REGULAR","OCASSIONAL"))</f>
        <v>#REF!</v>
      </c>
    </row>
    <row r="1823" spans="1:34" x14ac:dyDescent="0.25">
      <c r="A1823" s="10" t="s">
        <v>2654</v>
      </c>
      <c r="B1823" s="11">
        <v>45419</v>
      </c>
      <c r="C1823" s="12" t="s">
        <v>2655</v>
      </c>
      <c r="D1823" s="13" t="s">
        <v>2656</v>
      </c>
      <c r="E1823" s="13" t="s">
        <v>3</v>
      </c>
      <c r="F1823" s="14">
        <v>21</v>
      </c>
      <c r="G1823" s="12" t="s">
        <v>317</v>
      </c>
      <c r="H1823" s="12" t="s">
        <v>5</v>
      </c>
      <c r="I1823" s="12" t="s">
        <v>95</v>
      </c>
      <c r="J1823" s="12" t="s">
        <v>96</v>
      </c>
      <c r="K1823" s="12" t="s">
        <v>46</v>
      </c>
      <c r="L1823" s="14">
        <v>1</v>
      </c>
      <c r="M1823" s="14">
        <v>600</v>
      </c>
      <c r="N1823" s="15">
        <v>0.1</v>
      </c>
      <c r="O1823" s="14">
        <v>540</v>
      </c>
      <c r="P1823" s="14">
        <v>380</v>
      </c>
      <c r="Q1823" s="5">
        <f>Table1[[#This Row],[Sales]]-Table1[[#This Row],[Cost]]</f>
        <v>160</v>
      </c>
      <c r="R1823" s="12" t="s">
        <v>77</v>
      </c>
      <c r="S1823" s="12" t="s">
        <v>10</v>
      </c>
      <c r="T1823" s="12" t="s">
        <v>11</v>
      </c>
      <c r="U1823" s="12" t="s">
        <v>19</v>
      </c>
      <c r="V1823" s="6">
        <f>Table1[[#This Row],[Profit]]/Table1[[#This Row],[Sales]]</f>
        <v>0.29629629629629628</v>
      </c>
      <c r="W1823" s="12">
        <f>[1]!Table1[[#This Row],[Sales]]-[1]!Table1[[#This Row],[Cost]]-[1]!Table1[[#This Row],[Profit]]</f>
        <v>0</v>
      </c>
      <c r="X1823" s="12">
        <f>[1]!Table1[[#This Row],[Quantity]]*[1]!Table1[[#This Row],[Unit_Price]]</f>
        <v>600</v>
      </c>
      <c r="Y1823" s="16">
        <f>[1]!Table1[[#This Row],[Gross_Sales]]*[1]!Table1[[#This Row],[Discount]]</f>
        <v>60</v>
      </c>
      <c r="Z1823" s="17">
        <f>[1]!Table1[[#This Row],[Gross_Sales]]*[1]!Table1[[#This Row],[Discount_amount]]</f>
        <v>36000</v>
      </c>
      <c r="AA1823" s="15">
        <f>IFERROR([1]!Table1[[#This Row],[Profit]]/[1]!Table1[[#This Row],[Sales]],0)</f>
        <v>0.29629629629629628</v>
      </c>
      <c r="AB1823" s="12">
        <f>YEAR([1]!Table1[[#This Row],[Order_Date]])</f>
        <v>2024</v>
      </c>
      <c r="AC1823" s="12">
        <f>MONTH([1]!Table1[[#This Row],[Order_Date]])</f>
        <v>5</v>
      </c>
      <c r="AD1823" s="12" t="str">
        <f t="shared" si="84"/>
        <v>May</v>
      </c>
      <c r="AE1823" s="12" t="str">
        <f t="shared" si="85"/>
        <v>Q2</v>
      </c>
      <c r="AF1823" s="12" t="str">
        <f t="shared" si="86"/>
        <v>2024-May</v>
      </c>
      <c r="AG1823" s="12">
        <f>COUNTIF(C:C,Table1[[#This Row],[Customer_ID]])</f>
        <v>4</v>
      </c>
      <c r="AH1823" s="18" t="e">
        <f>IF([1]!Table1[[#This Row],[Customer_order_count]] &gt;= 10,"FREQUENT",IF([1]!Table1[[#This Row],[Customer_order_count]] &lt;= 10,"REGULAR","OCASSIONAL"))</f>
        <v>#REF!</v>
      </c>
    </row>
    <row r="1824" spans="1:34" x14ac:dyDescent="0.25">
      <c r="A1824" s="1" t="s">
        <v>172</v>
      </c>
      <c r="B1824" s="2">
        <v>45738</v>
      </c>
      <c r="C1824" s="3" t="s">
        <v>173</v>
      </c>
      <c r="D1824" s="4" t="s">
        <v>174</v>
      </c>
      <c r="E1824" s="4" t="s">
        <v>3</v>
      </c>
      <c r="F1824" s="5">
        <v>33</v>
      </c>
      <c r="G1824" s="3" t="s">
        <v>4</v>
      </c>
      <c r="H1824" s="3" t="s">
        <v>5</v>
      </c>
      <c r="I1824" s="3" t="s">
        <v>37</v>
      </c>
      <c r="J1824" s="3" t="s">
        <v>38</v>
      </c>
      <c r="K1824" s="3" t="s">
        <v>39</v>
      </c>
      <c r="L1824" s="5">
        <v>1</v>
      </c>
      <c r="M1824" s="5">
        <v>900</v>
      </c>
      <c r="N1824" s="6">
        <v>0.1</v>
      </c>
      <c r="O1824" s="5">
        <v>810</v>
      </c>
      <c r="P1824" s="5">
        <v>550</v>
      </c>
      <c r="Q1824" s="5">
        <f>Table1[[#This Row],[Sales]]-Table1[[#This Row],[Cost]]</f>
        <v>260</v>
      </c>
      <c r="R1824" s="3" t="s">
        <v>9</v>
      </c>
      <c r="S1824" s="3" t="s">
        <v>10</v>
      </c>
      <c r="T1824" s="3" t="s">
        <v>18</v>
      </c>
      <c r="U1824" s="3" t="s">
        <v>19</v>
      </c>
      <c r="V1824" s="6">
        <f>Table1[[#This Row],[Profit]]/Table1[[#This Row],[Sales]]</f>
        <v>0.32098765432098764</v>
      </c>
      <c r="W1824" s="3">
        <f>[1]!Table1[[#This Row],[Sales]]-[1]!Table1[[#This Row],[Cost]]-[1]!Table1[[#This Row],[Profit]]</f>
        <v>0</v>
      </c>
      <c r="X1824" s="3">
        <f>[1]!Table1[[#This Row],[Quantity]]*[1]!Table1[[#This Row],[Unit_Price]]</f>
        <v>900</v>
      </c>
      <c r="Y1824" s="7">
        <f>[1]!Table1[[#This Row],[Gross_Sales]]*[1]!Table1[[#This Row],[Discount]]</f>
        <v>90</v>
      </c>
      <c r="Z1824" s="8">
        <f>[1]!Table1[[#This Row],[Gross_Sales]]*[1]!Table1[[#This Row],[Discount_amount]]</f>
        <v>81000</v>
      </c>
      <c r="AA1824" s="6">
        <f>IFERROR([1]!Table1[[#This Row],[Profit]]/[1]!Table1[[#This Row],[Sales]],0)</f>
        <v>0.32098765432098764</v>
      </c>
      <c r="AB1824" s="3">
        <f>YEAR([1]!Table1[[#This Row],[Order_Date]])</f>
        <v>2025</v>
      </c>
      <c r="AC1824" s="3">
        <f>MONTH([1]!Table1[[#This Row],[Order_Date]])</f>
        <v>3</v>
      </c>
      <c r="AD1824" s="3" t="str">
        <f t="shared" si="84"/>
        <v>Mar</v>
      </c>
      <c r="AE1824" s="3" t="str">
        <f t="shared" si="85"/>
        <v>Q1</v>
      </c>
      <c r="AF1824" s="3" t="str">
        <f t="shared" si="86"/>
        <v>2025-Mar</v>
      </c>
      <c r="AG1824" s="3">
        <f>COUNTIF(C:C,Table1[[#This Row],[Customer_ID]])</f>
        <v>3</v>
      </c>
      <c r="AH1824" s="9" t="e">
        <f>IF([1]!Table1[[#This Row],[Customer_order_count]] &gt;= 10,"FREQUENT",IF([1]!Table1[[#This Row],[Customer_order_count]] &lt;= 10,"REGULAR","OCASSIONAL"))</f>
        <v>#REF!</v>
      </c>
    </row>
    <row r="1825" spans="1:34" x14ac:dyDescent="0.25">
      <c r="A1825" s="10" t="s">
        <v>2657</v>
      </c>
      <c r="B1825" s="11">
        <v>45648</v>
      </c>
      <c r="C1825" s="12" t="s">
        <v>964</v>
      </c>
      <c r="D1825" s="13" t="s">
        <v>965</v>
      </c>
      <c r="E1825" s="13" t="s">
        <v>16</v>
      </c>
      <c r="F1825" s="14">
        <v>51</v>
      </c>
      <c r="G1825" s="12" t="s">
        <v>339</v>
      </c>
      <c r="H1825" s="12" t="s">
        <v>285</v>
      </c>
      <c r="I1825" s="12" t="s">
        <v>105</v>
      </c>
      <c r="J1825" s="12" t="s">
        <v>106</v>
      </c>
      <c r="K1825" s="12" t="s">
        <v>76</v>
      </c>
      <c r="L1825" s="14">
        <v>2</v>
      </c>
      <c r="M1825" s="14">
        <v>450</v>
      </c>
      <c r="N1825" s="15">
        <v>0</v>
      </c>
      <c r="O1825" s="14">
        <v>900</v>
      </c>
      <c r="P1825" s="14">
        <v>660</v>
      </c>
      <c r="Q1825" s="5">
        <f>Table1[[#This Row],[Sales]]-Table1[[#This Row],[Cost]]</f>
        <v>240</v>
      </c>
      <c r="R1825" s="12" t="s">
        <v>9</v>
      </c>
      <c r="S1825" s="12" t="s">
        <v>10</v>
      </c>
      <c r="T1825" s="12" t="s">
        <v>40</v>
      </c>
      <c r="U1825" s="12" t="s">
        <v>27</v>
      </c>
      <c r="V1825" s="6">
        <f>Table1[[#This Row],[Profit]]/Table1[[#This Row],[Sales]]</f>
        <v>0.26666666666666666</v>
      </c>
      <c r="W1825" s="12">
        <f>[1]!Table1[[#This Row],[Sales]]-[1]!Table1[[#This Row],[Cost]]-[1]!Table1[[#This Row],[Profit]]</f>
        <v>0</v>
      </c>
      <c r="X1825" s="12">
        <f>[1]!Table1[[#This Row],[Quantity]]*[1]!Table1[[#This Row],[Unit_Price]]</f>
        <v>900</v>
      </c>
      <c r="Y1825" s="16">
        <f>[1]!Table1[[#This Row],[Gross_Sales]]*[1]!Table1[[#This Row],[Discount]]</f>
        <v>0</v>
      </c>
      <c r="Z1825" s="17">
        <f>[1]!Table1[[#This Row],[Gross_Sales]]*[1]!Table1[[#This Row],[Discount_amount]]</f>
        <v>0</v>
      </c>
      <c r="AA1825" s="15">
        <f>IFERROR([1]!Table1[[#This Row],[Profit]]/[1]!Table1[[#This Row],[Sales]],0)</f>
        <v>0.26666666666666666</v>
      </c>
      <c r="AB1825" s="12">
        <f>YEAR([1]!Table1[[#This Row],[Order_Date]])</f>
        <v>2024</v>
      </c>
      <c r="AC1825" s="12">
        <f>MONTH([1]!Table1[[#This Row],[Order_Date]])</f>
        <v>12</v>
      </c>
      <c r="AD1825" s="12" t="str">
        <f t="shared" si="84"/>
        <v>Dec</v>
      </c>
      <c r="AE1825" s="12" t="str">
        <f t="shared" si="85"/>
        <v>Q4</v>
      </c>
      <c r="AF1825" s="12" t="str">
        <f t="shared" si="86"/>
        <v>2024-Dec</v>
      </c>
      <c r="AG1825" s="12">
        <f>COUNTIF(C:C,Table1[[#This Row],[Customer_ID]])</f>
        <v>8</v>
      </c>
      <c r="AH1825" s="18" t="e">
        <f>IF([1]!Table1[[#This Row],[Customer_order_count]] &gt;= 10,"FREQUENT",IF([1]!Table1[[#This Row],[Customer_order_count]] &lt;= 10,"REGULAR","OCASSIONAL"))</f>
        <v>#REF!</v>
      </c>
    </row>
    <row r="1826" spans="1:34" x14ac:dyDescent="0.25">
      <c r="A1826" s="1" t="s">
        <v>2658</v>
      </c>
      <c r="B1826" s="2">
        <v>45669</v>
      </c>
      <c r="C1826" s="3" t="s">
        <v>1293</v>
      </c>
      <c r="D1826" s="4" t="s">
        <v>1294</v>
      </c>
      <c r="E1826" s="4" t="s">
        <v>16</v>
      </c>
      <c r="F1826" s="5">
        <v>29</v>
      </c>
      <c r="G1826" s="3" t="s">
        <v>280</v>
      </c>
      <c r="H1826" s="3" t="s">
        <v>270</v>
      </c>
      <c r="I1826" s="3" t="s">
        <v>109</v>
      </c>
      <c r="J1826" s="3" t="s">
        <v>110</v>
      </c>
      <c r="K1826" s="3" t="s">
        <v>8</v>
      </c>
      <c r="L1826" s="5">
        <v>4</v>
      </c>
      <c r="M1826" s="5">
        <v>4000</v>
      </c>
      <c r="N1826" s="6">
        <v>0.05</v>
      </c>
      <c r="O1826" s="5">
        <v>15200</v>
      </c>
      <c r="P1826" s="5">
        <v>11600</v>
      </c>
      <c r="Q1826" s="5">
        <f>Table1[[#This Row],[Sales]]-Table1[[#This Row],[Cost]]</f>
        <v>3600</v>
      </c>
      <c r="R1826" s="3" t="s">
        <v>26</v>
      </c>
      <c r="S1826" s="3" t="s">
        <v>10</v>
      </c>
      <c r="T1826" s="3" t="s">
        <v>18</v>
      </c>
      <c r="U1826" s="3" t="s">
        <v>27</v>
      </c>
      <c r="V1826" s="6">
        <f>Table1[[#This Row],[Profit]]/Table1[[#This Row],[Sales]]</f>
        <v>0.23684210526315788</v>
      </c>
      <c r="W1826" s="3">
        <f>[1]!Table1[[#This Row],[Sales]]-[1]!Table1[[#This Row],[Cost]]-[1]!Table1[[#This Row],[Profit]]</f>
        <v>0</v>
      </c>
      <c r="X1826" s="3">
        <f>[1]!Table1[[#This Row],[Quantity]]*[1]!Table1[[#This Row],[Unit_Price]]</f>
        <v>16000</v>
      </c>
      <c r="Y1826" s="7">
        <f>[1]!Table1[[#This Row],[Gross_Sales]]*[1]!Table1[[#This Row],[Discount]]</f>
        <v>800</v>
      </c>
      <c r="Z1826" s="8">
        <f>[1]!Table1[[#This Row],[Gross_Sales]]*[1]!Table1[[#This Row],[Discount_amount]]</f>
        <v>12800000</v>
      </c>
      <c r="AA1826" s="6">
        <f>IFERROR([1]!Table1[[#This Row],[Profit]]/[1]!Table1[[#This Row],[Sales]],0)</f>
        <v>0.23684210526315788</v>
      </c>
      <c r="AB1826" s="3">
        <f>YEAR([1]!Table1[[#This Row],[Order_Date]])</f>
        <v>2025</v>
      </c>
      <c r="AC1826" s="3">
        <f>MONTH([1]!Table1[[#This Row],[Order_Date]])</f>
        <v>1</v>
      </c>
      <c r="AD1826" s="3" t="str">
        <f t="shared" si="84"/>
        <v>Jan</v>
      </c>
      <c r="AE1826" s="3" t="str">
        <f t="shared" si="85"/>
        <v>Q1</v>
      </c>
      <c r="AF1826" s="3" t="str">
        <f t="shared" si="86"/>
        <v>2025-Jan</v>
      </c>
      <c r="AG1826" s="3">
        <f>COUNTIF(C:C,Table1[[#This Row],[Customer_ID]])</f>
        <v>5</v>
      </c>
      <c r="AH1826" s="9" t="e">
        <f>IF([1]!Table1[[#This Row],[Customer_order_count]] &gt;= 10,"FREQUENT",IF([1]!Table1[[#This Row],[Customer_order_count]] &lt;= 10,"REGULAR","OCASSIONAL"))</f>
        <v>#REF!</v>
      </c>
    </row>
    <row r="1827" spans="1:34" x14ac:dyDescent="0.25">
      <c r="A1827" s="10" t="s">
        <v>2659</v>
      </c>
      <c r="B1827" s="11">
        <v>45726</v>
      </c>
      <c r="C1827" s="12" t="s">
        <v>378</v>
      </c>
      <c r="D1827" s="13" t="s">
        <v>379</v>
      </c>
      <c r="E1827" s="13" t="s">
        <v>3</v>
      </c>
      <c r="F1827" s="14">
        <v>30</v>
      </c>
      <c r="G1827" s="12" t="s">
        <v>263</v>
      </c>
      <c r="H1827" s="12" t="s">
        <v>5</v>
      </c>
      <c r="I1827" s="12" t="s">
        <v>89</v>
      </c>
      <c r="J1827" s="12" t="s">
        <v>90</v>
      </c>
      <c r="K1827" s="12" t="s">
        <v>91</v>
      </c>
      <c r="L1827" s="14">
        <v>1</v>
      </c>
      <c r="M1827" s="14">
        <v>35000</v>
      </c>
      <c r="N1827" s="15">
        <v>0.15</v>
      </c>
      <c r="O1827" s="14">
        <v>29750</v>
      </c>
      <c r="P1827" s="14">
        <v>27000</v>
      </c>
      <c r="Q1827" s="5">
        <f>Table1[[#This Row],[Sales]]-Table1[[#This Row],[Cost]]</f>
        <v>2750</v>
      </c>
      <c r="R1827" s="12" t="s">
        <v>26</v>
      </c>
      <c r="S1827" s="12" t="s">
        <v>10</v>
      </c>
      <c r="T1827" s="12" t="s">
        <v>18</v>
      </c>
      <c r="U1827" s="12" t="s">
        <v>19</v>
      </c>
      <c r="V1827" s="6">
        <f>Table1[[#This Row],[Profit]]/Table1[[#This Row],[Sales]]</f>
        <v>9.2436974789915971E-2</v>
      </c>
      <c r="W1827" s="12">
        <f>[1]!Table1[[#This Row],[Sales]]-[1]!Table1[[#This Row],[Cost]]-[1]!Table1[[#This Row],[Profit]]</f>
        <v>0</v>
      </c>
      <c r="X1827" s="12">
        <f>[1]!Table1[[#This Row],[Quantity]]*[1]!Table1[[#This Row],[Unit_Price]]</f>
        <v>35000</v>
      </c>
      <c r="Y1827" s="16">
        <f>[1]!Table1[[#This Row],[Gross_Sales]]*[1]!Table1[[#This Row],[Discount]]</f>
        <v>5250</v>
      </c>
      <c r="Z1827" s="17">
        <f>[1]!Table1[[#This Row],[Gross_Sales]]*[1]!Table1[[#This Row],[Discount_amount]]</f>
        <v>183750000</v>
      </c>
      <c r="AA1827" s="15">
        <f>IFERROR([1]!Table1[[#This Row],[Profit]]/[1]!Table1[[#This Row],[Sales]],0)</f>
        <v>9.2436974789915971E-2</v>
      </c>
      <c r="AB1827" s="12">
        <f>YEAR([1]!Table1[[#This Row],[Order_Date]])</f>
        <v>2025</v>
      </c>
      <c r="AC1827" s="12">
        <f>MONTH([1]!Table1[[#This Row],[Order_Date]])</f>
        <v>3</v>
      </c>
      <c r="AD1827" s="12" t="str">
        <f t="shared" si="84"/>
        <v>Mar</v>
      </c>
      <c r="AE1827" s="12" t="str">
        <f t="shared" si="85"/>
        <v>Q1</v>
      </c>
      <c r="AF1827" s="12" t="str">
        <f t="shared" si="86"/>
        <v>2025-Mar</v>
      </c>
      <c r="AG1827" s="12">
        <f>COUNTIF(C:C,Table1[[#This Row],[Customer_ID]])</f>
        <v>21</v>
      </c>
      <c r="AH1827" s="18" t="e">
        <f>IF([1]!Table1[[#This Row],[Customer_order_count]] &gt;= 10,"FREQUENT",IF([1]!Table1[[#This Row],[Customer_order_count]] &lt;= 10,"REGULAR","OCASSIONAL"))</f>
        <v>#REF!</v>
      </c>
    </row>
    <row r="1828" spans="1:34" x14ac:dyDescent="0.25">
      <c r="A1828" s="1" t="s">
        <v>2660</v>
      </c>
      <c r="B1828" s="2">
        <v>45662</v>
      </c>
      <c r="C1828" s="3" t="s">
        <v>1111</v>
      </c>
      <c r="D1828" s="4" t="s">
        <v>725</v>
      </c>
      <c r="E1828" s="4" t="s">
        <v>3</v>
      </c>
      <c r="F1828" s="5">
        <v>27</v>
      </c>
      <c r="G1828" s="3" t="s">
        <v>284</v>
      </c>
      <c r="H1828" s="3" t="s">
        <v>285</v>
      </c>
      <c r="I1828" s="3" t="s">
        <v>51</v>
      </c>
      <c r="J1828" s="3" t="s">
        <v>52</v>
      </c>
      <c r="K1828" s="3" t="s">
        <v>8</v>
      </c>
      <c r="L1828" s="5">
        <v>1</v>
      </c>
      <c r="M1828" s="5">
        <v>4500</v>
      </c>
      <c r="N1828" s="6">
        <v>0.1</v>
      </c>
      <c r="O1828" s="5">
        <v>4050</v>
      </c>
      <c r="P1828" s="5">
        <v>3200</v>
      </c>
      <c r="Q1828" s="5">
        <f>Table1[[#This Row],[Sales]]-Table1[[#This Row],[Cost]]</f>
        <v>850</v>
      </c>
      <c r="R1828" s="3" t="s">
        <v>9</v>
      </c>
      <c r="S1828" s="3" t="s">
        <v>10</v>
      </c>
      <c r="T1828" s="3" t="s">
        <v>18</v>
      </c>
      <c r="U1828" s="3" t="s">
        <v>27</v>
      </c>
      <c r="V1828" s="6">
        <f>Table1[[#This Row],[Profit]]/Table1[[#This Row],[Sales]]</f>
        <v>0.20987654320987653</v>
      </c>
      <c r="W1828" s="3">
        <f>[1]!Table1[[#This Row],[Sales]]-[1]!Table1[[#This Row],[Cost]]-[1]!Table1[[#This Row],[Profit]]</f>
        <v>0</v>
      </c>
      <c r="X1828" s="3">
        <f>[1]!Table1[[#This Row],[Quantity]]*[1]!Table1[[#This Row],[Unit_Price]]</f>
        <v>4500</v>
      </c>
      <c r="Y1828" s="7">
        <f>[1]!Table1[[#This Row],[Gross_Sales]]*[1]!Table1[[#This Row],[Discount]]</f>
        <v>450</v>
      </c>
      <c r="Z1828" s="8">
        <f>[1]!Table1[[#This Row],[Gross_Sales]]*[1]!Table1[[#This Row],[Discount_amount]]</f>
        <v>2025000</v>
      </c>
      <c r="AA1828" s="6">
        <f>IFERROR([1]!Table1[[#This Row],[Profit]]/[1]!Table1[[#This Row],[Sales]],0)</f>
        <v>0.20987654320987653</v>
      </c>
      <c r="AB1828" s="3">
        <f>YEAR([1]!Table1[[#This Row],[Order_Date]])</f>
        <v>2025</v>
      </c>
      <c r="AC1828" s="3">
        <f>MONTH([1]!Table1[[#This Row],[Order_Date]])</f>
        <v>1</v>
      </c>
      <c r="AD1828" s="3" t="str">
        <f t="shared" si="84"/>
        <v>Jan</v>
      </c>
      <c r="AE1828" s="3" t="str">
        <f t="shared" si="85"/>
        <v>Q1</v>
      </c>
      <c r="AF1828" s="3" t="str">
        <f t="shared" si="86"/>
        <v>2025-Jan</v>
      </c>
      <c r="AG1828" s="3">
        <f>COUNTIF(C:C,Table1[[#This Row],[Customer_ID]])</f>
        <v>12</v>
      </c>
      <c r="AH1828" s="9" t="e">
        <f>IF([1]!Table1[[#This Row],[Customer_order_count]] &gt;= 10,"FREQUENT",IF([1]!Table1[[#This Row],[Customer_order_count]] &lt;= 10,"REGULAR","OCASSIONAL"))</f>
        <v>#REF!</v>
      </c>
    </row>
    <row r="1829" spans="1:34" x14ac:dyDescent="0.25">
      <c r="A1829" s="10" t="s">
        <v>2661</v>
      </c>
      <c r="B1829" s="11">
        <v>45973</v>
      </c>
      <c r="C1829" s="12" t="s">
        <v>857</v>
      </c>
      <c r="D1829" s="13" t="s">
        <v>392</v>
      </c>
      <c r="E1829" s="13" t="s">
        <v>16</v>
      </c>
      <c r="F1829" s="14">
        <v>21</v>
      </c>
      <c r="G1829" s="12" t="s">
        <v>407</v>
      </c>
      <c r="H1829" s="12" t="s">
        <v>285</v>
      </c>
      <c r="I1829" s="12" t="s">
        <v>51</v>
      </c>
      <c r="J1829" s="12" t="s">
        <v>52</v>
      </c>
      <c r="K1829" s="12" t="s">
        <v>8</v>
      </c>
      <c r="L1829" s="14">
        <v>1</v>
      </c>
      <c r="M1829" s="14">
        <v>4500</v>
      </c>
      <c r="N1829" s="15">
        <v>0.05</v>
      </c>
      <c r="O1829" s="14">
        <v>4275</v>
      </c>
      <c r="P1829" s="14">
        <v>3200</v>
      </c>
      <c r="Q1829" s="5">
        <f>Table1[[#This Row],[Sales]]-Table1[[#This Row],[Cost]]</f>
        <v>1075</v>
      </c>
      <c r="R1829" s="12" t="s">
        <v>26</v>
      </c>
      <c r="S1829" s="12" t="s">
        <v>10</v>
      </c>
      <c r="T1829" s="12" t="s">
        <v>40</v>
      </c>
      <c r="U1829" s="12" t="s">
        <v>12</v>
      </c>
      <c r="V1829" s="6">
        <f>Table1[[#This Row],[Profit]]/Table1[[#This Row],[Sales]]</f>
        <v>0.25146198830409355</v>
      </c>
      <c r="W1829" s="12">
        <f>[1]!Table1[[#This Row],[Sales]]-[1]!Table1[[#This Row],[Cost]]-[1]!Table1[[#This Row],[Profit]]</f>
        <v>0</v>
      </c>
      <c r="X1829" s="12">
        <f>[1]!Table1[[#This Row],[Quantity]]*[1]!Table1[[#This Row],[Unit_Price]]</f>
        <v>4500</v>
      </c>
      <c r="Y1829" s="16">
        <f>[1]!Table1[[#This Row],[Gross_Sales]]*[1]!Table1[[#This Row],[Discount]]</f>
        <v>225</v>
      </c>
      <c r="Z1829" s="17">
        <f>[1]!Table1[[#This Row],[Gross_Sales]]*[1]!Table1[[#This Row],[Discount_amount]]</f>
        <v>1012500</v>
      </c>
      <c r="AA1829" s="15">
        <f>IFERROR([1]!Table1[[#This Row],[Profit]]/[1]!Table1[[#This Row],[Sales]],0)</f>
        <v>0.25146198830409355</v>
      </c>
      <c r="AB1829" s="12">
        <f>YEAR([1]!Table1[[#This Row],[Order_Date]])</f>
        <v>2025</v>
      </c>
      <c r="AC1829" s="12">
        <f>MONTH([1]!Table1[[#This Row],[Order_Date]])</f>
        <v>11</v>
      </c>
      <c r="AD1829" s="12" t="str">
        <f t="shared" si="84"/>
        <v>Nov</v>
      </c>
      <c r="AE1829" s="12" t="str">
        <f t="shared" si="85"/>
        <v>Q4</v>
      </c>
      <c r="AF1829" s="12" t="str">
        <f t="shared" si="86"/>
        <v>2025-Nov</v>
      </c>
      <c r="AG1829" s="12">
        <f>COUNTIF(C:C,Table1[[#This Row],[Customer_ID]])</f>
        <v>17</v>
      </c>
      <c r="AH1829" s="18" t="e">
        <f>IF([1]!Table1[[#This Row],[Customer_order_count]] &gt;= 10,"FREQUENT",IF([1]!Table1[[#This Row],[Customer_order_count]] &lt;= 10,"REGULAR","OCASSIONAL"))</f>
        <v>#REF!</v>
      </c>
    </row>
    <row r="1830" spans="1:34" x14ac:dyDescent="0.25">
      <c r="A1830" s="1" t="s">
        <v>175</v>
      </c>
      <c r="B1830" s="2">
        <v>45989</v>
      </c>
      <c r="C1830" s="3" t="s">
        <v>72</v>
      </c>
      <c r="D1830" s="4" t="s">
        <v>73</v>
      </c>
      <c r="E1830" s="4" t="s">
        <v>16</v>
      </c>
      <c r="F1830" s="5">
        <v>45</v>
      </c>
      <c r="G1830" s="3" t="s">
        <v>4</v>
      </c>
      <c r="H1830" s="3" t="s">
        <v>5</v>
      </c>
      <c r="I1830" s="3" t="s">
        <v>176</v>
      </c>
      <c r="J1830" s="3" t="s">
        <v>177</v>
      </c>
      <c r="K1830" s="3" t="s">
        <v>25</v>
      </c>
      <c r="L1830" s="5">
        <v>1</v>
      </c>
      <c r="M1830" s="5">
        <v>22000</v>
      </c>
      <c r="N1830" s="6">
        <v>0</v>
      </c>
      <c r="O1830" s="5">
        <v>22000</v>
      </c>
      <c r="P1830" s="5">
        <v>16500</v>
      </c>
      <c r="Q1830" s="5">
        <f>Table1[[#This Row],[Sales]]-Table1[[#This Row],[Cost]]</f>
        <v>5500</v>
      </c>
      <c r="R1830" s="3" t="s">
        <v>26</v>
      </c>
      <c r="S1830" s="3" t="s">
        <v>10</v>
      </c>
      <c r="T1830" s="3" t="s">
        <v>40</v>
      </c>
      <c r="U1830" s="3" t="s">
        <v>27</v>
      </c>
      <c r="V1830" s="6">
        <f>Table1[[#This Row],[Profit]]/Table1[[#This Row],[Sales]]</f>
        <v>0.25</v>
      </c>
      <c r="W1830" s="3">
        <f>[1]!Table1[[#This Row],[Sales]]-[1]!Table1[[#This Row],[Cost]]-[1]!Table1[[#This Row],[Profit]]</f>
        <v>0</v>
      </c>
      <c r="X1830" s="3">
        <f>[1]!Table1[[#This Row],[Quantity]]*[1]!Table1[[#This Row],[Unit_Price]]</f>
        <v>22000</v>
      </c>
      <c r="Y1830" s="7">
        <f>[1]!Table1[[#This Row],[Gross_Sales]]*[1]!Table1[[#This Row],[Discount]]</f>
        <v>0</v>
      </c>
      <c r="Z1830" s="8">
        <f>[1]!Table1[[#This Row],[Gross_Sales]]*[1]!Table1[[#This Row],[Discount_amount]]</f>
        <v>0</v>
      </c>
      <c r="AA1830" s="6">
        <f>IFERROR([1]!Table1[[#This Row],[Profit]]/[1]!Table1[[#This Row],[Sales]],0)</f>
        <v>0.25</v>
      </c>
      <c r="AB1830" s="3">
        <f>YEAR([1]!Table1[[#This Row],[Order_Date]])</f>
        <v>2025</v>
      </c>
      <c r="AC1830" s="3">
        <f>MONTH([1]!Table1[[#This Row],[Order_Date]])</f>
        <v>11</v>
      </c>
      <c r="AD1830" s="3" t="str">
        <f t="shared" si="84"/>
        <v>Nov</v>
      </c>
      <c r="AE1830" s="3" t="str">
        <f t="shared" si="85"/>
        <v>Q4</v>
      </c>
      <c r="AF1830" s="3" t="str">
        <f t="shared" si="86"/>
        <v>2025-Nov</v>
      </c>
      <c r="AG1830" s="3">
        <f>COUNTIF(C:C,Table1[[#This Row],[Customer_ID]])</f>
        <v>10</v>
      </c>
      <c r="AH1830" s="9" t="e">
        <f>IF([1]!Table1[[#This Row],[Customer_order_count]] &gt;= 10,"FREQUENT",IF([1]!Table1[[#This Row],[Customer_order_count]] &lt;= 10,"REGULAR","OCASSIONAL"))</f>
        <v>#REF!</v>
      </c>
    </row>
    <row r="1831" spans="1:34" x14ac:dyDescent="0.25">
      <c r="A1831" s="10" t="s">
        <v>2662</v>
      </c>
      <c r="B1831" s="11">
        <v>45970</v>
      </c>
      <c r="C1831" s="12" t="s">
        <v>1140</v>
      </c>
      <c r="D1831" s="13" t="s">
        <v>868</v>
      </c>
      <c r="E1831" s="13" t="s">
        <v>16</v>
      </c>
      <c r="F1831" s="14">
        <v>32</v>
      </c>
      <c r="G1831" s="12" t="s">
        <v>290</v>
      </c>
      <c r="H1831" s="12" t="s">
        <v>276</v>
      </c>
      <c r="I1831" s="12" t="s">
        <v>305</v>
      </c>
      <c r="J1831" s="12" t="s">
        <v>306</v>
      </c>
      <c r="K1831" s="12" t="s">
        <v>91</v>
      </c>
      <c r="L1831" s="14">
        <v>1</v>
      </c>
      <c r="M1831" s="14">
        <v>8500</v>
      </c>
      <c r="N1831" s="15">
        <v>0.15</v>
      </c>
      <c r="O1831" s="14">
        <v>7225</v>
      </c>
      <c r="P1831" s="14">
        <v>6500</v>
      </c>
      <c r="Q1831" s="5">
        <f>Table1[[#This Row],[Sales]]-Table1[[#This Row],[Cost]]</f>
        <v>725</v>
      </c>
      <c r="R1831" s="12" t="s">
        <v>26</v>
      </c>
      <c r="S1831" s="12" t="s">
        <v>10</v>
      </c>
      <c r="T1831" s="12" t="s">
        <v>40</v>
      </c>
      <c r="U1831" s="12" t="s">
        <v>27</v>
      </c>
      <c r="V1831" s="6">
        <f>Table1[[#This Row],[Profit]]/Table1[[#This Row],[Sales]]</f>
        <v>0.10034602076124567</v>
      </c>
      <c r="W1831" s="12">
        <f>[1]!Table1[[#This Row],[Sales]]-[1]!Table1[[#This Row],[Cost]]-[1]!Table1[[#This Row],[Profit]]</f>
        <v>0</v>
      </c>
      <c r="X1831" s="12">
        <f>[1]!Table1[[#This Row],[Quantity]]*[1]!Table1[[#This Row],[Unit_Price]]</f>
        <v>8500</v>
      </c>
      <c r="Y1831" s="16">
        <f>[1]!Table1[[#This Row],[Gross_Sales]]*[1]!Table1[[#This Row],[Discount]]</f>
        <v>1275</v>
      </c>
      <c r="Z1831" s="17">
        <f>[1]!Table1[[#This Row],[Gross_Sales]]*[1]!Table1[[#This Row],[Discount_amount]]</f>
        <v>10837500</v>
      </c>
      <c r="AA1831" s="15">
        <f>IFERROR([1]!Table1[[#This Row],[Profit]]/[1]!Table1[[#This Row],[Sales]],0)</f>
        <v>0.10034602076124567</v>
      </c>
      <c r="AB1831" s="12">
        <f>YEAR([1]!Table1[[#This Row],[Order_Date]])</f>
        <v>2025</v>
      </c>
      <c r="AC1831" s="12">
        <f>MONTH([1]!Table1[[#This Row],[Order_Date]])</f>
        <v>11</v>
      </c>
      <c r="AD1831" s="12" t="str">
        <f t="shared" si="84"/>
        <v>Nov</v>
      </c>
      <c r="AE1831" s="12" t="str">
        <f t="shared" si="85"/>
        <v>Q4</v>
      </c>
      <c r="AF1831" s="12" t="str">
        <f t="shared" si="86"/>
        <v>2025-Nov</v>
      </c>
      <c r="AG1831" s="12">
        <f>COUNTIF(C:C,Table1[[#This Row],[Customer_ID]])</f>
        <v>12</v>
      </c>
      <c r="AH1831" s="18" t="e">
        <f>IF([1]!Table1[[#This Row],[Customer_order_count]] &gt;= 10,"FREQUENT",IF([1]!Table1[[#This Row],[Customer_order_count]] &lt;= 10,"REGULAR","OCASSIONAL"))</f>
        <v>#REF!</v>
      </c>
    </row>
    <row r="1832" spans="1:34" x14ac:dyDescent="0.25">
      <c r="A1832" s="1" t="s">
        <v>2663</v>
      </c>
      <c r="B1832" s="2">
        <v>45951</v>
      </c>
      <c r="C1832" s="3" t="s">
        <v>699</v>
      </c>
      <c r="D1832" s="4" t="s">
        <v>700</v>
      </c>
      <c r="E1832" s="4" t="s">
        <v>3</v>
      </c>
      <c r="F1832" s="5">
        <v>45</v>
      </c>
      <c r="G1832" s="3" t="s">
        <v>295</v>
      </c>
      <c r="H1832" s="3" t="s">
        <v>270</v>
      </c>
      <c r="I1832" s="3" t="s">
        <v>109</v>
      </c>
      <c r="J1832" s="3" t="s">
        <v>110</v>
      </c>
      <c r="K1832" s="3" t="s">
        <v>8</v>
      </c>
      <c r="L1832" s="5">
        <v>1</v>
      </c>
      <c r="M1832" s="5">
        <v>4000</v>
      </c>
      <c r="N1832" s="6">
        <v>0.05</v>
      </c>
      <c r="O1832" s="5">
        <v>3800</v>
      </c>
      <c r="P1832" s="5">
        <v>2900</v>
      </c>
      <c r="Q1832" s="5">
        <f>Table1[[#This Row],[Sales]]-Table1[[#This Row],[Cost]]</f>
        <v>900</v>
      </c>
      <c r="R1832" s="3" t="s">
        <v>77</v>
      </c>
      <c r="S1832" s="3" t="s">
        <v>10</v>
      </c>
      <c r="T1832" s="3" t="s">
        <v>40</v>
      </c>
      <c r="U1832" s="3" t="s">
        <v>12</v>
      </c>
      <c r="V1832" s="6">
        <f>Table1[[#This Row],[Profit]]/Table1[[#This Row],[Sales]]</f>
        <v>0.23684210526315788</v>
      </c>
      <c r="W1832" s="3">
        <f>[1]!Table1[[#This Row],[Sales]]-[1]!Table1[[#This Row],[Cost]]-[1]!Table1[[#This Row],[Profit]]</f>
        <v>0</v>
      </c>
      <c r="X1832" s="3">
        <f>[1]!Table1[[#This Row],[Quantity]]*[1]!Table1[[#This Row],[Unit_Price]]</f>
        <v>4000</v>
      </c>
      <c r="Y1832" s="7">
        <f>[1]!Table1[[#This Row],[Gross_Sales]]*[1]!Table1[[#This Row],[Discount]]</f>
        <v>200</v>
      </c>
      <c r="Z1832" s="8">
        <f>[1]!Table1[[#This Row],[Gross_Sales]]*[1]!Table1[[#This Row],[Discount_amount]]</f>
        <v>800000</v>
      </c>
      <c r="AA1832" s="6">
        <f>IFERROR([1]!Table1[[#This Row],[Profit]]/[1]!Table1[[#This Row],[Sales]],0)</f>
        <v>0.23684210526315788</v>
      </c>
      <c r="AB1832" s="3">
        <f>YEAR([1]!Table1[[#This Row],[Order_Date]])</f>
        <v>2025</v>
      </c>
      <c r="AC1832" s="3">
        <f>MONTH([1]!Table1[[#This Row],[Order_Date]])</f>
        <v>10</v>
      </c>
      <c r="AD1832" s="3" t="str">
        <f t="shared" si="84"/>
        <v>Oct</v>
      </c>
      <c r="AE1832" s="3" t="str">
        <f t="shared" si="85"/>
        <v>Q4</v>
      </c>
      <c r="AF1832" s="3" t="str">
        <f t="shared" si="86"/>
        <v>2025-Oct</v>
      </c>
      <c r="AG1832" s="3">
        <f>COUNTIF(C:C,Table1[[#This Row],[Customer_ID]])</f>
        <v>14</v>
      </c>
      <c r="AH1832" s="9" t="e">
        <f>IF([1]!Table1[[#This Row],[Customer_order_count]] &gt;= 10,"FREQUENT",IF([1]!Table1[[#This Row],[Customer_order_count]] &lt;= 10,"REGULAR","OCASSIONAL"))</f>
        <v>#REF!</v>
      </c>
    </row>
    <row r="1833" spans="1:34" x14ac:dyDescent="0.25">
      <c r="A1833" s="10" t="s">
        <v>178</v>
      </c>
      <c r="B1833" s="11">
        <v>45892</v>
      </c>
      <c r="C1833" s="12" t="s">
        <v>54</v>
      </c>
      <c r="D1833" s="13" t="s">
        <v>55</v>
      </c>
      <c r="E1833" s="13" t="s">
        <v>3</v>
      </c>
      <c r="F1833" s="14">
        <v>58</v>
      </c>
      <c r="G1833" s="12" t="s">
        <v>4</v>
      </c>
      <c r="H1833" s="12" t="s">
        <v>5</v>
      </c>
      <c r="I1833" s="12" t="s">
        <v>65</v>
      </c>
      <c r="J1833" s="12" t="s">
        <v>66</v>
      </c>
      <c r="K1833" s="12" t="s">
        <v>25</v>
      </c>
      <c r="L1833" s="14">
        <v>3</v>
      </c>
      <c r="M1833" s="14">
        <v>2500</v>
      </c>
      <c r="N1833" s="15">
        <v>0.2</v>
      </c>
      <c r="O1833" s="14">
        <v>6000</v>
      </c>
      <c r="P1833" s="14">
        <v>4800</v>
      </c>
      <c r="Q1833" s="5">
        <f>Table1[[#This Row],[Sales]]-Table1[[#This Row],[Cost]]</f>
        <v>1200</v>
      </c>
      <c r="R1833" s="12" t="s">
        <v>17</v>
      </c>
      <c r="S1833" s="12" t="s">
        <v>10</v>
      </c>
      <c r="T1833" s="12" t="s">
        <v>33</v>
      </c>
      <c r="U1833" s="12" t="s">
        <v>12</v>
      </c>
      <c r="V1833" s="6">
        <f>Table1[[#This Row],[Profit]]/Table1[[#This Row],[Sales]]</f>
        <v>0.2</v>
      </c>
      <c r="W1833" s="12">
        <f>[1]!Table1[[#This Row],[Sales]]-[1]!Table1[[#This Row],[Cost]]-[1]!Table1[[#This Row],[Profit]]</f>
        <v>0</v>
      </c>
      <c r="X1833" s="12">
        <f>[1]!Table1[[#This Row],[Quantity]]*[1]!Table1[[#This Row],[Unit_Price]]</f>
        <v>7500</v>
      </c>
      <c r="Y1833" s="16">
        <f>[1]!Table1[[#This Row],[Gross_Sales]]*[1]!Table1[[#This Row],[Discount]]</f>
        <v>1500</v>
      </c>
      <c r="Z1833" s="17">
        <f>[1]!Table1[[#This Row],[Gross_Sales]]*[1]!Table1[[#This Row],[Discount_amount]]</f>
        <v>11250000</v>
      </c>
      <c r="AA1833" s="15">
        <f>IFERROR([1]!Table1[[#This Row],[Profit]]/[1]!Table1[[#This Row],[Sales]],0)</f>
        <v>0.2</v>
      </c>
      <c r="AB1833" s="12">
        <f>YEAR([1]!Table1[[#This Row],[Order_Date]])</f>
        <v>2025</v>
      </c>
      <c r="AC1833" s="12">
        <f>MONTH([1]!Table1[[#This Row],[Order_Date]])</f>
        <v>8</v>
      </c>
      <c r="AD1833" s="12" t="str">
        <f t="shared" si="84"/>
        <v>Aug</v>
      </c>
      <c r="AE1833" s="12" t="str">
        <f t="shared" si="85"/>
        <v>Q3</v>
      </c>
      <c r="AF1833" s="12" t="str">
        <f t="shared" si="86"/>
        <v>2025-Aug</v>
      </c>
      <c r="AG1833" s="12">
        <f>COUNTIF(C:C,Table1[[#This Row],[Customer_ID]])</f>
        <v>4</v>
      </c>
      <c r="AH1833" s="18" t="e">
        <f>IF([1]!Table1[[#This Row],[Customer_order_count]] &gt;= 10,"FREQUENT",IF([1]!Table1[[#This Row],[Customer_order_count]] &lt;= 10,"REGULAR","OCASSIONAL"))</f>
        <v>#REF!</v>
      </c>
    </row>
    <row r="1834" spans="1:34" x14ac:dyDescent="0.25">
      <c r="A1834" s="1" t="s">
        <v>2664</v>
      </c>
      <c r="B1834" s="2">
        <v>45725</v>
      </c>
      <c r="C1834" s="3" t="s">
        <v>2665</v>
      </c>
      <c r="D1834" s="4" t="s">
        <v>851</v>
      </c>
      <c r="E1834" s="4" t="s">
        <v>16</v>
      </c>
      <c r="F1834" s="5">
        <v>50</v>
      </c>
      <c r="G1834" s="3" t="s">
        <v>275</v>
      </c>
      <c r="H1834" s="3" t="s">
        <v>276</v>
      </c>
      <c r="I1834" s="3" t="s">
        <v>305</v>
      </c>
      <c r="J1834" s="3" t="s">
        <v>306</v>
      </c>
      <c r="K1834" s="3" t="s">
        <v>91</v>
      </c>
      <c r="L1834" s="5">
        <v>1</v>
      </c>
      <c r="M1834" s="5">
        <v>8500</v>
      </c>
      <c r="N1834" s="6">
        <v>0.15</v>
      </c>
      <c r="O1834" s="5">
        <v>7225</v>
      </c>
      <c r="P1834" s="5">
        <v>6500</v>
      </c>
      <c r="Q1834" s="5">
        <f>Table1[[#This Row],[Sales]]-Table1[[#This Row],[Cost]]</f>
        <v>725</v>
      </c>
      <c r="R1834" s="3" t="s">
        <v>77</v>
      </c>
      <c r="S1834" s="3" t="s">
        <v>10</v>
      </c>
      <c r="T1834" s="3" t="s">
        <v>18</v>
      </c>
      <c r="U1834" s="3" t="s">
        <v>19</v>
      </c>
      <c r="V1834" s="6">
        <f>Table1[[#This Row],[Profit]]/Table1[[#This Row],[Sales]]</f>
        <v>0.10034602076124567</v>
      </c>
      <c r="W1834" s="3">
        <f>[1]!Table1[[#This Row],[Sales]]-[1]!Table1[[#This Row],[Cost]]-[1]!Table1[[#This Row],[Profit]]</f>
        <v>0</v>
      </c>
      <c r="X1834" s="3">
        <f>[1]!Table1[[#This Row],[Quantity]]*[1]!Table1[[#This Row],[Unit_Price]]</f>
        <v>8500</v>
      </c>
      <c r="Y1834" s="7">
        <f>[1]!Table1[[#This Row],[Gross_Sales]]*[1]!Table1[[#This Row],[Discount]]</f>
        <v>1275</v>
      </c>
      <c r="Z1834" s="8">
        <f>[1]!Table1[[#This Row],[Gross_Sales]]*[1]!Table1[[#This Row],[Discount_amount]]</f>
        <v>10837500</v>
      </c>
      <c r="AA1834" s="6">
        <f>IFERROR([1]!Table1[[#This Row],[Profit]]/[1]!Table1[[#This Row],[Sales]],0)</f>
        <v>0.10034602076124567</v>
      </c>
      <c r="AB1834" s="3">
        <f>YEAR([1]!Table1[[#This Row],[Order_Date]])</f>
        <v>2025</v>
      </c>
      <c r="AC1834" s="3">
        <f>MONTH([1]!Table1[[#This Row],[Order_Date]])</f>
        <v>3</v>
      </c>
      <c r="AD1834" s="3" t="str">
        <f t="shared" si="84"/>
        <v>Mar</v>
      </c>
      <c r="AE1834" s="3" t="str">
        <f t="shared" si="85"/>
        <v>Q1</v>
      </c>
      <c r="AF1834" s="3" t="str">
        <f t="shared" si="86"/>
        <v>2025-Mar</v>
      </c>
      <c r="AG1834" s="3">
        <f>COUNTIF(C:C,Table1[[#This Row],[Customer_ID]])</f>
        <v>1</v>
      </c>
      <c r="AH1834" s="9" t="e">
        <f>IF([1]!Table1[[#This Row],[Customer_order_count]] &gt;= 10,"FREQUENT",IF([1]!Table1[[#This Row],[Customer_order_count]] &lt;= 10,"REGULAR","OCASSIONAL"))</f>
        <v>#REF!</v>
      </c>
    </row>
    <row r="1835" spans="1:34" x14ac:dyDescent="0.25">
      <c r="A1835" s="10" t="s">
        <v>2666</v>
      </c>
      <c r="B1835" s="11">
        <v>45601</v>
      </c>
      <c r="C1835" s="12" t="s">
        <v>641</v>
      </c>
      <c r="D1835" s="13" t="s">
        <v>642</v>
      </c>
      <c r="E1835" s="13" t="s">
        <v>16</v>
      </c>
      <c r="F1835" s="14">
        <v>22</v>
      </c>
      <c r="G1835" s="12" t="s">
        <v>275</v>
      </c>
      <c r="H1835" s="12" t="s">
        <v>276</v>
      </c>
      <c r="I1835" s="12" t="s">
        <v>105</v>
      </c>
      <c r="J1835" s="12" t="s">
        <v>106</v>
      </c>
      <c r="K1835" s="12" t="s">
        <v>76</v>
      </c>
      <c r="L1835" s="14">
        <v>2</v>
      </c>
      <c r="M1835" s="14">
        <v>450</v>
      </c>
      <c r="N1835" s="15">
        <v>0</v>
      </c>
      <c r="O1835" s="14">
        <v>900</v>
      </c>
      <c r="P1835" s="14">
        <v>660</v>
      </c>
      <c r="Q1835" s="5">
        <f>Table1[[#This Row],[Sales]]-Table1[[#This Row],[Cost]]</f>
        <v>240</v>
      </c>
      <c r="R1835" s="12" t="s">
        <v>98</v>
      </c>
      <c r="S1835" s="12" t="s">
        <v>10</v>
      </c>
      <c r="T1835" s="12" t="s">
        <v>40</v>
      </c>
      <c r="U1835" s="12" t="s">
        <v>27</v>
      </c>
      <c r="V1835" s="6">
        <f>Table1[[#This Row],[Profit]]/Table1[[#This Row],[Sales]]</f>
        <v>0.26666666666666666</v>
      </c>
      <c r="W1835" s="12">
        <f>[1]!Table1[[#This Row],[Sales]]-[1]!Table1[[#This Row],[Cost]]-[1]!Table1[[#This Row],[Profit]]</f>
        <v>0</v>
      </c>
      <c r="X1835" s="12">
        <f>[1]!Table1[[#This Row],[Quantity]]*[1]!Table1[[#This Row],[Unit_Price]]</f>
        <v>900</v>
      </c>
      <c r="Y1835" s="16">
        <f>[1]!Table1[[#This Row],[Gross_Sales]]*[1]!Table1[[#This Row],[Discount]]</f>
        <v>0</v>
      </c>
      <c r="Z1835" s="17">
        <f>[1]!Table1[[#This Row],[Gross_Sales]]*[1]!Table1[[#This Row],[Discount_amount]]</f>
        <v>0</v>
      </c>
      <c r="AA1835" s="15">
        <f>IFERROR([1]!Table1[[#This Row],[Profit]]/[1]!Table1[[#This Row],[Sales]],0)</f>
        <v>0.26666666666666666</v>
      </c>
      <c r="AB1835" s="12">
        <f>YEAR([1]!Table1[[#This Row],[Order_Date]])</f>
        <v>2024</v>
      </c>
      <c r="AC1835" s="12">
        <f>MONTH([1]!Table1[[#This Row],[Order_Date]])</f>
        <v>11</v>
      </c>
      <c r="AD1835" s="12" t="str">
        <f t="shared" si="84"/>
        <v>Nov</v>
      </c>
      <c r="AE1835" s="12" t="str">
        <f t="shared" si="85"/>
        <v>Q4</v>
      </c>
      <c r="AF1835" s="12" t="str">
        <f t="shared" si="86"/>
        <v>2024-Nov</v>
      </c>
      <c r="AG1835" s="12">
        <f>COUNTIF(C:C,Table1[[#This Row],[Customer_ID]])</f>
        <v>13</v>
      </c>
      <c r="AH1835" s="18" t="e">
        <f>IF([1]!Table1[[#This Row],[Customer_order_count]] &gt;= 10,"FREQUENT",IF([1]!Table1[[#This Row],[Customer_order_count]] &lt;= 10,"REGULAR","OCASSIONAL"))</f>
        <v>#REF!</v>
      </c>
    </row>
    <row r="1836" spans="1:34" x14ac:dyDescent="0.25">
      <c r="A1836" s="1" t="s">
        <v>2667</v>
      </c>
      <c r="B1836" s="2">
        <v>45683</v>
      </c>
      <c r="C1836" s="3" t="s">
        <v>747</v>
      </c>
      <c r="D1836" s="4" t="s">
        <v>748</v>
      </c>
      <c r="E1836" s="4" t="s">
        <v>16</v>
      </c>
      <c r="F1836" s="5">
        <v>54</v>
      </c>
      <c r="G1836" s="3" t="s">
        <v>407</v>
      </c>
      <c r="H1836" s="3" t="s">
        <v>285</v>
      </c>
      <c r="I1836" s="3" t="s">
        <v>81</v>
      </c>
      <c r="J1836" s="3" t="s">
        <v>82</v>
      </c>
      <c r="K1836" s="3" t="s">
        <v>58</v>
      </c>
      <c r="L1836" s="5">
        <v>2</v>
      </c>
      <c r="M1836" s="5">
        <v>3500</v>
      </c>
      <c r="N1836" s="6">
        <v>0.1</v>
      </c>
      <c r="O1836" s="5">
        <v>6300</v>
      </c>
      <c r="P1836" s="5">
        <v>5000</v>
      </c>
      <c r="Q1836" s="5">
        <f>Table1[[#This Row],[Sales]]-Table1[[#This Row],[Cost]]</f>
        <v>1300</v>
      </c>
      <c r="R1836" s="3" t="s">
        <v>26</v>
      </c>
      <c r="S1836" s="3" t="s">
        <v>10</v>
      </c>
      <c r="T1836" s="3" t="s">
        <v>18</v>
      </c>
      <c r="U1836" s="3" t="s">
        <v>27</v>
      </c>
      <c r="V1836" s="6">
        <f>Table1[[#This Row],[Profit]]/Table1[[#This Row],[Sales]]</f>
        <v>0.20634920634920634</v>
      </c>
      <c r="W1836" s="3">
        <f>[1]!Table1[[#This Row],[Sales]]-[1]!Table1[[#This Row],[Cost]]-[1]!Table1[[#This Row],[Profit]]</f>
        <v>0</v>
      </c>
      <c r="X1836" s="3">
        <f>[1]!Table1[[#This Row],[Quantity]]*[1]!Table1[[#This Row],[Unit_Price]]</f>
        <v>7000</v>
      </c>
      <c r="Y1836" s="7">
        <f>[1]!Table1[[#This Row],[Gross_Sales]]*[1]!Table1[[#This Row],[Discount]]</f>
        <v>700</v>
      </c>
      <c r="Z1836" s="8">
        <f>[1]!Table1[[#This Row],[Gross_Sales]]*[1]!Table1[[#This Row],[Discount_amount]]</f>
        <v>4900000</v>
      </c>
      <c r="AA1836" s="6">
        <f>IFERROR([1]!Table1[[#This Row],[Profit]]/[1]!Table1[[#This Row],[Sales]],0)</f>
        <v>0.20634920634920634</v>
      </c>
      <c r="AB1836" s="3">
        <f>YEAR([1]!Table1[[#This Row],[Order_Date]])</f>
        <v>2025</v>
      </c>
      <c r="AC1836" s="3">
        <f>MONTH([1]!Table1[[#This Row],[Order_Date]])</f>
        <v>1</v>
      </c>
      <c r="AD1836" s="3" t="str">
        <f t="shared" si="84"/>
        <v>Jan</v>
      </c>
      <c r="AE1836" s="3" t="str">
        <f t="shared" si="85"/>
        <v>Q1</v>
      </c>
      <c r="AF1836" s="3" t="str">
        <f t="shared" si="86"/>
        <v>2025-Jan</v>
      </c>
      <c r="AG1836" s="3">
        <f>COUNTIF(C:C,Table1[[#This Row],[Customer_ID]])</f>
        <v>14</v>
      </c>
      <c r="AH1836" s="9" t="e">
        <f>IF([1]!Table1[[#This Row],[Customer_order_count]] &gt;= 10,"FREQUENT",IF([1]!Table1[[#This Row],[Customer_order_count]] &lt;= 10,"REGULAR","OCASSIONAL"))</f>
        <v>#REF!</v>
      </c>
    </row>
    <row r="1837" spans="1:34" x14ac:dyDescent="0.25">
      <c r="A1837" s="10" t="s">
        <v>2668</v>
      </c>
      <c r="B1837" s="11">
        <v>45383</v>
      </c>
      <c r="C1837" s="12" t="s">
        <v>365</v>
      </c>
      <c r="D1837" s="13" t="s">
        <v>366</v>
      </c>
      <c r="E1837" s="13" t="s">
        <v>16</v>
      </c>
      <c r="F1837" s="14">
        <v>56</v>
      </c>
      <c r="G1837" s="12" t="s">
        <v>295</v>
      </c>
      <c r="H1837" s="12" t="s">
        <v>270</v>
      </c>
      <c r="I1837" s="12" t="s">
        <v>31</v>
      </c>
      <c r="J1837" s="12" t="s">
        <v>32</v>
      </c>
      <c r="K1837" s="12" t="s">
        <v>25</v>
      </c>
      <c r="L1837" s="14">
        <v>1</v>
      </c>
      <c r="M1837" s="14">
        <v>5000</v>
      </c>
      <c r="N1837" s="15">
        <v>0.2</v>
      </c>
      <c r="O1837" s="14">
        <v>4000</v>
      </c>
      <c r="P1837" s="14">
        <v>3500</v>
      </c>
      <c r="Q1837" s="5">
        <f>Table1[[#This Row],[Sales]]-Table1[[#This Row],[Cost]]</f>
        <v>500</v>
      </c>
      <c r="R1837" s="12" t="s">
        <v>17</v>
      </c>
      <c r="S1837" s="12" t="s">
        <v>10</v>
      </c>
      <c r="T1837" s="12" t="s">
        <v>11</v>
      </c>
      <c r="U1837" s="12" t="s">
        <v>27</v>
      </c>
      <c r="V1837" s="6">
        <f>Table1[[#This Row],[Profit]]/Table1[[#This Row],[Sales]]</f>
        <v>0.125</v>
      </c>
      <c r="W1837" s="12">
        <f>[1]!Table1[[#This Row],[Sales]]-[1]!Table1[[#This Row],[Cost]]-[1]!Table1[[#This Row],[Profit]]</f>
        <v>0</v>
      </c>
      <c r="X1837" s="12">
        <f>[1]!Table1[[#This Row],[Quantity]]*[1]!Table1[[#This Row],[Unit_Price]]</f>
        <v>5000</v>
      </c>
      <c r="Y1837" s="16">
        <f>[1]!Table1[[#This Row],[Gross_Sales]]*[1]!Table1[[#This Row],[Discount]]</f>
        <v>1000</v>
      </c>
      <c r="Z1837" s="17">
        <f>[1]!Table1[[#This Row],[Gross_Sales]]*[1]!Table1[[#This Row],[Discount_amount]]</f>
        <v>5000000</v>
      </c>
      <c r="AA1837" s="15">
        <f>IFERROR([1]!Table1[[#This Row],[Profit]]/[1]!Table1[[#This Row],[Sales]],0)</f>
        <v>0.125</v>
      </c>
      <c r="AB1837" s="12">
        <f>YEAR([1]!Table1[[#This Row],[Order_Date]])</f>
        <v>2024</v>
      </c>
      <c r="AC1837" s="12">
        <f>MONTH([1]!Table1[[#This Row],[Order_Date]])</f>
        <v>4</v>
      </c>
      <c r="AD1837" s="12" t="str">
        <f t="shared" si="84"/>
        <v>Apr</v>
      </c>
      <c r="AE1837" s="12" t="str">
        <f t="shared" si="85"/>
        <v>Q2</v>
      </c>
      <c r="AF1837" s="12" t="str">
        <f t="shared" si="86"/>
        <v>2024-Apr</v>
      </c>
      <c r="AG1837" s="12">
        <f>COUNTIF(C:C,Table1[[#This Row],[Customer_ID]])</f>
        <v>25</v>
      </c>
      <c r="AH1837" s="18" t="e">
        <f>IF([1]!Table1[[#This Row],[Customer_order_count]] &gt;= 10,"FREQUENT",IF([1]!Table1[[#This Row],[Customer_order_count]] &lt;= 10,"REGULAR","OCASSIONAL"))</f>
        <v>#REF!</v>
      </c>
    </row>
    <row r="1838" spans="1:34" x14ac:dyDescent="0.25">
      <c r="A1838" s="1" t="s">
        <v>2669</v>
      </c>
      <c r="B1838" s="2">
        <v>45644</v>
      </c>
      <c r="C1838" s="3" t="s">
        <v>805</v>
      </c>
      <c r="D1838" s="4" t="s">
        <v>675</v>
      </c>
      <c r="E1838" s="4" t="s">
        <v>3</v>
      </c>
      <c r="F1838" s="5">
        <v>48</v>
      </c>
      <c r="G1838" s="3" t="s">
        <v>269</v>
      </c>
      <c r="H1838" s="3" t="s">
        <v>270</v>
      </c>
      <c r="I1838" s="3" t="s">
        <v>176</v>
      </c>
      <c r="J1838" s="3" t="s">
        <v>177</v>
      </c>
      <c r="K1838" s="3" t="s">
        <v>25</v>
      </c>
      <c r="L1838" s="5">
        <v>1</v>
      </c>
      <c r="M1838" s="5">
        <v>22000</v>
      </c>
      <c r="N1838" s="6">
        <v>0.05</v>
      </c>
      <c r="O1838" s="5">
        <v>20900</v>
      </c>
      <c r="P1838" s="5">
        <v>16500</v>
      </c>
      <c r="Q1838" s="5">
        <f>Table1[[#This Row],[Sales]]-Table1[[#This Row],[Cost]]</f>
        <v>4400</v>
      </c>
      <c r="R1838" s="3" t="s">
        <v>26</v>
      </c>
      <c r="S1838" s="3" t="s">
        <v>10</v>
      </c>
      <c r="T1838" s="3" t="s">
        <v>40</v>
      </c>
      <c r="U1838" s="3" t="s">
        <v>27</v>
      </c>
      <c r="V1838" s="6">
        <f>Table1[[#This Row],[Profit]]/Table1[[#This Row],[Sales]]</f>
        <v>0.21052631578947367</v>
      </c>
      <c r="W1838" s="3">
        <f>[1]!Table1[[#This Row],[Sales]]-[1]!Table1[[#This Row],[Cost]]-[1]!Table1[[#This Row],[Profit]]</f>
        <v>0</v>
      </c>
      <c r="X1838" s="3">
        <f>[1]!Table1[[#This Row],[Quantity]]*[1]!Table1[[#This Row],[Unit_Price]]</f>
        <v>22000</v>
      </c>
      <c r="Y1838" s="7">
        <f>[1]!Table1[[#This Row],[Gross_Sales]]*[1]!Table1[[#This Row],[Discount]]</f>
        <v>1100</v>
      </c>
      <c r="Z1838" s="8">
        <f>[1]!Table1[[#This Row],[Gross_Sales]]*[1]!Table1[[#This Row],[Discount_amount]]</f>
        <v>24200000</v>
      </c>
      <c r="AA1838" s="6">
        <f>IFERROR([1]!Table1[[#This Row],[Profit]]/[1]!Table1[[#This Row],[Sales]],0)</f>
        <v>0.21052631578947367</v>
      </c>
      <c r="AB1838" s="3">
        <f>YEAR([1]!Table1[[#This Row],[Order_Date]])</f>
        <v>2024</v>
      </c>
      <c r="AC1838" s="3">
        <f>MONTH([1]!Table1[[#This Row],[Order_Date]])</f>
        <v>12</v>
      </c>
      <c r="AD1838" s="3" t="str">
        <f t="shared" si="84"/>
        <v>Dec</v>
      </c>
      <c r="AE1838" s="3" t="str">
        <f t="shared" si="85"/>
        <v>Q4</v>
      </c>
      <c r="AF1838" s="3" t="str">
        <f t="shared" si="86"/>
        <v>2024-Dec</v>
      </c>
      <c r="AG1838" s="3">
        <f>COUNTIF(C:C,Table1[[#This Row],[Customer_ID]])</f>
        <v>11</v>
      </c>
      <c r="AH1838" s="9" t="e">
        <f>IF([1]!Table1[[#This Row],[Customer_order_count]] &gt;= 10,"FREQUENT",IF([1]!Table1[[#This Row],[Customer_order_count]] &lt;= 10,"REGULAR","OCASSIONAL"))</f>
        <v>#REF!</v>
      </c>
    </row>
    <row r="1839" spans="1:34" x14ac:dyDescent="0.25">
      <c r="A1839" s="10" t="s">
        <v>2670</v>
      </c>
      <c r="B1839" s="11">
        <v>45699</v>
      </c>
      <c r="C1839" s="12" t="s">
        <v>1457</v>
      </c>
      <c r="D1839" s="12" t="s">
        <v>1458</v>
      </c>
      <c r="E1839" s="12" t="s">
        <v>3</v>
      </c>
      <c r="F1839" s="12">
        <v>51</v>
      </c>
      <c r="G1839" s="12" t="s">
        <v>263</v>
      </c>
      <c r="H1839" s="12" t="s">
        <v>5</v>
      </c>
      <c r="I1839" s="12" t="s">
        <v>109</v>
      </c>
      <c r="J1839" s="12" t="s">
        <v>110</v>
      </c>
      <c r="K1839" s="12" t="s">
        <v>8</v>
      </c>
      <c r="L1839" s="12">
        <v>3</v>
      </c>
      <c r="M1839" s="12">
        <v>4000</v>
      </c>
      <c r="N1839" s="12">
        <v>0.1</v>
      </c>
      <c r="O1839" s="12">
        <v>10800</v>
      </c>
      <c r="P1839" s="12">
        <v>8700</v>
      </c>
      <c r="Q1839" s="5">
        <f>Table1[[#This Row],[Sales]]-Table1[[#This Row],[Cost]]</f>
        <v>2100</v>
      </c>
      <c r="R1839" s="12" t="s">
        <v>26</v>
      </c>
      <c r="S1839" s="12" t="s">
        <v>287</v>
      </c>
      <c r="T1839" s="12" t="s">
        <v>18</v>
      </c>
      <c r="U1839" s="12" t="s">
        <v>12</v>
      </c>
      <c r="V1839" s="6">
        <f>Table1[[#This Row],[Profit]]/Table1[[#This Row],[Sales]]</f>
        <v>0.19444444444444445</v>
      </c>
      <c r="W1839" s="12">
        <f>[1]!Table1[[#This Row],[Sales]]-[1]!Table1[[#This Row],[Cost]]-[1]!Table1[[#This Row],[Profit]]</f>
        <v>-17400</v>
      </c>
      <c r="X1839" s="12">
        <f>[1]!Table1[[#This Row],[Quantity]]*[1]!Table1[[#This Row],[Unit_Price]]</f>
        <v>12000</v>
      </c>
      <c r="Y1839" s="12">
        <f>[1]!Table1[[#This Row],[Gross_Sales]]*[1]!Table1[[#This Row],[Discount]]</f>
        <v>1200</v>
      </c>
      <c r="Z1839" s="12">
        <f>[1]!Table1[[#This Row],[Gross_Sales]]*[1]!Table1[[#This Row],[Discount_amount]]</f>
        <v>14400000</v>
      </c>
      <c r="AA1839" s="12">
        <f>IFERROR([1]!Table1[[#This Row],[Profit]]/[1]!Table1[[#This Row],[Sales]],0)</f>
        <v>0.19444444444444445</v>
      </c>
      <c r="AB1839" s="12">
        <f>YEAR([1]!Table1[[#This Row],[Order_Date]])</f>
        <v>2025</v>
      </c>
      <c r="AC1839" s="12">
        <f>MONTH([1]!Table1[[#This Row],[Order_Date]])</f>
        <v>2</v>
      </c>
      <c r="AD1839" s="12" t="str">
        <f t="shared" si="84"/>
        <v>Feb</v>
      </c>
      <c r="AE1839" s="12" t="str">
        <f t="shared" si="85"/>
        <v>Q1</v>
      </c>
      <c r="AF1839" s="12" t="str">
        <f t="shared" si="86"/>
        <v>2025-Feb</v>
      </c>
      <c r="AG1839" s="12">
        <f>COUNTIF(C:C,Table1[[#This Row],[Customer_ID]])</f>
        <v>10</v>
      </c>
      <c r="AH1839" s="18" t="e">
        <f>IF([1]!Table1[[#This Row],[Customer_order_count]] &gt;= 10,"FREQUENT",IF([1]!Table1[[#This Row],[Customer_order_count]] &lt;= 10,"REGULAR","OCASSIONAL"))</f>
        <v>#REF!</v>
      </c>
    </row>
    <row r="1840" spans="1:34" x14ac:dyDescent="0.25">
      <c r="A1840" s="1" t="s">
        <v>2671</v>
      </c>
      <c r="B1840" s="2">
        <v>45795</v>
      </c>
      <c r="C1840" s="3" t="s">
        <v>2107</v>
      </c>
      <c r="D1840" s="4" t="s">
        <v>803</v>
      </c>
      <c r="E1840" s="4" t="s">
        <v>3</v>
      </c>
      <c r="F1840" s="5">
        <v>44</v>
      </c>
      <c r="G1840" s="3" t="s">
        <v>269</v>
      </c>
      <c r="H1840" s="3" t="s">
        <v>270</v>
      </c>
      <c r="I1840" s="3" t="s">
        <v>23</v>
      </c>
      <c r="J1840" s="3" t="s">
        <v>24</v>
      </c>
      <c r="K1840" s="3" t="s">
        <v>25</v>
      </c>
      <c r="L1840" s="5">
        <v>2</v>
      </c>
      <c r="M1840" s="5">
        <v>55000</v>
      </c>
      <c r="N1840" s="6">
        <v>0.1</v>
      </c>
      <c r="O1840" s="5">
        <v>99000</v>
      </c>
      <c r="P1840" s="5">
        <v>80000</v>
      </c>
      <c r="Q1840" s="5">
        <f>Table1[[#This Row],[Sales]]-Table1[[#This Row],[Cost]]</f>
        <v>19000</v>
      </c>
      <c r="R1840" s="3" t="s">
        <v>26</v>
      </c>
      <c r="S1840" s="3" t="s">
        <v>10</v>
      </c>
      <c r="T1840" s="3" t="s">
        <v>11</v>
      </c>
      <c r="U1840" s="3" t="s">
        <v>12</v>
      </c>
      <c r="V1840" s="6">
        <f>Table1[[#This Row],[Profit]]/Table1[[#This Row],[Sales]]</f>
        <v>0.19191919191919191</v>
      </c>
      <c r="W1840" s="3">
        <f>[1]!Table1[[#This Row],[Sales]]-[1]!Table1[[#This Row],[Cost]]-[1]!Table1[[#This Row],[Profit]]</f>
        <v>0</v>
      </c>
      <c r="X1840" s="3">
        <f>[1]!Table1[[#This Row],[Quantity]]*[1]!Table1[[#This Row],[Unit_Price]]</f>
        <v>110000</v>
      </c>
      <c r="Y1840" s="7">
        <f>[1]!Table1[[#This Row],[Gross_Sales]]*[1]!Table1[[#This Row],[Discount]]</f>
        <v>11000</v>
      </c>
      <c r="Z1840" s="8">
        <f>[1]!Table1[[#This Row],[Gross_Sales]]*[1]!Table1[[#This Row],[Discount_amount]]</f>
        <v>1210000000</v>
      </c>
      <c r="AA1840" s="6">
        <f>IFERROR([1]!Table1[[#This Row],[Profit]]/[1]!Table1[[#This Row],[Sales]],0)</f>
        <v>0.19191919191919191</v>
      </c>
      <c r="AB1840" s="3">
        <f>YEAR([1]!Table1[[#This Row],[Order_Date]])</f>
        <v>2025</v>
      </c>
      <c r="AC1840" s="3">
        <f>MONTH([1]!Table1[[#This Row],[Order_Date]])</f>
        <v>5</v>
      </c>
      <c r="AD1840" s="3" t="str">
        <f t="shared" si="84"/>
        <v>May</v>
      </c>
      <c r="AE1840" s="3" t="str">
        <f t="shared" si="85"/>
        <v>Q2</v>
      </c>
      <c r="AF1840" s="3" t="str">
        <f t="shared" si="86"/>
        <v>2025-May</v>
      </c>
      <c r="AG1840" s="3">
        <f>COUNTIF(C:C,Table1[[#This Row],[Customer_ID]])</f>
        <v>5</v>
      </c>
      <c r="AH1840" s="9" t="e">
        <f>IF([1]!Table1[[#This Row],[Customer_order_count]] &gt;= 10,"FREQUENT",IF([1]!Table1[[#This Row],[Customer_order_count]] &lt;= 10,"REGULAR","OCASSIONAL"))</f>
        <v>#REF!</v>
      </c>
    </row>
    <row r="1841" spans="1:34" x14ac:dyDescent="0.25">
      <c r="A1841" s="10" t="s">
        <v>2672</v>
      </c>
      <c r="B1841" s="11">
        <v>45719</v>
      </c>
      <c r="C1841" s="12" t="s">
        <v>587</v>
      </c>
      <c r="D1841" s="13" t="s">
        <v>588</v>
      </c>
      <c r="E1841" s="13" t="s">
        <v>3</v>
      </c>
      <c r="F1841" s="14">
        <v>60</v>
      </c>
      <c r="G1841" s="12" t="s">
        <v>269</v>
      </c>
      <c r="H1841" s="12" t="s">
        <v>270</v>
      </c>
      <c r="I1841" s="12" t="s">
        <v>105</v>
      </c>
      <c r="J1841" s="12" t="s">
        <v>106</v>
      </c>
      <c r="K1841" s="12" t="s">
        <v>76</v>
      </c>
      <c r="L1841" s="14">
        <v>3</v>
      </c>
      <c r="M1841" s="14">
        <v>450</v>
      </c>
      <c r="N1841" s="15">
        <v>0</v>
      </c>
      <c r="O1841" s="14">
        <v>1350</v>
      </c>
      <c r="P1841" s="14">
        <v>990</v>
      </c>
      <c r="Q1841" s="5">
        <f>Table1[[#This Row],[Sales]]-Table1[[#This Row],[Cost]]</f>
        <v>360</v>
      </c>
      <c r="R1841" s="12" t="s">
        <v>17</v>
      </c>
      <c r="S1841" s="12" t="s">
        <v>10</v>
      </c>
      <c r="T1841" s="12" t="s">
        <v>18</v>
      </c>
      <c r="U1841" s="12" t="s">
        <v>27</v>
      </c>
      <c r="V1841" s="6">
        <f>Table1[[#This Row],[Profit]]/Table1[[#This Row],[Sales]]</f>
        <v>0.26666666666666666</v>
      </c>
      <c r="W1841" s="12">
        <f>[1]!Table1[[#This Row],[Sales]]-[1]!Table1[[#This Row],[Cost]]-[1]!Table1[[#This Row],[Profit]]</f>
        <v>0</v>
      </c>
      <c r="X1841" s="12">
        <f>[1]!Table1[[#This Row],[Quantity]]*[1]!Table1[[#This Row],[Unit_Price]]</f>
        <v>1350</v>
      </c>
      <c r="Y1841" s="16">
        <f>[1]!Table1[[#This Row],[Gross_Sales]]*[1]!Table1[[#This Row],[Discount]]</f>
        <v>0</v>
      </c>
      <c r="Z1841" s="17">
        <f>[1]!Table1[[#This Row],[Gross_Sales]]*[1]!Table1[[#This Row],[Discount_amount]]</f>
        <v>0</v>
      </c>
      <c r="AA1841" s="15">
        <f>IFERROR([1]!Table1[[#This Row],[Profit]]/[1]!Table1[[#This Row],[Sales]],0)</f>
        <v>0.26666666666666666</v>
      </c>
      <c r="AB1841" s="12">
        <f>YEAR([1]!Table1[[#This Row],[Order_Date]])</f>
        <v>2025</v>
      </c>
      <c r="AC1841" s="12">
        <f>MONTH([1]!Table1[[#This Row],[Order_Date]])</f>
        <v>3</v>
      </c>
      <c r="AD1841" s="12" t="str">
        <f t="shared" si="84"/>
        <v>Mar</v>
      </c>
      <c r="AE1841" s="12" t="str">
        <f t="shared" si="85"/>
        <v>Q1</v>
      </c>
      <c r="AF1841" s="12" t="str">
        <f t="shared" si="86"/>
        <v>2025-Mar</v>
      </c>
      <c r="AG1841" s="12">
        <f>COUNTIF(C:C,Table1[[#This Row],[Customer_ID]])</f>
        <v>8</v>
      </c>
      <c r="AH1841" s="18" t="e">
        <f>IF([1]!Table1[[#This Row],[Customer_order_count]] &gt;= 10,"FREQUENT",IF([1]!Table1[[#This Row],[Customer_order_count]] &lt;= 10,"REGULAR","OCASSIONAL"))</f>
        <v>#REF!</v>
      </c>
    </row>
    <row r="1842" spans="1:34" x14ac:dyDescent="0.25">
      <c r="A1842" s="1" t="s">
        <v>2673</v>
      </c>
      <c r="B1842" s="2">
        <v>45733</v>
      </c>
      <c r="C1842" s="3" t="s">
        <v>303</v>
      </c>
      <c r="D1842" s="4" t="s">
        <v>304</v>
      </c>
      <c r="E1842" s="4" t="s">
        <v>16</v>
      </c>
      <c r="F1842" s="5">
        <v>36</v>
      </c>
      <c r="G1842" s="3" t="s">
        <v>275</v>
      </c>
      <c r="H1842" s="3" t="s">
        <v>276</v>
      </c>
      <c r="I1842" s="3" t="s">
        <v>305</v>
      </c>
      <c r="J1842" s="3" t="s">
        <v>306</v>
      </c>
      <c r="K1842" s="3" t="s">
        <v>91</v>
      </c>
      <c r="L1842" s="5">
        <v>1</v>
      </c>
      <c r="M1842" s="5">
        <v>8500</v>
      </c>
      <c r="N1842" s="6">
        <v>0.2</v>
      </c>
      <c r="O1842" s="5">
        <v>6800</v>
      </c>
      <c r="P1842" s="5">
        <v>6500</v>
      </c>
      <c r="Q1842" s="5">
        <f>Table1[[#This Row],[Sales]]-Table1[[#This Row],[Cost]]</f>
        <v>300</v>
      </c>
      <c r="R1842" s="3" t="s">
        <v>26</v>
      </c>
      <c r="S1842" s="3" t="s">
        <v>10</v>
      </c>
      <c r="T1842" s="3" t="s">
        <v>18</v>
      </c>
      <c r="U1842" s="3" t="s">
        <v>27</v>
      </c>
      <c r="V1842" s="6">
        <f>Table1[[#This Row],[Profit]]/Table1[[#This Row],[Sales]]</f>
        <v>4.4117647058823532E-2</v>
      </c>
      <c r="W1842" s="3">
        <f>[1]!Table1[[#This Row],[Sales]]-[1]!Table1[[#This Row],[Cost]]-[1]!Table1[[#This Row],[Profit]]</f>
        <v>0</v>
      </c>
      <c r="X1842" s="3">
        <f>[1]!Table1[[#This Row],[Quantity]]*[1]!Table1[[#This Row],[Unit_Price]]</f>
        <v>8500</v>
      </c>
      <c r="Y1842" s="7">
        <f>[1]!Table1[[#This Row],[Gross_Sales]]*[1]!Table1[[#This Row],[Discount]]</f>
        <v>1700</v>
      </c>
      <c r="Z1842" s="8">
        <f>[1]!Table1[[#This Row],[Gross_Sales]]*[1]!Table1[[#This Row],[Discount_amount]]</f>
        <v>14450000</v>
      </c>
      <c r="AA1842" s="6">
        <f>IFERROR([1]!Table1[[#This Row],[Profit]]/[1]!Table1[[#This Row],[Sales]],0)</f>
        <v>4.4117647058823532E-2</v>
      </c>
      <c r="AB1842" s="3">
        <f>YEAR([1]!Table1[[#This Row],[Order_Date]])</f>
        <v>2025</v>
      </c>
      <c r="AC1842" s="3">
        <f>MONTH([1]!Table1[[#This Row],[Order_Date]])</f>
        <v>3</v>
      </c>
      <c r="AD1842" s="3" t="str">
        <f t="shared" si="84"/>
        <v>Mar</v>
      </c>
      <c r="AE1842" s="3" t="str">
        <f t="shared" si="85"/>
        <v>Q1</v>
      </c>
      <c r="AF1842" s="3" t="str">
        <f t="shared" si="86"/>
        <v>2025-Mar</v>
      </c>
      <c r="AG1842" s="3">
        <f>COUNTIF(C:C,Table1[[#This Row],[Customer_ID]])</f>
        <v>23</v>
      </c>
      <c r="AH1842" s="9" t="e">
        <f>IF([1]!Table1[[#This Row],[Customer_order_count]] &gt;= 10,"FREQUENT",IF([1]!Table1[[#This Row],[Customer_order_count]] &lt;= 10,"REGULAR","OCASSIONAL"))</f>
        <v>#REF!</v>
      </c>
    </row>
    <row r="1843" spans="1:34" x14ac:dyDescent="0.25">
      <c r="A1843" s="10" t="s">
        <v>2674</v>
      </c>
      <c r="B1843" s="11">
        <v>45429</v>
      </c>
      <c r="C1843" s="12" t="s">
        <v>628</v>
      </c>
      <c r="D1843" s="13" t="s">
        <v>629</v>
      </c>
      <c r="E1843" s="13" t="s">
        <v>3</v>
      </c>
      <c r="F1843" s="14">
        <v>38</v>
      </c>
      <c r="G1843" s="12" t="s">
        <v>275</v>
      </c>
      <c r="H1843" s="12" t="s">
        <v>276</v>
      </c>
      <c r="I1843" s="12" t="s">
        <v>186</v>
      </c>
      <c r="J1843" s="12" t="s">
        <v>187</v>
      </c>
      <c r="K1843" s="12" t="s">
        <v>91</v>
      </c>
      <c r="L1843" s="14">
        <v>3</v>
      </c>
      <c r="M1843" s="14">
        <v>12000</v>
      </c>
      <c r="N1843" s="15">
        <v>0.15</v>
      </c>
      <c r="O1843" s="14">
        <v>30600</v>
      </c>
      <c r="P1843" s="14">
        <v>27000</v>
      </c>
      <c r="Q1843" s="5">
        <f>Table1[[#This Row],[Sales]]-Table1[[#This Row],[Cost]]</f>
        <v>3600</v>
      </c>
      <c r="R1843" s="12" t="s">
        <v>17</v>
      </c>
      <c r="S1843" s="12" t="s">
        <v>10</v>
      </c>
      <c r="T1843" s="12" t="s">
        <v>11</v>
      </c>
      <c r="U1843" s="12" t="s">
        <v>27</v>
      </c>
      <c r="V1843" s="6">
        <f>Table1[[#This Row],[Profit]]/Table1[[#This Row],[Sales]]</f>
        <v>0.11764705882352941</v>
      </c>
      <c r="W1843" s="12">
        <f>[1]!Table1[[#This Row],[Sales]]-[1]!Table1[[#This Row],[Cost]]-[1]!Table1[[#This Row],[Profit]]</f>
        <v>0</v>
      </c>
      <c r="X1843" s="12">
        <f>[1]!Table1[[#This Row],[Quantity]]*[1]!Table1[[#This Row],[Unit_Price]]</f>
        <v>36000</v>
      </c>
      <c r="Y1843" s="16">
        <f>[1]!Table1[[#This Row],[Gross_Sales]]*[1]!Table1[[#This Row],[Discount]]</f>
        <v>5400</v>
      </c>
      <c r="Z1843" s="17">
        <f>[1]!Table1[[#This Row],[Gross_Sales]]*[1]!Table1[[#This Row],[Discount_amount]]</f>
        <v>194400000</v>
      </c>
      <c r="AA1843" s="15">
        <f>IFERROR([1]!Table1[[#This Row],[Profit]]/[1]!Table1[[#This Row],[Sales]],0)</f>
        <v>0.11764705882352941</v>
      </c>
      <c r="AB1843" s="12">
        <f>YEAR([1]!Table1[[#This Row],[Order_Date]])</f>
        <v>2024</v>
      </c>
      <c r="AC1843" s="12">
        <f>MONTH([1]!Table1[[#This Row],[Order_Date]])</f>
        <v>5</v>
      </c>
      <c r="AD1843" s="12" t="str">
        <f t="shared" si="84"/>
        <v>May</v>
      </c>
      <c r="AE1843" s="12" t="str">
        <f t="shared" si="85"/>
        <v>Q2</v>
      </c>
      <c r="AF1843" s="12" t="str">
        <f t="shared" si="86"/>
        <v>2024-May</v>
      </c>
      <c r="AG1843" s="12">
        <f>COUNTIF(C:C,Table1[[#This Row],[Customer_ID]])</f>
        <v>7</v>
      </c>
      <c r="AH1843" s="18" t="e">
        <f>IF([1]!Table1[[#This Row],[Customer_order_count]] &gt;= 10,"FREQUENT",IF([1]!Table1[[#This Row],[Customer_order_count]] &lt;= 10,"REGULAR","OCASSIONAL"))</f>
        <v>#REF!</v>
      </c>
    </row>
    <row r="1844" spans="1:34" x14ac:dyDescent="0.25">
      <c r="A1844" s="1" t="s">
        <v>2675</v>
      </c>
      <c r="B1844" s="2">
        <v>45404</v>
      </c>
      <c r="C1844" s="3" t="s">
        <v>473</v>
      </c>
      <c r="D1844" s="4" t="s">
        <v>474</v>
      </c>
      <c r="E1844" s="4" t="s">
        <v>3</v>
      </c>
      <c r="F1844" s="5">
        <v>58</v>
      </c>
      <c r="G1844" s="3" t="s">
        <v>339</v>
      </c>
      <c r="H1844" s="3" t="s">
        <v>285</v>
      </c>
      <c r="I1844" s="3" t="s">
        <v>74</v>
      </c>
      <c r="J1844" s="3" t="s">
        <v>75</v>
      </c>
      <c r="K1844" s="3" t="s">
        <v>76</v>
      </c>
      <c r="L1844" s="5">
        <v>1</v>
      </c>
      <c r="M1844" s="5">
        <v>550</v>
      </c>
      <c r="N1844" s="6">
        <v>0</v>
      </c>
      <c r="O1844" s="5">
        <v>550</v>
      </c>
      <c r="P1844" s="5">
        <v>450</v>
      </c>
      <c r="Q1844" s="5">
        <f>Table1[[#This Row],[Sales]]-Table1[[#This Row],[Cost]]</f>
        <v>100</v>
      </c>
      <c r="R1844" s="3" t="s">
        <v>17</v>
      </c>
      <c r="S1844" s="3" t="s">
        <v>10</v>
      </c>
      <c r="T1844" s="3" t="s">
        <v>11</v>
      </c>
      <c r="U1844" s="3" t="s">
        <v>19</v>
      </c>
      <c r="V1844" s="6">
        <f>Table1[[#This Row],[Profit]]/Table1[[#This Row],[Sales]]</f>
        <v>0.18181818181818182</v>
      </c>
      <c r="W1844" s="3">
        <f>[1]!Table1[[#This Row],[Sales]]-[1]!Table1[[#This Row],[Cost]]-[1]!Table1[[#This Row],[Profit]]</f>
        <v>0</v>
      </c>
      <c r="X1844" s="3">
        <f>[1]!Table1[[#This Row],[Quantity]]*[1]!Table1[[#This Row],[Unit_Price]]</f>
        <v>550</v>
      </c>
      <c r="Y1844" s="7">
        <f>[1]!Table1[[#This Row],[Gross_Sales]]*[1]!Table1[[#This Row],[Discount]]</f>
        <v>0</v>
      </c>
      <c r="Z1844" s="8">
        <f>[1]!Table1[[#This Row],[Gross_Sales]]*[1]!Table1[[#This Row],[Discount_amount]]</f>
        <v>0</v>
      </c>
      <c r="AA1844" s="6">
        <f>IFERROR([1]!Table1[[#This Row],[Profit]]/[1]!Table1[[#This Row],[Sales]],0)</f>
        <v>0.18181818181818182</v>
      </c>
      <c r="AB1844" s="3">
        <f>YEAR([1]!Table1[[#This Row],[Order_Date]])</f>
        <v>2024</v>
      </c>
      <c r="AC1844" s="3">
        <f>MONTH([1]!Table1[[#This Row],[Order_Date]])</f>
        <v>4</v>
      </c>
      <c r="AD1844" s="3" t="str">
        <f t="shared" si="84"/>
        <v>Apr</v>
      </c>
      <c r="AE1844" s="3" t="str">
        <f t="shared" si="85"/>
        <v>Q2</v>
      </c>
      <c r="AF1844" s="3" t="str">
        <f t="shared" si="86"/>
        <v>2024-Apr</v>
      </c>
      <c r="AG1844" s="3">
        <f>COUNTIF(C:C,Table1[[#This Row],[Customer_ID]])</f>
        <v>9</v>
      </c>
      <c r="AH1844" s="9" t="e">
        <f>IF([1]!Table1[[#This Row],[Customer_order_count]] &gt;= 10,"FREQUENT",IF([1]!Table1[[#This Row],[Customer_order_count]] &lt;= 10,"REGULAR","OCASSIONAL"))</f>
        <v>#REF!</v>
      </c>
    </row>
    <row r="1845" spans="1:34" x14ac:dyDescent="0.25">
      <c r="A1845" s="10" t="s">
        <v>2676</v>
      </c>
      <c r="B1845" s="11">
        <v>45497</v>
      </c>
      <c r="C1845" s="12" t="s">
        <v>500</v>
      </c>
      <c r="D1845" s="13" t="s">
        <v>501</v>
      </c>
      <c r="E1845" s="13" t="s">
        <v>16</v>
      </c>
      <c r="F1845" s="14">
        <v>22</v>
      </c>
      <c r="G1845" s="12" t="s">
        <v>339</v>
      </c>
      <c r="H1845" s="12" t="s">
        <v>285</v>
      </c>
      <c r="I1845" s="12" t="s">
        <v>102</v>
      </c>
      <c r="J1845" s="12" t="s">
        <v>103</v>
      </c>
      <c r="K1845" s="12" t="s">
        <v>25</v>
      </c>
      <c r="L1845" s="14">
        <v>1</v>
      </c>
      <c r="M1845" s="14">
        <v>28000</v>
      </c>
      <c r="N1845" s="15">
        <v>0.1</v>
      </c>
      <c r="O1845" s="14">
        <v>25200</v>
      </c>
      <c r="P1845" s="14">
        <v>21000</v>
      </c>
      <c r="Q1845" s="5">
        <f>Table1[[#This Row],[Sales]]-Table1[[#This Row],[Cost]]</f>
        <v>4200</v>
      </c>
      <c r="R1845" s="12" t="s">
        <v>9</v>
      </c>
      <c r="S1845" s="12" t="s">
        <v>10</v>
      </c>
      <c r="T1845" s="12" t="s">
        <v>33</v>
      </c>
      <c r="U1845" s="12" t="s">
        <v>27</v>
      </c>
      <c r="V1845" s="6">
        <f>Table1[[#This Row],[Profit]]/Table1[[#This Row],[Sales]]</f>
        <v>0.16666666666666666</v>
      </c>
      <c r="W1845" s="12">
        <f>[1]!Table1[[#This Row],[Sales]]-[1]!Table1[[#This Row],[Cost]]-[1]!Table1[[#This Row],[Profit]]</f>
        <v>0</v>
      </c>
      <c r="X1845" s="12">
        <f>[1]!Table1[[#This Row],[Quantity]]*[1]!Table1[[#This Row],[Unit_Price]]</f>
        <v>28000</v>
      </c>
      <c r="Y1845" s="16">
        <f>[1]!Table1[[#This Row],[Gross_Sales]]*[1]!Table1[[#This Row],[Discount]]</f>
        <v>2800</v>
      </c>
      <c r="Z1845" s="17">
        <f>[1]!Table1[[#This Row],[Gross_Sales]]*[1]!Table1[[#This Row],[Discount_amount]]</f>
        <v>78400000</v>
      </c>
      <c r="AA1845" s="15">
        <f>IFERROR([1]!Table1[[#This Row],[Profit]]/[1]!Table1[[#This Row],[Sales]],0)</f>
        <v>0.16666666666666666</v>
      </c>
      <c r="AB1845" s="12">
        <f>YEAR([1]!Table1[[#This Row],[Order_Date]])</f>
        <v>2024</v>
      </c>
      <c r="AC1845" s="12">
        <f>MONTH([1]!Table1[[#This Row],[Order_Date]])</f>
        <v>7</v>
      </c>
      <c r="AD1845" s="12" t="str">
        <f t="shared" si="84"/>
        <v>Jul</v>
      </c>
      <c r="AE1845" s="12" t="str">
        <f t="shared" si="85"/>
        <v>Q3</v>
      </c>
      <c r="AF1845" s="12" t="str">
        <f t="shared" si="86"/>
        <v>2024-Jul</v>
      </c>
      <c r="AG1845" s="12">
        <f>COUNTIF(C:C,Table1[[#This Row],[Customer_ID]])</f>
        <v>19</v>
      </c>
      <c r="AH1845" s="18" t="e">
        <f>IF([1]!Table1[[#This Row],[Customer_order_count]] &gt;= 10,"FREQUENT",IF([1]!Table1[[#This Row],[Customer_order_count]] &lt;= 10,"REGULAR","OCASSIONAL"))</f>
        <v>#REF!</v>
      </c>
    </row>
    <row r="1846" spans="1:34" x14ac:dyDescent="0.25">
      <c r="A1846" s="1" t="s">
        <v>2677</v>
      </c>
      <c r="B1846" s="2">
        <v>45488</v>
      </c>
      <c r="C1846" s="3" t="s">
        <v>2678</v>
      </c>
      <c r="D1846" s="4" t="s">
        <v>392</v>
      </c>
      <c r="E1846" s="4" t="s">
        <v>3</v>
      </c>
      <c r="F1846" s="5">
        <v>48</v>
      </c>
      <c r="G1846" s="3" t="s">
        <v>339</v>
      </c>
      <c r="H1846" s="3" t="s">
        <v>285</v>
      </c>
      <c r="I1846" s="3" t="s">
        <v>37</v>
      </c>
      <c r="J1846" s="3" t="s">
        <v>38</v>
      </c>
      <c r="K1846" s="3" t="s">
        <v>39</v>
      </c>
      <c r="L1846" s="5">
        <v>2</v>
      </c>
      <c r="M1846" s="5">
        <v>900</v>
      </c>
      <c r="N1846" s="6">
        <v>0</v>
      </c>
      <c r="O1846" s="5">
        <v>1800</v>
      </c>
      <c r="P1846" s="5">
        <v>1100</v>
      </c>
      <c r="Q1846" s="5">
        <f>Table1[[#This Row],[Sales]]-Table1[[#This Row],[Cost]]</f>
        <v>700</v>
      </c>
      <c r="R1846" s="3" t="s">
        <v>98</v>
      </c>
      <c r="S1846" s="3" t="s">
        <v>10</v>
      </c>
      <c r="T1846" s="3" t="s">
        <v>33</v>
      </c>
      <c r="U1846" s="3" t="s">
        <v>19</v>
      </c>
      <c r="V1846" s="6">
        <f>Table1[[#This Row],[Profit]]/Table1[[#This Row],[Sales]]</f>
        <v>0.3888888888888889</v>
      </c>
      <c r="W1846" s="3">
        <f>[1]!Table1[[#This Row],[Sales]]-[1]!Table1[[#This Row],[Cost]]-[1]!Table1[[#This Row],[Profit]]</f>
        <v>0</v>
      </c>
      <c r="X1846" s="3">
        <f>[1]!Table1[[#This Row],[Quantity]]*[1]!Table1[[#This Row],[Unit_Price]]</f>
        <v>1800</v>
      </c>
      <c r="Y1846" s="7">
        <f>[1]!Table1[[#This Row],[Gross_Sales]]*[1]!Table1[[#This Row],[Discount]]</f>
        <v>0</v>
      </c>
      <c r="Z1846" s="8">
        <f>[1]!Table1[[#This Row],[Gross_Sales]]*[1]!Table1[[#This Row],[Discount_amount]]</f>
        <v>0</v>
      </c>
      <c r="AA1846" s="6">
        <f>IFERROR([1]!Table1[[#This Row],[Profit]]/[1]!Table1[[#This Row],[Sales]],0)</f>
        <v>0.3888888888888889</v>
      </c>
      <c r="AB1846" s="3">
        <f>YEAR([1]!Table1[[#This Row],[Order_Date]])</f>
        <v>2024</v>
      </c>
      <c r="AC1846" s="3">
        <f>MONTH([1]!Table1[[#This Row],[Order_Date]])</f>
        <v>7</v>
      </c>
      <c r="AD1846" s="3" t="str">
        <f t="shared" si="84"/>
        <v>Jul</v>
      </c>
      <c r="AE1846" s="3" t="str">
        <f t="shared" si="85"/>
        <v>Q3</v>
      </c>
      <c r="AF1846" s="3" t="str">
        <f t="shared" si="86"/>
        <v>2024-Jul</v>
      </c>
      <c r="AG1846" s="3">
        <f>COUNTIF(C:C,Table1[[#This Row],[Customer_ID]])</f>
        <v>2</v>
      </c>
      <c r="AH1846" s="9" t="e">
        <f>IF([1]!Table1[[#This Row],[Customer_order_count]] &gt;= 10,"FREQUENT",IF([1]!Table1[[#This Row],[Customer_order_count]] &lt;= 10,"REGULAR","OCASSIONAL"))</f>
        <v>#REF!</v>
      </c>
    </row>
    <row r="1847" spans="1:34" x14ac:dyDescent="0.25">
      <c r="A1847" s="10" t="s">
        <v>2679</v>
      </c>
      <c r="B1847" s="11">
        <v>45743</v>
      </c>
      <c r="C1847" s="12" t="s">
        <v>580</v>
      </c>
      <c r="D1847" s="13" t="s">
        <v>36</v>
      </c>
      <c r="E1847" s="13" t="s">
        <v>3</v>
      </c>
      <c r="F1847" s="14">
        <v>60</v>
      </c>
      <c r="G1847" s="12" t="s">
        <v>290</v>
      </c>
      <c r="H1847" s="12" t="s">
        <v>276</v>
      </c>
      <c r="I1847" s="12" t="s">
        <v>51</v>
      </c>
      <c r="J1847" s="12" t="s">
        <v>52</v>
      </c>
      <c r="K1847" s="12" t="s">
        <v>8</v>
      </c>
      <c r="L1847" s="14">
        <v>1</v>
      </c>
      <c r="M1847" s="14">
        <v>4500</v>
      </c>
      <c r="N1847" s="15">
        <v>0.1</v>
      </c>
      <c r="O1847" s="14">
        <v>4050</v>
      </c>
      <c r="P1847" s="14">
        <v>3200</v>
      </c>
      <c r="Q1847" s="5">
        <f>Table1[[#This Row],[Sales]]-Table1[[#This Row],[Cost]]</f>
        <v>850</v>
      </c>
      <c r="R1847" s="12" t="s">
        <v>77</v>
      </c>
      <c r="S1847" s="12" t="s">
        <v>10</v>
      </c>
      <c r="T1847" s="12" t="s">
        <v>18</v>
      </c>
      <c r="U1847" s="12" t="s">
        <v>19</v>
      </c>
      <c r="V1847" s="6">
        <f>Table1[[#This Row],[Profit]]/Table1[[#This Row],[Sales]]</f>
        <v>0.20987654320987653</v>
      </c>
      <c r="W1847" s="12">
        <f>[1]!Table1[[#This Row],[Sales]]-[1]!Table1[[#This Row],[Cost]]-[1]!Table1[[#This Row],[Profit]]</f>
        <v>0</v>
      </c>
      <c r="X1847" s="12">
        <f>[1]!Table1[[#This Row],[Quantity]]*[1]!Table1[[#This Row],[Unit_Price]]</f>
        <v>4500</v>
      </c>
      <c r="Y1847" s="16">
        <f>[1]!Table1[[#This Row],[Gross_Sales]]*[1]!Table1[[#This Row],[Discount]]</f>
        <v>450</v>
      </c>
      <c r="Z1847" s="17">
        <f>[1]!Table1[[#This Row],[Gross_Sales]]*[1]!Table1[[#This Row],[Discount_amount]]</f>
        <v>2025000</v>
      </c>
      <c r="AA1847" s="15">
        <f>IFERROR([1]!Table1[[#This Row],[Profit]]/[1]!Table1[[#This Row],[Sales]],0)</f>
        <v>0.20987654320987653</v>
      </c>
      <c r="AB1847" s="12">
        <f>YEAR([1]!Table1[[#This Row],[Order_Date]])</f>
        <v>2025</v>
      </c>
      <c r="AC1847" s="12">
        <f>MONTH([1]!Table1[[#This Row],[Order_Date]])</f>
        <v>3</v>
      </c>
      <c r="AD1847" s="12" t="str">
        <f t="shared" si="84"/>
        <v>Mar</v>
      </c>
      <c r="AE1847" s="12" t="str">
        <f t="shared" si="85"/>
        <v>Q1</v>
      </c>
      <c r="AF1847" s="12" t="str">
        <f t="shared" si="86"/>
        <v>2025-Mar</v>
      </c>
      <c r="AG1847" s="12">
        <f>COUNTIF(C:C,Table1[[#This Row],[Customer_ID]])</f>
        <v>11</v>
      </c>
      <c r="AH1847" s="18" t="e">
        <f>IF([1]!Table1[[#This Row],[Customer_order_count]] &gt;= 10,"FREQUENT",IF([1]!Table1[[#This Row],[Customer_order_count]] &lt;= 10,"REGULAR","OCASSIONAL"))</f>
        <v>#REF!</v>
      </c>
    </row>
    <row r="1848" spans="1:34" x14ac:dyDescent="0.25">
      <c r="A1848" s="1" t="s">
        <v>2680</v>
      </c>
      <c r="B1848" s="2">
        <v>45943</v>
      </c>
      <c r="C1848" s="3" t="s">
        <v>715</v>
      </c>
      <c r="D1848" s="4" t="s">
        <v>448</v>
      </c>
      <c r="E1848" s="4" t="s">
        <v>16</v>
      </c>
      <c r="F1848" s="5">
        <v>38</v>
      </c>
      <c r="G1848" s="3" t="s">
        <v>317</v>
      </c>
      <c r="H1848" s="3" t="s">
        <v>5</v>
      </c>
      <c r="I1848" s="3" t="s">
        <v>305</v>
      </c>
      <c r="J1848" s="3" t="s">
        <v>306</v>
      </c>
      <c r="K1848" s="3" t="s">
        <v>91</v>
      </c>
      <c r="L1848" s="5">
        <v>1</v>
      </c>
      <c r="M1848" s="5">
        <v>8500</v>
      </c>
      <c r="N1848" s="6">
        <v>0.2</v>
      </c>
      <c r="O1848" s="5">
        <v>6800</v>
      </c>
      <c r="P1848" s="5">
        <v>6500</v>
      </c>
      <c r="Q1848" s="5">
        <f>Table1[[#This Row],[Sales]]-Table1[[#This Row],[Cost]]</f>
        <v>300</v>
      </c>
      <c r="R1848" s="3" t="s">
        <v>26</v>
      </c>
      <c r="S1848" s="3" t="s">
        <v>10</v>
      </c>
      <c r="T1848" s="3" t="s">
        <v>40</v>
      </c>
      <c r="U1848" s="3" t="s">
        <v>27</v>
      </c>
      <c r="V1848" s="6">
        <f>Table1[[#This Row],[Profit]]/Table1[[#This Row],[Sales]]</f>
        <v>4.4117647058823532E-2</v>
      </c>
      <c r="W1848" s="3">
        <f>[1]!Table1[[#This Row],[Sales]]-[1]!Table1[[#This Row],[Cost]]-[1]!Table1[[#This Row],[Profit]]</f>
        <v>0</v>
      </c>
      <c r="X1848" s="3">
        <f>[1]!Table1[[#This Row],[Quantity]]*[1]!Table1[[#This Row],[Unit_Price]]</f>
        <v>8500</v>
      </c>
      <c r="Y1848" s="7">
        <f>[1]!Table1[[#This Row],[Gross_Sales]]*[1]!Table1[[#This Row],[Discount]]</f>
        <v>1700</v>
      </c>
      <c r="Z1848" s="8">
        <f>[1]!Table1[[#This Row],[Gross_Sales]]*[1]!Table1[[#This Row],[Discount_amount]]</f>
        <v>14450000</v>
      </c>
      <c r="AA1848" s="6">
        <f>IFERROR([1]!Table1[[#This Row],[Profit]]/[1]!Table1[[#This Row],[Sales]],0)</f>
        <v>4.4117647058823532E-2</v>
      </c>
      <c r="AB1848" s="3">
        <f>YEAR([1]!Table1[[#This Row],[Order_Date]])</f>
        <v>2025</v>
      </c>
      <c r="AC1848" s="3">
        <f>MONTH([1]!Table1[[#This Row],[Order_Date]])</f>
        <v>10</v>
      </c>
      <c r="AD1848" s="3" t="str">
        <f t="shared" si="84"/>
        <v>Oct</v>
      </c>
      <c r="AE1848" s="3" t="str">
        <f t="shared" si="85"/>
        <v>Q4</v>
      </c>
      <c r="AF1848" s="3" t="str">
        <f t="shared" si="86"/>
        <v>2025-Oct</v>
      </c>
      <c r="AG1848" s="3">
        <f>COUNTIF(C:C,Table1[[#This Row],[Customer_ID]])</f>
        <v>21</v>
      </c>
      <c r="AH1848" s="9" t="e">
        <f>IF([1]!Table1[[#This Row],[Customer_order_count]] &gt;= 10,"FREQUENT",IF([1]!Table1[[#This Row],[Customer_order_count]] &lt;= 10,"REGULAR","OCASSIONAL"))</f>
        <v>#REF!</v>
      </c>
    </row>
    <row r="1849" spans="1:34" x14ac:dyDescent="0.25">
      <c r="A1849" s="10" t="s">
        <v>2681</v>
      </c>
      <c r="B1849" s="11">
        <v>45419</v>
      </c>
      <c r="C1849" s="12" t="s">
        <v>564</v>
      </c>
      <c r="D1849" s="13" t="s">
        <v>557</v>
      </c>
      <c r="E1849" s="13" t="s">
        <v>16</v>
      </c>
      <c r="F1849" s="14">
        <v>38</v>
      </c>
      <c r="G1849" s="12" t="s">
        <v>312</v>
      </c>
      <c r="H1849" s="12" t="s">
        <v>276</v>
      </c>
      <c r="I1849" s="12" t="s">
        <v>37</v>
      </c>
      <c r="J1849" s="12" t="s">
        <v>38</v>
      </c>
      <c r="K1849" s="12" t="s">
        <v>39</v>
      </c>
      <c r="L1849" s="14">
        <v>2</v>
      </c>
      <c r="M1849" s="14">
        <v>900</v>
      </c>
      <c r="N1849" s="15">
        <v>0.1</v>
      </c>
      <c r="O1849" s="14">
        <v>1620</v>
      </c>
      <c r="P1849" s="14">
        <v>1100</v>
      </c>
      <c r="Q1849" s="5">
        <f>Table1[[#This Row],[Sales]]-Table1[[#This Row],[Cost]]</f>
        <v>520</v>
      </c>
      <c r="R1849" s="12" t="s">
        <v>26</v>
      </c>
      <c r="S1849" s="12" t="s">
        <v>10</v>
      </c>
      <c r="T1849" s="12" t="s">
        <v>11</v>
      </c>
      <c r="U1849" s="12" t="s">
        <v>27</v>
      </c>
      <c r="V1849" s="6">
        <f>Table1[[#This Row],[Profit]]/Table1[[#This Row],[Sales]]</f>
        <v>0.32098765432098764</v>
      </c>
      <c r="W1849" s="12">
        <f>[1]!Table1[[#This Row],[Sales]]-[1]!Table1[[#This Row],[Cost]]-[1]!Table1[[#This Row],[Profit]]</f>
        <v>0</v>
      </c>
      <c r="X1849" s="12">
        <f>[1]!Table1[[#This Row],[Quantity]]*[1]!Table1[[#This Row],[Unit_Price]]</f>
        <v>1800</v>
      </c>
      <c r="Y1849" s="16">
        <f>[1]!Table1[[#This Row],[Gross_Sales]]*[1]!Table1[[#This Row],[Discount]]</f>
        <v>180</v>
      </c>
      <c r="Z1849" s="17">
        <f>[1]!Table1[[#This Row],[Gross_Sales]]*[1]!Table1[[#This Row],[Discount_amount]]</f>
        <v>324000</v>
      </c>
      <c r="AA1849" s="15">
        <f>IFERROR([1]!Table1[[#This Row],[Profit]]/[1]!Table1[[#This Row],[Sales]],0)</f>
        <v>0.32098765432098764</v>
      </c>
      <c r="AB1849" s="12">
        <f>YEAR([1]!Table1[[#This Row],[Order_Date]])</f>
        <v>2024</v>
      </c>
      <c r="AC1849" s="12">
        <f>MONTH([1]!Table1[[#This Row],[Order_Date]])</f>
        <v>5</v>
      </c>
      <c r="AD1849" s="12" t="str">
        <f t="shared" si="84"/>
        <v>May</v>
      </c>
      <c r="AE1849" s="12" t="str">
        <f t="shared" si="85"/>
        <v>Q2</v>
      </c>
      <c r="AF1849" s="12" t="str">
        <f t="shared" si="86"/>
        <v>2024-May</v>
      </c>
      <c r="AG1849" s="12">
        <f>COUNTIF(C:C,Table1[[#This Row],[Customer_ID]])</f>
        <v>11</v>
      </c>
      <c r="AH1849" s="18" t="e">
        <f>IF([1]!Table1[[#This Row],[Customer_order_count]] &gt;= 10,"FREQUENT",IF([1]!Table1[[#This Row],[Customer_order_count]] &lt;= 10,"REGULAR","OCASSIONAL"))</f>
        <v>#REF!</v>
      </c>
    </row>
    <row r="1850" spans="1:34" x14ac:dyDescent="0.25">
      <c r="A1850" s="1" t="s">
        <v>2682</v>
      </c>
      <c r="B1850" s="2">
        <v>45532</v>
      </c>
      <c r="C1850" s="3" t="s">
        <v>641</v>
      </c>
      <c r="D1850" s="4" t="s">
        <v>642</v>
      </c>
      <c r="E1850" s="4" t="s">
        <v>16</v>
      </c>
      <c r="F1850" s="5">
        <v>22</v>
      </c>
      <c r="G1850" s="3" t="s">
        <v>275</v>
      </c>
      <c r="H1850" s="3" t="s">
        <v>276</v>
      </c>
      <c r="I1850" s="3" t="s">
        <v>143</v>
      </c>
      <c r="J1850" s="3" t="s">
        <v>144</v>
      </c>
      <c r="K1850" s="3" t="s">
        <v>76</v>
      </c>
      <c r="L1850" s="5">
        <v>1</v>
      </c>
      <c r="M1850" s="5">
        <v>700</v>
      </c>
      <c r="N1850" s="6">
        <v>0.1</v>
      </c>
      <c r="O1850" s="5">
        <v>630</v>
      </c>
      <c r="P1850" s="5">
        <v>570</v>
      </c>
      <c r="Q1850" s="5">
        <f>Table1[[#This Row],[Sales]]-Table1[[#This Row],[Cost]]</f>
        <v>60</v>
      </c>
      <c r="R1850" s="3" t="s">
        <v>17</v>
      </c>
      <c r="S1850" s="3" t="s">
        <v>10</v>
      </c>
      <c r="T1850" s="3" t="s">
        <v>33</v>
      </c>
      <c r="U1850" s="3" t="s">
        <v>27</v>
      </c>
      <c r="V1850" s="6">
        <f>Table1[[#This Row],[Profit]]/Table1[[#This Row],[Sales]]</f>
        <v>9.5238095238095233E-2</v>
      </c>
      <c r="W1850" s="3">
        <f>[1]!Table1[[#This Row],[Sales]]-[1]!Table1[[#This Row],[Cost]]-[1]!Table1[[#This Row],[Profit]]</f>
        <v>0</v>
      </c>
      <c r="X1850" s="3">
        <f>[1]!Table1[[#This Row],[Quantity]]*[1]!Table1[[#This Row],[Unit_Price]]</f>
        <v>700</v>
      </c>
      <c r="Y1850" s="7">
        <f>[1]!Table1[[#This Row],[Gross_Sales]]*[1]!Table1[[#This Row],[Discount]]</f>
        <v>70</v>
      </c>
      <c r="Z1850" s="8">
        <f>[1]!Table1[[#This Row],[Gross_Sales]]*[1]!Table1[[#This Row],[Discount_amount]]</f>
        <v>49000</v>
      </c>
      <c r="AA1850" s="6">
        <f>IFERROR([1]!Table1[[#This Row],[Profit]]/[1]!Table1[[#This Row],[Sales]],0)</f>
        <v>9.5238095238095233E-2</v>
      </c>
      <c r="AB1850" s="3">
        <f>YEAR([1]!Table1[[#This Row],[Order_Date]])</f>
        <v>2024</v>
      </c>
      <c r="AC1850" s="3">
        <f>MONTH([1]!Table1[[#This Row],[Order_Date]])</f>
        <v>8</v>
      </c>
      <c r="AD1850" s="3" t="str">
        <f t="shared" si="84"/>
        <v>Aug</v>
      </c>
      <c r="AE1850" s="3" t="str">
        <f t="shared" si="85"/>
        <v>Q3</v>
      </c>
      <c r="AF1850" s="3" t="str">
        <f t="shared" si="86"/>
        <v>2024-Aug</v>
      </c>
      <c r="AG1850" s="3">
        <f>COUNTIF(C:C,Table1[[#This Row],[Customer_ID]])</f>
        <v>13</v>
      </c>
      <c r="AH1850" s="9" t="e">
        <f>IF([1]!Table1[[#This Row],[Customer_order_count]] &gt;= 10,"FREQUENT",IF([1]!Table1[[#This Row],[Customer_order_count]] &lt;= 10,"REGULAR","OCASSIONAL"))</f>
        <v>#REF!</v>
      </c>
    </row>
    <row r="1851" spans="1:34" x14ac:dyDescent="0.25">
      <c r="A1851" s="10" t="s">
        <v>2683</v>
      </c>
      <c r="B1851" s="11">
        <v>45301</v>
      </c>
      <c r="C1851" s="12" t="s">
        <v>116</v>
      </c>
      <c r="D1851" s="12" t="s">
        <v>117</v>
      </c>
      <c r="E1851" s="12" t="s">
        <v>16</v>
      </c>
      <c r="F1851" s="12">
        <v>42</v>
      </c>
      <c r="G1851" s="12" t="s">
        <v>4</v>
      </c>
      <c r="H1851" s="12" t="s">
        <v>5</v>
      </c>
      <c r="I1851" s="12" t="s">
        <v>102</v>
      </c>
      <c r="J1851" s="12" t="s">
        <v>103</v>
      </c>
      <c r="K1851" s="12" t="s">
        <v>25</v>
      </c>
      <c r="L1851" s="12">
        <v>2</v>
      </c>
      <c r="M1851" s="12">
        <v>28000</v>
      </c>
      <c r="N1851" s="12">
        <v>0.1</v>
      </c>
      <c r="O1851" s="12">
        <v>50400</v>
      </c>
      <c r="P1851" s="12">
        <v>42000</v>
      </c>
      <c r="Q1851" s="5">
        <f>Table1[[#This Row],[Sales]]-Table1[[#This Row],[Cost]]</f>
        <v>8400</v>
      </c>
      <c r="R1851" s="12" t="s">
        <v>26</v>
      </c>
      <c r="S1851" s="12" t="s">
        <v>287</v>
      </c>
      <c r="T1851" s="12" t="s">
        <v>18</v>
      </c>
      <c r="U1851" s="12" t="s">
        <v>19</v>
      </c>
      <c r="V1851" s="6">
        <f>Table1[[#This Row],[Profit]]/Table1[[#This Row],[Sales]]</f>
        <v>0.16666666666666666</v>
      </c>
      <c r="W1851" s="12">
        <f>[1]!Table1[[#This Row],[Sales]]-[1]!Table1[[#This Row],[Cost]]-[1]!Table1[[#This Row],[Profit]]</f>
        <v>-84000</v>
      </c>
      <c r="X1851" s="12">
        <f>[1]!Table1[[#This Row],[Quantity]]*[1]!Table1[[#This Row],[Unit_Price]]</f>
        <v>56000</v>
      </c>
      <c r="Y1851" s="12">
        <f>[1]!Table1[[#This Row],[Gross_Sales]]*[1]!Table1[[#This Row],[Discount]]</f>
        <v>5600</v>
      </c>
      <c r="Z1851" s="12">
        <f>[1]!Table1[[#This Row],[Gross_Sales]]*[1]!Table1[[#This Row],[Discount_amount]]</f>
        <v>313600000</v>
      </c>
      <c r="AA1851" s="12">
        <f>IFERROR([1]!Table1[[#This Row],[Profit]]/[1]!Table1[[#This Row],[Sales]],0)</f>
        <v>0.16666666666666666</v>
      </c>
      <c r="AB1851" s="12">
        <f>YEAR([1]!Table1[[#This Row],[Order_Date]])</f>
        <v>2024</v>
      </c>
      <c r="AC1851" s="12">
        <f>MONTH([1]!Table1[[#This Row],[Order_Date]])</f>
        <v>1</v>
      </c>
      <c r="AD1851" s="12" t="str">
        <f t="shared" si="84"/>
        <v>Jan</v>
      </c>
      <c r="AE1851" s="12" t="str">
        <f t="shared" si="85"/>
        <v>Q1</v>
      </c>
      <c r="AF1851" s="12" t="str">
        <f t="shared" si="86"/>
        <v>2024-Jan</v>
      </c>
      <c r="AG1851" s="12">
        <f>COUNTIF(C:C,Table1[[#This Row],[Customer_ID]])</f>
        <v>10</v>
      </c>
      <c r="AH1851" s="18" t="e">
        <f>IF([1]!Table1[[#This Row],[Customer_order_count]] &gt;= 10,"FREQUENT",IF([1]!Table1[[#This Row],[Customer_order_count]] &lt;= 10,"REGULAR","OCASSIONAL"))</f>
        <v>#REF!</v>
      </c>
    </row>
    <row r="1852" spans="1:34" x14ac:dyDescent="0.25">
      <c r="A1852" s="1" t="s">
        <v>2684</v>
      </c>
      <c r="B1852" s="2">
        <v>45973</v>
      </c>
      <c r="C1852" s="3" t="s">
        <v>1485</v>
      </c>
      <c r="D1852" s="4" t="s">
        <v>728</v>
      </c>
      <c r="E1852" s="4" t="s">
        <v>3</v>
      </c>
      <c r="F1852" s="5">
        <v>55</v>
      </c>
      <c r="G1852" s="3" t="s">
        <v>317</v>
      </c>
      <c r="H1852" s="3" t="s">
        <v>5</v>
      </c>
      <c r="I1852" s="3" t="s">
        <v>81</v>
      </c>
      <c r="J1852" s="3" t="s">
        <v>82</v>
      </c>
      <c r="K1852" s="3" t="s">
        <v>58</v>
      </c>
      <c r="L1852" s="5">
        <v>2</v>
      </c>
      <c r="M1852" s="5">
        <v>3500</v>
      </c>
      <c r="N1852" s="6">
        <v>0</v>
      </c>
      <c r="O1852" s="5">
        <v>7000</v>
      </c>
      <c r="P1852" s="5">
        <v>5000</v>
      </c>
      <c r="Q1852" s="5">
        <f>Table1[[#This Row],[Sales]]-Table1[[#This Row],[Cost]]</f>
        <v>2000</v>
      </c>
      <c r="R1852" s="3" t="s">
        <v>9</v>
      </c>
      <c r="S1852" s="3" t="s">
        <v>10</v>
      </c>
      <c r="T1852" s="3" t="s">
        <v>40</v>
      </c>
      <c r="U1852" s="3" t="s">
        <v>27</v>
      </c>
      <c r="V1852" s="6">
        <f>Table1[[#This Row],[Profit]]/Table1[[#This Row],[Sales]]</f>
        <v>0.2857142857142857</v>
      </c>
      <c r="W1852" s="3">
        <f>[1]!Table1[[#This Row],[Sales]]-[1]!Table1[[#This Row],[Cost]]-[1]!Table1[[#This Row],[Profit]]</f>
        <v>0</v>
      </c>
      <c r="X1852" s="3">
        <f>[1]!Table1[[#This Row],[Quantity]]*[1]!Table1[[#This Row],[Unit_Price]]</f>
        <v>7000</v>
      </c>
      <c r="Y1852" s="7">
        <f>[1]!Table1[[#This Row],[Gross_Sales]]*[1]!Table1[[#This Row],[Discount]]</f>
        <v>0</v>
      </c>
      <c r="Z1852" s="8">
        <f>[1]!Table1[[#This Row],[Gross_Sales]]*[1]!Table1[[#This Row],[Discount_amount]]</f>
        <v>0</v>
      </c>
      <c r="AA1852" s="6">
        <f>IFERROR([1]!Table1[[#This Row],[Profit]]/[1]!Table1[[#This Row],[Sales]],0)</f>
        <v>0.2857142857142857</v>
      </c>
      <c r="AB1852" s="3">
        <f>YEAR([1]!Table1[[#This Row],[Order_Date]])</f>
        <v>2025</v>
      </c>
      <c r="AC1852" s="3">
        <f>MONTH([1]!Table1[[#This Row],[Order_Date]])</f>
        <v>11</v>
      </c>
      <c r="AD1852" s="3" t="str">
        <f t="shared" si="84"/>
        <v>Nov</v>
      </c>
      <c r="AE1852" s="3" t="str">
        <f t="shared" si="85"/>
        <v>Q4</v>
      </c>
      <c r="AF1852" s="3" t="str">
        <f t="shared" si="86"/>
        <v>2025-Nov</v>
      </c>
      <c r="AG1852" s="3">
        <f>COUNTIF(C:C,Table1[[#This Row],[Customer_ID]])</f>
        <v>9</v>
      </c>
      <c r="AH1852" s="9" t="e">
        <f>IF([1]!Table1[[#This Row],[Customer_order_count]] &gt;= 10,"FREQUENT",IF([1]!Table1[[#This Row],[Customer_order_count]] &lt;= 10,"REGULAR","OCASSIONAL"))</f>
        <v>#REF!</v>
      </c>
    </row>
    <row r="1853" spans="1:34" x14ac:dyDescent="0.25">
      <c r="A1853" s="10" t="s">
        <v>2685</v>
      </c>
      <c r="B1853" s="11">
        <v>45508</v>
      </c>
      <c r="C1853" s="12" t="s">
        <v>2686</v>
      </c>
      <c r="D1853" s="13" t="s">
        <v>506</v>
      </c>
      <c r="E1853" s="13" t="s">
        <v>3</v>
      </c>
      <c r="F1853" s="14">
        <v>52</v>
      </c>
      <c r="G1853" s="12" t="s">
        <v>295</v>
      </c>
      <c r="H1853" s="12" t="s">
        <v>270</v>
      </c>
      <c r="I1853" s="12" t="s">
        <v>105</v>
      </c>
      <c r="J1853" s="12" t="s">
        <v>106</v>
      </c>
      <c r="K1853" s="12" t="s">
        <v>76</v>
      </c>
      <c r="L1853" s="14">
        <v>4</v>
      </c>
      <c r="M1853" s="14">
        <v>450</v>
      </c>
      <c r="N1853" s="15">
        <v>0.1</v>
      </c>
      <c r="O1853" s="14">
        <v>1620</v>
      </c>
      <c r="P1853" s="14">
        <v>1320</v>
      </c>
      <c r="Q1853" s="5">
        <f>Table1[[#This Row],[Sales]]-Table1[[#This Row],[Cost]]</f>
        <v>300</v>
      </c>
      <c r="R1853" s="12" t="s">
        <v>9</v>
      </c>
      <c r="S1853" s="12" t="s">
        <v>10</v>
      </c>
      <c r="T1853" s="12" t="s">
        <v>33</v>
      </c>
      <c r="U1853" s="12" t="s">
        <v>19</v>
      </c>
      <c r="V1853" s="6">
        <f>Table1[[#This Row],[Profit]]/Table1[[#This Row],[Sales]]</f>
        <v>0.18518518518518517</v>
      </c>
      <c r="W1853" s="12">
        <f>[1]!Table1[[#This Row],[Sales]]-[1]!Table1[[#This Row],[Cost]]-[1]!Table1[[#This Row],[Profit]]</f>
        <v>0</v>
      </c>
      <c r="X1853" s="12">
        <f>[1]!Table1[[#This Row],[Quantity]]*[1]!Table1[[#This Row],[Unit_Price]]</f>
        <v>1800</v>
      </c>
      <c r="Y1853" s="16">
        <f>[1]!Table1[[#This Row],[Gross_Sales]]*[1]!Table1[[#This Row],[Discount]]</f>
        <v>180</v>
      </c>
      <c r="Z1853" s="17">
        <f>[1]!Table1[[#This Row],[Gross_Sales]]*[1]!Table1[[#This Row],[Discount_amount]]</f>
        <v>324000</v>
      </c>
      <c r="AA1853" s="15">
        <f>IFERROR([1]!Table1[[#This Row],[Profit]]/[1]!Table1[[#This Row],[Sales]],0)</f>
        <v>0.18518518518518517</v>
      </c>
      <c r="AB1853" s="12">
        <f>YEAR([1]!Table1[[#This Row],[Order_Date]])</f>
        <v>2024</v>
      </c>
      <c r="AC1853" s="12">
        <f>MONTH([1]!Table1[[#This Row],[Order_Date]])</f>
        <v>8</v>
      </c>
      <c r="AD1853" s="12" t="str">
        <f t="shared" si="84"/>
        <v>Aug</v>
      </c>
      <c r="AE1853" s="12" t="str">
        <f t="shared" si="85"/>
        <v>Q3</v>
      </c>
      <c r="AF1853" s="12" t="str">
        <f t="shared" si="86"/>
        <v>2024-Aug</v>
      </c>
      <c r="AG1853" s="12">
        <f>COUNTIF(C:C,Table1[[#This Row],[Customer_ID]])</f>
        <v>1</v>
      </c>
      <c r="AH1853" s="18" t="e">
        <f>IF([1]!Table1[[#This Row],[Customer_order_count]] &gt;= 10,"FREQUENT",IF([1]!Table1[[#This Row],[Customer_order_count]] &lt;= 10,"REGULAR","OCASSIONAL"))</f>
        <v>#REF!</v>
      </c>
    </row>
    <row r="1854" spans="1:34" x14ac:dyDescent="0.25">
      <c r="A1854" s="1" t="s">
        <v>2687</v>
      </c>
      <c r="B1854" s="2">
        <v>45824</v>
      </c>
      <c r="C1854" s="3" t="s">
        <v>2688</v>
      </c>
      <c r="D1854" s="4" t="s">
        <v>101</v>
      </c>
      <c r="E1854" s="4" t="s">
        <v>16</v>
      </c>
      <c r="F1854" s="5">
        <v>54</v>
      </c>
      <c r="G1854" s="3" t="s">
        <v>317</v>
      </c>
      <c r="H1854" s="3" t="s">
        <v>5</v>
      </c>
      <c r="I1854" s="3" t="s">
        <v>37</v>
      </c>
      <c r="J1854" s="3" t="s">
        <v>38</v>
      </c>
      <c r="K1854" s="3" t="s">
        <v>39</v>
      </c>
      <c r="L1854" s="5">
        <v>3</v>
      </c>
      <c r="M1854" s="5">
        <v>900</v>
      </c>
      <c r="N1854" s="6">
        <v>0.05</v>
      </c>
      <c r="O1854" s="5">
        <v>2565</v>
      </c>
      <c r="P1854" s="5">
        <v>1650</v>
      </c>
      <c r="Q1854" s="5">
        <f>Table1[[#This Row],[Sales]]-Table1[[#This Row],[Cost]]</f>
        <v>915</v>
      </c>
      <c r="R1854" s="3" t="s">
        <v>77</v>
      </c>
      <c r="S1854" s="3" t="s">
        <v>10</v>
      </c>
      <c r="T1854" s="3" t="s">
        <v>11</v>
      </c>
      <c r="U1854" s="3" t="s">
        <v>19</v>
      </c>
      <c r="V1854" s="6">
        <f>Table1[[#This Row],[Profit]]/Table1[[#This Row],[Sales]]</f>
        <v>0.35672514619883039</v>
      </c>
      <c r="W1854" s="3">
        <f>[1]!Table1[[#This Row],[Sales]]-[1]!Table1[[#This Row],[Cost]]-[1]!Table1[[#This Row],[Profit]]</f>
        <v>0</v>
      </c>
      <c r="X1854" s="3">
        <f>[1]!Table1[[#This Row],[Quantity]]*[1]!Table1[[#This Row],[Unit_Price]]</f>
        <v>2700</v>
      </c>
      <c r="Y1854" s="7">
        <f>[1]!Table1[[#This Row],[Gross_Sales]]*[1]!Table1[[#This Row],[Discount]]</f>
        <v>135</v>
      </c>
      <c r="Z1854" s="8">
        <f>[1]!Table1[[#This Row],[Gross_Sales]]*[1]!Table1[[#This Row],[Discount_amount]]</f>
        <v>364500</v>
      </c>
      <c r="AA1854" s="6">
        <f>IFERROR([1]!Table1[[#This Row],[Profit]]/[1]!Table1[[#This Row],[Sales]],0)</f>
        <v>0.35672514619883039</v>
      </c>
      <c r="AB1854" s="3">
        <f>YEAR([1]!Table1[[#This Row],[Order_Date]])</f>
        <v>2025</v>
      </c>
      <c r="AC1854" s="3">
        <f>MONTH([1]!Table1[[#This Row],[Order_Date]])</f>
        <v>6</v>
      </c>
      <c r="AD1854" s="3" t="str">
        <f t="shared" si="84"/>
        <v>Jun</v>
      </c>
      <c r="AE1854" s="3" t="str">
        <f t="shared" si="85"/>
        <v>Q2</v>
      </c>
      <c r="AF1854" s="3" t="str">
        <f t="shared" si="86"/>
        <v>2025-Jun</v>
      </c>
      <c r="AG1854" s="3">
        <f>COUNTIF(C:C,Table1[[#This Row],[Customer_ID]])</f>
        <v>2</v>
      </c>
      <c r="AH1854" s="9" t="e">
        <f>IF([1]!Table1[[#This Row],[Customer_order_count]] &gt;= 10,"FREQUENT",IF([1]!Table1[[#This Row],[Customer_order_count]] &lt;= 10,"REGULAR","OCASSIONAL"))</f>
        <v>#REF!</v>
      </c>
    </row>
    <row r="1855" spans="1:34" x14ac:dyDescent="0.25">
      <c r="A1855" s="10" t="s">
        <v>2689</v>
      </c>
      <c r="B1855" s="11">
        <v>45637</v>
      </c>
      <c r="C1855" s="12" t="s">
        <v>641</v>
      </c>
      <c r="D1855" s="13" t="s">
        <v>642</v>
      </c>
      <c r="E1855" s="13" t="s">
        <v>16</v>
      </c>
      <c r="F1855" s="14">
        <v>22</v>
      </c>
      <c r="G1855" s="12" t="s">
        <v>275</v>
      </c>
      <c r="H1855" s="12" t="s">
        <v>276</v>
      </c>
      <c r="I1855" s="12" t="s">
        <v>56</v>
      </c>
      <c r="J1855" s="12" t="s">
        <v>57</v>
      </c>
      <c r="K1855" s="12" t="s">
        <v>58</v>
      </c>
      <c r="L1855" s="14">
        <v>3</v>
      </c>
      <c r="M1855" s="14">
        <v>1200</v>
      </c>
      <c r="N1855" s="15">
        <v>0.15</v>
      </c>
      <c r="O1855" s="14">
        <v>3060</v>
      </c>
      <c r="P1855" s="14">
        <v>2400</v>
      </c>
      <c r="Q1855" s="5">
        <f>Table1[[#This Row],[Sales]]-Table1[[#This Row],[Cost]]</f>
        <v>660</v>
      </c>
      <c r="R1855" s="12" t="s">
        <v>17</v>
      </c>
      <c r="S1855" s="12" t="s">
        <v>10</v>
      </c>
      <c r="T1855" s="12" t="s">
        <v>40</v>
      </c>
      <c r="U1855" s="12" t="s">
        <v>27</v>
      </c>
      <c r="V1855" s="6">
        <f>Table1[[#This Row],[Profit]]/Table1[[#This Row],[Sales]]</f>
        <v>0.21568627450980393</v>
      </c>
      <c r="W1855" s="12">
        <f>[1]!Table1[[#This Row],[Sales]]-[1]!Table1[[#This Row],[Cost]]-[1]!Table1[[#This Row],[Profit]]</f>
        <v>0</v>
      </c>
      <c r="X1855" s="12">
        <f>[1]!Table1[[#This Row],[Quantity]]*[1]!Table1[[#This Row],[Unit_Price]]</f>
        <v>3600</v>
      </c>
      <c r="Y1855" s="16">
        <f>[1]!Table1[[#This Row],[Gross_Sales]]*[1]!Table1[[#This Row],[Discount]]</f>
        <v>540</v>
      </c>
      <c r="Z1855" s="17">
        <f>[1]!Table1[[#This Row],[Gross_Sales]]*[1]!Table1[[#This Row],[Discount_amount]]</f>
        <v>1944000</v>
      </c>
      <c r="AA1855" s="15">
        <f>IFERROR([1]!Table1[[#This Row],[Profit]]/[1]!Table1[[#This Row],[Sales]],0)</f>
        <v>0.21568627450980393</v>
      </c>
      <c r="AB1855" s="12">
        <f>YEAR([1]!Table1[[#This Row],[Order_Date]])</f>
        <v>2024</v>
      </c>
      <c r="AC1855" s="12">
        <f>MONTH([1]!Table1[[#This Row],[Order_Date]])</f>
        <v>12</v>
      </c>
      <c r="AD1855" s="12" t="str">
        <f t="shared" si="84"/>
        <v>Dec</v>
      </c>
      <c r="AE1855" s="12" t="str">
        <f t="shared" si="85"/>
        <v>Q4</v>
      </c>
      <c r="AF1855" s="12" t="str">
        <f t="shared" si="86"/>
        <v>2024-Dec</v>
      </c>
      <c r="AG1855" s="12">
        <f>COUNTIF(C:C,Table1[[#This Row],[Customer_ID]])</f>
        <v>13</v>
      </c>
      <c r="AH1855" s="18" t="e">
        <f>IF([1]!Table1[[#This Row],[Customer_order_count]] &gt;= 10,"FREQUENT",IF([1]!Table1[[#This Row],[Customer_order_count]] &lt;= 10,"REGULAR","OCASSIONAL"))</f>
        <v>#REF!</v>
      </c>
    </row>
    <row r="1856" spans="1:34" x14ac:dyDescent="0.25">
      <c r="A1856" s="1" t="s">
        <v>2690</v>
      </c>
      <c r="B1856" s="2">
        <v>45643</v>
      </c>
      <c r="C1856" s="3" t="s">
        <v>416</v>
      </c>
      <c r="D1856" s="3" t="s">
        <v>417</v>
      </c>
      <c r="E1856" s="3" t="s">
        <v>16</v>
      </c>
      <c r="F1856" s="3">
        <v>29</v>
      </c>
      <c r="G1856" s="3" t="s">
        <v>407</v>
      </c>
      <c r="H1856" s="3" t="s">
        <v>285</v>
      </c>
      <c r="I1856" s="3" t="s">
        <v>68</v>
      </c>
      <c r="J1856" s="3" t="s">
        <v>69</v>
      </c>
      <c r="K1856" s="3" t="s">
        <v>39</v>
      </c>
      <c r="L1856" s="3">
        <v>3</v>
      </c>
      <c r="M1856" s="3">
        <v>3500</v>
      </c>
      <c r="N1856" s="3">
        <v>0</v>
      </c>
      <c r="O1856" s="3">
        <v>0</v>
      </c>
      <c r="P1856" s="3">
        <v>6900</v>
      </c>
      <c r="Q1856" s="5">
        <f>Table1[[#This Row],[Sales]]-Table1[[#This Row],[Cost]]</f>
        <v>-6900</v>
      </c>
      <c r="R1856" s="3" t="s">
        <v>77</v>
      </c>
      <c r="S1856" s="3" t="s">
        <v>291</v>
      </c>
      <c r="T1856" s="3" t="s">
        <v>40</v>
      </c>
      <c r="U1856" s="3" t="s">
        <v>19</v>
      </c>
      <c r="V1856" s="3" t="e">
        <f>Table1[[#This Row],[Profit]]/Table1[[#This Row],[Sales]]</f>
        <v>#DIV/0!</v>
      </c>
      <c r="W1856" s="3">
        <f>[1]!Table1[[#This Row],[Sales]]-[1]!Table1[[#This Row],[Cost]]-[1]!Table1[[#This Row],[Profit]]</f>
        <v>-6900</v>
      </c>
      <c r="X1856" s="3">
        <f>[1]!Table1[[#This Row],[Quantity]]*[1]!Table1[[#This Row],[Unit_Price]]</f>
        <v>10500</v>
      </c>
      <c r="Y1856" s="3">
        <f>[1]!Table1[[#This Row],[Gross_Sales]]*[1]!Table1[[#This Row],[Discount]]</f>
        <v>0</v>
      </c>
      <c r="Z1856" s="3">
        <f>[1]!Table1[[#This Row],[Gross_Sales]]*[1]!Table1[[#This Row],[Discount_amount]]</f>
        <v>0</v>
      </c>
      <c r="AA1856" s="3">
        <f>IFERROR([1]!Table1[[#This Row],[Profit]]/[1]!Table1[[#This Row],[Sales]],0)</f>
        <v>0</v>
      </c>
      <c r="AB1856" s="3">
        <f>YEAR([1]!Table1[[#This Row],[Order_Date]])</f>
        <v>2024</v>
      </c>
      <c r="AC1856" s="3">
        <f>MONTH([1]!Table1[[#This Row],[Order_Date]])</f>
        <v>12</v>
      </c>
      <c r="AD1856" s="3" t="str">
        <f t="shared" si="84"/>
        <v>Dec</v>
      </c>
      <c r="AE1856" s="3" t="str">
        <f t="shared" si="85"/>
        <v>Q4</v>
      </c>
      <c r="AF1856" s="3" t="str">
        <f t="shared" si="86"/>
        <v>2024-Dec</v>
      </c>
      <c r="AG1856" s="3">
        <f>COUNTIF(C:C,Table1[[#This Row],[Customer_ID]])</f>
        <v>6</v>
      </c>
      <c r="AH1856" s="9" t="e">
        <f>IF([1]!Table1[[#This Row],[Customer_order_count]] &gt;= 10,"FREQUENT",IF([1]!Table1[[#This Row],[Customer_order_count]] &lt;= 10,"REGULAR","OCASSIONAL"))</f>
        <v>#REF!</v>
      </c>
    </row>
    <row r="1857" spans="1:34" x14ac:dyDescent="0.25">
      <c r="A1857" s="10" t="s">
        <v>2691</v>
      </c>
      <c r="B1857" s="11">
        <v>45973</v>
      </c>
      <c r="C1857" s="12" t="s">
        <v>334</v>
      </c>
      <c r="D1857" s="13" t="s">
        <v>335</v>
      </c>
      <c r="E1857" s="13" t="s">
        <v>16</v>
      </c>
      <c r="F1857" s="14">
        <v>31</v>
      </c>
      <c r="G1857" s="12" t="s">
        <v>317</v>
      </c>
      <c r="H1857" s="12" t="s">
        <v>5</v>
      </c>
      <c r="I1857" s="12" t="s">
        <v>95</v>
      </c>
      <c r="J1857" s="12" t="s">
        <v>96</v>
      </c>
      <c r="K1857" s="12" t="s">
        <v>46</v>
      </c>
      <c r="L1857" s="14">
        <v>1</v>
      </c>
      <c r="M1857" s="14">
        <v>600</v>
      </c>
      <c r="N1857" s="15">
        <v>0.05</v>
      </c>
      <c r="O1857" s="14">
        <v>570</v>
      </c>
      <c r="P1857" s="14">
        <v>380</v>
      </c>
      <c r="Q1857" s="5">
        <f>Table1[[#This Row],[Sales]]-Table1[[#This Row],[Cost]]</f>
        <v>190</v>
      </c>
      <c r="R1857" s="12" t="s">
        <v>26</v>
      </c>
      <c r="S1857" s="12" t="s">
        <v>10</v>
      </c>
      <c r="T1857" s="12" t="s">
        <v>40</v>
      </c>
      <c r="U1857" s="12" t="s">
        <v>27</v>
      </c>
      <c r="V1857" s="6">
        <f>Table1[[#This Row],[Profit]]/Table1[[#This Row],[Sales]]</f>
        <v>0.33333333333333331</v>
      </c>
      <c r="W1857" s="12">
        <f>[1]!Table1[[#This Row],[Sales]]-[1]!Table1[[#This Row],[Cost]]-[1]!Table1[[#This Row],[Profit]]</f>
        <v>0</v>
      </c>
      <c r="X1857" s="12">
        <f>[1]!Table1[[#This Row],[Quantity]]*[1]!Table1[[#This Row],[Unit_Price]]</f>
        <v>600</v>
      </c>
      <c r="Y1857" s="16">
        <f>[1]!Table1[[#This Row],[Gross_Sales]]*[1]!Table1[[#This Row],[Discount]]</f>
        <v>30</v>
      </c>
      <c r="Z1857" s="17">
        <f>[1]!Table1[[#This Row],[Gross_Sales]]*[1]!Table1[[#This Row],[Discount_amount]]</f>
        <v>18000</v>
      </c>
      <c r="AA1857" s="15">
        <f>IFERROR([1]!Table1[[#This Row],[Profit]]/[1]!Table1[[#This Row],[Sales]],0)</f>
        <v>0.33333333333333331</v>
      </c>
      <c r="AB1857" s="12">
        <f>YEAR([1]!Table1[[#This Row],[Order_Date]])</f>
        <v>2025</v>
      </c>
      <c r="AC1857" s="12">
        <f>MONTH([1]!Table1[[#This Row],[Order_Date]])</f>
        <v>11</v>
      </c>
      <c r="AD1857" s="12" t="str">
        <f t="shared" si="84"/>
        <v>Nov</v>
      </c>
      <c r="AE1857" s="12" t="str">
        <f t="shared" si="85"/>
        <v>Q4</v>
      </c>
      <c r="AF1857" s="12" t="str">
        <f t="shared" si="86"/>
        <v>2025-Nov</v>
      </c>
      <c r="AG1857" s="12">
        <f>COUNTIF(C:C,Table1[[#This Row],[Customer_ID]])</f>
        <v>13</v>
      </c>
      <c r="AH1857" s="18" t="e">
        <f>IF([1]!Table1[[#This Row],[Customer_order_count]] &gt;= 10,"FREQUENT",IF([1]!Table1[[#This Row],[Customer_order_count]] &lt;= 10,"REGULAR","OCASSIONAL"))</f>
        <v>#REF!</v>
      </c>
    </row>
    <row r="1858" spans="1:34" x14ac:dyDescent="0.25">
      <c r="A1858" s="1" t="s">
        <v>2692</v>
      </c>
      <c r="B1858" s="2">
        <v>45656</v>
      </c>
      <c r="C1858" s="3" t="s">
        <v>737</v>
      </c>
      <c r="D1858" s="4" t="s">
        <v>438</v>
      </c>
      <c r="E1858" s="4" t="s">
        <v>3</v>
      </c>
      <c r="F1858" s="5">
        <v>23</v>
      </c>
      <c r="G1858" s="3" t="s">
        <v>263</v>
      </c>
      <c r="H1858" s="3" t="s">
        <v>5</v>
      </c>
      <c r="I1858" s="3" t="s">
        <v>68</v>
      </c>
      <c r="J1858" s="3" t="s">
        <v>69</v>
      </c>
      <c r="K1858" s="3" t="s">
        <v>39</v>
      </c>
      <c r="L1858" s="5">
        <v>1</v>
      </c>
      <c r="M1858" s="5">
        <v>3500</v>
      </c>
      <c r="N1858" s="6">
        <v>0.05</v>
      </c>
      <c r="O1858" s="5">
        <v>3325</v>
      </c>
      <c r="P1858" s="5">
        <v>2300</v>
      </c>
      <c r="Q1858" s="5">
        <f>Table1[[#This Row],[Sales]]-Table1[[#This Row],[Cost]]</f>
        <v>1025</v>
      </c>
      <c r="R1858" s="3" t="s">
        <v>77</v>
      </c>
      <c r="S1858" s="3" t="s">
        <v>10</v>
      </c>
      <c r="T1858" s="3" t="s">
        <v>40</v>
      </c>
      <c r="U1858" s="3" t="s">
        <v>27</v>
      </c>
      <c r="V1858" s="6">
        <f>Table1[[#This Row],[Profit]]/Table1[[#This Row],[Sales]]</f>
        <v>0.30827067669172931</v>
      </c>
      <c r="W1858" s="3">
        <f>[1]!Table1[[#This Row],[Sales]]-[1]!Table1[[#This Row],[Cost]]-[1]!Table1[[#This Row],[Profit]]</f>
        <v>0</v>
      </c>
      <c r="X1858" s="3">
        <f>[1]!Table1[[#This Row],[Quantity]]*[1]!Table1[[#This Row],[Unit_Price]]</f>
        <v>3500</v>
      </c>
      <c r="Y1858" s="7">
        <f>[1]!Table1[[#This Row],[Gross_Sales]]*[1]!Table1[[#This Row],[Discount]]</f>
        <v>175</v>
      </c>
      <c r="Z1858" s="8">
        <f>[1]!Table1[[#This Row],[Gross_Sales]]*[1]!Table1[[#This Row],[Discount_amount]]</f>
        <v>612500</v>
      </c>
      <c r="AA1858" s="6">
        <f>IFERROR([1]!Table1[[#This Row],[Profit]]/[1]!Table1[[#This Row],[Sales]],0)</f>
        <v>0.30827067669172931</v>
      </c>
      <c r="AB1858" s="3">
        <f>YEAR([1]!Table1[[#This Row],[Order_Date]])</f>
        <v>2024</v>
      </c>
      <c r="AC1858" s="3">
        <f>MONTH([1]!Table1[[#This Row],[Order_Date]])</f>
        <v>12</v>
      </c>
      <c r="AD1858" s="3" t="str">
        <f t="shared" ref="AD1858:AD1921" si="87">TEXT(B:B,"mmm")</f>
        <v>Dec</v>
      </c>
      <c r="AE1858" s="3" t="str">
        <f t="shared" ref="AE1858:AE1921" si="88">"Q"&amp;ROUNDUP(MONTH(B1858)/3,0)</f>
        <v>Q4</v>
      </c>
      <c r="AF1858" s="3" t="str">
        <f t="shared" ref="AF1858:AF1921" si="89">TEXT(B:B,"yyyy-mmm")</f>
        <v>2024-Dec</v>
      </c>
      <c r="AG1858" s="3">
        <f>COUNTIF(C:C,Table1[[#This Row],[Customer_ID]])</f>
        <v>12</v>
      </c>
      <c r="AH1858" s="9" t="e">
        <f>IF([1]!Table1[[#This Row],[Customer_order_count]] &gt;= 10,"FREQUENT",IF([1]!Table1[[#This Row],[Customer_order_count]] &lt;= 10,"REGULAR","OCASSIONAL"))</f>
        <v>#REF!</v>
      </c>
    </row>
    <row r="1859" spans="1:34" x14ac:dyDescent="0.25">
      <c r="A1859" s="10" t="s">
        <v>2693</v>
      </c>
      <c r="B1859" s="11">
        <v>46007</v>
      </c>
      <c r="C1859" s="12" t="s">
        <v>2615</v>
      </c>
      <c r="D1859" s="12" t="s">
        <v>2616</v>
      </c>
      <c r="E1859" s="12" t="s">
        <v>3</v>
      </c>
      <c r="F1859" s="12">
        <v>23</v>
      </c>
      <c r="G1859" s="12" t="s">
        <v>312</v>
      </c>
      <c r="H1859" s="12" t="s">
        <v>276</v>
      </c>
      <c r="I1859" s="12" t="s">
        <v>95</v>
      </c>
      <c r="J1859" s="12" t="s">
        <v>96</v>
      </c>
      <c r="K1859" s="12" t="s">
        <v>46</v>
      </c>
      <c r="L1859" s="12">
        <v>1</v>
      </c>
      <c r="M1859" s="12">
        <v>600</v>
      </c>
      <c r="N1859" s="12">
        <v>0.05</v>
      </c>
      <c r="O1859" s="12">
        <v>0</v>
      </c>
      <c r="P1859" s="12">
        <v>380</v>
      </c>
      <c r="Q1859" s="5">
        <f>Table1[[#This Row],[Sales]]-Table1[[#This Row],[Cost]]</f>
        <v>-380</v>
      </c>
      <c r="R1859" s="12" t="s">
        <v>9</v>
      </c>
      <c r="S1859" s="12" t="s">
        <v>291</v>
      </c>
      <c r="T1859" s="12" t="s">
        <v>40</v>
      </c>
      <c r="U1859" s="12" t="s">
        <v>19</v>
      </c>
      <c r="V1859" s="3" t="e">
        <f>Table1[[#This Row],[Profit]]/Table1[[#This Row],[Sales]]</f>
        <v>#DIV/0!</v>
      </c>
      <c r="W1859" s="12">
        <f>[1]!Table1[[#This Row],[Sales]]-[1]!Table1[[#This Row],[Cost]]-[1]!Table1[[#This Row],[Profit]]</f>
        <v>-380</v>
      </c>
      <c r="X1859" s="12">
        <f>[1]!Table1[[#This Row],[Quantity]]*[1]!Table1[[#This Row],[Unit_Price]]</f>
        <v>600</v>
      </c>
      <c r="Y1859" s="12">
        <f>[1]!Table1[[#This Row],[Gross_Sales]]*[1]!Table1[[#This Row],[Discount]]</f>
        <v>30</v>
      </c>
      <c r="Z1859" s="12">
        <f>[1]!Table1[[#This Row],[Gross_Sales]]*[1]!Table1[[#This Row],[Discount_amount]]</f>
        <v>18000</v>
      </c>
      <c r="AA1859" s="12">
        <f>IFERROR([1]!Table1[[#This Row],[Profit]]/[1]!Table1[[#This Row],[Sales]],0)</f>
        <v>0</v>
      </c>
      <c r="AB1859" s="12">
        <f>YEAR([1]!Table1[[#This Row],[Order_Date]])</f>
        <v>2025</v>
      </c>
      <c r="AC1859" s="12">
        <f>MONTH([1]!Table1[[#This Row],[Order_Date]])</f>
        <v>12</v>
      </c>
      <c r="AD1859" s="12" t="str">
        <f t="shared" si="87"/>
        <v>Dec</v>
      </c>
      <c r="AE1859" s="12" t="str">
        <f t="shared" si="88"/>
        <v>Q4</v>
      </c>
      <c r="AF1859" s="12" t="str">
        <f t="shared" si="89"/>
        <v>2025-Dec</v>
      </c>
      <c r="AG1859" s="12">
        <f>COUNTIF(C:C,Table1[[#This Row],[Customer_ID]])</f>
        <v>5</v>
      </c>
      <c r="AH1859" s="18" t="e">
        <f>IF([1]!Table1[[#This Row],[Customer_order_count]] &gt;= 10,"FREQUENT",IF([1]!Table1[[#This Row],[Customer_order_count]] &lt;= 10,"REGULAR","OCASSIONAL"))</f>
        <v>#REF!</v>
      </c>
    </row>
    <row r="1860" spans="1:34" x14ac:dyDescent="0.25">
      <c r="A1860" s="1" t="s">
        <v>2694</v>
      </c>
      <c r="B1860" s="2">
        <v>45434</v>
      </c>
      <c r="C1860" s="3" t="s">
        <v>2328</v>
      </c>
      <c r="D1860" s="4" t="s">
        <v>606</v>
      </c>
      <c r="E1860" s="4" t="s">
        <v>16</v>
      </c>
      <c r="F1860" s="5">
        <v>54</v>
      </c>
      <c r="G1860" s="3" t="s">
        <v>284</v>
      </c>
      <c r="H1860" s="3" t="s">
        <v>285</v>
      </c>
      <c r="I1860" s="3" t="s">
        <v>23</v>
      </c>
      <c r="J1860" s="3" t="s">
        <v>24</v>
      </c>
      <c r="K1860" s="3" t="s">
        <v>25</v>
      </c>
      <c r="L1860" s="5">
        <v>1</v>
      </c>
      <c r="M1860" s="5">
        <v>55000</v>
      </c>
      <c r="N1860" s="6">
        <v>0.1</v>
      </c>
      <c r="O1860" s="5">
        <v>49500</v>
      </c>
      <c r="P1860" s="5">
        <v>40000</v>
      </c>
      <c r="Q1860" s="5">
        <f>Table1[[#This Row],[Sales]]-Table1[[#This Row],[Cost]]</f>
        <v>9500</v>
      </c>
      <c r="R1860" s="3" t="s">
        <v>17</v>
      </c>
      <c r="S1860" s="3" t="s">
        <v>10</v>
      </c>
      <c r="T1860" s="3" t="s">
        <v>11</v>
      </c>
      <c r="U1860" s="3" t="s">
        <v>12</v>
      </c>
      <c r="V1860" s="6">
        <f>Table1[[#This Row],[Profit]]/Table1[[#This Row],[Sales]]</f>
        <v>0.19191919191919191</v>
      </c>
      <c r="W1860" s="3">
        <f>[1]!Table1[[#This Row],[Sales]]-[1]!Table1[[#This Row],[Cost]]-[1]!Table1[[#This Row],[Profit]]</f>
        <v>0</v>
      </c>
      <c r="X1860" s="3">
        <f>[1]!Table1[[#This Row],[Quantity]]*[1]!Table1[[#This Row],[Unit_Price]]</f>
        <v>55000</v>
      </c>
      <c r="Y1860" s="7">
        <f>[1]!Table1[[#This Row],[Gross_Sales]]*[1]!Table1[[#This Row],[Discount]]</f>
        <v>5500</v>
      </c>
      <c r="Z1860" s="8">
        <f>[1]!Table1[[#This Row],[Gross_Sales]]*[1]!Table1[[#This Row],[Discount_amount]]</f>
        <v>302500000</v>
      </c>
      <c r="AA1860" s="6">
        <f>IFERROR([1]!Table1[[#This Row],[Profit]]/[1]!Table1[[#This Row],[Sales]],0)</f>
        <v>0.19191919191919191</v>
      </c>
      <c r="AB1860" s="3">
        <f>YEAR([1]!Table1[[#This Row],[Order_Date]])</f>
        <v>2024</v>
      </c>
      <c r="AC1860" s="3">
        <f>MONTH([1]!Table1[[#This Row],[Order_Date]])</f>
        <v>5</v>
      </c>
      <c r="AD1860" s="3" t="str">
        <f t="shared" si="87"/>
        <v>May</v>
      </c>
      <c r="AE1860" s="3" t="str">
        <f t="shared" si="88"/>
        <v>Q2</v>
      </c>
      <c r="AF1860" s="3" t="str">
        <f t="shared" si="89"/>
        <v>2024-May</v>
      </c>
      <c r="AG1860" s="3">
        <f>COUNTIF(C:C,Table1[[#This Row],[Customer_ID]])</f>
        <v>3</v>
      </c>
      <c r="AH1860" s="9" t="e">
        <f>IF([1]!Table1[[#This Row],[Customer_order_count]] &gt;= 10,"FREQUENT",IF([1]!Table1[[#This Row],[Customer_order_count]] &lt;= 10,"REGULAR","OCASSIONAL"))</f>
        <v>#REF!</v>
      </c>
    </row>
    <row r="1861" spans="1:34" x14ac:dyDescent="0.25">
      <c r="A1861" s="10" t="s">
        <v>2695</v>
      </c>
      <c r="B1861" s="11">
        <v>45578</v>
      </c>
      <c r="C1861" s="12" t="s">
        <v>2696</v>
      </c>
      <c r="D1861" s="13" t="s">
        <v>766</v>
      </c>
      <c r="E1861" s="13" t="s">
        <v>3</v>
      </c>
      <c r="F1861" s="14">
        <v>27</v>
      </c>
      <c r="G1861" s="12" t="s">
        <v>407</v>
      </c>
      <c r="H1861" s="12" t="s">
        <v>285</v>
      </c>
      <c r="I1861" s="12" t="s">
        <v>109</v>
      </c>
      <c r="J1861" s="12" t="s">
        <v>110</v>
      </c>
      <c r="K1861" s="12" t="s">
        <v>8</v>
      </c>
      <c r="L1861" s="14">
        <v>3</v>
      </c>
      <c r="M1861" s="14">
        <v>4000</v>
      </c>
      <c r="N1861" s="15">
        <v>0.1</v>
      </c>
      <c r="O1861" s="14">
        <v>10800</v>
      </c>
      <c r="P1861" s="14">
        <v>8700</v>
      </c>
      <c r="Q1861" s="5">
        <f>Table1[[#This Row],[Sales]]-Table1[[#This Row],[Cost]]</f>
        <v>2100</v>
      </c>
      <c r="R1861" s="12" t="s">
        <v>9</v>
      </c>
      <c r="S1861" s="12" t="s">
        <v>10</v>
      </c>
      <c r="T1861" s="12" t="s">
        <v>40</v>
      </c>
      <c r="U1861" s="12" t="s">
        <v>19</v>
      </c>
      <c r="V1861" s="6">
        <f>Table1[[#This Row],[Profit]]/Table1[[#This Row],[Sales]]</f>
        <v>0.19444444444444445</v>
      </c>
      <c r="W1861" s="12">
        <f>[1]!Table1[[#This Row],[Sales]]-[1]!Table1[[#This Row],[Cost]]-[1]!Table1[[#This Row],[Profit]]</f>
        <v>0</v>
      </c>
      <c r="X1861" s="12">
        <f>[1]!Table1[[#This Row],[Quantity]]*[1]!Table1[[#This Row],[Unit_Price]]</f>
        <v>12000</v>
      </c>
      <c r="Y1861" s="16">
        <f>[1]!Table1[[#This Row],[Gross_Sales]]*[1]!Table1[[#This Row],[Discount]]</f>
        <v>1200</v>
      </c>
      <c r="Z1861" s="17">
        <f>[1]!Table1[[#This Row],[Gross_Sales]]*[1]!Table1[[#This Row],[Discount_amount]]</f>
        <v>14400000</v>
      </c>
      <c r="AA1861" s="15">
        <f>IFERROR([1]!Table1[[#This Row],[Profit]]/[1]!Table1[[#This Row],[Sales]],0)</f>
        <v>0.19444444444444445</v>
      </c>
      <c r="AB1861" s="12">
        <f>YEAR([1]!Table1[[#This Row],[Order_Date]])</f>
        <v>2024</v>
      </c>
      <c r="AC1861" s="12">
        <f>MONTH([1]!Table1[[#This Row],[Order_Date]])</f>
        <v>10</v>
      </c>
      <c r="AD1861" s="12" t="str">
        <f t="shared" si="87"/>
        <v>Oct</v>
      </c>
      <c r="AE1861" s="12" t="str">
        <f t="shared" si="88"/>
        <v>Q4</v>
      </c>
      <c r="AF1861" s="12" t="str">
        <f t="shared" si="89"/>
        <v>2024-Oct</v>
      </c>
      <c r="AG1861" s="12">
        <f>COUNTIF(C:C,Table1[[#This Row],[Customer_ID]])</f>
        <v>1</v>
      </c>
      <c r="AH1861" s="18" t="e">
        <f>IF([1]!Table1[[#This Row],[Customer_order_count]] &gt;= 10,"FREQUENT",IF([1]!Table1[[#This Row],[Customer_order_count]] &lt;= 10,"REGULAR","OCASSIONAL"))</f>
        <v>#REF!</v>
      </c>
    </row>
    <row r="1862" spans="1:34" x14ac:dyDescent="0.25">
      <c r="A1862" s="1" t="s">
        <v>2697</v>
      </c>
      <c r="B1862" s="2">
        <v>45754</v>
      </c>
      <c r="C1862" s="3" t="s">
        <v>671</v>
      </c>
      <c r="D1862" s="4" t="s">
        <v>672</v>
      </c>
      <c r="E1862" s="4" t="s">
        <v>16</v>
      </c>
      <c r="F1862" s="5">
        <v>57</v>
      </c>
      <c r="G1862" s="3" t="s">
        <v>290</v>
      </c>
      <c r="H1862" s="3" t="s">
        <v>276</v>
      </c>
      <c r="I1862" s="3" t="s">
        <v>56</v>
      </c>
      <c r="J1862" s="3" t="s">
        <v>57</v>
      </c>
      <c r="K1862" s="3" t="s">
        <v>58</v>
      </c>
      <c r="L1862" s="5">
        <v>2</v>
      </c>
      <c r="M1862" s="5">
        <v>1200</v>
      </c>
      <c r="N1862" s="6">
        <v>0.05</v>
      </c>
      <c r="O1862" s="5">
        <v>2280</v>
      </c>
      <c r="P1862" s="5">
        <v>1600</v>
      </c>
      <c r="Q1862" s="5">
        <f>Table1[[#This Row],[Sales]]-Table1[[#This Row],[Cost]]</f>
        <v>680</v>
      </c>
      <c r="R1862" s="3" t="s">
        <v>9</v>
      </c>
      <c r="S1862" s="3" t="s">
        <v>10</v>
      </c>
      <c r="T1862" s="3" t="s">
        <v>11</v>
      </c>
      <c r="U1862" s="3" t="s">
        <v>27</v>
      </c>
      <c r="V1862" s="6">
        <f>Table1[[#This Row],[Profit]]/Table1[[#This Row],[Sales]]</f>
        <v>0.2982456140350877</v>
      </c>
      <c r="W1862" s="3">
        <f>[1]!Table1[[#This Row],[Sales]]-[1]!Table1[[#This Row],[Cost]]-[1]!Table1[[#This Row],[Profit]]</f>
        <v>0</v>
      </c>
      <c r="X1862" s="3">
        <f>[1]!Table1[[#This Row],[Quantity]]*[1]!Table1[[#This Row],[Unit_Price]]</f>
        <v>2400</v>
      </c>
      <c r="Y1862" s="7">
        <f>[1]!Table1[[#This Row],[Gross_Sales]]*[1]!Table1[[#This Row],[Discount]]</f>
        <v>120</v>
      </c>
      <c r="Z1862" s="8">
        <f>[1]!Table1[[#This Row],[Gross_Sales]]*[1]!Table1[[#This Row],[Discount_amount]]</f>
        <v>288000</v>
      </c>
      <c r="AA1862" s="6">
        <f>IFERROR([1]!Table1[[#This Row],[Profit]]/[1]!Table1[[#This Row],[Sales]],0)</f>
        <v>0.2982456140350877</v>
      </c>
      <c r="AB1862" s="3">
        <f>YEAR([1]!Table1[[#This Row],[Order_Date]])</f>
        <v>2025</v>
      </c>
      <c r="AC1862" s="3">
        <f>MONTH([1]!Table1[[#This Row],[Order_Date]])</f>
        <v>4</v>
      </c>
      <c r="AD1862" s="3" t="str">
        <f t="shared" si="87"/>
        <v>Apr</v>
      </c>
      <c r="AE1862" s="3" t="str">
        <f t="shared" si="88"/>
        <v>Q2</v>
      </c>
      <c r="AF1862" s="3" t="str">
        <f t="shared" si="89"/>
        <v>2025-Apr</v>
      </c>
      <c r="AG1862" s="3">
        <f>COUNTIF(C:C,Table1[[#This Row],[Customer_ID]])</f>
        <v>14</v>
      </c>
      <c r="AH1862" s="9" t="e">
        <f>IF([1]!Table1[[#This Row],[Customer_order_count]] &gt;= 10,"FREQUENT",IF([1]!Table1[[#This Row],[Customer_order_count]] &lt;= 10,"REGULAR","OCASSIONAL"))</f>
        <v>#REF!</v>
      </c>
    </row>
    <row r="1863" spans="1:34" x14ac:dyDescent="0.25">
      <c r="A1863" s="10" t="s">
        <v>2698</v>
      </c>
      <c r="B1863" s="11">
        <v>45819</v>
      </c>
      <c r="C1863" s="12" t="s">
        <v>303</v>
      </c>
      <c r="D1863" s="13" t="s">
        <v>304</v>
      </c>
      <c r="E1863" s="13" t="s">
        <v>16</v>
      </c>
      <c r="F1863" s="14">
        <v>36</v>
      </c>
      <c r="G1863" s="12" t="s">
        <v>275</v>
      </c>
      <c r="H1863" s="12" t="s">
        <v>276</v>
      </c>
      <c r="I1863" s="12" t="s">
        <v>44</v>
      </c>
      <c r="J1863" s="12" t="s">
        <v>45</v>
      </c>
      <c r="K1863" s="12" t="s">
        <v>46</v>
      </c>
      <c r="L1863" s="14">
        <v>1</v>
      </c>
      <c r="M1863" s="14">
        <v>2500</v>
      </c>
      <c r="N1863" s="15">
        <v>0.15</v>
      </c>
      <c r="O1863" s="14">
        <v>2125</v>
      </c>
      <c r="P1863" s="14">
        <v>1500</v>
      </c>
      <c r="Q1863" s="5">
        <f>Table1[[#This Row],[Sales]]-Table1[[#This Row],[Cost]]</f>
        <v>625</v>
      </c>
      <c r="R1863" s="12" t="s">
        <v>9</v>
      </c>
      <c r="S1863" s="12" t="s">
        <v>10</v>
      </c>
      <c r="T1863" s="12" t="s">
        <v>11</v>
      </c>
      <c r="U1863" s="12" t="s">
        <v>27</v>
      </c>
      <c r="V1863" s="6">
        <f>Table1[[#This Row],[Profit]]/Table1[[#This Row],[Sales]]</f>
        <v>0.29411764705882354</v>
      </c>
      <c r="W1863" s="12">
        <f>[1]!Table1[[#This Row],[Sales]]-[1]!Table1[[#This Row],[Cost]]-[1]!Table1[[#This Row],[Profit]]</f>
        <v>0</v>
      </c>
      <c r="X1863" s="12">
        <f>[1]!Table1[[#This Row],[Quantity]]*[1]!Table1[[#This Row],[Unit_Price]]</f>
        <v>2500</v>
      </c>
      <c r="Y1863" s="16">
        <f>[1]!Table1[[#This Row],[Gross_Sales]]*[1]!Table1[[#This Row],[Discount]]</f>
        <v>375</v>
      </c>
      <c r="Z1863" s="17">
        <f>[1]!Table1[[#This Row],[Gross_Sales]]*[1]!Table1[[#This Row],[Discount_amount]]</f>
        <v>937500</v>
      </c>
      <c r="AA1863" s="15">
        <f>IFERROR([1]!Table1[[#This Row],[Profit]]/[1]!Table1[[#This Row],[Sales]],0)</f>
        <v>0.29411764705882354</v>
      </c>
      <c r="AB1863" s="12">
        <f>YEAR([1]!Table1[[#This Row],[Order_Date]])</f>
        <v>2025</v>
      </c>
      <c r="AC1863" s="12">
        <f>MONTH([1]!Table1[[#This Row],[Order_Date]])</f>
        <v>6</v>
      </c>
      <c r="AD1863" s="12" t="str">
        <f t="shared" si="87"/>
        <v>Jun</v>
      </c>
      <c r="AE1863" s="12" t="str">
        <f t="shared" si="88"/>
        <v>Q2</v>
      </c>
      <c r="AF1863" s="12" t="str">
        <f t="shared" si="89"/>
        <v>2025-Jun</v>
      </c>
      <c r="AG1863" s="12">
        <f>COUNTIF(C:C,Table1[[#This Row],[Customer_ID]])</f>
        <v>23</v>
      </c>
      <c r="AH1863" s="18" t="e">
        <f>IF([1]!Table1[[#This Row],[Customer_order_count]] &gt;= 10,"FREQUENT",IF([1]!Table1[[#This Row],[Customer_order_count]] &lt;= 10,"REGULAR","OCASSIONAL"))</f>
        <v>#REF!</v>
      </c>
    </row>
    <row r="1864" spans="1:34" x14ac:dyDescent="0.25">
      <c r="A1864" s="1" t="s">
        <v>2699</v>
      </c>
      <c r="B1864" s="2">
        <v>45945</v>
      </c>
      <c r="C1864" s="3" t="s">
        <v>829</v>
      </c>
      <c r="D1864" s="4" t="s">
        <v>830</v>
      </c>
      <c r="E1864" s="4" t="s">
        <v>3</v>
      </c>
      <c r="F1864" s="5">
        <v>42</v>
      </c>
      <c r="G1864" s="3" t="s">
        <v>295</v>
      </c>
      <c r="H1864" s="3" t="s">
        <v>270</v>
      </c>
      <c r="I1864" s="3" t="s">
        <v>68</v>
      </c>
      <c r="J1864" s="3" t="s">
        <v>69</v>
      </c>
      <c r="K1864" s="3" t="s">
        <v>39</v>
      </c>
      <c r="L1864" s="5">
        <v>1</v>
      </c>
      <c r="M1864" s="5">
        <v>3500</v>
      </c>
      <c r="N1864" s="6">
        <v>0</v>
      </c>
      <c r="O1864" s="5">
        <v>3500</v>
      </c>
      <c r="P1864" s="5">
        <v>2300</v>
      </c>
      <c r="Q1864" s="5">
        <f>Table1[[#This Row],[Sales]]-Table1[[#This Row],[Cost]]</f>
        <v>1200</v>
      </c>
      <c r="R1864" s="3" t="s">
        <v>26</v>
      </c>
      <c r="S1864" s="3" t="s">
        <v>10</v>
      </c>
      <c r="T1864" s="3" t="s">
        <v>40</v>
      </c>
      <c r="U1864" s="3" t="s">
        <v>27</v>
      </c>
      <c r="V1864" s="6">
        <f>Table1[[#This Row],[Profit]]/Table1[[#This Row],[Sales]]</f>
        <v>0.34285714285714286</v>
      </c>
      <c r="W1864" s="3">
        <f>[1]!Table1[[#This Row],[Sales]]-[1]!Table1[[#This Row],[Cost]]-[1]!Table1[[#This Row],[Profit]]</f>
        <v>0</v>
      </c>
      <c r="X1864" s="3">
        <f>[1]!Table1[[#This Row],[Quantity]]*[1]!Table1[[#This Row],[Unit_Price]]</f>
        <v>3500</v>
      </c>
      <c r="Y1864" s="7">
        <f>[1]!Table1[[#This Row],[Gross_Sales]]*[1]!Table1[[#This Row],[Discount]]</f>
        <v>0</v>
      </c>
      <c r="Z1864" s="8">
        <f>[1]!Table1[[#This Row],[Gross_Sales]]*[1]!Table1[[#This Row],[Discount_amount]]</f>
        <v>0</v>
      </c>
      <c r="AA1864" s="6">
        <f>IFERROR([1]!Table1[[#This Row],[Profit]]/[1]!Table1[[#This Row],[Sales]],0)</f>
        <v>0.34285714285714286</v>
      </c>
      <c r="AB1864" s="3">
        <f>YEAR([1]!Table1[[#This Row],[Order_Date]])</f>
        <v>2025</v>
      </c>
      <c r="AC1864" s="3">
        <f>MONTH([1]!Table1[[#This Row],[Order_Date]])</f>
        <v>10</v>
      </c>
      <c r="AD1864" s="3" t="str">
        <f t="shared" si="87"/>
        <v>Oct</v>
      </c>
      <c r="AE1864" s="3" t="str">
        <f t="shared" si="88"/>
        <v>Q4</v>
      </c>
      <c r="AF1864" s="3" t="str">
        <f t="shared" si="89"/>
        <v>2025-Oct</v>
      </c>
      <c r="AG1864" s="3">
        <f>COUNTIF(C:C,Table1[[#This Row],[Customer_ID]])</f>
        <v>11</v>
      </c>
      <c r="AH1864" s="9" t="e">
        <f>IF([1]!Table1[[#This Row],[Customer_order_count]] &gt;= 10,"FREQUENT",IF([1]!Table1[[#This Row],[Customer_order_count]] &lt;= 10,"REGULAR","OCASSIONAL"))</f>
        <v>#REF!</v>
      </c>
    </row>
    <row r="1865" spans="1:34" x14ac:dyDescent="0.25">
      <c r="A1865" s="10" t="s">
        <v>2700</v>
      </c>
      <c r="B1865" s="11">
        <v>45338</v>
      </c>
      <c r="C1865" s="12" t="s">
        <v>961</v>
      </c>
      <c r="D1865" s="13" t="s">
        <v>962</v>
      </c>
      <c r="E1865" s="13" t="s">
        <v>16</v>
      </c>
      <c r="F1865" s="14">
        <v>48</v>
      </c>
      <c r="G1865" s="12" t="s">
        <v>407</v>
      </c>
      <c r="H1865" s="12" t="s">
        <v>285</v>
      </c>
      <c r="I1865" s="12" t="s">
        <v>68</v>
      </c>
      <c r="J1865" s="12" t="s">
        <v>69</v>
      </c>
      <c r="K1865" s="12" t="s">
        <v>39</v>
      </c>
      <c r="L1865" s="14">
        <v>2</v>
      </c>
      <c r="M1865" s="14">
        <v>3500</v>
      </c>
      <c r="N1865" s="15">
        <v>0.05</v>
      </c>
      <c r="O1865" s="14">
        <v>6650</v>
      </c>
      <c r="P1865" s="14">
        <v>4600</v>
      </c>
      <c r="Q1865" s="5">
        <f>Table1[[#This Row],[Sales]]-Table1[[#This Row],[Cost]]</f>
        <v>2050</v>
      </c>
      <c r="R1865" s="12" t="s">
        <v>9</v>
      </c>
      <c r="S1865" s="12" t="s">
        <v>10</v>
      </c>
      <c r="T1865" s="12" t="s">
        <v>18</v>
      </c>
      <c r="U1865" s="12" t="s">
        <v>27</v>
      </c>
      <c r="V1865" s="6">
        <f>Table1[[#This Row],[Profit]]/Table1[[#This Row],[Sales]]</f>
        <v>0.30827067669172931</v>
      </c>
      <c r="W1865" s="12">
        <f>[1]!Table1[[#This Row],[Sales]]-[1]!Table1[[#This Row],[Cost]]-[1]!Table1[[#This Row],[Profit]]</f>
        <v>0</v>
      </c>
      <c r="X1865" s="12">
        <f>[1]!Table1[[#This Row],[Quantity]]*[1]!Table1[[#This Row],[Unit_Price]]</f>
        <v>7000</v>
      </c>
      <c r="Y1865" s="16">
        <f>[1]!Table1[[#This Row],[Gross_Sales]]*[1]!Table1[[#This Row],[Discount]]</f>
        <v>350</v>
      </c>
      <c r="Z1865" s="17">
        <f>[1]!Table1[[#This Row],[Gross_Sales]]*[1]!Table1[[#This Row],[Discount_amount]]</f>
        <v>2450000</v>
      </c>
      <c r="AA1865" s="15">
        <f>IFERROR([1]!Table1[[#This Row],[Profit]]/[1]!Table1[[#This Row],[Sales]],0)</f>
        <v>0.30827067669172931</v>
      </c>
      <c r="AB1865" s="12">
        <f>YEAR([1]!Table1[[#This Row],[Order_Date]])</f>
        <v>2024</v>
      </c>
      <c r="AC1865" s="12">
        <f>MONTH([1]!Table1[[#This Row],[Order_Date]])</f>
        <v>2</v>
      </c>
      <c r="AD1865" s="12" t="str">
        <f t="shared" si="87"/>
        <v>Feb</v>
      </c>
      <c r="AE1865" s="12" t="str">
        <f t="shared" si="88"/>
        <v>Q1</v>
      </c>
      <c r="AF1865" s="12" t="str">
        <f t="shared" si="89"/>
        <v>2024-Feb</v>
      </c>
      <c r="AG1865" s="12">
        <f>COUNTIF(C:C,Table1[[#This Row],[Customer_ID]])</f>
        <v>14</v>
      </c>
      <c r="AH1865" s="18" t="e">
        <f>IF([1]!Table1[[#This Row],[Customer_order_count]] &gt;= 10,"FREQUENT",IF([1]!Table1[[#This Row],[Customer_order_count]] &lt;= 10,"REGULAR","OCASSIONAL"))</f>
        <v>#REF!</v>
      </c>
    </row>
    <row r="1866" spans="1:34" x14ac:dyDescent="0.25">
      <c r="A1866" s="1" t="s">
        <v>2701</v>
      </c>
      <c r="B1866" s="2">
        <v>45788</v>
      </c>
      <c r="C1866" s="3" t="s">
        <v>1754</v>
      </c>
      <c r="D1866" s="4" t="s">
        <v>509</v>
      </c>
      <c r="E1866" s="4" t="s">
        <v>3</v>
      </c>
      <c r="F1866" s="5">
        <v>21</v>
      </c>
      <c r="G1866" s="3" t="s">
        <v>280</v>
      </c>
      <c r="H1866" s="3" t="s">
        <v>270</v>
      </c>
      <c r="I1866" s="3" t="s">
        <v>95</v>
      </c>
      <c r="J1866" s="3" t="s">
        <v>96</v>
      </c>
      <c r="K1866" s="3" t="s">
        <v>46</v>
      </c>
      <c r="L1866" s="5">
        <v>1</v>
      </c>
      <c r="M1866" s="5">
        <v>600</v>
      </c>
      <c r="N1866" s="6">
        <v>0.1</v>
      </c>
      <c r="O1866" s="5">
        <v>540</v>
      </c>
      <c r="P1866" s="5">
        <v>380</v>
      </c>
      <c r="Q1866" s="5">
        <f>Table1[[#This Row],[Sales]]-Table1[[#This Row],[Cost]]</f>
        <v>160</v>
      </c>
      <c r="R1866" s="3" t="s">
        <v>9</v>
      </c>
      <c r="S1866" s="3" t="s">
        <v>10</v>
      </c>
      <c r="T1866" s="3" t="s">
        <v>11</v>
      </c>
      <c r="U1866" s="3" t="s">
        <v>12</v>
      </c>
      <c r="V1866" s="6">
        <f>Table1[[#This Row],[Profit]]/Table1[[#This Row],[Sales]]</f>
        <v>0.29629629629629628</v>
      </c>
      <c r="W1866" s="3">
        <f>[1]!Table1[[#This Row],[Sales]]-[1]!Table1[[#This Row],[Cost]]-[1]!Table1[[#This Row],[Profit]]</f>
        <v>0</v>
      </c>
      <c r="X1866" s="3">
        <f>[1]!Table1[[#This Row],[Quantity]]*[1]!Table1[[#This Row],[Unit_Price]]</f>
        <v>600</v>
      </c>
      <c r="Y1866" s="7">
        <f>[1]!Table1[[#This Row],[Gross_Sales]]*[1]!Table1[[#This Row],[Discount]]</f>
        <v>60</v>
      </c>
      <c r="Z1866" s="8">
        <f>[1]!Table1[[#This Row],[Gross_Sales]]*[1]!Table1[[#This Row],[Discount_amount]]</f>
        <v>36000</v>
      </c>
      <c r="AA1866" s="6">
        <f>IFERROR([1]!Table1[[#This Row],[Profit]]/[1]!Table1[[#This Row],[Sales]],0)</f>
        <v>0.29629629629629628</v>
      </c>
      <c r="AB1866" s="3">
        <f>YEAR([1]!Table1[[#This Row],[Order_Date]])</f>
        <v>2025</v>
      </c>
      <c r="AC1866" s="3">
        <f>MONTH([1]!Table1[[#This Row],[Order_Date]])</f>
        <v>5</v>
      </c>
      <c r="AD1866" s="3" t="str">
        <f t="shared" si="87"/>
        <v>May</v>
      </c>
      <c r="AE1866" s="3" t="str">
        <f t="shared" si="88"/>
        <v>Q2</v>
      </c>
      <c r="AF1866" s="3" t="str">
        <f t="shared" si="89"/>
        <v>2025-May</v>
      </c>
      <c r="AG1866" s="3">
        <f>COUNTIF(C:C,Table1[[#This Row],[Customer_ID]])</f>
        <v>9</v>
      </c>
      <c r="AH1866" s="9" t="e">
        <f>IF([1]!Table1[[#This Row],[Customer_order_count]] &gt;= 10,"FREQUENT",IF([1]!Table1[[#This Row],[Customer_order_count]] &lt;= 10,"REGULAR","OCASSIONAL"))</f>
        <v>#REF!</v>
      </c>
    </row>
    <row r="1867" spans="1:34" x14ac:dyDescent="0.25">
      <c r="A1867" s="10" t="s">
        <v>2702</v>
      </c>
      <c r="B1867" s="11">
        <v>45648</v>
      </c>
      <c r="C1867" s="12" t="s">
        <v>267</v>
      </c>
      <c r="D1867" s="12" t="s">
        <v>268</v>
      </c>
      <c r="E1867" s="12" t="s">
        <v>16</v>
      </c>
      <c r="F1867" s="12">
        <v>32</v>
      </c>
      <c r="G1867" s="12" t="s">
        <v>269</v>
      </c>
      <c r="H1867" s="12" t="s">
        <v>270</v>
      </c>
      <c r="I1867" s="12" t="s">
        <v>44</v>
      </c>
      <c r="J1867" s="12" t="s">
        <v>45</v>
      </c>
      <c r="K1867" s="12" t="s">
        <v>46</v>
      </c>
      <c r="L1867" s="12">
        <v>3</v>
      </c>
      <c r="M1867" s="12">
        <v>2500</v>
      </c>
      <c r="N1867" s="12">
        <v>0.05</v>
      </c>
      <c r="O1867" s="12">
        <v>0</v>
      </c>
      <c r="P1867" s="12">
        <v>4500</v>
      </c>
      <c r="Q1867" s="5">
        <f>Table1[[#This Row],[Sales]]-Table1[[#This Row],[Cost]]</f>
        <v>-4500</v>
      </c>
      <c r="R1867" s="12" t="s">
        <v>77</v>
      </c>
      <c r="S1867" s="12" t="s">
        <v>291</v>
      </c>
      <c r="T1867" s="12" t="s">
        <v>40</v>
      </c>
      <c r="U1867" s="12" t="s">
        <v>27</v>
      </c>
      <c r="V1867" s="3" t="e">
        <f>Table1[[#This Row],[Profit]]/Table1[[#This Row],[Sales]]</f>
        <v>#DIV/0!</v>
      </c>
      <c r="W1867" s="12">
        <f>[1]!Table1[[#This Row],[Sales]]-[1]!Table1[[#This Row],[Cost]]-[1]!Table1[[#This Row],[Profit]]</f>
        <v>-4500</v>
      </c>
      <c r="X1867" s="12">
        <f>[1]!Table1[[#This Row],[Quantity]]*[1]!Table1[[#This Row],[Unit_Price]]</f>
        <v>7500</v>
      </c>
      <c r="Y1867" s="12">
        <f>[1]!Table1[[#This Row],[Gross_Sales]]*[1]!Table1[[#This Row],[Discount]]</f>
        <v>375</v>
      </c>
      <c r="Z1867" s="12">
        <f>[1]!Table1[[#This Row],[Gross_Sales]]*[1]!Table1[[#This Row],[Discount_amount]]</f>
        <v>2812500</v>
      </c>
      <c r="AA1867" s="12">
        <f>IFERROR([1]!Table1[[#This Row],[Profit]]/[1]!Table1[[#This Row],[Sales]],0)</f>
        <v>0</v>
      </c>
      <c r="AB1867" s="12">
        <f>YEAR([1]!Table1[[#This Row],[Order_Date]])</f>
        <v>2024</v>
      </c>
      <c r="AC1867" s="12">
        <f>MONTH([1]!Table1[[#This Row],[Order_Date]])</f>
        <v>12</v>
      </c>
      <c r="AD1867" s="12" t="str">
        <f t="shared" si="87"/>
        <v>Dec</v>
      </c>
      <c r="AE1867" s="12" t="str">
        <f t="shared" si="88"/>
        <v>Q4</v>
      </c>
      <c r="AF1867" s="12" t="str">
        <f t="shared" si="89"/>
        <v>2024-Dec</v>
      </c>
      <c r="AG1867" s="12">
        <f>COUNTIF(C:C,Table1[[#This Row],[Customer_ID]])</f>
        <v>11</v>
      </c>
      <c r="AH1867" s="18" t="e">
        <f>IF([1]!Table1[[#This Row],[Customer_order_count]] &gt;= 10,"FREQUENT",IF([1]!Table1[[#This Row],[Customer_order_count]] &lt;= 10,"REGULAR","OCASSIONAL"))</f>
        <v>#REF!</v>
      </c>
    </row>
    <row r="1868" spans="1:34" x14ac:dyDescent="0.25">
      <c r="A1868" s="1" t="s">
        <v>2703</v>
      </c>
      <c r="B1868" s="2">
        <v>45779</v>
      </c>
      <c r="C1868" s="3" t="s">
        <v>988</v>
      </c>
      <c r="D1868" s="3" t="s">
        <v>854</v>
      </c>
      <c r="E1868" s="3" t="s">
        <v>3</v>
      </c>
      <c r="F1868" s="3">
        <v>51</v>
      </c>
      <c r="G1868" s="3" t="s">
        <v>407</v>
      </c>
      <c r="H1868" s="3" t="s">
        <v>285</v>
      </c>
      <c r="I1868" s="3" t="s">
        <v>6</v>
      </c>
      <c r="J1868" s="3" t="s">
        <v>7</v>
      </c>
      <c r="K1868" s="3" t="s">
        <v>8</v>
      </c>
      <c r="L1868" s="3">
        <v>1</v>
      </c>
      <c r="M1868" s="3">
        <v>7000</v>
      </c>
      <c r="N1868" s="3">
        <v>0.05</v>
      </c>
      <c r="O1868" s="3">
        <v>0</v>
      </c>
      <c r="P1868" s="3">
        <v>5200</v>
      </c>
      <c r="Q1868" s="5">
        <f>Table1[[#This Row],[Sales]]-Table1[[#This Row],[Cost]]</f>
        <v>-5200</v>
      </c>
      <c r="R1868" s="3" t="s">
        <v>77</v>
      </c>
      <c r="S1868" s="3" t="s">
        <v>291</v>
      </c>
      <c r="T1868" s="3" t="s">
        <v>11</v>
      </c>
      <c r="U1868" s="3" t="s">
        <v>19</v>
      </c>
      <c r="V1868" s="3" t="e">
        <f>Table1[[#This Row],[Profit]]/Table1[[#This Row],[Sales]]</f>
        <v>#DIV/0!</v>
      </c>
      <c r="W1868" s="3">
        <f>[1]!Table1[[#This Row],[Sales]]-[1]!Table1[[#This Row],[Cost]]-[1]!Table1[[#This Row],[Profit]]</f>
        <v>-5200</v>
      </c>
      <c r="X1868" s="3">
        <f>[1]!Table1[[#This Row],[Quantity]]*[1]!Table1[[#This Row],[Unit_Price]]</f>
        <v>7000</v>
      </c>
      <c r="Y1868" s="3">
        <f>[1]!Table1[[#This Row],[Gross_Sales]]*[1]!Table1[[#This Row],[Discount]]</f>
        <v>350</v>
      </c>
      <c r="Z1868" s="3">
        <f>[1]!Table1[[#This Row],[Gross_Sales]]*[1]!Table1[[#This Row],[Discount_amount]]</f>
        <v>2450000</v>
      </c>
      <c r="AA1868" s="3">
        <f>IFERROR([1]!Table1[[#This Row],[Profit]]/[1]!Table1[[#This Row],[Sales]],0)</f>
        <v>0</v>
      </c>
      <c r="AB1868" s="3">
        <f>YEAR([1]!Table1[[#This Row],[Order_Date]])</f>
        <v>2025</v>
      </c>
      <c r="AC1868" s="3">
        <f>MONTH([1]!Table1[[#This Row],[Order_Date]])</f>
        <v>5</v>
      </c>
      <c r="AD1868" s="3" t="str">
        <f t="shared" si="87"/>
        <v>May</v>
      </c>
      <c r="AE1868" s="3" t="str">
        <f t="shared" si="88"/>
        <v>Q2</v>
      </c>
      <c r="AF1868" s="3" t="str">
        <f t="shared" si="89"/>
        <v>2025-May</v>
      </c>
      <c r="AG1868" s="3">
        <f>COUNTIF(C:C,Table1[[#This Row],[Customer_ID]])</f>
        <v>3</v>
      </c>
      <c r="AH1868" s="9" t="e">
        <f>IF([1]!Table1[[#This Row],[Customer_order_count]] &gt;= 10,"FREQUENT",IF([1]!Table1[[#This Row],[Customer_order_count]] &lt;= 10,"REGULAR","OCASSIONAL"))</f>
        <v>#REF!</v>
      </c>
    </row>
    <row r="1869" spans="1:34" x14ac:dyDescent="0.25">
      <c r="A1869" s="10" t="s">
        <v>2704</v>
      </c>
      <c r="B1869" s="11">
        <v>45686</v>
      </c>
      <c r="C1869" s="12" t="s">
        <v>2601</v>
      </c>
      <c r="D1869" s="13" t="s">
        <v>441</v>
      </c>
      <c r="E1869" s="13" t="s">
        <v>3</v>
      </c>
      <c r="F1869" s="14">
        <v>38</v>
      </c>
      <c r="G1869" s="12" t="s">
        <v>290</v>
      </c>
      <c r="H1869" s="12" t="s">
        <v>276</v>
      </c>
      <c r="I1869" s="12" t="s">
        <v>344</v>
      </c>
      <c r="J1869" s="12" t="s">
        <v>345</v>
      </c>
      <c r="K1869" s="12" t="s">
        <v>39</v>
      </c>
      <c r="L1869" s="14">
        <v>1</v>
      </c>
      <c r="M1869" s="14">
        <v>2200</v>
      </c>
      <c r="N1869" s="15">
        <v>0</v>
      </c>
      <c r="O1869" s="14">
        <v>2200</v>
      </c>
      <c r="P1869" s="14">
        <v>1400</v>
      </c>
      <c r="Q1869" s="5">
        <f>Table1[[#This Row],[Sales]]-Table1[[#This Row],[Cost]]</f>
        <v>800</v>
      </c>
      <c r="R1869" s="12" t="s">
        <v>17</v>
      </c>
      <c r="S1869" s="12" t="s">
        <v>10</v>
      </c>
      <c r="T1869" s="12" t="s">
        <v>18</v>
      </c>
      <c r="U1869" s="12" t="s">
        <v>19</v>
      </c>
      <c r="V1869" s="6">
        <f>Table1[[#This Row],[Profit]]/Table1[[#This Row],[Sales]]</f>
        <v>0.36363636363636365</v>
      </c>
      <c r="W1869" s="12">
        <f>[1]!Table1[[#This Row],[Sales]]-[1]!Table1[[#This Row],[Cost]]-[1]!Table1[[#This Row],[Profit]]</f>
        <v>0</v>
      </c>
      <c r="X1869" s="12">
        <f>[1]!Table1[[#This Row],[Quantity]]*[1]!Table1[[#This Row],[Unit_Price]]</f>
        <v>2200</v>
      </c>
      <c r="Y1869" s="16">
        <f>[1]!Table1[[#This Row],[Gross_Sales]]*[1]!Table1[[#This Row],[Discount]]</f>
        <v>0</v>
      </c>
      <c r="Z1869" s="17">
        <f>[1]!Table1[[#This Row],[Gross_Sales]]*[1]!Table1[[#This Row],[Discount_amount]]</f>
        <v>0</v>
      </c>
      <c r="AA1869" s="15">
        <f>IFERROR([1]!Table1[[#This Row],[Profit]]/[1]!Table1[[#This Row],[Sales]],0)</f>
        <v>0.36363636363636365</v>
      </c>
      <c r="AB1869" s="12">
        <f>YEAR([1]!Table1[[#This Row],[Order_Date]])</f>
        <v>2025</v>
      </c>
      <c r="AC1869" s="12">
        <f>MONTH([1]!Table1[[#This Row],[Order_Date]])</f>
        <v>1</v>
      </c>
      <c r="AD1869" s="12" t="str">
        <f t="shared" si="87"/>
        <v>Jan</v>
      </c>
      <c r="AE1869" s="12" t="str">
        <f t="shared" si="88"/>
        <v>Q1</v>
      </c>
      <c r="AF1869" s="12" t="str">
        <f t="shared" si="89"/>
        <v>2025-Jan</v>
      </c>
      <c r="AG1869" s="12">
        <f>COUNTIF(C:C,Table1[[#This Row],[Customer_ID]])</f>
        <v>2</v>
      </c>
      <c r="AH1869" s="18" t="e">
        <f>IF([1]!Table1[[#This Row],[Customer_order_count]] &gt;= 10,"FREQUENT",IF([1]!Table1[[#This Row],[Customer_order_count]] &lt;= 10,"REGULAR","OCASSIONAL"))</f>
        <v>#REF!</v>
      </c>
    </row>
    <row r="1870" spans="1:34" x14ac:dyDescent="0.25">
      <c r="A1870" s="1" t="s">
        <v>2705</v>
      </c>
      <c r="B1870" s="2">
        <v>45824</v>
      </c>
      <c r="C1870" s="3" t="s">
        <v>710</v>
      </c>
      <c r="D1870" s="4" t="s">
        <v>700</v>
      </c>
      <c r="E1870" s="4" t="s">
        <v>3</v>
      </c>
      <c r="F1870" s="5">
        <v>44</v>
      </c>
      <c r="G1870" s="3" t="s">
        <v>280</v>
      </c>
      <c r="H1870" s="3" t="s">
        <v>270</v>
      </c>
      <c r="I1870" s="3" t="s">
        <v>81</v>
      </c>
      <c r="J1870" s="3" t="s">
        <v>82</v>
      </c>
      <c r="K1870" s="3" t="s">
        <v>58</v>
      </c>
      <c r="L1870" s="5">
        <v>1</v>
      </c>
      <c r="M1870" s="5">
        <v>3500</v>
      </c>
      <c r="N1870" s="6">
        <v>0.1</v>
      </c>
      <c r="O1870" s="5">
        <v>3150</v>
      </c>
      <c r="P1870" s="5">
        <v>2500</v>
      </c>
      <c r="Q1870" s="5">
        <f>Table1[[#This Row],[Sales]]-Table1[[#This Row],[Cost]]</f>
        <v>650</v>
      </c>
      <c r="R1870" s="3" t="s">
        <v>9</v>
      </c>
      <c r="S1870" s="3" t="s">
        <v>10</v>
      </c>
      <c r="T1870" s="3" t="s">
        <v>11</v>
      </c>
      <c r="U1870" s="3" t="s">
        <v>19</v>
      </c>
      <c r="V1870" s="6">
        <f>Table1[[#This Row],[Profit]]/Table1[[#This Row],[Sales]]</f>
        <v>0.20634920634920634</v>
      </c>
      <c r="W1870" s="3">
        <f>[1]!Table1[[#This Row],[Sales]]-[1]!Table1[[#This Row],[Cost]]-[1]!Table1[[#This Row],[Profit]]</f>
        <v>0</v>
      </c>
      <c r="X1870" s="3">
        <f>[1]!Table1[[#This Row],[Quantity]]*[1]!Table1[[#This Row],[Unit_Price]]</f>
        <v>3500</v>
      </c>
      <c r="Y1870" s="7">
        <f>[1]!Table1[[#This Row],[Gross_Sales]]*[1]!Table1[[#This Row],[Discount]]</f>
        <v>350</v>
      </c>
      <c r="Z1870" s="8">
        <f>[1]!Table1[[#This Row],[Gross_Sales]]*[1]!Table1[[#This Row],[Discount_amount]]</f>
        <v>1225000</v>
      </c>
      <c r="AA1870" s="6">
        <f>IFERROR([1]!Table1[[#This Row],[Profit]]/[1]!Table1[[#This Row],[Sales]],0)</f>
        <v>0.20634920634920634</v>
      </c>
      <c r="AB1870" s="3">
        <f>YEAR([1]!Table1[[#This Row],[Order_Date]])</f>
        <v>2025</v>
      </c>
      <c r="AC1870" s="3">
        <f>MONTH([1]!Table1[[#This Row],[Order_Date]])</f>
        <v>6</v>
      </c>
      <c r="AD1870" s="3" t="str">
        <f t="shared" si="87"/>
        <v>Jun</v>
      </c>
      <c r="AE1870" s="3" t="str">
        <f t="shared" si="88"/>
        <v>Q2</v>
      </c>
      <c r="AF1870" s="3" t="str">
        <f t="shared" si="89"/>
        <v>2025-Jun</v>
      </c>
      <c r="AG1870" s="3">
        <f>COUNTIF(C:C,Table1[[#This Row],[Customer_ID]])</f>
        <v>3</v>
      </c>
      <c r="AH1870" s="9" t="e">
        <f>IF([1]!Table1[[#This Row],[Customer_order_count]] &gt;= 10,"FREQUENT",IF([1]!Table1[[#This Row],[Customer_order_count]] &lt;= 10,"REGULAR","OCASSIONAL"))</f>
        <v>#REF!</v>
      </c>
    </row>
    <row r="1871" spans="1:34" x14ac:dyDescent="0.25">
      <c r="A1871" s="10" t="s">
        <v>2706</v>
      </c>
      <c r="B1871" s="11">
        <v>45324</v>
      </c>
      <c r="C1871" s="12" t="s">
        <v>538</v>
      </c>
      <c r="D1871" s="13" t="s">
        <v>362</v>
      </c>
      <c r="E1871" s="13" t="s">
        <v>16</v>
      </c>
      <c r="F1871" s="14">
        <v>31</v>
      </c>
      <c r="G1871" s="12" t="s">
        <v>290</v>
      </c>
      <c r="H1871" s="12" t="s">
        <v>276</v>
      </c>
      <c r="I1871" s="12" t="s">
        <v>176</v>
      </c>
      <c r="J1871" s="12" t="s">
        <v>177</v>
      </c>
      <c r="K1871" s="12" t="s">
        <v>25</v>
      </c>
      <c r="L1871" s="14">
        <v>2</v>
      </c>
      <c r="M1871" s="14">
        <v>22000</v>
      </c>
      <c r="N1871" s="15">
        <v>0.15</v>
      </c>
      <c r="O1871" s="14">
        <v>37400</v>
      </c>
      <c r="P1871" s="14">
        <v>33000</v>
      </c>
      <c r="Q1871" s="5">
        <f>Table1[[#This Row],[Sales]]-Table1[[#This Row],[Cost]]</f>
        <v>4400</v>
      </c>
      <c r="R1871" s="12" t="s">
        <v>17</v>
      </c>
      <c r="S1871" s="12" t="s">
        <v>10</v>
      </c>
      <c r="T1871" s="12" t="s">
        <v>18</v>
      </c>
      <c r="U1871" s="12" t="s">
        <v>12</v>
      </c>
      <c r="V1871" s="6">
        <f>Table1[[#This Row],[Profit]]/Table1[[#This Row],[Sales]]</f>
        <v>0.11764705882352941</v>
      </c>
      <c r="W1871" s="12">
        <f>[1]!Table1[[#This Row],[Sales]]-[1]!Table1[[#This Row],[Cost]]-[1]!Table1[[#This Row],[Profit]]</f>
        <v>0</v>
      </c>
      <c r="X1871" s="12">
        <f>[1]!Table1[[#This Row],[Quantity]]*[1]!Table1[[#This Row],[Unit_Price]]</f>
        <v>44000</v>
      </c>
      <c r="Y1871" s="16">
        <f>[1]!Table1[[#This Row],[Gross_Sales]]*[1]!Table1[[#This Row],[Discount]]</f>
        <v>6600</v>
      </c>
      <c r="Z1871" s="17">
        <f>[1]!Table1[[#This Row],[Gross_Sales]]*[1]!Table1[[#This Row],[Discount_amount]]</f>
        <v>290400000</v>
      </c>
      <c r="AA1871" s="15">
        <f>IFERROR([1]!Table1[[#This Row],[Profit]]/[1]!Table1[[#This Row],[Sales]],0)</f>
        <v>0.11764705882352941</v>
      </c>
      <c r="AB1871" s="12">
        <f>YEAR([1]!Table1[[#This Row],[Order_Date]])</f>
        <v>2024</v>
      </c>
      <c r="AC1871" s="12">
        <f>MONTH([1]!Table1[[#This Row],[Order_Date]])</f>
        <v>2</v>
      </c>
      <c r="AD1871" s="12" t="str">
        <f t="shared" si="87"/>
        <v>Feb</v>
      </c>
      <c r="AE1871" s="12" t="str">
        <f t="shared" si="88"/>
        <v>Q1</v>
      </c>
      <c r="AF1871" s="12" t="str">
        <f t="shared" si="89"/>
        <v>2024-Feb</v>
      </c>
      <c r="AG1871" s="12">
        <f>COUNTIF(C:C,Table1[[#This Row],[Customer_ID]])</f>
        <v>12</v>
      </c>
      <c r="AH1871" s="18" t="e">
        <f>IF([1]!Table1[[#This Row],[Customer_order_count]] &gt;= 10,"FREQUENT",IF([1]!Table1[[#This Row],[Customer_order_count]] &lt;= 10,"REGULAR","OCASSIONAL"))</f>
        <v>#REF!</v>
      </c>
    </row>
    <row r="1872" spans="1:34" x14ac:dyDescent="0.25">
      <c r="A1872" s="1" t="s">
        <v>2707</v>
      </c>
      <c r="B1872" s="2">
        <v>45981</v>
      </c>
      <c r="C1872" s="3" t="s">
        <v>535</v>
      </c>
      <c r="D1872" s="4" t="s">
        <v>536</v>
      </c>
      <c r="E1872" s="4" t="s">
        <v>3</v>
      </c>
      <c r="F1872" s="5">
        <v>33</v>
      </c>
      <c r="G1872" s="3" t="s">
        <v>339</v>
      </c>
      <c r="H1872" s="3" t="s">
        <v>285</v>
      </c>
      <c r="I1872" s="3" t="s">
        <v>127</v>
      </c>
      <c r="J1872" s="3" t="s">
        <v>128</v>
      </c>
      <c r="K1872" s="3" t="s">
        <v>58</v>
      </c>
      <c r="L1872" s="5">
        <v>1</v>
      </c>
      <c r="M1872" s="5">
        <v>3000</v>
      </c>
      <c r="N1872" s="6">
        <v>0.15</v>
      </c>
      <c r="O1872" s="5">
        <v>2550</v>
      </c>
      <c r="P1872" s="5">
        <v>2100</v>
      </c>
      <c r="Q1872" s="5">
        <f>Table1[[#This Row],[Sales]]-Table1[[#This Row],[Cost]]</f>
        <v>450</v>
      </c>
      <c r="R1872" s="3" t="s">
        <v>98</v>
      </c>
      <c r="S1872" s="3" t="s">
        <v>10</v>
      </c>
      <c r="T1872" s="3" t="s">
        <v>40</v>
      </c>
      <c r="U1872" s="3" t="s">
        <v>12</v>
      </c>
      <c r="V1872" s="6">
        <f>Table1[[#This Row],[Profit]]/Table1[[#This Row],[Sales]]</f>
        <v>0.17647058823529413</v>
      </c>
      <c r="W1872" s="3">
        <f>[1]!Table1[[#This Row],[Sales]]-[1]!Table1[[#This Row],[Cost]]-[1]!Table1[[#This Row],[Profit]]</f>
        <v>0</v>
      </c>
      <c r="X1872" s="3">
        <f>[1]!Table1[[#This Row],[Quantity]]*[1]!Table1[[#This Row],[Unit_Price]]</f>
        <v>3000</v>
      </c>
      <c r="Y1872" s="7">
        <f>[1]!Table1[[#This Row],[Gross_Sales]]*[1]!Table1[[#This Row],[Discount]]</f>
        <v>450</v>
      </c>
      <c r="Z1872" s="8">
        <f>[1]!Table1[[#This Row],[Gross_Sales]]*[1]!Table1[[#This Row],[Discount_amount]]</f>
        <v>1350000</v>
      </c>
      <c r="AA1872" s="6">
        <f>IFERROR([1]!Table1[[#This Row],[Profit]]/[1]!Table1[[#This Row],[Sales]],0)</f>
        <v>0.17647058823529413</v>
      </c>
      <c r="AB1872" s="3">
        <f>YEAR([1]!Table1[[#This Row],[Order_Date]])</f>
        <v>2025</v>
      </c>
      <c r="AC1872" s="3">
        <f>MONTH([1]!Table1[[#This Row],[Order_Date]])</f>
        <v>11</v>
      </c>
      <c r="AD1872" s="3" t="str">
        <f t="shared" si="87"/>
        <v>Nov</v>
      </c>
      <c r="AE1872" s="3" t="str">
        <f t="shared" si="88"/>
        <v>Q4</v>
      </c>
      <c r="AF1872" s="3" t="str">
        <f t="shared" si="89"/>
        <v>2025-Nov</v>
      </c>
      <c r="AG1872" s="3">
        <f>COUNTIF(C:C,Table1[[#This Row],[Customer_ID]])</f>
        <v>8</v>
      </c>
      <c r="AH1872" s="9" t="e">
        <f>IF([1]!Table1[[#This Row],[Customer_order_count]] &gt;= 10,"FREQUENT",IF([1]!Table1[[#This Row],[Customer_order_count]] &lt;= 10,"REGULAR","OCASSIONAL"))</f>
        <v>#REF!</v>
      </c>
    </row>
    <row r="1873" spans="1:34" x14ac:dyDescent="0.25">
      <c r="A1873" s="10" t="s">
        <v>2708</v>
      </c>
      <c r="B1873" s="11">
        <v>45748</v>
      </c>
      <c r="C1873" s="12" t="s">
        <v>1165</v>
      </c>
      <c r="D1873" s="13" t="s">
        <v>1166</v>
      </c>
      <c r="E1873" s="13" t="s">
        <v>16</v>
      </c>
      <c r="F1873" s="14">
        <v>22</v>
      </c>
      <c r="G1873" s="12" t="s">
        <v>295</v>
      </c>
      <c r="H1873" s="12" t="s">
        <v>270</v>
      </c>
      <c r="I1873" s="12" t="s">
        <v>31</v>
      </c>
      <c r="J1873" s="12" t="s">
        <v>32</v>
      </c>
      <c r="K1873" s="12" t="s">
        <v>25</v>
      </c>
      <c r="L1873" s="14">
        <v>2</v>
      </c>
      <c r="M1873" s="14">
        <v>5000</v>
      </c>
      <c r="N1873" s="15">
        <v>0.15</v>
      </c>
      <c r="O1873" s="14">
        <v>8500</v>
      </c>
      <c r="P1873" s="14">
        <v>7000</v>
      </c>
      <c r="Q1873" s="5">
        <f>Table1[[#This Row],[Sales]]-Table1[[#This Row],[Cost]]</f>
        <v>1500</v>
      </c>
      <c r="R1873" s="12" t="s">
        <v>17</v>
      </c>
      <c r="S1873" s="12" t="s">
        <v>10</v>
      </c>
      <c r="T1873" s="12" t="s">
        <v>11</v>
      </c>
      <c r="U1873" s="12" t="s">
        <v>19</v>
      </c>
      <c r="V1873" s="6">
        <f>Table1[[#This Row],[Profit]]/Table1[[#This Row],[Sales]]</f>
        <v>0.17647058823529413</v>
      </c>
      <c r="W1873" s="12">
        <f>[1]!Table1[[#This Row],[Sales]]-[1]!Table1[[#This Row],[Cost]]-[1]!Table1[[#This Row],[Profit]]</f>
        <v>0</v>
      </c>
      <c r="X1873" s="12">
        <f>[1]!Table1[[#This Row],[Quantity]]*[1]!Table1[[#This Row],[Unit_Price]]</f>
        <v>10000</v>
      </c>
      <c r="Y1873" s="16">
        <f>[1]!Table1[[#This Row],[Gross_Sales]]*[1]!Table1[[#This Row],[Discount]]</f>
        <v>1500</v>
      </c>
      <c r="Z1873" s="17">
        <f>[1]!Table1[[#This Row],[Gross_Sales]]*[1]!Table1[[#This Row],[Discount_amount]]</f>
        <v>15000000</v>
      </c>
      <c r="AA1873" s="15">
        <f>IFERROR([1]!Table1[[#This Row],[Profit]]/[1]!Table1[[#This Row],[Sales]],0)</f>
        <v>0.17647058823529413</v>
      </c>
      <c r="AB1873" s="12">
        <f>YEAR([1]!Table1[[#This Row],[Order_Date]])</f>
        <v>2025</v>
      </c>
      <c r="AC1873" s="12">
        <f>MONTH([1]!Table1[[#This Row],[Order_Date]])</f>
        <v>4</v>
      </c>
      <c r="AD1873" s="12" t="str">
        <f t="shared" si="87"/>
        <v>Apr</v>
      </c>
      <c r="AE1873" s="12" t="str">
        <f t="shared" si="88"/>
        <v>Q2</v>
      </c>
      <c r="AF1873" s="12" t="str">
        <f t="shared" si="89"/>
        <v>2025-Apr</v>
      </c>
      <c r="AG1873" s="12">
        <f>COUNTIF(C:C,Table1[[#This Row],[Customer_ID]])</f>
        <v>3</v>
      </c>
      <c r="AH1873" s="18" t="e">
        <f>IF([1]!Table1[[#This Row],[Customer_order_count]] &gt;= 10,"FREQUENT",IF([1]!Table1[[#This Row],[Customer_order_count]] &lt;= 10,"REGULAR","OCASSIONAL"))</f>
        <v>#REF!</v>
      </c>
    </row>
    <row r="1874" spans="1:34" x14ac:dyDescent="0.25">
      <c r="A1874" s="1" t="s">
        <v>2709</v>
      </c>
      <c r="B1874" s="2">
        <v>45541</v>
      </c>
      <c r="C1874" s="3" t="s">
        <v>1001</v>
      </c>
      <c r="D1874" s="3" t="s">
        <v>1002</v>
      </c>
      <c r="E1874" s="3" t="s">
        <v>16</v>
      </c>
      <c r="F1874" s="3">
        <v>49</v>
      </c>
      <c r="G1874" s="3" t="s">
        <v>280</v>
      </c>
      <c r="H1874" s="3" t="s">
        <v>270</v>
      </c>
      <c r="I1874" s="3" t="s">
        <v>186</v>
      </c>
      <c r="J1874" s="3" t="s">
        <v>187</v>
      </c>
      <c r="K1874" s="3" t="s">
        <v>91</v>
      </c>
      <c r="L1874" s="3">
        <v>1</v>
      </c>
      <c r="M1874" s="3">
        <v>12000</v>
      </c>
      <c r="N1874" s="3">
        <v>0.1</v>
      </c>
      <c r="O1874" s="3">
        <v>0</v>
      </c>
      <c r="P1874" s="3">
        <v>9000</v>
      </c>
      <c r="Q1874" s="5">
        <f>Table1[[#This Row],[Sales]]-Table1[[#This Row],[Cost]]</f>
        <v>-9000</v>
      </c>
      <c r="R1874" s="3" t="s">
        <v>26</v>
      </c>
      <c r="S1874" s="3" t="s">
        <v>291</v>
      </c>
      <c r="T1874" s="3" t="s">
        <v>33</v>
      </c>
      <c r="U1874" s="3" t="s">
        <v>27</v>
      </c>
      <c r="V1874" s="3" t="e">
        <f>Table1[[#This Row],[Profit]]/Table1[[#This Row],[Sales]]</f>
        <v>#DIV/0!</v>
      </c>
      <c r="W1874" s="3">
        <f>[1]!Table1[[#This Row],[Sales]]-[1]!Table1[[#This Row],[Cost]]-[1]!Table1[[#This Row],[Profit]]</f>
        <v>-9000</v>
      </c>
      <c r="X1874" s="3">
        <f>[1]!Table1[[#This Row],[Quantity]]*[1]!Table1[[#This Row],[Unit_Price]]</f>
        <v>12000</v>
      </c>
      <c r="Y1874" s="3">
        <f>[1]!Table1[[#This Row],[Gross_Sales]]*[1]!Table1[[#This Row],[Discount]]</f>
        <v>1200</v>
      </c>
      <c r="Z1874" s="3">
        <f>[1]!Table1[[#This Row],[Gross_Sales]]*[1]!Table1[[#This Row],[Discount_amount]]</f>
        <v>14400000</v>
      </c>
      <c r="AA1874" s="3">
        <f>IFERROR([1]!Table1[[#This Row],[Profit]]/[1]!Table1[[#This Row],[Sales]],0)</f>
        <v>0</v>
      </c>
      <c r="AB1874" s="3">
        <f>YEAR([1]!Table1[[#This Row],[Order_Date]])</f>
        <v>2024</v>
      </c>
      <c r="AC1874" s="3">
        <f>MONTH([1]!Table1[[#This Row],[Order_Date]])</f>
        <v>9</v>
      </c>
      <c r="AD1874" s="3" t="str">
        <f t="shared" si="87"/>
        <v>Sep</v>
      </c>
      <c r="AE1874" s="3" t="str">
        <f t="shared" si="88"/>
        <v>Q3</v>
      </c>
      <c r="AF1874" s="3" t="str">
        <f t="shared" si="89"/>
        <v>2024-Sep</v>
      </c>
      <c r="AG1874" s="3">
        <f>COUNTIF(C:C,Table1[[#This Row],[Customer_ID]])</f>
        <v>16</v>
      </c>
      <c r="AH1874" s="9" t="e">
        <f>IF([1]!Table1[[#This Row],[Customer_order_count]] &gt;= 10,"FREQUENT",IF([1]!Table1[[#This Row],[Customer_order_count]] &lt;= 10,"REGULAR","OCASSIONAL"))</f>
        <v>#REF!</v>
      </c>
    </row>
    <row r="1875" spans="1:34" x14ac:dyDescent="0.25">
      <c r="A1875" s="10" t="s">
        <v>2710</v>
      </c>
      <c r="B1875" s="11">
        <v>46008</v>
      </c>
      <c r="C1875" s="12" t="s">
        <v>715</v>
      </c>
      <c r="D1875" s="12" t="s">
        <v>448</v>
      </c>
      <c r="E1875" s="12" t="s">
        <v>16</v>
      </c>
      <c r="F1875" s="12">
        <v>38</v>
      </c>
      <c r="G1875" s="12" t="s">
        <v>317</v>
      </c>
      <c r="H1875" s="12" t="s">
        <v>5</v>
      </c>
      <c r="I1875" s="12" t="s">
        <v>65</v>
      </c>
      <c r="J1875" s="12" t="s">
        <v>66</v>
      </c>
      <c r="K1875" s="12" t="s">
        <v>25</v>
      </c>
      <c r="L1875" s="12">
        <v>3</v>
      </c>
      <c r="M1875" s="12">
        <v>2500</v>
      </c>
      <c r="N1875" s="12">
        <v>0.1</v>
      </c>
      <c r="O1875" s="12">
        <v>6750</v>
      </c>
      <c r="P1875" s="12">
        <v>4800</v>
      </c>
      <c r="Q1875" s="5">
        <f>Table1[[#This Row],[Sales]]-Table1[[#This Row],[Cost]]</f>
        <v>1950</v>
      </c>
      <c r="R1875" s="12" t="s">
        <v>26</v>
      </c>
      <c r="S1875" s="12" t="s">
        <v>287</v>
      </c>
      <c r="T1875" s="12" t="s">
        <v>40</v>
      </c>
      <c r="U1875" s="12" t="s">
        <v>27</v>
      </c>
      <c r="V1875" s="6">
        <f>Table1[[#This Row],[Profit]]/Table1[[#This Row],[Sales]]</f>
        <v>0.28888888888888886</v>
      </c>
      <c r="W1875" s="12">
        <f>[1]!Table1[[#This Row],[Sales]]-[1]!Table1[[#This Row],[Cost]]-[1]!Table1[[#This Row],[Profit]]</f>
        <v>-9600</v>
      </c>
      <c r="X1875" s="12">
        <f>[1]!Table1[[#This Row],[Quantity]]*[1]!Table1[[#This Row],[Unit_Price]]</f>
        <v>7500</v>
      </c>
      <c r="Y1875" s="12">
        <f>[1]!Table1[[#This Row],[Gross_Sales]]*[1]!Table1[[#This Row],[Discount]]</f>
        <v>750</v>
      </c>
      <c r="Z1875" s="12">
        <f>[1]!Table1[[#This Row],[Gross_Sales]]*[1]!Table1[[#This Row],[Discount_amount]]</f>
        <v>5625000</v>
      </c>
      <c r="AA1875" s="12">
        <f>IFERROR([1]!Table1[[#This Row],[Profit]]/[1]!Table1[[#This Row],[Sales]],0)</f>
        <v>0.28888888888888886</v>
      </c>
      <c r="AB1875" s="12">
        <f>YEAR([1]!Table1[[#This Row],[Order_Date]])</f>
        <v>2025</v>
      </c>
      <c r="AC1875" s="12">
        <f>MONTH([1]!Table1[[#This Row],[Order_Date]])</f>
        <v>12</v>
      </c>
      <c r="AD1875" s="12" t="str">
        <f t="shared" si="87"/>
        <v>Dec</v>
      </c>
      <c r="AE1875" s="12" t="str">
        <f t="shared" si="88"/>
        <v>Q4</v>
      </c>
      <c r="AF1875" s="12" t="str">
        <f t="shared" si="89"/>
        <v>2025-Dec</v>
      </c>
      <c r="AG1875" s="12">
        <f>COUNTIF(C:C,Table1[[#This Row],[Customer_ID]])</f>
        <v>21</v>
      </c>
      <c r="AH1875" s="18" t="e">
        <f>IF([1]!Table1[[#This Row],[Customer_order_count]] &gt;= 10,"FREQUENT",IF([1]!Table1[[#This Row],[Customer_order_count]] &lt;= 10,"REGULAR","OCASSIONAL"))</f>
        <v>#REF!</v>
      </c>
    </row>
    <row r="1876" spans="1:34" x14ac:dyDescent="0.25">
      <c r="A1876" s="1" t="s">
        <v>2711</v>
      </c>
      <c r="B1876" s="2">
        <v>45321</v>
      </c>
      <c r="C1876" s="3" t="s">
        <v>674</v>
      </c>
      <c r="D1876" s="4" t="s">
        <v>675</v>
      </c>
      <c r="E1876" s="4" t="s">
        <v>16</v>
      </c>
      <c r="F1876" s="5">
        <v>48</v>
      </c>
      <c r="G1876" s="3" t="s">
        <v>290</v>
      </c>
      <c r="H1876" s="3" t="s">
        <v>276</v>
      </c>
      <c r="I1876" s="3" t="s">
        <v>305</v>
      </c>
      <c r="J1876" s="3" t="s">
        <v>306</v>
      </c>
      <c r="K1876" s="3" t="s">
        <v>91</v>
      </c>
      <c r="L1876" s="5">
        <v>3</v>
      </c>
      <c r="M1876" s="5">
        <v>8500</v>
      </c>
      <c r="N1876" s="6">
        <v>0</v>
      </c>
      <c r="O1876" s="5">
        <v>25500</v>
      </c>
      <c r="P1876" s="5">
        <v>19500</v>
      </c>
      <c r="Q1876" s="5">
        <f>Table1[[#This Row],[Sales]]-Table1[[#This Row],[Cost]]</f>
        <v>6000</v>
      </c>
      <c r="R1876" s="3" t="s">
        <v>77</v>
      </c>
      <c r="S1876" s="3" t="s">
        <v>10</v>
      </c>
      <c r="T1876" s="3" t="s">
        <v>18</v>
      </c>
      <c r="U1876" s="3" t="s">
        <v>12</v>
      </c>
      <c r="V1876" s="6">
        <f>Table1[[#This Row],[Profit]]/Table1[[#This Row],[Sales]]</f>
        <v>0.23529411764705882</v>
      </c>
      <c r="W1876" s="3">
        <f>[1]!Table1[[#This Row],[Sales]]-[1]!Table1[[#This Row],[Cost]]-[1]!Table1[[#This Row],[Profit]]</f>
        <v>0</v>
      </c>
      <c r="X1876" s="3">
        <f>[1]!Table1[[#This Row],[Quantity]]*[1]!Table1[[#This Row],[Unit_Price]]</f>
        <v>25500</v>
      </c>
      <c r="Y1876" s="7">
        <f>[1]!Table1[[#This Row],[Gross_Sales]]*[1]!Table1[[#This Row],[Discount]]</f>
        <v>0</v>
      </c>
      <c r="Z1876" s="8">
        <f>[1]!Table1[[#This Row],[Gross_Sales]]*[1]!Table1[[#This Row],[Discount_amount]]</f>
        <v>0</v>
      </c>
      <c r="AA1876" s="6">
        <f>IFERROR([1]!Table1[[#This Row],[Profit]]/[1]!Table1[[#This Row],[Sales]],0)</f>
        <v>0.23529411764705882</v>
      </c>
      <c r="AB1876" s="3">
        <f>YEAR([1]!Table1[[#This Row],[Order_Date]])</f>
        <v>2024</v>
      </c>
      <c r="AC1876" s="3">
        <f>MONTH([1]!Table1[[#This Row],[Order_Date]])</f>
        <v>1</v>
      </c>
      <c r="AD1876" s="3" t="str">
        <f t="shared" si="87"/>
        <v>Jan</v>
      </c>
      <c r="AE1876" s="3" t="str">
        <f t="shared" si="88"/>
        <v>Q1</v>
      </c>
      <c r="AF1876" s="3" t="str">
        <f t="shared" si="89"/>
        <v>2024-Jan</v>
      </c>
      <c r="AG1876" s="3">
        <f>COUNTIF(C:C,Table1[[#This Row],[Customer_ID]])</f>
        <v>3</v>
      </c>
      <c r="AH1876" s="9" t="e">
        <f>IF([1]!Table1[[#This Row],[Customer_order_count]] &gt;= 10,"FREQUENT",IF([1]!Table1[[#This Row],[Customer_order_count]] &lt;= 10,"REGULAR","OCASSIONAL"))</f>
        <v>#REF!</v>
      </c>
    </row>
    <row r="1877" spans="1:34" x14ac:dyDescent="0.25">
      <c r="A1877" s="10" t="s">
        <v>2712</v>
      </c>
      <c r="B1877" s="11">
        <v>45684</v>
      </c>
      <c r="C1877" s="12" t="s">
        <v>267</v>
      </c>
      <c r="D1877" s="13" t="s">
        <v>268</v>
      </c>
      <c r="E1877" s="13" t="s">
        <v>16</v>
      </c>
      <c r="F1877" s="14">
        <v>32</v>
      </c>
      <c r="G1877" s="12" t="s">
        <v>269</v>
      </c>
      <c r="H1877" s="12" t="s">
        <v>270</v>
      </c>
      <c r="I1877" s="12" t="s">
        <v>37</v>
      </c>
      <c r="J1877" s="12" t="s">
        <v>38</v>
      </c>
      <c r="K1877" s="12" t="s">
        <v>39</v>
      </c>
      <c r="L1877" s="14">
        <v>2</v>
      </c>
      <c r="M1877" s="14">
        <v>900</v>
      </c>
      <c r="N1877" s="15">
        <v>0.15</v>
      </c>
      <c r="O1877" s="14">
        <v>1530</v>
      </c>
      <c r="P1877" s="14">
        <v>1100</v>
      </c>
      <c r="Q1877" s="5">
        <f>Table1[[#This Row],[Sales]]-Table1[[#This Row],[Cost]]</f>
        <v>430</v>
      </c>
      <c r="R1877" s="12" t="s">
        <v>26</v>
      </c>
      <c r="S1877" s="12" t="s">
        <v>10</v>
      </c>
      <c r="T1877" s="12" t="s">
        <v>18</v>
      </c>
      <c r="U1877" s="12" t="s">
        <v>27</v>
      </c>
      <c r="V1877" s="6">
        <f>Table1[[#This Row],[Profit]]/Table1[[#This Row],[Sales]]</f>
        <v>0.28104575163398693</v>
      </c>
      <c r="W1877" s="12">
        <f>[1]!Table1[[#This Row],[Sales]]-[1]!Table1[[#This Row],[Cost]]-[1]!Table1[[#This Row],[Profit]]</f>
        <v>0</v>
      </c>
      <c r="X1877" s="12">
        <f>[1]!Table1[[#This Row],[Quantity]]*[1]!Table1[[#This Row],[Unit_Price]]</f>
        <v>1800</v>
      </c>
      <c r="Y1877" s="16">
        <f>[1]!Table1[[#This Row],[Gross_Sales]]*[1]!Table1[[#This Row],[Discount]]</f>
        <v>270</v>
      </c>
      <c r="Z1877" s="17">
        <f>[1]!Table1[[#This Row],[Gross_Sales]]*[1]!Table1[[#This Row],[Discount_amount]]</f>
        <v>486000</v>
      </c>
      <c r="AA1877" s="15">
        <f>IFERROR([1]!Table1[[#This Row],[Profit]]/[1]!Table1[[#This Row],[Sales]],0)</f>
        <v>0.28104575163398693</v>
      </c>
      <c r="AB1877" s="12">
        <f>YEAR([1]!Table1[[#This Row],[Order_Date]])</f>
        <v>2025</v>
      </c>
      <c r="AC1877" s="12">
        <f>MONTH([1]!Table1[[#This Row],[Order_Date]])</f>
        <v>1</v>
      </c>
      <c r="AD1877" s="12" t="str">
        <f t="shared" si="87"/>
        <v>Jan</v>
      </c>
      <c r="AE1877" s="12" t="str">
        <f t="shared" si="88"/>
        <v>Q1</v>
      </c>
      <c r="AF1877" s="12" t="str">
        <f t="shared" si="89"/>
        <v>2025-Jan</v>
      </c>
      <c r="AG1877" s="12">
        <f>COUNTIF(C:C,Table1[[#This Row],[Customer_ID]])</f>
        <v>11</v>
      </c>
      <c r="AH1877" s="18" t="e">
        <f>IF([1]!Table1[[#This Row],[Customer_order_count]] &gt;= 10,"FREQUENT",IF([1]!Table1[[#This Row],[Customer_order_count]] &lt;= 10,"REGULAR","OCASSIONAL"))</f>
        <v>#REF!</v>
      </c>
    </row>
    <row r="1878" spans="1:34" x14ac:dyDescent="0.25">
      <c r="A1878" s="1" t="s">
        <v>2713</v>
      </c>
      <c r="B1878" s="2">
        <v>45779</v>
      </c>
      <c r="C1878" s="3" t="s">
        <v>945</v>
      </c>
      <c r="D1878" s="4" t="s">
        <v>2</v>
      </c>
      <c r="E1878" s="4" t="s">
        <v>3</v>
      </c>
      <c r="F1878" s="5">
        <v>42</v>
      </c>
      <c r="G1878" s="3" t="s">
        <v>407</v>
      </c>
      <c r="H1878" s="3" t="s">
        <v>285</v>
      </c>
      <c r="I1878" s="3" t="s">
        <v>6</v>
      </c>
      <c r="J1878" s="3" t="s">
        <v>7</v>
      </c>
      <c r="K1878" s="3" t="s">
        <v>8</v>
      </c>
      <c r="L1878" s="5">
        <v>1</v>
      </c>
      <c r="M1878" s="5">
        <v>7000</v>
      </c>
      <c r="N1878" s="6">
        <v>0</v>
      </c>
      <c r="O1878" s="5">
        <v>7000</v>
      </c>
      <c r="P1878" s="5">
        <v>5200</v>
      </c>
      <c r="Q1878" s="5">
        <f>Table1[[#This Row],[Sales]]-Table1[[#This Row],[Cost]]</f>
        <v>1800</v>
      </c>
      <c r="R1878" s="3" t="s">
        <v>26</v>
      </c>
      <c r="S1878" s="3" t="s">
        <v>10</v>
      </c>
      <c r="T1878" s="3" t="s">
        <v>11</v>
      </c>
      <c r="U1878" s="3" t="s">
        <v>12</v>
      </c>
      <c r="V1878" s="6">
        <f>Table1[[#This Row],[Profit]]/Table1[[#This Row],[Sales]]</f>
        <v>0.25714285714285712</v>
      </c>
      <c r="W1878" s="3">
        <f>[1]!Table1[[#This Row],[Sales]]-[1]!Table1[[#This Row],[Cost]]-[1]!Table1[[#This Row],[Profit]]</f>
        <v>0</v>
      </c>
      <c r="X1878" s="3">
        <f>[1]!Table1[[#This Row],[Quantity]]*[1]!Table1[[#This Row],[Unit_Price]]</f>
        <v>7000</v>
      </c>
      <c r="Y1878" s="7">
        <f>[1]!Table1[[#This Row],[Gross_Sales]]*[1]!Table1[[#This Row],[Discount]]</f>
        <v>0</v>
      </c>
      <c r="Z1878" s="8">
        <f>[1]!Table1[[#This Row],[Gross_Sales]]*[1]!Table1[[#This Row],[Discount_amount]]</f>
        <v>0</v>
      </c>
      <c r="AA1878" s="6">
        <f>IFERROR([1]!Table1[[#This Row],[Profit]]/[1]!Table1[[#This Row],[Sales]],0)</f>
        <v>0.25714285714285712</v>
      </c>
      <c r="AB1878" s="3">
        <f>YEAR([1]!Table1[[#This Row],[Order_Date]])</f>
        <v>2025</v>
      </c>
      <c r="AC1878" s="3">
        <f>MONTH([1]!Table1[[#This Row],[Order_Date]])</f>
        <v>5</v>
      </c>
      <c r="AD1878" s="3" t="str">
        <f t="shared" si="87"/>
        <v>May</v>
      </c>
      <c r="AE1878" s="3" t="str">
        <f t="shared" si="88"/>
        <v>Q2</v>
      </c>
      <c r="AF1878" s="3" t="str">
        <f t="shared" si="89"/>
        <v>2025-May</v>
      </c>
      <c r="AG1878" s="3">
        <f>COUNTIF(C:C,Table1[[#This Row],[Customer_ID]])</f>
        <v>6</v>
      </c>
      <c r="AH1878" s="9" t="e">
        <f>IF([1]!Table1[[#This Row],[Customer_order_count]] &gt;= 10,"FREQUENT",IF([1]!Table1[[#This Row],[Customer_order_count]] &lt;= 10,"REGULAR","OCASSIONAL"))</f>
        <v>#REF!</v>
      </c>
    </row>
    <row r="1879" spans="1:34" x14ac:dyDescent="0.25">
      <c r="A1879" s="10" t="s">
        <v>2714</v>
      </c>
      <c r="B1879" s="11">
        <v>45839</v>
      </c>
      <c r="C1879" s="12" t="s">
        <v>727</v>
      </c>
      <c r="D1879" s="13" t="s">
        <v>728</v>
      </c>
      <c r="E1879" s="13" t="s">
        <v>16</v>
      </c>
      <c r="F1879" s="14">
        <v>37</v>
      </c>
      <c r="G1879" s="12" t="s">
        <v>312</v>
      </c>
      <c r="H1879" s="12" t="s">
        <v>276</v>
      </c>
      <c r="I1879" s="12" t="s">
        <v>51</v>
      </c>
      <c r="J1879" s="12" t="s">
        <v>52</v>
      </c>
      <c r="K1879" s="12" t="s">
        <v>8</v>
      </c>
      <c r="L1879" s="14">
        <v>1</v>
      </c>
      <c r="M1879" s="14">
        <v>4500</v>
      </c>
      <c r="N1879" s="15">
        <v>0.05</v>
      </c>
      <c r="O1879" s="14">
        <v>4275</v>
      </c>
      <c r="P1879" s="14">
        <v>3200</v>
      </c>
      <c r="Q1879" s="5">
        <f>Table1[[#This Row],[Sales]]-Table1[[#This Row],[Cost]]</f>
        <v>1075</v>
      </c>
      <c r="R1879" s="12" t="s">
        <v>9</v>
      </c>
      <c r="S1879" s="12" t="s">
        <v>10</v>
      </c>
      <c r="T1879" s="12" t="s">
        <v>33</v>
      </c>
      <c r="U1879" s="12" t="s">
        <v>19</v>
      </c>
      <c r="V1879" s="6">
        <f>Table1[[#This Row],[Profit]]/Table1[[#This Row],[Sales]]</f>
        <v>0.25146198830409355</v>
      </c>
      <c r="W1879" s="12">
        <f>[1]!Table1[[#This Row],[Sales]]-[1]!Table1[[#This Row],[Cost]]-[1]!Table1[[#This Row],[Profit]]</f>
        <v>0</v>
      </c>
      <c r="X1879" s="12">
        <f>[1]!Table1[[#This Row],[Quantity]]*[1]!Table1[[#This Row],[Unit_Price]]</f>
        <v>4500</v>
      </c>
      <c r="Y1879" s="16">
        <f>[1]!Table1[[#This Row],[Gross_Sales]]*[1]!Table1[[#This Row],[Discount]]</f>
        <v>225</v>
      </c>
      <c r="Z1879" s="17">
        <f>[1]!Table1[[#This Row],[Gross_Sales]]*[1]!Table1[[#This Row],[Discount_amount]]</f>
        <v>1012500</v>
      </c>
      <c r="AA1879" s="15">
        <f>IFERROR([1]!Table1[[#This Row],[Profit]]/[1]!Table1[[#This Row],[Sales]],0)</f>
        <v>0.25146198830409355</v>
      </c>
      <c r="AB1879" s="12">
        <f>YEAR([1]!Table1[[#This Row],[Order_Date]])</f>
        <v>2025</v>
      </c>
      <c r="AC1879" s="12">
        <f>MONTH([1]!Table1[[#This Row],[Order_Date]])</f>
        <v>7</v>
      </c>
      <c r="AD1879" s="12" t="str">
        <f t="shared" si="87"/>
        <v>Jul</v>
      </c>
      <c r="AE1879" s="12" t="str">
        <f t="shared" si="88"/>
        <v>Q3</v>
      </c>
      <c r="AF1879" s="12" t="str">
        <f t="shared" si="89"/>
        <v>2025-Jul</v>
      </c>
      <c r="AG1879" s="12">
        <f>COUNTIF(C:C,Table1[[#This Row],[Customer_ID]])</f>
        <v>8</v>
      </c>
      <c r="AH1879" s="18" t="e">
        <f>IF([1]!Table1[[#This Row],[Customer_order_count]] &gt;= 10,"FREQUENT",IF([1]!Table1[[#This Row],[Customer_order_count]] &lt;= 10,"REGULAR","OCASSIONAL"))</f>
        <v>#REF!</v>
      </c>
    </row>
    <row r="1880" spans="1:34" x14ac:dyDescent="0.25">
      <c r="A1880" s="1" t="s">
        <v>2715</v>
      </c>
      <c r="B1880" s="2">
        <v>46000</v>
      </c>
      <c r="C1880" s="3" t="s">
        <v>2716</v>
      </c>
      <c r="D1880" s="3" t="s">
        <v>700</v>
      </c>
      <c r="E1880" s="3" t="s">
        <v>16</v>
      </c>
      <c r="F1880" s="3">
        <v>43</v>
      </c>
      <c r="G1880" s="3" t="s">
        <v>317</v>
      </c>
      <c r="H1880" s="3" t="s">
        <v>5</v>
      </c>
      <c r="I1880" s="3" t="s">
        <v>68</v>
      </c>
      <c r="J1880" s="3" t="s">
        <v>69</v>
      </c>
      <c r="K1880" s="3" t="s">
        <v>39</v>
      </c>
      <c r="L1880" s="3">
        <v>1</v>
      </c>
      <c r="M1880" s="3">
        <v>3500</v>
      </c>
      <c r="N1880" s="3">
        <v>0.15</v>
      </c>
      <c r="O1880" s="3">
        <v>0</v>
      </c>
      <c r="P1880" s="3">
        <v>2300</v>
      </c>
      <c r="Q1880" s="5">
        <f>Table1[[#This Row],[Sales]]-Table1[[#This Row],[Cost]]</f>
        <v>-2300</v>
      </c>
      <c r="R1880" s="3" t="s">
        <v>77</v>
      </c>
      <c r="S1880" s="3" t="s">
        <v>291</v>
      </c>
      <c r="T1880" s="3" t="s">
        <v>40</v>
      </c>
      <c r="U1880" s="3" t="s">
        <v>19</v>
      </c>
      <c r="V1880" s="3" t="e">
        <f>Table1[[#This Row],[Profit]]/Table1[[#This Row],[Sales]]</f>
        <v>#DIV/0!</v>
      </c>
      <c r="W1880" s="3">
        <f>[1]!Table1[[#This Row],[Sales]]-[1]!Table1[[#This Row],[Cost]]-[1]!Table1[[#This Row],[Profit]]</f>
        <v>-2300</v>
      </c>
      <c r="X1880" s="3">
        <f>[1]!Table1[[#This Row],[Quantity]]*[1]!Table1[[#This Row],[Unit_Price]]</f>
        <v>3500</v>
      </c>
      <c r="Y1880" s="3">
        <f>[1]!Table1[[#This Row],[Gross_Sales]]*[1]!Table1[[#This Row],[Discount]]</f>
        <v>525</v>
      </c>
      <c r="Z1880" s="3">
        <f>[1]!Table1[[#This Row],[Gross_Sales]]*[1]!Table1[[#This Row],[Discount_amount]]</f>
        <v>1837500</v>
      </c>
      <c r="AA1880" s="3">
        <f>IFERROR([1]!Table1[[#This Row],[Profit]]/[1]!Table1[[#This Row],[Sales]],0)</f>
        <v>0</v>
      </c>
      <c r="AB1880" s="3">
        <f>YEAR([1]!Table1[[#This Row],[Order_Date]])</f>
        <v>2025</v>
      </c>
      <c r="AC1880" s="3">
        <f>MONTH([1]!Table1[[#This Row],[Order_Date]])</f>
        <v>12</v>
      </c>
      <c r="AD1880" s="3" t="str">
        <f t="shared" si="87"/>
        <v>Dec</v>
      </c>
      <c r="AE1880" s="3" t="str">
        <f t="shared" si="88"/>
        <v>Q4</v>
      </c>
      <c r="AF1880" s="3" t="str">
        <f t="shared" si="89"/>
        <v>2025-Dec</v>
      </c>
      <c r="AG1880" s="3">
        <f>COUNTIF(C:C,Table1[[#This Row],[Customer_ID]])</f>
        <v>1</v>
      </c>
      <c r="AH1880" s="9" t="e">
        <f>IF([1]!Table1[[#This Row],[Customer_order_count]] &gt;= 10,"FREQUENT",IF([1]!Table1[[#This Row],[Customer_order_count]] &lt;= 10,"REGULAR","OCASSIONAL"))</f>
        <v>#REF!</v>
      </c>
    </row>
    <row r="1881" spans="1:34" x14ac:dyDescent="0.25">
      <c r="A1881" s="10" t="s">
        <v>2717</v>
      </c>
      <c r="B1881" s="11">
        <v>45907</v>
      </c>
      <c r="C1881" s="12" t="s">
        <v>1414</v>
      </c>
      <c r="D1881" s="13" t="s">
        <v>948</v>
      </c>
      <c r="E1881" s="13" t="s">
        <v>16</v>
      </c>
      <c r="F1881" s="14">
        <v>54</v>
      </c>
      <c r="G1881" s="12" t="s">
        <v>280</v>
      </c>
      <c r="H1881" s="12" t="s">
        <v>270</v>
      </c>
      <c r="I1881" s="12" t="s">
        <v>65</v>
      </c>
      <c r="J1881" s="12" t="s">
        <v>66</v>
      </c>
      <c r="K1881" s="12" t="s">
        <v>25</v>
      </c>
      <c r="L1881" s="14">
        <v>2</v>
      </c>
      <c r="M1881" s="14">
        <v>2500</v>
      </c>
      <c r="N1881" s="15">
        <v>0</v>
      </c>
      <c r="O1881" s="14">
        <v>5000</v>
      </c>
      <c r="P1881" s="14">
        <v>3200</v>
      </c>
      <c r="Q1881" s="5">
        <f>Table1[[#This Row],[Sales]]-Table1[[#This Row],[Cost]]</f>
        <v>1800</v>
      </c>
      <c r="R1881" s="12" t="s">
        <v>17</v>
      </c>
      <c r="S1881" s="12" t="s">
        <v>10</v>
      </c>
      <c r="T1881" s="12" t="s">
        <v>33</v>
      </c>
      <c r="U1881" s="12" t="s">
        <v>19</v>
      </c>
      <c r="V1881" s="6">
        <f>Table1[[#This Row],[Profit]]/Table1[[#This Row],[Sales]]</f>
        <v>0.36</v>
      </c>
      <c r="W1881" s="12">
        <f>[1]!Table1[[#This Row],[Sales]]-[1]!Table1[[#This Row],[Cost]]-[1]!Table1[[#This Row],[Profit]]</f>
        <v>0</v>
      </c>
      <c r="X1881" s="12">
        <f>[1]!Table1[[#This Row],[Quantity]]*[1]!Table1[[#This Row],[Unit_Price]]</f>
        <v>5000</v>
      </c>
      <c r="Y1881" s="16">
        <f>[1]!Table1[[#This Row],[Gross_Sales]]*[1]!Table1[[#This Row],[Discount]]</f>
        <v>0</v>
      </c>
      <c r="Z1881" s="17">
        <f>[1]!Table1[[#This Row],[Gross_Sales]]*[1]!Table1[[#This Row],[Discount_amount]]</f>
        <v>0</v>
      </c>
      <c r="AA1881" s="15">
        <f>IFERROR([1]!Table1[[#This Row],[Profit]]/[1]!Table1[[#This Row],[Sales]],0)</f>
        <v>0.36</v>
      </c>
      <c r="AB1881" s="12">
        <f>YEAR([1]!Table1[[#This Row],[Order_Date]])</f>
        <v>2025</v>
      </c>
      <c r="AC1881" s="12">
        <f>MONTH([1]!Table1[[#This Row],[Order_Date]])</f>
        <v>9</v>
      </c>
      <c r="AD1881" s="12" t="str">
        <f t="shared" si="87"/>
        <v>Sep</v>
      </c>
      <c r="AE1881" s="12" t="str">
        <f t="shared" si="88"/>
        <v>Q3</v>
      </c>
      <c r="AF1881" s="12" t="str">
        <f t="shared" si="89"/>
        <v>2025-Sep</v>
      </c>
      <c r="AG1881" s="12">
        <f>COUNTIF(C:C,Table1[[#This Row],[Customer_ID]])</f>
        <v>5</v>
      </c>
      <c r="AH1881" s="18" t="e">
        <f>IF([1]!Table1[[#This Row],[Customer_order_count]] &gt;= 10,"FREQUENT",IF([1]!Table1[[#This Row],[Customer_order_count]] &lt;= 10,"REGULAR","OCASSIONAL"))</f>
        <v>#REF!</v>
      </c>
    </row>
    <row r="1882" spans="1:34" x14ac:dyDescent="0.25">
      <c r="A1882" s="1" t="s">
        <v>2718</v>
      </c>
      <c r="B1882" s="2">
        <v>45682</v>
      </c>
      <c r="C1882" s="3" t="s">
        <v>463</v>
      </c>
      <c r="D1882" s="4" t="s">
        <v>464</v>
      </c>
      <c r="E1882" s="4" t="s">
        <v>3</v>
      </c>
      <c r="F1882" s="5">
        <v>25</v>
      </c>
      <c r="G1882" s="3" t="s">
        <v>407</v>
      </c>
      <c r="H1882" s="3" t="s">
        <v>285</v>
      </c>
      <c r="I1882" s="3" t="s">
        <v>51</v>
      </c>
      <c r="J1882" s="3" t="s">
        <v>52</v>
      </c>
      <c r="K1882" s="3" t="s">
        <v>8</v>
      </c>
      <c r="L1882" s="5">
        <v>1</v>
      </c>
      <c r="M1882" s="5">
        <v>4500</v>
      </c>
      <c r="N1882" s="6">
        <v>0.2</v>
      </c>
      <c r="O1882" s="5">
        <v>3600</v>
      </c>
      <c r="P1882" s="5">
        <v>3200</v>
      </c>
      <c r="Q1882" s="5">
        <f>Table1[[#This Row],[Sales]]-Table1[[#This Row],[Cost]]</f>
        <v>400</v>
      </c>
      <c r="R1882" s="3" t="s">
        <v>17</v>
      </c>
      <c r="S1882" s="3" t="s">
        <v>10</v>
      </c>
      <c r="T1882" s="3" t="s">
        <v>18</v>
      </c>
      <c r="U1882" s="3" t="s">
        <v>12</v>
      </c>
      <c r="V1882" s="6">
        <f>Table1[[#This Row],[Profit]]/Table1[[#This Row],[Sales]]</f>
        <v>0.1111111111111111</v>
      </c>
      <c r="W1882" s="3">
        <f>[1]!Table1[[#This Row],[Sales]]-[1]!Table1[[#This Row],[Cost]]-[1]!Table1[[#This Row],[Profit]]</f>
        <v>0</v>
      </c>
      <c r="X1882" s="3">
        <f>[1]!Table1[[#This Row],[Quantity]]*[1]!Table1[[#This Row],[Unit_Price]]</f>
        <v>4500</v>
      </c>
      <c r="Y1882" s="7">
        <f>[1]!Table1[[#This Row],[Gross_Sales]]*[1]!Table1[[#This Row],[Discount]]</f>
        <v>900</v>
      </c>
      <c r="Z1882" s="8">
        <f>[1]!Table1[[#This Row],[Gross_Sales]]*[1]!Table1[[#This Row],[Discount_amount]]</f>
        <v>4050000</v>
      </c>
      <c r="AA1882" s="6">
        <f>IFERROR([1]!Table1[[#This Row],[Profit]]/[1]!Table1[[#This Row],[Sales]],0)</f>
        <v>0.1111111111111111</v>
      </c>
      <c r="AB1882" s="3">
        <f>YEAR([1]!Table1[[#This Row],[Order_Date]])</f>
        <v>2025</v>
      </c>
      <c r="AC1882" s="3">
        <f>MONTH([1]!Table1[[#This Row],[Order_Date]])</f>
        <v>1</v>
      </c>
      <c r="AD1882" s="3" t="str">
        <f t="shared" si="87"/>
        <v>Jan</v>
      </c>
      <c r="AE1882" s="3" t="str">
        <f t="shared" si="88"/>
        <v>Q1</v>
      </c>
      <c r="AF1882" s="3" t="str">
        <f t="shared" si="89"/>
        <v>2025-Jan</v>
      </c>
      <c r="AG1882" s="3">
        <f>COUNTIF(C:C,Table1[[#This Row],[Customer_ID]])</f>
        <v>10</v>
      </c>
      <c r="AH1882" s="9" t="e">
        <f>IF([1]!Table1[[#This Row],[Customer_order_count]] &gt;= 10,"FREQUENT",IF([1]!Table1[[#This Row],[Customer_order_count]] &lt;= 10,"REGULAR","OCASSIONAL"))</f>
        <v>#REF!</v>
      </c>
    </row>
    <row r="1883" spans="1:34" x14ac:dyDescent="0.25">
      <c r="A1883" s="10" t="s">
        <v>2719</v>
      </c>
      <c r="B1883" s="11">
        <v>45739</v>
      </c>
      <c r="C1883" s="12" t="s">
        <v>587</v>
      </c>
      <c r="D1883" s="13" t="s">
        <v>588</v>
      </c>
      <c r="E1883" s="13" t="s">
        <v>3</v>
      </c>
      <c r="F1883" s="14">
        <v>60</v>
      </c>
      <c r="G1883" s="12" t="s">
        <v>269</v>
      </c>
      <c r="H1883" s="12" t="s">
        <v>270</v>
      </c>
      <c r="I1883" s="12" t="s">
        <v>89</v>
      </c>
      <c r="J1883" s="12" t="s">
        <v>90</v>
      </c>
      <c r="K1883" s="12" t="s">
        <v>91</v>
      </c>
      <c r="L1883" s="14">
        <v>1</v>
      </c>
      <c r="M1883" s="14">
        <v>35000</v>
      </c>
      <c r="N1883" s="15">
        <v>0.05</v>
      </c>
      <c r="O1883" s="14">
        <v>33250</v>
      </c>
      <c r="P1883" s="14">
        <v>27000</v>
      </c>
      <c r="Q1883" s="5">
        <f>Table1[[#This Row],[Sales]]-Table1[[#This Row],[Cost]]</f>
        <v>6250</v>
      </c>
      <c r="R1883" s="12" t="s">
        <v>26</v>
      </c>
      <c r="S1883" s="12" t="s">
        <v>10</v>
      </c>
      <c r="T1883" s="12" t="s">
        <v>18</v>
      </c>
      <c r="U1883" s="12" t="s">
        <v>27</v>
      </c>
      <c r="V1883" s="6">
        <f>Table1[[#This Row],[Profit]]/Table1[[#This Row],[Sales]]</f>
        <v>0.18796992481203006</v>
      </c>
      <c r="W1883" s="12">
        <f>[1]!Table1[[#This Row],[Sales]]-[1]!Table1[[#This Row],[Cost]]-[1]!Table1[[#This Row],[Profit]]</f>
        <v>0</v>
      </c>
      <c r="X1883" s="12">
        <f>[1]!Table1[[#This Row],[Quantity]]*[1]!Table1[[#This Row],[Unit_Price]]</f>
        <v>35000</v>
      </c>
      <c r="Y1883" s="16">
        <f>[1]!Table1[[#This Row],[Gross_Sales]]*[1]!Table1[[#This Row],[Discount]]</f>
        <v>1750</v>
      </c>
      <c r="Z1883" s="17">
        <f>[1]!Table1[[#This Row],[Gross_Sales]]*[1]!Table1[[#This Row],[Discount_amount]]</f>
        <v>61250000</v>
      </c>
      <c r="AA1883" s="15">
        <f>IFERROR([1]!Table1[[#This Row],[Profit]]/[1]!Table1[[#This Row],[Sales]],0)</f>
        <v>0.18796992481203006</v>
      </c>
      <c r="AB1883" s="12">
        <f>YEAR([1]!Table1[[#This Row],[Order_Date]])</f>
        <v>2025</v>
      </c>
      <c r="AC1883" s="12">
        <f>MONTH([1]!Table1[[#This Row],[Order_Date]])</f>
        <v>3</v>
      </c>
      <c r="AD1883" s="12" t="str">
        <f t="shared" si="87"/>
        <v>Mar</v>
      </c>
      <c r="AE1883" s="12" t="str">
        <f t="shared" si="88"/>
        <v>Q1</v>
      </c>
      <c r="AF1883" s="12" t="str">
        <f t="shared" si="89"/>
        <v>2025-Mar</v>
      </c>
      <c r="AG1883" s="12">
        <f>COUNTIF(C:C,Table1[[#This Row],[Customer_ID]])</f>
        <v>8</v>
      </c>
      <c r="AH1883" s="18" t="e">
        <f>IF([1]!Table1[[#This Row],[Customer_order_count]] &gt;= 10,"FREQUENT",IF([1]!Table1[[#This Row],[Customer_order_count]] &lt;= 10,"REGULAR","OCASSIONAL"))</f>
        <v>#REF!</v>
      </c>
    </row>
    <row r="1884" spans="1:34" x14ac:dyDescent="0.25">
      <c r="A1884" s="1" t="s">
        <v>2720</v>
      </c>
      <c r="B1884" s="2">
        <v>45381</v>
      </c>
      <c r="C1884" s="3" t="s">
        <v>21</v>
      </c>
      <c r="D1884" s="4" t="s">
        <v>22</v>
      </c>
      <c r="E1884" s="4" t="s">
        <v>3</v>
      </c>
      <c r="F1884" s="5">
        <v>39</v>
      </c>
      <c r="G1884" s="3" t="s">
        <v>4</v>
      </c>
      <c r="H1884" s="3" t="s">
        <v>5</v>
      </c>
      <c r="I1884" s="3" t="s">
        <v>31</v>
      </c>
      <c r="J1884" s="3" t="s">
        <v>32</v>
      </c>
      <c r="K1884" s="3" t="s">
        <v>25</v>
      </c>
      <c r="L1884" s="5">
        <v>1</v>
      </c>
      <c r="M1884" s="5">
        <v>5000</v>
      </c>
      <c r="N1884" s="6">
        <v>0.05</v>
      </c>
      <c r="O1884" s="5">
        <v>4750</v>
      </c>
      <c r="P1884" s="5">
        <v>3500</v>
      </c>
      <c r="Q1884" s="5">
        <f>Table1[[#This Row],[Sales]]-Table1[[#This Row],[Cost]]</f>
        <v>1250</v>
      </c>
      <c r="R1884" s="3" t="s">
        <v>26</v>
      </c>
      <c r="S1884" s="3" t="s">
        <v>10</v>
      </c>
      <c r="T1884" s="3" t="s">
        <v>18</v>
      </c>
      <c r="U1884" s="3" t="s">
        <v>27</v>
      </c>
      <c r="V1884" s="6">
        <f>Table1[[#This Row],[Profit]]/Table1[[#This Row],[Sales]]</f>
        <v>0.26315789473684209</v>
      </c>
      <c r="W1884" s="3">
        <f>[1]!Table1[[#This Row],[Sales]]-[1]!Table1[[#This Row],[Cost]]-[1]!Table1[[#This Row],[Profit]]</f>
        <v>0</v>
      </c>
      <c r="X1884" s="3">
        <f>[1]!Table1[[#This Row],[Quantity]]*[1]!Table1[[#This Row],[Unit_Price]]</f>
        <v>5000</v>
      </c>
      <c r="Y1884" s="7">
        <f>[1]!Table1[[#This Row],[Gross_Sales]]*[1]!Table1[[#This Row],[Discount]]</f>
        <v>250</v>
      </c>
      <c r="Z1884" s="8">
        <f>[1]!Table1[[#This Row],[Gross_Sales]]*[1]!Table1[[#This Row],[Discount_amount]]</f>
        <v>1250000</v>
      </c>
      <c r="AA1884" s="6">
        <f>IFERROR([1]!Table1[[#This Row],[Profit]]/[1]!Table1[[#This Row],[Sales]],0)</f>
        <v>0.26315789473684209</v>
      </c>
      <c r="AB1884" s="3">
        <f>YEAR([1]!Table1[[#This Row],[Order_Date]])</f>
        <v>2024</v>
      </c>
      <c r="AC1884" s="3">
        <f>MONTH([1]!Table1[[#This Row],[Order_Date]])</f>
        <v>3</v>
      </c>
      <c r="AD1884" s="3" t="str">
        <f t="shared" si="87"/>
        <v>Mar</v>
      </c>
      <c r="AE1884" s="3" t="str">
        <f t="shared" si="88"/>
        <v>Q1</v>
      </c>
      <c r="AF1884" s="3" t="str">
        <f t="shared" si="89"/>
        <v>2024-Mar</v>
      </c>
      <c r="AG1884" s="3">
        <f>COUNTIF(C:C,Table1[[#This Row],[Customer_ID]])</f>
        <v>37</v>
      </c>
      <c r="AH1884" s="9" t="e">
        <f>IF([1]!Table1[[#This Row],[Customer_order_count]] &gt;= 10,"FREQUENT",IF([1]!Table1[[#This Row],[Customer_order_count]] &lt;= 10,"REGULAR","OCASSIONAL"))</f>
        <v>#REF!</v>
      </c>
    </row>
    <row r="1885" spans="1:34" x14ac:dyDescent="0.25">
      <c r="A1885" s="10" t="s">
        <v>2721</v>
      </c>
      <c r="B1885" s="11">
        <v>45484</v>
      </c>
      <c r="C1885" s="12" t="s">
        <v>72</v>
      </c>
      <c r="D1885" s="13" t="s">
        <v>73</v>
      </c>
      <c r="E1885" s="13" t="s">
        <v>16</v>
      </c>
      <c r="F1885" s="14">
        <v>45</v>
      </c>
      <c r="G1885" s="12" t="s">
        <v>4</v>
      </c>
      <c r="H1885" s="12" t="s">
        <v>5</v>
      </c>
      <c r="I1885" s="12" t="s">
        <v>31</v>
      </c>
      <c r="J1885" s="12" t="s">
        <v>32</v>
      </c>
      <c r="K1885" s="12" t="s">
        <v>25</v>
      </c>
      <c r="L1885" s="14">
        <v>3</v>
      </c>
      <c r="M1885" s="14">
        <v>5000</v>
      </c>
      <c r="N1885" s="15">
        <v>0</v>
      </c>
      <c r="O1885" s="14">
        <v>15000</v>
      </c>
      <c r="P1885" s="14">
        <v>10500</v>
      </c>
      <c r="Q1885" s="5">
        <f>Table1[[#This Row],[Sales]]-Table1[[#This Row],[Cost]]</f>
        <v>4500</v>
      </c>
      <c r="R1885" s="12" t="s">
        <v>17</v>
      </c>
      <c r="S1885" s="12" t="s">
        <v>10</v>
      </c>
      <c r="T1885" s="12" t="s">
        <v>33</v>
      </c>
      <c r="U1885" s="12" t="s">
        <v>27</v>
      </c>
      <c r="V1885" s="6">
        <f>Table1[[#This Row],[Profit]]/Table1[[#This Row],[Sales]]</f>
        <v>0.3</v>
      </c>
      <c r="W1885" s="12">
        <f>[1]!Table1[[#This Row],[Sales]]-[1]!Table1[[#This Row],[Cost]]-[1]!Table1[[#This Row],[Profit]]</f>
        <v>0</v>
      </c>
      <c r="X1885" s="12">
        <f>[1]!Table1[[#This Row],[Quantity]]*[1]!Table1[[#This Row],[Unit_Price]]</f>
        <v>15000</v>
      </c>
      <c r="Y1885" s="16">
        <f>[1]!Table1[[#This Row],[Gross_Sales]]*[1]!Table1[[#This Row],[Discount]]</f>
        <v>0</v>
      </c>
      <c r="Z1885" s="17">
        <f>[1]!Table1[[#This Row],[Gross_Sales]]*[1]!Table1[[#This Row],[Discount_amount]]</f>
        <v>0</v>
      </c>
      <c r="AA1885" s="15">
        <f>IFERROR([1]!Table1[[#This Row],[Profit]]/[1]!Table1[[#This Row],[Sales]],0)</f>
        <v>0.3</v>
      </c>
      <c r="AB1885" s="12">
        <f>YEAR([1]!Table1[[#This Row],[Order_Date]])</f>
        <v>2024</v>
      </c>
      <c r="AC1885" s="12">
        <f>MONTH([1]!Table1[[#This Row],[Order_Date]])</f>
        <v>7</v>
      </c>
      <c r="AD1885" s="12" t="str">
        <f t="shared" si="87"/>
        <v>Jul</v>
      </c>
      <c r="AE1885" s="12" t="str">
        <f t="shared" si="88"/>
        <v>Q3</v>
      </c>
      <c r="AF1885" s="12" t="str">
        <f t="shared" si="89"/>
        <v>2024-Jul</v>
      </c>
      <c r="AG1885" s="12">
        <f>COUNTIF(C:C,Table1[[#This Row],[Customer_ID]])</f>
        <v>10</v>
      </c>
      <c r="AH1885" s="18" t="e">
        <f>IF([1]!Table1[[#This Row],[Customer_order_count]] &gt;= 10,"FREQUENT",IF([1]!Table1[[#This Row],[Customer_order_count]] &lt;= 10,"REGULAR","OCASSIONAL"))</f>
        <v>#REF!</v>
      </c>
    </row>
    <row r="1886" spans="1:34" x14ac:dyDescent="0.25">
      <c r="A1886" s="1" t="s">
        <v>2722</v>
      </c>
      <c r="B1886" s="2">
        <v>45612</v>
      </c>
      <c r="C1886" s="3" t="s">
        <v>927</v>
      </c>
      <c r="D1886" s="4" t="s">
        <v>928</v>
      </c>
      <c r="E1886" s="4" t="s">
        <v>3</v>
      </c>
      <c r="F1886" s="5">
        <v>51</v>
      </c>
      <c r="G1886" s="3" t="s">
        <v>312</v>
      </c>
      <c r="H1886" s="3" t="s">
        <v>276</v>
      </c>
      <c r="I1886" s="3" t="s">
        <v>95</v>
      </c>
      <c r="J1886" s="3" t="s">
        <v>96</v>
      </c>
      <c r="K1886" s="3" t="s">
        <v>46</v>
      </c>
      <c r="L1886" s="5">
        <v>3</v>
      </c>
      <c r="M1886" s="5">
        <v>600</v>
      </c>
      <c r="N1886" s="6">
        <v>0.05</v>
      </c>
      <c r="O1886" s="5">
        <v>1710</v>
      </c>
      <c r="P1886" s="5">
        <v>1140</v>
      </c>
      <c r="Q1886" s="5">
        <f>Table1[[#This Row],[Sales]]-Table1[[#This Row],[Cost]]</f>
        <v>570</v>
      </c>
      <c r="R1886" s="3" t="s">
        <v>17</v>
      </c>
      <c r="S1886" s="3" t="s">
        <v>10</v>
      </c>
      <c r="T1886" s="3" t="s">
        <v>40</v>
      </c>
      <c r="U1886" s="3" t="s">
        <v>12</v>
      </c>
      <c r="V1886" s="6">
        <f>Table1[[#This Row],[Profit]]/Table1[[#This Row],[Sales]]</f>
        <v>0.33333333333333331</v>
      </c>
      <c r="W1886" s="3">
        <f>[1]!Table1[[#This Row],[Sales]]-[1]!Table1[[#This Row],[Cost]]-[1]!Table1[[#This Row],[Profit]]</f>
        <v>0</v>
      </c>
      <c r="X1886" s="3">
        <f>[1]!Table1[[#This Row],[Quantity]]*[1]!Table1[[#This Row],[Unit_Price]]</f>
        <v>1800</v>
      </c>
      <c r="Y1886" s="7">
        <f>[1]!Table1[[#This Row],[Gross_Sales]]*[1]!Table1[[#This Row],[Discount]]</f>
        <v>90</v>
      </c>
      <c r="Z1886" s="8">
        <f>[1]!Table1[[#This Row],[Gross_Sales]]*[1]!Table1[[#This Row],[Discount_amount]]</f>
        <v>162000</v>
      </c>
      <c r="AA1886" s="6">
        <f>IFERROR([1]!Table1[[#This Row],[Profit]]/[1]!Table1[[#This Row],[Sales]],0)</f>
        <v>0.33333333333333331</v>
      </c>
      <c r="AB1886" s="3">
        <f>YEAR([1]!Table1[[#This Row],[Order_Date]])</f>
        <v>2024</v>
      </c>
      <c r="AC1886" s="3">
        <f>MONTH([1]!Table1[[#This Row],[Order_Date]])</f>
        <v>11</v>
      </c>
      <c r="AD1886" s="3" t="str">
        <f t="shared" si="87"/>
        <v>Nov</v>
      </c>
      <c r="AE1886" s="3" t="str">
        <f t="shared" si="88"/>
        <v>Q4</v>
      </c>
      <c r="AF1886" s="3" t="str">
        <f t="shared" si="89"/>
        <v>2024-Nov</v>
      </c>
      <c r="AG1886" s="3">
        <f>COUNTIF(C:C,Table1[[#This Row],[Customer_ID]])</f>
        <v>10</v>
      </c>
      <c r="AH1886" s="9" t="e">
        <f>IF([1]!Table1[[#This Row],[Customer_order_count]] &gt;= 10,"FREQUENT",IF([1]!Table1[[#This Row],[Customer_order_count]] &lt;= 10,"REGULAR","OCASSIONAL"))</f>
        <v>#REF!</v>
      </c>
    </row>
    <row r="1887" spans="1:34" x14ac:dyDescent="0.25">
      <c r="A1887" s="10" t="s">
        <v>2723</v>
      </c>
      <c r="B1887" s="11">
        <v>45355</v>
      </c>
      <c r="C1887" s="12" t="s">
        <v>705</v>
      </c>
      <c r="D1887" s="13" t="s">
        <v>642</v>
      </c>
      <c r="E1887" s="13" t="s">
        <v>16</v>
      </c>
      <c r="F1887" s="14">
        <v>27</v>
      </c>
      <c r="G1887" s="12" t="s">
        <v>280</v>
      </c>
      <c r="H1887" s="12" t="s">
        <v>270</v>
      </c>
      <c r="I1887" s="12" t="s">
        <v>81</v>
      </c>
      <c r="J1887" s="12" t="s">
        <v>82</v>
      </c>
      <c r="K1887" s="12" t="s">
        <v>58</v>
      </c>
      <c r="L1887" s="14">
        <v>2</v>
      </c>
      <c r="M1887" s="14">
        <v>3500</v>
      </c>
      <c r="N1887" s="15">
        <v>0.15</v>
      </c>
      <c r="O1887" s="14">
        <v>5950</v>
      </c>
      <c r="P1887" s="14">
        <v>5000</v>
      </c>
      <c r="Q1887" s="5">
        <f>Table1[[#This Row],[Sales]]-Table1[[#This Row],[Cost]]</f>
        <v>950</v>
      </c>
      <c r="R1887" s="12" t="s">
        <v>17</v>
      </c>
      <c r="S1887" s="12" t="s">
        <v>10</v>
      </c>
      <c r="T1887" s="12" t="s">
        <v>18</v>
      </c>
      <c r="U1887" s="12" t="s">
        <v>27</v>
      </c>
      <c r="V1887" s="6">
        <f>Table1[[#This Row],[Profit]]/Table1[[#This Row],[Sales]]</f>
        <v>0.15966386554621848</v>
      </c>
      <c r="W1887" s="12">
        <f>[1]!Table1[[#This Row],[Sales]]-[1]!Table1[[#This Row],[Cost]]-[1]!Table1[[#This Row],[Profit]]</f>
        <v>0</v>
      </c>
      <c r="X1887" s="12">
        <f>[1]!Table1[[#This Row],[Quantity]]*[1]!Table1[[#This Row],[Unit_Price]]</f>
        <v>7000</v>
      </c>
      <c r="Y1887" s="16">
        <f>[1]!Table1[[#This Row],[Gross_Sales]]*[1]!Table1[[#This Row],[Discount]]</f>
        <v>1050</v>
      </c>
      <c r="Z1887" s="17">
        <f>[1]!Table1[[#This Row],[Gross_Sales]]*[1]!Table1[[#This Row],[Discount_amount]]</f>
        <v>7350000</v>
      </c>
      <c r="AA1887" s="15">
        <f>IFERROR([1]!Table1[[#This Row],[Profit]]/[1]!Table1[[#This Row],[Sales]],0)</f>
        <v>0.15966386554621848</v>
      </c>
      <c r="AB1887" s="12">
        <f>YEAR([1]!Table1[[#This Row],[Order_Date]])</f>
        <v>2024</v>
      </c>
      <c r="AC1887" s="12">
        <f>MONTH([1]!Table1[[#This Row],[Order_Date]])</f>
        <v>3</v>
      </c>
      <c r="AD1887" s="12" t="str">
        <f t="shared" si="87"/>
        <v>Mar</v>
      </c>
      <c r="AE1887" s="12" t="str">
        <f t="shared" si="88"/>
        <v>Q1</v>
      </c>
      <c r="AF1887" s="12" t="str">
        <f t="shared" si="89"/>
        <v>2024-Mar</v>
      </c>
      <c r="AG1887" s="12">
        <f>COUNTIF(C:C,Table1[[#This Row],[Customer_ID]])</f>
        <v>26</v>
      </c>
      <c r="AH1887" s="18" t="e">
        <f>IF([1]!Table1[[#This Row],[Customer_order_count]] &gt;= 10,"FREQUENT",IF([1]!Table1[[#This Row],[Customer_order_count]] &lt;= 10,"REGULAR","OCASSIONAL"))</f>
        <v>#REF!</v>
      </c>
    </row>
    <row r="1888" spans="1:34" x14ac:dyDescent="0.25">
      <c r="A1888" s="1" t="s">
        <v>2724</v>
      </c>
      <c r="B1888" s="2">
        <v>45725</v>
      </c>
      <c r="C1888" s="3" t="s">
        <v>1278</v>
      </c>
      <c r="D1888" s="4" t="s">
        <v>1279</v>
      </c>
      <c r="E1888" s="4" t="s">
        <v>16</v>
      </c>
      <c r="F1888" s="5">
        <v>27</v>
      </c>
      <c r="G1888" s="3" t="s">
        <v>275</v>
      </c>
      <c r="H1888" s="3" t="s">
        <v>276</v>
      </c>
      <c r="I1888" s="3" t="s">
        <v>68</v>
      </c>
      <c r="J1888" s="3" t="s">
        <v>69</v>
      </c>
      <c r="K1888" s="3" t="s">
        <v>39</v>
      </c>
      <c r="L1888" s="5">
        <v>4</v>
      </c>
      <c r="M1888" s="5">
        <v>3500</v>
      </c>
      <c r="N1888" s="6">
        <v>0.1</v>
      </c>
      <c r="O1888" s="5">
        <v>12600</v>
      </c>
      <c r="P1888" s="5">
        <v>9200</v>
      </c>
      <c r="Q1888" s="5">
        <f>Table1[[#This Row],[Sales]]-Table1[[#This Row],[Cost]]</f>
        <v>3400</v>
      </c>
      <c r="R1888" s="3" t="s">
        <v>9</v>
      </c>
      <c r="S1888" s="3" t="s">
        <v>10</v>
      </c>
      <c r="T1888" s="3" t="s">
        <v>18</v>
      </c>
      <c r="U1888" s="3" t="s">
        <v>12</v>
      </c>
      <c r="V1888" s="6">
        <f>Table1[[#This Row],[Profit]]/Table1[[#This Row],[Sales]]</f>
        <v>0.26984126984126983</v>
      </c>
      <c r="W1888" s="3">
        <f>[1]!Table1[[#This Row],[Sales]]-[1]!Table1[[#This Row],[Cost]]-[1]!Table1[[#This Row],[Profit]]</f>
        <v>0</v>
      </c>
      <c r="X1888" s="3">
        <f>[1]!Table1[[#This Row],[Quantity]]*[1]!Table1[[#This Row],[Unit_Price]]</f>
        <v>14000</v>
      </c>
      <c r="Y1888" s="7">
        <f>[1]!Table1[[#This Row],[Gross_Sales]]*[1]!Table1[[#This Row],[Discount]]</f>
        <v>1400</v>
      </c>
      <c r="Z1888" s="8">
        <f>[1]!Table1[[#This Row],[Gross_Sales]]*[1]!Table1[[#This Row],[Discount_amount]]</f>
        <v>19600000</v>
      </c>
      <c r="AA1888" s="6">
        <f>IFERROR([1]!Table1[[#This Row],[Profit]]/[1]!Table1[[#This Row],[Sales]],0)</f>
        <v>0.26984126984126983</v>
      </c>
      <c r="AB1888" s="3">
        <f>YEAR([1]!Table1[[#This Row],[Order_Date]])</f>
        <v>2025</v>
      </c>
      <c r="AC1888" s="3">
        <f>MONTH([1]!Table1[[#This Row],[Order_Date]])</f>
        <v>3</v>
      </c>
      <c r="AD1888" s="3" t="str">
        <f t="shared" si="87"/>
        <v>Mar</v>
      </c>
      <c r="AE1888" s="3" t="str">
        <f t="shared" si="88"/>
        <v>Q1</v>
      </c>
      <c r="AF1888" s="3" t="str">
        <f t="shared" si="89"/>
        <v>2025-Mar</v>
      </c>
      <c r="AG1888" s="3">
        <f>COUNTIF(C:C,Table1[[#This Row],[Customer_ID]])</f>
        <v>5</v>
      </c>
      <c r="AH1888" s="9" t="e">
        <f>IF([1]!Table1[[#This Row],[Customer_order_count]] &gt;= 10,"FREQUENT",IF([1]!Table1[[#This Row],[Customer_order_count]] &lt;= 10,"REGULAR","OCASSIONAL"))</f>
        <v>#REF!</v>
      </c>
    </row>
    <row r="1889" spans="1:34" x14ac:dyDescent="0.25">
      <c r="A1889" s="10" t="s">
        <v>2725</v>
      </c>
      <c r="B1889" s="11">
        <v>45421</v>
      </c>
      <c r="C1889" s="12" t="s">
        <v>489</v>
      </c>
      <c r="D1889" s="13" t="s">
        <v>490</v>
      </c>
      <c r="E1889" s="13" t="s">
        <v>3</v>
      </c>
      <c r="F1889" s="14">
        <v>26</v>
      </c>
      <c r="G1889" s="12" t="s">
        <v>339</v>
      </c>
      <c r="H1889" s="12" t="s">
        <v>285</v>
      </c>
      <c r="I1889" s="12" t="s">
        <v>105</v>
      </c>
      <c r="J1889" s="12" t="s">
        <v>106</v>
      </c>
      <c r="K1889" s="12" t="s">
        <v>76</v>
      </c>
      <c r="L1889" s="14">
        <v>5</v>
      </c>
      <c r="M1889" s="14">
        <v>450</v>
      </c>
      <c r="N1889" s="15">
        <v>0.05</v>
      </c>
      <c r="O1889" s="14">
        <v>2137.5</v>
      </c>
      <c r="P1889" s="14">
        <v>1650</v>
      </c>
      <c r="Q1889" s="5">
        <f>Table1[[#This Row],[Sales]]-Table1[[#This Row],[Cost]]</f>
        <v>487.5</v>
      </c>
      <c r="R1889" s="12" t="s">
        <v>9</v>
      </c>
      <c r="S1889" s="12" t="s">
        <v>10</v>
      </c>
      <c r="T1889" s="12" t="s">
        <v>11</v>
      </c>
      <c r="U1889" s="12" t="s">
        <v>27</v>
      </c>
      <c r="V1889" s="6">
        <f>Table1[[#This Row],[Profit]]/Table1[[#This Row],[Sales]]</f>
        <v>0.22807017543859648</v>
      </c>
      <c r="W1889" s="12">
        <f>[1]!Table1[[#This Row],[Sales]]-[1]!Table1[[#This Row],[Cost]]-[1]!Table1[[#This Row],[Profit]]</f>
        <v>0</v>
      </c>
      <c r="X1889" s="12">
        <f>[1]!Table1[[#This Row],[Quantity]]*[1]!Table1[[#This Row],[Unit_Price]]</f>
        <v>2250</v>
      </c>
      <c r="Y1889" s="16">
        <f>[1]!Table1[[#This Row],[Gross_Sales]]*[1]!Table1[[#This Row],[Discount]]</f>
        <v>112.5</v>
      </c>
      <c r="Z1889" s="17">
        <f>[1]!Table1[[#This Row],[Gross_Sales]]*[1]!Table1[[#This Row],[Discount_amount]]</f>
        <v>253125</v>
      </c>
      <c r="AA1889" s="15">
        <f>IFERROR([1]!Table1[[#This Row],[Profit]]/[1]!Table1[[#This Row],[Sales]],0)</f>
        <v>0.22807017543859648</v>
      </c>
      <c r="AB1889" s="12">
        <f>YEAR([1]!Table1[[#This Row],[Order_Date]])</f>
        <v>2024</v>
      </c>
      <c r="AC1889" s="12">
        <f>MONTH([1]!Table1[[#This Row],[Order_Date]])</f>
        <v>5</v>
      </c>
      <c r="AD1889" s="12" t="str">
        <f t="shared" si="87"/>
        <v>May</v>
      </c>
      <c r="AE1889" s="12" t="str">
        <f t="shared" si="88"/>
        <v>Q2</v>
      </c>
      <c r="AF1889" s="12" t="str">
        <f t="shared" si="89"/>
        <v>2024-May</v>
      </c>
      <c r="AG1889" s="12">
        <f>COUNTIF(C:C,Table1[[#This Row],[Customer_ID]])</f>
        <v>26</v>
      </c>
      <c r="AH1889" s="18" t="e">
        <f>IF([1]!Table1[[#This Row],[Customer_order_count]] &gt;= 10,"FREQUENT",IF([1]!Table1[[#This Row],[Customer_order_count]] &lt;= 10,"REGULAR","OCASSIONAL"))</f>
        <v>#REF!</v>
      </c>
    </row>
    <row r="1890" spans="1:34" x14ac:dyDescent="0.25">
      <c r="A1890" s="1" t="s">
        <v>2726</v>
      </c>
      <c r="B1890" s="2">
        <v>45401</v>
      </c>
      <c r="C1890" s="3" t="s">
        <v>938</v>
      </c>
      <c r="D1890" s="4" t="s">
        <v>760</v>
      </c>
      <c r="E1890" s="4" t="s">
        <v>16</v>
      </c>
      <c r="F1890" s="5">
        <v>51</v>
      </c>
      <c r="G1890" s="3" t="s">
        <v>339</v>
      </c>
      <c r="H1890" s="3" t="s">
        <v>285</v>
      </c>
      <c r="I1890" s="3" t="s">
        <v>95</v>
      </c>
      <c r="J1890" s="3" t="s">
        <v>96</v>
      </c>
      <c r="K1890" s="3" t="s">
        <v>46</v>
      </c>
      <c r="L1890" s="5">
        <v>2</v>
      </c>
      <c r="M1890" s="5">
        <v>600</v>
      </c>
      <c r="N1890" s="6">
        <v>0.05</v>
      </c>
      <c r="O1890" s="5">
        <v>1140</v>
      </c>
      <c r="P1890" s="5">
        <v>760</v>
      </c>
      <c r="Q1890" s="5">
        <f>Table1[[#This Row],[Sales]]-Table1[[#This Row],[Cost]]</f>
        <v>380</v>
      </c>
      <c r="R1890" s="3" t="s">
        <v>26</v>
      </c>
      <c r="S1890" s="3" t="s">
        <v>10</v>
      </c>
      <c r="T1890" s="3" t="s">
        <v>11</v>
      </c>
      <c r="U1890" s="3" t="s">
        <v>27</v>
      </c>
      <c r="V1890" s="6">
        <f>Table1[[#This Row],[Profit]]/Table1[[#This Row],[Sales]]</f>
        <v>0.33333333333333331</v>
      </c>
      <c r="W1890" s="3">
        <f>[1]!Table1[[#This Row],[Sales]]-[1]!Table1[[#This Row],[Cost]]-[1]!Table1[[#This Row],[Profit]]</f>
        <v>0</v>
      </c>
      <c r="X1890" s="3">
        <f>[1]!Table1[[#This Row],[Quantity]]*[1]!Table1[[#This Row],[Unit_Price]]</f>
        <v>1200</v>
      </c>
      <c r="Y1890" s="7">
        <f>[1]!Table1[[#This Row],[Gross_Sales]]*[1]!Table1[[#This Row],[Discount]]</f>
        <v>60</v>
      </c>
      <c r="Z1890" s="8">
        <f>[1]!Table1[[#This Row],[Gross_Sales]]*[1]!Table1[[#This Row],[Discount_amount]]</f>
        <v>72000</v>
      </c>
      <c r="AA1890" s="6">
        <f>IFERROR([1]!Table1[[#This Row],[Profit]]/[1]!Table1[[#This Row],[Sales]],0)</f>
        <v>0.33333333333333331</v>
      </c>
      <c r="AB1890" s="3">
        <f>YEAR([1]!Table1[[#This Row],[Order_Date]])</f>
        <v>2024</v>
      </c>
      <c r="AC1890" s="3">
        <f>MONTH([1]!Table1[[#This Row],[Order_Date]])</f>
        <v>4</v>
      </c>
      <c r="AD1890" s="3" t="str">
        <f t="shared" si="87"/>
        <v>Apr</v>
      </c>
      <c r="AE1890" s="3" t="str">
        <f t="shared" si="88"/>
        <v>Q2</v>
      </c>
      <c r="AF1890" s="3" t="str">
        <f t="shared" si="89"/>
        <v>2024-Apr</v>
      </c>
      <c r="AG1890" s="3">
        <f>COUNTIF(C:C,Table1[[#This Row],[Customer_ID]])</f>
        <v>9</v>
      </c>
      <c r="AH1890" s="9" t="e">
        <f>IF([1]!Table1[[#This Row],[Customer_order_count]] &gt;= 10,"FREQUENT",IF([1]!Table1[[#This Row],[Customer_order_count]] &lt;= 10,"REGULAR","OCASSIONAL"))</f>
        <v>#REF!</v>
      </c>
    </row>
    <row r="1891" spans="1:34" x14ac:dyDescent="0.25">
      <c r="A1891" s="10" t="s">
        <v>2727</v>
      </c>
      <c r="B1891" s="11">
        <v>45615</v>
      </c>
      <c r="C1891" s="12" t="s">
        <v>689</v>
      </c>
      <c r="D1891" s="13" t="s">
        <v>690</v>
      </c>
      <c r="E1891" s="13" t="s">
        <v>3</v>
      </c>
      <c r="F1891" s="14">
        <v>44</v>
      </c>
      <c r="G1891" s="12" t="s">
        <v>280</v>
      </c>
      <c r="H1891" s="12" t="s">
        <v>270</v>
      </c>
      <c r="I1891" s="12" t="s">
        <v>176</v>
      </c>
      <c r="J1891" s="12" t="s">
        <v>177</v>
      </c>
      <c r="K1891" s="12" t="s">
        <v>25</v>
      </c>
      <c r="L1891" s="14">
        <v>1</v>
      </c>
      <c r="M1891" s="14">
        <v>22000</v>
      </c>
      <c r="N1891" s="15">
        <v>0.1</v>
      </c>
      <c r="O1891" s="14">
        <v>19800</v>
      </c>
      <c r="P1891" s="14">
        <v>16500</v>
      </c>
      <c r="Q1891" s="5">
        <f>Table1[[#This Row],[Sales]]-Table1[[#This Row],[Cost]]</f>
        <v>3300</v>
      </c>
      <c r="R1891" s="12" t="s">
        <v>77</v>
      </c>
      <c r="S1891" s="12" t="s">
        <v>10</v>
      </c>
      <c r="T1891" s="12" t="s">
        <v>40</v>
      </c>
      <c r="U1891" s="12" t="s">
        <v>12</v>
      </c>
      <c r="V1891" s="6">
        <f>Table1[[#This Row],[Profit]]/Table1[[#This Row],[Sales]]</f>
        <v>0.16666666666666666</v>
      </c>
      <c r="W1891" s="12">
        <f>[1]!Table1[[#This Row],[Sales]]-[1]!Table1[[#This Row],[Cost]]-[1]!Table1[[#This Row],[Profit]]</f>
        <v>0</v>
      </c>
      <c r="X1891" s="12">
        <f>[1]!Table1[[#This Row],[Quantity]]*[1]!Table1[[#This Row],[Unit_Price]]</f>
        <v>22000</v>
      </c>
      <c r="Y1891" s="16">
        <f>[1]!Table1[[#This Row],[Gross_Sales]]*[1]!Table1[[#This Row],[Discount]]</f>
        <v>2200</v>
      </c>
      <c r="Z1891" s="17">
        <f>[1]!Table1[[#This Row],[Gross_Sales]]*[1]!Table1[[#This Row],[Discount_amount]]</f>
        <v>48400000</v>
      </c>
      <c r="AA1891" s="15">
        <f>IFERROR([1]!Table1[[#This Row],[Profit]]/[1]!Table1[[#This Row],[Sales]],0)</f>
        <v>0.16666666666666666</v>
      </c>
      <c r="AB1891" s="12">
        <f>YEAR([1]!Table1[[#This Row],[Order_Date]])</f>
        <v>2024</v>
      </c>
      <c r="AC1891" s="12">
        <f>MONTH([1]!Table1[[#This Row],[Order_Date]])</f>
        <v>11</v>
      </c>
      <c r="AD1891" s="12" t="str">
        <f t="shared" si="87"/>
        <v>Nov</v>
      </c>
      <c r="AE1891" s="12" t="str">
        <f t="shared" si="88"/>
        <v>Q4</v>
      </c>
      <c r="AF1891" s="12" t="str">
        <f t="shared" si="89"/>
        <v>2024-Nov</v>
      </c>
      <c r="AG1891" s="12">
        <f>COUNTIF(C:C,Table1[[#This Row],[Customer_ID]])</f>
        <v>14</v>
      </c>
      <c r="AH1891" s="18" t="e">
        <f>IF([1]!Table1[[#This Row],[Customer_order_count]] &gt;= 10,"FREQUENT",IF([1]!Table1[[#This Row],[Customer_order_count]] &lt;= 10,"REGULAR","OCASSIONAL"))</f>
        <v>#REF!</v>
      </c>
    </row>
    <row r="1892" spans="1:34" x14ac:dyDescent="0.25">
      <c r="A1892" s="1" t="s">
        <v>2728</v>
      </c>
      <c r="B1892" s="2">
        <v>45516</v>
      </c>
      <c r="C1892" s="3" t="s">
        <v>985</v>
      </c>
      <c r="D1892" s="4" t="s">
        <v>986</v>
      </c>
      <c r="E1892" s="4" t="s">
        <v>16</v>
      </c>
      <c r="F1892" s="5">
        <v>42</v>
      </c>
      <c r="G1892" s="3" t="s">
        <v>280</v>
      </c>
      <c r="H1892" s="3" t="s">
        <v>270</v>
      </c>
      <c r="I1892" s="3" t="s">
        <v>143</v>
      </c>
      <c r="J1892" s="3" t="s">
        <v>144</v>
      </c>
      <c r="K1892" s="3" t="s">
        <v>76</v>
      </c>
      <c r="L1892" s="5">
        <v>3</v>
      </c>
      <c r="M1892" s="5">
        <v>700</v>
      </c>
      <c r="N1892" s="6">
        <v>0.2</v>
      </c>
      <c r="O1892" s="5">
        <v>1680</v>
      </c>
      <c r="P1892" s="5">
        <v>1710</v>
      </c>
      <c r="Q1892" s="5">
        <f>Table1[[#This Row],[Sales]]-Table1[[#This Row],[Cost]]</f>
        <v>-30</v>
      </c>
      <c r="R1892" s="3" t="s">
        <v>9</v>
      </c>
      <c r="S1892" s="3" t="s">
        <v>10</v>
      </c>
      <c r="T1892" s="3" t="s">
        <v>33</v>
      </c>
      <c r="U1892" s="3" t="s">
        <v>19</v>
      </c>
      <c r="V1892" s="6">
        <f>Table1[[#This Row],[Profit]]/Table1[[#This Row],[Sales]]</f>
        <v>-1.7857142857142856E-2</v>
      </c>
      <c r="W1892" s="3">
        <f>[1]!Table1[[#This Row],[Sales]]-[1]!Table1[[#This Row],[Cost]]-[1]!Table1[[#This Row],[Profit]]</f>
        <v>0</v>
      </c>
      <c r="X1892" s="3">
        <f>[1]!Table1[[#This Row],[Quantity]]*[1]!Table1[[#This Row],[Unit_Price]]</f>
        <v>2100</v>
      </c>
      <c r="Y1892" s="7">
        <f>[1]!Table1[[#This Row],[Gross_Sales]]*[1]!Table1[[#This Row],[Discount]]</f>
        <v>420</v>
      </c>
      <c r="Z1892" s="8">
        <f>[1]!Table1[[#This Row],[Gross_Sales]]*[1]!Table1[[#This Row],[Discount_amount]]</f>
        <v>882000</v>
      </c>
      <c r="AA1892" s="6">
        <f>IFERROR([1]!Table1[[#This Row],[Profit]]/[1]!Table1[[#This Row],[Sales]],0)</f>
        <v>-1.7857142857142856E-2</v>
      </c>
      <c r="AB1892" s="3">
        <f>YEAR([1]!Table1[[#This Row],[Order_Date]])</f>
        <v>2024</v>
      </c>
      <c r="AC1892" s="3">
        <f>MONTH([1]!Table1[[#This Row],[Order_Date]])</f>
        <v>8</v>
      </c>
      <c r="AD1892" s="3" t="str">
        <f t="shared" si="87"/>
        <v>Aug</v>
      </c>
      <c r="AE1892" s="3" t="str">
        <f t="shared" si="88"/>
        <v>Q3</v>
      </c>
      <c r="AF1892" s="3" t="str">
        <f t="shared" si="89"/>
        <v>2024-Aug</v>
      </c>
      <c r="AG1892" s="3">
        <f>COUNTIF(C:C,Table1[[#This Row],[Customer_ID]])</f>
        <v>10</v>
      </c>
      <c r="AH1892" s="9" t="e">
        <f>IF([1]!Table1[[#This Row],[Customer_order_count]] &gt;= 10,"FREQUENT",IF([1]!Table1[[#This Row],[Customer_order_count]] &lt;= 10,"REGULAR","OCASSIONAL"))</f>
        <v>#REF!</v>
      </c>
    </row>
    <row r="1893" spans="1:34" x14ac:dyDescent="0.25">
      <c r="A1893" s="10" t="s">
        <v>2729</v>
      </c>
      <c r="B1893" s="11">
        <v>45582</v>
      </c>
      <c r="C1893" s="12" t="s">
        <v>938</v>
      </c>
      <c r="D1893" s="13" t="s">
        <v>760</v>
      </c>
      <c r="E1893" s="13" t="s">
        <v>16</v>
      </c>
      <c r="F1893" s="14">
        <v>51</v>
      </c>
      <c r="G1893" s="12" t="s">
        <v>339</v>
      </c>
      <c r="H1893" s="12" t="s">
        <v>285</v>
      </c>
      <c r="I1893" s="12" t="s">
        <v>176</v>
      </c>
      <c r="J1893" s="12" t="s">
        <v>177</v>
      </c>
      <c r="K1893" s="12" t="s">
        <v>25</v>
      </c>
      <c r="L1893" s="14">
        <v>1</v>
      </c>
      <c r="M1893" s="14">
        <v>22000</v>
      </c>
      <c r="N1893" s="15">
        <v>0.05</v>
      </c>
      <c r="O1893" s="14">
        <v>20900</v>
      </c>
      <c r="P1893" s="14">
        <v>16500</v>
      </c>
      <c r="Q1893" s="5">
        <f>Table1[[#This Row],[Sales]]-Table1[[#This Row],[Cost]]</f>
        <v>4400</v>
      </c>
      <c r="R1893" s="12" t="s">
        <v>9</v>
      </c>
      <c r="S1893" s="12" t="s">
        <v>10</v>
      </c>
      <c r="T1893" s="12" t="s">
        <v>40</v>
      </c>
      <c r="U1893" s="12" t="s">
        <v>27</v>
      </c>
      <c r="V1893" s="6">
        <f>Table1[[#This Row],[Profit]]/Table1[[#This Row],[Sales]]</f>
        <v>0.21052631578947367</v>
      </c>
      <c r="W1893" s="12">
        <f>[1]!Table1[[#This Row],[Sales]]-[1]!Table1[[#This Row],[Cost]]-[1]!Table1[[#This Row],[Profit]]</f>
        <v>0</v>
      </c>
      <c r="X1893" s="12">
        <f>[1]!Table1[[#This Row],[Quantity]]*[1]!Table1[[#This Row],[Unit_Price]]</f>
        <v>22000</v>
      </c>
      <c r="Y1893" s="16">
        <f>[1]!Table1[[#This Row],[Gross_Sales]]*[1]!Table1[[#This Row],[Discount]]</f>
        <v>1100</v>
      </c>
      <c r="Z1893" s="17">
        <f>[1]!Table1[[#This Row],[Gross_Sales]]*[1]!Table1[[#This Row],[Discount_amount]]</f>
        <v>24200000</v>
      </c>
      <c r="AA1893" s="15">
        <f>IFERROR([1]!Table1[[#This Row],[Profit]]/[1]!Table1[[#This Row],[Sales]],0)</f>
        <v>0.21052631578947367</v>
      </c>
      <c r="AB1893" s="12">
        <f>YEAR([1]!Table1[[#This Row],[Order_Date]])</f>
        <v>2024</v>
      </c>
      <c r="AC1893" s="12">
        <f>MONTH([1]!Table1[[#This Row],[Order_Date]])</f>
        <v>10</v>
      </c>
      <c r="AD1893" s="12" t="str">
        <f t="shared" si="87"/>
        <v>Oct</v>
      </c>
      <c r="AE1893" s="12" t="str">
        <f t="shared" si="88"/>
        <v>Q4</v>
      </c>
      <c r="AF1893" s="12" t="str">
        <f t="shared" si="89"/>
        <v>2024-Oct</v>
      </c>
      <c r="AG1893" s="12">
        <f>COUNTIF(C:C,Table1[[#This Row],[Customer_ID]])</f>
        <v>9</v>
      </c>
      <c r="AH1893" s="18" t="e">
        <f>IF([1]!Table1[[#This Row],[Customer_order_count]] &gt;= 10,"FREQUENT",IF([1]!Table1[[#This Row],[Customer_order_count]] &lt;= 10,"REGULAR","OCASSIONAL"))</f>
        <v>#REF!</v>
      </c>
    </row>
    <row r="1894" spans="1:34" x14ac:dyDescent="0.25">
      <c r="A1894" s="1" t="s">
        <v>2730</v>
      </c>
      <c r="B1894" s="2">
        <v>46011</v>
      </c>
      <c r="C1894" s="3" t="s">
        <v>383</v>
      </c>
      <c r="D1894" s="4" t="s">
        <v>384</v>
      </c>
      <c r="E1894" s="4" t="s">
        <v>16</v>
      </c>
      <c r="F1894" s="5">
        <v>40</v>
      </c>
      <c r="G1894" s="3" t="s">
        <v>284</v>
      </c>
      <c r="H1894" s="3" t="s">
        <v>285</v>
      </c>
      <c r="I1894" s="3" t="s">
        <v>102</v>
      </c>
      <c r="J1894" s="3" t="s">
        <v>103</v>
      </c>
      <c r="K1894" s="3" t="s">
        <v>25</v>
      </c>
      <c r="L1894" s="5">
        <v>1</v>
      </c>
      <c r="M1894" s="5">
        <v>28000</v>
      </c>
      <c r="N1894" s="6">
        <v>0.15</v>
      </c>
      <c r="O1894" s="5">
        <v>23800</v>
      </c>
      <c r="P1894" s="5">
        <v>21000</v>
      </c>
      <c r="Q1894" s="5">
        <f>Table1[[#This Row],[Sales]]-Table1[[#This Row],[Cost]]</f>
        <v>2800</v>
      </c>
      <c r="R1894" s="3" t="s">
        <v>17</v>
      </c>
      <c r="S1894" s="3" t="s">
        <v>10</v>
      </c>
      <c r="T1894" s="3" t="s">
        <v>40</v>
      </c>
      <c r="U1894" s="3" t="s">
        <v>12</v>
      </c>
      <c r="V1894" s="6">
        <f>Table1[[#This Row],[Profit]]/Table1[[#This Row],[Sales]]</f>
        <v>0.11764705882352941</v>
      </c>
      <c r="W1894" s="3">
        <f>[1]!Table1[[#This Row],[Sales]]-[1]!Table1[[#This Row],[Cost]]-[1]!Table1[[#This Row],[Profit]]</f>
        <v>0</v>
      </c>
      <c r="X1894" s="3">
        <f>[1]!Table1[[#This Row],[Quantity]]*[1]!Table1[[#This Row],[Unit_Price]]</f>
        <v>28000</v>
      </c>
      <c r="Y1894" s="7">
        <f>[1]!Table1[[#This Row],[Gross_Sales]]*[1]!Table1[[#This Row],[Discount]]</f>
        <v>4200</v>
      </c>
      <c r="Z1894" s="8">
        <f>[1]!Table1[[#This Row],[Gross_Sales]]*[1]!Table1[[#This Row],[Discount_amount]]</f>
        <v>117600000</v>
      </c>
      <c r="AA1894" s="6">
        <f>IFERROR([1]!Table1[[#This Row],[Profit]]/[1]!Table1[[#This Row],[Sales]],0)</f>
        <v>0.11764705882352941</v>
      </c>
      <c r="AB1894" s="3">
        <f>YEAR([1]!Table1[[#This Row],[Order_Date]])</f>
        <v>2025</v>
      </c>
      <c r="AC1894" s="3">
        <f>MONTH([1]!Table1[[#This Row],[Order_Date]])</f>
        <v>12</v>
      </c>
      <c r="AD1894" s="3" t="str">
        <f t="shared" si="87"/>
        <v>Dec</v>
      </c>
      <c r="AE1894" s="3" t="str">
        <f t="shared" si="88"/>
        <v>Q4</v>
      </c>
      <c r="AF1894" s="3" t="str">
        <f t="shared" si="89"/>
        <v>2025-Dec</v>
      </c>
      <c r="AG1894" s="3">
        <f>COUNTIF(C:C,Table1[[#This Row],[Customer_ID]])</f>
        <v>5</v>
      </c>
      <c r="AH1894" s="9" t="e">
        <f>IF([1]!Table1[[#This Row],[Customer_order_count]] &gt;= 10,"FREQUENT",IF([1]!Table1[[#This Row],[Customer_order_count]] &lt;= 10,"REGULAR","OCASSIONAL"))</f>
        <v>#REF!</v>
      </c>
    </row>
    <row r="1895" spans="1:34" x14ac:dyDescent="0.25">
      <c r="A1895" s="10" t="s">
        <v>2731</v>
      </c>
      <c r="B1895" s="11">
        <v>45997</v>
      </c>
      <c r="C1895" s="12" t="s">
        <v>1169</v>
      </c>
      <c r="D1895" s="13" t="s">
        <v>546</v>
      </c>
      <c r="E1895" s="13" t="s">
        <v>16</v>
      </c>
      <c r="F1895" s="14">
        <v>23</v>
      </c>
      <c r="G1895" s="12" t="s">
        <v>407</v>
      </c>
      <c r="H1895" s="12" t="s">
        <v>285</v>
      </c>
      <c r="I1895" s="12" t="s">
        <v>31</v>
      </c>
      <c r="J1895" s="12" t="s">
        <v>32</v>
      </c>
      <c r="K1895" s="12" t="s">
        <v>25</v>
      </c>
      <c r="L1895" s="14">
        <v>4</v>
      </c>
      <c r="M1895" s="14">
        <v>5000</v>
      </c>
      <c r="N1895" s="15">
        <v>0.05</v>
      </c>
      <c r="O1895" s="14">
        <v>19000</v>
      </c>
      <c r="P1895" s="14">
        <v>14000</v>
      </c>
      <c r="Q1895" s="5">
        <f>Table1[[#This Row],[Sales]]-Table1[[#This Row],[Cost]]</f>
        <v>5000</v>
      </c>
      <c r="R1895" s="12" t="s">
        <v>26</v>
      </c>
      <c r="S1895" s="12" t="s">
        <v>10</v>
      </c>
      <c r="T1895" s="12" t="s">
        <v>40</v>
      </c>
      <c r="U1895" s="12" t="s">
        <v>19</v>
      </c>
      <c r="V1895" s="6">
        <f>Table1[[#This Row],[Profit]]/Table1[[#This Row],[Sales]]</f>
        <v>0.26315789473684209</v>
      </c>
      <c r="W1895" s="12">
        <f>[1]!Table1[[#This Row],[Sales]]-[1]!Table1[[#This Row],[Cost]]-[1]!Table1[[#This Row],[Profit]]</f>
        <v>0</v>
      </c>
      <c r="X1895" s="12">
        <f>[1]!Table1[[#This Row],[Quantity]]*[1]!Table1[[#This Row],[Unit_Price]]</f>
        <v>20000</v>
      </c>
      <c r="Y1895" s="16">
        <f>[1]!Table1[[#This Row],[Gross_Sales]]*[1]!Table1[[#This Row],[Discount]]</f>
        <v>1000</v>
      </c>
      <c r="Z1895" s="17">
        <f>[1]!Table1[[#This Row],[Gross_Sales]]*[1]!Table1[[#This Row],[Discount_amount]]</f>
        <v>20000000</v>
      </c>
      <c r="AA1895" s="15">
        <f>IFERROR([1]!Table1[[#This Row],[Profit]]/[1]!Table1[[#This Row],[Sales]],0)</f>
        <v>0.26315789473684209</v>
      </c>
      <c r="AB1895" s="12">
        <f>YEAR([1]!Table1[[#This Row],[Order_Date]])</f>
        <v>2025</v>
      </c>
      <c r="AC1895" s="12">
        <f>MONTH([1]!Table1[[#This Row],[Order_Date]])</f>
        <v>12</v>
      </c>
      <c r="AD1895" s="12" t="str">
        <f t="shared" si="87"/>
        <v>Dec</v>
      </c>
      <c r="AE1895" s="12" t="str">
        <f t="shared" si="88"/>
        <v>Q4</v>
      </c>
      <c r="AF1895" s="12" t="str">
        <f t="shared" si="89"/>
        <v>2025-Dec</v>
      </c>
      <c r="AG1895" s="12">
        <f>COUNTIF(C:C,Table1[[#This Row],[Customer_ID]])</f>
        <v>4</v>
      </c>
      <c r="AH1895" s="18" t="e">
        <f>IF([1]!Table1[[#This Row],[Customer_order_count]] &gt;= 10,"FREQUENT",IF([1]!Table1[[#This Row],[Customer_order_count]] &lt;= 10,"REGULAR","OCASSIONAL"))</f>
        <v>#REF!</v>
      </c>
    </row>
    <row r="1896" spans="1:34" x14ac:dyDescent="0.25">
      <c r="A1896" s="1" t="s">
        <v>2732</v>
      </c>
      <c r="B1896" s="2">
        <v>45879</v>
      </c>
      <c r="C1896" s="3" t="s">
        <v>1140</v>
      </c>
      <c r="D1896" s="4" t="s">
        <v>868</v>
      </c>
      <c r="E1896" s="4" t="s">
        <v>16</v>
      </c>
      <c r="F1896" s="5">
        <v>32</v>
      </c>
      <c r="G1896" s="3" t="s">
        <v>290</v>
      </c>
      <c r="H1896" s="3" t="s">
        <v>276</v>
      </c>
      <c r="I1896" s="3" t="s">
        <v>143</v>
      </c>
      <c r="J1896" s="3" t="s">
        <v>144</v>
      </c>
      <c r="K1896" s="3" t="s">
        <v>76</v>
      </c>
      <c r="L1896" s="5">
        <v>2</v>
      </c>
      <c r="M1896" s="5">
        <v>700</v>
      </c>
      <c r="N1896" s="6">
        <v>0</v>
      </c>
      <c r="O1896" s="5">
        <v>1400</v>
      </c>
      <c r="P1896" s="5">
        <v>1140</v>
      </c>
      <c r="Q1896" s="5">
        <f>Table1[[#This Row],[Sales]]-Table1[[#This Row],[Cost]]</f>
        <v>260</v>
      </c>
      <c r="R1896" s="3" t="s">
        <v>17</v>
      </c>
      <c r="S1896" s="3" t="s">
        <v>10</v>
      </c>
      <c r="T1896" s="3" t="s">
        <v>33</v>
      </c>
      <c r="U1896" s="3" t="s">
        <v>27</v>
      </c>
      <c r="V1896" s="6">
        <f>Table1[[#This Row],[Profit]]/Table1[[#This Row],[Sales]]</f>
        <v>0.18571428571428572</v>
      </c>
      <c r="W1896" s="3">
        <f>[1]!Table1[[#This Row],[Sales]]-[1]!Table1[[#This Row],[Cost]]-[1]!Table1[[#This Row],[Profit]]</f>
        <v>0</v>
      </c>
      <c r="X1896" s="3">
        <f>[1]!Table1[[#This Row],[Quantity]]*[1]!Table1[[#This Row],[Unit_Price]]</f>
        <v>1400</v>
      </c>
      <c r="Y1896" s="7">
        <f>[1]!Table1[[#This Row],[Gross_Sales]]*[1]!Table1[[#This Row],[Discount]]</f>
        <v>0</v>
      </c>
      <c r="Z1896" s="8">
        <f>[1]!Table1[[#This Row],[Gross_Sales]]*[1]!Table1[[#This Row],[Discount_amount]]</f>
        <v>0</v>
      </c>
      <c r="AA1896" s="6">
        <f>IFERROR([1]!Table1[[#This Row],[Profit]]/[1]!Table1[[#This Row],[Sales]],0)</f>
        <v>0.18571428571428572</v>
      </c>
      <c r="AB1896" s="3">
        <f>YEAR([1]!Table1[[#This Row],[Order_Date]])</f>
        <v>2025</v>
      </c>
      <c r="AC1896" s="3">
        <f>MONTH([1]!Table1[[#This Row],[Order_Date]])</f>
        <v>8</v>
      </c>
      <c r="AD1896" s="3" t="str">
        <f t="shared" si="87"/>
        <v>Aug</v>
      </c>
      <c r="AE1896" s="3" t="str">
        <f t="shared" si="88"/>
        <v>Q3</v>
      </c>
      <c r="AF1896" s="3" t="str">
        <f t="shared" si="89"/>
        <v>2025-Aug</v>
      </c>
      <c r="AG1896" s="3">
        <f>COUNTIF(C:C,Table1[[#This Row],[Customer_ID]])</f>
        <v>12</v>
      </c>
      <c r="AH1896" s="9" t="e">
        <f>IF([1]!Table1[[#This Row],[Customer_order_count]] &gt;= 10,"FREQUENT",IF([1]!Table1[[#This Row],[Customer_order_count]] &lt;= 10,"REGULAR","OCASSIONAL"))</f>
        <v>#REF!</v>
      </c>
    </row>
    <row r="1897" spans="1:34" x14ac:dyDescent="0.25">
      <c r="A1897" s="10" t="s">
        <v>2733</v>
      </c>
      <c r="B1897" s="11">
        <v>45590</v>
      </c>
      <c r="C1897" s="12" t="s">
        <v>2734</v>
      </c>
      <c r="D1897" s="13" t="s">
        <v>2735</v>
      </c>
      <c r="E1897" s="13" t="s">
        <v>16</v>
      </c>
      <c r="F1897" s="14">
        <v>36</v>
      </c>
      <c r="G1897" s="12" t="s">
        <v>280</v>
      </c>
      <c r="H1897" s="12" t="s">
        <v>270</v>
      </c>
      <c r="I1897" s="12" t="s">
        <v>109</v>
      </c>
      <c r="J1897" s="12" t="s">
        <v>110</v>
      </c>
      <c r="K1897" s="12" t="s">
        <v>8</v>
      </c>
      <c r="L1897" s="14">
        <v>2</v>
      </c>
      <c r="M1897" s="14">
        <v>4000</v>
      </c>
      <c r="N1897" s="15">
        <v>0.05</v>
      </c>
      <c r="O1897" s="14">
        <v>7600</v>
      </c>
      <c r="P1897" s="14">
        <v>5800</v>
      </c>
      <c r="Q1897" s="5">
        <f>Table1[[#This Row],[Sales]]-Table1[[#This Row],[Cost]]</f>
        <v>1800</v>
      </c>
      <c r="R1897" s="12" t="s">
        <v>98</v>
      </c>
      <c r="S1897" s="12" t="s">
        <v>10</v>
      </c>
      <c r="T1897" s="12" t="s">
        <v>40</v>
      </c>
      <c r="U1897" s="12" t="s">
        <v>12</v>
      </c>
      <c r="V1897" s="6">
        <f>Table1[[#This Row],[Profit]]/Table1[[#This Row],[Sales]]</f>
        <v>0.23684210526315788</v>
      </c>
      <c r="W1897" s="12">
        <f>[1]!Table1[[#This Row],[Sales]]-[1]!Table1[[#This Row],[Cost]]-[1]!Table1[[#This Row],[Profit]]</f>
        <v>0</v>
      </c>
      <c r="X1897" s="12">
        <f>[1]!Table1[[#This Row],[Quantity]]*[1]!Table1[[#This Row],[Unit_Price]]</f>
        <v>8000</v>
      </c>
      <c r="Y1897" s="16">
        <f>[1]!Table1[[#This Row],[Gross_Sales]]*[1]!Table1[[#This Row],[Discount]]</f>
        <v>400</v>
      </c>
      <c r="Z1897" s="17">
        <f>[1]!Table1[[#This Row],[Gross_Sales]]*[1]!Table1[[#This Row],[Discount_amount]]</f>
        <v>3200000</v>
      </c>
      <c r="AA1897" s="15">
        <f>IFERROR([1]!Table1[[#This Row],[Profit]]/[1]!Table1[[#This Row],[Sales]],0)</f>
        <v>0.23684210526315788</v>
      </c>
      <c r="AB1897" s="12">
        <f>YEAR([1]!Table1[[#This Row],[Order_Date]])</f>
        <v>2024</v>
      </c>
      <c r="AC1897" s="12">
        <f>MONTH([1]!Table1[[#This Row],[Order_Date]])</f>
        <v>10</v>
      </c>
      <c r="AD1897" s="12" t="str">
        <f t="shared" si="87"/>
        <v>Oct</v>
      </c>
      <c r="AE1897" s="12" t="str">
        <f t="shared" si="88"/>
        <v>Q4</v>
      </c>
      <c r="AF1897" s="12" t="str">
        <f t="shared" si="89"/>
        <v>2024-Oct</v>
      </c>
      <c r="AG1897" s="12">
        <f>COUNTIF(C:C,Table1[[#This Row],[Customer_ID]])</f>
        <v>2</v>
      </c>
      <c r="AH1897" s="18" t="e">
        <f>IF([1]!Table1[[#This Row],[Customer_order_count]] &gt;= 10,"FREQUENT",IF([1]!Table1[[#This Row],[Customer_order_count]] &lt;= 10,"REGULAR","OCASSIONAL"))</f>
        <v>#REF!</v>
      </c>
    </row>
    <row r="1898" spans="1:34" x14ac:dyDescent="0.25">
      <c r="A1898" s="1" t="s">
        <v>2736</v>
      </c>
      <c r="B1898" s="2">
        <v>45633</v>
      </c>
      <c r="C1898" s="3" t="s">
        <v>881</v>
      </c>
      <c r="D1898" s="4" t="s">
        <v>101</v>
      </c>
      <c r="E1898" s="4" t="s">
        <v>3</v>
      </c>
      <c r="F1898" s="5">
        <v>44</v>
      </c>
      <c r="G1898" s="3" t="s">
        <v>312</v>
      </c>
      <c r="H1898" s="3" t="s">
        <v>276</v>
      </c>
      <c r="I1898" s="3" t="s">
        <v>176</v>
      </c>
      <c r="J1898" s="3" t="s">
        <v>177</v>
      </c>
      <c r="K1898" s="3" t="s">
        <v>25</v>
      </c>
      <c r="L1898" s="5">
        <v>1</v>
      </c>
      <c r="M1898" s="5">
        <v>22000</v>
      </c>
      <c r="N1898" s="6">
        <v>0.15</v>
      </c>
      <c r="O1898" s="5">
        <v>18700</v>
      </c>
      <c r="P1898" s="5">
        <v>16500</v>
      </c>
      <c r="Q1898" s="5">
        <f>Table1[[#This Row],[Sales]]-Table1[[#This Row],[Cost]]</f>
        <v>2200</v>
      </c>
      <c r="R1898" s="3" t="s">
        <v>77</v>
      </c>
      <c r="S1898" s="3" t="s">
        <v>10</v>
      </c>
      <c r="T1898" s="3" t="s">
        <v>40</v>
      </c>
      <c r="U1898" s="3" t="s">
        <v>12</v>
      </c>
      <c r="V1898" s="6">
        <f>Table1[[#This Row],[Profit]]/Table1[[#This Row],[Sales]]</f>
        <v>0.11764705882352941</v>
      </c>
      <c r="W1898" s="3">
        <f>[1]!Table1[[#This Row],[Sales]]-[1]!Table1[[#This Row],[Cost]]-[1]!Table1[[#This Row],[Profit]]</f>
        <v>0</v>
      </c>
      <c r="X1898" s="3">
        <f>[1]!Table1[[#This Row],[Quantity]]*[1]!Table1[[#This Row],[Unit_Price]]</f>
        <v>22000</v>
      </c>
      <c r="Y1898" s="7">
        <f>[1]!Table1[[#This Row],[Gross_Sales]]*[1]!Table1[[#This Row],[Discount]]</f>
        <v>3300</v>
      </c>
      <c r="Z1898" s="8">
        <f>[1]!Table1[[#This Row],[Gross_Sales]]*[1]!Table1[[#This Row],[Discount_amount]]</f>
        <v>72600000</v>
      </c>
      <c r="AA1898" s="6">
        <f>IFERROR([1]!Table1[[#This Row],[Profit]]/[1]!Table1[[#This Row],[Sales]],0)</f>
        <v>0.11764705882352941</v>
      </c>
      <c r="AB1898" s="3">
        <f>YEAR([1]!Table1[[#This Row],[Order_Date]])</f>
        <v>2024</v>
      </c>
      <c r="AC1898" s="3">
        <f>MONTH([1]!Table1[[#This Row],[Order_Date]])</f>
        <v>12</v>
      </c>
      <c r="AD1898" s="3" t="str">
        <f t="shared" si="87"/>
        <v>Dec</v>
      </c>
      <c r="AE1898" s="3" t="str">
        <f t="shared" si="88"/>
        <v>Q4</v>
      </c>
      <c r="AF1898" s="3" t="str">
        <f t="shared" si="89"/>
        <v>2024-Dec</v>
      </c>
      <c r="AG1898" s="3">
        <f>COUNTIF(C:C,Table1[[#This Row],[Customer_ID]])</f>
        <v>6</v>
      </c>
      <c r="AH1898" s="9" t="e">
        <f>IF([1]!Table1[[#This Row],[Customer_order_count]] &gt;= 10,"FREQUENT",IF([1]!Table1[[#This Row],[Customer_order_count]] &lt;= 10,"REGULAR","OCASSIONAL"))</f>
        <v>#REF!</v>
      </c>
    </row>
    <row r="1899" spans="1:34" x14ac:dyDescent="0.25">
      <c r="A1899" s="10" t="s">
        <v>2737</v>
      </c>
      <c r="B1899" s="11">
        <v>45522</v>
      </c>
      <c r="C1899" s="12" t="s">
        <v>525</v>
      </c>
      <c r="D1899" s="12" t="s">
        <v>526</v>
      </c>
      <c r="E1899" s="12" t="s">
        <v>3</v>
      </c>
      <c r="F1899" s="12">
        <v>52</v>
      </c>
      <c r="G1899" s="12" t="s">
        <v>407</v>
      </c>
      <c r="H1899" s="12" t="s">
        <v>285</v>
      </c>
      <c r="I1899" s="12" t="s">
        <v>109</v>
      </c>
      <c r="J1899" s="12" t="s">
        <v>110</v>
      </c>
      <c r="K1899" s="12" t="s">
        <v>8</v>
      </c>
      <c r="L1899" s="12">
        <v>4</v>
      </c>
      <c r="M1899" s="12">
        <v>4000</v>
      </c>
      <c r="N1899" s="12">
        <v>0</v>
      </c>
      <c r="O1899" s="12">
        <v>0</v>
      </c>
      <c r="P1899" s="12">
        <v>11600</v>
      </c>
      <c r="Q1899" s="5">
        <f>Table1[[#This Row],[Sales]]-Table1[[#This Row],[Cost]]</f>
        <v>-11600</v>
      </c>
      <c r="R1899" s="12" t="s">
        <v>9</v>
      </c>
      <c r="S1899" s="12" t="s">
        <v>291</v>
      </c>
      <c r="T1899" s="12" t="s">
        <v>33</v>
      </c>
      <c r="U1899" s="12" t="s">
        <v>19</v>
      </c>
      <c r="V1899" s="3" t="e">
        <f>Table1[[#This Row],[Profit]]/Table1[[#This Row],[Sales]]</f>
        <v>#DIV/0!</v>
      </c>
      <c r="W1899" s="12">
        <f>[1]!Table1[[#This Row],[Sales]]-[1]!Table1[[#This Row],[Cost]]-[1]!Table1[[#This Row],[Profit]]</f>
        <v>-11600</v>
      </c>
      <c r="X1899" s="12">
        <f>[1]!Table1[[#This Row],[Quantity]]*[1]!Table1[[#This Row],[Unit_Price]]</f>
        <v>16000</v>
      </c>
      <c r="Y1899" s="12">
        <f>[1]!Table1[[#This Row],[Gross_Sales]]*[1]!Table1[[#This Row],[Discount]]</f>
        <v>0</v>
      </c>
      <c r="Z1899" s="12">
        <f>[1]!Table1[[#This Row],[Gross_Sales]]*[1]!Table1[[#This Row],[Discount_amount]]</f>
        <v>0</v>
      </c>
      <c r="AA1899" s="12">
        <f>IFERROR([1]!Table1[[#This Row],[Profit]]/[1]!Table1[[#This Row],[Sales]],0)</f>
        <v>0</v>
      </c>
      <c r="AB1899" s="12">
        <f>YEAR([1]!Table1[[#This Row],[Order_Date]])</f>
        <v>2024</v>
      </c>
      <c r="AC1899" s="12">
        <f>MONTH([1]!Table1[[#This Row],[Order_Date]])</f>
        <v>8</v>
      </c>
      <c r="AD1899" s="12" t="str">
        <f t="shared" si="87"/>
        <v>Aug</v>
      </c>
      <c r="AE1899" s="12" t="str">
        <f t="shared" si="88"/>
        <v>Q3</v>
      </c>
      <c r="AF1899" s="12" t="str">
        <f t="shared" si="89"/>
        <v>2024-Aug</v>
      </c>
      <c r="AG1899" s="12">
        <f>COUNTIF(C:C,Table1[[#This Row],[Customer_ID]])</f>
        <v>5</v>
      </c>
      <c r="AH1899" s="18" t="e">
        <f>IF([1]!Table1[[#This Row],[Customer_order_count]] &gt;= 10,"FREQUENT",IF([1]!Table1[[#This Row],[Customer_order_count]] &lt;= 10,"REGULAR","OCASSIONAL"))</f>
        <v>#REF!</v>
      </c>
    </row>
    <row r="1900" spans="1:34" x14ac:dyDescent="0.25">
      <c r="A1900" s="1" t="s">
        <v>2738</v>
      </c>
      <c r="B1900" s="2">
        <v>45475</v>
      </c>
      <c r="C1900" s="3" t="s">
        <v>1067</v>
      </c>
      <c r="D1900" s="4" t="s">
        <v>431</v>
      </c>
      <c r="E1900" s="4" t="s">
        <v>3</v>
      </c>
      <c r="F1900" s="5">
        <v>38</v>
      </c>
      <c r="G1900" s="3" t="s">
        <v>407</v>
      </c>
      <c r="H1900" s="3" t="s">
        <v>285</v>
      </c>
      <c r="I1900" s="3" t="s">
        <v>143</v>
      </c>
      <c r="J1900" s="3" t="s">
        <v>144</v>
      </c>
      <c r="K1900" s="3" t="s">
        <v>76</v>
      </c>
      <c r="L1900" s="5">
        <v>2</v>
      </c>
      <c r="M1900" s="5">
        <v>700</v>
      </c>
      <c r="N1900" s="6">
        <v>0.1</v>
      </c>
      <c r="O1900" s="5">
        <v>1260</v>
      </c>
      <c r="P1900" s="5">
        <v>1140</v>
      </c>
      <c r="Q1900" s="5">
        <f>Table1[[#This Row],[Sales]]-Table1[[#This Row],[Cost]]</f>
        <v>120</v>
      </c>
      <c r="R1900" s="3" t="s">
        <v>9</v>
      </c>
      <c r="S1900" s="3" t="s">
        <v>10</v>
      </c>
      <c r="T1900" s="3" t="s">
        <v>33</v>
      </c>
      <c r="U1900" s="3" t="s">
        <v>27</v>
      </c>
      <c r="V1900" s="6">
        <f>Table1[[#This Row],[Profit]]/Table1[[#This Row],[Sales]]</f>
        <v>9.5238095238095233E-2</v>
      </c>
      <c r="W1900" s="3">
        <f>[1]!Table1[[#This Row],[Sales]]-[1]!Table1[[#This Row],[Cost]]-[1]!Table1[[#This Row],[Profit]]</f>
        <v>0</v>
      </c>
      <c r="X1900" s="3">
        <f>[1]!Table1[[#This Row],[Quantity]]*[1]!Table1[[#This Row],[Unit_Price]]</f>
        <v>1400</v>
      </c>
      <c r="Y1900" s="7">
        <f>[1]!Table1[[#This Row],[Gross_Sales]]*[1]!Table1[[#This Row],[Discount]]</f>
        <v>140</v>
      </c>
      <c r="Z1900" s="8">
        <f>[1]!Table1[[#This Row],[Gross_Sales]]*[1]!Table1[[#This Row],[Discount_amount]]</f>
        <v>196000</v>
      </c>
      <c r="AA1900" s="6">
        <f>IFERROR([1]!Table1[[#This Row],[Profit]]/[1]!Table1[[#This Row],[Sales]],0)</f>
        <v>9.5238095238095233E-2</v>
      </c>
      <c r="AB1900" s="3">
        <f>YEAR([1]!Table1[[#This Row],[Order_Date]])</f>
        <v>2024</v>
      </c>
      <c r="AC1900" s="3">
        <f>MONTH([1]!Table1[[#This Row],[Order_Date]])</f>
        <v>7</v>
      </c>
      <c r="AD1900" s="3" t="str">
        <f t="shared" si="87"/>
        <v>Jul</v>
      </c>
      <c r="AE1900" s="3" t="str">
        <f t="shared" si="88"/>
        <v>Q3</v>
      </c>
      <c r="AF1900" s="3" t="str">
        <f t="shared" si="89"/>
        <v>2024-Jul</v>
      </c>
      <c r="AG1900" s="3">
        <f>COUNTIF(C:C,Table1[[#This Row],[Customer_ID]])</f>
        <v>6</v>
      </c>
      <c r="AH1900" s="9" t="e">
        <f>IF([1]!Table1[[#This Row],[Customer_order_count]] &gt;= 10,"FREQUENT",IF([1]!Table1[[#This Row],[Customer_order_count]] &lt;= 10,"REGULAR","OCASSIONAL"))</f>
        <v>#REF!</v>
      </c>
    </row>
    <row r="1901" spans="1:34" x14ac:dyDescent="0.25">
      <c r="A1901" s="10" t="s">
        <v>2739</v>
      </c>
      <c r="B1901" s="11">
        <v>45967</v>
      </c>
      <c r="C1901" s="12" t="s">
        <v>1198</v>
      </c>
      <c r="D1901" s="13" t="s">
        <v>962</v>
      </c>
      <c r="E1901" s="13" t="s">
        <v>3</v>
      </c>
      <c r="F1901" s="14">
        <v>25</v>
      </c>
      <c r="G1901" s="12" t="s">
        <v>280</v>
      </c>
      <c r="H1901" s="12" t="s">
        <v>270</v>
      </c>
      <c r="I1901" s="12" t="s">
        <v>305</v>
      </c>
      <c r="J1901" s="12" t="s">
        <v>306</v>
      </c>
      <c r="K1901" s="12" t="s">
        <v>91</v>
      </c>
      <c r="L1901" s="14">
        <v>2</v>
      </c>
      <c r="M1901" s="14">
        <v>8500</v>
      </c>
      <c r="N1901" s="15">
        <v>0.2</v>
      </c>
      <c r="O1901" s="14">
        <v>13600</v>
      </c>
      <c r="P1901" s="14">
        <v>13000</v>
      </c>
      <c r="Q1901" s="5">
        <f>Table1[[#This Row],[Sales]]-Table1[[#This Row],[Cost]]</f>
        <v>600</v>
      </c>
      <c r="R1901" s="12" t="s">
        <v>98</v>
      </c>
      <c r="S1901" s="12" t="s">
        <v>10</v>
      </c>
      <c r="T1901" s="12" t="s">
        <v>40</v>
      </c>
      <c r="U1901" s="12" t="s">
        <v>19</v>
      </c>
      <c r="V1901" s="6">
        <f>Table1[[#This Row],[Profit]]/Table1[[#This Row],[Sales]]</f>
        <v>4.4117647058823532E-2</v>
      </c>
      <c r="W1901" s="12">
        <f>[1]!Table1[[#This Row],[Sales]]-[1]!Table1[[#This Row],[Cost]]-[1]!Table1[[#This Row],[Profit]]</f>
        <v>0</v>
      </c>
      <c r="X1901" s="12">
        <f>[1]!Table1[[#This Row],[Quantity]]*[1]!Table1[[#This Row],[Unit_Price]]</f>
        <v>17000</v>
      </c>
      <c r="Y1901" s="16">
        <f>[1]!Table1[[#This Row],[Gross_Sales]]*[1]!Table1[[#This Row],[Discount]]</f>
        <v>3400</v>
      </c>
      <c r="Z1901" s="17">
        <f>[1]!Table1[[#This Row],[Gross_Sales]]*[1]!Table1[[#This Row],[Discount_amount]]</f>
        <v>57800000</v>
      </c>
      <c r="AA1901" s="15">
        <f>IFERROR([1]!Table1[[#This Row],[Profit]]/[1]!Table1[[#This Row],[Sales]],0)</f>
        <v>4.4117647058823532E-2</v>
      </c>
      <c r="AB1901" s="12">
        <f>YEAR([1]!Table1[[#This Row],[Order_Date]])</f>
        <v>2025</v>
      </c>
      <c r="AC1901" s="12">
        <f>MONTH([1]!Table1[[#This Row],[Order_Date]])</f>
        <v>11</v>
      </c>
      <c r="AD1901" s="12" t="str">
        <f t="shared" si="87"/>
        <v>Nov</v>
      </c>
      <c r="AE1901" s="12" t="str">
        <f t="shared" si="88"/>
        <v>Q4</v>
      </c>
      <c r="AF1901" s="12" t="str">
        <f t="shared" si="89"/>
        <v>2025-Nov</v>
      </c>
      <c r="AG1901" s="12">
        <f>COUNTIF(C:C,Table1[[#This Row],[Customer_ID]])</f>
        <v>20</v>
      </c>
      <c r="AH1901" s="18" t="e">
        <f>IF([1]!Table1[[#This Row],[Customer_order_count]] &gt;= 10,"FREQUENT",IF([1]!Table1[[#This Row],[Customer_order_count]] &lt;= 10,"REGULAR","OCASSIONAL"))</f>
        <v>#REF!</v>
      </c>
    </row>
    <row r="1902" spans="1:34" x14ac:dyDescent="0.25">
      <c r="A1902" s="1" t="s">
        <v>2740</v>
      </c>
      <c r="B1902" s="2">
        <v>45637</v>
      </c>
      <c r="C1902" s="3" t="s">
        <v>21</v>
      </c>
      <c r="D1902" s="3" t="s">
        <v>22</v>
      </c>
      <c r="E1902" s="3" t="s">
        <v>3</v>
      </c>
      <c r="F1902" s="3">
        <v>39</v>
      </c>
      <c r="G1902" s="3" t="s">
        <v>4</v>
      </c>
      <c r="H1902" s="3" t="s">
        <v>5</v>
      </c>
      <c r="I1902" s="3" t="s">
        <v>44</v>
      </c>
      <c r="J1902" s="3" t="s">
        <v>45</v>
      </c>
      <c r="K1902" s="3" t="s">
        <v>46</v>
      </c>
      <c r="L1902" s="3">
        <v>2</v>
      </c>
      <c r="M1902" s="3">
        <v>2500</v>
      </c>
      <c r="N1902" s="3">
        <v>0.15</v>
      </c>
      <c r="O1902" s="3">
        <v>4250</v>
      </c>
      <c r="P1902" s="3">
        <v>3000</v>
      </c>
      <c r="Q1902" s="5">
        <f>Table1[[#This Row],[Sales]]-Table1[[#This Row],[Cost]]</f>
        <v>1250</v>
      </c>
      <c r="R1902" s="3" t="s">
        <v>9</v>
      </c>
      <c r="S1902" s="3" t="s">
        <v>287</v>
      </c>
      <c r="T1902" s="3" t="s">
        <v>40</v>
      </c>
      <c r="U1902" s="3" t="s">
        <v>27</v>
      </c>
      <c r="V1902" s="6">
        <f>Table1[[#This Row],[Profit]]/Table1[[#This Row],[Sales]]</f>
        <v>0.29411764705882354</v>
      </c>
      <c r="W1902" s="3">
        <f>[1]!Table1[[#This Row],[Sales]]-[1]!Table1[[#This Row],[Cost]]-[1]!Table1[[#This Row],[Profit]]</f>
        <v>-6000</v>
      </c>
      <c r="X1902" s="3">
        <f>[1]!Table1[[#This Row],[Quantity]]*[1]!Table1[[#This Row],[Unit_Price]]</f>
        <v>5000</v>
      </c>
      <c r="Y1902" s="3">
        <f>[1]!Table1[[#This Row],[Gross_Sales]]*[1]!Table1[[#This Row],[Discount]]</f>
        <v>750</v>
      </c>
      <c r="Z1902" s="3">
        <f>[1]!Table1[[#This Row],[Gross_Sales]]*[1]!Table1[[#This Row],[Discount_amount]]</f>
        <v>3750000</v>
      </c>
      <c r="AA1902" s="3">
        <f>IFERROR([1]!Table1[[#This Row],[Profit]]/[1]!Table1[[#This Row],[Sales]],0)</f>
        <v>0.29411764705882354</v>
      </c>
      <c r="AB1902" s="3">
        <f>YEAR([1]!Table1[[#This Row],[Order_Date]])</f>
        <v>2024</v>
      </c>
      <c r="AC1902" s="3">
        <f>MONTH([1]!Table1[[#This Row],[Order_Date]])</f>
        <v>12</v>
      </c>
      <c r="AD1902" s="3" t="str">
        <f t="shared" si="87"/>
        <v>Dec</v>
      </c>
      <c r="AE1902" s="3" t="str">
        <f t="shared" si="88"/>
        <v>Q4</v>
      </c>
      <c r="AF1902" s="3" t="str">
        <f t="shared" si="89"/>
        <v>2024-Dec</v>
      </c>
      <c r="AG1902" s="3">
        <f>COUNTIF(C:C,Table1[[#This Row],[Customer_ID]])</f>
        <v>37</v>
      </c>
      <c r="AH1902" s="9" t="e">
        <f>IF([1]!Table1[[#This Row],[Customer_order_count]] &gt;= 10,"FREQUENT",IF([1]!Table1[[#This Row],[Customer_order_count]] &lt;= 10,"REGULAR","OCASSIONAL"))</f>
        <v>#REF!</v>
      </c>
    </row>
    <row r="1903" spans="1:34" x14ac:dyDescent="0.25">
      <c r="A1903" s="10" t="s">
        <v>2741</v>
      </c>
      <c r="B1903" s="11">
        <v>45692</v>
      </c>
      <c r="C1903" s="12" t="s">
        <v>311</v>
      </c>
      <c r="D1903" s="13" t="s">
        <v>101</v>
      </c>
      <c r="E1903" s="13" t="s">
        <v>16</v>
      </c>
      <c r="F1903" s="14">
        <v>42</v>
      </c>
      <c r="G1903" s="12" t="s">
        <v>312</v>
      </c>
      <c r="H1903" s="12" t="s">
        <v>276</v>
      </c>
      <c r="I1903" s="12" t="s">
        <v>95</v>
      </c>
      <c r="J1903" s="12" t="s">
        <v>96</v>
      </c>
      <c r="K1903" s="12" t="s">
        <v>46</v>
      </c>
      <c r="L1903" s="14">
        <v>2</v>
      </c>
      <c r="M1903" s="14">
        <v>600</v>
      </c>
      <c r="N1903" s="15">
        <v>0.05</v>
      </c>
      <c r="O1903" s="14">
        <v>1140</v>
      </c>
      <c r="P1903" s="14">
        <v>760</v>
      </c>
      <c r="Q1903" s="5">
        <f>Table1[[#This Row],[Sales]]-Table1[[#This Row],[Cost]]</f>
        <v>380</v>
      </c>
      <c r="R1903" s="12" t="s">
        <v>26</v>
      </c>
      <c r="S1903" s="12" t="s">
        <v>10</v>
      </c>
      <c r="T1903" s="12" t="s">
        <v>18</v>
      </c>
      <c r="U1903" s="12" t="s">
        <v>27</v>
      </c>
      <c r="V1903" s="6">
        <f>Table1[[#This Row],[Profit]]/Table1[[#This Row],[Sales]]</f>
        <v>0.33333333333333331</v>
      </c>
      <c r="W1903" s="12">
        <f>[1]!Table1[[#This Row],[Sales]]-[1]!Table1[[#This Row],[Cost]]-[1]!Table1[[#This Row],[Profit]]</f>
        <v>0</v>
      </c>
      <c r="X1903" s="12">
        <f>[1]!Table1[[#This Row],[Quantity]]*[1]!Table1[[#This Row],[Unit_Price]]</f>
        <v>1200</v>
      </c>
      <c r="Y1903" s="16">
        <f>[1]!Table1[[#This Row],[Gross_Sales]]*[1]!Table1[[#This Row],[Discount]]</f>
        <v>60</v>
      </c>
      <c r="Z1903" s="17">
        <f>[1]!Table1[[#This Row],[Gross_Sales]]*[1]!Table1[[#This Row],[Discount_amount]]</f>
        <v>72000</v>
      </c>
      <c r="AA1903" s="15">
        <f>IFERROR([1]!Table1[[#This Row],[Profit]]/[1]!Table1[[#This Row],[Sales]],0)</f>
        <v>0.33333333333333331</v>
      </c>
      <c r="AB1903" s="12">
        <f>YEAR([1]!Table1[[#This Row],[Order_Date]])</f>
        <v>2025</v>
      </c>
      <c r="AC1903" s="12">
        <f>MONTH([1]!Table1[[#This Row],[Order_Date]])</f>
        <v>2</v>
      </c>
      <c r="AD1903" s="12" t="str">
        <f t="shared" si="87"/>
        <v>Feb</v>
      </c>
      <c r="AE1903" s="12" t="str">
        <f t="shared" si="88"/>
        <v>Q1</v>
      </c>
      <c r="AF1903" s="12" t="str">
        <f t="shared" si="89"/>
        <v>2025-Feb</v>
      </c>
      <c r="AG1903" s="12">
        <f>COUNTIF(C:C,Table1[[#This Row],[Customer_ID]])</f>
        <v>21</v>
      </c>
      <c r="AH1903" s="18" t="e">
        <f>IF([1]!Table1[[#This Row],[Customer_order_count]] &gt;= 10,"FREQUENT",IF([1]!Table1[[#This Row],[Customer_order_count]] &lt;= 10,"REGULAR","OCASSIONAL"))</f>
        <v>#REF!</v>
      </c>
    </row>
    <row r="1904" spans="1:34" x14ac:dyDescent="0.25">
      <c r="A1904" s="1" t="s">
        <v>2742</v>
      </c>
      <c r="B1904" s="2">
        <v>45581</v>
      </c>
      <c r="C1904" s="3" t="s">
        <v>2743</v>
      </c>
      <c r="D1904" s="4" t="s">
        <v>2</v>
      </c>
      <c r="E1904" s="4" t="s">
        <v>16</v>
      </c>
      <c r="F1904" s="5">
        <v>31</v>
      </c>
      <c r="G1904" s="3" t="s">
        <v>317</v>
      </c>
      <c r="H1904" s="3" t="s">
        <v>5</v>
      </c>
      <c r="I1904" s="3" t="s">
        <v>109</v>
      </c>
      <c r="J1904" s="3" t="s">
        <v>110</v>
      </c>
      <c r="K1904" s="3" t="s">
        <v>8</v>
      </c>
      <c r="L1904" s="5">
        <v>1</v>
      </c>
      <c r="M1904" s="5">
        <v>4000</v>
      </c>
      <c r="N1904" s="6">
        <v>0.1</v>
      </c>
      <c r="O1904" s="5">
        <v>3600</v>
      </c>
      <c r="P1904" s="5">
        <v>2900</v>
      </c>
      <c r="Q1904" s="5">
        <f>Table1[[#This Row],[Sales]]-Table1[[#This Row],[Cost]]</f>
        <v>700</v>
      </c>
      <c r="R1904" s="3" t="s">
        <v>77</v>
      </c>
      <c r="S1904" s="3" t="s">
        <v>10</v>
      </c>
      <c r="T1904" s="3" t="s">
        <v>40</v>
      </c>
      <c r="U1904" s="3" t="s">
        <v>19</v>
      </c>
      <c r="V1904" s="6">
        <f>Table1[[#This Row],[Profit]]/Table1[[#This Row],[Sales]]</f>
        <v>0.19444444444444445</v>
      </c>
      <c r="W1904" s="3">
        <f>[1]!Table1[[#This Row],[Sales]]-[1]!Table1[[#This Row],[Cost]]-[1]!Table1[[#This Row],[Profit]]</f>
        <v>0</v>
      </c>
      <c r="X1904" s="3">
        <f>[1]!Table1[[#This Row],[Quantity]]*[1]!Table1[[#This Row],[Unit_Price]]</f>
        <v>4000</v>
      </c>
      <c r="Y1904" s="7">
        <f>[1]!Table1[[#This Row],[Gross_Sales]]*[1]!Table1[[#This Row],[Discount]]</f>
        <v>400</v>
      </c>
      <c r="Z1904" s="8">
        <f>[1]!Table1[[#This Row],[Gross_Sales]]*[1]!Table1[[#This Row],[Discount_amount]]</f>
        <v>1600000</v>
      </c>
      <c r="AA1904" s="6">
        <f>IFERROR([1]!Table1[[#This Row],[Profit]]/[1]!Table1[[#This Row],[Sales]],0)</f>
        <v>0.19444444444444445</v>
      </c>
      <c r="AB1904" s="3">
        <f>YEAR([1]!Table1[[#This Row],[Order_Date]])</f>
        <v>2024</v>
      </c>
      <c r="AC1904" s="3">
        <f>MONTH([1]!Table1[[#This Row],[Order_Date]])</f>
        <v>10</v>
      </c>
      <c r="AD1904" s="3" t="str">
        <f t="shared" si="87"/>
        <v>Oct</v>
      </c>
      <c r="AE1904" s="3" t="str">
        <f t="shared" si="88"/>
        <v>Q4</v>
      </c>
      <c r="AF1904" s="3" t="str">
        <f t="shared" si="89"/>
        <v>2024-Oct</v>
      </c>
      <c r="AG1904" s="3">
        <f>COUNTIF(C:C,Table1[[#This Row],[Customer_ID]])</f>
        <v>1</v>
      </c>
      <c r="AH1904" s="9" t="e">
        <f>IF([1]!Table1[[#This Row],[Customer_order_count]] &gt;= 10,"FREQUENT",IF([1]!Table1[[#This Row],[Customer_order_count]] &lt;= 10,"REGULAR","OCASSIONAL"))</f>
        <v>#REF!</v>
      </c>
    </row>
    <row r="1905" spans="1:34" x14ac:dyDescent="0.25">
      <c r="A1905" s="10" t="s">
        <v>2744</v>
      </c>
      <c r="B1905" s="11">
        <v>45853</v>
      </c>
      <c r="C1905" s="12" t="s">
        <v>1131</v>
      </c>
      <c r="D1905" s="13" t="s">
        <v>603</v>
      </c>
      <c r="E1905" s="13" t="s">
        <v>16</v>
      </c>
      <c r="F1905" s="14">
        <v>34</v>
      </c>
      <c r="G1905" s="12" t="s">
        <v>290</v>
      </c>
      <c r="H1905" s="12" t="s">
        <v>276</v>
      </c>
      <c r="I1905" s="12" t="s">
        <v>95</v>
      </c>
      <c r="J1905" s="12" t="s">
        <v>96</v>
      </c>
      <c r="K1905" s="12" t="s">
        <v>46</v>
      </c>
      <c r="L1905" s="14">
        <v>4</v>
      </c>
      <c r="M1905" s="14">
        <v>600</v>
      </c>
      <c r="N1905" s="15">
        <v>0.05</v>
      </c>
      <c r="O1905" s="14">
        <v>2280</v>
      </c>
      <c r="P1905" s="14">
        <v>1520</v>
      </c>
      <c r="Q1905" s="5">
        <f>Table1[[#This Row],[Sales]]-Table1[[#This Row],[Cost]]</f>
        <v>760</v>
      </c>
      <c r="R1905" s="12" t="s">
        <v>26</v>
      </c>
      <c r="S1905" s="12" t="s">
        <v>10</v>
      </c>
      <c r="T1905" s="12" t="s">
        <v>33</v>
      </c>
      <c r="U1905" s="12" t="s">
        <v>19</v>
      </c>
      <c r="V1905" s="6">
        <f>Table1[[#This Row],[Profit]]/Table1[[#This Row],[Sales]]</f>
        <v>0.33333333333333331</v>
      </c>
      <c r="W1905" s="12">
        <f>[1]!Table1[[#This Row],[Sales]]-[1]!Table1[[#This Row],[Cost]]-[1]!Table1[[#This Row],[Profit]]</f>
        <v>0</v>
      </c>
      <c r="X1905" s="12">
        <f>[1]!Table1[[#This Row],[Quantity]]*[1]!Table1[[#This Row],[Unit_Price]]</f>
        <v>2400</v>
      </c>
      <c r="Y1905" s="16">
        <f>[1]!Table1[[#This Row],[Gross_Sales]]*[1]!Table1[[#This Row],[Discount]]</f>
        <v>120</v>
      </c>
      <c r="Z1905" s="17">
        <f>[1]!Table1[[#This Row],[Gross_Sales]]*[1]!Table1[[#This Row],[Discount_amount]]</f>
        <v>288000</v>
      </c>
      <c r="AA1905" s="15">
        <f>IFERROR([1]!Table1[[#This Row],[Profit]]/[1]!Table1[[#This Row],[Sales]],0)</f>
        <v>0.33333333333333331</v>
      </c>
      <c r="AB1905" s="12">
        <f>YEAR([1]!Table1[[#This Row],[Order_Date]])</f>
        <v>2025</v>
      </c>
      <c r="AC1905" s="12">
        <f>MONTH([1]!Table1[[#This Row],[Order_Date]])</f>
        <v>7</v>
      </c>
      <c r="AD1905" s="12" t="str">
        <f t="shared" si="87"/>
        <v>Jul</v>
      </c>
      <c r="AE1905" s="12" t="str">
        <f t="shared" si="88"/>
        <v>Q3</v>
      </c>
      <c r="AF1905" s="12" t="str">
        <f t="shared" si="89"/>
        <v>2025-Jul</v>
      </c>
      <c r="AG1905" s="12">
        <f>COUNTIF(C:C,Table1[[#This Row],[Customer_ID]])</f>
        <v>5</v>
      </c>
      <c r="AH1905" s="18" t="e">
        <f>IF([1]!Table1[[#This Row],[Customer_order_count]] &gt;= 10,"FREQUENT",IF([1]!Table1[[#This Row],[Customer_order_count]] &lt;= 10,"REGULAR","OCASSIONAL"))</f>
        <v>#REF!</v>
      </c>
    </row>
    <row r="1906" spans="1:34" x14ac:dyDescent="0.25">
      <c r="A1906" s="1" t="s">
        <v>2745</v>
      </c>
      <c r="B1906" s="2">
        <v>45886</v>
      </c>
      <c r="C1906" s="3" t="s">
        <v>653</v>
      </c>
      <c r="D1906" s="4" t="s">
        <v>654</v>
      </c>
      <c r="E1906" s="4" t="s">
        <v>16</v>
      </c>
      <c r="F1906" s="5">
        <v>47</v>
      </c>
      <c r="G1906" s="3" t="s">
        <v>284</v>
      </c>
      <c r="H1906" s="3" t="s">
        <v>285</v>
      </c>
      <c r="I1906" s="3" t="s">
        <v>102</v>
      </c>
      <c r="J1906" s="3" t="s">
        <v>103</v>
      </c>
      <c r="K1906" s="3" t="s">
        <v>25</v>
      </c>
      <c r="L1906" s="5">
        <v>1</v>
      </c>
      <c r="M1906" s="5">
        <v>28000</v>
      </c>
      <c r="N1906" s="6">
        <v>0</v>
      </c>
      <c r="O1906" s="5">
        <v>28000</v>
      </c>
      <c r="P1906" s="5">
        <v>21000</v>
      </c>
      <c r="Q1906" s="5">
        <f>Table1[[#This Row],[Sales]]-Table1[[#This Row],[Cost]]</f>
        <v>7000</v>
      </c>
      <c r="R1906" s="3" t="s">
        <v>77</v>
      </c>
      <c r="S1906" s="3" t="s">
        <v>10</v>
      </c>
      <c r="T1906" s="3" t="s">
        <v>33</v>
      </c>
      <c r="U1906" s="3" t="s">
        <v>12</v>
      </c>
      <c r="V1906" s="6">
        <f>Table1[[#This Row],[Profit]]/Table1[[#This Row],[Sales]]</f>
        <v>0.25</v>
      </c>
      <c r="W1906" s="3">
        <f>[1]!Table1[[#This Row],[Sales]]-[1]!Table1[[#This Row],[Cost]]-[1]!Table1[[#This Row],[Profit]]</f>
        <v>0</v>
      </c>
      <c r="X1906" s="3">
        <f>[1]!Table1[[#This Row],[Quantity]]*[1]!Table1[[#This Row],[Unit_Price]]</f>
        <v>28000</v>
      </c>
      <c r="Y1906" s="7">
        <f>[1]!Table1[[#This Row],[Gross_Sales]]*[1]!Table1[[#This Row],[Discount]]</f>
        <v>0</v>
      </c>
      <c r="Z1906" s="8">
        <f>[1]!Table1[[#This Row],[Gross_Sales]]*[1]!Table1[[#This Row],[Discount_amount]]</f>
        <v>0</v>
      </c>
      <c r="AA1906" s="6">
        <f>IFERROR([1]!Table1[[#This Row],[Profit]]/[1]!Table1[[#This Row],[Sales]],0)</f>
        <v>0.25</v>
      </c>
      <c r="AB1906" s="3">
        <f>YEAR([1]!Table1[[#This Row],[Order_Date]])</f>
        <v>2025</v>
      </c>
      <c r="AC1906" s="3">
        <f>MONTH([1]!Table1[[#This Row],[Order_Date]])</f>
        <v>8</v>
      </c>
      <c r="AD1906" s="3" t="str">
        <f t="shared" si="87"/>
        <v>Aug</v>
      </c>
      <c r="AE1906" s="3" t="str">
        <f t="shared" si="88"/>
        <v>Q3</v>
      </c>
      <c r="AF1906" s="3" t="str">
        <f t="shared" si="89"/>
        <v>2025-Aug</v>
      </c>
      <c r="AG1906" s="3">
        <f>COUNTIF(C:C,Table1[[#This Row],[Customer_ID]])</f>
        <v>6</v>
      </c>
      <c r="AH1906" s="9" t="e">
        <f>IF([1]!Table1[[#This Row],[Customer_order_count]] &gt;= 10,"FREQUENT",IF([1]!Table1[[#This Row],[Customer_order_count]] &lt;= 10,"REGULAR","OCASSIONAL"))</f>
        <v>#REF!</v>
      </c>
    </row>
    <row r="1907" spans="1:34" x14ac:dyDescent="0.25">
      <c r="A1907" s="10" t="s">
        <v>2746</v>
      </c>
      <c r="B1907" s="11">
        <v>45760</v>
      </c>
      <c r="C1907" s="12" t="s">
        <v>434</v>
      </c>
      <c r="D1907" s="13" t="s">
        <v>435</v>
      </c>
      <c r="E1907" s="13" t="s">
        <v>16</v>
      </c>
      <c r="F1907" s="14">
        <v>26</v>
      </c>
      <c r="G1907" s="12" t="s">
        <v>280</v>
      </c>
      <c r="H1907" s="12" t="s">
        <v>270</v>
      </c>
      <c r="I1907" s="12" t="s">
        <v>51</v>
      </c>
      <c r="J1907" s="12" t="s">
        <v>52</v>
      </c>
      <c r="K1907" s="12" t="s">
        <v>8</v>
      </c>
      <c r="L1907" s="14">
        <v>1</v>
      </c>
      <c r="M1907" s="14">
        <v>4500</v>
      </c>
      <c r="N1907" s="15">
        <v>0.1</v>
      </c>
      <c r="O1907" s="14">
        <v>4050</v>
      </c>
      <c r="P1907" s="14">
        <v>3200</v>
      </c>
      <c r="Q1907" s="5">
        <f>Table1[[#This Row],[Sales]]-Table1[[#This Row],[Cost]]</f>
        <v>850</v>
      </c>
      <c r="R1907" s="12" t="s">
        <v>26</v>
      </c>
      <c r="S1907" s="12" t="s">
        <v>10</v>
      </c>
      <c r="T1907" s="12" t="s">
        <v>11</v>
      </c>
      <c r="U1907" s="12" t="s">
        <v>27</v>
      </c>
      <c r="V1907" s="6">
        <f>Table1[[#This Row],[Profit]]/Table1[[#This Row],[Sales]]</f>
        <v>0.20987654320987653</v>
      </c>
      <c r="W1907" s="12">
        <f>[1]!Table1[[#This Row],[Sales]]-[1]!Table1[[#This Row],[Cost]]-[1]!Table1[[#This Row],[Profit]]</f>
        <v>0</v>
      </c>
      <c r="X1907" s="12">
        <f>[1]!Table1[[#This Row],[Quantity]]*[1]!Table1[[#This Row],[Unit_Price]]</f>
        <v>4500</v>
      </c>
      <c r="Y1907" s="16">
        <f>[1]!Table1[[#This Row],[Gross_Sales]]*[1]!Table1[[#This Row],[Discount]]</f>
        <v>450</v>
      </c>
      <c r="Z1907" s="17">
        <f>[1]!Table1[[#This Row],[Gross_Sales]]*[1]!Table1[[#This Row],[Discount_amount]]</f>
        <v>2025000</v>
      </c>
      <c r="AA1907" s="15">
        <f>IFERROR([1]!Table1[[#This Row],[Profit]]/[1]!Table1[[#This Row],[Sales]],0)</f>
        <v>0.20987654320987653</v>
      </c>
      <c r="AB1907" s="12">
        <f>YEAR([1]!Table1[[#This Row],[Order_Date]])</f>
        <v>2025</v>
      </c>
      <c r="AC1907" s="12">
        <f>MONTH([1]!Table1[[#This Row],[Order_Date]])</f>
        <v>4</v>
      </c>
      <c r="AD1907" s="12" t="str">
        <f t="shared" si="87"/>
        <v>Apr</v>
      </c>
      <c r="AE1907" s="12" t="str">
        <f t="shared" si="88"/>
        <v>Q2</v>
      </c>
      <c r="AF1907" s="12" t="str">
        <f t="shared" si="89"/>
        <v>2025-Apr</v>
      </c>
      <c r="AG1907" s="12">
        <f>COUNTIF(C:C,Table1[[#This Row],[Customer_ID]])</f>
        <v>32</v>
      </c>
      <c r="AH1907" s="18" t="e">
        <f>IF([1]!Table1[[#This Row],[Customer_order_count]] &gt;= 10,"FREQUENT",IF([1]!Table1[[#This Row],[Customer_order_count]] &lt;= 10,"REGULAR","OCASSIONAL"))</f>
        <v>#REF!</v>
      </c>
    </row>
    <row r="1908" spans="1:34" x14ac:dyDescent="0.25">
      <c r="A1908" s="1" t="s">
        <v>2747</v>
      </c>
      <c r="B1908" s="2">
        <v>46004</v>
      </c>
      <c r="C1908" s="3" t="s">
        <v>724</v>
      </c>
      <c r="D1908" s="4" t="s">
        <v>725</v>
      </c>
      <c r="E1908" s="4" t="s">
        <v>16</v>
      </c>
      <c r="F1908" s="5">
        <v>44</v>
      </c>
      <c r="G1908" s="3" t="s">
        <v>407</v>
      </c>
      <c r="H1908" s="3" t="s">
        <v>285</v>
      </c>
      <c r="I1908" s="3" t="s">
        <v>143</v>
      </c>
      <c r="J1908" s="3" t="s">
        <v>144</v>
      </c>
      <c r="K1908" s="3" t="s">
        <v>76</v>
      </c>
      <c r="L1908" s="5">
        <v>4</v>
      </c>
      <c r="M1908" s="5">
        <v>700</v>
      </c>
      <c r="N1908" s="6">
        <v>0.1</v>
      </c>
      <c r="O1908" s="5">
        <v>2520</v>
      </c>
      <c r="P1908" s="5">
        <v>2280</v>
      </c>
      <c r="Q1908" s="5">
        <f>Table1[[#This Row],[Sales]]-Table1[[#This Row],[Cost]]</f>
        <v>240</v>
      </c>
      <c r="R1908" s="3" t="s">
        <v>26</v>
      </c>
      <c r="S1908" s="3" t="s">
        <v>10</v>
      </c>
      <c r="T1908" s="3" t="s">
        <v>40</v>
      </c>
      <c r="U1908" s="3" t="s">
        <v>27</v>
      </c>
      <c r="V1908" s="6">
        <f>Table1[[#This Row],[Profit]]/Table1[[#This Row],[Sales]]</f>
        <v>9.5238095238095233E-2</v>
      </c>
      <c r="W1908" s="3">
        <f>[1]!Table1[[#This Row],[Sales]]-[1]!Table1[[#This Row],[Cost]]-[1]!Table1[[#This Row],[Profit]]</f>
        <v>0</v>
      </c>
      <c r="X1908" s="3">
        <f>[1]!Table1[[#This Row],[Quantity]]*[1]!Table1[[#This Row],[Unit_Price]]</f>
        <v>2800</v>
      </c>
      <c r="Y1908" s="7">
        <f>[1]!Table1[[#This Row],[Gross_Sales]]*[1]!Table1[[#This Row],[Discount]]</f>
        <v>280</v>
      </c>
      <c r="Z1908" s="8">
        <f>[1]!Table1[[#This Row],[Gross_Sales]]*[1]!Table1[[#This Row],[Discount_amount]]</f>
        <v>784000</v>
      </c>
      <c r="AA1908" s="6">
        <f>IFERROR([1]!Table1[[#This Row],[Profit]]/[1]!Table1[[#This Row],[Sales]],0)</f>
        <v>9.5238095238095233E-2</v>
      </c>
      <c r="AB1908" s="3">
        <f>YEAR([1]!Table1[[#This Row],[Order_Date]])</f>
        <v>2025</v>
      </c>
      <c r="AC1908" s="3">
        <f>MONTH([1]!Table1[[#This Row],[Order_Date]])</f>
        <v>12</v>
      </c>
      <c r="AD1908" s="3" t="str">
        <f t="shared" si="87"/>
        <v>Dec</v>
      </c>
      <c r="AE1908" s="3" t="str">
        <f t="shared" si="88"/>
        <v>Q4</v>
      </c>
      <c r="AF1908" s="3" t="str">
        <f t="shared" si="89"/>
        <v>2025-Dec</v>
      </c>
      <c r="AG1908" s="3">
        <f>COUNTIF(C:C,Table1[[#This Row],[Customer_ID]])</f>
        <v>18</v>
      </c>
      <c r="AH1908" s="9" t="e">
        <f>IF([1]!Table1[[#This Row],[Customer_order_count]] &gt;= 10,"FREQUENT",IF([1]!Table1[[#This Row],[Customer_order_count]] &lt;= 10,"REGULAR","OCASSIONAL"))</f>
        <v>#REF!</v>
      </c>
    </row>
    <row r="1909" spans="1:34" x14ac:dyDescent="0.25">
      <c r="A1909" s="10" t="s">
        <v>2748</v>
      </c>
      <c r="B1909" s="11">
        <v>45515</v>
      </c>
      <c r="C1909" s="12" t="s">
        <v>1773</v>
      </c>
      <c r="D1909" s="13" t="s">
        <v>651</v>
      </c>
      <c r="E1909" s="13" t="s">
        <v>3</v>
      </c>
      <c r="F1909" s="14">
        <v>39</v>
      </c>
      <c r="G1909" s="12" t="s">
        <v>295</v>
      </c>
      <c r="H1909" s="12" t="s">
        <v>270</v>
      </c>
      <c r="I1909" s="12" t="s">
        <v>186</v>
      </c>
      <c r="J1909" s="12" t="s">
        <v>187</v>
      </c>
      <c r="K1909" s="12" t="s">
        <v>91</v>
      </c>
      <c r="L1909" s="14">
        <v>1</v>
      </c>
      <c r="M1909" s="14">
        <v>12000</v>
      </c>
      <c r="N1909" s="15">
        <v>0.1</v>
      </c>
      <c r="O1909" s="14">
        <v>10800</v>
      </c>
      <c r="P1909" s="14">
        <v>9000</v>
      </c>
      <c r="Q1909" s="5">
        <f>Table1[[#This Row],[Sales]]-Table1[[#This Row],[Cost]]</f>
        <v>1800</v>
      </c>
      <c r="R1909" s="12" t="s">
        <v>9</v>
      </c>
      <c r="S1909" s="12" t="s">
        <v>10</v>
      </c>
      <c r="T1909" s="12" t="s">
        <v>33</v>
      </c>
      <c r="U1909" s="12" t="s">
        <v>19</v>
      </c>
      <c r="V1909" s="6">
        <f>Table1[[#This Row],[Profit]]/Table1[[#This Row],[Sales]]</f>
        <v>0.16666666666666666</v>
      </c>
      <c r="W1909" s="12">
        <f>[1]!Table1[[#This Row],[Sales]]-[1]!Table1[[#This Row],[Cost]]-[1]!Table1[[#This Row],[Profit]]</f>
        <v>0</v>
      </c>
      <c r="X1909" s="12">
        <f>[1]!Table1[[#This Row],[Quantity]]*[1]!Table1[[#This Row],[Unit_Price]]</f>
        <v>12000</v>
      </c>
      <c r="Y1909" s="16">
        <f>[1]!Table1[[#This Row],[Gross_Sales]]*[1]!Table1[[#This Row],[Discount]]</f>
        <v>1200</v>
      </c>
      <c r="Z1909" s="17">
        <f>[1]!Table1[[#This Row],[Gross_Sales]]*[1]!Table1[[#This Row],[Discount_amount]]</f>
        <v>14400000</v>
      </c>
      <c r="AA1909" s="15">
        <f>IFERROR([1]!Table1[[#This Row],[Profit]]/[1]!Table1[[#This Row],[Sales]],0)</f>
        <v>0.16666666666666666</v>
      </c>
      <c r="AB1909" s="12">
        <f>YEAR([1]!Table1[[#This Row],[Order_Date]])</f>
        <v>2024</v>
      </c>
      <c r="AC1909" s="12">
        <f>MONTH([1]!Table1[[#This Row],[Order_Date]])</f>
        <v>8</v>
      </c>
      <c r="AD1909" s="12" t="str">
        <f t="shared" si="87"/>
        <v>Aug</v>
      </c>
      <c r="AE1909" s="12" t="str">
        <f t="shared" si="88"/>
        <v>Q3</v>
      </c>
      <c r="AF1909" s="12" t="str">
        <f t="shared" si="89"/>
        <v>2024-Aug</v>
      </c>
      <c r="AG1909" s="12">
        <f>COUNTIF(C:C,Table1[[#This Row],[Customer_ID]])</f>
        <v>4</v>
      </c>
      <c r="AH1909" s="18" t="e">
        <f>IF([1]!Table1[[#This Row],[Customer_order_count]] &gt;= 10,"FREQUENT",IF([1]!Table1[[#This Row],[Customer_order_count]] &lt;= 10,"REGULAR","OCASSIONAL"))</f>
        <v>#REF!</v>
      </c>
    </row>
    <row r="1910" spans="1:34" x14ac:dyDescent="0.25">
      <c r="A1910" s="1" t="s">
        <v>2749</v>
      </c>
      <c r="B1910" s="2">
        <v>45881</v>
      </c>
      <c r="C1910" s="3" t="s">
        <v>522</v>
      </c>
      <c r="D1910" s="3" t="s">
        <v>523</v>
      </c>
      <c r="E1910" s="3" t="s">
        <v>3</v>
      </c>
      <c r="F1910" s="3">
        <v>54</v>
      </c>
      <c r="G1910" s="3" t="s">
        <v>275</v>
      </c>
      <c r="H1910" s="3" t="s">
        <v>276</v>
      </c>
      <c r="I1910" s="3" t="s">
        <v>31</v>
      </c>
      <c r="J1910" s="3" t="s">
        <v>32</v>
      </c>
      <c r="K1910" s="3" t="s">
        <v>25</v>
      </c>
      <c r="L1910" s="3">
        <v>1</v>
      </c>
      <c r="M1910" s="3">
        <v>5000</v>
      </c>
      <c r="N1910" s="3">
        <v>0</v>
      </c>
      <c r="O1910" s="3">
        <v>5000</v>
      </c>
      <c r="P1910" s="3">
        <v>3500</v>
      </c>
      <c r="Q1910" s="5">
        <f>Table1[[#This Row],[Sales]]-Table1[[#This Row],[Cost]]</f>
        <v>1500</v>
      </c>
      <c r="R1910" s="3" t="s">
        <v>9</v>
      </c>
      <c r="S1910" s="3" t="s">
        <v>287</v>
      </c>
      <c r="T1910" s="3" t="s">
        <v>33</v>
      </c>
      <c r="U1910" s="3" t="s">
        <v>19</v>
      </c>
      <c r="V1910" s="6">
        <f>Table1[[#This Row],[Profit]]/Table1[[#This Row],[Sales]]</f>
        <v>0.3</v>
      </c>
      <c r="W1910" s="3">
        <f>[1]!Table1[[#This Row],[Sales]]-[1]!Table1[[#This Row],[Cost]]-[1]!Table1[[#This Row],[Profit]]</f>
        <v>-7000</v>
      </c>
      <c r="X1910" s="3">
        <f>[1]!Table1[[#This Row],[Quantity]]*[1]!Table1[[#This Row],[Unit_Price]]</f>
        <v>5000</v>
      </c>
      <c r="Y1910" s="3">
        <f>[1]!Table1[[#This Row],[Gross_Sales]]*[1]!Table1[[#This Row],[Discount]]</f>
        <v>0</v>
      </c>
      <c r="Z1910" s="3">
        <f>[1]!Table1[[#This Row],[Gross_Sales]]*[1]!Table1[[#This Row],[Discount_amount]]</f>
        <v>0</v>
      </c>
      <c r="AA1910" s="3">
        <f>IFERROR([1]!Table1[[#This Row],[Profit]]/[1]!Table1[[#This Row],[Sales]],0)</f>
        <v>0.3</v>
      </c>
      <c r="AB1910" s="3">
        <f>YEAR([1]!Table1[[#This Row],[Order_Date]])</f>
        <v>2025</v>
      </c>
      <c r="AC1910" s="3">
        <f>MONTH([1]!Table1[[#This Row],[Order_Date]])</f>
        <v>8</v>
      </c>
      <c r="AD1910" s="3" t="str">
        <f t="shared" si="87"/>
        <v>Aug</v>
      </c>
      <c r="AE1910" s="3" t="str">
        <f t="shared" si="88"/>
        <v>Q3</v>
      </c>
      <c r="AF1910" s="3" t="str">
        <f t="shared" si="89"/>
        <v>2025-Aug</v>
      </c>
      <c r="AG1910" s="3">
        <f>COUNTIF(C:C,Table1[[#This Row],[Customer_ID]])</f>
        <v>5</v>
      </c>
      <c r="AH1910" s="9" t="e">
        <f>IF([1]!Table1[[#This Row],[Customer_order_count]] &gt;= 10,"FREQUENT",IF([1]!Table1[[#This Row],[Customer_order_count]] &lt;= 10,"REGULAR","OCASSIONAL"))</f>
        <v>#REF!</v>
      </c>
    </row>
    <row r="1911" spans="1:34" x14ac:dyDescent="0.25">
      <c r="A1911" s="10" t="s">
        <v>2750</v>
      </c>
      <c r="B1911" s="11">
        <v>45443</v>
      </c>
      <c r="C1911" s="12" t="s">
        <v>2078</v>
      </c>
      <c r="D1911" s="13" t="s">
        <v>936</v>
      </c>
      <c r="E1911" s="13" t="s">
        <v>16</v>
      </c>
      <c r="F1911" s="14">
        <v>49</v>
      </c>
      <c r="G1911" s="12" t="s">
        <v>280</v>
      </c>
      <c r="H1911" s="12" t="s">
        <v>270</v>
      </c>
      <c r="I1911" s="12" t="s">
        <v>95</v>
      </c>
      <c r="J1911" s="12" t="s">
        <v>96</v>
      </c>
      <c r="K1911" s="12" t="s">
        <v>46</v>
      </c>
      <c r="L1911" s="14">
        <v>1</v>
      </c>
      <c r="M1911" s="14">
        <v>600</v>
      </c>
      <c r="N1911" s="15">
        <v>0</v>
      </c>
      <c r="O1911" s="14">
        <v>600</v>
      </c>
      <c r="P1911" s="14">
        <v>380</v>
      </c>
      <c r="Q1911" s="5">
        <f>Table1[[#This Row],[Sales]]-Table1[[#This Row],[Cost]]</f>
        <v>220</v>
      </c>
      <c r="R1911" s="12" t="s">
        <v>98</v>
      </c>
      <c r="S1911" s="12" t="s">
        <v>10</v>
      </c>
      <c r="T1911" s="12" t="s">
        <v>11</v>
      </c>
      <c r="U1911" s="12" t="s">
        <v>12</v>
      </c>
      <c r="V1911" s="6">
        <f>Table1[[#This Row],[Profit]]/Table1[[#This Row],[Sales]]</f>
        <v>0.36666666666666664</v>
      </c>
      <c r="W1911" s="12">
        <f>[1]!Table1[[#This Row],[Sales]]-[1]!Table1[[#This Row],[Cost]]-[1]!Table1[[#This Row],[Profit]]</f>
        <v>0</v>
      </c>
      <c r="X1911" s="12">
        <f>[1]!Table1[[#This Row],[Quantity]]*[1]!Table1[[#This Row],[Unit_Price]]</f>
        <v>600</v>
      </c>
      <c r="Y1911" s="16">
        <f>[1]!Table1[[#This Row],[Gross_Sales]]*[1]!Table1[[#This Row],[Discount]]</f>
        <v>0</v>
      </c>
      <c r="Z1911" s="17">
        <f>[1]!Table1[[#This Row],[Gross_Sales]]*[1]!Table1[[#This Row],[Discount_amount]]</f>
        <v>0</v>
      </c>
      <c r="AA1911" s="15">
        <f>IFERROR([1]!Table1[[#This Row],[Profit]]/[1]!Table1[[#This Row],[Sales]],0)</f>
        <v>0.36666666666666664</v>
      </c>
      <c r="AB1911" s="12">
        <f>YEAR([1]!Table1[[#This Row],[Order_Date]])</f>
        <v>2024</v>
      </c>
      <c r="AC1911" s="12">
        <f>MONTH([1]!Table1[[#This Row],[Order_Date]])</f>
        <v>5</v>
      </c>
      <c r="AD1911" s="12" t="str">
        <f t="shared" si="87"/>
        <v>May</v>
      </c>
      <c r="AE1911" s="12" t="str">
        <f t="shared" si="88"/>
        <v>Q2</v>
      </c>
      <c r="AF1911" s="12" t="str">
        <f t="shared" si="89"/>
        <v>2024-May</v>
      </c>
      <c r="AG1911" s="12">
        <f>COUNTIF(C:C,Table1[[#This Row],[Customer_ID]])</f>
        <v>7</v>
      </c>
      <c r="AH1911" s="18" t="e">
        <f>IF([1]!Table1[[#This Row],[Customer_order_count]] &gt;= 10,"FREQUENT",IF([1]!Table1[[#This Row],[Customer_order_count]] &lt;= 10,"REGULAR","OCASSIONAL"))</f>
        <v>#REF!</v>
      </c>
    </row>
    <row r="1912" spans="1:34" x14ac:dyDescent="0.25">
      <c r="A1912" s="1" t="s">
        <v>2751</v>
      </c>
      <c r="B1912" s="2">
        <v>45464</v>
      </c>
      <c r="C1912" s="3" t="s">
        <v>927</v>
      </c>
      <c r="D1912" s="3" t="s">
        <v>928</v>
      </c>
      <c r="E1912" s="3" t="s">
        <v>3</v>
      </c>
      <c r="F1912" s="3">
        <v>51</v>
      </c>
      <c r="G1912" s="3" t="s">
        <v>312</v>
      </c>
      <c r="H1912" s="3" t="s">
        <v>276</v>
      </c>
      <c r="I1912" s="3" t="s">
        <v>102</v>
      </c>
      <c r="J1912" s="3" t="s">
        <v>103</v>
      </c>
      <c r="K1912" s="3" t="s">
        <v>25</v>
      </c>
      <c r="L1912" s="3">
        <v>3</v>
      </c>
      <c r="M1912" s="3">
        <v>28000</v>
      </c>
      <c r="N1912" s="3">
        <v>0.2</v>
      </c>
      <c r="O1912" s="3">
        <v>67200</v>
      </c>
      <c r="P1912" s="3">
        <v>63000</v>
      </c>
      <c r="Q1912" s="5">
        <f>Table1[[#This Row],[Sales]]-Table1[[#This Row],[Cost]]</f>
        <v>4200</v>
      </c>
      <c r="R1912" s="3" t="s">
        <v>26</v>
      </c>
      <c r="S1912" s="3" t="s">
        <v>287</v>
      </c>
      <c r="T1912" s="3" t="s">
        <v>11</v>
      </c>
      <c r="U1912" s="3" t="s">
        <v>12</v>
      </c>
      <c r="V1912" s="6">
        <f>Table1[[#This Row],[Profit]]/Table1[[#This Row],[Sales]]</f>
        <v>6.25E-2</v>
      </c>
      <c r="W1912" s="3">
        <f>[1]!Table1[[#This Row],[Sales]]-[1]!Table1[[#This Row],[Cost]]-[1]!Table1[[#This Row],[Profit]]</f>
        <v>-126000</v>
      </c>
      <c r="X1912" s="3">
        <f>[1]!Table1[[#This Row],[Quantity]]*[1]!Table1[[#This Row],[Unit_Price]]</f>
        <v>84000</v>
      </c>
      <c r="Y1912" s="3">
        <f>[1]!Table1[[#This Row],[Gross_Sales]]*[1]!Table1[[#This Row],[Discount]]</f>
        <v>16800</v>
      </c>
      <c r="Z1912" s="3">
        <f>[1]!Table1[[#This Row],[Gross_Sales]]*[1]!Table1[[#This Row],[Discount_amount]]</f>
        <v>1411200000</v>
      </c>
      <c r="AA1912" s="3">
        <f>IFERROR([1]!Table1[[#This Row],[Profit]]/[1]!Table1[[#This Row],[Sales]],0)</f>
        <v>6.25E-2</v>
      </c>
      <c r="AB1912" s="3">
        <f>YEAR([1]!Table1[[#This Row],[Order_Date]])</f>
        <v>2024</v>
      </c>
      <c r="AC1912" s="3">
        <f>MONTH([1]!Table1[[#This Row],[Order_Date]])</f>
        <v>6</v>
      </c>
      <c r="AD1912" s="3" t="str">
        <f t="shared" si="87"/>
        <v>Jun</v>
      </c>
      <c r="AE1912" s="3" t="str">
        <f t="shared" si="88"/>
        <v>Q2</v>
      </c>
      <c r="AF1912" s="3" t="str">
        <f t="shared" si="89"/>
        <v>2024-Jun</v>
      </c>
      <c r="AG1912" s="3">
        <f>COUNTIF(C:C,Table1[[#This Row],[Customer_ID]])</f>
        <v>10</v>
      </c>
      <c r="AH1912" s="9" t="e">
        <f>IF([1]!Table1[[#This Row],[Customer_order_count]] &gt;= 10,"FREQUENT",IF([1]!Table1[[#This Row],[Customer_order_count]] &lt;= 10,"REGULAR","OCASSIONAL"))</f>
        <v>#REF!</v>
      </c>
    </row>
    <row r="1913" spans="1:34" x14ac:dyDescent="0.25">
      <c r="A1913" s="10" t="s">
        <v>2752</v>
      </c>
      <c r="B1913" s="11">
        <v>45475</v>
      </c>
      <c r="C1913" s="12" t="s">
        <v>964</v>
      </c>
      <c r="D1913" s="13" t="s">
        <v>965</v>
      </c>
      <c r="E1913" s="13" t="s">
        <v>16</v>
      </c>
      <c r="F1913" s="14">
        <v>51</v>
      </c>
      <c r="G1913" s="12" t="s">
        <v>339</v>
      </c>
      <c r="H1913" s="12" t="s">
        <v>285</v>
      </c>
      <c r="I1913" s="12" t="s">
        <v>102</v>
      </c>
      <c r="J1913" s="12" t="s">
        <v>103</v>
      </c>
      <c r="K1913" s="12" t="s">
        <v>25</v>
      </c>
      <c r="L1913" s="14">
        <v>1</v>
      </c>
      <c r="M1913" s="14">
        <v>28000</v>
      </c>
      <c r="N1913" s="15">
        <v>0.1</v>
      </c>
      <c r="O1913" s="14">
        <v>25200</v>
      </c>
      <c r="P1913" s="14">
        <v>21000</v>
      </c>
      <c r="Q1913" s="5">
        <f>Table1[[#This Row],[Sales]]-Table1[[#This Row],[Cost]]</f>
        <v>4200</v>
      </c>
      <c r="R1913" s="12" t="s">
        <v>26</v>
      </c>
      <c r="S1913" s="12" t="s">
        <v>10</v>
      </c>
      <c r="T1913" s="12" t="s">
        <v>33</v>
      </c>
      <c r="U1913" s="12" t="s">
        <v>27</v>
      </c>
      <c r="V1913" s="6">
        <f>Table1[[#This Row],[Profit]]/Table1[[#This Row],[Sales]]</f>
        <v>0.16666666666666666</v>
      </c>
      <c r="W1913" s="12">
        <f>[1]!Table1[[#This Row],[Sales]]-[1]!Table1[[#This Row],[Cost]]-[1]!Table1[[#This Row],[Profit]]</f>
        <v>0</v>
      </c>
      <c r="X1913" s="12">
        <f>[1]!Table1[[#This Row],[Quantity]]*[1]!Table1[[#This Row],[Unit_Price]]</f>
        <v>28000</v>
      </c>
      <c r="Y1913" s="16">
        <f>[1]!Table1[[#This Row],[Gross_Sales]]*[1]!Table1[[#This Row],[Discount]]</f>
        <v>2800</v>
      </c>
      <c r="Z1913" s="17">
        <f>[1]!Table1[[#This Row],[Gross_Sales]]*[1]!Table1[[#This Row],[Discount_amount]]</f>
        <v>78400000</v>
      </c>
      <c r="AA1913" s="15">
        <f>IFERROR([1]!Table1[[#This Row],[Profit]]/[1]!Table1[[#This Row],[Sales]],0)</f>
        <v>0.16666666666666666</v>
      </c>
      <c r="AB1913" s="12">
        <f>YEAR([1]!Table1[[#This Row],[Order_Date]])</f>
        <v>2024</v>
      </c>
      <c r="AC1913" s="12">
        <f>MONTH([1]!Table1[[#This Row],[Order_Date]])</f>
        <v>7</v>
      </c>
      <c r="AD1913" s="12" t="str">
        <f t="shared" si="87"/>
        <v>Jul</v>
      </c>
      <c r="AE1913" s="12" t="str">
        <f t="shared" si="88"/>
        <v>Q3</v>
      </c>
      <c r="AF1913" s="12" t="str">
        <f t="shared" si="89"/>
        <v>2024-Jul</v>
      </c>
      <c r="AG1913" s="12">
        <f>COUNTIF(C:C,Table1[[#This Row],[Customer_ID]])</f>
        <v>8</v>
      </c>
      <c r="AH1913" s="18" t="e">
        <f>IF([1]!Table1[[#This Row],[Customer_order_count]] &gt;= 10,"FREQUENT",IF([1]!Table1[[#This Row],[Customer_order_count]] &lt;= 10,"REGULAR","OCASSIONAL"))</f>
        <v>#REF!</v>
      </c>
    </row>
    <row r="1914" spans="1:34" x14ac:dyDescent="0.25">
      <c r="A1914" s="1" t="s">
        <v>2753</v>
      </c>
      <c r="B1914" s="2">
        <v>45638</v>
      </c>
      <c r="C1914" s="3" t="s">
        <v>1045</v>
      </c>
      <c r="D1914" s="4" t="s">
        <v>803</v>
      </c>
      <c r="E1914" s="4" t="s">
        <v>16</v>
      </c>
      <c r="F1914" s="5">
        <v>54</v>
      </c>
      <c r="G1914" s="3" t="s">
        <v>275</v>
      </c>
      <c r="H1914" s="3" t="s">
        <v>276</v>
      </c>
      <c r="I1914" s="3" t="s">
        <v>81</v>
      </c>
      <c r="J1914" s="3" t="s">
        <v>82</v>
      </c>
      <c r="K1914" s="3" t="s">
        <v>58</v>
      </c>
      <c r="L1914" s="5">
        <v>4</v>
      </c>
      <c r="M1914" s="5">
        <v>3500</v>
      </c>
      <c r="N1914" s="6">
        <v>0.05</v>
      </c>
      <c r="O1914" s="5">
        <v>13300</v>
      </c>
      <c r="P1914" s="5">
        <v>10000</v>
      </c>
      <c r="Q1914" s="5">
        <f>Table1[[#This Row],[Sales]]-Table1[[#This Row],[Cost]]</f>
        <v>3300</v>
      </c>
      <c r="R1914" s="3" t="s">
        <v>17</v>
      </c>
      <c r="S1914" s="3" t="s">
        <v>10</v>
      </c>
      <c r="T1914" s="3" t="s">
        <v>40</v>
      </c>
      <c r="U1914" s="3" t="s">
        <v>27</v>
      </c>
      <c r="V1914" s="6">
        <f>Table1[[#This Row],[Profit]]/Table1[[#This Row],[Sales]]</f>
        <v>0.24812030075187969</v>
      </c>
      <c r="W1914" s="3">
        <f>[1]!Table1[[#This Row],[Sales]]-[1]!Table1[[#This Row],[Cost]]-[1]!Table1[[#This Row],[Profit]]</f>
        <v>0</v>
      </c>
      <c r="X1914" s="3">
        <f>[1]!Table1[[#This Row],[Quantity]]*[1]!Table1[[#This Row],[Unit_Price]]</f>
        <v>14000</v>
      </c>
      <c r="Y1914" s="7">
        <f>[1]!Table1[[#This Row],[Gross_Sales]]*[1]!Table1[[#This Row],[Discount]]</f>
        <v>700</v>
      </c>
      <c r="Z1914" s="8">
        <f>[1]!Table1[[#This Row],[Gross_Sales]]*[1]!Table1[[#This Row],[Discount_amount]]</f>
        <v>9800000</v>
      </c>
      <c r="AA1914" s="6">
        <f>IFERROR([1]!Table1[[#This Row],[Profit]]/[1]!Table1[[#This Row],[Sales]],0)</f>
        <v>0.24812030075187969</v>
      </c>
      <c r="AB1914" s="3">
        <f>YEAR([1]!Table1[[#This Row],[Order_Date]])</f>
        <v>2024</v>
      </c>
      <c r="AC1914" s="3">
        <f>MONTH([1]!Table1[[#This Row],[Order_Date]])</f>
        <v>12</v>
      </c>
      <c r="AD1914" s="3" t="str">
        <f t="shared" si="87"/>
        <v>Dec</v>
      </c>
      <c r="AE1914" s="3" t="str">
        <f t="shared" si="88"/>
        <v>Q4</v>
      </c>
      <c r="AF1914" s="3" t="str">
        <f t="shared" si="89"/>
        <v>2024-Dec</v>
      </c>
      <c r="AG1914" s="3">
        <f>COUNTIF(C:C,Table1[[#This Row],[Customer_ID]])</f>
        <v>14</v>
      </c>
      <c r="AH1914" s="9" t="e">
        <f>IF([1]!Table1[[#This Row],[Customer_order_count]] &gt;= 10,"FREQUENT",IF([1]!Table1[[#This Row],[Customer_order_count]] &lt;= 10,"REGULAR","OCASSIONAL"))</f>
        <v>#REF!</v>
      </c>
    </row>
    <row r="1915" spans="1:34" x14ac:dyDescent="0.25">
      <c r="A1915" s="10" t="s">
        <v>2754</v>
      </c>
      <c r="B1915" s="11">
        <v>45705</v>
      </c>
      <c r="C1915" s="12" t="s">
        <v>1251</v>
      </c>
      <c r="D1915" s="13" t="s">
        <v>426</v>
      </c>
      <c r="E1915" s="13" t="s">
        <v>3</v>
      </c>
      <c r="F1915" s="14">
        <v>28</v>
      </c>
      <c r="G1915" s="12" t="s">
        <v>284</v>
      </c>
      <c r="H1915" s="12" t="s">
        <v>285</v>
      </c>
      <c r="I1915" s="12" t="s">
        <v>89</v>
      </c>
      <c r="J1915" s="12" t="s">
        <v>90</v>
      </c>
      <c r="K1915" s="12" t="s">
        <v>91</v>
      </c>
      <c r="L1915" s="14">
        <v>1</v>
      </c>
      <c r="M1915" s="14">
        <v>35000</v>
      </c>
      <c r="N1915" s="15">
        <v>0.05</v>
      </c>
      <c r="O1915" s="14">
        <v>33250</v>
      </c>
      <c r="P1915" s="14">
        <v>27000</v>
      </c>
      <c r="Q1915" s="5">
        <f>Table1[[#This Row],[Sales]]-Table1[[#This Row],[Cost]]</f>
        <v>6250</v>
      </c>
      <c r="R1915" s="12" t="s">
        <v>26</v>
      </c>
      <c r="S1915" s="12" t="s">
        <v>10</v>
      </c>
      <c r="T1915" s="12" t="s">
        <v>18</v>
      </c>
      <c r="U1915" s="12" t="s">
        <v>19</v>
      </c>
      <c r="V1915" s="6">
        <f>Table1[[#This Row],[Profit]]/Table1[[#This Row],[Sales]]</f>
        <v>0.18796992481203006</v>
      </c>
      <c r="W1915" s="12">
        <f>[1]!Table1[[#This Row],[Sales]]-[1]!Table1[[#This Row],[Cost]]-[1]!Table1[[#This Row],[Profit]]</f>
        <v>0</v>
      </c>
      <c r="X1915" s="12">
        <f>[1]!Table1[[#This Row],[Quantity]]*[1]!Table1[[#This Row],[Unit_Price]]</f>
        <v>35000</v>
      </c>
      <c r="Y1915" s="16">
        <f>[1]!Table1[[#This Row],[Gross_Sales]]*[1]!Table1[[#This Row],[Discount]]</f>
        <v>1750</v>
      </c>
      <c r="Z1915" s="17">
        <f>[1]!Table1[[#This Row],[Gross_Sales]]*[1]!Table1[[#This Row],[Discount_amount]]</f>
        <v>61250000</v>
      </c>
      <c r="AA1915" s="15">
        <f>IFERROR([1]!Table1[[#This Row],[Profit]]/[1]!Table1[[#This Row],[Sales]],0)</f>
        <v>0.18796992481203006</v>
      </c>
      <c r="AB1915" s="12">
        <f>YEAR([1]!Table1[[#This Row],[Order_Date]])</f>
        <v>2025</v>
      </c>
      <c r="AC1915" s="12">
        <f>MONTH([1]!Table1[[#This Row],[Order_Date]])</f>
        <v>2</v>
      </c>
      <c r="AD1915" s="12" t="str">
        <f t="shared" si="87"/>
        <v>Feb</v>
      </c>
      <c r="AE1915" s="12" t="str">
        <f t="shared" si="88"/>
        <v>Q1</v>
      </c>
      <c r="AF1915" s="12" t="str">
        <f t="shared" si="89"/>
        <v>2025-Feb</v>
      </c>
      <c r="AG1915" s="12">
        <f>COUNTIF(C:C,Table1[[#This Row],[Customer_ID]])</f>
        <v>5</v>
      </c>
      <c r="AH1915" s="18" t="e">
        <f>IF([1]!Table1[[#This Row],[Customer_order_count]] &gt;= 10,"FREQUENT",IF([1]!Table1[[#This Row],[Customer_order_count]] &lt;= 10,"REGULAR","OCASSIONAL"))</f>
        <v>#REF!</v>
      </c>
    </row>
    <row r="1916" spans="1:34" x14ac:dyDescent="0.25">
      <c r="A1916" s="1" t="s">
        <v>2755</v>
      </c>
      <c r="B1916" s="2">
        <v>45792</v>
      </c>
      <c r="C1916" s="3" t="s">
        <v>1253</v>
      </c>
      <c r="D1916" s="3" t="s">
        <v>1254</v>
      </c>
      <c r="E1916" s="3" t="s">
        <v>16</v>
      </c>
      <c r="F1916" s="3">
        <v>45</v>
      </c>
      <c r="G1916" s="3" t="s">
        <v>275</v>
      </c>
      <c r="H1916" s="3" t="s">
        <v>276</v>
      </c>
      <c r="I1916" s="3" t="s">
        <v>344</v>
      </c>
      <c r="J1916" s="3" t="s">
        <v>345</v>
      </c>
      <c r="K1916" s="3" t="s">
        <v>39</v>
      </c>
      <c r="L1916" s="3">
        <v>1</v>
      </c>
      <c r="M1916" s="3">
        <v>2200</v>
      </c>
      <c r="N1916" s="3">
        <v>0.15</v>
      </c>
      <c r="O1916" s="3">
        <v>1870</v>
      </c>
      <c r="P1916" s="3">
        <v>1400</v>
      </c>
      <c r="Q1916" s="5">
        <f>Table1[[#This Row],[Sales]]-Table1[[#This Row],[Cost]]</f>
        <v>470</v>
      </c>
      <c r="R1916" s="3" t="s">
        <v>9</v>
      </c>
      <c r="S1916" s="3" t="s">
        <v>287</v>
      </c>
      <c r="T1916" s="3" t="s">
        <v>11</v>
      </c>
      <c r="U1916" s="3" t="s">
        <v>27</v>
      </c>
      <c r="V1916" s="6">
        <f>Table1[[#This Row],[Profit]]/Table1[[#This Row],[Sales]]</f>
        <v>0.25133689839572193</v>
      </c>
      <c r="W1916" s="3">
        <f>[1]!Table1[[#This Row],[Sales]]-[1]!Table1[[#This Row],[Cost]]-[1]!Table1[[#This Row],[Profit]]</f>
        <v>-2800</v>
      </c>
      <c r="X1916" s="3">
        <f>[1]!Table1[[#This Row],[Quantity]]*[1]!Table1[[#This Row],[Unit_Price]]</f>
        <v>2200</v>
      </c>
      <c r="Y1916" s="3">
        <f>[1]!Table1[[#This Row],[Gross_Sales]]*[1]!Table1[[#This Row],[Discount]]</f>
        <v>330</v>
      </c>
      <c r="Z1916" s="3">
        <f>[1]!Table1[[#This Row],[Gross_Sales]]*[1]!Table1[[#This Row],[Discount_amount]]</f>
        <v>726000</v>
      </c>
      <c r="AA1916" s="3">
        <f>IFERROR([1]!Table1[[#This Row],[Profit]]/[1]!Table1[[#This Row],[Sales]],0)</f>
        <v>0.25133689839572193</v>
      </c>
      <c r="AB1916" s="3">
        <f>YEAR([1]!Table1[[#This Row],[Order_Date]])</f>
        <v>2025</v>
      </c>
      <c r="AC1916" s="3">
        <f>MONTH([1]!Table1[[#This Row],[Order_Date]])</f>
        <v>5</v>
      </c>
      <c r="AD1916" s="3" t="str">
        <f t="shared" si="87"/>
        <v>May</v>
      </c>
      <c r="AE1916" s="3" t="str">
        <f t="shared" si="88"/>
        <v>Q2</v>
      </c>
      <c r="AF1916" s="3" t="str">
        <f t="shared" si="89"/>
        <v>2025-May</v>
      </c>
      <c r="AG1916" s="3">
        <f>COUNTIF(C:C,Table1[[#This Row],[Customer_ID]])</f>
        <v>17</v>
      </c>
      <c r="AH1916" s="9" t="e">
        <f>IF([1]!Table1[[#This Row],[Customer_order_count]] &gt;= 10,"FREQUENT",IF([1]!Table1[[#This Row],[Customer_order_count]] &lt;= 10,"REGULAR","OCASSIONAL"))</f>
        <v>#REF!</v>
      </c>
    </row>
    <row r="1917" spans="1:34" x14ac:dyDescent="0.25">
      <c r="A1917" s="10" t="s">
        <v>2756</v>
      </c>
      <c r="B1917" s="11">
        <v>45960</v>
      </c>
      <c r="C1917" s="12" t="s">
        <v>689</v>
      </c>
      <c r="D1917" s="12" t="s">
        <v>690</v>
      </c>
      <c r="E1917" s="12" t="s">
        <v>3</v>
      </c>
      <c r="F1917" s="12">
        <v>44</v>
      </c>
      <c r="G1917" s="12" t="s">
        <v>280</v>
      </c>
      <c r="H1917" s="12" t="s">
        <v>270</v>
      </c>
      <c r="I1917" s="12" t="s">
        <v>95</v>
      </c>
      <c r="J1917" s="12" t="s">
        <v>96</v>
      </c>
      <c r="K1917" s="12" t="s">
        <v>46</v>
      </c>
      <c r="L1917" s="12">
        <v>1</v>
      </c>
      <c r="M1917" s="12">
        <v>600</v>
      </c>
      <c r="N1917" s="12">
        <v>0.15</v>
      </c>
      <c r="O1917" s="12">
        <v>510</v>
      </c>
      <c r="P1917" s="12">
        <v>380</v>
      </c>
      <c r="Q1917" s="5">
        <f>Table1[[#This Row],[Sales]]-Table1[[#This Row],[Cost]]</f>
        <v>130</v>
      </c>
      <c r="R1917" s="12" t="s">
        <v>9</v>
      </c>
      <c r="S1917" s="12" t="s">
        <v>287</v>
      </c>
      <c r="T1917" s="12" t="s">
        <v>40</v>
      </c>
      <c r="U1917" s="12" t="s">
        <v>12</v>
      </c>
      <c r="V1917" s="6">
        <f>Table1[[#This Row],[Profit]]/Table1[[#This Row],[Sales]]</f>
        <v>0.25490196078431371</v>
      </c>
      <c r="W1917" s="12">
        <f>[1]!Table1[[#This Row],[Sales]]-[1]!Table1[[#This Row],[Cost]]-[1]!Table1[[#This Row],[Profit]]</f>
        <v>-760</v>
      </c>
      <c r="X1917" s="12">
        <f>[1]!Table1[[#This Row],[Quantity]]*[1]!Table1[[#This Row],[Unit_Price]]</f>
        <v>600</v>
      </c>
      <c r="Y1917" s="12">
        <f>[1]!Table1[[#This Row],[Gross_Sales]]*[1]!Table1[[#This Row],[Discount]]</f>
        <v>90</v>
      </c>
      <c r="Z1917" s="12">
        <f>[1]!Table1[[#This Row],[Gross_Sales]]*[1]!Table1[[#This Row],[Discount_amount]]</f>
        <v>54000</v>
      </c>
      <c r="AA1917" s="12">
        <f>IFERROR([1]!Table1[[#This Row],[Profit]]/[1]!Table1[[#This Row],[Sales]],0)</f>
        <v>0.25490196078431371</v>
      </c>
      <c r="AB1917" s="12">
        <f>YEAR([1]!Table1[[#This Row],[Order_Date]])</f>
        <v>2025</v>
      </c>
      <c r="AC1917" s="12">
        <f>MONTH([1]!Table1[[#This Row],[Order_Date]])</f>
        <v>10</v>
      </c>
      <c r="AD1917" s="12" t="str">
        <f t="shared" si="87"/>
        <v>Oct</v>
      </c>
      <c r="AE1917" s="12" t="str">
        <f t="shared" si="88"/>
        <v>Q4</v>
      </c>
      <c r="AF1917" s="12" t="str">
        <f t="shared" si="89"/>
        <v>2025-Oct</v>
      </c>
      <c r="AG1917" s="12">
        <f>COUNTIF(C:C,Table1[[#This Row],[Customer_ID]])</f>
        <v>14</v>
      </c>
      <c r="AH1917" s="18" t="e">
        <f>IF([1]!Table1[[#This Row],[Customer_order_count]] &gt;= 10,"FREQUENT",IF([1]!Table1[[#This Row],[Customer_order_count]] &lt;= 10,"REGULAR","OCASSIONAL"))</f>
        <v>#REF!</v>
      </c>
    </row>
    <row r="1918" spans="1:34" x14ac:dyDescent="0.25">
      <c r="A1918" s="1" t="s">
        <v>2757</v>
      </c>
      <c r="B1918" s="2">
        <v>45978</v>
      </c>
      <c r="C1918" s="3" t="s">
        <v>1015</v>
      </c>
      <c r="D1918" s="4" t="s">
        <v>924</v>
      </c>
      <c r="E1918" s="4" t="s">
        <v>16</v>
      </c>
      <c r="F1918" s="5">
        <v>36</v>
      </c>
      <c r="G1918" s="3" t="s">
        <v>339</v>
      </c>
      <c r="H1918" s="3" t="s">
        <v>285</v>
      </c>
      <c r="I1918" s="3" t="s">
        <v>6</v>
      </c>
      <c r="J1918" s="3" t="s">
        <v>7</v>
      </c>
      <c r="K1918" s="3" t="s">
        <v>8</v>
      </c>
      <c r="L1918" s="5">
        <v>1</v>
      </c>
      <c r="M1918" s="5">
        <v>7000</v>
      </c>
      <c r="N1918" s="6">
        <v>0.05</v>
      </c>
      <c r="O1918" s="5">
        <v>6650</v>
      </c>
      <c r="P1918" s="5">
        <v>5200</v>
      </c>
      <c r="Q1918" s="5">
        <f>Table1[[#This Row],[Sales]]-Table1[[#This Row],[Cost]]</f>
        <v>1450</v>
      </c>
      <c r="R1918" s="3" t="s">
        <v>26</v>
      </c>
      <c r="S1918" s="3" t="s">
        <v>10</v>
      </c>
      <c r="T1918" s="3" t="s">
        <v>40</v>
      </c>
      <c r="U1918" s="3" t="s">
        <v>12</v>
      </c>
      <c r="V1918" s="6">
        <f>Table1[[#This Row],[Profit]]/Table1[[#This Row],[Sales]]</f>
        <v>0.21804511278195488</v>
      </c>
      <c r="W1918" s="3">
        <f>[1]!Table1[[#This Row],[Sales]]-[1]!Table1[[#This Row],[Cost]]-[1]!Table1[[#This Row],[Profit]]</f>
        <v>0</v>
      </c>
      <c r="X1918" s="3">
        <f>[1]!Table1[[#This Row],[Quantity]]*[1]!Table1[[#This Row],[Unit_Price]]</f>
        <v>7000</v>
      </c>
      <c r="Y1918" s="7">
        <f>[1]!Table1[[#This Row],[Gross_Sales]]*[1]!Table1[[#This Row],[Discount]]</f>
        <v>350</v>
      </c>
      <c r="Z1918" s="8">
        <f>[1]!Table1[[#This Row],[Gross_Sales]]*[1]!Table1[[#This Row],[Discount_amount]]</f>
        <v>2450000</v>
      </c>
      <c r="AA1918" s="6">
        <f>IFERROR([1]!Table1[[#This Row],[Profit]]/[1]!Table1[[#This Row],[Sales]],0)</f>
        <v>0.21804511278195488</v>
      </c>
      <c r="AB1918" s="3">
        <f>YEAR([1]!Table1[[#This Row],[Order_Date]])</f>
        <v>2025</v>
      </c>
      <c r="AC1918" s="3">
        <f>MONTH([1]!Table1[[#This Row],[Order_Date]])</f>
        <v>11</v>
      </c>
      <c r="AD1918" s="3" t="str">
        <f t="shared" si="87"/>
        <v>Nov</v>
      </c>
      <c r="AE1918" s="3" t="str">
        <f t="shared" si="88"/>
        <v>Q4</v>
      </c>
      <c r="AF1918" s="3" t="str">
        <f t="shared" si="89"/>
        <v>2025-Nov</v>
      </c>
      <c r="AG1918" s="3">
        <f>COUNTIF(C:C,Table1[[#This Row],[Customer_ID]])</f>
        <v>5</v>
      </c>
      <c r="AH1918" s="9" t="e">
        <f>IF([1]!Table1[[#This Row],[Customer_order_count]] &gt;= 10,"FREQUENT",IF([1]!Table1[[#This Row],[Customer_order_count]] &lt;= 10,"REGULAR","OCASSIONAL"))</f>
        <v>#REF!</v>
      </c>
    </row>
    <row r="1919" spans="1:34" x14ac:dyDescent="0.25">
      <c r="A1919" s="10" t="s">
        <v>2758</v>
      </c>
      <c r="B1919" s="11">
        <v>45957</v>
      </c>
      <c r="C1919" s="12" t="s">
        <v>1810</v>
      </c>
      <c r="D1919" s="13" t="s">
        <v>1811</v>
      </c>
      <c r="E1919" s="13" t="s">
        <v>3</v>
      </c>
      <c r="F1919" s="14">
        <v>58</v>
      </c>
      <c r="G1919" s="12" t="s">
        <v>275</v>
      </c>
      <c r="H1919" s="12" t="s">
        <v>276</v>
      </c>
      <c r="I1919" s="12" t="s">
        <v>95</v>
      </c>
      <c r="J1919" s="12" t="s">
        <v>96</v>
      </c>
      <c r="K1919" s="12" t="s">
        <v>46</v>
      </c>
      <c r="L1919" s="14">
        <v>1</v>
      </c>
      <c r="M1919" s="14">
        <v>600</v>
      </c>
      <c r="N1919" s="15">
        <v>0.2</v>
      </c>
      <c r="O1919" s="14">
        <v>480</v>
      </c>
      <c r="P1919" s="14">
        <v>380</v>
      </c>
      <c r="Q1919" s="5">
        <f>Table1[[#This Row],[Sales]]-Table1[[#This Row],[Cost]]</f>
        <v>100</v>
      </c>
      <c r="R1919" s="12" t="s">
        <v>26</v>
      </c>
      <c r="S1919" s="12" t="s">
        <v>10</v>
      </c>
      <c r="T1919" s="12" t="s">
        <v>40</v>
      </c>
      <c r="U1919" s="12" t="s">
        <v>19</v>
      </c>
      <c r="V1919" s="6">
        <f>Table1[[#This Row],[Profit]]/Table1[[#This Row],[Sales]]</f>
        <v>0.20833333333333334</v>
      </c>
      <c r="W1919" s="12">
        <f>[1]!Table1[[#This Row],[Sales]]-[1]!Table1[[#This Row],[Cost]]-[1]!Table1[[#This Row],[Profit]]</f>
        <v>0</v>
      </c>
      <c r="X1919" s="12">
        <f>[1]!Table1[[#This Row],[Quantity]]*[1]!Table1[[#This Row],[Unit_Price]]</f>
        <v>600</v>
      </c>
      <c r="Y1919" s="16">
        <f>[1]!Table1[[#This Row],[Gross_Sales]]*[1]!Table1[[#This Row],[Discount]]</f>
        <v>120</v>
      </c>
      <c r="Z1919" s="17">
        <f>[1]!Table1[[#This Row],[Gross_Sales]]*[1]!Table1[[#This Row],[Discount_amount]]</f>
        <v>72000</v>
      </c>
      <c r="AA1919" s="15">
        <f>IFERROR([1]!Table1[[#This Row],[Profit]]/[1]!Table1[[#This Row],[Sales]],0)</f>
        <v>0.20833333333333334</v>
      </c>
      <c r="AB1919" s="12">
        <f>YEAR([1]!Table1[[#This Row],[Order_Date]])</f>
        <v>2025</v>
      </c>
      <c r="AC1919" s="12">
        <f>MONTH([1]!Table1[[#This Row],[Order_Date]])</f>
        <v>10</v>
      </c>
      <c r="AD1919" s="12" t="str">
        <f t="shared" si="87"/>
        <v>Oct</v>
      </c>
      <c r="AE1919" s="12" t="str">
        <f t="shared" si="88"/>
        <v>Q4</v>
      </c>
      <c r="AF1919" s="12" t="str">
        <f t="shared" si="89"/>
        <v>2025-Oct</v>
      </c>
      <c r="AG1919" s="12">
        <f>COUNTIF(C:C,Table1[[#This Row],[Customer_ID]])</f>
        <v>5</v>
      </c>
      <c r="AH1919" s="18" t="e">
        <f>IF([1]!Table1[[#This Row],[Customer_order_count]] &gt;= 10,"FREQUENT",IF([1]!Table1[[#This Row],[Customer_order_count]] &lt;= 10,"REGULAR","OCASSIONAL"))</f>
        <v>#REF!</v>
      </c>
    </row>
    <row r="1920" spans="1:34" x14ac:dyDescent="0.25">
      <c r="A1920" s="1" t="s">
        <v>2759</v>
      </c>
      <c r="B1920" s="2">
        <v>45668</v>
      </c>
      <c r="C1920" s="3" t="s">
        <v>1394</v>
      </c>
      <c r="D1920" s="4" t="s">
        <v>64</v>
      </c>
      <c r="E1920" s="4" t="s">
        <v>3</v>
      </c>
      <c r="F1920" s="5">
        <v>38</v>
      </c>
      <c r="G1920" s="3" t="s">
        <v>317</v>
      </c>
      <c r="H1920" s="3" t="s">
        <v>5</v>
      </c>
      <c r="I1920" s="3" t="s">
        <v>23</v>
      </c>
      <c r="J1920" s="3" t="s">
        <v>24</v>
      </c>
      <c r="K1920" s="3" t="s">
        <v>25</v>
      </c>
      <c r="L1920" s="5">
        <v>1</v>
      </c>
      <c r="M1920" s="5">
        <v>55000</v>
      </c>
      <c r="N1920" s="6">
        <v>0.05</v>
      </c>
      <c r="O1920" s="5">
        <v>52250</v>
      </c>
      <c r="P1920" s="5">
        <v>40000</v>
      </c>
      <c r="Q1920" s="5">
        <f>Table1[[#This Row],[Sales]]-Table1[[#This Row],[Cost]]</f>
        <v>12250</v>
      </c>
      <c r="R1920" s="3" t="s">
        <v>26</v>
      </c>
      <c r="S1920" s="3" t="s">
        <v>10</v>
      </c>
      <c r="T1920" s="3" t="s">
        <v>18</v>
      </c>
      <c r="U1920" s="3" t="s">
        <v>27</v>
      </c>
      <c r="V1920" s="6">
        <f>Table1[[#This Row],[Profit]]/Table1[[#This Row],[Sales]]</f>
        <v>0.23444976076555024</v>
      </c>
      <c r="W1920" s="3">
        <f>[1]!Table1[[#This Row],[Sales]]-[1]!Table1[[#This Row],[Cost]]-[1]!Table1[[#This Row],[Profit]]</f>
        <v>0</v>
      </c>
      <c r="X1920" s="3">
        <f>[1]!Table1[[#This Row],[Quantity]]*[1]!Table1[[#This Row],[Unit_Price]]</f>
        <v>55000</v>
      </c>
      <c r="Y1920" s="7">
        <f>[1]!Table1[[#This Row],[Gross_Sales]]*[1]!Table1[[#This Row],[Discount]]</f>
        <v>2750</v>
      </c>
      <c r="Z1920" s="8">
        <f>[1]!Table1[[#This Row],[Gross_Sales]]*[1]!Table1[[#This Row],[Discount_amount]]</f>
        <v>151250000</v>
      </c>
      <c r="AA1920" s="6">
        <f>IFERROR([1]!Table1[[#This Row],[Profit]]/[1]!Table1[[#This Row],[Sales]],0)</f>
        <v>0.23444976076555024</v>
      </c>
      <c r="AB1920" s="3">
        <f>YEAR([1]!Table1[[#This Row],[Order_Date]])</f>
        <v>2025</v>
      </c>
      <c r="AC1920" s="3">
        <f>MONTH([1]!Table1[[#This Row],[Order_Date]])</f>
        <v>1</v>
      </c>
      <c r="AD1920" s="3" t="str">
        <f t="shared" si="87"/>
        <v>Jan</v>
      </c>
      <c r="AE1920" s="3" t="str">
        <f t="shared" si="88"/>
        <v>Q1</v>
      </c>
      <c r="AF1920" s="3" t="str">
        <f t="shared" si="89"/>
        <v>2025-Jan</v>
      </c>
      <c r="AG1920" s="3">
        <f>COUNTIF(C:C,Table1[[#This Row],[Customer_ID]])</f>
        <v>14</v>
      </c>
      <c r="AH1920" s="9" t="e">
        <f>IF([1]!Table1[[#This Row],[Customer_order_count]] &gt;= 10,"FREQUENT",IF([1]!Table1[[#This Row],[Customer_order_count]] &lt;= 10,"REGULAR","OCASSIONAL"))</f>
        <v>#REF!</v>
      </c>
    </row>
    <row r="1921" spans="1:34" x14ac:dyDescent="0.25">
      <c r="A1921" s="10" t="s">
        <v>2760</v>
      </c>
      <c r="B1921" s="11">
        <v>45792</v>
      </c>
      <c r="C1921" s="12" t="s">
        <v>953</v>
      </c>
      <c r="D1921" s="13" t="s">
        <v>501</v>
      </c>
      <c r="E1921" s="13" t="s">
        <v>16</v>
      </c>
      <c r="F1921" s="14">
        <v>23</v>
      </c>
      <c r="G1921" s="12" t="s">
        <v>312</v>
      </c>
      <c r="H1921" s="12" t="s">
        <v>276</v>
      </c>
      <c r="I1921" s="12" t="s">
        <v>51</v>
      </c>
      <c r="J1921" s="12" t="s">
        <v>52</v>
      </c>
      <c r="K1921" s="12" t="s">
        <v>8</v>
      </c>
      <c r="L1921" s="14">
        <v>3</v>
      </c>
      <c r="M1921" s="14">
        <v>4500</v>
      </c>
      <c r="N1921" s="15">
        <v>0.05</v>
      </c>
      <c r="O1921" s="14">
        <v>12825</v>
      </c>
      <c r="P1921" s="14">
        <v>9600</v>
      </c>
      <c r="Q1921" s="5">
        <f>Table1[[#This Row],[Sales]]-Table1[[#This Row],[Cost]]</f>
        <v>3225</v>
      </c>
      <c r="R1921" s="12" t="s">
        <v>9</v>
      </c>
      <c r="S1921" s="12" t="s">
        <v>10</v>
      </c>
      <c r="T1921" s="12" t="s">
        <v>11</v>
      </c>
      <c r="U1921" s="12" t="s">
        <v>27</v>
      </c>
      <c r="V1921" s="6">
        <f>Table1[[#This Row],[Profit]]/Table1[[#This Row],[Sales]]</f>
        <v>0.25146198830409355</v>
      </c>
      <c r="W1921" s="12">
        <f>[1]!Table1[[#This Row],[Sales]]-[1]!Table1[[#This Row],[Cost]]-[1]!Table1[[#This Row],[Profit]]</f>
        <v>0</v>
      </c>
      <c r="X1921" s="12">
        <f>[1]!Table1[[#This Row],[Quantity]]*[1]!Table1[[#This Row],[Unit_Price]]</f>
        <v>13500</v>
      </c>
      <c r="Y1921" s="16">
        <f>[1]!Table1[[#This Row],[Gross_Sales]]*[1]!Table1[[#This Row],[Discount]]</f>
        <v>675</v>
      </c>
      <c r="Z1921" s="17">
        <f>[1]!Table1[[#This Row],[Gross_Sales]]*[1]!Table1[[#This Row],[Discount_amount]]</f>
        <v>9112500</v>
      </c>
      <c r="AA1921" s="15">
        <f>IFERROR([1]!Table1[[#This Row],[Profit]]/[1]!Table1[[#This Row],[Sales]],0)</f>
        <v>0.25146198830409355</v>
      </c>
      <c r="AB1921" s="12">
        <f>YEAR([1]!Table1[[#This Row],[Order_Date]])</f>
        <v>2025</v>
      </c>
      <c r="AC1921" s="12">
        <f>MONTH([1]!Table1[[#This Row],[Order_Date]])</f>
        <v>5</v>
      </c>
      <c r="AD1921" s="12" t="str">
        <f t="shared" si="87"/>
        <v>May</v>
      </c>
      <c r="AE1921" s="12" t="str">
        <f t="shared" si="88"/>
        <v>Q2</v>
      </c>
      <c r="AF1921" s="12" t="str">
        <f t="shared" si="89"/>
        <v>2025-May</v>
      </c>
      <c r="AG1921" s="12">
        <f>COUNTIF(C:C,Table1[[#This Row],[Customer_ID]])</f>
        <v>19</v>
      </c>
      <c r="AH1921" s="18" t="e">
        <f>IF([1]!Table1[[#This Row],[Customer_order_count]] &gt;= 10,"FREQUENT",IF([1]!Table1[[#This Row],[Customer_order_count]] &lt;= 10,"REGULAR","OCASSIONAL"))</f>
        <v>#REF!</v>
      </c>
    </row>
    <row r="1922" spans="1:34" x14ac:dyDescent="0.25">
      <c r="A1922" s="1" t="s">
        <v>2761</v>
      </c>
      <c r="B1922" s="2">
        <v>45315</v>
      </c>
      <c r="C1922" s="3" t="s">
        <v>1213</v>
      </c>
      <c r="D1922" s="4" t="s">
        <v>43</v>
      </c>
      <c r="E1922" s="4" t="s">
        <v>16</v>
      </c>
      <c r="F1922" s="5">
        <v>43</v>
      </c>
      <c r="G1922" s="3" t="s">
        <v>339</v>
      </c>
      <c r="H1922" s="3" t="s">
        <v>285</v>
      </c>
      <c r="I1922" s="3" t="s">
        <v>81</v>
      </c>
      <c r="J1922" s="3" t="s">
        <v>82</v>
      </c>
      <c r="K1922" s="3" t="s">
        <v>58</v>
      </c>
      <c r="L1922" s="5">
        <v>1</v>
      </c>
      <c r="M1922" s="5">
        <v>3500</v>
      </c>
      <c r="N1922" s="6">
        <v>0.1</v>
      </c>
      <c r="O1922" s="5">
        <v>3150</v>
      </c>
      <c r="P1922" s="5">
        <v>2500</v>
      </c>
      <c r="Q1922" s="5">
        <f>Table1[[#This Row],[Sales]]-Table1[[#This Row],[Cost]]</f>
        <v>650</v>
      </c>
      <c r="R1922" s="3" t="s">
        <v>17</v>
      </c>
      <c r="S1922" s="3" t="s">
        <v>10</v>
      </c>
      <c r="T1922" s="3" t="s">
        <v>18</v>
      </c>
      <c r="U1922" s="3" t="s">
        <v>12</v>
      </c>
      <c r="V1922" s="6">
        <f>Table1[[#This Row],[Profit]]/Table1[[#This Row],[Sales]]</f>
        <v>0.20634920634920634</v>
      </c>
      <c r="W1922" s="3">
        <f>[1]!Table1[[#This Row],[Sales]]-[1]!Table1[[#This Row],[Cost]]-[1]!Table1[[#This Row],[Profit]]</f>
        <v>0</v>
      </c>
      <c r="X1922" s="3">
        <f>[1]!Table1[[#This Row],[Quantity]]*[1]!Table1[[#This Row],[Unit_Price]]</f>
        <v>3500</v>
      </c>
      <c r="Y1922" s="7">
        <f>[1]!Table1[[#This Row],[Gross_Sales]]*[1]!Table1[[#This Row],[Discount]]</f>
        <v>350</v>
      </c>
      <c r="Z1922" s="8">
        <f>[1]!Table1[[#This Row],[Gross_Sales]]*[1]!Table1[[#This Row],[Discount_amount]]</f>
        <v>1225000</v>
      </c>
      <c r="AA1922" s="6">
        <f>IFERROR([1]!Table1[[#This Row],[Profit]]/[1]!Table1[[#This Row],[Sales]],0)</f>
        <v>0.20634920634920634</v>
      </c>
      <c r="AB1922" s="3">
        <f>YEAR([1]!Table1[[#This Row],[Order_Date]])</f>
        <v>2024</v>
      </c>
      <c r="AC1922" s="3">
        <f>MONTH([1]!Table1[[#This Row],[Order_Date]])</f>
        <v>1</v>
      </c>
      <c r="AD1922" s="3" t="str">
        <f t="shared" ref="AD1922:AD1985" si="90">TEXT(B:B,"mmm")</f>
        <v>Jan</v>
      </c>
      <c r="AE1922" s="3" t="str">
        <f t="shared" ref="AE1922:AE1985" si="91">"Q"&amp;ROUNDUP(MONTH(B1922)/3,0)</f>
        <v>Q1</v>
      </c>
      <c r="AF1922" s="3" t="str">
        <f t="shared" ref="AF1922:AF1985" si="92">TEXT(B:B,"yyyy-mmm")</f>
        <v>2024-Jan</v>
      </c>
      <c r="AG1922" s="3">
        <f>COUNTIF(C:C,Table1[[#This Row],[Customer_ID]])</f>
        <v>10</v>
      </c>
      <c r="AH1922" s="9" t="e">
        <f>IF([1]!Table1[[#This Row],[Customer_order_count]] &gt;= 10,"FREQUENT",IF([1]!Table1[[#This Row],[Customer_order_count]] &lt;= 10,"REGULAR","OCASSIONAL"))</f>
        <v>#REF!</v>
      </c>
    </row>
    <row r="1923" spans="1:34" x14ac:dyDescent="0.25">
      <c r="A1923" s="10" t="s">
        <v>2762</v>
      </c>
      <c r="B1923" s="11">
        <v>45572</v>
      </c>
      <c r="C1923" s="12" t="s">
        <v>489</v>
      </c>
      <c r="D1923" s="13" t="s">
        <v>490</v>
      </c>
      <c r="E1923" s="13" t="s">
        <v>3</v>
      </c>
      <c r="F1923" s="14">
        <v>26</v>
      </c>
      <c r="G1923" s="12" t="s">
        <v>339</v>
      </c>
      <c r="H1923" s="12" t="s">
        <v>285</v>
      </c>
      <c r="I1923" s="12" t="s">
        <v>109</v>
      </c>
      <c r="J1923" s="12" t="s">
        <v>110</v>
      </c>
      <c r="K1923" s="12" t="s">
        <v>8</v>
      </c>
      <c r="L1923" s="14">
        <v>1</v>
      </c>
      <c r="M1923" s="14">
        <v>4000</v>
      </c>
      <c r="N1923" s="15">
        <v>0.15</v>
      </c>
      <c r="O1923" s="14">
        <v>3400</v>
      </c>
      <c r="P1923" s="14">
        <v>2900</v>
      </c>
      <c r="Q1923" s="5">
        <f>Table1[[#This Row],[Sales]]-Table1[[#This Row],[Cost]]</f>
        <v>500</v>
      </c>
      <c r="R1923" s="12" t="s">
        <v>9</v>
      </c>
      <c r="S1923" s="12" t="s">
        <v>10</v>
      </c>
      <c r="T1923" s="12" t="s">
        <v>40</v>
      </c>
      <c r="U1923" s="12" t="s">
        <v>27</v>
      </c>
      <c r="V1923" s="6">
        <f>Table1[[#This Row],[Profit]]/Table1[[#This Row],[Sales]]</f>
        <v>0.14705882352941177</v>
      </c>
      <c r="W1923" s="12">
        <f>[1]!Table1[[#This Row],[Sales]]-[1]!Table1[[#This Row],[Cost]]-[1]!Table1[[#This Row],[Profit]]</f>
        <v>0</v>
      </c>
      <c r="X1923" s="12">
        <f>[1]!Table1[[#This Row],[Quantity]]*[1]!Table1[[#This Row],[Unit_Price]]</f>
        <v>4000</v>
      </c>
      <c r="Y1923" s="16">
        <f>[1]!Table1[[#This Row],[Gross_Sales]]*[1]!Table1[[#This Row],[Discount]]</f>
        <v>600</v>
      </c>
      <c r="Z1923" s="17">
        <f>[1]!Table1[[#This Row],[Gross_Sales]]*[1]!Table1[[#This Row],[Discount_amount]]</f>
        <v>2400000</v>
      </c>
      <c r="AA1923" s="15">
        <f>IFERROR([1]!Table1[[#This Row],[Profit]]/[1]!Table1[[#This Row],[Sales]],0)</f>
        <v>0.14705882352941177</v>
      </c>
      <c r="AB1923" s="12">
        <f>YEAR([1]!Table1[[#This Row],[Order_Date]])</f>
        <v>2024</v>
      </c>
      <c r="AC1923" s="12">
        <f>MONTH([1]!Table1[[#This Row],[Order_Date]])</f>
        <v>10</v>
      </c>
      <c r="AD1923" s="12" t="str">
        <f t="shared" si="90"/>
        <v>Oct</v>
      </c>
      <c r="AE1923" s="12" t="str">
        <f t="shared" si="91"/>
        <v>Q4</v>
      </c>
      <c r="AF1923" s="12" t="str">
        <f t="shared" si="92"/>
        <v>2024-Oct</v>
      </c>
      <c r="AG1923" s="12">
        <f>COUNTIF(C:C,Table1[[#This Row],[Customer_ID]])</f>
        <v>26</v>
      </c>
      <c r="AH1923" s="18" t="e">
        <f>IF([1]!Table1[[#This Row],[Customer_order_count]] &gt;= 10,"FREQUENT",IF([1]!Table1[[#This Row],[Customer_order_count]] &lt;= 10,"REGULAR","OCASSIONAL"))</f>
        <v>#REF!</v>
      </c>
    </row>
    <row r="1924" spans="1:34" x14ac:dyDescent="0.25">
      <c r="A1924" s="1" t="s">
        <v>2763</v>
      </c>
      <c r="B1924" s="2">
        <v>45477</v>
      </c>
      <c r="C1924" s="3" t="s">
        <v>1485</v>
      </c>
      <c r="D1924" s="4" t="s">
        <v>728</v>
      </c>
      <c r="E1924" s="4" t="s">
        <v>3</v>
      </c>
      <c r="F1924" s="5">
        <v>55</v>
      </c>
      <c r="G1924" s="3" t="s">
        <v>317</v>
      </c>
      <c r="H1924" s="3" t="s">
        <v>5</v>
      </c>
      <c r="I1924" s="3" t="s">
        <v>95</v>
      </c>
      <c r="J1924" s="3" t="s">
        <v>96</v>
      </c>
      <c r="K1924" s="3" t="s">
        <v>46</v>
      </c>
      <c r="L1924" s="5">
        <v>2</v>
      </c>
      <c r="M1924" s="5">
        <v>600</v>
      </c>
      <c r="N1924" s="6">
        <v>0</v>
      </c>
      <c r="O1924" s="5">
        <v>1200</v>
      </c>
      <c r="P1924" s="5">
        <v>760</v>
      </c>
      <c r="Q1924" s="5">
        <f>Table1[[#This Row],[Sales]]-Table1[[#This Row],[Cost]]</f>
        <v>440</v>
      </c>
      <c r="R1924" s="3" t="s">
        <v>17</v>
      </c>
      <c r="S1924" s="3" t="s">
        <v>10</v>
      </c>
      <c r="T1924" s="3" t="s">
        <v>33</v>
      </c>
      <c r="U1924" s="3" t="s">
        <v>27</v>
      </c>
      <c r="V1924" s="6">
        <f>Table1[[#This Row],[Profit]]/Table1[[#This Row],[Sales]]</f>
        <v>0.36666666666666664</v>
      </c>
      <c r="W1924" s="3">
        <f>[1]!Table1[[#This Row],[Sales]]-[1]!Table1[[#This Row],[Cost]]-[1]!Table1[[#This Row],[Profit]]</f>
        <v>0</v>
      </c>
      <c r="X1924" s="3">
        <f>[1]!Table1[[#This Row],[Quantity]]*[1]!Table1[[#This Row],[Unit_Price]]</f>
        <v>1200</v>
      </c>
      <c r="Y1924" s="7">
        <f>[1]!Table1[[#This Row],[Gross_Sales]]*[1]!Table1[[#This Row],[Discount]]</f>
        <v>0</v>
      </c>
      <c r="Z1924" s="8">
        <f>[1]!Table1[[#This Row],[Gross_Sales]]*[1]!Table1[[#This Row],[Discount_amount]]</f>
        <v>0</v>
      </c>
      <c r="AA1924" s="6">
        <f>IFERROR([1]!Table1[[#This Row],[Profit]]/[1]!Table1[[#This Row],[Sales]],0)</f>
        <v>0.36666666666666664</v>
      </c>
      <c r="AB1924" s="3">
        <f>YEAR([1]!Table1[[#This Row],[Order_Date]])</f>
        <v>2024</v>
      </c>
      <c r="AC1924" s="3">
        <f>MONTH([1]!Table1[[#This Row],[Order_Date]])</f>
        <v>7</v>
      </c>
      <c r="AD1924" s="3" t="str">
        <f t="shared" si="90"/>
        <v>Jul</v>
      </c>
      <c r="AE1924" s="3" t="str">
        <f t="shared" si="91"/>
        <v>Q3</v>
      </c>
      <c r="AF1924" s="3" t="str">
        <f t="shared" si="92"/>
        <v>2024-Jul</v>
      </c>
      <c r="AG1924" s="3">
        <f>COUNTIF(C:C,Table1[[#This Row],[Customer_ID]])</f>
        <v>9</v>
      </c>
      <c r="AH1924" s="9" t="e">
        <f>IF([1]!Table1[[#This Row],[Customer_order_count]] &gt;= 10,"FREQUENT",IF([1]!Table1[[#This Row],[Customer_order_count]] &lt;= 10,"REGULAR","OCASSIONAL"))</f>
        <v>#REF!</v>
      </c>
    </row>
    <row r="1925" spans="1:34" x14ac:dyDescent="0.25">
      <c r="A1925" s="10" t="s">
        <v>2764</v>
      </c>
      <c r="B1925" s="11">
        <v>45736</v>
      </c>
      <c r="C1925" s="12" t="s">
        <v>378</v>
      </c>
      <c r="D1925" s="13" t="s">
        <v>379</v>
      </c>
      <c r="E1925" s="13" t="s">
        <v>3</v>
      </c>
      <c r="F1925" s="14">
        <v>30</v>
      </c>
      <c r="G1925" s="12" t="s">
        <v>263</v>
      </c>
      <c r="H1925" s="12" t="s">
        <v>5</v>
      </c>
      <c r="I1925" s="12" t="s">
        <v>344</v>
      </c>
      <c r="J1925" s="12" t="s">
        <v>345</v>
      </c>
      <c r="K1925" s="12" t="s">
        <v>39</v>
      </c>
      <c r="L1925" s="14">
        <v>2</v>
      </c>
      <c r="M1925" s="14">
        <v>2200</v>
      </c>
      <c r="N1925" s="15">
        <v>0.05</v>
      </c>
      <c r="O1925" s="14">
        <v>4180</v>
      </c>
      <c r="P1925" s="14">
        <v>2800</v>
      </c>
      <c r="Q1925" s="5">
        <f>Table1[[#This Row],[Sales]]-Table1[[#This Row],[Cost]]</f>
        <v>1380</v>
      </c>
      <c r="R1925" s="12" t="s">
        <v>17</v>
      </c>
      <c r="S1925" s="12" t="s">
        <v>10</v>
      </c>
      <c r="T1925" s="12" t="s">
        <v>18</v>
      </c>
      <c r="U1925" s="12" t="s">
        <v>19</v>
      </c>
      <c r="V1925" s="6">
        <f>Table1[[#This Row],[Profit]]/Table1[[#This Row],[Sales]]</f>
        <v>0.33014354066985646</v>
      </c>
      <c r="W1925" s="12">
        <f>[1]!Table1[[#This Row],[Sales]]-[1]!Table1[[#This Row],[Cost]]-[1]!Table1[[#This Row],[Profit]]</f>
        <v>0</v>
      </c>
      <c r="X1925" s="12">
        <f>[1]!Table1[[#This Row],[Quantity]]*[1]!Table1[[#This Row],[Unit_Price]]</f>
        <v>4400</v>
      </c>
      <c r="Y1925" s="16">
        <f>[1]!Table1[[#This Row],[Gross_Sales]]*[1]!Table1[[#This Row],[Discount]]</f>
        <v>220</v>
      </c>
      <c r="Z1925" s="17">
        <f>[1]!Table1[[#This Row],[Gross_Sales]]*[1]!Table1[[#This Row],[Discount_amount]]</f>
        <v>968000</v>
      </c>
      <c r="AA1925" s="15">
        <f>IFERROR([1]!Table1[[#This Row],[Profit]]/[1]!Table1[[#This Row],[Sales]],0)</f>
        <v>0.33014354066985646</v>
      </c>
      <c r="AB1925" s="12">
        <f>YEAR([1]!Table1[[#This Row],[Order_Date]])</f>
        <v>2025</v>
      </c>
      <c r="AC1925" s="12">
        <f>MONTH([1]!Table1[[#This Row],[Order_Date]])</f>
        <v>3</v>
      </c>
      <c r="AD1925" s="12" t="str">
        <f t="shared" si="90"/>
        <v>Mar</v>
      </c>
      <c r="AE1925" s="12" t="str">
        <f t="shared" si="91"/>
        <v>Q1</v>
      </c>
      <c r="AF1925" s="12" t="str">
        <f t="shared" si="92"/>
        <v>2025-Mar</v>
      </c>
      <c r="AG1925" s="12">
        <f>COUNTIF(C:C,Table1[[#This Row],[Customer_ID]])</f>
        <v>21</v>
      </c>
      <c r="AH1925" s="18" t="e">
        <f>IF([1]!Table1[[#This Row],[Customer_order_count]] &gt;= 10,"FREQUENT",IF([1]!Table1[[#This Row],[Customer_order_count]] &lt;= 10,"REGULAR","OCASSIONAL"))</f>
        <v>#REF!</v>
      </c>
    </row>
    <row r="1926" spans="1:34" x14ac:dyDescent="0.25">
      <c r="A1926" s="1" t="s">
        <v>2765</v>
      </c>
      <c r="B1926" s="2">
        <v>45357</v>
      </c>
      <c r="C1926" s="3" t="s">
        <v>1122</v>
      </c>
      <c r="D1926" s="4" t="s">
        <v>1123</v>
      </c>
      <c r="E1926" s="4" t="s">
        <v>3</v>
      </c>
      <c r="F1926" s="5">
        <v>25</v>
      </c>
      <c r="G1926" s="3" t="s">
        <v>339</v>
      </c>
      <c r="H1926" s="3" t="s">
        <v>285</v>
      </c>
      <c r="I1926" s="3" t="s">
        <v>109</v>
      </c>
      <c r="J1926" s="3" t="s">
        <v>110</v>
      </c>
      <c r="K1926" s="3" t="s">
        <v>8</v>
      </c>
      <c r="L1926" s="5">
        <v>2</v>
      </c>
      <c r="M1926" s="5">
        <v>4000</v>
      </c>
      <c r="N1926" s="6">
        <v>0</v>
      </c>
      <c r="O1926" s="5">
        <v>8000</v>
      </c>
      <c r="P1926" s="5">
        <v>5800</v>
      </c>
      <c r="Q1926" s="5">
        <f>Table1[[#This Row],[Sales]]-Table1[[#This Row],[Cost]]</f>
        <v>2200</v>
      </c>
      <c r="R1926" s="3" t="s">
        <v>77</v>
      </c>
      <c r="S1926" s="3" t="s">
        <v>10</v>
      </c>
      <c r="T1926" s="3" t="s">
        <v>18</v>
      </c>
      <c r="U1926" s="3" t="s">
        <v>12</v>
      </c>
      <c r="V1926" s="6">
        <f>Table1[[#This Row],[Profit]]/Table1[[#This Row],[Sales]]</f>
        <v>0.27500000000000002</v>
      </c>
      <c r="W1926" s="3">
        <f>[1]!Table1[[#This Row],[Sales]]-[1]!Table1[[#This Row],[Cost]]-[1]!Table1[[#This Row],[Profit]]</f>
        <v>0</v>
      </c>
      <c r="X1926" s="3">
        <f>[1]!Table1[[#This Row],[Quantity]]*[1]!Table1[[#This Row],[Unit_Price]]</f>
        <v>8000</v>
      </c>
      <c r="Y1926" s="7">
        <f>[1]!Table1[[#This Row],[Gross_Sales]]*[1]!Table1[[#This Row],[Discount]]</f>
        <v>0</v>
      </c>
      <c r="Z1926" s="8">
        <f>[1]!Table1[[#This Row],[Gross_Sales]]*[1]!Table1[[#This Row],[Discount_amount]]</f>
        <v>0</v>
      </c>
      <c r="AA1926" s="6">
        <f>IFERROR([1]!Table1[[#This Row],[Profit]]/[1]!Table1[[#This Row],[Sales]],0)</f>
        <v>0.27500000000000002</v>
      </c>
      <c r="AB1926" s="3">
        <f>YEAR([1]!Table1[[#This Row],[Order_Date]])</f>
        <v>2024</v>
      </c>
      <c r="AC1926" s="3">
        <f>MONTH([1]!Table1[[#This Row],[Order_Date]])</f>
        <v>3</v>
      </c>
      <c r="AD1926" s="3" t="str">
        <f t="shared" si="90"/>
        <v>Mar</v>
      </c>
      <c r="AE1926" s="3" t="str">
        <f t="shared" si="91"/>
        <v>Q1</v>
      </c>
      <c r="AF1926" s="3" t="str">
        <f t="shared" si="92"/>
        <v>2024-Mar</v>
      </c>
      <c r="AG1926" s="3">
        <f>COUNTIF(C:C,Table1[[#This Row],[Customer_ID]])</f>
        <v>3</v>
      </c>
      <c r="AH1926" s="9" t="e">
        <f>IF([1]!Table1[[#This Row],[Customer_order_count]] &gt;= 10,"FREQUENT",IF([1]!Table1[[#This Row],[Customer_order_count]] &lt;= 10,"REGULAR","OCASSIONAL"))</f>
        <v>#REF!</v>
      </c>
    </row>
    <row r="1927" spans="1:34" x14ac:dyDescent="0.25">
      <c r="A1927" s="10" t="s">
        <v>2766</v>
      </c>
      <c r="B1927" s="11">
        <v>45481</v>
      </c>
      <c r="C1927" s="12" t="s">
        <v>1485</v>
      </c>
      <c r="D1927" s="13" t="s">
        <v>728</v>
      </c>
      <c r="E1927" s="13" t="s">
        <v>3</v>
      </c>
      <c r="F1927" s="14">
        <v>55</v>
      </c>
      <c r="G1927" s="12" t="s">
        <v>317</v>
      </c>
      <c r="H1927" s="12" t="s">
        <v>5</v>
      </c>
      <c r="I1927" s="12" t="s">
        <v>95</v>
      </c>
      <c r="J1927" s="12" t="s">
        <v>96</v>
      </c>
      <c r="K1927" s="12" t="s">
        <v>46</v>
      </c>
      <c r="L1927" s="14">
        <v>4</v>
      </c>
      <c r="M1927" s="14">
        <v>600</v>
      </c>
      <c r="N1927" s="15">
        <v>0</v>
      </c>
      <c r="O1927" s="14">
        <v>2400</v>
      </c>
      <c r="P1927" s="14">
        <v>1520</v>
      </c>
      <c r="Q1927" s="5">
        <f>Table1[[#This Row],[Sales]]-Table1[[#This Row],[Cost]]</f>
        <v>880</v>
      </c>
      <c r="R1927" s="12" t="s">
        <v>77</v>
      </c>
      <c r="S1927" s="12" t="s">
        <v>10</v>
      </c>
      <c r="T1927" s="12" t="s">
        <v>33</v>
      </c>
      <c r="U1927" s="12" t="s">
        <v>27</v>
      </c>
      <c r="V1927" s="6">
        <f>Table1[[#This Row],[Profit]]/Table1[[#This Row],[Sales]]</f>
        <v>0.36666666666666664</v>
      </c>
      <c r="W1927" s="12">
        <f>[1]!Table1[[#This Row],[Sales]]-[1]!Table1[[#This Row],[Cost]]-[1]!Table1[[#This Row],[Profit]]</f>
        <v>0</v>
      </c>
      <c r="X1927" s="12">
        <f>[1]!Table1[[#This Row],[Quantity]]*[1]!Table1[[#This Row],[Unit_Price]]</f>
        <v>2400</v>
      </c>
      <c r="Y1927" s="16">
        <f>[1]!Table1[[#This Row],[Gross_Sales]]*[1]!Table1[[#This Row],[Discount]]</f>
        <v>0</v>
      </c>
      <c r="Z1927" s="17">
        <f>[1]!Table1[[#This Row],[Gross_Sales]]*[1]!Table1[[#This Row],[Discount_amount]]</f>
        <v>0</v>
      </c>
      <c r="AA1927" s="15">
        <f>IFERROR([1]!Table1[[#This Row],[Profit]]/[1]!Table1[[#This Row],[Sales]],0)</f>
        <v>0.36666666666666664</v>
      </c>
      <c r="AB1927" s="12">
        <f>YEAR([1]!Table1[[#This Row],[Order_Date]])</f>
        <v>2024</v>
      </c>
      <c r="AC1927" s="12">
        <f>MONTH([1]!Table1[[#This Row],[Order_Date]])</f>
        <v>7</v>
      </c>
      <c r="AD1927" s="12" t="str">
        <f t="shared" si="90"/>
        <v>Jul</v>
      </c>
      <c r="AE1927" s="12" t="str">
        <f t="shared" si="91"/>
        <v>Q3</v>
      </c>
      <c r="AF1927" s="12" t="str">
        <f t="shared" si="92"/>
        <v>2024-Jul</v>
      </c>
      <c r="AG1927" s="12">
        <f>COUNTIF(C:C,Table1[[#This Row],[Customer_ID]])</f>
        <v>9</v>
      </c>
      <c r="AH1927" s="18" t="e">
        <f>IF([1]!Table1[[#This Row],[Customer_order_count]] &gt;= 10,"FREQUENT",IF([1]!Table1[[#This Row],[Customer_order_count]] &lt;= 10,"REGULAR","OCASSIONAL"))</f>
        <v>#REF!</v>
      </c>
    </row>
    <row r="1928" spans="1:34" x14ac:dyDescent="0.25">
      <c r="A1928" s="1" t="s">
        <v>2767</v>
      </c>
      <c r="B1928" s="2">
        <v>45861</v>
      </c>
      <c r="C1928" s="3" t="s">
        <v>2107</v>
      </c>
      <c r="D1928" s="4" t="s">
        <v>803</v>
      </c>
      <c r="E1928" s="4" t="s">
        <v>3</v>
      </c>
      <c r="F1928" s="5">
        <v>44</v>
      </c>
      <c r="G1928" s="3" t="s">
        <v>269</v>
      </c>
      <c r="H1928" s="3" t="s">
        <v>270</v>
      </c>
      <c r="I1928" s="3" t="s">
        <v>127</v>
      </c>
      <c r="J1928" s="3" t="s">
        <v>128</v>
      </c>
      <c r="K1928" s="3" t="s">
        <v>58</v>
      </c>
      <c r="L1928" s="5">
        <v>1</v>
      </c>
      <c r="M1928" s="5">
        <v>3000</v>
      </c>
      <c r="N1928" s="6">
        <v>0.05</v>
      </c>
      <c r="O1928" s="5">
        <v>2850</v>
      </c>
      <c r="P1928" s="5">
        <v>2100</v>
      </c>
      <c r="Q1928" s="5">
        <f>Table1[[#This Row],[Sales]]-Table1[[#This Row],[Cost]]</f>
        <v>750</v>
      </c>
      <c r="R1928" s="3" t="s">
        <v>9</v>
      </c>
      <c r="S1928" s="3" t="s">
        <v>10</v>
      </c>
      <c r="T1928" s="3" t="s">
        <v>33</v>
      </c>
      <c r="U1928" s="3" t="s">
        <v>12</v>
      </c>
      <c r="V1928" s="6">
        <f>Table1[[#This Row],[Profit]]/Table1[[#This Row],[Sales]]</f>
        <v>0.26315789473684209</v>
      </c>
      <c r="W1928" s="3">
        <f>[1]!Table1[[#This Row],[Sales]]-[1]!Table1[[#This Row],[Cost]]-[1]!Table1[[#This Row],[Profit]]</f>
        <v>0</v>
      </c>
      <c r="X1928" s="3">
        <f>[1]!Table1[[#This Row],[Quantity]]*[1]!Table1[[#This Row],[Unit_Price]]</f>
        <v>3000</v>
      </c>
      <c r="Y1928" s="7">
        <f>[1]!Table1[[#This Row],[Gross_Sales]]*[1]!Table1[[#This Row],[Discount]]</f>
        <v>150</v>
      </c>
      <c r="Z1928" s="8">
        <f>[1]!Table1[[#This Row],[Gross_Sales]]*[1]!Table1[[#This Row],[Discount_amount]]</f>
        <v>450000</v>
      </c>
      <c r="AA1928" s="6">
        <f>IFERROR([1]!Table1[[#This Row],[Profit]]/[1]!Table1[[#This Row],[Sales]],0)</f>
        <v>0.26315789473684209</v>
      </c>
      <c r="AB1928" s="3">
        <f>YEAR([1]!Table1[[#This Row],[Order_Date]])</f>
        <v>2025</v>
      </c>
      <c r="AC1928" s="3">
        <f>MONTH([1]!Table1[[#This Row],[Order_Date]])</f>
        <v>7</v>
      </c>
      <c r="AD1928" s="3" t="str">
        <f t="shared" si="90"/>
        <v>Jul</v>
      </c>
      <c r="AE1928" s="3" t="str">
        <f t="shared" si="91"/>
        <v>Q3</v>
      </c>
      <c r="AF1928" s="3" t="str">
        <f t="shared" si="92"/>
        <v>2025-Jul</v>
      </c>
      <c r="AG1928" s="3">
        <f>COUNTIF(C:C,Table1[[#This Row],[Customer_ID]])</f>
        <v>5</v>
      </c>
      <c r="AH1928" s="9" t="e">
        <f>IF([1]!Table1[[#This Row],[Customer_order_count]] &gt;= 10,"FREQUENT",IF([1]!Table1[[#This Row],[Customer_order_count]] &lt;= 10,"REGULAR","OCASSIONAL"))</f>
        <v>#REF!</v>
      </c>
    </row>
    <row r="1929" spans="1:34" x14ac:dyDescent="0.25">
      <c r="A1929" s="10" t="s">
        <v>2768</v>
      </c>
      <c r="B1929" s="11">
        <v>45357</v>
      </c>
      <c r="C1929" s="12" t="s">
        <v>513</v>
      </c>
      <c r="D1929" s="13" t="s">
        <v>141</v>
      </c>
      <c r="E1929" s="13" t="s">
        <v>3</v>
      </c>
      <c r="F1929" s="14">
        <v>20</v>
      </c>
      <c r="G1929" s="12" t="s">
        <v>339</v>
      </c>
      <c r="H1929" s="12" t="s">
        <v>285</v>
      </c>
      <c r="I1929" s="12" t="s">
        <v>105</v>
      </c>
      <c r="J1929" s="12" t="s">
        <v>106</v>
      </c>
      <c r="K1929" s="12" t="s">
        <v>76</v>
      </c>
      <c r="L1929" s="14">
        <v>3</v>
      </c>
      <c r="M1929" s="14">
        <v>450</v>
      </c>
      <c r="N1929" s="15">
        <v>0.2</v>
      </c>
      <c r="O1929" s="14">
        <v>1080</v>
      </c>
      <c r="P1929" s="14">
        <v>990</v>
      </c>
      <c r="Q1929" s="5">
        <f>Table1[[#This Row],[Sales]]-Table1[[#This Row],[Cost]]</f>
        <v>90</v>
      </c>
      <c r="R1929" s="12" t="s">
        <v>77</v>
      </c>
      <c r="S1929" s="12" t="s">
        <v>10</v>
      </c>
      <c r="T1929" s="12" t="s">
        <v>18</v>
      </c>
      <c r="U1929" s="12" t="s">
        <v>19</v>
      </c>
      <c r="V1929" s="6">
        <f>Table1[[#This Row],[Profit]]/Table1[[#This Row],[Sales]]</f>
        <v>8.3333333333333329E-2</v>
      </c>
      <c r="W1929" s="12">
        <f>[1]!Table1[[#This Row],[Sales]]-[1]!Table1[[#This Row],[Cost]]-[1]!Table1[[#This Row],[Profit]]</f>
        <v>0</v>
      </c>
      <c r="X1929" s="12">
        <f>[1]!Table1[[#This Row],[Quantity]]*[1]!Table1[[#This Row],[Unit_Price]]</f>
        <v>1350</v>
      </c>
      <c r="Y1929" s="16">
        <f>[1]!Table1[[#This Row],[Gross_Sales]]*[1]!Table1[[#This Row],[Discount]]</f>
        <v>270</v>
      </c>
      <c r="Z1929" s="17">
        <f>[1]!Table1[[#This Row],[Gross_Sales]]*[1]!Table1[[#This Row],[Discount_amount]]</f>
        <v>364500</v>
      </c>
      <c r="AA1929" s="15">
        <f>IFERROR([1]!Table1[[#This Row],[Profit]]/[1]!Table1[[#This Row],[Sales]],0)</f>
        <v>8.3333333333333329E-2</v>
      </c>
      <c r="AB1929" s="12">
        <f>YEAR([1]!Table1[[#This Row],[Order_Date]])</f>
        <v>2024</v>
      </c>
      <c r="AC1929" s="12">
        <f>MONTH([1]!Table1[[#This Row],[Order_Date]])</f>
        <v>3</v>
      </c>
      <c r="AD1929" s="12" t="str">
        <f t="shared" si="90"/>
        <v>Mar</v>
      </c>
      <c r="AE1929" s="12" t="str">
        <f t="shared" si="91"/>
        <v>Q1</v>
      </c>
      <c r="AF1929" s="12" t="str">
        <f t="shared" si="92"/>
        <v>2024-Mar</v>
      </c>
      <c r="AG1929" s="12">
        <f>COUNTIF(C:C,Table1[[#This Row],[Customer_ID]])</f>
        <v>2</v>
      </c>
      <c r="AH1929" s="18" t="e">
        <f>IF([1]!Table1[[#This Row],[Customer_order_count]] &gt;= 10,"FREQUENT",IF([1]!Table1[[#This Row],[Customer_order_count]] &lt;= 10,"REGULAR","OCASSIONAL"))</f>
        <v>#REF!</v>
      </c>
    </row>
    <row r="1930" spans="1:34" x14ac:dyDescent="0.25">
      <c r="A1930" s="1" t="s">
        <v>2769</v>
      </c>
      <c r="B1930" s="2">
        <v>45959</v>
      </c>
      <c r="C1930" s="3" t="s">
        <v>351</v>
      </c>
      <c r="D1930" s="4" t="s">
        <v>352</v>
      </c>
      <c r="E1930" s="4" t="s">
        <v>3</v>
      </c>
      <c r="F1930" s="5">
        <v>54</v>
      </c>
      <c r="G1930" s="3" t="s">
        <v>275</v>
      </c>
      <c r="H1930" s="3" t="s">
        <v>276</v>
      </c>
      <c r="I1930" s="3" t="s">
        <v>31</v>
      </c>
      <c r="J1930" s="3" t="s">
        <v>32</v>
      </c>
      <c r="K1930" s="3" t="s">
        <v>25</v>
      </c>
      <c r="L1930" s="5">
        <v>1</v>
      </c>
      <c r="M1930" s="5">
        <v>5000</v>
      </c>
      <c r="N1930" s="6">
        <v>0.15</v>
      </c>
      <c r="O1930" s="5">
        <v>4250</v>
      </c>
      <c r="P1930" s="5">
        <v>3500</v>
      </c>
      <c r="Q1930" s="5">
        <f>Table1[[#This Row],[Sales]]-Table1[[#This Row],[Cost]]</f>
        <v>750</v>
      </c>
      <c r="R1930" s="3" t="s">
        <v>9</v>
      </c>
      <c r="S1930" s="3" t="s">
        <v>10</v>
      </c>
      <c r="T1930" s="3" t="s">
        <v>40</v>
      </c>
      <c r="U1930" s="3" t="s">
        <v>27</v>
      </c>
      <c r="V1930" s="6">
        <f>Table1[[#This Row],[Profit]]/Table1[[#This Row],[Sales]]</f>
        <v>0.17647058823529413</v>
      </c>
      <c r="W1930" s="3">
        <f>[1]!Table1[[#This Row],[Sales]]-[1]!Table1[[#This Row],[Cost]]-[1]!Table1[[#This Row],[Profit]]</f>
        <v>0</v>
      </c>
      <c r="X1930" s="3">
        <f>[1]!Table1[[#This Row],[Quantity]]*[1]!Table1[[#This Row],[Unit_Price]]</f>
        <v>5000</v>
      </c>
      <c r="Y1930" s="7">
        <f>[1]!Table1[[#This Row],[Gross_Sales]]*[1]!Table1[[#This Row],[Discount]]</f>
        <v>750</v>
      </c>
      <c r="Z1930" s="8">
        <f>[1]!Table1[[#This Row],[Gross_Sales]]*[1]!Table1[[#This Row],[Discount_amount]]</f>
        <v>3750000</v>
      </c>
      <c r="AA1930" s="6">
        <f>IFERROR([1]!Table1[[#This Row],[Profit]]/[1]!Table1[[#This Row],[Sales]],0)</f>
        <v>0.17647058823529413</v>
      </c>
      <c r="AB1930" s="3">
        <f>YEAR([1]!Table1[[#This Row],[Order_Date]])</f>
        <v>2025</v>
      </c>
      <c r="AC1930" s="3">
        <f>MONTH([1]!Table1[[#This Row],[Order_Date]])</f>
        <v>10</v>
      </c>
      <c r="AD1930" s="3" t="str">
        <f t="shared" si="90"/>
        <v>Oct</v>
      </c>
      <c r="AE1930" s="3" t="str">
        <f t="shared" si="91"/>
        <v>Q4</v>
      </c>
      <c r="AF1930" s="3" t="str">
        <f t="shared" si="92"/>
        <v>2025-Oct</v>
      </c>
      <c r="AG1930" s="3">
        <f>COUNTIF(C:C,Table1[[#This Row],[Customer_ID]])</f>
        <v>22</v>
      </c>
      <c r="AH1930" s="9" t="e">
        <f>IF([1]!Table1[[#This Row],[Customer_order_count]] &gt;= 10,"FREQUENT",IF([1]!Table1[[#This Row],[Customer_order_count]] &lt;= 10,"REGULAR","OCASSIONAL"))</f>
        <v>#REF!</v>
      </c>
    </row>
    <row r="1931" spans="1:34" x14ac:dyDescent="0.25">
      <c r="A1931" s="10" t="s">
        <v>2770</v>
      </c>
      <c r="B1931" s="11">
        <v>45966</v>
      </c>
      <c r="C1931" s="12" t="s">
        <v>463</v>
      </c>
      <c r="D1931" s="13" t="s">
        <v>464</v>
      </c>
      <c r="E1931" s="13" t="s">
        <v>3</v>
      </c>
      <c r="F1931" s="14">
        <v>25</v>
      </c>
      <c r="G1931" s="12" t="s">
        <v>407</v>
      </c>
      <c r="H1931" s="12" t="s">
        <v>285</v>
      </c>
      <c r="I1931" s="12" t="s">
        <v>31</v>
      </c>
      <c r="J1931" s="12" t="s">
        <v>32</v>
      </c>
      <c r="K1931" s="12" t="s">
        <v>25</v>
      </c>
      <c r="L1931" s="14">
        <v>3</v>
      </c>
      <c r="M1931" s="14">
        <v>5000</v>
      </c>
      <c r="N1931" s="15">
        <v>0.1</v>
      </c>
      <c r="O1931" s="14">
        <v>13500</v>
      </c>
      <c r="P1931" s="14">
        <v>10500</v>
      </c>
      <c r="Q1931" s="5">
        <f>Table1[[#This Row],[Sales]]-Table1[[#This Row],[Cost]]</f>
        <v>3000</v>
      </c>
      <c r="R1931" s="12" t="s">
        <v>26</v>
      </c>
      <c r="S1931" s="12" t="s">
        <v>10</v>
      </c>
      <c r="T1931" s="12" t="s">
        <v>40</v>
      </c>
      <c r="U1931" s="12" t="s">
        <v>12</v>
      </c>
      <c r="V1931" s="6">
        <f>Table1[[#This Row],[Profit]]/Table1[[#This Row],[Sales]]</f>
        <v>0.22222222222222221</v>
      </c>
      <c r="W1931" s="12">
        <f>[1]!Table1[[#This Row],[Sales]]-[1]!Table1[[#This Row],[Cost]]-[1]!Table1[[#This Row],[Profit]]</f>
        <v>0</v>
      </c>
      <c r="X1931" s="12">
        <f>[1]!Table1[[#This Row],[Quantity]]*[1]!Table1[[#This Row],[Unit_Price]]</f>
        <v>15000</v>
      </c>
      <c r="Y1931" s="16">
        <f>[1]!Table1[[#This Row],[Gross_Sales]]*[1]!Table1[[#This Row],[Discount]]</f>
        <v>1500</v>
      </c>
      <c r="Z1931" s="17">
        <f>[1]!Table1[[#This Row],[Gross_Sales]]*[1]!Table1[[#This Row],[Discount_amount]]</f>
        <v>22500000</v>
      </c>
      <c r="AA1931" s="15">
        <f>IFERROR([1]!Table1[[#This Row],[Profit]]/[1]!Table1[[#This Row],[Sales]],0)</f>
        <v>0.22222222222222221</v>
      </c>
      <c r="AB1931" s="12">
        <f>YEAR([1]!Table1[[#This Row],[Order_Date]])</f>
        <v>2025</v>
      </c>
      <c r="AC1931" s="12">
        <f>MONTH([1]!Table1[[#This Row],[Order_Date]])</f>
        <v>11</v>
      </c>
      <c r="AD1931" s="12" t="str">
        <f t="shared" si="90"/>
        <v>Nov</v>
      </c>
      <c r="AE1931" s="12" t="str">
        <f t="shared" si="91"/>
        <v>Q4</v>
      </c>
      <c r="AF1931" s="12" t="str">
        <f t="shared" si="92"/>
        <v>2025-Nov</v>
      </c>
      <c r="AG1931" s="12">
        <f>COUNTIF(C:C,Table1[[#This Row],[Customer_ID]])</f>
        <v>10</v>
      </c>
      <c r="AH1931" s="18" t="e">
        <f>IF([1]!Table1[[#This Row],[Customer_order_count]] &gt;= 10,"FREQUENT",IF([1]!Table1[[#This Row],[Customer_order_count]] &lt;= 10,"REGULAR","OCASSIONAL"))</f>
        <v>#REF!</v>
      </c>
    </row>
    <row r="1932" spans="1:34" x14ac:dyDescent="0.25">
      <c r="A1932" s="1" t="s">
        <v>2771</v>
      </c>
      <c r="B1932" s="2">
        <v>45476</v>
      </c>
      <c r="C1932" s="3" t="s">
        <v>747</v>
      </c>
      <c r="D1932" s="4" t="s">
        <v>748</v>
      </c>
      <c r="E1932" s="4" t="s">
        <v>16</v>
      </c>
      <c r="F1932" s="5">
        <v>54</v>
      </c>
      <c r="G1932" s="3" t="s">
        <v>407</v>
      </c>
      <c r="H1932" s="3" t="s">
        <v>285</v>
      </c>
      <c r="I1932" s="3" t="s">
        <v>23</v>
      </c>
      <c r="J1932" s="3" t="s">
        <v>24</v>
      </c>
      <c r="K1932" s="3" t="s">
        <v>25</v>
      </c>
      <c r="L1932" s="5">
        <v>1</v>
      </c>
      <c r="M1932" s="5">
        <v>55000</v>
      </c>
      <c r="N1932" s="6">
        <v>0.15</v>
      </c>
      <c r="O1932" s="5">
        <v>46750</v>
      </c>
      <c r="P1932" s="5">
        <v>40000</v>
      </c>
      <c r="Q1932" s="5">
        <f>Table1[[#This Row],[Sales]]-Table1[[#This Row],[Cost]]</f>
        <v>6750</v>
      </c>
      <c r="R1932" s="3" t="s">
        <v>17</v>
      </c>
      <c r="S1932" s="3" t="s">
        <v>10</v>
      </c>
      <c r="T1932" s="3" t="s">
        <v>33</v>
      </c>
      <c r="U1932" s="3" t="s">
        <v>27</v>
      </c>
      <c r="V1932" s="6">
        <f>Table1[[#This Row],[Profit]]/Table1[[#This Row],[Sales]]</f>
        <v>0.14438502673796791</v>
      </c>
      <c r="W1932" s="3">
        <f>[1]!Table1[[#This Row],[Sales]]-[1]!Table1[[#This Row],[Cost]]-[1]!Table1[[#This Row],[Profit]]</f>
        <v>0</v>
      </c>
      <c r="X1932" s="3">
        <f>[1]!Table1[[#This Row],[Quantity]]*[1]!Table1[[#This Row],[Unit_Price]]</f>
        <v>55000</v>
      </c>
      <c r="Y1932" s="7">
        <f>[1]!Table1[[#This Row],[Gross_Sales]]*[1]!Table1[[#This Row],[Discount]]</f>
        <v>8250</v>
      </c>
      <c r="Z1932" s="8">
        <f>[1]!Table1[[#This Row],[Gross_Sales]]*[1]!Table1[[#This Row],[Discount_amount]]</f>
        <v>453750000</v>
      </c>
      <c r="AA1932" s="6">
        <f>IFERROR([1]!Table1[[#This Row],[Profit]]/[1]!Table1[[#This Row],[Sales]],0)</f>
        <v>0.14438502673796791</v>
      </c>
      <c r="AB1932" s="3">
        <f>YEAR([1]!Table1[[#This Row],[Order_Date]])</f>
        <v>2024</v>
      </c>
      <c r="AC1932" s="3">
        <f>MONTH([1]!Table1[[#This Row],[Order_Date]])</f>
        <v>7</v>
      </c>
      <c r="AD1932" s="3" t="str">
        <f t="shared" si="90"/>
        <v>Jul</v>
      </c>
      <c r="AE1932" s="3" t="str">
        <f t="shared" si="91"/>
        <v>Q3</v>
      </c>
      <c r="AF1932" s="3" t="str">
        <f t="shared" si="92"/>
        <v>2024-Jul</v>
      </c>
      <c r="AG1932" s="3">
        <f>COUNTIF(C:C,Table1[[#This Row],[Customer_ID]])</f>
        <v>14</v>
      </c>
      <c r="AH1932" s="9" t="e">
        <f>IF([1]!Table1[[#This Row],[Customer_order_count]] &gt;= 10,"FREQUENT",IF([1]!Table1[[#This Row],[Customer_order_count]] &lt;= 10,"REGULAR","OCASSIONAL"))</f>
        <v>#REF!</v>
      </c>
    </row>
    <row r="1933" spans="1:34" x14ac:dyDescent="0.25">
      <c r="A1933" s="10" t="s">
        <v>2772</v>
      </c>
      <c r="B1933" s="11">
        <v>45417</v>
      </c>
      <c r="C1933" s="12" t="s">
        <v>1340</v>
      </c>
      <c r="D1933" s="13" t="s">
        <v>326</v>
      </c>
      <c r="E1933" s="13" t="s">
        <v>16</v>
      </c>
      <c r="F1933" s="14">
        <v>49</v>
      </c>
      <c r="G1933" s="12" t="s">
        <v>284</v>
      </c>
      <c r="H1933" s="12" t="s">
        <v>285</v>
      </c>
      <c r="I1933" s="12" t="s">
        <v>102</v>
      </c>
      <c r="J1933" s="12" t="s">
        <v>103</v>
      </c>
      <c r="K1933" s="12" t="s">
        <v>25</v>
      </c>
      <c r="L1933" s="14">
        <v>2</v>
      </c>
      <c r="M1933" s="14">
        <v>28000</v>
      </c>
      <c r="N1933" s="15">
        <v>0.05</v>
      </c>
      <c r="O1933" s="14">
        <v>53200</v>
      </c>
      <c r="P1933" s="14">
        <v>42000</v>
      </c>
      <c r="Q1933" s="5">
        <f>Table1[[#This Row],[Sales]]-Table1[[#This Row],[Cost]]</f>
        <v>11200</v>
      </c>
      <c r="R1933" s="12" t="s">
        <v>26</v>
      </c>
      <c r="S1933" s="12" t="s">
        <v>10</v>
      </c>
      <c r="T1933" s="12" t="s">
        <v>11</v>
      </c>
      <c r="U1933" s="12" t="s">
        <v>12</v>
      </c>
      <c r="V1933" s="6">
        <f>Table1[[#This Row],[Profit]]/Table1[[#This Row],[Sales]]</f>
        <v>0.21052631578947367</v>
      </c>
      <c r="W1933" s="12">
        <f>[1]!Table1[[#This Row],[Sales]]-[1]!Table1[[#This Row],[Cost]]-[1]!Table1[[#This Row],[Profit]]</f>
        <v>0</v>
      </c>
      <c r="X1933" s="12">
        <f>[1]!Table1[[#This Row],[Quantity]]*[1]!Table1[[#This Row],[Unit_Price]]</f>
        <v>56000</v>
      </c>
      <c r="Y1933" s="16">
        <f>[1]!Table1[[#This Row],[Gross_Sales]]*[1]!Table1[[#This Row],[Discount]]</f>
        <v>2800</v>
      </c>
      <c r="Z1933" s="17">
        <f>[1]!Table1[[#This Row],[Gross_Sales]]*[1]!Table1[[#This Row],[Discount_amount]]</f>
        <v>156800000</v>
      </c>
      <c r="AA1933" s="15">
        <f>IFERROR([1]!Table1[[#This Row],[Profit]]/[1]!Table1[[#This Row],[Sales]],0)</f>
        <v>0.21052631578947367</v>
      </c>
      <c r="AB1933" s="12">
        <f>YEAR([1]!Table1[[#This Row],[Order_Date]])</f>
        <v>2024</v>
      </c>
      <c r="AC1933" s="12">
        <f>MONTH([1]!Table1[[#This Row],[Order_Date]])</f>
        <v>5</v>
      </c>
      <c r="AD1933" s="12" t="str">
        <f t="shared" si="90"/>
        <v>May</v>
      </c>
      <c r="AE1933" s="12" t="str">
        <f t="shared" si="91"/>
        <v>Q2</v>
      </c>
      <c r="AF1933" s="12" t="str">
        <f t="shared" si="92"/>
        <v>2024-May</v>
      </c>
      <c r="AG1933" s="12">
        <f>COUNTIF(C:C,Table1[[#This Row],[Customer_ID]])</f>
        <v>5</v>
      </c>
      <c r="AH1933" s="18" t="e">
        <f>IF([1]!Table1[[#This Row],[Customer_order_count]] &gt;= 10,"FREQUENT",IF([1]!Table1[[#This Row],[Customer_order_count]] &lt;= 10,"REGULAR","OCASSIONAL"))</f>
        <v>#REF!</v>
      </c>
    </row>
    <row r="1934" spans="1:34" x14ac:dyDescent="0.25">
      <c r="A1934" s="1" t="s">
        <v>2773</v>
      </c>
      <c r="B1934" s="2">
        <v>45457</v>
      </c>
      <c r="C1934" s="3" t="s">
        <v>378</v>
      </c>
      <c r="D1934" s="4" t="s">
        <v>379</v>
      </c>
      <c r="E1934" s="4" t="s">
        <v>3</v>
      </c>
      <c r="F1934" s="5">
        <v>30</v>
      </c>
      <c r="G1934" s="3" t="s">
        <v>263</v>
      </c>
      <c r="H1934" s="3" t="s">
        <v>5</v>
      </c>
      <c r="I1934" s="3" t="s">
        <v>65</v>
      </c>
      <c r="J1934" s="3" t="s">
        <v>66</v>
      </c>
      <c r="K1934" s="3" t="s">
        <v>25</v>
      </c>
      <c r="L1934" s="5">
        <v>1</v>
      </c>
      <c r="M1934" s="5">
        <v>2500</v>
      </c>
      <c r="N1934" s="6">
        <v>0.2</v>
      </c>
      <c r="O1934" s="5">
        <v>2000</v>
      </c>
      <c r="P1934" s="5">
        <v>1600</v>
      </c>
      <c r="Q1934" s="5">
        <f>Table1[[#This Row],[Sales]]-Table1[[#This Row],[Cost]]</f>
        <v>400</v>
      </c>
      <c r="R1934" s="3" t="s">
        <v>17</v>
      </c>
      <c r="S1934" s="3" t="s">
        <v>10</v>
      </c>
      <c r="T1934" s="3" t="s">
        <v>11</v>
      </c>
      <c r="U1934" s="3" t="s">
        <v>19</v>
      </c>
      <c r="V1934" s="6">
        <f>Table1[[#This Row],[Profit]]/Table1[[#This Row],[Sales]]</f>
        <v>0.2</v>
      </c>
      <c r="W1934" s="3">
        <f>[1]!Table1[[#This Row],[Sales]]-[1]!Table1[[#This Row],[Cost]]-[1]!Table1[[#This Row],[Profit]]</f>
        <v>0</v>
      </c>
      <c r="X1934" s="3">
        <f>[1]!Table1[[#This Row],[Quantity]]*[1]!Table1[[#This Row],[Unit_Price]]</f>
        <v>2500</v>
      </c>
      <c r="Y1934" s="7">
        <f>[1]!Table1[[#This Row],[Gross_Sales]]*[1]!Table1[[#This Row],[Discount]]</f>
        <v>500</v>
      </c>
      <c r="Z1934" s="8">
        <f>[1]!Table1[[#This Row],[Gross_Sales]]*[1]!Table1[[#This Row],[Discount_amount]]</f>
        <v>1250000</v>
      </c>
      <c r="AA1934" s="6">
        <f>IFERROR([1]!Table1[[#This Row],[Profit]]/[1]!Table1[[#This Row],[Sales]],0)</f>
        <v>0.2</v>
      </c>
      <c r="AB1934" s="3">
        <f>YEAR([1]!Table1[[#This Row],[Order_Date]])</f>
        <v>2024</v>
      </c>
      <c r="AC1934" s="3">
        <f>MONTH([1]!Table1[[#This Row],[Order_Date]])</f>
        <v>6</v>
      </c>
      <c r="AD1934" s="3" t="str">
        <f t="shared" si="90"/>
        <v>Jun</v>
      </c>
      <c r="AE1934" s="3" t="str">
        <f t="shared" si="91"/>
        <v>Q2</v>
      </c>
      <c r="AF1934" s="3" t="str">
        <f t="shared" si="92"/>
        <v>2024-Jun</v>
      </c>
      <c r="AG1934" s="3">
        <f>COUNTIF(C:C,Table1[[#This Row],[Customer_ID]])</f>
        <v>21</v>
      </c>
      <c r="AH1934" s="9" t="e">
        <f>IF([1]!Table1[[#This Row],[Customer_order_count]] &gt;= 10,"FREQUENT",IF([1]!Table1[[#This Row],[Customer_order_count]] &lt;= 10,"REGULAR","OCASSIONAL"))</f>
        <v>#REF!</v>
      </c>
    </row>
    <row r="1935" spans="1:34" x14ac:dyDescent="0.25">
      <c r="A1935" s="10" t="s">
        <v>2774</v>
      </c>
      <c r="B1935" s="11">
        <v>45327</v>
      </c>
      <c r="C1935" s="12" t="s">
        <v>569</v>
      </c>
      <c r="D1935" s="13" t="s">
        <v>570</v>
      </c>
      <c r="E1935" s="13" t="s">
        <v>16</v>
      </c>
      <c r="F1935" s="14">
        <v>47</v>
      </c>
      <c r="G1935" s="12" t="s">
        <v>339</v>
      </c>
      <c r="H1935" s="12" t="s">
        <v>285</v>
      </c>
      <c r="I1935" s="12" t="s">
        <v>65</v>
      </c>
      <c r="J1935" s="12" t="s">
        <v>66</v>
      </c>
      <c r="K1935" s="12" t="s">
        <v>25</v>
      </c>
      <c r="L1935" s="14">
        <v>1</v>
      </c>
      <c r="M1935" s="14">
        <v>2500</v>
      </c>
      <c r="N1935" s="15">
        <v>0.1</v>
      </c>
      <c r="O1935" s="14">
        <v>2250</v>
      </c>
      <c r="P1935" s="14">
        <v>1600</v>
      </c>
      <c r="Q1935" s="5">
        <f>Table1[[#This Row],[Sales]]-Table1[[#This Row],[Cost]]</f>
        <v>650</v>
      </c>
      <c r="R1935" s="12" t="s">
        <v>98</v>
      </c>
      <c r="S1935" s="12" t="s">
        <v>10</v>
      </c>
      <c r="T1935" s="12" t="s">
        <v>18</v>
      </c>
      <c r="U1935" s="12" t="s">
        <v>12</v>
      </c>
      <c r="V1935" s="6">
        <f>Table1[[#This Row],[Profit]]/Table1[[#This Row],[Sales]]</f>
        <v>0.28888888888888886</v>
      </c>
      <c r="W1935" s="12">
        <f>[1]!Table1[[#This Row],[Sales]]-[1]!Table1[[#This Row],[Cost]]-[1]!Table1[[#This Row],[Profit]]</f>
        <v>0</v>
      </c>
      <c r="X1935" s="12">
        <f>[1]!Table1[[#This Row],[Quantity]]*[1]!Table1[[#This Row],[Unit_Price]]</f>
        <v>2500</v>
      </c>
      <c r="Y1935" s="16">
        <f>[1]!Table1[[#This Row],[Gross_Sales]]*[1]!Table1[[#This Row],[Discount]]</f>
        <v>250</v>
      </c>
      <c r="Z1935" s="17">
        <f>[1]!Table1[[#This Row],[Gross_Sales]]*[1]!Table1[[#This Row],[Discount_amount]]</f>
        <v>625000</v>
      </c>
      <c r="AA1935" s="15">
        <f>IFERROR([1]!Table1[[#This Row],[Profit]]/[1]!Table1[[#This Row],[Sales]],0)</f>
        <v>0.28888888888888886</v>
      </c>
      <c r="AB1935" s="12">
        <f>YEAR([1]!Table1[[#This Row],[Order_Date]])</f>
        <v>2024</v>
      </c>
      <c r="AC1935" s="12">
        <f>MONTH([1]!Table1[[#This Row],[Order_Date]])</f>
        <v>2</v>
      </c>
      <c r="AD1935" s="12" t="str">
        <f t="shared" si="90"/>
        <v>Feb</v>
      </c>
      <c r="AE1935" s="12" t="str">
        <f t="shared" si="91"/>
        <v>Q1</v>
      </c>
      <c r="AF1935" s="12" t="str">
        <f t="shared" si="92"/>
        <v>2024-Feb</v>
      </c>
      <c r="AG1935" s="12">
        <f>COUNTIF(C:C,Table1[[#This Row],[Customer_ID]])</f>
        <v>8</v>
      </c>
      <c r="AH1935" s="18" t="e">
        <f>IF([1]!Table1[[#This Row],[Customer_order_count]] &gt;= 10,"FREQUENT",IF([1]!Table1[[#This Row],[Customer_order_count]] &lt;= 10,"REGULAR","OCASSIONAL"))</f>
        <v>#REF!</v>
      </c>
    </row>
    <row r="1936" spans="1:34" x14ac:dyDescent="0.25">
      <c r="A1936" s="1" t="s">
        <v>2775</v>
      </c>
      <c r="B1936" s="2">
        <v>45664</v>
      </c>
      <c r="C1936" s="3" t="s">
        <v>765</v>
      </c>
      <c r="D1936" s="3" t="s">
        <v>766</v>
      </c>
      <c r="E1936" s="3" t="s">
        <v>16</v>
      </c>
      <c r="F1936" s="3">
        <v>33</v>
      </c>
      <c r="G1936" s="3" t="s">
        <v>312</v>
      </c>
      <c r="H1936" s="3" t="s">
        <v>276</v>
      </c>
      <c r="I1936" s="3" t="s">
        <v>127</v>
      </c>
      <c r="J1936" s="3" t="s">
        <v>128</v>
      </c>
      <c r="K1936" s="3" t="s">
        <v>58</v>
      </c>
      <c r="L1936" s="3">
        <v>1</v>
      </c>
      <c r="M1936" s="3">
        <v>3000</v>
      </c>
      <c r="N1936" s="3">
        <v>0.1</v>
      </c>
      <c r="O1936" s="3">
        <v>2700</v>
      </c>
      <c r="P1936" s="3">
        <v>2100</v>
      </c>
      <c r="Q1936" s="5">
        <f>Table1[[#This Row],[Sales]]-Table1[[#This Row],[Cost]]</f>
        <v>600</v>
      </c>
      <c r="R1936" s="3" t="s">
        <v>26</v>
      </c>
      <c r="S1936" s="3" t="s">
        <v>287</v>
      </c>
      <c r="T1936" s="3" t="s">
        <v>18</v>
      </c>
      <c r="U1936" s="3" t="s">
        <v>19</v>
      </c>
      <c r="V1936" s="6">
        <f>Table1[[#This Row],[Profit]]/Table1[[#This Row],[Sales]]</f>
        <v>0.22222222222222221</v>
      </c>
      <c r="W1936" s="3">
        <f>[1]!Table1[[#This Row],[Sales]]-[1]!Table1[[#This Row],[Cost]]-[1]!Table1[[#This Row],[Profit]]</f>
        <v>-4200</v>
      </c>
      <c r="X1936" s="3">
        <f>[1]!Table1[[#This Row],[Quantity]]*[1]!Table1[[#This Row],[Unit_Price]]</f>
        <v>3000</v>
      </c>
      <c r="Y1936" s="3">
        <f>[1]!Table1[[#This Row],[Gross_Sales]]*[1]!Table1[[#This Row],[Discount]]</f>
        <v>300</v>
      </c>
      <c r="Z1936" s="3">
        <f>[1]!Table1[[#This Row],[Gross_Sales]]*[1]!Table1[[#This Row],[Discount_amount]]</f>
        <v>900000</v>
      </c>
      <c r="AA1936" s="3">
        <f>IFERROR([1]!Table1[[#This Row],[Profit]]/[1]!Table1[[#This Row],[Sales]],0)</f>
        <v>0.22222222222222221</v>
      </c>
      <c r="AB1936" s="3">
        <f>YEAR([1]!Table1[[#This Row],[Order_Date]])</f>
        <v>2025</v>
      </c>
      <c r="AC1936" s="3">
        <f>MONTH([1]!Table1[[#This Row],[Order_Date]])</f>
        <v>1</v>
      </c>
      <c r="AD1936" s="3" t="str">
        <f t="shared" si="90"/>
        <v>Jan</v>
      </c>
      <c r="AE1936" s="3" t="str">
        <f t="shared" si="91"/>
        <v>Q1</v>
      </c>
      <c r="AF1936" s="3" t="str">
        <f t="shared" si="92"/>
        <v>2025-Jan</v>
      </c>
      <c r="AG1936" s="3">
        <f>COUNTIF(C:C,Table1[[#This Row],[Customer_ID]])</f>
        <v>2</v>
      </c>
      <c r="AH1936" s="9" t="e">
        <f>IF([1]!Table1[[#This Row],[Customer_order_count]] &gt;= 10,"FREQUENT",IF([1]!Table1[[#This Row],[Customer_order_count]] &lt;= 10,"REGULAR","OCASSIONAL"))</f>
        <v>#REF!</v>
      </c>
    </row>
    <row r="1937" spans="1:34" x14ac:dyDescent="0.25">
      <c r="A1937" s="10" t="s">
        <v>2776</v>
      </c>
      <c r="B1937" s="11">
        <v>45965</v>
      </c>
      <c r="C1937" s="12" t="s">
        <v>503</v>
      </c>
      <c r="D1937" s="13" t="s">
        <v>471</v>
      </c>
      <c r="E1937" s="13" t="s">
        <v>3</v>
      </c>
      <c r="F1937" s="14">
        <v>20</v>
      </c>
      <c r="G1937" s="12" t="s">
        <v>269</v>
      </c>
      <c r="H1937" s="12" t="s">
        <v>270</v>
      </c>
      <c r="I1937" s="12" t="s">
        <v>23</v>
      </c>
      <c r="J1937" s="12" t="s">
        <v>24</v>
      </c>
      <c r="K1937" s="12" t="s">
        <v>25</v>
      </c>
      <c r="L1937" s="14">
        <v>3</v>
      </c>
      <c r="M1937" s="14">
        <v>55000</v>
      </c>
      <c r="N1937" s="15">
        <v>0.1</v>
      </c>
      <c r="O1937" s="14">
        <v>148500</v>
      </c>
      <c r="P1937" s="14">
        <v>120000</v>
      </c>
      <c r="Q1937" s="5">
        <f>Table1[[#This Row],[Sales]]-Table1[[#This Row],[Cost]]</f>
        <v>28500</v>
      </c>
      <c r="R1937" s="12" t="s">
        <v>26</v>
      </c>
      <c r="S1937" s="12" t="s">
        <v>10</v>
      </c>
      <c r="T1937" s="12" t="s">
        <v>40</v>
      </c>
      <c r="U1937" s="12" t="s">
        <v>27</v>
      </c>
      <c r="V1937" s="6">
        <f>Table1[[#This Row],[Profit]]/Table1[[#This Row],[Sales]]</f>
        <v>0.19191919191919191</v>
      </c>
      <c r="W1937" s="12">
        <f>[1]!Table1[[#This Row],[Sales]]-[1]!Table1[[#This Row],[Cost]]-[1]!Table1[[#This Row],[Profit]]</f>
        <v>0</v>
      </c>
      <c r="X1937" s="12">
        <f>[1]!Table1[[#This Row],[Quantity]]*[1]!Table1[[#This Row],[Unit_Price]]</f>
        <v>165000</v>
      </c>
      <c r="Y1937" s="16">
        <f>[1]!Table1[[#This Row],[Gross_Sales]]*[1]!Table1[[#This Row],[Discount]]</f>
        <v>16500</v>
      </c>
      <c r="Z1937" s="17">
        <f>[1]!Table1[[#This Row],[Gross_Sales]]*[1]!Table1[[#This Row],[Discount_amount]]</f>
        <v>2722500000</v>
      </c>
      <c r="AA1937" s="15">
        <f>IFERROR([1]!Table1[[#This Row],[Profit]]/[1]!Table1[[#This Row],[Sales]],0)</f>
        <v>0.19191919191919191</v>
      </c>
      <c r="AB1937" s="12">
        <f>YEAR([1]!Table1[[#This Row],[Order_Date]])</f>
        <v>2025</v>
      </c>
      <c r="AC1937" s="12">
        <f>MONTH([1]!Table1[[#This Row],[Order_Date]])</f>
        <v>11</v>
      </c>
      <c r="AD1937" s="12" t="str">
        <f t="shared" si="90"/>
        <v>Nov</v>
      </c>
      <c r="AE1937" s="12" t="str">
        <f t="shared" si="91"/>
        <v>Q4</v>
      </c>
      <c r="AF1937" s="12" t="str">
        <f t="shared" si="92"/>
        <v>2025-Nov</v>
      </c>
      <c r="AG1937" s="12">
        <f>COUNTIF(C:C,Table1[[#This Row],[Customer_ID]])</f>
        <v>2</v>
      </c>
      <c r="AH1937" s="18" t="e">
        <f>IF([1]!Table1[[#This Row],[Customer_order_count]] &gt;= 10,"FREQUENT",IF([1]!Table1[[#This Row],[Customer_order_count]] &lt;= 10,"REGULAR","OCASSIONAL"))</f>
        <v>#REF!</v>
      </c>
    </row>
    <row r="1938" spans="1:34" x14ac:dyDescent="0.25">
      <c r="A1938" s="1" t="s">
        <v>2777</v>
      </c>
      <c r="B1938" s="2">
        <v>45823</v>
      </c>
      <c r="C1938" s="3" t="s">
        <v>419</v>
      </c>
      <c r="D1938" s="4" t="s">
        <v>420</v>
      </c>
      <c r="E1938" s="4" t="s">
        <v>3</v>
      </c>
      <c r="F1938" s="5">
        <v>24</v>
      </c>
      <c r="G1938" s="3" t="s">
        <v>263</v>
      </c>
      <c r="H1938" s="3" t="s">
        <v>5</v>
      </c>
      <c r="I1938" s="3" t="s">
        <v>344</v>
      </c>
      <c r="J1938" s="3" t="s">
        <v>345</v>
      </c>
      <c r="K1938" s="3" t="s">
        <v>39</v>
      </c>
      <c r="L1938" s="5">
        <v>3</v>
      </c>
      <c r="M1938" s="5">
        <v>2200</v>
      </c>
      <c r="N1938" s="6">
        <v>0.15</v>
      </c>
      <c r="O1938" s="5">
        <v>5610</v>
      </c>
      <c r="P1938" s="5">
        <v>4200</v>
      </c>
      <c r="Q1938" s="5">
        <f>Table1[[#This Row],[Sales]]-Table1[[#This Row],[Cost]]</f>
        <v>1410</v>
      </c>
      <c r="R1938" s="3" t="s">
        <v>9</v>
      </c>
      <c r="S1938" s="3" t="s">
        <v>10</v>
      </c>
      <c r="T1938" s="3" t="s">
        <v>11</v>
      </c>
      <c r="U1938" s="3" t="s">
        <v>12</v>
      </c>
      <c r="V1938" s="6">
        <f>Table1[[#This Row],[Profit]]/Table1[[#This Row],[Sales]]</f>
        <v>0.25133689839572193</v>
      </c>
      <c r="W1938" s="3">
        <f>[1]!Table1[[#This Row],[Sales]]-[1]!Table1[[#This Row],[Cost]]-[1]!Table1[[#This Row],[Profit]]</f>
        <v>0</v>
      </c>
      <c r="X1938" s="3">
        <f>[1]!Table1[[#This Row],[Quantity]]*[1]!Table1[[#This Row],[Unit_Price]]</f>
        <v>6600</v>
      </c>
      <c r="Y1938" s="7">
        <f>[1]!Table1[[#This Row],[Gross_Sales]]*[1]!Table1[[#This Row],[Discount]]</f>
        <v>990</v>
      </c>
      <c r="Z1938" s="8">
        <f>[1]!Table1[[#This Row],[Gross_Sales]]*[1]!Table1[[#This Row],[Discount_amount]]</f>
        <v>6534000</v>
      </c>
      <c r="AA1938" s="6">
        <f>IFERROR([1]!Table1[[#This Row],[Profit]]/[1]!Table1[[#This Row],[Sales]],0)</f>
        <v>0.25133689839572193</v>
      </c>
      <c r="AB1938" s="3">
        <f>YEAR([1]!Table1[[#This Row],[Order_Date]])</f>
        <v>2025</v>
      </c>
      <c r="AC1938" s="3">
        <f>MONTH([1]!Table1[[#This Row],[Order_Date]])</f>
        <v>6</v>
      </c>
      <c r="AD1938" s="3" t="str">
        <f t="shared" si="90"/>
        <v>Jun</v>
      </c>
      <c r="AE1938" s="3" t="str">
        <f t="shared" si="91"/>
        <v>Q2</v>
      </c>
      <c r="AF1938" s="3" t="str">
        <f t="shared" si="92"/>
        <v>2025-Jun</v>
      </c>
      <c r="AG1938" s="3">
        <f>COUNTIF(C:C,Table1[[#This Row],[Customer_ID]])</f>
        <v>6</v>
      </c>
      <c r="AH1938" s="9" t="e">
        <f>IF([1]!Table1[[#This Row],[Customer_order_count]] &gt;= 10,"FREQUENT",IF([1]!Table1[[#This Row],[Customer_order_count]] &lt;= 10,"REGULAR","OCASSIONAL"))</f>
        <v>#REF!</v>
      </c>
    </row>
    <row r="1939" spans="1:34" x14ac:dyDescent="0.25">
      <c r="A1939" s="10" t="s">
        <v>2778</v>
      </c>
      <c r="B1939" s="11">
        <v>45882</v>
      </c>
      <c r="C1939" s="12" t="s">
        <v>2779</v>
      </c>
      <c r="D1939" s="13" t="s">
        <v>2780</v>
      </c>
      <c r="E1939" s="13" t="s">
        <v>16</v>
      </c>
      <c r="F1939" s="14">
        <v>34</v>
      </c>
      <c r="G1939" s="12" t="s">
        <v>290</v>
      </c>
      <c r="H1939" s="12" t="s">
        <v>276</v>
      </c>
      <c r="I1939" s="12" t="s">
        <v>143</v>
      </c>
      <c r="J1939" s="12" t="s">
        <v>144</v>
      </c>
      <c r="K1939" s="12" t="s">
        <v>76</v>
      </c>
      <c r="L1939" s="14">
        <v>2</v>
      </c>
      <c r="M1939" s="14">
        <v>700</v>
      </c>
      <c r="N1939" s="15">
        <v>0.05</v>
      </c>
      <c r="O1939" s="14">
        <v>1330</v>
      </c>
      <c r="P1939" s="14">
        <v>1140</v>
      </c>
      <c r="Q1939" s="5">
        <f>Table1[[#This Row],[Sales]]-Table1[[#This Row],[Cost]]</f>
        <v>190</v>
      </c>
      <c r="R1939" s="12" t="s">
        <v>9</v>
      </c>
      <c r="S1939" s="12" t="s">
        <v>10</v>
      </c>
      <c r="T1939" s="12" t="s">
        <v>33</v>
      </c>
      <c r="U1939" s="12" t="s">
        <v>27</v>
      </c>
      <c r="V1939" s="6">
        <f>Table1[[#This Row],[Profit]]/Table1[[#This Row],[Sales]]</f>
        <v>0.14285714285714285</v>
      </c>
      <c r="W1939" s="12">
        <f>[1]!Table1[[#This Row],[Sales]]-[1]!Table1[[#This Row],[Cost]]-[1]!Table1[[#This Row],[Profit]]</f>
        <v>0</v>
      </c>
      <c r="X1939" s="12">
        <f>[1]!Table1[[#This Row],[Quantity]]*[1]!Table1[[#This Row],[Unit_Price]]</f>
        <v>1400</v>
      </c>
      <c r="Y1939" s="16">
        <f>[1]!Table1[[#This Row],[Gross_Sales]]*[1]!Table1[[#This Row],[Discount]]</f>
        <v>70</v>
      </c>
      <c r="Z1939" s="17">
        <f>[1]!Table1[[#This Row],[Gross_Sales]]*[1]!Table1[[#This Row],[Discount_amount]]</f>
        <v>98000</v>
      </c>
      <c r="AA1939" s="15">
        <f>IFERROR([1]!Table1[[#This Row],[Profit]]/[1]!Table1[[#This Row],[Sales]],0)</f>
        <v>0.14285714285714285</v>
      </c>
      <c r="AB1939" s="12">
        <f>YEAR([1]!Table1[[#This Row],[Order_Date]])</f>
        <v>2025</v>
      </c>
      <c r="AC1939" s="12">
        <f>MONTH([1]!Table1[[#This Row],[Order_Date]])</f>
        <v>8</v>
      </c>
      <c r="AD1939" s="12" t="str">
        <f t="shared" si="90"/>
        <v>Aug</v>
      </c>
      <c r="AE1939" s="12" t="str">
        <f t="shared" si="91"/>
        <v>Q3</v>
      </c>
      <c r="AF1939" s="12" t="str">
        <f t="shared" si="92"/>
        <v>2025-Aug</v>
      </c>
      <c r="AG1939" s="12">
        <f>COUNTIF(C:C,Table1[[#This Row],[Customer_ID]])</f>
        <v>9</v>
      </c>
      <c r="AH1939" s="18" t="e">
        <f>IF([1]!Table1[[#This Row],[Customer_order_count]] &gt;= 10,"FREQUENT",IF([1]!Table1[[#This Row],[Customer_order_count]] &lt;= 10,"REGULAR","OCASSIONAL"))</f>
        <v>#REF!</v>
      </c>
    </row>
    <row r="1940" spans="1:34" x14ac:dyDescent="0.25">
      <c r="A1940" s="1" t="s">
        <v>2781</v>
      </c>
      <c r="B1940" s="2">
        <v>45652</v>
      </c>
      <c r="C1940" s="3" t="s">
        <v>1323</v>
      </c>
      <c r="D1940" s="4" t="s">
        <v>615</v>
      </c>
      <c r="E1940" s="4" t="s">
        <v>3</v>
      </c>
      <c r="F1940" s="5">
        <v>34</v>
      </c>
      <c r="G1940" s="3" t="s">
        <v>317</v>
      </c>
      <c r="H1940" s="3" t="s">
        <v>5</v>
      </c>
      <c r="I1940" s="3" t="s">
        <v>56</v>
      </c>
      <c r="J1940" s="3" t="s">
        <v>57</v>
      </c>
      <c r="K1940" s="3" t="s">
        <v>58</v>
      </c>
      <c r="L1940" s="5">
        <v>1</v>
      </c>
      <c r="M1940" s="5">
        <v>1200</v>
      </c>
      <c r="N1940" s="6">
        <v>0</v>
      </c>
      <c r="O1940" s="5">
        <v>1200</v>
      </c>
      <c r="P1940" s="5">
        <v>800</v>
      </c>
      <c r="Q1940" s="5">
        <f>Table1[[#This Row],[Sales]]-Table1[[#This Row],[Cost]]</f>
        <v>400</v>
      </c>
      <c r="R1940" s="3" t="s">
        <v>17</v>
      </c>
      <c r="S1940" s="3" t="s">
        <v>10</v>
      </c>
      <c r="T1940" s="3" t="s">
        <v>40</v>
      </c>
      <c r="U1940" s="3" t="s">
        <v>19</v>
      </c>
      <c r="V1940" s="6">
        <f>Table1[[#This Row],[Profit]]/Table1[[#This Row],[Sales]]</f>
        <v>0.33333333333333331</v>
      </c>
      <c r="W1940" s="3">
        <f>[1]!Table1[[#This Row],[Sales]]-[1]!Table1[[#This Row],[Cost]]-[1]!Table1[[#This Row],[Profit]]</f>
        <v>0</v>
      </c>
      <c r="X1940" s="3">
        <f>[1]!Table1[[#This Row],[Quantity]]*[1]!Table1[[#This Row],[Unit_Price]]</f>
        <v>1200</v>
      </c>
      <c r="Y1940" s="7">
        <f>[1]!Table1[[#This Row],[Gross_Sales]]*[1]!Table1[[#This Row],[Discount]]</f>
        <v>0</v>
      </c>
      <c r="Z1940" s="8">
        <f>[1]!Table1[[#This Row],[Gross_Sales]]*[1]!Table1[[#This Row],[Discount_amount]]</f>
        <v>0</v>
      </c>
      <c r="AA1940" s="6">
        <f>IFERROR([1]!Table1[[#This Row],[Profit]]/[1]!Table1[[#This Row],[Sales]],0)</f>
        <v>0.33333333333333331</v>
      </c>
      <c r="AB1940" s="3">
        <f>YEAR([1]!Table1[[#This Row],[Order_Date]])</f>
        <v>2024</v>
      </c>
      <c r="AC1940" s="3">
        <f>MONTH([1]!Table1[[#This Row],[Order_Date]])</f>
        <v>12</v>
      </c>
      <c r="AD1940" s="3" t="str">
        <f t="shared" si="90"/>
        <v>Dec</v>
      </c>
      <c r="AE1940" s="3" t="str">
        <f t="shared" si="91"/>
        <v>Q4</v>
      </c>
      <c r="AF1940" s="3" t="str">
        <f t="shared" si="92"/>
        <v>2024-Dec</v>
      </c>
      <c r="AG1940" s="3">
        <f>COUNTIF(C:C,Table1[[#This Row],[Customer_ID]])</f>
        <v>3</v>
      </c>
      <c r="AH1940" s="9" t="e">
        <f>IF([1]!Table1[[#This Row],[Customer_order_count]] &gt;= 10,"FREQUENT",IF([1]!Table1[[#This Row],[Customer_order_count]] &lt;= 10,"REGULAR","OCASSIONAL"))</f>
        <v>#REF!</v>
      </c>
    </row>
    <row r="1941" spans="1:34" x14ac:dyDescent="0.25">
      <c r="A1941" s="10" t="s">
        <v>2782</v>
      </c>
      <c r="B1941" s="11">
        <v>45393</v>
      </c>
      <c r="C1941" s="12" t="s">
        <v>799</v>
      </c>
      <c r="D1941" s="13" t="s">
        <v>43</v>
      </c>
      <c r="E1941" s="13" t="s">
        <v>3</v>
      </c>
      <c r="F1941" s="14">
        <v>28</v>
      </c>
      <c r="G1941" s="12" t="s">
        <v>317</v>
      </c>
      <c r="H1941" s="12" t="s">
        <v>5</v>
      </c>
      <c r="I1941" s="12" t="s">
        <v>6</v>
      </c>
      <c r="J1941" s="12" t="s">
        <v>7</v>
      </c>
      <c r="K1941" s="12" t="s">
        <v>8</v>
      </c>
      <c r="L1941" s="14">
        <v>1</v>
      </c>
      <c r="M1941" s="14">
        <v>7000</v>
      </c>
      <c r="N1941" s="15">
        <v>0</v>
      </c>
      <c r="O1941" s="14">
        <v>7000</v>
      </c>
      <c r="P1941" s="14">
        <v>5200</v>
      </c>
      <c r="Q1941" s="5">
        <f>Table1[[#This Row],[Sales]]-Table1[[#This Row],[Cost]]</f>
        <v>1800</v>
      </c>
      <c r="R1941" s="12" t="s">
        <v>77</v>
      </c>
      <c r="S1941" s="12" t="s">
        <v>10</v>
      </c>
      <c r="T1941" s="12" t="s">
        <v>11</v>
      </c>
      <c r="U1941" s="12" t="s">
        <v>27</v>
      </c>
      <c r="V1941" s="6">
        <f>Table1[[#This Row],[Profit]]/Table1[[#This Row],[Sales]]</f>
        <v>0.25714285714285712</v>
      </c>
      <c r="W1941" s="12">
        <f>[1]!Table1[[#This Row],[Sales]]-[1]!Table1[[#This Row],[Cost]]-[1]!Table1[[#This Row],[Profit]]</f>
        <v>0</v>
      </c>
      <c r="X1941" s="12">
        <f>[1]!Table1[[#This Row],[Quantity]]*[1]!Table1[[#This Row],[Unit_Price]]</f>
        <v>7000</v>
      </c>
      <c r="Y1941" s="16">
        <f>[1]!Table1[[#This Row],[Gross_Sales]]*[1]!Table1[[#This Row],[Discount]]</f>
        <v>0</v>
      </c>
      <c r="Z1941" s="17">
        <f>[1]!Table1[[#This Row],[Gross_Sales]]*[1]!Table1[[#This Row],[Discount_amount]]</f>
        <v>0</v>
      </c>
      <c r="AA1941" s="15">
        <f>IFERROR([1]!Table1[[#This Row],[Profit]]/[1]!Table1[[#This Row],[Sales]],0)</f>
        <v>0.25714285714285712</v>
      </c>
      <c r="AB1941" s="12">
        <f>YEAR([1]!Table1[[#This Row],[Order_Date]])</f>
        <v>2024</v>
      </c>
      <c r="AC1941" s="12">
        <f>MONTH([1]!Table1[[#This Row],[Order_Date]])</f>
        <v>4</v>
      </c>
      <c r="AD1941" s="12" t="str">
        <f t="shared" si="90"/>
        <v>Apr</v>
      </c>
      <c r="AE1941" s="12" t="str">
        <f t="shared" si="91"/>
        <v>Q2</v>
      </c>
      <c r="AF1941" s="12" t="str">
        <f t="shared" si="92"/>
        <v>2024-Apr</v>
      </c>
      <c r="AG1941" s="12">
        <f>COUNTIF(C:C,Table1[[#This Row],[Customer_ID]])</f>
        <v>17</v>
      </c>
      <c r="AH1941" s="18" t="e">
        <f>IF([1]!Table1[[#This Row],[Customer_order_count]] &gt;= 10,"FREQUENT",IF([1]!Table1[[#This Row],[Customer_order_count]] &lt;= 10,"REGULAR","OCASSIONAL"))</f>
        <v>#REF!</v>
      </c>
    </row>
    <row r="1942" spans="1:34" x14ac:dyDescent="0.25">
      <c r="A1942" s="1" t="s">
        <v>2783</v>
      </c>
      <c r="B1942" s="2">
        <v>45484</v>
      </c>
      <c r="C1942" s="3" t="s">
        <v>2784</v>
      </c>
      <c r="D1942" s="4" t="s">
        <v>889</v>
      </c>
      <c r="E1942" s="4" t="s">
        <v>16</v>
      </c>
      <c r="F1942" s="5">
        <v>45</v>
      </c>
      <c r="G1942" s="3" t="s">
        <v>407</v>
      </c>
      <c r="H1942" s="3" t="s">
        <v>285</v>
      </c>
      <c r="I1942" s="3" t="s">
        <v>176</v>
      </c>
      <c r="J1942" s="3" t="s">
        <v>177</v>
      </c>
      <c r="K1942" s="3" t="s">
        <v>25</v>
      </c>
      <c r="L1942" s="5">
        <v>2</v>
      </c>
      <c r="M1942" s="5">
        <v>22000</v>
      </c>
      <c r="N1942" s="6">
        <v>0.2</v>
      </c>
      <c r="O1942" s="5">
        <v>35200</v>
      </c>
      <c r="P1942" s="5">
        <v>33000</v>
      </c>
      <c r="Q1942" s="5">
        <f>Table1[[#This Row],[Sales]]-Table1[[#This Row],[Cost]]</f>
        <v>2200</v>
      </c>
      <c r="R1942" s="3" t="s">
        <v>26</v>
      </c>
      <c r="S1942" s="3" t="s">
        <v>10</v>
      </c>
      <c r="T1942" s="3" t="s">
        <v>33</v>
      </c>
      <c r="U1942" s="3" t="s">
        <v>12</v>
      </c>
      <c r="V1942" s="6">
        <f>Table1[[#This Row],[Profit]]/Table1[[#This Row],[Sales]]</f>
        <v>6.25E-2</v>
      </c>
      <c r="W1942" s="3">
        <f>[1]!Table1[[#This Row],[Sales]]-[1]!Table1[[#This Row],[Cost]]-[1]!Table1[[#This Row],[Profit]]</f>
        <v>0</v>
      </c>
      <c r="X1942" s="3">
        <f>[1]!Table1[[#This Row],[Quantity]]*[1]!Table1[[#This Row],[Unit_Price]]</f>
        <v>44000</v>
      </c>
      <c r="Y1942" s="7">
        <f>[1]!Table1[[#This Row],[Gross_Sales]]*[1]!Table1[[#This Row],[Discount]]</f>
        <v>8800</v>
      </c>
      <c r="Z1942" s="8">
        <f>[1]!Table1[[#This Row],[Gross_Sales]]*[1]!Table1[[#This Row],[Discount_amount]]</f>
        <v>387200000</v>
      </c>
      <c r="AA1942" s="6">
        <f>IFERROR([1]!Table1[[#This Row],[Profit]]/[1]!Table1[[#This Row],[Sales]],0)</f>
        <v>6.25E-2</v>
      </c>
      <c r="AB1942" s="3">
        <f>YEAR([1]!Table1[[#This Row],[Order_Date]])</f>
        <v>2024</v>
      </c>
      <c r="AC1942" s="3">
        <f>MONTH([1]!Table1[[#This Row],[Order_Date]])</f>
        <v>7</v>
      </c>
      <c r="AD1942" s="3" t="str">
        <f t="shared" si="90"/>
        <v>Jul</v>
      </c>
      <c r="AE1942" s="3" t="str">
        <f t="shared" si="91"/>
        <v>Q3</v>
      </c>
      <c r="AF1942" s="3" t="str">
        <f t="shared" si="92"/>
        <v>2024-Jul</v>
      </c>
      <c r="AG1942" s="3">
        <f>COUNTIF(C:C,Table1[[#This Row],[Customer_ID]])</f>
        <v>1</v>
      </c>
      <c r="AH1942" s="9" t="e">
        <f>IF([1]!Table1[[#This Row],[Customer_order_count]] &gt;= 10,"FREQUENT",IF([1]!Table1[[#This Row],[Customer_order_count]] &lt;= 10,"REGULAR","OCASSIONAL"))</f>
        <v>#REF!</v>
      </c>
    </row>
    <row r="1943" spans="1:34" x14ac:dyDescent="0.25">
      <c r="A1943" s="10" t="s">
        <v>2785</v>
      </c>
      <c r="B1943" s="11">
        <v>45429</v>
      </c>
      <c r="C1943" s="12" t="s">
        <v>414</v>
      </c>
      <c r="D1943" s="13" t="s">
        <v>326</v>
      </c>
      <c r="E1943" s="13" t="s">
        <v>16</v>
      </c>
      <c r="F1943" s="14">
        <v>53</v>
      </c>
      <c r="G1943" s="12" t="s">
        <v>312</v>
      </c>
      <c r="H1943" s="12" t="s">
        <v>276</v>
      </c>
      <c r="I1943" s="12" t="s">
        <v>56</v>
      </c>
      <c r="J1943" s="12" t="s">
        <v>57</v>
      </c>
      <c r="K1943" s="12" t="s">
        <v>58</v>
      </c>
      <c r="L1943" s="14">
        <v>1</v>
      </c>
      <c r="M1943" s="14">
        <v>1200</v>
      </c>
      <c r="N1943" s="15">
        <v>0.2</v>
      </c>
      <c r="O1943" s="14">
        <v>960</v>
      </c>
      <c r="P1943" s="14">
        <v>800</v>
      </c>
      <c r="Q1943" s="5">
        <f>Table1[[#This Row],[Sales]]-Table1[[#This Row],[Cost]]</f>
        <v>160</v>
      </c>
      <c r="R1943" s="12" t="s">
        <v>17</v>
      </c>
      <c r="S1943" s="12" t="s">
        <v>10</v>
      </c>
      <c r="T1943" s="12" t="s">
        <v>11</v>
      </c>
      <c r="U1943" s="12" t="s">
        <v>12</v>
      </c>
      <c r="V1943" s="6">
        <f>Table1[[#This Row],[Profit]]/Table1[[#This Row],[Sales]]</f>
        <v>0.16666666666666666</v>
      </c>
      <c r="W1943" s="12">
        <f>[1]!Table1[[#This Row],[Sales]]-[1]!Table1[[#This Row],[Cost]]-[1]!Table1[[#This Row],[Profit]]</f>
        <v>0</v>
      </c>
      <c r="X1943" s="12">
        <f>[1]!Table1[[#This Row],[Quantity]]*[1]!Table1[[#This Row],[Unit_Price]]</f>
        <v>1200</v>
      </c>
      <c r="Y1943" s="16">
        <f>[1]!Table1[[#This Row],[Gross_Sales]]*[1]!Table1[[#This Row],[Discount]]</f>
        <v>240</v>
      </c>
      <c r="Z1943" s="17">
        <f>[1]!Table1[[#This Row],[Gross_Sales]]*[1]!Table1[[#This Row],[Discount_amount]]</f>
        <v>288000</v>
      </c>
      <c r="AA1943" s="15">
        <f>IFERROR([1]!Table1[[#This Row],[Profit]]/[1]!Table1[[#This Row],[Sales]],0)</f>
        <v>0.16666666666666666</v>
      </c>
      <c r="AB1943" s="12">
        <f>YEAR([1]!Table1[[#This Row],[Order_Date]])</f>
        <v>2024</v>
      </c>
      <c r="AC1943" s="12">
        <f>MONTH([1]!Table1[[#This Row],[Order_Date]])</f>
        <v>5</v>
      </c>
      <c r="AD1943" s="12" t="str">
        <f t="shared" si="90"/>
        <v>May</v>
      </c>
      <c r="AE1943" s="12" t="str">
        <f t="shared" si="91"/>
        <v>Q2</v>
      </c>
      <c r="AF1943" s="12" t="str">
        <f t="shared" si="92"/>
        <v>2024-May</v>
      </c>
      <c r="AG1943" s="12">
        <f>COUNTIF(C:C,Table1[[#This Row],[Customer_ID]])</f>
        <v>12</v>
      </c>
      <c r="AH1943" s="18" t="e">
        <f>IF([1]!Table1[[#This Row],[Customer_order_count]] &gt;= 10,"FREQUENT",IF([1]!Table1[[#This Row],[Customer_order_count]] &lt;= 10,"REGULAR","OCASSIONAL"))</f>
        <v>#REF!</v>
      </c>
    </row>
    <row r="1944" spans="1:34" x14ac:dyDescent="0.25">
      <c r="A1944" s="1" t="s">
        <v>2786</v>
      </c>
      <c r="B1944" s="2">
        <v>45576</v>
      </c>
      <c r="C1944" s="3" t="s">
        <v>679</v>
      </c>
      <c r="D1944" s="4" t="s">
        <v>438</v>
      </c>
      <c r="E1944" s="4" t="s">
        <v>16</v>
      </c>
      <c r="F1944" s="5">
        <v>58</v>
      </c>
      <c r="G1944" s="3" t="s">
        <v>317</v>
      </c>
      <c r="H1944" s="3" t="s">
        <v>5</v>
      </c>
      <c r="I1944" s="3" t="s">
        <v>176</v>
      </c>
      <c r="J1944" s="3" t="s">
        <v>177</v>
      </c>
      <c r="K1944" s="3" t="s">
        <v>25</v>
      </c>
      <c r="L1944" s="5">
        <v>1</v>
      </c>
      <c r="M1944" s="5">
        <v>22000</v>
      </c>
      <c r="N1944" s="6">
        <v>0.1</v>
      </c>
      <c r="O1944" s="5">
        <v>19800</v>
      </c>
      <c r="P1944" s="5">
        <v>16500</v>
      </c>
      <c r="Q1944" s="5">
        <f>Table1[[#This Row],[Sales]]-Table1[[#This Row],[Cost]]</f>
        <v>3300</v>
      </c>
      <c r="R1944" s="3" t="s">
        <v>9</v>
      </c>
      <c r="S1944" s="3" t="s">
        <v>10</v>
      </c>
      <c r="T1944" s="3" t="s">
        <v>40</v>
      </c>
      <c r="U1944" s="3" t="s">
        <v>19</v>
      </c>
      <c r="V1944" s="6">
        <f>Table1[[#This Row],[Profit]]/Table1[[#This Row],[Sales]]</f>
        <v>0.16666666666666666</v>
      </c>
      <c r="W1944" s="3">
        <f>[1]!Table1[[#This Row],[Sales]]-[1]!Table1[[#This Row],[Cost]]-[1]!Table1[[#This Row],[Profit]]</f>
        <v>0</v>
      </c>
      <c r="X1944" s="3">
        <f>[1]!Table1[[#This Row],[Quantity]]*[1]!Table1[[#This Row],[Unit_Price]]</f>
        <v>22000</v>
      </c>
      <c r="Y1944" s="7">
        <f>[1]!Table1[[#This Row],[Gross_Sales]]*[1]!Table1[[#This Row],[Discount]]</f>
        <v>2200</v>
      </c>
      <c r="Z1944" s="8">
        <f>[1]!Table1[[#This Row],[Gross_Sales]]*[1]!Table1[[#This Row],[Discount_amount]]</f>
        <v>48400000</v>
      </c>
      <c r="AA1944" s="6">
        <f>IFERROR([1]!Table1[[#This Row],[Profit]]/[1]!Table1[[#This Row],[Sales]],0)</f>
        <v>0.16666666666666666</v>
      </c>
      <c r="AB1944" s="3">
        <f>YEAR([1]!Table1[[#This Row],[Order_Date]])</f>
        <v>2024</v>
      </c>
      <c r="AC1944" s="3">
        <f>MONTH([1]!Table1[[#This Row],[Order_Date]])</f>
        <v>10</v>
      </c>
      <c r="AD1944" s="3" t="str">
        <f t="shared" si="90"/>
        <v>Oct</v>
      </c>
      <c r="AE1944" s="3" t="str">
        <f t="shared" si="91"/>
        <v>Q4</v>
      </c>
      <c r="AF1944" s="3" t="str">
        <f t="shared" si="92"/>
        <v>2024-Oct</v>
      </c>
      <c r="AG1944" s="3">
        <f>COUNTIF(C:C,Table1[[#This Row],[Customer_ID]])</f>
        <v>3</v>
      </c>
      <c r="AH1944" s="9" t="e">
        <f>IF([1]!Table1[[#This Row],[Customer_order_count]] &gt;= 10,"FREQUENT",IF([1]!Table1[[#This Row],[Customer_order_count]] &lt;= 10,"REGULAR","OCASSIONAL"))</f>
        <v>#REF!</v>
      </c>
    </row>
    <row r="1945" spans="1:34" x14ac:dyDescent="0.25">
      <c r="A1945" s="10" t="s">
        <v>2787</v>
      </c>
      <c r="B1945" s="11">
        <v>45855</v>
      </c>
      <c r="C1945" s="12" t="s">
        <v>1666</v>
      </c>
      <c r="D1945" s="13" t="s">
        <v>754</v>
      </c>
      <c r="E1945" s="13" t="s">
        <v>16</v>
      </c>
      <c r="F1945" s="14">
        <v>44</v>
      </c>
      <c r="G1945" s="12" t="s">
        <v>290</v>
      </c>
      <c r="H1945" s="12" t="s">
        <v>276</v>
      </c>
      <c r="I1945" s="12" t="s">
        <v>37</v>
      </c>
      <c r="J1945" s="12" t="s">
        <v>38</v>
      </c>
      <c r="K1945" s="12" t="s">
        <v>39</v>
      </c>
      <c r="L1945" s="14">
        <v>1</v>
      </c>
      <c r="M1945" s="14">
        <v>900</v>
      </c>
      <c r="N1945" s="15">
        <v>0.15</v>
      </c>
      <c r="O1945" s="14">
        <v>765</v>
      </c>
      <c r="P1945" s="14">
        <v>550</v>
      </c>
      <c r="Q1945" s="5">
        <f>Table1[[#This Row],[Sales]]-Table1[[#This Row],[Cost]]</f>
        <v>215</v>
      </c>
      <c r="R1945" s="12" t="s">
        <v>26</v>
      </c>
      <c r="S1945" s="12" t="s">
        <v>10</v>
      </c>
      <c r="T1945" s="12" t="s">
        <v>33</v>
      </c>
      <c r="U1945" s="12" t="s">
        <v>19</v>
      </c>
      <c r="V1945" s="6">
        <f>Table1[[#This Row],[Profit]]/Table1[[#This Row],[Sales]]</f>
        <v>0.28104575163398693</v>
      </c>
      <c r="W1945" s="12">
        <f>[1]!Table1[[#This Row],[Sales]]-[1]!Table1[[#This Row],[Cost]]-[1]!Table1[[#This Row],[Profit]]</f>
        <v>0</v>
      </c>
      <c r="X1945" s="12">
        <f>[1]!Table1[[#This Row],[Quantity]]*[1]!Table1[[#This Row],[Unit_Price]]</f>
        <v>900</v>
      </c>
      <c r="Y1945" s="16">
        <f>[1]!Table1[[#This Row],[Gross_Sales]]*[1]!Table1[[#This Row],[Discount]]</f>
        <v>135</v>
      </c>
      <c r="Z1945" s="17">
        <f>[1]!Table1[[#This Row],[Gross_Sales]]*[1]!Table1[[#This Row],[Discount_amount]]</f>
        <v>121500</v>
      </c>
      <c r="AA1945" s="15">
        <f>IFERROR([1]!Table1[[#This Row],[Profit]]/[1]!Table1[[#This Row],[Sales]],0)</f>
        <v>0.28104575163398693</v>
      </c>
      <c r="AB1945" s="12">
        <f>YEAR([1]!Table1[[#This Row],[Order_Date]])</f>
        <v>2025</v>
      </c>
      <c r="AC1945" s="12">
        <f>MONTH([1]!Table1[[#This Row],[Order_Date]])</f>
        <v>7</v>
      </c>
      <c r="AD1945" s="12" t="str">
        <f t="shared" si="90"/>
        <v>Jul</v>
      </c>
      <c r="AE1945" s="12" t="str">
        <f t="shared" si="91"/>
        <v>Q3</v>
      </c>
      <c r="AF1945" s="12" t="str">
        <f t="shared" si="92"/>
        <v>2025-Jul</v>
      </c>
      <c r="AG1945" s="12">
        <f>COUNTIF(C:C,Table1[[#This Row],[Customer_ID]])</f>
        <v>4</v>
      </c>
      <c r="AH1945" s="18" t="e">
        <f>IF([1]!Table1[[#This Row],[Customer_order_count]] &gt;= 10,"FREQUENT",IF([1]!Table1[[#This Row],[Customer_order_count]] &lt;= 10,"REGULAR","OCASSIONAL"))</f>
        <v>#REF!</v>
      </c>
    </row>
    <row r="1946" spans="1:34" x14ac:dyDescent="0.25">
      <c r="A1946" s="1" t="s">
        <v>2788</v>
      </c>
      <c r="B1946" s="2">
        <v>45459</v>
      </c>
      <c r="C1946" s="3" t="s">
        <v>834</v>
      </c>
      <c r="D1946" s="3" t="s">
        <v>379</v>
      </c>
      <c r="E1946" s="3" t="s">
        <v>3</v>
      </c>
      <c r="F1946" s="3">
        <v>52</v>
      </c>
      <c r="G1946" s="3" t="s">
        <v>284</v>
      </c>
      <c r="H1946" s="3" t="s">
        <v>285</v>
      </c>
      <c r="I1946" s="3" t="s">
        <v>95</v>
      </c>
      <c r="J1946" s="3" t="s">
        <v>96</v>
      </c>
      <c r="K1946" s="3" t="s">
        <v>46</v>
      </c>
      <c r="L1946" s="3">
        <v>1</v>
      </c>
      <c r="M1946" s="3">
        <v>600</v>
      </c>
      <c r="N1946" s="3">
        <v>0.15</v>
      </c>
      <c r="O1946" s="3">
        <v>0</v>
      </c>
      <c r="P1946" s="3">
        <v>380</v>
      </c>
      <c r="Q1946" s="5">
        <f>Table1[[#This Row],[Sales]]-Table1[[#This Row],[Cost]]</f>
        <v>-380</v>
      </c>
      <c r="R1946" s="3" t="s">
        <v>17</v>
      </c>
      <c r="S1946" s="3" t="s">
        <v>291</v>
      </c>
      <c r="T1946" s="3" t="s">
        <v>11</v>
      </c>
      <c r="U1946" s="3" t="s">
        <v>12</v>
      </c>
      <c r="V1946" s="3" t="e">
        <f>Table1[[#This Row],[Profit]]/Table1[[#This Row],[Sales]]</f>
        <v>#DIV/0!</v>
      </c>
      <c r="W1946" s="3">
        <f>[1]!Table1[[#This Row],[Sales]]-[1]!Table1[[#This Row],[Cost]]-[1]!Table1[[#This Row],[Profit]]</f>
        <v>-380</v>
      </c>
      <c r="X1946" s="3">
        <f>[1]!Table1[[#This Row],[Quantity]]*[1]!Table1[[#This Row],[Unit_Price]]</f>
        <v>600</v>
      </c>
      <c r="Y1946" s="3">
        <f>[1]!Table1[[#This Row],[Gross_Sales]]*[1]!Table1[[#This Row],[Discount]]</f>
        <v>90</v>
      </c>
      <c r="Z1946" s="3">
        <f>[1]!Table1[[#This Row],[Gross_Sales]]*[1]!Table1[[#This Row],[Discount_amount]]</f>
        <v>54000</v>
      </c>
      <c r="AA1946" s="3">
        <f>IFERROR([1]!Table1[[#This Row],[Profit]]/[1]!Table1[[#This Row],[Sales]],0)</f>
        <v>0</v>
      </c>
      <c r="AB1946" s="3">
        <f>YEAR([1]!Table1[[#This Row],[Order_Date]])</f>
        <v>2024</v>
      </c>
      <c r="AC1946" s="3">
        <f>MONTH([1]!Table1[[#This Row],[Order_Date]])</f>
        <v>6</v>
      </c>
      <c r="AD1946" s="3" t="str">
        <f t="shared" si="90"/>
        <v>Jun</v>
      </c>
      <c r="AE1946" s="3" t="str">
        <f t="shared" si="91"/>
        <v>Q2</v>
      </c>
      <c r="AF1946" s="3" t="str">
        <f t="shared" si="92"/>
        <v>2024-Jun</v>
      </c>
      <c r="AG1946" s="3">
        <f>COUNTIF(C:C,Table1[[#This Row],[Customer_ID]])</f>
        <v>5</v>
      </c>
      <c r="AH1946" s="9" t="e">
        <f>IF([1]!Table1[[#This Row],[Customer_order_count]] &gt;= 10,"FREQUENT",IF([1]!Table1[[#This Row],[Customer_order_count]] &lt;= 10,"REGULAR","OCASSIONAL"))</f>
        <v>#REF!</v>
      </c>
    </row>
    <row r="1947" spans="1:34" x14ac:dyDescent="0.25">
      <c r="A1947" s="10" t="s">
        <v>2789</v>
      </c>
      <c r="B1947" s="11">
        <v>45984</v>
      </c>
      <c r="C1947" s="12" t="s">
        <v>1163</v>
      </c>
      <c r="D1947" s="13" t="s">
        <v>557</v>
      </c>
      <c r="E1947" s="13" t="s">
        <v>3</v>
      </c>
      <c r="F1947" s="14">
        <v>52</v>
      </c>
      <c r="G1947" s="12" t="s">
        <v>295</v>
      </c>
      <c r="H1947" s="12" t="s">
        <v>270</v>
      </c>
      <c r="I1947" s="12" t="s">
        <v>44</v>
      </c>
      <c r="J1947" s="12" t="s">
        <v>45</v>
      </c>
      <c r="K1947" s="12" t="s">
        <v>46</v>
      </c>
      <c r="L1947" s="14">
        <v>1</v>
      </c>
      <c r="M1947" s="14">
        <v>2500</v>
      </c>
      <c r="N1947" s="15">
        <v>0.1</v>
      </c>
      <c r="O1947" s="14">
        <v>2250</v>
      </c>
      <c r="P1947" s="14">
        <v>1500</v>
      </c>
      <c r="Q1947" s="5">
        <f>Table1[[#This Row],[Sales]]-Table1[[#This Row],[Cost]]</f>
        <v>750</v>
      </c>
      <c r="R1947" s="12" t="s">
        <v>77</v>
      </c>
      <c r="S1947" s="12" t="s">
        <v>10</v>
      </c>
      <c r="T1947" s="12" t="s">
        <v>40</v>
      </c>
      <c r="U1947" s="12" t="s">
        <v>27</v>
      </c>
      <c r="V1947" s="6">
        <f>Table1[[#This Row],[Profit]]/Table1[[#This Row],[Sales]]</f>
        <v>0.33333333333333331</v>
      </c>
      <c r="W1947" s="12">
        <f>[1]!Table1[[#This Row],[Sales]]-[1]!Table1[[#This Row],[Cost]]-[1]!Table1[[#This Row],[Profit]]</f>
        <v>0</v>
      </c>
      <c r="X1947" s="12">
        <f>[1]!Table1[[#This Row],[Quantity]]*[1]!Table1[[#This Row],[Unit_Price]]</f>
        <v>2500</v>
      </c>
      <c r="Y1947" s="16">
        <f>[1]!Table1[[#This Row],[Gross_Sales]]*[1]!Table1[[#This Row],[Discount]]</f>
        <v>250</v>
      </c>
      <c r="Z1947" s="17">
        <f>[1]!Table1[[#This Row],[Gross_Sales]]*[1]!Table1[[#This Row],[Discount_amount]]</f>
        <v>625000</v>
      </c>
      <c r="AA1947" s="15">
        <f>IFERROR([1]!Table1[[#This Row],[Profit]]/[1]!Table1[[#This Row],[Sales]],0)</f>
        <v>0.33333333333333331</v>
      </c>
      <c r="AB1947" s="12">
        <f>YEAR([1]!Table1[[#This Row],[Order_Date]])</f>
        <v>2025</v>
      </c>
      <c r="AC1947" s="12">
        <f>MONTH([1]!Table1[[#This Row],[Order_Date]])</f>
        <v>11</v>
      </c>
      <c r="AD1947" s="12" t="str">
        <f t="shared" si="90"/>
        <v>Nov</v>
      </c>
      <c r="AE1947" s="12" t="str">
        <f t="shared" si="91"/>
        <v>Q4</v>
      </c>
      <c r="AF1947" s="12" t="str">
        <f t="shared" si="92"/>
        <v>2025-Nov</v>
      </c>
      <c r="AG1947" s="12">
        <f>COUNTIF(C:C,Table1[[#This Row],[Customer_ID]])</f>
        <v>15</v>
      </c>
      <c r="AH1947" s="18" t="e">
        <f>IF([1]!Table1[[#This Row],[Customer_order_count]] &gt;= 10,"FREQUENT",IF([1]!Table1[[#This Row],[Customer_order_count]] &lt;= 10,"REGULAR","OCASSIONAL"))</f>
        <v>#REF!</v>
      </c>
    </row>
    <row r="1948" spans="1:34" x14ac:dyDescent="0.25">
      <c r="A1948" s="1" t="s">
        <v>2790</v>
      </c>
      <c r="B1948" s="2">
        <v>45500</v>
      </c>
      <c r="C1948" s="3" t="s">
        <v>834</v>
      </c>
      <c r="D1948" s="4" t="s">
        <v>379</v>
      </c>
      <c r="E1948" s="4" t="s">
        <v>3</v>
      </c>
      <c r="F1948" s="5">
        <v>52</v>
      </c>
      <c r="G1948" s="3" t="s">
        <v>284</v>
      </c>
      <c r="H1948" s="3" t="s">
        <v>285</v>
      </c>
      <c r="I1948" s="3" t="s">
        <v>65</v>
      </c>
      <c r="J1948" s="3" t="s">
        <v>66</v>
      </c>
      <c r="K1948" s="3" t="s">
        <v>25</v>
      </c>
      <c r="L1948" s="5">
        <v>1</v>
      </c>
      <c r="M1948" s="5">
        <v>2500</v>
      </c>
      <c r="N1948" s="6">
        <v>0.1</v>
      </c>
      <c r="O1948" s="5">
        <v>2250</v>
      </c>
      <c r="P1948" s="5">
        <v>1600</v>
      </c>
      <c r="Q1948" s="5">
        <f>Table1[[#This Row],[Sales]]-Table1[[#This Row],[Cost]]</f>
        <v>650</v>
      </c>
      <c r="R1948" s="3" t="s">
        <v>17</v>
      </c>
      <c r="S1948" s="3" t="s">
        <v>10</v>
      </c>
      <c r="T1948" s="3" t="s">
        <v>33</v>
      </c>
      <c r="U1948" s="3" t="s">
        <v>12</v>
      </c>
      <c r="V1948" s="6">
        <f>Table1[[#This Row],[Profit]]/Table1[[#This Row],[Sales]]</f>
        <v>0.28888888888888886</v>
      </c>
      <c r="W1948" s="3">
        <f>[1]!Table1[[#This Row],[Sales]]-[1]!Table1[[#This Row],[Cost]]-[1]!Table1[[#This Row],[Profit]]</f>
        <v>0</v>
      </c>
      <c r="X1948" s="3">
        <f>[1]!Table1[[#This Row],[Quantity]]*[1]!Table1[[#This Row],[Unit_Price]]</f>
        <v>2500</v>
      </c>
      <c r="Y1948" s="7">
        <f>[1]!Table1[[#This Row],[Gross_Sales]]*[1]!Table1[[#This Row],[Discount]]</f>
        <v>250</v>
      </c>
      <c r="Z1948" s="8">
        <f>[1]!Table1[[#This Row],[Gross_Sales]]*[1]!Table1[[#This Row],[Discount_amount]]</f>
        <v>625000</v>
      </c>
      <c r="AA1948" s="6">
        <f>IFERROR([1]!Table1[[#This Row],[Profit]]/[1]!Table1[[#This Row],[Sales]],0)</f>
        <v>0.28888888888888886</v>
      </c>
      <c r="AB1948" s="3">
        <f>YEAR([1]!Table1[[#This Row],[Order_Date]])</f>
        <v>2024</v>
      </c>
      <c r="AC1948" s="3">
        <f>MONTH([1]!Table1[[#This Row],[Order_Date]])</f>
        <v>7</v>
      </c>
      <c r="AD1948" s="3" t="str">
        <f t="shared" si="90"/>
        <v>Jul</v>
      </c>
      <c r="AE1948" s="3" t="str">
        <f t="shared" si="91"/>
        <v>Q3</v>
      </c>
      <c r="AF1948" s="3" t="str">
        <f t="shared" si="92"/>
        <v>2024-Jul</v>
      </c>
      <c r="AG1948" s="3">
        <f>COUNTIF(C:C,Table1[[#This Row],[Customer_ID]])</f>
        <v>5</v>
      </c>
      <c r="AH1948" s="9" t="e">
        <f>IF([1]!Table1[[#This Row],[Customer_order_count]] &gt;= 10,"FREQUENT",IF([1]!Table1[[#This Row],[Customer_order_count]] &lt;= 10,"REGULAR","OCASSIONAL"))</f>
        <v>#REF!</v>
      </c>
    </row>
    <row r="1949" spans="1:34" x14ac:dyDescent="0.25">
      <c r="A1949" s="10" t="s">
        <v>2791</v>
      </c>
      <c r="B1949" s="11">
        <v>45940</v>
      </c>
      <c r="C1949" s="12" t="s">
        <v>486</v>
      </c>
      <c r="D1949" s="13" t="s">
        <v>487</v>
      </c>
      <c r="E1949" s="13" t="s">
        <v>3</v>
      </c>
      <c r="F1949" s="14">
        <v>59</v>
      </c>
      <c r="G1949" s="12" t="s">
        <v>407</v>
      </c>
      <c r="H1949" s="12" t="s">
        <v>285</v>
      </c>
      <c r="I1949" s="12" t="s">
        <v>109</v>
      </c>
      <c r="J1949" s="12" t="s">
        <v>110</v>
      </c>
      <c r="K1949" s="12" t="s">
        <v>8</v>
      </c>
      <c r="L1949" s="14">
        <v>2</v>
      </c>
      <c r="M1949" s="14">
        <v>4000</v>
      </c>
      <c r="N1949" s="15">
        <v>0.1</v>
      </c>
      <c r="O1949" s="14">
        <v>7200</v>
      </c>
      <c r="P1949" s="14">
        <v>5800</v>
      </c>
      <c r="Q1949" s="5">
        <f>Table1[[#This Row],[Sales]]-Table1[[#This Row],[Cost]]</f>
        <v>1400</v>
      </c>
      <c r="R1949" s="12" t="s">
        <v>17</v>
      </c>
      <c r="S1949" s="12" t="s">
        <v>10</v>
      </c>
      <c r="T1949" s="12" t="s">
        <v>40</v>
      </c>
      <c r="U1949" s="12" t="s">
        <v>12</v>
      </c>
      <c r="V1949" s="6">
        <f>Table1[[#This Row],[Profit]]/Table1[[#This Row],[Sales]]</f>
        <v>0.19444444444444445</v>
      </c>
      <c r="W1949" s="12">
        <f>[1]!Table1[[#This Row],[Sales]]-[1]!Table1[[#This Row],[Cost]]-[1]!Table1[[#This Row],[Profit]]</f>
        <v>0</v>
      </c>
      <c r="X1949" s="12">
        <f>[1]!Table1[[#This Row],[Quantity]]*[1]!Table1[[#This Row],[Unit_Price]]</f>
        <v>8000</v>
      </c>
      <c r="Y1949" s="16">
        <f>[1]!Table1[[#This Row],[Gross_Sales]]*[1]!Table1[[#This Row],[Discount]]</f>
        <v>800</v>
      </c>
      <c r="Z1949" s="17">
        <f>[1]!Table1[[#This Row],[Gross_Sales]]*[1]!Table1[[#This Row],[Discount_amount]]</f>
        <v>6400000</v>
      </c>
      <c r="AA1949" s="15">
        <f>IFERROR([1]!Table1[[#This Row],[Profit]]/[1]!Table1[[#This Row],[Sales]],0)</f>
        <v>0.19444444444444445</v>
      </c>
      <c r="AB1949" s="12">
        <f>YEAR([1]!Table1[[#This Row],[Order_Date]])</f>
        <v>2025</v>
      </c>
      <c r="AC1949" s="12">
        <f>MONTH([1]!Table1[[#This Row],[Order_Date]])</f>
        <v>10</v>
      </c>
      <c r="AD1949" s="12" t="str">
        <f t="shared" si="90"/>
        <v>Oct</v>
      </c>
      <c r="AE1949" s="12" t="str">
        <f t="shared" si="91"/>
        <v>Q4</v>
      </c>
      <c r="AF1949" s="12" t="str">
        <f t="shared" si="92"/>
        <v>2025-Oct</v>
      </c>
      <c r="AG1949" s="12">
        <f>COUNTIF(C:C,Table1[[#This Row],[Customer_ID]])</f>
        <v>10</v>
      </c>
      <c r="AH1949" s="18" t="e">
        <f>IF([1]!Table1[[#This Row],[Customer_order_count]] &gt;= 10,"FREQUENT",IF([1]!Table1[[#This Row],[Customer_order_count]] &lt;= 10,"REGULAR","OCASSIONAL"))</f>
        <v>#REF!</v>
      </c>
    </row>
    <row r="1950" spans="1:34" x14ac:dyDescent="0.25">
      <c r="A1950" s="1" t="s">
        <v>2792</v>
      </c>
      <c r="B1950" s="2">
        <v>45869</v>
      </c>
      <c r="C1950" s="3" t="s">
        <v>2615</v>
      </c>
      <c r="D1950" s="4" t="s">
        <v>2616</v>
      </c>
      <c r="E1950" s="4" t="s">
        <v>3</v>
      </c>
      <c r="F1950" s="5">
        <v>23</v>
      </c>
      <c r="G1950" s="3" t="s">
        <v>312</v>
      </c>
      <c r="H1950" s="3" t="s">
        <v>276</v>
      </c>
      <c r="I1950" s="3" t="s">
        <v>6</v>
      </c>
      <c r="J1950" s="3" t="s">
        <v>7</v>
      </c>
      <c r="K1950" s="3" t="s">
        <v>8</v>
      </c>
      <c r="L1950" s="5">
        <v>1</v>
      </c>
      <c r="M1950" s="5">
        <v>7000</v>
      </c>
      <c r="N1950" s="6">
        <v>0.05</v>
      </c>
      <c r="O1950" s="5">
        <v>6650</v>
      </c>
      <c r="P1950" s="5">
        <v>5200</v>
      </c>
      <c r="Q1950" s="5">
        <f>Table1[[#This Row],[Sales]]-Table1[[#This Row],[Cost]]</f>
        <v>1450</v>
      </c>
      <c r="R1950" s="3" t="s">
        <v>17</v>
      </c>
      <c r="S1950" s="3" t="s">
        <v>10</v>
      </c>
      <c r="T1950" s="3" t="s">
        <v>33</v>
      </c>
      <c r="U1950" s="3" t="s">
        <v>19</v>
      </c>
      <c r="V1950" s="6">
        <f>Table1[[#This Row],[Profit]]/Table1[[#This Row],[Sales]]</f>
        <v>0.21804511278195488</v>
      </c>
      <c r="W1950" s="3">
        <f>[1]!Table1[[#This Row],[Sales]]-[1]!Table1[[#This Row],[Cost]]-[1]!Table1[[#This Row],[Profit]]</f>
        <v>0</v>
      </c>
      <c r="X1950" s="3">
        <f>[1]!Table1[[#This Row],[Quantity]]*[1]!Table1[[#This Row],[Unit_Price]]</f>
        <v>7000</v>
      </c>
      <c r="Y1950" s="7">
        <f>[1]!Table1[[#This Row],[Gross_Sales]]*[1]!Table1[[#This Row],[Discount]]</f>
        <v>350</v>
      </c>
      <c r="Z1950" s="8">
        <f>[1]!Table1[[#This Row],[Gross_Sales]]*[1]!Table1[[#This Row],[Discount_amount]]</f>
        <v>2450000</v>
      </c>
      <c r="AA1950" s="6">
        <f>IFERROR([1]!Table1[[#This Row],[Profit]]/[1]!Table1[[#This Row],[Sales]],0)</f>
        <v>0.21804511278195488</v>
      </c>
      <c r="AB1950" s="3">
        <f>YEAR([1]!Table1[[#This Row],[Order_Date]])</f>
        <v>2025</v>
      </c>
      <c r="AC1950" s="3">
        <f>MONTH([1]!Table1[[#This Row],[Order_Date]])</f>
        <v>7</v>
      </c>
      <c r="AD1950" s="3" t="str">
        <f t="shared" si="90"/>
        <v>Jul</v>
      </c>
      <c r="AE1950" s="3" t="str">
        <f t="shared" si="91"/>
        <v>Q3</v>
      </c>
      <c r="AF1950" s="3" t="str">
        <f t="shared" si="92"/>
        <v>2025-Jul</v>
      </c>
      <c r="AG1950" s="3">
        <f>COUNTIF(C:C,Table1[[#This Row],[Customer_ID]])</f>
        <v>5</v>
      </c>
      <c r="AH1950" s="9" t="e">
        <f>IF([1]!Table1[[#This Row],[Customer_order_count]] &gt;= 10,"FREQUENT",IF([1]!Table1[[#This Row],[Customer_order_count]] &lt;= 10,"REGULAR","OCASSIONAL"))</f>
        <v>#REF!</v>
      </c>
    </row>
    <row r="1951" spans="1:34" x14ac:dyDescent="0.25">
      <c r="A1951" s="10" t="s">
        <v>2793</v>
      </c>
      <c r="B1951" s="11">
        <v>45459</v>
      </c>
      <c r="C1951" s="12" t="s">
        <v>303</v>
      </c>
      <c r="D1951" s="13" t="s">
        <v>304</v>
      </c>
      <c r="E1951" s="13" t="s">
        <v>16</v>
      </c>
      <c r="F1951" s="14">
        <v>36</v>
      </c>
      <c r="G1951" s="12" t="s">
        <v>275</v>
      </c>
      <c r="H1951" s="12" t="s">
        <v>276</v>
      </c>
      <c r="I1951" s="12" t="s">
        <v>44</v>
      </c>
      <c r="J1951" s="12" t="s">
        <v>45</v>
      </c>
      <c r="K1951" s="12" t="s">
        <v>46</v>
      </c>
      <c r="L1951" s="14">
        <v>3</v>
      </c>
      <c r="M1951" s="14">
        <v>2500</v>
      </c>
      <c r="N1951" s="15">
        <v>0.1</v>
      </c>
      <c r="O1951" s="14">
        <v>6750</v>
      </c>
      <c r="P1951" s="14">
        <v>4500</v>
      </c>
      <c r="Q1951" s="5">
        <f>Table1[[#This Row],[Sales]]-Table1[[#This Row],[Cost]]</f>
        <v>2250</v>
      </c>
      <c r="R1951" s="12" t="s">
        <v>77</v>
      </c>
      <c r="S1951" s="12" t="s">
        <v>10</v>
      </c>
      <c r="T1951" s="12" t="s">
        <v>11</v>
      </c>
      <c r="U1951" s="12" t="s">
        <v>27</v>
      </c>
      <c r="V1951" s="6">
        <f>Table1[[#This Row],[Profit]]/Table1[[#This Row],[Sales]]</f>
        <v>0.33333333333333331</v>
      </c>
      <c r="W1951" s="12">
        <f>[1]!Table1[[#This Row],[Sales]]-[1]!Table1[[#This Row],[Cost]]-[1]!Table1[[#This Row],[Profit]]</f>
        <v>0</v>
      </c>
      <c r="X1951" s="12">
        <f>[1]!Table1[[#This Row],[Quantity]]*[1]!Table1[[#This Row],[Unit_Price]]</f>
        <v>7500</v>
      </c>
      <c r="Y1951" s="16">
        <f>[1]!Table1[[#This Row],[Gross_Sales]]*[1]!Table1[[#This Row],[Discount]]</f>
        <v>750</v>
      </c>
      <c r="Z1951" s="17">
        <f>[1]!Table1[[#This Row],[Gross_Sales]]*[1]!Table1[[#This Row],[Discount_amount]]</f>
        <v>5625000</v>
      </c>
      <c r="AA1951" s="15">
        <f>IFERROR([1]!Table1[[#This Row],[Profit]]/[1]!Table1[[#This Row],[Sales]],0)</f>
        <v>0.33333333333333331</v>
      </c>
      <c r="AB1951" s="12">
        <f>YEAR([1]!Table1[[#This Row],[Order_Date]])</f>
        <v>2024</v>
      </c>
      <c r="AC1951" s="12">
        <f>MONTH([1]!Table1[[#This Row],[Order_Date]])</f>
        <v>6</v>
      </c>
      <c r="AD1951" s="12" t="str">
        <f t="shared" si="90"/>
        <v>Jun</v>
      </c>
      <c r="AE1951" s="12" t="str">
        <f t="shared" si="91"/>
        <v>Q2</v>
      </c>
      <c r="AF1951" s="12" t="str">
        <f t="shared" si="92"/>
        <v>2024-Jun</v>
      </c>
      <c r="AG1951" s="12">
        <f>COUNTIF(C:C,Table1[[#This Row],[Customer_ID]])</f>
        <v>23</v>
      </c>
      <c r="AH1951" s="18" t="e">
        <f>IF([1]!Table1[[#This Row],[Customer_order_count]] &gt;= 10,"FREQUENT",IF([1]!Table1[[#This Row],[Customer_order_count]] &lt;= 10,"REGULAR","OCASSIONAL"))</f>
        <v>#REF!</v>
      </c>
    </row>
    <row r="1952" spans="1:34" x14ac:dyDescent="0.25">
      <c r="A1952" s="1" t="s">
        <v>2794</v>
      </c>
      <c r="B1952" s="2">
        <v>45736</v>
      </c>
      <c r="C1952" s="3" t="s">
        <v>1198</v>
      </c>
      <c r="D1952" s="4" t="s">
        <v>962</v>
      </c>
      <c r="E1952" s="4" t="s">
        <v>3</v>
      </c>
      <c r="F1952" s="5">
        <v>25</v>
      </c>
      <c r="G1952" s="3" t="s">
        <v>280</v>
      </c>
      <c r="H1952" s="3" t="s">
        <v>270</v>
      </c>
      <c r="I1952" s="3" t="s">
        <v>95</v>
      </c>
      <c r="J1952" s="3" t="s">
        <v>96</v>
      </c>
      <c r="K1952" s="3" t="s">
        <v>46</v>
      </c>
      <c r="L1952" s="5">
        <v>2</v>
      </c>
      <c r="M1952" s="5">
        <v>600</v>
      </c>
      <c r="N1952" s="6">
        <v>0.1</v>
      </c>
      <c r="O1952" s="5">
        <v>1080</v>
      </c>
      <c r="P1952" s="5">
        <v>760</v>
      </c>
      <c r="Q1952" s="5">
        <f>Table1[[#This Row],[Sales]]-Table1[[#This Row],[Cost]]</f>
        <v>320</v>
      </c>
      <c r="R1952" s="3" t="s">
        <v>26</v>
      </c>
      <c r="S1952" s="3" t="s">
        <v>10</v>
      </c>
      <c r="T1952" s="3" t="s">
        <v>18</v>
      </c>
      <c r="U1952" s="3" t="s">
        <v>19</v>
      </c>
      <c r="V1952" s="6">
        <f>Table1[[#This Row],[Profit]]/Table1[[#This Row],[Sales]]</f>
        <v>0.29629629629629628</v>
      </c>
      <c r="W1952" s="3">
        <f>[1]!Table1[[#This Row],[Sales]]-[1]!Table1[[#This Row],[Cost]]-[1]!Table1[[#This Row],[Profit]]</f>
        <v>0</v>
      </c>
      <c r="X1952" s="3">
        <f>[1]!Table1[[#This Row],[Quantity]]*[1]!Table1[[#This Row],[Unit_Price]]</f>
        <v>1200</v>
      </c>
      <c r="Y1952" s="7">
        <f>[1]!Table1[[#This Row],[Gross_Sales]]*[1]!Table1[[#This Row],[Discount]]</f>
        <v>120</v>
      </c>
      <c r="Z1952" s="8">
        <f>[1]!Table1[[#This Row],[Gross_Sales]]*[1]!Table1[[#This Row],[Discount_amount]]</f>
        <v>144000</v>
      </c>
      <c r="AA1952" s="6">
        <f>IFERROR([1]!Table1[[#This Row],[Profit]]/[1]!Table1[[#This Row],[Sales]],0)</f>
        <v>0.29629629629629628</v>
      </c>
      <c r="AB1952" s="3">
        <f>YEAR([1]!Table1[[#This Row],[Order_Date]])</f>
        <v>2025</v>
      </c>
      <c r="AC1952" s="3">
        <f>MONTH([1]!Table1[[#This Row],[Order_Date]])</f>
        <v>3</v>
      </c>
      <c r="AD1952" s="3" t="str">
        <f t="shared" si="90"/>
        <v>Mar</v>
      </c>
      <c r="AE1952" s="3" t="str">
        <f t="shared" si="91"/>
        <v>Q1</v>
      </c>
      <c r="AF1952" s="3" t="str">
        <f t="shared" si="92"/>
        <v>2025-Mar</v>
      </c>
      <c r="AG1952" s="3">
        <f>COUNTIF(C:C,Table1[[#This Row],[Customer_ID]])</f>
        <v>20</v>
      </c>
      <c r="AH1952" s="9" t="e">
        <f>IF([1]!Table1[[#This Row],[Customer_order_count]] &gt;= 10,"FREQUENT",IF([1]!Table1[[#This Row],[Customer_order_count]] &lt;= 10,"REGULAR","OCASSIONAL"))</f>
        <v>#REF!</v>
      </c>
    </row>
    <row r="1953" spans="1:34" x14ac:dyDescent="0.25">
      <c r="A1953" s="10" t="s">
        <v>2795</v>
      </c>
      <c r="B1953" s="11">
        <v>45371</v>
      </c>
      <c r="C1953" s="12" t="s">
        <v>628</v>
      </c>
      <c r="D1953" s="13" t="s">
        <v>629</v>
      </c>
      <c r="E1953" s="13" t="s">
        <v>3</v>
      </c>
      <c r="F1953" s="14">
        <v>38</v>
      </c>
      <c r="G1953" s="12" t="s">
        <v>275</v>
      </c>
      <c r="H1953" s="12" t="s">
        <v>276</v>
      </c>
      <c r="I1953" s="12" t="s">
        <v>37</v>
      </c>
      <c r="J1953" s="12" t="s">
        <v>38</v>
      </c>
      <c r="K1953" s="12" t="s">
        <v>39</v>
      </c>
      <c r="L1953" s="14">
        <v>2</v>
      </c>
      <c r="M1953" s="14">
        <v>900</v>
      </c>
      <c r="N1953" s="15">
        <v>0.15</v>
      </c>
      <c r="O1953" s="14">
        <v>1530</v>
      </c>
      <c r="P1953" s="14">
        <v>1100</v>
      </c>
      <c r="Q1953" s="5">
        <f>Table1[[#This Row],[Sales]]-Table1[[#This Row],[Cost]]</f>
        <v>430</v>
      </c>
      <c r="R1953" s="12" t="s">
        <v>26</v>
      </c>
      <c r="S1953" s="12" t="s">
        <v>10</v>
      </c>
      <c r="T1953" s="12" t="s">
        <v>18</v>
      </c>
      <c r="U1953" s="12" t="s">
        <v>27</v>
      </c>
      <c r="V1953" s="6">
        <f>Table1[[#This Row],[Profit]]/Table1[[#This Row],[Sales]]</f>
        <v>0.28104575163398693</v>
      </c>
      <c r="W1953" s="12">
        <f>[1]!Table1[[#This Row],[Sales]]-[1]!Table1[[#This Row],[Cost]]-[1]!Table1[[#This Row],[Profit]]</f>
        <v>0</v>
      </c>
      <c r="X1953" s="12">
        <f>[1]!Table1[[#This Row],[Quantity]]*[1]!Table1[[#This Row],[Unit_Price]]</f>
        <v>1800</v>
      </c>
      <c r="Y1953" s="16">
        <f>[1]!Table1[[#This Row],[Gross_Sales]]*[1]!Table1[[#This Row],[Discount]]</f>
        <v>270</v>
      </c>
      <c r="Z1953" s="17">
        <f>[1]!Table1[[#This Row],[Gross_Sales]]*[1]!Table1[[#This Row],[Discount_amount]]</f>
        <v>486000</v>
      </c>
      <c r="AA1953" s="15">
        <f>IFERROR([1]!Table1[[#This Row],[Profit]]/[1]!Table1[[#This Row],[Sales]],0)</f>
        <v>0.28104575163398693</v>
      </c>
      <c r="AB1953" s="12">
        <f>YEAR([1]!Table1[[#This Row],[Order_Date]])</f>
        <v>2024</v>
      </c>
      <c r="AC1953" s="12">
        <f>MONTH([1]!Table1[[#This Row],[Order_Date]])</f>
        <v>3</v>
      </c>
      <c r="AD1953" s="12" t="str">
        <f t="shared" si="90"/>
        <v>Mar</v>
      </c>
      <c r="AE1953" s="12" t="str">
        <f t="shared" si="91"/>
        <v>Q1</v>
      </c>
      <c r="AF1953" s="12" t="str">
        <f t="shared" si="92"/>
        <v>2024-Mar</v>
      </c>
      <c r="AG1953" s="12">
        <f>COUNTIF(C:C,Table1[[#This Row],[Customer_ID]])</f>
        <v>7</v>
      </c>
      <c r="AH1953" s="18" t="e">
        <f>IF([1]!Table1[[#This Row],[Customer_order_count]] &gt;= 10,"FREQUENT",IF([1]!Table1[[#This Row],[Customer_order_count]] &lt;= 10,"REGULAR","OCASSIONAL"))</f>
        <v>#REF!</v>
      </c>
    </row>
    <row r="1954" spans="1:34" x14ac:dyDescent="0.25">
      <c r="A1954" s="1" t="s">
        <v>2796</v>
      </c>
      <c r="B1954" s="2">
        <v>45853</v>
      </c>
      <c r="C1954" s="3" t="s">
        <v>2797</v>
      </c>
      <c r="D1954" s="4" t="s">
        <v>294</v>
      </c>
      <c r="E1954" s="4" t="s">
        <v>16</v>
      </c>
      <c r="F1954" s="5">
        <v>31</v>
      </c>
      <c r="G1954" s="3" t="s">
        <v>280</v>
      </c>
      <c r="H1954" s="3" t="s">
        <v>270</v>
      </c>
      <c r="I1954" s="3" t="s">
        <v>44</v>
      </c>
      <c r="J1954" s="3" t="s">
        <v>45</v>
      </c>
      <c r="K1954" s="3" t="s">
        <v>46</v>
      </c>
      <c r="L1954" s="5">
        <v>1</v>
      </c>
      <c r="M1954" s="5">
        <v>2500</v>
      </c>
      <c r="N1954" s="6">
        <v>0.1</v>
      </c>
      <c r="O1954" s="5">
        <v>2250</v>
      </c>
      <c r="P1954" s="5">
        <v>1500</v>
      </c>
      <c r="Q1954" s="5">
        <f>Table1[[#This Row],[Sales]]-Table1[[#This Row],[Cost]]</f>
        <v>750</v>
      </c>
      <c r="R1954" s="3" t="s">
        <v>26</v>
      </c>
      <c r="S1954" s="3" t="s">
        <v>10</v>
      </c>
      <c r="T1954" s="3" t="s">
        <v>33</v>
      </c>
      <c r="U1954" s="3" t="s">
        <v>19</v>
      </c>
      <c r="V1954" s="6">
        <f>Table1[[#This Row],[Profit]]/Table1[[#This Row],[Sales]]</f>
        <v>0.33333333333333331</v>
      </c>
      <c r="W1954" s="3">
        <f>[1]!Table1[[#This Row],[Sales]]-[1]!Table1[[#This Row],[Cost]]-[1]!Table1[[#This Row],[Profit]]</f>
        <v>0</v>
      </c>
      <c r="X1954" s="3">
        <f>[1]!Table1[[#This Row],[Quantity]]*[1]!Table1[[#This Row],[Unit_Price]]</f>
        <v>2500</v>
      </c>
      <c r="Y1954" s="7">
        <f>[1]!Table1[[#This Row],[Gross_Sales]]*[1]!Table1[[#This Row],[Discount]]</f>
        <v>250</v>
      </c>
      <c r="Z1954" s="8">
        <f>[1]!Table1[[#This Row],[Gross_Sales]]*[1]!Table1[[#This Row],[Discount_amount]]</f>
        <v>625000</v>
      </c>
      <c r="AA1954" s="6">
        <f>IFERROR([1]!Table1[[#This Row],[Profit]]/[1]!Table1[[#This Row],[Sales]],0)</f>
        <v>0.33333333333333331</v>
      </c>
      <c r="AB1954" s="3">
        <f>YEAR([1]!Table1[[#This Row],[Order_Date]])</f>
        <v>2025</v>
      </c>
      <c r="AC1954" s="3">
        <f>MONTH([1]!Table1[[#This Row],[Order_Date]])</f>
        <v>7</v>
      </c>
      <c r="AD1954" s="3" t="str">
        <f t="shared" si="90"/>
        <v>Jul</v>
      </c>
      <c r="AE1954" s="3" t="str">
        <f t="shared" si="91"/>
        <v>Q3</v>
      </c>
      <c r="AF1954" s="3" t="str">
        <f t="shared" si="92"/>
        <v>2025-Jul</v>
      </c>
      <c r="AG1954" s="3">
        <f>COUNTIF(C:C,Table1[[#This Row],[Customer_ID]])</f>
        <v>1</v>
      </c>
      <c r="AH1954" s="9" t="e">
        <f>IF([1]!Table1[[#This Row],[Customer_order_count]] &gt;= 10,"FREQUENT",IF([1]!Table1[[#This Row],[Customer_order_count]] &lt;= 10,"REGULAR","OCASSIONAL"))</f>
        <v>#REF!</v>
      </c>
    </row>
    <row r="1955" spans="1:34" x14ac:dyDescent="0.25">
      <c r="A1955" s="10" t="s">
        <v>2798</v>
      </c>
      <c r="B1955" s="11">
        <v>45663</v>
      </c>
      <c r="C1955" s="12" t="s">
        <v>838</v>
      </c>
      <c r="D1955" s="13" t="s">
        <v>796</v>
      </c>
      <c r="E1955" s="13" t="s">
        <v>16</v>
      </c>
      <c r="F1955" s="14">
        <v>26</v>
      </c>
      <c r="G1955" s="12" t="s">
        <v>312</v>
      </c>
      <c r="H1955" s="12" t="s">
        <v>276</v>
      </c>
      <c r="I1955" s="12" t="s">
        <v>68</v>
      </c>
      <c r="J1955" s="12" t="s">
        <v>69</v>
      </c>
      <c r="K1955" s="12" t="s">
        <v>39</v>
      </c>
      <c r="L1955" s="14">
        <v>1</v>
      </c>
      <c r="M1955" s="14">
        <v>3500</v>
      </c>
      <c r="N1955" s="15">
        <v>0.05</v>
      </c>
      <c r="O1955" s="14">
        <v>3325</v>
      </c>
      <c r="P1955" s="14">
        <v>2300</v>
      </c>
      <c r="Q1955" s="5">
        <f>Table1[[#This Row],[Sales]]-Table1[[#This Row],[Cost]]</f>
        <v>1025</v>
      </c>
      <c r="R1955" s="12" t="s">
        <v>9</v>
      </c>
      <c r="S1955" s="12" t="s">
        <v>10</v>
      </c>
      <c r="T1955" s="12" t="s">
        <v>18</v>
      </c>
      <c r="U1955" s="12" t="s">
        <v>12</v>
      </c>
      <c r="V1955" s="6">
        <f>Table1[[#This Row],[Profit]]/Table1[[#This Row],[Sales]]</f>
        <v>0.30827067669172931</v>
      </c>
      <c r="W1955" s="12">
        <f>[1]!Table1[[#This Row],[Sales]]-[1]!Table1[[#This Row],[Cost]]-[1]!Table1[[#This Row],[Profit]]</f>
        <v>0</v>
      </c>
      <c r="X1955" s="12">
        <f>[1]!Table1[[#This Row],[Quantity]]*[1]!Table1[[#This Row],[Unit_Price]]</f>
        <v>3500</v>
      </c>
      <c r="Y1955" s="16">
        <f>[1]!Table1[[#This Row],[Gross_Sales]]*[1]!Table1[[#This Row],[Discount]]</f>
        <v>175</v>
      </c>
      <c r="Z1955" s="17">
        <f>[1]!Table1[[#This Row],[Gross_Sales]]*[1]!Table1[[#This Row],[Discount_amount]]</f>
        <v>612500</v>
      </c>
      <c r="AA1955" s="15">
        <f>IFERROR([1]!Table1[[#This Row],[Profit]]/[1]!Table1[[#This Row],[Sales]],0)</f>
        <v>0.30827067669172931</v>
      </c>
      <c r="AB1955" s="12">
        <f>YEAR([1]!Table1[[#This Row],[Order_Date]])</f>
        <v>2025</v>
      </c>
      <c r="AC1955" s="12">
        <f>MONTH([1]!Table1[[#This Row],[Order_Date]])</f>
        <v>1</v>
      </c>
      <c r="AD1955" s="12" t="str">
        <f t="shared" si="90"/>
        <v>Jan</v>
      </c>
      <c r="AE1955" s="12" t="str">
        <f t="shared" si="91"/>
        <v>Q1</v>
      </c>
      <c r="AF1955" s="12" t="str">
        <f t="shared" si="92"/>
        <v>2025-Jan</v>
      </c>
      <c r="AG1955" s="12">
        <f>COUNTIF(C:C,Table1[[#This Row],[Customer_ID]])</f>
        <v>14</v>
      </c>
      <c r="AH1955" s="18" t="e">
        <f>IF([1]!Table1[[#This Row],[Customer_order_count]] &gt;= 10,"FREQUENT",IF([1]!Table1[[#This Row],[Customer_order_count]] &lt;= 10,"REGULAR","OCASSIONAL"))</f>
        <v>#REF!</v>
      </c>
    </row>
    <row r="1956" spans="1:34" x14ac:dyDescent="0.25">
      <c r="A1956" s="1" t="s">
        <v>2799</v>
      </c>
      <c r="B1956" s="2">
        <v>45523</v>
      </c>
      <c r="C1956" s="3" t="s">
        <v>1140</v>
      </c>
      <c r="D1956" s="4" t="s">
        <v>868</v>
      </c>
      <c r="E1956" s="4" t="s">
        <v>16</v>
      </c>
      <c r="F1956" s="5">
        <v>32</v>
      </c>
      <c r="G1956" s="3" t="s">
        <v>290</v>
      </c>
      <c r="H1956" s="3" t="s">
        <v>276</v>
      </c>
      <c r="I1956" s="3" t="s">
        <v>37</v>
      </c>
      <c r="J1956" s="3" t="s">
        <v>38</v>
      </c>
      <c r="K1956" s="3" t="s">
        <v>39</v>
      </c>
      <c r="L1956" s="5">
        <v>1</v>
      </c>
      <c r="M1956" s="5">
        <v>900</v>
      </c>
      <c r="N1956" s="6">
        <v>0.1</v>
      </c>
      <c r="O1956" s="5">
        <v>810</v>
      </c>
      <c r="P1956" s="5">
        <v>550</v>
      </c>
      <c r="Q1956" s="5">
        <f>Table1[[#This Row],[Sales]]-Table1[[#This Row],[Cost]]</f>
        <v>260</v>
      </c>
      <c r="R1956" s="3" t="s">
        <v>26</v>
      </c>
      <c r="S1956" s="3" t="s">
        <v>10</v>
      </c>
      <c r="T1956" s="3" t="s">
        <v>33</v>
      </c>
      <c r="U1956" s="3" t="s">
        <v>27</v>
      </c>
      <c r="V1956" s="6">
        <f>Table1[[#This Row],[Profit]]/Table1[[#This Row],[Sales]]</f>
        <v>0.32098765432098764</v>
      </c>
      <c r="W1956" s="3">
        <f>[1]!Table1[[#This Row],[Sales]]-[1]!Table1[[#This Row],[Cost]]-[1]!Table1[[#This Row],[Profit]]</f>
        <v>0</v>
      </c>
      <c r="X1956" s="3">
        <f>[1]!Table1[[#This Row],[Quantity]]*[1]!Table1[[#This Row],[Unit_Price]]</f>
        <v>900</v>
      </c>
      <c r="Y1956" s="7">
        <f>[1]!Table1[[#This Row],[Gross_Sales]]*[1]!Table1[[#This Row],[Discount]]</f>
        <v>90</v>
      </c>
      <c r="Z1956" s="8">
        <f>[1]!Table1[[#This Row],[Gross_Sales]]*[1]!Table1[[#This Row],[Discount_amount]]</f>
        <v>81000</v>
      </c>
      <c r="AA1956" s="6">
        <f>IFERROR([1]!Table1[[#This Row],[Profit]]/[1]!Table1[[#This Row],[Sales]],0)</f>
        <v>0.32098765432098764</v>
      </c>
      <c r="AB1956" s="3">
        <f>YEAR([1]!Table1[[#This Row],[Order_Date]])</f>
        <v>2024</v>
      </c>
      <c r="AC1956" s="3">
        <f>MONTH([1]!Table1[[#This Row],[Order_Date]])</f>
        <v>8</v>
      </c>
      <c r="AD1956" s="3" t="str">
        <f t="shared" si="90"/>
        <v>Aug</v>
      </c>
      <c r="AE1956" s="3" t="str">
        <f t="shared" si="91"/>
        <v>Q3</v>
      </c>
      <c r="AF1956" s="3" t="str">
        <f t="shared" si="92"/>
        <v>2024-Aug</v>
      </c>
      <c r="AG1956" s="3">
        <f>COUNTIF(C:C,Table1[[#This Row],[Customer_ID]])</f>
        <v>12</v>
      </c>
      <c r="AH1956" s="9" t="e">
        <f>IF([1]!Table1[[#This Row],[Customer_order_count]] &gt;= 10,"FREQUENT",IF([1]!Table1[[#This Row],[Customer_order_count]] &lt;= 10,"REGULAR","OCASSIONAL"))</f>
        <v>#REF!</v>
      </c>
    </row>
    <row r="1957" spans="1:34" x14ac:dyDescent="0.25">
      <c r="A1957" s="10" t="s">
        <v>2800</v>
      </c>
      <c r="B1957" s="11">
        <v>45519</v>
      </c>
      <c r="C1957" s="12" t="s">
        <v>768</v>
      </c>
      <c r="D1957" s="13" t="s">
        <v>769</v>
      </c>
      <c r="E1957" s="13" t="s">
        <v>3</v>
      </c>
      <c r="F1957" s="14">
        <v>57</v>
      </c>
      <c r="G1957" s="12" t="s">
        <v>312</v>
      </c>
      <c r="H1957" s="12" t="s">
        <v>276</v>
      </c>
      <c r="I1957" s="12" t="s">
        <v>95</v>
      </c>
      <c r="J1957" s="12" t="s">
        <v>96</v>
      </c>
      <c r="K1957" s="12" t="s">
        <v>46</v>
      </c>
      <c r="L1957" s="14">
        <v>1</v>
      </c>
      <c r="M1957" s="14">
        <v>600</v>
      </c>
      <c r="N1957" s="15">
        <v>0</v>
      </c>
      <c r="O1957" s="14">
        <v>600</v>
      </c>
      <c r="P1957" s="14">
        <v>380</v>
      </c>
      <c r="Q1957" s="5">
        <f>Table1[[#This Row],[Sales]]-Table1[[#This Row],[Cost]]</f>
        <v>220</v>
      </c>
      <c r="R1957" s="12" t="s">
        <v>98</v>
      </c>
      <c r="S1957" s="12" t="s">
        <v>10</v>
      </c>
      <c r="T1957" s="12" t="s">
        <v>33</v>
      </c>
      <c r="U1957" s="12" t="s">
        <v>19</v>
      </c>
      <c r="V1957" s="6">
        <f>Table1[[#This Row],[Profit]]/Table1[[#This Row],[Sales]]</f>
        <v>0.36666666666666664</v>
      </c>
      <c r="W1957" s="12">
        <f>[1]!Table1[[#This Row],[Sales]]-[1]!Table1[[#This Row],[Cost]]-[1]!Table1[[#This Row],[Profit]]</f>
        <v>0</v>
      </c>
      <c r="X1957" s="12">
        <f>[1]!Table1[[#This Row],[Quantity]]*[1]!Table1[[#This Row],[Unit_Price]]</f>
        <v>600</v>
      </c>
      <c r="Y1957" s="16">
        <f>[1]!Table1[[#This Row],[Gross_Sales]]*[1]!Table1[[#This Row],[Discount]]</f>
        <v>0</v>
      </c>
      <c r="Z1957" s="17">
        <f>[1]!Table1[[#This Row],[Gross_Sales]]*[1]!Table1[[#This Row],[Discount_amount]]</f>
        <v>0</v>
      </c>
      <c r="AA1957" s="15">
        <f>IFERROR([1]!Table1[[#This Row],[Profit]]/[1]!Table1[[#This Row],[Sales]],0)</f>
        <v>0.36666666666666664</v>
      </c>
      <c r="AB1957" s="12">
        <f>YEAR([1]!Table1[[#This Row],[Order_Date]])</f>
        <v>2024</v>
      </c>
      <c r="AC1957" s="12">
        <f>MONTH([1]!Table1[[#This Row],[Order_Date]])</f>
        <v>8</v>
      </c>
      <c r="AD1957" s="12" t="str">
        <f t="shared" si="90"/>
        <v>Aug</v>
      </c>
      <c r="AE1957" s="12" t="str">
        <f t="shared" si="91"/>
        <v>Q3</v>
      </c>
      <c r="AF1957" s="12" t="str">
        <f t="shared" si="92"/>
        <v>2024-Aug</v>
      </c>
      <c r="AG1957" s="12">
        <f>COUNTIF(C:C,Table1[[#This Row],[Customer_ID]])</f>
        <v>4</v>
      </c>
      <c r="AH1957" s="18" t="e">
        <f>IF([1]!Table1[[#This Row],[Customer_order_count]] &gt;= 10,"FREQUENT",IF([1]!Table1[[#This Row],[Customer_order_count]] &lt;= 10,"REGULAR","OCASSIONAL"))</f>
        <v>#REF!</v>
      </c>
    </row>
    <row r="1958" spans="1:34" x14ac:dyDescent="0.25">
      <c r="A1958" s="1" t="s">
        <v>2801</v>
      </c>
      <c r="B1958" s="2">
        <v>45418</v>
      </c>
      <c r="C1958" s="3" t="s">
        <v>715</v>
      </c>
      <c r="D1958" s="4" t="s">
        <v>448</v>
      </c>
      <c r="E1958" s="4" t="s">
        <v>16</v>
      </c>
      <c r="F1958" s="5">
        <v>38</v>
      </c>
      <c r="G1958" s="3" t="s">
        <v>317</v>
      </c>
      <c r="H1958" s="3" t="s">
        <v>5</v>
      </c>
      <c r="I1958" s="3" t="s">
        <v>305</v>
      </c>
      <c r="J1958" s="3" t="s">
        <v>306</v>
      </c>
      <c r="K1958" s="3" t="s">
        <v>91</v>
      </c>
      <c r="L1958" s="5">
        <v>1</v>
      </c>
      <c r="M1958" s="5">
        <v>8500</v>
      </c>
      <c r="N1958" s="6">
        <v>0.1</v>
      </c>
      <c r="O1958" s="5">
        <v>7650</v>
      </c>
      <c r="P1958" s="5">
        <v>6500</v>
      </c>
      <c r="Q1958" s="5">
        <f>Table1[[#This Row],[Sales]]-Table1[[#This Row],[Cost]]</f>
        <v>1150</v>
      </c>
      <c r="R1958" s="3" t="s">
        <v>17</v>
      </c>
      <c r="S1958" s="3" t="s">
        <v>10</v>
      </c>
      <c r="T1958" s="3" t="s">
        <v>11</v>
      </c>
      <c r="U1958" s="3" t="s">
        <v>27</v>
      </c>
      <c r="V1958" s="6">
        <f>Table1[[#This Row],[Profit]]/Table1[[#This Row],[Sales]]</f>
        <v>0.15032679738562091</v>
      </c>
      <c r="W1958" s="3">
        <f>[1]!Table1[[#This Row],[Sales]]-[1]!Table1[[#This Row],[Cost]]-[1]!Table1[[#This Row],[Profit]]</f>
        <v>0</v>
      </c>
      <c r="X1958" s="3">
        <f>[1]!Table1[[#This Row],[Quantity]]*[1]!Table1[[#This Row],[Unit_Price]]</f>
        <v>8500</v>
      </c>
      <c r="Y1958" s="7">
        <f>[1]!Table1[[#This Row],[Gross_Sales]]*[1]!Table1[[#This Row],[Discount]]</f>
        <v>850</v>
      </c>
      <c r="Z1958" s="8">
        <f>[1]!Table1[[#This Row],[Gross_Sales]]*[1]!Table1[[#This Row],[Discount_amount]]</f>
        <v>7225000</v>
      </c>
      <c r="AA1958" s="6">
        <f>IFERROR([1]!Table1[[#This Row],[Profit]]/[1]!Table1[[#This Row],[Sales]],0)</f>
        <v>0.15032679738562091</v>
      </c>
      <c r="AB1958" s="3">
        <f>YEAR([1]!Table1[[#This Row],[Order_Date]])</f>
        <v>2024</v>
      </c>
      <c r="AC1958" s="3">
        <f>MONTH([1]!Table1[[#This Row],[Order_Date]])</f>
        <v>5</v>
      </c>
      <c r="AD1958" s="3" t="str">
        <f t="shared" si="90"/>
        <v>May</v>
      </c>
      <c r="AE1958" s="3" t="str">
        <f t="shared" si="91"/>
        <v>Q2</v>
      </c>
      <c r="AF1958" s="3" t="str">
        <f t="shared" si="92"/>
        <v>2024-May</v>
      </c>
      <c r="AG1958" s="3">
        <f>COUNTIF(C:C,Table1[[#This Row],[Customer_ID]])</f>
        <v>21</v>
      </c>
      <c r="AH1958" s="9" t="e">
        <f>IF([1]!Table1[[#This Row],[Customer_order_count]] &gt;= 10,"FREQUENT",IF([1]!Table1[[#This Row],[Customer_order_count]] &lt;= 10,"REGULAR","OCASSIONAL"))</f>
        <v>#REF!</v>
      </c>
    </row>
    <row r="1959" spans="1:34" x14ac:dyDescent="0.25">
      <c r="A1959" s="10" t="s">
        <v>2802</v>
      </c>
      <c r="B1959" s="11">
        <v>45894</v>
      </c>
      <c r="C1959" s="12" t="s">
        <v>1253</v>
      </c>
      <c r="D1959" s="13" t="s">
        <v>1254</v>
      </c>
      <c r="E1959" s="13" t="s">
        <v>16</v>
      </c>
      <c r="F1959" s="14">
        <v>45</v>
      </c>
      <c r="G1959" s="12" t="s">
        <v>275</v>
      </c>
      <c r="H1959" s="12" t="s">
        <v>276</v>
      </c>
      <c r="I1959" s="12" t="s">
        <v>143</v>
      </c>
      <c r="J1959" s="12" t="s">
        <v>144</v>
      </c>
      <c r="K1959" s="12" t="s">
        <v>76</v>
      </c>
      <c r="L1959" s="14">
        <v>3</v>
      </c>
      <c r="M1959" s="14">
        <v>700</v>
      </c>
      <c r="N1959" s="15">
        <v>0.2</v>
      </c>
      <c r="O1959" s="14">
        <v>1680</v>
      </c>
      <c r="P1959" s="14">
        <v>1710</v>
      </c>
      <c r="Q1959" s="5">
        <f>Table1[[#This Row],[Sales]]-Table1[[#This Row],[Cost]]</f>
        <v>-30</v>
      </c>
      <c r="R1959" s="12" t="s">
        <v>26</v>
      </c>
      <c r="S1959" s="12" t="s">
        <v>10</v>
      </c>
      <c r="T1959" s="12" t="s">
        <v>33</v>
      </c>
      <c r="U1959" s="12" t="s">
        <v>27</v>
      </c>
      <c r="V1959" s="6">
        <f>Table1[[#This Row],[Profit]]/Table1[[#This Row],[Sales]]</f>
        <v>-1.7857142857142856E-2</v>
      </c>
      <c r="W1959" s="12">
        <f>[1]!Table1[[#This Row],[Sales]]-[1]!Table1[[#This Row],[Cost]]-[1]!Table1[[#This Row],[Profit]]</f>
        <v>0</v>
      </c>
      <c r="X1959" s="12">
        <f>[1]!Table1[[#This Row],[Quantity]]*[1]!Table1[[#This Row],[Unit_Price]]</f>
        <v>2100</v>
      </c>
      <c r="Y1959" s="16">
        <f>[1]!Table1[[#This Row],[Gross_Sales]]*[1]!Table1[[#This Row],[Discount]]</f>
        <v>420</v>
      </c>
      <c r="Z1959" s="17">
        <f>[1]!Table1[[#This Row],[Gross_Sales]]*[1]!Table1[[#This Row],[Discount_amount]]</f>
        <v>882000</v>
      </c>
      <c r="AA1959" s="15">
        <f>IFERROR([1]!Table1[[#This Row],[Profit]]/[1]!Table1[[#This Row],[Sales]],0)</f>
        <v>-1.7857142857142856E-2</v>
      </c>
      <c r="AB1959" s="12">
        <f>YEAR([1]!Table1[[#This Row],[Order_Date]])</f>
        <v>2025</v>
      </c>
      <c r="AC1959" s="12">
        <f>MONTH([1]!Table1[[#This Row],[Order_Date]])</f>
        <v>8</v>
      </c>
      <c r="AD1959" s="12" t="str">
        <f t="shared" si="90"/>
        <v>Aug</v>
      </c>
      <c r="AE1959" s="12" t="str">
        <f t="shared" si="91"/>
        <v>Q3</v>
      </c>
      <c r="AF1959" s="12" t="str">
        <f t="shared" si="92"/>
        <v>2025-Aug</v>
      </c>
      <c r="AG1959" s="12">
        <f>COUNTIF(C:C,Table1[[#This Row],[Customer_ID]])</f>
        <v>17</v>
      </c>
      <c r="AH1959" s="18" t="e">
        <f>IF([1]!Table1[[#This Row],[Customer_order_count]] &gt;= 10,"FREQUENT",IF([1]!Table1[[#This Row],[Customer_order_count]] &lt;= 10,"REGULAR","OCASSIONAL"))</f>
        <v>#REF!</v>
      </c>
    </row>
    <row r="1960" spans="1:34" x14ac:dyDescent="0.25">
      <c r="A1960" s="1" t="s">
        <v>2803</v>
      </c>
      <c r="B1960" s="2">
        <v>45877</v>
      </c>
      <c r="C1960" s="3" t="s">
        <v>1650</v>
      </c>
      <c r="D1960" s="4" t="s">
        <v>1254</v>
      </c>
      <c r="E1960" s="4" t="s">
        <v>3</v>
      </c>
      <c r="F1960" s="5">
        <v>37</v>
      </c>
      <c r="G1960" s="3" t="s">
        <v>263</v>
      </c>
      <c r="H1960" s="3" t="s">
        <v>5</v>
      </c>
      <c r="I1960" s="3" t="s">
        <v>344</v>
      </c>
      <c r="J1960" s="3" t="s">
        <v>345</v>
      </c>
      <c r="K1960" s="3" t="s">
        <v>39</v>
      </c>
      <c r="L1960" s="5">
        <v>1</v>
      </c>
      <c r="M1960" s="5">
        <v>2200</v>
      </c>
      <c r="N1960" s="6">
        <v>0.2</v>
      </c>
      <c r="O1960" s="5">
        <v>1760</v>
      </c>
      <c r="P1960" s="5">
        <v>1400</v>
      </c>
      <c r="Q1960" s="5">
        <f>Table1[[#This Row],[Sales]]-Table1[[#This Row],[Cost]]</f>
        <v>360</v>
      </c>
      <c r="R1960" s="3" t="s">
        <v>17</v>
      </c>
      <c r="S1960" s="3" t="s">
        <v>10</v>
      </c>
      <c r="T1960" s="3" t="s">
        <v>33</v>
      </c>
      <c r="U1960" s="3" t="s">
        <v>27</v>
      </c>
      <c r="V1960" s="6">
        <f>Table1[[#This Row],[Profit]]/Table1[[#This Row],[Sales]]</f>
        <v>0.20454545454545456</v>
      </c>
      <c r="W1960" s="3">
        <f>[1]!Table1[[#This Row],[Sales]]-[1]!Table1[[#This Row],[Cost]]-[1]!Table1[[#This Row],[Profit]]</f>
        <v>0</v>
      </c>
      <c r="X1960" s="3">
        <f>[1]!Table1[[#This Row],[Quantity]]*[1]!Table1[[#This Row],[Unit_Price]]</f>
        <v>2200</v>
      </c>
      <c r="Y1960" s="7">
        <f>[1]!Table1[[#This Row],[Gross_Sales]]*[1]!Table1[[#This Row],[Discount]]</f>
        <v>440</v>
      </c>
      <c r="Z1960" s="8">
        <f>[1]!Table1[[#This Row],[Gross_Sales]]*[1]!Table1[[#This Row],[Discount_amount]]</f>
        <v>968000</v>
      </c>
      <c r="AA1960" s="6">
        <f>IFERROR([1]!Table1[[#This Row],[Profit]]/[1]!Table1[[#This Row],[Sales]],0)</f>
        <v>0.20454545454545456</v>
      </c>
      <c r="AB1960" s="3">
        <f>YEAR([1]!Table1[[#This Row],[Order_Date]])</f>
        <v>2025</v>
      </c>
      <c r="AC1960" s="3">
        <f>MONTH([1]!Table1[[#This Row],[Order_Date]])</f>
        <v>8</v>
      </c>
      <c r="AD1960" s="3" t="str">
        <f t="shared" si="90"/>
        <v>Aug</v>
      </c>
      <c r="AE1960" s="3" t="str">
        <f t="shared" si="91"/>
        <v>Q3</v>
      </c>
      <c r="AF1960" s="3" t="str">
        <f t="shared" si="92"/>
        <v>2025-Aug</v>
      </c>
      <c r="AG1960" s="3">
        <f>COUNTIF(C:C,Table1[[#This Row],[Customer_ID]])</f>
        <v>7</v>
      </c>
      <c r="AH1960" s="9" t="e">
        <f>IF([1]!Table1[[#This Row],[Customer_order_count]] &gt;= 10,"FREQUENT",IF([1]!Table1[[#This Row],[Customer_order_count]] &lt;= 10,"REGULAR","OCASSIONAL"))</f>
        <v>#REF!</v>
      </c>
    </row>
    <row r="1961" spans="1:34" x14ac:dyDescent="0.25">
      <c r="A1961" s="10" t="s">
        <v>2804</v>
      </c>
      <c r="B1961" s="11">
        <v>45341</v>
      </c>
      <c r="C1961" s="12" t="s">
        <v>799</v>
      </c>
      <c r="D1961" s="13" t="s">
        <v>43</v>
      </c>
      <c r="E1961" s="13" t="s">
        <v>3</v>
      </c>
      <c r="F1961" s="14">
        <v>28</v>
      </c>
      <c r="G1961" s="12" t="s">
        <v>317</v>
      </c>
      <c r="H1961" s="12" t="s">
        <v>5</v>
      </c>
      <c r="I1961" s="12" t="s">
        <v>305</v>
      </c>
      <c r="J1961" s="12" t="s">
        <v>306</v>
      </c>
      <c r="K1961" s="12" t="s">
        <v>91</v>
      </c>
      <c r="L1961" s="14">
        <v>1</v>
      </c>
      <c r="M1961" s="14">
        <v>8500</v>
      </c>
      <c r="N1961" s="15">
        <v>0.05</v>
      </c>
      <c r="O1961" s="14">
        <v>8075</v>
      </c>
      <c r="P1961" s="14">
        <v>6500</v>
      </c>
      <c r="Q1961" s="5">
        <f>Table1[[#This Row],[Sales]]-Table1[[#This Row],[Cost]]</f>
        <v>1575</v>
      </c>
      <c r="R1961" s="12" t="s">
        <v>26</v>
      </c>
      <c r="S1961" s="12" t="s">
        <v>10</v>
      </c>
      <c r="T1961" s="12" t="s">
        <v>18</v>
      </c>
      <c r="U1961" s="12" t="s">
        <v>27</v>
      </c>
      <c r="V1961" s="6">
        <f>Table1[[#This Row],[Profit]]/Table1[[#This Row],[Sales]]</f>
        <v>0.19504643962848298</v>
      </c>
      <c r="W1961" s="12">
        <f>[1]!Table1[[#This Row],[Sales]]-[1]!Table1[[#This Row],[Cost]]-[1]!Table1[[#This Row],[Profit]]</f>
        <v>0</v>
      </c>
      <c r="X1961" s="12">
        <f>[1]!Table1[[#This Row],[Quantity]]*[1]!Table1[[#This Row],[Unit_Price]]</f>
        <v>8500</v>
      </c>
      <c r="Y1961" s="16">
        <f>[1]!Table1[[#This Row],[Gross_Sales]]*[1]!Table1[[#This Row],[Discount]]</f>
        <v>425</v>
      </c>
      <c r="Z1961" s="17">
        <f>[1]!Table1[[#This Row],[Gross_Sales]]*[1]!Table1[[#This Row],[Discount_amount]]</f>
        <v>3612500</v>
      </c>
      <c r="AA1961" s="15">
        <f>IFERROR([1]!Table1[[#This Row],[Profit]]/[1]!Table1[[#This Row],[Sales]],0)</f>
        <v>0.19504643962848298</v>
      </c>
      <c r="AB1961" s="12">
        <f>YEAR([1]!Table1[[#This Row],[Order_Date]])</f>
        <v>2024</v>
      </c>
      <c r="AC1961" s="12">
        <f>MONTH([1]!Table1[[#This Row],[Order_Date]])</f>
        <v>2</v>
      </c>
      <c r="AD1961" s="12" t="str">
        <f t="shared" si="90"/>
        <v>Feb</v>
      </c>
      <c r="AE1961" s="12" t="str">
        <f t="shared" si="91"/>
        <v>Q1</v>
      </c>
      <c r="AF1961" s="12" t="str">
        <f t="shared" si="92"/>
        <v>2024-Feb</v>
      </c>
      <c r="AG1961" s="12">
        <f>COUNTIF(C:C,Table1[[#This Row],[Customer_ID]])</f>
        <v>17</v>
      </c>
      <c r="AH1961" s="18" t="e">
        <f>IF([1]!Table1[[#This Row],[Customer_order_count]] &gt;= 10,"FREQUENT",IF([1]!Table1[[#This Row],[Customer_order_count]] &lt;= 10,"REGULAR","OCASSIONAL"))</f>
        <v>#REF!</v>
      </c>
    </row>
    <row r="1962" spans="1:34" x14ac:dyDescent="0.25">
      <c r="A1962" s="1" t="s">
        <v>2805</v>
      </c>
      <c r="B1962" s="2">
        <v>45477</v>
      </c>
      <c r="C1962" s="3" t="s">
        <v>687</v>
      </c>
      <c r="D1962" s="4" t="s">
        <v>151</v>
      </c>
      <c r="E1962" s="4" t="s">
        <v>16</v>
      </c>
      <c r="F1962" s="5">
        <v>58</v>
      </c>
      <c r="G1962" s="3" t="s">
        <v>269</v>
      </c>
      <c r="H1962" s="3" t="s">
        <v>270</v>
      </c>
      <c r="I1962" s="3" t="s">
        <v>264</v>
      </c>
      <c r="J1962" s="3" t="s">
        <v>265</v>
      </c>
      <c r="K1962" s="3" t="s">
        <v>46</v>
      </c>
      <c r="L1962" s="5">
        <v>1</v>
      </c>
      <c r="M1962" s="5">
        <v>800</v>
      </c>
      <c r="N1962" s="6">
        <v>0.1</v>
      </c>
      <c r="O1962" s="5">
        <v>720</v>
      </c>
      <c r="P1962" s="5">
        <v>500</v>
      </c>
      <c r="Q1962" s="5">
        <f>Table1[[#This Row],[Sales]]-Table1[[#This Row],[Cost]]</f>
        <v>220</v>
      </c>
      <c r="R1962" s="3" t="s">
        <v>77</v>
      </c>
      <c r="S1962" s="3" t="s">
        <v>10</v>
      </c>
      <c r="T1962" s="3" t="s">
        <v>33</v>
      </c>
      <c r="U1962" s="3" t="s">
        <v>19</v>
      </c>
      <c r="V1962" s="6">
        <f>Table1[[#This Row],[Profit]]/Table1[[#This Row],[Sales]]</f>
        <v>0.30555555555555558</v>
      </c>
      <c r="W1962" s="3">
        <f>[1]!Table1[[#This Row],[Sales]]-[1]!Table1[[#This Row],[Cost]]-[1]!Table1[[#This Row],[Profit]]</f>
        <v>0</v>
      </c>
      <c r="X1962" s="3">
        <f>[1]!Table1[[#This Row],[Quantity]]*[1]!Table1[[#This Row],[Unit_Price]]</f>
        <v>800</v>
      </c>
      <c r="Y1962" s="7">
        <f>[1]!Table1[[#This Row],[Gross_Sales]]*[1]!Table1[[#This Row],[Discount]]</f>
        <v>80</v>
      </c>
      <c r="Z1962" s="8">
        <f>[1]!Table1[[#This Row],[Gross_Sales]]*[1]!Table1[[#This Row],[Discount_amount]]</f>
        <v>64000</v>
      </c>
      <c r="AA1962" s="6">
        <f>IFERROR([1]!Table1[[#This Row],[Profit]]/[1]!Table1[[#This Row],[Sales]],0)</f>
        <v>0.30555555555555558</v>
      </c>
      <c r="AB1962" s="3">
        <f>YEAR([1]!Table1[[#This Row],[Order_Date]])</f>
        <v>2024</v>
      </c>
      <c r="AC1962" s="3">
        <f>MONTH([1]!Table1[[#This Row],[Order_Date]])</f>
        <v>7</v>
      </c>
      <c r="AD1962" s="3" t="str">
        <f t="shared" si="90"/>
        <v>Jul</v>
      </c>
      <c r="AE1962" s="3" t="str">
        <f t="shared" si="91"/>
        <v>Q3</v>
      </c>
      <c r="AF1962" s="3" t="str">
        <f t="shared" si="92"/>
        <v>2024-Jul</v>
      </c>
      <c r="AG1962" s="3">
        <f>COUNTIF(C:C,Table1[[#This Row],[Customer_ID]])</f>
        <v>5</v>
      </c>
      <c r="AH1962" s="9" t="e">
        <f>IF([1]!Table1[[#This Row],[Customer_order_count]] &gt;= 10,"FREQUENT",IF([1]!Table1[[#This Row],[Customer_order_count]] &lt;= 10,"REGULAR","OCASSIONAL"))</f>
        <v>#REF!</v>
      </c>
    </row>
    <row r="1963" spans="1:34" x14ac:dyDescent="0.25">
      <c r="A1963" s="10" t="s">
        <v>2806</v>
      </c>
      <c r="B1963" s="11">
        <v>45836</v>
      </c>
      <c r="C1963" s="12" t="s">
        <v>1640</v>
      </c>
      <c r="D1963" s="13" t="s">
        <v>731</v>
      </c>
      <c r="E1963" s="13" t="s">
        <v>3</v>
      </c>
      <c r="F1963" s="14">
        <v>41</v>
      </c>
      <c r="G1963" s="12" t="s">
        <v>339</v>
      </c>
      <c r="H1963" s="12" t="s">
        <v>285</v>
      </c>
      <c r="I1963" s="12" t="s">
        <v>127</v>
      </c>
      <c r="J1963" s="12" t="s">
        <v>128</v>
      </c>
      <c r="K1963" s="12" t="s">
        <v>58</v>
      </c>
      <c r="L1963" s="14">
        <v>1</v>
      </c>
      <c r="M1963" s="14">
        <v>3000</v>
      </c>
      <c r="N1963" s="15">
        <v>0.1</v>
      </c>
      <c r="O1963" s="14">
        <v>2700</v>
      </c>
      <c r="P1963" s="14">
        <v>2100</v>
      </c>
      <c r="Q1963" s="5">
        <f>Table1[[#This Row],[Sales]]-Table1[[#This Row],[Cost]]</f>
        <v>600</v>
      </c>
      <c r="R1963" s="12" t="s">
        <v>17</v>
      </c>
      <c r="S1963" s="12" t="s">
        <v>10</v>
      </c>
      <c r="T1963" s="12" t="s">
        <v>11</v>
      </c>
      <c r="U1963" s="12" t="s">
        <v>12</v>
      </c>
      <c r="V1963" s="6">
        <f>Table1[[#This Row],[Profit]]/Table1[[#This Row],[Sales]]</f>
        <v>0.22222222222222221</v>
      </c>
      <c r="W1963" s="12">
        <f>[1]!Table1[[#This Row],[Sales]]-[1]!Table1[[#This Row],[Cost]]-[1]!Table1[[#This Row],[Profit]]</f>
        <v>0</v>
      </c>
      <c r="X1963" s="12">
        <f>[1]!Table1[[#This Row],[Quantity]]*[1]!Table1[[#This Row],[Unit_Price]]</f>
        <v>3000</v>
      </c>
      <c r="Y1963" s="16">
        <f>[1]!Table1[[#This Row],[Gross_Sales]]*[1]!Table1[[#This Row],[Discount]]</f>
        <v>300</v>
      </c>
      <c r="Z1963" s="17">
        <f>[1]!Table1[[#This Row],[Gross_Sales]]*[1]!Table1[[#This Row],[Discount_amount]]</f>
        <v>900000</v>
      </c>
      <c r="AA1963" s="15">
        <f>IFERROR([1]!Table1[[#This Row],[Profit]]/[1]!Table1[[#This Row],[Sales]],0)</f>
        <v>0.22222222222222221</v>
      </c>
      <c r="AB1963" s="12">
        <f>YEAR([1]!Table1[[#This Row],[Order_Date]])</f>
        <v>2025</v>
      </c>
      <c r="AC1963" s="12">
        <f>MONTH([1]!Table1[[#This Row],[Order_Date]])</f>
        <v>6</v>
      </c>
      <c r="AD1963" s="12" t="str">
        <f t="shared" si="90"/>
        <v>Jun</v>
      </c>
      <c r="AE1963" s="12" t="str">
        <f t="shared" si="91"/>
        <v>Q2</v>
      </c>
      <c r="AF1963" s="12" t="str">
        <f t="shared" si="92"/>
        <v>2025-Jun</v>
      </c>
      <c r="AG1963" s="12">
        <f>COUNTIF(C:C,Table1[[#This Row],[Customer_ID]])</f>
        <v>10</v>
      </c>
      <c r="AH1963" s="18" t="e">
        <f>IF([1]!Table1[[#This Row],[Customer_order_count]] &gt;= 10,"FREQUENT",IF([1]!Table1[[#This Row],[Customer_order_count]] &lt;= 10,"REGULAR","OCASSIONAL"))</f>
        <v>#REF!</v>
      </c>
    </row>
    <row r="1964" spans="1:34" x14ac:dyDescent="0.25">
      <c r="A1964" s="1" t="s">
        <v>2807</v>
      </c>
      <c r="B1964" s="2">
        <v>45780</v>
      </c>
      <c r="C1964" s="3" t="s">
        <v>742</v>
      </c>
      <c r="D1964" s="4" t="s">
        <v>523</v>
      </c>
      <c r="E1964" s="4" t="s">
        <v>16</v>
      </c>
      <c r="F1964" s="5">
        <v>47</v>
      </c>
      <c r="G1964" s="3" t="s">
        <v>407</v>
      </c>
      <c r="H1964" s="3" t="s">
        <v>285</v>
      </c>
      <c r="I1964" s="3" t="s">
        <v>81</v>
      </c>
      <c r="J1964" s="3" t="s">
        <v>82</v>
      </c>
      <c r="K1964" s="3" t="s">
        <v>58</v>
      </c>
      <c r="L1964" s="5">
        <v>1</v>
      </c>
      <c r="M1964" s="5">
        <v>3500</v>
      </c>
      <c r="N1964" s="6">
        <v>0.1</v>
      </c>
      <c r="O1964" s="5">
        <v>3150</v>
      </c>
      <c r="P1964" s="5">
        <v>2500</v>
      </c>
      <c r="Q1964" s="5">
        <f>Table1[[#This Row],[Sales]]-Table1[[#This Row],[Cost]]</f>
        <v>650</v>
      </c>
      <c r="R1964" s="3" t="s">
        <v>26</v>
      </c>
      <c r="S1964" s="3" t="s">
        <v>10</v>
      </c>
      <c r="T1964" s="3" t="s">
        <v>11</v>
      </c>
      <c r="U1964" s="3" t="s">
        <v>12</v>
      </c>
      <c r="V1964" s="6">
        <f>Table1[[#This Row],[Profit]]/Table1[[#This Row],[Sales]]</f>
        <v>0.20634920634920634</v>
      </c>
      <c r="W1964" s="3">
        <f>[1]!Table1[[#This Row],[Sales]]-[1]!Table1[[#This Row],[Cost]]-[1]!Table1[[#This Row],[Profit]]</f>
        <v>0</v>
      </c>
      <c r="X1964" s="3">
        <f>[1]!Table1[[#This Row],[Quantity]]*[1]!Table1[[#This Row],[Unit_Price]]</f>
        <v>3500</v>
      </c>
      <c r="Y1964" s="7">
        <f>[1]!Table1[[#This Row],[Gross_Sales]]*[1]!Table1[[#This Row],[Discount]]</f>
        <v>350</v>
      </c>
      <c r="Z1964" s="8">
        <f>[1]!Table1[[#This Row],[Gross_Sales]]*[1]!Table1[[#This Row],[Discount_amount]]</f>
        <v>1225000</v>
      </c>
      <c r="AA1964" s="6">
        <f>IFERROR([1]!Table1[[#This Row],[Profit]]/[1]!Table1[[#This Row],[Sales]],0)</f>
        <v>0.20634920634920634</v>
      </c>
      <c r="AB1964" s="3">
        <f>YEAR([1]!Table1[[#This Row],[Order_Date]])</f>
        <v>2025</v>
      </c>
      <c r="AC1964" s="3">
        <f>MONTH([1]!Table1[[#This Row],[Order_Date]])</f>
        <v>5</v>
      </c>
      <c r="AD1964" s="3" t="str">
        <f t="shared" si="90"/>
        <v>May</v>
      </c>
      <c r="AE1964" s="3" t="str">
        <f t="shared" si="91"/>
        <v>Q2</v>
      </c>
      <c r="AF1964" s="3" t="str">
        <f t="shared" si="92"/>
        <v>2025-May</v>
      </c>
      <c r="AG1964" s="3">
        <f>COUNTIF(C:C,Table1[[#This Row],[Customer_ID]])</f>
        <v>9</v>
      </c>
      <c r="AH1964" s="9" t="e">
        <f>IF([1]!Table1[[#This Row],[Customer_order_count]] &gt;= 10,"FREQUENT",IF([1]!Table1[[#This Row],[Customer_order_count]] &lt;= 10,"REGULAR","OCASSIONAL"))</f>
        <v>#REF!</v>
      </c>
    </row>
    <row r="1965" spans="1:34" x14ac:dyDescent="0.25">
      <c r="A1965" s="10" t="s">
        <v>2808</v>
      </c>
      <c r="B1965" s="11">
        <v>45817</v>
      </c>
      <c r="C1965" s="12" t="s">
        <v>590</v>
      </c>
      <c r="D1965" s="13" t="s">
        <v>591</v>
      </c>
      <c r="E1965" s="13" t="s">
        <v>16</v>
      </c>
      <c r="F1965" s="14">
        <v>37</v>
      </c>
      <c r="G1965" s="12" t="s">
        <v>269</v>
      </c>
      <c r="H1965" s="12" t="s">
        <v>270</v>
      </c>
      <c r="I1965" s="12" t="s">
        <v>109</v>
      </c>
      <c r="J1965" s="12" t="s">
        <v>110</v>
      </c>
      <c r="K1965" s="12" t="s">
        <v>8</v>
      </c>
      <c r="L1965" s="14">
        <v>2</v>
      </c>
      <c r="M1965" s="14">
        <v>4000</v>
      </c>
      <c r="N1965" s="15">
        <v>0.15</v>
      </c>
      <c r="O1965" s="14">
        <v>6800</v>
      </c>
      <c r="P1965" s="14">
        <v>5800</v>
      </c>
      <c r="Q1965" s="5">
        <f>Table1[[#This Row],[Sales]]-Table1[[#This Row],[Cost]]</f>
        <v>1000</v>
      </c>
      <c r="R1965" s="12" t="s">
        <v>26</v>
      </c>
      <c r="S1965" s="12" t="s">
        <v>10</v>
      </c>
      <c r="T1965" s="12" t="s">
        <v>11</v>
      </c>
      <c r="U1965" s="12" t="s">
        <v>19</v>
      </c>
      <c r="V1965" s="6">
        <f>Table1[[#This Row],[Profit]]/Table1[[#This Row],[Sales]]</f>
        <v>0.14705882352941177</v>
      </c>
      <c r="W1965" s="12">
        <f>[1]!Table1[[#This Row],[Sales]]-[1]!Table1[[#This Row],[Cost]]-[1]!Table1[[#This Row],[Profit]]</f>
        <v>0</v>
      </c>
      <c r="X1965" s="12">
        <f>[1]!Table1[[#This Row],[Quantity]]*[1]!Table1[[#This Row],[Unit_Price]]</f>
        <v>8000</v>
      </c>
      <c r="Y1965" s="16">
        <f>[1]!Table1[[#This Row],[Gross_Sales]]*[1]!Table1[[#This Row],[Discount]]</f>
        <v>1200</v>
      </c>
      <c r="Z1965" s="17">
        <f>[1]!Table1[[#This Row],[Gross_Sales]]*[1]!Table1[[#This Row],[Discount_amount]]</f>
        <v>9600000</v>
      </c>
      <c r="AA1965" s="15">
        <f>IFERROR([1]!Table1[[#This Row],[Profit]]/[1]!Table1[[#This Row],[Sales]],0)</f>
        <v>0.14705882352941177</v>
      </c>
      <c r="AB1965" s="12">
        <f>YEAR([1]!Table1[[#This Row],[Order_Date]])</f>
        <v>2025</v>
      </c>
      <c r="AC1965" s="12">
        <f>MONTH([1]!Table1[[#This Row],[Order_Date]])</f>
        <v>6</v>
      </c>
      <c r="AD1965" s="12" t="str">
        <f t="shared" si="90"/>
        <v>Jun</v>
      </c>
      <c r="AE1965" s="12" t="str">
        <f t="shared" si="91"/>
        <v>Q2</v>
      </c>
      <c r="AF1965" s="12" t="str">
        <f t="shared" si="92"/>
        <v>2025-Jun</v>
      </c>
      <c r="AG1965" s="12">
        <f>COUNTIF(C:C,Table1[[#This Row],[Customer_ID]])</f>
        <v>4</v>
      </c>
      <c r="AH1965" s="18" t="e">
        <f>IF([1]!Table1[[#This Row],[Customer_order_count]] &gt;= 10,"FREQUENT",IF([1]!Table1[[#This Row],[Customer_order_count]] &lt;= 10,"REGULAR","OCASSIONAL"))</f>
        <v>#REF!</v>
      </c>
    </row>
    <row r="1966" spans="1:34" x14ac:dyDescent="0.25">
      <c r="A1966" s="1" t="s">
        <v>2809</v>
      </c>
      <c r="B1966" s="2">
        <v>45679</v>
      </c>
      <c r="C1966" s="3" t="s">
        <v>405</v>
      </c>
      <c r="D1966" s="4" t="s">
        <v>406</v>
      </c>
      <c r="E1966" s="4" t="s">
        <v>16</v>
      </c>
      <c r="F1966" s="5">
        <v>56</v>
      </c>
      <c r="G1966" s="3" t="s">
        <v>407</v>
      </c>
      <c r="H1966" s="3" t="s">
        <v>285</v>
      </c>
      <c r="I1966" s="3" t="s">
        <v>81</v>
      </c>
      <c r="J1966" s="3" t="s">
        <v>82</v>
      </c>
      <c r="K1966" s="3" t="s">
        <v>58</v>
      </c>
      <c r="L1966" s="5">
        <v>1</v>
      </c>
      <c r="M1966" s="5">
        <v>3500</v>
      </c>
      <c r="N1966" s="6">
        <v>0.05</v>
      </c>
      <c r="O1966" s="5">
        <v>3325</v>
      </c>
      <c r="P1966" s="5">
        <v>2500</v>
      </c>
      <c r="Q1966" s="5">
        <f>Table1[[#This Row],[Sales]]-Table1[[#This Row],[Cost]]</f>
        <v>825</v>
      </c>
      <c r="R1966" s="3" t="s">
        <v>9</v>
      </c>
      <c r="S1966" s="3" t="s">
        <v>10</v>
      </c>
      <c r="T1966" s="3" t="s">
        <v>18</v>
      </c>
      <c r="U1966" s="3" t="s">
        <v>12</v>
      </c>
      <c r="V1966" s="6">
        <f>Table1[[#This Row],[Profit]]/Table1[[#This Row],[Sales]]</f>
        <v>0.24812030075187969</v>
      </c>
      <c r="W1966" s="3">
        <f>[1]!Table1[[#This Row],[Sales]]-[1]!Table1[[#This Row],[Cost]]-[1]!Table1[[#This Row],[Profit]]</f>
        <v>0</v>
      </c>
      <c r="X1966" s="3">
        <f>[1]!Table1[[#This Row],[Quantity]]*[1]!Table1[[#This Row],[Unit_Price]]</f>
        <v>3500</v>
      </c>
      <c r="Y1966" s="7">
        <f>[1]!Table1[[#This Row],[Gross_Sales]]*[1]!Table1[[#This Row],[Discount]]</f>
        <v>175</v>
      </c>
      <c r="Z1966" s="8">
        <f>[1]!Table1[[#This Row],[Gross_Sales]]*[1]!Table1[[#This Row],[Discount_amount]]</f>
        <v>612500</v>
      </c>
      <c r="AA1966" s="6">
        <f>IFERROR([1]!Table1[[#This Row],[Profit]]/[1]!Table1[[#This Row],[Sales]],0)</f>
        <v>0.24812030075187969</v>
      </c>
      <c r="AB1966" s="3">
        <f>YEAR([1]!Table1[[#This Row],[Order_Date]])</f>
        <v>2025</v>
      </c>
      <c r="AC1966" s="3">
        <f>MONTH([1]!Table1[[#This Row],[Order_Date]])</f>
        <v>1</v>
      </c>
      <c r="AD1966" s="3" t="str">
        <f t="shared" si="90"/>
        <v>Jan</v>
      </c>
      <c r="AE1966" s="3" t="str">
        <f t="shared" si="91"/>
        <v>Q1</v>
      </c>
      <c r="AF1966" s="3" t="str">
        <f t="shared" si="92"/>
        <v>2025-Jan</v>
      </c>
      <c r="AG1966" s="3">
        <f>COUNTIF(C:C,Table1[[#This Row],[Customer_ID]])</f>
        <v>4</v>
      </c>
      <c r="AH1966" s="9" t="e">
        <f>IF([1]!Table1[[#This Row],[Customer_order_count]] &gt;= 10,"FREQUENT",IF([1]!Table1[[#This Row],[Customer_order_count]] &lt;= 10,"REGULAR","OCASSIONAL"))</f>
        <v>#REF!</v>
      </c>
    </row>
    <row r="1967" spans="1:34" x14ac:dyDescent="0.25">
      <c r="A1967" s="10" t="s">
        <v>2810</v>
      </c>
      <c r="B1967" s="11">
        <v>45946</v>
      </c>
      <c r="C1967" s="12" t="s">
        <v>1460</v>
      </c>
      <c r="D1967" s="13" t="s">
        <v>1461</v>
      </c>
      <c r="E1967" s="13" t="s">
        <v>16</v>
      </c>
      <c r="F1967" s="14">
        <v>22</v>
      </c>
      <c r="G1967" s="12" t="s">
        <v>275</v>
      </c>
      <c r="H1967" s="12" t="s">
        <v>276</v>
      </c>
      <c r="I1967" s="12" t="s">
        <v>264</v>
      </c>
      <c r="J1967" s="12" t="s">
        <v>265</v>
      </c>
      <c r="K1967" s="12" t="s">
        <v>46</v>
      </c>
      <c r="L1967" s="14">
        <v>3</v>
      </c>
      <c r="M1967" s="14">
        <v>800</v>
      </c>
      <c r="N1967" s="15">
        <v>0.15</v>
      </c>
      <c r="O1967" s="14">
        <v>2040</v>
      </c>
      <c r="P1967" s="14">
        <v>1500</v>
      </c>
      <c r="Q1967" s="5">
        <f>Table1[[#This Row],[Sales]]-Table1[[#This Row],[Cost]]</f>
        <v>540</v>
      </c>
      <c r="R1967" s="12" t="s">
        <v>9</v>
      </c>
      <c r="S1967" s="12" t="s">
        <v>10</v>
      </c>
      <c r="T1967" s="12" t="s">
        <v>40</v>
      </c>
      <c r="U1967" s="12" t="s">
        <v>12</v>
      </c>
      <c r="V1967" s="6">
        <f>Table1[[#This Row],[Profit]]/Table1[[#This Row],[Sales]]</f>
        <v>0.26470588235294118</v>
      </c>
      <c r="W1967" s="12">
        <f>[1]!Table1[[#This Row],[Sales]]-[1]!Table1[[#This Row],[Cost]]-[1]!Table1[[#This Row],[Profit]]</f>
        <v>0</v>
      </c>
      <c r="X1967" s="12">
        <f>[1]!Table1[[#This Row],[Quantity]]*[1]!Table1[[#This Row],[Unit_Price]]</f>
        <v>2400</v>
      </c>
      <c r="Y1967" s="16">
        <f>[1]!Table1[[#This Row],[Gross_Sales]]*[1]!Table1[[#This Row],[Discount]]</f>
        <v>360</v>
      </c>
      <c r="Z1967" s="17">
        <f>[1]!Table1[[#This Row],[Gross_Sales]]*[1]!Table1[[#This Row],[Discount_amount]]</f>
        <v>864000</v>
      </c>
      <c r="AA1967" s="15">
        <f>IFERROR([1]!Table1[[#This Row],[Profit]]/[1]!Table1[[#This Row],[Sales]],0)</f>
        <v>0.26470588235294118</v>
      </c>
      <c r="AB1967" s="12">
        <f>YEAR([1]!Table1[[#This Row],[Order_Date]])</f>
        <v>2025</v>
      </c>
      <c r="AC1967" s="12">
        <f>MONTH([1]!Table1[[#This Row],[Order_Date]])</f>
        <v>10</v>
      </c>
      <c r="AD1967" s="12" t="str">
        <f t="shared" si="90"/>
        <v>Oct</v>
      </c>
      <c r="AE1967" s="12" t="str">
        <f t="shared" si="91"/>
        <v>Q4</v>
      </c>
      <c r="AF1967" s="12" t="str">
        <f t="shared" si="92"/>
        <v>2025-Oct</v>
      </c>
      <c r="AG1967" s="12">
        <f>COUNTIF(C:C,Table1[[#This Row],[Customer_ID]])</f>
        <v>6</v>
      </c>
      <c r="AH1967" s="18" t="e">
        <f>IF([1]!Table1[[#This Row],[Customer_order_count]] &gt;= 10,"FREQUENT",IF([1]!Table1[[#This Row],[Customer_order_count]] &lt;= 10,"REGULAR","OCASSIONAL"))</f>
        <v>#REF!</v>
      </c>
    </row>
    <row r="1968" spans="1:34" x14ac:dyDescent="0.25">
      <c r="A1968" s="1" t="s">
        <v>2811</v>
      </c>
      <c r="B1968" s="2">
        <v>45915</v>
      </c>
      <c r="C1968" s="3" t="s">
        <v>687</v>
      </c>
      <c r="D1968" s="4" t="s">
        <v>151</v>
      </c>
      <c r="E1968" s="4" t="s">
        <v>16</v>
      </c>
      <c r="F1968" s="5">
        <v>58</v>
      </c>
      <c r="G1968" s="3" t="s">
        <v>269</v>
      </c>
      <c r="H1968" s="3" t="s">
        <v>270</v>
      </c>
      <c r="I1968" s="3" t="s">
        <v>44</v>
      </c>
      <c r="J1968" s="3" t="s">
        <v>45</v>
      </c>
      <c r="K1968" s="3" t="s">
        <v>46</v>
      </c>
      <c r="L1968" s="5">
        <v>1</v>
      </c>
      <c r="M1968" s="5">
        <v>2500</v>
      </c>
      <c r="N1968" s="6">
        <v>0.05</v>
      </c>
      <c r="O1968" s="5">
        <v>2375</v>
      </c>
      <c r="P1968" s="5">
        <v>1500</v>
      </c>
      <c r="Q1968" s="5">
        <f>Table1[[#This Row],[Sales]]-Table1[[#This Row],[Cost]]</f>
        <v>875</v>
      </c>
      <c r="R1968" s="3" t="s">
        <v>9</v>
      </c>
      <c r="S1968" s="3" t="s">
        <v>10</v>
      </c>
      <c r="T1968" s="3" t="s">
        <v>33</v>
      </c>
      <c r="U1968" s="3" t="s">
        <v>19</v>
      </c>
      <c r="V1968" s="6">
        <f>Table1[[#This Row],[Profit]]/Table1[[#This Row],[Sales]]</f>
        <v>0.36842105263157893</v>
      </c>
      <c r="W1968" s="3">
        <f>[1]!Table1[[#This Row],[Sales]]-[1]!Table1[[#This Row],[Cost]]-[1]!Table1[[#This Row],[Profit]]</f>
        <v>0</v>
      </c>
      <c r="X1968" s="3">
        <f>[1]!Table1[[#This Row],[Quantity]]*[1]!Table1[[#This Row],[Unit_Price]]</f>
        <v>2500</v>
      </c>
      <c r="Y1968" s="7">
        <f>[1]!Table1[[#This Row],[Gross_Sales]]*[1]!Table1[[#This Row],[Discount]]</f>
        <v>125</v>
      </c>
      <c r="Z1968" s="8">
        <f>[1]!Table1[[#This Row],[Gross_Sales]]*[1]!Table1[[#This Row],[Discount_amount]]</f>
        <v>312500</v>
      </c>
      <c r="AA1968" s="6">
        <f>IFERROR([1]!Table1[[#This Row],[Profit]]/[1]!Table1[[#This Row],[Sales]],0)</f>
        <v>0.36842105263157893</v>
      </c>
      <c r="AB1968" s="3">
        <f>YEAR([1]!Table1[[#This Row],[Order_Date]])</f>
        <v>2025</v>
      </c>
      <c r="AC1968" s="3">
        <f>MONTH([1]!Table1[[#This Row],[Order_Date]])</f>
        <v>9</v>
      </c>
      <c r="AD1968" s="3" t="str">
        <f t="shared" si="90"/>
        <v>Sep</v>
      </c>
      <c r="AE1968" s="3" t="str">
        <f t="shared" si="91"/>
        <v>Q3</v>
      </c>
      <c r="AF1968" s="3" t="str">
        <f t="shared" si="92"/>
        <v>2025-Sep</v>
      </c>
      <c r="AG1968" s="3">
        <f>COUNTIF(C:C,Table1[[#This Row],[Customer_ID]])</f>
        <v>5</v>
      </c>
      <c r="AH1968" s="9" t="e">
        <f>IF([1]!Table1[[#This Row],[Customer_order_count]] &gt;= 10,"FREQUENT",IF([1]!Table1[[#This Row],[Customer_order_count]] &lt;= 10,"REGULAR","OCASSIONAL"))</f>
        <v>#REF!</v>
      </c>
    </row>
    <row r="1969" spans="1:34" x14ac:dyDescent="0.25">
      <c r="A1969" s="10" t="s">
        <v>2812</v>
      </c>
      <c r="B1969" s="11">
        <v>45654</v>
      </c>
      <c r="C1969" s="12" t="s">
        <v>1640</v>
      </c>
      <c r="D1969" s="13" t="s">
        <v>731</v>
      </c>
      <c r="E1969" s="13" t="s">
        <v>3</v>
      </c>
      <c r="F1969" s="14">
        <v>41</v>
      </c>
      <c r="G1969" s="12" t="s">
        <v>339</v>
      </c>
      <c r="H1969" s="12" t="s">
        <v>285</v>
      </c>
      <c r="I1969" s="12" t="s">
        <v>74</v>
      </c>
      <c r="J1969" s="12" t="s">
        <v>75</v>
      </c>
      <c r="K1969" s="12" t="s">
        <v>76</v>
      </c>
      <c r="L1969" s="14">
        <v>1</v>
      </c>
      <c r="M1969" s="14">
        <v>550</v>
      </c>
      <c r="N1969" s="15">
        <v>0</v>
      </c>
      <c r="O1969" s="14">
        <v>550</v>
      </c>
      <c r="P1969" s="14">
        <v>450</v>
      </c>
      <c r="Q1969" s="5">
        <f>Table1[[#This Row],[Sales]]-Table1[[#This Row],[Cost]]</f>
        <v>100</v>
      </c>
      <c r="R1969" s="12" t="s">
        <v>17</v>
      </c>
      <c r="S1969" s="12" t="s">
        <v>10</v>
      </c>
      <c r="T1969" s="12" t="s">
        <v>40</v>
      </c>
      <c r="U1969" s="12" t="s">
        <v>12</v>
      </c>
      <c r="V1969" s="6">
        <f>Table1[[#This Row],[Profit]]/Table1[[#This Row],[Sales]]</f>
        <v>0.18181818181818182</v>
      </c>
      <c r="W1969" s="12">
        <f>[1]!Table1[[#This Row],[Sales]]-[1]!Table1[[#This Row],[Cost]]-[1]!Table1[[#This Row],[Profit]]</f>
        <v>0</v>
      </c>
      <c r="X1969" s="12">
        <f>[1]!Table1[[#This Row],[Quantity]]*[1]!Table1[[#This Row],[Unit_Price]]</f>
        <v>550</v>
      </c>
      <c r="Y1969" s="16">
        <f>[1]!Table1[[#This Row],[Gross_Sales]]*[1]!Table1[[#This Row],[Discount]]</f>
        <v>0</v>
      </c>
      <c r="Z1969" s="17">
        <f>[1]!Table1[[#This Row],[Gross_Sales]]*[1]!Table1[[#This Row],[Discount_amount]]</f>
        <v>0</v>
      </c>
      <c r="AA1969" s="15">
        <f>IFERROR([1]!Table1[[#This Row],[Profit]]/[1]!Table1[[#This Row],[Sales]],0)</f>
        <v>0.18181818181818182</v>
      </c>
      <c r="AB1969" s="12">
        <f>YEAR([1]!Table1[[#This Row],[Order_Date]])</f>
        <v>2024</v>
      </c>
      <c r="AC1969" s="12">
        <f>MONTH([1]!Table1[[#This Row],[Order_Date]])</f>
        <v>12</v>
      </c>
      <c r="AD1969" s="12" t="str">
        <f t="shared" si="90"/>
        <v>Dec</v>
      </c>
      <c r="AE1969" s="12" t="str">
        <f t="shared" si="91"/>
        <v>Q4</v>
      </c>
      <c r="AF1969" s="12" t="str">
        <f t="shared" si="92"/>
        <v>2024-Dec</v>
      </c>
      <c r="AG1969" s="12">
        <f>COUNTIF(C:C,Table1[[#This Row],[Customer_ID]])</f>
        <v>10</v>
      </c>
      <c r="AH1969" s="18" t="e">
        <f>IF([1]!Table1[[#This Row],[Customer_order_count]] &gt;= 10,"FREQUENT",IF([1]!Table1[[#This Row],[Customer_order_count]] &lt;= 10,"REGULAR","OCASSIONAL"))</f>
        <v>#REF!</v>
      </c>
    </row>
    <row r="1970" spans="1:34" x14ac:dyDescent="0.25">
      <c r="A1970" s="1" t="s">
        <v>2813</v>
      </c>
      <c r="B1970" s="2">
        <v>45730</v>
      </c>
      <c r="C1970" s="3" t="s">
        <v>160</v>
      </c>
      <c r="D1970" s="3" t="s">
        <v>161</v>
      </c>
      <c r="E1970" s="3" t="s">
        <v>16</v>
      </c>
      <c r="F1970" s="3">
        <v>60</v>
      </c>
      <c r="G1970" s="3" t="s">
        <v>4</v>
      </c>
      <c r="H1970" s="3" t="s">
        <v>5</v>
      </c>
      <c r="I1970" s="3" t="s">
        <v>105</v>
      </c>
      <c r="J1970" s="3" t="s">
        <v>106</v>
      </c>
      <c r="K1970" s="3" t="s">
        <v>76</v>
      </c>
      <c r="L1970" s="3">
        <v>2</v>
      </c>
      <c r="M1970" s="3">
        <v>450</v>
      </c>
      <c r="N1970" s="3">
        <v>0.05</v>
      </c>
      <c r="O1970" s="3">
        <v>0</v>
      </c>
      <c r="P1970" s="3">
        <v>660</v>
      </c>
      <c r="Q1970" s="5">
        <f>Table1[[#This Row],[Sales]]-Table1[[#This Row],[Cost]]</f>
        <v>-660</v>
      </c>
      <c r="R1970" s="3" t="s">
        <v>77</v>
      </c>
      <c r="S1970" s="3" t="s">
        <v>291</v>
      </c>
      <c r="T1970" s="3" t="s">
        <v>18</v>
      </c>
      <c r="U1970" s="3" t="s">
        <v>19</v>
      </c>
      <c r="V1970" s="3" t="e">
        <f>Table1[[#This Row],[Profit]]/Table1[[#This Row],[Sales]]</f>
        <v>#DIV/0!</v>
      </c>
      <c r="W1970" s="3">
        <f>[1]!Table1[[#This Row],[Sales]]-[1]!Table1[[#This Row],[Cost]]-[1]!Table1[[#This Row],[Profit]]</f>
        <v>-660</v>
      </c>
      <c r="X1970" s="3">
        <f>[1]!Table1[[#This Row],[Quantity]]*[1]!Table1[[#This Row],[Unit_Price]]</f>
        <v>900</v>
      </c>
      <c r="Y1970" s="3">
        <f>[1]!Table1[[#This Row],[Gross_Sales]]*[1]!Table1[[#This Row],[Discount]]</f>
        <v>45</v>
      </c>
      <c r="Z1970" s="3">
        <f>[1]!Table1[[#This Row],[Gross_Sales]]*[1]!Table1[[#This Row],[Discount_amount]]</f>
        <v>40500</v>
      </c>
      <c r="AA1970" s="3">
        <f>IFERROR([1]!Table1[[#This Row],[Profit]]/[1]!Table1[[#This Row],[Sales]],0)</f>
        <v>0</v>
      </c>
      <c r="AB1970" s="3">
        <f>YEAR([1]!Table1[[#This Row],[Order_Date]])</f>
        <v>2025</v>
      </c>
      <c r="AC1970" s="3">
        <f>MONTH([1]!Table1[[#This Row],[Order_Date]])</f>
        <v>3</v>
      </c>
      <c r="AD1970" s="3" t="str">
        <f t="shared" si="90"/>
        <v>Mar</v>
      </c>
      <c r="AE1970" s="3" t="str">
        <f t="shared" si="91"/>
        <v>Q1</v>
      </c>
      <c r="AF1970" s="3" t="str">
        <f t="shared" si="92"/>
        <v>2025-Mar</v>
      </c>
      <c r="AG1970" s="3">
        <f>COUNTIF(C:C,Table1[[#This Row],[Customer_ID]])</f>
        <v>4</v>
      </c>
      <c r="AH1970" s="9" t="e">
        <f>IF([1]!Table1[[#This Row],[Customer_order_count]] &gt;= 10,"FREQUENT",IF([1]!Table1[[#This Row],[Customer_order_count]] &lt;= 10,"REGULAR","OCASSIONAL"))</f>
        <v>#REF!</v>
      </c>
    </row>
    <row r="1971" spans="1:34" x14ac:dyDescent="0.25">
      <c r="A1971" s="10" t="s">
        <v>2814</v>
      </c>
      <c r="B1971" s="11">
        <v>45526</v>
      </c>
      <c r="C1971" s="12" t="s">
        <v>953</v>
      </c>
      <c r="D1971" s="13" t="s">
        <v>501</v>
      </c>
      <c r="E1971" s="13" t="s">
        <v>16</v>
      </c>
      <c r="F1971" s="14">
        <v>23</v>
      </c>
      <c r="G1971" s="12" t="s">
        <v>312</v>
      </c>
      <c r="H1971" s="12" t="s">
        <v>276</v>
      </c>
      <c r="I1971" s="12" t="s">
        <v>344</v>
      </c>
      <c r="J1971" s="12" t="s">
        <v>345</v>
      </c>
      <c r="K1971" s="12" t="s">
        <v>39</v>
      </c>
      <c r="L1971" s="14">
        <v>3</v>
      </c>
      <c r="M1971" s="14">
        <v>2200</v>
      </c>
      <c r="N1971" s="15">
        <v>0.1</v>
      </c>
      <c r="O1971" s="14">
        <v>5940</v>
      </c>
      <c r="P1971" s="14">
        <v>4200</v>
      </c>
      <c r="Q1971" s="5">
        <f>Table1[[#This Row],[Sales]]-Table1[[#This Row],[Cost]]</f>
        <v>1740</v>
      </c>
      <c r="R1971" s="12" t="s">
        <v>17</v>
      </c>
      <c r="S1971" s="12" t="s">
        <v>10</v>
      </c>
      <c r="T1971" s="12" t="s">
        <v>33</v>
      </c>
      <c r="U1971" s="12" t="s">
        <v>27</v>
      </c>
      <c r="V1971" s="6">
        <f>Table1[[#This Row],[Profit]]/Table1[[#This Row],[Sales]]</f>
        <v>0.29292929292929293</v>
      </c>
      <c r="W1971" s="12">
        <f>[1]!Table1[[#This Row],[Sales]]-[1]!Table1[[#This Row],[Cost]]-[1]!Table1[[#This Row],[Profit]]</f>
        <v>0</v>
      </c>
      <c r="X1971" s="12">
        <f>[1]!Table1[[#This Row],[Quantity]]*[1]!Table1[[#This Row],[Unit_Price]]</f>
        <v>6600</v>
      </c>
      <c r="Y1971" s="16">
        <f>[1]!Table1[[#This Row],[Gross_Sales]]*[1]!Table1[[#This Row],[Discount]]</f>
        <v>660</v>
      </c>
      <c r="Z1971" s="17">
        <f>[1]!Table1[[#This Row],[Gross_Sales]]*[1]!Table1[[#This Row],[Discount_amount]]</f>
        <v>4356000</v>
      </c>
      <c r="AA1971" s="15">
        <f>IFERROR([1]!Table1[[#This Row],[Profit]]/[1]!Table1[[#This Row],[Sales]],0)</f>
        <v>0.29292929292929293</v>
      </c>
      <c r="AB1971" s="12">
        <f>YEAR([1]!Table1[[#This Row],[Order_Date]])</f>
        <v>2024</v>
      </c>
      <c r="AC1971" s="12">
        <f>MONTH([1]!Table1[[#This Row],[Order_Date]])</f>
        <v>8</v>
      </c>
      <c r="AD1971" s="12" t="str">
        <f t="shared" si="90"/>
        <v>Aug</v>
      </c>
      <c r="AE1971" s="12" t="str">
        <f t="shared" si="91"/>
        <v>Q3</v>
      </c>
      <c r="AF1971" s="12" t="str">
        <f t="shared" si="92"/>
        <v>2024-Aug</v>
      </c>
      <c r="AG1971" s="12">
        <f>COUNTIF(C:C,Table1[[#This Row],[Customer_ID]])</f>
        <v>19</v>
      </c>
      <c r="AH1971" s="18" t="e">
        <f>IF([1]!Table1[[#This Row],[Customer_order_count]] &gt;= 10,"FREQUENT",IF([1]!Table1[[#This Row],[Customer_order_count]] &lt;= 10,"REGULAR","OCASSIONAL"))</f>
        <v>#REF!</v>
      </c>
    </row>
    <row r="1972" spans="1:34" x14ac:dyDescent="0.25">
      <c r="A1972" s="1" t="s">
        <v>2815</v>
      </c>
      <c r="B1972" s="2">
        <v>45604</v>
      </c>
      <c r="C1972" s="3" t="s">
        <v>123</v>
      </c>
      <c r="D1972" s="4" t="s">
        <v>124</v>
      </c>
      <c r="E1972" s="4" t="s">
        <v>3</v>
      </c>
      <c r="F1972" s="5">
        <v>47</v>
      </c>
      <c r="G1972" s="3" t="s">
        <v>4</v>
      </c>
      <c r="H1972" s="3" t="s">
        <v>5</v>
      </c>
      <c r="I1972" s="3" t="s">
        <v>44</v>
      </c>
      <c r="J1972" s="3" t="s">
        <v>45</v>
      </c>
      <c r="K1972" s="3" t="s">
        <v>46</v>
      </c>
      <c r="L1972" s="5">
        <v>3</v>
      </c>
      <c r="M1972" s="5">
        <v>2500</v>
      </c>
      <c r="N1972" s="6">
        <v>0.05</v>
      </c>
      <c r="O1972" s="5">
        <v>7125</v>
      </c>
      <c r="P1972" s="5">
        <v>4500</v>
      </c>
      <c r="Q1972" s="5">
        <f>Table1[[#This Row],[Sales]]-Table1[[#This Row],[Cost]]</f>
        <v>2625</v>
      </c>
      <c r="R1972" s="3" t="s">
        <v>9</v>
      </c>
      <c r="S1972" s="3" t="s">
        <v>10</v>
      </c>
      <c r="T1972" s="3" t="s">
        <v>40</v>
      </c>
      <c r="U1972" s="3" t="s">
        <v>12</v>
      </c>
      <c r="V1972" s="6">
        <f>Table1[[#This Row],[Profit]]/Table1[[#This Row],[Sales]]</f>
        <v>0.36842105263157893</v>
      </c>
      <c r="W1972" s="3">
        <f>[1]!Table1[[#This Row],[Sales]]-[1]!Table1[[#This Row],[Cost]]-[1]!Table1[[#This Row],[Profit]]</f>
        <v>0</v>
      </c>
      <c r="X1972" s="3">
        <f>[1]!Table1[[#This Row],[Quantity]]*[1]!Table1[[#This Row],[Unit_Price]]</f>
        <v>7500</v>
      </c>
      <c r="Y1972" s="7">
        <f>[1]!Table1[[#This Row],[Gross_Sales]]*[1]!Table1[[#This Row],[Discount]]</f>
        <v>375</v>
      </c>
      <c r="Z1972" s="8">
        <f>[1]!Table1[[#This Row],[Gross_Sales]]*[1]!Table1[[#This Row],[Discount_amount]]</f>
        <v>2812500</v>
      </c>
      <c r="AA1972" s="6">
        <f>IFERROR([1]!Table1[[#This Row],[Profit]]/[1]!Table1[[#This Row],[Sales]],0)</f>
        <v>0.36842105263157893</v>
      </c>
      <c r="AB1972" s="3">
        <f>YEAR([1]!Table1[[#This Row],[Order_Date]])</f>
        <v>2024</v>
      </c>
      <c r="AC1972" s="3">
        <f>MONTH([1]!Table1[[#This Row],[Order_Date]])</f>
        <v>11</v>
      </c>
      <c r="AD1972" s="3" t="str">
        <f t="shared" si="90"/>
        <v>Nov</v>
      </c>
      <c r="AE1972" s="3" t="str">
        <f t="shared" si="91"/>
        <v>Q4</v>
      </c>
      <c r="AF1972" s="3" t="str">
        <f t="shared" si="92"/>
        <v>2024-Nov</v>
      </c>
      <c r="AG1972" s="3">
        <f>COUNTIF(C:C,Table1[[#This Row],[Customer_ID]])</f>
        <v>9</v>
      </c>
      <c r="AH1972" s="9" t="e">
        <f>IF([1]!Table1[[#This Row],[Customer_order_count]] &gt;= 10,"FREQUENT",IF([1]!Table1[[#This Row],[Customer_order_count]] &lt;= 10,"REGULAR","OCASSIONAL"))</f>
        <v>#REF!</v>
      </c>
    </row>
    <row r="1973" spans="1:34" x14ac:dyDescent="0.25">
      <c r="A1973" s="10" t="s">
        <v>2816</v>
      </c>
      <c r="B1973" s="11">
        <v>45941</v>
      </c>
      <c r="C1973" s="12" t="s">
        <v>508</v>
      </c>
      <c r="D1973" s="13" t="s">
        <v>509</v>
      </c>
      <c r="E1973" s="13" t="s">
        <v>16</v>
      </c>
      <c r="F1973" s="14">
        <v>25</v>
      </c>
      <c r="G1973" s="12" t="s">
        <v>312</v>
      </c>
      <c r="H1973" s="12" t="s">
        <v>276</v>
      </c>
      <c r="I1973" s="12" t="s">
        <v>65</v>
      </c>
      <c r="J1973" s="12" t="s">
        <v>66</v>
      </c>
      <c r="K1973" s="12" t="s">
        <v>25</v>
      </c>
      <c r="L1973" s="14">
        <v>1</v>
      </c>
      <c r="M1973" s="14">
        <v>2500</v>
      </c>
      <c r="N1973" s="15">
        <v>0.05</v>
      </c>
      <c r="O1973" s="14">
        <v>2375</v>
      </c>
      <c r="P1973" s="14">
        <v>1600</v>
      </c>
      <c r="Q1973" s="5">
        <f>Table1[[#This Row],[Sales]]-Table1[[#This Row],[Cost]]</f>
        <v>775</v>
      </c>
      <c r="R1973" s="12" t="s">
        <v>26</v>
      </c>
      <c r="S1973" s="12" t="s">
        <v>10</v>
      </c>
      <c r="T1973" s="12" t="s">
        <v>40</v>
      </c>
      <c r="U1973" s="12" t="s">
        <v>27</v>
      </c>
      <c r="V1973" s="6">
        <f>Table1[[#This Row],[Profit]]/Table1[[#This Row],[Sales]]</f>
        <v>0.32631578947368423</v>
      </c>
      <c r="W1973" s="12">
        <f>[1]!Table1[[#This Row],[Sales]]-[1]!Table1[[#This Row],[Cost]]-[1]!Table1[[#This Row],[Profit]]</f>
        <v>0</v>
      </c>
      <c r="X1973" s="12">
        <f>[1]!Table1[[#This Row],[Quantity]]*[1]!Table1[[#This Row],[Unit_Price]]</f>
        <v>2500</v>
      </c>
      <c r="Y1973" s="16">
        <f>[1]!Table1[[#This Row],[Gross_Sales]]*[1]!Table1[[#This Row],[Discount]]</f>
        <v>125</v>
      </c>
      <c r="Z1973" s="17">
        <f>[1]!Table1[[#This Row],[Gross_Sales]]*[1]!Table1[[#This Row],[Discount_amount]]</f>
        <v>312500</v>
      </c>
      <c r="AA1973" s="15">
        <f>IFERROR([1]!Table1[[#This Row],[Profit]]/[1]!Table1[[#This Row],[Sales]],0)</f>
        <v>0.32631578947368423</v>
      </c>
      <c r="AB1973" s="12">
        <f>YEAR([1]!Table1[[#This Row],[Order_Date]])</f>
        <v>2025</v>
      </c>
      <c r="AC1973" s="12">
        <f>MONTH([1]!Table1[[#This Row],[Order_Date]])</f>
        <v>10</v>
      </c>
      <c r="AD1973" s="12" t="str">
        <f t="shared" si="90"/>
        <v>Oct</v>
      </c>
      <c r="AE1973" s="12" t="str">
        <f t="shared" si="91"/>
        <v>Q4</v>
      </c>
      <c r="AF1973" s="12" t="str">
        <f t="shared" si="92"/>
        <v>2025-Oct</v>
      </c>
      <c r="AG1973" s="12">
        <f>COUNTIF(C:C,Table1[[#This Row],[Customer_ID]])</f>
        <v>11</v>
      </c>
      <c r="AH1973" s="18" t="e">
        <f>IF([1]!Table1[[#This Row],[Customer_order_count]] &gt;= 10,"FREQUENT",IF([1]!Table1[[#This Row],[Customer_order_count]] &lt;= 10,"REGULAR","OCASSIONAL"))</f>
        <v>#REF!</v>
      </c>
    </row>
    <row r="1974" spans="1:34" x14ac:dyDescent="0.25">
      <c r="A1974" s="1" t="s">
        <v>2817</v>
      </c>
      <c r="B1974" s="2">
        <v>45387</v>
      </c>
      <c r="C1974" s="3" t="s">
        <v>1020</v>
      </c>
      <c r="D1974" s="4" t="s">
        <v>184</v>
      </c>
      <c r="E1974" s="4" t="s">
        <v>3</v>
      </c>
      <c r="F1974" s="5">
        <v>44</v>
      </c>
      <c r="G1974" s="3" t="s">
        <v>269</v>
      </c>
      <c r="H1974" s="3" t="s">
        <v>270</v>
      </c>
      <c r="I1974" s="3" t="s">
        <v>305</v>
      </c>
      <c r="J1974" s="3" t="s">
        <v>306</v>
      </c>
      <c r="K1974" s="3" t="s">
        <v>91</v>
      </c>
      <c r="L1974" s="5">
        <v>2</v>
      </c>
      <c r="M1974" s="5">
        <v>8500</v>
      </c>
      <c r="N1974" s="6">
        <v>0.1</v>
      </c>
      <c r="O1974" s="5">
        <v>15300</v>
      </c>
      <c r="P1974" s="5">
        <v>13000</v>
      </c>
      <c r="Q1974" s="5">
        <f>Table1[[#This Row],[Sales]]-Table1[[#This Row],[Cost]]</f>
        <v>2300</v>
      </c>
      <c r="R1974" s="3" t="s">
        <v>17</v>
      </c>
      <c r="S1974" s="3" t="s">
        <v>10</v>
      </c>
      <c r="T1974" s="3" t="s">
        <v>11</v>
      </c>
      <c r="U1974" s="3" t="s">
        <v>12</v>
      </c>
      <c r="V1974" s="6">
        <f>Table1[[#This Row],[Profit]]/Table1[[#This Row],[Sales]]</f>
        <v>0.15032679738562091</v>
      </c>
      <c r="W1974" s="3">
        <f>[1]!Table1[[#This Row],[Sales]]-[1]!Table1[[#This Row],[Cost]]-[1]!Table1[[#This Row],[Profit]]</f>
        <v>0</v>
      </c>
      <c r="X1974" s="3">
        <f>[1]!Table1[[#This Row],[Quantity]]*[1]!Table1[[#This Row],[Unit_Price]]</f>
        <v>17000</v>
      </c>
      <c r="Y1974" s="7">
        <f>[1]!Table1[[#This Row],[Gross_Sales]]*[1]!Table1[[#This Row],[Discount]]</f>
        <v>1700</v>
      </c>
      <c r="Z1974" s="8">
        <f>[1]!Table1[[#This Row],[Gross_Sales]]*[1]!Table1[[#This Row],[Discount_amount]]</f>
        <v>28900000</v>
      </c>
      <c r="AA1974" s="6">
        <f>IFERROR([1]!Table1[[#This Row],[Profit]]/[1]!Table1[[#This Row],[Sales]],0)</f>
        <v>0.15032679738562091</v>
      </c>
      <c r="AB1974" s="3">
        <f>YEAR([1]!Table1[[#This Row],[Order_Date]])</f>
        <v>2024</v>
      </c>
      <c r="AC1974" s="3">
        <f>MONTH([1]!Table1[[#This Row],[Order_Date]])</f>
        <v>4</v>
      </c>
      <c r="AD1974" s="3" t="str">
        <f t="shared" si="90"/>
        <v>Apr</v>
      </c>
      <c r="AE1974" s="3" t="str">
        <f t="shared" si="91"/>
        <v>Q2</v>
      </c>
      <c r="AF1974" s="3" t="str">
        <f t="shared" si="92"/>
        <v>2024-Apr</v>
      </c>
      <c r="AG1974" s="3">
        <f>COUNTIF(C:C,Table1[[#This Row],[Customer_ID]])</f>
        <v>7</v>
      </c>
      <c r="AH1974" s="9" t="e">
        <f>IF([1]!Table1[[#This Row],[Customer_order_count]] &gt;= 10,"FREQUENT",IF([1]!Table1[[#This Row],[Customer_order_count]] &lt;= 10,"REGULAR","OCASSIONAL"))</f>
        <v>#REF!</v>
      </c>
    </row>
    <row r="1975" spans="1:34" x14ac:dyDescent="0.25">
      <c r="A1975" s="10" t="s">
        <v>2818</v>
      </c>
      <c r="B1975" s="11">
        <v>45584</v>
      </c>
      <c r="C1975" s="12" t="s">
        <v>2018</v>
      </c>
      <c r="D1975" s="13" t="s">
        <v>731</v>
      </c>
      <c r="E1975" s="13" t="s">
        <v>16</v>
      </c>
      <c r="F1975" s="14">
        <v>42</v>
      </c>
      <c r="G1975" s="12" t="s">
        <v>269</v>
      </c>
      <c r="H1975" s="12" t="s">
        <v>270</v>
      </c>
      <c r="I1975" s="12" t="s">
        <v>127</v>
      </c>
      <c r="J1975" s="12" t="s">
        <v>128</v>
      </c>
      <c r="K1975" s="12" t="s">
        <v>58</v>
      </c>
      <c r="L1975" s="14">
        <v>1</v>
      </c>
      <c r="M1975" s="14">
        <v>3000</v>
      </c>
      <c r="N1975" s="15">
        <v>0</v>
      </c>
      <c r="O1975" s="14">
        <v>3000</v>
      </c>
      <c r="P1975" s="14">
        <v>2100</v>
      </c>
      <c r="Q1975" s="5">
        <f>Table1[[#This Row],[Sales]]-Table1[[#This Row],[Cost]]</f>
        <v>900</v>
      </c>
      <c r="R1975" s="12" t="s">
        <v>77</v>
      </c>
      <c r="S1975" s="12" t="s">
        <v>10</v>
      </c>
      <c r="T1975" s="12" t="s">
        <v>40</v>
      </c>
      <c r="U1975" s="12" t="s">
        <v>19</v>
      </c>
      <c r="V1975" s="6">
        <f>Table1[[#This Row],[Profit]]/Table1[[#This Row],[Sales]]</f>
        <v>0.3</v>
      </c>
      <c r="W1975" s="12">
        <f>[1]!Table1[[#This Row],[Sales]]-[1]!Table1[[#This Row],[Cost]]-[1]!Table1[[#This Row],[Profit]]</f>
        <v>0</v>
      </c>
      <c r="X1975" s="12">
        <f>[1]!Table1[[#This Row],[Quantity]]*[1]!Table1[[#This Row],[Unit_Price]]</f>
        <v>3000</v>
      </c>
      <c r="Y1975" s="16">
        <f>[1]!Table1[[#This Row],[Gross_Sales]]*[1]!Table1[[#This Row],[Discount]]</f>
        <v>0</v>
      </c>
      <c r="Z1975" s="17">
        <f>[1]!Table1[[#This Row],[Gross_Sales]]*[1]!Table1[[#This Row],[Discount_amount]]</f>
        <v>0</v>
      </c>
      <c r="AA1975" s="15">
        <f>IFERROR([1]!Table1[[#This Row],[Profit]]/[1]!Table1[[#This Row],[Sales]],0)</f>
        <v>0.3</v>
      </c>
      <c r="AB1975" s="12">
        <f>YEAR([1]!Table1[[#This Row],[Order_Date]])</f>
        <v>2024</v>
      </c>
      <c r="AC1975" s="12">
        <f>MONTH([1]!Table1[[#This Row],[Order_Date]])</f>
        <v>10</v>
      </c>
      <c r="AD1975" s="12" t="str">
        <f t="shared" si="90"/>
        <v>Oct</v>
      </c>
      <c r="AE1975" s="12" t="str">
        <f t="shared" si="91"/>
        <v>Q4</v>
      </c>
      <c r="AF1975" s="12" t="str">
        <f t="shared" si="92"/>
        <v>2024-Oct</v>
      </c>
      <c r="AG1975" s="12">
        <f>COUNTIF(C:C,Table1[[#This Row],[Customer_ID]])</f>
        <v>3</v>
      </c>
      <c r="AH1975" s="18" t="e">
        <f>IF([1]!Table1[[#This Row],[Customer_order_count]] &gt;= 10,"FREQUENT",IF([1]!Table1[[#This Row],[Customer_order_count]] &lt;= 10,"REGULAR","OCASSIONAL"))</f>
        <v>#REF!</v>
      </c>
    </row>
    <row r="1976" spans="1:34" x14ac:dyDescent="0.25">
      <c r="A1976" s="1" t="s">
        <v>2819</v>
      </c>
      <c r="B1976" s="2">
        <v>45302</v>
      </c>
      <c r="C1976" s="3" t="s">
        <v>737</v>
      </c>
      <c r="D1976" s="3" t="s">
        <v>438</v>
      </c>
      <c r="E1976" s="3" t="s">
        <v>3</v>
      </c>
      <c r="F1976" s="3">
        <v>23</v>
      </c>
      <c r="G1976" s="3" t="s">
        <v>263</v>
      </c>
      <c r="H1976" s="3" t="s">
        <v>5</v>
      </c>
      <c r="I1976" s="3" t="s">
        <v>44</v>
      </c>
      <c r="J1976" s="3" t="s">
        <v>45</v>
      </c>
      <c r="K1976" s="3" t="s">
        <v>46</v>
      </c>
      <c r="L1976" s="3">
        <v>1</v>
      </c>
      <c r="M1976" s="3">
        <v>2500</v>
      </c>
      <c r="N1976" s="3">
        <v>0.05</v>
      </c>
      <c r="O1976" s="3">
        <v>0</v>
      </c>
      <c r="P1976" s="3">
        <v>1500</v>
      </c>
      <c r="Q1976" s="5">
        <f>Table1[[#This Row],[Sales]]-Table1[[#This Row],[Cost]]</f>
        <v>-1500</v>
      </c>
      <c r="R1976" s="3" t="s">
        <v>9</v>
      </c>
      <c r="S1976" s="3" t="s">
        <v>291</v>
      </c>
      <c r="T1976" s="3" t="s">
        <v>18</v>
      </c>
      <c r="U1976" s="3" t="s">
        <v>27</v>
      </c>
      <c r="V1976" s="3" t="e">
        <f>Table1[[#This Row],[Profit]]/Table1[[#This Row],[Sales]]</f>
        <v>#DIV/0!</v>
      </c>
      <c r="W1976" s="3">
        <f>[1]!Table1[[#This Row],[Sales]]-[1]!Table1[[#This Row],[Cost]]-[1]!Table1[[#This Row],[Profit]]</f>
        <v>-1500</v>
      </c>
      <c r="X1976" s="3">
        <f>[1]!Table1[[#This Row],[Quantity]]*[1]!Table1[[#This Row],[Unit_Price]]</f>
        <v>2500</v>
      </c>
      <c r="Y1976" s="3">
        <f>[1]!Table1[[#This Row],[Gross_Sales]]*[1]!Table1[[#This Row],[Discount]]</f>
        <v>125</v>
      </c>
      <c r="Z1976" s="3">
        <f>[1]!Table1[[#This Row],[Gross_Sales]]*[1]!Table1[[#This Row],[Discount_amount]]</f>
        <v>312500</v>
      </c>
      <c r="AA1976" s="3">
        <f>IFERROR([1]!Table1[[#This Row],[Profit]]/[1]!Table1[[#This Row],[Sales]],0)</f>
        <v>0</v>
      </c>
      <c r="AB1976" s="3">
        <f>YEAR([1]!Table1[[#This Row],[Order_Date]])</f>
        <v>2024</v>
      </c>
      <c r="AC1976" s="3">
        <f>MONTH([1]!Table1[[#This Row],[Order_Date]])</f>
        <v>1</v>
      </c>
      <c r="AD1976" s="3" t="str">
        <f t="shared" si="90"/>
        <v>Jan</v>
      </c>
      <c r="AE1976" s="3" t="str">
        <f t="shared" si="91"/>
        <v>Q1</v>
      </c>
      <c r="AF1976" s="3" t="str">
        <f t="shared" si="92"/>
        <v>2024-Jan</v>
      </c>
      <c r="AG1976" s="3">
        <f>COUNTIF(C:C,Table1[[#This Row],[Customer_ID]])</f>
        <v>12</v>
      </c>
      <c r="AH1976" s="9" t="e">
        <f>IF([1]!Table1[[#This Row],[Customer_order_count]] &gt;= 10,"FREQUENT",IF([1]!Table1[[#This Row],[Customer_order_count]] &lt;= 10,"REGULAR","OCASSIONAL"))</f>
        <v>#REF!</v>
      </c>
    </row>
    <row r="1977" spans="1:34" x14ac:dyDescent="0.25">
      <c r="A1977" s="10" t="s">
        <v>2820</v>
      </c>
      <c r="B1977" s="11">
        <v>45431</v>
      </c>
      <c r="C1977" s="12" t="s">
        <v>587</v>
      </c>
      <c r="D1977" s="13" t="s">
        <v>588</v>
      </c>
      <c r="E1977" s="13" t="s">
        <v>3</v>
      </c>
      <c r="F1977" s="14">
        <v>60</v>
      </c>
      <c r="G1977" s="12" t="s">
        <v>269</v>
      </c>
      <c r="H1977" s="12" t="s">
        <v>270</v>
      </c>
      <c r="I1977" s="12" t="s">
        <v>143</v>
      </c>
      <c r="J1977" s="12" t="s">
        <v>144</v>
      </c>
      <c r="K1977" s="12" t="s">
        <v>76</v>
      </c>
      <c r="L1977" s="14">
        <v>2</v>
      </c>
      <c r="M1977" s="14">
        <v>700</v>
      </c>
      <c r="N1977" s="15">
        <v>0.05</v>
      </c>
      <c r="O1977" s="14">
        <v>1330</v>
      </c>
      <c r="P1977" s="14">
        <v>1140</v>
      </c>
      <c r="Q1977" s="5">
        <f>Table1[[#This Row],[Sales]]-Table1[[#This Row],[Cost]]</f>
        <v>190</v>
      </c>
      <c r="R1977" s="12" t="s">
        <v>17</v>
      </c>
      <c r="S1977" s="12" t="s">
        <v>10</v>
      </c>
      <c r="T1977" s="12" t="s">
        <v>11</v>
      </c>
      <c r="U1977" s="12" t="s">
        <v>27</v>
      </c>
      <c r="V1977" s="6">
        <f>Table1[[#This Row],[Profit]]/Table1[[#This Row],[Sales]]</f>
        <v>0.14285714285714285</v>
      </c>
      <c r="W1977" s="12">
        <f>[1]!Table1[[#This Row],[Sales]]-[1]!Table1[[#This Row],[Cost]]-[1]!Table1[[#This Row],[Profit]]</f>
        <v>0</v>
      </c>
      <c r="X1977" s="12">
        <f>[1]!Table1[[#This Row],[Quantity]]*[1]!Table1[[#This Row],[Unit_Price]]</f>
        <v>1400</v>
      </c>
      <c r="Y1977" s="16">
        <f>[1]!Table1[[#This Row],[Gross_Sales]]*[1]!Table1[[#This Row],[Discount]]</f>
        <v>70</v>
      </c>
      <c r="Z1977" s="17">
        <f>[1]!Table1[[#This Row],[Gross_Sales]]*[1]!Table1[[#This Row],[Discount_amount]]</f>
        <v>98000</v>
      </c>
      <c r="AA1977" s="15">
        <f>IFERROR([1]!Table1[[#This Row],[Profit]]/[1]!Table1[[#This Row],[Sales]],0)</f>
        <v>0.14285714285714285</v>
      </c>
      <c r="AB1977" s="12">
        <f>YEAR([1]!Table1[[#This Row],[Order_Date]])</f>
        <v>2024</v>
      </c>
      <c r="AC1977" s="12">
        <f>MONTH([1]!Table1[[#This Row],[Order_Date]])</f>
        <v>5</v>
      </c>
      <c r="AD1977" s="12" t="str">
        <f t="shared" si="90"/>
        <v>May</v>
      </c>
      <c r="AE1977" s="12" t="str">
        <f t="shared" si="91"/>
        <v>Q2</v>
      </c>
      <c r="AF1977" s="12" t="str">
        <f t="shared" si="92"/>
        <v>2024-May</v>
      </c>
      <c r="AG1977" s="12">
        <f>COUNTIF(C:C,Table1[[#This Row],[Customer_ID]])</f>
        <v>8</v>
      </c>
      <c r="AH1977" s="18" t="e">
        <f>IF([1]!Table1[[#This Row],[Customer_order_count]] &gt;= 10,"FREQUENT",IF([1]!Table1[[#This Row],[Customer_order_count]] &lt;= 10,"REGULAR","OCASSIONAL"))</f>
        <v>#REF!</v>
      </c>
    </row>
    <row r="1978" spans="1:34" x14ac:dyDescent="0.25">
      <c r="A1978" s="1" t="s">
        <v>2821</v>
      </c>
      <c r="B1978" s="2">
        <v>45985</v>
      </c>
      <c r="C1978" s="3" t="s">
        <v>351</v>
      </c>
      <c r="D1978" s="4" t="s">
        <v>352</v>
      </c>
      <c r="E1978" s="4" t="s">
        <v>3</v>
      </c>
      <c r="F1978" s="5">
        <v>54</v>
      </c>
      <c r="G1978" s="3" t="s">
        <v>275</v>
      </c>
      <c r="H1978" s="3" t="s">
        <v>276</v>
      </c>
      <c r="I1978" s="3" t="s">
        <v>127</v>
      </c>
      <c r="J1978" s="3" t="s">
        <v>128</v>
      </c>
      <c r="K1978" s="3" t="s">
        <v>58</v>
      </c>
      <c r="L1978" s="5">
        <v>3</v>
      </c>
      <c r="M1978" s="5">
        <v>3000</v>
      </c>
      <c r="N1978" s="6">
        <v>0.05</v>
      </c>
      <c r="O1978" s="5">
        <v>8550</v>
      </c>
      <c r="P1978" s="5">
        <v>6300</v>
      </c>
      <c r="Q1978" s="5">
        <f>Table1[[#This Row],[Sales]]-Table1[[#This Row],[Cost]]</f>
        <v>2250</v>
      </c>
      <c r="R1978" s="3" t="s">
        <v>9</v>
      </c>
      <c r="S1978" s="3" t="s">
        <v>10</v>
      </c>
      <c r="T1978" s="3" t="s">
        <v>40</v>
      </c>
      <c r="U1978" s="3" t="s">
        <v>27</v>
      </c>
      <c r="V1978" s="6">
        <f>Table1[[#This Row],[Profit]]/Table1[[#This Row],[Sales]]</f>
        <v>0.26315789473684209</v>
      </c>
      <c r="W1978" s="3">
        <f>[1]!Table1[[#This Row],[Sales]]-[1]!Table1[[#This Row],[Cost]]-[1]!Table1[[#This Row],[Profit]]</f>
        <v>0</v>
      </c>
      <c r="X1978" s="3">
        <f>[1]!Table1[[#This Row],[Quantity]]*[1]!Table1[[#This Row],[Unit_Price]]</f>
        <v>9000</v>
      </c>
      <c r="Y1978" s="7">
        <f>[1]!Table1[[#This Row],[Gross_Sales]]*[1]!Table1[[#This Row],[Discount]]</f>
        <v>450</v>
      </c>
      <c r="Z1978" s="8">
        <f>[1]!Table1[[#This Row],[Gross_Sales]]*[1]!Table1[[#This Row],[Discount_amount]]</f>
        <v>4050000</v>
      </c>
      <c r="AA1978" s="6">
        <f>IFERROR([1]!Table1[[#This Row],[Profit]]/[1]!Table1[[#This Row],[Sales]],0)</f>
        <v>0.26315789473684209</v>
      </c>
      <c r="AB1978" s="3">
        <f>YEAR([1]!Table1[[#This Row],[Order_Date]])</f>
        <v>2025</v>
      </c>
      <c r="AC1978" s="3">
        <f>MONTH([1]!Table1[[#This Row],[Order_Date]])</f>
        <v>11</v>
      </c>
      <c r="AD1978" s="3" t="str">
        <f t="shared" si="90"/>
        <v>Nov</v>
      </c>
      <c r="AE1978" s="3" t="str">
        <f t="shared" si="91"/>
        <v>Q4</v>
      </c>
      <c r="AF1978" s="3" t="str">
        <f t="shared" si="92"/>
        <v>2025-Nov</v>
      </c>
      <c r="AG1978" s="3">
        <f>COUNTIF(C:C,Table1[[#This Row],[Customer_ID]])</f>
        <v>22</v>
      </c>
      <c r="AH1978" s="9" t="e">
        <f>IF([1]!Table1[[#This Row],[Customer_order_count]] &gt;= 10,"FREQUENT",IF([1]!Table1[[#This Row],[Customer_order_count]] &lt;= 10,"REGULAR","OCASSIONAL"))</f>
        <v>#REF!</v>
      </c>
    </row>
    <row r="1979" spans="1:34" x14ac:dyDescent="0.25">
      <c r="A1979" s="10" t="s">
        <v>2822</v>
      </c>
      <c r="B1979" s="11">
        <v>45923</v>
      </c>
      <c r="C1979" s="12" t="s">
        <v>912</v>
      </c>
      <c r="D1979" s="13" t="s">
        <v>913</v>
      </c>
      <c r="E1979" s="13" t="s">
        <v>3</v>
      </c>
      <c r="F1979" s="14">
        <v>37</v>
      </c>
      <c r="G1979" s="12" t="s">
        <v>339</v>
      </c>
      <c r="H1979" s="12" t="s">
        <v>285</v>
      </c>
      <c r="I1979" s="12" t="s">
        <v>186</v>
      </c>
      <c r="J1979" s="12" t="s">
        <v>187</v>
      </c>
      <c r="K1979" s="12" t="s">
        <v>91</v>
      </c>
      <c r="L1979" s="14">
        <v>1</v>
      </c>
      <c r="M1979" s="14">
        <v>12000</v>
      </c>
      <c r="N1979" s="15">
        <v>0.15</v>
      </c>
      <c r="O1979" s="14">
        <v>10200</v>
      </c>
      <c r="P1979" s="14">
        <v>9000</v>
      </c>
      <c r="Q1979" s="5">
        <f>Table1[[#This Row],[Sales]]-Table1[[#This Row],[Cost]]</f>
        <v>1200</v>
      </c>
      <c r="R1979" s="12" t="s">
        <v>77</v>
      </c>
      <c r="S1979" s="12" t="s">
        <v>10</v>
      </c>
      <c r="T1979" s="12" t="s">
        <v>33</v>
      </c>
      <c r="U1979" s="12" t="s">
        <v>27</v>
      </c>
      <c r="V1979" s="6">
        <f>Table1[[#This Row],[Profit]]/Table1[[#This Row],[Sales]]</f>
        <v>0.11764705882352941</v>
      </c>
      <c r="W1979" s="12">
        <f>[1]!Table1[[#This Row],[Sales]]-[1]!Table1[[#This Row],[Cost]]-[1]!Table1[[#This Row],[Profit]]</f>
        <v>0</v>
      </c>
      <c r="X1979" s="12">
        <f>[1]!Table1[[#This Row],[Quantity]]*[1]!Table1[[#This Row],[Unit_Price]]</f>
        <v>12000</v>
      </c>
      <c r="Y1979" s="16">
        <f>[1]!Table1[[#This Row],[Gross_Sales]]*[1]!Table1[[#This Row],[Discount]]</f>
        <v>1800</v>
      </c>
      <c r="Z1979" s="17">
        <f>[1]!Table1[[#This Row],[Gross_Sales]]*[1]!Table1[[#This Row],[Discount_amount]]</f>
        <v>21600000</v>
      </c>
      <c r="AA1979" s="15">
        <f>IFERROR([1]!Table1[[#This Row],[Profit]]/[1]!Table1[[#This Row],[Sales]],0)</f>
        <v>0.11764705882352941</v>
      </c>
      <c r="AB1979" s="12">
        <f>YEAR([1]!Table1[[#This Row],[Order_Date]])</f>
        <v>2025</v>
      </c>
      <c r="AC1979" s="12">
        <f>MONTH([1]!Table1[[#This Row],[Order_Date]])</f>
        <v>9</v>
      </c>
      <c r="AD1979" s="12" t="str">
        <f t="shared" si="90"/>
        <v>Sep</v>
      </c>
      <c r="AE1979" s="12" t="str">
        <f t="shared" si="91"/>
        <v>Q3</v>
      </c>
      <c r="AF1979" s="12" t="str">
        <f t="shared" si="92"/>
        <v>2025-Sep</v>
      </c>
      <c r="AG1979" s="12">
        <f>COUNTIF(C:C,Table1[[#This Row],[Customer_ID]])</f>
        <v>16</v>
      </c>
      <c r="AH1979" s="18" t="e">
        <f>IF([1]!Table1[[#This Row],[Customer_order_count]] &gt;= 10,"FREQUENT",IF([1]!Table1[[#This Row],[Customer_order_count]] &lt;= 10,"REGULAR","OCASSIONAL"))</f>
        <v>#REF!</v>
      </c>
    </row>
    <row r="1980" spans="1:34" x14ac:dyDescent="0.25">
      <c r="A1980" s="1" t="s">
        <v>2823</v>
      </c>
      <c r="B1980" s="2">
        <v>45727</v>
      </c>
      <c r="C1980" s="3" t="s">
        <v>311</v>
      </c>
      <c r="D1980" s="4" t="s">
        <v>101</v>
      </c>
      <c r="E1980" s="4" t="s">
        <v>16</v>
      </c>
      <c r="F1980" s="5">
        <v>42</v>
      </c>
      <c r="G1980" s="3" t="s">
        <v>312</v>
      </c>
      <c r="H1980" s="3" t="s">
        <v>276</v>
      </c>
      <c r="I1980" s="3" t="s">
        <v>109</v>
      </c>
      <c r="J1980" s="3" t="s">
        <v>110</v>
      </c>
      <c r="K1980" s="3" t="s">
        <v>8</v>
      </c>
      <c r="L1980" s="5">
        <v>2</v>
      </c>
      <c r="M1980" s="5">
        <v>4000</v>
      </c>
      <c r="N1980" s="6">
        <v>0.2</v>
      </c>
      <c r="O1980" s="5">
        <v>6400</v>
      </c>
      <c r="P1980" s="5">
        <v>5800</v>
      </c>
      <c r="Q1980" s="5">
        <f>Table1[[#This Row],[Sales]]-Table1[[#This Row],[Cost]]</f>
        <v>600</v>
      </c>
      <c r="R1980" s="3" t="s">
        <v>17</v>
      </c>
      <c r="S1980" s="3" t="s">
        <v>10</v>
      </c>
      <c r="T1980" s="3" t="s">
        <v>18</v>
      </c>
      <c r="U1980" s="3" t="s">
        <v>27</v>
      </c>
      <c r="V1980" s="6">
        <f>Table1[[#This Row],[Profit]]/Table1[[#This Row],[Sales]]</f>
        <v>9.375E-2</v>
      </c>
      <c r="W1980" s="3">
        <f>[1]!Table1[[#This Row],[Sales]]-[1]!Table1[[#This Row],[Cost]]-[1]!Table1[[#This Row],[Profit]]</f>
        <v>0</v>
      </c>
      <c r="X1980" s="3">
        <f>[1]!Table1[[#This Row],[Quantity]]*[1]!Table1[[#This Row],[Unit_Price]]</f>
        <v>8000</v>
      </c>
      <c r="Y1980" s="7">
        <f>[1]!Table1[[#This Row],[Gross_Sales]]*[1]!Table1[[#This Row],[Discount]]</f>
        <v>1600</v>
      </c>
      <c r="Z1980" s="8">
        <f>[1]!Table1[[#This Row],[Gross_Sales]]*[1]!Table1[[#This Row],[Discount_amount]]</f>
        <v>12800000</v>
      </c>
      <c r="AA1980" s="6">
        <f>IFERROR([1]!Table1[[#This Row],[Profit]]/[1]!Table1[[#This Row],[Sales]],0)</f>
        <v>9.375E-2</v>
      </c>
      <c r="AB1980" s="3">
        <f>YEAR([1]!Table1[[#This Row],[Order_Date]])</f>
        <v>2025</v>
      </c>
      <c r="AC1980" s="3">
        <f>MONTH([1]!Table1[[#This Row],[Order_Date]])</f>
        <v>3</v>
      </c>
      <c r="AD1980" s="3" t="str">
        <f t="shared" si="90"/>
        <v>Mar</v>
      </c>
      <c r="AE1980" s="3" t="str">
        <f t="shared" si="91"/>
        <v>Q1</v>
      </c>
      <c r="AF1980" s="3" t="str">
        <f t="shared" si="92"/>
        <v>2025-Mar</v>
      </c>
      <c r="AG1980" s="3">
        <f>COUNTIF(C:C,Table1[[#This Row],[Customer_ID]])</f>
        <v>21</v>
      </c>
      <c r="AH1980" s="9" t="e">
        <f>IF([1]!Table1[[#This Row],[Customer_order_count]] &gt;= 10,"FREQUENT",IF([1]!Table1[[#This Row],[Customer_order_count]] &lt;= 10,"REGULAR","OCASSIONAL"))</f>
        <v>#REF!</v>
      </c>
    </row>
    <row r="1981" spans="1:34" x14ac:dyDescent="0.25">
      <c r="A1981" s="10" t="s">
        <v>2824</v>
      </c>
      <c r="B1981" s="11">
        <v>45969</v>
      </c>
      <c r="C1981" s="12" t="s">
        <v>1464</v>
      </c>
      <c r="D1981" s="13" t="s">
        <v>1465</v>
      </c>
      <c r="E1981" s="13" t="s">
        <v>3</v>
      </c>
      <c r="F1981" s="14">
        <v>54</v>
      </c>
      <c r="G1981" s="12" t="s">
        <v>407</v>
      </c>
      <c r="H1981" s="12" t="s">
        <v>285</v>
      </c>
      <c r="I1981" s="12" t="s">
        <v>105</v>
      </c>
      <c r="J1981" s="12" t="s">
        <v>106</v>
      </c>
      <c r="K1981" s="12" t="s">
        <v>76</v>
      </c>
      <c r="L1981" s="14">
        <v>3</v>
      </c>
      <c r="M1981" s="14">
        <v>450</v>
      </c>
      <c r="N1981" s="15">
        <v>0.1</v>
      </c>
      <c r="O1981" s="14">
        <v>1215</v>
      </c>
      <c r="P1981" s="14">
        <v>990</v>
      </c>
      <c r="Q1981" s="5">
        <f>Table1[[#This Row],[Sales]]-Table1[[#This Row],[Cost]]</f>
        <v>225</v>
      </c>
      <c r="R1981" s="12" t="s">
        <v>9</v>
      </c>
      <c r="S1981" s="12" t="s">
        <v>10</v>
      </c>
      <c r="T1981" s="12" t="s">
        <v>40</v>
      </c>
      <c r="U1981" s="12" t="s">
        <v>12</v>
      </c>
      <c r="V1981" s="6">
        <f>Table1[[#This Row],[Profit]]/Table1[[#This Row],[Sales]]</f>
        <v>0.18518518518518517</v>
      </c>
      <c r="W1981" s="12">
        <f>[1]!Table1[[#This Row],[Sales]]-[1]!Table1[[#This Row],[Cost]]-[1]!Table1[[#This Row],[Profit]]</f>
        <v>0</v>
      </c>
      <c r="X1981" s="12">
        <f>[1]!Table1[[#This Row],[Quantity]]*[1]!Table1[[#This Row],[Unit_Price]]</f>
        <v>1350</v>
      </c>
      <c r="Y1981" s="16">
        <f>[1]!Table1[[#This Row],[Gross_Sales]]*[1]!Table1[[#This Row],[Discount]]</f>
        <v>135</v>
      </c>
      <c r="Z1981" s="17">
        <f>[1]!Table1[[#This Row],[Gross_Sales]]*[1]!Table1[[#This Row],[Discount_amount]]</f>
        <v>182250</v>
      </c>
      <c r="AA1981" s="15">
        <f>IFERROR([1]!Table1[[#This Row],[Profit]]/[1]!Table1[[#This Row],[Sales]],0)</f>
        <v>0.18518518518518517</v>
      </c>
      <c r="AB1981" s="12">
        <f>YEAR([1]!Table1[[#This Row],[Order_Date]])</f>
        <v>2025</v>
      </c>
      <c r="AC1981" s="12">
        <f>MONTH([1]!Table1[[#This Row],[Order_Date]])</f>
        <v>11</v>
      </c>
      <c r="AD1981" s="12" t="str">
        <f t="shared" si="90"/>
        <v>Nov</v>
      </c>
      <c r="AE1981" s="12" t="str">
        <f t="shared" si="91"/>
        <v>Q4</v>
      </c>
      <c r="AF1981" s="12" t="str">
        <f t="shared" si="92"/>
        <v>2025-Nov</v>
      </c>
      <c r="AG1981" s="12">
        <f>COUNTIF(C:C,Table1[[#This Row],[Customer_ID]])</f>
        <v>6</v>
      </c>
      <c r="AH1981" s="18" t="e">
        <f>IF([1]!Table1[[#This Row],[Customer_order_count]] &gt;= 10,"FREQUENT",IF([1]!Table1[[#This Row],[Customer_order_count]] &lt;= 10,"REGULAR","OCASSIONAL"))</f>
        <v>#REF!</v>
      </c>
    </row>
    <row r="1982" spans="1:34" x14ac:dyDescent="0.25">
      <c r="A1982" s="1" t="s">
        <v>2825</v>
      </c>
      <c r="B1982" s="2">
        <v>45751</v>
      </c>
      <c r="C1982" s="3" t="s">
        <v>545</v>
      </c>
      <c r="D1982" s="3" t="s">
        <v>546</v>
      </c>
      <c r="E1982" s="3" t="s">
        <v>16</v>
      </c>
      <c r="F1982" s="3">
        <v>21</v>
      </c>
      <c r="G1982" s="3" t="s">
        <v>339</v>
      </c>
      <c r="H1982" s="3" t="s">
        <v>285</v>
      </c>
      <c r="I1982" s="3" t="s">
        <v>305</v>
      </c>
      <c r="J1982" s="3" t="s">
        <v>306</v>
      </c>
      <c r="K1982" s="3" t="s">
        <v>91</v>
      </c>
      <c r="L1982" s="3">
        <v>4</v>
      </c>
      <c r="M1982" s="3">
        <v>8500</v>
      </c>
      <c r="N1982" s="3">
        <v>0.1</v>
      </c>
      <c r="O1982" s="3">
        <v>0</v>
      </c>
      <c r="P1982" s="3">
        <v>26000</v>
      </c>
      <c r="Q1982" s="5">
        <f>Table1[[#This Row],[Sales]]-Table1[[#This Row],[Cost]]</f>
        <v>-26000</v>
      </c>
      <c r="R1982" s="3" t="s">
        <v>9</v>
      </c>
      <c r="S1982" s="3" t="s">
        <v>291</v>
      </c>
      <c r="T1982" s="3" t="s">
        <v>11</v>
      </c>
      <c r="U1982" s="3" t="s">
        <v>27</v>
      </c>
      <c r="V1982" s="3" t="e">
        <f>Table1[[#This Row],[Profit]]/Table1[[#This Row],[Sales]]</f>
        <v>#DIV/0!</v>
      </c>
      <c r="W1982" s="3">
        <f>[1]!Table1[[#This Row],[Sales]]-[1]!Table1[[#This Row],[Cost]]-[1]!Table1[[#This Row],[Profit]]</f>
        <v>-26000</v>
      </c>
      <c r="X1982" s="3">
        <f>[1]!Table1[[#This Row],[Quantity]]*[1]!Table1[[#This Row],[Unit_Price]]</f>
        <v>34000</v>
      </c>
      <c r="Y1982" s="3">
        <f>[1]!Table1[[#This Row],[Gross_Sales]]*[1]!Table1[[#This Row],[Discount]]</f>
        <v>3400</v>
      </c>
      <c r="Z1982" s="3">
        <f>[1]!Table1[[#This Row],[Gross_Sales]]*[1]!Table1[[#This Row],[Discount_amount]]</f>
        <v>115600000</v>
      </c>
      <c r="AA1982" s="3">
        <f>IFERROR([1]!Table1[[#This Row],[Profit]]/[1]!Table1[[#This Row],[Sales]],0)</f>
        <v>0</v>
      </c>
      <c r="AB1982" s="3">
        <f>YEAR([1]!Table1[[#This Row],[Order_Date]])</f>
        <v>2025</v>
      </c>
      <c r="AC1982" s="3">
        <f>MONTH([1]!Table1[[#This Row],[Order_Date]])</f>
        <v>4</v>
      </c>
      <c r="AD1982" s="3" t="str">
        <f t="shared" si="90"/>
        <v>Apr</v>
      </c>
      <c r="AE1982" s="3" t="str">
        <f t="shared" si="91"/>
        <v>Q2</v>
      </c>
      <c r="AF1982" s="3" t="str">
        <f t="shared" si="92"/>
        <v>2025-Apr</v>
      </c>
      <c r="AG1982" s="3">
        <f>COUNTIF(C:C,Table1[[#This Row],[Customer_ID]])</f>
        <v>17</v>
      </c>
      <c r="AH1982" s="9" t="e">
        <f>IF([1]!Table1[[#This Row],[Customer_order_count]] &gt;= 10,"FREQUENT",IF([1]!Table1[[#This Row],[Customer_order_count]] &lt;= 10,"REGULAR","OCASSIONAL"))</f>
        <v>#REF!</v>
      </c>
    </row>
    <row r="1983" spans="1:34" x14ac:dyDescent="0.25">
      <c r="A1983" s="10" t="s">
        <v>2826</v>
      </c>
      <c r="B1983" s="11">
        <v>45828</v>
      </c>
      <c r="C1983" s="12" t="s">
        <v>391</v>
      </c>
      <c r="D1983" s="13" t="s">
        <v>392</v>
      </c>
      <c r="E1983" s="13" t="s">
        <v>3</v>
      </c>
      <c r="F1983" s="14">
        <v>50</v>
      </c>
      <c r="G1983" s="12" t="s">
        <v>263</v>
      </c>
      <c r="H1983" s="12" t="s">
        <v>5</v>
      </c>
      <c r="I1983" s="12" t="s">
        <v>89</v>
      </c>
      <c r="J1983" s="12" t="s">
        <v>90</v>
      </c>
      <c r="K1983" s="12" t="s">
        <v>91</v>
      </c>
      <c r="L1983" s="14">
        <v>2</v>
      </c>
      <c r="M1983" s="14">
        <v>35000</v>
      </c>
      <c r="N1983" s="15">
        <v>0.1</v>
      </c>
      <c r="O1983" s="14">
        <v>63000</v>
      </c>
      <c r="P1983" s="14">
        <v>54000</v>
      </c>
      <c r="Q1983" s="5">
        <f>Table1[[#This Row],[Sales]]-Table1[[#This Row],[Cost]]</f>
        <v>9000</v>
      </c>
      <c r="R1983" s="12" t="s">
        <v>26</v>
      </c>
      <c r="S1983" s="12" t="s">
        <v>10</v>
      </c>
      <c r="T1983" s="12" t="s">
        <v>11</v>
      </c>
      <c r="U1983" s="12" t="s">
        <v>27</v>
      </c>
      <c r="V1983" s="6">
        <f>Table1[[#This Row],[Profit]]/Table1[[#This Row],[Sales]]</f>
        <v>0.14285714285714285</v>
      </c>
      <c r="W1983" s="12">
        <f>[1]!Table1[[#This Row],[Sales]]-[1]!Table1[[#This Row],[Cost]]-[1]!Table1[[#This Row],[Profit]]</f>
        <v>0</v>
      </c>
      <c r="X1983" s="12">
        <f>[1]!Table1[[#This Row],[Quantity]]*[1]!Table1[[#This Row],[Unit_Price]]</f>
        <v>70000</v>
      </c>
      <c r="Y1983" s="16">
        <f>[1]!Table1[[#This Row],[Gross_Sales]]*[1]!Table1[[#This Row],[Discount]]</f>
        <v>7000</v>
      </c>
      <c r="Z1983" s="17">
        <f>[1]!Table1[[#This Row],[Gross_Sales]]*[1]!Table1[[#This Row],[Discount_amount]]</f>
        <v>490000000</v>
      </c>
      <c r="AA1983" s="15">
        <f>IFERROR([1]!Table1[[#This Row],[Profit]]/[1]!Table1[[#This Row],[Sales]],0)</f>
        <v>0.14285714285714285</v>
      </c>
      <c r="AB1983" s="12">
        <f>YEAR([1]!Table1[[#This Row],[Order_Date]])</f>
        <v>2025</v>
      </c>
      <c r="AC1983" s="12">
        <f>MONTH([1]!Table1[[#This Row],[Order_Date]])</f>
        <v>6</v>
      </c>
      <c r="AD1983" s="12" t="str">
        <f t="shared" si="90"/>
        <v>Jun</v>
      </c>
      <c r="AE1983" s="12" t="str">
        <f t="shared" si="91"/>
        <v>Q2</v>
      </c>
      <c r="AF1983" s="12" t="str">
        <f t="shared" si="92"/>
        <v>2025-Jun</v>
      </c>
      <c r="AG1983" s="12">
        <f>COUNTIF(C:C,Table1[[#This Row],[Customer_ID]])</f>
        <v>8</v>
      </c>
      <c r="AH1983" s="18" t="e">
        <f>IF([1]!Table1[[#This Row],[Customer_order_count]] &gt;= 10,"FREQUENT",IF([1]!Table1[[#This Row],[Customer_order_count]] &lt;= 10,"REGULAR","OCASSIONAL"))</f>
        <v>#REF!</v>
      </c>
    </row>
    <row r="1984" spans="1:34" x14ac:dyDescent="0.25">
      <c r="A1984" s="1" t="s">
        <v>2827</v>
      </c>
      <c r="B1984" s="2">
        <v>45428</v>
      </c>
      <c r="C1984" s="3" t="s">
        <v>2429</v>
      </c>
      <c r="D1984" s="4" t="s">
        <v>725</v>
      </c>
      <c r="E1984" s="4" t="s">
        <v>16</v>
      </c>
      <c r="F1984" s="5">
        <v>31</v>
      </c>
      <c r="G1984" s="3" t="s">
        <v>295</v>
      </c>
      <c r="H1984" s="3" t="s">
        <v>270</v>
      </c>
      <c r="I1984" s="3" t="s">
        <v>105</v>
      </c>
      <c r="J1984" s="3" t="s">
        <v>106</v>
      </c>
      <c r="K1984" s="3" t="s">
        <v>76</v>
      </c>
      <c r="L1984" s="5">
        <v>3</v>
      </c>
      <c r="M1984" s="5">
        <v>450</v>
      </c>
      <c r="N1984" s="6">
        <v>0.05</v>
      </c>
      <c r="O1984" s="5">
        <v>1282.5</v>
      </c>
      <c r="P1984" s="5">
        <v>990</v>
      </c>
      <c r="Q1984" s="5">
        <f>Table1[[#This Row],[Sales]]-Table1[[#This Row],[Cost]]</f>
        <v>292.5</v>
      </c>
      <c r="R1984" s="3" t="s">
        <v>26</v>
      </c>
      <c r="S1984" s="3" t="s">
        <v>10</v>
      </c>
      <c r="T1984" s="3" t="s">
        <v>11</v>
      </c>
      <c r="U1984" s="3" t="s">
        <v>19</v>
      </c>
      <c r="V1984" s="6">
        <f>Table1[[#This Row],[Profit]]/Table1[[#This Row],[Sales]]</f>
        <v>0.22807017543859648</v>
      </c>
      <c r="W1984" s="3">
        <f>[1]!Table1[[#This Row],[Sales]]-[1]!Table1[[#This Row],[Cost]]-[1]!Table1[[#This Row],[Profit]]</f>
        <v>0</v>
      </c>
      <c r="X1984" s="3">
        <f>[1]!Table1[[#This Row],[Quantity]]*[1]!Table1[[#This Row],[Unit_Price]]</f>
        <v>1350</v>
      </c>
      <c r="Y1984" s="7">
        <f>[1]!Table1[[#This Row],[Gross_Sales]]*[1]!Table1[[#This Row],[Discount]]</f>
        <v>67.5</v>
      </c>
      <c r="Z1984" s="8">
        <f>[1]!Table1[[#This Row],[Gross_Sales]]*[1]!Table1[[#This Row],[Discount_amount]]</f>
        <v>91125</v>
      </c>
      <c r="AA1984" s="6">
        <f>IFERROR([1]!Table1[[#This Row],[Profit]]/[1]!Table1[[#This Row],[Sales]],0)</f>
        <v>0.22807017543859648</v>
      </c>
      <c r="AB1984" s="3">
        <f>YEAR([1]!Table1[[#This Row],[Order_Date]])</f>
        <v>2024</v>
      </c>
      <c r="AC1984" s="3">
        <f>MONTH([1]!Table1[[#This Row],[Order_Date]])</f>
        <v>5</v>
      </c>
      <c r="AD1984" s="3" t="str">
        <f t="shared" si="90"/>
        <v>May</v>
      </c>
      <c r="AE1984" s="3" t="str">
        <f t="shared" si="91"/>
        <v>Q2</v>
      </c>
      <c r="AF1984" s="3" t="str">
        <f t="shared" si="92"/>
        <v>2024-May</v>
      </c>
      <c r="AG1984" s="3">
        <f>COUNTIF(C:C,Table1[[#This Row],[Customer_ID]])</f>
        <v>2</v>
      </c>
      <c r="AH1984" s="9" t="e">
        <f>IF([1]!Table1[[#This Row],[Customer_order_count]] &gt;= 10,"FREQUENT",IF([1]!Table1[[#This Row],[Customer_order_count]] &lt;= 10,"REGULAR","OCASSIONAL"))</f>
        <v>#REF!</v>
      </c>
    </row>
    <row r="1985" spans="1:34" x14ac:dyDescent="0.25">
      <c r="A1985" s="10" t="s">
        <v>2828</v>
      </c>
      <c r="B1985" s="11">
        <v>45799</v>
      </c>
      <c r="C1985" s="12" t="s">
        <v>985</v>
      </c>
      <c r="D1985" s="12" t="s">
        <v>986</v>
      </c>
      <c r="E1985" s="12" t="s">
        <v>16</v>
      </c>
      <c r="F1985" s="12">
        <v>42</v>
      </c>
      <c r="G1985" s="12" t="s">
        <v>280</v>
      </c>
      <c r="H1985" s="12" t="s">
        <v>270</v>
      </c>
      <c r="I1985" s="12" t="s">
        <v>95</v>
      </c>
      <c r="J1985" s="12" t="s">
        <v>96</v>
      </c>
      <c r="K1985" s="12" t="s">
        <v>46</v>
      </c>
      <c r="L1985" s="12">
        <v>1</v>
      </c>
      <c r="M1985" s="12">
        <v>600</v>
      </c>
      <c r="N1985" s="12">
        <v>0.05</v>
      </c>
      <c r="O1985" s="12">
        <v>570</v>
      </c>
      <c r="P1985" s="12">
        <v>380</v>
      </c>
      <c r="Q1985" s="5">
        <f>Table1[[#This Row],[Sales]]-Table1[[#This Row],[Cost]]</f>
        <v>190</v>
      </c>
      <c r="R1985" s="12" t="s">
        <v>26</v>
      </c>
      <c r="S1985" s="12" t="s">
        <v>287</v>
      </c>
      <c r="T1985" s="12" t="s">
        <v>11</v>
      </c>
      <c r="U1985" s="12" t="s">
        <v>19</v>
      </c>
      <c r="V1985" s="6">
        <f>Table1[[#This Row],[Profit]]/Table1[[#This Row],[Sales]]</f>
        <v>0.33333333333333331</v>
      </c>
      <c r="W1985" s="12">
        <f>[1]!Table1[[#This Row],[Sales]]-[1]!Table1[[#This Row],[Cost]]-[1]!Table1[[#This Row],[Profit]]</f>
        <v>-760</v>
      </c>
      <c r="X1985" s="12">
        <f>[1]!Table1[[#This Row],[Quantity]]*[1]!Table1[[#This Row],[Unit_Price]]</f>
        <v>600</v>
      </c>
      <c r="Y1985" s="12">
        <f>[1]!Table1[[#This Row],[Gross_Sales]]*[1]!Table1[[#This Row],[Discount]]</f>
        <v>30</v>
      </c>
      <c r="Z1985" s="12">
        <f>[1]!Table1[[#This Row],[Gross_Sales]]*[1]!Table1[[#This Row],[Discount_amount]]</f>
        <v>18000</v>
      </c>
      <c r="AA1985" s="12">
        <f>IFERROR([1]!Table1[[#This Row],[Profit]]/[1]!Table1[[#This Row],[Sales]],0)</f>
        <v>0.33333333333333331</v>
      </c>
      <c r="AB1985" s="12">
        <f>YEAR([1]!Table1[[#This Row],[Order_Date]])</f>
        <v>2025</v>
      </c>
      <c r="AC1985" s="12">
        <f>MONTH([1]!Table1[[#This Row],[Order_Date]])</f>
        <v>5</v>
      </c>
      <c r="AD1985" s="12" t="str">
        <f t="shared" si="90"/>
        <v>May</v>
      </c>
      <c r="AE1985" s="12" t="str">
        <f t="shared" si="91"/>
        <v>Q2</v>
      </c>
      <c r="AF1985" s="12" t="str">
        <f t="shared" si="92"/>
        <v>2025-May</v>
      </c>
      <c r="AG1985" s="12">
        <f>COUNTIF(C:C,Table1[[#This Row],[Customer_ID]])</f>
        <v>10</v>
      </c>
      <c r="AH1985" s="18" t="e">
        <f>IF([1]!Table1[[#This Row],[Customer_order_count]] &gt;= 10,"FREQUENT",IF([1]!Table1[[#This Row],[Customer_order_count]] &lt;= 10,"REGULAR","OCASSIONAL"))</f>
        <v>#REF!</v>
      </c>
    </row>
    <row r="1986" spans="1:34" x14ac:dyDescent="0.25">
      <c r="A1986" s="1" t="s">
        <v>2829</v>
      </c>
      <c r="B1986" s="2">
        <v>45638</v>
      </c>
      <c r="C1986" s="3" t="s">
        <v>297</v>
      </c>
      <c r="D1986" s="4" t="s">
        <v>298</v>
      </c>
      <c r="E1986" s="4" t="s">
        <v>3</v>
      </c>
      <c r="F1986" s="5">
        <v>59</v>
      </c>
      <c r="G1986" s="3" t="s">
        <v>275</v>
      </c>
      <c r="H1986" s="3" t="s">
        <v>276</v>
      </c>
      <c r="I1986" s="3" t="s">
        <v>6</v>
      </c>
      <c r="J1986" s="3" t="s">
        <v>7</v>
      </c>
      <c r="K1986" s="3" t="s">
        <v>8</v>
      </c>
      <c r="L1986" s="5">
        <v>2</v>
      </c>
      <c r="M1986" s="5">
        <v>7000</v>
      </c>
      <c r="N1986" s="6">
        <v>0.1</v>
      </c>
      <c r="O1986" s="5">
        <v>12600</v>
      </c>
      <c r="P1986" s="5">
        <v>10400</v>
      </c>
      <c r="Q1986" s="5">
        <f>Table1[[#This Row],[Sales]]-Table1[[#This Row],[Cost]]</f>
        <v>2200</v>
      </c>
      <c r="R1986" s="3" t="s">
        <v>26</v>
      </c>
      <c r="S1986" s="3" t="s">
        <v>10</v>
      </c>
      <c r="T1986" s="3" t="s">
        <v>40</v>
      </c>
      <c r="U1986" s="3" t="s">
        <v>12</v>
      </c>
      <c r="V1986" s="6">
        <f>Table1[[#This Row],[Profit]]/Table1[[#This Row],[Sales]]</f>
        <v>0.17460317460317459</v>
      </c>
      <c r="W1986" s="3">
        <f>[1]!Table1[[#This Row],[Sales]]-[1]!Table1[[#This Row],[Cost]]-[1]!Table1[[#This Row],[Profit]]</f>
        <v>0</v>
      </c>
      <c r="X1986" s="3">
        <f>[1]!Table1[[#This Row],[Quantity]]*[1]!Table1[[#This Row],[Unit_Price]]</f>
        <v>14000</v>
      </c>
      <c r="Y1986" s="7">
        <f>[1]!Table1[[#This Row],[Gross_Sales]]*[1]!Table1[[#This Row],[Discount]]</f>
        <v>1400</v>
      </c>
      <c r="Z1986" s="8">
        <f>[1]!Table1[[#This Row],[Gross_Sales]]*[1]!Table1[[#This Row],[Discount_amount]]</f>
        <v>19600000</v>
      </c>
      <c r="AA1986" s="6">
        <f>IFERROR([1]!Table1[[#This Row],[Profit]]/[1]!Table1[[#This Row],[Sales]],0)</f>
        <v>0.17460317460317459</v>
      </c>
      <c r="AB1986" s="3">
        <f>YEAR([1]!Table1[[#This Row],[Order_Date]])</f>
        <v>2024</v>
      </c>
      <c r="AC1986" s="3">
        <f>MONTH([1]!Table1[[#This Row],[Order_Date]])</f>
        <v>12</v>
      </c>
      <c r="AD1986" s="3" t="str">
        <f t="shared" ref="AD1986:AD2049" si="93">TEXT(B:B,"mmm")</f>
        <v>Dec</v>
      </c>
      <c r="AE1986" s="3" t="str">
        <f t="shared" ref="AE1986:AE2049" si="94">"Q"&amp;ROUNDUP(MONTH(B1986)/3,0)</f>
        <v>Q4</v>
      </c>
      <c r="AF1986" s="3" t="str">
        <f t="shared" ref="AF1986:AF2049" si="95">TEXT(B:B,"yyyy-mmm")</f>
        <v>2024-Dec</v>
      </c>
      <c r="AG1986" s="3">
        <f>COUNTIF(C:C,Table1[[#This Row],[Customer_ID]])</f>
        <v>11</v>
      </c>
      <c r="AH1986" s="9" t="e">
        <f>IF([1]!Table1[[#This Row],[Customer_order_count]] &gt;= 10,"FREQUENT",IF([1]!Table1[[#This Row],[Customer_order_count]] &lt;= 10,"REGULAR","OCASSIONAL"))</f>
        <v>#REF!</v>
      </c>
    </row>
    <row r="1987" spans="1:34" x14ac:dyDescent="0.25">
      <c r="A1987" s="10" t="s">
        <v>2830</v>
      </c>
      <c r="B1987" s="11">
        <v>45412</v>
      </c>
      <c r="C1987" s="12" t="s">
        <v>447</v>
      </c>
      <c r="D1987" s="13" t="s">
        <v>448</v>
      </c>
      <c r="E1987" s="13" t="s">
        <v>16</v>
      </c>
      <c r="F1987" s="14">
        <v>21</v>
      </c>
      <c r="G1987" s="12" t="s">
        <v>275</v>
      </c>
      <c r="H1987" s="12" t="s">
        <v>276</v>
      </c>
      <c r="I1987" s="12" t="s">
        <v>344</v>
      </c>
      <c r="J1987" s="12" t="s">
        <v>345</v>
      </c>
      <c r="K1987" s="12" t="s">
        <v>39</v>
      </c>
      <c r="L1987" s="14">
        <v>2</v>
      </c>
      <c r="M1987" s="14">
        <v>2200</v>
      </c>
      <c r="N1987" s="15">
        <v>0.05</v>
      </c>
      <c r="O1987" s="14">
        <v>4180</v>
      </c>
      <c r="P1987" s="14">
        <v>2800</v>
      </c>
      <c r="Q1987" s="5">
        <f>Table1[[#This Row],[Sales]]-Table1[[#This Row],[Cost]]</f>
        <v>1380</v>
      </c>
      <c r="R1987" s="12" t="s">
        <v>26</v>
      </c>
      <c r="S1987" s="12" t="s">
        <v>10</v>
      </c>
      <c r="T1987" s="12" t="s">
        <v>11</v>
      </c>
      <c r="U1987" s="12" t="s">
        <v>27</v>
      </c>
      <c r="V1987" s="6">
        <f>Table1[[#This Row],[Profit]]/Table1[[#This Row],[Sales]]</f>
        <v>0.33014354066985646</v>
      </c>
      <c r="W1987" s="12">
        <f>[1]!Table1[[#This Row],[Sales]]-[1]!Table1[[#This Row],[Cost]]-[1]!Table1[[#This Row],[Profit]]</f>
        <v>0</v>
      </c>
      <c r="X1987" s="12">
        <f>[1]!Table1[[#This Row],[Quantity]]*[1]!Table1[[#This Row],[Unit_Price]]</f>
        <v>4400</v>
      </c>
      <c r="Y1987" s="16">
        <f>[1]!Table1[[#This Row],[Gross_Sales]]*[1]!Table1[[#This Row],[Discount]]</f>
        <v>220</v>
      </c>
      <c r="Z1987" s="17">
        <f>[1]!Table1[[#This Row],[Gross_Sales]]*[1]!Table1[[#This Row],[Discount_amount]]</f>
        <v>968000</v>
      </c>
      <c r="AA1987" s="15">
        <f>IFERROR([1]!Table1[[#This Row],[Profit]]/[1]!Table1[[#This Row],[Sales]],0)</f>
        <v>0.33014354066985646</v>
      </c>
      <c r="AB1987" s="12">
        <f>YEAR([1]!Table1[[#This Row],[Order_Date]])</f>
        <v>2024</v>
      </c>
      <c r="AC1987" s="12">
        <f>MONTH([1]!Table1[[#This Row],[Order_Date]])</f>
        <v>4</v>
      </c>
      <c r="AD1987" s="12" t="str">
        <f t="shared" si="93"/>
        <v>Apr</v>
      </c>
      <c r="AE1987" s="12" t="str">
        <f t="shared" si="94"/>
        <v>Q2</v>
      </c>
      <c r="AF1987" s="12" t="str">
        <f t="shared" si="95"/>
        <v>2024-Apr</v>
      </c>
      <c r="AG1987" s="12">
        <f>COUNTIF(C:C,Table1[[#This Row],[Customer_ID]])</f>
        <v>22</v>
      </c>
      <c r="AH1987" s="18" t="e">
        <f>IF([1]!Table1[[#This Row],[Customer_order_count]] &gt;= 10,"FREQUENT",IF([1]!Table1[[#This Row],[Customer_order_count]] &lt;= 10,"REGULAR","OCASSIONAL"))</f>
        <v>#REF!</v>
      </c>
    </row>
    <row r="1988" spans="1:34" x14ac:dyDescent="0.25">
      <c r="A1988" s="1" t="s">
        <v>2831</v>
      </c>
      <c r="B1988" s="2">
        <v>45510</v>
      </c>
      <c r="C1988" s="3" t="s">
        <v>569</v>
      </c>
      <c r="D1988" s="4" t="s">
        <v>570</v>
      </c>
      <c r="E1988" s="4" t="s">
        <v>16</v>
      </c>
      <c r="F1988" s="5">
        <v>47</v>
      </c>
      <c r="G1988" s="3" t="s">
        <v>339</v>
      </c>
      <c r="H1988" s="3" t="s">
        <v>285</v>
      </c>
      <c r="I1988" s="3" t="s">
        <v>23</v>
      </c>
      <c r="J1988" s="3" t="s">
        <v>24</v>
      </c>
      <c r="K1988" s="3" t="s">
        <v>25</v>
      </c>
      <c r="L1988" s="5">
        <v>1</v>
      </c>
      <c r="M1988" s="5">
        <v>55000</v>
      </c>
      <c r="N1988" s="6">
        <v>0.15</v>
      </c>
      <c r="O1988" s="5">
        <v>46750</v>
      </c>
      <c r="P1988" s="5">
        <v>40000</v>
      </c>
      <c r="Q1988" s="5">
        <f>Table1[[#This Row],[Sales]]-Table1[[#This Row],[Cost]]</f>
        <v>6750</v>
      </c>
      <c r="R1988" s="3" t="s">
        <v>9</v>
      </c>
      <c r="S1988" s="3" t="s">
        <v>10</v>
      </c>
      <c r="T1988" s="3" t="s">
        <v>33</v>
      </c>
      <c r="U1988" s="3" t="s">
        <v>12</v>
      </c>
      <c r="V1988" s="6">
        <f>Table1[[#This Row],[Profit]]/Table1[[#This Row],[Sales]]</f>
        <v>0.14438502673796791</v>
      </c>
      <c r="W1988" s="3">
        <f>[1]!Table1[[#This Row],[Sales]]-[1]!Table1[[#This Row],[Cost]]-[1]!Table1[[#This Row],[Profit]]</f>
        <v>0</v>
      </c>
      <c r="X1988" s="3">
        <f>[1]!Table1[[#This Row],[Quantity]]*[1]!Table1[[#This Row],[Unit_Price]]</f>
        <v>55000</v>
      </c>
      <c r="Y1988" s="7">
        <f>[1]!Table1[[#This Row],[Gross_Sales]]*[1]!Table1[[#This Row],[Discount]]</f>
        <v>8250</v>
      </c>
      <c r="Z1988" s="8">
        <f>[1]!Table1[[#This Row],[Gross_Sales]]*[1]!Table1[[#This Row],[Discount_amount]]</f>
        <v>453750000</v>
      </c>
      <c r="AA1988" s="6">
        <f>IFERROR([1]!Table1[[#This Row],[Profit]]/[1]!Table1[[#This Row],[Sales]],0)</f>
        <v>0.14438502673796791</v>
      </c>
      <c r="AB1988" s="3">
        <f>YEAR([1]!Table1[[#This Row],[Order_Date]])</f>
        <v>2024</v>
      </c>
      <c r="AC1988" s="3">
        <f>MONTH([1]!Table1[[#This Row],[Order_Date]])</f>
        <v>8</v>
      </c>
      <c r="AD1988" s="3" t="str">
        <f t="shared" si="93"/>
        <v>Aug</v>
      </c>
      <c r="AE1988" s="3" t="str">
        <f t="shared" si="94"/>
        <v>Q3</v>
      </c>
      <c r="AF1988" s="3" t="str">
        <f t="shared" si="95"/>
        <v>2024-Aug</v>
      </c>
      <c r="AG1988" s="3">
        <f>COUNTIF(C:C,Table1[[#This Row],[Customer_ID]])</f>
        <v>8</v>
      </c>
      <c r="AH1988" s="9" t="e">
        <f>IF([1]!Table1[[#This Row],[Customer_order_count]] &gt;= 10,"FREQUENT",IF([1]!Table1[[#This Row],[Customer_order_count]] &lt;= 10,"REGULAR","OCASSIONAL"))</f>
        <v>#REF!</v>
      </c>
    </row>
    <row r="1989" spans="1:34" x14ac:dyDescent="0.25">
      <c r="A1989" s="10" t="s">
        <v>2832</v>
      </c>
      <c r="B1989" s="11">
        <v>45514</v>
      </c>
      <c r="C1989" s="12" t="s">
        <v>753</v>
      </c>
      <c r="D1989" s="12" t="s">
        <v>754</v>
      </c>
      <c r="E1989" s="12" t="s">
        <v>16</v>
      </c>
      <c r="F1989" s="12">
        <v>59</v>
      </c>
      <c r="G1989" s="12" t="s">
        <v>407</v>
      </c>
      <c r="H1989" s="12" t="s">
        <v>285</v>
      </c>
      <c r="I1989" s="12" t="s">
        <v>344</v>
      </c>
      <c r="J1989" s="12" t="s">
        <v>345</v>
      </c>
      <c r="K1989" s="12" t="s">
        <v>39</v>
      </c>
      <c r="L1989" s="12">
        <v>1</v>
      </c>
      <c r="M1989" s="12">
        <v>2200</v>
      </c>
      <c r="N1989" s="12">
        <v>0.1</v>
      </c>
      <c r="O1989" s="12">
        <v>1980</v>
      </c>
      <c r="P1989" s="12">
        <v>1400</v>
      </c>
      <c r="Q1989" s="5">
        <f>Table1[[#This Row],[Sales]]-Table1[[#This Row],[Cost]]</f>
        <v>580</v>
      </c>
      <c r="R1989" s="12" t="s">
        <v>77</v>
      </c>
      <c r="S1989" s="12" t="s">
        <v>287</v>
      </c>
      <c r="T1989" s="12" t="s">
        <v>33</v>
      </c>
      <c r="U1989" s="12" t="s">
        <v>27</v>
      </c>
      <c r="V1989" s="6">
        <f>Table1[[#This Row],[Profit]]/Table1[[#This Row],[Sales]]</f>
        <v>0.29292929292929293</v>
      </c>
      <c r="W1989" s="12">
        <f>[1]!Table1[[#This Row],[Sales]]-[1]!Table1[[#This Row],[Cost]]-[1]!Table1[[#This Row],[Profit]]</f>
        <v>-2800</v>
      </c>
      <c r="X1989" s="12">
        <f>[1]!Table1[[#This Row],[Quantity]]*[1]!Table1[[#This Row],[Unit_Price]]</f>
        <v>2200</v>
      </c>
      <c r="Y1989" s="12">
        <f>[1]!Table1[[#This Row],[Gross_Sales]]*[1]!Table1[[#This Row],[Discount]]</f>
        <v>220</v>
      </c>
      <c r="Z1989" s="12">
        <f>[1]!Table1[[#This Row],[Gross_Sales]]*[1]!Table1[[#This Row],[Discount_amount]]</f>
        <v>484000</v>
      </c>
      <c r="AA1989" s="12">
        <f>IFERROR([1]!Table1[[#This Row],[Profit]]/[1]!Table1[[#This Row],[Sales]],0)</f>
        <v>0.29292929292929293</v>
      </c>
      <c r="AB1989" s="12">
        <f>YEAR([1]!Table1[[#This Row],[Order_Date]])</f>
        <v>2024</v>
      </c>
      <c r="AC1989" s="12">
        <f>MONTH([1]!Table1[[#This Row],[Order_Date]])</f>
        <v>8</v>
      </c>
      <c r="AD1989" s="12" t="str">
        <f t="shared" si="93"/>
        <v>Aug</v>
      </c>
      <c r="AE1989" s="12" t="str">
        <f t="shared" si="94"/>
        <v>Q3</v>
      </c>
      <c r="AF1989" s="12" t="str">
        <f t="shared" si="95"/>
        <v>2024-Aug</v>
      </c>
      <c r="AG1989" s="12">
        <f>COUNTIF(C:C,Table1[[#This Row],[Customer_ID]])</f>
        <v>19</v>
      </c>
      <c r="AH1989" s="18" t="e">
        <f>IF([1]!Table1[[#This Row],[Customer_order_count]] &gt;= 10,"FREQUENT",IF([1]!Table1[[#This Row],[Customer_order_count]] &lt;= 10,"REGULAR","OCASSIONAL"))</f>
        <v>#REF!</v>
      </c>
    </row>
    <row r="1990" spans="1:34" x14ac:dyDescent="0.25">
      <c r="A1990" s="1" t="s">
        <v>2833</v>
      </c>
      <c r="B1990" s="2">
        <v>45819</v>
      </c>
      <c r="C1990" s="3" t="s">
        <v>707</v>
      </c>
      <c r="D1990" s="3" t="s">
        <v>708</v>
      </c>
      <c r="E1990" s="3" t="s">
        <v>3</v>
      </c>
      <c r="F1990" s="3">
        <v>26</v>
      </c>
      <c r="G1990" s="3" t="s">
        <v>295</v>
      </c>
      <c r="H1990" s="3" t="s">
        <v>270</v>
      </c>
      <c r="I1990" s="3" t="s">
        <v>102</v>
      </c>
      <c r="J1990" s="3" t="s">
        <v>103</v>
      </c>
      <c r="K1990" s="3" t="s">
        <v>25</v>
      </c>
      <c r="L1990" s="3">
        <v>1</v>
      </c>
      <c r="M1990" s="3">
        <v>28000</v>
      </c>
      <c r="N1990" s="3">
        <v>0.2</v>
      </c>
      <c r="O1990" s="3">
        <v>0</v>
      </c>
      <c r="P1990" s="3">
        <v>21000</v>
      </c>
      <c r="Q1990" s="5">
        <f>Table1[[#This Row],[Sales]]-Table1[[#This Row],[Cost]]</f>
        <v>-21000</v>
      </c>
      <c r="R1990" s="3" t="s">
        <v>77</v>
      </c>
      <c r="S1990" s="3" t="s">
        <v>291</v>
      </c>
      <c r="T1990" s="3" t="s">
        <v>11</v>
      </c>
      <c r="U1990" s="3" t="s">
        <v>27</v>
      </c>
      <c r="V1990" s="3" t="e">
        <f>Table1[[#This Row],[Profit]]/Table1[[#This Row],[Sales]]</f>
        <v>#DIV/0!</v>
      </c>
      <c r="W1990" s="3">
        <f>[1]!Table1[[#This Row],[Sales]]-[1]!Table1[[#This Row],[Cost]]-[1]!Table1[[#This Row],[Profit]]</f>
        <v>-21000</v>
      </c>
      <c r="X1990" s="3">
        <f>[1]!Table1[[#This Row],[Quantity]]*[1]!Table1[[#This Row],[Unit_Price]]</f>
        <v>28000</v>
      </c>
      <c r="Y1990" s="3">
        <f>[1]!Table1[[#This Row],[Gross_Sales]]*[1]!Table1[[#This Row],[Discount]]</f>
        <v>5600</v>
      </c>
      <c r="Z1990" s="3">
        <f>[1]!Table1[[#This Row],[Gross_Sales]]*[1]!Table1[[#This Row],[Discount_amount]]</f>
        <v>156800000</v>
      </c>
      <c r="AA1990" s="3">
        <f>IFERROR([1]!Table1[[#This Row],[Profit]]/[1]!Table1[[#This Row],[Sales]],0)</f>
        <v>0</v>
      </c>
      <c r="AB1990" s="3">
        <f>YEAR([1]!Table1[[#This Row],[Order_Date]])</f>
        <v>2025</v>
      </c>
      <c r="AC1990" s="3">
        <f>MONTH([1]!Table1[[#This Row],[Order_Date]])</f>
        <v>6</v>
      </c>
      <c r="AD1990" s="3" t="str">
        <f t="shared" si="93"/>
        <v>Jun</v>
      </c>
      <c r="AE1990" s="3" t="str">
        <f t="shared" si="94"/>
        <v>Q2</v>
      </c>
      <c r="AF1990" s="3" t="str">
        <f t="shared" si="95"/>
        <v>2025-Jun</v>
      </c>
      <c r="AG1990" s="3">
        <f>COUNTIF(C:C,Table1[[#This Row],[Customer_ID]])</f>
        <v>23</v>
      </c>
      <c r="AH1990" s="9" t="e">
        <f>IF([1]!Table1[[#This Row],[Customer_order_count]] &gt;= 10,"FREQUENT",IF([1]!Table1[[#This Row],[Customer_order_count]] &lt;= 10,"REGULAR","OCASSIONAL"))</f>
        <v>#REF!</v>
      </c>
    </row>
    <row r="1991" spans="1:34" x14ac:dyDescent="0.25">
      <c r="A1991" s="10" t="s">
        <v>2834</v>
      </c>
      <c r="B1991" s="11">
        <v>45791</v>
      </c>
      <c r="C1991" s="12" t="s">
        <v>414</v>
      </c>
      <c r="D1991" s="13" t="s">
        <v>326</v>
      </c>
      <c r="E1991" s="13" t="s">
        <v>16</v>
      </c>
      <c r="F1991" s="14">
        <v>53</v>
      </c>
      <c r="G1991" s="12" t="s">
        <v>312</v>
      </c>
      <c r="H1991" s="12" t="s">
        <v>276</v>
      </c>
      <c r="I1991" s="12" t="s">
        <v>102</v>
      </c>
      <c r="J1991" s="12" t="s">
        <v>103</v>
      </c>
      <c r="K1991" s="12" t="s">
        <v>25</v>
      </c>
      <c r="L1991" s="14">
        <v>1</v>
      </c>
      <c r="M1991" s="14">
        <v>28000</v>
      </c>
      <c r="N1991" s="15">
        <v>0.05</v>
      </c>
      <c r="O1991" s="14">
        <v>26600</v>
      </c>
      <c r="P1991" s="14">
        <v>21000</v>
      </c>
      <c r="Q1991" s="5">
        <f>Table1[[#This Row],[Sales]]-Table1[[#This Row],[Cost]]</f>
        <v>5600</v>
      </c>
      <c r="R1991" s="12" t="s">
        <v>26</v>
      </c>
      <c r="S1991" s="12" t="s">
        <v>10</v>
      </c>
      <c r="T1991" s="12" t="s">
        <v>11</v>
      </c>
      <c r="U1991" s="12" t="s">
        <v>12</v>
      </c>
      <c r="V1991" s="6">
        <f>Table1[[#This Row],[Profit]]/Table1[[#This Row],[Sales]]</f>
        <v>0.21052631578947367</v>
      </c>
      <c r="W1991" s="12">
        <f>[1]!Table1[[#This Row],[Sales]]-[1]!Table1[[#This Row],[Cost]]-[1]!Table1[[#This Row],[Profit]]</f>
        <v>0</v>
      </c>
      <c r="X1991" s="12">
        <f>[1]!Table1[[#This Row],[Quantity]]*[1]!Table1[[#This Row],[Unit_Price]]</f>
        <v>28000</v>
      </c>
      <c r="Y1991" s="16">
        <f>[1]!Table1[[#This Row],[Gross_Sales]]*[1]!Table1[[#This Row],[Discount]]</f>
        <v>1400</v>
      </c>
      <c r="Z1991" s="17">
        <f>[1]!Table1[[#This Row],[Gross_Sales]]*[1]!Table1[[#This Row],[Discount_amount]]</f>
        <v>39200000</v>
      </c>
      <c r="AA1991" s="15">
        <f>IFERROR([1]!Table1[[#This Row],[Profit]]/[1]!Table1[[#This Row],[Sales]],0)</f>
        <v>0.21052631578947367</v>
      </c>
      <c r="AB1991" s="12">
        <f>YEAR([1]!Table1[[#This Row],[Order_Date]])</f>
        <v>2025</v>
      </c>
      <c r="AC1991" s="12">
        <f>MONTH([1]!Table1[[#This Row],[Order_Date]])</f>
        <v>5</v>
      </c>
      <c r="AD1991" s="12" t="str">
        <f t="shared" si="93"/>
        <v>May</v>
      </c>
      <c r="AE1991" s="12" t="str">
        <f t="shared" si="94"/>
        <v>Q2</v>
      </c>
      <c r="AF1991" s="12" t="str">
        <f t="shared" si="95"/>
        <v>2025-May</v>
      </c>
      <c r="AG1991" s="12">
        <f>COUNTIF(C:C,Table1[[#This Row],[Customer_ID]])</f>
        <v>12</v>
      </c>
      <c r="AH1991" s="18" t="e">
        <f>IF([1]!Table1[[#This Row],[Customer_order_count]] &gt;= 10,"FREQUENT",IF([1]!Table1[[#This Row],[Customer_order_count]] &lt;= 10,"REGULAR","OCASSIONAL"))</f>
        <v>#REF!</v>
      </c>
    </row>
    <row r="1992" spans="1:34" x14ac:dyDescent="0.25">
      <c r="A1992" s="1" t="s">
        <v>2835</v>
      </c>
      <c r="B1992" s="2">
        <v>45628</v>
      </c>
      <c r="C1992" s="3" t="s">
        <v>1548</v>
      </c>
      <c r="D1992" s="4" t="s">
        <v>335</v>
      </c>
      <c r="E1992" s="4" t="s">
        <v>3</v>
      </c>
      <c r="F1992" s="5">
        <v>55</v>
      </c>
      <c r="G1992" s="3" t="s">
        <v>312</v>
      </c>
      <c r="H1992" s="3" t="s">
        <v>276</v>
      </c>
      <c r="I1992" s="3" t="s">
        <v>344</v>
      </c>
      <c r="J1992" s="3" t="s">
        <v>345</v>
      </c>
      <c r="K1992" s="3" t="s">
        <v>39</v>
      </c>
      <c r="L1992" s="5">
        <v>1</v>
      </c>
      <c r="M1992" s="5">
        <v>2200</v>
      </c>
      <c r="N1992" s="6">
        <v>0.15</v>
      </c>
      <c r="O1992" s="5">
        <v>1870</v>
      </c>
      <c r="P1992" s="5">
        <v>1400</v>
      </c>
      <c r="Q1992" s="5">
        <f>Table1[[#This Row],[Sales]]-Table1[[#This Row],[Cost]]</f>
        <v>470</v>
      </c>
      <c r="R1992" s="3" t="s">
        <v>26</v>
      </c>
      <c r="S1992" s="3" t="s">
        <v>10</v>
      </c>
      <c r="T1992" s="3" t="s">
        <v>40</v>
      </c>
      <c r="U1992" s="3" t="s">
        <v>19</v>
      </c>
      <c r="V1992" s="6">
        <f>Table1[[#This Row],[Profit]]/Table1[[#This Row],[Sales]]</f>
        <v>0.25133689839572193</v>
      </c>
      <c r="W1992" s="3">
        <f>[1]!Table1[[#This Row],[Sales]]-[1]!Table1[[#This Row],[Cost]]-[1]!Table1[[#This Row],[Profit]]</f>
        <v>0</v>
      </c>
      <c r="X1992" s="3">
        <f>[1]!Table1[[#This Row],[Quantity]]*[1]!Table1[[#This Row],[Unit_Price]]</f>
        <v>2200</v>
      </c>
      <c r="Y1992" s="7">
        <f>[1]!Table1[[#This Row],[Gross_Sales]]*[1]!Table1[[#This Row],[Discount]]</f>
        <v>330</v>
      </c>
      <c r="Z1992" s="8">
        <f>[1]!Table1[[#This Row],[Gross_Sales]]*[1]!Table1[[#This Row],[Discount_amount]]</f>
        <v>726000</v>
      </c>
      <c r="AA1992" s="6">
        <f>IFERROR([1]!Table1[[#This Row],[Profit]]/[1]!Table1[[#This Row],[Sales]],0)</f>
        <v>0.25133689839572193</v>
      </c>
      <c r="AB1992" s="3">
        <f>YEAR([1]!Table1[[#This Row],[Order_Date]])</f>
        <v>2024</v>
      </c>
      <c r="AC1992" s="3">
        <f>MONTH([1]!Table1[[#This Row],[Order_Date]])</f>
        <v>12</v>
      </c>
      <c r="AD1992" s="3" t="str">
        <f t="shared" si="93"/>
        <v>Dec</v>
      </c>
      <c r="AE1992" s="3" t="str">
        <f t="shared" si="94"/>
        <v>Q4</v>
      </c>
      <c r="AF1992" s="3" t="str">
        <f t="shared" si="95"/>
        <v>2024-Dec</v>
      </c>
      <c r="AG1992" s="3">
        <f>COUNTIF(C:C,Table1[[#This Row],[Customer_ID]])</f>
        <v>2</v>
      </c>
      <c r="AH1992" s="9" t="e">
        <f>IF([1]!Table1[[#This Row],[Customer_order_count]] &gt;= 10,"FREQUENT",IF([1]!Table1[[#This Row],[Customer_order_count]] &lt;= 10,"REGULAR","OCASSIONAL"))</f>
        <v>#REF!</v>
      </c>
    </row>
    <row r="1993" spans="1:34" x14ac:dyDescent="0.25">
      <c r="A1993" s="10" t="s">
        <v>2836</v>
      </c>
      <c r="B1993" s="11">
        <v>45482</v>
      </c>
      <c r="C1993" s="12" t="s">
        <v>2061</v>
      </c>
      <c r="D1993" s="13" t="s">
        <v>2062</v>
      </c>
      <c r="E1993" s="13" t="s">
        <v>3</v>
      </c>
      <c r="F1993" s="14">
        <v>50</v>
      </c>
      <c r="G1993" s="12" t="s">
        <v>290</v>
      </c>
      <c r="H1993" s="12" t="s">
        <v>276</v>
      </c>
      <c r="I1993" s="12" t="s">
        <v>95</v>
      </c>
      <c r="J1993" s="12" t="s">
        <v>96</v>
      </c>
      <c r="K1993" s="12" t="s">
        <v>46</v>
      </c>
      <c r="L1993" s="14">
        <v>3</v>
      </c>
      <c r="M1993" s="14">
        <v>600</v>
      </c>
      <c r="N1993" s="15">
        <v>0.1</v>
      </c>
      <c r="O1993" s="14">
        <v>1620</v>
      </c>
      <c r="P1993" s="14">
        <v>1140</v>
      </c>
      <c r="Q1993" s="5">
        <f>Table1[[#This Row],[Sales]]-Table1[[#This Row],[Cost]]</f>
        <v>480</v>
      </c>
      <c r="R1993" s="12" t="s">
        <v>26</v>
      </c>
      <c r="S1993" s="12" t="s">
        <v>10</v>
      </c>
      <c r="T1993" s="12" t="s">
        <v>33</v>
      </c>
      <c r="U1993" s="12" t="s">
        <v>19</v>
      </c>
      <c r="V1993" s="6">
        <f>Table1[[#This Row],[Profit]]/Table1[[#This Row],[Sales]]</f>
        <v>0.29629629629629628</v>
      </c>
      <c r="W1993" s="12">
        <f>[1]!Table1[[#This Row],[Sales]]-[1]!Table1[[#This Row],[Cost]]-[1]!Table1[[#This Row],[Profit]]</f>
        <v>0</v>
      </c>
      <c r="X1993" s="12">
        <f>[1]!Table1[[#This Row],[Quantity]]*[1]!Table1[[#This Row],[Unit_Price]]</f>
        <v>1800</v>
      </c>
      <c r="Y1993" s="16">
        <f>[1]!Table1[[#This Row],[Gross_Sales]]*[1]!Table1[[#This Row],[Discount]]</f>
        <v>180</v>
      </c>
      <c r="Z1993" s="17">
        <f>[1]!Table1[[#This Row],[Gross_Sales]]*[1]!Table1[[#This Row],[Discount_amount]]</f>
        <v>324000</v>
      </c>
      <c r="AA1993" s="15">
        <f>IFERROR([1]!Table1[[#This Row],[Profit]]/[1]!Table1[[#This Row],[Sales]],0)</f>
        <v>0.29629629629629628</v>
      </c>
      <c r="AB1993" s="12">
        <f>YEAR([1]!Table1[[#This Row],[Order_Date]])</f>
        <v>2024</v>
      </c>
      <c r="AC1993" s="12">
        <f>MONTH([1]!Table1[[#This Row],[Order_Date]])</f>
        <v>7</v>
      </c>
      <c r="AD1993" s="12" t="str">
        <f t="shared" si="93"/>
        <v>Jul</v>
      </c>
      <c r="AE1993" s="12" t="str">
        <f t="shared" si="94"/>
        <v>Q3</v>
      </c>
      <c r="AF1993" s="12" t="str">
        <f t="shared" si="95"/>
        <v>2024-Jul</v>
      </c>
      <c r="AG1993" s="12">
        <f>COUNTIF(C:C,Table1[[#This Row],[Customer_ID]])</f>
        <v>3</v>
      </c>
      <c r="AH1993" s="18" t="e">
        <f>IF([1]!Table1[[#This Row],[Customer_order_count]] &gt;= 10,"FREQUENT",IF([1]!Table1[[#This Row],[Customer_order_count]] &lt;= 10,"REGULAR","OCASSIONAL"))</f>
        <v>#REF!</v>
      </c>
    </row>
    <row r="1994" spans="1:34" x14ac:dyDescent="0.25">
      <c r="A1994" s="1" t="s">
        <v>2837</v>
      </c>
      <c r="B1994" s="2">
        <v>45795</v>
      </c>
      <c r="C1994" s="3" t="s">
        <v>1253</v>
      </c>
      <c r="D1994" s="4" t="s">
        <v>1254</v>
      </c>
      <c r="E1994" s="4" t="s">
        <v>16</v>
      </c>
      <c r="F1994" s="5">
        <v>45</v>
      </c>
      <c r="G1994" s="3" t="s">
        <v>275</v>
      </c>
      <c r="H1994" s="3" t="s">
        <v>276</v>
      </c>
      <c r="I1994" s="3" t="s">
        <v>186</v>
      </c>
      <c r="J1994" s="3" t="s">
        <v>187</v>
      </c>
      <c r="K1994" s="3" t="s">
        <v>91</v>
      </c>
      <c r="L1994" s="5">
        <v>2</v>
      </c>
      <c r="M1994" s="5">
        <v>12000</v>
      </c>
      <c r="N1994" s="6">
        <v>0.05</v>
      </c>
      <c r="O1994" s="5">
        <v>22800</v>
      </c>
      <c r="P1994" s="5">
        <v>18000</v>
      </c>
      <c r="Q1994" s="5">
        <f>Table1[[#This Row],[Sales]]-Table1[[#This Row],[Cost]]</f>
        <v>4800</v>
      </c>
      <c r="R1994" s="3" t="s">
        <v>26</v>
      </c>
      <c r="S1994" s="3" t="s">
        <v>10</v>
      </c>
      <c r="T1994" s="3" t="s">
        <v>11</v>
      </c>
      <c r="U1994" s="3" t="s">
        <v>27</v>
      </c>
      <c r="V1994" s="6">
        <f>Table1[[#This Row],[Profit]]/Table1[[#This Row],[Sales]]</f>
        <v>0.21052631578947367</v>
      </c>
      <c r="W1994" s="3">
        <f>[1]!Table1[[#This Row],[Sales]]-[1]!Table1[[#This Row],[Cost]]-[1]!Table1[[#This Row],[Profit]]</f>
        <v>0</v>
      </c>
      <c r="X1994" s="3">
        <f>[1]!Table1[[#This Row],[Quantity]]*[1]!Table1[[#This Row],[Unit_Price]]</f>
        <v>24000</v>
      </c>
      <c r="Y1994" s="7">
        <f>[1]!Table1[[#This Row],[Gross_Sales]]*[1]!Table1[[#This Row],[Discount]]</f>
        <v>1200</v>
      </c>
      <c r="Z1994" s="8">
        <f>[1]!Table1[[#This Row],[Gross_Sales]]*[1]!Table1[[#This Row],[Discount_amount]]</f>
        <v>28800000</v>
      </c>
      <c r="AA1994" s="6">
        <f>IFERROR([1]!Table1[[#This Row],[Profit]]/[1]!Table1[[#This Row],[Sales]],0)</f>
        <v>0.21052631578947367</v>
      </c>
      <c r="AB1994" s="3">
        <f>YEAR([1]!Table1[[#This Row],[Order_Date]])</f>
        <v>2025</v>
      </c>
      <c r="AC1994" s="3">
        <f>MONTH([1]!Table1[[#This Row],[Order_Date]])</f>
        <v>5</v>
      </c>
      <c r="AD1994" s="3" t="str">
        <f t="shared" si="93"/>
        <v>May</v>
      </c>
      <c r="AE1994" s="3" t="str">
        <f t="shared" si="94"/>
        <v>Q2</v>
      </c>
      <c r="AF1994" s="3" t="str">
        <f t="shared" si="95"/>
        <v>2025-May</v>
      </c>
      <c r="AG1994" s="3">
        <f>COUNTIF(C:C,Table1[[#This Row],[Customer_ID]])</f>
        <v>17</v>
      </c>
      <c r="AH1994" s="9" t="e">
        <f>IF([1]!Table1[[#This Row],[Customer_order_count]] &gt;= 10,"FREQUENT",IF([1]!Table1[[#This Row],[Customer_order_count]] &lt;= 10,"REGULAR","OCASSIONAL"))</f>
        <v>#REF!</v>
      </c>
    </row>
    <row r="1995" spans="1:34" x14ac:dyDescent="0.25">
      <c r="A1995" s="10" t="s">
        <v>2838</v>
      </c>
      <c r="B1995" s="11">
        <v>45449</v>
      </c>
      <c r="C1995" s="12" t="s">
        <v>602</v>
      </c>
      <c r="D1995" s="13" t="s">
        <v>603</v>
      </c>
      <c r="E1995" s="13" t="s">
        <v>3</v>
      </c>
      <c r="F1995" s="14">
        <v>41</v>
      </c>
      <c r="G1995" s="12" t="s">
        <v>407</v>
      </c>
      <c r="H1995" s="12" t="s">
        <v>285</v>
      </c>
      <c r="I1995" s="12" t="s">
        <v>44</v>
      </c>
      <c r="J1995" s="12" t="s">
        <v>45</v>
      </c>
      <c r="K1995" s="12" t="s">
        <v>46</v>
      </c>
      <c r="L1995" s="14">
        <v>1</v>
      </c>
      <c r="M1995" s="14">
        <v>2500</v>
      </c>
      <c r="N1995" s="15">
        <v>0.1</v>
      </c>
      <c r="O1995" s="14">
        <v>2250</v>
      </c>
      <c r="P1995" s="14">
        <v>1500</v>
      </c>
      <c r="Q1995" s="5">
        <f>Table1[[#This Row],[Sales]]-Table1[[#This Row],[Cost]]</f>
        <v>750</v>
      </c>
      <c r="R1995" s="12" t="s">
        <v>26</v>
      </c>
      <c r="S1995" s="12" t="s">
        <v>10</v>
      </c>
      <c r="T1995" s="12" t="s">
        <v>11</v>
      </c>
      <c r="U1995" s="12" t="s">
        <v>27</v>
      </c>
      <c r="V1995" s="6">
        <f>Table1[[#This Row],[Profit]]/Table1[[#This Row],[Sales]]</f>
        <v>0.33333333333333331</v>
      </c>
      <c r="W1995" s="12">
        <f>[1]!Table1[[#This Row],[Sales]]-[1]!Table1[[#This Row],[Cost]]-[1]!Table1[[#This Row],[Profit]]</f>
        <v>0</v>
      </c>
      <c r="X1995" s="12">
        <f>[1]!Table1[[#This Row],[Quantity]]*[1]!Table1[[#This Row],[Unit_Price]]</f>
        <v>2500</v>
      </c>
      <c r="Y1995" s="16">
        <f>[1]!Table1[[#This Row],[Gross_Sales]]*[1]!Table1[[#This Row],[Discount]]</f>
        <v>250</v>
      </c>
      <c r="Z1995" s="17">
        <f>[1]!Table1[[#This Row],[Gross_Sales]]*[1]!Table1[[#This Row],[Discount_amount]]</f>
        <v>625000</v>
      </c>
      <c r="AA1995" s="15">
        <f>IFERROR([1]!Table1[[#This Row],[Profit]]/[1]!Table1[[#This Row],[Sales]],0)</f>
        <v>0.33333333333333331</v>
      </c>
      <c r="AB1995" s="12">
        <f>YEAR([1]!Table1[[#This Row],[Order_Date]])</f>
        <v>2024</v>
      </c>
      <c r="AC1995" s="12">
        <f>MONTH([1]!Table1[[#This Row],[Order_Date]])</f>
        <v>6</v>
      </c>
      <c r="AD1995" s="12" t="str">
        <f t="shared" si="93"/>
        <v>Jun</v>
      </c>
      <c r="AE1995" s="12" t="str">
        <f t="shared" si="94"/>
        <v>Q2</v>
      </c>
      <c r="AF1995" s="12" t="str">
        <f t="shared" si="95"/>
        <v>2024-Jun</v>
      </c>
      <c r="AG1995" s="12">
        <f>COUNTIF(C:C,Table1[[#This Row],[Customer_ID]])</f>
        <v>12</v>
      </c>
      <c r="AH1995" s="18" t="e">
        <f>IF([1]!Table1[[#This Row],[Customer_order_count]] &gt;= 10,"FREQUENT",IF([1]!Table1[[#This Row],[Customer_order_count]] &lt;= 10,"REGULAR","OCASSIONAL"))</f>
        <v>#REF!</v>
      </c>
    </row>
    <row r="1996" spans="1:34" x14ac:dyDescent="0.25">
      <c r="A1996" s="1" t="s">
        <v>2839</v>
      </c>
      <c r="B1996" s="2">
        <v>45451</v>
      </c>
      <c r="C1996" s="3" t="s">
        <v>1111</v>
      </c>
      <c r="D1996" s="4" t="s">
        <v>725</v>
      </c>
      <c r="E1996" s="4" t="s">
        <v>3</v>
      </c>
      <c r="F1996" s="5">
        <v>27</v>
      </c>
      <c r="G1996" s="3" t="s">
        <v>284</v>
      </c>
      <c r="H1996" s="3" t="s">
        <v>285</v>
      </c>
      <c r="I1996" s="3" t="s">
        <v>6</v>
      </c>
      <c r="J1996" s="3" t="s">
        <v>7</v>
      </c>
      <c r="K1996" s="3" t="s">
        <v>8</v>
      </c>
      <c r="L1996" s="5">
        <v>1</v>
      </c>
      <c r="M1996" s="5">
        <v>7000</v>
      </c>
      <c r="N1996" s="6">
        <v>0.05</v>
      </c>
      <c r="O1996" s="5">
        <v>6650</v>
      </c>
      <c r="P1996" s="5">
        <v>5200</v>
      </c>
      <c r="Q1996" s="5">
        <f>Table1[[#This Row],[Sales]]-Table1[[#This Row],[Cost]]</f>
        <v>1450</v>
      </c>
      <c r="R1996" s="3" t="s">
        <v>26</v>
      </c>
      <c r="S1996" s="3" t="s">
        <v>10</v>
      </c>
      <c r="T1996" s="3" t="s">
        <v>11</v>
      </c>
      <c r="U1996" s="3" t="s">
        <v>27</v>
      </c>
      <c r="V1996" s="6">
        <f>Table1[[#This Row],[Profit]]/Table1[[#This Row],[Sales]]</f>
        <v>0.21804511278195488</v>
      </c>
      <c r="W1996" s="3">
        <f>[1]!Table1[[#This Row],[Sales]]-[1]!Table1[[#This Row],[Cost]]-[1]!Table1[[#This Row],[Profit]]</f>
        <v>0</v>
      </c>
      <c r="X1996" s="3">
        <f>[1]!Table1[[#This Row],[Quantity]]*[1]!Table1[[#This Row],[Unit_Price]]</f>
        <v>7000</v>
      </c>
      <c r="Y1996" s="7">
        <f>[1]!Table1[[#This Row],[Gross_Sales]]*[1]!Table1[[#This Row],[Discount]]</f>
        <v>350</v>
      </c>
      <c r="Z1996" s="8">
        <f>[1]!Table1[[#This Row],[Gross_Sales]]*[1]!Table1[[#This Row],[Discount_amount]]</f>
        <v>2450000</v>
      </c>
      <c r="AA1996" s="6">
        <f>IFERROR([1]!Table1[[#This Row],[Profit]]/[1]!Table1[[#This Row],[Sales]],0)</f>
        <v>0.21804511278195488</v>
      </c>
      <c r="AB1996" s="3">
        <f>YEAR([1]!Table1[[#This Row],[Order_Date]])</f>
        <v>2024</v>
      </c>
      <c r="AC1996" s="3">
        <f>MONTH([1]!Table1[[#This Row],[Order_Date]])</f>
        <v>6</v>
      </c>
      <c r="AD1996" s="3" t="str">
        <f t="shared" si="93"/>
        <v>Jun</v>
      </c>
      <c r="AE1996" s="3" t="str">
        <f t="shared" si="94"/>
        <v>Q2</v>
      </c>
      <c r="AF1996" s="3" t="str">
        <f t="shared" si="95"/>
        <v>2024-Jun</v>
      </c>
      <c r="AG1996" s="3">
        <f>COUNTIF(C:C,Table1[[#This Row],[Customer_ID]])</f>
        <v>12</v>
      </c>
      <c r="AH1996" s="9" t="e">
        <f>IF([1]!Table1[[#This Row],[Customer_order_count]] &gt;= 10,"FREQUENT",IF([1]!Table1[[#This Row],[Customer_order_count]] &lt;= 10,"REGULAR","OCASSIONAL"))</f>
        <v>#REF!</v>
      </c>
    </row>
    <row r="1997" spans="1:34" x14ac:dyDescent="0.25">
      <c r="A1997" s="10" t="s">
        <v>2840</v>
      </c>
      <c r="B1997" s="11">
        <v>45675</v>
      </c>
      <c r="C1997" s="12" t="s">
        <v>724</v>
      </c>
      <c r="D1997" s="12" t="s">
        <v>725</v>
      </c>
      <c r="E1997" s="12" t="s">
        <v>16</v>
      </c>
      <c r="F1997" s="12">
        <v>44</v>
      </c>
      <c r="G1997" s="12" t="s">
        <v>407</v>
      </c>
      <c r="H1997" s="12" t="s">
        <v>285</v>
      </c>
      <c r="I1997" s="12" t="s">
        <v>344</v>
      </c>
      <c r="J1997" s="12" t="s">
        <v>345</v>
      </c>
      <c r="K1997" s="12" t="s">
        <v>39</v>
      </c>
      <c r="L1997" s="12">
        <v>2</v>
      </c>
      <c r="M1997" s="12">
        <v>2200</v>
      </c>
      <c r="N1997" s="12">
        <v>0</v>
      </c>
      <c r="O1997" s="12">
        <v>0</v>
      </c>
      <c r="P1997" s="12">
        <v>2800</v>
      </c>
      <c r="Q1997" s="5">
        <f>Table1[[#This Row],[Sales]]-Table1[[#This Row],[Cost]]</f>
        <v>-2800</v>
      </c>
      <c r="R1997" s="12" t="s">
        <v>26</v>
      </c>
      <c r="S1997" s="12" t="s">
        <v>291</v>
      </c>
      <c r="T1997" s="12" t="s">
        <v>18</v>
      </c>
      <c r="U1997" s="12" t="s">
        <v>27</v>
      </c>
      <c r="V1997" s="3" t="e">
        <f>Table1[[#This Row],[Profit]]/Table1[[#This Row],[Sales]]</f>
        <v>#DIV/0!</v>
      </c>
      <c r="W1997" s="12">
        <f>[1]!Table1[[#This Row],[Sales]]-[1]!Table1[[#This Row],[Cost]]-[1]!Table1[[#This Row],[Profit]]</f>
        <v>-2800</v>
      </c>
      <c r="X1997" s="12">
        <f>[1]!Table1[[#This Row],[Quantity]]*[1]!Table1[[#This Row],[Unit_Price]]</f>
        <v>4400</v>
      </c>
      <c r="Y1997" s="12">
        <f>[1]!Table1[[#This Row],[Gross_Sales]]*[1]!Table1[[#This Row],[Discount]]</f>
        <v>0</v>
      </c>
      <c r="Z1997" s="12">
        <f>[1]!Table1[[#This Row],[Gross_Sales]]*[1]!Table1[[#This Row],[Discount_amount]]</f>
        <v>0</v>
      </c>
      <c r="AA1997" s="12">
        <f>IFERROR([1]!Table1[[#This Row],[Profit]]/[1]!Table1[[#This Row],[Sales]],0)</f>
        <v>0</v>
      </c>
      <c r="AB1997" s="12">
        <f>YEAR([1]!Table1[[#This Row],[Order_Date]])</f>
        <v>2025</v>
      </c>
      <c r="AC1997" s="12">
        <f>MONTH([1]!Table1[[#This Row],[Order_Date]])</f>
        <v>1</v>
      </c>
      <c r="AD1997" s="12" t="str">
        <f t="shared" si="93"/>
        <v>Jan</v>
      </c>
      <c r="AE1997" s="12" t="str">
        <f t="shared" si="94"/>
        <v>Q1</v>
      </c>
      <c r="AF1997" s="12" t="str">
        <f t="shared" si="95"/>
        <v>2025-Jan</v>
      </c>
      <c r="AG1997" s="12">
        <f>COUNTIF(C:C,Table1[[#This Row],[Customer_ID]])</f>
        <v>18</v>
      </c>
      <c r="AH1997" s="18" t="e">
        <f>IF([1]!Table1[[#This Row],[Customer_order_count]] &gt;= 10,"FREQUENT",IF([1]!Table1[[#This Row],[Customer_order_count]] &lt;= 10,"REGULAR","OCASSIONAL"))</f>
        <v>#REF!</v>
      </c>
    </row>
    <row r="1998" spans="1:34" x14ac:dyDescent="0.25">
      <c r="A1998" s="1" t="s">
        <v>2841</v>
      </c>
      <c r="B1998" s="2">
        <v>45841</v>
      </c>
      <c r="C1998" s="3" t="s">
        <v>351</v>
      </c>
      <c r="D1998" s="4" t="s">
        <v>352</v>
      </c>
      <c r="E1998" s="4" t="s">
        <v>3</v>
      </c>
      <c r="F1998" s="5">
        <v>54</v>
      </c>
      <c r="G1998" s="3" t="s">
        <v>275</v>
      </c>
      <c r="H1998" s="3" t="s">
        <v>276</v>
      </c>
      <c r="I1998" s="3" t="s">
        <v>37</v>
      </c>
      <c r="J1998" s="3" t="s">
        <v>38</v>
      </c>
      <c r="K1998" s="3" t="s">
        <v>39</v>
      </c>
      <c r="L1998" s="5">
        <v>1</v>
      </c>
      <c r="M1998" s="5">
        <v>900</v>
      </c>
      <c r="N1998" s="6">
        <v>0.1</v>
      </c>
      <c r="O1998" s="5">
        <v>810</v>
      </c>
      <c r="P1998" s="5">
        <v>550</v>
      </c>
      <c r="Q1998" s="5">
        <f>Table1[[#This Row],[Sales]]-Table1[[#This Row],[Cost]]</f>
        <v>260</v>
      </c>
      <c r="R1998" s="3" t="s">
        <v>26</v>
      </c>
      <c r="S1998" s="3" t="s">
        <v>10</v>
      </c>
      <c r="T1998" s="3" t="s">
        <v>33</v>
      </c>
      <c r="U1998" s="3" t="s">
        <v>27</v>
      </c>
      <c r="V1998" s="6">
        <f>Table1[[#This Row],[Profit]]/Table1[[#This Row],[Sales]]</f>
        <v>0.32098765432098764</v>
      </c>
      <c r="W1998" s="3">
        <f>[1]!Table1[[#This Row],[Sales]]-[1]!Table1[[#This Row],[Cost]]-[1]!Table1[[#This Row],[Profit]]</f>
        <v>0</v>
      </c>
      <c r="X1998" s="3">
        <f>[1]!Table1[[#This Row],[Quantity]]*[1]!Table1[[#This Row],[Unit_Price]]</f>
        <v>900</v>
      </c>
      <c r="Y1998" s="7">
        <f>[1]!Table1[[#This Row],[Gross_Sales]]*[1]!Table1[[#This Row],[Discount]]</f>
        <v>90</v>
      </c>
      <c r="Z1998" s="8">
        <f>[1]!Table1[[#This Row],[Gross_Sales]]*[1]!Table1[[#This Row],[Discount_amount]]</f>
        <v>81000</v>
      </c>
      <c r="AA1998" s="6">
        <f>IFERROR([1]!Table1[[#This Row],[Profit]]/[1]!Table1[[#This Row],[Sales]],0)</f>
        <v>0.32098765432098764</v>
      </c>
      <c r="AB1998" s="3">
        <f>YEAR([1]!Table1[[#This Row],[Order_Date]])</f>
        <v>2025</v>
      </c>
      <c r="AC1998" s="3">
        <f>MONTH([1]!Table1[[#This Row],[Order_Date]])</f>
        <v>7</v>
      </c>
      <c r="AD1998" s="3" t="str">
        <f t="shared" si="93"/>
        <v>Jul</v>
      </c>
      <c r="AE1998" s="3" t="str">
        <f t="shared" si="94"/>
        <v>Q3</v>
      </c>
      <c r="AF1998" s="3" t="str">
        <f t="shared" si="95"/>
        <v>2025-Jul</v>
      </c>
      <c r="AG1998" s="3">
        <f>COUNTIF(C:C,Table1[[#This Row],[Customer_ID]])</f>
        <v>22</v>
      </c>
      <c r="AH1998" s="9" t="e">
        <f>IF([1]!Table1[[#This Row],[Customer_order_count]] &gt;= 10,"FREQUENT",IF([1]!Table1[[#This Row],[Customer_order_count]] &lt;= 10,"REGULAR","OCASSIONAL"))</f>
        <v>#REF!</v>
      </c>
    </row>
    <row r="1999" spans="1:34" x14ac:dyDescent="0.25">
      <c r="A1999" s="10" t="s">
        <v>2842</v>
      </c>
      <c r="B1999" s="11">
        <v>45741</v>
      </c>
      <c r="C1999" s="12" t="s">
        <v>553</v>
      </c>
      <c r="D1999" s="13" t="s">
        <v>493</v>
      </c>
      <c r="E1999" s="13" t="s">
        <v>16</v>
      </c>
      <c r="F1999" s="14">
        <v>42</v>
      </c>
      <c r="G1999" s="12" t="s">
        <v>284</v>
      </c>
      <c r="H1999" s="12" t="s">
        <v>285</v>
      </c>
      <c r="I1999" s="12" t="s">
        <v>305</v>
      </c>
      <c r="J1999" s="12" t="s">
        <v>306</v>
      </c>
      <c r="K1999" s="12" t="s">
        <v>91</v>
      </c>
      <c r="L1999" s="14">
        <v>2</v>
      </c>
      <c r="M1999" s="14">
        <v>8500</v>
      </c>
      <c r="N1999" s="15">
        <v>0.15</v>
      </c>
      <c r="O1999" s="14">
        <v>14450</v>
      </c>
      <c r="P1999" s="14">
        <v>13000</v>
      </c>
      <c r="Q1999" s="5">
        <f>Table1[[#This Row],[Sales]]-Table1[[#This Row],[Cost]]</f>
        <v>1450</v>
      </c>
      <c r="R1999" s="12" t="s">
        <v>26</v>
      </c>
      <c r="S1999" s="12" t="s">
        <v>10</v>
      </c>
      <c r="T1999" s="12" t="s">
        <v>18</v>
      </c>
      <c r="U1999" s="12" t="s">
        <v>27</v>
      </c>
      <c r="V1999" s="6">
        <f>Table1[[#This Row],[Profit]]/Table1[[#This Row],[Sales]]</f>
        <v>0.10034602076124567</v>
      </c>
      <c r="W1999" s="12">
        <f>[1]!Table1[[#This Row],[Sales]]-[1]!Table1[[#This Row],[Cost]]-[1]!Table1[[#This Row],[Profit]]</f>
        <v>0</v>
      </c>
      <c r="X1999" s="12">
        <f>[1]!Table1[[#This Row],[Quantity]]*[1]!Table1[[#This Row],[Unit_Price]]</f>
        <v>17000</v>
      </c>
      <c r="Y1999" s="16">
        <f>[1]!Table1[[#This Row],[Gross_Sales]]*[1]!Table1[[#This Row],[Discount]]</f>
        <v>2550</v>
      </c>
      <c r="Z1999" s="17">
        <f>[1]!Table1[[#This Row],[Gross_Sales]]*[1]!Table1[[#This Row],[Discount_amount]]</f>
        <v>43350000</v>
      </c>
      <c r="AA1999" s="15">
        <f>IFERROR([1]!Table1[[#This Row],[Profit]]/[1]!Table1[[#This Row],[Sales]],0)</f>
        <v>0.10034602076124567</v>
      </c>
      <c r="AB1999" s="12">
        <f>YEAR([1]!Table1[[#This Row],[Order_Date]])</f>
        <v>2025</v>
      </c>
      <c r="AC1999" s="12">
        <f>MONTH([1]!Table1[[#This Row],[Order_Date]])</f>
        <v>3</v>
      </c>
      <c r="AD1999" s="12" t="str">
        <f t="shared" si="93"/>
        <v>Mar</v>
      </c>
      <c r="AE1999" s="12" t="str">
        <f t="shared" si="94"/>
        <v>Q1</v>
      </c>
      <c r="AF1999" s="12" t="str">
        <f t="shared" si="95"/>
        <v>2025-Mar</v>
      </c>
      <c r="AG1999" s="12">
        <f>COUNTIF(C:C,Table1[[#This Row],[Customer_ID]])</f>
        <v>11</v>
      </c>
      <c r="AH1999" s="18" t="e">
        <f>IF([1]!Table1[[#This Row],[Customer_order_count]] &gt;= 10,"FREQUENT",IF([1]!Table1[[#This Row],[Customer_order_count]] &lt;= 10,"REGULAR","OCASSIONAL"))</f>
        <v>#REF!</v>
      </c>
    </row>
    <row r="2000" spans="1:34" x14ac:dyDescent="0.25">
      <c r="A2000" s="1" t="s">
        <v>2843</v>
      </c>
      <c r="B2000" s="2">
        <v>45297</v>
      </c>
      <c r="C2000" s="3" t="s">
        <v>861</v>
      </c>
      <c r="D2000" s="4" t="s">
        <v>862</v>
      </c>
      <c r="E2000" s="4" t="s">
        <v>3</v>
      </c>
      <c r="F2000" s="5">
        <v>53</v>
      </c>
      <c r="G2000" s="3" t="s">
        <v>317</v>
      </c>
      <c r="H2000" s="3" t="s">
        <v>5</v>
      </c>
      <c r="I2000" s="3" t="s">
        <v>264</v>
      </c>
      <c r="J2000" s="3" t="s">
        <v>265</v>
      </c>
      <c r="K2000" s="3" t="s">
        <v>46</v>
      </c>
      <c r="L2000" s="5">
        <v>2</v>
      </c>
      <c r="M2000" s="5">
        <v>800</v>
      </c>
      <c r="N2000" s="6">
        <v>0.05</v>
      </c>
      <c r="O2000" s="5">
        <v>1520</v>
      </c>
      <c r="P2000" s="5">
        <v>1000</v>
      </c>
      <c r="Q2000" s="5">
        <f>Table1[[#This Row],[Sales]]-Table1[[#This Row],[Cost]]</f>
        <v>520</v>
      </c>
      <c r="R2000" s="3" t="s">
        <v>77</v>
      </c>
      <c r="S2000" s="3" t="s">
        <v>10</v>
      </c>
      <c r="T2000" s="3" t="s">
        <v>18</v>
      </c>
      <c r="U2000" s="3" t="s">
        <v>12</v>
      </c>
      <c r="V2000" s="6">
        <f>Table1[[#This Row],[Profit]]/Table1[[#This Row],[Sales]]</f>
        <v>0.34210526315789475</v>
      </c>
      <c r="W2000" s="3">
        <f>[1]!Table1[[#This Row],[Sales]]-[1]!Table1[[#This Row],[Cost]]-[1]!Table1[[#This Row],[Profit]]</f>
        <v>0</v>
      </c>
      <c r="X2000" s="3">
        <f>[1]!Table1[[#This Row],[Quantity]]*[1]!Table1[[#This Row],[Unit_Price]]</f>
        <v>1600</v>
      </c>
      <c r="Y2000" s="7">
        <f>[1]!Table1[[#This Row],[Gross_Sales]]*[1]!Table1[[#This Row],[Discount]]</f>
        <v>80</v>
      </c>
      <c r="Z2000" s="8">
        <f>[1]!Table1[[#This Row],[Gross_Sales]]*[1]!Table1[[#This Row],[Discount_amount]]</f>
        <v>128000</v>
      </c>
      <c r="AA2000" s="6">
        <f>IFERROR([1]!Table1[[#This Row],[Profit]]/[1]!Table1[[#This Row],[Sales]],0)</f>
        <v>0.34210526315789475</v>
      </c>
      <c r="AB2000" s="3">
        <f>YEAR([1]!Table1[[#This Row],[Order_Date]])</f>
        <v>2024</v>
      </c>
      <c r="AC2000" s="3">
        <f>MONTH([1]!Table1[[#This Row],[Order_Date]])</f>
        <v>1</v>
      </c>
      <c r="AD2000" s="3" t="str">
        <f t="shared" si="93"/>
        <v>Jan</v>
      </c>
      <c r="AE2000" s="3" t="str">
        <f t="shared" si="94"/>
        <v>Q1</v>
      </c>
      <c r="AF2000" s="3" t="str">
        <f t="shared" si="95"/>
        <v>2024-Jan</v>
      </c>
      <c r="AG2000" s="3">
        <f>COUNTIF(C:C,Table1[[#This Row],[Customer_ID]])</f>
        <v>10</v>
      </c>
      <c r="AH2000" s="9" t="e">
        <f>IF([1]!Table1[[#This Row],[Customer_order_count]] &gt;= 10,"FREQUENT",IF([1]!Table1[[#This Row],[Customer_order_count]] &lt;= 10,"REGULAR","OCASSIONAL"))</f>
        <v>#REF!</v>
      </c>
    </row>
    <row r="2001" spans="1:34" x14ac:dyDescent="0.25">
      <c r="A2001" s="10" t="s">
        <v>2844</v>
      </c>
      <c r="B2001" s="11">
        <v>45405</v>
      </c>
      <c r="C2001" s="12" t="s">
        <v>170</v>
      </c>
      <c r="D2001" s="13" t="s">
        <v>171</v>
      </c>
      <c r="E2001" s="13" t="s">
        <v>16</v>
      </c>
      <c r="F2001" s="14">
        <v>49</v>
      </c>
      <c r="G2001" s="12" t="s">
        <v>4</v>
      </c>
      <c r="H2001" s="12" t="s">
        <v>5</v>
      </c>
      <c r="I2001" s="12" t="s">
        <v>186</v>
      </c>
      <c r="J2001" s="12" t="s">
        <v>187</v>
      </c>
      <c r="K2001" s="12" t="s">
        <v>91</v>
      </c>
      <c r="L2001" s="14">
        <v>2</v>
      </c>
      <c r="M2001" s="14">
        <v>12000</v>
      </c>
      <c r="N2001" s="15">
        <v>0</v>
      </c>
      <c r="O2001" s="14">
        <v>24000</v>
      </c>
      <c r="P2001" s="14">
        <v>18000</v>
      </c>
      <c r="Q2001" s="5">
        <f>Table1[[#This Row],[Sales]]-Table1[[#This Row],[Cost]]</f>
        <v>6000</v>
      </c>
      <c r="R2001" s="12" t="s">
        <v>26</v>
      </c>
      <c r="S2001" s="12" t="s">
        <v>10</v>
      </c>
      <c r="T2001" s="12" t="s">
        <v>11</v>
      </c>
      <c r="U2001" s="12" t="s">
        <v>19</v>
      </c>
      <c r="V2001" s="6">
        <f>Table1[[#This Row],[Profit]]/Table1[[#This Row],[Sales]]</f>
        <v>0.25</v>
      </c>
      <c r="W2001" s="12">
        <f>[1]!Table1[[#This Row],[Sales]]-[1]!Table1[[#This Row],[Cost]]-[1]!Table1[[#This Row],[Profit]]</f>
        <v>0</v>
      </c>
      <c r="X2001" s="12">
        <f>[1]!Table1[[#This Row],[Quantity]]*[1]!Table1[[#This Row],[Unit_Price]]</f>
        <v>24000</v>
      </c>
      <c r="Y2001" s="16">
        <f>[1]!Table1[[#This Row],[Gross_Sales]]*[1]!Table1[[#This Row],[Discount]]</f>
        <v>0</v>
      </c>
      <c r="Z2001" s="17">
        <f>[1]!Table1[[#This Row],[Gross_Sales]]*[1]!Table1[[#This Row],[Discount_amount]]</f>
        <v>0</v>
      </c>
      <c r="AA2001" s="15">
        <f>IFERROR([1]!Table1[[#This Row],[Profit]]/[1]!Table1[[#This Row],[Sales]],0)</f>
        <v>0.25</v>
      </c>
      <c r="AB2001" s="12">
        <f>YEAR([1]!Table1[[#This Row],[Order_Date]])</f>
        <v>2024</v>
      </c>
      <c r="AC2001" s="12">
        <f>MONTH([1]!Table1[[#This Row],[Order_Date]])</f>
        <v>4</v>
      </c>
      <c r="AD2001" s="12" t="str">
        <f t="shared" si="93"/>
        <v>Apr</v>
      </c>
      <c r="AE2001" s="12" t="str">
        <f t="shared" si="94"/>
        <v>Q2</v>
      </c>
      <c r="AF2001" s="12" t="str">
        <f t="shared" si="95"/>
        <v>2024-Apr</v>
      </c>
      <c r="AG2001" s="12">
        <f>COUNTIF(C:C,Table1[[#This Row],[Customer_ID]])</f>
        <v>2</v>
      </c>
      <c r="AH2001" s="18" t="e">
        <f>IF([1]!Table1[[#This Row],[Customer_order_count]] &gt;= 10,"FREQUENT",IF([1]!Table1[[#This Row],[Customer_order_count]] &lt;= 10,"REGULAR","OCASSIONAL"))</f>
        <v>#REF!</v>
      </c>
    </row>
    <row r="2002" spans="1:34" x14ac:dyDescent="0.25">
      <c r="A2002" s="1" t="s">
        <v>2845</v>
      </c>
      <c r="B2002" s="2">
        <v>45723</v>
      </c>
      <c r="C2002" s="3" t="s">
        <v>388</v>
      </c>
      <c r="D2002" s="4" t="s">
        <v>389</v>
      </c>
      <c r="E2002" s="4" t="s">
        <v>3</v>
      </c>
      <c r="F2002" s="5">
        <v>41</v>
      </c>
      <c r="G2002" s="3" t="s">
        <v>280</v>
      </c>
      <c r="H2002" s="3" t="s">
        <v>270</v>
      </c>
      <c r="I2002" s="3" t="s">
        <v>68</v>
      </c>
      <c r="J2002" s="3" t="s">
        <v>69</v>
      </c>
      <c r="K2002" s="3" t="s">
        <v>39</v>
      </c>
      <c r="L2002" s="5">
        <v>2</v>
      </c>
      <c r="M2002" s="5">
        <v>3500</v>
      </c>
      <c r="N2002" s="6">
        <v>0.05</v>
      </c>
      <c r="O2002" s="5">
        <v>6650</v>
      </c>
      <c r="P2002" s="5">
        <v>4600</v>
      </c>
      <c r="Q2002" s="5">
        <f>Table1[[#This Row],[Sales]]-Table1[[#This Row],[Cost]]</f>
        <v>2050</v>
      </c>
      <c r="R2002" s="3" t="s">
        <v>77</v>
      </c>
      <c r="S2002" s="3" t="s">
        <v>10</v>
      </c>
      <c r="T2002" s="3" t="s">
        <v>18</v>
      </c>
      <c r="U2002" s="3" t="s">
        <v>12</v>
      </c>
      <c r="V2002" s="6">
        <f>Table1[[#This Row],[Profit]]/Table1[[#This Row],[Sales]]</f>
        <v>0.30827067669172931</v>
      </c>
      <c r="W2002" s="3">
        <f>[1]!Table1[[#This Row],[Sales]]-[1]!Table1[[#This Row],[Cost]]-[1]!Table1[[#This Row],[Profit]]</f>
        <v>0</v>
      </c>
      <c r="X2002" s="3">
        <f>[1]!Table1[[#This Row],[Quantity]]*[1]!Table1[[#This Row],[Unit_Price]]</f>
        <v>7000</v>
      </c>
      <c r="Y2002" s="7">
        <f>[1]!Table1[[#This Row],[Gross_Sales]]*[1]!Table1[[#This Row],[Discount]]</f>
        <v>350</v>
      </c>
      <c r="Z2002" s="8">
        <f>[1]!Table1[[#This Row],[Gross_Sales]]*[1]!Table1[[#This Row],[Discount_amount]]</f>
        <v>2450000</v>
      </c>
      <c r="AA2002" s="6">
        <f>IFERROR([1]!Table1[[#This Row],[Profit]]/[1]!Table1[[#This Row],[Sales]],0)</f>
        <v>0.30827067669172931</v>
      </c>
      <c r="AB2002" s="3">
        <f>YEAR([1]!Table1[[#This Row],[Order_Date]])</f>
        <v>2025</v>
      </c>
      <c r="AC2002" s="3">
        <f>MONTH([1]!Table1[[#This Row],[Order_Date]])</f>
        <v>3</v>
      </c>
      <c r="AD2002" s="3" t="str">
        <f t="shared" si="93"/>
        <v>Mar</v>
      </c>
      <c r="AE2002" s="3" t="str">
        <f t="shared" si="94"/>
        <v>Q1</v>
      </c>
      <c r="AF2002" s="3" t="str">
        <f t="shared" si="95"/>
        <v>2025-Mar</v>
      </c>
      <c r="AG2002" s="3">
        <f>COUNTIF(C:C,Table1[[#This Row],[Customer_ID]])</f>
        <v>9</v>
      </c>
      <c r="AH2002" s="9" t="e">
        <f>IF([1]!Table1[[#This Row],[Customer_order_count]] &gt;= 10,"FREQUENT",IF([1]!Table1[[#This Row],[Customer_order_count]] &lt;= 10,"REGULAR","OCASSIONAL"))</f>
        <v>#REF!</v>
      </c>
    </row>
    <row r="2003" spans="1:34" x14ac:dyDescent="0.25">
      <c r="A2003" s="10" t="s">
        <v>2846</v>
      </c>
      <c r="B2003" s="11">
        <v>45495</v>
      </c>
      <c r="C2003" s="12" t="s">
        <v>953</v>
      </c>
      <c r="D2003" s="12" t="s">
        <v>501</v>
      </c>
      <c r="E2003" s="12" t="s">
        <v>16</v>
      </c>
      <c r="F2003" s="12">
        <v>23</v>
      </c>
      <c r="G2003" s="12" t="s">
        <v>312</v>
      </c>
      <c r="H2003" s="12" t="s">
        <v>276</v>
      </c>
      <c r="I2003" s="12" t="s">
        <v>143</v>
      </c>
      <c r="J2003" s="12" t="s">
        <v>144</v>
      </c>
      <c r="K2003" s="12" t="s">
        <v>76</v>
      </c>
      <c r="L2003" s="12">
        <v>1</v>
      </c>
      <c r="M2003" s="12">
        <v>700</v>
      </c>
      <c r="N2003" s="12">
        <v>0.15</v>
      </c>
      <c r="O2003" s="12">
        <v>595</v>
      </c>
      <c r="P2003" s="12">
        <v>570</v>
      </c>
      <c r="Q2003" s="5">
        <f>Table1[[#This Row],[Sales]]-Table1[[#This Row],[Cost]]</f>
        <v>25</v>
      </c>
      <c r="R2003" s="12" t="s">
        <v>98</v>
      </c>
      <c r="S2003" s="12" t="s">
        <v>287</v>
      </c>
      <c r="T2003" s="12" t="s">
        <v>33</v>
      </c>
      <c r="U2003" s="12" t="s">
        <v>27</v>
      </c>
      <c r="V2003" s="6">
        <f>Table1[[#This Row],[Profit]]/Table1[[#This Row],[Sales]]</f>
        <v>4.2016806722689079E-2</v>
      </c>
      <c r="W2003" s="12">
        <f>[1]!Table1[[#This Row],[Sales]]-[1]!Table1[[#This Row],[Cost]]-[1]!Table1[[#This Row],[Profit]]</f>
        <v>-1140</v>
      </c>
      <c r="X2003" s="12">
        <f>[1]!Table1[[#This Row],[Quantity]]*[1]!Table1[[#This Row],[Unit_Price]]</f>
        <v>700</v>
      </c>
      <c r="Y2003" s="12">
        <f>[1]!Table1[[#This Row],[Gross_Sales]]*[1]!Table1[[#This Row],[Discount]]</f>
        <v>105</v>
      </c>
      <c r="Z2003" s="12">
        <f>[1]!Table1[[#This Row],[Gross_Sales]]*[1]!Table1[[#This Row],[Discount_amount]]</f>
        <v>73500</v>
      </c>
      <c r="AA2003" s="12">
        <f>IFERROR([1]!Table1[[#This Row],[Profit]]/[1]!Table1[[#This Row],[Sales]],0)</f>
        <v>4.2016806722689079E-2</v>
      </c>
      <c r="AB2003" s="12">
        <f>YEAR([1]!Table1[[#This Row],[Order_Date]])</f>
        <v>2024</v>
      </c>
      <c r="AC2003" s="12">
        <f>MONTH([1]!Table1[[#This Row],[Order_Date]])</f>
        <v>7</v>
      </c>
      <c r="AD2003" s="12" t="str">
        <f t="shared" si="93"/>
        <v>Jul</v>
      </c>
      <c r="AE2003" s="12" t="str">
        <f t="shared" si="94"/>
        <v>Q3</v>
      </c>
      <c r="AF2003" s="12" t="str">
        <f t="shared" si="95"/>
        <v>2024-Jul</v>
      </c>
      <c r="AG2003" s="12">
        <f>COUNTIF(C:C,Table1[[#This Row],[Customer_ID]])</f>
        <v>19</v>
      </c>
      <c r="AH2003" s="18" t="e">
        <f>IF([1]!Table1[[#This Row],[Customer_order_count]] &gt;= 10,"FREQUENT",IF([1]!Table1[[#This Row],[Customer_order_count]] &lt;= 10,"REGULAR","OCASSIONAL"))</f>
        <v>#REF!</v>
      </c>
    </row>
    <row r="2004" spans="1:34" x14ac:dyDescent="0.25">
      <c r="A2004" s="1" t="s">
        <v>2847</v>
      </c>
      <c r="B2004" s="2">
        <v>45413</v>
      </c>
      <c r="C2004" s="3" t="s">
        <v>450</v>
      </c>
      <c r="D2004" s="4" t="s">
        <v>451</v>
      </c>
      <c r="E2004" s="4" t="s">
        <v>16</v>
      </c>
      <c r="F2004" s="5">
        <v>53</v>
      </c>
      <c r="G2004" s="3" t="s">
        <v>284</v>
      </c>
      <c r="H2004" s="3" t="s">
        <v>285</v>
      </c>
      <c r="I2004" s="3" t="s">
        <v>44</v>
      </c>
      <c r="J2004" s="3" t="s">
        <v>45</v>
      </c>
      <c r="K2004" s="3" t="s">
        <v>46</v>
      </c>
      <c r="L2004" s="5">
        <v>1</v>
      </c>
      <c r="M2004" s="5">
        <v>2500</v>
      </c>
      <c r="N2004" s="6">
        <v>0.05</v>
      </c>
      <c r="O2004" s="5">
        <v>2375</v>
      </c>
      <c r="P2004" s="5">
        <v>1500</v>
      </c>
      <c r="Q2004" s="5">
        <f>Table1[[#This Row],[Sales]]-Table1[[#This Row],[Cost]]</f>
        <v>875</v>
      </c>
      <c r="R2004" s="3" t="s">
        <v>17</v>
      </c>
      <c r="S2004" s="3" t="s">
        <v>10</v>
      </c>
      <c r="T2004" s="3" t="s">
        <v>11</v>
      </c>
      <c r="U2004" s="3" t="s">
        <v>19</v>
      </c>
      <c r="V2004" s="6">
        <f>Table1[[#This Row],[Profit]]/Table1[[#This Row],[Sales]]</f>
        <v>0.36842105263157893</v>
      </c>
      <c r="W2004" s="3">
        <f>[1]!Table1[[#This Row],[Sales]]-[1]!Table1[[#This Row],[Cost]]-[1]!Table1[[#This Row],[Profit]]</f>
        <v>0</v>
      </c>
      <c r="X2004" s="3">
        <f>[1]!Table1[[#This Row],[Quantity]]*[1]!Table1[[#This Row],[Unit_Price]]</f>
        <v>2500</v>
      </c>
      <c r="Y2004" s="7">
        <f>[1]!Table1[[#This Row],[Gross_Sales]]*[1]!Table1[[#This Row],[Discount]]</f>
        <v>125</v>
      </c>
      <c r="Z2004" s="8">
        <f>[1]!Table1[[#This Row],[Gross_Sales]]*[1]!Table1[[#This Row],[Discount_amount]]</f>
        <v>312500</v>
      </c>
      <c r="AA2004" s="6">
        <f>IFERROR([1]!Table1[[#This Row],[Profit]]/[1]!Table1[[#This Row],[Sales]],0)</f>
        <v>0.36842105263157893</v>
      </c>
      <c r="AB2004" s="3">
        <f>YEAR([1]!Table1[[#This Row],[Order_Date]])</f>
        <v>2024</v>
      </c>
      <c r="AC2004" s="3">
        <f>MONTH([1]!Table1[[#This Row],[Order_Date]])</f>
        <v>5</v>
      </c>
      <c r="AD2004" s="3" t="str">
        <f t="shared" si="93"/>
        <v>May</v>
      </c>
      <c r="AE2004" s="3" t="str">
        <f t="shared" si="94"/>
        <v>Q2</v>
      </c>
      <c r="AF2004" s="3" t="str">
        <f t="shared" si="95"/>
        <v>2024-May</v>
      </c>
      <c r="AG2004" s="3">
        <f>COUNTIF(C:C,Table1[[#This Row],[Customer_ID]])</f>
        <v>4</v>
      </c>
      <c r="AH2004" s="9" t="e">
        <f>IF([1]!Table1[[#This Row],[Customer_order_count]] &gt;= 10,"FREQUENT",IF([1]!Table1[[#This Row],[Customer_order_count]] &lt;= 10,"REGULAR","OCASSIONAL"))</f>
        <v>#REF!</v>
      </c>
    </row>
    <row r="2005" spans="1:34" x14ac:dyDescent="0.25">
      <c r="A2005" s="10" t="s">
        <v>2848</v>
      </c>
      <c r="B2005" s="11">
        <v>45990</v>
      </c>
      <c r="C2005" s="12" t="s">
        <v>505</v>
      </c>
      <c r="D2005" s="13" t="s">
        <v>506</v>
      </c>
      <c r="E2005" s="13" t="s">
        <v>16</v>
      </c>
      <c r="F2005" s="14">
        <v>53</v>
      </c>
      <c r="G2005" s="12" t="s">
        <v>284</v>
      </c>
      <c r="H2005" s="12" t="s">
        <v>285</v>
      </c>
      <c r="I2005" s="12" t="s">
        <v>109</v>
      </c>
      <c r="J2005" s="12" t="s">
        <v>110</v>
      </c>
      <c r="K2005" s="12" t="s">
        <v>8</v>
      </c>
      <c r="L2005" s="14">
        <v>2</v>
      </c>
      <c r="M2005" s="14">
        <v>4000</v>
      </c>
      <c r="N2005" s="15">
        <v>0</v>
      </c>
      <c r="O2005" s="14">
        <v>8000</v>
      </c>
      <c r="P2005" s="14">
        <v>5800</v>
      </c>
      <c r="Q2005" s="5">
        <f>Table1[[#This Row],[Sales]]-Table1[[#This Row],[Cost]]</f>
        <v>2200</v>
      </c>
      <c r="R2005" s="12" t="s">
        <v>26</v>
      </c>
      <c r="S2005" s="12" t="s">
        <v>10</v>
      </c>
      <c r="T2005" s="12" t="s">
        <v>40</v>
      </c>
      <c r="U2005" s="12" t="s">
        <v>27</v>
      </c>
      <c r="V2005" s="6">
        <f>Table1[[#This Row],[Profit]]/Table1[[#This Row],[Sales]]</f>
        <v>0.27500000000000002</v>
      </c>
      <c r="W2005" s="12">
        <f>[1]!Table1[[#This Row],[Sales]]-[1]!Table1[[#This Row],[Cost]]-[1]!Table1[[#This Row],[Profit]]</f>
        <v>0</v>
      </c>
      <c r="X2005" s="12">
        <f>[1]!Table1[[#This Row],[Quantity]]*[1]!Table1[[#This Row],[Unit_Price]]</f>
        <v>8000</v>
      </c>
      <c r="Y2005" s="16">
        <f>[1]!Table1[[#This Row],[Gross_Sales]]*[1]!Table1[[#This Row],[Discount]]</f>
        <v>0</v>
      </c>
      <c r="Z2005" s="17">
        <f>[1]!Table1[[#This Row],[Gross_Sales]]*[1]!Table1[[#This Row],[Discount_amount]]</f>
        <v>0</v>
      </c>
      <c r="AA2005" s="15">
        <f>IFERROR([1]!Table1[[#This Row],[Profit]]/[1]!Table1[[#This Row],[Sales]],0)</f>
        <v>0.27500000000000002</v>
      </c>
      <c r="AB2005" s="12">
        <f>YEAR([1]!Table1[[#This Row],[Order_Date]])</f>
        <v>2025</v>
      </c>
      <c r="AC2005" s="12">
        <f>MONTH([1]!Table1[[#This Row],[Order_Date]])</f>
        <v>11</v>
      </c>
      <c r="AD2005" s="12" t="str">
        <f t="shared" si="93"/>
        <v>Nov</v>
      </c>
      <c r="AE2005" s="12" t="str">
        <f t="shared" si="94"/>
        <v>Q4</v>
      </c>
      <c r="AF2005" s="12" t="str">
        <f t="shared" si="95"/>
        <v>2025-Nov</v>
      </c>
      <c r="AG2005" s="12">
        <f>COUNTIF(C:C,Table1[[#This Row],[Customer_ID]])</f>
        <v>3</v>
      </c>
      <c r="AH2005" s="18" t="e">
        <f>IF([1]!Table1[[#This Row],[Customer_order_count]] &gt;= 10,"FREQUENT",IF([1]!Table1[[#This Row],[Customer_order_count]] &lt;= 10,"REGULAR","OCASSIONAL"))</f>
        <v>#REF!</v>
      </c>
    </row>
    <row r="2006" spans="1:34" x14ac:dyDescent="0.25">
      <c r="A2006" s="1" t="s">
        <v>2849</v>
      </c>
      <c r="B2006" s="2">
        <v>45701</v>
      </c>
      <c r="C2006" s="3" t="s">
        <v>927</v>
      </c>
      <c r="D2006" s="4" t="s">
        <v>928</v>
      </c>
      <c r="E2006" s="4" t="s">
        <v>3</v>
      </c>
      <c r="F2006" s="5">
        <v>51</v>
      </c>
      <c r="G2006" s="3" t="s">
        <v>312</v>
      </c>
      <c r="H2006" s="3" t="s">
        <v>276</v>
      </c>
      <c r="I2006" s="3" t="s">
        <v>105</v>
      </c>
      <c r="J2006" s="3" t="s">
        <v>106</v>
      </c>
      <c r="K2006" s="3" t="s">
        <v>76</v>
      </c>
      <c r="L2006" s="5">
        <v>4</v>
      </c>
      <c r="M2006" s="5">
        <v>450</v>
      </c>
      <c r="N2006" s="6">
        <v>0</v>
      </c>
      <c r="O2006" s="5">
        <v>1800</v>
      </c>
      <c r="P2006" s="5">
        <v>1320</v>
      </c>
      <c r="Q2006" s="5">
        <f>Table1[[#This Row],[Sales]]-Table1[[#This Row],[Cost]]</f>
        <v>480</v>
      </c>
      <c r="R2006" s="3" t="s">
        <v>9</v>
      </c>
      <c r="S2006" s="3" t="s">
        <v>10</v>
      </c>
      <c r="T2006" s="3" t="s">
        <v>18</v>
      </c>
      <c r="U2006" s="3" t="s">
        <v>12</v>
      </c>
      <c r="V2006" s="6">
        <f>Table1[[#This Row],[Profit]]/Table1[[#This Row],[Sales]]</f>
        <v>0.26666666666666666</v>
      </c>
      <c r="W2006" s="3">
        <f>[1]!Table1[[#This Row],[Sales]]-[1]!Table1[[#This Row],[Cost]]-[1]!Table1[[#This Row],[Profit]]</f>
        <v>0</v>
      </c>
      <c r="X2006" s="3">
        <f>[1]!Table1[[#This Row],[Quantity]]*[1]!Table1[[#This Row],[Unit_Price]]</f>
        <v>1800</v>
      </c>
      <c r="Y2006" s="7">
        <f>[1]!Table1[[#This Row],[Gross_Sales]]*[1]!Table1[[#This Row],[Discount]]</f>
        <v>0</v>
      </c>
      <c r="Z2006" s="8">
        <f>[1]!Table1[[#This Row],[Gross_Sales]]*[1]!Table1[[#This Row],[Discount_amount]]</f>
        <v>0</v>
      </c>
      <c r="AA2006" s="6">
        <f>IFERROR([1]!Table1[[#This Row],[Profit]]/[1]!Table1[[#This Row],[Sales]],0)</f>
        <v>0.26666666666666666</v>
      </c>
      <c r="AB2006" s="3">
        <f>YEAR([1]!Table1[[#This Row],[Order_Date]])</f>
        <v>2025</v>
      </c>
      <c r="AC2006" s="3">
        <f>MONTH([1]!Table1[[#This Row],[Order_Date]])</f>
        <v>2</v>
      </c>
      <c r="AD2006" s="3" t="str">
        <f t="shared" si="93"/>
        <v>Feb</v>
      </c>
      <c r="AE2006" s="3" t="str">
        <f t="shared" si="94"/>
        <v>Q1</v>
      </c>
      <c r="AF2006" s="3" t="str">
        <f t="shared" si="95"/>
        <v>2025-Feb</v>
      </c>
      <c r="AG2006" s="3">
        <f>COUNTIF(C:C,Table1[[#This Row],[Customer_ID]])</f>
        <v>10</v>
      </c>
      <c r="AH2006" s="9" t="e">
        <f>IF([1]!Table1[[#This Row],[Customer_order_count]] &gt;= 10,"FREQUENT",IF([1]!Table1[[#This Row],[Customer_order_count]] &lt;= 10,"REGULAR","OCASSIONAL"))</f>
        <v>#REF!</v>
      </c>
    </row>
    <row r="2007" spans="1:34" x14ac:dyDescent="0.25">
      <c r="A2007" s="10" t="s">
        <v>2850</v>
      </c>
      <c r="B2007" s="11">
        <v>45690</v>
      </c>
      <c r="C2007" s="12" t="s">
        <v>2152</v>
      </c>
      <c r="D2007" s="13" t="s">
        <v>2153</v>
      </c>
      <c r="E2007" s="13" t="s">
        <v>3</v>
      </c>
      <c r="F2007" s="14">
        <v>60</v>
      </c>
      <c r="G2007" s="12" t="s">
        <v>312</v>
      </c>
      <c r="H2007" s="12" t="s">
        <v>276</v>
      </c>
      <c r="I2007" s="12" t="s">
        <v>176</v>
      </c>
      <c r="J2007" s="12" t="s">
        <v>177</v>
      </c>
      <c r="K2007" s="12" t="s">
        <v>25</v>
      </c>
      <c r="L2007" s="14">
        <v>4</v>
      </c>
      <c r="M2007" s="14">
        <v>22000</v>
      </c>
      <c r="N2007" s="15">
        <v>0.15</v>
      </c>
      <c r="O2007" s="14">
        <v>74800</v>
      </c>
      <c r="P2007" s="14">
        <v>66000</v>
      </c>
      <c r="Q2007" s="5">
        <f>Table1[[#This Row],[Sales]]-Table1[[#This Row],[Cost]]</f>
        <v>8800</v>
      </c>
      <c r="R2007" s="12" t="s">
        <v>26</v>
      </c>
      <c r="S2007" s="12" t="s">
        <v>10</v>
      </c>
      <c r="T2007" s="12" t="s">
        <v>18</v>
      </c>
      <c r="U2007" s="12" t="s">
        <v>12</v>
      </c>
      <c r="V2007" s="6">
        <f>Table1[[#This Row],[Profit]]/Table1[[#This Row],[Sales]]</f>
        <v>0.11764705882352941</v>
      </c>
      <c r="W2007" s="12">
        <f>[1]!Table1[[#This Row],[Sales]]-[1]!Table1[[#This Row],[Cost]]-[1]!Table1[[#This Row],[Profit]]</f>
        <v>0</v>
      </c>
      <c r="X2007" s="12">
        <f>[1]!Table1[[#This Row],[Quantity]]*[1]!Table1[[#This Row],[Unit_Price]]</f>
        <v>88000</v>
      </c>
      <c r="Y2007" s="16">
        <f>[1]!Table1[[#This Row],[Gross_Sales]]*[1]!Table1[[#This Row],[Discount]]</f>
        <v>13200</v>
      </c>
      <c r="Z2007" s="17">
        <f>[1]!Table1[[#This Row],[Gross_Sales]]*[1]!Table1[[#This Row],[Discount_amount]]</f>
        <v>1161600000</v>
      </c>
      <c r="AA2007" s="15">
        <f>IFERROR([1]!Table1[[#This Row],[Profit]]/[1]!Table1[[#This Row],[Sales]],0)</f>
        <v>0.11764705882352941</v>
      </c>
      <c r="AB2007" s="12">
        <f>YEAR([1]!Table1[[#This Row],[Order_Date]])</f>
        <v>2025</v>
      </c>
      <c r="AC2007" s="12">
        <f>MONTH([1]!Table1[[#This Row],[Order_Date]])</f>
        <v>2</v>
      </c>
      <c r="AD2007" s="12" t="str">
        <f t="shared" si="93"/>
        <v>Feb</v>
      </c>
      <c r="AE2007" s="12" t="str">
        <f t="shared" si="94"/>
        <v>Q1</v>
      </c>
      <c r="AF2007" s="12" t="str">
        <f t="shared" si="95"/>
        <v>2025-Feb</v>
      </c>
      <c r="AG2007" s="12">
        <f>COUNTIF(C:C,Table1[[#This Row],[Customer_ID]])</f>
        <v>2</v>
      </c>
      <c r="AH2007" s="18" t="e">
        <f>IF([1]!Table1[[#This Row],[Customer_order_count]] &gt;= 10,"FREQUENT",IF([1]!Table1[[#This Row],[Customer_order_count]] &lt;= 10,"REGULAR","OCASSIONAL"))</f>
        <v>#REF!</v>
      </c>
    </row>
    <row r="2008" spans="1:34" x14ac:dyDescent="0.25">
      <c r="A2008" s="1" t="s">
        <v>2851</v>
      </c>
      <c r="B2008" s="2">
        <v>45313</v>
      </c>
      <c r="C2008" s="3" t="s">
        <v>997</v>
      </c>
      <c r="D2008" s="4" t="s">
        <v>477</v>
      </c>
      <c r="E2008" s="4" t="s">
        <v>16</v>
      </c>
      <c r="F2008" s="5">
        <v>47</v>
      </c>
      <c r="G2008" s="3" t="s">
        <v>312</v>
      </c>
      <c r="H2008" s="3" t="s">
        <v>276</v>
      </c>
      <c r="I2008" s="3" t="s">
        <v>176</v>
      </c>
      <c r="J2008" s="3" t="s">
        <v>177</v>
      </c>
      <c r="K2008" s="3" t="s">
        <v>25</v>
      </c>
      <c r="L2008" s="5">
        <v>1</v>
      </c>
      <c r="M2008" s="5">
        <v>22000</v>
      </c>
      <c r="N2008" s="6">
        <v>0</v>
      </c>
      <c r="O2008" s="5">
        <v>22000</v>
      </c>
      <c r="P2008" s="5">
        <v>16500</v>
      </c>
      <c r="Q2008" s="5">
        <f>Table1[[#This Row],[Sales]]-Table1[[#This Row],[Cost]]</f>
        <v>5500</v>
      </c>
      <c r="R2008" s="3" t="s">
        <v>26</v>
      </c>
      <c r="S2008" s="3" t="s">
        <v>10</v>
      </c>
      <c r="T2008" s="3" t="s">
        <v>18</v>
      </c>
      <c r="U2008" s="3" t="s">
        <v>12</v>
      </c>
      <c r="V2008" s="6">
        <f>Table1[[#This Row],[Profit]]/Table1[[#This Row],[Sales]]</f>
        <v>0.25</v>
      </c>
      <c r="W2008" s="3">
        <f>[1]!Table1[[#This Row],[Sales]]-[1]!Table1[[#This Row],[Cost]]-[1]!Table1[[#This Row],[Profit]]</f>
        <v>0</v>
      </c>
      <c r="X2008" s="3">
        <f>[1]!Table1[[#This Row],[Quantity]]*[1]!Table1[[#This Row],[Unit_Price]]</f>
        <v>22000</v>
      </c>
      <c r="Y2008" s="7">
        <f>[1]!Table1[[#This Row],[Gross_Sales]]*[1]!Table1[[#This Row],[Discount]]</f>
        <v>0</v>
      </c>
      <c r="Z2008" s="8">
        <f>[1]!Table1[[#This Row],[Gross_Sales]]*[1]!Table1[[#This Row],[Discount_amount]]</f>
        <v>0</v>
      </c>
      <c r="AA2008" s="6">
        <f>IFERROR([1]!Table1[[#This Row],[Profit]]/[1]!Table1[[#This Row],[Sales]],0)</f>
        <v>0.25</v>
      </c>
      <c r="AB2008" s="3">
        <f>YEAR([1]!Table1[[#This Row],[Order_Date]])</f>
        <v>2024</v>
      </c>
      <c r="AC2008" s="3">
        <f>MONTH([1]!Table1[[#This Row],[Order_Date]])</f>
        <v>1</v>
      </c>
      <c r="AD2008" s="3" t="str">
        <f t="shared" si="93"/>
        <v>Jan</v>
      </c>
      <c r="AE2008" s="3" t="str">
        <f t="shared" si="94"/>
        <v>Q1</v>
      </c>
      <c r="AF2008" s="3" t="str">
        <f t="shared" si="95"/>
        <v>2024-Jan</v>
      </c>
      <c r="AG2008" s="3">
        <f>COUNTIF(C:C,Table1[[#This Row],[Customer_ID]])</f>
        <v>9</v>
      </c>
      <c r="AH2008" s="9" t="e">
        <f>IF([1]!Table1[[#This Row],[Customer_order_count]] &gt;= 10,"FREQUENT",IF([1]!Table1[[#This Row],[Customer_order_count]] &lt;= 10,"REGULAR","OCASSIONAL"))</f>
        <v>#REF!</v>
      </c>
    </row>
    <row r="2009" spans="1:34" x14ac:dyDescent="0.25">
      <c r="A2009" s="10" t="s">
        <v>2852</v>
      </c>
      <c r="B2009" s="11">
        <v>45992</v>
      </c>
      <c r="C2009" s="12" t="s">
        <v>829</v>
      </c>
      <c r="D2009" s="13" t="s">
        <v>830</v>
      </c>
      <c r="E2009" s="13" t="s">
        <v>3</v>
      </c>
      <c r="F2009" s="14">
        <v>42</v>
      </c>
      <c r="G2009" s="12" t="s">
        <v>295</v>
      </c>
      <c r="H2009" s="12" t="s">
        <v>270</v>
      </c>
      <c r="I2009" s="12" t="s">
        <v>89</v>
      </c>
      <c r="J2009" s="12" t="s">
        <v>90</v>
      </c>
      <c r="K2009" s="12" t="s">
        <v>91</v>
      </c>
      <c r="L2009" s="14">
        <v>3</v>
      </c>
      <c r="M2009" s="14">
        <v>35000</v>
      </c>
      <c r="N2009" s="15">
        <v>0.1</v>
      </c>
      <c r="O2009" s="14">
        <v>94500</v>
      </c>
      <c r="P2009" s="14">
        <v>81000</v>
      </c>
      <c r="Q2009" s="5">
        <f>Table1[[#This Row],[Sales]]-Table1[[#This Row],[Cost]]</f>
        <v>13500</v>
      </c>
      <c r="R2009" s="12" t="s">
        <v>26</v>
      </c>
      <c r="S2009" s="12" t="s">
        <v>10</v>
      </c>
      <c r="T2009" s="12" t="s">
        <v>40</v>
      </c>
      <c r="U2009" s="12" t="s">
        <v>27</v>
      </c>
      <c r="V2009" s="6">
        <f>Table1[[#This Row],[Profit]]/Table1[[#This Row],[Sales]]</f>
        <v>0.14285714285714285</v>
      </c>
      <c r="W2009" s="12">
        <f>[1]!Table1[[#This Row],[Sales]]-[1]!Table1[[#This Row],[Cost]]-[1]!Table1[[#This Row],[Profit]]</f>
        <v>0</v>
      </c>
      <c r="X2009" s="12">
        <f>[1]!Table1[[#This Row],[Quantity]]*[1]!Table1[[#This Row],[Unit_Price]]</f>
        <v>105000</v>
      </c>
      <c r="Y2009" s="16">
        <f>[1]!Table1[[#This Row],[Gross_Sales]]*[1]!Table1[[#This Row],[Discount]]</f>
        <v>10500</v>
      </c>
      <c r="Z2009" s="17">
        <f>[1]!Table1[[#This Row],[Gross_Sales]]*[1]!Table1[[#This Row],[Discount_amount]]</f>
        <v>1102500000</v>
      </c>
      <c r="AA2009" s="15">
        <f>IFERROR([1]!Table1[[#This Row],[Profit]]/[1]!Table1[[#This Row],[Sales]],0)</f>
        <v>0.14285714285714285</v>
      </c>
      <c r="AB2009" s="12">
        <f>YEAR([1]!Table1[[#This Row],[Order_Date]])</f>
        <v>2025</v>
      </c>
      <c r="AC2009" s="12">
        <f>MONTH([1]!Table1[[#This Row],[Order_Date]])</f>
        <v>12</v>
      </c>
      <c r="AD2009" s="12" t="str">
        <f t="shared" si="93"/>
        <v>Dec</v>
      </c>
      <c r="AE2009" s="12" t="str">
        <f t="shared" si="94"/>
        <v>Q4</v>
      </c>
      <c r="AF2009" s="12" t="str">
        <f t="shared" si="95"/>
        <v>2025-Dec</v>
      </c>
      <c r="AG2009" s="12">
        <f>COUNTIF(C:C,Table1[[#This Row],[Customer_ID]])</f>
        <v>11</v>
      </c>
      <c r="AH2009" s="18" t="e">
        <f>IF([1]!Table1[[#This Row],[Customer_order_count]] &gt;= 10,"FREQUENT",IF([1]!Table1[[#This Row],[Customer_order_count]] &lt;= 10,"REGULAR","OCASSIONAL"))</f>
        <v>#REF!</v>
      </c>
    </row>
    <row r="2010" spans="1:34" x14ac:dyDescent="0.25">
      <c r="A2010" s="1" t="s">
        <v>2853</v>
      </c>
      <c r="B2010" s="2">
        <v>45731</v>
      </c>
      <c r="C2010" s="3" t="s">
        <v>1938</v>
      </c>
      <c r="D2010" s="4" t="s">
        <v>468</v>
      </c>
      <c r="E2010" s="4" t="s">
        <v>16</v>
      </c>
      <c r="F2010" s="5">
        <v>52</v>
      </c>
      <c r="G2010" s="3" t="s">
        <v>269</v>
      </c>
      <c r="H2010" s="3" t="s">
        <v>270</v>
      </c>
      <c r="I2010" s="3" t="s">
        <v>56</v>
      </c>
      <c r="J2010" s="3" t="s">
        <v>57</v>
      </c>
      <c r="K2010" s="3" t="s">
        <v>58</v>
      </c>
      <c r="L2010" s="5">
        <v>3</v>
      </c>
      <c r="M2010" s="5">
        <v>1200</v>
      </c>
      <c r="N2010" s="6">
        <v>0.05</v>
      </c>
      <c r="O2010" s="5">
        <v>3420</v>
      </c>
      <c r="P2010" s="5">
        <v>2400</v>
      </c>
      <c r="Q2010" s="5">
        <f>Table1[[#This Row],[Sales]]-Table1[[#This Row],[Cost]]</f>
        <v>1020</v>
      </c>
      <c r="R2010" s="3" t="s">
        <v>9</v>
      </c>
      <c r="S2010" s="3" t="s">
        <v>10</v>
      </c>
      <c r="T2010" s="3" t="s">
        <v>18</v>
      </c>
      <c r="U2010" s="3" t="s">
        <v>19</v>
      </c>
      <c r="V2010" s="6">
        <f>Table1[[#This Row],[Profit]]/Table1[[#This Row],[Sales]]</f>
        <v>0.2982456140350877</v>
      </c>
      <c r="W2010" s="3">
        <f>[1]!Table1[[#This Row],[Sales]]-[1]!Table1[[#This Row],[Cost]]-[1]!Table1[[#This Row],[Profit]]</f>
        <v>0</v>
      </c>
      <c r="X2010" s="3">
        <f>[1]!Table1[[#This Row],[Quantity]]*[1]!Table1[[#This Row],[Unit_Price]]</f>
        <v>3600</v>
      </c>
      <c r="Y2010" s="7">
        <f>[1]!Table1[[#This Row],[Gross_Sales]]*[1]!Table1[[#This Row],[Discount]]</f>
        <v>180</v>
      </c>
      <c r="Z2010" s="8">
        <f>[1]!Table1[[#This Row],[Gross_Sales]]*[1]!Table1[[#This Row],[Discount_amount]]</f>
        <v>648000</v>
      </c>
      <c r="AA2010" s="6">
        <f>IFERROR([1]!Table1[[#This Row],[Profit]]/[1]!Table1[[#This Row],[Sales]],0)</f>
        <v>0.2982456140350877</v>
      </c>
      <c r="AB2010" s="3">
        <f>YEAR([1]!Table1[[#This Row],[Order_Date]])</f>
        <v>2025</v>
      </c>
      <c r="AC2010" s="3">
        <f>MONTH([1]!Table1[[#This Row],[Order_Date]])</f>
        <v>3</v>
      </c>
      <c r="AD2010" s="3" t="str">
        <f t="shared" si="93"/>
        <v>Mar</v>
      </c>
      <c r="AE2010" s="3" t="str">
        <f t="shared" si="94"/>
        <v>Q1</v>
      </c>
      <c r="AF2010" s="3" t="str">
        <f t="shared" si="95"/>
        <v>2025-Mar</v>
      </c>
      <c r="AG2010" s="3">
        <f>COUNTIF(C:C,Table1[[#This Row],[Customer_ID]])</f>
        <v>6</v>
      </c>
      <c r="AH2010" s="9" t="e">
        <f>IF([1]!Table1[[#This Row],[Customer_order_count]] &gt;= 10,"FREQUENT",IF([1]!Table1[[#This Row],[Customer_order_count]] &lt;= 10,"REGULAR","OCASSIONAL"))</f>
        <v>#REF!</v>
      </c>
    </row>
    <row r="2011" spans="1:34" x14ac:dyDescent="0.25">
      <c r="A2011" s="10" t="s">
        <v>2854</v>
      </c>
      <c r="B2011" s="11">
        <v>45588</v>
      </c>
      <c r="C2011" s="12" t="s">
        <v>747</v>
      </c>
      <c r="D2011" s="13" t="s">
        <v>748</v>
      </c>
      <c r="E2011" s="13" t="s">
        <v>16</v>
      </c>
      <c r="F2011" s="14">
        <v>54</v>
      </c>
      <c r="G2011" s="12" t="s">
        <v>407</v>
      </c>
      <c r="H2011" s="12" t="s">
        <v>285</v>
      </c>
      <c r="I2011" s="12" t="s">
        <v>344</v>
      </c>
      <c r="J2011" s="12" t="s">
        <v>345</v>
      </c>
      <c r="K2011" s="12" t="s">
        <v>39</v>
      </c>
      <c r="L2011" s="14">
        <v>1</v>
      </c>
      <c r="M2011" s="14">
        <v>2200</v>
      </c>
      <c r="N2011" s="15">
        <v>0.15</v>
      </c>
      <c r="O2011" s="14">
        <v>1870</v>
      </c>
      <c r="P2011" s="14">
        <v>1400</v>
      </c>
      <c r="Q2011" s="5">
        <f>Table1[[#This Row],[Sales]]-Table1[[#This Row],[Cost]]</f>
        <v>470</v>
      </c>
      <c r="R2011" s="12" t="s">
        <v>17</v>
      </c>
      <c r="S2011" s="12" t="s">
        <v>10</v>
      </c>
      <c r="T2011" s="12" t="s">
        <v>40</v>
      </c>
      <c r="U2011" s="12" t="s">
        <v>27</v>
      </c>
      <c r="V2011" s="6">
        <f>Table1[[#This Row],[Profit]]/Table1[[#This Row],[Sales]]</f>
        <v>0.25133689839572193</v>
      </c>
      <c r="W2011" s="12">
        <f>[1]!Table1[[#This Row],[Sales]]-[1]!Table1[[#This Row],[Cost]]-[1]!Table1[[#This Row],[Profit]]</f>
        <v>0</v>
      </c>
      <c r="X2011" s="12">
        <f>[1]!Table1[[#This Row],[Quantity]]*[1]!Table1[[#This Row],[Unit_Price]]</f>
        <v>2200</v>
      </c>
      <c r="Y2011" s="16">
        <f>[1]!Table1[[#This Row],[Gross_Sales]]*[1]!Table1[[#This Row],[Discount]]</f>
        <v>330</v>
      </c>
      <c r="Z2011" s="17">
        <f>[1]!Table1[[#This Row],[Gross_Sales]]*[1]!Table1[[#This Row],[Discount_amount]]</f>
        <v>726000</v>
      </c>
      <c r="AA2011" s="15">
        <f>IFERROR([1]!Table1[[#This Row],[Profit]]/[1]!Table1[[#This Row],[Sales]],0)</f>
        <v>0.25133689839572193</v>
      </c>
      <c r="AB2011" s="12">
        <f>YEAR([1]!Table1[[#This Row],[Order_Date]])</f>
        <v>2024</v>
      </c>
      <c r="AC2011" s="12">
        <f>MONTH([1]!Table1[[#This Row],[Order_Date]])</f>
        <v>10</v>
      </c>
      <c r="AD2011" s="12" t="str">
        <f t="shared" si="93"/>
        <v>Oct</v>
      </c>
      <c r="AE2011" s="12" t="str">
        <f t="shared" si="94"/>
        <v>Q4</v>
      </c>
      <c r="AF2011" s="12" t="str">
        <f t="shared" si="95"/>
        <v>2024-Oct</v>
      </c>
      <c r="AG2011" s="12">
        <f>COUNTIF(C:C,Table1[[#This Row],[Customer_ID]])</f>
        <v>14</v>
      </c>
      <c r="AH2011" s="18" t="e">
        <f>IF([1]!Table1[[#This Row],[Customer_order_count]] &gt;= 10,"FREQUENT",IF([1]!Table1[[#This Row],[Customer_order_count]] &lt;= 10,"REGULAR","OCASSIONAL"))</f>
        <v>#REF!</v>
      </c>
    </row>
    <row r="2012" spans="1:34" x14ac:dyDescent="0.25">
      <c r="A2012" s="1" t="s">
        <v>2855</v>
      </c>
      <c r="B2012" s="2">
        <v>45545</v>
      </c>
      <c r="C2012" s="3" t="s">
        <v>538</v>
      </c>
      <c r="D2012" s="4" t="s">
        <v>362</v>
      </c>
      <c r="E2012" s="4" t="s">
        <v>16</v>
      </c>
      <c r="F2012" s="5">
        <v>31</v>
      </c>
      <c r="G2012" s="3" t="s">
        <v>290</v>
      </c>
      <c r="H2012" s="3" t="s">
        <v>276</v>
      </c>
      <c r="I2012" s="3" t="s">
        <v>56</v>
      </c>
      <c r="J2012" s="3" t="s">
        <v>57</v>
      </c>
      <c r="K2012" s="3" t="s">
        <v>58</v>
      </c>
      <c r="L2012" s="5">
        <v>1</v>
      </c>
      <c r="M2012" s="5">
        <v>1200</v>
      </c>
      <c r="N2012" s="6">
        <v>0.1</v>
      </c>
      <c r="O2012" s="5">
        <v>1080</v>
      </c>
      <c r="P2012" s="5">
        <v>800</v>
      </c>
      <c r="Q2012" s="5">
        <f>Table1[[#This Row],[Sales]]-Table1[[#This Row],[Cost]]</f>
        <v>280</v>
      </c>
      <c r="R2012" s="3" t="s">
        <v>26</v>
      </c>
      <c r="S2012" s="3" t="s">
        <v>10</v>
      </c>
      <c r="T2012" s="3" t="s">
        <v>33</v>
      </c>
      <c r="U2012" s="3" t="s">
        <v>12</v>
      </c>
      <c r="V2012" s="6">
        <f>Table1[[#This Row],[Profit]]/Table1[[#This Row],[Sales]]</f>
        <v>0.25925925925925924</v>
      </c>
      <c r="W2012" s="3">
        <f>[1]!Table1[[#This Row],[Sales]]-[1]!Table1[[#This Row],[Cost]]-[1]!Table1[[#This Row],[Profit]]</f>
        <v>0</v>
      </c>
      <c r="X2012" s="3">
        <f>[1]!Table1[[#This Row],[Quantity]]*[1]!Table1[[#This Row],[Unit_Price]]</f>
        <v>1200</v>
      </c>
      <c r="Y2012" s="7">
        <f>[1]!Table1[[#This Row],[Gross_Sales]]*[1]!Table1[[#This Row],[Discount]]</f>
        <v>120</v>
      </c>
      <c r="Z2012" s="8">
        <f>[1]!Table1[[#This Row],[Gross_Sales]]*[1]!Table1[[#This Row],[Discount_amount]]</f>
        <v>144000</v>
      </c>
      <c r="AA2012" s="6">
        <f>IFERROR([1]!Table1[[#This Row],[Profit]]/[1]!Table1[[#This Row],[Sales]],0)</f>
        <v>0.25925925925925924</v>
      </c>
      <c r="AB2012" s="3">
        <f>YEAR([1]!Table1[[#This Row],[Order_Date]])</f>
        <v>2024</v>
      </c>
      <c r="AC2012" s="3">
        <f>MONTH([1]!Table1[[#This Row],[Order_Date]])</f>
        <v>9</v>
      </c>
      <c r="AD2012" s="3" t="str">
        <f t="shared" si="93"/>
        <v>Sep</v>
      </c>
      <c r="AE2012" s="3" t="str">
        <f t="shared" si="94"/>
        <v>Q3</v>
      </c>
      <c r="AF2012" s="3" t="str">
        <f t="shared" si="95"/>
        <v>2024-Sep</v>
      </c>
      <c r="AG2012" s="3">
        <f>COUNTIF(C:C,Table1[[#This Row],[Customer_ID]])</f>
        <v>12</v>
      </c>
      <c r="AH2012" s="9" t="e">
        <f>IF([1]!Table1[[#This Row],[Customer_order_count]] &gt;= 10,"FREQUENT",IF([1]!Table1[[#This Row],[Customer_order_count]] &lt;= 10,"REGULAR","OCASSIONAL"))</f>
        <v>#REF!</v>
      </c>
    </row>
    <row r="2013" spans="1:34" x14ac:dyDescent="0.25">
      <c r="A2013" s="10" t="s">
        <v>2856</v>
      </c>
      <c r="B2013" s="11">
        <v>45547</v>
      </c>
      <c r="C2013" s="12" t="s">
        <v>1052</v>
      </c>
      <c r="D2013" s="13" t="s">
        <v>335</v>
      </c>
      <c r="E2013" s="13" t="s">
        <v>16</v>
      </c>
      <c r="F2013" s="14">
        <v>48</v>
      </c>
      <c r="G2013" s="12" t="s">
        <v>275</v>
      </c>
      <c r="H2013" s="12" t="s">
        <v>276</v>
      </c>
      <c r="I2013" s="12" t="s">
        <v>37</v>
      </c>
      <c r="J2013" s="12" t="s">
        <v>38</v>
      </c>
      <c r="K2013" s="12" t="s">
        <v>39</v>
      </c>
      <c r="L2013" s="14">
        <v>3</v>
      </c>
      <c r="M2013" s="14">
        <v>900</v>
      </c>
      <c r="N2013" s="15">
        <v>0</v>
      </c>
      <c r="O2013" s="14">
        <v>2700</v>
      </c>
      <c r="P2013" s="14">
        <v>1650</v>
      </c>
      <c r="Q2013" s="5">
        <f>Table1[[#This Row],[Sales]]-Table1[[#This Row],[Cost]]</f>
        <v>1050</v>
      </c>
      <c r="R2013" s="12" t="s">
        <v>9</v>
      </c>
      <c r="S2013" s="12" t="s">
        <v>10</v>
      </c>
      <c r="T2013" s="12" t="s">
        <v>33</v>
      </c>
      <c r="U2013" s="12" t="s">
        <v>19</v>
      </c>
      <c r="V2013" s="6">
        <f>Table1[[#This Row],[Profit]]/Table1[[#This Row],[Sales]]</f>
        <v>0.3888888888888889</v>
      </c>
      <c r="W2013" s="12">
        <f>[1]!Table1[[#This Row],[Sales]]-[1]!Table1[[#This Row],[Cost]]-[1]!Table1[[#This Row],[Profit]]</f>
        <v>0</v>
      </c>
      <c r="X2013" s="12">
        <f>[1]!Table1[[#This Row],[Quantity]]*[1]!Table1[[#This Row],[Unit_Price]]</f>
        <v>2700</v>
      </c>
      <c r="Y2013" s="16">
        <f>[1]!Table1[[#This Row],[Gross_Sales]]*[1]!Table1[[#This Row],[Discount]]</f>
        <v>0</v>
      </c>
      <c r="Z2013" s="17">
        <f>[1]!Table1[[#This Row],[Gross_Sales]]*[1]!Table1[[#This Row],[Discount_amount]]</f>
        <v>0</v>
      </c>
      <c r="AA2013" s="15">
        <f>IFERROR([1]!Table1[[#This Row],[Profit]]/[1]!Table1[[#This Row],[Sales]],0)</f>
        <v>0.3888888888888889</v>
      </c>
      <c r="AB2013" s="12">
        <f>YEAR([1]!Table1[[#This Row],[Order_Date]])</f>
        <v>2024</v>
      </c>
      <c r="AC2013" s="12">
        <f>MONTH([1]!Table1[[#This Row],[Order_Date]])</f>
        <v>9</v>
      </c>
      <c r="AD2013" s="12" t="str">
        <f t="shared" si="93"/>
        <v>Sep</v>
      </c>
      <c r="AE2013" s="12" t="str">
        <f t="shared" si="94"/>
        <v>Q3</v>
      </c>
      <c r="AF2013" s="12" t="str">
        <f t="shared" si="95"/>
        <v>2024-Sep</v>
      </c>
      <c r="AG2013" s="12">
        <f>COUNTIF(C:C,Table1[[#This Row],[Customer_ID]])</f>
        <v>5</v>
      </c>
      <c r="AH2013" s="18" t="e">
        <f>IF([1]!Table1[[#This Row],[Customer_order_count]] &gt;= 10,"FREQUENT",IF([1]!Table1[[#This Row],[Customer_order_count]] &lt;= 10,"REGULAR","OCASSIONAL"))</f>
        <v>#REF!</v>
      </c>
    </row>
    <row r="2014" spans="1:34" x14ac:dyDescent="0.25">
      <c r="A2014" s="1" t="s">
        <v>2857</v>
      </c>
      <c r="B2014" s="2">
        <v>46009</v>
      </c>
      <c r="C2014" s="3" t="s">
        <v>1077</v>
      </c>
      <c r="D2014" s="4" t="s">
        <v>1078</v>
      </c>
      <c r="E2014" s="4" t="s">
        <v>3</v>
      </c>
      <c r="F2014" s="5">
        <v>50</v>
      </c>
      <c r="G2014" s="3" t="s">
        <v>407</v>
      </c>
      <c r="H2014" s="3" t="s">
        <v>285</v>
      </c>
      <c r="I2014" s="3" t="s">
        <v>89</v>
      </c>
      <c r="J2014" s="3" t="s">
        <v>90</v>
      </c>
      <c r="K2014" s="3" t="s">
        <v>91</v>
      </c>
      <c r="L2014" s="5">
        <v>3</v>
      </c>
      <c r="M2014" s="5">
        <v>35000</v>
      </c>
      <c r="N2014" s="6">
        <v>0.1</v>
      </c>
      <c r="O2014" s="5">
        <v>94500</v>
      </c>
      <c r="P2014" s="5">
        <v>81000</v>
      </c>
      <c r="Q2014" s="5">
        <f>Table1[[#This Row],[Sales]]-Table1[[#This Row],[Cost]]</f>
        <v>13500</v>
      </c>
      <c r="R2014" s="3" t="s">
        <v>9</v>
      </c>
      <c r="S2014" s="3" t="s">
        <v>10</v>
      </c>
      <c r="T2014" s="3" t="s">
        <v>40</v>
      </c>
      <c r="U2014" s="3" t="s">
        <v>12</v>
      </c>
      <c r="V2014" s="6">
        <f>Table1[[#This Row],[Profit]]/Table1[[#This Row],[Sales]]</f>
        <v>0.14285714285714285</v>
      </c>
      <c r="W2014" s="3">
        <f>[1]!Table1[[#This Row],[Sales]]-[1]!Table1[[#This Row],[Cost]]-[1]!Table1[[#This Row],[Profit]]</f>
        <v>0</v>
      </c>
      <c r="X2014" s="3">
        <f>[1]!Table1[[#This Row],[Quantity]]*[1]!Table1[[#This Row],[Unit_Price]]</f>
        <v>105000</v>
      </c>
      <c r="Y2014" s="7">
        <f>[1]!Table1[[#This Row],[Gross_Sales]]*[1]!Table1[[#This Row],[Discount]]</f>
        <v>10500</v>
      </c>
      <c r="Z2014" s="8">
        <f>[1]!Table1[[#This Row],[Gross_Sales]]*[1]!Table1[[#This Row],[Discount_amount]]</f>
        <v>1102500000</v>
      </c>
      <c r="AA2014" s="6">
        <f>IFERROR([1]!Table1[[#This Row],[Profit]]/[1]!Table1[[#This Row],[Sales]],0)</f>
        <v>0.14285714285714285</v>
      </c>
      <c r="AB2014" s="3">
        <f>YEAR([1]!Table1[[#This Row],[Order_Date]])</f>
        <v>2025</v>
      </c>
      <c r="AC2014" s="3">
        <f>MONTH([1]!Table1[[#This Row],[Order_Date]])</f>
        <v>12</v>
      </c>
      <c r="AD2014" s="3" t="str">
        <f t="shared" si="93"/>
        <v>Dec</v>
      </c>
      <c r="AE2014" s="3" t="str">
        <f t="shared" si="94"/>
        <v>Q4</v>
      </c>
      <c r="AF2014" s="3" t="str">
        <f t="shared" si="95"/>
        <v>2025-Dec</v>
      </c>
      <c r="AG2014" s="3">
        <f>COUNTIF(C:C,Table1[[#This Row],[Customer_ID]])</f>
        <v>2</v>
      </c>
      <c r="AH2014" s="9" t="e">
        <f>IF([1]!Table1[[#This Row],[Customer_order_count]] &gt;= 10,"FREQUENT",IF([1]!Table1[[#This Row],[Customer_order_count]] &lt;= 10,"REGULAR","OCASSIONAL"))</f>
        <v>#REF!</v>
      </c>
    </row>
    <row r="2015" spans="1:34" x14ac:dyDescent="0.25">
      <c r="A2015" s="10" t="s">
        <v>2858</v>
      </c>
      <c r="B2015" s="11">
        <v>45777</v>
      </c>
      <c r="C2015" s="12" t="s">
        <v>414</v>
      </c>
      <c r="D2015" s="13" t="s">
        <v>326</v>
      </c>
      <c r="E2015" s="13" t="s">
        <v>16</v>
      </c>
      <c r="F2015" s="14">
        <v>53</v>
      </c>
      <c r="G2015" s="12" t="s">
        <v>312</v>
      </c>
      <c r="H2015" s="12" t="s">
        <v>276</v>
      </c>
      <c r="I2015" s="12" t="s">
        <v>109</v>
      </c>
      <c r="J2015" s="12" t="s">
        <v>110</v>
      </c>
      <c r="K2015" s="12" t="s">
        <v>8</v>
      </c>
      <c r="L2015" s="14">
        <v>1</v>
      </c>
      <c r="M2015" s="14">
        <v>4000</v>
      </c>
      <c r="N2015" s="15">
        <v>0.05</v>
      </c>
      <c r="O2015" s="14">
        <v>3800</v>
      </c>
      <c r="P2015" s="14">
        <v>2900</v>
      </c>
      <c r="Q2015" s="5">
        <f>Table1[[#This Row],[Sales]]-Table1[[#This Row],[Cost]]</f>
        <v>900</v>
      </c>
      <c r="R2015" s="12" t="s">
        <v>9</v>
      </c>
      <c r="S2015" s="12" t="s">
        <v>10</v>
      </c>
      <c r="T2015" s="12" t="s">
        <v>11</v>
      </c>
      <c r="U2015" s="12" t="s">
        <v>12</v>
      </c>
      <c r="V2015" s="6">
        <f>Table1[[#This Row],[Profit]]/Table1[[#This Row],[Sales]]</f>
        <v>0.23684210526315788</v>
      </c>
      <c r="W2015" s="12">
        <f>[1]!Table1[[#This Row],[Sales]]-[1]!Table1[[#This Row],[Cost]]-[1]!Table1[[#This Row],[Profit]]</f>
        <v>0</v>
      </c>
      <c r="X2015" s="12">
        <f>[1]!Table1[[#This Row],[Quantity]]*[1]!Table1[[#This Row],[Unit_Price]]</f>
        <v>4000</v>
      </c>
      <c r="Y2015" s="16">
        <f>[1]!Table1[[#This Row],[Gross_Sales]]*[1]!Table1[[#This Row],[Discount]]</f>
        <v>200</v>
      </c>
      <c r="Z2015" s="17">
        <f>[1]!Table1[[#This Row],[Gross_Sales]]*[1]!Table1[[#This Row],[Discount_amount]]</f>
        <v>800000</v>
      </c>
      <c r="AA2015" s="15">
        <f>IFERROR([1]!Table1[[#This Row],[Profit]]/[1]!Table1[[#This Row],[Sales]],0)</f>
        <v>0.23684210526315788</v>
      </c>
      <c r="AB2015" s="12">
        <f>YEAR([1]!Table1[[#This Row],[Order_Date]])</f>
        <v>2025</v>
      </c>
      <c r="AC2015" s="12">
        <f>MONTH([1]!Table1[[#This Row],[Order_Date]])</f>
        <v>4</v>
      </c>
      <c r="AD2015" s="12" t="str">
        <f t="shared" si="93"/>
        <v>Apr</v>
      </c>
      <c r="AE2015" s="12" t="str">
        <f t="shared" si="94"/>
        <v>Q2</v>
      </c>
      <c r="AF2015" s="12" t="str">
        <f t="shared" si="95"/>
        <v>2025-Apr</v>
      </c>
      <c r="AG2015" s="12">
        <f>COUNTIF(C:C,Table1[[#This Row],[Customer_ID]])</f>
        <v>12</v>
      </c>
      <c r="AH2015" s="18" t="e">
        <f>IF([1]!Table1[[#This Row],[Customer_order_count]] &gt;= 10,"FREQUENT",IF([1]!Table1[[#This Row],[Customer_order_count]] &lt;= 10,"REGULAR","OCASSIONAL"))</f>
        <v>#REF!</v>
      </c>
    </row>
    <row r="2016" spans="1:34" x14ac:dyDescent="0.25">
      <c r="A2016" s="1" t="s">
        <v>2859</v>
      </c>
      <c r="B2016" s="2">
        <v>45806</v>
      </c>
      <c r="C2016" s="3" t="s">
        <v>378</v>
      </c>
      <c r="D2016" s="3" t="s">
        <v>379</v>
      </c>
      <c r="E2016" s="3" t="s">
        <v>3</v>
      </c>
      <c r="F2016" s="3">
        <v>30</v>
      </c>
      <c r="G2016" s="3" t="s">
        <v>263</v>
      </c>
      <c r="H2016" s="3" t="s">
        <v>5</v>
      </c>
      <c r="I2016" s="3" t="s">
        <v>56</v>
      </c>
      <c r="J2016" s="3" t="s">
        <v>57</v>
      </c>
      <c r="K2016" s="3" t="s">
        <v>58</v>
      </c>
      <c r="L2016" s="3">
        <v>3</v>
      </c>
      <c r="M2016" s="3">
        <v>1200</v>
      </c>
      <c r="N2016" s="3">
        <v>0.05</v>
      </c>
      <c r="O2016" s="3">
        <v>3420</v>
      </c>
      <c r="P2016" s="3">
        <v>2400</v>
      </c>
      <c r="Q2016" s="5">
        <f>Table1[[#This Row],[Sales]]-Table1[[#This Row],[Cost]]</f>
        <v>1020</v>
      </c>
      <c r="R2016" s="3" t="s">
        <v>26</v>
      </c>
      <c r="S2016" s="3" t="s">
        <v>287</v>
      </c>
      <c r="T2016" s="3" t="s">
        <v>11</v>
      </c>
      <c r="U2016" s="3" t="s">
        <v>19</v>
      </c>
      <c r="V2016" s="6">
        <f>Table1[[#This Row],[Profit]]/Table1[[#This Row],[Sales]]</f>
        <v>0.2982456140350877</v>
      </c>
      <c r="W2016" s="3">
        <f>[1]!Table1[[#This Row],[Sales]]-[1]!Table1[[#This Row],[Cost]]-[1]!Table1[[#This Row],[Profit]]</f>
        <v>-4800</v>
      </c>
      <c r="X2016" s="3">
        <f>[1]!Table1[[#This Row],[Quantity]]*[1]!Table1[[#This Row],[Unit_Price]]</f>
        <v>3600</v>
      </c>
      <c r="Y2016" s="3">
        <f>[1]!Table1[[#This Row],[Gross_Sales]]*[1]!Table1[[#This Row],[Discount]]</f>
        <v>180</v>
      </c>
      <c r="Z2016" s="3">
        <f>[1]!Table1[[#This Row],[Gross_Sales]]*[1]!Table1[[#This Row],[Discount_amount]]</f>
        <v>648000</v>
      </c>
      <c r="AA2016" s="3">
        <f>IFERROR([1]!Table1[[#This Row],[Profit]]/[1]!Table1[[#This Row],[Sales]],0)</f>
        <v>0.2982456140350877</v>
      </c>
      <c r="AB2016" s="3">
        <f>YEAR([1]!Table1[[#This Row],[Order_Date]])</f>
        <v>2025</v>
      </c>
      <c r="AC2016" s="3">
        <f>MONTH([1]!Table1[[#This Row],[Order_Date]])</f>
        <v>5</v>
      </c>
      <c r="AD2016" s="3" t="str">
        <f t="shared" si="93"/>
        <v>May</v>
      </c>
      <c r="AE2016" s="3" t="str">
        <f t="shared" si="94"/>
        <v>Q2</v>
      </c>
      <c r="AF2016" s="3" t="str">
        <f t="shared" si="95"/>
        <v>2025-May</v>
      </c>
      <c r="AG2016" s="3">
        <f>COUNTIF(C:C,Table1[[#This Row],[Customer_ID]])</f>
        <v>21</v>
      </c>
      <c r="AH2016" s="9" t="e">
        <f>IF([1]!Table1[[#This Row],[Customer_order_count]] &gt;= 10,"FREQUENT",IF([1]!Table1[[#This Row],[Customer_order_count]] &lt;= 10,"REGULAR","OCASSIONAL"))</f>
        <v>#REF!</v>
      </c>
    </row>
    <row r="2017" spans="1:34" x14ac:dyDescent="0.25">
      <c r="A2017" s="10" t="s">
        <v>2860</v>
      </c>
      <c r="B2017" s="11">
        <v>45897</v>
      </c>
      <c r="C2017" s="12" t="s">
        <v>734</v>
      </c>
      <c r="D2017" s="13" t="s">
        <v>174</v>
      </c>
      <c r="E2017" s="13" t="s">
        <v>16</v>
      </c>
      <c r="F2017" s="14">
        <v>39</v>
      </c>
      <c r="G2017" s="12" t="s">
        <v>339</v>
      </c>
      <c r="H2017" s="12" t="s">
        <v>285</v>
      </c>
      <c r="I2017" s="12" t="s">
        <v>51</v>
      </c>
      <c r="J2017" s="12" t="s">
        <v>52</v>
      </c>
      <c r="K2017" s="12" t="s">
        <v>8</v>
      </c>
      <c r="L2017" s="14">
        <v>2</v>
      </c>
      <c r="M2017" s="14">
        <v>4500</v>
      </c>
      <c r="N2017" s="15">
        <v>0.05</v>
      </c>
      <c r="O2017" s="14">
        <v>8550</v>
      </c>
      <c r="P2017" s="14">
        <v>6400</v>
      </c>
      <c r="Q2017" s="5">
        <f>Table1[[#This Row],[Sales]]-Table1[[#This Row],[Cost]]</f>
        <v>2150</v>
      </c>
      <c r="R2017" s="12" t="s">
        <v>17</v>
      </c>
      <c r="S2017" s="12" t="s">
        <v>10</v>
      </c>
      <c r="T2017" s="12" t="s">
        <v>33</v>
      </c>
      <c r="U2017" s="12" t="s">
        <v>12</v>
      </c>
      <c r="V2017" s="6">
        <f>Table1[[#This Row],[Profit]]/Table1[[#This Row],[Sales]]</f>
        <v>0.25146198830409355</v>
      </c>
      <c r="W2017" s="12">
        <f>[1]!Table1[[#This Row],[Sales]]-[1]!Table1[[#This Row],[Cost]]-[1]!Table1[[#This Row],[Profit]]</f>
        <v>0</v>
      </c>
      <c r="X2017" s="12">
        <f>[1]!Table1[[#This Row],[Quantity]]*[1]!Table1[[#This Row],[Unit_Price]]</f>
        <v>9000</v>
      </c>
      <c r="Y2017" s="16">
        <f>[1]!Table1[[#This Row],[Gross_Sales]]*[1]!Table1[[#This Row],[Discount]]</f>
        <v>450</v>
      </c>
      <c r="Z2017" s="17">
        <f>[1]!Table1[[#This Row],[Gross_Sales]]*[1]!Table1[[#This Row],[Discount_amount]]</f>
        <v>4050000</v>
      </c>
      <c r="AA2017" s="15">
        <f>IFERROR([1]!Table1[[#This Row],[Profit]]/[1]!Table1[[#This Row],[Sales]],0)</f>
        <v>0.25146198830409355</v>
      </c>
      <c r="AB2017" s="12">
        <f>YEAR([1]!Table1[[#This Row],[Order_Date]])</f>
        <v>2025</v>
      </c>
      <c r="AC2017" s="12">
        <f>MONTH([1]!Table1[[#This Row],[Order_Date]])</f>
        <v>8</v>
      </c>
      <c r="AD2017" s="12" t="str">
        <f t="shared" si="93"/>
        <v>Aug</v>
      </c>
      <c r="AE2017" s="12" t="str">
        <f t="shared" si="94"/>
        <v>Q3</v>
      </c>
      <c r="AF2017" s="12" t="str">
        <f t="shared" si="95"/>
        <v>2025-Aug</v>
      </c>
      <c r="AG2017" s="12">
        <f>COUNTIF(C:C,Table1[[#This Row],[Customer_ID]])</f>
        <v>12</v>
      </c>
      <c r="AH2017" s="18" t="e">
        <f>IF([1]!Table1[[#This Row],[Customer_order_count]] &gt;= 10,"FREQUENT",IF([1]!Table1[[#This Row],[Customer_order_count]] &lt;= 10,"REGULAR","OCASSIONAL"))</f>
        <v>#REF!</v>
      </c>
    </row>
    <row r="2018" spans="1:34" x14ac:dyDescent="0.25">
      <c r="A2018" s="1" t="s">
        <v>2861</v>
      </c>
      <c r="B2018" s="2">
        <v>45427</v>
      </c>
      <c r="C2018" s="3" t="s">
        <v>626</v>
      </c>
      <c r="D2018" s="3" t="s">
        <v>454</v>
      </c>
      <c r="E2018" s="3" t="s">
        <v>3</v>
      </c>
      <c r="F2018" s="3">
        <v>52</v>
      </c>
      <c r="G2018" s="3" t="s">
        <v>407</v>
      </c>
      <c r="H2018" s="3" t="s">
        <v>285</v>
      </c>
      <c r="I2018" s="3" t="s">
        <v>95</v>
      </c>
      <c r="J2018" s="3" t="s">
        <v>96</v>
      </c>
      <c r="K2018" s="3" t="s">
        <v>46</v>
      </c>
      <c r="L2018" s="3">
        <v>2</v>
      </c>
      <c r="M2018" s="3">
        <v>600</v>
      </c>
      <c r="N2018" s="3">
        <v>0.15</v>
      </c>
      <c r="O2018" s="3">
        <v>1020</v>
      </c>
      <c r="P2018" s="3">
        <v>760</v>
      </c>
      <c r="Q2018" s="5">
        <f>Table1[[#This Row],[Sales]]-Table1[[#This Row],[Cost]]</f>
        <v>260</v>
      </c>
      <c r="R2018" s="3" t="s">
        <v>26</v>
      </c>
      <c r="S2018" s="3" t="s">
        <v>287</v>
      </c>
      <c r="T2018" s="3" t="s">
        <v>11</v>
      </c>
      <c r="U2018" s="3" t="s">
        <v>12</v>
      </c>
      <c r="V2018" s="6">
        <f>Table1[[#This Row],[Profit]]/Table1[[#This Row],[Sales]]</f>
        <v>0.25490196078431371</v>
      </c>
      <c r="W2018" s="3">
        <f>[1]!Table1[[#This Row],[Sales]]-[1]!Table1[[#This Row],[Cost]]-[1]!Table1[[#This Row],[Profit]]</f>
        <v>-1520</v>
      </c>
      <c r="X2018" s="3">
        <f>[1]!Table1[[#This Row],[Quantity]]*[1]!Table1[[#This Row],[Unit_Price]]</f>
        <v>1200</v>
      </c>
      <c r="Y2018" s="3">
        <f>[1]!Table1[[#This Row],[Gross_Sales]]*[1]!Table1[[#This Row],[Discount]]</f>
        <v>180</v>
      </c>
      <c r="Z2018" s="3">
        <f>[1]!Table1[[#This Row],[Gross_Sales]]*[1]!Table1[[#This Row],[Discount_amount]]</f>
        <v>216000</v>
      </c>
      <c r="AA2018" s="3">
        <f>IFERROR([1]!Table1[[#This Row],[Profit]]/[1]!Table1[[#This Row],[Sales]],0)</f>
        <v>0.25490196078431371</v>
      </c>
      <c r="AB2018" s="3">
        <f>YEAR([1]!Table1[[#This Row],[Order_Date]])</f>
        <v>2024</v>
      </c>
      <c r="AC2018" s="3">
        <f>MONTH([1]!Table1[[#This Row],[Order_Date]])</f>
        <v>5</v>
      </c>
      <c r="AD2018" s="3" t="str">
        <f t="shared" si="93"/>
        <v>May</v>
      </c>
      <c r="AE2018" s="3" t="str">
        <f t="shared" si="94"/>
        <v>Q2</v>
      </c>
      <c r="AF2018" s="3" t="str">
        <f t="shared" si="95"/>
        <v>2024-May</v>
      </c>
      <c r="AG2018" s="3">
        <f>COUNTIF(C:C,Table1[[#This Row],[Customer_ID]])</f>
        <v>8</v>
      </c>
      <c r="AH2018" s="9" t="e">
        <f>IF([1]!Table1[[#This Row],[Customer_order_count]] &gt;= 10,"FREQUENT",IF([1]!Table1[[#This Row],[Customer_order_count]] &lt;= 10,"REGULAR","OCASSIONAL"))</f>
        <v>#REF!</v>
      </c>
    </row>
    <row r="2019" spans="1:34" x14ac:dyDescent="0.25">
      <c r="A2019" s="10" t="s">
        <v>2862</v>
      </c>
      <c r="B2019" s="11">
        <v>45441</v>
      </c>
      <c r="C2019" s="12" t="s">
        <v>409</v>
      </c>
      <c r="D2019" s="13" t="s">
        <v>410</v>
      </c>
      <c r="E2019" s="13" t="s">
        <v>16</v>
      </c>
      <c r="F2019" s="14">
        <v>35</v>
      </c>
      <c r="G2019" s="12" t="s">
        <v>284</v>
      </c>
      <c r="H2019" s="12" t="s">
        <v>285</v>
      </c>
      <c r="I2019" s="12" t="s">
        <v>44</v>
      </c>
      <c r="J2019" s="12" t="s">
        <v>45</v>
      </c>
      <c r="K2019" s="12" t="s">
        <v>46</v>
      </c>
      <c r="L2019" s="14">
        <v>2</v>
      </c>
      <c r="M2019" s="14">
        <v>2500</v>
      </c>
      <c r="N2019" s="15">
        <v>0</v>
      </c>
      <c r="O2019" s="14">
        <v>5000</v>
      </c>
      <c r="P2019" s="14">
        <v>3000</v>
      </c>
      <c r="Q2019" s="5">
        <f>Table1[[#This Row],[Sales]]-Table1[[#This Row],[Cost]]</f>
        <v>2000</v>
      </c>
      <c r="R2019" s="12" t="s">
        <v>26</v>
      </c>
      <c r="S2019" s="12" t="s">
        <v>10</v>
      </c>
      <c r="T2019" s="12" t="s">
        <v>11</v>
      </c>
      <c r="U2019" s="12" t="s">
        <v>12</v>
      </c>
      <c r="V2019" s="6">
        <f>Table1[[#This Row],[Profit]]/Table1[[#This Row],[Sales]]</f>
        <v>0.4</v>
      </c>
      <c r="W2019" s="12">
        <f>[1]!Table1[[#This Row],[Sales]]-[1]!Table1[[#This Row],[Cost]]-[1]!Table1[[#This Row],[Profit]]</f>
        <v>0</v>
      </c>
      <c r="X2019" s="12">
        <f>[1]!Table1[[#This Row],[Quantity]]*[1]!Table1[[#This Row],[Unit_Price]]</f>
        <v>5000</v>
      </c>
      <c r="Y2019" s="16">
        <f>[1]!Table1[[#This Row],[Gross_Sales]]*[1]!Table1[[#This Row],[Discount]]</f>
        <v>0</v>
      </c>
      <c r="Z2019" s="17">
        <f>[1]!Table1[[#This Row],[Gross_Sales]]*[1]!Table1[[#This Row],[Discount_amount]]</f>
        <v>0</v>
      </c>
      <c r="AA2019" s="15">
        <f>IFERROR([1]!Table1[[#This Row],[Profit]]/[1]!Table1[[#This Row],[Sales]],0)</f>
        <v>0.4</v>
      </c>
      <c r="AB2019" s="12">
        <f>YEAR([1]!Table1[[#This Row],[Order_Date]])</f>
        <v>2024</v>
      </c>
      <c r="AC2019" s="12">
        <f>MONTH([1]!Table1[[#This Row],[Order_Date]])</f>
        <v>5</v>
      </c>
      <c r="AD2019" s="12" t="str">
        <f t="shared" si="93"/>
        <v>May</v>
      </c>
      <c r="AE2019" s="12" t="str">
        <f t="shared" si="94"/>
        <v>Q2</v>
      </c>
      <c r="AF2019" s="12" t="str">
        <f t="shared" si="95"/>
        <v>2024-May</v>
      </c>
      <c r="AG2019" s="12">
        <f>COUNTIF(C:C,Table1[[#This Row],[Customer_ID]])</f>
        <v>5</v>
      </c>
      <c r="AH2019" s="18" t="e">
        <f>IF([1]!Table1[[#This Row],[Customer_order_count]] &gt;= 10,"FREQUENT",IF([1]!Table1[[#This Row],[Customer_order_count]] &lt;= 10,"REGULAR","OCASSIONAL"))</f>
        <v>#REF!</v>
      </c>
    </row>
    <row r="2020" spans="1:34" x14ac:dyDescent="0.25">
      <c r="A2020" s="1" t="s">
        <v>2863</v>
      </c>
      <c r="B2020" s="2">
        <v>45344</v>
      </c>
      <c r="C2020" s="3" t="s">
        <v>2864</v>
      </c>
      <c r="D2020" s="4" t="s">
        <v>2865</v>
      </c>
      <c r="E2020" s="4" t="s">
        <v>3</v>
      </c>
      <c r="F2020" s="5">
        <v>27</v>
      </c>
      <c r="G2020" s="3" t="s">
        <v>295</v>
      </c>
      <c r="H2020" s="3" t="s">
        <v>270</v>
      </c>
      <c r="I2020" s="3" t="s">
        <v>95</v>
      </c>
      <c r="J2020" s="3" t="s">
        <v>96</v>
      </c>
      <c r="K2020" s="3" t="s">
        <v>46</v>
      </c>
      <c r="L2020" s="5">
        <v>1</v>
      </c>
      <c r="M2020" s="5">
        <v>600</v>
      </c>
      <c r="N2020" s="6">
        <v>0.1</v>
      </c>
      <c r="O2020" s="5">
        <v>540</v>
      </c>
      <c r="P2020" s="5">
        <v>380</v>
      </c>
      <c r="Q2020" s="5">
        <f>Table1[[#This Row],[Sales]]-Table1[[#This Row],[Cost]]</f>
        <v>160</v>
      </c>
      <c r="R2020" s="3" t="s">
        <v>17</v>
      </c>
      <c r="S2020" s="3" t="s">
        <v>10</v>
      </c>
      <c r="T2020" s="3" t="s">
        <v>18</v>
      </c>
      <c r="U2020" s="3" t="s">
        <v>19</v>
      </c>
      <c r="V2020" s="6">
        <f>Table1[[#This Row],[Profit]]/Table1[[#This Row],[Sales]]</f>
        <v>0.29629629629629628</v>
      </c>
      <c r="W2020" s="3">
        <f>[1]!Table1[[#This Row],[Sales]]-[1]!Table1[[#This Row],[Cost]]-[1]!Table1[[#This Row],[Profit]]</f>
        <v>0</v>
      </c>
      <c r="X2020" s="3">
        <f>[1]!Table1[[#This Row],[Quantity]]*[1]!Table1[[#This Row],[Unit_Price]]</f>
        <v>600</v>
      </c>
      <c r="Y2020" s="7">
        <f>[1]!Table1[[#This Row],[Gross_Sales]]*[1]!Table1[[#This Row],[Discount]]</f>
        <v>60</v>
      </c>
      <c r="Z2020" s="8">
        <f>[1]!Table1[[#This Row],[Gross_Sales]]*[1]!Table1[[#This Row],[Discount_amount]]</f>
        <v>36000</v>
      </c>
      <c r="AA2020" s="6">
        <f>IFERROR([1]!Table1[[#This Row],[Profit]]/[1]!Table1[[#This Row],[Sales]],0)</f>
        <v>0.29629629629629628</v>
      </c>
      <c r="AB2020" s="3">
        <f>YEAR([1]!Table1[[#This Row],[Order_Date]])</f>
        <v>2024</v>
      </c>
      <c r="AC2020" s="3">
        <f>MONTH([1]!Table1[[#This Row],[Order_Date]])</f>
        <v>2</v>
      </c>
      <c r="AD2020" s="3" t="str">
        <f t="shared" si="93"/>
        <v>Feb</v>
      </c>
      <c r="AE2020" s="3" t="str">
        <f t="shared" si="94"/>
        <v>Q1</v>
      </c>
      <c r="AF2020" s="3" t="str">
        <f t="shared" si="95"/>
        <v>2024-Feb</v>
      </c>
      <c r="AG2020" s="3">
        <f>COUNTIF(C:C,Table1[[#This Row],[Customer_ID]])</f>
        <v>2</v>
      </c>
      <c r="AH2020" s="9" t="e">
        <f>IF([1]!Table1[[#This Row],[Customer_order_count]] &gt;= 10,"FREQUENT",IF([1]!Table1[[#This Row],[Customer_order_count]] &lt;= 10,"REGULAR","OCASSIONAL"))</f>
        <v>#REF!</v>
      </c>
    </row>
    <row r="2021" spans="1:34" x14ac:dyDescent="0.25">
      <c r="A2021" s="10" t="s">
        <v>2866</v>
      </c>
      <c r="B2021" s="11">
        <v>45940</v>
      </c>
      <c r="C2021" s="12" t="s">
        <v>789</v>
      </c>
      <c r="D2021" s="13" t="s">
        <v>790</v>
      </c>
      <c r="E2021" s="13" t="s">
        <v>3</v>
      </c>
      <c r="F2021" s="14">
        <v>39</v>
      </c>
      <c r="G2021" s="12" t="s">
        <v>263</v>
      </c>
      <c r="H2021" s="12" t="s">
        <v>5</v>
      </c>
      <c r="I2021" s="12" t="s">
        <v>89</v>
      </c>
      <c r="J2021" s="12" t="s">
        <v>90</v>
      </c>
      <c r="K2021" s="12" t="s">
        <v>91</v>
      </c>
      <c r="L2021" s="14">
        <v>3</v>
      </c>
      <c r="M2021" s="14">
        <v>35000</v>
      </c>
      <c r="N2021" s="15">
        <v>0.15</v>
      </c>
      <c r="O2021" s="14">
        <v>89250</v>
      </c>
      <c r="P2021" s="14">
        <v>81000</v>
      </c>
      <c r="Q2021" s="5">
        <f>Table1[[#This Row],[Sales]]-Table1[[#This Row],[Cost]]</f>
        <v>8250</v>
      </c>
      <c r="R2021" s="12" t="s">
        <v>26</v>
      </c>
      <c r="S2021" s="12" t="s">
        <v>10</v>
      </c>
      <c r="T2021" s="12" t="s">
        <v>40</v>
      </c>
      <c r="U2021" s="12" t="s">
        <v>27</v>
      </c>
      <c r="V2021" s="6">
        <f>Table1[[#This Row],[Profit]]/Table1[[#This Row],[Sales]]</f>
        <v>9.2436974789915971E-2</v>
      </c>
      <c r="W2021" s="12">
        <f>[1]!Table1[[#This Row],[Sales]]-[1]!Table1[[#This Row],[Cost]]-[1]!Table1[[#This Row],[Profit]]</f>
        <v>0</v>
      </c>
      <c r="X2021" s="12">
        <f>[1]!Table1[[#This Row],[Quantity]]*[1]!Table1[[#This Row],[Unit_Price]]</f>
        <v>105000</v>
      </c>
      <c r="Y2021" s="16">
        <f>[1]!Table1[[#This Row],[Gross_Sales]]*[1]!Table1[[#This Row],[Discount]]</f>
        <v>15750</v>
      </c>
      <c r="Z2021" s="17">
        <f>[1]!Table1[[#This Row],[Gross_Sales]]*[1]!Table1[[#This Row],[Discount_amount]]</f>
        <v>1653750000</v>
      </c>
      <c r="AA2021" s="15">
        <f>IFERROR([1]!Table1[[#This Row],[Profit]]/[1]!Table1[[#This Row],[Sales]],0)</f>
        <v>9.2436974789915971E-2</v>
      </c>
      <c r="AB2021" s="12">
        <f>YEAR([1]!Table1[[#This Row],[Order_Date]])</f>
        <v>2025</v>
      </c>
      <c r="AC2021" s="12">
        <f>MONTH([1]!Table1[[#This Row],[Order_Date]])</f>
        <v>10</v>
      </c>
      <c r="AD2021" s="12" t="str">
        <f t="shared" si="93"/>
        <v>Oct</v>
      </c>
      <c r="AE2021" s="12" t="str">
        <f t="shared" si="94"/>
        <v>Q4</v>
      </c>
      <c r="AF2021" s="12" t="str">
        <f t="shared" si="95"/>
        <v>2025-Oct</v>
      </c>
      <c r="AG2021" s="12">
        <f>COUNTIF(C:C,Table1[[#This Row],[Customer_ID]])</f>
        <v>8</v>
      </c>
      <c r="AH2021" s="18" t="e">
        <f>IF([1]!Table1[[#This Row],[Customer_order_count]] &gt;= 10,"FREQUENT",IF([1]!Table1[[#This Row],[Customer_order_count]] &lt;= 10,"REGULAR","OCASSIONAL"))</f>
        <v>#REF!</v>
      </c>
    </row>
    <row r="2022" spans="1:34" x14ac:dyDescent="0.25">
      <c r="A2022" s="1" t="s">
        <v>2867</v>
      </c>
      <c r="B2022" s="2">
        <v>45354</v>
      </c>
      <c r="C2022" s="3" t="s">
        <v>48</v>
      </c>
      <c r="D2022" s="4" t="s">
        <v>49</v>
      </c>
      <c r="E2022" s="4" t="s">
        <v>3</v>
      </c>
      <c r="F2022" s="5">
        <v>45</v>
      </c>
      <c r="G2022" s="3" t="s">
        <v>4</v>
      </c>
      <c r="H2022" s="3" t="s">
        <v>5</v>
      </c>
      <c r="I2022" s="3" t="s">
        <v>105</v>
      </c>
      <c r="J2022" s="3" t="s">
        <v>106</v>
      </c>
      <c r="K2022" s="3" t="s">
        <v>76</v>
      </c>
      <c r="L2022" s="5">
        <v>2</v>
      </c>
      <c r="M2022" s="5">
        <v>450</v>
      </c>
      <c r="N2022" s="6">
        <v>0.05</v>
      </c>
      <c r="O2022" s="5">
        <v>855</v>
      </c>
      <c r="P2022" s="5">
        <v>660</v>
      </c>
      <c r="Q2022" s="5">
        <f>Table1[[#This Row],[Sales]]-Table1[[#This Row],[Cost]]</f>
        <v>195</v>
      </c>
      <c r="R2022" s="3" t="s">
        <v>17</v>
      </c>
      <c r="S2022" s="3" t="s">
        <v>10</v>
      </c>
      <c r="T2022" s="3" t="s">
        <v>18</v>
      </c>
      <c r="U2022" s="3" t="s">
        <v>12</v>
      </c>
      <c r="V2022" s="6">
        <f>Table1[[#This Row],[Profit]]/Table1[[#This Row],[Sales]]</f>
        <v>0.22807017543859648</v>
      </c>
      <c r="W2022" s="3">
        <f>[1]!Table1[[#This Row],[Sales]]-[1]!Table1[[#This Row],[Cost]]-[1]!Table1[[#This Row],[Profit]]</f>
        <v>0</v>
      </c>
      <c r="X2022" s="3">
        <f>[1]!Table1[[#This Row],[Quantity]]*[1]!Table1[[#This Row],[Unit_Price]]</f>
        <v>900</v>
      </c>
      <c r="Y2022" s="7">
        <f>[1]!Table1[[#This Row],[Gross_Sales]]*[1]!Table1[[#This Row],[Discount]]</f>
        <v>45</v>
      </c>
      <c r="Z2022" s="8">
        <f>[1]!Table1[[#This Row],[Gross_Sales]]*[1]!Table1[[#This Row],[Discount_amount]]</f>
        <v>40500</v>
      </c>
      <c r="AA2022" s="6">
        <f>IFERROR([1]!Table1[[#This Row],[Profit]]/[1]!Table1[[#This Row],[Sales]],0)</f>
        <v>0.22807017543859648</v>
      </c>
      <c r="AB2022" s="3">
        <f>YEAR([1]!Table1[[#This Row],[Order_Date]])</f>
        <v>2024</v>
      </c>
      <c r="AC2022" s="3">
        <f>MONTH([1]!Table1[[#This Row],[Order_Date]])</f>
        <v>3</v>
      </c>
      <c r="AD2022" s="3" t="str">
        <f t="shared" si="93"/>
        <v>Mar</v>
      </c>
      <c r="AE2022" s="3" t="str">
        <f t="shared" si="94"/>
        <v>Q1</v>
      </c>
      <c r="AF2022" s="3" t="str">
        <f t="shared" si="95"/>
        <v>2024-Mar</v>
      </c>
      <c r="AG2022" s="3">
        <f>COUNTIF(C:C,Table1[[#This Row],[Customer_ID]])</f>
        <v>12</v>
      </c>
      <c r="AH2022" s="9" t="e">
        <f>IF([1]!Table1[[#This Row],[Customer_order_count]] &gt;= 10,"FREQUENT",IF([1]!Table1[[#This Row],[Customer_order_count]] &lt;= 10,"REGULAR","OCASSIONAL"))</f>
        <v>#REF!</v>
      </c>
    </row>
    <row r="2023" spans="1:34" x14ac:dyDescent="0.25">
      <c r="A2023" s="10" t="s">
        <v>2868</v>
      </c>
      <c r="B2023" s="11">
        <v>45404</v>
      </c>
      <c r="C2023" s="12" t="s">
        <v>1810</v>
      </c>
      <c r="D2023" s="12" t="s">
        <v>1811</v>
      </c>
      <c r="E2023" s="12" t="s">
        <v>3</v>
      </c>
      <c r="F2023" s="12">
        <v>58</v>
      </c>
      <c r="G2023" s="12" t="s">
        <v>275</v>
      </c>
      <c r="H2023" s="12" t="s">
        <v>276</v>
      </c>
      <c r="I2023" s="12" t="s">
        <v>37</v>
      </c>
      <c r="J2023" s="12" t="s">
        <v>38</v>
      </c>
      <c r="K2023" s="12" t="s">
        <v>39</v>
      </c>
      <c r="L2023" s="12">
        <v>2</v>
      </c>
      <c r="M2023" s="12">
        <v>900</v>
      </c>
      <c r="N2023" s="12">
        <v>0</v>
      </c>
      <c r="O2023" s="12">
        <v>0</v>
      </c>
      <c r="P2023" s="12">
        <v>1100</v>
      </c>
      <c r="Q2023" s="5">
        <f>Table1[[#This Row],[Sales]]-Table1[[#This Row],[Cost]]</f>
        <v>-1100</v>
      </c>
      <c r="R2023" s="12" t="s">
        <v>26</v>
      </c>
      <c r="S2023" s="12" t="s">
        <v>291</v>
      </c>
      <c r="T2023" s="12" t="s">
        <v>11</v>
      </c>
      <c r="U2023" s="12" t="s">
        <v>19</v>
      </c>
      <c r="V2023" s="3" t="e">
        <f>Table1[[#This Row],[Profit]]/Table1[[#This Row],[Sales]]</f>
        <v>#DIV/0!</v>
      </c>
      <c r="W2023" s="12">
        <f>[1]!Table1[[#This Row],[Sales]]-[1]!Table1[[#This Row],[Cost]]-[1]!Table1[[#This Row],[Profit]]</f>
        <v>-1100</v>
      </c>
      <c r="X2023" s="12">
        <f>[1]!Table1[[#This Row],[Quantity]]*[1]!Table1[[#This Row],[Unit_Price]]</f>
        <v>1800</v>
      </c>
      <c r="Y2023" s="12">
        <f>[1]!Table1[[#This Row],[Gross_Sales]]*[1]!Table1[[#This Row],[Discount]]</f>
        <v>0</v>
      </c>
      <c r="Z2023" s="12">
        <f>[1]!Table1[[#This Row],[Gross_Sales]]*[1]!Table1[[#This Row],[Discount_amount]]</f>
        <v>0</v>
      </c>
      <c r="AA2023" s="12">
        <f>IFERROR([1]!Table1[[#This Row],[Profit]]/[1]!Table1[[#This Row],[Sales]],0)</f>
        <v>0</v>
      </c>
      <c r="AB2023" s="12">
        <f>YEAR([1]!Table1[[#This Row],[Order_Date]])</f>
        <v>2024</v>
      </c>
      <c r="AC2023" s="12">
        <f>MONTH([1]!Table1[[#This Row],[Order_Date]])</f>
        <v>4</v>
      </c>
      <c r="AD2023" s="12" t="str">
        <f t="shared" si="93"/>
        <v>Apr</v>
      </c>
      <c r="AE2023" s="12" t="str">
        <f t="shared" si="94"/>
        <v>Q2</v>
      </c>
      <c r="AF2023" s="12" t="str">
        <f t="shared" si="95"/>
        <v>2024-Apr</v>
      </c>
      <c r="AG2023" s="12">
        <f>COUNTIF(C:C,Table1[[#This Row],[Customer_ID]])</f>
        <v>5</v>
      </c>
      <c r="AH2023" s="18" t="e">
        <f>IF([1]!Table1[[#This Row],[Customer_order_count]] &gt;= 10,"FREQUENT",IF([1]!Table1[[#This Row],[Customer_order_count]] &lt;= 10,"REGULAR","OCASSIONAL"))</f>
        <v>#REF!</v>
      </c>
    </row>
    <row r="2024" spans="1:34" x14ac:dyDescent="0.25">
      <c r="A2024" s="1" t="s">
        <v>2869</v>
      </c>
      <c r="B2024" s="2">
        <v>46020</v>
      </c>
      <c r="C2024" s="3" t="s">
        <v>1624</v>
      </c>
      <c r="D2024" s="3" t="s">
        <v>1625</v>
      </c>
      <c r="E2024" s="3" t="s">
        <v>3</v>
      </c>
      <c r="F2024" s="3">
        <v>47</v>
      </c>
      <c r="G2024" s="3" t="s">
        <v>284</v>
      </c>
      <c r="H2024" s="3" t="s">
        <v>285</v>
      </c>
      <c r="I2024" s="3" t="s">
        <v>44</v>
      </c>
      <c r="J2024" s="3" t="s">
        <v>45</v>
      </c>
      <c r="K2024" s="3" t="s">
        <v>46</v>
      </c>
      <c r="L2024" s="3">
        <v>3</v>
      </c>
      <c r="M2024" s="3">
        <v>2500</v>
      </c>
      <c r="N2024" s="3">
        <v>0.05</v>
      </c>
      <c r="O2024" s="3">
        <v>0</v>
      </c>
      <c r="P2024" s="3">
        <v>4500</v>
      </c>
      <c r="Q2024" s="5">
        <f>Table1[[#This Row],[Sales]]-Table1[[#This Row],[Cost]]</f>
        <v>-4500</v>
      </c>
      <c r="R2024" s="3" t="s">
        <v>26</v>
      </c>
      <c r="S2024" s="3" t="s">
        <v>291</v>
      </c>
      <c r="T2024" s="3" t="s">
        <v>40</v>
      </c>
      <c r="U2024" s="3" t="s">
        <v>12</v>
      </c>
      <c r="V2024" s="3" t="e">
        <f>Table1[[#This Row],[Profit]]/Table1[[#This Row],[Sales]]</f>
        <v>#DIV/0!</v>
      </c>
      <c r="W2024" s="3">
        <f>[1]!Table1[[#This Row],[Sales]]-[1]!Table1[[#This Row],[Cost]]-[1]!Table1[[#This Row],[Profit]]</f>
        <v>-4500</v>
      </c>
      <c r="X2024" s="3">
        <f>[1]!Table1[[#This Row],[Quantity]]*[1]!Table1[[#This Row],[Unit_Price]]</f>
        <v>7500</v>
      </c>
      <c r="Y2024" s="3">
        <f>[1]!Table1[[#This Row],[Gross_Sales]]*[1]!Table1[[#This Row],[Discount]]</f>
        <v>375</v>
      </c>
      <c r="Z2024" s="3">
        <f>[1]!Table1[[#This Row],[Gross_Sales]]*[1]!Table1[[#This Row],[Discount_amount]]</f>
        <v>2812500</v>
      </c>
      <c r="AA2024" s="3">
        <f>IFERROR([1]!Table1[[#This Row],[Profit]]/[1]!Table1[[#This Row],[Sales]],0)</f>
        <v>0</v>
      </c>
      <c r="AB2024" s="3">
        <f>YEAR([1]!Table1[[#This Row],[Order_Date]])</f>
        <v>2025</v>
      </c>
      <c r="AC2024" s="3">
        <f>MONTH([1]!Table1[[#This Row],[Order_Date]])</f>
        <v>12</v>
      </c>
      <c r="AD2024" s="3" t="str">
        <f t="shared" si="93"/>
        <v>Dec</v>
      </c>
      <c r="AE2024" s="3" t="str">
        <f t="shared" si="94"/>
        <v>Q4</v>
      </c>
      <c r="AF2024" s="3" t="str">
        <f t="shared" si="95"/>
        <v>2025-Dec</v>
      </c>
      <c r="AG2024" s="3">
        <f>COUNTIF(C:C,Table1[[#This Row],[Customer_ID]])</f>
        <v>8</v>
      </c>
      <c r="AH2024" s="9" t="e">
        <f>IF([1]!Table1[[#This Row],[Customer_order_count]] &gt;= 10,"FREQUENT",IF([1]!Table1[[#This Row],[Customer_order_count]] &lt;= 10,"REGULAR","OCASSIONAL"))</f>
        <v>#REF!</v>
      </c>
    </row>
    <row r="2025" spans="1:34" x14ac:dyDescent="0.25">
      <c r="A2025" s="10" t="s">
        <v>2870</v>
      </c>
      <c r="B2025" s="11">
        <v>45478</v>
      </c>
      <c r="C2025" s="12" t="s">
        <v>715</v>
      </c>
      <c r="D2025" s="13" t="s">
        <v>448</v>
      </c>
      <c r="E2025" s="13" t="s">
        <v>16</v>
      </c>
      <c r="F2025" s="14">
        <v>38</v>
      </c>
      <c r="G2025" s="12" t="s">
        <v>317</v>
      </c>
      <c r="H2025" s="12" t="s">
        <v>5</v>
      </c>
      <c r="I2025" s="12" t="s">
        <v>102</v>
      </c>
      <c r="J2025" s="12" t="s">
        <v>103</v>
      </c>
      <c r="K2025" s="12" t="s">
        <v>25</v>
      </c>
      <c r="L2025" s="14">
        <v>1</v>
      </c>
      <c r="M2025" s="14">
        <v>28000</v>
      </c>
      <c r="N2025" s="15">
        <v>0.1</v>
      </c>
      <c r="O2025" s="14">
        <v>25200</v>
      </c>
      <c r="P2025" s="14">
        <v>21000</v>
      </c>
      <c r="Q2025" s="5">
        <f>Table1[[#This Row],[Sales]]-Table1[[#This Row],[Cost]]</f>
        <v>4200</v>
      </c>
      <c r="R2025" s="12" t="s">
        <v>26</v>
      </c>
      <c r="S2025" s="12" t="s">
        <v>10</v>
      </c>
      <c r="T2025" s="12" t="s">
        <v>33</v>
      </c>
      <c r="U2025" s="12" t="s">
        <v>27</v>
      </c>
      <c r="V2025" s="6">
        <f>Table1[[#This Row],[Profit]]/Table1[[#This Row],[Sales]]</f>
        <v>0.16666666666666666</v>
      </c>
      <c r="W2025" s="12">
        <f>[1]!Table1[[#This Row],[Sales]]-[1]!Table1[[#This Row],[Cost]]-[1]!Table1[[#This Row],[Profit]]</f>
        <v>0</v>
      </c>
      <c r="X2025" s="12">
        <f>[1]!Table1[[#This Row],[Quantity]]*[1]!Table1[[#This Row],[Unit_Price]]</f>
        <v>28000</v>
      </c>
      <c r="Y2025" s="16">
        <f>[1]!Table1[[#This Row],[Gross_Sales]]*[1]!Table1[[#This Row],[Discount]]</f>
        <v>2800</v>
      </c>
      <c r="Z2025" s="17">
        <f>[1]!Table1[[#This Row],[Gross_Sales]]*[1]!Table1[[#This Row],[Discount_amount]]</f>
        <v>78400000</v>
      </c>
      <c r="AA2025" s="15">
        <f>IFERROR([1]!Table1[[#This Row],[Profit]]/[1]!Table1[[#This Row],[Sales]],0)</f>
        <v>0.16666666666666666</v>
      </c>
      <c r="AB2025" s="12">
        <f>YEAR([1]!Table1[[#This Row],[Order_Date]])</f>
        <v>2024</v>
      </c>
      <c r="AC2025" s="12">
        <f>MONTH([1]!Table1[[#This Row],[Order_Date]])</f>
        <v>7</v>
      </c>
      <c r="AD2025" s="12" t="str">
        <f t="shared" si="93"/>
        <v>Jul</v>
      </c>
      <c r="AE2025" s="12" t="str">
        <f t="shared" si="94"/>
        <v>Q3</v>
      </c>
      <c r="AF2025" s="12" t="str">
        <f t="shared" si="95"/>
        <v>2024-Jul</v>
      </c>
      <c r="AG2025" s="12">
        <f>COUNTIF(C:C,Table1[[#This Row],[Customer_ID]])</f>
        <v>21</v>
      </c>
      <c r="AH2025" s="18" t="e">
        <f>IF([1]!Table1[[#This Row],[Customer_order_count]] &gt;= 10,"FREQUENT",IF([1]!Table1[[#This Row],[Customer_order_count]] &lt;= 10,"REGULAR","OCASSIONAL"))</f>
        <v>#REF!</v>
      </c>
    </row>
    <row r="2026" spans="1:34" x14ac:dyDescent="0.25">
      <c r="A2026" s="1" t="s">
        <v>2871</v>
      </c>
      <c r="B2026" s="2">
        <v>45621</v>
      </c>
      <c r="C2026" s="3" t="s">
        <v>1198</v>
      </c>
      <c r="D2026" s="4" t="s">
        <v>962</v>
      </c>
      <c r="E2026" s="4" t="s">
        <v>3</v>
      </c>
      <c r="F2026" s="5">
        <v>25</v>
      </c>
      <c r="G2026" s="3" t="s">
        <v>280</v>
      </c>
      <c r="H2026" s="3" t="s">
        <v>270</v>
      </c>
      <c r="I2026" s="3" t="s">
        <v>186</v>
      </c>
      <c r="J2026" s="3" t="s">
        <v>187</v>
      </c>
      <c r="K2026" s="3" t="s">
        <v>91</v>
      </c>
      <c r="L2026" s="5">
        <v>2</v>
      </c>
      <c r="M2026" s="5">
        <v>12000</v>
      </c>
      <c r="N2026" s="6">
        <v>0.15</v>
      </c>
      <c r="O2026" s="5">
        <v>20400</v>
      </c>
      <c r="P2026" s="5">
        <v>18000</v>
      </c>
      <c r="Q2026" s="5">
        <f>Table1[[#This Row],[Sales]]-Table1[[#This Row],[Cost]]</f>
        <v>2400</v>
      </c>
      <c r="R2026" s="3" t="s">
        <v>26</v>
      </c>
      <c r="S2026" s="3" t="s">
        <v>10</v>
      </c>
      <c r="T2026" s="3" t="s">
        <v>40</v>
      </c>
      <c r="U2026" s="3" t="s">
        <v>19</v>
      </c>
      <c r="V2026" s="6">
        <f>Table1[[#This Row],[Profit]]/Table1[[#This Row],[Sales]]</f>
        <v>0.11764705882352941</v>
      </c>
      <c r="W2026" s="3">
        <f>[1]!Table1[[#This Row],[Sales]]-[1]!Table1[[#This Row],[Cost]]-[1]!Table1[[#This Row],[Profit]]</f>
        <v>0</v>
      </c>
      <c r="X2026" s="3">
        <f>[1]!Table1[[#This Row],[Quantity]]*[1]!Table1[[#This Row],[Unit_Price]]</f>
        <v>24000</v>
      </c>
      <c r="Y2026" s="7">
        <f>[1]!Table1[[#This Row],[Gross_Sales]]*[1]!Table1[[#This Row],[Discount]]</f>
        <v>3600</v>
      </c>
      <c r="Z2026" s="8">
        <f>[1]!Table1[[#This Row],[Gross_Sales]]*[1]!Table1[[#This Row],[Discount_amount]]</f>
        <v>86400000</v>
      </c>
      <c r="AA2026" s="6">
        <f>IFERROR([1]!Table1[[#This Row],[Profit]]/[1]!Table1[[#This Row],[Sales]],0)</f>
        <v>0.11764705882352941</v>
      </c>
      <c r="AB2026" s="3">
        <f>YEAR([1]!Table1[[#This Row],[Order_Date]])</f>
        <v>2024</v>
      </c>
      <c r="AC2026" s="3">
        <f>MONTH([1]!Table1[[#This Row],[Order_Date]])</f>
        <v>11</v>
      </c>
      <c r="AD2026" s="3" t="str">
        <f t="shared" si="93"/>
        <v>Nov</v>
      </c>
      <c r="AE2026" s="3" t="str">
        <f t="shared" si="94"/>
        <v>Q4</v>
      </c>
      <c r="AF2026" s="3" t="str">
        <f t="shared" si="95"/>
        <v>2024-Nov</v>
      </c>
      <c r="AG2026" s="3">
        <f>COUNTIF(C:C,Table1[[#This Row],[Customer_ID]])</f>
        <v>20</v>
      </c>
      <c r="AH2026" s="9" t="e">
        <f>IF([1]!Table1[[#This Row],[Customer_order_count]] &gt;= 10,"FREQUENT",IF([1]!Table1[[#This Row],[Customer_order_count]] &lt;= 10,"REGULAR","OCASSIONAL"))</f>
        <v>#REF!</v>
      </c>
    </row>
    <row r="2027" spans="1:34" x14ac:dyDescent="0.25">
      <c r="A2027" s="10" t="s">
        <v>2872</v>
      </c>
      <c r="B2027" s="11">
        <v>45913</v>
      </c>
      <c r="C2027" s="12" t="s">
        <v>641</v>
      </c>
      <c r="D2027" s="13" t="s">
        <v>642</v>
      </c>
      <c r="E2027" s="13" t="s">
        <v>16</v>
      </c>
      <c r="F2027" s="14">
        <v>22</v>
      </c>
      <c r="G2027" s="12" t="s">
        <v>275</v>
      </c>
      <c r="H2027" s="12" t="s">
        <v>276</v>
      </c>
      <c r="I2027" s="12" t="s">
        <v>31</v>
      </c>
      <c r="J2027" s="12" t="s">
        <v>32</v>
      </c>
      <c r="K2027" s="12" t="s">
        <v>25</v>
      </c>
      <c r="L2027" s="14">
        <v>2</v>
      </c>
      <c r="M2027" s="14">
        <v>5000</v>
      </c>
      <c r="N2027" s="15">
        <v>0.15</v>
      </c>
      <c r="O2027" s="14">
        <v>8500</v>
      </c>
      <c r="P2027" s="14">
        <v>7000</v>
      </c>
      <c r="Q2027" s="5">
        <f>Table1[[#This Row],[Sales]]-Table1[[#This Row],[Cost]]</f>
        <v>1500</v>
      </c>
      <c r="R2027" s="12" t="s">
        <v>17</v>
      </c>
      <c r="S2027" s="12" t="s">
        <v>10</v>
      </c>
      <c r="T2027" s="12" t="s">
        <v>33</v>
      </c>
      <c r="U2027" s="12" t="s">
        <v>27</v>
      </c>
      <c r="V2027" s="6">
        <f>Table1[[#This Row],[Profit]]/Table1[[#This Row],[Sales]]</f>
        <v>0.17647058823529413</v>
      </c>
      <c r="W2027" s="12">
        <f>[1]!Table1[[#This Row],[Sales]]-[1]!Table1[[#This Row],[Cost]]-[1]!Table1[[#This Row],[Profit]]</f>
        <v>0</v>
      </c>
      <c r="X2027" s="12">
        <f>[1]!Table1[[#This Row],[Quantity]]*[1]!Table1[[#This Row],[Unit_Price]]</f>
        <v>10000</v>
      </c>
      <c r="Y2027" s="16">
        <f>[1]!Table1[[#This Row],[Gross_Sales]]*[1]!Table1[[#This Row],[Discount]]</f>
        <v>1500</v>
      </c>
      <c r="Z2027" s="17">
        <f>[1]!Table1[[#This Row],[Gross_Sales]]*[1]!Table1[[#This Row],[Discount_amount]]</f>
        <v>15000000</v>
      </c>
      <c r="AA2027" s="15">
        <f>IFERROR([1]!Table1[[#This Row],[Profit]]/[1]!Table1[[#This Row],[Sales]],0)</f>
        <v>0.17647058823529413</v>
      </c>
      <c r="AB2027" s="12">
        <f>YEAR([1]!Table1[[#This Row],[Order_Date]])</f>
        <v>2025</v>
      </c>
      <c r="AC2027" s="12">
        <f>MONTH([1]!Table1[[#This Row],[Order_Date]])</f>
        <v>9</v>
      </c>
      <c r="AD2027" s="12" t="str">
        <f t="shared" si="93"/>
        <v>Sep</v>
      </c>
      <c r="AE2027" s="12" t="str">
        <f t="shared" si="94"/>
        <v>Q3</v>
      </c>
      <c r="AF2027" s="12" t="str">
        <f t="shared" si="95"/>
        <v>2025-Sep</v>
      </c>
      <c r="AG2027" s="12">
        <f>COUNTIF(C:C,Table1[[#This Row],[Customer_ID]])</f>
        <v>13</v>
      </c>
      <c r="AH2027" s="18" t="e">
        <f>IF([1]!Table1[[#This Row],[Customer_order_count]] &gt;= 10,"FREQUENT",IF([1]!Table1[[#This Row],[Customer_order_count]] &lt;= 10,"REGULAR","OCASSIONAL"))</f>
        <v>#REF!</v>
      </c>
    </row>
    <row r="2028" spans="1:34" x14ac:dyDescent="0.25">
      <c r="A2028" s="1" t="s">
        <v>2873</v>
      </c>
      <c r="B2028" s="2">
        <v>45795</v>
      </c>
      <c r="C2028" s="3" t="s">
        <v>964</v>
      </c>
      <c r="D2028" s="4" t="s">
        <v>965</v>
      </c>
      <c r="E2028" s="4" t="s">
        <v>16</v>
      </c>
      <c r="F2028" s="5">
        <v>51</v>
      </c>
      <c r="G2028" s="3" t="s">
        <v>339</v>
      </c>
      <c r="H2028" s="3" t="s">
        <v>285</v>
      </c>
      <c r="I2028" s="3" t="s">
        <v>264</v>
      </c>
      <c r="J2028" s="3" t="s">
        <v>265</v>
      </c>
      <c r="K2028" s="3" t="s">
        <v>46</v>
      </c>
      <c r="L2028" s="5">
        <v>1</v>
      </c>
      <c r="M2028" s="5">
        <v>800</v>
      </c>
      <c r="N2028" s="6">
        <v>0.15</v>
      </c>
      <c r="O2028" s="5">
        <v>680</v>
      </c>
      <c r="P2028" s="5">
        <v>500</v>
      </c>
      <c r="Q2028" s="5">
        <f>Table1[[#This Row],[Sales]]-Table1[[#This Row],[Cost]]</f>
        <v>180</v>
      </c>
      <c r="R2028" s="3" t="s">
        <v>26</v>
      </c>
      <c r="S2028" s="3" t="s">
        <v>10</v>
      </c>
      <c r="T2028" s="3" t="s">
        <v>11</v>
      </c>
      <c r="U2028" s="3" t="s">
        <v>27</v>
      </c>
      <c r="V2028" s="6">
        <f>Table1[[#This Row],[Profit]]/Table1[[#This Row],[Sales]]</f>
        <v>0.26470588235294118</v>
      </c>
      <c r="W2028" s="3">
        <f>[1]!Table1[[#This Row],[Sales]]-[1]!Table1[[#This Row],[Cost]]-[1]!Table1[[#This Row],[Profit]]</f>
        <v>0</v>
      </c>
      <c r="X2028" s="3">
        <f>[1]!Table1[[#This Row],[Quantity]]*[1]!Table1[[#This Row],[Unit_Price]]</f>
        <v>800</v>
      </c>
      <c r="Y2028" s="7">
        <f>[1]!Table1[[#This Row],[Gross_Sales]]*[1]!Table1[[#This Row],[Discount]]</f>
        <v>120</v>
      </c>
      <c r="Z2028" s="8">
        <f>[1]!Table1[[#This Row],[Gross_Sales]]*[1]!Table1[[#This Row],[Discount_amount]]</f>
        <v>96000</v>
      </c>
      <c r="AA2028" s="6">
        <f>IFERROR([1]!Table1[[#This Row],[Profit]]/[1]!Table1[[#This Row],[Sales]],0)</f>
        <v>0.26470588235294118</v>
      </c>
      <c r="AB2028" s="3">
        <f>YEAR([1]!Table1[[#This Row],[Order_Date]])</f>
        <v>2025</v>
      </c>
      <c r="AC2028" s="3">
        <f>MONTH([1]!Table1[[#This Row],[Order_Date]])</f>
        <v>5</v>
      </c>
      <c r="AD2028" s="3" t="str">
        <f t="shared" si="93"/>
        <v>May</v>
      </c>
      <c r="AE2028" s="3" t="str">
        <f t="shared" si="94"/>
        <v>Q2</v>
      </c>
      <c r="AF2028" s="3" t="str">
        <f t="shared" si="95"/>
        <v>2025-May</v>
      </c>
      <c r="AG2028" s="3">
        <f>COUNTIF(C:C,Table1[[#This Row],[Customer_ID]])</f>
        <v>8</v>
      </c>
      <c r="AH2028" s="9" t="e">
        <f>IF([1]!Table1[[#This Row],[Customer_order_count]] &gt;= 10,"FREQUENT",IF([1]!Table1[[#This Row],[Customer_order_count]] &lt;= 10,"REGULAR","OCASSIONAL"))</f>
        <v>#REF!</v>
      </c>
    </row>
    <row r="2029" spans="1:34" x14ac:dyDescent="0.25">
      <c r="A2029" s="10" t="s">
        <v>179</v>
      </c>
      <c r="B2029" s="11">
        <v>45977</v>
      </c>
      <c r="C2029" s="12" t="s">
        <v>100</v>
      </c>
      <c r="D2029" s="13" t="s">
        <v>101</v>
      </c>
      <c r="E2029" s="13" t="s">
        <v>3</v>
      </c>
      <c r="F2029" s="14">
        <v>40</v>
      </c>
      <c r="G2029" s="12" t="s">
        <v>4</v>
      </c>
      <c r="H2029" s="12" t="s">
        <v>5</v>
      </c>
      <c r="I2029" s="12" t="s">
        <v>23</v>
      </c>
      <c r="J2029" s="12" t="s">
        <v>24</v>
      </c>
      <c r="K2029" s="12" t="s">
        <v>25</v>
      </c>
      <c r="L2029" s="14">
        <v>1</v>
      </c>
      <c r="M2029" s="14">
        <v>55000</v>
      </c>
      <c r="N2029" s="15">
        <v>0.05</v>
      </c>
      <c r="O2029" s="14">
        <v>52250</v>
      </c>
      <c r="P2029" s="14">
        <v>40000</v>
      </c>
      <c r="Q2029" s="5">
        <f>Table1[[#This Row],[Sales]]-Table1[[#This Row],[Cost]]</f>
        <v>12250</v>
      </c>
      <c r="R2029" s="12" t="s">
        <v>9</v>
      </c>
      <c r="S2029" s="12" t="s">
        <v>10</v>
      </c>
      <c r="T2029" s="12" t="s">
        <v>40</v>
      </c>
      <c r="U2029" s="12" t="s">
        <v>27</v>
      </c>
      <c r="V2029" s="6">
        <f>Table1[[#This Row],[Profit]]/Table1[[#This Row],[Sales]]</f>
        <v>0.23444976076555024</v>
      </c>
      <c r="W2029" s="12">
        <f>[1]!Table1[[#This Row],[Sales]]-[1]!Table1[[#This Row],[Cost]]-[1]!Table1[[#This Row],[Profit]]</f>
        <v>0</v>
      </c>
      <c r="X2029" s="12">
        <f>[1]!Table1[[#This Row],[Quantity]]*[1]!Table1[[#This Row],[Unit_Price]]</f>
        <v>55000</v>
      </c>
      <c r="Y2029" s="16">
        <f>[1]!Table1[[#This Row],[Gross_Sales]]*[1]!Table1[[#This Row],[Discount]]</f>
        <v>2750</v>
      </c>
      <c r="Z2029" s="17">
        <f>[1]!Table1[[#This Row],[Gross_Sales]]*[1]!Table1[[#This Row],[Discount_amount]]</f>
        <v>151250000</v>
      </c>
      <c r="AA2029" s="15">
        <f>IFERROR([1]!Table1[[#This Row],[Profit]]/[1]!Table1[[#This Row],[Sales]],0)</f>
        <v>0.23444976076555024</v>
      </c>
      <c r="AB2029" s="12">
        <f>YEAR([1]!Table1[[#This Row],[Order_Date]])</f>
        <v>2025</v>
      </c>
      <c r="AC2029" s="12">
        <f>MONTH([1]!Table1[[#This Row],[Order_Date]])</f>
        <v>11</v>
      </c>
      <c r="AD2029" s="12" t="str">
        <f t="shared" si="93"/>
        <v>Nov</v>
      </c>
      <c r="AE2029" s="12" t="str">
        <f t="shared" si="94"/>
        <v>Q4</v>
      </c>
      <c r="AF2029" s="12" t="str">
        <f t="shared" si="95"/>
        <v>2025-Nov</v>
      </c>
      <c r="AG2029" s="12">
        <f>COUNTIF(C:C,Table1[[#This Row],[Customer_ID]])</f>
        <v>12</v>
      </c>
      <c r="AH2029" s="18" t="e">
        <f>IF([1]!Table1[[#This Row],[Customer_order_count]] &gt;= 10,"FREQUENT",IF([1]!Table1[[#This Row],[Customer_order_count]] &lt;= 10,"REGULAR","OCASSIONAL"))</f>
        <v>#REF!</v>
      </c>
    </row>
    <row r="2030" spans="1:34" x14ac:dyDescent="0.25">
      <c r="A2030" s="1" t="s">
        <v>2874</v>
      </c>
      <c r="B2030" s="2">
        <v>45425</v>
      </c>
      <c r="C2030" s="3" t="s">
        <v>414</v>
      </c>
      <c r="D2030" s="4" t="s">
        <v>326</v>
      </c>
      <c r="E2030" s="4" t="s">
        <v>16</v>
      </c>
      <c r="F2030" s="5">
        <v>53</v>
      </c>
      <c r="G2030" s="3" t="s">
        <v>312</v>
      </c>
      <c r="H2030" s="3" t="s">
        <v>276</v>
      </c>
      <c r="I2030" s="3" t="s">
        <v>68</v>
      </c>
      <c r="J2030" s="3" t="s">
        <v>69</v>
      </c>
      <c r="K2030" s="3" t="s">
        <v>39</v>
      </c>
      <c r="L2030" s="5">
        <v>3</v>
      </c>
      <c r="M2030" s="5">
        <v>3500</v>
      </c>
      <c r="N2030" s="6">
        <v>0.05</v>
      </c>
      <c r="O2030" s="5">
        <v>9975</v>
      </c>
      <c r="P2030" s="5">
        <v>6900</v>
      </c>
      <c r="Q2030" s="5">
        <f>Table1[[#This Row],[Sales]]-Table1[[#This Row],[Cost]]</f>
        <v>3075</v>
      </c>
      <c r="R2030" s="3" t="s">
        <v>26</v>
      </c>
      <c r="S2030" s="3" t="s">
        <v>10</v>
      </c>
      <c r="T2030" s="3" t="s">
        <v>11</v>
      </c>
      <c r="U2030" s="3" t="s">
        <v>12</v>
      </c>
      <c r="V2030" s="6">
        <f>Table1[[#This Row],[Profit]]/Table1[[#This Row],[Sales]]</f>
        <v>0.30827067669172931</v>
      </c>
      <c r="W2030" s="3">
        <f>[1]!Table1[[#This Row],[Sales]]-[1]!Table1[[#This Row],[Cost]]-[1]!Table1[[#This Row],[Profit]]</f>
        <v>0</v>
      </c>
      <c r="X2030" s="3">
        <f>[1]!Table1[[#This Row],[Quantity]]*[1]!Table1[[#This Row],[Unit_Price]]</f>
        <v>10500</v>
      </c>
      <c r="Y2030" s="7">
        <f>[1]!Table1[[#This Row],[Gross_Sales]]*[1]!Table1[[#This Row],[Discount]]</f>
        <v>525</v>
      </c>
      <c r="Z2030" s="8">
        <f>[1]!Table1[[#This Row],[Gross_Sales]]*[1]!Table1[[#This Row],[Discount_amount]]</f>
        <v>5512500</v>
      </c>
      <c r="AA2030" s="6">
        <f>IFERROR([1]!Table1[[#This Row],[Profit]]/[1]!Table1[[#This Row],[Sales]],0)</f>
        <v>0.30827067669172931</v>
      </c>
      <c r="AB2030" s="3">
        <f>YEAR([1]!Table1[[#This Row],[Order_Date]])</f>
        <v>2024</v>
      </c>
      <c r="AC2030" s="3">
        <f>MONTH([1]!Table1[[#This Row],[Order_Date]])</f>
        <v>5</v>
      </c>
      <c r="AD2030" s="3" t="str">
        <f t="shared" si="93"/>
        <v>May</v>
      </c>
      <c r="AE2030" s="3" t="str">
        <f t="shared" si="94"/>
        <v>Q2</v>
      </c>
      <c r="AF2030" s="3" t="str">
        <f t="shared" si="95"/>
        <v>2024-May</v>
      </c>
      <c r="AG2030" s="3">
        <f>COUNTIF(C:C,Table1[[#This Row],[Customer_ID]])</f>
        <v>12</v>
      </c>
      <c r="AH2030" s="9" t="e">
        <f>IF([1]!Table1[[#This Row],[Customer_order_count]] &gt;= 10,"FREQUENT",IF([1]!Table1[[#This Row],[Customer_order_count]] &lt;= 10,"REGULAR","OCASSIONAL"))</f>
        <v>#REF!</v>
      </c>
    </row>
    <row r="2031" spans="1:34" x14ac:dyDescent="0.25">
      <c r="A2031" s="10" t="s">
        <v>2875</v>
      </c>
      <c r="B2031" s="11">
        <v>45895</v>
      </c>
      <c r="C2031" s="12" t="s">
        <v>805</v>
      </c>
      <c r="D2031" s="13" t="s">
        <v>675</v>
      </c>
      <c r="E2031" s="13" t="s">
        <v>3</v>
      </c>
      <c r="F2031" s="14">
        <v>48</v>
      </c>
      <c r="G2031" s="12" t="s">
        <v>269</v>
      </c>
      <c r="H2031" s="12" t="s">
        <v>270</v>
      </c>
      <c r="I2031" s="12" t="s">
        <v>105</v>
      </c>
      <c r="J2031" s="12" t="s">
        <v>106</v>
      </c>
      <c r="K2031" s="12" t="s">
        <v>76</v>
      </c>
      <c r="L2031" s="14">
        <v>1</v>
      </c>
      <c r="M2031" s="14">
        <v>450</v>
      </c>
      <c r="N2031" s="15">
        <v>0.1</v>
      </c>
      <c r="O2031" s="14">
        <v>405</v>
      </c>
      <c r="P2031" s="14">
        <v>330</v>
      </c>
      <c r="Q2031" s="5">
        <f>Table1[[#This Row],[Sales]]-Table1[[#This Row],[Cost]]</f>
        <v>75</v>
      </c>
      <c r="R2031" s="12" t="s">
        <v>17</v>
      </c>
      <c r="S2031" s="12" t="s">
        <v>10</v>
      </c>
      <c r="T2031" s="12" t="s">
        <v>33</v>
      </c>
      <c r="U2031" s="12" t="s">
        <v>27</v>
      </c>
      <c r="V2031" s="6">
        <f>Table1[[#This Row],[Profit]]/Table1[[#This Row],[Sales]]</f>
        <v>0.18518518518518517</v>
      </c>
      <c r="W2031" s="12">
        <f>[1]!Table1[[#This Row],[Sales]]-[1]!Table1[[#This Row],[Cost]]-[1]!Table1[[#This Row],[Profit]]</f>
        <v>0</v>
      </c>
      <c r="X2031" s="12">
        <f>[1]!Table1[[#This Row],[Quantity]]*[1]!Table1[[#This Row],[Unit_Price]]</f>
        <v>450</v>
      </c>
      <c r="Y2031" s="16">
        <f>[1]!Table1[[#This Row],[Gross_Sales]]*[1]!Table1[[#This Row],[Discount]]</f>
        <v>45</v>
      </c>
      <c r="Z2031" s="17">
        <f>[1]!Table1[[#This Row],[Gross_Sales]]*[1]!Table1[[#This Row],[Discount_amount]]</f>
        <v>20250</v>
      </c>
      <c r="AA2031" s="15">
        <f>IFERROR([1]!Table1[[#This Row],[Profit]]/[1]!Table1[[#This Row],[Sales]],0)</f>
        <v>0.18518518518518517</v>
      </c>
      <c r="AB2031" s="12">
        <f>YEAR([1]!Table1[[#This Row],[Order_Date]])</f>
        <v>2025</v>
      </c>
      <c r="AC2031" s="12">
        <f>MONTH([1]!Table1[[#This Row],[Order_Date]])</f>
        <v>8</v>
      </c>
      <c r="AD2031" s="12" t="str">
        <f t="shared" si="93"/>
        <v>Aug</v>
      </c>
      <c r="AE2031" s="12" t="str">
        <f t="shared" si="94"/>
        <v>Q3</v>
      </c>
      <c r="AF2031" s="12" t="str">
        <f t="shared" si="95"/>
        <v>2025-Aug</v>
      </c>
      <c r="AG2031" s="12">
        <f>COUNTIF(C:C,Table1[[#This Row],[Customer_ID]])</f>
        <v>11</v>
      </c>
      <c r="AH2031" s="18" t="e">
        <f>IF([1]!Table1[[#This Row],[Customer_order_count]] &gt;= 10,"FREQUENT",IF([1]!Table1[[#This Row],[Customer_order_count]] &lt;= 10,"REGULAR","OCASSIONAL"))</f>
        <v>#REF!</v>
      </c>
    </row>
    <row r="2032" spans="1:34" x14ac:dyDescent="0.25">
      <c r="A2032" s="1" t="s">
        <v>2876</v>
      </c>
      <c r="B2032" s="2">
        <v>45574</v>
      </c>
      <c r="C2032" s="3" t="s">
        <v>685</v>
      </c>
      <c r="D2032" s="4" t="s">
        <v>320</v>
      </c>
      <c r="E2032" s="4" t="s">
        <v>3</v>
      </c>
      <c r="F2032" s="5">
        <v>22</v>
      </c>
      <c r="G2032" s="3" t="s">
        <v>290</v>
      </c>
      <c r="H2032" s="3" t="s">
        <v>276</v>
      </c>
      <c r="I2032" s="3" t="s">
        <v>186</v>
      </c>
      <c r="J2032" s="3" t="s">
        <v>187</v>
      </c>
      <c r="K2032" s="3" t="s">
        <v>91</v>
      </c>
      <c r="L2032" s="5">
        <v>2</v>
      </c>
      <c r="M2032" s="5">
        <v>12000</v>
      </c>
      <c r="N2032" s="6">
        <v>0.05</v>
      </c>
      <c r="O2032" s="5">
        <v>22800</v>
      </c>
      <c r="P2032" s="5">
        <v>18000</v>
      </c>
      <c r="Q2032" s="5">
        <f>Table1[[#This Row],[Sales]]-Table1[[#This Row],[Cost]]</f>
        <v>4800</v>
      </c>
      <c r="R2032" s="3" t="s">
        <v>17</v>
      </c>
      <c r="S2032" s="3" t="s">
        <v>10</v>
      </c>
      <c r="T2032" s="3" t="s">
        <v>40</v>
      </c>
      <c r="U2032" s="3" t="s">
        <v>12</v>
      </c>
      <c r="V2032" s="6">
        <f>Table1[[#This Row],[Profit]]/Table1[[#This Row],[Sales]]</f>
        <v>0.21052631578947367</v>
      </c>
      <c r="W2032" s="3">
        <f>[1]!Table1[[#This Row],[Sales]]-[1]!Table1[[#This Row],[Cost]]-[1]!Table1[[#This Row],[Profit]]</f>
        <v>0</v>
      </c>
      <c r="X2032" s="3">
        <f>[1]!Table1[[#This Row],[Quantity]]*[1]!Table1[[#This Row],[Unit_Price]]</f>
        <v>24000</v>
      </c>
      <c r="Y2032" s="7">
        <f>[1]!Table1[[#This Row],[Gross_Sales]]*[1]!Table1[[#This Row],[Discount]]</f>
        <v>1200</v>
      </c>
      <c r="Z2032" s="8">
        <f>[1]!Table1[[#This Row],[Gross_Sales]]*[1]!Table1[[#This Row],[Discount_amount]]</f>
        <v>28800000</v>
      </c>
      <c r="AA2032" s="6">
        <f>IFERROR([1]!Table1[[#This Row],[Profit]]/[1]!Table1[[#This Row],[Sales]],0)</f>
        <v>0.21052631578947367</v>
      </c>
      <c r="AB2032" s="3">
        <f>YEAR([1]!Table1[[#This Row],[Order_Date]])</f>
        <v>2024</v>
      </c>
      <c r="AC2032" s="3">
        <f>MONTH([1]!Table1[[#This Row],[Order_Date]])</f>
        <v>10</v>
      </c>
      <c r="AD2032" s="3" t="str">
        <f t="shared" si="93"/>
        <v>Oct</v>
      </c>
      <c r="AE2032" s="3" t="str">
        <f t="shared" si="94"/>
        <v>Q4</v>
      </c>
      <c r="AF2032" s="3" t="str">
        <f t="shared" si="95"/>
        <v>2024-Oct</v>
      </c>
      <c r="AG2032" s="3">
        <f>COUNTIF(C:C,Table1[[#This Row],[Customer_ID]])</f>
        <v>6</v>
      </c>
      <c r="AH2032" s="9" t="e">
        <f>IF([1]!Table1[[#This Row],[Customer_order_count]] &gt;= 10,"FREQUENT",IF([1]!Table1[[#This Row],[Customer_order_count]] &lt;= 10,"REGULAR","OCASSIONAL"))</f>
        <v>#REF!</v>
      </c>
    </row>
    <row r="2033" spans="1:34" x14ac:dyDescent="0.25">
      <c r="A2033" s="10" t="s">
        <v>2877</v>
      </c>
      <c r="B2033" s="11">
        <v>45400</v>
      </c>
      <c r="C2033" s="12" t="s">
        <v>2678</v>
      </c>
      <c r="D2033" s="13" t="s">
        <v>392</v>
      </c>
      <c r="E2033" s="13" t="s">
        <v>3</v>
      </c>
      <c r="F2033" s="14">
        <v>48</v>
      </c>
      <c r="G2033" s="12" t="s">
        <v>339</v>
      </c>
      <c r="H2033" s="12" t="s">
        <v>285</v>
      </c>
      <c r="I2033" s="12" t="s">
        <v>176</v>
      </c>
      <c r="J2033" s="12" t="s">
        <v>177</v>
      </c>
      <c r="K2033" s="12" t="s">
        <v>25</v>
      </c>
      <c r="L2033" s="14">
        <v>1</v>
      </c>
      <c r="M2033" s="14">
        <v>22000</v>
      </c>
      <c r="N2033" s="15">
        <v>0.1</v>
      </c>
      <c r="O2033" s="14">
        <v>19800</v>
      </c>
      <c r="P2033" s="14">
        <v>16500</v>
      </c>
      <c r="Q2033" s="5">
        <f>Table1[[#This Row],[Sales]]-Table1[[#This Row],[Cost]]</f>
        <v>3300</v>
      </c>
      <c r="R2033" s="12" t="s">
        <v>17</v>
      </c>
      <c r="S2033" s="12" t="s">
        <v>10</v>
      </c>
      <c r="T2033" s="12" t="s">
        <v>11</v>
      </c>
      <c r="U2033" s="12" t="s">
        <v>19</v>
      </c>
      <c r="V2033" s="6">
        <f>Table1[[#This Row],[Profit]]/Table1[[#This Row],[Sales]]</f>
        <v>0.16666666666666666</v>
      </c>
      <c r="W2033" s="12">
        <f>[1]!Table1[[#This Row],[Sales]]-[1]!Table1[[#This Row],[Cost]]-[1]!Table1[[#This Row],[Profit]]</f>
        <v>0</v>
      </c>
      <c r="X2033" s="12">
        <f>[1]!Table1[[#This Row],[Quantity]]*[1]!Table1[[#This Row],[Unit_Price]]</f>
        <v>22000</v>
      </c>
      <c r="Y2033" s="16">
        <f>[1]!Table1[[#This Row],[Gross_Sales]]*[1]!Table1[[#This Row],[Discount]]</f>
        <v>2200</v>
      </c>
      <c r="Z2033" s="17">
        <f>[1]!Table1[[#This Row],[Gross_Sales]]*[1]!Table1[[#This Row],[Discount_amount]]</f>
        <v>48400000</v>
      </c>
      <c r="AA2033" s="15">
        <f>IFERROR([1]!Table1[[#This Row],[Profit]]/[1]!Table1[[#This Row],[Sales]],0)</f>
        <v>0.16666666666666666</v>
      </c>
      <c r="AB2033" s="12">
        <f>YEAR([1]!Table1[[#This Row],[Order_Date]])</f>
        <v>2024</v>
      </c>
      <c r="AC2033" s="12">
        <f>MONTH([1]!Table1[[#This Row],[Order_Date]])</f>
        <v>4</v>
      </c>
      <c r="AD2033" s="12" t="str">
        <f t="shared" si="93"/>
        <v>Apr</v>
      </c>
      <c r="AE2033" s="12" t="str">
        <f t="shared" si="94"/>
        <v>Q2</v>
      </c>
      <c r="AF2033" s="12" t="str">
        <f t="shared" si="95"/>
        <v>2024-Apr</v>
      </c>
      <c r="AG2033" s="12">
        <f>COUNTIF(C:C,Table1[[#This Row],[Customer_ID]])</f>
        <v>2</v>
      </c>
      <c r="AH2033" s="18" t="e">
        <f>IF([1]!Table1[[#This Row],[Customer_order_count]] &gt;= 10,"FREQUENT",IF([1]!Table1[[#This Row],[Customer_order_count]] &lt;= 10,"REGULAR","OCASSIONAL"))</f>
        <v>#REF!</v>
      </c>
    </row>
    <row r="2034" spans="1:34" x14ac:dyDescent="0.25">
      <c r="A2034" s="1" t="s">
        <v>2878</v>
      </c>
      <c r="B2034" s="2">
        <v>45334</v>
      </c>
      <c r="C2034" s="3" t="s">
        <v>278</v>
      </c>
      <c r="D2034" s="3" t="s">
        <v>279</v>
      </c>
      <c r="E2034" s="3" t="s">
        <v>3</v>
      </c>
      <c r="F2034" s="3">
        <v>51</v>
      </c>
      <c r="G2034" s="3" t="s">
        <v>280</v>
      </c>
      <c r="H2034" s="3" t="s">
        <v>270</v>
      </c>
      <c r="I2034" s="3" t="s">
        <v>81</v>
      </c>
      <c r="J2034" s="3" t="s">
        <v>82</v>
      </c>
      <c r="K2034" s="3" t="s">
        <v>58</v>
      </c>
      <c r="L2034" s="3">
        <v>2</v>
      </c>
      <c r="M2034" s="3">
        <v>3500</v>
      </c>
      <c r="N2034" s="3">
        <v>0.05</v>
      </c>
      <c r="O2034" s="3">
        <v>0</v>
      </c>
      <c r="P2034" s="3">
        <v>5000</v>
      </c>
      <c r="Q2034" s="5">
        <f>Table1[[#This Row],[Sales]]-Table1[[#This Row],[Cost]]</f>
        <v>-5000</v>
      </c>
      <c r="R2034" s="3" t="s">
        <v>98</v>
      </c>
      <c r="S2034" s="3" t="s">
        <v>291</v>
      </c>
      <c r="T2034" s="3" t="s">
        <v>18</v>
      </c>
      <c r="U2034" s="3" t="s">
        <v>12</v>
      </c>
      <c r="V2034" s="3" t="e">
        <f>Table1[[#This Row],[Profit]]/Table1[[#This Row],[Sales]]</f>
        <v>#DIV/0!</v>
      </c>
      <c r="W2034" s="3">
        <f>[1]!Table1[[#This Row],[Sales]]-[1]!Table1[[#This Row],[Cost]]-[1]!Table1[[#This Row],[Profit]]</f>
        <v>-5000</v>
      </c>
      <c r="X2034" s="3">
        <f>[1]!Table1[[#This Row],[Quantity]]*[1]!Table1[[#This Row],[Unit_Price]]</f>
        <v>7000</v>
      </c>
      <c r="Y2034" s="3">
        <f>[1]!Table1[[#This Row],[Gross_Sales]]*[1]!Table1[[#This Row],[Discount]]</f>
        <v>350</v>
      </c>
      <c r="Z2034" s="3">
        <f>[1]!Table1[[#This Row],[Gross_Sales]]*[1]!Table1[[#This Row],[Discount_amount]]</f>
        <v>2450000</v>
      </c>
      <c r="AA2034" s="3">
        <f>IFERROR([1]!Table1[[#This Row],[Profit]]/[1]!Table1[[#This Row],[Sales]],0)</f>
        <v>0</v>
      </c>
      <c r="AB2034" s="3">
        <f>YEAR([1]!Table1[[#This Row],[Order_Date]])</f>
        <v>2024</v>
      </c>
      <c r="AC2034" s="3">
        <f>MONTH([1]!Table1[[#This Row],[Order_Date]])</f>
        <v>2</v>
      </c>
      <c r="AD2034" s="3" t="str">
        <f t="shared" si="93"/>
        <v>Feb</v>
      </c>
      <c r="AE2034" s="3" t="str">
        <f t="shared" si="94"/>
        <v>Q1</v>
      </c>
      <c r="AF2034" s="3" t="str">
        <f t="shared" si="95"/>
        <v>2024-Feb</v>
      </c>
      <c r="AG2034" s="3">
        <f>COUNTIF(C:C,Table1[[#This Row],[Customer_ID]])</f>
        <v>8</v>
      </c>
      <c r="AH2034" s="9" t="e">
        <f>IF([1]!Table1[[#This Row],[Customer_order_count]] &gt;= 10,"FREQUENT",IF([1]!Table1[[#This Row],[Customer_order_count]] &lt;= 10,"REGULAR","OCASSIONAL"))</f>
        <v>#REF!</v>
      </c>
    </row>
    <row r="2035" spans="1:34" x14ac:dyDescent="0.25">
      <c r="A2035" s="10" t="s">
        <v>2879</v>
      </c>
      <c r="B2035" s="11">
        <v>45487</v>
      </c>
      <c r="C2035" s="12" t="s">
        <v>412</v>
      </c>
      <c r="D2035" s="12" t="s">
        <v>335</v>
      </c>
      <c r="E2035" s="12" t="s">
        <v>16</v>
      </c>
      <c r="F2035" s="12">
        <v>58</v>
      </c>
      <c r="G2035" s="12" t="s">
        <v>317</v>
      </c>
      <c r="H2035" s="12" t="s">
        <v>5</v>
      </c>
      <c r="I2035" s="12" t="s">
        <v>186</v>
      </c>
      <c r="J2035" s="12" t="s">
        <v>187</v>
      </c>
      <c r="K2035" s="12" t="s">
        <v>91</v>
      </c>
      <c r="L2035" s="12">
        <v>2</v>
      </c>
      <c r="M2035" s="12">
        <v>12000</v>
      </c>
      <c r="N2035" s="12">
        <v>0.1</v>
      </c>
      <c r="O2035" s="12">
        <v>0</v>
      </c>
      <c r="P2035" s="12">
        <v>18000</v>
      </c>
      <c r="Q2035" s="5">
        <f>Table1[[#This Row],[Sales]]-Table1[[#This Row],[Cost]]</f>
        <v>-18000</v>
      </c>
      <c r="R2035" s="12" t="s">
        <v>9</v>
      </c>
      <c r="S2035" s="12" t="s">
        <v>291</v>
      </c>
      <c r="T2035" s="12" t="s">
        <v>33</v>
      </c>
      <c r="U2035" s="12" t="s">
        <v>27</v>
      </c>
      <c r="V2035" s="3" t="e">
        <f>Table1[[#This Row],[Profit]]/Table1[[#This Row],[Sales]]</f>
        <v>#DIV/0!</v>
      </c>
      <c r="W2035" s="12">
        <f>[1]!Table1[[#This Row],[Sales]]-[1]!Table1[[#This Row],[Cost]]-[1]!Table1[[#This Row],[Profit]]</f>
        <v>-18000</v>
      </c>
      <c r="X2035" s="12">
        <f>[1]!Table1[[#This Row],[Quantity]]*[1]!Table1[[#This Row],[Unit_Price]]</f>
        <v>24000</v>
      </c>
      <c r="Y2035" s="12">
        <f>[1]!Table1[[#This Row],[Gross_Sales]]*[1]!Table1[[#This Row],[Discount]]</f>
        <v>2400</v>
      </c>
      <c r="Z2035" s="12">
        <f>[1]!Table1[[#This Row],[Gross_Sales]]*[1]!Table1[[#This Row],[Discount_amount]]</f>
        <v>57600000</v>
      </c>
      <c r="AA2035" s="12">
        <f>IFERROR([1]!Table1[[#This Row],[Profit]]/[1]!Table1[[#This Row],[Sales]],0)</f>
        <v>0</v>
      </c>
      <c r="AB2035" s="12">
        <f>YEAR([1]!Table1[[#This Row],[Order_Date]])</f>
        <v>2024</v>
      </c>
      <c r="AC2035" s="12">
        <f>MONTH([1]!Table1[[#This Row],[Order_Date]])</f>
        <v>7</v>
      </c>
      <c r="AD2035" s="12" t="str">
        <f t="shared" si="93"/>
        <v>Jul</v>
      </c>
      <c r="AE2035" s="12" t="str">
        <f t="shared" si="94"/>
        <v>Q3</v>
      </c>
      <c r="AF2035" s="12" t="str">
        <f t="shared" si="95"/>
        <v>2024-Jul</v>
      </c>
      <c r="AG2035" s="12">
        <f>COUNTIF(C:C,Table1[[#This Row],[Customer_ID]])</f>
        <v>12</v>
      </c>
      <c r="AH2035" s="18" t="e">
        <f>IF([1]!Table1[[#This Row],[Customer_order_count]] &gt;= 10,"FREQUENT",IF([1]!Table1[[#This Row],[Customer_order_count]] &lt;= 10,"REGULAR","OCASSIONAL"))</f>
        <v>#REF!</v>
      </c>
    </row>
    <row r="2036" spans="1:34" x14ac:dyDescent="0.25">
      <c r="A2036" s="1" t="s">
        <v>2880</v>
      </c>
      <c r="B2036" s="2">
        <v>45368</v>
      </c>
      <c r="C2036" s="3" t="s">
        <v>2881</v>
      </c>
      <c r="D2036" s="4" t="s">
        <v>1625</v>
      </c>
      <c r="E2036" s="4" t="s">
        <v>3</v>
      </c>
      <c r="F2036" s="5">
        <v>25</v>
      </c>
      <c r="G2036" s="3" t="s">
        <v>312</v>
      </c>
      <c r="H2036" s="3" t="s">
        <v>276</v>
      </c>
      <c r="I2036" s="3" t="s">
        <v>127</v>
      </c>
      <c r="J2036" s="3" t="s">
        <v>128</v>
      </c>
      <c r="K2036" s="3" t="s">
        <v>58</v>
      </c>
      <c r="L2036" s="5">
        <v>2</v>
      </c>
      <c r="M2036" s="5">
        <v>3000</v>
      </c>
      <c r="N2036" s="6">
        <v>0.1</v>
      </c>
      <c r="O2036" s="5">
        <v>5400</v>
      </c>
      <c r="P2036" s="5">
        <v>4200</v>
      </c>
      <c r="Q2036" s="5">
        <f>Table1[[#This Row],[Sales]]-Table1[[#This Row],[Cost]]</f>
        <v>1200</v>
      </c>
      <c r="R2036" s="3" t="s">
        <v>17</v>
      </c>
      <c r="S2036" s="3" t="s">
        <v>10</v>
      </c>
      <c r="T2036" s="3" t="s">
        <v>18</v>
      </c>
      <c r="U2036" s="3" t="s">
        <v>12</v>
      </c>
      <c r="V2036" s="6">
        <f>Table1[[#This Row],[Profit]]/Table1[[#This Row],[Sales]]</f>
        <v>0.22222222222222221</v>
      </c>
      <c r="W2036" s="3">
        <f>[1]!Table1[[#This Row],[Sales]]-[1]!Table1[[#This Row],[Cost]]-[1]!Table1[[#This Row],[Profit]]</f>
        <v>0</v>
      </c>
      <c r="X2036" s="3">
        <f>[1]!Table1[[#This Row],[Quantity]]*[1]!Table1[[#This Row],[Unit_Price]]</f>
        <v>6000</v>
      </c>
      <c r="Y2036" s="7">
        <f>[1]!Table1[[#This Row],[Gross_Sales]]*[1]!Table1[[#This Row],[Discount]]</f>
        <v>600</v>
      </c>
      <c r="Z2036" s="8">
        <f>[1]!Table1[[#This Row],[Gross_Sales]]*[1]!Table1[[#This Row],[Discount_amount]]</f>
        <v>3600000</v>
      </c>
      <c r="AA2036" s="6">
        <f>IFERROR([1]!Table1[[#This Row],[Profit]]/[1]!Table1[[#This Row],[Sales]],0)</f>
        <v>0.22222222222222221</v>
      </c>
      <c r="AB2036" s="3">
        <f>YEAR([1]!Table1[[#This Row],[Order_Date]])</f>
        <v>2024</v>
      </c>
      <c r="AC2036" s="3">
        <f>MONTH([1]!Table1[[#This Row],[Order_Date]])</f>
        <v>3</v>
      </c>
      <c r="AD2036" s="3" t="str">
        <f t="shared" si="93"/>
        <v>Mar</v>
      </c>
      <c r="AE2036" s="3" t="str">
        <f t="shared" si="94"/>
        <v>Q1</v>
      </c>
      <c r="AF2036" s="3" t="str">
        <f t="shared" si="95"/>
        <v>2024-Mar</v>
      </c>
      <c r="AG2036" s="3">
        <f>COUNTIF(C:C,Table1[[#This Row],[Customer_ID]])</f>
        <v>2</v>
      </c>
      <c r="AH2036" s="9" t="e">
        <f>IF([1]!Table1[[#This Row],[Customer_order_count]] &gt;= 10,"FREQUENT",IF([1]!Table1[[#This Row],[Customer_order_count]] &lt;= 10,"REGULAR","OCASSIONAL"))</f>
        <v>#REF!</v>
      </c>
    </row>
    <row r="2037" spans="1:34" x14ac:dyDescent="0.25">
      <c r="A2037" s="10" t="s">
        <v>2882</v>
      </c>
      <c r="B2037" s="11">
        <v>45777</v>
      </c>
      <c r="C2037" s="12" t="s">
        <v>626</v>
      </c>
      <c r="D2037" s="13" t="s">
        <v>454</v>
      </c>
      <c r="E2037" s="13" t="s">
        <v>3</v>
      </c>
      <c r="F2037" s="14">
        <v>52</v>
      </c>
      <c r="G2037" s="12" t="s">
        <v>407</v>
      </c>
      <c r="H2037" s="12" t="s">
        <v>285</v>
      </c>
      <c r="I2037" s="12" t="s">
        <v>186</v>
      </c>
      <c r="J2037" s="12" t="s">
        <v>187</v>
      </c>
      <c r="K2037" s="12" t="s">
        <v>91</v>
      </c>
      <c r="L2037" s="14">
        <v>1</v>
      </c>
      <c r="M2037" s="14">
        <v>12000</v>
      </c>
      <c r="N2037" s="15">
        <v>0.05</v>
      </c>
      <c r="O2037" s="14">
        <v>11400</v>
      </c>
      <c r="P2037" s="14">
        <v>9000</v>
      </c>
      <c r="Q2037" s="5">
        <f>Table1[[#This Row],[Sales]]-Table1[[#This Row],[Cost]]</f>
        <v>2400</v>
      </c>
      <c r="R2037" s="12" t="s">
        <v>17</v>
      </c>
      <c r="S2037" s="12" t="s">
        <v>10</v>
      </c>
      <c r="T2037" s="12" t="s">
        <v>11</v>
      </c>
      <c r="U2037" s="12" t="s">
        <v>12</v>
      </c>
      <c r="V2037" s="6">
        <f>Table1[[#This Row],[Profit]]/Table1[[#This Row],[Sales]]</f>
        <v>0.21052631578947367</v>
      </c>
      <c r="W2037" s="12">
        <f>[1]!Table1[[#This Row],[Sales]]-[1]!Table1[[#This Row],[Cost]]-[1]!Table1[[#This Row],[Profit]]</f>
        <v>0</v>
      </c>
      <c r="X2037" s="12">
        <f>[1]!Table1[[#This Row],[Quantity]]*[1]!Table1[[#This Row],[Unit_Price]]</f>
        <v>12000</v>
      </c>
      <c r="Y2037" s="16">
        <f>[1]!Table1[[#This Row],[Gross_Sales]]*[1]!Table1[[#This Row],[Discount]]</f>
        <v>600</v>
      </c>
      <c r="Z2037" s="17">
        <f>[1]!Table1[[#This Row],[Gross_Sales]]*[1]!Table1[[#This Row],[Discount_amount]]</f>
        <v>7200000</v>
      </c>
      <c r="AA2037" s="15">
        <f>IFERROR([1]!Table1[[#This Row],[Profit]]/[1]!Table1[[#This Row],[Sales]],0)</f>
        <v>0.21052631578947367</v>
      </c>
      <c r="AB2037" s="12">
        <f>YEAR([1]!Table1[[#This Row],[Order_Date]])</f>
        <v>2025</v>
      </c>
      <c r="AC2037" s="12">
        <f>MONTH([1]!Table1[[#This Row],[Order_Date]])</f>
        <v>4</v>
      </c>
      <c r="AD2037" s="12" t="str">
        <f t="shared" si="93"/>
        <v>Apr</v>
      </c>
      <c r="AE2037" s="12" t="str">
        <f t="shared" si="94"/>
        <v>Q2</v>
      </c>
      <c r="AF2037" s="12" t="str">
        <f t="shared" si="95"/>
        <v>2025-Apr</v>
      </c>
      <c r="AG2037" s="12">
        <f>COUNTIF(C:C,Table1[[#This Row],[Customer_ID]])</f>
        <v>8</v>
      </c>
      <c r="AH2037" s="18" t="e">
        <f>IF([1]!Table1[[#This Row],[Customer_order_count]] &gt;= 10,"FREQUENT",IF([1]!Table1[[#This Row],[Customer_order_count]] &lt;= 10,"REGULAR","OCASSIONAL"))</f>
        <v>#REF!</v>
      </c>
    </row>
    <row r="2038" spans="1:34" x14ac:dyDescent="0.25">
      <c r="A2038" s="1" t="s">
        <v>2883</v>
      </c>
      <c r="B2038" s="2">
        <v>45422</v>
      </c>
      <c r="C2038" s="3" t="s">
        <v>2412</v>
      </c>
      <c r="D2038" s="4" t="s">
        <v>1203</v>
      </c>
      <c r="E2038" s="4" t="s">
        <v>16</v>
      </c>
      <c r="F2038" s="5">
        <v>26</v>
      </c>
      <c r="G2038" s="3" t="s">
        <v>407</v>
      </c>
      <c r="H2038" s="3" t="s">
        <v>285</v>
      </c>
      <c r="I2038" s="3" t="s">
        <v>186</v>
      </c>
      <c r="J2038" s="3" t="s">
        <v>187</v>
      </c>
      <c r="K2038" s="3" t="s">
        <v>91</v>
      </c>
      <c r="L2038" s="5">
        <v>1</v>
      </c>
      <c r="M2038" s="5">
        <v>12000</v>
      </c>
      <c r="N2038" s="6">
        <v>0.05</v>
      </c>
      <c r="O2038" s="5">
        <v>11400</v>
      </c>
      <c r="P2038" s="5">
        <v>9000</v>
      </c>
      <c r="Q2038" s="5">
        <f>Table1[[#This Row],[Sales]]-Table1[[#This Row],[Cost]]</f>
        <v>2400</v>
      </c>
      <c r="R2038" s="3" t="s">
        <v>17</v>
      </c>
      <c r="S2038" s="3" t="s">
        <v>10</v>
      </c>
      <c r="T2038" s="3" t="s">
        <v>11</v>
      </c>
      <c r="U2038" s="3" t="s">
        <v>19</v>
      </c>
      <c r="V2038" s="6">
        <f>Table1[[#This Row],[Profit]]/Table1[[#This Row],[Sales]]</f>
        <v>0.21052631578947367</v>
      </c>
      <c r="W2038" s="3">
        <f>[1]!Table1[[#This Row],[Sales]]-[1]!Table1[[#This Row],[Cost]]-[1]!Table1[[#This Row],[Profit]]</f>
        <v>0</v>
      </c>
      <c r="X2038" s="3">
        <f>[1]!Table1[[#This Row],[Quantity]]*[1]!Table1[[#This Row],[Unit_Price]]</f>
        <v>12000</v>
      </c>
      <c r="Y2038" s="7">
        <f>[1]!Table1[[#This Row],[Gross_Sales]]*[1]!Table1[[#This Row],[Discount]]</f>
        <v>600</v>
      </c>
      <c r="Z2038" s="8">
        <f>[1]!Table1[[#This Row],[Gross_Sales]]*[1]!Table1[[#This Row],[Discount_amount]]</f>
        <v>7200000</v>
      </c>
      <c r="AA2038" s="6">
        <f>IFERROR([1]!Table1[[#This Row],[Profit]]/[1]!Table1[[#This Row],[Sales]],0)</f>
        <v>0.21052631578947367</v>
      </c>
      <c r="AB2038" s="3">
        <f>YEAR([1]!Table1[[#This Row],[Order_Date]])</f>
        <v>2024</v>
      </c>
      <c r="AC2038" s="3">
        <f>MONTH([1]!Table1[[#This Row],[Order_Date]])</f>
        <v>5</v>
      </c>
      <c r="AD2038" s="3" t="str">
        <f t="shared" si="93"/>
        <v>May</v>
      </c>
      <c r="AE2038" s="3" t="str">
        <f t="shared" si="94"/>
        <v>Q2</v>
      </c>
      <c r="AF2038" s="3" t="str">
        <f t="shared" si="95"/>
        <v>2024-May</v>
      </c>
      <c r="AG2038" s="3">
        <f>COUNTIF(C:C,Table1[[#This Row],[Customer_ID]])</f>
        <v>2</v>
      </c>
      <c r="AH2038" s="9" t="e">
        <f>IF([1]!Table1[[#This Row],[Customer_order_count]] &gt;= 10,"FREQUENT",IF([1]!Table1[[#This Row],[Customer_order_count]] &lt;= 10,"REGULAR","OCASSIONAL"))</f>
        <v>#REF!</v>
      </c>
    </row>
    <row r="2039" spans="1:34" x14ac:dyDescent="0.25">
      <c r="A2039" s="10" t="s">
        <v>2884</v>
      </c>
      <c r="B2039" s="11">
        <v>45865</v>
      </c>
      <c r="C2039" s="12" t="s">
        <v>995</v>
      </c>
      <c r="D2039" s="13" t="s">
        <v>583</v>
      </c>
      <c r="E2039" s="13" t="s">
        <v>16</v>
      </c>
      <c r="F2039" s="14">
        <v>48</v>
      </c>
      <c r="G2039" s="12" t="s">
        <v>290</v>
      </c>
      <c r="H2039" s="12" t="s">
        <v>276</v>
      </c>
      <c r="I2039" s="12" t="s">
        <v>264</v>
      </c>
      <c r="J2039" s="12" t="s">
        <v>265</v>
      </c>
      <c r="K2039" s="12" t="s">
        <v>46</v>
      </c>
      <c r="L2039" s="14">
        <v>3</v>
      </c>
      <c r="M2039" s="14">
        <v>800</v>
      </c>
      <c r="N2039" s="15">
        <v>0.15</v>
      </c>
      <c r="O2039" s="14">
        <v>2040</v>
      </c>
      <c r="P2039" s="14">
        <v>1500</v>
      </c>
      <c r="Q2039" s="5">
        <f>Table1[[#This Row],[Sales]]-Table1[[#This Row],[Cost]]</f>
        <v>540</v>
      </c>
      <c r="R2039" s="12" t="s">
        <v>77</v>
      </c>
      <c r="S2039" s="12" t="s">
        <v>10</v>
      </c>
      <c r="T2039" s="12" t="s">
        <v>33</v>
      </c>
      <c r="U2039" s="12" t="s">
        <v>27</v>
      </c>
      <c r="V2039" s="6">
        <f>Table1[[#This Row],[Profit]]/Table1[[#This Row],[Sales]]</f>
        <v>0.26470588235294118</v>
      </c>
      <c r="W2039" s="12">
        <f>[1]!Table1[[#This Row],[Sales]]-[1]!Table1[[#This Row],[Cost]]-[1]!Table1[[#This Row],[Profit]]</f>
        <v>0</v>
      </c>
      <c r="X2039" s="12">
        <f>[1]!Table1[[#This Row],[Quantity]]*[1]!Table1[[#This Row],[Unit_Price]]</f>
        <v>2400</v>
      </c>
      <c r="Y2039" s="16">
        <f>[1]!Table1[[#This Row],[Gross_Sales]]*[1]!Table1[[#This Row],[Discount]]</f>
        <v>360</v>
      </c>
      <c r="Z2039" s="17">
        <f>[1]!Table1[[#This Row],[Gross_Sales]]*[1]!Table1[[#This Row],[Discount_amount]]</f>
        <v>864000</v>
      </c>
      <c r="AA2039" s="15">
        <f>IFERROR([1]!Table1[[#This Row],[Profit]]/[1]!Table1[[#This Row],[Sales]],0)</f>
        <v>0.26470588235294118</v>
      </c>
      <c r="AB2039" s="12">
        <f>YEAR([1]!Table1[[#This Row],[Order_Date]])</f>
        <v>2025</v>
      </c>
      <c r="AC2039" s="12">
        <f>MONTH([1]!Table1[[#This Row],[Order_Date]])</f>
        <v>7</v>
      </c>
      <c r="AD2039" s="12" t="str">
        <f t="shared" si="93"/>
        <v>Jul</v>
      </c>
      <c r="AE2039" s="12" t="str">
        <f t="shared" si="94"/>
        <v>Q3</v>
      </c>
      <c r="AF2039" s="12" t="str">
        <f t="shared" si="95"/>
        <v>2025-Jul</v>
      </c>
      <c r="AG2039" s="12">
        <f>COUNTIF(C:C,Table1[[#This Row],[Customer_ID]])</f>
        <v>6</v>
      </c>
      <c r="AH2039" s="18" t="e">
        <f>IF([1]!Table1[[#This Row],[Customer_order_count]] &gt;= 10,"FREQUENT",IF([1]!Table1[[#This Row],[Customer_order_count]] &lt;= 10,"REGULAR","OCASSIONAL"))</f>
        <v>#REF!</v>
      </c>
    </row>
    <row r="2040" spans="1:34" x14ac:dyDescent="0.25">
      <c r="A2040" s="1" t="s">
        <v>2885</v>
      </c>
      <c r="B2040" s="2">
        <v>45412</v>
      </c>
      <c r="C2040" s="3" t="s">
        <v>1065</v>
      </c>
      <c r="D2040" s="4" t="s">
        <v>612</v>
      </c>
      <c r="E2040" s="4" t="s">
        <v>3</v>
      </c>
      <c r="F2040" s="5">
        <v>59</v>
      </c>
      <c r="G2040" s="3" t="s">
        <v>269</v>
      </c>
      <c r="H2040" s="3" t="s">
        <v>270</v>
      </c>
      <c r="I2040" s="3" t="s">
        <v>44</v>
      </c>
      <c r="J2040" s="3" t="s">
        <v>45</v>
      </c>
      <c r="K2040" s="3" t="s">
        <v>46</v>
      </c>
      <c r="L2040" s="5">
        <v>1</v>
      </c>
      <c r="M2040" s="5">
        <v>2500</v>
      </c>
      <c r="N2040" s="6">
        <v>0.1</v>
      </c>
      <c r="O2040" s="5">
        <v>2250</v>
      </c>
      <c r="P2040" s="5">
        <v>1500</v>
      </c>
      <c r="Q2040" s="5">
        <f>Table1[[#This Row],[Sales]]-Table1[[#This Row],[Cost]]</f>
        <v>750</v>
      </c>
      <c r="R2040" s="3" t="s">
        <v>26</v>
      </c>
      <c r="S2040" s="3" t="s">
        <v>10</v>
      </c>
      <c r="T2040" s="3" t="s">
        <v>11</v>
      </c>
      <c r="U2040" s="3" t="s">
        <v>19</v>
      </c>
      <c r="V2040" s="6">
        <f>Table1[[#This Row],[Profit]]/Table1[[#This Row],[Sales]]</f>
        <v>0.33333333333333331</v>
      </c>
      <c r="W2040" s="3">
        <f>[1]!Table1[[#This Row],[Sales]]-[1]!Table1[[#This Row],[Cost]]-[1]!Table1[[#This Row],[Profit]]</f>
        <v>0</v>
      </c>
      <c r="X2040" s="3">
        <f>[1]!Table1[[#This Row],[Quantity]]*[1]!Table1[[#This Row],[Unit_Price]]</f>
        <v>2500</v>
      </c>
      <c r="Y2040" s="7">
        <f>[1]!Table1[[#This Row],[Gross_Sales]]*[1]!Table1[[#This Row],[Discount]]</f>
        <v>250</v>
      </c>
      <c r="Z2040" s="8">
        <f>[1]!Table1[[#This Row],[Gross_Sales]]*[1]!Table1[[#This Row],[Discount_amount]]</f>
        <v>625000</v>
      </c>
      <c r="AA2040" s="6">
        <f>IFERROR([1]!Table1[[#This Row],[Profit]]/[1]!Table1[[#This Row],[Sales]],0)</f>
        <v>0.33333333333333331</v>
      </c>
      <c r="AB2040" s="3">
        <f>YEAR([1]!Table1[[#This Row],[Order_Date]])</f>
        <v>2024</v>
      </c>
      <c r="AC2040" s="3">
        <f>MONTH([1]!Table1[[#This Row],[Order_Date]])</f>
        <v>4</v>
      </c>
      <c r="AD2040" s="3" t="str">
        <f t="shared" si="93"/>
        <v>Apr</v>
      </c>
      <c r="AE2040" s="3" t="str">
        <f t="shared" si="94"/>
        <v>Q2</v>
      </c>
      <c r="AF2040" s="3" t="str">
        <f t="shared" si="95"/>
        <v>2024-Apr</v>
      </c>
      <c r="AG2040" s="3">
        <f>COUNTIF(C:C,Table1[[#This Row],[Customer_ID]])</f>
        <v>2</v>
      </c>
      <c r="AH2040" s="9" t="e">
        <f>IF([1]!Table1[[#This Row],[Customer_order_count]] &gt;= 10,"FREQUENT",IF([1]!Table1[[#This Row],[Customer_order_count]] &lt;= 10,"REGULAR","OCASSIONAL"))</f>
        <v>#REF!</v>
      </c>
    </row>
    <row r="2041" spans="1:34" x14ac:dyDescent="0.25">
      <c r="A2041" s="10" t="s">
        <v>2886</v>
      </c>
      <c r="B2041" s="11">
        <v>45807</v>
      </c>
      <c r="C2041" s="12" t="s">
        <v>705</v>
      </c>
      <c r="D2041" s="13" t="s">
        <v>642</v>
      </c>
      <c r="E2041" s="13" t="s">
        <v>16</v>
      </c>
      <c r="F2041" s="14">
        <v>27</v>
      </c>
      <c r="G2041" s="12" t="s">
        <v>280</v>
      </c>
      <c r="H2041" s="12" t="s">
        <v>270</v>
      </c>
      <c r="I2041" s="12" t="s">
        <v>23</v>
      </c>
      <c r="J2041" s="12" t="s">
        <v>24</v>
      </c>
      <c r="K2041" s="12" t="s">
        <v>25</v>
      </c>
      <c r="L2041" s="14">
        <v>3</v>
      </c>
      <c r="M2041" s="14">
        <v>55000</v>
      </c>
      <c r="N2041" s="15">
        <v>0.05</v>
      </c>
      <c r="O2041" s="14">
        <v>156750</v>
      </c>
      <c r="P2041" s="14">
        <v>120000</v>
      </c>
      <c r="Q2041" s="5">
        <f>Table1[[#This Row],[Sales]]-Table1[[#This Row],[Cost]]</f>
        <v>36750</v>
      </c>
      <c r="R2041" s="12" t="s">
        <v>26</v>
      </c>
      <c r="S2041" s="12" t="s">
        <v>10</v>
      </c>
      <c r="T2041" s="12" t="s">
        <v>11</v>
      </c>
      <c r="U2041" s="12" t="s">
        <v>27</v>
      </c>
      <c r="V2041" s="6">
        <f>Table1[[#This Row],[Profit]]/Table1[[#This Row],[Sales]]</f>
        <v>0.23444976076555024</v>
      </c>
      <c r="W2041" s="12">
        <f>[1]!Table1[[#This Row],[Sales]]-[1]!Table1[[#This Row],[Cost]]-[1]!Table1[[#This Row],[Profit]]</f>
        <v>0</v>
      </c>
      <c r="X2041" s="12">
        <f>[1]!Table1[[#This Row],[Quantity]]*[1]!Table1[[#This Row],[Unit_Price]]</f>
        <v>165000</v>
      </c>
      <c r="Y2041" s="16">
        <f>[1]!Table1[[#This Row],[Gross_Sales]]*[1]!Table1[[#This Row],[Discount]]</f>
        <v>8250</v>
      </c>
      <c r="Z2041" s="17">
        <f>[1]!Table1[[#This Row],[Gross_Sales]]*[1]!Table1[[#This Row],[Discount_amount]]</f>
        <v>1361250000</v>
      </c>
      <c r="AA2041" s="15">
        <f>IFERROR([1]!Table1[[#This Row],[Profit]]/[1]!Table1[[#This Row],[Sales]],0)</f>
        <v>0.23444976076555024</v>
      </c>
      <c r="AB2041" s="12">
        <f>YEAR([1]!Table1[[#This Row],[Order_Date]])</f>
        <v>2025</v>
      </c>
      <c r="AC2041" s="12">
        <f>MONTH([1]!Table1[[#This Row],[Order_Date]])</f>
        <v>5</v>
      </c>
      <c r="AD2041" s="12" t="str">
        <f t="shared" si="93"/>
        <v>May</v>
      </c>
      <c r="AE2041" s="12" t="str">
        <f t="shared" si="94"/>
        <v>Q2</v>
      </c>
      <c r="AF2041" s="12" t="str">
        <f t="shared" si="95"/>
        <v>2025-May</v>
      </c>
      <c r="AG2041" s="12">
        <f>COUNTIF(C:C,Table1[[#This Row],[Customer_ID]])</f>
        <v>26</v>
      </c>
      <c r="AH2041" s="18" t="e">
        <f>IF([1]!Table1[[#This Row],[Customer_order_count]] &gt;= 10,"FREQUENT",IF([1]!Table1[[#This Row],[Customer_order_count]] &lt;= 10,"REGULAR","OCASSIONAL"))</f>
        <v>#REF!</v>
      </c>
    </row>
    <row r="2042" spans="1:34" x14ac:dyDescent="0.25">
      <c r="A2042" s="1" t="s">
        <v>2887</v>
      </c>
      <c r="B2042" s="2">
        <v>45424</v>
      </c>
      <c r="C2042" s="3" t="s">
        <v>1457</v>
      </c>
      <c r="D2042" s="4" t="s">
        <v>1458</v>
      </c>
      <c r="E2042" s="4" t="s">
        <v>3</v>
      </c>
      <c r="F2042" s="5">
        <v>51</v>
      </c>
      <c r="G2042" s="3" t="s">
        <v>263</v>
      </c>
      <c r="H2042" s="3" t="s">
        <v>5</v>
      </c>
      <c r="I2042" s="3" t="s">
        <v>344</v>
      </c>
      <c r="J2042" s="3" t="s">
        <v>345</v>
      </c>
      <c r="K2042" s="3" t="s">
        <v>39</v>
      </c>
      <c r="L2042" s="5">
        <v>1</v>
      </c>
      <c r="M2042" s="5">
        <v>2200</v>
      </c>
      <c r="N2042" s="6">
        <v>0.05</v>
      </c>
      <c r="O2042" s="5">
        <v>2090</v>
      </c>
      <c r="P2042" s="5">
        <v>1400</v>
      </c>
      <c r="Q2042" s="5">
        <f>Table1[[#This Row],[Sales]]-Table1[[#This Row],[Cost]]</f>
        <v>690</v>
      </c>
      <c r="R2042" s="3" t="s">
        <v>26</v>
      </c>
      <c r="S2042" s="3" t="s">
        <v>10</v>
      </c>
      <c r="T2042" s="3" t="s">
        <v>11</v>
      </c>
      <c r="U2042" s="3" t="s">
        <v>12</v>
      </c>
      <c r="V2042" s="6">
        <f>Table1[[#This Row],[Profit]]/Table1[[#This Row],[Sales]]</f>
        <v>0.33014354066985646</v>
      </c>
      <c r="W2042" s="3">
        <f>[1]!Table1[[#This Row],[Sales]]-[1]!Table1[[#This Row],[Cost]]-[1]!Table1[[#This Row],[Profit]]</f>
        <v>0</v>
      </c>
      <c r="X2042" s="3">
        <f>[1]!Table1[[#This Row],[Quantity]]*[1]!Table1[[#This Row],[Unit_Price]]</f>
        <v>2200</v>
      </c>
      <c r="Y2042" s="7">
        <f>[1]!Table1[[#This Row],[Gross_Sales]]*[1]!Table1[[#This Row],[Discount]]</f>
        <v>110</v>
      </c>
      <c r="Z2042" s="8">
        <f>[1]!Table1[[#This Row],[Gross_Sales]]*[1]!Table1[[#This Row],[Discount_amount]]</f>
        <v>242000</v>
      </c>
      <c r="AA2042" s="6">
        <f>IFERROR([1]!Table1[[#This Row],[Profit]]/[1]!Table1[[#This Row],[Sales]],0)</f>
        <v>0.33014354066985646</v>
      </c>
      <c r="AB2042" s="3">
        <f>YEAR([1]!Table1[[#This Row],[Order_Date]])</f>
        <v>2024</v>
      </c>
      <c r="AC2042" s="3">
        <f>MONTH([1]!Table1[[#This Row],[Order_Date]])</f>
        <v>5</v>
      </c>
      <c r="AD2042" s="3" t="str">
        <f t="shared" si="93"/>
        <v>May</v>
      </c>
      <c r="AE2042" s="3" t="str">
        <f t="shared" si="94"/>
        <v>Q2</v>
      </c>
      <c r="AF2042" s="3" t="str">
        <f t="shared" si="95"/>
        <v>2024-May</v>
      </c>
      <c r="AG2042" s="3">
        <f>COUNTIF(C:C,Table1[[#This Row],[Customer_ID]])</f>
        <v>10</v>
      </c>
      <c r="AH2042" s="9" t="e">
        <f>IF([1]!Table1[[#This Row],[Customer_order_count]] &gt;= 10,"FREQUENT",IF([1]!Table1[[#This Row],[Customer_order_count]] &lt;= 10,"REGULAR","OCASSIONAL"))</f>
        <v>#REF!</v>
      </c>
    </row>
    <row r="2043" spans="1:34" x14ac:dyDescent="0.25">
      <c r="A2043" s="10" t="s">
        <v>2888</v>
      </c>
      <c r="B2043" s="11">
        <v>46002</v>
      </c>
      <c r="C2043" s="12" t="s">
        <v>2078</v>
      </c>
      <c r="D2043" s="13" t="s">
        <v>936</v>
      </c>
      <c r="E2043" s="13" t="s">
        <v>16</v>
      </c>
      <c r="F2043" s="14">
        <v>49</v>
      </c>
      <c r="G2043" s="12" t="s">
        <v>280</v>
      </c>
      <c r="H2043" s="12" t="s">
        <v>270</v>
      </c>
      <c r="I2043" s="12" t="s">
        <v>186</v>
      </c>
      <c r="J2043" s="12" t="s">
        <v>187</v>
      </c>
      <c r="K2043" s="12" t="s">
        <v>91</v>
      </c>
      <c r="L2043" s="14">
        <v>1</v>
      </c>
      <c r="M2043" s="14">
        <v>12000</v>
      </c>
      <c r="N2043" s="15">
        <v>0.05</v>
      </c>
      <c r="O2043" s="14">
        <v>11400</v>
      </c>
      <c r="P2043" s="14">
        <v>9000</v>
      </c>
      <c r="Q2043" s="5">
        <f>Table1[[#This Row],[Sales]]-Table1[[#This Row],[Cost]]</f>
        <v>2400</v>
      </c>
      <c r="R2043" s="12" t="s">
        <v>9</v>
      </c>
      <c r="S2043" s="12" t="s">
        <v>10</v>
      </c>
      <c r="T2043" s="12" t="s">
        <v>40</v>
      </c>
      <c r="U2043" s="12" t="s">
        <v>12</v>
      </c>
      <c r="V2043" s="6">
        <f>Table1[[#This Row],[Profit]]/Table1[[#This Row],[Sales]]</f>
        <v>0.21052631578947367</v>
      </c>
      <c r="W2043" s="12">
        <f>[1]!Table1[[#This Row],[Sales]]-[1]!Table1[[#This Row],[Cost]]-[1]!Table1[[#This Row],[Profit]]</f>
        <v>0</v>
      </c>
      <c r="X2043" s="12">
        <f>[1]!Table1[[#This Row],[Quantity]]*[1]!Table1[[#This Row],[Unit_Price]]</f>
        <v>12000</v>
      </c>
      <c r="Y2043" s="16">
        <f>[1]!Table1[[#This Row],[Gross_Sales]]*[1]!Table1[[#This Row],[Discount]]</f>
        <v>600</v>
      </c>
      <c r="Z2043" s="17">
        <f>[1]!Table1[[#This Row],[Gross_Sales]]*[1]!Table1[[#This Row],[Discount_amount]]</f>
        <v>7200000</v>
      </c>
      <c r="AA2043" s="15">
        <f>IFERROR([1]!Table1[[#This Row],[Profit]]/[1]!Table1[[#This Row],[Sales]],0)</f>
        <v>0.21052631578947367</v>
      </c>
      <c r="AB2043" s="12">
        <f>YEAR([1]!Table1[[#This Row],[Order_Date]])</f>
        <v>2025</v>
      </c>
      <c r="AC2043" s="12">
        <f>MONTH([1]!Table1[[#This Row],[Order_Date]])</f>
        <v>12</v>
      </c>
      <c r="AD2043" s="12" t="str">
        <f t="shared" si="93"/>
        <v>Dec</v>
      </c>
      <c r="AE2043" s="12" t="str">
        <f t="shared" si="94"/>
        <v>Q4</v>
      </c>
      <c r="AF2043" s="12" t="str">
        <f t="shared" si="95"/>
        <v>2025-Dec</v>
      </c>
      <c r="AG2043" s="12">
        <f>COUNTIF(C:C,Table1[[#This Row],[Customer_ID]])</f>
        <v>7</v>
      </c>
      <c r="AH2043" s="18" t="e">
        <f>IF([1]!Table1[[#This Row],[Customer_order_count]] &gt;= 10,"FREQUENT",IF([1]!Table1[[#This Row],[Customer_order_count]] &lt;= 10,"REGULAR","OCASSIONAL"))</f>
        <v>#REF!</v>
      </c>
    </row>
    <row r="2044" spans="1:34" x14ac:dyDescent="0.25">
      <c r="A2044" s="1" t="s">
        <v>2889</v>
      </c>
      <c r="B2044" s="2">
        <v>45993</v>
      </c>
      <c r="C2044" s="3" t="s">
        <v>2890</v>
      </c>
      <c r="D2044" s="3" t="s">
        <v>1491</v>
      </c>
      <c r="E2044" s="3" t="s">
        <v>3</v>
      </c>
      <c r="F2044" s="3">
        <v>47</v>
      </c>
      <c r="G2044" s="3" t="s">
        <v>280</v>
      </c>
      <c r="H2044" s="3" t="s">
        <v>270</v>
      </c>
      <c r="I2044" s="3" t="s">
        <v>127</v>
      </c>
      <c r="J2044" s="3" t="s">
        <v>128</v>
      </c>
      <c r="K2044" s="3" t="s">
        <v>58</v>
      </c>
      <c r="L2044" s="3">
        <v>1</v>
      </c>
      <c r="M2044" s="3">
        <v>3000</v>
      </c>
      <c r="N2044" s="3">
        <v>0</v>
      </c>
      <c r="O2044" s="3">
        <v>3000</v>
      </c>
      <c r="P2044" s="3">
        <v>2100</v>
      </c>
      <c r="Q2044" s="5">
        <f>Table1[[#This Row],[Sales]]-Table1[[#This Row],[Cost]]</f>
        <v>900</v>
      </c>
      <c r="R2044" s="3" t="s">
        <v>77</v>
      </c>
      <c r="S2044" s="3" t="s">
        <v>287</v>
      </c>
      <c r="T2044" s="3" t="s">
        <v>40</v>
      </c>
      <c r="U2044" s="3" t="s">
        <v>19</v>
      </c>
      <c r="V2044" s="6">
        <f>Table1[[#This Row],[Profit]]/Table1[[#This Row],[Sales]]</f>
        <v>0.3</v>
      </c>
      <c r="W2044" s="3">
        <f>[1]!Table1[[#This Row],[Sales]]-[1]!Table1[[#This Row],[Cost]]-[1]!Table1[[#This Row],[Profit]]</f>
        <v>-4200</v>
      </c>
      <c r="X2044" s="3">
        <f>[1]!Table1[[#This Row],[Quantity]]*[1]!Table1[[#This Row],[Unit_Price]]</f>
        <v>3000</v>
      </c>
      <c r="Y2044" s="3">
        <f>[1]!Table1[[#This Row],[Gross_Sales]]*[1]!Table1[[#This Row],[Discount]]</f>
        <v>0</v>
      </c>
      <c r="Z2044" s="3">
        <f>[1]!Table1[[#This Row],[Gross_Sales]]*[1]!Table1[[#This Row],[Discount_amount]]</f>
        <v>0</v>
      </c>
      <c r="AA2044" s="3">
        <f>IFERROR([1]!Table1[[#This Row],[Profit]]/[1]!Table1[[#This Row],[Sales]],0)</f>
        <v>0.3</v>
      </c>
      <c r="AB2044" s="3">
        <f>YEAR([1]!Table1[[#This Row],[Order_Date]])</f>
        <v>2025</v>
      </c>
      <c r="AC2044" s="3">
        <f>MONTH([1]!Table1[[#This Row],[Order_Date]])</f>
        <v>12</v>
      </c>
      <c r="AD2044" s="3" t="str">
        <f t="shared" si="93"/>
        <v>Dec</v>
      </c>
      <c r="AE2044" s="3" t="str">
        <f t="shared" si="94"/>
        <v>Q4</v>
      </c>
      <c r="AF2044" s="3" t="str">
        <f t="shared" si="95"/>
        <v>2025-Dec</v>
      </c>
      <c r="AG2044" s="3">
        <f>COUNTIF(C:C,Table1[[#This Row],[Customer_ID]])</f>
        <v>1</v>
      </c>
      <c r="AH2044" s="9" t="e">
        <f>IF([1]!Table1[[#This Row],[Customer_order_count]] &gt;= 10,"FREQUENT",IF([1]!Table1[[#This Row],[Customer_order_count]] &lt;= 10,"REGULAR","OCASSIONAL"))</f>
        <v>#REF!</v>
      </c>
    </row>
    <row r="2045" spans="1:34" x14ac:dyDescent="0.25">
      <c r="A2045" s="10" t="s">
        <v>2891</v>
      </c>
      <c r="B2045" s="11">
        <v>45461</v>
      </c>
      <c r="C2045" s="12" t="s">
        <v>262</v>
      </c>
      <c r="D2045" s="13" t="s">
        <v>101</v>
      </c>
      <c r="E2045" s="13" t="s">
        <v>3</v>
      </c>
      <c r="F2045" s="14">
        <v>56</v>
      </c>
      <c r="G2045" s="12" t="s">
        <v>263</v>
      </c>
      <c r="H2045" s="12" t="s">
        <v>5</v>
      </c>
      <c r="I2045" s="12" t="s">
        <v>74</v>
      </c>
      <c r="J2045" s="12" t="s">
        <v>75</v>
      </c>
      <c r="K2045" s="12" t="s">
        <v>76</v>
      </c>
      <c r="L2045" s="14">
        <v>3</v>
      </c>
      <c r="M2045" s="14">
        <v>550</v>
      </c>
      <c r="N2045" s="15">
        <v>0.1</v>
      </c>
      <c r="O2045" s="14">
        <v>1485</v>
      </c>
      <c r="P2045" s="14">
        <v>1350</v>
      </c>
      <c r="Q2045" s="5">
        <f>Table1[[#This Row],[Sales]]-Table1[[#This Row],[Cost]]</f>
        <v>135</v>
      </c>
      <c r="R2045" s="12" t="s">
        <v>9</v>
      </c>
      <c r="S2045" s="12" t="s">
        <v>10</v>
      </c>
      <c r="T2045" s="12" t="s">
        <v>11</v>
      </c>
      <c r="U2045" s="12" t="s">
        <v>27</v>
      </c>
      <c r="V2045" s="6">
        <f>Table1[[#This Row],[Profit]]/Table1[[#This Row],[Sales]]</f>
        <v>9.0909090909090912E-2</v>
      </c>
      <c r="W2045" s="12">
        <f>[1]!Table1[[#This Row],[Sales]]-[1]!Table1[[#This Row],[Cost]]-[1]!Table1[[#This Row],[Profit]]</f>
        <v>0</v>
      </c>
      <c r="X2045" s="12">
        <f>[1]!Table1[[#This Row],[Quantity]]*[1]!Table1[[#This Row],[Unit_Price]]</f>
        <v>1650</v>
      </c>
      <c r="Y2045" s="16">
        <f>[1]!Table1[[#This Row],[Gross_Sales]]*[1]!Table1[[#This Row],[Discount]]</f>
        <v>165</v>
      </c>
      <c r="Z2045" s="17">
        <f>[1]!Table1[[#This Row],[Gross_Sales]]*[1]!Table1[[#This Row],[Discount_amount]]</f>
        <v>272250</v>
      </c>
      <c r="AA2045" s="15">
        <f>IFERROR([1]!Table1[[#This Row],[Profit]]/[1]!Table1[[#This Row],[Sales]],0)</f>
        <v>9.0909090909090912E-2</v>
      </c>
      <c r="AB2045" s="12">
        <f>YEAR([1]!Table1[[#This Row],[Order_Date]])</f>
        <v>2024</v>
      </c>
      <c r="AC2045" s="12">
        <f>MONTH([1]!Table1[[#This Row],[Order_Date]])</f>
        <v>6</v>
      </c>
      <c r="AD2045" s="12" t="str">
        <f t="shared" si="93"/>
        <v>Jun</v>
      </c>
      <c r="AE2045" s="12" t="str">
        <f t="shared" si="94"/>
        <v>Q2</v>
      </c>
      <c r="AF2045" s="12" t="str">
        <f t="shared" si="95"/>
        <v>2024-Jun</v>
      </c>
      <c r="AG2045" s="12">
        <f>COUNTIF(C:C,Table1[[#This Row],[Customer_ID]])</f>
        <v>30</v>
      </c>
      <c r="AH2045" s="18" t="e">
        <f>IF([1]!Table1[[#This Row],[Customer_order_count]] &gt;= 10,"FREQUENT",IF([1]!Table1[[#This Row],[Customer_order_count]] &lt;= 10,"REGULAR","OCASSIONAL"))</f>
        <v>#REF!</v>
      </c>
    </row>
    <row r="2046" spans="1:34" x14ac:dyDescent="0.25">
      <c r="A2046" s="1" t="s">
        <v>180</v>
      </c>
      <c r="B2046" s="2">
        <v>45691</v>
      </c>
      <c r="C2046" s="3" t="s">
        <v>21</v>
      </c>
      <c r="D2046" s="4" t="s">
        <v>22</v>
      </c>
      <c r="E2046" s="4" t="s">
        <v>3</v>
      </c>
      <c r="F2046" s="5">
        <v>39</v>
      </c>
      <c r="G2046" s="3" t="s">
        <v>4</v>
      </c>
      <c r="H2046" s="3" t="s">
        <v>5</v>
      </c>
      <c r="I2046" s="3" t="s">
        <v>95</v>
      </c>
      <c r="J2046" s="3" t="s">
        <v>96</v>
      </c>
      <c r="K2046" s="3" t="s">
        <v>46</v>
      </c>
      <c r="L2046" s="5">
        <v>3</v>
      </c>
      <c r="M2046" s="5">
        <v>600</v>
      </c>
      <c r="N2046" s="6">
        <v>0.15</v>
      </c>
      <c r="O2046" s="5">
        <v>1530</v>
      </c>
      <c r="P2046" s="5">
        <v>1140</v>
      </c>
      <c r="Q2046" s="5">
        <f>Table1[[#This Row],[Sales]]-Table1[[#This Row],[Cost]]</f>
        <v>390</v>
      </c>
      <c r="R2046" s="3" t="s">
        <v>17</v>
      </c>
      <c r="S2046" s="3" t="s">
        <v>10</v>
      </c>
      <c r="T2046" s="3" t="s">
        <v>18</v>
      </c>
      <c r="U2046" s="3" t="s">
        <v>27</v>
      </c>
      <c r="V2046" s="6">
        <f>Table1[[#This Row],[Profit]]/Table1[[#This Row],[Sales]]</f>
        <v>0.25490196078431371</v>
      </c>
      <c r="W2046" s="3">
        <f>[1]!Table1[[#This Row],[Sales]]-[1]!Table1[[#This Row],[Cost]]-[1]!Table1[[#This Row],[Profit]]</f>
        <v>0</v>
      </c>
      <c r="X2046" s="3">
        <f>[1]!Table1[[#This Row],[Quantity]]*[1]!Table1[[#This Row],[Unit_Price]]</f>
        <v>1800</v>
      </c>
      <c r="Y2046" s="7">
        <f>[1]!Table1[[#This Row],[Gross_Sales]]*[1]!Table1[[#This Row],[Discount]]</f>
        <v>270</v>
      </c>
      <c r="Z2046" s="8">
        <f>[1]!Table1[[#This Row],[Gross_Sales]]*[1]!Table1[[#This Row],[Discount_amount]]</f>
        <v>486000</v>
      </c>
      <c r="AA2046" s="6">
        <f>IFERROR([1]!Table1[[#This Row],[Profit]]/[1]!Table1[[#This Row],[Sales]],0)</f>
        <v>0.25490196078431371</v>
      </c>
      <c r="AB2046" s="3">
        <f>YEAR([1]!Table1[[#This Row],[Order_Date]])</f>
        <v>2025</v>
      </c>
      <c r="AC2046" s="3">
        <f>MONTH([1]!Table1[[#This Row],[Order_Date]])</f>
        <v>2</v>
      </c>
      <c r="AD2046" s="3" t="str">
        <f t="shared" si="93"/>
        <v>Feb</v>
      </c>
      <c r="AE2046" s="3" t="str">
        <f t="shared" si="94"/>
        <v>Q1</v>
      </c>
      <c r="AF2046" s="3" t="str">
        <f t="shared" si="95"/>
        <v>2025-Feb</v>
      </c>
      <c r="AG2046" s="3">
        <f>COUNTIF(C:C,Table1[[#This Row],[Customer_ID]])</f>
        <v>37</v>
      </c>
      <c r="AH2046" s="9" t="e">
        <f>IF([1]!Table1[[#This Row],[Customer_order_count]] &gt;= 10,"FREQUENT",IF([1]!Table1[[#This Row],[Customer_order_count]] &lt;= 10,"REGULAR","OCASSIONAL"))</f>
        <v>#REF!</v>
      </c>
    </row>
    <row r="2047" spans="1:34" x14ac:dyDescent="0.25">
      <c r="A2047" s="10" t="s">
        <v>2892</v>
      </c>
      <c r="B2047" s="11">
        <v>45295</v>
      </c>
      <c r="C2047" s="12" t="s">
        <v>829</v>
      </c>
      <c r="D2047" s="13" t="s">
        <v>830</v>
      </c>
      <c r="E2047" s="13" t="s">
        <v>3</v>
      </c>
      <c r="F2047" s="14">
        <v>42</v>
      </c>
      <c r="G2047" s="12" t="s">
        <v>295</v>
      </c>
      <c r="H2047" s="12" t="s">
        <v>270</v>
      </c>
      <c r="I2047" s="12" t="s">
        <v>305</v>
      </c>
      <c r="J2047" s="12" t="s">
        <v>306</v>
      </c>
      <c r="K2047" s="12" t="s">
        <v>91</v>
      </c>
      <c r="L2047" s="14">
        <v>1</v>
      </c>
      <c r="M2047" s="14">
        <v>8500</v>
      </c>
      <c r="N2047" s="15">
        <v>0.1</v>
      </c>
      <c r="O2047" s="14">
        <v>7650</v>
      </c>
      <c r="P2047" s="14">
        <v>6500</v>
      </c>
      <c r="Q2047" s="5">
        <f>Table1[[#This Row],[Sales]]-Table1[[#This Row],[Cost]]</f>
        <v>1150</v>
      </c>
      <c r="R2047" s="12" t="s">
        <v>17</v>
      </c>
      <c r="S2047" s="12" t="s">
        <v>10</v>
      </c>
      <c r="T2047" s="12" t="s">
        <v>18</v>
      </c>
      <c r="U2047" s="12" t="s">
        <v>27</v>
      </c>
      <c r="V2047" s="6">
        <f>Table1[[#This Row],[Profit]]/Table1[[#This Row],[Sales]]</f>
        <v>0.15032679738562091</v>
      </c>
      <c r="W2047" s="12">
        <f>[1]!Table1[[#This Row],[Sales]]-[1]!Table1[[#This Row],[Cost]]-[1]!Table1[[#This Row],[Profit]]</f>
        <v>0</v>
      </c>
      <c r="X2047" s="12">
        <f>[1]!Table1[[#This Row],[Quantity]]*[1]!Table1[[#This Row],[Unit_Price]]</f>
        <v>8500</v>
      </c>
      <c r="Y2047" s="16">
        <f>[1]!Table1[[#This Row],[Gross_Sales]]*[1]!Table1[[#This Row],[Discount]]</f>
        <v>850</v>
      </c>
      <c r="Z2047" s="17">
        <f>[1]!Table1[[#This Row],[Gross_Sales]]*[1]!Table1[[#This Row],[Discount_amount]]</f>
        <v>7225000</v>
      </c>
      <c r="AA2047" s="15">
        <f>IFERROR([1]!Table1[[#This Row],[Profit]]/[1]!Table1[[#This Row],[Sales]],0)</f>
        <v>0.15032679738562091</v>
      </c>
      <c r="AB2047" s="12">
        <f>YEAR([1]!Table1[[#This Row],[Order_Date]])</f>
        <v>2024</v>
      </c>
      <c r="AC2047" s="12">
        <f>MONTH([1]!Table1[[#This Row],[Order_Date]])</f>
        <v>1</v>
      </c>
      <c r="AD2047" s="12" t="str">
        <f t="shared" si="93"/>
        <v>Jan</v>
      </c>
      <c r="AE2047" s="12" t="str">
        <f t="shared" si="94"/>
        <v>Q1</v>
      </c>
      <c r="AF2047" s="12" t="str">
        <f t="shared" si="95"/>
        <v>2024-Jan</v>
      </c>
      <c r="AG2047" s="12">
        <f>COUNTIF(C:C,Table1[[#This Row],[Customer_ID]])</f>
        <v>11</v>
      </c>
      <c r="AH2047" s="18" t="e">
        <f>IF([1]!Table1[[#This Row],[Customer_order_count]] &gt;= 10,"FREQUENT",IF([1]!Table1[[#This Row],[Customer_order_count]] &lt;= 10,"REGULAR","OCASSIONAL"))</f>
        <v>#REF!</v>
      </c>
    </row>
    <row r="2048" spans="1:34" x14ac:dyDescent="0.25">
      <c r="A2048" s="1" t="s">
        <v>2893</v>
      </c>
      <c r="B2048" s="2">
        <v>45301</v>
      </c>
      <c r="C2048" s="3" t="s">
        <v>399</v>
      </c>
      <c r="D2048" s="4" t="s">
        <v>15</v>
      </c>
      <c r="E2048" s="4" t="s">
        <v>3</v>
      </c>
      <c r="F2048" s="5">
        <v>24</v>
      </c>
      <c r="G2048" s="3" t="s">
        <v>269</v>
      </c>
      <c r="H2048" s="3" t="s">
        <v>270</v>
      </c>
      <c r="I2048" s="3" t="s">
        <v>105</v>
      </c>
      <c r="J2048" s="3" t="s">
        <v>106</v>
      </c>
      <c r="K2048" s="3" t="s">
        <v>76</v>
      </c>
      <c r="L2048" s="5">
        <v>5</v>
      </c>
      <c r="M2048" s="5">
        <v>450</v>
      </c>
      <c r="N2048" s="6">
        <v>0.15</v>
      </c>
      <c r="O2048" s="5">
        <v>1912.5</v>
      </c>
      <c r="P2048" s="5">
        <v>1650</v>
      </c>
      <c r="Q2048" s="5">
        <f>Table1[[#This Row],[Sales]]-Table1[[#This Row],[Cost]]</f>
        <v>262.5</v>
      </c>
      <c r="R2048" s="3" t="s">
        <v>17</v>
      </c>
      <c r="S2048" s="3" t="s">
        <v>10</v>
      </c>
      <c r="T2048" s="3" t="s">
        <v>18</v>
      </c>
      <c r="U2048" s="3" t="s">
        <v>12</v>
      </c>
      <c r="V2048" s="6">
        <f>Table1[[#This Row],[Profit]]/Table1[[#This Row],[Sales]]</f>
        <v>0.13725490196078433</v>
      </c>
      <c r="W2048" s="3">
        <f>[1]!Table1[[#This Row],[Sales]]-[1]!Table1[[#This Row],[Cost]]-[1]!Table1[[#This Row],[Profit]]</f>
        <v>0</v>
      </c>
      <c r="X2048" s="3">
        <f>[1]!Table1[[#This Row],[Quantity]]*[1]!Table1[[#This Row],[Unit_Price]]</f>
        <v>2250</v>
      </c>
      <c r="Y2048" s="7">
        <f>[1]!Table1[[#This Row],[Gross_Sales]]*[1]!Table1[[#This Row],[Discount]]</f>
        <v>337.5</v>
      </c>
      <c r="Z2048" s="8">
        <f>[1]!Table1[[#This Row],[Gross_Sales]]*[1]!Table1[[#This Row],[Discount_amount]]</f>
        <v>759375</v>
      </c>
      <c r="AA2048" s="6">
        <f>IFERROR([1]!Table1[[#This Row],[Profit]]/[1]!Table1[[#This Row],[Sales]],0)</f>
        <v>0.13725490196078433</v>
      </c>
      <c r="AB2048" s="3">
        <f>YEAR([1]!Table1[[#This Row],[Order_Date]])</f>
        <v>2024</v>
      </c>
      <c r="AC2048" s="3">
        <f>MONTH([1]!Table1[[#This Row],[Order_Date]])</f>
        <v>1</v>
      </c>
      <c r="AD2048" s="3" t="str">
        <f t="shared" si="93"/>
        <v>Jan</v>
      </c>
      <c r="AE2048" s="3" t="str">
        <f t="shared" si="94"/>
        <v>Q1</v>
      </c>
      <c r="AF2048" s="3" t="str">
        <f t="shared" si="95"/>
        <v>2024-Jan</v>
      </c>
      <c r="AG2048" s="3">
        <f>COUNTIF(C:C,Table1[[#This Row],[Customer_ID]])</f>
        <v>14</v>
      </c>
      <c r="AH2048" s="9" t="e">
        <f>IF([1]!Table1[[#This Row],[Customer_order_count]] &gt;= 10,"FREQUENT",IF([1]!Table1[[#This Row],[Customer_order_count]] &lt;= 10,"REGULAR","OCASSIONAL"))</f>
        <v>#REF!</v>
      </c>
    </row>
    <row r="2049" spans="1:34" x14ac:dyDescent="0.25">
      <c r="A2049" s="10" t="s">
        <v>2894</v>
      </c>
      <c r="B2049" s="11">
        <v>45829</v>
      </c>
      <c r="C2049" s="12" t="s">
        <v>434</v>
      </c>
      <c r="D2049" s="13" t="s">
        <v>435</v>
      </c>
      <c r="E2049" s="13" t="s">
        <v>16</v>
      </c>
      <c r="F2049" s="14">
        <v>26</v>
      </c>
      <c r="G2049" s="12" t="s">
        <v>280</v>
      </c>
      <c r="H2049" s="12" t="s">
        <v>270</v>
      </c>
      <c r="I2049" s="12" t="s">
        <v>37</v>
      </c>
      <c r="J2049" s="12" t="s">
        <v>38</v>
      </c>
      <c r="K2049" s="12" t="s">
        <v>39</v>
      </c>
      <c r="L2049" s="14">
        <v>3</v>
      </c>
      <c r="M2049" s="14">
        <v>900</v>
      </c>
      <c r="N2049" s="15">
        <v>0.05</v>
      </c>
      <c r="O2049" s="14">
        <v>2565</v>
      </c>
      <c r="P2049" s="14">
        <v>1650</v>
      </c>
      <c r="Q2049" s="5">
        <f>Table1[[#This Row],[Sales]]-Table1[[#This Row],[Cost]]</f>
        <v>915</v>
      </c>
      <c r="R2049" s="12" t="s">
        <v>26</v>
      </c>
      <c r="S2049" s="12" t="s">
        <v>10</v>
      </c>
      <c r="T2049" s="12" t="s">
        <v>11</v>
      </c>
      <c r="U2049" s="12" t="s">
        <v>27</v>
      </c>
      <c r="V2049" s="6">
        <f>Table1[[#This Row],[Profit]]/Table1[[#This Row],[Sales]]</f>
        <v>0.35672514619883039</v>
      </c>
      <c r="W2049" s="12">
        <f>[1]!Table1[[#This Row],[Sales]]-[1]!Table1[[#This Row],[Cost]]-[1]!Table1[[#This Row],[Profit]]</f>
        <v>0</v>
      </c>
      <c r="X2049" s="12">
        <f>[1]!Table1[[#This Row],[Quantity]]*[1]!Table1[[#This Row],[Unit_Price]]</f>
        <v>2700</v>
      </c>
      <c r="Y2049" s="16">
        <f>[1]!Table1[[#This Row],[Gross_Sales]]*[1]!Table1[[#This Row],[Discount]]</f>
        <v>135</v>
      </c>
      <c r="Z2049" s="17">
        <f>[1]!Table1[[#This Row],[Gross_Sales]]*[1]!Table1[[#This Row],[Discount_amount]]</f>
        <v>364500</v>
      </c>
      <c r="AA2049" s="15">
        <f>IFERROR([1]!Table1[[#This Row],[Profit]]/[1]!Table1[[#This Row],[Sales]],0)</f>
        <v>0.35672514619883039</v>
      </c>
      <c r="AB2049" s="12">
        <f>YEAR([1]!Table1[[#This Row],[Order_Date]])</f>
        <v>2025</v>
      </c>
      <c r="AC2049" s="12">
        <f>MONTH([1]!Table1[[#This Row],[Order_Date]])</f>
        <v>6</v>
      </c>
      <c r="AD2049" s="12" t="str">
        <f t="shared" si="93"/>
        <v>Jun</v>
      </c>
      <c r="AE2049" s="12" t="str">
        <f t="shared" si="94"/>
        <v>Q2</v>
      </c>
      <c r="AF2049" s="12" t="str">
        <f t="shared" si="95"/>
        <v>2025-Jun</v>
      </c>
      <c r="AG2049" s="12">
        <f>COUNTIF(C:C,Table1[[#This Row],[Customer_ID]])</f>
        <v>32</v>
      </c>
      <c r="AH2049" s="18" t="e">
        <f>IF([1]!Table1[[#This Row],[Customer_order_count]] &gt;= 10,"FREQUENT",IF([1]!Table1[[#This Row],[Customer_order_count]] &lt;= 10,"REGULAR","OCASSIONAL"))</f>
        <v>#REF!</v>
      </c>
    </row>
    <row r="2050" spans="1:34" x14ac:dyDescent="0.25">
      <c r="A2050" s="1" t="s">
        <v>2895</v>
      </c>
      <c r="B2050" s="2">
        <v>46017</v>
      </c>
      <c r="C2050" s="3" t="s">
        <v>621</v>
      </c>
      <c r="D2050" s="4" t="s">
        <v>64</v>
      </c>
      <c r="E2050" s="4" t="s">
        <v>3</v>
      </c>
      <c r="F2050" s="5">
        <v>27</v>
      </c>
      <c r="G2050" s="3" t="s">
        <v>269</v>
      </c>
      <c r="H2050" s="3" t="s">
        <v>270</v>
      </c>
      <c r="I2050" s="3" t="s">
        <v>37</v>
      </c>
      <c r="J2050" s="3" t="s">
        <v>38</v>
      </c>
      <c r="K2050" s="3" t="s">
        <v>39</v>
      </c>
      <c r="L2050" s="5">
        <v>1</v>
      </c>
      <c r="M2050" s="5">
        <v>900</v>
      </c>
      <c r="N2050" s="6">
        <v>0</v>
      </c>
      <c r="O2050" s="5">
        <v>900</v>
      </c>
      <c r="P2050" s="5">
        <v>550</v>
      </c>
      <c r="Q2050" s="5">
        <f>Table1[[#This Row],[Sales]]-Table1[[#This Row],[Cost]]</f>
        <v>350</v>
      </c>
      <c r="R2050" s="3" t="s">
        <v>17</v>
      </c>
      <c r="S2050" s="3" t="s">
        <v>10</v>
      </c>
      <c r="T2050" s="3" t="s">
        <v>40</v>
      </c>
      <c r="U2050" s="3" t="s">
        <v>12</v>
      </c>
      <c r="V2050" s="6">
        <f>Table1[[#This Row],[Profit]]/Table1[[#This Row],[Sales]]</f>
        <v>0.3888888888888889</v>
      </c>
      <c r="W2050" s="3">
        <f>[1]!Table1[[#This Row],[Sales]]-[1]!Table1[[#This Row],[Cost]]-[1]!Table1[[#This Row],[Profit]]</f>
        <v>0</v>
      </c>
      <c r="X2050" s="3">
        <f>[1]!Table1[[#This Row],[Quantity]]*[1]!Table1[[#This Row],[Unit_Price]]</f>
        <v>900</v>
      </c>
      <c r="Y2050" s="7">
        <f>[1]!Table1[[#This Row],[Gross_Sales]]*[1]!Table1[[#This Row],[Discount]]</f>
        <v>0</v>
      </c>
      <c r="Z2050" s="8">
        <f>[1]!Table1[[#This Row],[Gross_Sales]]*[1]!Table1[[#This Row],[Discount_amount]]</f>
        <v>0</v>
      </c>
      <c r="AA2050" s="6">
        <f>IFERROR([1]!Table1[[#This Row],[Profit]]/[1]!Table1[[#This Row],[Sales]],0)</f>
        <v>0.3888888888888889</v>
      </c>
      <c r="AB2050" s="3">
        <f>YEAR([1]!Table1[[#This Row],[Order_Date]])</f>
        <v>2025</v>
      </c>
      <c r="AC2050" s="3">
        <f>MONTH([1]!Table1[[#This Row],[Order_Date]])</f>
        <v>12</v>
      </c>
      <c r="AD2050" s="3" t="str">
        <f t="shared" ref="AD2050:AD2113" si="96">TEXT(B:B,"mmm")</f>
        <v>Dec</v>
      </c>
      <c r="AE2050" s="3" t="str">
        <f t="shared" ref="AE2050:AE2113" si="97">"Q"&amp;ROUNDUP(MONTH(B2050)/3,0)</f>
        <v>Q4</v>
      </c>
      <c r="AF2050" s="3" t="str">
        <f t="shared" ref="AF2050:AF2113" si="98">TEXT(B:B,"yyyy-mmm")</f>
        <v>2025-Dec</v>
      </c>
      <c r="AG2050" s="3">
        <f>COUNTIF(C:C,Table1[[#This Row],[Customer_ID]])</f>
        <v>12</v>
      </c>
      <c r="AH2050" s="9" t="e">
        <f>IF([1]!Table1[[#This Row],[Customer_order_count]] &gt;= 10,"FREQUENT",IF([1]!Table1[[#This Row],[Customer_order_count]] &lt;= 10,"REGULAR","OCASSIONAL"))</f>
        <v>#REF!</v>
      </c>
    </row>
    <row r="2051" spans="1:34" x14ac:dyDescent="0.25">
      <c r="A2051" s="10" t="s">
        <v>2896</v>
      </c>
      <c r="B2051" s="11">
        <v>45338</v>
      </c>
      <c r="C2051" s="12" t="s">
        <v>593</v>
      </c>
      <c r="D2051" s="13" t="s">
        <v>594</v>
      </c>
      <c r="E2051" s="13" t="s">
        <v>3</v>
      </c>
      <c r="F2051" s="14">
        <v>43</v>
      </c>
      <c r="G2051" s="12" t="s">
        <v>263</v>
      </c>
      <c r="H2051" s="12" t="s">
        <v>5</v>
      </c>
      <c r="I2051" s="12" t="s">
        <v>127</v>
      </c>
      <c r="J2051" s="12" t="s">
        <v>128</v>
      </c>
      <c r="K2051" s="12" t="s">
        <v>58</v>
      </c>
      <c r="L2051" s="14">
        <v>1</v>
      </c>
      <c r="M2051" s="14">
        <v>3000</v>
      </c>
      <c r="N2051" s="15">
        <v>0.1</v>
      </c>
      <c r="O2051" s="14">
        <v>2700</v>
      </c>
      <c r="P2051" s="14">
        <v>2100</v>
      </c>
      <c r="Q2051" s="5">
        <f>Table1[[#This Row],[Sales]]-Table1[[#This Row],[Cost]]</f>
        <v>600</v>
      </c>
      <c r="R2051" s="12" t="s">
        <v>26</v>
      </c>
      <c r="S2051" s="12" t="s">
        <v>10</v>
      </c>
      <c r="T2051" s="12" t="s">
        <v>18</v>
      </c>
      <c r="U2051" s="12" t="s">
        <v>27</v>
      </c>
      <c r="V2051" s="6">
        <f>Table1[[#This Row],[Profit]]/Table1[[#This Row],[Sales]]</f>
        <v>0.22222222222222221</v>
      </c>
      <c r="W2051" s="12">
        <f>[1]!Table1[[#This Row],[Sales]]-[1]!Table1[[#This Row],[Cost]]-[1]!Table1[[#This Row],[Profit]]</f>
        <v>0</v>
      </c>
      <c r="X2051" s="12">
        <f>[1]!Table1[[#This Row],[Quantity]]*[1]!Table1[[#This Row],[Unit_Price]]</f>
        <v>3000</v>
      </c>
      <c r="Y2051" s="16">
        <f>[1]!Table1[[#This Row],[Gross_Sales]]*[1]!Table1[[#This Row],[Discount]]</f>
        <v>300</v>
      </c>
      <c r="Z2051" s="17">
        <f>[1]!Table1[[#This Row],[Gross_Sales]]*[1]!Table1[[#This Row],[Discount_amount]]</f>
        <v>900000</v>
      </c>
      <c r="AA2051" s="15">
        <f>IFERROR([1]!Table1[[#This Row],[Profit]]/[1]!Table1[[#This Row],[Sales]],0)</f>
        <v>0.22222222222222221</v>
      </c>
      <c r="AB2051" s="12">
        <f>YEAR([1]!Table1[[#This Row],[Order_Date]])</f>
        <v>2024</v>
      </c>
      <c r="AC2051" s="12">
        <f>MONTH([1]!Table1[[#This Row],[Order_Date]])</f>
        <v>2</v>
      </c>
      <c r="AD2051" s="12" t="str">
        <f t="shared" si="96"/>
        <v>Feb</v>
      </c>
      <c r="AE2051" s="12" t="str">
        <f t="shared" si="97"/>
        <v>Q1</v>
      </c>
      <c r="AF2051" s="12" t="str">
        <f t="shared" si="98"/>
        <v>2024-Feb</v>
      </c>
      <c r="AG2051" s="12">
        <f>COUNTIF(C:C,Table1[[#This Row],[Customer_ID]])</f>
        <v>17</v>
      </c>
      <c r="AH2051" s="18" t="e">
        <f>IF([1]!Table1[[#This Row],[Customer_order_count]] &gt;= 10,"FREQUENT",IF([1]!Table1[[#This Row],[Customer_order_count]] &lt;= 10,"REGULAR","OCASSIONAL"))</f>
        <v>#REF!</v>
      </c>
    </row>
    <row r="2052" spans="1:34" x14ac:dyDescent="0.25">
      <c r="A2052" s="1" t="s">
        <v>2897</v>
      </c>
      <c r="B2052" s="2">
        <v>45443</v>
      </c>
      <c r="C2052" s="3" t="s">
        <v>262</v>
      </c>
      <c r="D2052" s="4" t="s">
        <v>101</v>
      </c>
      <c r="E2052" s="4" t="s">
        <v>3</v>
      </c>
      <c r="F2052" s="5">
        <v>56</v>
      </c>
      <c r="G2052" s="3" t="s">
        <v>263</v>
      </c>
      <c r="H2052" s="3" t="s">
        <v>5</v>
      </c>
      <c r="I2052" s="3" t="s">
        <v>37</v>
      </c>
      <c r="J2052" s="3" t="s">
        <v>38</v>
      </c>
      <c r="K2052" s="3" t="s">
        <v>39</v>
      </c>
      <c r="L2052" s="5">
        <v>3</v>
      </c>
      <c r="M2052" s="5">
        <v>900</v>
      </c>
      <c r="N2052" s="6">
        <v>0.1</v>
      </c>
      <c r="O2052" s="5">
        <v>2430</v>
      </c>
      <c r="P2052" s="5">
        <v>1650</v>
      </c>
      <c r="Q2052" s="5">
        <f>Table1[[#This Row],[Sales]]-Table1[[#This Row],[Cost]]</f>
        <v>780</v>
      </c>
      <c r="R2052" s="3" t="s">
        <v>77</v>
      </c>
      <c r="S2052" s="3" t="s">
        <v>10</v>
      </c>
      <c r="T2052" s="3" t="s">
        <v>11</v>
      </c>
      <c r="U2052" s="3" t="s">
        <v>27</v>
      </c>
      <c r="V2052" s="6">
        <f>Table1[[#This Row],[Profit]]/Table1[[#This Row],[Sales]]</f>
        <v>0.32098765432098764</v>
      </c>
      <c r="W2052" s="3">
        <f>[1]!Table1[[#This Row],[Sales]]-[1]!Table1[[#This Row],[Cost]]-[1]!Table1[[#This Row],[Profit]]</f>
        <v>0</v>
      </c>
      <c r="X2052" s="3">
        <f>[1]!Table1[[#This Row],[Quantity]]*[1]!Table1[[#This Row],[Unit_Price]]</f>
        <v>2700</v>
      </c>
      <c r="Y2052" s="7">
        <f>[1]!Table1[[#This Row],[Gross_Sales]]*[1]!Table1[[#This Row],[Discount]]</f>
        <v>270</v>
      </c>
      <c r="Z2052" s="8">
        <f>[1]!Table1[[#This Row],[Gross_Sales]]*[1]!Table1[[#This Row],[Discount_amount]]</f>
        <v>729000</v>
      </c>
      <c r="AA2052" s="6">
        <f>IFERROR([1]!Table1[[#This Row],[Profit]]/[1]!Table1[[#This Row],[Sales]],0)</f>
        <v>0.32098765432098764</v>
      </c>
      <c r="AB2052" s="3">
        <f>YEAR([1]!Table1[[#This Row],[Order_Date]])</f>
        <v>2024</v>
      </c>
      <c r="AC2052" s="3">
        <f>MONTH([1]!Table1[[#This Row],[Order_Date]])</f>
        <v>5</v>
      </c>
      <c r="AD2052" s="3" t="str">
        <f t="shared" si="96"/>
        <v>May</v>
      </c>
      <c r="AE2052" s="3" t="str">
        <f t="shared" si="97"/>
        <v>Q2</v>
      </c>
      <c r="AF2052" s="3" t="str">
        <f t="shared" si="98"/>
        <v>2024-May</v>
      </c>
      <c r="AG2052" s="3">
        <f>COUNTIF(C:C,Table1[[#This Row],[Customer_ID]])</f>
        <v>30</v>
      </c>
      <c r="AH2052" s="9" t="e">
        <f>IF([1]!Table1[[#This Row],[Customer_order_count]] &gt;= 10,"FREQUENT",IF([1]!Table1[[#This Row],[Customer_order_count]] &lt;= 10,"REGULAR","OCASSIONAL"))</f>
        <v>#REF!</v>
      </c>
    </row>
    <row r="2053" spans="1:34" x14ac:dyDescent="0.25">
      <c r="A2053" s="10" t="s">
        <v>2898</v>
      </c>
      <c r="B2053" s="11">
        <v>45344</v>
      </c>
      <c r="C2053" s="12" t="s">
        <v>724</v>
      </c>
      <c r="D2053" s="12" t="s">
        <v>725</v>
      </c>
      <c r="E2053" s="12" t="s">
        <v>16</v>
      </c>
      <c r="F2053" s="12">
        <v>44</v>
      </c>
      <c r="G2053" s="12" t="s">
        <v>407</v>
      </c>
      <c r="H2053" s="12" t="s">
        <v>285</v>
      </c>
      <c r="I2053" s="12" t="s">
        <v>51</v>
      </c>
      <c r="J2053" s="12" t="s">
        <v>52</v>
      </c>
      <c r="K2053" s="12" t="s">
        <v>8</v>
      </c>
      <c r="L2053" s="12">
        <v>2</v>
      </c>
      <c r="M2053" s="12">
        <v>4500</v>
      </c>
      <c r="N2053" s="12">
        <v>0.15</v>
      </c>
      <c r="O2053" s="12">
        <v>7650</v>
      </c>
      <c r="P2053" s="12">
        <v>6400</v>
      </c>
      <c r="Q2053" s="5">
        <f>Table1[[#This Row],[Sales]]-Table1[[#This Row],[Cost]]</f>
        <v>1250</v>
      </c>
      <c r="R2053" s="12" t="s">
        <v>98</v>
      </c>
      <c r="S2053" s="12" t="s">
        <v>287</v>
      </c>
      <c r="T2053" s="12" t="s">
        <v>18</v>
      </c>
      <c r="U2053" s="12" t="s">
        <v>27</v>
      </c>
      <c r="V2053" s="6">
        <f>Table1[[#This Row],[Profit]]/Table1[[#This Row],[Sales]]</f>
        <v>0.16339869281045752</v>
      </c>
      <c r="W2053" s="12">
        <f>[1]!Table1[[#This Row],[Sales]]-[1]!Table1[[#This Row],[Cost]]-[1]!Table1[[#This Row],[Profit]]</f>
        <v>-12800</v>
      </c>
      <c r="X2053" s="12">
        <f>[1]!Table1[[#This Row],[Quantity]]*[1]!Table1[[#This Row],[Unit_Price]]</f>
        <v>9000</v>
      </c>
      <c r="Y2053" s="12">
        <f>[1]!Table1[[#This Row],[Gross_Sales]]*[1]!Table1[[#This Row],[Discount]]</f>
        <v>1350</v>
      </c>
      <c r="Z2053" s="12">
        <f>[1]!Table1[[#This Row],[Gross_Sales]]*[1]!Table1[[#This Row],[Discount_amount]]</f>
        <v>12150000</v>
      </c>
      <c r="AA2053" s="12">
        <f>IFERROR([1]!Table1[[#This Row],[Profit]]/[1]!Table1[[#This Row],[Sales]],0)</f>
        <v>0.16339869281045752</v>
      </c>
      <c r="AB2053" s="12">
        <f>YEAR([1]!Table1[[#This Row],[Order_Date]])</f>
        <v>2024</v>
      </c>
      <c r="AC2053" s="12">
        <f>MONTH([1]!Table1[[#This Row],[Order_Date]])</f>
        <v>2</v>
      </c>
      <c r="AD2053" s="12" t="str">
        <f t="shared" si="96"/>
        <v>Feb</v>
      </c>
      <c r="AE2053" s="12" t="str">
        <f t="shared" si="97"/>
        <v>Q1</v>
      </c>
      <c r="AF2053" s="12" t="str">
        <f t="shared" si="98"/>
        <v>2024-Feb</v>
      </c>
      <c r="AG2053" s="12">
        <f>COUNTIF(C:C,Table1[[#This Row],[Customer_ID]])</f>
        <v>18</v>
      </c>
      <c r="AH2053" s="18" t="e">
        <f>IF([1]!Table1[[#This Row],[Customer_order_count]] &gt;= 10,"FREQUENT",IF([1]!Table1[[#This Row],[Customer_order_count]] &lt;= 10,"REGULAR","OCASSIONAL"))</f>
        <v>#REF!</v>
      </c>
    </row>
    <row r="2054" spans="1:34" x14ac:dyDescent="0.25">
      <c r="A2054" s="1" t="s">
        <v>2899</v>
      </c>
      <c r="B2054" s="2">
        <v>45507</v>
      </c>
      <c r="C2054" s="3" t="s">
        <v>705</v>
      </c>
      <c r="D2054" s="4" t="s">
        <v>642</v>
      </c>
      <c r="E2054" s="4" t="s">
        <v>16</v>
      </c>
      <c r="F2054" s="5">
        <v>27</v>
      </c>
      <c r="G2054" s="3" t="s">
        <v>280</v>
      </c>
      <c r="H2054" s="3" t="s">
        <v>270</v>
      </c>
      <c r="I2054" s="3" t="s">
        <v>127</v>
      </c>
      <c r="J2054" s="3" t="s">
        <v>128</v>
      </c>
      <c r="K2054" s="3" t="s">
        <v>58</v>
      </c>
      <c r="L2054" s="5">
        <v>1</v>
      </c>
      <c r="M2054" s="5">
        <v>3000</v>
      </c>
      <c r="N2054" s="6">
        <v>0.05</v>
      </c>
      <c r="O2054" s="5">
        <v>2850</v>
      </c>
      <c r="P2054" s="5">
        <v>2100</v>
      </c>
      <c r="Q2054" s="5">
        <f>Table1[[#This Row],[Sales]]-Table1[[#This Row],[Cost]]</f>
        <v>750</v>
      </c>
      <c r="R2054" s="3" t="s">
        <v>26</v>
      </c>
      <c r="S2054" s="3" t="s">
        <v>10</v>
      </c>
      <c r="T2054" s="3" t="s">
        <v>33</v>
      </c>
      <c r="U2054" s="3" t="s">
        <v>27</v>
      </c>
      <c r="V2054" s="6">
        <f>Table1[[#This Row],[Profit]]/Table1[[#This Row],[Sales]]</f>
        <v>0.26315789473684209</v>
      </c>
      <c r="W2054" s="3">
        <f>[1]!Table1[[#This Row],[Sales]]-[1]!Table1[[#This Row],[Cost]]-[1]!Table1[[#This Row],[Profit]]</f>
        <v>0</v>
      </c>
      <c r="X2054" s="3">
        <f>[1]!Table1[[#This Row],[Quantity]]*[1]!Table1[[#This Row],[Unit_Price]]</f>
        <v>3000</v>
      </c>
      <c r="Y2054" s="7">
        <f>[1]!Table1[[#This Row],[Gross_Sales]]*[1]!Table1[[#This Row],[Discount]]</f>
        <v>150</v>
      </c>
      <c r="Z2054" s="8">
        <f>[1]!Table1[[#This Row],[Gross_Sales]]*[1]!Table1[[#This Row],[Discount_amount]]</f>
        <v>450000</v>
      </c>
      <c r="AA2054" s="6">
        <f>IFERROR([1]!Table1[[#This Row],[Profit]]/[1]!Table1[[#This Row],[Sales]],0)</f>
        <v>0.26315789473684209</v>
      </c>
      <c r="AB2054" s="3">
        <f>YEAR([1]!Table1[[#This Row],[Order_Date]])</f>
        <v>2024</v>
      </c>
      <c r="AC2054" s="3">
        <f>MONTH([1]!Table1[[#This Row],[Order_Date]])</f>
        <v>8</v>
      </c>
      <c r="AD2054" s="3" t="str">
        <f t="shared" si="96"/>
        <v>Aug</v>
      </c>
      <c r="AE2054" s="3" t="str">
        <f t="shared" si="97"/>
        <v>Q3</v>
      </c>
      <c r="AF2054" s="3" t="str">
        <f t="shared" si="98"/>
        <v>2024-Aug</v>
      </c>
      <c r="AG2054" s="3">
        <f>COUNTIF(C:C,Table1[[#This Row],[Customer_ID]])</f>
        <v>26</v>
      </c>
      <c r="AH2054" s="9" t="e">
        <f>IF([1]!Table1[[#This Row],[Customer_order_count]] &gt;= 10,"FREQUENT",IF([1]!Table1[[#This Row],[Customer_order_count]] &lt;= 10,"REGULAR","OCASSIONAL"))</f>
        <v>#REF!</v>
      </c>
    </row>
    <row r="2055" spans="1:34" x14ac:dyDescent="0.25">
      <c r="A2055" s="10" t="s">
        <v>2900</v>
      </c>
      <c r="B2055" s="11">
        <v>45939</v>
      </c>
      <c r="C2055" s="12" t="s">
        <v>1163</v>
      </c>
      <c r="D2055" s="13" t="s">
        <v>557</v>
      </c>
      <c r="E2055" s="13" t="s">
        <v>3</v>
      </c>
      <c r="F2055" s="14">
        <v>52</v>
      </c>
      <c r="G2055" s="12" t="s">
        <v>295</v>
      </c>
      <c r="H2055" s="12" t="s">
        <v>270</v>
      </c>
      <c r="I2055" s="12" t="s">
        <v>56</v>
      </c>
      <c r="J2055" s="12" t="s">
        <v>57</v>
      </c>
      <c r="K2055" s="12" t="s">
        <v>58</v>
      </c>
      <c r="L2055" s="14">
        <v>2</v>
      </c>
      <c r="M2055" s="14">
        <v>1200</v>
      </c>
      <c r="N2055" s="15">
        <v>0.15</v>
      </c>
      <c r="O2055" s="14">
        <v>2040</v>
      </c>
      <c r="P2055" s="14">
        <v>1600</v>
      </c>
      <c r="Q2055" s="5">
        <f>Table1[[#This Row],[Sales]]-Table1[[#This Row],[Cost]]</f>
        <v>440</v>
      </c>
      <c r="R2055" s="12" t="s">
        <v>98</v>
      </c>
      <c r="S2055" s="12" t="s">
        <v>10</v>
      </c>
      <c r="T2055" s="12" t="s">
        <v>40</v>
      </c>
      <c r="U2055" s="12" t="s">
        <v>27</v>
      </c>
      <c r="V2055" s="6">
        <f>Table1[[#This Row],[Profit]]/Table1[[#This Row],[Sales]]</f>
        <v>0.21568627450980393</v>
      </c>
      <c r="W2055" s="12">
        <f>[1]!Table1[[#This Row],[Sales]]-[1]!Table1[[#This Row],[Cost]]-[1]!Table1[[#This Row],[Profit]]</f>
        <v>0</v>
      </c>
      <c r="X2055" s="12">
        <f>[1]!Table1[[#This Row],[Quantity]]*[1]!Table1[[#This Row],[Unit_Price]]</f>
        <v>2400</v>
      </c>
      <c r="Y2055" s="16">
        <f>[1]!Table1[[#This Row],[Gross_Sales]]*[1]!Table1[[#This Row],[Discount]]</f>
        <v>360</v>
      </c>
      <c r="Z2055" s="17">
        <f>[1]!Table1[[#This Row],[Gross_Sales]]*[1]!Table1[[#This Row],[Discount_amount]]</f>
        <v>864000</v>
      </c>
      <c r="AA2055" s="15">
        <f>IFERROR([1]!Table1[[#This Row],[Profit]]/[1]!Table1[[#This Row],[Sales]],0)</f>
        <v>0.21568627450980393</v>
      </c>
      <c r="AB2055" s="12">
        <f>YEAR([1]!Table1[[#This Row],[Order_Date]])</f>
        <v>2025</v>
      </c>
      <c r="AC2055" s="12">
        <f>MONTH([1]!Table1[[#This Row],[Order_Date]])</f>
        <v>10</v>
      </c>
      <c r="AD2055" s="12" t="str">
        <f t="shared" si="96"/>
        <v>Oct</v>
      </c>
      <c r="AE2055" s="12" t="str">
        <f t="shared" si="97"/>
        <v>Q4</v>
      </c>
      <c r="AF2055" s="12" t="str">
        <f t="shared" si="98"/>
        <v>2025-Oct</v>
      </c>
      <c r="AG2055" s="12">
        <f>COUNTIF(C:C,Table1[[#This Row],[Customer_ID]])</f>
        <v>15</v>
      </c>
      <c r="AH2055" s="18" t="e">
        <f>IF([1]!Table1[[#This Row],[Customer_order_count]] &gt;= 10,"FREQUENT",IF([1]!Table1[[#This Row],[Customer_order_count]] &lt;= 10,"REGULAR","OCASSIONAL"))</f>
        <v>#REF!</v>
      </c>
    </row>
    <row r="2056" spans="1:34" x14ac:dyDescent="0.25">
      <c r="A2056" s="1" t="s">
        <v>2901</v>
      </c>
      <c r="B2056" s="2">
        <v>46014</v>
      </c>
      <c r="C2056" s="3" t="s">
        <v>348</v>
      </c>
      <c r="D2056" s="4" t="s">
        <v>349</v>
      </c>
      <c r="E2056" s="4" t="s">
        <v>16</v>
      </c>
      <c r="F2056" s="5">
        <v>59</v>
      </c>
      <c r="G2056" s="3" t="s">
        <v>263</v>
      </c>
      <c r="H2056" s="3" t="s">
        <v>5</v>
      </c>
      <c r="I2056" s="3" t="s">
        <v>127</v>
      </c>
      <c r="J2056" s="3" t="s">
        <v>128</v>
      </c>
      <c r="K2056" s="3" t="s">
        <v>58</v>
      </c>
      <c r="L2056" s="5">
        <v>2</v>
      </c>
      <c r="M2056" s="5">
        <v>3000</v>
      </c>
      <c r="N2056" s="6">
        <v>0.15</v>
      </c>
      <c r="O2056" s="5">
        <v>5100</v>
      </c>
      <c r="P2056" s="5">
        <v>4200</v>
      </c>
      <c r="Q2056" s="5">
        <f>Table1[[#This Row],[Sales]]-Table1[[#This Row],[Cost]]</f>
        <v>900</v>
      </c>
      <c r="R2056" s="3" t="s">
        <v>26</v>
      </c>
      <c r="S2056" s="3" t="s">
        <v>10</v>
      </c>
      <c r="T2056" s="3" t="s">
        <v>40</v>
      </c>
      <c r="U2056" s="3" t="s">
        <v>12</v>
      </c>
      <c r="V2056" s="6">
        <f>Table1[[#This Row],[Profit]]/Table1[[#This Row],[Sales]]</f>
        <v>0.17647058823529413</v>
      </c>
      <c r="W2056" s="3">
        <f>[1]!Table1[[#This Row],[Sales]]-[1]!Table1[[#This Row],[Cost]]-[1]!Table1[[#This Row],[Profit]]</f>
        <v>0</v>
      </c>
      <c r="X2056" s="3">
        <f>[1]!Table1[[#This Row],[Quantity]]*[1]!Table1[[#This Row],[Unit_Price]]</f>
        <v>6000</v>
      </c>
      <c r="Y2056" s="7">
        <f>[1]!Table1[[#This Row],[Gross_Sales]]*[1]!Table1[[#This Row],[Discount]]</f>
        <v>900</v>
      </c>
      <c r="Z2056" s="8">
        <f>[1]!Table1[[#This Row],[Gross_Sales]]*[1]!Table1[[#This Row],[Discount_amount]]</f>
        <v>5400000</v>
      </c>
      <c r="AA2056" s="6">
        <f>IFERROR([1]!Table1[[#This Row],[Profit]]/[1]!Table1[[#This Row],[Sales]],0)</f>
        <v>0.17647058823529413</v>
      </c>
      <c r="AB2056" s="3">
        <f>YEAR([1]!Table1[[#This Row],[Order_Date]])</f>
        <v>2025</v>
      </c>
      <c r="AC2056" s="3">
        <f>MONTH([1]!Table1[[#This Row],[Order_Date]])</f>
        <v>12</v>
      </c>
      <c r="AD2056" s="3" t="str">
        <f t="shared" si="96"/>
        <v>Dec</v>
      </c>
      <c r="AE2056" s="3" t="str">
        <f t="shared" si="97"/>
        <v>Q4</v>
      </c>
      <c r="AF2056" s="3" t="str">
        <f t="shared" si="98"/>
        <v>2025-Dec</v>
      </c>
      <c r="AG2056" s="3">
        <f>COUNTIF(C:C,Table1[[#This Row],[Customer_ID]])</f>
        <v>14</v>
      </c>
      <c r="AH2056" s="9" t="e">
        <f>IF([1]!Table1[[#This Row],[Customer_order_count]] &gt;= 10,"FREQUENT",IF([1]!Table1[[#This Row],[Customer_order_count]] &lt;= 10,"REGULAR","OCASSIONAL"))</f>
        <v>#REF!</v>
      </c>
    </row>
    <row r="2057" spans="1:34" x14ac:dyDescent="0.25">
      <c r="A2057" s="10" t="s">
        <v>2902</v>
      </c>
      <c r="B2057" s="11">
        <v>45918</v>
      </c>
      <c r="C2057" s="12" t="s">
        <v>1394</v>
      </c>
      <c r="D2057" s="13" t="s">
        <v>64</v>
      </c>
      <c r="E2057" s="13" t="s">
        <v>3</v>
      </c>
      <c r="F2057" s="14">
        <v>38</v>
      </c>
      <c r="G2057" s="12" t="s">
        <v>317</v>
      </c>
      <c r="H2057" s="12" t="s">
        <v>5</v>
      </c>
      <c r="I2057" s="12" t="s">
        <v>344</v>
      </c>
      <c r="J2057" s="12" t="s">
        <v>345</v>
      </c>
      <c r="K2057" s="12" t="s">
        <v>39</v>
      </c>
      <c r="L2057" s="14">
        <v>1</v>
      </c>
      <c r="M2057" s="14">
        <v>2200</v>
      </c>
      <c r="N2057" s="15">
        <v>0.15</v>
      </c>
      <c r="O2057" s="14">
        <v>1870</v>
      </c>
      <c r="P2057" s="14">
        <v>1400</v>
      </c>
      <c r="Q2057" s="5">
        <f>Table1[[#This Row],[Sales]]-Table1[[#This Row],[Cost]]</f>
        <v>470</v>
      </c>
      <c r="R2057" s="12" t="s">
        <v>26</v>
      </c>
      <c r="S2057" s="12" t="s">
        <v>10</v>
      </c>
      <c r="T2057" s="12" t="s">
        <v>33</v>
      </c>
      <c r="U2057" s="12" t="s">
        <v>27</v>
      </c>
      <c r="V2057" s="6">
        <f>Table1[[#This Row],[Profit]]/Table1[[#This Row],[Sales]]</f>
        <v>0.25133689839572193</v>
      </c>
      <c r="W2057" s="12">
        <f>[1]!Table1[[#This Row],[Sales]]-[1]!Table1[[#This Row],[Cost]]-[1]!Table1[[#This Row],[Profit]]</f>
        <v>0</v>
      </c>
      <c r="X2057" s="12">
        <f>[1]!Table1[[#This Row],[Quantity]]*[1]!Table1[[#This Row],[Unit_Price]]</f>
        <v>2200</v>
      </c>
      <c r="Y2057" s="16">
        <f>[1]!Table1[[#This Row],[Gross_Sales]]*[1]!Table1[[#This Row],[Discount]]</f>
        <v>330</v>
      </c>
      <c r="Z2057" s="17">
        <f>[1]!Table1[[#This Row],[Gross_Sales]]*[1]!Table1[[#This Row],[Discount_amount]]</f>
        <v>726000</v>
      </c>
      <c r="AA2057" s="15">
        <f>IFERROR([1]!Table1[[#This Row],[Profit]]/[1]!Table1[[#This Row],[Sales]],0)</f>
        <v>0.25133689839572193</v>
      </c>
      <c r="AB2057" s="12">
        <f>YEAR([1]!Table1[[#This Row],[Order_Date]])</f>
        <v>2025</v>
      </c>
      <c r="AC2057" s="12">
        <f>MONTH([1]!Table1[[#This Row],[Order_Date]])</f>
        <v>9</v>
      </c>
      <c r="AD2057" s="12" t="str">
        <f t="shared" si="96"/>
        <v>Sep</v>
      </c>
      <c r="AE2057" s="12" t="str">
        <f t="shared" si="97"/>
        <v>Q3</v>
      </c>
      <c r="AF2057" s="12" t="str">
        <f t="shared" si="98"/>
        <v>2025-Sep</v>
      </c>
      <c r="AG2057" s="12">
        <f>COUNTIF(C:C,Table1[[#This Row],[Customer_ID]])</f>
        <v>14</v>
      </c>
      <c r="AH2057" s="18" t="e">
        <f>IF([1]!Table1[[#This Row],[Customer_order_count]] &gt;= 10,"FREQUENT",IF([1]!Table1[[#This Row],[Customer_order_count]] &lt;= 10,"REGULAR","OCASSIONAL"))</f>
        <v>#REF!</v>
      </c>
    </row>
    <row r="2058" spans="1:34" x14ac:dyDescent="0.25">
      <c r="A2058" s="1" t="s">
        <v>2903</v>
      </c>
      <c r="B2058" s="2">
        <v>45302</v>
      </c>
      <c r="C2058" s="3" t="s">
        <v>2615</v>
      </c>
      <c r="D2058" s="3" t="s">
        <v>2616</v>
      </c>
      <c r="E2058" s="3" t="s">
        <v>3</v>
      </c>
      <c r="F2058" s="3">
        <v>23</v>
      </c>
      <c r="G2058" s="3" t="s">
        <v>312</v>
      </c>
      <c r="H2058" s="3" t="s">
        <v>276</v>
      </c>
      <c r="I2058" s="3" t="s">
        <v>264</v>
      </c>
      <c r="J2058" s="3" t="s">
        <v>265</v>
      </c>
      <c r="K2058" s="3" t="s">
        <v>46</v>
      </c>
      <c r="L2058" s="3">
        <v>2</v>
      </c>
      <c r="M2058" s="3">
        <v>800</v>
      </c>
      <c r="N2058" s="3">
        <v>0</v>
      </c>
      <c r="O2058" s="3">
        <v>1600</v>
      </c>
      <c r="P2058" s="3">
        <v>1000</v>
      </c>
      <c r="Q2058" s="5">
        <f>Table1[[#This Row],[Sales]]-Table1[[#This Row],[Cost]]</f>
        <v>600</v>
      </c>
      <c r="R2058" s="3" t="s">
        <v>26</v>
      </c>
      <c r="S2058" s="3" t="s">
        <v>287</v>
      </c>
      <c r="T2058" s="3" t="s">
        <v>18</v>
      </c>
      <c r="U2058" s="3" t="s">
        <v>19</v>
      </c>
      <c r="V2058" s="6">
        <f>Table1[[#This Row],[Profit]]/Table1[[#This Row],[Sales]]</f>
        <v>0.375</v>
      </c>
      <c r="W2058" s="3">
        <f>[1]!Table1[[#This Row],[Sales]]-[1]!Table1[[#This Row],[Cost]]-[1]!Table1[[#This Row],[Profit]]</f>
        <v>-2000</v>
      </c>
      <c r="X2058" s="3">
        <f>[1]!Table1[[#This Row],[Quantity]]*[1]!Table1[[#This Row],[Unit_Price]]</f>
        <v>1600</v>
      </c>
      <c r="Y2058" s="3">
        <f>[1]!Table1[[#This Row],[Gross_Sales]]*[1]!Table1[[#This Row],[Discount]]</f>
        <v>0</v>
      </c>
      <c r="Z2058" s="3">
        <f>[1]!Table1[[#This Row],[Gross_Sales]]*[1]!Table1[[#This Row],[Discount_amount]]</f>
        <v>0</v>
      </c>
      <c r="AA2058" s="3">
        <f>IFERROR([1]!Table1[[#This Row],[Profit]]/[1]!Table1[[#This Row],[Sales]],0)</f>
        <v>0.375</v>
      </c>
      <c r="AB2058" s="3">
        <f>YEAR([1]!Table1[[#This Row],[Order_Date]])</f>
        <v>2024</v>
      </c>
      <c r="AC2058" s="3">
        <f>MONTH([1]!Table1[[#This Row],[Order_Date]])</f>
        <v>1</v>
      </c>
      <c r="AD2058" s="3" t="str">
        <f t="shared" si="96"/>
        <v>Jan</v>
      </c>
      <c r="AE2058" s="3" t="str">
        <f t="shared" si="97"/>
        <v>Q1</v>
      </c>
      <c r="AF2058" s="3" t="str">
        <f t="shared" si="98"/>
        <v>2024-Jan</v>
      </c>
      <c r="AG2058" s="3">
        <f>COUNTIF(C:C,Table1[[#This Row],[Customer_ID]])</f>
        <v>5</v>
      </c>
      <c r="AH2058" s="9" t="e">
        <f>IF([1]!Table1[[#This Row],[Customer_order_count]] &gt;= 10,"FREQUENT",IF([1]!Table1[[#This Row],[Customer_order_count]] &lt;= 10,"REGULAR","OCASSIONAL"))</f>
        <v>#REF!</v>
      </c>
    </row>
    <row r="2059" spans="1:34" x14ac:dyDescent="0.25">
      <c r="A2059" s="10" t="s">
        <v>2904</v>
      </c>
      <c r="B2059" s="11">
        <v>45472</v>
      </c>
      <c r="C2059" s="12" t="s">
        <v>371</v>
      </c>
      <c r="D2059" s="13" t="s">
        <v>372</v>
      </c>
      <c r="E2059" s="13" t="s">
        <v>3</v>
      </c>
      <c r="F2059" s="14">
        <v>40</v>
      </c>
      <c r="G2059" s="12" t="s">
        <v>275</v>
      </c>
      <c r="H2059" s="12" t="s">
        <v>276</v>
      </c>
      <c r="I2059" s="12" t="s">
        <v>37</v>
      </c>
      <c r="J2059" s="12" t="s">
        <v>38</v>
      </c>
      <c r="K2059" s="12" t="s">
        <v>39</v>
      </c>
      <c r="L2059" s="14">
        <v>2</v>
      </c>
      <c r="M2059" s="14">
        <v>900</v>
      </c>
      <c r="N2059" s="15">
        <v>0.05</v>
      </c>
      <c r="O2059" s="14">
        <v>1710</v>
      </c>
      <c r="P2059" s="14">
        <v>1100</v>
      </c>
      <c r="Q2059" s="5">
        <f>Table1[[#This Row],[Sales]]-Table1[[#This Row],[Cost]]</f>
        <v>610</v>
      </c>
      <c r="R2059" s="12" t="s">
        <v>98</v>
      </c>
      <c r="S2059" s="12" t="s">
        <v>10</v>
      </c>
      <c r="T2059" s="12" t="s">
        <v>11</v>
      </c>
      <c r="U2059" s="12" t="s">
        <v>27</v>
      </c>
      <c r="V2059" s="6">
        <f>Table1[[#This Row],[Profit]]/Table1[[#This Row],[Sales]]</f>
        <v>0.35672514619883039</v>
      </c>
      <c r="W2059" s="12">
        <f>[1]!Table1[[#This Row],[Sales]]-[1]!Table1[[#This Row],[Cost]]-[1]!Table1[[#This Row],[Profit]]</f>
        <v>0</v>
      </c>
      <c r="X2059" s="12">
        <f>[1]!Table1[[#This Row],[Quantity]]*[1]!Table1[[#This Row],[Unit_Price]]</f>
        <v>1800</v>
      </c>
      <c r="Y2059" s="16">
        <f>[1]!Table1[[#This Row],[Gross_Sales]]*[1]!Table1[[#This Row],[Discount]]</f>
        <v>90</v>
      </c>
      <c r="Z2059" s="17">
        <f>[1]!Table1[[#This Row],[Gross_Sales]]*[1]!Table1[[#This Row],[Discount_amount]]</f>
        <v>162000</v>
      </c>
      <c r="AA2059" s="15">
        <f>IFERROR([1]!Table1[[#This Row],[Profit]]/[1]!Table1[[#This Row],[Sales]],0)</f>
        <v>0.35672514619883039</v>
      </c>
      <c r="AB2059" s="12">
        <f>YEAR([1]!Table1[[#This Row],[Order_Date]])</f>
        <v>2024</v>
      </c>
      <c r="AC2059" s="12">
        <f>MONTH([1]!Table1[[#This Row],[Order_Date]])</f>
        <v>6</v>
      </c>
      <c r="AD2059" s="12" t="str">
        <f t="shared" si="96"/>
        <v>Jun</v>
      </c>
      <c r="AE2059" s="12" t="str">
        <f t="shared" si="97"/>
        <v>Q2</v>
      </c>
      <c r="AF2059" s="12" t="str">
        <f t="shared" si="98"/>
        <v>2024-Jun</v>
      </c>
      <c r="AG2059" s="12">
        <f>COUNTIF(C:C,Table1[[#This Row],[Customer_ID]])</f>
        <v>10</v>
      </c>
      <c r="AH2059" s="18" t="e">
        <f>IF([1]!Table1[[#This Row],[Customer_order_count]] &gt;= 10,"FREQUENT",IF([1]!Table1[[#This Row],[Customer_order_count]] &lt;= 10,"REGULAR","OCASSIONAL"))</f>
        <v>#REF!</v>
      </c>
    </row>
    <row r="2060" spans="1:34" x14ac:dyDescent="0.25">
      <c r="A2060" s="1" t="s">
        <v>2905</v>
      </c>
      <c r="B2060" s="2">
        <v>45889</v>
      </c>
      <c r="C2060" s="3" t="s">
        <v>903</v>
      </c>
      <c r="D2060" s="4" t="s">
        <v>904</v>
      </c>
      <c r="E2060" s="4" t="s">
        <v>3</v>
      </c>
      <c r="F2060" s="5">
        <v>47</v>
      </c>
      <c r="G2060" s="3" t="s">
        <v>275</v>
      </c>
      <c r="H2060" s="3" t="s">
        <v>276</v>
      </c>
      <c r="I2060" s="3" t="s">
        <v>31</v>
      </c>
      <c r="J2060" s="3" t="s">
        <v>32</v>
      </c>
      <c r="K2060" s="3" t="s">
        <v>25</v>
      </c>
      <c r="L2060" s="5">
        <v>1</v>
      </c>
      <c r="M2060" s="5">
        <v>5000</v>
      </c>
      <c r="N2060" s="6">
        <v>0.15</v>
      </c>
      <c r="O2060" s="5">
        <v>4250</v>
      </c>
      <c r="P2060" s="5">
        <v>3500</v>
      </c>
      <c r="Q2060" s="5">
        <f>Table1[[#This Row],[Sales]]-Table1[[#This Row],[Cost]]</f>
        <v>750</v>
      </c>
      <c r="R2060" s="3" t="s">
        <v>9</v>
      </c>
      <c r="S2060" s="3" t="s">
        <v>10</v>
      </c>
      <c r="T2060" s="3" t="s">
        <v>33</v>
      </c>
      <c r="U2060" s="3" t="s">
        <v>12</v>
      </c>
      <c r="V2060" s="6">
        <f>Table1[[#This Row],[Profit]]/Table1[[#This Row],[Sales]]</f>
        <v>0.17647058823529413</v>
      </c>
      <c r="W2060" s="3">
        <f>[1]!Table1[[#This Row],[Sales]]-[1]!Table1[[#This Row],[Cost]]-[1]!Table1[[#This Row],[Profit]]</f>
        <v>0</v>
      </c>
      <c r="X2060" s="3">
        <f>[1]!Table1[[#This Row],[Quantity]]*[1]!Table1[[#This Row],[Unit_Price]]</f>
        <v>5000</v>
      </c>
      <c r="Y2060" s="7">
        <f>[1]!Table1[[#This Row],[Gross_Sales]]*[1]!Table1[[#This Row],[Discount]]</f>
        <v>750</v>
      </c>
      <c r="Z2060" s="8">
        <f>[1]!Table1[[#This Row],[Gross_Sales]]*[1]!Table1[[#This Row],[Discount_amount]]</f>
        <v>3750000</v>
      </c>
      <c r="AA2060" s="6">
        <f>IFERROR([1]!Table1[[#This Row],[Profit]]/[1]!Table1[[#This Row],[Sales]],0)</f>
        <v>0.17647058823529413</v>
      </c>
      <c r="AB2060" s="3">
        <f>YEAR([1]!Table1[[#This Row],[Order_Date]])</f>
        <v>2025</v>
      </c>
      <c r="AC2060" s="3">
        <f>MONTH([1]!Table1[[#This Row],[Order_Date]])</f>
        <v>8</v>
      </c>
      <c r="AD2060" s="3" t="str">
        <f t="shared" si="96"/>
        <v>Aug</v>
      </c>
      <c r="AE2060" s="3" t="str">
        <f t="shared" si="97"/>
        <v>Q3</v>
      </c>
      <c r="AF2060" s="3" t="str">
        <f t="shared" si="98"/>
        <v>2025-Aug</v>
      </c>
      <c r="AG2060" s="3">
        <f>COUNTIF(C:C,Table1[[#This Row],[Customer_ID]])</f>
        <v>8</v>
      </c>
      <c r="AH2060" s="9" t="e">
        <f>IF([1]!Table1[[#This Row],[Customer_order_count]] &gt;= 10,"FREQUENT",IF([1]!Table1[[#This Row],[Customer_order_count]] &lt;= 10,"REGULAR","OCASSIONAL"))</f>
        <v>#REF!</v>
      </c>
    </row>
    <row r="2061" spans="1:34" x14ac:dyDescent="0.25">
      <c r="A2061" s="10" t="s">
        <v>2906</v>
      </c>
      <c r="B2061" s="11">
        <v>45961</v>
      </c>
      <c r="C2061" s="12" t="s">
        <v>1191</v>
      </c>
      <c r="D2061" s="13" t="s">
        <v>740</v>
      </c>
      <c r="E2061" s="13" t="s">
        <v>16</v>
      </c>
      <c r="F2061" s="14">
        <v>48</v>
      </c>
      <c r="G2061" s="12" t="s">
        <v>312</v>
      </c>
      <c r="H2061" s="12" t="s">
        <v>276</v>
      </c>
      <c r="I2061" s="12" t="s">
        <v>37</v>
      </c>
      <c r="J2061" s="12" t="s">
        <v>38</v>
      </c>
      <c r="K2061" s="12" t="s">
        <v>39</v>
      </c>
      <c r="L2061" s="14">
        <v>2</v>
      </c>
      <c r="M2061" s="14">
        <v>900</v>
      </c>
      <c r="N2061" s="15">
        <v>0</v>
      </c>
      <c r="O2061" s="14">
        <v>1800</v>
      </c>
      <c r="P2061" s="14">
        <v>1100</v>
      </c>
      <c r="Q2061" s="5">
        <f>Table1[[#This Row],[Sales]]-Table1[[#This Row],[Cost]]</f>
        <v>700</v>
      </c>
      <c r="R2061" s="12" t="s">
        <v>77</v>
      </c>
      <c r="S2061" s="12" t="s">
        <v>10</v>
      </c>
      <c r="T2061" s="12" t="s">
        <v>40</v>
      </c>
      <c r="U2061" s="12" t="s">
        <v>19</v>
      </c>
      <c r="V2061" s="6">
        <f>Table1[[#This Row],[Profit]]/Table1[[#This Row],[Sales]]</f>
        <v>0.3888888888888889</v>
      </c>
      <c r="W2061" s="12">
        <f>[1]!Table1[[#This Row],[Sales]]-[1]!Table1[[#This Row],[Cost]]-[1]!Table1[[#This Row],[Profit]]</f>
        <v>0</v>
      </c>
      <c r="X2061" s="12">
        <f>[1]!Table1[[#This Row],[Quantity]]*[1]!Table1[[#This Row],[Unit_Price]]</f>
        <v>1800</v>
      </c>
      <c r="Y2061" s="16">
        <f>[1]!Table1[[#This Row],[Gross_Sales]]*[1]!Table1[[#This Row],[Discount]]</f>
        <v>0</v>
      </c>
      <c r="Z2061" s="17">
        <f>[1]!Table1[[#This Row],[Gross_Sales]]*[1]!Table1[[#This Row],[Discount_amount]]</f>
        <v>0</v>
      </c>
      <c r="AA2061" s="15">
        <f>IFERROR([1]!Table1[[#This Row],[Profit]]/[1]!Table1[[#This Row],[Sales]],0)</f>
        <v>0.3888888888888889</v>
      </c>
      <c r="AB2061" s="12">
        <f>YEAR([1]!Table1[[#This Row],[Order_Date]])</f>
        <v>2025</v>
      </c>
      <c r="AC2061" s="12">
        <f>MONTH([1]!Table1[[#This Row],[Order_Date]])</f>
        <v>10</v>
      </c>
      <c r="AD2061" s="12" t="str">
        <f t="shared" si="96"/>
        <v>Oct</v>
      </c>
      <c r="AE2061" s="12" t="str">
        <f t="shared" si="97"/>
        <v>Q4</v>
      </c>
      <c r="AF2061" s="12" t="str">
        <f t="shared" si="98"/>
        <v>2025-Oct</v>
      </c>
      <c r="AG2061" s="12">
        <f>COUNTIF(C:C,Table1[[#This Row],[Customer_ID]])</f>
        <v>4</v>
      </c>
      <c r="AH2061" s="18" t="e">
        <f>IF([1]!Table1[[#This Row],[Customer_order_count]] &gt;= 10,"FREQUENT",IF([1]!Table1[[#This Row],[Customer_order_count]] &lt;= 10,"REGULAR","OCASSIONAL"))</f>
        <v>#REF!</v>
      </c>
    </row>
    <row r="2062" spans="1:34" x14ac:dyDescent="0.25">
      <c r="A2062" s="1" t="s">
        <v>2907</v>
      </c>
      <c r="B2062" s="2">
        <v>45856</v>
      </c>
      <c r="C2062" s="3" t="s">
        <v>747</v>
      </c>
      <c r="D2062" s="4" t="s">
        <v>748</v>
      </c>
      <c r="E2062" s="4" t="s">
        <v>16</v>
      </c>
      <c r="F2062" s="5">
        <v>54</v>
      </c>
      <c r="G2062" s="3" t="s">
        <v>407</v>
      </c>
      <c r="H2062" s="3" t="s">
        <v>285</v>
      </c>
      <c r="I2062" s="3" t="s">
        <v>186</v>
      </c>
      <c r="J2062" s="3" t="s">
        <v>187</v>
      </c>
      <c r="K2062" s="3" t="s">
        <v>91</v>
      </c>
      <c r="L2062" s="5">
        <v>1</v>
      </c>
      <c r="M2062" s="5">
        <v>12000</v>
      </c>
      <c r="N2062" s="6">
        <v>0.1</v>
      </c>
      <c r="O2062" s="5">
        <v>10800</v>
      </c>
      <c r="P2062" s="5">
        <v>9000</v>
      </c>
      <c r="Q2062" s="5">
        <f>Table1[[#This Row],[Sales]]-Table1[[#This Row],[Cost]]</f>
        <v>1800</v>
      </c>
      <c r="R2062" s="3" t="s">
        <v>77</v>
      </c>
      <c r="S2062" s="3" t="s">
        <v>10</v>
      </c>
      <c r="T2062" s="3" t="s">
        <v>33</v>
      </c>
      <c r="U2062" s="3" t="s">
        <v>27</v>
      </c>
      <c r="V2062" s="6">
        <f>Table1[[#This Row],[Profit]]/Table1[[#This Row],[Sales]]</f>
        <v>0.16666666666666666</v>
      </c>
      <c r="W2062" s="3">
        <f>[1]!Table1[[#This Row],[Sales]]-[1]!Table1[[#This Row],[Cost]]-[1]!Table1[[#This Row],[Profit]]</f>
        <v>0</v>
      </c>
      <c r="X2062" s="3">
        <f>[1]!Table1[[#This Row],[Quantity]]*[1]!Table1[[#This Row],[Unit_Price]]</f>
        <v>12000</v>
      </c>
      <c r="Y2062" s="7">
        <f>[1]!Table1[[#This Row],[Gross_Sales]]*[1]!Table1[[#This Row],[Discount]]</f>
        <v>1200</v>
      </c>
      <c r="Z2062" s="8">
        <f>[1]!Table1[[#This Row],[Gross_Sales]]*[1]!Table1[[#This Row],[Discount_amount]]</f>
        <v>14400000</v>
      </c>
      <c r="AA2062" s="6">
        <f>IFERROR([1]!Table1[[#This Row],[Profit]]/[1]!Table1[[#This Row],[Sales]],0)</f>
        <v>0.16666666666666666</v>
      </c>
      <c r="AB2062" s="3">
        <f>YEAR([1]!Table1[[#This Row],[Order_Date]])</f>
        <v>2025</v>
      </c>
      <c r="AC2062" s="3">
        <f>MONTH([1]!Table1[[#This Row],[Order_Date]])</f>
        <v>7</v>
      </c>
      <c r="AD2062" s="3" t="str">
        <f t="shared" si="96"/>
        <v>Jul</v>
      </c>
      <c r="AE2062" s="3" t="str">
        <f t="shared" si="97"/>
        <v>Q3</v>
      </c>
      <c r="AF2062" s="3" t="str">
        <f t="shared" si="98"/>
        <v>2025-Jul</v>
      </c>
      <c r="AG2062" s="3">
        <f>COUNTIF(C:C,Table1[[#This Row],[Customer_ID]])</f>
        <v>14</v>
      </c>
      <c r="AH2062" s="9" t="e">
        <f>IF([1]!Table1[[#This Row],[Customer_order_count]] &gt;= 10,"FREQUENT",IF([1]!Table1[[#This Row],[Customer_order_count]] &lt;= 10,"REGULAR","OCASSIONAL"))</f>
        <v>#REF!</v>
      </c>
    </row>
    <row r="2063" spans="1:34" x14ac:dyDescent="0.25">
      <c r="A2063" s="10" t="s">
        <v>2908</v>
      </c>
      <c r="B2063" s="11">
        <v>45567</v>
      </c>
      <c r="C2063" s="12" t="s">
        <v>1067</v>
      </c>
      <c r="D2063" s="13" t="s">
        <v>431</v>
      </c>
      <c r="E2063" s="13" t="s">
        <v>3</v>
      </c>
      <c r="F2063" s="14">
        <v>38</v>
      </c>
      <c r="G2063" s="12" t="s">
        <v>407</v>
      </c>
      <c r="H2063" s="12" t="s">
        <v>285</v>
      </c>
      <c r="I2063" s="12" t="s">
        <v>186</v>
      </c>
      <c r="J2063" s="12" t="s">
        <v>187</v>
      </c>
      <c r="K2063" s="12" t="s">
        <v>91</v>
      </c>
      <c r="L2063" s="14">
        <v>1</v>
      </c>
      <c r="M2063" s="14">
        <v>12000</v>
      </c>
      <c r="N2063" s="15">
        <v>0.25</v>
      </c>
      <c r="O2063" s="14">
        <v>9000</v>
      </c>
      <c r="P2063" s="14">
        <v>9000</v>
      </c>
      <c r="Q2063" s="5">
        <f>Table1[[#This Row],[Sales]]-Table1[[#This Row],[Cost]]</f>
        <v>0</v>
      </c>
      <c r="R2063" s="12" t="s">
        <v>17</v>
      </c>
      <c r="S2063" s="12" t="s">
        <v>10</v>
      </c>
      <c r="T2063" s="12" t="s">
        <v>40</v>
      </c>
      <c r="U2063" s="12" t="s">
        <v>27</v>
      </c>
      <c r="V2063" s="6">
        <f>Table1[[#This Row],[Profit]]/Table1[[#This Row],[Sales]]</f>
        <v>0</v>
      </c>
      <c r="W2063" s="12">
        <f>[1]!Table1[[#This Row],[Sales]]-[1]!Table1[[#This Row],[Cost]]-[1]!Table1[[#This Row],[Profit]]</f>
        <v>0</v>
      </c>
      <c r="X2063" s="12">
        <f>[1]!Table1[[#This Row],[Quantity]]*[1]!Table1[[#This Row],[Unit_Price]]</f>
        <v>12000</v>
      </c>
      <c r="Y2063" s="16">
        <f>[1]!Table1[[#This Row],[Gross_Sales]]*[1]!Table1[[#This Row],[Discount]]</f>
        <v>3000</v>
      </c>
      <c r="Z2063" s="17">
        <f>[1]!Table1[[#This Row],[Gross_Sales]]*[1]!Table1[[#This Row],[Discount_amount]]</f>
        <v>36000000</v>
      </c>
      <c r="AA2063" s="15">
        <f>IFERROR([1]!Table1[[#This Row],[Profit]]/[1]!Table1[[#This Row],[Sales]],0)</f>
        <v>0</v>
      </c>
      <c r="AB2063" s="12">
        <f>YEAR([1]!Table1[[#This Row],[Order_Date]])</f>
        <v>2024</v>
      </c>
      <c r="AC2063" s="12">
        <f>MONTH([1]!Table1[[#This Row],[Order_Date]])</f>
        <v>10</v>
      </c>
      <c r="AD2063" s="12" t="str">
        <f t="shared" si="96"/>
        <v>Oct</v>
      </c>
      <c r="AE2063" s="12" t="str">
        <f t="shared" si="97"/>
        <v>Q4</v>
      </c>
      <c r="AF2063" s="12" t="str">
        <f t="shared" si="98"/>
        <v>2024-Oct</v>
      </c>
      <c r="AG2063" s="12">
        <f>COUNTIF(C:C,Table1[[#This Row],[Customer_ID]])</f>
        <v>6</v>
      </c>
      <c r="AH2063" s="18" t="e">
        <f>IF([1]!Table1[[#This Row],[Customer_order_count]] &gt;= 10,"FREQUENT",IF([1]!Table1[[#This Row],[Customer_order_count]] &lt;= 10,"REGULAR","OCASSIONAL"))</f>
        <v>#REF!</v>
      </c>
    </row>
    <row r="2064" spans="1:34" x14ac:dyDescent="0.25">
      <c r="A2064" s="1" t="s">
        <v>2909</v>
      </c>
      <c r="B2064" s="2">
        <v>45696</v>
      </c>
      <c r="C2064" s="3" t="s">
        <v>799</v>
      </c>
      <c r="D2064" s="4" t="s">
        <v>43</v>
      </c>
      <c r="E2064" s="4" t="s">
        <v>3</v>
      </c>
      <c r="F2064" s="5">
        <v>28</v>
      </c>
      <c r="G2064" s="3" t="s">
        <v>317</v>
      </c>
      <c r="H2064" s="3" t="s">
        <v>5</v>
      </c>
      <c r="I2064" s="3" t="s">
        <v>176</v>
      </c>
      <c r="J2064" s="3" t="s">
        <v>177</v>
      </c>
      <c r="K2064" s="3" t="s">
        <v>25</v>
      </c>
      <c r="L2064" s="5">
        <v>1</v>
      </c>
      <c r="M2064" s="5">
        <v>22000</v>
      </c>
      <c r="N2064" s="6">
        <v>0.1</v>
      </c>
      <c r="O2064" s="5">
        <v>19800</v>
      </c>
      <c r="P2064" s="5">
        <v>16500</v>
      </c>
      <c r="Q2064" s="5">
        <f>Table1[[#This Row],[Sales]]-Table1[[#This Row],[Cost]]</f>
        <v>3300</v>
      </c>
      <c r="R2064" s="3" t="s">
        <v>17</v>
      </c>
      <c r="S2064" s="3" t="s">
        <v>10</v>
      </c>
      <c r="T2064" s="3" t="s">
        <v>18</v>
      </c>
      <c r="U2064" s="3" t="s">
        <v>27</v>
      </c>
      <c r="V2064" s="6">
        <f>Table1[[#This Row],[Profit]]/Table1[[#This Row],[Sales]]</f>
        <v>0.16666666666666666</v>
      </c>
      <c r="W2064" s="3">
        <f>[1]!Table1[[#This Row],[Sales]]-[1]!Table1[[#This Row],[Cost]]-[1]!Table1[[#This Row],[Profit]]</f>
        <v>0</v>
      </c>
      <c r="X2064" s="3">
        <f>[1]!Table1[[#This Row],[Quantity]]*[1]!Table1[[#This Row],[Unit_Price]]</f>
        <v>22000</v>
      </c>
      <c r="Y2064" s="7">
        <f>[1]!Table1[[#This Row],[Gross_Sales]]*[1]!Table1[[#This Row],[Discount]]</f>
        <v>2200</v>
      </c>
      <c r="Z2064" s="8">
        <f>[1]!Table1[[#This Row],[Gross_Sales]]*[1]!Table1[[#This Row],[Discount_amount]]</f>
        <v>48400000</v>
      </c>
      <c r="AA2064" s="6">
        <f>IFERROR([1]!Table1[[#This Row],[Profit]]/[1]!Table1[[#This Row],[Sales]],0)</f>
        <v>0.16666666666666666</v>
      </c>
      <c r="AB2064" s="3">
        <f>YEAR([1]!Table1[[#This Row],[Order_Date]])</f>
        <v>2025</v>
      </c>
      <c r="AC2064" s="3">
        <f>MONTH([1]!Table1[[#This Row],[Order_Date]])</f>
        <v>2</v>
      </c>
      <c r="AD2064" s="3" t="str">
        <f t="shared" si="96"/>
        <v>Feb</v>
      </c>
      <c r="AE2064" s="3" t="str">
        <f t="shared" si="97"/>
        <v>Q1</v>
      </c>
      <c r="AF2064" s="3" t="str">
        <f t="shared" si="98"/>
        <v>2025-Feb</v>
      </c>
      <c r="AG2064" s="3">
        <f>COUNTIF(C:C,Table1[[#This Row],[Customer_ID]])</f>
        <v>17</v>
      </c>
      <c r="AH2064" s="9" t="e">
        <f>IF([1]!Table1[[#This Row],[Customer_order_count]] &gt;= 10,"FREQUENT",IF([1]!Table1[[#This Row],[Customer_order_count]] &lt;= 10,"REGULAR","OCASSIONAL"))</f>
        <v>#REF!</v>
      </c>
    </row>
    <row r="2065" spans="1:34" x14ac:dyDescent="0.25">
      <c r="A2065" s="10" t="s">
        <v>2910</v>
      </c>
      <c r="B2065" s="11">
        <v>45736</v>
      </c>
      <c r="C2065" s="12" t="s">
        <v>707</v>
      </c>
      <c r="D2065" s="13" t="s">
        <v>708</v>
      </c>
      <c r="E2065" s="13" t="s">
        <v>3</v>
      </c>
      <c r="F2065" s="14">
        <v>26</v>
      </c>
      <c r="G2065" s="12" t="s">
        <v>295</v>
      </c>
      <c r="H2065" s="12" t="s">
        <v>270</v>
      </c>
      <c r="I2065" s="12" t="s">
        <v>264</v>
      </c>
      <c r="J2065" s="12" t="s">
        <v>265</v>
      </c>
      <c r="K2065" s="12" t="s">
        <v>46</v>
      </c>
      <c r="L2065" s="14">
        <v>1</v>
      </c>
      <c r="M2065" s="14">
        <v>800</v>
      </c>
      <c r="N2065" s="15">
        <v>0</v>
      </c>
      <c r="O2065" s="14">
        <v>800</v>
      </c>
      <c r="P2065" s="14">
        <v>500</v>
      </c>
      <c r="Q2065" s="5">
        <f>Table1[[#This Row],[Sales]]-Table1[[#This Row],[Cost]]</f>
        <v>300</v>
      </c>
      <c r="R2065" s="12" t="s">
        <v>26</v>
      </c>
      <c r="S2065" s="12" t="s">
        <v>10</v>
      </c>
      <c r="T2065" s="12" t="s">
        <v>18</v>
      </c>
      <c r="U2065" s="12" t="s">
        <v>27</v>
      </c>
      <c r="V2065" s="6">
        <f>Table1[[#This Row],[Profit]]/Table1[[#This Row],[Sales]]</f>
        <v>0.375</v>
      </c>
      <c r="W2065" s="12">
        <f>[1]!Table1[[#This Row],[Sales]]-[1]!Table1[[#This Row],[Cost]]-[1]!Table1[[#This Row],[Profit]]</f>
        <v>0</v>
      </c>
      <c r="X2065" s="12">
        <f>[1]!Table1[[#This Row],[Quantity]]*[1]!Table1[[#This Row],[Unit_Price]]</f>
        <v>800</v>
      </c>
      <c r="Y2065" s="16">
        <f>[1]!Table1[[#This Row],[Gross_Sales]]*[1]!Table1[[#This Row],[Discount]]</f>
        <v>0</v>
      </c>
      <c r="Z2065" s="17">
        <f>[1]!Table1[[#This Row],[Gross_Sales]]*[1]!Table1[[#This Row],[Discount_amount]]</f>
        <v>0</v>
      </c>
      <c r="AA2065" s="15">
        <f>IFERROR([1]!Table1[[#This Row],[Profit]]/[1]!Table1[[#This Row],[Sales]],0)</f>
        <v>0.375</v>
      </c>
      <c r="AB2065" s="12">
        <f>YEAR([1]!Table1[[#This Row],[Order_Date]])</f>
        <v>2025</v>
      </c>
      <c r="AC2065" s="12">
        <f>MONTH([1]!Table1[[#This Row],[Order_Date]])</f>
        <v>3</v>
      </c>
      <c r="AD2065" s="12" t="str">
        <f t="shared" si="96"/>
        <v>Mar</v>
      </c>
      <c r="AE2065" s="12" t="str">
        <f t="shared" si="97"/>
        <v>Q1</v>
      </c>
      <c r="AF2065" s="12" t="str">
        <f t="shared" si="98"/>
        <v>2025-Mar</v>
      </c>
      <c r="AG2065" s="12">
        <f>COUNTIF(C:C,Table1[[#This Row],[Customer_ID]])</f>
        <v>23</v>
      </c>
      <c r="AH2065" s="18" t="e">
        <f>IF([1]!Table1[[#This Row],[Customer_order_count]] &gt;= 10,"FREQUENT",IF([1]!Table1[[#This Row],[Customer_order_count]] &lt;= 10,"REGULAR","OCASSIONAL"))</f>
        <v>#REF!</v>
      </c>
    </row>
    <row r="2066" spans="1:34" x14ac:dyDescent="0.25">
      <c r="A2066" s="1" t="s">
        <v>2911</v>
      </c>
      <c r="B2066" s="2">
        <v>45799</v>
      </c>
      <c r="C2066" s="3" t="s">
        <v>289</v>
      </c>
      <c r="D2066" s="4" t="s">
        <v>224</v>
      </c>
      <c r="E2066" s="4" t="s">
        <v>16</v>
      </c>
      <c r="F2066" s="5">
        <v>53</v>
      </c>
      <c r="G2066" s="3" t="s">
        <v>290</v>
      </c>
      <c r="H2066" s="3" t="s">
        <v>276</v>
      </c>
      <c r="I2066" s="3" t="s">
        <v>305</v>
      </c>
      <c r="J2066" s="3" t="s">
        <v>306</v>
      </c>
      <c r="K2066" s="3" t="s">
        <v>91</v>
      </c>
      <c r="L2066" s="5">
        <v>2</v>
      </c>
      <c r="M2066" s="5">
        <v>8500</v>
      </c>
      <c r="N2066" s="6">
        <v>0.15</v>
      </c>
      <c r="O2066" s="5">
        <v>14450</v>
      </c>
      <c r="P2066" s="5">
        <v>13000</v>
      </c>
      <c r="Q2066" s="5">
        <f>Table1[[#This Row],[Sales]]-Table1[[#This Row],[Cost]]</f>
        <v>1450</v>
      </c>
      <c r="R2066" s="3" t="s">
        <v>17</v>
      </c>
      <c r="S2066" s="3" t="s">
        <v>10</v>
      </c>
      <c r="T2066" s="3" t="s">
        <v>11</v>
      </c>
      <c r="U2066" s="3" t="s">
        <v>12</v>
      </c>
      <c r="V2066" s="6">
        <f>Table1[[#This Row],[Profit]]/Table1[[#This Row],[Sales]]</f>
        <v>0.10034602076124567</v>
      </c>
      <c r="W2066" s="3">
        <f>[1]!Table1[[#This Row],[Sales]]-[1]!Table1[[#This Row],[Cost]]-[1]!Table1[[#This Row],[Profit]]</f>
        <v>0</v>
      </c>
      <c r="X2066" s="3">
        <f>[1]!Table1[[#This Row],[Quantity]]*[1]!Table1[[#This Row],[Unit_Price]]</f>
        <v>17000</v>
      </c>
      <c r="Y2066" s="7">
        <f>[1]!Table1[[#This Row],[Gross_Sales]]*[1]!Table1[[#This Row],[Discount]]</f>
        <v>2550</v>
      </c>
      <c r="Z2066" s="8">
        <f>[1]!Table1[[#This Row],[Gross_Sales]]*[1]!Table1[[#This Row],[Discount_amount]]</f>
        <v>43350000</v>
      </c>
      <c r="AA2066" s="6">
        <f>IFERROR([1]!Table1[[#This Row],[Profit]]/[1]!Table1[[#This Row],[Sales]],0)</f>
        <v>0.10034602076124567</v>
      </c>
      <c r="AB2066" s="3">
        <f>YEAR([1]!Table1[[#This Row],[Order_Date]])</f>
        <v>2025</v>
      </c>
      <c r="AC2066" s="3">
        <f>MONTH([1]!Table1[[#This Row],[Order_Date]])</f>
        <v>5</v>
      </c>
      <c r="AD2066" s="3" t="str">
        <f t="shared" si="96"/>
        <v>May</v>
      </c>
      <c r="AE2066" s="3" t="str">
        <f t="shared" si="97"/>
        <v>Q2</v>
      </c>
      <c r="AF2066" s="3" t="str">
        <f t="shared" si="98"/>
        <v>2025-May</v>
      </c>
      <c r="AG2066" s="3">
        <f>COUNTIF(C:C,Table1[[#This Row],[Customer_ID]])</f>
        <v>8</v>
      </c>
      <c r="AH2066" s="9" t="e">
        <f>IF([1]!Table1[[#This Row],[Customer_order_count]] &gt;= 10,"FREQUENT",IF([1]!Table1[[#This Row],[Customer_order_count]] &lt;= 10,"REGULAR","OCASSIONAL"))</f>
        <v>#REF!</v>
      </c>
    </row>
    <row r="2067" spans="1:34" x14ac:dyDescent="0.25">
      <c r="A2067" s="10" t="s">
        <v>2912</v>
      </c>
      <c r="B2067" s="11">
        <v>45472</v>
      </c>
      <c r="C2067" s="12" t="s">
        <v>1188</v>
      </c>
      <c r="D2067" s="12" t="s">
        <v>1189</v>
      </c>
      <c r="E2067" s="12" t="s">
        <v>16</v>
      </c>
      <c r="F2067" s="12">
        <v>41</v>
      </c>
      <c r="G2067" s="12" t="s">
        <v>312</v>
      </c>
      <c r="H2067" s="12" t="s">
        <v>276</v>
      </c>
      <c r="I2067" s="12" t="s">
        <v>186</v>
      </c>
      <c r="J2067" s="12" t="s">
        <v>187</v>
      </c>
      <c r="K2067" s="12" t="s">
        <v>91</v>
      </c>
      <c r="L2067" s="12">
        <v>1</v>
      </c>
      <c r="M2067" s="12">
        <v>12000</v>
      </c>
      <c r="N2067" s="12">
        <v>0.15</v>
      </c>
      <c r="O2067" s="12">
        <v>0</v>
      </c>
      <c r="P2067" s="12">
        <v>9000</v>
      </c>
      <c r="Q2067" s="5">
        <f>Table1[[#This Row],[Sales]]-Table1[[#This Row],[Cost]]</f>
        <v>-9000</v>
      </c>
      <c r="R2067" s="12" t="s">
        <v>17</v>
      </c>
      <c r="S2067" s="12" t="s">
        <v>291</v>
      </c>
      <c r="T2067" s="12" t="s">
        <v>11</v>
      </c>
      <c r="U2067" s="12" t="s">
        <v>19</v>
      </c>
      <c r="V2067" s="3" t="e">
        <f>Table1[[#This Row],[Profit]]/Table1[[#This Row],[Sales]]</f>
        <v>#DIV/0!</v>
      </c>
      <c r="W2067" s="12">
        <f>[1]!Table1[[#This Row],[Sales]]-[1]!Table1[[#This Row],[Cost]]-[1]!Table1[[#This Row],[Profit]]</f>
        <v>-9000</v>
      </c>
      <c r="X2067" s="12">
        <f>[1]!Table1[[#This Row],[Quantity]]*[1]!Table1[[#This Row],[Unit_Price]]</f>
        <v>12000</v>
      </c>
      <c r="Y2067" s="12">
        <f>[1]!Table1[[#This Row],[Gross_Sales]]*[1]!Table1[[#This Row],[Discount]]</f>
        <v>1800</v>
      </c>
      <c r="Z2067" s="12">
        <f>[1]!Table1[[#This Row],[Gross_Sales]]*[1]!Table1[[#This Row],[Discount_amount]]</f>
        <v>21600000</v>
      </c>
      <c r="AA2067" s="12">
        <f>IFERROR([1]!Table1[[#This Row],[Profit]]/[1]!Table1[[#This Row],[Sales]],0)</f>
        <v>0</v>
      </c>
      <c r="AB2067" s="12">
        <f>YEAR([1]!Table1[[#This Row],[Order_Date]])</f>
        <v>2024</v>
      </c>
      <c r="AC2067" s="12">
        <f>MONTH([1]!Table1[[#This Row],[Order_Date]])</f>
        <v>6</v>
      </c>
      <c r="AD2067" s="12" t="str">
        <f t="shared" si="96"/>
        <v>Jun</v>
      </c>
      <c r="AE2067" s="12" t="str">
        <f t="shared" si="97"/>
        <v>Q2</v>
      </c>
      <c r="AF2067" s="12" t="str">
        <f t="shared" si="98"/>
        <v>2024-Jun</v>
      </c>
      <c r="AG2067" s="12">
        <f>COUNTIF(C:C,Table1[[#This Row],[Customer_ID]])</f>
        <v>4</v>
      </c>
      <c r="AH2067" s="18" t="e">
        <f>IF([1]!Table1[[#This Row],[Customer_order_count]] &gt;= 10,"FREQUENT",IF([1]!Table1[[#This Row],[Customer_order_count]] &lt;= 10,"REGULAR","OCASSIONAL"))</f>
        <v>#REF!</v>
      </c>
    </row>
    <row r="2068" spans="1:34" x14ac:dyDescent="0.25">
      <c r="A2068" s="1" t="s">
        <v>2913</v>
      </c>
      <c r="B2068" s="2">
        <v>45476</v>
      </c>
      <c r="C2068" s="3" t="s">
        <v>540</v>
      </c>
      <c r="D2068" s="4" t="s">
        <v>541</v>
      </c>
      <c r="E2068" s="4" t="s">
        <v>3</v>
      </c>
      <c r="F2068" s="5">
        <v>47</v>
      </c>
      <c r="G2068" s="3" t="s">
        <v>275</v>
      </c>
      <c r="H2068" s="3" t="s">
        <v>276</v>
      </c>
      <c r="I2068" s="3" t="s">
        <v>51</v>
      </c>
      <c r="J2068" s="3" t="s">
        <v>52</v>
      </c>
      <c r="K2068" s="3" t="s">
        <v>8</v>
      </c>
      <c r="L2068" s="5">
        <v>1</v>
      </c>
      <c r="M2068" s="5">
        <v>4500</v>
      </c>
      <c r="N2068" s="6">
        <v>0.1</v>
      </c>
      <c r="O2068" s="5">
        <v>4050</v>
      </c>
      <c r="P2068" s="5">
        <v>3200</v>
      </c>
      <c r="Q2068" s="5">
        <f>Table1[[#This Row],[Sales]]-Table1[[#This Row],[Cost]]</f>
        <v>850</v>
      </c>
      <c r="R2068" s="3" t="s">
        <v>26</v>
      </c>
      <c r="S2068" s="3" t="s">
        <v>10</v>
      </c>
      <c r="T2068" s="3" t="s">
        <v>33</v>
      </c>
      <c r="U2068" s="3" t="s">
        <v>19</v>
      </c>
      <c r="V2068" s="6">
        <f>Table1[[#This Row],[Profit]]/Table1[[#This Row],[Sales]]</f>
        <v>0.20987654320987653</v>
      </c>
      <c r="W2068" s="3">
        <f>[1]!Table1[[#This Row],[Sales]]-[1]!Table1[[#This Row],[Cost]]-[1]!Table1[[#This Row],[Profit]]</f>
        <v>0</v>
      </c>
      <c r="X2068" s="3">
        <f>[1]!Table1[[#This Row],[Quantity]]*[1]!Table1[[#This Row],[Unit_Price]]</f>
        <v>4500</v>
      </c>
      <c r="Y2068" s="7">
        <f>[1]!Table1[[#This Row],[Gross_Sales]]*[1]!Table1[[#This Row],[Discount]]</f>
        <v>450</v>
      </c>
      <c r="Z2068" s="8">
        <f>[1]!Table1[[#This Row],[Gross_Sales]]*[1]!Table1[[#This Row],[Discount_amount]]</f>
        <v>2025000</v>
      </c>
      <c r="AA2068" s="6">
        <f>IFERROR([1]!Table1[[#This Row],[Profit]]/[1]!Table1[[#This Row],[Sales]],0)</f>
        <v>0.20987654320987653</v>
      </c>
      <c r="AB2068" s="3">
        <f>YEAR([1]!Table1[[#This Row],[Order_Date]])</f>
        <v>2024</v>
      </c>
      <c r="AC2068" s="3">
        <f>MONTH([1]!Table1[[#This Row],[Order_Date]])</f>
        <v>7</v>
      </c>
      <c r="AD2068" s="3" t="str">
        <f t="shared" si="96"/>
        <v>Jul</v>
      </c>
      <c r="AE2068" s="3" t="str">
        <f t="shared" si="97"/>
        <v>Q3</v>
      </c>
      <c r="AF2068" s="3" t="str">
        <f t="shared" si="98"/>
        <v>2024-Jul</v>
      </c>
      <c r="AG2068" s="3">
        <f>COUNTIF(C:C,Table1[[#This Row],[Customer_ID]])</f>
        <v>17</v>
      </c>
      <c r="AH2068" s="9" t="e">
        <f>IF([1]!Table1[[#This Row],[Customer_order_count]] &gt;= 10,"FREQUENT",IF([1]!Table1[[#This Row],[Customer_order_count]] &lt;= 10,"REGULAR","OCASSIONAL"))</f>
        <v>#REF!</v>
      </c>
    </row>
    <row r="2069" spans="1:34" x14ac:dyDescent="0.25">
      <c r="A2069" s="10" t="s">
        <v>2914</v>
      </c>
      <c r="B2069" s="11">
        <v>45473</v>
      </c>
      <c r="C2069" s="12" t="s">
        <v>2173</v>
      </c>
      <c r="D2069" s="13" t="s">
        <v>80</v>
      </c>
      <c r="E2069" s="13" t="s">
        <v>3</v>
      </c>
      <c r="F2069" s="14">
        <v>56</v>
      </c>
      <c r="G2069" s="12" t="s">
        <v>339</v>
      </c>
      <c r="H2069" s="12" t="s">
        <v>285</v>
      </c>
      <c r="I2069" s="12" t="s">
        <v>95</v>
      </c>
      <c r="J2069" s="12" t="s">
        <v>96</v>
      </c>
      <c r="K2069" s="12" t="s">
        <v>46</v>
      </c>
      <c r="L2069" s="14">
        <v>3</v>
      </c>
      <c r="M2069" s="14">
        <v>600</v>
      </c>
      <c r="N2069" s="15">
        <v>0.15</v>
      </c>
      <c r="O2069" s="14">
        <v>1530</v>
      </c>
      <c r="P2069" s="14">
        <v>1140</v>
      </c>
      <c r="Q2069" s="5">
        <f>Table1[[#This Row],[Sales]]-Table1[[#This Row],[Cost]]</f>
        <v>390</v>
      </c>
      <c r="R2069" s="12" t="s">
        <v>9</v>
      </c>
      <c r="S2069" s="12" t="s">
        <v>10</v>
      </c>
      <c r="T2069" s="12" t="s">
        <v>11</v>
      </c>
      <c r="U2069" s="12" t="s">
        <v>19</v>
      </c>
      <c r="V2069" s="6">
        <f>Table1[[#This Row],[Profit]]/Table1[[#This Row],[Sales]]</f>
        <v>0.25490196078431371</v>
      </c>
      <c r="W2069" s="12">
        <f>[1]!Table1[[#This Row],[Sales]]-[1]!Table1[[#This Row],[Cost]]-[1]!Table1[[#This Row],[Profit]]</f>
        <v>0</v>
      </c>
      <c r="X2069" s="12">
        <f>[1]!Table1[[#This Row],[Quantity]]*[1]!Table1[[#This Row],[Unit_Price]]</f>
        <v>1800</v>
      </c>
      <c r="Y2069" s="16">
        <f>[1]!Table1[[#This Row],[Gross_Sales]]*[1]!Table1[[#This Row],[Discount]]</f>
        <v>270</v>
      </c>
      <c r="Z2069" s="17">
        <f>[1]!Table1[[#This Row],[Gross_Sales]]*[1]!Table1[[#This Row],[Discount_amount]]</f>
        <v>486000</v>
      </c>
      <c r="AA2069" s="15">
        <f>IFERROR([1]!Table1[[#This Row],[Profit]]/[1]!Table1[[#This Row],[Sales]],0)</f>
        <v>0.25490196078431371</v>
      </c>
      <c r="AB2069" s="12">
        <f>YEAR([1]!Table1[[#This Row],[Order_Date]])</f>
        <v>2024</v>
      </c>
      <c r="AC2069" s="12">
        <f>MONTH([1]!Table1[[#This Row],[Order_Date]])</f>
        <v>6</v>
      </c>
      <c r="AD2069" s="12" t="str">
        <f t="shared" si="96"/>
        <v>Jun</v>
      </c>
      <c r="AE2069" s="12" t="str">
        <f t="shared" si="97"/>
        <v>Q2</v>
      </c>
      <c r="AF2069" s="12" t="str">
        <f t="shared" si="98"/>
        <v>2024-Jun</v>
      </c>
      <c r="AG2069" s="12">
        <f>COUNTIF(C:C,Table1[[#This Row],[Customer_ID]])</f>
        <v>4</v>
      </c>
      <c r="AH2069" s="18" t="e">
        <f>IF([1]!Table1[[#This Row],[Customer_order_count]] &gt;= 10,"FREQUENT",IF([1]!Table1[[#This Row],[Customer_order_count]] &lt;= 10,"REGULAR","OCASSIONAL"))</f>
        <v>#REF!</v>
      </c>
    </row>
    <row r="2070" spans="1:34" x14ac:dyDescent="0.25">
      <c r="A2070" s="1" t="s">
        <v>2915</v>
      </c>
      <c r="B2070" s="2">
        <v>45438</v>
      </c>
      <c r="C2070" s="3" t="s">
        <v>2916</v>
      </c>
      <c r="D2070" s="4" t="s">
        <v>1503</v>
      </c>
      <c r="E2070" s="4" t="s">
        <v>16</v>
      </c>
      <c r="F2070" s="5">
        <v>31</v>
      </c>
      <c r="G2070" s="3" t="s">
        <v>312</v>
      </c>
      <c r="H2070" s="3" t="s">
        <v>276</v>
      </c>
      <c r="I2070" s="3" t="s">
        <v>65</v>
      </c>
      <c r="J2070" s="3" t="s">
        <v>66</v>
      </c>
      <c r="K2070" s="3" t="s">
        <v>25</v>
      </c>
      <c r="L2070" s="5">
        <v>1</v>
      </c>
      <c r="M2070" s="5">
        <v>2500</v>
      </c>
      <c r="N2070" s="6">
        <v>0.05</v>
      </c>
      <c r="O2070" s="5">
        <v>2375</v>
      </c>
      <c r="P2070" s="5">
        <v>1600</v>
      </c>
      <c r="Q2070" s="5">
        <f>Table1[[#This Row],[Sales]]-Table1[[#This Row],[Cost]]</f>
        <v>775</v>
      </c>
      <c r="R2070" s="3" t="s">
        <v>17</v>
      </c>
      <c r="S2070" s="3" t="s">
        <v>10</v>
      </c>
      <c r="T2070" s="3" t="s">
        <v>11</v>
      </c>
      <c r="U2070" s="3" t="s">
        <v>12</v>
      </c>
      <c r="V2070" s="6">
        <f>Table1[[#This Row],[Profit]]/Table1[[#This Row],[Sales]]</f>
        <v>0.32631578947368423</v>
      </c>
      <c r="W2070" s="3">
        <f>[1]!Table1[[#This Row],[Sales]]-[1]!Table1[[#This Row],[Cost]]-[1]!Table1[[#This Row],[Profit]]</f>
        <v>0</v>
      </c>
      <c r="X2070" s="3">
        <f>[1]!Table1[[#This Row],[Quantity]]*[1]!Table1[[#This Row],[Unit_Price]]</f>
        <v>2500</v>
      </c>
      <c r="Y2070" s="7">
        <f>[1]!Table1[[#This Row],[Gross_Sales]]*[1]!Table1[[#This Row],[Discount]]</f>
        <v>125</v>
      </c>
      <c r="Z2070" s="8">
        <f>[1]!Table1[[#This Row],[Gross_Sales]]*[1]!Table1[[#This Row],[Discount_amount]]</f>
        <v>312500</v>
      </c>
      <c r="AA2070" s="6">
        <f>IFERROR([1]!Table1[[#This Row],[Profit]]/[1]!Table1[[#This Row],[Sales]],0)</f>
        <v>0.32631578947368423</v>
      </c>
      <c r="AB2070" s="3">
        <f>YEAR([1]!Table1[[#This Row],[Order_Date]])</f>
        <v>2024</v>
      </c>
      <c r="AC2070" s="3">
        <f>MONTH([1]!Table1[[#This Row],[Order_Date]])</f>
        <v>5</v>
      </c>
      <c r="AD2070" s="3" t="str">
        <f t="shared" si="96"/>
        <v>May</v>
      </c>
      <c r="AE2070" s="3" t="str">
        <f t="shared" si="97"/>
        <v>Q2</v>
      </c>
      <c r="AF2070" s="3" t="str">
        <f t="shared" si="98"/>
        <v>2024-May</v>
      </c>
      <c r="AG2070" s="3">
        <f>COUNTIF(C:C,Table1[[#This Row],[Customer_ID]])</f>
        <v>5</v>
      </c>
      <c r="AH2070" s="9" t="e">
        <f>IF([1]!Table1[[#This Row],[Customer_order_count]] &gt;= 10,"FREQUENT",IF([1]!Table1[[#This Row],[Customer_order_count]] &lt;= 10,"REGULAR","OCASSIONAL"))</f>
        <v>#REF!</v>
      </c>
    </row>
    <row r="2071" spans="1:34" x14ac:dyDescent="0.25">
      <c r="A2071" s="10" t="s">
        <v>2917</v>
      </c>
      <c r="B2071" s="11">
        <v>45952</v>
      </c>
      <c r="C2071" s="12" t="s">
        <v>1202</v>
      </c>
      <c r="D2071" s="13" t="s">
        <v>1203</v>
      </c>
      <c r="E2071" s="13" t="s">
        <v>3</v>
      </c>
      <c r="F2071" s="14">
        <v>38</v>
      </c>
      <c r="G2071" s="12" t="s">
        <v>263</v>
      </c>
      <c r="H2071" s="12" t="s">
        <v>5</v>
      </c>
      <c r="I2071" s="12" t="s">
        <v>95</v>
      </c>
      <c r="J2071" s="12" t="s">
        <v>96</v>
      </c>
      <c r="K2071" s="12" t="s">
        <v>46</v>
      </c>
      <c r="L2071" s="14">
        <v>1</v>
      </c>
      <c r="M2071" s="14">
        <v>600</v>
      </c>
      <c r="N2071" s="15">
        <v>0.2</v>
      </c>
      <c r="O2071" s="14">
        <v>480</v>
      </c>
      <c r="P2071" s="14">
        <v>380</v>
      </c>
      <c r="Q2071" s="5">
        <f>Table1[[#This Row],[Sales]]-Table1[[#This Row],[Cost]]</f>
        <v>100</v>
      </c>
      <c r="R2071" s="12" t="s">
        <v>26</v>
      </c>
      <c r="S2071" s="12" t="s">
        <v>10</v>
      </c>
      <c r="T2071" s="12" t="s">
        <v>40</v>
      </c>
      <c r="U2071" s="12" t="s">
        <v>19</v>
      </c>
      <c r="V2071" s="6">
        <f>Table1[[#This Row],[Profit]]/Table1[[#This Row],[Sales]]</f>
        <v>0.20833333333333334</v>
      </c>
      <c r="W2071" s="12">
        <f>[1]!Table1[[#This Row],[Sales]]-[1]!Table1[[#This Row],[Cost]]-[1]!Table1[[#This Row],[Profit]]</f>
        <v>0</v>
      </c>
      <c r="X2071" s="12">
        <f>[1]!Table1[[#This Row],[Quantity]]*[1]!Table1[[#This Row],[Unit_Price]]</f>
        <v>600</v>
      </c>
      <c r="Y2071" s="16">
        <f>[1]!Table1[[#This Row],[Gross_Sales]]*[1]!Table1[[#This Row],[Discount]]</f>
        <v>120</v>
      </c>
      <c r="Z2071" s="17">
        <f>[1]!Table1[[#This Row],[Gross_Sales]]*[1]!Table1[[#This Row],[Discount_amount]]</f>
        <v>72000</v>
      </c>
      <c r="AA2071" s="15">
        <f>IFERROR([1]!Table1[[#This Row],[Profit]]/[1]!Table1[[#This Row],[Sales]],0)</f>
        <v>0.20833333333333334</v>
      </c>
      <c r="AB2071" s="12">
        <f>YEAR([1]!Table1[[#This Row],[Order_Date]])</f>
        <v>2025</v>
      </c>
      <c r="AC2071" s="12">
        <f>MONTH([1]!Table1[[#This Row],[Order_Date]])</f>
        <v>10</v>
      </c>
      <c r="AD2071" s="12" t="str">
        <f t="shared" si="96"/>
        <v>Oct</v>
      </c>
      <c r="AE2071" s="12" t="str">
        <f t="shared" si="97"/>
        <v>Q4</v>
      </c>
      <c r="AF2071" s="12" t="str">
        <f t="shared" si="98"/>
        <v>2025-Oct</v>
      </c>
      <c r="AG2071" s="12">
        <f>COUNTIF(C:C,Table1[[#This Row],[Customer_ID]])</f>
        <v>5</v>
      </c>
      <c r="AH2071" s="18" t="e">
        <f>IF([1]!Table1[[#This Row],[Customer_order_count]] &gt;= 10,"FREQUENT",IF([1]!Table1[[#This Row],[Customer_order_count]] &lt;= 10,"REGULAR","OCASSIONAL"))</f>
        <v>#REF!</v>
      </c>
    </row>
    <row r="2072" spans="1:34" x14ac:dyDescent="0.25">
      <c r="A2072" s="1" t="s">
        <v>2918</v>
      </c>
      <c r="B2072" s="2">
        <v>45304</v>
      </c>
      <c r="C2072" s="3" t="s">
        <v>1904</v>
      </c>
      <c r="D2072" s="4" t="s">
        <v>868</v>
      </c>
      <c r="E2072" s="4" t="s">
        <v>16</v>
      </c>
      <c r="F2072" s="5">
        <v>42</v>
      </c>
      <c r="G2072" s="3" t="s">
        <v>407</v>
      </c>
      <c r="H2072" s="3" t="s">
        <v>285</v>
      </c>
      <c r="I2072" s="3" t="s">
        <v>56</v>
      </c>
      <c r="J2072" s="3" t="s">
        <v>57</v>
      </c>
      <c r="K2072" s="3" t="s">
        <v>58</v>
      </c>
      <c r="L2072" s="5">
        <v>1</v>
      </c>
      <c r="M2072" s="5">
        <v>1200</v>
      </c>
      <c r="N2072" s="6">
        <v>0.05</v>
      </c>
      <c r="O2072" s="5">
        <v>1140</v>
      </c>
      <c r="P2072" s="5">
        <v>800</v>
      </c>
      <c r="Q2072" s="5">
        <f>Table1[[#This Row],[Sales]]-Table1[[#This Row],[Cost]]</f>
        <v>340</v>
      </c>
      <c r="R2072" s="3" t="s">
        <v>26</v>
      </c>
      <c r="S2072" s="3" t="s">
        <v>10</v>
      </c>
      <c r="T2072" s="3" t="s">
        <v>18</v>
      </c>
      <c r="U2072" s="3" t="s">
        <v>19</v>
      </c>
      <c r="V2072" s="6">
        <f>Table1[[#This Row],[Profit]]/Table1[[#This Row],[Sales]]</f>
        <v>0.2982456140350877</v>
      </c>
      <c r="W2072" s="3">
        <f>[1]!Table1[[#This Row],[Sales]]-[1]!Table1[[#This Row],[Cost]]-[1]!Table1[[#This Row],[Profit]]</f>
        <v>0</v>
      </c>
      <c r="X2072" s="3">
        <f>[1]!Table1[[#This Row],[Quantity]]*[1]!Table1[[#This Row],[Unit_Price]]</f>
        <v>1200</v>
      </c>
      <c r="Y2072" s="7">
        <f>[1]!Table1[[#This Row],[Gross_Sales]]*[1]!Table1[[#This Row],[Discount]]</f>
        <v>60</v>
      </c>
      <c r="Z2072" s="8">
        <f>[1]!Table1[[#This Row],[Gross_Sales]]*[1]!Table1[[#This Row],[Discount_amount]]</f>
        <v>72000</v>
      </c>
      <c r="AA2072" s="6">
        <f>IFERROR([1]!Table1[[#This Row],[Profit]]/[1]!Table1[[#This Row],[Sales]],0)</f>
        <v>0.2982456140350877</v>
      </c>
      <c r="AB2072" s="3">
        <f>YEAR([1]!Table1[[#This Row],[Order_Date]])</f>
        <v>2024</v>
      </c>
      <c r="AC2072" s="3">
        <f>MONTH([1]!Table1[[#This Row],[Order_Date]])</f>
        <v>1</v>
      </c>
      <c r="AD2072" s="3" t="str">
        <f t="shared" si="96"/>
        <v>Jan</v>
      </c>
      <c r="AE2072" s="3" t="str">
        <f t="shared" si="97"/>
        <v>Q1</v>
      </c>
      <c r="AF2072" s="3" t="str">
        <f t="shared" si="98"/>
        <v>2024-Jan</v>
      </c>
      <c r="AG2072" s="3">
        <f>COUNTIF(C:C,Table1[[#This Row],[Customer_ID]])</f>
        <v>2</v>
      </c>
      <c r="AH2072" s="9" t="e">
        <f>IF([1]!Table1[[#This Row],[Customer_order_count]] &gt;= 10,"FREQUENT",IF([1]!Table1[[#This Row],[Customer_order_count]] &lt;= 10,"REGULAR","OCASSIONAL"))</f>
        <v>#REF!</v>
      </c>
    </row>
    <row r="2073" spans="1:34" x14ac:dyDescent="0.25">
      <c r="A2073" s="10" t="s">
        <v>2919</v>
      </c>
      <c r="B2073" s="11">
        <v>45404</v>
      </c>
      <c r="C2073" s="12" t="s">
        <v>553</v>
      </c>
      <c r="D2073" s="13" t="s">
        <v>493</v>
      </c>
      <c r="E2073" s="13" t="s">
        <v>16</v>
      </c>
      <c r="F2073" s="14">
        <v>42</v>
      </c>
      <c r="G2073" s="12" t="s">
        <v>284</v>
      </c>
      <c r="H2073" s="12" t="s">
        <v>285</v>
      </c>
      <c r="I2073" s="12" t="s">
        <v>23</v>
      </c>
      <c r="J2073" s="12" t="s">
        <v>24</v>
      </c>
      <c r="K2073" s="12" t="s">
        <v>25</v>
      </c>
      <c r="L2073" s="14">
        <v>1</v>
      </c>
      <c r="M2073" s="14">
        <v>55000</v>
      </c>
      <c r="N2073" s="15">
        <v>0.1</v>
      </c>
      <c r="O2073" s="14">
        <v>49500</v>
      </c>
      <c r="P2073" s="14">
        <v>40000</v>
      </c>
      <c r="Q2073" s="5">
        <f>Table1[[#This Row],[Sales]]-Table1[[#This Row],[Cost]]</f>
        <v>9500</v>
      </c>
      <c r="R2073" s="12" t="s">
        <v>9</v>
      </c>
      <c r="S2073" s="12" t="s">
        <v>10</v>
      </c>
      <c r="T2073" s="12" t="s">
        <v>11</v>
      </c>
      <c r="U2073" s="12" t="s">
        <v>27</v>
      </c>
      <c r="V2073" s="6">
        <f>Table1[[#This Row],[Profit]]/Table1[[#This Row],[Sales]]</f>
        <v>0.19191919191919191</v>
      </c>
      <c r="W2073" s="12">
        <f>[1]!Table1[[#This Row],[Sales]]-[1]!Table1[[#This Row],[Cost]]-[1]!Table1[[#This Row],[Profit]]</f>
        <v>0</v>
      </c>
      <c r="X2073" s="12">
        <f>[1]!Table1[[#This Row],[Quantity]]*[1]!Table1[[#This Row],[Unit_Price]]</f>
        <v>55000</v>
      </c>
      <c r="Y2073" s="16">
        <f>[1]!Table1[[#This Row],[Gross_Sales]]*[1]!Table1[[#This Row],[Discount]]</f>
        <v>5500</v>
      </c>
      <c r="Z2073" s="17">
        <f>[1]!Table1[[#This Row],[Gross_Sales]]*[1]!Table1[[#This Row],[Discount_amount]]</f>
        <v>302500000</v>
      </c>
      <c r="AA2073" s="15">
        <f>IFERROR([1]!Table1[[#This Row],[Profit]]/[1]!Table1[[#This Row],[Sales]],0)</f>
        <v>0.19191919191919191</v>
      </c>
      <c r="AB2073" s="12">
        <f>YEAR([1]!Table1[[#This Row],[Order_Date]])</f>
        <v>2024</v>
      </c>
      <c r="AC2073" s="12">
        <f>MONTH([1]!Table1[[#This Row],[Order_Date]])</f>
        <v>4</v>
      </c>
      <c r="AD2073" s="12" t="str">
        <f t="shared" si="96"/>
        <v>Apr</v>
      </c>
      <c r="AE2073" s="12" t="str">
        <f t="shared" si="97"/>
        <v>Q2</v>
      </c>
      <c r="AF2073" s="12" t="str">
        <f t="shared" si="98"/>
        <v>2024-Apr</v>
      </c>
      <c r="AG2073" s="12">
        <f>COUNTIF(C:C,Table1[[#This Row],[Customer_ID]])</f>
        <v>11</v>
      </c>
      <c r="AH2073" s="18" t="e">
        <f>IF([1]!Table1[[#This Row],[Customer_order_count]] &gt;= 10,"FREQUENT",IF([1]!Table1[[#This Row],[Customer_order_count]] &lt;= 10,"REGULAR","OCASSIONAL"))</f>
        <v>#REF!</v>
      </c>
    </row>
    <row r="2074" spans="1:34" x14ac:dyDescent="0.25">
      <c r="A2074" s="1" t="s">
        <v>2920</v>
      </c>
      <c r="B2074" s="2">
        <v>45336</v>
      </c>
      <c r="C2074" s="3" t="s">
        <v>397</v>
      </c>
      <c r="D2074" s="4" t="s">
        <v>329</v>
      </c>
      <c r="E2074" s="4" t="s">
        <v>3</v>
      </c>
      <c r="F2074" s="5">
        <v>25</v>
      </c>
      <c r="G2074" s="3" t="s">
        <v>295</v>
      </c>
      <c r="H2074" s="3" t="s">
        <v>270</v>
      </c>
      <c r="I2074" s="3" t="s">
        <v>176</v>
      </c>
      <c r="J2074" s="3" t="s">
        <v>177</v>
      </c>
      <c r="K2074" s="3" t="s">
        <v>25</v>
      </c>
      <c r="L2074" s="5">
        <v>3</v>
      </c>
      <c r="M2074" s="5">
        <v>22000</v>
      </c>
      <c r="N2074" s="6">
        <v>0</v>
      </c>
      <c r="O2074" s="5">
        <v>66000</v>
      </c>
      <c r="P2074" s="5">
        <v>49500</v>
      </c>
      <c r="Q2074" s="5">
        <f>Table1[[#This Row],[Sales]]-Table1[[#This Row],[Cost]]</f>
        <v>16500</v>
      </c>
      <c r="R2074" s="3" t="s">
        <v>26</v>
      </c>
      <c r="S2074" s="3" t="s">
        <v>10</v>
      </c>
      <c r="T2074" s="3" t="s">
        <v>18</v>
      </c>
      <c r="U2074" s="3" t="s">
        <v>27</v>
      </c>
      <c r="V2074" s="6">
        <f>Table1[[#This Row],[Profit]]/Table1[[#This Row],[Sales]]</f>
        <v>0.25</v>
      </c>
      <c r="W2074" s="3">
        <f>[1]!Table1[[#This Row],[Sales]]-[1]!Table1[[#This Row],[Cost]]-[1]!Table1[[#This Row],[Profit]]</f>
        <v>0</v>
      </c>
      <c r="X2074" s="3">
        <f>[1]!Table1[[#This Row],[Quantity]]*[1]!Table1[[#This Row],[Unit_Price]]</f>
        <v>66000</v>
      </c>
      <c r="Y2074" s="7">
        <f>[1]!Table1[[#This Row],[Gross_Sales]]*[1]!Table1[[#This Row],[Discount]]</f>
        <v>0</v>
      </c>
      <c r="Z2074" s="8">
        <f>[1]!Table1[[#This Row],[Gross_Sales]]*[1]!Table1[[#This Row],[Discount_amount]]</f>
        <v>0</v>
      </c>
      <c r="AA2074" s="6">
        <f>IFERROR([1]!Table1[[#This Row],[Profit]]/[1]!Table1[[#This Row],[Sales]],0)</f>
        <v>0.25</v>
      </c>
      <c r="AB2074" s="3">
        <f>YEAR([1]!Table1[[#This Row],[Order_Date]])</f>
        <v>2024</v>
      </c>
      <c r="AC2074" s="3">
        <f>MONTH([1]!Table1[[#This Row],[Order_Date]])</f>
        <v>2</v>
      </c>
      <c r="AD2074" s="3" t="str">
        <f t="shared" si="96"/>
        <v>Feb</v>
      </c>
      <c r="AE2074" s="3" t="str">
        <f t="shared" si="97"/>
        <v>Q1</v>
      </c>
      <c r="AF2074" s="3" t="str">
        <f t="shared" si="98"/>
        <v>2024-Feb</v>
      </c>
      <c r="AG2074" s="3">
        <f>COUNTIF(C:C,Table1[[#This Row],[Customer_ID]])</f>
        <v>14</v>
      </c>
      <c r="AH2074" s="9" t="e">
        <f>IF([1]!Table1[[#This Row],[Customer_order_count]] &gt;= 10,"FREQUENT",IF([1]!Table1[[#This Row],[Customer_order_count]] &lt;= 10,"REGULAR","OCASSIONAL"))</f>
        <v>#REF!</v>
      </c>
    </row>
    <row r="2075" spans="1:34" x14ac:dyDescent="0.25">
      <c r="A2075" s="10" t="s">
        <v>2921</v>
      </c>
      <c r="B2075" s="11">
        <v>45438</v>
      </c>
      <c r="C2075" s="12" t="s">
        <v>1394</v>
      </c>
      <c r="D2075" s="13" t="s">
        <v>64</v>
      </c>
      <c r="E2075" s="13" t="s">
        <v>3</v>
      </c>
      <c r="F2075" s="14">
        <v>38</v>
      </c>
      <c r="G2075" s="12" t="s">
        <v>317</v>
      </c>
      <c r="H2075" s="12" t="s">
        <v>5</v>
      </c>
      <c r="I2075" s="12" t="s">
        <v>51</v>
      </c>
      <c r="J2075" s="12" t="s">
        <v>52</v>
      </c>
      <c r="K2075" s="12" t="s">
        <v>8</v>
      </c>
      <c r="L2075" s="14">
        <v>2</v>
      </c>
      <c r="M2075" s="14">
        <v>4500</v>
      </c>
      <c r="N2075" s="15">
        <v>0.05</v>
      </c>
      <c r="O2075" s="14">
        <v>8550</v>
      </c>
      <c r="P2075" s="14">
        <v>6400</v>
      </c>
      <c r="Q2075" s="5">
        <f>Table1[[#This Row],[Sales]]-Table1[[#This Row],[Cost]]</f>
        <v>2150</v>
      </c>
      <c r="R2075" s="12" t="s">
        <v>17</v>
      </c>
      <c r="S2075" s="12" t="s">
        <v>10</v>
      </c>
      <c r="T2075" s="12" t="s">
        <v>11</v>
      </c>
      <c r="U2075" s="12" t="s">
        <v>27</v>
      </c>
      <c r="V2075" s="6">
        <f>Table1[[#This Row],[Profit]]/Table1[[#This Row],[Sales]]</f>
        <v>0.25146198830409355</v>
      </c>
      <c r="W2075" s="12">
        <f>[1]!Table1[[#This Row],[Sales]]-[1]!Table1[[#This Row],[Cost]]-[1]!Table1[[#This Row],[Profit]]</f>
        <v>0</v>
      </c>
      <c r="X2075" s="12">
        <f>[1]!Table1[[#This Row],[Quantity]]*[1]!Table1[[#This Row],[Unit_Price]]</f>
        <v>9000</v>
      </c>
      <c r="Y2075" s="16">
        <f>[1]!Table1[[#This Row],[Gross_Sales]]*[1]!Table1[[#This Row],[Discount]]</f>
        <v>450</v>
      </c>
      <c r="Z2075" s="17">
        <f>[1]!Table1[[#This Row],[Gross_Sales]]*[1]!Table1[[#This Row],[Discount_amount]]</f>
        <v>4050000</v>
      </c>
      <c r="AA2075" s="15">
        <f>IFERROR([1]!Table1[[#This Row],[Profit]]/[1]!Table1[[#This Row],[Sales]],0)</f>
        <v>0.25146198830409355</v>
      </c>
      <c r="AB2075" s="12">
        <f>YEAR([1]!Table1[[#This Row],[Order_Date]])</f>
        <v>2024</v>
      </c>
      <c r="AC2075" s="12">
        <f>MONTH([1]!Table1[[#This Row],[Order_Date]])</f>
        <v>5</v>
      </c>
      <c r="AD2075" s="12" t="str">
        <f t="shared" si="96"/>
        <v>May</v>
      </c>
      <c r="AE2075" s="12" t="str">
        <f t="shared" si="97"/>
        <v>Q2</v>
      </c>
      <c r="AF2075" s="12" t="str">
        <f t="shared" si="98"/>
        <v>2024-May</v>
      </c>
      <c r="AG2075" s="12">
        <f>COUNTIF(C:C,Table1[[#This Row],[Customer_ID]])</f>
        <v>14</v>
      </c>
      <c r="AH2075" s="18" t="e">
        <f>IF([1]!Table1[[#This Row],[Customer_order_count]] &gt;= 10,"FREQUENT",IF([1]!Table1[[#This Row],[Customer_order_count]] &lt;= 10,"REGULAR","OCASSIONAL"))</f>
        <v>#REF!</v>
      </c>
    </row>
    <row r="2076" spans="1:34" x14ac:dyDescent="0.25">
      <c r="A2076" s="1" t="s">
        <v>2922</v>
      </c>
      <c r="B2076" s="2">
        <v>45301</v>
      </c>
      <c r="C2076" s="3" t="s">
        <v>864</v>
      </c>
      <c r="D2076" s="4" t="s">
        <v>865</v>
      </c>
      <c r="E2076" s="4" t="s">
        <v>16</v>
      </c>
      <c r="F2076" s="5">
        <v>32</v>
      </c>
      <c r="G2076" s="3" t="s">
        <v>269</v>
      </c>
      <c r="H2076" s="3" t="s">
        <v>270</v>
      </c>
      <c r="I2076" s="3" t="s">
        <v>31</v>
      </c>
      <c r="J2076" s="3" t="s">
        <v>32</v>
      </c>
      <c r="K2076" s="3" t="s">
        <v>25</v>
      </c>
      <c r="L2076" s="5">
        <v>1</v>
      </c>
      <c r="M2076" s="5">
        <v>5000</v>
      </c>
      <c r="N2076" s="6">
        <v>0.25</v>
      </c>
      <c r="O2076" s="5">
        <v>3750</v>
      </c>
      <c r="P2076" s="5">
        <v>3500</v>
      </c>
      <c r="Q2076" s="5">
        <f>Table1[[#This Row],[Sales]]-Table1[[#This Row],[Cost]]</f>
        <v>250</v>
      </c>
      <c r="R2076" s="3" t="s">
        <v>17</v>
      </c>
      <c r="S2076" s="3" t="s">
        <v>10</v>
      </c>
      <c r="T2076" s="3" t="s">
        <v>18</v>
      </c>
      <c r="U2076" s="3" t="s">
        <v>19</v>
      </c>
      <c r="V2076" s="6">
        <f>Table1[[#This Row],[Profit]]/Table1[[#This Row],[Sales]]</f>
        <v>6.6666666666666666E-2</v>
      </c>
      <c r="W2076" s="3">
        <f>[1]!Table1[[#This Row],[Sales]]-[1]!Table1[[#This Row],[Cost]]-[1]!Table1[[#This Row],[Profit]]</f>
        <v>0</v>
      </c>
      <c r="X2076" s="3">
        <f>[1]!Table1[[#This Row],[Quantity]]*[1]!Table1[[#This Row],[Unit_Price]]</f>
        <v>5000</v>
      </c>
      <c r="Y2076" s="7">
        <f>[1]!Table1[[#This Row],[Gross_Sales]]*[1]!Table1[[#This Row],[Discount]]</f>
        <v>1250</v>
      </c>
      <c r="Z2076" s="8">
        <f>[1]!Table1[[#This Row],[Gross_Sales]]*[1]!Table1[[#This Row],[Discount_amount]]</f>
        <v>6250000</v>
      </c>
      <c r="AA2076" s="6">
        <f>IFERROR([1]!Table1[[#This Row],[Profit]]/[1]!Table1[[#This Row],[Sales]],0)</f>
        <v>6.6666666666666666E-2</v>
      </c>
      <c r="AB2076" s="3">
        <f>YEAR([1]!Table1[[#This Row],[Order_Date]])</f>
        <v>2024</v>
      </c>
      <c r="AC2076" s="3">
        <f>MONTH([1]!Table1[[#This Row],[Order_Date]])</f>
        <v>1</v>
      </c>
      <c r="AD2076" s="3" t="str">
        <f t="shared" si="96"/>
        <v>Jan</v>
      </c>
      <c r="AE2076" s="3" t="str">
        <f t="shared" si="97"/>
        <v>Q1</v>
      </c>
      <c r="AF2076" s="3" t="str">
        <f t="shared" si="98"/>
        <v>2024-Jan</v>
      </c>
      <c r="AG2076" s="3">
        <f>COUNTIF(C:C,Table1[[#This Row],[Customer_ID]])</f>
        <v>5</v>
      </c>
      <c r="AH2076" s="9" t="e">
        <f>IF([1]!Table1[[#This Row],[Customer_order_count]] &gt;= 10,"FREQUENT",IF([1]!Table1[[#This Row],[Customer_order_count]] &lt;= 10,"REGULAR","OCASSIONAL"))</f>
        <v>#REF!</v>
      </c>
    </row>
    <row r="2077" spans="1:34" x14ac:dyDescent="0.25">
      <c r="A2077" s="10" t="s">
        <v>181</v>
      </c>
      <c r="B2077" s="11">
        <v>46016</v>
      </c>
      <c r="C2077" s="12" t="s">
        <v>116</v>
      </c>
      <c r="D2077" s="13" t="s">
        <v>117</v>
      </c>
      <c r="E2077" s="13" t="s">
        <v>16</v>
      </c>
      <c r="F2077" s="14">
        <v>42</v>
      </c>
      <c r="G2077" s="12" t="s">
        <v>4</v>
      </c>
      <c r="H2077" s="12" t="s">
        <v>5</v>
      </c>
      <c r="I2077" s="12" t="s">
        <v>65</v>
      </c>
      <c r="J2077" s="12" t="s">
        <v>66</v>
      </c>
      <c r="K2077" s="12" t="s">
        <v>25</v>
      </c>
      <c r="L2077" s="14">
        <v>1</v>
      </c>
      <c r="M2077" s="14">
        <v>2500</v>
      </c>
      <c r="N2077" s="15">
        <v>0.1</v>
      </c>
      <c r="O2077" s="14">
        <v>2250</v>
      </c>
      <c r="P2077" s="14">
        <v>1600</v>
      </c>
      <c r="Q2077" s="5">
        <f>Table1[[#This Row],[Sales]]-Table1[[#This Row],[Cost]]</f>
        <v>650</v>
      </c>
      <c r="R2077" s="12" t="s">
        <v>26</v>
      </c>
      <c r="S2077" s="12" t="s">
        <v>10</v>
      </c>
      <c r="T2077" s="12" t="s">
        <v>40</v>
      </c>
      <c r="U2077" s="12" t="s">
        <v>19</v>
      </c>
      <c r="V2077" s="6">
        <f>Table1[[#This Row],[Profit]]/Table1[[#This Row],[Sales]]</f>
        <v>0.28888888888888886</v>
      </c>
      <c r="W2077" s="12">
        <f>[1]!Table1[[#This Row],[Sales]]-[1]!Table1[[#This Row],[Cost]]-[1]!Table1[[#This Row],[Profit]]</f>
        <v>0</v>
      </c>
      <c r="X2077" s="12">
        <f>[1]!Table1[[#This Row],[Quantity]]*[1]!Table1[[#This Row],[Unit_Price]]</f>
        <v>2500</v>
      </c>
      <c r="Y2077" s="16">
        <f>[1]!Table1[[#This Row],[Gross_Sales]]*[1]!Table1[[#This Row],[Discount]]</f>
        <v>250</v>
      </c>
      <c r="Z2077" s="17">
        <f>[1]!Table1[[#This Row],[Gross_Sales]]*[1]!Table1[[#This Row],[Discount_amount]]</f>
        <v>625000</v>
      </c>
      <c r="AA2077" s="15">
        <f>IFERROR([1]!Table1[[#This Row],[Profit]]/[1]!Table1[[#This Row],[Sales]],0)</f>
        <v>0.28888888888888886</v>
      </c>
      <c r="AB2077" s="12">
        <f>YEAR([1]!Table1[[#This Row],[Order_Date]])</f>
        <v>2025</v>
      </c>
      <c r="AC2077" s="12">
        <f>MONTH([1]!Table1[[#This Row],[Order_Date]])</f>
        <v>12</v>
      </c>
      <c r="AD2077" s="12" t="str">
        <f t="shared" si="96"/>
        <v>Dec</v>
      </c>
      <c r="AE2077" s="12" t="str">
        <f t="shared" si="97"/>
        <v>Q4</v>
      </c>
      <c r="AF2077" s="12" t="str">
        <f t="shared" si="98"/>
        <v>2025-Dec</v>
      </c>
      <c r="AG2077" s="12">
        <f>COUNTIF(C:C,Table1[[#This Row],[Customer_ID]])</f>
        <v>10</v>
      </c>
      <c r="AH2077" s="18" t="e">
        <f>IF([1]!Table1[[#This Row],[Customer_order_count]] &gt;= 10,"FREQUENT",IF([1]!Table1[[#This Row],[Customer_order_count]] &lt;= 10,"REGULAR","OCASSIONAL"))</f>
        <v>#REF!</v>
      </c>
    </row>
    <row r="2078" spans="1:34" x14ac:dyDescent="0.25">
      <c r="A2078" s="1" t="s">
        <v>2923</v>
      </c>
      <c r="B2078" s="2">
        <v>45868</v>
      </c>
      <c r="C2078" s="3" t="s">
        <v>778</v>
      </c>
      <c r="D2078" s="4" t="s">
        <v>410</v>
      </c>
      <c r="E2078" s="4" t="s">
        <v>16</v>
      </c>
      <c r="F2078" s="5">
        <v>56</v>
      </c>
      <c r="G2078" s="3" t="s">
        <v>280</v>
      </c>
      <c r="H2078" s="3" t="s">
        <v>270</v>
      </c>
      <c r="I2078" s="3" t="s">
        <v>74</v>
      </c>
      <c r="J2078" s="3" t="s">
        <v>75</v>
      </c>
      <c r="K2078" s="3" t="s">
        <v>76</v>
      </c>
      <c r="L2078" s="5">
        <v>5</v>
      </c>
      <c r="M2078" s="5">
        <v>550</v>
      </c>
      <c r="N2078" s="6">
        <v>0</v>
      </c>
      <c r="O2078" s="5">
        <v>2750</v>
      </c>
      <c r="P2078" s="5">
        <v>2250</v>
      </c>
      <c r="Q2078" s="5">
        <f>Table1[[#This Row],[Sales]]-Table1[[#This Row],[Cost]]</f>
        <v>500</v>
      </c>
      <c r="R2078" s="3" t="s">
        <v>77</v>
      </c>
      <c r="S2078" s="3" t="s">
        <v>10</v>
      </c>
      <c r="T2078" s="3" t="s">
        <v>33</v>
      </c>
      <c r="U2078" s="3" t="s">
        <v>12</v>
      </c>
      <c r="V2078" s="6">
        <f>Table1[[#This Row],[Profit]]/Table1[[#This Row],[Sales]]</f>
        <v>0.18181818181818182</v>
      </c>
      <c r="W2078" s="3">
        <f>[1]!Table1[[#This Row],[Sales]]-[1]!Table1[[#This Row],[Cost]]-[1]!Table1[[#This Row],[Profit]]</f>
        <v>0</v>
      </c>
      <c r="X2078" s="3">
        <f>[1]!Table1[[#This Row],[Quantity]]*[1]!Table1[[#This Row],[Unit_Price]]</f>
        <v>2750</v>
      </c>
      <c r="Y2078" s="7">
        <f>[1]!Table1[[#This Row],[Gross_Sales]]*[1]!Table1[[#This Row],[Discount]]</f>
        <v>0</v>
      </c>
      <c r="Z2078" s="8">
        <f>[1]!Table1[[#This Row],[Gross_Sales]]*[1]!Table1[[#This Row],[Discount_amount]]</f>
        <v>0</v>
      </c>
      <c r="AA2078" s="6">
        <f>IFERROR([1]!Table1[[#This Row],[Profit]]/[1]!Table1[[#This Row],[Sales]],0)</f>
        <v>0.18181818181818182</v>
      </c>
      <c r="AB2078" s="3">
        <f>YEAR([1]!Table1[[#This Row],[Order_Date]])</f>
        <v>2025</v>
      </c>
      <c r="AC2078" s="3">
        <f>MONTH([1]!Table1[[#This Row],[Order_Date]])</f>
        <v>7</v>
      </c>
      <c r="AD2078" s="3" t="str">
        <f t="shared" si="96"/>
        <v>Jul</v>
      </c>
      <c r="AE2078" s="3" t="str">
        <f t="shared" si="97"/>
        <v>Q3</v>
      </c>
      <c r="AF2078" s="3" t="str">
        <f t="shared" si="98"/>
        <v>2025-Jul</v>
      </c>
      <c r="AG2078" s="3">
        <f>COUNTIF(C:C,Table1[[#This Row],[Customer_ID]])</f>
        <v>10</v>
      </c>
      <c r="AH2078" s="9" t="e">
        <f>IF([1]!Table1[[#This Row],[Customer_order_count]] &gt;= 10,"FREQUENT",IF([1]!Table1[[#This Row],[Customer_order_count]] &lt;= 10,"REGULAR","OCASSIONAL"))</f>
        <v>#REF!</v>
      </c>
    </row>
    <row r="2079" spans="1:34" x14ac:dyDescent="0.25">
      <c r="A2079" s="10" t="s">
        <v>2924</v>
      </c>
      <c r="B2079" s="11">
        <v>45782</v>
      </c>
      <c r="C2079" s="12" t="s">
        <v>388</v>
      </c>
      <c r="D2079" s="13" t="s">
        <v>389</v>
      </c>
      <c r="E2079" s="13" t="s">
        <v>3</v>
      </c>
      <c r="F2079" s="14">
        <v>41</v>
      </c>
      <c r="G2079" s="12" t="s">
        <v>280</v>
      </c>
      <c r="H2079" s="12" t="s">
        <v>270</v>
      </c>
      <c r="I2079" s="12" t="s">
        <v>176</v>
      </c>
      <c r="J2079" s="12" t="s">
        <v>177</v>
      </c>
      <c r="K2079" s="12" t="s">
        <v>25</v>
      </c>
      <c r="L2079" s="14">
        <v>1</v>
      </c>
      <c r="M2079" s="14">
        <v>22000</v>
      </c>
      <c r="N2079" s="15">
        <v>0.2</v>
      </c>
      <c r="O2079" s="14">
        <v>17600</v>
      </c>
      <c r="P2079" s="14">
        <v>16500</v>
      </c>
      <c r="Q2079" s="5">
        <f>Table1[[#This Row],[Sales]]-Table1[[#This Row],[Cost]]</f>
        <v>1100</v>
      </c>
      <c r="R2079" s="12" t="s">
        <v>26</v>
      </c>
      <c r="S2079" s="12" t="s">
        <v>10</v>
      </c>
      <c r="T2079" s="12" t="s">
        <v>11</v>
      </c>
      <c r="U2079" s="12" t="s">
        <v>12</v>
      </c>
      <c r="V2079" s="6">
        <f>Table1[[#This Row],[Profit]]/Table1[[#This Row],[Sales]]</f>
        <v>6.25E-2</v>
      </c>
      <c r="W2079" s="12">
        <f>[1]!Table1[[#This Row],[Sales]]-[1]!Table1[[#This Row],[Cost]]-[1]!Table1[[#This Row],[Profit]]</f>
        <v>0</v>
      </c>
      <c r="X2079" s="12">
        <f>[1]!Table1[[#This Row],[Quantity]]*[1]!Table1[[#This Row],[Unit_Price]]</f>
        <v>22000</v>
      </c>
      <c r="Y2079" s="16">
        <f>[1]!Table1[[#This Row],[Gross_Sales]]*[1]!Table1[[#This Row],[Discount]]</f>
        <v>4400</v>
      </c>
      <c r="Z2079" s="17">
        <f>[1]!Table1[[#This Row],[Gross_Sales]]*[1]!Table1[[#This Row],[Discount_amount]]</f>
        <v>96800000</v>
      </c>
      <c r="AA2079" s="15">
        <f>IFERROR([1]!Table1[[#This Row],[Profit]]/[1]!Table1[[#This Row],[Sales]],0)</f>
        <v>6.25E-2</v>
      </c>
      <c r="AB2079" s="12">
        <f>YEAR([1]!Table1[[#This Row],[Order_Date]])</f>
        <v>2025</v>
      </c>
      <c r="AC2079" s="12">
        <f>MONTH([1]!Table1[[#This Row],[Order_Date]])</f>
        <v>5</v>
      </c>
      <c r="AD2079" s="12" t="str">
        <f t="shared" si="96"/>
        <v>May</v>
      </c>
      <c r="AE2079" s="12" t="str">
        <f t="shared" si="97"/>
        <v>Q2</v>
      </c>
      <c r="AF2079" s="12" t="str">
        <f t="shared" si="98"/>
        <v>2025-May</v>
      </c>
      <c r="AG2079" s="12">
        <f>COUNTIF(C:C,Table1[[#This Row],[Customer_ID]])</f>
        <v>9</v>
      </c>
      <c r="AH2079" s="18" t="e">
        <f>IF([1]!Table1[[#This Row],[Customer_order_count]] &gt;= 10,"FREQUENT",IF([1]!Table1[[#This Row],[Customer_order_count]] &lt;= 10,"REGULAR","OCASSIONAL"))</f>
        <v>#REF!</v>
      </c>
    </row>
    <row r="2080" spans="1:34" x14ac:dyDescent="0.25">
      <c r="A2080" s="1" t="s">
        <v>2925</v>
      </c>
      <c r="B2080" s="2">
        <v>45565</v>
      </c>
      <c r="C2080" s="3" t="s">
        <v>829</v>
      </c>
      <c r="D2080" s="4" t="s">
        <v>830</v>
      </c>
      <c r="E2080" s="4" t="s">
        <v>3</v>
      </c>
      <c r="F2080" s="5">
        <v>42</v>
      </c>
      <c r="G2080" s="3" t="s">
        <v>295</v>
      </c>
      <c r="H2080" s="3" t="s">
        <v>270</v>
      </c>
      <c r="I2080" s="3" t="s">
        <v>51</v>
      </c>
      <c r="J2080" s="3" t="s">
        <v>52</v>
      </c>
      <c r="K2080" s="3" t="s">
        <v>8</v>
      </c>
      <c r="L2080" s="5">
        <v>1</v>
      </c>
      <c r="M2080" s="5">
        <v>4500</v>
      </c>
      <c r="N2080" s="6">
        <v>0.1</v>
      </c>
      <c r="O2080" s="5">
        <v>4050</v>
      </c>
      <c r="P2080" s="5">
        <v>3200</v>
      </c>
      <c r="Q2080" s="5">
        <f>Table1[[#This Row],[Sales]]-Table1[[#This Row],[Cost]]</f>
        <v>850</v>
      </c>
      <c r="R2080" s="3" t="s">
        <v>17</v>
      </c>
      <c r="S2080" s="3" t="s">
        <v>10</v>
      </c>
      <c r="T2080" s="3" t="s">
        <v>33</v>
      </c>
      <c r="U2080" s="3" t="s">
        <v>27</v>
      </c>
      <c r="V2080" s="6">
        <f>Table1[[#This Row],[Profit]]/Table1[[#This Row],[Sales]]</f>
        <v>0.20987654320987653</v>
      </c>
      <c r="W2080" s="3">
        <f>[1]!Table1[[#This Row],[Sales]]-[1]!Table1[[#This Row],[Cost]]-[1]!Table1[[#This Row],[Profit]]</f>
        <v>0</v>
      </c>
      <c r="X2080" s="3">
        <f>[1]!Table1[[#This Row],[Quantity]]*[1]!Table1[[#This Row],[Unit_Price]]</f>
        <v>4500</v>
      </c>
      <c r="Y2080" s="7">
        <f>[1]!Table1[[#This Row],[Gross_Sales]]*[1]!Table1[[#This Row],[Discount]]</f>
        <v>450</v>
      </c>
      <c r="Z2080" s="8">
        <f>[1]!Table1[[#This Row],[Gross_Sales]]*[1]!Table1[[#This Row],[Discount_amount]]</f>
        <v>2025000</v>
      </c>
      <c r="AA2080" s="6">
        <f>IFERROR([1]!Table1[[#This Row],[Profit]]/[1]!Table1[[#This Row],[Sales]],0)</f>
        <v>0.20987654320987653</v>
      </c>
      <c r="AB2080" s="3">
        <f>YEAR([1]!Table1[[#This Row],[Order_Date]])</f>
        <v>2024</v>
      </c>
      <c r="AC2080" s="3">
        <f>MONTH([1]!Table1[[#This Row],[Order_Date]])</f>
        <v>9</v>
      </c>
      <c r="AD2080" s="3" t="str">
        <f t="shared" si="96"/>
        <v>Sep</v>
      </c>
      <c r="AE2080" s="3" t="str">
        <f t="shared" si="97"/>
        <v>Q3</v>
      </c>
      <c r="AF2080" s="3" t="str">
        <f t="shared" si="98"/>
        <v>2024-Sep</v>
      </c>
      <c r="AG2080" s="3">
        <f>COUNTIF(C:C,Table1[[#This Row],[Customer_ID]])</f>
        <v>11</v>
      </c>
      <c r="AH2080" s="9" t="e">
        <f>IF([1]!Table1[[#This Row],[Customer_order_count]] &gt;= 10,"FREQUENT",IF([1]!Table1[[#This Row],[Customer_order_count]] &lt;= 10,"REGULAR","OCASSIONAL"))</f>
        <v>#REF!</v>
      </c>
    </row>
    <row r="2081" spans="1:34" x14ac:dyDescent="0.25">
      <c r="A2081" s="10" t="s">
        <v>2926</v>
      </c>
      <c r="B2081" s="11">
        <v>45337</v>
      </c>
      <c r="C2081" s="12" t="s">
        <v>440</v>
      </c>
      <c r="D2081" s="13" t="s">
        <v>441</v>
      </c>
      <c r="E2081" s="13" t="s">
        <v>3</v>
      </c>
      <c r="F2081" s="14">
        <v>43</v>
      </c>
      <c r="G2081" s="12" t="s">
        <v>275</v>
      </c>
      <c r="H2081" s="12" t="s">
        <v>276</v>
      </c>
      <c r="I2081" s="12" t="s">
        <v>31</v>
      </c>
      <c r="J2081" s="12" t="s">
        <v>32</v>
      </c>
      <c r="K2081" s="12" t="s">
        <v>25</v>
      </c>
      <c r="L2081" s="14">
        <v>1</v>
      </c>
      <c r="M2081" s="14">
        <v>5000</v>
      </c>
      <c r="N2081" s="15">
        <v>0.05</v>
      </c>
      <c r="O2081" s="14">
        <v>4750</v>
      </c>
      <c r="P2081" s="14">
        <v>3500</v>
      </c>
      <c r="Q2081" s="5">
        <f>Table1[[#This Row],[Sales]]-Table1[[#This Row],[Cost]]</f>
        <v>1250</v>
      </c>
      <c r="R2081" s="12" t="s">
        <v>17</v>
      </c>
      <c r="S2081" s="12" t="s">
        <v>10</v>
      </c>
      <c r="T2081" s="12" t="s">
        <v>18</v>
      </c>
      <c r="U2081" s="12" t="s">
        <v>12</v>
      </c>
      <c r="V2081" s="6">
        <f>Table1[[#This Row],[Profit]]/Table1[[#This Row],[Sales]]</f>
        <v>0.26315789473684209</v>
      </c>
      <c r="W2081" s="12">
        <f>[1]!Table1[[#This Row],[Sales]]-[1]!Table1[[#This Row],[Cost]]-[1]!Table1[[#This Row],[Profit]]</f>
        <v>0</v>
      </c>
      <c r="X2081" s="12">
        <f>[1]!Table1[[#This Row],[Quantity]]*[1]!Table1[[#This Row],[Unit_Price]]</f>
        <v>5000</v>
      </c>
      <c r="Y2081" s="16">
        <f>[1]!Table1[[#This Row],[Gross_Sales]]*[1]!Table1[[#This Row],[Discount]]</f>
        <v>250</v>
      </c>
      <c r="Z2081" s="17">
        <f>[1]!Table1[[#This Row],[Gross_Sales]]*[1]!Table1[[#This Row],[Discount_amount]]</f>
        <v>1250000</v>
      </c>
      <c r="AA2081" s="15">
        <f>IFERROR([1]!Table1[[#This Row],[Profit]]/[1]!Table1[[#This Row],[Sales]],0)</f>
        <v>0.26315789473684209</v>
      </c>
      <c r="AB2081" s="12">
        <f>YEAR([1]!Table1[[#This Row],[Order_Date]])</f>
        <v>2024</v>
      </c>
      <c r="AC2081" s="12">
        <f>MONTH([1]!Table1[[#This Row],[Order_Date]])</f>
        <v>2</v>
      </c>
      <c r="AD2081" s="12" t="str">
        <f t="shared" si="96"/>
        <v>Feb</v>
      </c>
      <c r="AE2081" s="12" t="str">
        <f t="shared" si="97"/>
        <v>Q1</v>
      </c>
      <c r="AF2081" s="12" t="str">
        <f t="shared" si="98"/>
        <v>2024-Feb</v>
      </c>
      <c r="AG2081" s="12">
        <f>COUNTIF(C:C,Table1[[#This Row],[Customer_ID]])</f>
        <v>8</v>
      </c>
      <c r="AH2081" s="18" t="e">
        <f>IF([1]!Table1[[#This Row],[Customer_order_count]] &gt;= 10,"FREQUENT",IF([1]!Table1[[#This Row],[Customer_order_count]] &lt;= 10,"REGULAR","OCASSIONAL"))</f>
        <v>#REF!</v>
      </c>
    </row>
    <row r="2082" spans="1:34" x14ac:dyDescent="0.25">
      <c r="A2082" s="1" t="s">
        <v>2927</v>
      </c>
      <c r="B2082" s="2">
        <v>45717</v>
      </c>
      <c r="C2082" s="3" t="s">
        <v>1931</v>
      </c>
      <c r="D2082" s="4" t="s">
        <v>541</v>
      </c>
      <c r="E2082" s="4" t="s">
        <v>3</v>
      </c>
      <c r="F2082" s="5">
        <v>54</v>
      </c>
      <c r="G2082" s="3" t="s">
        <v>263</v>
      </c>
      <c r="H2082" s="3" t="s">
        <v>5</v>
      </c>
      <c r="I2082" s="3" t="s">
        <v>176</v>
      </c>
      <c r="J2082" s="3" t="s">
        <v>177</v>
      </c>
      <c r="K2082" s="3" t="s">
        <v>25</v>
      </c>
      <c r="L2082" s="5">
        <v>2</v>
      </c>
      <c r="M2082" s="5">
        <v>22000</v>
      </c>
      <c r="N2082" s="6">
        <v>0.05</v>
      </c>
      <c r="O2082" s="5">
        <v>41800</v>
      </c>
      <c r="P2082" s="5">
        <v>33000</v>
      </c>
      <c r="Q2082" s="5">
        <f>Table1[[#This Row],[Sales]]-Table1[[#This Row],[Cost]]</f>
        <v>8800</v>
      </c>
      <c r="R2082" s="3" t="s">
        <v>26</v>
      </c>
      <c r="S2082" s="3" t="s">
        <v>10</v>
      </c>
      <c r="T2082" s="3" t="s">
        <v>18</v>
      </c>
      <c r="U2082" s="3" t="s">
        <v>12</v>
      </c>
      <c r="V2082" s="6">
        <f>Table1[[#This Row],[Profit]]/Table1[[#This Row],[Sales]]</f>
        <v>0.21052631578947367</v>
      </c>
      <c r="W2082" s="3">
        <f>[1]!Table1[[#This Row],[Sales]]-[1]!Table1[[#This Row],[Cost]]-[1]!Table1[[#This Row],[Profit]]</f>
        <v>0</v>
      </c>
      <c r="X2082" s="3">
        <f>[1]!Table1[[#This Row],[Quantity]]*[1]!Table1[[#This Row],[Unit_Price]]</f>
        <v>44000</v>
      </c>
      <c r="Y2082" s="7">
        <f>[1]!Table1[[#This Row],[Gross_Sales]]*[1]!Table1[[#This Row],[Discount]]</f>
        <v>2200</v>
      </c>
      <c r="Z2082" s="8">
        <f>[1]!Table1[[#This Row],[Gross_Sales]]*[1]!Table1[[#This Row],[Discount_amount]]</f>
        <v>96800000</v>
      </c>
      <c r="AA2082" s="6">
        <f>IFERROR([1]!Table1[[#This Row],[Profit]]/[1]!Table1[[#This Row],[Sales]],0)</f>
        <v>0.21052631578947367</v>
      </c>
      <c r="AB2082" s="3">
        <f>YEAR([1]!Table1[[#This Row],[Order_Date]])</f>
        <v>2025</v>
      </c>
      <c r="AC2082" s="3">
        <f>MONTH([1]!Table1[[#This Row],[Order_Date]])</f>
        <v>3</v>
      </c>
      <c r="AD2082" s="3" t="str">
        <f t="shared" si="96"/>
        <v>Mar</v>
      </c>
      <c r="AE2082" s="3" t="str">
        <f t="shared" si="97"/>
        <v>Q1</v>
      </c>
      <c r="AF2082" s="3" t="str">
        <f t="shared" si="98"/>
        <v>2025-Mar</v>
      </c>
      <c r="AG2082" s="3">
        <f>COUNTIF(C:C,Table1[[#This Row],[Customer_ID]])</f>
        <v>8</v>
      </c>
      <c r="AH2082" s="9" t="e">
        <f>IF([1]!Table1[[#This Row],[Customer_order_count]] &gt;= 10,"FREQUENT",IF([1]!Table1[[#This Row],[Customer_order_count]] &lt;= 10,"REGULAR","OCASSIONAL"))</f>
        <v>#REF!</v>
      </c>
    </row>
    <row r="2083" spans="1:34" x14ac:dyDescent="0.25">
      <c r="A2083" s="10" t="s">
        <v>2928</v>
      </c>
      <c r="B2083" s="11">
        <v>45524</v>
      </c>
      <c r="C2083" s="12" t="s">
        <v>1136</v>
      </c>
      <c r="D2083" s="13" t="s">
        <v>541</v>
      </c>
      <c r="E2083" s="13" t="s">
        <v>16</v>
      </c>
      <c r="F2083" s="14">
        <v>44</v>
      </c>
      <c r="G2083" s="12" t="s">
        <v>275</v>
      </c>
      <c r="H2083" s="12" t="s">
        <v>276</v>
      </c>
      <c r="I2083" s="12" t="s">
        <v>44</v>
      </c>
      <c r="J2083" s="12" t="s">
        <v>45</v>
      </c>
      <c r="K2083" s="12" t="s">
        <v>46</v>
      </c>
      <c r="L2083" s="14">
        <v>1</v>
      </c>
      <c r="M2083" s="14">
        <v>2500</v>
      </c>
      <c r="N2083" s="15">
        <v>0.15</v>
      </c>
      <c r="O2083" s="14">
        <v>2125</v>
      </c>
      <c r="P2083" s="14">
        <v>1500</v>
      </c>
      <c r="Q2083" s="5">
        <f>Table1[[#This Row],[Sales]]-Table1[[#This Row],[Cost]]</f>
        <v>625</v>
      </c>
      <c r="R2083" s="12" t="s">
        <v>26</v>
      </c>
      <c r="S2083" s="12" t="s">
        <v>10</v>
      </c>
      <c r="T2083" s="12" t="s">
        <v>33</v>
      </c>
      <c r="U2083" s="12" t="s">
        <v>27</v>
      </c>
      <c r="V2083" s="6">
        <f>Table1[[#This Row],[Profit]]/Table1[[#This Row],[Sales]]</f>
        <v>0.29411764705882354</v>
      </c>
      <c r="W2083" s="12">
        <f>[1]!Table1[[#This Row],[Sales]]-[1]!Table1[[#This Row],[Cost]]-[1]!Table1[[#This Row],[Profit]]</f>
        <v>0</v>
      </c>
      <c r="X2083" s="12">
        <f>[1]!Table1[[#This Row],[Quantity]]*[1]!Table1[[#This Row],[Unit_Price]]</f>
        <v>2500</v>
      </c>
      <c r="Y2083" s="16">
        <f>[1]!Table1[[#This Row],[Gross_Sales]]*[1]!Table1[[#This Row],[Discount]]</f>
        <v>375</v>
      </c>
      <c r="Z2083" s="17">
        <f>[1]!Table1[[#This Row],[Gross_Sales]]*[1]!Table1[[#This Row],[Discount_amount]]</f>
        <v>937500</v>
      </c>
      <c r="AA2083" s="15">
        <f>IFERROR([1]!Table1[[#This Row],[Profit]]/[1]!Table1[[#This Row],[Sales]],0)</f>
        <v>0.29411764705882354</v>
      </c>
      <c r="AB2083" s="12">
        <f>YEAR([1]!Table1[[#This Row],[Order_Date]])</f>
        <v>2024</v>
      </c>
      <c r="AC2083" s="12">
        <f>MONTH([1]!Table1[[#This Row],[Order_Date]])</f>
        <v>8</v>
      </c>
      <c r="AD2083" s="12" t="str">
        <f t="shared" si="96"/>
        <v>Aug</v>
      </c>
      <c r="AE2083" s="12" t="str">
        <f t="shared" si="97"/>
        <v>Q3</v>
      </c>
      <c r="AF2083" s="12" t="str">
        <f t="shared" si="98"/>
        <v>2024-Aug</v>
      </c>
      <c r="AG2083" s="12">
        <f>COUNTIF(C:C,Table1[[#This Row],[Customer_ID]])</f>
        <v>3</v>
      </c>
      <c r="AH2083" s="18" t="e">
        <f>IF([1]!Table1[[#This Row],[Customer_order_count]] &gt;= 10,"FREQUENT",IF([1]!Table1[[#This Row],[Customer_order_count]] &lt;= 10,"REGULAR","OCASSIONAL"))</f>
        <v>#REF!</v>
      </c>
    </row>
    <row r="2084" spans="1:34" x14ac:dyDescent="0.25">
      <c r="A2084" s="1" t="s">
        <v>2929</v>
      </c>
      <c r="B2084" s="2">
        <v>45585</v>
      </c>
      <c r="C2084" s="3" t="s">
        <v>21</v>
      </c>
      <c r="D2084" s="4" t="s">
        <v>22</v>
      </c>
      <c r="E2084" s="4" t="s">
        <v>3</v>
      </c>
      <c r="F2084" s="5">
        <v>39</v>
      </c>
      <c r="G2084" s="3" t="s">
        <v>4</v>
      </c>
      <c r="H2084" s="3" t="s">
        <v>5</v>
      </c>
      <c r="I2084" s="3" t="s">
        <v>89</v>
      </c>
      <c r="J2084" s="3" t="s">
        <v>90</v>
      </c>
      <c r="K2084" s="3" t="s">
        <v>91</v>
      </c>
      <c r="L2084" s="5">
        <v>1</v>
      </c>
      <c r="M2084" s="5">
        <v>35000</v>
      </c>
      <c r="N2084" s="6">
        <v>0.1</v>
      </c>
      <c r="O2084" s="5">
        <v>31500</v>
      </c>
      <c r="P2084" s="5">
        <v>27000</v>
      </c>
      <c r="Q2084" s="5">
        <f>Table1[[#This Row],[Sales]]-Table1[[#This Row],[Cost]]</f>
        <v>4500</v>
      </c>
      <c r="R2084" s="3" t="s">
        <v>77</v>
      </c>
      <c r="S2084" s="3" t="s">
        <v>10</v>
      </c>
      <c r="T2084" s="3" t="s">
        <v>40</v>
      </c>
      <c r="U2084" s="3" t="s">
        <v>27</v>
      </c>
      <c r="V2084" s="6">
        <f>Table1[[#This Row],[Profit]]/Table1[[#This Row],[Sales]]</f>
        <v>0.14285714285714285</v>
      </c>
      <c r="W2084" s="3">
        <f>[1]!Table1[[#This Row],[Sales]]-[1]!Table1[[#This Row],[Cost]]-[1]!Table1[[#This Row],[Profit]]</f>
        <v>0</v>
      </c>
      <c r="X2084" s="3">
        <f>[1]!Table1[[#This Row],[Quantity]]*[1]!Table1[[#This Row],[Unit_Price]]</f>
        <v>35000</v>
      </c>
      <c r="Y2084" s="7">
        <f>[1]!Table1[[#This Row],[Gross_Sales]]*[1]!Table1[[#This Row],[Discount]]</f>
        <v>3500</v>
      </c>
      <c r="Z2084" s="8">
        <f>[1]!Table1[[#This Row],[Gross_Sales]]*[1]!Table1[[#This Row],[Discount_amount]]</f>
        <v>122500000</v>
      </c>
      <c r="AA2084" s="6">
        <f>IFERROR([1]!Table1[[#This Row],[Profit]]/[1]!Table1[[#This Row],[Sales]],0)</f>
        <v>0.14285714285714285</v>
      </c>
      <c r="AB2084" s="3">
        <f>YEAR([1]!Table1[[#This Row],[Order_Date]])</f>
        <v>2024</v>
      </c>
      <c r="AC2084" s="3">
        <f>MONTH([1]!Table1[[#This Row],[Order_Date]])</f>
        <v>10</v>
      </c>
      <c r="AD2084" s="3" t="str">
        <f t="shared" si="96"/>
        <v>Oct</v>
      </c>
      <c r="AE2084" s="3" t="str">
        <f t="shared" si="97"/>
        <v>Q4</v>
      </c>
      <c r="AF2084" s="3" t="str">
        <f t="shared" si="98"/>
        <v>2024-Oct</v>
      </c>
      <c r="AG2084" s="3">
        <f>COUNTIF(C:C,Table1[[#This Row],[Customer_ID]])</f>
        <v>37</v>
      </c>
      <c r="AH2084" s="9" t="e">
        <f>IF([1]!Table1[[#This Row],[Customer_order_count]] &gt;= 10,"FREQUENT",IF([1]!Table1[[#This Row],[Customer_order_count]] &lt;= 10,"REGULAR","OCASSIONAL"))</f>
        <v>#REF!</v>
      </c>
    </row>
    <row r="2085" spans="1:34" x14ac:dyDescent="0.25">
      <c r="A2085" s="10" t="s">
        <v>2930</v>
      </c>
      <c r="B2085" s="11">
        <v>45995</v>
      </c>
      <c r="C2085" s="12" t="s">
        <v>683</v>
      </c>
      <c r="D2085" s="13" t="s">
        <v>301</v>
      </c>
      <c r="E2085" s="13" t="s">
        <v>3</v>
      </c>
      <c r="F2085" s="14">
        <v>51</v>
      </c>
      <c r="G2085" s="12" t="s">
        <v>275</v>
      </c>
      <c r="H2085" s="12" t="s">
        <v>276</v>
      </c>
      <c r="I2085" s="12" t="s">
        <v>109</v>
      </c>
      <c r="J2085" s="12" t="s">
        <v>110</v>
      </c>
      <c r="K2085" s="12" t="s">
        <v>8</v>
      </c>
      <c r="L2085" s="14">
        <v>1</v>
      </c>
      <c r="M2085" s="14">
        <v>4000</v>
      </c>
      <c r="N2085" s="15">
        <v>0.05</v>
      </c>
      <c r="O2085" s="14">
        <v>3800</v>
      </c>
      <c r="P2085" s="14">
        <v>2900</v>
      </c>
      <c r="Q2085" s="5">
        <f>Table1[[#This Row],[Sales]]-Table1[[#This Row],[Cost]]</f>
        <v>900</v>
      </c>
      <c r="R2085" s="12" t="s">
        <v>77</v>
      </c>
      <c r="S2085" s="12" t="s">
        <v>10</v>
      </c>
      <c r="T2085" s="12" t="s">
        <v>40</v>
      </c>
      <c r="U2085" s="12" t="s">
        <v>19</v>
      </c>
      <c r="V2085" s="6">
        <f>Table1[[#This Row],[Profit]]/Table1[[#This Row],[Sales]]</f>
        <v>0.23684210526315788</v>
      </c>
      <c r="W2085" s="12">
        <f>[1]!Table1[[#This Row],[Sales]]-[1]!Table1[[#This Row],[Cost]]-[1]!Table1[[#This Row],[Profit]]</f>
        <v>0</v>
      </c>
      <c r="X2085" s="12">
        <f>[1]!Table1[[#This Row],[Quantity]]*[1]!Table1[[#This Row],[Unit_Price]]</f>
        <v>4000</v>
      </c>
      <c r="Y2085" s="16">
        <f>[1]!Table1[[#This Row],[Gross_Sales]]*[1]!Table1[[#This Row],[Discount]]</f>
        <v>200</v>
      </c>
      <c r="Z2085" s="17">
        <f>[1]!Table1[[#This Row],[Gross_Sales]]*[1]!Table1[[#This Row],[Discount_amount]]</f>
        <v>800000</v>
      </c>
      <c r="AA2085" s="15">
        <f>IFERROR([1]!Table1[[#This Row],[Profit]]/[1]!Table1[[#This Row],[Sales]],0)</f>
        <v>0.23684210526315788</v>
      </c>
      <c r="AB2085" s="12">
        <f>YEAR([1]!Table1[[#This Row],[Order_Date]])</f>
        <v>2025</v>
      </c>
      <c r="AC2085" s="12">
        <f>MONTH([1]!Table1[[#This Row],[Order_Date]])</f>
        <v>12</v>
      </c>
      <c r="AD2085" s="12" t="str">
        <f t="shared" si="96"/>
        <v>Dec</v>
      </c>
      <c r="AE2085" s="12" t="str">
        <f t="shared" si="97"/>
        <v>Q4</v>
      </c>
      <c r="AF2085" s="12" t="str">
        <f t="shared" si="98"/>
        <v>2025-Dec</v>
      </c>
      <c r="AG2085" s="12">
        <f>COUNTIF(C:C,Table1[[#This Row],[Customer_ID]])</f>
        <v>3</v>
      </c>
      <c r="AH2085" s="18" t="e">
        <f>IF([1]!Table1[[#This Row],[Customer_order_count]] &gt;= 10,"FREQUENT",IF([1]!Table1[[#This Row],[Customer_order_count]] &lt;= 10,"REGULAR","OCASSIONAL"))</f>
        <v>#REF!</v>
      </c>
    </row>
    <row r="2086" spans="1:34" x14ac:dyDescent="0.25">
      <c r="A2086" s="1" t="s">
        <v>2931</v>
      </c>
      <c r="B2086" s="2">
        <v>45465</v>
      </c>
      <c r="C2086" s="3" t="s">
        <v>388</v>
      </c>
      <c r="D2086" s="3" t="s">
        <v>389</v>
      </c>
      <c r="E2086" s="3" t="s">
        <v>3</v>
      </c>
      <c r="F2086" s="3">
        <v>41</v>
      </c>
      <c r="G2086" s="3" t="s">
        <v>280</v>
      </c>
      <c r="H2086" s="3" t="s">
        <v>270</v>
      </c>
      <c r="I2086" s="3" t="s">
        <v>31</v>
      </c>
      <c r="J2086" s="3" t="s">
        <v>32</v>
      </c>
      <c r="K2086" s="3" t="s">
        <v>25</v>
      </c>
      <c r="L2086" s="3">
        <v>1</v>
      </c>
      <c r="M2086" s="3">
        <v>5000</v>
      </c>
      <c r="N2086" s="3">
        <v>0.2</v>
      </c>
      <c r="O2086" s="3">
        <v>4000</v>
      </c>
      <c r="P2086" s="3">
        <v>3500</v>
      </c>
      <c r="Q2086" s="5">
        <f>Table1[[#This Row],[Sales]]-Table1[[#This Row],[Cost]]</f>
        <v>500</v>
      </c>
      <c r="R2086" s="3" t="s">
        <v>26</v>
      </c>
      <c r="S2086" s="3" t="s">
        <v>287</v>
      </c>
      <c r="T2086" s="3" t="s">
        <v>11</v>
      </c>
      <c r="U2086" s="3" t="s">
        <v>12</v>
      </c>
      <c r="V2086" s="6">
        <f>Table1[[#This Row],[Profit]]/Table1[[#This Row],[Sales]]</f>
        <v>0.125</v>
      </c>
      <c r="W2086" s="3">
        <f>[1]!Table1[[#This Row],[Sales]]-[1]!Table1[[#This Row],[Cost]]-[1]!Table1[[#This Row],[Profit]]</f>
        <v>-7000</v>
      </c>
      <c r="X2086" s="3">
        <f>[1]!Table1[[#This Row],[Quantity]]*[1]!Table1[[#This Row],[Unit_Price]]</f>
        <v>5000</v>
      </c>
      <c r="Y2086" s="3">
        <f>[1]!Table1[[#This Row],[Gross_Sales]]*[1]!Table1[[#This Row],[Discount]]</f>
        <v>1000</v>
      </c>
      <c r="Z2086" s="3">
        <f>[1]!Table1[[#This Row],[Gross_Sales]]*[1]!Table1[[#This Row],[Discount_amount]]</f>
        <v>5000000</v>
      </c>
      <c r="AA2086" s="3">
        <f>IFERROR([1]!Table1[[#This Row],[Profit]]/[1]!Table1[[#This Row],[Sales]],0)</f>
        <v>0.125</v>
      </c>
      <c r="AB2086" s="3">
        <f>YEAR([1]!Table1[[#This Row],[Order_Date]])</f>
        <v>2024</v>
      </c>
      <c r="AC2086" s="3">
        <f>MONTH([1]!Table1[[#This Row],[Order_Date]])</f>
        <v>6</v>
      </c>
      <c r="AD2086" s="3" t="str">
        <f t="shared" si="96"/>
        <v>Jun</v>
      </c>
      <c r="AE2086" s="3" t="str">
        <f t="shared" si="97"/>
        <v>Q2</v>
      </c>
      <c r="AF2086" s="3" t="str">
        <f t="shared" si="98"/>
        <v>2024-Jun</v>
      </c>
      <c r="AG2086" s="3">
        <f>COUNTIF(C:C,Table1[[#This Row],[Customer_ID]])</f>
        <v>9</v>
      </c>
      <c r="AH2086" s="9" t="e">
        <f>IF([1]!Table1[[#This Row],[Customer_order_count]] &gt;= 10,"FREQUENT",IF([1]!Table1[[#This Row],[Customer_order_count]] &lt;= 10,"REGULAR","OCASSIONAL"))</f>
        <v>#REF!</v>
      </c>
    </row>
    <row r="2087" spans="1:34" x14ac:dyDescent="0.25">
      <c r="A2087" s="10" t="s">
        <v>2932</v>
      </c>
      <c r="B2087" s="11">
        <v>45580</v>
      </c>
      <c r="C2087" s="12" t="s">
        <v>447</v>
      </c>
      <c r="D2087" s="13" t="s">
        <v>448</v>
      </c>
      <c r="E2087" s="13" t="s">
        <v>16</v>
      </c>
      <c r="F2087" s="14">
        <v>21</v>
      </c>
      <c r="G2087" s="12" t="s">
        <v>275</v>
      </c>
      <c r="H2087" s="12" t="s">
        <v>276</v>
      </c>
      <c r="I2087" s="12" t="s">
        <v>264</v>
      </c>
      <c r="J2087" s="12" t="s">
        <v>265</v>
      </c>
      <c r="K2087" s="12" t="s">
        <v>46</v>
      </c>
      <c r="L2087" s="14">
        <v>2</v>
      </c>
      <c r="M2087" s="14">
        <v>800</v>
      </c>
      <c r="N2087" s="15">
        <v>0.1</v>
      </c>
      <c r="O2087" s="14">
        <v>1440</v>
      </c>
      <c r="P2087" s="14">
        <v>1000</v>
      </c>
      <c r="Q2087" s="5">
        <f>Table1[[#This Row],[Sales]]-Table1[[#This Row],[Cost]]</f>
        <v>440</v>
      </c>
      <c r="R2087" s="12" t="s">
        <v>26</v>
      </c>
      <c r="S2087" s="12" t="s">
        <v>10</v>
      </c>
      <c r="T2087" s="12" t="s">
        <v>40</v>
      </c>
      <c r="U2087" s="12" t="s">
        <v>27</v>
      </c>
      <c r="V2087" s="6">
        <f>Table1[[#This Row],[Profit]]/Table1[[#This Row],[Sales]]</f>
        <v>0.30555555555555558</v>
      </c>
      <c r="W2087" s="12">
        <f>[1]!Table1[[#This Row],[Sales]]-[1]!Table1[[#This Row],[Cost]]-[1]!Table1[[#This Row],[Profit]]</f>
        <v>0</v>
      </c>
      <c r="X2087" s="12">
        <f>[1]!Table1[[#This Row],[Quantity]]*[1]!Table1[[#This Row],[Unit_Price]]</f>
        <v>1600</v>
      </c>
      <c r="Y2087" s="16">
        <f>[1]!Table1[[#This Row],[Gross_Sales]]*[1]!Table1[[#This Row],[Discount]]</f>
        <v>160</v>
      </c>
      <c r="Z2087" s="17">
        <f>[1]!Table1[[#This Row],[Gross_Sales]]*[1]!Table1[[#This Row],[Discount_amount]]</f>
        <v>256000</v>
      </c>
      <c r="AA2087" s="15">
        <f>IFERROR([1]!Table1[[#This Row],[Profit]]/[1]!Table1[[#This Row],[Sales]],0)</f>
        <v>0.30555555555555558</v>
      </c>
      <c r="AB2087" s="12">
        <f>YEAR([1]!Table1[[#This Row],[Order_Date]])</f>
        <v>2024</v>
      </c>
      <c r="AC2087" s="12">
        <f>MONTH([1]!Table1[[#This Row],[Order_Date]])</f>
        <v>10</v>
      </c>
      <c r="AD2087" s="12" t="str">
        <f t="shared" si="96"/>
        <v>Oct</v>
      </c>
      <c r="AE2087" s="12" t="str">
        <f t="shared" si="97"/>
        <v>Q4</v>
      </c>
      <c r="AF2087" s="12" t="str">
        <f t="shared" si="98"/>
        <v>2024-Oct</v>
      </c>
      <c r="AG2087" s="12">
        <f>COUNTIF(C:C,Table1[[#This Row],[Customer_ID]])</f>
        <v>22</v>
      </c>
      <c r="AH2087" s="18" t="e">
        <f>IF([1]!Table1[[#This Row],[Customer_order_count]] &gt;= 10,"FREQUENT",IF([1]!Table1[[#This Row],[Customer_order_count]] &lt;= 10,"REGULAR","OCASSIONAL"))</f>
        <v>#REF!</v>
      </c>
    </row>
    <row r="2088" spans="1:34" x14ac:dyDescent="0.25">
      <c r="A2088" s="1" t="s">
        <v>2933</v>
      </c>
      <c r="B2088" s="2">
        <v>45661</v>
      </c>
      <c r="C2088" s="3" t="s">
        <v>517</v>
      </c>
      <c r="D2088" s="4" t="s">
        <v>518</v>
      </c>
      <c r="E2088" s="4" t="s">
        <v>16</v>
      </c>
      <c r="F2088" s="5">
        <v>54</v>
      </c>
      <c r="G2088" s="3" t="s">
        <v>284</v>
      </c>
      <c r="H2088" s="3" t="s">
        <v>285</v>
      </c>
      <c r="I2088" s="3" t="s">
        <v>65</v>
      </c>
      <c r="J2088" s="3" t="s">
        <v>66</v>
      </c>
      <c r="K2088" s="3" t="s">
        <v>25</v>
      </c>
      <c r="L2088" s="5">
        <v>1</v>
      </c>
      <c r="M2088" s="5">
        <v>2500</v>
      </c>
      <c r="N2088" s="6">
        <v>0.1</v>
      </c>
      <c r="O2088" s="5">
        <v>2250</v>
      </c>
      <c r="P2088" s="5">
        <v>1600</v>
      </c>
      <c r="Q2088" s="5">
        <f>Table1[[#This Row],[Sales]]-Table1[[#This Row],[Cost]]</f>
        <v>650</v>
      </c>
      <c r="R2088" s="3" t="s">
        <v>77</v>
      </c>
      <c r="S2088" s="3" t="s">
        <v>10</v>
      </c>
      <c r="T2088" s="3" t="s">
        <v>18</v>
      </c>
      <c r="U2088" s="3" t="s">
        <v>27</v>
      </c>
      <c r="V2088" s="6">
        <f>Table1[[#This Row],[Profit]]/Table1[[#This Row],[Sales]]</f>
        <v>0.28888888888888886</v>
      </c>
      <c r="W2088" s="3">
        <f>[1]!Table1[[#This Row],[Sales]]-[1]!Table1[[#This Row],[Cost]]-[1]!Table1[[#This Row],[Profit]]</f>
        <v>0</v>
      </c>
      <c r="X2088" s="3">
        <f>[1]!Table1[[#This Row],[Quantity]]*[1]!Table1[[#This Row],[Unit_Price]]</f>
        <v>2500</v>
      </c>
      <c r="Y2088" s="7">
        <f>[1]!Table1[[#This Row],[Gross_Sales]]*[1]!Table1[[#This Row],[Discount]]</f>
        <v>250</v>
      </c>
      <c r="Z2088" s="8">
        <f>[1]!Table1[[#This Row],[Gross_Sales]]*[1]!Table1[[#This Row],[Discount_amount]]</f>
        <v>625000</v>
      </c>
      <c r="AA2088" s="6">
        <f>IFERROR([1]!Table1[[#This Row],[Profit]]/[1]!Table1[[#This Row],[Sales]],0)</f>
        <v>0.28888888888888886</v>
      </c>
      <c r="AB2088" s="3">
        <f>YEAR([1]!Table1[[#This Row],[Order_Date]])</f>
        <v>2025</v>
      </c>
      <c r="AC2088" s="3">
        <f>MONTH([1]!Table1[[#This Row],[Order_Date]])</f>
        <v>1</v>
      </c>
      <c r="AD2088" s="3" t="str">
        <f t="shared" si="96"/>
        <v>Jan</v>
      </c>
      <c r="AE2088" s="3" t="str">
        <f t="shared" si="97"/>
        <v>Q1</v>
      </c>
      <c r="AF2088" s="3" t="str">
        <f t="shared" si="98"/>
        <v>2025-Jan</v>
      </c>
      <c r="AG2088" s="3">
        <f>COUNTIF(C:C,Table1[[#This Row],[Customer_ID]])</f>
        <v>12</v>
      </c>
      <c r="AH2088" s="9" t="e">
        <f>IF([1]!Table1[[#This Row],[Customer_order_count]] &gt;= 10,"FREQUENT",IF([1]!Table1[[#This Row],[Customer_order_count]] &lt;= 10,"REGULAR","OCASSIONAL"))</f>
        <v>#REF!</v>
      </c>
    </row>
    <row r="2089" spans="1:34" x14ac:dyDescent="0.25">
      <c r="A2089" s="10" t="s">
        <v>2934</v>
      </c>
      <c r="B2089" s="11">
        <v>45474</v>
      </c>
      <c r="C2089" s="12" t="s">
        <v>1640</v>
      </c>
      <c r="D2089" s="13" t="s">
        <v>731</v>
      </c>
      <c r="E2089" s="13" t="s">
        <v>3</v>
      </c>
      <c r="F2089" s="14">
        <v>41</v>
      </c>
      <c r="G2089" s="12" t="s">
        <v>339</v>
      </c>
      <c r="H2089" s="12" t="s">
        <v>285</v>
      </c>
      <c r="I2089" s="12" t="s">
        <v>44</v>
      </c>
      <c r="J2089" s="12" t="s">
        <v>45</v>
      </c>
      <c r="K2089" s="12" t="s">
        <v>46</v>
      </c>
      <c r="L2089" s="14">
        <v>2</v>
      </c>
      <c r="M2089" s="14">
        <v>2500</v>
      </c>
      <c r="N2089" s="15">
        <v>0.15</v>
      </c>
      <c r="O2089" s="14">
        <v>4250</v>
      </c>
      <c r="P2089" s="14">
        <v>3000</v>
      </c>
      <c r="Q2089" s="5">
        <f>Table1[[#This Row],[Sales]]-Table1[[#This Row],[Cost]]</f>
        <v>1250</v>
      </c>
      <c r="R2089" s="12" t="s">
        <v>17</v>
      </c>
      <c r="S2089" s="12" t="s">
        <v>10</v>
      </c>
      <c r="T2089" s="12" t="s">
        <v>33</v>
      </c>
      <c r="U2089" s="12" t="s">
        <v>12</v>
      </c>
      <c r="V2089" s="6">
        <f>Table1[[#This Row],[Profit]]/Table1[[#This Row],[Sales]]</f>
        <v>0.29411764705882354</v>
      </c>
      <c r="W2089" s="12">
        <f>[1]!Table1[[#This Row],[Sales]]-[1]!Table1[[#This Row],[Cost]]-[1]!Table1[[#This Row],[Profit]]</f>
        <v>0</v>
      </c>
      <c r="X2089" s="12">
        <f>[1]!Table1[[#This Row],[Quantity]]*[1]!Table1[[#This Row],[Unit_Price]]</f>
        <v>5000</v>
      </c>
      <c r="Y2089" s="16">
        <f>[1]!Table1[[#This Row],[Gross_Sales]]*[1]!Table1[[#This Row],[Discount]]</f>
        <v>750</v>
      </c>
      <c r="Z2089" s="17">
        <f>[1]!Table1[[#This Row],[Gross_Sales]]*[1]!Table1[[#This Row],[Discount_amount]]</f>
        <v>3750000</v>
      </c>
      <c r="AA2089" s="15">
        <f>IFERROR([1]!Table1[[#This Row],[Profit]]/[1]!Table1[[#This Row],[Sales]],0)</f>
        <v>0.29411764705882354</v>
      </c>
      <c r="AB2089" s="12">
        <f>YEAR([1]!Table1[[#This Row],[Order_Date]])</f>
        <v>2024</v>
      </c>
      <c r="AC2089" s="12">
        <f>MONTH([1]!Table1[[#This Row],[Order_Date]])</f>
        <v>7</v>
      </c>
      <c r="AD2089" s="12" t="str">
        <f t="shared" si="96"/>
        <v>Jul</v>
      </c>
      <c r="AE2089" s="12" t="str">
        <f t="shared" si="97"/>
        <v>Q3</v>
      </c>
      <c r="AF2089" s="12" t="str">
        <f t="shared" si="98"/>
        <v>2024-Jul</v>
      </c>
      <c r="AG2089" s="12">
        <f>COUNTIF(C:C,Table1[[#This Row],[Customer_ID]])</f>
        <v>10</v>
      </c>
      <c r="AH2089" s="18" t="e">
        <f>IF([1]!Table1[[#This Row],[Customer_order_count]] &gt;= 10,"FREQUENT",IF([1]!Table1[[#This Row],[Customer_order_count]] &lt;= 10,"REGULAR","OCASSIONAL"))</f>
        <v>#REF!</v>
      </c>
    </row>
    <row r="2090" spans="1:34" x14ac:dyDescent="0.25">
      <c r="A2090" s="1" t="s">
        <v>2935</v>
      </c>
      <c r="B2090" s="2">
        <v>45987</v>
      </c>
      <c r="C2090" s="3" t="s">
        <v>1576</v>
      </c>
      <c r="D2090" s="4" t="s">
        <v>1577</v>
      </c>
      <c r="E2090" s="4" t="s">
        <v>16</v>
      </c>
      <c r="F2090" s="5">
        <v>36</v>
      </c>
      <c r="G2090" s="3" t="s">
        <v>284</v>
      </c>
      <c r="H2090" s="3" t="s">
        <v>285</v>
      </c>
      <c r="I2090" s="3" t="s">
        <v>44</v>
      </c>
      <c r="J2090" s="3" t="s">
        <v>45</v>
      </c>
      <c r="K2090" s="3" t="s">
        <v>46</v>
      </c>
      <c r="L2090" s="5">
        <v>1</v>
      </c>
      <c r="M2090" s="5">
        <v>2500</v>
      </c>
      <c r="N2090" s="6">
        <v>0.1</v>
      </c>
      <c r="O2090" s="5">
        <v>2250</v>
      </c>
      <c r="P2090" s="5">
        <v>1500</v>
      </c>
      <c r="Q2090" s="5">
        <f>Table1[[#This Row],[Sales]]-Table1[[#This Row],[Cost]]</f>
        <v>750</v>
      </c>
      <c r="R2090" s="3" t="s">
        <v>26</v>
      </c>
      <c r="S2090" s="3" t="s">
        <v>10</v>
      </c>
      <c r="T2090" s="3" t="s">
        <v>40</v>
      </c>
      <c r="U2090" s="3" t="s">
        <v>12</v>
      </c>
      <c r="V2090" s="6">
        <f>Table1[[#This Row],[Profit]]/Table1[[#This Row],[Sales]]</f>
        <v>0.33333333333333331</v>
      </c>
      <c r="W2090" s="3">
        <f>[1]!Table1[[#This Row],[Sales]]-[1]!Table1[[#This Row],[Cost]]-[1]!Table1[[#This Row],[Profit]]</f>
        <v>0</v>
      </c>
      <c r="X2090" s="3">
        <f>[1]!Table1[[#This Row],[Quantity]]*[1]!Table1[[#This Row],[Unit_Price]]</f>
        <v>2500</v>
      </c>
      <c r="Y2090" s="7">
        <f>[1]!Table1[[#This Row],[Gross_Sales]]*[1]!Table1[[#This Row],[Discount]]</f>
        <v>250</v>
      </c>
      <c r="Z2090" s="8">
        <f>[1]!Table1[[#This Row],[Gross_Sales]]*[1]!Table1[[#This Row],[Discount_amount]]</f>
        <v>625000</v>
      </c>
      <c r="AA2090" s="6">
        <f>IFERROR([1]!Table1[[#This Row],[Profit]]/[1]!Table1[[#This Row],[Sales]],0)</f>
        <v>0.33333333333333331</v>
      </c>
      <c r="AB2090" s="3">
        <f>YEAR([1]!Table1[[#This Row],[Order_Date]])</f>
        <v>2025</v>
      </c>
      <c r="AC2090" s="3">
        <f>MONTH([1]!Table1[[#This Row],[Order_Date]])</f>
        <v>11</v>
      </c>
      <c r="AD2090" s="3" t="str">
        <f t="shared" si="96"/>
        <v>Nov</v>
      </c>
      <c r="AE2090" s="3" t="str">
        <f t="shared" si="97"/>
        <v>Q4</v>
      </c>
      <c r="AF2090" s="3" t="str">
        <f t="shared" si="98"/>
        <v>2025-Nov</v>
      </c>
      <c r="AG2090" s="3">
        <f>COUNTIF(C:C,Table1[[#This Row],[Customer_ID]])</f>
        <v>7</v>
      </c>
      <c r="AH2090" s="9" t="e">
        <f>IF([1]!Table1[[#This Row],[Customer_order_count]] &gt;= 10,"FREQUENT",IF([1]!Table1[[#This Row],[Customer_order_count]] &lt;= 10,"REGULAR","OCASSIONAL"))</f>
        <v>#REF!</v>
      </c>
    </row>
    <row r="2091" spans="1:34" x14ac:dyDescent="0.25">
      <c r="A2091" s="10" t="s">
        <v>2936</v>
      </c>
      <c r="B2091" s="11">
        <v>45600</v>
      </c>
      <c r="C2091" s="12" t="s">
        <v>593</v>
      </c>
      <c r="D2091" s="13" t="s">
        <v>594</v>
      </c>
      <c r="E2091" s="13" t="s">
        <v>3</v>
      </c>
      <c r="F2091" s="14">
        <v>43</v>
      </c>
      <c r="G2091" s="12" t="s">
        <v>263</v>
      </c>
      <c r="H2091" s="12" t="s">
        <v>5</v>
      </c>
      <c r="I2091" s="12" t="s">
        <v>56</v>
      </c>
      <c r="J2091" s="12" t="s">
        <v>57</v>
      </c>
      <c r="K2091" s="12" t="s">
        <v>58</v>
      </c>
      <c r="L2091" s="14">
        <v>1</v>
      </c>
      <c r="M2091" s="14">
        <v>1200</v>
      </c>
      <c r="N2091" s="15">
        <v>0.1</v>
      </c>
      <c r="O2091" s="14">
        <v>1080</v>
      </c>
      <c r="P2091" s="14">
        <v>800</v>
      </c>
      <c r="Q2091" s="5">
        <f>Table1[[#This Row],[Sales]]-Table1[[#This Row],[Cost]]</f>
        <v>280</v>
      </c>
      <c r="R2091" s="12" t="s">
        <v>77</v>
      </c>
      <c r="S2091" s="12" t="s">
        <v>10</v>
      </c>
      <c r="T2091" s="12" t="s">
        <v>40</v>
      </c>
      <c r="U2091" s="12" t="s">
        <v>27</v>
      </c>
      <c r="V2091" s="6">
        <f>Table1[[#This Row],[Profit]]/Table1[[#This Row],[Sales]]</f>
        <v>0.25925925925925924</v>
      </c>
      <c r="W2091" s="12">
        <f>[1]!Table1[[#This Row],[Sales]]-[1]!Table1[[#This Row],[Cost]]-[1]!Table1[[#This Row],[Profit]]</f>
        <v>0</v>
      </c>
      <c r="X2091" s="12">
        <f>[1]!Table1[[#This Row],[Quantity]]*[1]!Table1[[#This Row],[Unit_Price]]</f>
        <v>1200</v>
      </c>
      <c r="Y2091" s="16">
        <f>[1]!Table1[[#This Row],[Gross_Sales]]*[1]!Table1[[#This Row],[Discount]]</f>
        <v>120</v>
      </c>
      <c r="Z2091" s="17">
        <f>[1]!Table1[[#This Row],[Gross_Sales]]*[1]!Table1[[#This Row],[Discount_amount]]</f>
        <v>144000</v>
      </c>
      <c r="AA2091" s="15">
        <f>IFERROR([1]!Table1[[#This Row],[Profit]]/[1]!Table1[[#This Row],[Sales]],0)</f>
        <v>0.25925925925925924</v>
      </c>
      <c r="AB2091" s="12">
        <f>YEAR([1]!Table1[[#This Row],[Order_Date]])</f>
        <v>2024</v>
      </c>
      <c r="AC2091" s="12">
        <f>MONTH([1]!Table1[[#This Row],[Order_Date]])</f>
        <v>11</v>
      </c>
      <c r="AD2091" s="12" t="str">
        <f t="shared" si="96"/>
        <v>Nov</v>
      </c>
      <c r="AE2091" s="12" t="str">
        <f t="shared" si="97"/>
        <v>Q4</v>
      </c>
      <c r="AF2091" s="12" t="str">
        <f t="shared" si="98"/>
        <v>2024-Nov</v>
      </c>
      <c r="AG2091" s="12">
        <f>COUNTIF(C:C,Table1[[#This Row],[Customer_ID]])</f>
        <v>17</v>
      </c>
      <c r="AH2091" s="18" t="e">
        <f>IF([1]!Table1[[#This Row],[Customer_order_count]] &gt;= 10,"FREQUENT",IF([1]!Table1[[#This Row],[Customer_order_count]] &lt;= 10,"REGULAR","OCASSIONAL"))</f>
        <v>#REF!</v>
      </c>
    </row>
    <row r="2092" spans="1:34" x14ac:dyDescent="0.25">
      <c r="A2092" s="1" t="s">
        <v>2937</v>
      </c>
      <c r="B2092" s="2">
        <v>45398</v>
      </c>
      <c r="C2092" s="3" t="s">
        <v>947</v>
      </c>
      <c r="D2092" s="4" t="s">
        <v>948</v>
      </c>
      <c r="E2092" s="4" t="s">
        <v>16</v>
      </c>
      <c r="F2092" s="5">
        <v>33</v>
      </c>
      <c r="G2092" s="3" t="s">
        <v>317</v>
      </c>
      <c r="H2092" s="3" t="s">
        <v>5</v>
      </c>
      <c r="I2092" s="3" t="s">
        <v>37</v>
      </c>
      <c r="J2092" s="3" t="s">
        <v>38</v>
      </c>
      <c r="K2092" s="3" t="s">
        <v>39</v>
      </c>
      <c r="L2092" s="5">
        <v>3</v>
      </c>
      <c r="M2092" s="5">
        <v>900</v>
      </c>
      <c r="N2092" s="6">
        <v>0.05</v>
      </c>
      <c r="O2092" s="5">
        <v>2565</v>
      </c>
      <c r="P2092" s="5">
        <v>1650</v>
      </c>
      <c r="Q2092" s="5">
        <f>Table1[[#This Row],[Sales]]-Table1[[#This Row],[Cost]]</f>
        <v>915</v>
      </c>
      <c r="R2092" s="3" t="s">
        <v>77</v>
      </c>
      <c r="S2092" s="3" t="s">
        <v>10</v>
      </c>
      <c r="T2092" s="3" t="s">
        <v>11</v>
      </c>
      <c r="U2092" s="3" t="s">
        <v>27</v>
      </c>
      <c r="V2092" s="6">
        <f>Table1[[#This Row],[Profit]]/Table1[[#This Row],[Sales]]</f>
        <v>0.35672514619883039</v>
      </c>
      <c r="W2092" s="3">
        <f>[1]!Table1[[#This Row],[Sales]]-[1]!Table1[[#This Row],[Cost]]-[1]!Table1[[#This Row],[Profit]]</f>
        <v>0</v>
      </c>
      <c r="X2092" s="3">
        <f>[1]!Table1[[#This Row],[Quantity]]*[1]!Table1[[#This Row],[Unit_Price]]</f>
        <v>2700</v>
      </c>
      <c r="Y2092" s="7">
        <f>[1]!Table1[[#This Row],[Gross_Sales]]*[1]!Table1[[#This Row],[Discount]]</f>
        <v>135</v>
      </c>
      <c r="Z2092" s="8">
        <f>[1]!Table1[[#This Row],[Gross_Sales]]*[1]!Table1[[#This Row],[Discount_amount]]</f>
        <v>364500</v>
      </c>
      <c r="AA2092" s="6">
        <f>IFERROR([1]!Table1[[#This Row],[Profit]]/[1]!Table1[[#This Row],[Sales]],0)</f>
        <v>0.35672514619883039</v>
      </c>
      <c r="AB2092" s="3">
        <f>YEAR([1]!Table1[[#This Row],[Order_Date]])</f>
        <v>2024</v>
      </c>
      <c r="AC2092" s="3">
        <f>MONTH([1]!Table1[[#This Row],[Order_Date]])</f>
        <v>4</v>
      </c>
      <c r="AD2092" s="3" t="str">
        <f t="shared" si="96"/>
        <v>Apr</v>
      </c>
      <c r="AE2092" s="3" t="str">
        <f t="shared" si="97"/>
        <v>Q2</v>
      </c>
      <c r="AF2092" s="3" t="str">
        <f t="shared" si="98"/>
        <v>2024-Apr</v>
      </c>
      <c r="AG2092" s="3">
        <f>COUNTIF(C:C,Table1[[#This Row],[Customer_ID]])</f>
        <v>13</v>
      </c>
      <c r="AH2092" s="9" t="e">
        <f>IF([1]!Table1[[#This Row],[Customer_order_count]] &gt;= 10,"FREQUENT",IF([1]!Table1[[#This Row],[Customer_order_count]] &lt;= 10,"REGULAR","OCASSIONAL"))</f>
        <v>#REF!</v>
      </c>
    </row>
    <row r="2093" spans="1:34" x14ac:dyDescent="0.25">
      <c r="A2093" s="10" t="s">
        <v>2938</v>
      </c>
      <c r="B2093" s="11">
        <v>45563</v>
      </c>
      <c r="C2093" s="12" t="s">
        <v>707</v>
      </c>
      <c r="D2093" s="13" t="s">
        <v>708</v>
      </c>
      <c r="E2093" s="13" t="s">
        <v>3</v>
      </c>
      <c r="F2093" s="14">
        <v>26</v>
      </c>
      <c r="G2093" s="12" t="s">
        <v>295</v>
      </c>
      <c r="H2093" s="12" t="s">
        <v>270</v>
      </c>
      <c r="I2093" s="12" t="s">
        <v>109</v>
      </c>
      <c r="J2093" s="12" t="s">
        <v>110</v>
      </c>
      <c r="K2093" s="12" t="s">
        <v>8</v>
      </c>
      <c r="L2093" s="14">
        <v>2</v>
      </c>
      <c r="M2093" s="14">
        <v>4000</v>
      </c>
      <c r="N2093" s="15">
        <v>0.1</v>
      </c>
      <c r="O2093" s="14">
        <v>7200</v>
      </c>
      <c r="P2093" s="14">
        <v>5800</v>
      </c>
      <c r="Q2093" s="5">
        <f>Table1[[#This Row],[Sales]]-Table1[[#This Row],[Cost]]</f>
        <v>1400</v>
      </c>
      <c r="R2093" s="12" t="s">
        <v>9</v>
      </c>
      <c r="S2093" s="12" t="s">
        <v>10</v>
      </c>
      <c r="T2093" s="12" t="s">
        <v>33</v>
      </c>
      <c r="U2093" s="12" t="s">
        <v>27</v>
      </c>
      <c r="V2093" s="6">
        <f>Table1[[#This Row],[Profit]]/Table1[[#This Row],[Sales]]</f>
        <v>0.19444444444444445</v>
      </c>
      <c r="W2093" s="12">
        <f>[1]!Table1[[#This Row],[Sales]]-[1]!Table1[[#This Row],[Cost]]-[1]!Table1[[#This Row],[Profit]]</f>
        <v>0</v>
      </c>
      <c r="X2093" s="12">
        <f>[1]!Table1[[#This Row],[Quantity]]*[1]!Table1[[#This Row],[Unit_Price]]</f>
        <v>8000</v>
      </c>
      <c r="Y2093" s="16">
        <f>[1]!Table1[[#This Row],[Gross_Sales]]*[1]!Table1[[#This Row],[Discount]]</f>
        <v>800</v>
      </c>
      <c r="Z2093" s="17">
        <f>[1]!Table1[[#This Row],[Gross_Sales]]*[1]!Table1[[#This Row],[Discount_amount]]</f>
        <v>6400000</v>
      </c>
      <c r="AA2093" s="15">
        <f>IFERROR([1]!Table1[[#This Row],[Profit]]/[1]!Table1[[#This Row],[Sales]],0)</f>
        <v>0.19444444444444445</v>
      </c>
      <c r="AB2093" s="12">
        <f>YEAR([1]!Table1[[#This Row],[Order_Date]])</f>
        <v>2024</v>
      </c>
      <c r="AC2093" s="12">
        <f>MONTH([1]!Table1[[#This Row],[Order_Date]])</f>
        <v>9</v>
      </c>
      <c r="AD2093" s="12" t="str">
        <f t="shared" si="96"/>
        <v>Sep</v>
      </c>
      <c r="AE2093" s="12" t="str">
        <f t="shared" si="97"/>
        <v>Q3</v>
      </c>
      <c r="AF2093" s="12" t="str">
        <f t="shared" si="98"/>
        <v>2024-Sep</v>
      </c>
      <c r="AG2093" s="12">
        <f>COUNTIF(C:C,Table1[[#This Row],[Customer_ID]])</f>
        <v>23</v>
      </c>
      <c r="AH2093" s="18" t="e">
        <f>IF([1]!Table1[[#This Row],[Customer_order_count]] &gt;= 10,"FREQUENT",IF([1]!Table1[[#This Row],[Customer_order_count]] &lt;= 10,"REGULAR","OCASSIONAL"))</f>
        <v>#REF!</v>
      </c>
    </row>
    <row r="2094" spans="1:34" x14ac:dyDescent="0.25">
      <c r="A2094" s="1" t="s">
        <v>2939</v>
      </c>
      <c r="B2094" s="2">
        <v>45444</v>
      </c>
      <c r="C2094" s="3" t="s">
        <v>297</v>
      </c>
      <c r="D2094" s="4" t="s">
        <v>298</v>
      </c>
      <c r="E2094" s="4" t="s">
        <v>3</v>
      </c>
      <c r="F2094" s="5">
        <v>59</v>
      </c>
      <c r="G2094" s="3" t="s">
        <v>275</v>
      </c>
      <c r="H2094" s="3" t="s">
        <v>276</v>
      </c>
      <c r="I2094" s="3" t="s">
        <v>51</v>
      </c>
      <c r="J2094" s="3" t="s">
        <v>52</v>
      </c>
      <c r="K2094" s="3" t="s">
        <v>8</v>
      </c>
      <c r="L2094" s="5">
        <v>2</v>
      </c>
      <c r="M2094" s="5">
        <v>4500</v>
      </c>
      <c r="N2094" s="6">
        <v>0.1</v>
      </c>
      <c r="O2094" s="5">
        <v>8100</v>
      </c>
      <c r="P2094" s="5">
        <v>6400</v>
      </c>
      <c r="Q2094" s="5">
        <f>Table1[[#This Row],[Sales]]-Table1[[#This Row],[Cost]]</f>
        <v>1700</v>
      </c>
      <c r="R2094" s="3" t="s">
        <v>26</v>
      </c>
      <c r="S2094" s="3" t="s">
        <v>10</v>
      </c>
      <c r="T2094" s="3" t="s">
        <v>11</v>
      </c>
      <c r="U2094" s="3" t="s">
        <v>12</v>
      </c>
      <c r="V2094" s="6">
        <f>Table1[[#This Row],[Profit]]/Table1[[#This Row],[Sales]]</f>
        <v>0.20987654320987653</v>
      </c>
      <c r="W2094" s="3">
        <f>[1]!Table1[[#This Row],[Sales]]-[1]!Table1[[#This Row],[Cost]]-[1]!Table1[[#This Row],[Profit]]</f>
        <v>0</v>
      </c>
      <c r="X2094" s="3">
        <f>[1]!Table1[[#This Row],[Quantity]]*[1]!Table1[[#This Row],[Unit_Price]]</f>
        <v>9000</v>
      </c>
      <c r="Y2094" s="7">
        <f>[1]!Table1[[#This Row],[Gross_Sales]]*[1]!Table1[[#This Row],[Discount]]</f>
        <v>900</v>
      </c>
      <c r="Z2094" s="8">
        <f>[1]!Table1[[#This Row],[Gross_Sales]]*[1]!Table1[[#This Row],[Discount_amount]]</f>
        <v>8100000</v>
      </c>
      <c r="AA2094" s="6">
        <f>IFERROR([1]!Table1[[#This Row],[Profit]]/[1]!Table1[[#This Row],[Sales]],0)</f>
        <v>0.20987654320987653</v>
      </c>
      <c r="AB2094" s="3">
        <f>YEAR([1]!Table1[[#This Row],[Order_Date]])</f>
        <v>2024</v>
      </c>
      <c r="AC2094" s="3">
        <f>MONTH([1]!Table1[[#This Row],[Order_Date]])</f>
        <v>6</v>
      </c>
      <c r="AD2094" s="3" t="str">
        <f t="shared" si="96"/>
        <v>Jun</v>
      </c>
      <c r="AE2094" s="3" t="str">
        <f t="shared" si="97"/>
        <v>Q2</v>
      </c>
      <c r="AF2094" s="3" t="str">
        <f t="shared" si="98"/>
        <v>2024-Jun</v>
      </c>
      <c r="AG2094" s="3">
        <f>COUNTIF(C:C,Table1[[#This Row],[Customer_ID]])</f>
        <v>11</v>
      </c>
      <c r="AH2094" s="9" t="e">
        <f>IF([1]!Table1[[#This Row],[Customer_order_count]] &gt;= 10,"FREQUENT",IF([1]!Table1[[#This Row],[Customer_order_count]] &lt;= 10,"REGULAR","OCASSIONAL"))</f>
        <v>#REF!</v>
      </c>
    </row>
    <row r="2095" spans="1:34" x14ac:dyDescent="0.25">
      <c r="A2095" s="10" t="s">
        <v>2940</v>
      </c>
      <c r="B2095" s="11">
        <v>45749</v>
      </c>
      <c r="C2095" s="12" t="s">
        <v>314</v>
      </c>
      <c r="D2095" s="13" t="s">
        <v>207</v>
      </c>
      <c r="E2095" s="13" t="s">
        <v>16</v>
      </c>
      <c r="F2095" s="14">
        <v>30</v>
      </c>
      <c r="G2095" s="12" t="s">
        <v>284</v>
      </c>
      <c r="H2095" s="12" t="s">
        <v>285</v>
      </c>
      <c r="I2095" s="12" t="s">
        <v>143</v>
      </c>
      <c r="J2095" s="12" t="s">
        <v>144</v>
      </c>
      <c r="K2095" s="12" t="s">
        <v>76</v>
      </c>
      <c r="L2095" s="14">
        <v>2</v>
      </c>
      <c r="M2095" s="14">
        <v>700</v>
      </c>
      <c r="N2095" s="15">
        <v>0.1</v>
      </c>
      <c r="O2095" s="14">
        <v>1260</v>
      </c>
      <c r="P2095" s="14">
        <v>1140</v>
      </c>
      <c r="Q2095" s="5">
        <f>Table1[[#This Row],[Sales]]-Table1[[#This Row],[Cost]]</f>
        <v>120</v>
      </c>
      <c r="R2095" s="12" t="s">
        <v>77</v>
      </c>
      <c r="S2095" s="12" t="s">
        <v>10</v>
      </c>
      <c r="T2095" s="12" t="s">
        <v>11</v>
      </c>
      <c r="U2095" s="12" t="s">
        <v>12</v>
      </c>
      <c r="V2095" s="6">
        <f>Table1[[#This Row],[Profit]]/Table1[[#This Row],[Sales]]</f>
        <v>9.5238095238095233E-2</v>
      </c>
      <c r="W2095" s="12">
        <f>[1]!Table1[[#This Row],[Sales]]-[1]!Table1[[#This Row],[Cost]]-[1]!Table1[[#This Row],[Profit]]</f>
        <v>0</v>
      </c>
      <c r="X2095" s="12">
        <f>[1]!Table1[[#This Row],[Quantity]]*[1]!Table1[[#This Row],[Unit_Price]]</f>
        <v>1400</v>
      </c>
      <c r="Y2095" s="16">
        <f>[1]!Table1[[#This Row],[Gross_Sales]]*[1]!Table1[[#This Row],[Discount]]</f>
        <v>140</v>
      </c>
      <c r="Z2095" s="17">
        <f>[1]!Table1[[#This Row],[Gross_Sales]]*[1]!Table1[[#This Row],[Discount_amount]]</f>
        <v>196000</v>
      </c>
      <c r="AA2095" s="15">
        <f>IFERROR([1]!Table1[[#This Row],[Profit]]/[1]!Table1[[#This Row],[Sales]],0)</f>
        <v>9.5238095238095233E-2</v>
      </c>
      <c r="AB2095" s="12">
        <f>YEAR([1]!Table1[[#This Row],[Order_Date]])</f>
        <v>2025</v>
      </c>
      <c r="AC2095" s="12">
        <f>MONTH([1]!Table1[[#This Row],[Order_Date]])</f>
        <v>4</v>
      </c>
      <c r="AD2095" s="12" t="str">
        <f t="shared" si="96"/>
        <v>Apr</v>
      </c>
      <c r="AE2095" s="12" t="str">
        <f t="shared" si="97"/>
        <v>Q2</v>
      </c>
      <c r="AF2095" s="12" t="str">
        <f t="shared" si="98"/>
        <v>2025-Apr</v>
      </c>
      <c r="AG2095" s="12">
        <f>COUNTIF(C:C,Table1[[#This Row],[Customer_ID]])</f>
        <v>8</v>
      </c>
      <c r="AH2095" s="18" t="e">
        <f>IF([1]!Table1[[#This Row],[Customer_order_count]] &gt;= 10,"FREQUENT",IF([1]!Table1[[#This Row],[Customer_order_count]] &lt;= 10,"REGULAR","OCASSIONAL"))</f>
        <v>#REF!</v>
      </c>
    </row>
    <row r="2096" spans="1:34" x14ac:dyDescent="0.25">
      <c r="A2096" s="1" t="s">
        <v>2941</v>
      </c>
      <c r="B2096" s="2">
        <v>45729</v>
      </c>
      <c r="C2096" s="3" t="s">
        <v>1493</v>
      </c>
      <c r="D2096" s="4" t="s">
        <v>1494</v>
      </c>
      <c r="E2096" s="4" t="s">
        <v>16</v>
      </c>
      <c r="F2096" s="5">
        <v>27</v>
      </c>
      <c r="G2096" s="3" t="s">
        <v>317</v>
      </c>
      <c r="H2096" s="3" t="s">
        <v>5</v>
      </c>
      <c r="I2096" s="3" t="s">
        <v>37</v>
      </c>
      <c r="J2096" s="3" t="s">
        <v>38</v>
      </c>
      <c r="K2096" s="3" t="s">
        <v>39</v>
      </c>
      <c r="L2096" s="5">
        <v>3</v>
      </c>
      <c r="M2096" s="5">
        <v>900</v>
      </c>
      <c r="N2096" s="6">
        <v>0.1</v>
      </c>
      <c r="O2096" s="5">
        <v>2430</v>
      </c>
      <c r="P2096" s="5">
        <v>1650</v>
      </c>
      <c r="Q2096" s="5">
        <f>Table1[[#This Row],[Sales]]-Table1[[#This Row],[Cost]]</f>
        <v>780</v>
      </c>
      <c r="R2096" s="3" t="s">
        <v>26</v>
      </c>
      <c r="S2096" s="3" t="s">
        <v>10</v>
      </c>
      <c r="T2096" s="3" t="s">
        <v>18</v>
      </c>
      <c r="U2096" s="3" t="s">
        <v>19</v>
      </c>
      <c r="V2096" s="6">
        <f>Table1[[#This Row],[Profit]]/Table1[[#This Row],[Sales]]</f>
        <v>0.32098765432098764</v>
      </c>
      <c r="W2096" s="3">
        <f>[1]!Table1[[#This Row],[Sales]]-[1]!Table1[[#This Row],[Cost]]-[1]!Table1[[#This Row],[Profit]]</f>
        <v>0</v>
      </c>
      <c r="X2096" s="3">
        <f>[1]!Table1[[#This Row],[Quantity]]*[1]!Table1[[#This Row],[Unit_Price]]</f>
        <v>2700</v>
      </c>
      <c r="Y2096" s="7">
        <f>[1]!Table1[[#This Row],[Gross_Sales]]*[1]!Table1[[#This Row],[Discount]]</f>
        <v>270</v>
      </c>
      <c r="Z2096" s="8">
        <f>[1]!Table1[[#This Row],[Gross_Sales]]*[1]!Table1[[#This Row],[Discount_amount]]</f>
        <v>729000</v>
      </c>
      <c r="AA2096" s="6">
        <f>IFERROR([1]!Table1[[#This Row],[Profit]]/[1]!Table1[[#This Row],[Sales]],0)</f>
        <v>0.32098765432098764</v>
      </c>
      <c r="AB2096" s="3">
        <f>YEAR([1]!Table1[[#This Row],[Order_Date]])</f>
        <v>2025</v>
      </c>
      <c r="AC2096" s="3">
        <f>MONTH([1]!Table1[[#This Row],[Order_Date]])</f>
        <v>3</v>
      </c>
      <c r="AD2096" s="3" t="str">
        <f t="shared" si="96"/>
        <v>Mar</v>
      </c>
      <c r="AE2096" s="3" t="str">
        <f t="shared" si="97"/>
        <v>Q1</v>
      </c>
      <c r="AF2096" s="3" t="str">
        <f t="shared" si="98"/>
        <v>2025-Mar</v>
      </c>
      <c r="AG2096" s="3">
        <f>COUNTIF(C:C,Table1[[#This Row],[Customer_ID]])</f>
        <v>5</v>
      </c>
      <c r="AH2096" s="9" t="e">
        <f>IF([1]!Table1[[#This Row],[Customer_order_count]] &gt;= 10,"FREQUENT",IF([1]!Table1[[#This Row],[Customer_order_count]] &lt;= 10,"REGULAR","OCASSIONAL"))</f>
        <v>#REF!</v>
      </c>
    </row>
    <row r="2097" spans="1:34" x14ac:dyDescent="0.25">
      <c r="A2097" s="10" t="s">
        <v>2942</v>
      </c>
      <c r="B2097" s="11">
        <v>45422</v>
      </c>
      <c r="C2097" s="12" t="s">
        <v>361</v>
      </c>
      <c r="D2097" s="13" t="s">
        <v>362</v>
      </c>
      <c r="E2097" s="13" t="s">
        <v>3</v>
      </c>
      <c r="F2097" s="14">
        <v>38</v>
      </c>
      <c r="G2097" s="12" t="s">
        <v>317</v>
      </c>
      <c r="H2097" s="12" t="s">
        <v>5</v>
      </c>
      <c r="I2097" s="12" t="s">
        <v>305</v>
      </c>
      <c r="J2097" s="12" t="s">
        <v>306</v>
      </c>
      <c r="K2097" s="12" t="s">
        <v>91</v>
      </c>
      <c r="L2097" s="14">
        <v>1</v>
      </c>
      <c r="M2097" s="14">
        <v>8500</v>
      </c>
      <c r="N2097" s="15">
        <v>0.15</v>
      </c>
      <c r="O2097" s="14">
        <v>7225</v>
      </c>
      <c r="P2097" s="14">
        <v>6500</v>
      </c>
      <c r="Q2097" s="5">
        <f>Table1[[#This Row],[Sales]]-Table1[[#This Row],[Cost]]</f>
        <v>725</v>
      </c>
      <c r="R2097" s="12" t="s">
        <v>9</v>
      </c>
      <c r="S2097" s="12" t="s">
        <v>10</v>
      </c>
      <c r="T2097" s="12" t="s">
        <v>11</v>
      </c>
      <c r="U2097" s="12" t="s">
        <v>12</v>
      </c>
      <c r="V2097" s="6">
        <f>Table1[[#This Row],[Profit]]/Table1[[#This Row],[Sales]]</f>
        <v>0.10034602076124567</v>
      </c>
      <c r="W2097" s="12">
        <f>[1]!Table1[[#This Row],[Sales]]-[1]!Table1[[#This Row],[Cost]]-[1]!Table1[[#This Row],[Profit]]</f>
        <v>0</v>
      </c>
      <c r="X2097" s="12">
        <f>[1]!Table1[[#This Row],[Quantity]]*[1]!Table1[[#This Row],[Unit_Price]]</f>
        <v>8500</v>
      </c>
      <c r="Y2097" s="16">
        <f>[1]!Table1[[#This Row],[Gross_Sales]]*[1]!Table1[[#This Row],[Discount]]</f>
        <v>1275</v>
      </c>
      <c r="Z2097" s="17">
        <f>[1]!Table1[[#This Row],[Gross_Sales]]*[1]!Table1[[#This Row],[Discount_amount]]</f>
        <v>10837500</v>
      </c>
      <c r="AA2097" s="15">
        <f>IFERROR([1]!Table1[[#This Row],[Profit]]/[1]!Table1[[#This Row],[Sales]],0)</f>
        <v>0.10034602076124567</v>
      </c>
      <c r="AB2097" s="12">
        <f>YEAR([1]!Table1[[#This Row],[Order_Date]])</f>
        <v>2024</v>
      </c>
      <c r="AC2097" s="12">
        <f>MONTH([1]!Table1[[#This Row],[Order_Date]])</f>
        <v>5</v>
      </c>
      <c r="AD2097" s="12" t="str">
        <f t="shared" si="96"/>
        <v>May</v>
      </c>
      <c r="AE2097" s="12" t="str">
        <f t="shared" si="97"/>
        <v>Q2</v>
      </c>
      <c r="AF2097" s="12" t="str">
        <f t="shared" si="98"/>
        <v>2024-May</v>
      </c>
      <c r="AG2097" s="12">
        <f>COUNTIF(C:C,Table1[[#This Row],[Customer_ID]])</f>
        <v>3</v>
      </c>
      <c r="AH2097" s="18" t="e">
        <f>IF([1]!Table1[[#This Row],[Customer_order_count]] &gt;= 10,"FREQUENT",IF([1]!Table1[[#This Row],[Customer_order_count]] &lt;= 10,"REGULAR","OCASSIONAL"))</f>
        <v>#REF!</v>
      </c>
    </row>
    <row r="2098" spans="1:34" x14ac:dyDescent="0.25">
      <c r="A2098" s="1" t="s">
        <v>2943</v>
      </c>
      <c r="B2098" s="2">
        <v>45798</v>
      </c>
      <c r="C2098" s="3" t="s">
        <v>705</v>
      </c>
      <c r="D2098" s="3" t="s">
        <v>642</v>
      </c>
      <c r="E2098" s="3" t="s">
        <v>16</v>
      </c>
      <c r="F2098" s="3">
        <v>27</v>
      </c>
      <c r="G2098" s="3" t="s">
        <v>280</v>
      </c>
      <c r="H2098" s="3" t="s">
        <v>270</v>
      </c>
      <c r="I2098" s="3" t="s">
        <v>44</v>
      </c>
      <c r="J2098" s="3" t="s">
        <v>45</v>
      </c>
      <c r="K2098" s="3" t="s">
        <v>46</v>
      </c>
      <c r="L2098" s="3">
        <v>1</v>
      </c>
      <c r="M2098" s="3">
        <v>2500</v>
      </c>
      <c r="N2098" s="3">
        <v>0.1</v>
      </c>
      <c r="O2098" s="3">
        <v>2250</v>
      </c>
      <c r="P2098" s="3">
        <v>1500</v>
      </c>
      <c r="Q2098" s="5">
        <f>Table1[[#This Row],[Sales]]-Table1[[#This Row],[Cost]]</f>
        <v>750</v>
      </c>
      <c r="R2098" s="3" t="s">
        <v>17</v>
      </c>
      <c r="S2098" s="3" t="s">
        <v>287</v>
      </c>
      <c r="T2098" s="3" t="s">
        <v>11</v>
      </c>
      <c r="U2098" s="3" t="s">
        <v>27</v>
      </c>
      <c r="V2098" s="6">
        <f>Table1[[#This Row],[Profit]]/Table1[[#This Row],[Sales]]</f>
        <v>0.33333333333333331</v>
      </c>
      <c r="W2098" s="3">
        <f>[1]!Table1[[#This Row],[Sales]]-[1]!Table1[[#This Row],[Cost]]-[1]!Table1[[#This Row],[Profit]]</f>
        <v>-3000</v>
      </c>
      <c r="X2098" s="3">
        <f>[1]!Table1[[#This Row],[Quantity]]*[1]!Table1[[#This Row],[Unit_Price]]</f>
        <v>2500</v>
      </c>
      <c r="Y2098" s="3">
        <f>[1]!Table1[[#This Row],[Gross_Sales]]*[1]!Table1[[#This Row],[Discount]]</f>
        <v>250</v>
      </c>
      <c r="Z2098" s="3">
        <f>[1]!Table1[[#This Row],[Gross_Sales]]*[1]!Table1[[#This Row],[Discount_amount]]</f>
        <v>625000</v>
      </c>
      <c r="AA2098" s="3">
        <f>IFERROR([1]!Table1[[#This Row],[Profit]]/[1]!Table1[[#This Row],[Sales]],0)</f>
        <v>0.33333333333333331</v>
      </c>
      <c r="AB2098" s="3">
        <f>YEAR([1]!Table1[[#This Row],[Order_Date]])</f>
        <v>2025</v>
      </c>
      <c r="AC2098" s="3">
        <f>MONTH([1]!Table1[[#This Row],[Order_Date]])</f>
        <v>5</v>
      </c>
      <c r="AD2098" s="3" t="str">
        <f t="shared" si="96"/>
        <v>May</v>
      </c>
      <c r="AE2098" s="3" t="str">
        <f t="shared" si="97"/>
        <v>Q2</v>
      </c>
      <c r="AF2098" s="3" t="str">
        <f t="shared" si="98"/>
        <v>2025-May</v>
      </c>
      <c r="AG2098" s="3">
        <f>COUNTIF(C:C,Table1[[#This Row],[Customer_ID]])</f>
        <v>26</v>
      </c>
      <c r="AH2098" s="9" t="e">
        <f>IF([1]!Table1[[#This Row],[Customer_order_count]] &gt;= 10,"FREQUENT",IF([1]!Table1[[#This Row],[Customer_order_count]] &lt;= 10,"REGULAR","OCASSIONAL"))</f>
        <v>#REF!</v>
      </c>
    </row>
    <row r="2099" spans="1:34" x14ac:dyDescent="0.25">
      <c r="A2099" s="10" t="s">
        <v>2944</v>
      </c>
      <c r="B2099" s="11">
        <v>45908</v>
      </c>
      <c r="C2099" s="12" t="s">
        <v>585</v>
      </c>
      <c r="D2099" s="13" t="s">
        <v>36</v>
      </c>
      <c r="E2099" s="13" t="s">
        <v>3</v>
      </c>
      <c r="F2099" s="14">
        <v>51</v>
      </c>
      <c r="G2099" s="12" t="s">
        <v>284</v>
      </c>
      <c r="H2099" s="12" t="s">
        <v>285</v>
      </c>
      <c r="I2099" s="12" t="s">
        <v>51</v>
      </c>
      <c r="J2099" s="12" t="s">
        <v>52</v>
      </c>
      <c r="K2099" s="12" t="s">
        <v>8</v>
      </c>
      <c r="L2099" s="14">
        <v>2</v>
      </c>
      <c r="M2099" s="14">
        <v>4500</v>
      </c>
      <c r="N2099" s="15">
        <v>0</v>
      </c>
      <c r="O2099" s="14">
        <v>9000</v>
      </c>
      <c r="P2099" s="14">
        <v>6400</v>
      </c>
      <c r="Q2099" s="5">
        <f>Table1[[#This Row],[Sales]]-Table1[[#This Row],[Cost]]</f>
        <v>2600</v>
      </c>
      <c r="R2099" s="12" t="s">
        <v>26</v>
      </c>
      <c r="S2099" s="12" t="s">
        <v>10</v>
      </c>
      <c r="T2099" s="12" t="s">
        <v>33</v>
      </c>
      <c r="U2099" s="12" t="s">
        <v>12</v>
      </c>
      <c r="V2099" s="6">
        <f>Table1[[#This Row],[Profit]]/Table1[[#This Row],[Sales]]</f>
        <v>0.28888888888888886</v>
      </c>
      <c r="W2099" s="12">
        <f>[1]!Table1[[#This Row],[Sales]]-[1]!Table1[[#This Row],[Cost]]-[1]!Table1[[#This Row],[Profit]]</f>
        <v>0</v>
      </c>
      <c r="X2099" s="12">
        <f>[1]!Table1[[#This Row],[Quantity]]*[1]!Table1[[#This Row],[Unit_Price]]</f>
        <v>9000</v>
      </c>
      <c r="Y2099" s="16">
        <f>[1]!Table1[[#This Row],[Gross_Sales]]*[1]!Table1[[#This Row],[Discount]]</f>
        <v>0</v>
      </c>
      <c r="Z2099" s="17">
        <f>[1]!Table1[[#This Row],[Gross_Sales]]*[1]!Table1[[#This Row],[Discount_amount]]</f>
        <v>0</v>
      </c>
      <c r="AA2099" s="15">
        <f>IFERROR([1]!Table1[[#This Row],[Profit]]/[1]!Table1[[#This Row],[Sales]],0)</f>
        <v>0.28888888888888886</v>
      </c>
      <c r="AB2099" s="12">
        <f>YEAR([1]!Table1[[#This Row],[Order_Date]])</f>
        <v>2025</v>
      </c>
      <c r="AC2099" s="12">
        <f>MONTH([1]!Table1[[#This Row],[Order_Date]])</f>
        <v>9</v>
      </c>
      <c r="AD2099" s="12" t="str">
        <f t="shared" si="96"/>
        <v>Sep</v>
      </c>
      <c r="AE2099" s="12" t="str">
        <f t="shared" si="97"/>
        <v>Q3</v>
      </c>
      <c r="AF2099" s="12" t="str">
        <f t="shared" si="98"/>
        <v>2025-Sep</v>
      </c>
      <c r="AG2099" s="12">
        <f>COUNTIF(C:C,Table1[[#This Row],[Customer_ID]])</f>
        <v>12</v>
      </c>
      <c r="AH2099" s="18" t="e">
        <f>IF([1]!Table1[[#This Row],[Customer_order_count]] &gt;= 10,"FREQUENT",IF([1]!Table1[[#This Row],[Customer_order_count]] &lt;= 10,"REGULAR","OCASSIONAL"))</f>
        <v>#REF!</v>
      </c>
    </row>
    <row r="2100" spans="1:34" x14ac:dyDescent="0.25">
      <c r="A2100" s="1" t="s">
        <v>2945</v>
      </c>
      <c r="B2100" s="2">
        <v>45961</v>
      </c>
      <c r="C2100" s="3" t="s">
        <v>724</v>
      </c>
      <c r="D2100" s="4" t="s">
        <v>725</v>
      </c>
      <c r="E2100" s="4" t="s">
        <v>16</v>
      </c>
      <c r="F2100" s="5">
        <v>44</v>
      </c>
      <c r="G2100" s="3" t="s">
        <v>407</v>
      </c>
      <c r="H2100" s="3" t="s">
        <v>285</v>
      </c>
      <c r="I2100" s="3" t="s">
        <v>89</v>
      </c>
      <c r="J2100" s="3" t="s">
        <v>90</v>
      </c>
      <c r="K2100" s="3" t="s">
        <v>91</v>
      </c>
      <c r="L2100" s="5">
        <v>1</v>
      </c>
      <c r="M2100" s="5">
        <v>35000</v>
      </c>
      <c r="N2100" s="6">
        <v>0.25</v>
      </c>
      <c r="O2100" s="5">
        <v>26250</v>
      </c>
      <c r="P2100" s="5">
        <v>27000</v>
      </c>
      <c r="Q2100" s="5">
        <f>Table1[[#This Row],[Sales]]-Table1[[#This Row],[Cost]]</f>
        <v>-750</v>
      </c>
      <c r="R2100" s="3" t="s">
        <v>26</v>
      </c>
      <c r="S2100" s="3" t="s">
        <v>10</v>
      </c>
      <c r="T2100" s="3" t="s">
        <v>40</v>
      </c>
      <c r="U2100" s="3" t="s">
        <v>27</v>
      </c>
      <c r="V2100" s="6">
        <f>Table1[[#This Row],[Profit]]/Table1[[#This Row],[Sales]]</f>
        <v>-2.8571428571428571E-2</v>
      </c>
      <c r="W2100" s="3">
        <f>[1]!Table1[[#This Row],[Sales]]-[1]!Table1[[#This Row],[Cost]]-[1]!Table1[[#This Row],[Profit]]</f>
        <v>0</v>
      </c>
      <c r="X2100" s="3">
        <f>[1]!Table1[[#This Row],[Quantity]]*[1]!Table1[[#This Row],[Unit_Price]]</f>
        <v>35000</v>
      </c>
      <c r="Y2100" s="7">
        <f>[1]!Table1[[#This Row],[Gross_Sales]]*[1]!Table1[[#This Row],[Discount]]</f>
        <v>8750</v>
      </c>
      <c r="Z2100" s="8">
        <f>[1]!Table1[[#This Row],[Gross_Sales]]*[1]!Table1[[#This Row],[Discount_amount]]</f>
        <v>306250000</v>
      </c>
      <c r="AA2100" s="6">
        <f>IFERROR([1]!Table1[[#This Row],[Profit]]/[1]!Table1[[#This Row],[Sales]],0)</f>
        <v>-2.8571428571428571E-2</v>
      </c>
      <c r="AB2100" s="3">
        <f>YEAR([1]!Table1[[#This Row],[Order_Date]])</f>
        <v>2025</v>
      </c>
      <c r="AC2100" s="3">
        <f>MONTH([1]!Table1[[#This Row],[Order_Date]])</f>
        <v>10</v>
      </c>
      <c r="AD2100" s="3" t="str">
        <f t="shared" si="96"/>
        <v>Oct</v>
      </c>
      <c r="AE2100" s="3" t="str">
        <f t="shared" si="97"/>
        <v>Q4</v>
      </c>
      <c r="AF2100" s="3" t="str">
        <f t="shared" si="98"/>
        <v>2025-Oct</v>
      </c>
      <c r="AG2100" s="3">
        <f>COUNTIF(C:C,Table1[[#This Row],[Customer_ID]])</f>
        <v>18</v>
      </c>
      <c r="AH2100" s="9" t="e">
        <f>IF([1]!Table1[[#This Row],[Customer_order_count]] &gt;= 10,"FREQUENT",IF([1]!Table1[[#This Row],[Customer_order_count]] &lt;= 10,"REGULAR","OCASSIONAL"))</f>
        <v>#REF!</v>
      </c>
    </row>
    <row r="2101" spans="1:34" x14ac:dyDescent="0.25">
      <c r="A2101" s="10" t="s">
        <v>2946</v>
      </c>
      <c r="B2101" s="11">
        <v>45843</v>
      </c>
      <c r="C2101" s="12" t="s">
        <v>857</v>
      </c>
      <c r="D2101" s="13" t="s">
        <v>392</v>
      </c>
      <c r="E2101" s="13" t="s">
        <v>16</v>
      </c>
      <c r="F2101" s="14">
        <v>21</v>
      </c>
      <c r="G2101" s="12" t="s">
        <v>407</v>
      </c>
      <c r="H2101" s="12" t="s">
        <v>285</v>
      </c>
      <c r="I2101" s="12" t="s">
        <v>127</v>
      </c>
      <c r="J2101" s="12" t="s">
        <v>128</v>
      </c>
      <c r="K2101" s="12" t="s">
        <v>58</v>
      </c>
      <c r="L2101" s="14">
        <v>2</v>
      </c>
      <c r="M2101" s="14">
        <v>3000</v>
      </c>
      <c r="N2101" s="15">
        <v>0.05</v>
      </c>
      <c r="O2101" s="14">
        <v>5700</v>
      </c>
      <c r="P2101" s="14">
        <v>4200</v>
      </c>
      <c r="Q2101" s="5">
        <f>Table1[[#This Row],[Sales]]-Table1[[#This Row],[Cost]]</f>
        <v>1500</v>
      </c>
      <c r="R2101" s="12" t="s">
        <v>17</v>
      </c>
      <c r="S2101" s="12" t="s">
        <v>10</v>
      </c>
      <c r="T2101" s="12" t="s">
        <v>33</v>
      </c>
      <c r="U2101" s="12" t="s">
        <v>12</v>
      </c>
      <c r="V2101" s="6">
        <f>Table1[[#This Row],[Profit]]/Table1[[#This Row],[Sales]]</f>
        <v>0.26315789473684209</v>
      </c>
      <c r="W2101" s="12">
        <f>[1]!Table1[[#This Row],[Sales]]-[1]!Table1[[#This Row],[Cost]]-[1]!Table1[[#This Row],[Profit]]</f>
        <v>0</v>
      </c>
      <c r="X2101" s="12">
        <f>[1]!Table1[[#This Row],[Quantity]]*[1]!Table1[[#This Row],[Unit_Price]]</f>
        <v>6000</v>
      </c>
      <c r="Y2101" s="16">
        <f>[1]!Table1[[#This Row],[Gross_Sales]]*[1]!Table1[[#This Row],[Discount]]</f>
        <v>300</v>
      </c>
      <c r="Z2101" s="17">
        <f>[1]!Table1[[#This Row],[Gross_Sales]]*[1]!Table1[[#This Row],[Discount_amount]]</f>
        <v>1800000</v>
      </c>
      <c r="AA2101" s="15">
        <f>IFERROR([1]!Table1[[#This Row],[Profit]]/[1]!Table1[[#This Row],[Sales]],0)</f>
        <v>0.26315789473684209</v>
      </c>
      <c r="AB2101" s="12">
        <f>YEAR([1]!Table1[[#This Row],[Order_Date]])</f>
        <v>2025</v>
      </c>
      <c r="AC2101" s="12">
        <f>MONTH([1]!Table1[[#This Row],[Order_Date]])</f>
        <v>7</v>
      </c>
      <c r="AD2101" s="12" t="str">
        <f t="shared" si="96"/>
        <v>Jul</v>
      </c>
      <c r="AE2101" s="12" t="str">
        <f t="shared" si="97"/>
        <v>Q3</v>
      </c>
      <c r="AF2101" s="12" t="str">
        <f t="shared" si="98"/>
        <v>2025-Jul</v>
      </c>
      <c r="AG2101" s="12">
        <f>COUNTIF(C:C,Table1[[#This Row],[Customer_ID]])</f>
        <v>17</v>
      </c>
      <c r="AH2101" s="18" t="e">
        <f>IF([1]!Table1[[#This Row],[Customer_order_count]] &gt;= 10,"FREQUENT",IF([1]!Table1[[#This Row],[Customer_order_count]] &lt;= 10,"REGULAR","OCASSIONAL"))</f>
        <v>#REF!</v>
      </c>
    </row>
    <row r="2102" spans="1:34" x14ac:dyDescent="0.25">
      <c r="A2102" s="1" t="s">
        <v>2947</v>
      </c>
      <c r="B2102" s="2">
        <v>45527</v>
      </c>
      <c r="C2102" s="3" t="s">
        <v>1022</v>
      </c>
      <c r="D2102" s="4" t="s">
        <v>49</v>
      </c>
      <c r="E2102" s="4" t="s">
        <v>3</v>
      </c>
      <c r="F2102" s="5">
        <v>39</v>
      </c>
      <c r="G2102" s="3" t="s">
        <v>263</v>
      </c>
      <c r="H2102" s="3" t="s">
        <v>5</v>
      </c>
      <c r="I2102" s="3" t="s">
        <v>95</v>
      </c>
      <c r="J2102" s="3" t="s">
        <v>96</v>
      </c>
      <c r="K2102" s="3" t="s">
        <v>46</v>
      </c>
      <c r="L2102" s="5">
        <v>4</v>
      </c>
      <c r="M2102" s="5">
        <v>600</v>
      </c>
      <c r="N2102" s="6">
        <v>0.05</v>
      </c>
      <c r="O2102" s="5">
        <v>2280</v>
      </c>
      <c r="P2102" s="5">
        <v>1520</v>
      </c>
      <c r="Q2102" s="5">
        <f>Table1[[#This Row],[Sales]]-Table1[[#This Row],[Cost]]</f>
        <v>760</v>
      </c>
      <c r="R2102" s="3" t="s">
        <v>26</v>
      </c>
      <c r="S2102" s="3" t="s">
        <v>10</v>
      </c>
      <c r="T2102" s="3" t="s">
        <v>33</v>
      </c>
      <c r="U2102" s="3" t="s">
        <v>19</v>
      </c>
      <c r="V2102" s="6">
        <f>Table1[[#This Row],[Profit]]/Table1[[#This Row],[Sales]]</f>
        <v>0.33333333333333331</v>
      </c>
      <c r="W2102" s="3">
        <f>[1]!Table1[[#This Row],[Sales]]-[1]!Table1[[#This Row],[Cost]]-[1]!Table1[[#This Row],[Profit]]</f>
        <v>0</v>
      </c>
      <c r="X2102" s="3">
        <f>[1]!Table1[[#This Row],[Quantity]]*[1]!Table1[[#This Row],[Unit_Price]]</f>
        <v>2400</v>
      </c>
      <c r="Y2102" s="7">
        <f>[1]!Table1[[#This Row],[Gross_Sales]]*[1]!Table1[[#This Row],[Discount]]</f>
        <v>120</v>
      </c>
      <c r="Z2102" s="8">
        <f>[1]!Table1[[#This Row],[Gross_Sales]]*[1]!Table1[[#This Row],[Discount_amount]]</f>
        <v>288000</v>
      </c>
      <c r="AA2102" s="6">
        <f>IFERROR([1]!Table1[[#This Row],[Profit]]/[1]!Table1[[#This Row],[Sales]],0)</f>
        <v>0.33333333333333331</v>
      </c>
      <c r="AB2102" s="3">
        <f>YEAR([1]!Table1[[#This Row],[Order_Date]])</f>
        <v>2024</v>
      </c>
      <c r="AC2102" s="3">
        <f>MONTH([1]!Table1[[#This Row],[Order_Date]])</f>
        <v>8</v>
      </c>
      <c r="AD2102" s="3" t="str">
        <f t="shared" si="96"/>
        <v>Aug</v>
      </c>
      <c r="AE2102" s="3" t="str">
        <f t="shared" si="97"/>
        <v>Q3</v>
      </c>
      <c r="AF2102" s="3" t="str">
        <f t="shared" si="98"/>
        <v>2024-Aug</v>
      </c>
      <c r="AG2102" s="3">
        <f>COUNTIF(C:C,Table1[[#This Row],[Customer_ID]])</f>
        <v>5</v>
      </c>
      <c r="AH2102" s="9" t="e">
        <f>IF([1]!Table1[[#This Row],[Customer_order_count]] &gt;= 10,"FREQUENT",IF([1]!Table1[[#This Row],[Customer_order_count]] &lt;= 10,"REGULAR","OCASSIONAL"))</f>
        <v>#REF!</v>
      </c>
    </row>
    <row r="2103" spans="1:34" x14ac:dyDescent="0.25">
      <c r="A2103" s="10" t="s">
        <v>2948</v>
      </c>
      <c r="B2103" s="11">
        <v>45831</v>
      </c>
      <c r="C2103" s="12" t="s">
        <v>1544</v>
      </c>
      <c r="D2103" s="13" t="s">
        <v>1225</v>
      </c>
      <c r="E2103" s="13" t="s">
        <v>3</v>
      </c>
      <c r="F2103" s="14">
        <v>55</v>
      </c>
      <c r="G2103" s="12" t="s">
        <v>339</v>
      </c>
      <c r="H2103" s="12" t="s">
        <v>285</v>
      </c>
      <c r="I2103" s="12" t="s">
        <v>81</v>
      </c>
      <c r="J2103" s="12" t="s">
        <v>82</v>
      </c>
      <c r="K2103" s="12" t="s">
        <v>58</v>
      </c>
      <c r="L2103" s="14">
        <v>2</v>
      </c>
      <c r="M2103" s="14">
        <v>3500</v>
      </c>
      <c r="N2103" s="15">
        <v>0</v>
      </c>
      <c r="O2103" s="14">
        <v>7000</v>
      </c>
      <c r="P2103" s="14">
        <v>5000</v>
      </c>
      <c r="Q2103" s="5">
        <f>Table1[[#This Row],[Sales]]-Table1[[#This Row],[Cost]]</f>
        <v>2000</v>
      </c>
      <c r="R2103" s="12" t="s">
        <v>9</v>
      </c>
      <c r="S2103" s="12" t="s">
        <v>10</v>
      </c>
      <c r="T2103" s="12" t="s">
        <v>11</v>
      </c>
      <c r="U2103" s="12" t="s">
        <v>12</v>
      </c>
      <c r="V2103" s="6">
        <f>Table1[[#This Row],[Profit]]/Table1[[#This Row],[Sales]]</f>
        <v>0.2857142857142857</v>
      </c>
      <c r="W2103" s="12">
        <f>[1]!Table1[[#This Row],[Sales]]-[1]!Table1[[#This Row],[Cost]]-[1]!Table1[[#This Row],[Profit]]</f>
        <v>0</v>
      </c>
      <c r="X2103" s="12">
        <f>[1]!Table1[[#This Row],[Quantity]]*[1]!Table1[[#This Row],[Unit_Price]]</f>
        <v>7000</v>
      </c>
      <c r="Y2103" s="16">
        <f>[1]!Table1[[#This Row],[Gross_Sales]]*[1]!Table1[[#This Row],[Discount]]</f>
        <v>0</v>
      </c>
      <c r="Z2103" s="17">
        <f>[1]!Table1[[#This Row],[Gross_Sales]]*[1]!Table1[[#This Row],[Discount_amount]]</f>
        <v>0</v>
      </c>
      <c r="AA2103" s="15">
        <f>IFERROR([1]!Table1[[#This Row],[Profit]]/[1]!Table1[[#This Row],[Sales]],0)</f>
        <v>0.2857142857142857</v>
      </c>
      <c r="AB2103" s="12">
        <f>YEAR([1]!Table1[[#This Row],[Order_Date]])</f>
        <v>2025</v>
      </c>
      <c r="AC2103" s="12">
        <f>MONTH([1]!Table1[[#This Row],[Order_Date]])</f>
        <v>6</v>
      </c>
      <c r="AD2103" s="12" t="str">
        <f t="shared" si="96"/>
        <v>Jun</v>
      </c>
      <c r="AE2103" s="12" t="str">
        <f t="shared" si="97"/>
        <v>Q2</v>
      </c>
      <c r="AF2103" s="12" t="str">
        <f t="shared" si="98"/>
        <v>2025-Jun</v>
      </c>
      <c r="AG2103" s="12">
        <f>COUNTIF(C:C,Table1[[#This Row],[Customer_ID]])</f>
        <v>4</v>
      </c>
      <c r="AH2103" s="18" t="e">
        <f>IF([1]!Table1[[#This Row],[Customer_order_count]] &gt;= 10,"FREQUENT",IF([1]!Table1[[#This Row],[Customer_order_count]] &lt;= 10,"REGULAR","OCASSIONAL"))</f>
        <v>#REF!</v>
      </c>
    </row>
    <row r="2104" spans="1:34" x14ac:dyDescent="0.25">
      <c r="A2104" s="1" t="s">
        <v>2949</v>
      </c>
      <c r="B2104" s="2">
        <v>45516</v>
      </c>
      <c r="C2104" s="3" t="s">
        <v>1924</v>
      </c>
      <c r="D2104" s="4" t="s">
        <v>426</v>
      </c>
      <c r="E2104" s="4" t="s">
        <v>16</v>
      </c>
      <c r="F2104" s="5">
        <v>38</v>
      </c>
      <c r="G2104" s="3" t="s">
        <v>339</v>
      </c>
      <c r="H2104" s="3" t="s">
        <v>285</v>
      </c>
      <c r="I2104" s="3" t="s">
        <v>109</v>
      </c>
      <c r="J2104" s="3" t="s">
        <v>110</v>
      </c>
      <c r="K2104" s="3" t="s">
        <v>8</v>
      </c>
      <c r="L2104" s="5">
        <v>1</v>
      </c>
      <c r="M2104" s="5">
        <v>4000</v>
      </c>
      <c r="N2104" s="6">
        <v>0.05</v>
      </c>
      <c r="O2104" s="5">
        <v>3800</v>
      </c>
      <c r="P2104" s="5">
        <v>2900</v>
      </c>
      <c r="Q2104" s="5">
        <f>Table1[[#This Row],[Sales]]-Table1[[#This Row],[Cost]]</f>
        <v>900</v>
      </c>
      <c r="R2104" s="3" t="s">
        <v>26</v>
      </c>
      <c r="S2104" s="3" t="s">
        <v>10</v>
      </c>
      <c r="T2104" s="3" t="s">
        <v>33</v>
      </c>
      <c r="U2104" s="3" t="s">
        <v>12</v>
      </c>
      <c r="V2104" s="6">
        <f>Table1[[#This Row],[Profit]]/Table1[[#This Row],[Sales]]</f>
        <v>0.23684210526315788</v>
      </c>
      <c r="W2104" s="3">
        <f>[1]!Table1[[#This Row],[Sales]]-[1]!Table1[[#This Row],[Cost]]-[1]!Table1[[#This Row],[Profit]]</f>
        <v>0</v>
      </c>
      <c r="X2104" s="3">
        <f>[1]!Table1[[#This Row],[Quantity]]*[1]!Table1[[#This Row],[Unit_Price]]</f>
        <v>4000</v>
      </c>
      <c r="Y2104" s="7">
        <f>[1]!Table1[[#This Row],[Gross_Sales]]*[1]!Table1[[#This Row],[Discount]]</f>
        <v>200</v>
      </c>
      <c r="Z2104" s="8">
        <f>[1]!Table1[[#This Row],[Gross_Sales]]*[1]!Table1[[#This Row],[Discount_amount]]</f>
        <v>800000</v>
      </c>
      <c r="AA2104" s="6">
        <f>IFERROR([1]!Table1[[#This Row],[Profit]]/[1]!Table1[[#This Row],[Sales]],0)</f>
        <v>0.23684210526315788</v>
      </c>
      <c r="AB2104" s="3">
        <f>YEAR([1]!Table1[[#This Row],[Order_Date]])</f>
        <v>2024</v>
      </c>
      <c r="AC2104" s="3">
        <f>MONTH([1]!Table1[[#This Row],[Order_Date]])</f>
        <v>8</v>
      </c>
      <c r="AD2104" s="3" t="str">
        <f t="shared" si="96"/>
        <v>Aug</v>
      </c>
      <c r="AE2104" s="3" t="str">
        <f t="shared" si="97"/>
        <v>Q3</v>
      </c>
      <c r="AF2104" s="3" t="str">
        <f t="shared" si="98"/>
        <v>2024-Aug</v>
      </c>
      <c r="AG2104" s="3">
        <f>COUNTIF(C:C,Table1[[#This Row],[Customer_ID]])</f>
        <v>6</v>
      </c>
      <c r="AH2104" s="9" t="e">
        <f>IF([1]!Table1[[#This Row],[Customer_order_count]] &gt;= 10,"FREQUENT",IF([1]!Table1[[#This Row],[Customer_order_count]] &lt;= 10,"REGULAR","OCASSIONAL"))</f>
        <v>#REF!</v>
      </c>
    </row>
    <row r="2105" spans="1:34" x14ac:dyDescent="0.25">
      <c r="A2105" s="10" t="s">
        <v>2950</v>
      </c>
      <c r="B2105" s="11">
        <v>45500</v>
      </c>
      <c r="C2105" s="12" t="s">
        <v>742</v>
      </c>
      <c r="D2105" s="13" t="s">
        <v>523</v>
      </c>
      <c r="E2105" s="13" t="s">
        <v>16</v>
      </c>
      <c r="F2105" s="14">
        <v>47</v>
      </c>
      <c r="G2105" s="12" t="s">
        <v>407</v>
      </c>
      <c r="H2105" s="12" t="s">
        <v>285</v>
      </c>
      <c r="I2105" s="12" t="s">
        <v>23</v>
      </c>
      <c r="J2105" s="12" t="s">
        <v>24</v>
      </c>
      <c r="K2105" s="12" t="s">
        <v>25</v>
      </c>
      <c r="L2105" s="14">
        <v>1</v>
      </c>
      <c r="M2105" s="14">
        <v>55000</v>
      </c>
      <c r="N2105" s="15">
        <v>0.2</v>
      </c>
      <c r="O2105" s="14">
        <v>44000</v>
      </c>
      <c r="P2105" s="14">
        <v>40000</v>
      </c>
      <c r="Q2105" s="5">
        <f>Table1[[#This Row],[Sales]]-Table1[[#This Row],[Cost]]</f>
        <v>4000</v>
      </c>
      <c r="R2105" s="12" t="s">
        <v>26</v>
      </c>
      <c r="S2105" s="12" t="s">
        <v>10</v>
      </c>
      <c r="T2105" s="12" t="s">
        <v>33</v>
      </c>
      <c r="U2105" s="12" t="s">
        <v>12</v>
      </c>
      <c r="V2105" s="6">
        <f>Table1[[#This Row],[Profit]]/Table1[[#This Row],[Sales]]</f>
        <v>9.0909090909090912E-2</v>
      </c>
      <c r="W2105" s="12">
        <f>[1]!Table1[[#This Row],[Sales]]-[1]!Table1[[#This Row],[Cost]]-[1]!Table1[[#This Row],[Profit]]</f>
        <v>0</v>
      </c>
      <c r="X2105" s="12">
        <f>[1]!Table1[[#This Row],[Quantity]]*[1]!Table1[[#This Row],[Unit_Price]]</f>
        <v>55000</v>
      </c>
      <c r="Y2105" s="16">
        <f>[1]!Table1[[#This Row],[Gross_Sales]]*[1]!Table1[[#This Row],[Discount]]</f>
        <v>11000</v>
      </c>
      <c r="Z2105" s="17">
        <f>[1]!Table1[[#This Row],[Gross_Sales]]*[1]!Table1[[#This Row],[Discount_amount]]</f>
        <v>605000000</v>
      </c>
      <c r="AA2105" s="15">
        <f>IFERROR([1]!Table1[[#This Row],[Profit]]/[1]!Table1[[#This Row],[Sales]],0)</f>
        <v>9.0909090909090912E-2</v>
      </c>
      <c r="AB2105" s="12">
        <f>YEAR([1]!Table1[[#This Row],[Order_Date]])</f>
        <v>2024</v>
      </c>
      <c r="AC2105" s="12">
        <f>MONTH([1]!Table1[[#This Row],[Order_Date]])</f>
        <v>7</v>
      </c>
      <c r="AD2105" s="12" t="str">
        <f t="shared" si="96"/>
        <v>Jul</v>
      </c>
      <c r="AE2105" s="12" t="str">
        <f t="shared" si="97"/>
        <v>Q3</v>
      </c>
      <c r="AF2105" s="12" t="str">
        <f t="shared" si="98"/>
        <v>2024-Jul</v>
      </c>
      <c r="AG2105" s="12">
        <f>COUNTIF(C:C,Table1[[#This Row],[Customer_ID]])</f>
        <v>9</v>
      </c>
      <c r="AH2105" s="18" t="e">
        <f>IF([1]!Table1[[#This Row],[Customer_order_count]] &gt;= 10,"FREQUENT",IF([1]!Table1[[#This Row],[Customer_order_count]] &lt;= 10,"REGULAR","OCASSIONAL"))</f>
        <v>#REF!</v>
      </c>
    </row>
    <row r="2106" spans="1:34" x14ac:dyDescent="0.25">
      <c r="A2106" s="1" t="s">
        <v>2951</v>
      </c>
      <c r="B2106" s="2">
        <v>45428</v>
      </c>
      <c r="C2106" s="3" t="s">
        <v>416</v>
      </c>
      <c r="D2106" s="4" t="s">
        <v>417</v>
      </c>
      <c r="E2106" s="4" t="s">
        <v>16</v>
      </c>
      <c r="F2106" s="5">
        <v>29</v>
      </c>
      <c r="G2106" s="3" t="s">
        <v>407</v>
      </c>
      <c r="H2106" s="3" t="s">
        <v>285</v>
      </c>
      <c r="I2106" s="3" t="s">
        <v>31</v>
      </c>
      <c r="J2106" s="3" t="s">
        <v>32</v>
      </c>
      <c r="K2106" s="3" t="s">
        <v>25</v>
      </c>
      <c r="L2106" s="5">
        <v>1</v>
      </c>
      <c r="M2106" s="5">
        <v>5000</v>
      </c>
      <c r="N2106" s="6">
        <v>0</v>
      </c>
      <c r="O2106" s="5">
        <v>5000</v>
      </c>
      <c r="P2106" s="5">
        <v>3500</v>
      </c>
      <c r="Q2106" s="5">
        <f>Table1[[#This Row],[Sales]]-Table1[[#This Row],[Cost]]</f>
        <v>1500</v>
      </c>
      <c r="R2106" s="3" t="s">
        <v>26</v>
      </c>
      <c r="S2106" s="3" t="s">
        <v>10</v>
      </c>
      <c r="T2106" s="3" t="s">
        <v>11</v>
      </c>
      <c r="U2106" s="3" t="s">
        <v>19</v>
      </c>
      <c r="V2106" s="6">
        <f>Table1[[#This Row],[Profit]]/Table1[[#This Row],[Sales]]</f>
        <v>0.3</v>
      </c>
      <c r="W2106" s="3">
        <f>[1]!Table1[[#This Row],[Sales]]-[1]!Table1[[#This Row],[Cost]]-[1]!Table1[[#This Row],[Profit]]</f>
        <v>0</v>
      </c>
      <c r="X2106" s="3">
        <f>[1]!Table1[[#This Row],[Quantity]]*[1]!Table1[[#This Row],[Unit_Price]]</f>
        <v>5000</v>
      </c>
      <c r="Y2106" s="7">
        <f>[1]!Table1[[#This Row],[Gross_Sales]]*[1]!Table1[[#This Row],[Discount]]</f>
        <v>0</v>
      </c>
      <c r="Z2106" s="8">
        <f>[1]!Table1[[#This Row],[Gross_Sales]]*[1]!Table1[[#This Row],[Discount_amount]]</f>
        <v>0</v>
      </c>
      <c r="AA2106" s="6">
        <f>IFERROR([1]!Table1[[#This Row],[Profit]]/[1]!Table1[[#This Row],[Sales]],0)</f>
        <v>0.3</v>
      </c>
      <c r="AB2106" s="3">
        <f>YEAR([1]!Table1[[#This Row],[Order_Date]])</f>
        <v>2024</v>
      </c>
      <c r="AC2106" s="3">
        <f>MONTH([1]!Table1[[#This Row],[Order_Date]])</f>
        <v>5</v>
      </c>
      <c r="AD2106" s="3" t="str">
        <f t="shared" si="96"/>
        <v>May</v>
      </c>
      <c r="AE2106" s="3" t="str">
        <f t="shared" si="97"/>
        <v>Q2</v>
      </c>
      <c r="AF2106" s="3" t="str">
        <f t="shared" si="98"/>
        <v>2024-May</v>
      </c>
      <c r="AG2106" s="3">
        <f>COUNTIF(C:C,Table1[[#This Row],[Customer_ID]])</f>
        <v>6</v>
      </c>
      <c r="AH2106" s="9" t="e">
        <f>IF([1]!Table1[[#This Row],[Customer_order_count]] &gt;= 10,"FREQUENT",IF([1]!Table1[[#This Row],[Customer_order_count]] &lt;= 10,"REGULAR","OCASSIONAL"))</f>
        <v>#REF!</v>
      </c>
    </row>
    <row r="2107" spans="1:34" x14ac:dyDescent="0.25">
      <c r="A2107" s="10" t="s">
        <v>2952</v>
      </c>
      <c r="B2107" s="11">
        <v>45434</v>
      </c>
      <c r="C2107" s="12" t="s">
        <v>1646</v>
      </c>
      <c r="D2107" s="13" t="s">
        <v>846</v>
      </c>
      <c r="E2107" s="13" t="s">
        <v>16</v>
      </c>
      <c r="F2107" s="14">
        <v>50</v>
      </c>
      <c r="G2107" s="12" t="s">
        <v>269</v>
      </c>
      <c r="H2107" s="12" t="s">
        <v>270</v>
      </c>
      <c r="I2107" s="12" t="s">
        <v>344</v>
      </c>
      <c r="J2107" s="12" t="s">
        <v>345</v>
      </c>
      <c r="K2107" s="12" t="s">
        <v>39</v>
      </c>
      <c r="L2107" s="14">
        <v>2</v>
      </c>
      <c r="M2107" s="14">
        <v>2200</v>
      </c>
      <c r="N2107" s="15">
        <v>0.05</v>
      </c>
      <c r="O2107" s="14">
        <v>4180</v>
      </c>
      <c r="P2107" s="14">
        <v>2800</v>
      </c>
      <c r="Q2107" s="5">
        <f>Table1[[#This Row],[Sales]]-Table1[[#This Row],[Cost]]</f>
        <v>1380</v>
      </c>
      <c r="R2107" s="12" t="s">
        <v>17</v>
      </c>
      <c r="S2107" s="12" t="s">
        <v>10</v>
      </c>
      <c r="T2107" s="12" t="s">
        <v>11</v>
      </c>
      <c r="U2107" s="12" t="s">
        <v>19</v>
      </c>
      <c r="V2107" s="6">
        <f>Table1[[#This Row],[Profit]]/Table1[[#This Row],[Sales]]</f>
        <v>0.33014354066985646</v>
      </c>
      <c r="W2107" s="12">
        <f>[1]!Table1[[#This Row],[Sales]]-[1]!Table1[[#This Row],[Cost]]-[1]!Table1[[#This Row],[Profit]]</f>
        <v>0</v>
      </c>
      <c r="X2107" s="12">
        <f>[1]!Table1[[#This Row],[Quantity]]*[1]!Table1[[#This Row],[Unit_Price]]</f>
        <v>4400</v>
      </c>
      <c r="Y2107" s="16">
        <f>[1]!Table1[[#This Row],[Gross_Sales]]*[1]!Table1[[#This Row],[Discount]]</f>
        <v>220</v>
      </c>
      <c r="Z2107" s="17">
        <f>[1]!Table1[[#This Row],[Gross_Sales]]*[1]!Table1[[#This Row],[Discount_amount]]</f>
        <v>968000</v>
      </c>
      <c r="AA2107" s="15">
        <f>IFERROR([1]!Table1[[#This Row],[Profit]]/[1]!Table1[[#This Row],[Sales]],0)</f>
        <v>0.33014354066985646</v>
      </c>
      <c r="AB2107" s="12">
        <f>YEAR([1]!Table1[[#This Row],[Order_Date]])</f>
        <v>2024</v>
      </c>
      <c r="AC2107" s="12">
        <f>MONTH([1]!Table1[[#This Row],[Order_Date]])</f>
        <v>5</v>
      </c>
      <c r="AD2107" s="12" t="str">
        <f t="shared" si="96"/>
        <v>May</v>
      </c>
      <c r="AE2107" s="12" t="str">
        <f t="shared" si="97"/>
        <v>Q2</v>
      </c>
      <c r="AF2107" s="12" t="str">
        <f t="shared" si="98"/>
        <v>2024-May</v>
      </c>
      <c r="AG2107" s="12">
        <f>COUNTIF(C:C,Table1[[#This Row],[Customer_ID]])</f>
        <v>6</v>
      </c>
      <c r="AH2107" s="18" t="e">
        <f>IF([1]!Table1[[#This Row],[Customer_order_count]] &gt;= 10,"FREQUENT",IF([1]!Table1[[#This Row],[Customer_order_count]] &lt;= 10,"REGULAR","OCASSIONAL"))</f>
        <v>#REF!</v>
      </c>
    </row>
    <row r="2108" spans="1:34" x14ac:dyDescent="0.25">
      <c r="A2108" s="1" t="s">
        <v>2953</v>
      </c>
      <c r="B2108" s="2">
        <v>45856</v>
      </c>
      <c r="C2108" s="3" t="s">
        <v>694</v>
      </c>
      <c r="D2108" s="4" t="s">
        <v>695</v>
      </c>
      <c r="E2108" s="4" t="s">
        <v>16</v>
      </c>
      <c r="F2108" s="5">
        <v>59</v>
      </c>
      <c r="G2108" s="3" t="s">
        <v>284</v>
      </c>
      <c r="H2108" s="3" t="s">
        <v>285</v>
      </c>
      <c r="I2108" s="3" t="s">
        <v>44</v>
      </c>
      <c r="J2108" s="3" t="s">
        <v>45</v>
      </c>
      <c r="K2108" s="3" t="s">
        <v>46</v>
      </c>
      <c r="L2108" s="5">
        <v>1</v>
      </c>
      <c r="M2108" s="5">
        <v>2500</v>
      </c>
      <c r="N2108" s="6">
        <v>0.1</v>
      </c>
      <c r="O2108" s="5">
        <v>2250</v>
      </c>
      <c r="P2108" s="5">
        <v>1500</v>
      </c>
      <c r="Q2108" s="5">
        <f>Table1[[#This Row],[Sales]]-Table1[[#This Row],[Cost]]</f>
        <v>750</v>
      </c>
      <c r="R2108" s="3" t="s">
        <v>26</v>
      </c>
      <c r="S2108" s="3" t="s">
        <v>10</v>
      </c>
      <c r="T2108" s="3" t="s">
        <v>33</v>
      </c>
      <c r="U2108" s="3" t="s">
        <v>27</v>
      </c>
      <c r="V2108" s="6">
        <f>Table1[[#This Row],[Profit]]/Table1[[#This Row],[Sales]]</f>
        <v>0.33333333333333331</v>
      </c>
      <c r="W2108" s="3">
        <f>[1]!Table1[[#This Row],[Sales]]-[1]!Table1[[#This Row],[Cost]]-[1]!Table1[[#This Row],[Profit]]</f>
        <v>0</v>
      </c>
      <c r="X2108" s="3">
        <f>[1]!Table1[[#This Row],[Quantity]]*[1]!Table1[[#This Row],[Unit_Price]]</f>
        <v>2500</v>
      </c>
      <c r="Y2108" s="7">
        <f>[1]!Table1[[#This Row],[Gross_Sales]]*[1]!Table1[[#This Row],[Discount]]</f>
        <v>250</v>
      </c>
      <c r="Z2108" s="8">
        <f>[1]!Table1[[#This Row],[Gross_Sales]]*[1]!Table1[[#This Row],[Discount_amount]]</f>
        <v>625000</v>
      </c>
      <c r="AA2108" s="6">
        <f>IFERROR([1]!Table1[[#This Row],[Profit]]/[1]!Table1[[#This Row],[Sales]],0)</f>
        <v>0.33333333333333331</v>
      </c>
      <c r="AB2108" s="3">
        <f>YEAR([1]!Table1[[#This Row],[Order_Date]])</f>
        <v>2025</v>
      </c>
      <c r="AC2108" s="3">
        <f>MONTH([1]!Table1[[#This Row],[Order_Date]])</f>
        <v>7</v>
      </c>
      <c r="AD2108" s="3" t="str">
        <f t="shared" si="96"/>
        <v>Jul</v>
      </c>
      <c r="AE2108" s="3" t="str">
        <f t="shared" si="97"/>
        <v>Q3</v>
      </c>
      <c r="AF2108" s="3" t="str">
        <f t="shared" si="98"/>
        <v>2025-Jul</v>
      </c>
      <c r="AG2108" s="3">
        <f>COUNTIF(C:C,Table1[[#This Row],[Customer_ID]])</f>
        <v>16</v>
      </c>
      <c r="AH2108" s="9" t="e">
        <f>IF([1]!Table1[[#This Row],[Customer_order_count]] &gt;= 10,"FREQUENT",IF([1]!Table1[[#This Row],[Customer_order_count]] &lt;= 10,"REGULAR","OCASSIONAL"))</f>
        <v>#REF!</v>
      </c>
    </row>
    <row r="2109" spans="1:34" x14ac:dyDescent="0.25">
      <c r="A2109" s="10" t="s">
        <v>2954</v>
      </c>
      <c r="B2109" s="11">
        <v>45349</v>
      </c>
      <c r="C2109" s="12" t="s">
        <v>1045</v>
      </c>
      <c r="D2109" s="13" t="s">
        <v>803</v>
      </c>
      <c r="E2109" s="13" t="s">
        <v>16</v>
      </c>
      <c r="F2109" s="14">
        <v>54</v>
      </c>
      <c r="G2109" s="12" t="s">
        <v>275</v>
      </c>
      <c r="H2109" s="12" t="s">
        <v>276</v>
      </c>
      <c r="I2109" s="12" t="s">
        <v>176</v>
      </c>
      <c r="J2109" s="12" t="s">
        <v>177</v>
      </c>
      <c r="K2109" s="12" t="s">
        <v>25</v>
      </c>
      <c r="L2109" s="14">
        <v>1</v>
      </c>
      <c r="M2109" s="14">
        <v>22000</v>
      </c>
      <c r="N2109" s="15">
        <v>0.15</v>
      </c>
      <c r="O2109" s="14">
        <v>18700</v>
      </c>
      <c r="P2109" s="14">
        <v>16500</v>
      </c>
      <c r="Q2109" s="5">
        <f>Table1[[#This Row],[Sales]]-Table1[[#This Row],[Cost]]</f>
        <v>2200</v>
      </c>
      <c r="R2109" s="12" t="s">
        <v>26</v>
      </c>
      <c r="S2109" s="12" t="s">
        <v>10</v>
      </c>
      <c r="T2109" s="12" t="s">
        <v>18</v>
      </c>
      <c r="U2109" s="12" t="s">
        <v>27</v>
      </c>
      <c r="V2109" s="6">
        <f>Table1[[#This Row],[Profit]]/Table1[[#This Row],[Sales]]</f>
        <v>0.11764705882352941</v>
      </c>
      <c r="W2109" s="12">
        <f>[1]!Table1[[#This Row],[Sales]]-[1]!Table1[[#This Row],[Cost]]-[1]!Table1[[#This Row],[Profit]]</f>
        <v>0</v>
      </c>
      <c r="X2109" s="12">
        <f>[1]!Table1[[#This Row],[Quantity]]*[1]!Table1[[#This Row],[Unit_Price]]</f>
        <v>22000</v>
      </c>
      <c r="Y2109" s="16">
        <f>[1]!Table1[[#This Row],[Gross_Sales]]*[1]!Table1[[#This Row],[Discount]]</f>
        <v>3300</v>
      </c>
      <c r="Z2109" s="17">
        <f>[1]!Table1[[#This Row],[Gross_Sales]]*[1]!Table1[[#This Row],[Discount_amount]]</f>
        <v>72600000</v>
      </c>
      <c r="AA2109" s="15">
        <f>IFERROR([1]!Table1[[#This Row],[Profit]]/[1]!Table1[[#This Row],[Sales]],0)</f>
        <v>0.11764705882352941</v>
      </c>
      <c r="AB2109" s="12">
        <f>YEAR([1]!Table1[[#This Row],[Order_Date]])</f>
        <v>2024</v>
      </c>
      <c r="AC2109" s="12">
        <f>MONTH([1]!Table1[[#This Row],[Order_Date]])</f>
        <v>2</v>
      </c>
      <c r="AD2109" s="12" t="str">
        <f t="shared" si="96"/>
        <v>Feb</v>
      </c>
      <c r="AE2109" s="12" t="str">
        <f t="shared" si="97"/>
        <v>Q1</v>
      </c>
      <c r="AF2109" s="12" t="str">
        <f t="shared" si="98"/>
        <v>2024-Feb</v>
      </c>
      <c r="AG2109" s="12">
        <f>COUNTIF(C:C,Table1[[#This Row],[Customer_ID]])</f>
        <v>14</v>
      </c>
      <c r="AH2109" s="18" t="e">
        <f>IF([1]!Table1[[#This Row],[Customer_order_count]] &gt;= 10,"FREQUENT",IF([1]!Table1[[#This Row],[Customer_order_count]] &lt;= 10,"REGULAR","OCASSIONAL"))</f>
        <v>#REF!</v>
      </c>
    </row>
    <row r="2110" spans="1:34" x14ac:dyDescent="0.25">
      <c r="A2110" s="1" t="s">
        <v>2955</v>
      </c>
      <c r="B2110" s="2">
        <v>45438</v>
      </c>
      <c r="C2110" s="3" t="s">
        <v>1544</v>
      </c>
      <c r="D2110" s="4" t="s">
        <v>1225</v>
      </c>
      <c r="E2110" s="4" t="s">
        <v>3</v>
      </c>
      <c r="F2110" s="5">
        <v>55</v>
      </c>
      <c r="G2110" s="3" t="s">
        <v>339</v>
      </c>
      <c r="H2110" s="3" t="s">
        <v>285</v>
      </c>
      <c r="I2110" s="3" t="s">
        <v>95</v>
      </c>
      <c r="J2110" s="3" t="s">
        <v>96</v>
      </c>
      <c r="K2110" s="3" t="s">
        <v>46</v>
      </c>
      <c r="L2110" s="5">
        <v>1</v>
      </c>
      <c r="M2110" s="5">
        <v>600</v>
      </c>
      <c r="N2110" s="6">
        <v>0.05</v>
      </c>
      <c r="O2110" s="5">
        <v>570</v>
      </c>
      <c r="P2110" s="5">
        <v>380</v>
      </c>
      <c r="Q2110" s="5">
        <f>Table1[[#This Row],[Sales]]-Table1[[#This Row],[Cost]]</f>
        <v>190</v>
      </c>
      <c r="R2110" s="3" t="s">
        <v>9</v>
      </c>
      <c r="S2110" s="3" t="s">
        <v>10</v>
      </c>
      <c r="T2110" s="3" t="s">
        <v>11</v>
      </c>
      <c r="U2110" s="3" t="s">
        <v>12</v>
      </c>
      <c r="V2110" s="6">
        <f>Table1[[#This Row],[Profit]]/Table1[[#This Row],[Sales]]</f>
        <v>0.33333333333333331</v>
      </c>
      <c r="W2110" s="3">
        <f>[1]!Table1[[#This Row],[Sales]]-[1]!Table1[[#This Row],[Cost]]-[1]!Table1[[#This Row],[Profit]]</f>
        <v>0</v>
      </c>
      <c r="X2110" s="3">
        <f>[1]!Table1[[#This Row],[Quantity]]*[1]!Table1[[#This Row],[Unit_Price]]</f>
        <v>600</v>
      </c>
      <c r="Y2110" s="7">
        <f>[1]!Table1[[#This Row],[Gross_Sales]]*[1]!Table1[[#This Row],[Discount]]</f>
        <v>30</v>
      </c>
      <c r="Z2110" s="8">
        <f>[1]!Table1[[#This Row],[Gross_Sales]]*[1]!Table1[[#This Row],[Discount_amount]]</f>
        <v>18000</v>
      </c>
      <c r="AA2110" s="6">
        <f>IFERROR([1]!Table1[[#This Row],[Profit]]/[1]!Table1[[#This Row],[Sales]],0)</f>
        <v>0.33333333333333331</v>
      </c>
      <c r="AB2110" s="3">
        <f>YEAR([1]!Table1[[#This Row],[Order_Date]])</f>
        <v>2024</v>
      </c>
      <c r="AC2110" s="3">
        <f>MONTH([1]!Table1[[#This Row],[Order_Date]])</f>
        <v>5</v>
      </c>
      <c r="AD2110" s="3" t="str">
        <f t="shared" si="96"/>
        <v>May</v>
      </c>
      <c r="AE2110" s="3" t="str">
        <f t="shared" si="97"/>
        <v>Q2</v>
      </c>
      <c r="AF2110" s="3" t="str">
        <f t="shared" si="98"/>
        <v>2024-May</v>
      </c>
      <c r="AG2110" s="3">
        <f>COUNTIF(C:C,Table1[[#This Row],[Customer_ID]])</f>
        <v>4</v>
      </c>
      <c r="AH2110" s="9" t="e">
        <f>IF([1]!Table1[[#This Row],[Customer_order_count]] &gt;= 10,"FREQUENT",IF([1]!Table1[[#This Row],[Customer_order_count]] &lt;= 10,"REGULAR","OCASSIONAL"))</f>
        <v>#REF!</v>
      </c>
    </row>
    <row r="2111" spans="1:34" x14ac:dyDescent="0.25">
      <c r="A2111" s="10" t="s">
        <v>2956</v>
      </c>
      <c r="B2111" s="11">
        <v>45726</v>
      </c>
      <c r="C2111" s="12" t="s">
        <v>325</v>
      </c>
      <c r="D2111" s="13" t="s">
        <v>326</v>
      </c>
      <c r="E2111" s="13" t="s">
        <v>16</v>
      </c>
      <c r="F2111" s="14">
        <v>54</v>
      </c>
      <c r="G2111" s="12" t="s">
        <v>312</v>
      </c>
      <c r="H2111" s="12" t="s">
        <v>276</v>
      </c>
      <c r="I2111" s="12" t="s">
        <v>264</v>
      </c>
      <c r="J2111" s="12" t="s">
        <v>265</v>
      </c>
      <c r="K2111" s="12" t="s">
        <v>46</v>
      </c>
      <c r="L2111" s="14">
        <v>1</v>
      </c>
      <c r="M2111" s="14">
        <v>800</v>
      </c>
      <c r="N2111" s="15">
        <v>0.1</v>
      </c>
      <c r="O2111" s="14">
        <v>720</v>
      </c>
      <c r="P2111" s="14">
        <v>500</v>
      </c>
      <c r="Q2111" s="5">
        <f>Table1[[#This Row],[Sales]]-Table1[[#This Row],[Cost]]</f>
        <v>220</v>
      </c>
      <c r="R2111" s="12" t="s">
        <v>26</v>
      </c>
      <c r="S2111" s="12" t="s">
        <v>10</v>
      </c>
      <c r="T2111" s="12" t="s">
        <v>18</v>
      </c>
      <c r="U2111" s="12" t="s">
        <v>27</v>
      </c>
      <c r="V2111" s="6">
        <f>Table1[[#This Row],[Profit]]/Table1[[#This Row],[Sales]]</f>
        <v>0.30555555555555558</v>
      </c>
      <c r="W2111" s="12">
        <f>[1]!Table1[[#This Row],[Sales]]-[1]!Table1[[#This Row],[Cost]]-[1]!Table1[[#This Row],[Profit]]</f>
        <v>0</v>
      </c>
      <c r="X2111" s="12">
        <f>[1]!Table1[[#This Row],[Quantity]]*[1]!Table1[[#This Row],[Unit_Price]]</f>
        <v>800</v>
      </c>
      <c r="Y2111" s="16">
        <f>[1]!Table1[[#This Row],[Gross_Sales]]*[1]!Table1[[#This Row],[Discount]]</f>
        <v>80</v>
      </c>
      <c r="Z2111" s="17">
        <f>[1]!Table1[[#This Row],[Gross_Sales]]*[1]!Table1[[#This Row],[Discount_amount]]</f>
        <v>64000</v>
      </c>
      <c r="AA2111" s="15">
        <f>IFERROR([1]!Table1[[#This Row],[Profit]]/[1]!Table1[[#This Row],[Sales]],0)</f>
        <v>0.30555555555555558</v>
      </c>
      <c r="AB2111" s="12">
        <f>YEAR([1]!Table1[[#This Row],[Order_Date]])</f>
        <v>2025</v>
      </c>
      <c r="AC2111" s="12">
        <f>MONTH([1]!Table1[[#This Row],[Order_Date]])</f>
        <v>3</v>
      </c>
      <c r="AD2111" s="12" t="str">
        <f t="shared" si="96"/>
        <v>Mar</v>
      </c>
      <c r="AE2111" s="12" t="str">
        <f t="shared" si="97"/>
        <v>Q1</v>
      </c>
      <c r="AF2111" s="12" t="str">
        <f t="shared" si="98"/>
        <v>2025-Mar</v>
      </c>
      <c r="AG2111" s="12">
        <f>COUNTIF(C:C,Table1[[#This Row],[Customer_ID]])</f>
        <v>5</v>
      </c>
      <c r="AH2111" s="18" t="e">
        <f>IF([1]!Table1[[#This Row],[Customer_order_count]] &gt;= 10,"FREQUENT",IF([1]!Table1[[#This Row],[Customer_order_count]] &lt;= 10,"REGULAR","OCASSIONAL"))</f>
        <v>#REF!</v>
      </c>
    </row>
    <row r="2112" spans="1:34" x14ac:dyDescent="0.25">
      <c r="A2112" s="1" t="s">
        <v>2957</v>
      </c>
      <c r="B2112" s="2">
        <v>45887</v>
      </c>
      <c r="C2112" s="3" t="s">
        <v>2958</v>
      </c>
      <c r="D2112" s="4" t="s">
        <v>1811</v>
      </c>
      <c r="E2112" s="4" t="s">
        <v>3</v>
      </c>
      <c r="F2112" s="5">
        <v>21</v>
      </c>
      <c r="G2112" s="3" t="s">
        <v>290</v>
      </c>
      <c r="H2112" s="3" t="s">
        <v>276</v>
      </c>
      <c r="I2112" s="3" t="s">
        <v>65</v>
      </c>
      <c r="J2112" s="3" t="s">
        <v>66</v>
      </c>
      <c r="K2112" s="3" t="s">
        <v>25</v>
      </c>
      <c r="L2112" s="5">
        <v>1</v>
      </c>
      <c r="M2112" s="5">
        <v>2500</v>
      </c>
      <c r="N2112" s="6">
        <v>0</v>
      </c>
      <c r="O2112" s="5">
        <v>2500</v>
      </c>
      <c r="P2112" s="5">
        <v>1600</v>
      </c>
      <c r="Q2112" s="5">
        <f>Table1[[#This Row],[Sales]]-Table1[[#This Row],[Cost]]</f>
        <v>900</v>
      </c>
      <c r="R2112" s="3" t="s">
        <v>17</v>
      </c>
      <c r="S2112" s="3" t="s">
        <v>10</v>
      </c>
      <c r="T2112" s="3" t="s">
        <v>33</v>
      </c>
      <c r="U2112" s="3" t="s">
        <v>19</v>
      </c>
      <c r="V2112" s="6">
        <f>Table1[[#This Row],[Profit]]/Table1[[#This Row],[Sales]]</f>
        <v>0.36</v>
      </c>
      <c r="W2112" s="3">
        <f>[1]!Table1[[#This Row],[Sales]]-[1]!Table1[[#This Row],[Cost]]-[1]!Table1[[#This Row],[Profit]]</f>
        <v>0</v>
      </c>
      <c r="X2112" s="3">
        <f>[1]!Table1[[#This Row],[Quantity]]*[1]!Table1[[#This Row],[Unit_Price]]</f>
        <v>2500</v>
      </c>
      <c r="Y2112" s="7">
        <f>[1]!Table1[[#This Row],[Gross_Sales]]*[1]!Table1[[#This Row],[Discount]]</f>
        <v>0</v>
      </c>
      <c r="Z2112" s="8">
        <f>[1]!Table1[[#This Row],[Gross_Sales]]*[1]!Table1[[#This Row],[Discount_amount]]</f>
        <v>0</v>
      </c>
      <c r="AA2112" s="6">
        <f>IFERROR([1]!Table1[[#This Row],[Profit]]/[1]!Table1[[#This Row],[Sales]],0)</f>
        <v>0.36</v>
      </c>
      <c r="AB2112" s="3">
        <f>YEAR([1]!Table1[[#This Row],[Order_Date]])</f>
        <v>2025</v>
      </c>
      <c r="AC2112" s="3">
        <f>MONTH([1]!Table1[[#This Row],[Order_Date]])</f>
        <v>8</v>
      </c>
      <c r="AD2112" s="3" t="str">
        <f t="shared" si="96"/>
        <v>Aug</v>
      </c>
      <c r="AE2112" s="3" t="str">
        <f t="shared" si="97"/>
        <v>Q3</v>
      </c>
      <c r="AF2112" s="3" t="str">
        <f t="shared" si="98"/>
        <v>2025-Aug</v>
      </c>
      <c r="AG2112" s="3">
        <f>COUNTIF(C:C,Table1[[#This Row],[Customer_ID]])</f>
        <v>1</v>
      </c>
      <c r="AH2112" s="9" t="e">
        <f>IF([1]!Table1[[#This Row],[Customer_order_count]] &gt;= 10,"FREQUENT",IF([1]!Table1[[#This Row],[Customer_order_count]] &lt;= 10,"REGULAR","OCASSIONAL"))</f>
        <v>#REF!</v>
      </c>
    </row>
    <row r="2113" spans="1:34" x14ac:dyDescent="0.25">
      <c r="A2113" s="10" t="s">
        <v>2959</v>
      </c>
      <c r="B2113" s="11">
        <v>45453</v>
      </c>
      <c r="C2113" s="12" t="s">
        <v>1182</v>
      </c>
      <c r="D2113" s="13" t="s">
        <v>410</v>
      </c>
      <c r="E2113" s="13" t="s">
        <v>3</v>
      </c>
      <c r="F2113" s="14">
        <v>46</v>
      </c>
      <c r="G2113" s="12" t="s">
        <v>312</v>
      </c>
      <c r="H2113" s="12" t="s">
        <v>276</v>
      </c>
      <c r="I2113" s="12" t="s">
        <v>23</v>
      </c>
      <c r="J2113" s="12" t="s">
        <v>24</v>
      </c>
      <c r="K2113" s="12" t="s">
        <v>25</v>
      </c>
      <c r="L2113" s="14">
        <v>1</v>
      </c>
      <c r="M2113" s="14">
        <v>55000</v>
      </c>
      <c r="N2113" s="15">
        <v>0.15</v>
      </c>
      <c r="O2113" s="14">
        <v>46750</v>
      </c>
      <c r="P2113" s="14">
        <v>40000</v>
      </c>
      <c r="Q2113" s="5">
        <f>Table1[[#This Row],[Sales]]-Table1[[#This Row],[Cost]]</f>
        <v>6750</v>
      </c>
      <c r="R2113" s="12" t="s">
        <v>26</v>
      </c>
      <c r="S2113" s="12" t="s">
        <v>10</v>
      </c>
      <c r="T2113" s="12" t="s">
        <v>11</v>
      </c>
      <c r="U2113" s="12" t="s">
        <v>27</v>
      </c>
      <c r="V2113" s="6">
        <f>Table1[[#This Row],[Profit]]/Table1[[#This Row],[Sales]]</f>
        <v>0.14438502673796791</v>
      </c>
      <c r="W2113" s="12">
        <f>[1]!Table1[[#This Row],[Sales]]-[1]!Table1[[#This Row],[Cost]]-[1]!Table1[[#This Row],[Profit]]</f>
        <v>0</v>
      </c>
      <c r="X2113" s="12">
        <f>[1]!Table1[[#This Row],[Quantity]]*[1]!Table1[[#This Row],[Unit_Price]]</f>
        <v>55000</v>
      </c>
      <c r="Y2113" s="16">
        <f>[1]!Table1[[#This Row],[Gross_Sales]]*[1]!Table1[[#This Row],[Discount]]</f>
        <v>8250</v>
      </c>
      <c r="Z2113" s="17">
        <f>[1]!Table1[[#This Row],[Gross_Sales]]*[1]!Table1[[#This Row],[Discount_amount]]</f>
        <v>453750000</v>
      </c>
      <c r="AA2113" s="15">
        <f>IFERROR([1]!Table1[[#This Row],[Profit]]/[1]!Table1[[#This Row],[Sales]],0)</f>
        <v>0.14438502673796791</v>
      </c>
      <c r="AB2113" s="12">
        <f>YEAR([1]!Table1[[#This Row],[Order_Date]])</f>
        <v>2024</v>
      </c>
      <c r="AC2113" s="12">
        <f>MONTH([1]!Table1[[#This Row],[Order_Date]])</f>
        <v>6</v>
      </c>
      <c r="AD2113" s="12" t="str">
        <f t="shared" si="96"/>
        <v>Jun</v>
      </c>
      <c r="AE2113" s="12" t="str">
        <f t="shared" si="97"/>
        <v>Q2</v>
      </c>
      <c r="AF2113" s="12" t="str">
        <f t="shared" si="98"/>
        <v>2024-Jun</v>
      </c>
      <c r="AG2113" s="12">
        <f>COUNTIF(C:C,Table1[[#This Row],[Customer_ID]])</f>
        <v>12</v>
      </c>
      <c r="AH2113" s="18" t="e">
        <f>IF([1]!Table1[[#This Row],[Customer_order_count]] &gt;= 10,"FREQUENT",IF([1]!Table1[[#This Row],[Customer_order_count]] &lt;= 10,"REGULAR","OCASSIONAL"))</f>
        <v>#REF!</v>
      </c>
    </row>
    <row r="2114" spans="1:34" x14ac:dyDescent="0.25">
      <c r="A2114" s="1" t="s">
        <v>2960</v>
      </c>
      <c r="B2114" s="2">
        <v>45542</v>
      </c>
      <c r="C2114" s="3" t="s">
        <v>599</v>
      </c>
      <c r="D2114" s="4" t="s">
        <v>551</v>
      </c>
      <c r="E2114" s="4" t="s">
        <v>3</v>
      </c>
      <c r="F2114" s="5">
        <v>26</v>
      </c>
      <c r="G2114" s="3" t="s">
        <v>317</v>
      </c>
      <c r="H2114" s="3" t="s">
        <v>5</v>
      </c>
      <c r="I2114" s="3" t="s">
        <v>65</v>
      </c>
      <c r="J2114" s="3" t="s">
        <v>66</v>
      </c>
      <c r="K2114" s="3" t="s">
        <v>25</v>
      </c>
      <c r="L2114" s="5">
        <v>1</v>
      </c>
      <c r="M2114" s="5">
        <v>2500</v>
      </c>
      <c r="N2114" s="6">
        <v>0.1</v>
      </c>
      <c r="O2114" s="5">
        <v>2250</v>
      </c>
      <c r="P2114" s="5">
        <v>1600</v>
      </c>
      <c r="Q2114" s="5">
        <f>Table1[[#This Row],[Sales]]-Table1[[#This Row],[Cost]]</f>
        <v>650</v>
      </c>
      <c r="R2114" s="3" t="s">
        <v>26</v>
      </c>
      <c r="S2114" s="3" t="s">
        <v>10</v>
      </c>
      <c r="T2114" s="3" t="s">
        <v>33</v>
      </c>
      <c r="U2114" s="3" t="s">
        <v>27</v>
      </c>
      <c r="V2114" s="6">
        <f>Table1[[#This Row],[Profit]]/Table1[[#This Row],[Sales]]</f>
        <v>0.28888888888888886</v>
      </c>
      <c r="W2114" s="3">
        <f>[1]!Table1[[#This Row],[Sales]]-[1]!Table1[[#This Row],[Cost]]-[1]!Table1[[#This Row],[Profit]]</f>
        <v>0</v>
      </c>
      <c r="X2114" s="3">
        <f>[1]!Table1[[#This Row],[Quantity]]*[1]!Table1[[#This Row],[Unit_Price]]</f>
        <v>2500</v>
      </c>
      <c r="Y2114" s="7">
        <f>[1]!Table1[[#This Row],[Gross_Sales]]*[1]!Table1[[#This Row],[Discount]]</f>
        <v>250</v>
      </c>
      <c r="Z2114" s="8">
        <f>[1]!Table1[[#This Row],[Gross_Sales]]*[1]!Table1[[#This Row],[Discount_amount]]</f>
        <v>625000</v>
      </c>
      <c r="AA2114" s="6">
        <f>IFERROR([1]!Table1[[#This Row],[Profit]]/[1]!Table1[[#This Row],[Sales]],0)</f>
        <v>0.28888888888888886</v>
      </c>
      <c r="AB2114" s="3">
        <f>YEAR([1]!Table1[[#This Row],[Order_Date]])</f>
        <v>2024</v>
      </c>
      <c r="AC2114" s="3">
        <f>MONTH([1]!Table1[[#This Row],[Order_Date]])</f>
        <v>9</v>
      </c>
      <c r="AD2114" s="3" t="str">
        <f t="shared" ref="AD2114:AD2177" si="99">TEXT(B:B,"mmm")</f>
        <v>Sep</v>
      </c>
      <c r="AE2114" s="3" t="str">
        <f t="shared" ref="AE2114:AE2177" si="100">"Q"&amp;ROUNDUP(MONTH(B2114)/3,0)</f>
        <v>Q3</v>
      </c>
      <c r="AF2114" s="3" t="str">
        <f t="shared" ref="AF2114:AF2177" si="101">TEXT(B:B,"yyyy-mmm")</f>
        <v>2024-Sep</v>
      </c>
      <c r="AG2114" s="3">
        <f>COUNTIF(C:C,Table1[[#This Row],[Customer_ID]])</f>
        <v>18</v>
      </c>
      <c r="AH2114" s="9" t="e">
        <f>IF([1]!Table1[[#This Row],[Customer_order_count]] &gt;= 10,"FREQUENT",IF([1]!Table1[[#This Row],[Customer_order_count]] &lt;= 10,"REGULAR","OCASSIONAL"))</f>
        <v>#REF!</v>
      </c>
    </row>
    <row r="2115" spans="1:34" x14ac:dyDescent="0.25">
      <c r="A2115" s="10" t="s">
        <v>2961</v>
      </c>
      <c r="B2115" s="11">
        <v>45718</v>
      </c>
      <c r="C2115" s="12" t="s">
        <v>596</v>
      </c>
      <c r="D2115" s="13" t="s">
        <v>597</v>
      </c>
      <c r="E2115" s="13" t="s">
        <v>16</v>
      </c>
      <c r="F2115" s="14">
        <v>37</v>
      </c>
      <c r="G2115" s="12" t="s">
        <v>290</v>
      </c>
      <c r="H2115" s="12" t="s">
        <v>276</v>
      </c>
      <c r="I2115" s="12" t="s">
        <v>176</v>
      </c>
      <c r="J2115" s="12" t="s">
        <v>177</v>
      </c>
      <c r="K2115" s="12" t="s">
        <v>25</v>
      </c>
      <c r="L2115" s="14">
        <v>1</v>
      </c>
      <c r="M2115" s="14">
        <v>22000</v>
      </c>
      <c r="N2115" s="15">
        <v>0.1</v>
      </c>
      <c r="O2115" s="14">
        <v>19800</v>
      </c>
      <c r="P2115" s="14">
        <v>16500</v>
      </c>
      <c r="Q2115" s="5">
        <f>Table1[[#This Row],[Sales]]-Table1[[#This Row],[Cost]]</f>
        <v>3300</v>
      </c>
      <c r="R2115" s="12" t="s">
        <v>9</v>
      </c>
      <c r="S2115" s="12" t="s">
        <v>10</v>
      </c>
      <c r="T2115" s="12" t="s">
        <v>18</v>
      </c>
      <c r="U2115" s="12" t="s">
        <v>12</v>
      </c>
      <c r="V2115" s="6">
        <f>Table1[[#This Row],[Profit]]/Table1[[#This Row],[Sales]]</f>
        <v>0.16666666666666666</v>
      </c>
      <c r="W2115" s="12">
        <f>[1]!Table1[[#This Row],[Sales]]-[1]!Table1[[#This Row],[Cost]]-[1]!Table1[[#This Row],[Profit]]</f>
        <v>0</v>
      </c>
      <c r="X2115" s="12">
        <f>[1]!Table1[[#This Row],[Quantity]]*[1]!Table1[[#This Row],[Unit_Price]]</f>
        <v>22000</v>
      </c>
      <c r="Y2115" s="16">
        <f>[1]!Table1[[#This Row],[Gross_Sales]]*[1]!Table1[[#This Row],[Discount]]</f>
        <v>2200</v>
      </c>
      <c r="Z2115" s="17">
        <f>[1]!Table1[[#This Row],[Gross_Sales]]*[1]!Table1[[#This Row],[Discount_amount]]</f>
        <v>48400000</v>
      </c>
      <c r="AA2115" s="15">
        <f>IFERROR([1]!Table1[[#This Row],[Profit]]/[1]!Table1[[#This Row],[Sales]],0)</f>
        <v>0.16666666666666666</v>
      </c>
      <c r="AB2115" s="12">
        <f>YEAR([1]!Table1[[#This Row],[Order_Date]])</f>
        <v>2025</v>
      </c>
      <c r="AC2115" s="12">
        <f>MONTH([1]!Table1[[#This Row],[Order_Date]])</f>
        <v>3</v>
      </c>
      <c r="AD2115" s="12" t="str">
        <f t="shared" si="99"/>
        <v>Mar</v>
      </c>
      <c r="AE2115" s="12" t="str">
        <f t="shared" si="100"/>
        <v>Q1</v>
      </c>
      <c r="AF2115" s="12" t="str">
        <f t="shared" si="101"/>
        <v>2025-Mar</v>
      </c>
      <c r="AG2115" s="12">
        <f>COUNTIF(C:C,Table1[[#This Row],[Customer_ID]])</f>
        <v>5</v>
      </c>
      <c r="AH2115" s="18" t="e">
        <f>IF([1]!Table1[[#This Row],[Customer_order_count]] &gt;= 10,"FREQUENT",IF([1]!Table1[[#This Row],[Customer_order_count]] &lt;= 10,"REGULAR","OCASSIONAL"))</f>
        <v>#REF!</v>
      </c>
    </row>
    <row r="2116" spans="1:34" x14ac:dyDescent="0.25">
      <c r="A2116" s="1" t="s">
        <v>2962</v>
      </c>
      <c r="B2116" s="2">
        <v>45435</v>
      </c>
      <c r="C2116" s="3" t="s">
        <v>535</v>
      </c>
      <c r="D2116" s="4" t="s">
        <v>536</v>
      </c>
      <c r="E2116" s="4" t="s">
        <v>3</v>
      </c>
      <c r="F2116" s="5">
        <v>33</v>
      </c>
      <c r="G2116" s="3" t="s">
        <v>339</v>
      </c>
      <c r="H2116" s="3" t="s">
        <v>285</v>
      </c>
      <c r="I2116" s="3" t="s">
        <v>105</v>
      </c>
      <c r="J2116" s="3" t="s">
        <v>106</v>
      </c>
      <c r="K2116" s="3" t="s">
        <v>76</v>
      </c>
      <c r="L2116" s="5">
        <v>3</v>
      </c>
      <c r="M2116" s="5">
        <v>450</v>
      </c>
      <c r="N2116" s="6">
        <v>0.05</v>
      </c>
      <c r="O2116" s="5">
        <v>1282.5</v>
      </c>
      <c r="P2116" s="5">
        <v>990</v>
      </c>
      <c r="Q2116" s="5">
        <f>Table1[[#This Row],[Sales]]-Table1[[#This Row],[Cost]]</f>
        <v>292.5</v>
      </c>
      <c r="R2116" s="3" t="s">
        <v>9</v>
      </c>
      <c r="S2116" s="3" t="s">
        <v>10</v>
      </c>
      <c r="T2116" s="3" t="s">
        <v>11</v>
      </c>
      <c r="U2116" s="3" t="s">
        <v>12</v>
      </c>
      <c r="V2116" s="6">
        <f>Table1[[#This Row],[Profit]]/Table1[[#This Row],[Sales]]</f>
        <v>0.22807017543859648</v>
      </c>
      <c r="W2116" s="3">
        <f>[1]!Table1[[#This Row],[Sales]]-[1]!Table1[[#This Row],[Cost]]-[1]!Table1[[#This Row],[Profit]]</f>
        <v>0</v>
      </c>
      <c r="X2116" s="3">
        <f>[1]!Table1[[#This Row],[Quantity]]*[1]!Table1[[#This Row],[Unit_Price]]</f>
        <v>1350</v>
      </c>
      <c r="Y2116" s="7">
        <f>[1]!Table1[[#This Row],[Gross_Sales]]*[1]!Table1[[#This Row],[Discount]]</f>
        <v>67.5</v>
      </c>
      <c r="Z2116" s="8">
        <f>[1]!Table1[[#This Row],[Gross_Sales]]*[1]!Table1[[#This Row],[Discount_amount]]</f>
        <v>91125</v>
      </c>
      <c r="AA2116" s="6">
        <f>IFERROR([1]!Table1[[#This Row],[Profit]]/[1]!Table1[[#This Row],[Sales]],0)</f>
        <v>0.22807017543859648</v>
      </c>
      <c r="AB2116" s="3">
        <f>YEAR([1]!Table1[[#This Row],[Order_Date]])</f>
        <v>2024</v>
      </c>
      <c r="AC2116" s="3">
        <f>MONTH([1]!Table1[[#This Row],[Order_Date]])</f>
        <v>5</v>
      </c>
      <c r="AD2116" s="3" t="str">
        <f t="shared" si="99"/>
        <v>May</v>
      </c>
      <c r="AE2116" s="3" t="str">
        <f t="shared" si="100"/>
        <v>Q2</v>
      </c>
      <c r="AF2116" s="3" t="str">
        <f t="shared" si="101"/>
        <v>2024-May</v>
      </c>
      <c r="AG2116" s="3">
        <f>COUNTIF(C:C,Table1[[#This Row],[Customer_ID]])</f>
        <v>8</v>
      </c>
      <c r="AH2116" s="9" t="e">
        <f>IF([1]!Table1[[#This Row],[Customer_order_count]] &gt;= 10,"FREQUENT",IF([1]!Table1[[#This Row],[Customer_order_count]] &lt;= 10,"REGULAR","OCASSIONAL"))</f>
        <v>#REF!</v>
      </c>
    </row>
    <row r="2117" spans="1:34" x14ac:dyDescent="0.25">
      <c r="A2117" s="10" t="s">
        <v>2963</v>
      </c>
      <c r="B2117" s="11">
        <v>45713</v>
      </c>
      <c r="C2117" s="12" t="s">
        <v>734</v>
      </c>
      <c r="D2117" s="13" t="s">
        <v>174</v>
      </c>
      <c r="E2117" s="13" t="s">
        <v>16</v>
      </c>
      <c r="F2117" s="14">
        <v>39</v>
      </c>
      <c r="G2117" s="12" t="s">
        <v>339</v>
      </c>
      <c r="H2117" s="12" t="s">
        <v>285</v>
      </c>
      <c r="I2117" s="12" t="s">
        <v>68</v>
      </c>
      <c r="J2117" s="12" t="s">
        <v>69</v>
      </c>
      <c r="K2117" s="12" t="s">
        <v>39</v>
      </c>
      <c r="L2117" s="14">
        <v>1</v>
      </c>
      <c r="M2117" s="14">
        <v>3500</v>
      </c>
      <c r="N2117" s="15">
        <v>0.05</v>
      </c>
      <c r="O2117" s="14">
        <v>3325</v>
      </c>
      <c r="P2117" s="14">
        <v>2300</v>
      </c>
      <c r="Q2117" s="5">
        <f>Table1[[#This Row],[Sales]]-Table1[[#This Row],[Cost]]</f>
        <v>1025</v>
      </c>
      <c r="R2117" s="12" t="s">
        <v>17</v>
      </c>
      <c r="S2117" s="12" t="s">
        <v>10</v>
      </c>
      <c r="T2117" s="12" t="s">
        <v>18</v>
      </c>
      <c r="U2117" s="12" t="s">
        <v>12</v>
      </c>
      <c r="V2117" s="6">
        <f>Table1[[#This Row],[Profit]]/Table1[[#This Row],[Sales]]</f>
        <v>0.30827067669172931</v>
      </c>
      <c r="W2117" s="12">
        <f>[1]!Table1[[#This Row],[Sales]]-[1]!Table1[[#This Row],[Cost]]-[1]!Table1[[#This Row],[Profit]]</f>
        <v>0</v>
      </c>
      <c r="X2117" s="12">
        <f>[1]!Table1[[#This Row],[Quantity]]*[1]!Table1[[#This Row],[Unit_Price]]</f>
        <v>3500</v>
      </c>
      <c r="Y2117" s="16">
        <f>[1]!Table1[[#This Row],[Gross_Sales]]*[1]!Table1[[#This Row],[Discount]]</f>
        <v>175</v>
      </c>
      <c r="Z2117" s="17">
        <f>[1]!Table1[[#This Row],[Gross_Sales]]*[1]!Table1[[#This Row],[Discount_amount]]</f>
        <v>612500</v>
      </c>
      <c r="AA2117" s="15">
        <f>IFERROR([1]!Table1[[#This Row],[Profit]]/[1]!Table1[[#This Row],[Sales]],0)</f>
        <v>0.30827067669172931</v>
      </c>
      <c r="AB2117" s="12">
        <f>YEAR([1]!Table1[[#This Row],[Order_Date]])</f>
        <v>2025</v>
      </c>
      <c r="AC2117" s="12">
        <f>MONTH([1]!Table1[[#This Row],[Order_Date]])</f>
        <v>2</v>
      </c>
      <c r="AD2117" s="12" t="str">
        <f t="shared" si="99"/>
        <v>Feb</v>
      </c>
      <c r="AE2117" s="12" t="str">
        <f t="shared" si="100"/>
        <v>Q1</v>
      </c>
      <c r="AF2117" s="12" t="str">
        <f t="shared" si="101"/>
        <v>2025-Feb</v>
      </c>
      <c r="AG2117" s="12">
        <f>COUNTIF(C:C,Table1[[#This Row],[Customer_ID]])</f>
        <v>12</v>
      </c>
      <c r="AH2117" s="18" t="e">
        <f>IF([1]!Table1[[#This Row],[Customer_order_count]] &gt;= 10,"FREQUENT",IF([1]!Table1[[#This Row],[Customer_order_count]] &lt;= 10,"REGULAR","OCASSIONAL"))</f>
        <v>#REF!</v>
      </c>
    </row>
    <row r="2118" spans="1:34" x14ac:dyDescent="0.25">
      <c r="A2118" s="1" t="s">
        <v>2964</v>
      </c>
      <c r="B2118" s="2">
        <v>45305</v>
      </c>
      <c r="C2118" s="3" t="s">
        <v>150</v>
      </c>
      <c r="D2118" s="4" t="s">
        <v>151</v>
      </c>
      <c r="E2118" s="4" t="s">
        <v>3</v>
      </c>
      <c r="F2118" s="5">
        <v>43</v>
      </c>
      <c r="G2118" s="3" t="s">
        <v>4</v>
      </c>
      <c r="H2118" s="3" t="s">
        <v>5</v>
      </c>
      <c r="I2118" s="3" t="s">
        <v>344</v>
      </c>
      <c r="J2118" s="3" t="s">
        <v>345</v>
      </c>
      <c r="K2118" s="3" t="s">
        <v>39</v>
      </c>
      <c r="L2118" s="5">
        <v>3</v>
      </c>
      <c r="M2118" s="5">
        <v>2200</v>
      </c>
      <c r="N2118" s="6">
        <v>0.05</v>
      </c>
      <c r="O2118" s="5">
        <v>6270</v>
      </c>
      <c r="P2118" s="5">
        <v>4200</v>
      </c>
      <c r="Q2118" s="5">
        <f>Table1[[#This Row],[Sales]]-Table1[[#This Row],[Cost]]</f>
        <v>2070</v>
      </c>
      <c r="R2118" s="3" t="s">
        <v>26</v>
      </c>
      <c r="S2118" s="3" t="s">
        <v>10</v>
      </c>
      <c r="T2118" s="3" t="s">
        <v>18</v>
      </c>
      <c r="U2118" s="3" t="s">
        <v>27</v>
      </c>
      <c r="V2118" s="6">
        <f>Table1[[#This Row],[Profit]]/Table1[[#This Row],[Sales]]</f>
        <v>0.33014354066985646</v>
      </c>
      <c r="W2118" s="3">
        <f>[1]!Table1[[#This Row],[Sales]]-[1]!Table1[[#This Row],[Cost]]-[1]!Table1[[#This Row],[Profit]]</f>
        <v>0</v>
      </c>
      <c r="X2118" s="3">
        <f>[1]!Table1[[#This Row],[Quantity]]*[1]!Table1[[#This Row],[Unit_Price]]</f>
        <v>6600</v>
      </c>
      <c r="Y2118" s="7">
        <f>[1]!Table1[[#This Row],[Gross_Sales]]*[1]!Table1[[#This Row],[Discount]]</f>
        <v>330</v>
      </c>
      <c r="Z2118" s="8">
        <f>[1]!Table1[[#This Row],[Gross_Sales]]*[1]!Table1[[#This Row],[Discount_amount]]</f>
        <v>2178000</v>
      </c>
      <c r="AA2118" s="6">
        <f>IFERROR([1]!Table1[[#This Row],[Profit]]/[1]!Table1[[#This Row],[Sales]],0)</f>
        <v>0.33014354066985646</v>
      </c>
      <c r="AB2118" s="3">
        <f>YEAR([1]!Table1[[#This Row],[Order_Date]])</f>
        <v>2024</v>
      </c>
      <c r="AC2118" s="3">
        <f>MONTH([1]!Table1[[#This Row],[Order_Date]])</f>
        <v>1</v>
      </c>
      <c r="AD2118" s="3" t="str">
        <f t="shared" si="99"/>
        <v>Jan</v>
      </c>
      <c r="AE2118" s="3" t="str">
        <f t="shared" si="100"/>
        <v>Q1</v>
      </c>
      <c r="AF2118" s="3" t="str">
        <f t="shared" si="101"/>
        <v>2024-Jan</v>
      </c>
      <c r="AG2118" s="3">
        <f>COUNTIF(C:C,Table1[[#This Row],[Customer_ID]])</f>
        <v>11</v>
      </c>
      <c r="AH2118" s="9" t="e">
        <f>IF([1]!Table1[[#This Row],[Customer_order_count]] &gt;= 10,"FREQUENT",IF([1]!Table1[[#This Row],[Customer_order_count]] &lt;= 10,"REGULAR","OCASSIONAL"))</f>
        <v>#REF!</v>
      </c>
    </row>
    <row r="2119" spans="1:34" x14ac:dyDescent="0.25">
      <c r="A2119" s="10" t="s">
        <v>182</v>
      </c>
      <c r="B2119" s="11">
        <v>45949</v>
      </c>
      <c r="C2119" s="12" t="s">
        <v>183</v>
      </c>
      <c r="D2119" s="13" t="s">
        <v>184</v>
      </c>
      <c r="E2119" s="13" t="s">
        <v>3</v>
      </c>
      <c r="F2119" s="14">
        <v>28</v>
      </c>
      <c r="G2119" s="12" t="s">
        <v>4</v>
      </c>
      <c r="H2119" s="12" t="s">
        <v>5</v>
      </c>
      <c r="I2119" s="12" t="s">
        <v>102</v>
      </c>
      <c r="J2119" s="12" t="s">
        <v>103</v>
      </c>
      <c r="K2119" s="12" t="s">
        <v>25</v>
      </c>
      <c r="L2119" s="14">
        <v>1</v>
      </c>
      <c r="M2119" s="14">
        <v>28000</v>
      </c>
      <c r="N2119" s="15">
        <v>0.05</v>
      </c>
      <c r="O2119" s="14">
        <v>26600</v>
      </c>
      <c r="P2119" s="14">
        <v>21000</v>
      </c>
      <c r="Q2119" s="5">
        <f>Table1[[#This Row],[Sales]]-Table1[[#This Row],[Cost]]</f>
        <v>5600</v>
      </c>
      <c r="R2119" s="12" t="s">
        <v>17</v>
      </c>
      <c r="S2119" s="12" t="s">
        <v>10</v>
      </c>
      <c r="T2119" s="12" t="s">
        <v>40</v>
      </c>
      <c r="U2119" s="12" t="s">
        <v>19</v>
      </c>
      <c r="V2119" s="6">
        <f>Table1[[#This Row],[Profit]]/Table1[[#This Row],[Sales]]</f>
        <v>0.21052631578947367</v>
      </c>
      <c r="W2119" s="12">
        <f>[1]!Table1[[#This Row],[Sales]]-[1]!Table1[[#This Row],[Cost]]-[1]!Table1[[#This Row],[Profit]]</f>
        <v>0</v>
      </c>
      <c r="X2119" s="12">
        <f>[1]!Table1[[#This Row],[Quantity]]*[1]!Table1[[#This Row],[Unit_Price]]</f>
        <v>28000</v>
      </c>
      <c r="Y2119" s="16">
        <f>[1]!Table1[[#This Row],[Gross_Sales]]*[1]!Table1[[#This Row],[Discount]]</f>
        <v>1400</v>
      </c>
      <c r="Z2119" s="17">
        <f>[1]!Table1[[#This Row],[Gross_Sales]]*[1]!Table1[[#This Row],[Discount_amount]]</f>
        <v>39200000</v>
      </c>
      <c r="AA2119" s="15">
        <f>IFERROR([1]!Table1[[#This Row],[Profit]]/[1]!Table1[[#This Row],[Sales]],0)</f>
        <v>0.21052631578947367</v>
      </c>
      <c r="AB2119" s="12">
        <f>YEAR([1]!Table1[[#This Row],[Order_Date]])</f>
        <v>2025</v>
      </c>
      <c r="AC2119" s="12">
        <f>MONTH([1]!Table1[[#This Row],[Order_Date]])</f>
        <v>10</v>
      </c>
      <c r="AD2119" s="12" t="str">
        <f t="shared" si="99"/>
        <v>Oct</v>
      </c>
      <c r="AE2119" s="12" t="str">
        <f t="shared" si="100"/>
        <v>Q4</v>
      </c>
      <c r="AF2119" s="12" t="str">
        <f t="shared" si="101"/>
        <v>2025-Oct</v>
      </c>
      <c r="AG2119" s="12">
        <f>COUNTIF(C:C,Table1[[#This Row],[Customer_ID]])</f>
        <v>4</v>
      </c>
      <c r="AH2119" s="18" t="e">
        <f>IF([1]!Table1[[#This Row],[Customer_order_count]] &gt;= 10,"FREQUENT",IF([1]!Table1[[#This Row],[Customer_order_count]] &lt;= 10,"REGULAR","OCASSIONAL"))</f>
        <v>#REF!</v>
      </c>
    </row>
    <row r="2120" spans="1:34" x14ac:dyDescent="0.25">
      <c r="A2120" s="1" t="s">
        <v>2965</v>
      </c>
      <c r="B2120" s="2">
        <v>45456</v>
      </c>
      <c r="C2120" s="3" t="s">
        <v>553</v>
      </c>
      <c r="D2120" s="4" t="s">
        <v>493</v>
      </c>
      <c r="E2120" s="4" t="s">
        <v>16</v>
      </c>
      <c r="F2120" s="5">
        <v>42</v>
      </c>
      <c r="G2120" s="3" t="s">
        <v>284</v>
      </c>
      <c r="H2120" s="3" t="s">
        <v>285</v>
      </c>
      <c r="I2120" s="3" t="s">
        <v>23</v>
      </c>
      <c r="J2120" s="3" t="s">
        <v>24</v>
      </c>
      <c r="K2120" s="3" t="s">
        <v>25</v>
      </c>
      <c r="L2120" s="5">
        <v>1</v>
      </c>
      <c r="M2120" s="5">
        <v>55000</v>
      </c>
      <c r="N2120" s="6">
        <v>0.05</v>
      </c>
      <c r="O2120" s="5">
        <v>52250</v>
      </c>
      <c r="P2120" s="5">
        <v>40000</v>
      </c>
      <c r="Q2120" s="5">
        <f>Table1[[#This Row],[Sales]]-Table1[[#This Row],[Cost]]</f>
        <v>12250</v>
      </c>
      <c r="R2120" s="3" t="s">
        <v>26</v>
      </c>
      <c r="S2120" s="3" t="s">
        <v>10</v>
      </c>
      <c r="T2120" s="3" t="s">
        <v>11</v>
      </c>
      <c r="U2120" s="3" t="s">
        <v>27</v>
      </c>
      <c r="V2120" s="6">
        <f>Table1[[#This Row],[Profit]]/Table1[[#This Row],[Sales]]</f>
        <v>0.23444976076555024</v>
      </c>
      <c r="W2120" s="3">
        <f>[1]!Table1[[#This Row],[Sales]]-[1]!Table1[[#This Row],[Cost]]-[1]!Table1[[#This Row],[Profit]]</f>
        <v>0</v>
      </c>
      <c r="X2120" s="3">
        <f>[1]!Table1[[#This Row],[Quantity]]*[1]!Table1[[#This Row],[Unit_Price]]</f>
        <v>55000</v>
      </c>
      <c r="Y2120" s="7">
        <f>[1]!Table1[[#This Row],[Gross_Sales]]*[1]!Table1[[#This Row],[Discount]]</f>
        <v>2750</v>
      </c>
      <c r="Z2120" s="8">
        <f>[1]!Table1[[#This Row],[Gross_Sales]]*[1]!Table1[[#This Row],[Discount_amount]]</f>
        <v>151250000</v>
      </c>
      <c r="AA2120" s="6">
        <f>IFERROR([1]!Table1[[#This Row],[Profit]]/[1]!Table1[[#This Row],[Sales]],0)</f>
        <v>0.23444976076555024</v>
      </c>
      <c r="AB2120" s="3">
        <f>YEAR([1]!Table1[[#This Row],[Order_Date]])</f>
        <v>2024</v>
      </c>
      <c r="AC2120" s="3">
        <f>MONTH([1]!Table1[[#This Row],[Order_Date]])</f>
        <v>6</v>
      </c>
      <c r="AD2120" s="3" t="str">
        <f t="shared" si="99"/>
        <v>Jun</v>
      </c>
      <c r="AE2120" s="3" t="str">
        <f t="shared" si="100"/>
        <v>Q2</v>
      </c>
      <c r="AF2120" s="3" t="str">
        <f t="shared" si="101"/>
        <v>2024-Jun</v>
      </c>
      <c r="AG2120" s="3">
        <f>COUNTIF(C:C,Table1[[#This Row],[Customer_ID]])</f>
        <v>11</v>
      </c>
      <c r="AH2120" s="9" t="e">
        <f>IF([1]!Table1[[#This Row],[Customer_order_count]] &gt;= 10,"FREQUENT",IF([1]!Table1[[#This Row],[Customer_order_count]] &lt;= 10,"REGULAR","OCASSIONAL"))</f>
        <v>#REF!</v>
      </c>
    </row>
    <row r="2121" spans="1:34" x14ac:dyDescent="0.25">
      <c r="A2121" s="10" t="s">
        <v>2966</v>
      </c>
      <c r="B2121" s="11">
        <v>45757</v>
      </c>
      <c r="C2121" s="12" t="s">
        <v>1219</v>
      </c>
      <c r="D2121" s="13" t="s">
        <v>972</v>
      </c>
      <c r="E2121" s="13" t="s">
        <v>3</v>
      </c>
      <c r="F2121" s="14">
        <v>31</v>
      </c>
      <c r="G2121" s="12" t="s">
        <v>269</v>
      </c>
      <c r="H2121" s="12" t="s">
        <v>270</v>
      </c>
      <c r="I2121" s="12" t="s">
        <v>127</v>
      </c>
      <c r="J2121" s="12" t="s">
        <v>128</v>
      </c>
      <c r="K2121" s="12" t="s">
        <v>58</v>
      </c>
      <c r="L2121" s="14">
        <v>1</v>
      </c>
      <c r="M2121" s="14">
        <v>3000</v>
      </c>
      <c r="N2121" s="15">
        <v>0.1</v>
      </c>
      <c r="O2121" s="14">
        <v>2700</v>
      </c>
      <c r="P2121" s="14">
        <v>2100</v>
      </c>
      <c r="Q2121" s="5">
        <f>Table1[[#This Row],[Sales]]-Table1[[#This Row],[Cost]]</f>
        <v>600</v>
      </c>
      <c r="R2121" s="12" t="s">
        <v>9</v>
      </c>
      <c r="S2121" s="12" t="s">
        <v>10</v>
      </c>
      <c r="T2121" s="12" t="s">
        <v>11</v>
      </c>
      <c r="U2121" s="12" t="s">
        <v>19</v>
      </c>
      <c r="V2121" s="6">
        <f>Table1[[#This Row],[Profit]]/Table1[[#This Row],[Sales]]</f>
        <v>0.22222222222222221</v>
      </c>
      <c r="W2121" s="12">
        <f>[1]!Table1[[#This Row],[Sales]]-[1]!Table1[[#This Row],[Cost]]-[1]!Table1[[#This Row],[Profit]]</f>
        <v>0</v>
      </c>
      <c r="X2121" s="12">
        <f>[1]!Table1[[#This Row],[Quantity]]*[1]!Table1[[#This Row],[Unit_Price]]</f>
        <v>3000</v>
      </c>
      <c r="Y2121" s="16">
        <f>[1]!Table1[[#This Row],[Gross_Sales]]*[1]!Table1[[#This Row],[Discount]]</f>
        <v>300</v>
      </c>
      <c r="Z2121" s="17">
        <f>[1]!Table1[[#This Row],[Gross_Sales]]*[1]!Table1[[#This Row],[Discount_amount]]</f>
        <v>900000</v>
      </c>
      <c r="AA2121" s="15">
        <f>IFERROR([1]!Table1[[#This Row],[Profit]]/[1]!Table1[[#This Row],[Sales]],0)</f>
        <v>0.22222222222222221</v>
      </c>
      <c r="AB2121" s="12">
        <f>YEAR([1]!Table1[[#This Row],[Order_Date]])</f>
        <v>2025</v>
      </c>
      <c r="AC2121" s="12">
        <f>MONTH([1]!Table1[[#This Row],[Order_Date]])</f>
        <v>4</v>
      </c>
      <c r="AD2121" s="12" t="str">
        <f t="shared" si="99"/>
        <v>Apr</v>
      </c>
      <c r="AE2121" s="12" t="str">
        <f t="shared" si="100"/>
        <v>Q2</v>
      </c>
      <c r="AF2121" s="12" t="str">
        <f t="shared" si="101"/>
        <v>2025-Apr</v>
      </c>
      <c r="AG2121" s="12">
        <f>COUNTIF(C:C,Table1[[#This Row],[Customer_ID]])</f>
        <v>3</v>
      </c>
      <c r="AH2121" s="18" t="e">
        <f>IF([1]!Table1[[#This Row],[Customer_order_count]] &gt;= 10,"FREQUENT",IF([1]!Table1[[#This Row],[Customer_order_count]] &lt;= 10,"REGULAR","OCASSIONAL"))</f>
        <v>#REF!</v>
      </c>
    </row>
    <row r="2122" spans="1:34" x14ac:dyDescent="0.25">
      <c r="A2122" s="1" t="s">
        <v>2967</v>
      </c>
      <c r="B2122" s="2">
        <v>45877</v>
      </c>
      <c r="C2122" s="3" t="s">
        <v>857</v>
      </c>
      <c r="D2122" s="4" t="s">
        <v>392</v>
      </c>
      <c r="E2122" s="4" t="s">
        <v>16</v>
      </c>
      <c r="F2122" s="5">
        <v>21</v>
      </c>
      <c r="G2122" s="3" t="s">
        <v>407</v>
      </c>
      <c r="H2122" s="3" t="s">
        <v>285</v>
      </c>
      <c r="I2122" s="3" t="s">
        <v>105</v>
      </c>
      <c r="J2122" s="3" t="s">
        <v>106</v>
      </c>
      <c r="K2122" s="3" t="s">
        <v>76</v>
      </c>
      <c r="L2122" s="5">
        <v>2</v>
      </c>
      <c r="M2122" s="5">
        <v>450</v>
      </c>
      <c r="N2122" s="6">
        <v>0.1</v>
      </c>
      <c r="O2122" s="5">
        <v>810</v>
      </c>
      <c r="P2122" s="5">
        <v>660</v>
      </c>
      <c r="Q2122" s="5">
        <f>Table1[[#This Row],[Sales]]-Table1[[#This Row],[Cost]]</f>
        <v>150</v>
      </c>
      <c r="R2122" s="3" t="s">
        <v>26</v>
      </c>
      <c r="S2122" s="3" t="s">
        <v>10</v>
      </c>
      <c r="T2122" s="3" t="s">
        <v>33</v>
      </c>
      <c r="U2122" s="3" t="s">
        <v>12</v>
      </c>
      <c r="V2122" s="6">
        <f>Table1[[#This Row],[Profit]]/Table1[[#This Row],[Sales]]</f>
        <v>0.18518518518518517</v>
      </c>
      <c r="W2122" s="3">
        <f>[1]!Table1[[#This Row],[Sales]]-[1]!Table1[[#This Row],[Cost]]-[1]!Table1[[#This Row],[Profit]]</f>
        <v>0</v>
      </c>
      <c r="X2122" s="3">
        <f>[1]!Table1[[#This Row],[Quantity]]*[1]!Table1[[#This Row],[Unit_Price]]</f>
        <v>900</v>
      </c>
      <c r="Y2122" s="7">
        <f>[1]!Table1[[#This Row],[Gross_Sales]]*[1]!Table1[[#This Row],[Discount]]</f>
        <v>90</v>
      </c>
      <c r="Z2122" s="8">
        <f>[1]!Table1[[#This Row],[Gross_Sales]]*[1]!Table1[[#This Row],[Discount_amount]]</f>
        <v>81000</v>
      </c>
      <c r="AA2122" s="6">
        <f>IFERROR([1]!Table1[[#This Row],[Profit]]/[1]!Table1[[#This Row],[Sales]],0)</f>
        <v>0.18518518518518517</v>
      </c>
      <c r="AB2122" s="3">
        <f>YEAR([1]!Table1[[#This Row],[Order_Date]])</f>
        <v>2025</v>
      </c>
      <c r="AC2122" s="3">
        <f>MONTH([1]!Table1[[#This Row],[Order_Date]])</f>
        <v>8</v>
      </c>
      <c r="AD2122" s="3" t="str">
        <f t="shared" si="99"/>
        <v>Aug</v>
      </c>
      <c r="AE2122" s="3" t="str">
        <f t="shared" si="100"/>
        <v>Q3</v>
      </c>
      <c r="AF2122" s="3" t="str">
        <f t="shared" si="101"/>
        <v>2025-Aug</v>
      </c>
      <c r="AG2122" s="3">
        <f>COUNTIF(C:C,Table1[[#This Row],[Customer_ID]])</f>
        <v>17</v>
      </c>
      <c r="AH2122" s="9" t="e">
        <f>IF([1]!Table1[[#This Row],[Customer_order_count]] &gt;= 10,"FREQUENT",IF([1]!Table1[[#This Row],[Customer_order_count]] &lt;= 10,"REGULAR","OCASSIONAL"))</f>
        <v>#REF!</v>
      </c>
    </row>
    <row r="2123" spans="1:34" x14ac:dyDescent="0.25">
      <c r="A2123" s="10" t="s">
        <v>2968</v>
      </c>
      <c r="B2123" s="11">
        <v>45452</v>
      </c>
      <c r="C2123" s="12" t="s">
        <v>705</v>
      </c>
      <c r="D2123" s="13" t="s">
        <v>642</v>
      </c>
      <c r="E2123" s="13" t="s">
        <v>16</v>
      </c>
      <c r="F2123" s="14">
        <v>27</v>
      </c>
      <c r="G2123" s="12" t="s">
        <v>280</v>
      </c>
      <c r="H2123" s="12" t="s">
        <v>270</v>
      </c>
      <c r="I2123" s="12" t="s">
        <v>37</v>
      </c>
      <c r="J2123" s="12" t="s">
        <v>38</v>
      </c>
      <c r="K2123" s="12" t="s">
        <v>39</v>
      </c>
      <c r="L2123" s="14">
        <v>1</v>
      </c>
      <c r="M2123" s="14">
        <v>900</v>
      </c>
      <c r="N2123" s="15">
        <v>0.05</v>
      </c>
      <c r="O2123" s="14">
        <v>855</v>
      </c>
      <c r="P2123" s="14">
        <v>550</v>
      </c>
      <c r="Q2123" s="5">
        <f>Table1[[#This Row],[Sales]]-Table1[[#This Row],[Cost]]</f>
        <v>305</v>
      </c>
      <c r="R2123" s="12" t="s">
        <v>98</v>
      </c>
      <c r="S2123" s="12" t="s">
        <v>10</v>
      </c>
      <c r="T2123" s="12" t="s">
        <v>11</v>
      </c>
      <c r="U2123" s="12" t="s">
        <v>27</v>
      </c>
      <c r="V2123" s="6">
        <f>Table1[[#This Row],[Profit]]/Table1[[#This Row],[Sales]]</f>
        <v>0.35672514619883039</v>
      </c>
      <c r="W2123" s="12">
        <f>[1]!Table1[[#This Row],[Sales]]-[1]!Table1[[#This Row],[Cost]]-[1]!Table1[[#This Row],[Profit]]</f>
        <v>0</v>
      </c>
      <c r="X2123" s="12">
        <f>[1]!Table1[[#This Row],[Quantity]]*[1]!Table1[[#This Row],[Unit_Price]]</f>
        <v>900</v>
      </c>
      <c r="Y2123" s="16">
        <f>[1]!Table1[[#This Row],[Gross_Sales]]*[1]!Table1[[#This Row],[Discount]]</f>
        <v>45</v>
      </c>
      <c r="Z2123" s="17">
        <f>[1]!Table1[[#This Row],[Gross_Sales]]*[1]!Table1[[#This Row],[Discount_amount]]</f>
        <v>40500</v>
      </c>
      <c r="AA2123" s="15">
        <f>IFERROR([1]!Table1[[#This Row],[Profit]]/[1]!Table1[[#This Row],[Sales]],0)</f>
        <v>0.35672514619883039</v>
      </c>
      <c r="AB2123" s="12">
        <f>YEAR([1]!Table1[[#This Row],[Order_Date]])</f>
        <v>2024</v>
      </c>
      <c r="AC2123" s="12">
        <f>MONTH([1]!Table1[[#This Row],[Order_Date]])</f>
        <v>6</v>
      </c>
      <c r="AD2123" s="12" t="str">
        <f t="shared" si="99"/>
        <v>Jun</v>
      </c>
      <c r="AE2123" s="12" t="str">
        <f t="shared" si="100"/>
        <v>Q2</v>
      </c>
      <c r="AF2123" s="12" t="str">
        <f t="shared" si="101"/>
        <v>2024-Jun</v>
      </c>
      <c r="AG2123" s="12">
        <f>COUNTIF(C:C,Table1[[#This Row],[Customer_ID]])</f>
        <v>26</v>
      </c>
      <c r="AH2123" s="18" t="e">
        <f>IF([1]!Table1[[#This Row],[Customer_order_count]] &gt;= 10,"FREQUENT",IF([1]!Table1[[#This Row],[Customer_order_count]] &lt;= 10,"REGULAR","OCASSIONAL"))</f>
        <v>#REF!</v>
      </c>
    </row>
    <row r="2124" spans="1:34" x14ac:dyDescent="0.25">
      <c r="A2124" s="1" t="s">
        <v>2969</v>
      </c>
      <c r="B2124" s="2">
        <v>45420</v>
      </c>
      <c r="C2124" s="3" t="s">
        <v>1409</v>
      </c>
      <c r="D2124" s="4" t="s">
        <v>916</v>
      </c>
      <c r="E2124" s="4" t="s">
        <v>3</v>
      </c>
      <c r="F2124" s="5">
        <v>44</v>
      </c>
      <c r="G2124" s="3" t="s">
        <v>263</v>
      </c>
      <c r="H2124" s="3" t="s">
        <v>5</v>
      </c>
      <c r="I2124" s="3" t="s">
        <v>186</v>
      </c>
      <c r="J2124" s="3" t="s">
        <v>187</v>
      </c>
      <c r="K2124" s="3" t="s">
        <v>91</v>
      </c>
      <c r="L2124" s="5">
        <v>2</v>
      </c>
      <c r="M2124" s="5">
        <v>12000</v>
      </c>
      <c r="N2124" s="6">
        <v>0.2</v>
      </c>
      <c r="O2124" s="5">
        <v>19200</v>
      </c>
      <c r="P2124" s="5">
        <v>18000</v>
      </c>
      <c r="Q2124" s="5">
        <f>Table1[[#This Row],[Sales]]-Table1[[#This Row],[Cost]]</f>
        <v>1200</v>
      </c>
      <c r="R2124" s="3" t="s">
        <v>17</v>
      </c>
      <c r="S2124" s="3" t="s">
        <v>10</v>
      </c>
      <c r="T2124" s="3" t="s">
        <v>11</v>
      </c>
      <c r="U2124" s="3" t="s">
        <v>19</v>
      </c>
      <c r="V2124" s="6">
        <f>Table1[[#This Row],[Profit]]/Table1[[#This Row],[Sales]]</f>
        <v>6.25E-2</v>
      </c>
      <c r="W2124" s="3">
        <f>[1]!Table1[[#This Row],[Sales]]-[1]!Table1[[#This Row],[Cost]]-[1]!Table1[[#This Row],[Profit]]</f>
        <v>0</v>
      </c>
      <c r="X2124" s="3">
        <f>[1]!Table1[[#This Row],[Quantity]]*[1]!Table1[[#This Row],[Unit_Price]]</f>
        <v>24000</v>
      </c>
      <c r="Y2124" s="7">
        <f>[1]!Table1[[#This Row],[Gross_Sales]]*[1]!Table1[[#This Row],[Discount]]</f>
        <v>4800</v>
      </c>
      <c r="Z2124" s="8">
        <f>[1]!Table1[[#This Row],[Gross_Sales]]*[1]!Table1[[#This Row],[Discount_amount]]</f>
        <v>115200000</v>
      </c>
      <c r="AA2124" s="6">
        <f>IFERROR([1]!Table1[[#This Row],[Profit]]/[1]!Table1[[#This Row],[Sales]],0)</f>
        <v>6.25E-2</v>
      </c>
      <c r="AB2124" s="3">
        <f>YEAR([1]!Table1[[#This Row],[Order_Date]])</f>
        <v>2024</v>
      </c>
      <c r="AC2124" s="3">
        <f>MONTH([1]!Table1[[#This Row],[Order_Date]])</f>
        <v>5</v>
      </c>
      <c r="AD2124" s="3" t="str">
        <f t="shared" si="99"/>
        <v>May</v>
      </c>
      <c r="AE2124" s="3" t="str">
        <f t="shared" si="100"/>
        <v>Q2</v>
      </c>
      <c r="AF2124" s="3" t="str">
        <f t="shared" si="101"/>
        <v>2024-May</v>
      </c>
      <c r="AG2124" s="3">
        <f>COUNTIF(C:C,Table1[[#This Row],[Customer_ID]])</f>
        <v>6</v>
      </c>
      <c r="AH2124" s="9" t="e">
        <f>IF([1]!Table1[[#This Row],[Customer_order_count]] &gt;= 10,"FREQUENT",IF([1]!Table1[[#This Row],[Customer_order_count]] &lt;= 10,"REGULAR","OCASSIONAL"))</f>
        <v>#REF!</v>
      </c>
    </row>
    <row r="2125" spans="1:34" x14ac:dyDescent="0.25">
      <c r="A2125" s="10" t="s">
        <v>2970</v>
      </c>
      <c r="B2125" s="11">
        <v>45693</v>
      </c>
      <c r="C2125" s="12" t="s">
        <v>214</v>
      </c>
      <c r="D2125" s="12" t="s">
        <v>215</v>
      </c>
      <c r="E2125" s="12" t="s">
        <v>3</v>
      </c>
      <c r="F2125" s="12">
        <v>35</v>
      </c>
      <c r="G2125" s="12" t="s">
        <v>4</v>
      </c>
      <c r="H2125" s="12" t="s">
        <v>5</v>
      </c>
      <c r="I2125" s="12" t="s">
        <v>305</v>
      </c>
      <c r="J2125" s="12" t="s">
        <v>306</v>
      </c>
      <c r="K2125" s="12" t="s">
        <v>91</v>
      </c>
      <c r="L2125" s="12">
        <v>2</v>
      </c>
      <c r="M2125" s="12">
        <v>8500</v>
      </c>
      <c r="N2125" s="12">
        <v>0.1</v>
      </c>
      <c r="O2125" s="12">
        <v>15300</v>
      </c>
      <c r="P2125" s="12">
        <v>13000</v>
      </c>
      <c r="Q2125" s="5">
        <f>Table1[[#This Row],[Sales]]-Table1[[#This Row],[Cost]]</f>
        <v>2300</v>
      </c>
      <c r="R2125" s="12" t="s">
        <v>77</v>
      </c>
      <c r="S2125" s="12" t="s">
        <v>287</v>
      </c>
      <c r="T2125" s="12" t="s">
        <v>18</v>
      </c>
      <c r="U2125" s="12" t="s">
        <v>19</v>
      </c>
      <c r="V2125" s="6">
        <f>Table1[[#This Row],[Profit]]/Table1[[#This Row],[Sales]]</f>
        <v>0.15032679738562091</v>
      </c>
      <c r="W2125" s="12">
        <f>[1]!Table1[[#This Row],[Sales]]-[1]!Table1[[#This Row],[Cost]]-[1]!Table1[[#This Row],[Profit]]</f>
        <v>-26000</v>
      </c>
      <c r="X2125" s="12">
        <f>[1]!Table1[[#This Row],[Quantity]]*[1]!Table1[[#This Row],[Unit_Price]]</f>
        <v>17000</v>
      </c>
      <c r="Y2125" s="12">
        <f>[1]!Table1[[#This Row],[Gross_Sales]]*[1]!Table1[[#This Row],[Discount]]</f>
        <v>1700</v>
      </c>
      <c r="Z2125" s="12">
        <f>[1]!Table1[[#This Row],[Gross_Sales]]*[1]!Table1[[#This Row],[Discount_amount]]</f>
        <v>28900000</v>
      </c>
      <c r="AA2125" s="12">
        <f>IFERROR([1]!Table1[[#This Row],[Profit]]/[1]!Table1[[#This Row],[Sales]],0)</f>
        <v>0.15032679738562091</v>
      </c>
      <c r="AB2125" s="12">
        <f>YEAR([1]!Table1[[#This Row],[Order_Date]])</f>
        <v>2025</v>
      </c>
      <c r="AC2125" s="12">
        <f>MONTH([1]!Table1[[#This Row],[Order_Date]])</f>
        <v>2</v>
      </c>
      <c r="AD2125" s="12" t="str">
        <f t="shared" si="99"/>
        <v>Feb</v>
      </c>
      <c r="AE2125" s="12" t="str">
        <f t="shared" si="100"/>
        <v>Q1</v>
      </c>
      <c r="AF2125" s="12" t="str">
        <f t="shared" si="101"/>
        <v>2025-Feb</v>
      </c>
      <c r="AG2125" s="12">
        <f>COUNTIF(C:C,Table1[[#This Row],[Customer_ID]])</f>
        <v>11</v>
      </c>
      <c r="AH2125" s="18" t="e">
        <f>IF([1]!Table1[[#This Row],[Customer_order_count]] &gt;= 10,"FREQUENT",IF([1]!Table1[[#This Row],[Customer_order_count]] &lt;= 10,"REGULAR","OCASSIONAL"))</f>
        <v>#REF!</v>
      </c>
    </row>
    <row r="2126" spans="1:34" x14ac:dyDescent="0.25">
      <c r="A2126" s="1" t="s">
        <v>2971</v>
      </c>
      <c r="B2126" s="2">
        <v>45911</v>
      </c>
      <c r="C2126" s="3" t="s">
        <v>2972</v>
      </c>
      <c r="D2126" s="4" t="s">
        <v>865</v>
      </c>
      <c r="E2126" s="4" t="s">
        <v>3</v>
      </c>
      <c r="F2126" s="5">
        <v>24</v>
      </c>
      <c r="G2126" s="3" t="s">
        <v>269</v>
      </c>
      <c r="H2126" s="3" t="s">
        <v>270</v>
      </c>
      <c r="I2126" s="3" t="s">
        <v>65</v>
      </c>
      <c r="J2126" s="3" t="s">
        <v>66</v>
      </c>
      <c r="K2126" s="3" t="s">
        <v>25</v>
      </c>
      <c r="L2126" s="5">
        <v>1</v>
      </c>
      <c r="M2126" s="5">
        <v>2500</v>
      </c>
      <c r="N2126" s="6">
        <v>0.1</v>
      </c>
      <c r="O2126" s="5">
        <v>2250</v>
      </c>
      <c r="P2126" s="5">
        <v>1600</v>
      </c>
      <c r="Q2126" s="5">
        <f>Table1[[#This Row],[Sales]]-Table1[[#This Row],[Cost]]</f>
        <v>650</v>
      </c>
      <c r="R2126" s="3" t="s">
        <v>77</v>
      </c>
      <c r="S2126" s="3" t="s">
        <v>10</v>
      </c>
      <c r="T2126" s="3" t="s">
        <v>33</v>
      </c>
      <c r="U2126" s="3" t="s">
        <v>19</v>
      </c>
      <c r="V2126" s="6">
        <f>Table1[[#This Row],[Profit]]/Table1[[#This Row],[Sales]]</f>
        <v>0.28888888888888886</v>
      </c>
      <c r="W2126" s="3">
        <f>[1]!Table1[[#This Row],[Sales]]-[1]!Table1[[#This Row],[Cost]]-[1]!Table1[[#This Row],[Profit]]</f>
        <v>0</v>
      </c>
      <c r="X2126" s="3">
        <f>[1]!Table1[[#This Row],[Quantity]]*[1]!Table1[[#This Row],[Unit_Price]]</f>
        <v>2500</v>
      </c>
      <c r="Y2126" s="7">
        <f>[1]!Table1[[#This Row],[Gross_Sales]]*[1]!Table1[[#This Row],[Discount]]</f>
        <v>250</v>
      </c>
      <c r="Z2126" s="8">
        <f>[1]!Table1[[#This Row],[Gross_Sales]]*[1]!Table1[[#This Row],[Discount_amount]]</f>
        <v>625000</v>
      </c>
      <c r="AA2126" s="6">
        <f>IFERROR([1]!Table1[[#This Row],[Profit]]/[1]!Table1[[#This Row],[Sales]],0)</f>
        <v>0.28888888888888886</v>
      </c>
      <c r="AB2126" s="3">
        <f>YEAR([1]!Table1[[#This Row],[Order_Date]])</f>
        <v>2025</v>
      </c>
      <c r="AC2126" s="3">
        <f>MONTH([1]!Table1[[#This Row],[Order_Date]])</f>
        <v>9</v>
      </c>
      <c r="AD2126" s="3" t="str">
        <f t="shared" si="99"/>
        <v>Sep</v>
      </c>
      <c r="AE2126" s="3" t="str">
        <f t="shared" si="100"/>
        <v>Q3</v>
      </c>
      <c r="AF2126" s="3" t="str">
        <f t="shared" si="101"/>
        <v>2025-Sep</v>
      </c>
      <c r="AG2126" s="3">
        <f>COUNTIF(C:C,Table1[[#This Row],[Customer_ID]])</f>
        <v>1</v>
      </c>
      <c r="AH2126" s="9" t="e">
        <f>IF([1]!Table1[[#This Row],[Customer_order_count]] &gt;= 10,"FREQUENT",IF([1]!Table1[[#This Row],[Customer_order_count]] &lt;= 10,"REGULAR","OCASSIONAL"))</f>
        <v>#REF!</v>
      </c>
    </row>
    <row r="2127" spans="1:34" x14ac:dyDescent="0.25">
      <c r="A2127" s="10" t="s">
        <v>2973</v>
      </c>
      <c r="B2127" s="11">
        <v>45612</v>
      </c>
      <c r="C2127" s="12" t="s">
        <v>596</v>
      </c>
      <c r="D2127" s="13" t="s">
        <v>597</v>
      </c>
      <c r="E2127" s="13" t="s">
        <v>16</v>
      </c>
      <c r="F2127" s="14">
        <v>37</v>
      </c>
      <c r="G2127" s="12" t="s">
        <v>290</v>
      </c>
      <c r="H2127" s="12" t="s">
        <v>276</v>
      </c>
      <c r="I2127" s="12" t="s">
        <v>51</v>
      </c>
      <c r="J2127" s="12" t="s">
        <v>52</v>
      </c>
      <c r="K2127" s="12" t="s">
        <v>8</v>
      </c>
      <c r="L2127" s="14">
        <v>3</v>
      </c>
      <c r="M2127" s="14">
        <v>4500</v>
      </c>
      <c r="N2127" s="15">
        <v>0.05</v>
      </c>
      <c r="O2127" s="14">
        <v>12825</v>
      </c>
      <c r="P2127" s="14">
        <v>9600</v>
      </c>
      <c r="Q2127" s="5">
        <f>Table1[[#This Row],[Sales]]-Table1[[#This Row],[Cost]]</f>
        <v>3225</v>
      </c>
      <c r="R2127" s="12" t="s">
        <v>17</v>
      </c>
      <c r="S2127" s="12" t="s">
        <v>10</v>
      </c>
      <c r="T2127" s="12" t="s">
        <v>40</v>
      </c>
      <c r="U2127" s="12" t="s">
        <v>12</v>
      </c>
      <c r="V2127" s="6">
        <f>Table1[[#This Row],[Profit]]/Table1[[#This Row],[Sales]]</f>
        <v>0.25146198830409355</v>
      </c>
      <c r="W2127" s="12">
        <f>[1]!Table1[[#This Row],[Sales]]-[1]!Table1[[#This Row],[Cost]]-[1]!Table1[[#This Row],[Profit]]</f>
        <v>0</v>
      </c>
      <c r="X2127" s="12">
        <f>[1]!Table1[[#This Row],[Quantity]]*[1]!Table1[[#This Row],[Unit_Price]]</f>
        <v>13500</v>
      </c>
      <c r="Y2127" s="16">
        <f>[1]!Table1[[#This Row],[Gross_Sales]]*[1]!Table1[[#This Row],[Discount]]</f>
        <v>675</v>
      </c>
      <c r="Z2127" s="17">
        <f>[1]!Table1[[#This Row],[Gross_Sales]]*[1]!Table1[[#This Row],[Discount_amount]]</f>
        <v>9112500</v>
      </c>
      <c r="AA2127" s="15">
        <f>IFERROR([1]!Table1[[#This Row],[Profit]]/[1]!Table1[[#This Row],[Sales]],0)</f>
        <v>0.25146198830409355</v>
      </c>
      <c r="AB2127" s="12">
        <f>YEAR([1]!Table1[[#This Row],[Order_Date]])</f>
        <v>2024</v>
      </c>
      <c r="AC2127" s="12">
        <f>MONTH([1]!Table1[[#This Row],[Order_Date]])</f>
        <v>11</v>
      </c>
      <c r="AD2127" s="12" t="str">
        <f t="shared" si="99"/>
        <v>Nov</v>
      </c>
      <c r="AE2127" s="12" t="str">
        <f t="shared" si="100"/>
        <v>Q4</v>
      </c>
      <c r="AF2127" s="12" t="str">
        <f t="shared" si="101"/>
        <v>2024-Nov</v>
      </c>
      <c r="AG2127" s="12">
        <f>COUNTIF(C:C,Table1[[#This Row],[Customer_ID]])</f>
        <v>5</v>
      </c>
      <c r="AH2127" s="18" t="e">
        <f>IF([1]!Table1[[#This Row],[Customer_order_count]] &gt;= 10,"FREQUENT",IF([1]!Table1[[#This Row],[Customer_order_count]] &lt;= 10,"REGULAR","OCASSIONAL"))</f>
        <v>#REF!</v>
      </c>
    </row>
    <row r="2128" spans="1:34" x14ac:dyDescent="0.25">
      <c r="A2128" s="1" t="s">
        <v>2974</v>
      </c>
      <c r="B2128" s="2">
        <v>45460</v>
      </c>
      <c r="C2128" s="3" t="s">
        <v>314</v>
      </c>
      <c r="D2128" s="4" t="s">
        <v>207</v>
      </c>
      <c r="E2128" s="4" t="s">
        <v>16</v>
      </c>
      <c r="F2128" s="5">
        <v>30</v>
      </c>
      <c r="G2128" s="3" t="s">
        <v>284</v>
      </c>
      <c r="H2128" s="3" t="s">
        <v>285</v>
      </c>
      <c r="I2128" s="3" t="s">
        <v>102</v>
      </c>
      <c r="J2128" s="3" t="s">
        <v>103</v>
      </c>
      <c r="K2128" s="3" t="s">
        <v>25</v>
      </c>
      <c r="L2128" s="5">
        <v>1</v>
      </c>
      <c r="M2128" s="5">
        <v>28000</v>
      </c>
      <c r="N2128" s="6">
        <v>0.2</v>
      </c>
      <c r="O2128" s="5">
        <v>22400</v>
      </c>
      <c r="P2128" s="5">
        <v>21000</v>
      </c>
      <c r="Q2128" s="5">
        <f>Table1[[#This Row],[Sales]]-Table1[[#This Row],[Cost]]</f>
        <v>1400</v>
      </c>
      <c r="R2128" s="3" t="s">
        <v>77</v>
      </c>
      <c r="S2128" s="3" t="s">
        <v>10</v>
      </c>
      <c r="T2128" s="3" t="s">
        <v>11</v>
      </c>
      <c r="U2128" s="3" t="s">
        <v>12</v>
      </c>
      <c r="V2128" s="6">
        <f>Table1[[#This Row],[Profit]]/Table1[[#This Row],[Sales]]</f>
        <v>6.25E-2</v>
      </c>
      <c r="W2128" s="3">
        <f>[1]!Table1[[#This Row],[Sales]]-[1]!Table1[[#This Row],[Cost]]-[1]!Table1[[#This Row],[Profit]]</f>
        <v>0</v>
      </c>
      <c r="X2128" s="3">
        <f>[1]!Table1[[#This Row],[Quantity]]*[1]!Table1[[#This Row],[Unit_Price]]</f>
        <v>28000</v>
      </c>
      <c r="Y2128" s="7">
        <f>[1]!Table1[[#This Row],[Gross_Sales]]*[1]!Table1[[#This Row],[Discount]]</f>
        <v>5600</v>
      </c>
      <c r="Z2128" s="8">
        <f>[1]!Table1[[#This Row],[Gross_Sales]]*[1]!Table1[[#This Row],[Discount_amount]]</f>
        <v>156800000</v>
      </c>
      <c r="AA2128" s="6">
        <f>IFERROR([1]!Table1[[#This Row],[Profit]]/[1]!Table1[[#This Row],[Sales]],0)</f>
        <v>6.25E-2</v>
      </c>
      <c r="AB2128" s="3">
        <f>YEAR([1]!Table1[[#This Row],[Order_Date]])</f>
        <v>2024</v>
      </c>
      <c r="AC2128" s="3">
        <f>MONTH([1]!Table1[[#This Row],[Order_Date]])</f>
        <v>6</v>
      </c>
      <c r="AD2128" s="3" t="str">
        <f t="shared" si="99"/>
        <v>Jun</v>
      </c>
      <c r="AE2128" s="3" t="str">
        <f t="shared" si="100"/>
        <v>Q2</v>
      </c>
      <c r="AF2128" s="3" t="str">
        <f t="shared" si="101"/>
        <v>2024-Jun</v>
      </c>
      <c r="AG2128" s="3">
        <f>COUNTIF(C:C,Table1[[#This Row],[Customer_ID]])</f>
        <v>8</v>
      </c>
      <c r="AH2128" s="9" t="e">
        <f>IF([1]!Table1[[#This Row],[Customer_order_count]] &gt;= 10,"FREQUENT",IF([1]!Table1[[#This Row],[Customer_order_count]] &lt;= 10,"REGULAR","OCASSIONAL"))</f>
        <v>#REF!</v>
      </c>
    </row>
    <row r="2129" spans="1:34" x14ac:dyDescent="0.25">
      <c r="A2129" s="10" t="s">
        <v>2975</v>
      </c>
      <c r="B2129" s="11">
        <v>45491</v>
      </c>
      <c r="C2129" s="12" t="s">
        <v>486</v>
      </c>
      <c r="D2129" s="13" t="s">
        <v>487</v>
      </c>
      <c r="E2129" s="13" t="s">
        <v>3</v>
      </c>
      <c r="F2129" s="14">
        <v>59</v>
      </c>
      <c r="G2129" s="12" t="s">
        <v>407</v>
      </c>
      <c r="H2129" s="12" t="s">
        <v>285</v>
      </c>
      <c r="I2129" s="12" t="s">
        <v>37</v>
      </c>
      <c r="J2129" s="12" t="s">
        <v>38</v>
      </c>
      <c r="K2129" s="12" t="s">
        <v>39</v>
      </c>
      <c r="L2129" s="14">
        <v>2</v>
      </c>
      <c r="M2129" s="14">
        <v>900</v>
      </c>
      <c r="N2129" s="15">
        <v>0.05</v>
      </c>
      <c r="O2129" s="14">
        <v>1710</v>
      </c>
      <c r="P2129" s="14">
        <v>1100</v>
      </c>
      <c r="Q2129" s="5">
        <f>Table1[[#This Row],[Sales]]-Table1[[#This Row],[Cost]]</f>
        <v>610</v>
      </c>
      <c r="R2129" s="12" t="s">
        <v>26</v>
      </c>
      <c r="S2129" s="12" t="s">
        <v>10</v>
      </c>
      <c r="T2129" s="12" t="s">
        <v>33</v>
      </c>
      <c r="U2129" s="12" t="s">
        <v>12</v>
      </c>
      <c r="V2129" s="6">
        <f>Table1[[#This Row],[Profit]]/Table1[[#This Row],[Sales]]</f>
        <v>0.35672514619883039</v>
      </c>
      <c r="W2129" s="12">
        <f>[1]!Table1[[#This Row],[Sales]]-[1]!Table1[[#This Row],[Cost]]-[1]!Table1[[#This Row],[Profit]]</f>
        <v>0</v>
      </c>
      <c r="X2129" s="12">
        <f>[1]!Table1[[#This Row],[Quantity]]*[1]!Table1[[#This Row],[Unit_Price]]</f>
        <v>1800</v>
      </c>
      <c r="Y2129" s="16">
        <f>[1]!Table1[[#This Row],[Gross_Sales]]*[1]!Table1[[#This Row],[Discount]]</f>
        <v>90</v>
      </c>
      <c r="Z2129" s="17">
        <f>[1]!Table1[[#This Row],[Gross_Sales]]*[1]!Table1[[#This Row],[Discount_amount]]</f>
        <v>162000</v>
      </c>
      <c r="AA2129" s="15">
        <f>IFERROR([1]!Table1[[#This Row],[Profit]]/[1]!Table1[[#This Row],[Sales]],0)</f>
        <v>0.35672514619883039</v>
      </c>
      <c r="AB2129" s="12">
        <f>YEAR([1]!Table1[[#This Row],[Order_Date]])</f>
        <v>2024</v>
      </c>
      <c r="AC2129" s="12">
        <f>MONTH([1]!Table1[[#This Row],[Order_Date]])</f>
        <v>7</v>
      </c>
      <c r="AD2129" s="12" t="str">
        <f t="shared" si="99"/>
        <v>Jul</v>
      </c>
      <c r="AE2129" s="12" t="str">
        <f t="shared" si="100"/>
        <v>Q3</v>
      </c>
      <c r="AF2129" s="12" t="str">
        <f t="shared" si="101"/>
        <v>2024-Jul</v>
      </c>
      <c r="AG2129" s="12">
        <f>COUNTIF(C:C,Table1[[#This Row],[Customer_ID]])</f>
        <v>10</v>
      </c>
      <c r="AH2129" s="18" t="e">
        <f>IF([1]!Table1[[#This Row],[Customer_order_count]] &gt;= 10,"FREQUENT",IF([1]!Table1[[#This Row],[Customer_order_count]] &lt;= 10,"REGULAR","OCASSIONAL"))</f>
        <v>#REF!</v>
      </c>
    </row>
    <row r="2130" spans="1:34" x14ac:dyDescent="0.25">
      <c r="A2130" s="1" t="s">
        <v>2976</v>
      </c>
      <c r="B2130" s="2">
        <v>45909</v>
      </c>
      <c r="C2130" s="3" t="s">
        <v>2977</v>
      </c>
      <c r="D2130" s="4" t="s">
        <v>642</v>
      </c>
      <c r="E2130" s="4" t="s">
        <v>16</v>
      </c>
      <c r="F2130" s="5">
        <v>50</v>
      </c>
      <c r="G2130" s="3" t="s">
        <v>339</v>
      </c>
      <c r="H2130" s="3" t="s">
        <v>285</v>
      </c>
      <c r="I2130" s="3" t="s">
        <v>68</v>
      </c>
      <c r="J2130" s="3" t="s">
        <v>69</v>
      </c>
      <c r="K2130" s="3" t="s">
        <v>39</v>
      </c>
      <c r="L2130" s="5">
        <v>1</v>
      </c>
      <c r="M2130" s="5">
        <v>3500</v>
      </c>
      <c r="N2130" s="6">
        <v>0.15</v>
      </c>
      <c r="O2130" s="5">
        <v>2975</v>
      </c>
      <c r="P2130" s="5">
        <v>2300</v>
      </c>
      <c r="Q2130" s="5">
        <f>Table1[[#This Row],[Sales]]-Table1[[#This Row],[Cost]]</f>
        <v>675</v>
      </c>
      <c r="R2130" s="3" t="s">
        <v>26</v>
      </c>
      <c r="S2130" s="3" t="s">
        <v>10</v>
      </c>
      <c r="T2130" s="3" t="s">
        <v>33</v>
      </c>
      <c r="U2130" s="3" t="s">
        <v>19</v>
      </c>
      <c r="V2130" s="6">
        <f>Table1[[#This Row],[Profit]]/Table1[[#This Row],[Sales]]</f>
        <v>0.22689075630252101</v>
      </c>
      <c r="W2130" s="3">
        <f>[1]!Table1[[#This Row],[Sales]]-[1]!Table1[[#This Row],[Cost]]-[1]!Table1[[#This Row],[Profit]]</f>
        <v>0</v>
      </c>
      <c r="X2130" s="3">
        <f>[1]!Table1[[#This Row],[Quantity]]*[1]!Table1[[#This Row],[Unit_Price]]</f>
        <v>3500</v>
      </c>
      <c r="Y2130" s="7">
        <f>[1]!Table1[[#This Row],[Gross_Sales]]*[1]!Table1[[#This Row],[Discount]]</f>
        <v>525</v>
      </c>
      <c r="Z2130" s="8">
        <f>[1]!Table1[[#This Row],[Gross_Sales]]*[1]!Table1[[#This Row],[Discount_amount]]</f>
        <v>1837500</v>
      </c>
      <c r="AA2130" s="6">
        <f>IFERROR([1]!Table1[[#This Row],[Profit]]/[1]!Table1[[#This Row],[Sales]],0)</f>
        <v>0.22689075630252101</v>
      </c>
      <c r="AB2130" s="3">
        <f>YEAR([1]!Table1[[#This Row],[Order_Date]])</f>
        <v>2025</v>
      </c>
      <c r="AC2130" s="3">
        <f>MONTH([1]!Table1[[#This Row],[Order_Date]])</f>
        <v>9</v>
      </c>
      <c r="AD2130" s="3" t="str">
        <f t="shared" si="99"/>
        <v>Sep</v>
      </c>
      <c r="AE2130" s="3" t="str">
        <f t="shared" si="100"/>
        <v>Q3</v>
      </c>
      <c r="AF2130" s="3" t="str">
        <f t="shared" si="101"/>
        <v>2025-Sep</v>
      </c>
      <c r="AG2130" s="3">
        <f>COUNTIF(C:C,Table1[[#This Row],[Customer_ID]])</f>
        <v>1</v>
      </c>
      <c r="AH2130" s="9" t="e">
        <f>IF([1]!Table1[[#This Row],[Customer_order_count]] &gt;= 10,"FREQUENT",IF([1]!Table1[[#This Row],[Customer_order_count]] &lt;= 10,"REGULAR","OCASSIONAL"))</f>
        <v>#REF!</v>
      </c>
    </row>
    <row r="2131" spans="1:34" x14ac:dyDescent="0.25">
      <c r="A2131" s="10" t="s">
        <v>2978</v>
      </c>
      <c r="B2131" s="11">
        <v>45846</v>
      </c>
      <c r="C2131" s="12" t="s">
        <v>517</v>
      </c>
      <c r="D2131" s="13" t="s">
        <v>518</v>
      </c>
      <c r="E2131" s="13" t="s">
        <v>16</v>
      </c>
      <c r="F2131" s="14">
        <v>54</v>
      </c>
      <c r="G2131" s="12" t="s">
        <v>284</v>
      </c>
      <c r="H2131" s="12" t="s">
        <v>285</v>
      </c>
      <c r="I2131" s="12" t="s">
        <v>31</v>
      </c>
      <c r="J2131" s="12" t="s">
        <v>32</v>
      </c>
      <c r="K2131" s="12" t="s">
        <v>25</v>
      </c>
      <c r="L2131" s="14">
        <v>1</v>
      </c>
      <c r="M2131" s="14">
        <v>5000</v>
      </c>
      <c r="N2131" s="15">
        <v>0.1</v>
      </c>
      <c r="O2131" s="14">
        <v>4500</v>
      </c>
      <c r="P2131" s="14">
        <v>3500</v>
      </c>
      <c r="Q2131" s="5">
        <f>Table1[[#This Row],[Sales]]-Table1[[#This Row],[Cost]]</f>
        <v>1000</v>
      </c>
      <c r="R2131" s="12" t="s">
        <v>26</v>
      </c>
      <c r="S2131" s="12" t="s">
        <v>10</v>
      </c>
      <c r="T2131" s="12" t="s">
        <v>33</v>
      </c>
      <c r="U2131" s="12" t="s">
        <v>27</v>
      </c>
      <c r="V2131" s="6">
        <f>Table1[[#This Row],[Profit]]/Table1[[#This Row],[Sales]]</f>
        <v>0.22222222222222221</v>
      </c>
      <c r="W2131" s="12">
        <f>[1]!Table1[[#This Row],[Sales]]-[1]!Table1[[#This Row],[Cost]]-[1]!Table1[[#This Row],[Profit]]</f>
        <v>0</v>
      </c>
      <c r="X2131" s="12">
        <f>[1]!Table1[[#This Row],[Quantity]]*[1]!Table1[[#This Row],[Unit_Price]]</f>
        <v>5000</v>
      </c>
      <c r="Y2131" s="16">
        <f>[1]!Table1[[#This Row],[Gross_Sales]]*[1]!Table1[[#This Row],[Discount]]</f>
        <v>500</v>
      </c>
      <c r="Z2131" s="17">
        <f>[1]!Table1[[#This Row],[Gross_Sales]]*[1]!Table1[[#This Row],[Discount_amount]]</f>
        <v>2500000</v>
      </c>
      <c r="AA2131" s="15">
        <f>IFERROR([1]!Table1[[#This Row],[Profit]]/[1]!Table1[[#This Row],[Sales]],0)</f>
        <v>0.22222222222222221</v>
      </c>
      <c r="AB2131" s="12">
        <f>YEAR([1]!Table1[[#This Row],[Order_Date]])</f>
        <v>2025</v>
      </c>
      <c r="AC2131" s="12">
        <f>MONTH([1]!Table1[[#This Row],[Order_Date]])</f>
        <v>7</v>
      </c>
      <c r="AD2131" s="12" t="str">
        <f t="shared" si="99"/>
        <v>Jul</v>
      </c>
      <c r="AE2131" s="12" t="str">
        <f t="shared" si="100"/>
        <v>Q3</v>
      </c>
      <c r="AF2131" s="12" t="str">
        <f t="shared" si="101"/>
        <v>2025-Jul</v>
      </c>
      <c r="AG2131" s="12">
        <f>COUNTIF(C:C,Table1[[#This Row],[Customer_ID]])</f>
        <v>12</v>
      </c>
      <c r="AH2131" s="18" t="e">
        <f>IF([1]!Table1[[#This Row],[Customer_order_count]] &gt;= 10,"FREQUENT",IF([1]!Table1[[#This Row],[Customer_order_count]] &lt;= 10,"REGULAR","OCASSIONAL"))</f>
        <v>#REF!</v>
      </c>
    </row>
    <row r="2132" spans="1:34" x14ac:dyDescent="0.25">
      <c r="A2132" s="1" t="s">
        <v>2979</v>
      </c>
      <c r="B2132" s="2">
        <v>45608</v>
      </c>
      <c r="C2132" s="3" t="s">
        <v>647</v>
      </c>
      <c r="D2132" s="4" t="s">
        <v>158</v>
      </c>
      <c r="E2132" s="4" t="s">
        <v>16</v>
      </c>
      <c r="F2132" s="5">
        <v>24</v>
      </c>
      <c r="G2132" s="3" t="s">
        <v>275</v>
      </c>
      <c r="H2132" s="3" t="s">
        <v>276</v>
      </c>
      <c r="I2132" s="3" t="s">
        <v>186</v>
      </c>
      <c r="J2132" s="3" t="s">
        <v>187</v>
      </c>
      <c r="K2132" s="3" t="s">
        <v>91</v>
      </c>
      <c r="L2132" s="5">
        <v>1</v>
      </c>
      <c r="M2132" s="5">
        <v>12000</v>
      </c>
      <c r="N2132" s="6">
        <v>0.2</v>
      </c>
      <c r="O2132" s="5">
        <v>9600</v>
      </c>
      <c r="P2132" s="5">
        <v>9000</v>
      </c>
      <c r="Q2132" s="5">
        <f>Table1[[#This Row],[Sales]]-Table1[[#This Row],[Cost]]</f>
        <v>600</v>
      </c>
      <c r="R2132" s="3" t="s">
        <v>17</v>
      </c>
      <c r="S2132" s="3" t="s">
        <v>10</v>
      </c>
      <c r="T2132" s="3" t="s">
        <v>40</v>
      </c>
      <c r="U2132" s="3" t="s">
        <v>19</v>
      </c>
      <c r="V2132" s="6">
        <f>Table1[[#This Row],[Profit]]/Table1[[#This Row],[Sales]]</f>
        <v>6.25E-2</v>
      </c>
      <c r="W2132" s="3">
        <f>[1]!Table1[[#This Row],[Sales]]-[1]!Table1[[#This Row],[Cost]]-[1]!Table1[[#This Row],[Profit]]</f>
        <v>0</v>
      </c>
      <c r="X2132" s="3">
        <f>[1]!Table1[[#This Row],[Quantity]]*[1]!Table1[[#This Row],[Unit_Price]]</f>
        <v>12000</v>
      </c>
      <c r="Y2132" s="7">
        <f>[1]!Table1[[#This Row],[Gross_Sales]]*[1]!Table1[[#This Row],[Discount]]</f>
        <v>2400</v>
      </c>
      <c r="Z2132" s="8">
        <f>[1]!Table1[[#This Row],[Gross_Sales]]*[1]!Table1[[#This Row],[Discount_amount]]</f>
        <v>28800000</v>
      </c>
      <c r="AA2132" s="6">
        <f>IFERROR([1]!Table1[[#This Row],[Profit]]/[1]!Table1[[#This Row],[Sales]],0)</f>
        <v>6.25E-2</v>
      </c>
      <c r="AB2132" s="3">
        <f>YEAR([1]!Table1[[#This Row],[Order_Date]])</f>
        <v>2024</v>
      </c>
      <c r="AC2132" s="3">
        <f>MONTH([1]!Table1[[#This Row],[Order_Date]])</f>
        <v>11</v>
      </c>
      <c r="AD2132" s="3" t="str">
        <f t="shared" si="99"/>
        <v>Nov</v>
      </c>
      <c r="AE2132" s="3" t="str">
        <f t="shared" si="100"/>
        <v>Q4</v>
      </c>
      <c r="AF2132" s="3" t="str">
        <f t="shared" si="101"/>
        <v>2024-Nov</v>
      </c>
      <c r="AG2132" s="3">
        <f>COUNTIF(C:C,Table1[[#This Row],[Customer_ID]])</f>
        <v>7</v>
      </c>
      <c r="AH2132" s="9" t="e">
        <f>IF([1]!Table1[[#This Row],[Customer_order_count]] &gt;= 10,"FREQUENT",IF([1]!Table1[[#This Row],[Customer_order_count]] &lt;= 10,"REGULAR","OCASSIONAL"))</f>
        <v>#REF!</v>
      </c>
    </row>
    <row r="2133" spans="1:34" x14ac:dyDescent="0.25">
      <c r="A2133" s="10" t="s">
        <v>2980</v>
      </c>
      <c r="B2133" s="11">
        <v>45325</v>
      </c>
      <c r="C2133" s="12" t="s">
        <v>562</v>
      </c>
      <c r="D2133" s="12" t="s">
        <v>438</v>
      </c>
      <c r="E2133" s="12" t="s">
        <v>3</v>
      </c>
      <c r="F2133" s="12">
        <v>35</v>
      </c>
      <c r="G2133" s="12" t="s">
        <v>339</v>
      </c>
      <c r="H2133" s="12" t="s">
        <v>285</v>
      </c>
      <c r="I2133" s="12" t="s">
        <v>89</v>
      </c>
      <c r="J2133" s="12" t="s">
        <v>90</v>
      </c>
      <c r="K2133" s="12" t="s">
        <v>91</v>
      </c>
      <c r="L2133" s="12">
        <v>1</v>
      </c>
      <c r="M2133" s="12">
        <v>35000</v>
      </c>
      <c r="N2133" s="12">
        <v>0.05</v>
      </c>
      <c r="O2133" s="12">
        <v>33250</v>
      </c>
      <c r="P2133" s="12">
        <v>27000</v>
      </c>
      <c r="Q2133" s="5">
        <f>Table1[[#This Row],[Sales]]-Table1[[#This Row],[Cost]]</f>
        <v>6250</v>
      </c>
      <c r="R2133" s="12" t="s">
        <v>26</v>
      </c>
      <c r="S2133" s="12" t="s">
        <v>287</v>
      </c>
      <c r="T2133" s="12" t="s">
        <v>18</v>
      </c>
      <c r="U2133" s="12" t="s">
        <v>12</v>
      </c>
      <c r="V2133" s="6">
        <f>Table1[[#This Row],[Profit]]/Table1[[#This Row],[Sales]]</f>
        <v>0.18796992481203006</v>
      </c>
      <c r="W2133" s="12">
        <f>[1]!Table1[[#This Row],[Sales]]-[1]!Table1[[#This Row],[Cost]]-[1]!Table1[[#This Row],[Profit]]</f>
        <v>-54000</v>
      </c>
      <c r="X2133" s="12">
        <f>[1]!Table1[[#This Row],[Quantity]]*[1]!Table1[[#This Row],[Unit_Price]]</f>
        <v>35000</v>
      </c>
      <c r="Y2133" s="12">
        <f>[1]!Table1[[#This Row],[Gross_Sales]]*[1]!Table1[[#This Row],[Discount]]</f>
        <v>1750</v>
      </c>
      <c r="Z2133" s="12">
        <f>[1]!Table1[[#This Row],[Gross_Sales]]*[1]!Table1[[#This Row],[Discount_amount]]</f>
        <v>61250000</v>
      </c>
      <c r="AA2133" s="12">
        <f>IFERROR([1]!Table1[[#This Row],[Profit]]/[1]!Table1[[#This Row],[Sales]],0)</f>
        <v>0.18796992481203006</v>
      </c>
      <c r="AB2133" s="12">
        <f>YEAR([1]!Table1[[#This Row],[Order_Date]])</f>
        <v>2024</v>
      </c>
      <c r="AC2133" s="12">
        <f>MONTH([1]!Table1[[#This Row],[Order_Date]])</f>
        <v>2</v>
      </c>
      <c r="AD2133" s="12" t="str">
        <f t="shared" si="99"/>
        <v>Feb</v>
      </c>
      <c r="AE2133" s="12" t="str">
        <f t="shared" si="100"/>
        <v>Q1</v>
      </c>
      <c r="AF2133" s="12" t="str">
        <f t="shared" si="101"/>
        <v>2024-Feb</v>
      </c>
      <c r="AG2133" s="12">
        <f>COUNTIF(C:C,Table1[[#This Row],[Customer_ID]])</f>
        <v>12</v>
      </c>
      <c r="AH2133" s="18" t="e">
        <f>IF([1]!Table1[[#This Row],[Customer_order_count]] &gt;= 10,"FREQUENT",IF([1]!Table1[[#This Row],[Customer_order_count]] &lt;= 10,"REGULAR","OCASSIONAL"))</f>
        <v>#REF!</v>
      </c>
    </row>
    <row r="2134" spans="1:34" x14ac:dyDescent="0.25">
      <c r="A2134" s="1" t="s">
        <v>2981</v>
      </c>
      <c r="B2134" s="2">
        <v>45870</v>
      </c>
      <c r="C2134" s="3" t="s">
        <v>727</v>
      </c>
      <c r="D2134" s="4" t="s">
        <v>728</v>
      </c>
      <c r="E2134" s="4" t="s">
        <v>16</v>
      </c>
      <c r="F2134" s="5">
        <v>37</v>
      </c>
      <c r="G2134" s="3" t="s">
        <v>312</v>
      </c>
      <c r="H2134" s="3" t="s">
        <v>276</v>
      </c>
      <c r="I2134" s="3" t="s">
        <v>102</v>
      </c>
      <c r="J2134" s="3" t="s">
        <v>103</v>
      </c>
      <c r="K2134" s="3" t="s">
        <v>25</v>
      </c>
      <c r="L2134" s="5">
        <v>1</v>
      </c>
      <c r="M2134" s="5">
        <v>28000</v>
      </c>
      <c r="N2134" s="6">
        <v>0.1</v>
      </c>
      <c r="O2134" s="5">
        <v>25200</v>
      </c>
      <c r="P2134" s="5">
        <v>21000</v>
      </c>
      <c r="Q2134" s="5">
        <f>Table1[[#This Row],[Sales]]-Table1[[#This Row],[Cost]]</f>
        <v>4200</v>
      </c>
      <c r="R2134" s="3" t="s">
        <v>17</v>
      </c>
      <c r="S2134" s="3" t="s">
        <v>10</v>
      </c>
      <c r="T2134" s="3" t="s">
        <v>33</v>
      </c>
      <c r="U2134" s="3" t="s">
        <v>19</v>
      </c>
      <c r="V2134" s="6">
        <f>Table1[[#This Row],[Profit]]/Table1[[#This Row],[Sales]]</f>
        <v>0.16666666666666666</v>
      </c>
      <c r="W2134" s="3">
        <f>[1]!Table1[[#This Row],[Sales]]-[1]!Table1[[#This Row],[Cost]]-[1]!Table1[[#This Row],[Profit]]</f>
        <v>0</v>
      </c>
      <c r="X2134" s="3">
        <f>[1]!Table1[[#This Row],[Quantity]]*[1]!Table1[[#This Row],[Unit_Price]]</f>
        <v>28000</v>
      </c>
      <c r="Y2134" s="7">
        <f>[1]!Table1[[#This Row],[Gross_Sales]]*[1]!Table1[[#This Row],[Discount]]</f>
        <v>2800</v>
      </c>
      <c r="Z2134" s="8">
        <f>[1]!Table1[[#This Row],[Gross_Sales]]*[1]!Table1[[#This Row],[Discount_amount]]</f>
        <v>78400000</v>
      </c>
      <c r="AA2134" s="6">
        <f>IFERROR([1]!Table1[[#This Row],[Profit]]/[1]!Table1[[#This Row],[Sales]],0)</f>
        <v>0.16666666666666666</v>
      </c>
      <c r="AB2134" s="3">
        <f>YEAR([1]!Table1[[#This Row],[Order_Date]])</f>
        <v>2025</v>
      </c>
      <c r="AC2134" s="3">
        <f>MONTH([1]!Table1[[#This Row],[Order_Date]])</f>
        <v>8</v>
      </c>
      <c r="AD2134" s="3" t="str">
        <f t="shared" si="99"/>
        <v>Aug</v>
      </c>
      <c r="AE2134" s="3" t="str">
        <f t="shared" si="100"/>
        <v>Q3</v>
      </c>
      <c r="AF2134" s="3" t="str">
        <f t="shared" si="101"/>
        <v>2025-Aug</v>
      </c>
      <c r="AG2134" s="3">
        <f>COUNTIF(C:C,Table1[[#This Row],[Customer_ID]])</f>
        <v>8</v>
      </c>
      <c r="AH2134" s="9" t="e">
        <f>IF([1]!Table1[[#This Row],[Customer_order_count]] &gt;= 10,"FREQUENT",IF([1]!Table1[[#This Row],[Customer_order_count]] &lt;= 10,"REGULAR","OCASSIONAL"))</f>
        <v>#REF!</v>
      </c>
    </row>
    <row r="2135" spans="1:34" x14ac:dyDescent="0.25">
      <c r="A2135" s="10" t="s">
        <v>2982</v>
      </c>
      <c r="B2135" s="11">
        <v>45338</v>
      </c>
      <c r="C2135" s="12" t="s">
        <v>1069</v>
      </c>
      <c r="D2135" s="12" t="s">
        <v>1070</v>
      </c>
      <c r="E2135" s="12" t="s">
        <v>3</v>
      </c>
      <c r="F2135" s="12">
        <v>52</v>
      </c>
      <c r="G2135" s="12" t="s">
        <v>295</v>
      </c>
      <c r="H2135" s="12" t="s">
        <v>270</v>
      </c>
      <c r="I2135" s="12" t="s">
        <v>102</v>
      </c>
      <c r="J2135" s="12" t="s">
        <v>103</v>
      </c>
      <c r="K2135" s="12" t="s">
        <v>25</v>
      </c>
      <c r="L2135" s="12">
        <v>1</v>
      </c>
      <c r="M2135" s="12">
        <v>28000</v>
      </c>
      <c r="N2135" s="12">
        <v>0.25</v>
      </c>
      <c r="O2135" s="12">
        <v>0</v>
      </c>
      <c r="P2135" s="12">
        <v>21000</v>
      </c>
      <c r="Q2135" s="5">
        <f>Table1[[#This Row],[Sales]]-Table1[[#This Row],[Cost]]</f>
        <v>-21000</v>
      </c>
      <c r="R2135" s="12" t="s">
        <v>26</v>
      </c>
      <c r="S2135" s="12" t="s">
        <v>291</v>
      </c>
      <c r="T2135" s="12" t="s">
        <v>18</v>
      </c>
      <c r="U2135" s="12" t="s">
        <v>19</v>
      </c>
      <c r="V2135" s="3" t="e">
        <f>Table1[[#This Row],[Profit]]/Table1[[#This Row],[Sales]]</f>
        <v>#DIV/0!</v>
      </c>
      <c r="W2135" s="12">
        <f>[1]!Table1[[#This Row],[Sales]]-[1]!Table1[[#This Row],[Cost]]-[1]!Table1[[#This Row],[Profit]]</f>
        <v>-21000</v>
      </c>
      <c r="X2135" s="12">
        <f>[1]!Table1[[#This Row],[Quantity]]*[1]!Table1[[#This Row],[Unit_Price]]</f>
        <v>28000</v>
      </c>
      <c r="Y2135" s="12">
        <f>[1]!Table1[[#This Row],[Gross_Sales]]*[1]!Table1[[#This Row],[Discount]]</f>
        <v>7000</v>
      </c>
      <c r="Z2135" s="12">
        <f>[1]!Table1[[#This Row],[Gross_Sales]]*[1]!Table1[[#This Row],[Discount_amount]]</f>
        <v>196000000</v>
      </c>
      <c r="AA2135" s="12">
        <f>IFERROR([1]!Table1[[#This Row],[Profit]]/[1]!Table1[[#This Row],[Sales]],0)</f>
        <v>0</v>
      </c>
      <c r="AB2135" s="12">
        <f>YEAR([1]!Table1[[#This Row],[Order_Date]])</f>
        <v>2024</v>
      </c>
      <c r="AC2135" s="12">
        <f>MONTH([1]!Table1[[#This Row],[Order_Date]])</f>
        <v>2</v>
      </c>
      <c r="AD2135" s="12" t="str">
        <f t="shared" si="99"/>
        <v>Feb</v>
      </c>
      <c r="AE2135" s="12" t="str">
        <f t="shared" si="100"/>
        <v>Q1</v>
      </c>
      <c r="AF2135" s="12" t="str">
        <f t="shared" si="101"/>
        <v>2024-Feb</v>
      </c>
      <c r="AG2135" s="12">
        <f>COUNTIF(C:C,Table1[[#This Row],[Customer_ID]])</f>
        <v>4</v>
      </c>
      <c r="AH2135" s="18" t="e">
        <f>IF([1]!Table1[[#This Row],[Customer_order_count]] &gt;= 10,"FREQUENT",IF([1]!Table1[[#This Row],[Customer_order_count]] &lt;= 10,"REGULAR","OCASSIONAL"))</f>
        <v>#REF!</v>
      </c>
    </row>
    <row r="2136" spans="1:34" x14ac:dyDescent="0.25">
      <c r="A2136" s="1" t="s">
        <v>2983</v>
      </c>
      <c r="B2136" s="2">
        <v>45300</v>
      </c>
      <c r="C2136" s="3" t="s">
        <v>602</v>
      </c>
      <c r="D2136" s="3" t="s">
        <v>603</v>
      </c>
      <c r="E2136" s="3" t="s">
        <v>3</v>
      </c>
      <c r="F2136" s="3">
        <v>41</v>
      </c>
      <c r="G2136" s="3" t="s">
        <v>407</v>
      </c>
      <c r="H2136" s="3" t="s">
        <v>285</v>
      </c>
      <c r="I2136" s="3" t="s">
        <v>264</v>
      </c>
      <c r="J2136" s="3" t="s">
        <v>265</v>
      </c>
      <c r="K2136" s="3" t="s">
        <v>46</v>
      </c>
      <c r="L2136" s="3">
        <v>2</v>
      </c>
      <c r="M2136" s="3">
        <v>800</v>
      </c>
      <c r="N2136" s="3">
        <v>0</v>
      </c>
      <c r="O2136" s="3">
        <v>1600</v>
      </c>
      <c r="P2136" s="3">
        <v>1000</v>
      </c>
      <c r="Q2136" s="5">
        <f>Table1[[#This Row],[Sales]]-Table1[[#This Row],[Cost]]</f>
        <v>600</v>
      </c>
      <c r="R2136" s="3" t="s">
        <v>9</v>
      </c>
      <c r="S2136" s="3" t="s">
        <v>287</v>
      </c>
      <c r="T2136" s="3" t="s">
        <v>18</v>
      </c>
      <c r="U2136" s="3" t="s">
        <v>27</v>
      </c>
      <c r="V2136" s="6">
        <f>Table1[[#This Row],[Profit]]/Table1[[#This Row],[Sales]]</f>
        <v>0.375</v>
      </c>
      <c r="W2136" s="3">
        <f>[1]!Table1[[#This Row],[Sales]]-[1]!Table1[[#This Row],[Cost]]-[1]!Table1[[#This Row],[Profit]]</f>
        <v>-2000</v>
      </c>
      <c r="X2136" s="3">
        <f>[1]!Table1[[#This Row],[Quantity]]*[1]!Table1[[#This Row],[Unit_Price]]</f>
        <v>1600</v>
      </c>
      <c r="Y2136" s="3">
        <f>[1]!Table1[[#This Row],[Gross_Sales]]*[1]!Table1[[#This Row],[Discount]]</f>
        <v>0</v>
      </c>
      <c r="Z2136" s="3">
        <f>[1]!Table1[[#This Row],[Gross_Sales]]*[1]!Table1[[#This Row],[Discount_amount]]</f>
        <v>0</v>
      </c>
      <c r="AA2136" s="3">
        <f>IFERROR([1]!Table1[[#This Row],[Profit]]/[1]!Table1[[#This Row],[Sales]],0)</f>
        <v>0.375</v>
      </c>
      <c r="AB2136" s="3">
        <f>YEAR([1]!Table1[[#This Row],[Order_Date]])</f>
        <v>2024</v>
      </c>
      <c r="AC2136" s="3">
        <f>MONTH([1]!Table1[[#This Row],[Order_Date]])</f>
        <v>1</v>
      </c>
      <c r="AD2136" s="3" t="str">
        <f t="shared" si="99"/>
        <v>Jan</v>
      </c>
      <c r="AE2136" s="3" t="str">
        <f t="shared" si="100"/>
        <v>Q1</v>
      </c>
      <c r="AF2136" s="3" t="str">
        <f t="shared" si="101"/>
        <v>2024-Jan</v>
      </c>
      <c r="AG2136" s="3">
        <f>COUNTIF(C:C,Table1[[#This Row],[Customer_ID]])</f>
        <v>12</v>
      </c>
      <c r="AH2136" s="9" t="e">
        <f>IF([1]!Table1[[#This Row],[Customer_order_count]] &gt;= 10,"FREQUENT",IF([1]!Table1[[#This Row],[Customer_order_count]] &lt;= 10,"REGULAR","OCASSIONAL"))</f>
        <v>#REF!</v>
      </c>
    </row>
    <row r="2137" spans="1:34" x14ac:dyDescent="0.25">
      <c r="A2137" s="10" t="s">
        <v>2984</v>
      </c>
      <c r="B2137" s="11">
        <v>45804</v>
      </c>
      <c r="C2137" s="12" t="s">
        <v>447</v>
      </c>
      <c r="D2137" s="13" t="s">
        <v>448</v>
      </c>
      <c r="E2137" s="13" t="s">
        <v>16</v>
      </c>
      <c r="F2137" s="14">
        <v>21</v>
      </c>
      <c r="G2137" s="12" t="s">
        <v>275</v>
      </c>
      <c r="H2137" s="12" t="s">
        <v>276</v>
      </c>
      <c r="I2137" s="12" t="s">
        <v>186</v>
      </c>
      <c r="J2137" s="12" t="s">
        <v>187</v>
      </c>
      <c r="K2137" s="12" t="s">
        <v>91</v>
      </c>
      <c r="L2137" s="14">
        <v>1</v>
      </c>
      <c r="M2137" s="14">
        <v>12000</v>
      </c>
      <c r="N2137" s="15">
        <v>0.15</v>
      </c>
      <c r="O2137" s="14">
        <v>10200</v>
      </c>
      <c r="P2137" s="14">
        <v>9000</v>
      </c>
      <c r="Q2137" s="5">
        <f>Table1[[#This Row],[Sales]]-Table1[[#This Row],[Cost]]</f>
        <v>1200</v>
      </c>
      <c r="R2137" s="12" t="s">
        <v>26</v>
      </c>
      <c r="S2137" s="12" t="s">
        <v>10</v>
      </c>
      <c r="T2137" s="12" t="s">
        <v>11</v>
      </c>
      <c r="U2137" s="12" t="s">
        <v>27</v>
      </c>
      <c r="V2137" s="6">
        <f>Table1[[#This Row],[Profit]]/Table1[[#This Row],[Sales]]</f>
        <v>0.11764705882352941</v>
      </c>
      <c r="W2137" s="12">
        <f>[1]!Table1[[#This Row],[Sales]]-[1]!Table1[[#This Row],[Cost]]-[1]!Table1[[#This Row],[Profit]]</f>
        <v>0</v>
      </c>
      <c r="X2137" s="12">
        <f>[1]!Table1[[#This Row],[Quantity]]*[1]!Table1[[#This Row],[Unit_Price]]</f>
        <v>12000</v>
      </c>
      <c r="Y2137" s="16">
        <f>[1]!Table1[[#This Row],[Gross_Sales]]*[1]!Table1[[#This Row],[Discount]]</f>
        <v>1800</v>
      </c>
      <c r="Z2137" s="17">
        <f>[1]!Table1[[#This Row],[Gross_Sales]]*[1]!Table1[[#This Row],[Discount_amount]]</f>
        <v>21600000</v>
      </c>
      <c r="AA2137" s="15">
        <f>IFERROR([1]!Table1[[#This Row],[Profit]]/[1]!Table1[[#This Row],[Sales]],0)</f>
        <v>0.11764705882352941</v>
      </c>
      <c r="AB2137" s="12">
        <f>YEAR([1]!Table1[[#This Row],[Order_Date]])</f>
        <v>2025</v>
      </c>
      <c r="AC2137" s="12">
        <f>MONTH([1]!Table1[[#This Row],[Order_Date]])</f>
        <v>5</v>
      </c>
      <c r="AD2137" s="12" t="str">
        <f t="shared" si="99"/>
        <v>May</v>
      </c>
      <c r="AE2137" s="12" t="str">
        <f t="shared" si="100"/>
        <v>Q2</v>
      </c>
      <c r="AF2137" s="12" t="str">
        <f t="shared" si="101"/>
        <v>2025-May</v>
      </c>
      <c r="AG2137" s="12">
        <f>COUNTIF(C:C,Table1[[#This Row],[Customer_ID]])</f>
        <v>22</v>
      </c>
      <c r="AH2137" s="18" t="e">
        <f>IF([1]!Table1[[#This Row],[Customer_order_count]] &gt;= 10,"FREQUENT",IF([1]!Table1[[#This Row],[Customer_order_count]] &lt;= 10,"REGULAR","OCASSIONAL"))</f>
        <v>#REF!</v>
      </c>
    </row>
    <row r="2138" spans="1:34" x14ac:dyDescent="0.25">
      <c r="A2138" s="1" t="s">
        <v>2985</v>
      </c>
      <c r="B2138" s="2">
        <v>45656</v>
      </c>
      <c r="C2138" s="3" t="s">
        <v>961</v>
      </c>
      <c r="D2138" s="4" t="s">
        <v>962</v>
      </c>
      <c r="E2138" s="4" t="s">
        <v>16</v>
      </c>
      <c r="F2138" s="5">
        <v>48</v>
      </c>
      <c r="G2138" s="3" t="s">
        <v>407</v>
      </c>
      <c r="H2138" s="3" t="s">
        <v>285</v>
      </c>
      <c r="I2138" s="3" t="s">
        <v>176</v>
      </c>
      <c r="J2138" s="3" t="s">
        <v>177</v>
      </c>
      <c r="K2138" s="3" t="s">
        <v>25</v>
      </c>
      <c r="L2138" s="5">
        <v>1</v>
      </c>
      <c r="M2138" s="5">
        <v>22000</v>
      </c>
      <c r="N2138" s="6">
        <v>0</v>
      </c>
      <c r="O2138" s="5">
        <v>22000</v>
      </c>
      <c r="P2138" s="5">
        <v>16500</v>
      </c>
      <c r="Q2138" s="5">
        <f>Table1[[#This Row],[Sales]]-Table1[[#This Row],[Cost]]</f>
        <v>5500</v>
      </c>
      <c r="R2138" s="3" t="s">
        <v>9</v>
      </c>
      <c r="S2138" s="3" t="s">
        <v>10</v>
      </c>
      <c r="T2138" s="3" t="s">
        <v>40</v>
      </c>
      <c r="U2138" s="3" t="s">
        <v>27</v>
      </c>
      <c r="V2138" s="6">
        <f>Table1[[#This Row],[Profit]]/Table1[[#This Row],[Sales]]</f>
        <v>0.25</v>
      </c>
      <c r="W2138" s="3">
        <f>[1]!Table1[[#This Row],[Sales]]-[1]!Table1[[#This Row],[Cost]]-[1]!Table1[[#This Row],[Profit]]</f>
        <v>0</v>
      </c>
      <c r="X2138" s="3">
        <f>[1]!Table1[[#This Row],[Quantity]]*[1]!Table1[[#This Row],[Unit_Price]]</f>
        <v>22000</v>
      </c>
      <c r="Y2138" s="7">
        <f>[1]!Table1[[#This Row],[Gross_Sales]]*[1]!Table1[[#This Row],[Discount]]</f>
        <v>0</v>
      </c>
      <c r="Z2138" s="8">
        <f>[1]!Table1[[#This Row],[Gross_Sales]]*[1]!Table1[[#This Row],[Discount_amount]]</f>
        <v>0</v>
      </c>
      <c r="AA2138" s="6">
        <f>IFERROR([1]!Table1[[#This Row],[Profit]]/[1]!Table1[[#This Row],[Sales]],0)</f>
        <v>0.25</v>
      </c>
      <c r="AB2138" s="3">
        <f>YEAR([1]!Table1[[#This Row],[Order_Date]])</f>
        <v>2024</v>
      </c>
      <c r="AC2138" s="3">
        <f>MONTH([1]!Table1[[#This Row],[Order_Date]])</f>
        <v>12</v>
      </c>
      <c r="AD2138" s="3" t="str">
        <f t="shared" si="99"/>
        <v>Dec</v>
      </c>
      <c r="AE2138" s="3" t="str">
        <f t="shared" si="100"/>
        <v>Q4</v>
      </c>
      <c r="AF2138" s="3" t="str">
        <f t="shared" si="101"/>
        <v>2024-Dec</v>
      </c>
      <c r="AG2138" s="3">
        <f>COUNTIF(C:C,Table1[[#This Row],[Customer_ID]])</f>
        <v>14</v>
      </c>
      <c r="AH2138" s="9" t="e">
        <f>IF([1]!Table1[[#This Row],[Customer_order_count]] &gt;= 10,"FREQUENT",IF([1]!Table1[[#This Row],[Customer_order_count]] &lt;= 10,"REGULAR","OCASSIONAL"))</f>
        <v>#REF!</v>
      </c>
    </row>
    <row r="2139" spans="1:34" x14ac:dyDescent="0.25">
      <c r="A2139" s="10" t="s">
        <v>2986</v>
      </c>
      <c r="B2139" s="11">
        <v>45709</v>
      </c>
      <c r="C2139" s="12" t="s">
        <v>763</v>
      </c>
      <c r="D2139" s="13" t="s">
        <v>207</v>
      </c>
      <c r="E2139" s="13" t="s">
        <v>3</v>
      </c>
      <c r="F2139" s="14">
        <v>50</v>
      </c>
      <c r="G2139" s="12" t="s">
        <v>339</v>
      </c>
      <c r="H2139" s="12" t="s">
        <v>285</v>
      </c>
      <c r="I2139" s="12" t="s">
        <v>105</v>
      </c>
      <c r="J2139" s="12" t="s">
        <v>106</v>
      </c>
      <c r="K2139" s="12" t="s">
        <v>76</v>
      </c>
      <c r="L2139" s="14">
        <v>2</v>
      </c>
      <c r="M2139" s="14">
        <v>450</v>
      </c>
      <c r="N2139" s="15">
        <v>0.1</v>
      </c>
      <c r="O2139" s="14">
        <v>810</v>
      </c>
      <c r="P2139" s="14">
        <v>660</v>
      </c>
      <c r="Q2139" s="5">
        <f>Table1[[#This Row],[Sales]]-Table1[[#This Row],[Cost]]</f>
        <v>150</v>
      </c>
      <c r="R2139" s="12" t="s">
        <v>26</v>
      </c>
      <c r="S2139" s="12" t="s">
        <v>10</v>
      </c>
      <c r="T2139" s="12" t="s">
        <v>18</v>
      </c>
      <c r="U2139" s="12" t="s">
        <v>27</v>
      </c>
      <c r="V2139" s="6">
        <f>Table1[[#This Row],[Profit]]/Table1[[#This Row],[Sales]]</f>
        <v>0.18518518518518517</v>
      </c>
      <c r="W2139" s="12">
        <f>[1]!Table1[[#This Row],[Sales]]-[1]!Table1[[#This Row],[Cost]]-[1]!Table1[[#This Row],[Profit]]</f>
        <v>0</v>
      </c>
      <c r="X2139" s="12">
        <f>[1]!Table1[[#This Row],[Quantity]]*[1]!Table1[[#This Row],[Unit_Price]]</f>
        <v>900</v>
      </c>
      <c r="Y2139" s="16">
        <f>[1]!Table1[[#This Row],[Gross_Sales]]*[1]!Table1[[#This Row],[Discount]]</f>
        <v>90</v>
      </c>
      <c r="Z2139" s="17">
        <f>[1]!Table1[[#This Row],[Gross_Sales]]*[1]!Table1[[#This Row],[Discount_amount]]</f>
        <v>81000</v>
      </c>
      <c r="AA2139" s="15">
        <f>IFERROR([1]!Table1[[#This Row],[Profit]]/[1]!Table1[[#This Row],[Sales]],0)</f>
        <v>0.18518518518518517</v>
      </c>
      <c r="AB2139" s="12">
        <f>YEAR([1]!Table1[[#This Row],[Order_Date]])</f>
        <v>2025</v>
      </c>
      <c r="AC2139" s="12">
        <f>MONTH([1]!Table1[[#This Row],[Order_Date]])</f>
        <v>2</v>
      </c>
      <c r="AD2139" s="12" t="str">
        <f t="shared" si="99"/>
        <v>Feb</v>
      </c>
      <c r="AE2139" s="12" t="str">
        <f t="shared" si="100"/>
        <v>Q1</v>
      </c>
      <c r="AF2139" s="12" t="str">
        <f t="shared" si="101"/>
        <v>2025-Feb</v>
      </c>
      <c r="AG2139" s="12">
        <f>COUNTIF(C:C,Table1[[#This Row],[Customer_ID]])</f>
        <v>20</v>
      </c>
      <c r="AH2139" s="18" t="e">
        <f>IF([1]!Table1[[#This Row],[Customer_order_count]] &gt;= 10,"FREQUENT",IF([1]!Table1[[#This Row],[Customer_order_count]] &lt;= 10,"REGULAR","OCASSIONAL"))</f>
        <v>#REF!</v>
      </c>
    </row>
    <row r="2140" spans="1:34" x14ac:dyDescent="0.25">
      <c r="A2140" s="1" t="s">
        <v>2987</v>
      </c>
      <c r="B2140" s="2">
        <v>45445</v>
      </c>
      <c r="C2140" s="3" t="s">
        <v>593</v>
      </c>
      <c r="D2140" s="4" t="s">
        <v>594</v>
      </c>
      <c r="E2140" s="4" t="s">
        <v>3</v>
      </c>
      <c r="F2140" s="5">
        <v>43</v>
      </c>
      <c r="G2140" s="3" t="s">
        <v>263</v>
      </c>
      <c r="H2140" s="3" t="s">
        <v>5</v>
      </c>
      <c r="I2140" s="3" t="s">
        <v>23</v>
      </c>
      <c r="J2140" s="3" t="s">
        <v>24</v>
      </c>
      <c r="K2140" s="3" t="s">
        <v>25</v>
      </c>
      <c r="L2140" s="5">
        <v>2</v>
      </c>
      <c r="M2140" s="5">
        <v>55000</v>
      </c>
      <c r="N2140" s="6">
        <v>0.05</v>
      </c>
      <c r="O2140" s="5">
        <v>104500</v>
      </c>
      <c r="P2140" s="5">
        <v>80000</v>
      </c>
      <c r="Q2140" s="5">
        <f>Table1[[#This Row],[Sales]]-Table1[[#This Row],[Cost]]</f>
        <v>24500</v>
      </c>
      <c r="R2140" s="3" t="s">
        <v>17</v>
      </c>
      <c r="S2140" s="3" t="s">
        <v>10</v>
      </c>
      <c r="T2140" s="3" t="s">
        <v>11</v>
      </c>
      <c r="U2140" s="3" t="s">
        <v>27</v>
      </c>
      <c r="V2140" s="6">
        <f>Table1[[#This Row],[Profit]]/Table1[[#This Row],[Sales]]</f>
        <v>0.23444976076555024</v>
      </c>
      <c r="W2140" s="3">
        <f>[1]!Table1[[#This Row],[Sales]]-[1]!Table1[[#This Row],[Cost]]-[1]!Table1[[#This Row],[Profit]]</f>
        <v>0</v>
      </c>
      <c r="X2140" s="3">
        <f>[1]!Table1[[#This Row],[Quantity]]*[1]!Table1[[#This Row],[Unit_Price]]</f>
        <v>110000</v>
      </c>
      <c r="Y2140" s="7">
        <f>[1]!Table1[[#This Row],[Gross_Sales]]*[1]!Table1[[#This Row],[Discount]]</f>
        <v>5500</v>
      </c>
      <c r="Z2140" s="8">
        <f>[1]!Table1[[#This Row],[Gross_Sales]]*[1]!Table1[[#This Row],[Discount_amount]]</f>
        <v>605000000</v>
      </c>
      <c r="AA2140" s="6">
        <f>IFERROR([1]!Table1[[#This Row],[Profit]]/[1]!Table1[[#This Row],[Sales]],0)</f>
        <v>0.23444976076555024</v>
      </c>
      <c r="AB2140" s="3">
        <f>YEAR([1]!Table1[[#This Row],[Order_Date]])</f>
        <v>2024</v>
      </c>
      <c r="AC2140" s="3">
        <f>MONTH([1]!Table1[[#This Row],[Order_Date]])</f>
        <v>6</v>
      </c>
      <c r="AD2140" s="3" t="str">
        <f t="shared" si="99"/>
        <v>Jun</v>
      </c>
      <c r="AE2140" s="3" t="str">
        <f t="shared" si="100"/>
        <v>Q2</v>
      </c>
      <c r="AF2140" s="3" t="str">
        <f t="shared" si="101"/>
        <v>2024-Jun</v>
      </c>
      <c r="AG2140" s="3">
        <f>COUNTIF(C:C,Table1[[#This Row],[Customer_ID]])</f>
        <v>17</v>
      </c>
      <c r="AH2140" s="9" t="e">
        <f>IF([1]!Table1[[#This Row],[Customer_order_count]] &gt;= 10,"FREQUENT",IF([1]!Table1[[#This Row],[Customer_order_count]] &lt;= 10,"REGULAR","OCASSIONAL"))</f>
        <v>#REF!</v>
      </c>
    </row>
    <row r="2141" spans="1:34" x14ac:dyDescent="0.25">
      <c r="A2141" s="10" t="s">
        <v>2988</v>
      </c>
      <c r="B2141" s="11">
        <v>45892</v>
      </c>
      <c r="C2141" s="12" t="s">
        <v>303</v>
      </c>
      <c r="D2141" s="13" t="s">
        <v>304</v>
      </c>
      <c r="E2141" s="13" t="s">
        <v>16</v>
      </c>
      <c r="F2141" s="14">
        <v>36</v>
      </c>
      <c r="G2141" s="12" t="s">
        <v>275</v>
      </c>
      <c r="H2141" s="12" t="s">
        <v>276</v>
      </c>
      <c r="I2141" s="12" t="s">
        <v>102</v>
      </c>
      <c r="J2141" s="12" t="s">
        <v>103</v>
      </c>
      <c r="K2141" s="12" t="s">
        <v>25</v>
      </c>
      <c r="L2141" s="14">
        <v>2</v>
      </c>
      <c r="M2141" s="14">
        <v>28000</v>
      </c>
      <c r="N2141" s="15">
        <v>0.2</v>
      </c>
      <c r="O2141" s="14">
        <v>44800</v>
      </c>
      <c r="P2141" s="14">
        <v>42000</v>
      </c>
      <c r="Q2141" s="5">
        <f>Table1[[#This Row],[Sales]]-Table1[[#This Row],[Cost]]</f>
        <v>2800</v>
      </c>
      <c r="R2141" s="12" t="s">
        <v>26</v>
      </c>
      <c r="S2141" s="12" t="s">
        <v>10</v>
      </c>
      <c r="T2141" s="12" t="s">
        <v>33</v>
      </c>
      <c r="U2141" s="12" t="s">
        <v>27</v>
      </c>
      <c r="V2141" s="6">
        <f>Table1[[#This Row],[Profit]]/Table1[[#This Row],[Sales]]</f>
        <v>6.25E-2</v>
      </c>
      <c r="W2141" s="12">
        <f>[1]!Table1[[#This Row],[Sales]]-[1]!Table1[[#This Row],[Cost]]-[1]!Table1[[#This Row],[Profit]]</f>
        <v>0</v>
      </c>
      <c r="X2141" s="12">
        <f>[1]!Table1[[#This Row],[Quantity]]*[1]!Table1[[#This Row],[Unit_Price]]</f>
        <v>56000</v>
      </c>
      <c r="Y2141" s="16">
        <f>[1]!Table1[[#This Row],[Gross_Sales]]*[1]!Table1[[#This Row],[Discount]]</f>
        <v>11200</v>
      </c>
      <c r="Z2141" s="17">
        <f>[1]!Table1[[#This Row],[Gross_Sales]]*[1]!Table1[[#This Row],[Discount_amount]]</f>
        <v>627200000</v>
      </c>
      <c r="AA2141" s="15">
        <f>IFERROR([1]!Table1[[#This Row],[Profit]]/[1]!Table1[[#This Row],[Sales]],0)</f>
        <v>6.25E-2</v>
      </c>
      <c r="AB2141" s="12">
        <f>YEAR([1]!Table1[[#This Row],[Order_Date]])</f>
        <v>2025</v>
      </c>
      <c r="AC2141" s="12">
        <f>MONTH([1]!Table1[[#This Row],[Order_Date]])</f>
        <v>8</v>
      </c>
      <c r="AD2141" s="12" t="str">
        <f t="shared" si="99"/>
        <v>Aug</v>
      </c>
      <c r="AE2141" s="12" t="str">
        <f t="shared" si="100"/>
        <v>Q3</v>
      </c>
      <c r="AF2141" s="12" t="str">
        <f t="shared" si="101"/>
        <v>2025-Aug</v>
      </c>
      <c r="AG2141" s="12">
        <f>COUNTIF(C:C,Table1[[#This Row],[Customer_ID]])</f>
        <v>23</v>
      </c>
      <c r="AH2141" s="18" t="e">
        <f>IF([1]!Table1[[#This Row],[Customer_order_count]] &gt;= 10,"FREQUENT",IF([1]!Table1[[#This Row],[Customer_order_count]] &lt;= 10,"REGULAR","OCASSIONAL"))</f>
        <v>#REF!</v>
      </c>
    </row>
    <row r="2142" spans="1:34" x14ac:dyDescent="0.25">
      <c r="A2142" s="1" t="s">
        <v>2989</v>
      </c>
      <c r="B2142" s="2">
        <v>45766</v>
      </c>
      <c r="C2142" s="3" t="s">
        <v>1987</v>
      </c>
      <c r="D2142" s="4" t="s">
        <v>1988</v>
      </c>
      <c r="E2142" s="4" t="s">
        <v>3</v>
      </c>
      <c r="F2142" s="5">
        <v>43</v>
      </c>
      <c r="G2142" s="3" t="s">
        <v>284</v>
      </c>
      <c r="H2142" s="3" t="s">
        <v>285</v>
      </c>
      <c r="I2142" s="3" t="s">
        <v>65</v>
      </c>
      <c r="J2142" s="3" t="s">
        <v>66</v>
      </c>
      <c r="K2142" s="3" t="s">
        <v>25</v>
      </c>
      <c r="L2142" s="5">
        <v>1</v>
      </c>
      <c r="M2142" s="5">
        <v>2500</v>
      </c>
      <c r="N2142" s="6">
        <v>0.15</v>
      </c>
      <c r="O2142" s="5">
        <v>2125</v>
      </c>
      <c r="P2142" s="5">
        <v>1600</v>
      </c>
      <c r="Q2142" s="5">
        <f>Table1[[#This Row],[Sales]]-Table1[[#This Row],[Cost]]</f>
        <v>525</v>
      </c>
      <c r="R2142" s="3" t="s">
        <v>77</v>
      </c>
      <c r="S2142" s="3" t="s">
        <v>10</v>
      </c>
      <c r="T2142" s="3" t="s">
        <v>11</v>
      </c>
      <c r="U2142" s="3" t="s">
        <v>19</v>
      </c>
      <c r="V2142" s="6">
        <f>Table1[[#This Row],[Profit]]/Table1[[#This Row],[Sales]]</f>
        <v>0.24705882352941178</v>
      </c>
      <c r="W2142" s="3">
        <f>[1]!Table1[[#This Row],[Sales]]-[1]!Table1[[#This Row],[Cost]]-[1]!Table1[[#This Row],[Profit]]</f>
        <v>0</v>
      </c>
      <c r="X2142" s="3">
        <f>[1]!Table1[[#This Row],[Quantity]]*[1]!Table1[[#This Row],[Unit_Price]]</f>
        <v>2500</v>
      </c>
      <c r="Y2142" s="7">
        <f>[1]!Table1[[#This Row],[Gross_Sales]]*[1]!Table1[[#This Row],[Discount]]</f>
        <v>375</v>
      </c>
      <c r="Z2142" s="8">
        <f>[1]!Table1[[#This Row],[Gross_Sales]]*[1]!Table1[[#This Row],[Discount_amount]]</f>
        <v>937500</v>
      </c>
      <c r="AA2142" s="6">
        <f>IFERROR([1]!Table1[[#This Row],[Profit]]/[1]!Table1[[#This Row],[Sales]],0)</f>
        <v>0.24705882352941178</v>
      </c>
      <c r="AB2142" s="3">
        <f>YEAR([1]!Table1[[#This Row],[Order_Date]])</f>
        <v>2025</v>
      </c>
      <c r="AC2142" s="3">
        <f>MONTH([1]!Table1[[#This Row],[Order_Date]])</f>
        <v>4</v>
      </c>
      <c r="AD2142" s="3" t="str">
        <f t="shared" si="99"/>
        <v>Apr</v>
      </c>
      <c r="AE2142" s="3" t="str">
        <f t="shared" si="100"/>
        <v>Q2</v>
      </c>
      <c r="AF2142" s="3" t="str">
        <f t="shared" si="101"/>
        <v>2025-Apr</v>
      </c>
      <c r="AG2142" s="3">
        <f>COUNTIF(C:C,Table1[[#This Row],[Customer_ID]])</f>
        <v>3</v>
      </c>
      <c r="AH2142" s="9" t="e">
        <f>IF([1]!Table1[[#This Row],[Customer_order_count]] &gt;= 10,"FREQUENT",IF([1]!Table1[[#This Row],[Customer_order_count]] &lt;= 10,"REGULAR","OCASSIONAL"))</f>
        <v>#REF!</v>
      </c>
    </row>
    <row r="2143" spans="1:34" x14ac:dyDescent="0.25">
      <c r="A2143" s="10" t="s">
        <v>2990</v>
      </c>
      <c r="B2143" s="11">
        <v>45529</v>
      </c>
      <c r="C2143" s="12" t="s">
        <v>569</v>
      </c>
      <c r="D2143" s="13" t="s">
        <v>570</v>
      </c>
      <c r="E2143" s="13" t="s">
        <v>16</v>
      </c>
      <c r="F2143" s="14">
        <v>47</v>
      </c>
      <c r="G2143" s="12" t="s">
        <v>339</v>
      </c>
      <c r="H2143" s="12" t="s">
        <v>285</v>
      </c>
      <c r="I2143" s="12" t="s">
        <v>186</v>
      </c>
      <c r="J2143" s="12" t="s">
        <v>187</v>
      </c>
      <c r="K2143" s="12" t="s">
        <v>91</v>
      </c>
      <c r="L2143" s="14">
        <v>2</v>
      </c>
      <c r="M2143" s="14">
        <v>12000</v>
      </c>
      <c r="N2143" s="15">
        <v>0.25</v>
      </c>
      <c r="O2143" s="14">
        <v>18000</v>
      </c>
      <c r="P2143" s="14">
        <v>18000</v>
      </c>
      <c r="Q2143" s="5">
        <f>Table1[[#This Row],[Sales]]-Table1[[#This Row],[Cost]]</f>
        <v>0</v>
      </c>
      <c r="R2143" s="12" t="s">
        <v>77</v>
      </c>
      <c r="S2143" s="12" t="s">
        <v>10</v>
      </c>
      <c r="T2143" s="12" t="s">
        <v>33</v>
      </c>
      <c r="U2143" s="12" t="s">
        <v>12</v>
      </c>
      <c r="V2143" s="6">
        <f>Table1[[#This Row],[Profit]]/Table1[[#This Row],[Sales]]</f>
        <v>0</v>
      </c>
      <c r="W2143" s="12">
        <f>[1]!Table1[[#This Row],[Sales]]-[1]!Table1[[#This Row],[Cost]]-[1]!Table1[[#This Row],[Profit]]</f>
        <v>0</v>
      </c>
      <c r="X2143" s="12">
        <f>[1]!Table1[[#This Row],[Quantity]]*[1]!Table1[[#This Row],[Unit_Price]]</f>
        <v>24000</v>
      </c>
      <c r="Y2143" s="16">
        <f>[1]!Table1[[#This Row],[Gross_Sales]]*[1]!Table1[[#This Row],[Discount]]</f>
        <v>6000</v>
      </c>
      <c r="Z2143" s="17">
        <f>[1]!Table1[[#This Row],[Gross_Sales]]*[1]!Table1[[#This Row],[Discount_amount]]</f>
        <v>144000000</v>
      </c>
      <c r="AA2143" s="15">
        <f>IFERROR([1]!Table1[[#This Row],[Profit]]/[1]!Table1[[#This Row],[Sales]],0)</f>
        <v>0</v>
      </c>
      <c r="AB2143" s="12">
        <f>YEAR([1]!Table1[[#This Row],[Order_Date]])</f>
        <v>2024</v>
      </c>
      <c r="AC2143" s="12">
        <f>MONTH([1]!Table1[[#This Row],[Order_Date]])</f>
        <v>8</v>
      </c>
      <c r="AD2143" s="12" t="str">
        <f t="shared" si="99"/>
        <v>Aug</v>
      </c>
      <c r="AE2143" s="12" t="str">
        <f t="shared" si="100"/>
        <v>Q3</v>
      </c>
      <c r="AF2143" s="12" t="str">
        <f t="shared" si="101"/>
        <v>2024-Aug</v>
      </c>
      <c r="AG2143" s="12">
        <f>COUNTIF(C:C,Table1[[#This Row],[Customer_ID]])</f>
        <v>8</v>
      </c>
      <c r="AH2143" s="18" t="e">
        <f>IF([1]!Table1[[#This Row],[Customer_order_count]] &gt;= 10,"FREQUENT",IF([1]!Table1[[#This Row],[Customer_order_count]] &lt;= 10,"REGULAR","OCASSIONAL"))</f>
        <v>#REF!</v>
      </c>
    </row>
    <row r="2144" spans="1:34" x14ac:dyDescent="0.25">
      <c r="A2144" s="1" t="s">
        <v>2991</v>
      </c>
      <c r="B2144" s="2">
        <v>45456</v>
      </c>
      <c r="C2144" s="3" t="s">
        <v>753</v>
      </c>
      <c r="D2144" s="4" t="s">
        <v>754</v>
      </c>
      <c r="E2144" s="4" t="s">
        <v>16</v>
      </c>
      <c r="F2144" s="5">
        <v>59</v>
      </c>
      <c r="G2144" s="3" t="s">
        <v>407</v>
      </c>
      <c r="H2144" s="3" t="s">
        <v>285</v>
      </c>
      <c r="I2144" s="3" t="s">
        <v>105</v>
      </c>
      <c r="J2144" s="3" t="s">
        <v>106</v>
      </c>
      <c r="K2144" s="3" t="s">
        <v>76</v>
      </c>
      <c r="L2144" s="5">
        <v>1</v>
      </c>
      <c r="M2144" s="5">
        <v>450</v>
      </c>
      <c r="N2144" s="6">
        <v>0.1</v>
      </c>
      <c r="O2144" s="5">
        <v>405</v>
      </c>
      <c r="P2144" s="5">
        <v>330</v>
      </c>
      <c r="Q2144" s="5">
        <f>Table1[[#This Row],[Sales]]-Table1[[#This Row],[Cost]]</f>
        <v>75</v>
      </c>
      <c r="R2144" s="3" t="s">
        <v>17</v>
      </c>
      <c r="S2144" s="3" t="s">
        <v>10</v>
      </c>
      <c r="T2144" s="3" t="s">
        <v>11</v>
      </c>
      <c r="U2144" s="3" t="s">
        <v>27</v>
      </c>
      <c r="V2144" s="6">
        <f>Table1[[#This Row],[Profit]]/Table1[[#This Row],[Sales]]</f>
        <v>0.18518518518518517</v>
      </c>
      <c r="W2144" s="3">
        <f>[1]!Table1[[#This Row],[Sales]]-[1]!Table1[[#This Row],[Cost]]-[1]!Table1[[#This Row],[Profit]]</f>
        <v>0</v>
      </c>
      <c r="X2144" s="3">
        <f>[1]!Table1[[#This Row],[Quantity]]*[1]!Table1[[#This Row],[Unit_Price]]</f>
        <v>450</v>
      </c>
      <c r="Y2144" s="7">
        <f>[1]!Table1[[#This Row],[Gross_Sales]]*[1]!Table1[[#This Row],[Discount]]</f>
        <v>45</v>
      </c>
      <c r="Z2144" s="8">
        <f>[1]!Table1[[#This Row],[Gross_Sales]]*[1]!Table1[[#This Row],[Discount_amount]]</f>
        <v>20250</v>
      </c>
      <c r="AA2144" s="6">
        <f>IFERROR([1]!Table1[[#This Row],[Profit]]/[1]!Table1[[#This Row],[Sales]],0)</f>
        <v>0.18518518518518517</v>
      </c>
      <c r="AB2144" s="3">
        <f>YEAR([1]!Table1[[#This Row],[Order_Date]])</f>
        <v>2024</v>
      </c>
      <c r="AC2144" s="3">
        <f>MONTH([1]!Table1[[#This Row],[Order_Date]])</f>
        <v>6</v>
      </c>
      <c r="AD2144" s="3" t="str">
        <f t="shared" si="99"/>
        <v>Jun</v>
      </c>
      <c r="AE2144" s="3" t="str">
        <f t="shared" si="100"/>
        <v>Q2</v>
      </c>
      <c r="AF2144" s="3" t="str">
        <f t="shared" si="101"/>
        <v>2024-Jun</v>
      </c>
      <c r="AG2144" s="3">
        <f>COUNTIF(C:C,Table1[[#This Row],[Customer_ID]])</f>
        <v>19</v>
      </c>
      <c r="AH2144" s="9" t="e">
        <f>IF([1]!Table1[[#This Row],[Customer_order_count]] &gt;= 10,"FREQUENT",IF([1]!Table1[[#This Row],[Customer_order_count]] &lt;= 10,"REGULAR","OCASSIONAL"))</f>
        <v>#REF!</v>
      </c>
    </row>
    <row r="2145" spans="1:34" x14ac:dyDescent="0.25">
      <c r="A2145" s="10" t="s">
        <v>2992</v>
      </c>
      <c r="B2145" s="11">
        <v>45959</v>
      </c>
      <c r="C2145" s="12" t="s">
        <v>715</v>
      </c>
      <c r="D2145" s="13" t="s">
        <v>448</v>
      </c>
      <c r="E2145" s="13" t="s">
        <v>16</v>
      </c>
      <c r="F2145" s="14">
        <v>38</v>
      </c>
      <c r="G2145" s="12" t="s">
        <v>317</v>
      </c>
      <c r="H2145" s="12" t="s">
        <v>5</v>
      </c>
      <c r="I2145" s="12" t="s">
        <v>105</v>
      </c>
      <c r="J2145" s="12" t="s">
        <v>106</v>
      </c>
      <c r="K2145" s="12" t="s">
        <v>76</v>
      </c>
      <c r="L2145" s="14">
        <v>2</v>
      </c>
      <c r="M2145" s="14">
        <v>450</v>
      </c>
      <c r="N2145" s="15">
        <v>0.05</v>
      </c>
      <c r="O2145" s="14">
        <v>855</v>
      </c>
      <c r="P2145" s="14">
        <v>660</v>
      </c>
      <c r="Q2145" s="5">
        <f>Table1[[#This Row],[Sales]]-Table1[[#This Row],[Cost]]</f>
        <v>195</v>
      </c>
      <c r="R2145" s="12" t="s">
        <v>77</v>
      </c>
      <c r="S2145" s="12" t="s">
        <v>10</v>
      </c>
      <c r="T2145" s="12" t="s">
        <v>40</v>
      </c>
      <c r="U2145" s="12" t="s">
        <v>27</v>
      </c>
      <c r="V2145" s="6">
        <f>Table1[[#This Row],[Profit]]/Table1[[#This Row],[Sales]]</f>
        <v>0.22807017543859648</v>
      </c>
      <c r="W2145" s="12">
        <f>[1]!Table1[[#This Row],[Sales]]-[1]!Table1[[#This Row],[Cost]]-[1]!Table1[[#This Row],[Profit]]</f>
        <v>0</v>
      </c>
      <c r="X2145" s="12">
        <f>[1]!Table1[[#This Row],[Quantity]]*[1]!Table1[[#This Row],[Unit_Price]]</f>
        <v>900</v>
      </c>
      <c r="Y2145" s="16">
        <f>[1]!Table1[[#This Row],[Gross_Sales]]*[1]!Table1[[#This Row],[Discount]]</f>
        <v>45</v>
      </c>
      <c r="Z2145" s="17">
        <f>[1]!Table1[[#This Row],[Gross_Sales]]*[1]!Table1[[#This Row],[Discount_amount]]</f>
        <v>40500</v>
      </c>
      <c r="AA2145" s="15">
        <f>IFERROR([1]!Table1[[#This Row],[Profit]]/[1]!Table1[[#This Row],[Sales]],0)</f>
        <v>0.22807017543859648</v>
      </c>
      <c r="AB2145" s="12">
        <f>YEAR([1]!Table1[[#This Row],[Order_Date]])</f>
        <v>2025</v>
      </c>
      <c r="AC2145" s="12">
        <f>MONTH([1]!Table1[[#This Row],[Order_Date]])</f>
        <v>10</v>
      </c>
      <c r="AD2145" s="12" t="str">
        <f t="shared" si="99"/>
        <v>Oct</v>
      </c>
      <c r="AE2145" s="12" t="str">
        <f t="shared" si="100"/>
        <v>Q4</v>
      </c>
      <c r="AF2145" s="12" t="str">
        <f t="shared" si="101"/>
        <v>2025-Oct</v>
      </c>
      <c r="AG2145" s="12">
        <f>COUNTIF(C:C,Table1[[#This Row],[Customer_ID]])</f>
        <v>21</v>
      </c>
      <c r="AH2145" s="18" t="e">
        <f>IF([1]!Table1[[#This Row],[Customer_order_count]] &gt;= 10,"FREQUENT",IF([1]!Table1[[#This Row],[Customer_order_count]] &lt;= 10,"REGULAR","OCASSIONAL"))</f>
        <v>#REF!</v>
      </c>
    </row>
    <row r="2146" spans="1:34" x14ac:dyDescent="0.25">
      <c r="A2146" s="1" t="s">
        <v>2993</v>
      </c>
      <c r="B2146" s="2">
        <v>45426</v>
      </c>
      <c r="C2146" s="3" t="s">
        <v>873</v>
      </c>
      <c r="D2146" s="4" t="s">
        <v>474</v>
      </c>
      <c r="E2146" s="4" t="s">
        <v>16</v>
      </c>
      <c r="F2146" s="5">
        <v>42</v>
      </c>
      <c r="G2146" s="3" t="s">
        <v>295</v>
      </c>
      <c r="H2146" s="3" t="s">
        <v>270</v>
      </c>
      <c r="I2146" s="3" t="s">
        <v>68</v>
      </c>
      <c r="J2146" s="3" t="s">
        <v>69</v>
      </c>
      <c r="K2146" s="3" t="s">
        <v>39</v>
      </c>
      <c r="L2146" s="5">
        <v>1</v>
      </c>
      <c r="M2146" s="5">
        <v>3500</v>
      </c>
      <c r="N2146" s="6">
        <v>0.05</v>
      </c>
      <c r="O2146" s="5">
        <v>3325</v>
      </c>
      <c r="P2146" s="5">
        <v>2300</v>
      </c>
      <c r="Q2146" s="5">
        <f>Table1[[#This Row],[Sales]]-Table1[[#This Row],[Cost]]</f>
        <v>1025</v>
      </c>
      <c r="R2146" s="3" t="s">
        <v>26</v>
      </c>
      <c r="S2146" s="3" t="s">
        <v>10</v>
      </c>
      <c r="T2146" s="3" t="s">
        <v>11</v>
      </c>
      <c r="U2146" s="3" t="s">
        <v>19</v>
      </c>
      <c r="V2146" s="6">
        <f>Table1[[#This Row],[Profit]]/Table1[[#This Row],[Sales]]</f>
        <v>0.30827067669172931</v>
      </c>
      <c r="W2146" s="3">
        <f>[1]!Table1[[#This Row],[Sales]]-[1]!Table1[[#This Row],[Cost]]-[1]!Table1[[#This Row],[Profit]]</f>
        <v>0</v>
      </c>
      <c r="X2146" s="3">
        <f>[1]!Table1[[#This Row],[Quantity]]*[1]!Table1[[#This Row],[Unit_Price]]</f>
        <v>3500</v>
      </c>
      <c r="Y2146" s="7">
        <f>[1]!Table1[[#This Row],[Gross_Sales]]*[1]!Table1[[#This Row],[Discount]]</f>
        <v>175</v>
      </c>
      <c r="Z2146" s="8">
        <f>[1]!Table1[[#This Row],[Gross_Sales]]*[1]!Table1[[#This Row],[Discount_amount]]</f>
        <v>612500</v>
      </c>
      <c r="AA2146" s="6">
        <f>IFERROR([1]!Table1[[#This Row],[Profit]]/[1]!Table1[[#This Row],[Sales]],0)</f>
        <v>0.30827067669172931</v>
      </c>
      <c r="AB2146" s="3">
        <f>YEAR([1]!Table1[[#This Row],[Order_Date]])</f>
        <v>2024</v>
      </c>
      <c r="AC2146" s="3">
        <f>MONTH([1]!Table1[[#This Row],[Order_Date]])</f>
        <v>5</v>
      </c>
      <c r="AD2146" s="3" t="str">
        <f t="shared" si="99"/>
        <v>May</v>
      </c>
      <c r="AE2146" s="3" t="str">
        <f t="shared" si="100"/>
        <v>Q2</v>
      </c>
      <c r="AF2146" s="3" t="str">
        <f t="shared" si="101"/>
        <v>2024-May</v>
      </c>
      <c r="AG2146" s="3">
        <f>COUNTIF(C:C,Table1[[#This Row],[Customer_ID]])</f>
        <v>3</v>
      </c>
      <c r="AH2146" s="9" t="e">
        <f>IF([1]!Table1[[#This Row],[Customer_order_count]] &gt;= 10,"FREQUENT",IF([1]!Table1[[#This Row],[Customer_order_count]] &lt;= 10,"REGULAR","OCASSIONAL"))</f>
        <v>#REF!</v>
      </c>
    </row>
    <row r="2147" spans="1:34" x14ac:dyDescent="0.25">
      <c r="A2147" s="10" t="s">
        <v>2994</v>
      </c>
      <c r="B2147" s="11">
        <v>45733</v>
      </c>
      <c r="C2147" s="12" t="s">
        <v>351</v>
      </c>
      <c r="D2147" s="13" t="s">
        <v>352</v>
      </c>
      <c r="E2147" s="13" t="s">
        <v>3</v>
      </c>
      <c r="F2147" s="14">
        <v>54</v>
      </c>
      <c r="G2147" s="12" t="s">
        <v>275</v>
      </c>
      <c r="H2147" s="12" t="s">
        <v>276</v>
      </c>
      <c r="I2147" s="12" t="s">
        <v>102</v>
      </c>
      <c r="J2147" s="12" t="s">
        <v>103</v>
      </c>
      <c r="K2147" s="12" t="s">
        <v>25</v>
      </c>
      <c r="L2147" s="14">
        <v>2</v>
      </c>
      <c r="M2147" s="14">
        <v>28000</v>
      </c>
      <c r="N2147" s="15">
        <v>0.15</v>
      </c>
      <c r="O2147" s="14">
        <v>47600</v>
      </c>
      <c r="P2147" s="14">
        <v>42000</v>
      </c>
      <c r="Q2147" s="5">
        <f>Table1[[#This Row],[Sales]]-Table1[[#This Row],[Cost]]</f>
        <v>5600</v>
      </c>
      <c r="R2147" s="12" t="s">
        <v>77</v>
      </c>
      <c r="S2147" s="12" t="s">
        <v>10</v>
      </c>
      <c r="T2147" s="12" t="s">
        <v>18</v>
      </c>
      <c r="U2147" s="12" t="s">
        <v>27</v>
      </c>
      <c r="V2147" s="6">
        <f>Table1[[#This Row],[Profit]]/Table1[[#This Row],[Sales]]</f>
        <v>0.11764705882352941</v>
      </c>
      <c r="W2147" s="12">
        <f>[1]!Table1[[#This Row],[Sales]]-[1]!Table1[[#This Row],[Cost]]-[1]!Table1[[#This Row],[Profit]]</f>
        <v>0</v>
      </c>
      <c r="X2147" s="12">
        <f>[1]!Table1[[#This Row],[Quantity]]*[1]!Table1[[#This Row],[Unit_Price]]</f>
        <v>56000</v>
      </c>
      <c r="Y2147" s="16">
        <f>[1]!Table1[[#This Row],[Gross_Sales]]*[1]!Table1[[#This Row],[Discount]]</f>
        <v>8400</v>
      </c>
      <c r="Z2147" s="17">
        <f>[1]!Table1[[#This Row],[Gross_Sales]]*[1]!Table1[[#This Row],[Discount_amount]]</f>
        <v>470400000</v>
      </c>
      <c r="AA2147" s="15">
        <f>IFERROR([1]!Table1[[#This Row],[Profit]]/[1]!Table1[[#This Row],[Sales]],0)</f>
        <v>0.11764705882352941</v>
      </c>
      <c r="AB2147" s="12">
        <f>YEAR([1]!Table1[[#This Row],[Order_Date]])</f>
        <v>2025</v>
      </c>
      <c r="AC2147" s="12">
        <f>MONTH([1]!Table1[[#This Row],[Order_Date]])</f>
        <v>3</v>
      </c>
      <c r="AD2147" s="12" t="str">
        <f t="shared" si="99"/>
        <v>Mar</v>
      </c>
      <c r="AE2147" s="12" t="str">
        <f t="shared" si="100"/>
        <v>Q1</v>
      </c>
      <c r="AF2147" s="12" t="str">
        <f t="shared" si="101"/>
        <v>2025-Mar</v>
      </c>
      <c r="AG2147" s="12">
        <f>COUNTIF(C:C,Table1[[#This Row],[Customer_ID]])</f>
        <v>22</v>
      </c>
      <c r="AH2147" s="18" t="e">
        <f>IF([1]!Table1[[#This Row],[Customer_order_count]] &gt;= 10,"FREQUENT",IF([1]!Table1[[#This Row],[Customer_order_count]] &lt;= 10,"REGULAR","OCASSIONAL"))</f>
        <v>#REF!</v>
      </c>
    </row>
    <row r="2148" spans="1:34" x14ac:dyDescent="0.25">
      <c r="A2148" s="1" t="s">
        <v>2995</v>
      </c>
      <c r="B2148" s="2">
        <v>45688</v>
      </c>
      <c r="C2148" s="3" t="s">
        <v>1067</v>
      </c>
      <c r="D2148" s="4" t="s">
        <v>431</v>
      </c>
      <c r="E2148" s="4" t="s">
        <v>3</v>
      </c>
      <c r="F2148" s="5">
        <v>38</v>
      </c>
      <c r="G2148" s="3" t="s">
        <v>407</v>
      </c>
      <c r="H2148" s="3" t="s">
        <v>285</v>
      </c>
      <c r="I2148" s="3" t="s">
        <v>89</v>
      </c>
      <c r="J2148" s="3" t="s">
        <v>90</v>
      </c>
      <c r="K2148" s="3" t="s">
        <v>91</v>
      </c>
      <c r="L2148" s="5">
        <v>2</v>
      </c>
      <c r="M2148" s="5">
        <v>35000</v>
      </c>
      <c r="N2148" s="6">
        <v>0.15</v>
      </c>
      <c r="O2148" s="5">
        <v>59500</v>
      </c>
      <c r="P2148" s="5">
        <v>54000</v>
      </c>
      <c r="Q2148" s="5">
        <f>Table1[[#This Row],[Sales]]-Table1[[#This Row],[Cost]]</f>
        <v>5500</v>
      </c>
      <c r="R2148" s="3" t="s">
        <v>26</v>
      </c>
      <c r="S2148" s="3" t="s">
        <v>10</v>
      </c>
      <c r="T2148" s="3" t="s">
        <v>18</v>
      </c>
      <c r="U2148" s="3" t="s">
        <v>27</v>
      </c>
      <c r="V2148" s="6">
        <f>Table1[[#This Row],[Profit]]/Table1[[#This Row],[Sales]]</f>
        <v>9.2436974789915971E-2</v>
      </c>
      <c r="W2148" s="3">
        <f>[1]!Table1[[#This Row],[Sales]]-[1]!Table1[[#This Row],[Cost]]-[1]!Table1[[#This Row],[Profit]]</f>
        <v>0</v>
      </c>
      <c r="X2148" s="3">
        <f>[1]!Table1[[#This Row],[Quantity]]*[1]!Table1[[#This Row],[Unit_Price]]</f>
        <v>70000</v>
      </c>
      <c r="Y2148" s="7">
        <f>[1]!Table1[[#This Row],[Gross_Sales]]*[1]!Table1[[#This Row],[Discount]]</f>
        <v>10500</v>
      </c>
      <c r="Z2148" s="8">
        <f>[1]!Table1[[#This Row],[Gross_Sales]]*[1]!Table1[[#This Row],[Discount_amount]]</f>
        <v>735000000</v>
      </c>
      <c r="AA2148" s="6">
        <f>IFERROR([1]!Table1[[#This Row],[Profit]]/[1]!Table1[[#This Row],[Sales]],0)</f>
        <v>9.2436974789915971E-2</v>
      </c>
      <c r="AB2148" s="3">
        <f>YEAR([1]!Table1[[#This Row],[Order_Date]])</f>
        <v>2025</v>
      </c>
      <c r="AC2148" s="3">
        <f>MONTH([1]!Table1[[#This Row],[Order_Date]])</f>
        <v>1</v>
      </c>
      <c r="AD2148" s="3" t="str">
        <f t="shared" si="99"/>
        <v>Jan</v>
      </c>
      <c r="AE2148" s="3" t="str">
        <f t="shared" si="100"/>
        <v>Q1</v>
      </c>
      <c r="AF2148" s="3" t="str">
        <f t="shared" si="101"/>
        <v>2025-Jan</v>
      </c>
      <c r="AG2148" s="3">
        <f>COUNTIF(C:C,Table1[[#This Row],[Customer_ID]])</f>
        <v>6</v>
      </c>
      <c r="AH2148" s="9" t="e">
        <f>IF([1]!Table1[[#This Row],[Customer_order_count]] &gt;= 10,"FREQUENT",IF([1]!Table1[[#This Row],[Customer_order_count]] &lt;= 10,"REGULAR","OCASSIONAL"))</f>
        <v>#REF!</v>
      </c>
    </row>
    <row r="2149" spans="1:34" x14ac:dyDescent="0.25">
      <c r="A2149" s="10" t="s">
        <v>2996</v>
      </c>
      <c r="B2149" s="11">
        <v>45368</v>
      </c>
      <c r="C2149" s="12" t="s">
        <v>311</v>
      </c>
      <c r="D2149" s="12" t="s">
        <v>101</v>
      </c>
      <c r="E2149" s="12" t="s">
        <v>16</v>
      </c>
      <c r="F2149" s="12">
        <v>42</v>
      </c>
      <c r="G2149" s="12" t="s">
        <v>312</v>
      </c>
      <c r="H2149" s="12" t="s">
        <v>276</v>
      </c>
      <c r="I2149" s="12" t="s">
        <v>176</v>
      </c>
      <c r="J2149" s="12" t="s">
        <v>177</v>
      </c>
      <c r="K2149" s="12" t="s">
        <v>25</v>
      </c>
      <c r="L2149" s="12">
        <v>2</v>
      </c>
      <c r="M2149" s="12">
        <v>22000</v>
      </c>
      <c r="N2149" s="12">
        <v>0.1</v>
      </c>
      <c r="O2149" s="12">
        <v>39600</v>
      </c>
      <c r="P2149" s="12">
        <v>33000</v>
      </c>
      <c r="Q2149" s="5">
        <f>Table1[[#This Row],[Sales]]-Table1[[#This Row],[Cost]]</f>
        <v>6600</v>
      </c>
      <c r="R2149" s="12" t="s">
        <v>17</v>
      </c>
      <c r="S2149" s="12" t="s">
        <v>287</v>
      </c>
      <c r="T2149" s="12" t="s">
        <v>18</v>
      </c>
      <c r="U2149" s="12" t="s">
        <v>27</v>
      </c>
      <c r="V2149" s="6">
        <f>Table1[[#This Row],[Profit]]/Table1[[#This Row],[Sales]]</f>
        <v>0.16666666666666666</v>
      </c>
      <c r="W2149" s="12">
        <f>[1]!Table1[[#This Row],[Sales]]-[1]!Table1[[#This Row],[Cost]]-[1]!Table1[[#This Row],[Profit]]</f>
        <v>-66000</v>
      </c>
      <c r="X2149" s="12">
        <f>[1]!Table1[[#This Row],[Quantity]]*[1]!Table1[[#This Row],[Unit_Price]]</f>
        <v>44000</v>
      </c>
      <c r="Y2149" s="12">
        <f>[1]!Table1[[#This Row],[Gross_Sales]]*[1]!Table1[[#This Row],[Discount]]</f>
        <v>4400</v>
      </c>
      <c r="Z2149" s="12">
        <f>[1]!Table1[[#This Row],[Gross_Sales]]*[1]!Table1[[#This Row],[Discount_amount]]</f>
        <v>193600000</v>
      </c>
      <c r="AA2149" s="12">
        <f>IFERROR([1]!Table1[[#This Row],[Profit]]/[1]!Table1[[#This Row],[Sales]],0)</f>
        <v>0.16666666666666666</v>
      </c>
      <c r="AB2149" s="12">
        <f>YEAR([1]!Table1[[#This Row],[Order_Date]])</f>
        <v>2024</v>
      </c>
      <c r="AC2149" s="12">
        <f>MONTH([1]!Table1[[#This Row],[Order_Date]])</f>
        <v>3</v>
      </c>
      <c r="AD2149" s="12" t="str">
        <f t="shared" si="99"/>
        <v>Mar</v>
      </c>
      <c r="AE2149" s="12" t="str">
        <f t="shared" si="100"/>
        <v>Q1</v>
      </c>
      <c r="AF2149" s="12" t="str">
        <f t="shared" si="101"/>
        <v>2024-Mar</v>
      </c>
      <c r="AG2149" s="12">
        <f>COUNTIF(C:C,Table1[[#This Row],[Customer_ID]])</f>
        <v>21</v>
      </c>
      <c r="AH2149" s="18" t="e">
        <f>IF([1]!Table1[[#This Row],[Customer_order_count]] &gt;= 10,"FREQUENT",IF([1]!Table1[[#This Row],[Customer_order_count]] &lt;= 10,"REGULAR","OCASSIONAL"))</f>
        <v>#REF!</v>
      </c>
    </row>
    <row r="2150" spans="1:34" x14ac:dyDescent="0.25">
      <c r="A2150" s="1" t="s">
        <v>2997</v>
      </c>
      <c r="B2150" s="2">
        <v>45391</v>
      </c>
      <c r="C2150" s="3" t="s">
        <v>953</v>
      </c>
      <c r="D2150" s="4" t="s">
        <v>501</v>
      </c>
      <c r="E2150" s="4" t="s">
        <v>16</v>
      </c>
      <c r="F2150" s="5">
        <v>23</v>
      </c>
      <c r="G2150" s="3" t="s">
        <v>312</v>
      </c>
      <c r="H2150" s="3" t="s">
        <v>276</v>
      </c>
      <c r="I2150" s="3" t="s">
        <v>23</v>
      </c>
      <c r="J2150" s="3" t="s">
        <v>24</v>
      </c>
      <c r="K2150" s="3" t="s">
        <v>25</v>
      </c>
      <c r="L2150" s="5">
        <v>1</v>
      </c>
      <c r="M2150" s="5">
        <v>55000</v>
      </c>
      <c r="N2150" s="6">
        <v>0.05</v>
      </c>
      <c r="O2150" s="5">
        <v>52250</v>
      </c>
      <c r="P2150" s="5">
        <v>40000</v>
      </c>
      <c r="Q2150" s="5">
        <f>Table1[[#This Row],[Sales]]-Table1[[#This Row],[Cost]]</f>
        <v>12250</v>
      </c>
      <c r="R2150" s="3" t="s">
        <v>26</v>
      </c>
      <c r="S2150" s="3" t="s">
        <v>10</v>
      </c>
      <c r="T2150" s="3" t="s">
        <v>11</v>
      </c>
      <c r="U2150" s="3" t="s">
        <v>27</v>
      </c>
      <c r="V2150" s="6">
        <f>Table1[[#This Row],[Profit]]/Table1[[#This Row],[Sales]]</f>
        <v>0.23444976076555024</v>
      </c>
      <c r="W2150" s="3">
        <f>[1]!Table1[[#This Row],[Sales]]-[1]!Table1[[#This Row],[Cost]]-[1]!Table1[[#This Row],[Profit]]</f>
        <v>0</v>
      </c>
      <c r="X2150" s="3">
        <f>[1]!Table1[[#This Row],[Quantity]]*[1]!Table1[[#This Row],[Unit_Price]]</f>
        <v>55000</v>
      </c>
      <c r="Y2150" s="7">
        <f>[1]!Table1[[#This Row],[Gross_Sales]]*[1]!Table1[[#This Row],[Discount]]</f>
        <v>2750</v>
      </c>
      <c r="Z2150" s="8">
        <f>[1]!Table1[[#This Row],[Gross_Sales]]*[1]!Table1[[#This Row],[Discount_amount]]</f>
        <v>151250000</v>
      </c>
      <c r="AA2150" s="6">
        <f>IFERROR([1]!Table1[[#This Row],[Profit]]/[1]!Table1[[#This Row],[Sales]],0)</f>
        <v>0.23444976076555024</v>
      </c>
      <c r="AB2150" s="3">
        <f>YEAR([1]!Table1[[#This Row],[Order_Date]])</f>
        <v>2024</v>
      </c>
      <c r="AC2150" s="3">
        <f>MONTH([1]!Table1[[#This Row],[Order_Date]])</f>
        <v>4</v>
      </c>
      <c r="AD2150" s="3" t="str">
        <f t="shared" si="99"/>
        <v>Apr</v>
      </c>
      <c r="AE2150" s="3" t="str">
        <f t="shared" si="100"/>
        <v>Q2</v>
      </c>
      <c r="AF2150" s="3" t="str">
        <f t="shared" si="101"/>
        <v>2024-Apr</v>
      </c>
      <c r="AG2150" s="3">
        <f>COUNTIF(C:C,Table1[[#This Row],[Customer_ID]])</f>
        <v>19</v>
      </c>
      <c r="AH2150" s="9" t="e">
        <f>IF([1]!Table1[[#This Row],[Customer_order_count]] &gt;= 10,"FREQUENT",IF([1]!Table1[[#This Row],[Customer_order_count]] &lt;= 10,"REGULAR","OCASSIONAL"))</f>
        <v>#REF!</v>
      </c>
    </row>
    <row r="2151" spans="1:34" x14ac:dyDescent="0.25">
      <c r="A2151" s="10" t="s">
        <v>2998</v>
      </c>
      <c r="B2151" s="11">
        <v>45852</v>
      </c>
      <c r="C2151" s="12" t="s">
        <v>1161</v>
      </c>
      <c r="D2151" s="13" t="s">
        <v>474</v>
      </c>
      <c r="E2151" s="13" t="s">
        <v>3</v>
      </c>
      <c r="F2151" s="14">
        <v>49</v>
      </c>
      <c r="G2151" s="12" t="s">
        <v>339</v>
      </c>
      <c r="H2151" s="12" t="s">
        <v>285</v>
      </c>
      <c r="I2151" s="12" t="s">
        <v>65</v>
      </c>
      <c r="J2151" s="12" t="s">
        <v>66</v>
      </c>
      <c r="K2151" s="12" t="s">
        <v>25</v>
      </c>
      <c r="L2151" s="14">
        <v>2</v>
      </c>
      <c r="M2151" s="14">
        <v>2500</v>
      </c>
      <c r="N2151" s="15">
        <v>0.15</v>
      </c>
      <c r="O2151" s="14">
        <v>4250</v>
      </c>
      <c r="P2151" s="14">
        <v>3200</v>
      </c>
      <c r="Q2151" s="5">
        <f>Table1[[#This Row],[Sales]]-Table1[[#This Row],[Cost]]</f>
        <v>1050</v>
      </c>
      <c r="R2151" s="12" t="s">
        <v>17</v>
      </c>
      <c r="S2151" s="12" t="s">
        <v>10</v>
      </c>
      <c r="T2151" s="12" t="s">
        <v>33</v>
      </c>
      <c r="U2151" s="12" t="s">
        <v>12</v>
      </c>
      <c r="V2151" s="6">
        <f>Table1[[#This Row],[Profit]]/Table1[[#This Row],[Sales]]</f>
        <v>0.24705882352941178</v>
      </c>
      <c r="W2151" s="12">
        <f>[1]!Table1[[#This Row],[Sales]]-[1]!Table1[[#This Row],[Cost]]-[1]!Table1[[#This Row],[Profit]]</f>
        <v>0</v>
      </c>
      <c r="X2151" s="12">
        <f>[1]!Table1[[#This Row],[Quantity]]*[1]!Table1[[#This Row],[Unit_Price]]</f>
        <v>5000</v>
      </c>
      <c r="Y2151" s="16">
        <f>[1]!Table1[[#This Row],[Gross_Sales]]*[1]!Table1[[#This Row],[Discount]]</f>
        <v>750</v>
      </c>
      <c r="Z2151" s="17">
        <f>[1]!Table1[[#This Row],[Gross_Sales]]*[1]!Table1[[#This Row],[Discount_amount]]</f>
        <v>3750000</v>
      </c>
      <c r="AA2151" s="15">
        <f>IFERROR([1]!Table1[[#This Row],[Profit]]/[1]!Table1[[#This Row],[Sales]],0)</f>
        <v>0.24705882352941178</v>
      </c>
      <c r="AB2151" s="12">
        <f>YEAR([1]!Table1[[#This Row],[Order_Date]])</f>
        <v>2025</v>
      </c>
      <c r="AC2151" s="12">
        <f>MONTH([1]!Table1[[#This Row],[Order_Date]])</f>
        <v>7</v>
      </c>
      <c r="AD2151" s="12" t="str">
        <f t="shared" si="99"/>
        <v>Jul</v>
      </c>
      <c r="AE2151" s="12" t="str">
        <f t="shared" si="100"/>
        <v>Q3</v>
      </c>
      <c r="AF2151" s="12" t="str">
        <f t="shared" si="101"/>
        <v>2025-Jul</v>
      </c>
      <c r="AG2151" s="12">
        <f>COUNTIF(C:C,Table1[[#This Row],[Customer_ID]])</f>
        <v>4</v>
      </c>
      <c r="AH2151" s="18" t="e">
        <f>IF([1]!Table1[[#This Row],[Customer_order_count]] &gt;= 10,"FREQUENT",IF([1]!Table1[[#This Row],[Customer_order_count]] &lt;= 10,"REGULAR","OCASSIONAL"))</f>
        <v>#REF!</v>
      </c>
    </row>
    <row r="2152" spans="1:34" x14ac:dyDescent="0.25">
      <c r="A2152" s="1" t="s">
        <v>2999</v>
      </c>
      <c r="B2152" s="2">
        <v>45465</v>
      </c>
      <c r="C2152" s="3" t="s">
        <v>864</v>
      </c>
      <c r="D2152" s="4" t="s">
        <v>865</v>
      </c>
      <c r="E2152" s="4" t="s">
        <v>16</v>
      </c>
      <c r="F2152" s="5">
        <v>32</v>
      </c>
      <c r="G2152" s="3" t="s">
        <v>269</v>
      </c>
      <c r="H2152" s="3" t="s">
        <v>270</v>
      </c>
      <c r="I2152" s="3" t="s">
        <v>344</v>
      </c>
      <c r="J2152" s="3" t="s">
        <v>345</v>
      </c>
      <c r="K2152" s="3" t="s">
        <v>39</v>
      </c>
      <c r="L2152" s="5">
        <v>1</v>
      </c>
      <c r="M2152" s="5">
        <v>2200</v>
      </c>
      <c r="N2152" s="6">
        <v>0.05</v>
      </c>
      <c r="O2152" s="5">
        <v>2090</v>
      </c>
      <c r="P2152" s="5">
        <v>1400</v>
      </c>
      <c r="Q2152" s="5">
        <f>Table1[[#This Row],[Sales]]-Table1[[#This Row],[Cost]]</f>
        <v>690</v>
      </c>
      <c r="R2152" s="3" t="s">
        <v>26</v>
      </c>
      <c r="S2152" s="3" t="s">
        <v>10</v>
      </c>
      <c r="T2152" s="3" t="s">
        <v>11</v>
      </c>
      <c r="U2152" s="3" t="s">
        <v>19</v>
      </c>
      <c r="V2152" s="6">
        <f>Table1[[#This Row],[Profit]]/Table1[[#This Row],[Sales]]</f>
        <v>0.33014354066985646</v>
      </c>
      <c r="W2152" s="3">
        <f>[1]!Table1[[#This Row],[Sales]]-[1]!Table1[[#This Row],[Cost]]-[1]!Table1[[#This Row],[Profit]]</f>
        <v>0</v>
      </c>
      <c r="X2152" s="3">
        <f>[1]!Table1[[#This Row],[Quantity]]*[1]!Table1[[#This Row],[Unit_Price]]</f>
        <v>2200</v>
      </c>
      <c r="Y2152" s="7">
        <f>[1]!Table1[[#This Row],[Gross_Sales]]*[1]!Table1[[#This Row],[Discount]]</f>
        <v>110</v>
      </c>
      <c r="Z2152" s="8">
        <f>[1]!Table1[[#This Row],[Gross_Sales]]*[1]!Table1[[#This Row],[Discount_amount]]</f>
        <v>242000</v>
      </c>
      <c r="AA2152" s="6">
        <f>IFERROR([1]!Table1[[#This Row],[Profit]]/[1]!Table1[[#This Row],[Sales]],0)</f>
        <v>0.33014354066985646</v>
      </c>
      <c r="AB2152" s="3">
        <f>YEAR([1]!Table1[[#This Row],[Order_Date]])</f>
        <v>2024</v>
      </c>
      <c r="AC2152" s="3">
        <f>MONTH([1]!Table1[[#This Row],[Order_Date]])</f>
        <v>6</v>
      </c>
      <c r="AD2152" s="3" t="str">
        <f t="shared" si="99"/>
        <v>Jun</v>
      </c>
      <c r="AE2152" s="3" t="str">
        <f t="shared" si="100"/>
        <v>Q2</v>
      </c>
      <c r="AF2152" s="3" t="str">
        <f t="shared" si="101"/>
        <v>2024-Jun</v>
      </c>
      <c r="AG2152" s="3">
        <f>COUNTIF(C:C,Table1[[#This Row],[Customer_ID]])</f>
        <v>5</v>
      </c>
      <c r="AH2152" s="9" t="e">
        <f>IF([1]!Table1[[#This Row],[Customer_order_count]] &gt;= 10,"FREQUENT",IF([1]!Table1[[#This Row],[Customer_order_count]] &lt;= 10,"REGULAR","OCASSIONAL"))</f>
        <v>#REF!</v>
      </c>
    </row>
    <row r="2153" spans="1:34" x14ac:dyDescent="0.25">
      <c r="A2153" s="10" t="s">
        <v>3000</v>
      </c>
      <c r="B2153" s="11">
        <v>45664</v>
      </c>
      <c r="C2153" s="12" t="s">
        <v>447</v>
      </c>
      <c r="D2153" s="13" t="s">
        <v>448</v>
      </c>
      <c r="E2153" s="13" t="s">
        <v>16</v>
      </c>
      <c r="F2153" s="14">
        <v>21</v>
      </c>
      <c r="G2153" s="12" t="s">
        <v>275</v>
      </c>
      <c r="H2153" s="12" t="s">
        <v>276</v>
      </c>
      <c r="I2153" s="12" t="s">
        <v>264</v>
      </c>
      <c r="J2153" s="12" t="s">
        <v>265</v>
      </c>
      <c r="K2153" s="12" t="s">
        <v>46</v>
      </c>
      <c r="L2153" s="14">
        <v>1</v>
      </c>
      <c r="M2153" s="14">
        <v>800</v>
      </c>
      <c r="N2153" s="15">
        <v>0</v>
      </c>
      <c r="O2153" s="14">
        <v>800</v>
      </c>
      <c r="P2153" s="14">
        <v>500</v>
      </c>
      <c r="Q2153" s="5">
        <f>Table1[[#This Row],[Sales]]-Table1[[#This Row],[Cost]]</f>
        <v>300</v>
      </c>
      <c r="R2153" s="12" t="s">
        <v>26</v>
      </c>
      <c r="S2153" s="12" t="s">
        <v>10</v>
      </c>
      <c r="T2153" s="12" t="s">
        <v>18</v>
      </c>
      <c r="U2153" s="12" t="s">
        <v>27</v>
      </c>
      <c r="V2153" s="6">
        <f>Table1[[#This Row],[Profit]]/Table1[[#This Row],[Sales]]</f>
        <v>0.375</v>
      </c>
      <c r="W2153" s="12">
        <f>[1]!Table1[[#This Row],[Sales]]-[1]!Table1[[#This Row],[Cost]]-[1]!Table1[[#This Row],[Profit]]</f>
        <v>0</v>
      </c>
      <c r="X2153" s="12">
        <f>[1]!Table1[[#This Row],[Quantity]]*[1]!Table1[[#This Row],[Unit_Price]]</f>
        <v>800</v>
      </c>
      <c r="Y2153" s="16">
        <f>[1]!Table1[[#This Row],[Gross_Sales]]*[1]!Table1[[#This Row],[Discount]]</f>
        <v>0</v>
      </c>
      <c r="Z2153" s="17">
        <f>[1]!Table1[[#This Row],[Gross_Sales]]*[1]!Table1[[#This Row],[Discount_amount]]</f>
        <v>0</v>
      </c>
      <c r="AA2153" s="15">
        <f>IFERROR([1]!Table1[[#This Row],[Profit]]/[1]!Table1[[#This Row],[Sales]],0)</f>
        <v>0.375</v>
      </c>
      <c r="AB2153" s="12">
        <f>YEAR([1]!Table1[[#This Row],[Order_Date]])</f>
        <v>2025</v>
      </c>
      <c r="AC2153" s="12">
        <f>MONTH([1]!Table1[[#This Row],[Order_Date]])</f>
        <v>1</v>
      </c>
      <c r="AD2153" s="12" t="str">
        <f t="shared" si="99"/>
        <v>Jan</v>
      </c>
      <c r="AE2153" s="12" t="str">
        <f t="shared" si="100"/>
        <v>Q1</v>
      </c>
      <c r="AF2153" s="12" t="str">
        <f t="shared" si="101"/>
        <v>2025-Jan</v>
      </c>
      <c r="AG2153" s="12">
        <f>COUNTIF(C:C,Table1[[#This Row],[Customer_ID]])</f>
        <v>22</v>
      </c>
      <c r="AH2153" s="18" t="e">
        <f>IF([1]!Table1[[#This Row],[Customer_order_count]] &gt;= 10,"FREQUENT",IF([1]!Table1[[#This Row],[Customer_order_count]] &lt;= 10,"REGULAR","OCASSIONAL"))</f>
        <v>#REF!</v>
      </c>
    </row>
    <row r="2154" spans="1:34" x14ac:dyDescent="0.25">
      <c r="A2154" s="1" t="s">
        <v>3001</v>
      </c>
      <c r="B2154" s="2">
        <v>45763</v>
      </c>
      <c r="C2154" s="3" t="s">
        <v>853</v>
      </c>
      <c r="D2154" s="3" t="s">
        <v>854</v>
      </c>
      <c r="E2154" s="3" t="s">
        <v>16</v>
      </c>
      <c r="F2154" s="3">
        <v>47</v>
      </c>
      <c r="G2154" s="3" t="s">
        <v>263</v>
      </c>
      <c r="H2154" s="3" t="s">
        <v>5</v>
      </c>
      <c r="I2154" s="3" t="s">
        <v>37</v>
      </c>
      <c r="J2154" s="3" t="s">
        <v>38</v>
      </c>
      <c r="K2154" s="3" t="s">
        <v>39</v>
      </c>
      <c r="L2154" s="3">
        <v>4</v>
      </c>
      <c r="M2154" s="3">
        <v>900</v>
      </c>
      <c r="N2154" s="3">
        <v>0.05</v>
      </c>
      <c r="O2154" s="3">
        <v>3420</v>
      </c>
      <c r="P2154" s="3">
        <v>2200</v>
      </c>
      <c r="Q2154" s="5">
        <f>Table1[[#This Row],[Sales]]-Table1[[#This Row],[Cost]]</f>
        <v>1220</v>
      </c>
      <c r="R2154" s="3" t="s">
        <v>98</v>
      </c>
      <c r="S2154" s="3" t="s">
        <v>287</v>
      </c>
      <c r="T2154" s="3" t="s">
        <v>11</v>
      </c>
      <c r="U2154" s="3" t="s">
        <v>12</v>
      </c>
      <c r="V2154" s="6">
        <f>Table1[[#This Row],[Profit]]/Table1[[#This Row],[Sales]]</f>
        <v>0.35672514619883039</v>
      </c>
      <c r="W2154" s="3">
        <f>[1]!Table1[[#This Row],[Sales]]-[1]!Table1[[#This Row],[Cost]]-[1]!Table1[[#This Row],[Profit]]</f>
        <v>-4400</v>
      </c>
      <c r="X2154" s="3">
        <f>[1]!Table1[[#This Row],[Quantity]]*[1]!Table1[[#This Row],[Unit_Price]]</f>
        <v>3600</v>
      </c>
      <c r="Y2154" s="3">
        <f>[1]!Table1[[#This Row],[Gross_Sales]]*[1]!Table1[[#This Row],[Discount]]</f>
        <v>180</v>
      </c>
      <c r="Z2154" s="3">
        <f>[1]!Table1[[#This Row],[Gross_Sales]]*[1]!Table1[[#This Row],[Discount_amount]]</f>
        <v>648000</v>
      </c>
      <c r="AA2154" s="3">
        <f>IFERROR([1]!Table1[[#This Row],[Profit]]/[1]!Table1[[#This Row],[Sales]],0)</f>
        <v>0.35672514619883039</v>
      </c>
      <c r="AB2154" s="3">
        <f>YEAR([1]!Table1[[#This Row],[Order_Date]])</f>
        <v>2025</v>
      </c>
      <c r="AC2154" s="3">
        <f>MONTH([1]!Table1[[#This Row],[Order_Date]])</f>
        <v>4</v>
      </c>
      <c r="AD2154" s="3" t="str">
        <f t="shared" si="99"/>
        <v>Apr</v>
      </c>
      <c r="AE2154" s="3" t="str">
        <f t="shared" si="100"/>
        <v>Q2</v>
      </c>
      <c r="AF2154" s="3" t="str">
        <f t="shared" si="101"/>
        <v>2025-Apr</v>
      </c>
      <c r="AG2154" s="3">
        <f>COUNTIF(C:C,Table1[[#This Row],[Customer_ID]])</f>
        <v>9</v>
      </c>
      <c r="AH2154" s="9" t="e">
        <f>IF([1]!Table1[[#This Row],[Customer_order_count]] &gt;= 10,"FREQUENT",IF([1]!Table1[[#This Row],[Customer_order_count]] &lt;= 10,"REGULAR","OCASSIONAL"))</f>
        <v>#REF!</v>
      </c>
    </row>
    <row r="2155" spans="1:34" x14ac:dyDescent="0.25">
      <c r="A2155" s="10" t="s">
        <v>3002</v>
      </c>
      <c r="B2155" s="11">
        <v>45744</v>
      </c>
      <c r="C2155" s="12" t="s">
        <v>1163</v>
      </c>
      <c r="D2155" s="12" t="s">
        <v>557</v>
      </c>
      <c r="E2155" s="12" t="s">
        <v>3</v>
      </c>
      <c r="F2155" s="12">
        <v>52</v>
      </c>
      <c r="G2155" s="12" t="s">
        <v>295</v>
      </c>
      <c r="H2155" s="12" t="s">
        <v>270</v>
      </c>
      <c r="I2155" s="12" t="s">
        <v>51</v>
      </c>
      <c r="J2155" s="12" t="s">
        <v>52</v>
      </c>
      <c r="K2155" s="12" t="s">
        <v>8</v>
      </c>
      <c r="L2155" s="12">
        <v>2</v>
      </c>
      <c r="M2155" s="12">
        <v>4500</v>
      </c>
      <c r="N2155" s="12">
        <v>0.05</v>
      </c>
      <c r="O2155" s="12">
        <v>0</v>
      </c>
      <c r="P2155" s="12">
        <v>6400</v>
      </c>
      <c r="Q2155" s="5">
        <f>Table1[[#This Row],[Sales]]-Table1[[#This Row],[Cost]]</f>
        <v>-6400</v>
      </c>
      <c r="R2155" s="12" t="s">
        <v>77</v>
      </c>
      <c r="S2155" s="12" t="s">
        <v>291</v>
      </c>
      <c r="T2155" s="12" t="s">
        <v>18</v>
      </c>
      <c r="U2155" s="12" t="s">
        <v>27</v>
      </c>
      <c r="V2155" s="3" t="e">
        <f>Table1[[#This Row],[Profit]]/Table1[[#This Row],[Sales]]</f>
        <v>#DIV/0!</v>
      </c>
      <c r="W2155" s="12">
        <f>[1]!Table1[[#This Row],[Sales]]-[1]!Table1[[#This Row],[Cost]]-[1]!Table1[[#This Row],[Profit]]</f>
        <v>-6400</v>
      </c>
      <c r="X2155" s="12">
        <f>[1]!Table1[[#This Row],[Quantity]]*[1]!Table1[[#This Row],[Unit_Price]]</f>
        <v>9000</v>
      </c>
      <c r="Y2155" s="12">
        <f>[1]!Table1[[#This Row],[Gross_Sales]]*[1]!Table1[[#This Row],[Discount]]</f>
        <v>450</v>
      </c>
      <c r="Z2155" s="12">
        <f>[1]!Table1[[#This Row],[Gross_Sales]]*[1]!Table1[[#This Row],[Discount_amount]]</f>
        <v>4050000</v>
      </c>
      <c r="AA2155" s="12">
        <f>IFERROR([1]!Table1[[#This Row],[Profit]]/[1]!Table1[[#This Row],[Sales]],0)</f>
        <v>0</v>
      </c>
      <c r="AB2155" s="12">
        <f>YEAR([1]!Table1[[#This Row],[Order_Date]])</f>
        <v>2025</v>
      </c>
      <c r="AC2155" s="12">
        <f>MONTH([1]!Table1[[#This Row],[Order_Date]])</f>
        <v>3</v>
      </c>
      <c r="AD2155" s="12" t="str">
        <f t="shared" si="99"/>
        <v>Mar</v>
      </c>
      <c r="AE2155" s="12" t="str">
        <f t="shared" si="100"/>
        <v>Q1</v>
      </c>
      <c r="AF2155" s="12" t="str">
        <f t="shared" si="101"/>
        <v>2025-Mar</v>
      </c>
      <c r="AG2155" s="12">
        <f>COUNTIF(C:C,Table1[[#This Row],[Customer_ID]])</f>
        <v>15</v>
      </c>
      <c r="AH2155" s="18" t="e">
        <f>IF([1]!Table1[[#This Row],[Customer_order_count]] &gt;= 10,"FREQUENT",IF([1]!Table1[[#This Row],[Customer_order_count]] &lt;= 10,"REGULAR","OCASSIONAL"))</f>
        <v>#REF!</v>
      </c>
    </row>
    <row r="2156" spans="1:34" x14ac:dyDescent="0.25">
      <c r="A2156" s="1" t="s">
        <v>3003</v>
      </c>
      <c r="B2156" s="2">
        <v>45874</v>
      </c>
      <c r="C2156" s="3" t="s">
        <v>1020</v>
      </c>
      <c r="D2156" s="4" t="s">
        <v>184</v>
      </c>
      <c r="E2156" s="4" t="s">
        <v>3</v>
      </c>
      <c r="F2156" s="5">
        <v>44</v>
      </c>
      <c r="G2156" s="3" t="s">
        <v>269</v>
      </c>
      <c r="H2156" s="3" t="s">
        <v>270</v>
      </c>
      <c r="I2156" s="3" t="s">
        <v>143</v>
      </c>
      <c r="J2156" s="3" t="s">
        <v>144</v>
      </c>
      <c r="K2156" s="3" t="s">
        <v>76</v>
      </c>
      <c r="L2156" s="5">
        <v>3</v>
      </c>
      <c r="M2156" s="5">
        <v>700</v>
      </c>
      <c r="N2156" s="6">
        <v>0.15</v>
      </c>
      <c r="O2156" s="5">
        <v>1785</v>
      </c>
      <c r="P2156" s="5">
        <v>1710</v>
      </c>
      <c r="Q2156" s="5">
        <f>Table1[[#This Row],[Sales]]-Table1[[#This Row],[Cost]]</f>
        <v>75</v>
      </c>
      <c r="R2156" s="3" t="s">
        <v>26</v>
      </c>
      <c r="S2156" s="3" t="s">
        <v>10</v>
      </c>
      <c r="T2156" s="3" t="s">
        <v>33</v>
      </c>
      <c r="U2156" s="3" t="s">
        <v>12</v>
      </c>
      <c r="V2156" s="6">
        <f>Table1[[#This Row],[Profit]]/Table1[[#This Row],[Sales]]</f>
        <v>4.2016806722689079E-2</v>
      </c>
      <c r="W2156" s="3">
        <f>[1]!Table1[[#This Row],[Sales]]-[1]!Table1[[#This Row],[Cost]]-[1]!Table1[[#This Row],[Profit]]</f>
        <v>0</v>
      </c>
      <c r="X2156" s="3">
        <f>[1]!Table1[[#This Row],[Quantity]]*[1]!Table1[[#This Row],[Unit_Price]]</f>
        <v>2100</v>
      </c>
      <c r="Y2156" s="7">
        <f>[1]!Table1[[#This Row],[Gross_Sales]]*[1]!Table1[[#This Row],[Discount]]</f>
        <v>315</v>
      </c>
      <c r="Z2156" s="8">
        <f>[1]!Table1[[#This Row],[Gross_Sales]]*[1]!Table1[[#This Row],[Discount_amount]]</f>
        <v>661500</v>
      </c>
      <c r="AA2156" s="6">
        <f>IFERROR([1]!Table1[[#This Row],[Profit]]/[1]!Table1[[#This Row],[Sales]],0)</f>
        <v>4.2016806722689079E-2</v>
      </c>
      <c r="AB2156" s="3">
        <f>YEAR([1]!Table1[[#This Row],[Order_Date]])</f>
        <v>2025</v>
      </c>
      <c r="AC2156" s="3">
        <f>MONTH([1]!Table1[[#This Row],[Order_Date]])</f>
        <v>8</v>
      </c>
      <c r="AD2156" s="3" t="str">
        <f t="shared" si="99"/>
        <v>Aug</v>
      </c>
      <c r="AE2156" s="3" t="str">
        <f t="shared" si="100"/>
        <v>Q3</v>
      </c>
      <c r="AF2156" s="3" t="str">
        <f t="shared" si="101"/>
        <v>2025-Aug</v>
      </c>
      <c r="AG2156" s="3">
        <f>COUNTIF(C:C,Table1[[#This Row],[Customer_ID]])</f>
        <v>7</v>
      </c>
      <c r="AH2156" s="9" t="e">
        <f>IF([1]!Table1[[#This Row],[Customer_order_count]] &gt;= 10,"FREQUENT",IF([1]!Table1[[#This Row],[Customer_order_count]] &lt;= 10,"REGULAR","OCASSIONAL"))</f>
        <v>#REF!</v>
      </c>
    </row>
    <row r="2157" spans="1:34" x14ac:dyDescent="0.25">
      <c r="A2157" s="10" t="s">
        <v>3004</v>
      </c>
      <c r="B2157" s="11">
        <v>45702</v>
      </c>
      <c r="C2157" s="12" t="s">
        <v>3005</v>
      </c>
      <c r="D2157" s="12" t="s">
        <v>1123</v>
      </c>
      <c r="E2157" s="12" t="s">
        <v>3</v>
      </c>
      <c r="F2157" s="12">
        <v>38</v>
      </c>
      <c r="G2157" s="12" t="s">
        <v>263</v>
      </c>
      <c r="H2157" s="12" t="s">
        <v>5</v>
      </c>
      <c r="I2157" s="12" t="s">
        <v>44</v>
      </c>
      <c r="J2157" s="12" t="s">
        <v>45</v>
      </c>
      <c r="K2157" s="12" t="s">
        <v>46</v>
      </c>
      <c r="L2157" s="12">
        <v>2</v>
      </c>
      <c r="M2157" s="12">
        <v>2500</v>
      </c>
      <c r="N2157" s="12">
        <v>0.1</v>
      </c>
      <c r="O2157" s="12">
        <v>0</v>
      </c>
      <c r="P2157" s="12">
        <v>3000</v>
      </c>
      <c r="Q2157" s="5">
        <f>Table1[[#This Row],[Sales]]-Table1[[#This Row],[Cost]]</f>
        <v>-3000</v>
      </c>
      <c r="R2157" s="12" t="s">
        <v>77</v>
      </c>
      <c r="S2157" s="12" t="s">
        <v>291</v>
      </c>
      <c r="T2157" s="12" t="s">
        <v>18</v>
      </c>
      <c r="U2157" s="12" t="s">
        <v>19</v>
      </c>
      <c r="V2157" s="3" t="e">
        <f>Table1[[#This Row],[Profit]]/Table1[[#This Row],[Sales]]</f>
        <v>#DIV/0!</v>
      </c>
      <c r="W2157" s="12">
        <f>[1]!Table1[[#This Row],[Sales]]-[1]!Table1[[#This Row],[Cost]]-[1]!Table1[[#This Row],[Profit]]</f>
        <v>-3000</v>
      </c>
      <c r="X2157" s="12">
        <f>[1]!Table1[[#This Row],[Quantity]]*[1]!Table1[[#This Row],[Unit_Price]]</f>
        <v>5000</v>
      </c>
      <c r="Y2157" s="12">
        <f>[1]!Table1[[#This Row],[Gross_Sales]]*[1]!Table1[[#This Row],[Discount]]</f>
        <v>500</v>
      </c>
      <c r="Z2157" s="12">
        <f>[1]!Table1[[#This Row],[Gross_Sales]]*[1]!Table1[[#This Row],[Discount_amount]]</f>
        <v>2500000</v>
      </c>
      <c r="AA2157" s="12">
        <f>IFERROR([1]!Table1[[#This Row],[Profit]]/[1]!Table1[[#This Row],[Sales]],0)</f>
        <v>0</v>
      </c>
      <c r="AB2157" s="12">
        <f>YEAR([1]!Table1[[#This Row],[Order_Date]])</f>
        <v>2025</v>
      </c>
      <c r="AC2157" s="12">
        <f>MONTH([1]!Table1[[#This Row],[Order_Date]])</f>
        <v>2</v>
      </c>
      <c r="AD2157" s="12" t="str">
        <f t="shared" si="99"/>
        <v>Feb</v>
      </c>
      <c r="AE2157" s="12" t="str">
        <f t="shared" si="100"/>
        <v>Q1</v>
      </c>
      <c r="AF2157" s="12" t="str">
        <f t="shared" si="101"/>
        <v>2025-Feb</v>
      </c>
      <c r="AG2157" s="12">
        <f>COUNTIF(C:C,Table1[[#This Row],[Customer_ID]])</f>
        <v>1</v>
      </c>
      <c r="AH2157" s="18" t="e">
        <f>IF([1]!Table1[[#This Row],[Customer_order_count]] &gt;= 10,"FREQUENT",IF([1]!Table1[[#This Row],[Customer_order_count]] &lt;= 10,"REGULAR","OCASSIONAL"))</f>
        <v>#REF!</v>
      </c>
    </row>
    <row r="2158" spans="1:34" x14ac:dyDescent="0.25">
      <c r="A2158" s="1" t="s">
        <v>3006</v>
      </c>
      <c r="B2158" s="2">
        <v>45424</v>
      </c>
      <c r="C2158" s="3" t="s">
        <v>2136</v>
      </c>
      <c r="D2158" s="4" t="s">
        <v>2137</v>
      </c>
      <c r="E2158" s="4" t="s">
        <v>16</v>
      </c>
      <c r="F2158" s="5">
        <v>38</v>
      </c>
      <c r="G2158" s="3" t="s">
        <v>407</v>
      </c>
      <c r="H2158" s="3" t="s">
        <v>285</v>
      </c>
      <c r="I2158" s="3" t="s">
        <v>74</v>
      </c>
      <c r="J2158" s="3" t="s">
        <v>75</v>
      </c>
      <c r="K2158" s="3" t="s">
        <v>76</v>
      </c>
      <c r="L2158" s="5">
        <v>2</v>
      </c>
      <c r="M2158" s="5">
        <v>550</v>
      </c>
      <c r="N2158" s="6">
        <v>0.05</v>
      </c>
      <c r="O2158" s="5">
        <v>1045</v>
      </c>
      <c r="P2158" s="5">
        <v>900</v>
      </c>
      <c r="Q2158" s="5">
        <f>Table1[[#This Row],[Sales]]-Table1[[#This Row],[Cost]]</f>
        <v>145</v>
      </c>
      <c r="R2158" s="3" t="s">
        <v>26</v>
      </c>
      <c r="S2158" s="3" t="s">
        <v>10</v>
      </c>
      <c r="T2158" s="3" t="s">
        <v>11</v>
      </c>
      <c r="U2158" s="3" t="s">
        <v>19</v>
      </c>
      <c r="V2158" s="6">
        <f>Table1[[#This Row],[Profit]]/Table1[[#This Row],[Sales]]</f>
        <v>0.13875598086124402</v>
      </c>
      <c r="W2158" s="3">
        <f>[1]!Table1[[#This Row],[Sales]]-[1]!Table1[[#This Row],[Cost]]-[1]!Table1[[#This Row],[Profit]]</f>
        <v>0</v>
      </c>
      <c r="X2158" s="3">
        <f>[1]!Table1[[#This Row],[Quantity]]*[1]!Table1[[#This Row],[Unit_Price]]</f>
        <v>1100</v>
      </c>
      <c r="Y2158" s="7">
        <f>[1]!Table1[[#This Row],[Gross_Sales]]*[1]!Table1[[#This Row],[Discount]]</f>
        <v>55</v>
      </c>
      <c r="Z2158" s="8">
        <f>[1]!Table1[[#This Row],[Gross_Sales]]*[1]!Table1[[#This Row],[Discount_amount]]</f>
        <v>60500</v>
      </c>
      <c r="AA2158" s="6">
        <f>IFERROR([1]!Table1[[#This Row],[Profit]]/[1]!Table1[[#This Row],[Sales]],0)</f>
        <v>0.13875598086124402</v>
      </c>
      <c r="AB2158" s="3">
        <f>YEAR([1]!Table1[[#This Row],[Order_Date]])</f>
        <v>2024</v>
      </c>
      <c r="AC2158" s="3">
        <f>MONTH([1]!Table1[[#This Row],[Order_Date]])</f>
        <v>5</v>
      </c>
      <c r="AD2158" s="3" t="str">
        <f t="shared" si="99"/>
        <v>May</v>
      </c>
      <c r="AE2158" s="3" t="str">
        <f t="shared" si="100"/>
        <v>Q2</v>
      </c>
      <c r="AF2158" s="3" t="str">
        <f t="shared" si="101"/>
        <v>2024-May</v>
      </c>
      <c r="AG2158" s="3">
        <f>COUNTIF(C:C,Table1[[#This Row],[Customer_ID]])</f>
        <v>2</v>
      </c>
      <c r="AH2158" s="9" t="e">
        <f>IF([1]!Table1[[#This Row],[Customer_order_count]] &gt;= 10,"FREQUENT",IF([1]!Table1[[#This Row],[Customer_order_count]] &lt;= 10,"REGULAR","OCASSIONAL"))</f>
        <v>#REF!</v>
      </c>
    </row>
    <row r="2159" spans="1:34" x14ac:dyDescent="0.25">
      <c r="A2159" s="10" t="s">
        <v>3007</v>
      </c>
      <c r="B2159" s="11">
        <v>45613</v>
      </c>
      <c r="C2159" s="12" t="s">
        <v>3008</v>
      </c>
      <c r="D2159" s="13" t="s">
        <v>851</v>
      </c>
      <c r="E2159" s="13" t="s">
        <v>3</v>
      </c>
      <c r="F2159" s="14">
        <v>60</v>
      </c>
      <c r="G2159" s="12" t="s">
        <v>290</v>
      </c>
      <c r="H2159" s="12" t="s">
        <v>276</v>
      </c>
      <c r="I2159" s="12" t="s">
        <v>264</v>
      </c>
      <c r="J2159" s="12" t="s">
        <v>265</v>
      </c>
      <c r="K2159" s="12" t="s">
        <v>46</v>
      </c>
      <c r="L2159" s="14">
        <v>1</v>
      </c>
      <c r="M2159" s="14">
        <v>800</v>
      </c>
      <c r="N2159" s="15">
        <v>0.15</v>
      </c>
      <c r="O2159" s="14">
        <v>680</v>
      </c>
      <c r="P2159" s="14">
        <v>500</v>
      </c>
      <c r="Q2159" s="5">
        <f>Table1[[#This Row],[Sales]]-Table1[[#This Row],[Cost]]</f>
        <v>180</v>
      </c>
      <c r="R2159" s="12" t="s">
        <v>26</v>
      </c>
      <c r="S2159" s="12" t="s">
        <v>10</v>
      </c>
      <c r="T2159" s="12" t="s">
        <v>40</v>
      </c>
      <c r="U2159" s="12" t="s">
        <v>19</v>
      </c>
      <c r="V2159" s="6">
        <f>Table1[[#This Row],[Profit]]/Table1[[#This Row],[Sales]]</f>
        <v>0.26470588235294118</v>
      </c>
      <c r="W2159" s="12">
        <f>[1]!Table1[[#This Row],[Sales]]-[1]!Table1[[#This Row],[Cost]]-[1]!Table1[[#This Row],[Profit]]</f>
        <v>0</v>
      </c>
      <c r="X2159" s="12">
        <f>[1]!Table1[[#This Row],[Quantity]]*[1]!Table1[[#This Row],[Unit_Price]]</f>
        <v>800</v>
      </c>
      <c r="Y2159" s="16">
        <f>[1]!Table1[[#This Row],[Gross_Sales]]*[1]!Table1[[#This Row],[Discount]]</f>
        <v>120</v>
      </c>
      <c r="Z2159" s="17">
        <f>[1]!Table1[[#This Row],[Gross_Sales]]*[1]!Table1[[#This Row],[Discount_amount]]</f>
        <v>96000</v>
      </c>
      <c r="AA2159" s="15">
        <f>IFERROR([1]!Table1[[#This Row],[Profit]]/[1]!Table1[[#This Row],[Sales]],0)</f>
        <v>0.26470588235294118</v>
      </c>
      <c r="AB2159" s="12">
        <f>YEAR([1]!Table1[[#This Row],[Order_Date]])</f>
        <v>2024</v>
      </c>
      <c r="AC2159" s="12">
        <f>MONTH([1]!Table1[[#This Row],[Order_Date]])</f>
        <v>11</v>
      </c>
      <c r="AD2159" s="12" t="str">
        <f t="shared" si="99"/>
        <v>Nov</v>
      </c>
      <c r="AE2159" s="12" t="str">
        <f t="shared" si="100"/>
        <v>Q4</v>
      </c>
      <c r="AF2159" s="12" t="str">
        <f t="shared" si="101"/>
        <v>2024-Nov</v>
      </c>
      <c r="AG2159" s="12">
        <f>COUNTIF(C:C,Table1[[#This Row],[Customer_ID]])</f>
        <v>1</v>
      </c>
      <c r="AH2159" s="18" t="e">
        <f>IF([1]!Table1[[#This Row],[Customer_order_count]] &gt;= 10,"FREQUENT",IF([1]!Table1[[#This Row],[Customer_order_count]] &lt;= 10,"REGULAR","OCASSIONAL"))</f>
        <v>#REF!</v>
      </c>
    </row>
    <row r="2160" spans="1:34" x14ac:dyDescent="0.25">
      <c r="A2160" s="1" t="s">
        <v>3009</v>
      </c>
      <c r="B2160" s="2">
        <v>45752</v>
      </c>
      <c r="C2160" s="3" t="s">
        <v>650</v>
      </c>
      <c r="D2160" s="3" t="s">
        <v>651</v>
      </c>
      <c r="E2160" s="3" t="s">
        <v>3</v>
      </c>
      <c r="F2160" s="3">
        <v>48</v>
      </c>
      <c r="G2160" s="3" t="s">
        <v>317</v>
      </c>
      <c r="H2160" s="3" t="s">
        <v>5</v>
      </c>
      <c r="I2160" s="3" t="s">
        <v>37</v>
      </c>
      <c r="J2160" s="3" t="s">
        <v>38</v>
      </c>
      <c r="K2160" s="3" t="s">
        <v>39</v>
      </c>
      <c r="L2160" s="3">
        <v>2</v>
      </c>
      <c r="M2160" s="3">
        <v>900</v>
      </c>
      <c r="N2160" s="3">
        <v>0</v>
      </c>
      <c r="O2160" s="3">
        <v>1800</v>
      </c>
      <c r="P2160" s="3">
        <v>1100</v>
      </c>
      <c r="Q2160" s="5">
        <f>Table1[[#This Row],[Sales]]-Table1[[#This Row],[Cost]]</f>
        <v>700</v>
      </c>
      <c r="R2160" s="3" t="s">
        <v>77</v>
      </c>
      <c r="S2160" s="3" t="s">
        <v>287</v>
      </c>
      <c r="T2160" s="3" t="s">
        <v>11</v>
      </c>
      <c r="U2160" s="3" t="s">
        <v>27</v>
      </c>
      <c r="V2160" s="6">
        <f>Table1[[#This Row],[Profit]]/Table1[[#This Row],[Sales]]</f>
        <v>0.3888888888888889</v>
      </c>
      <c r="W2160" s="3">
        <f>[1]!Table1[[#This Row],[Sales]]-[1]!Table1[[#This Row],[Cost]]-[1]!Table1[[#This Row],[Profit]]</f>
        <v>-2200</v>
      </c>
      <c r="X2160" s="3">
        <f>[1]!Table1[[#This Row],[Quantity]]*[1]!Table1[[#This Row],[Unit_Price]]</f>
        <v>1800</v>
      </c>
      <c r="Y2160" s="3">
        <f>[1]!Table1[[#This Row],[Gross_Sales]]*[1]!Table1[[#This Row],[Discount]]</f>
        <v>0</v>
      </c>
      <c r="Z2160" s="3">
        <f>[1]!Table1[[#This Row],[Gross_Sales]]*[1]!Table1[[#This Row],[Discount_amount]]</f>
        <v>0</v>
      </c>
      <c r="AA2160" s="3">
        <f>IFERROR([1]!Table1[[#This Row],[Profit]]/[1]!Table1[[#This Row],[Sales]],0)</f>
        <v>0.3888888888888889</v>
      </c>
      <c r="AB2160" s="3">
        <f>YEAR([1]!Table1[[#This Row],[Order_Date]])</f>
        <v>2025</v>
      </c>
      <c r="AC2160" s="3">
        <f>MONTH([1]!Table1[[#This Row],[Order_Date]])</f>
        <v>4</v>
      </c>
      <c r="AD2160" s="3" t="str">
        <f t="shared" si="99"/>
        <v>Apr</v>
      </c>
      <c r="AE2160" s="3" t="str">
        <f t="shared" si="100"/>
        <v>Q2</v>
      </c>
      <c r="AF2160" s="3" t="str">
        <f t="shared" si="101"/>
        <v>2025-Apr</v>
      </c>
      <c r="AG2160" s="3">
        <f>COUNTIF(C:C,Table1[[#This Row],[Customer_ID]])</f>
        <v>18</v>
      </c>
      <c r="AH2160" s="9" t="e">
        <f>IF([1]!Table1[[#This Row],[Customer_order_count]] &gt;= 10,"FREQUENT",IF([1]!Table1[[#This Row],[Customer_order_count]] &lt;= 10,"REGULAR","OCASSIONAL"))</f>
        <v>#REF!</v>
      </c>
    </row>
    <row r="2161" spans="1:34" x14ac:dyDescent="0.25">
      <c r="A2161" s="10" t="s">
        <v>3010</v>
      </c>
      <c r="B2161" s="11">
        <v>45335</v>
      </c>
      <c r="C2161" s="12" t="s">
        <v>3011</v>
      </c>
      <c r="D2161" s="13" t="s">
        <v>2622</v>
      </c>
      <c r="E2161" s="13" t="s">
        <v>16</v>
      </c>
      <c r="F2161" s="14">
        <v>52</v>
      </c>
      <c r="G2161" s="12" t="s">
        <v>290</v>
      </c>
      <c r="H2161" s="12" t="s">
        <v>276</v>
      </c>
      <c r="I2161" s="12" t="s">
        <v>56</v>
      </c>
      <c r="J2161" s="12" t="s">
        <v>57</v>
      </c>
      <c r="K2161" s="12" t="s">
        <v>58</v>
      </c>
      <c r="L2161" s="14">
        <v>1</v>
      </c>
      <c r="M2161" s="14">
        <v>1200</v>
      </c>
      <c r="N2161" s="15">
        <v>0.15</v>
      </c>
      <c r="O2161" s="14">
        <v>1020</v>
      </c>
      <c r="P2161" s="14">
        <v>800</v>
      </c>
      <c r="Q2161" s="5">
        <f>Table1[[#This Row],[Sales]]-Table1[[#This Row],[Cost]]</f>
        <v>220</v>
      </c>
      <c r="R2161" s="12" t="s">
        <v>98</v>
      </c>
      <c r="S2161" s="12" t="s">
        <v>10</v>
      </c>
      <c r="T2161" s="12" t="s">
        <v>18</v>
      </c>
      <c r="U2161" s="12" t="s">
        <v>12</v>
      </c>
      <c r="V2161" s="6">
        <f>Table1[[#This Row],[Profit]]/Table1[[#This Row],[Sales]]</f>
        <v>0.21568627450980393</v>
      </c>
      <c r="W2161" s="12">
        <f>[1]!Table1[[#This Row],[Sales]]-[1]!Table1[[#This Row],[Cost]]-[1]!Table1[[#This Row],[Profit]]</f>
        <v>0</v>
      </c>
      <c r="X2161" s="12">
        <f>[1]!Table1[[#This Row],[Quantity]]*[1]!Table1[[#This Row],[Unit_Price]]</f>
        <v>1200</v>
      </c>
      <c r="Y2161" s="16">
        <f>[1]!Table1[[#This Row],[Gross_Sales]]*[1]!Table1[[#This Row],[Discount]]</f>
        <v>180</v>
      </c>
      <c r="Z2161" s="17">
        <f>[1]!Table1[[#This Row],[Gross_Sales]]*[1]!Table1[[#This Row],[Discount_amount]]</f>
        <v>216000</v>
      </c>
      <c r="AA2161" s="15">
        <f>IFERROR([1]!Table1[[#This Row],[Profit]]/[1]!Table1[[#This Row],[Sales]],0)</f>
        <v>0.21568627450980393</v>
      </c>
      <c r="AB2161" s="12">
        <f>YEAR([1]!Table1[[#This Row],[Order_Date]])</f>
        <v>2024</v>
      </c>
      <c r="AC2161" s="12">
        <f>MONTH([1]!Table1[[#This Row],[Order_Date]])</f>
        <v>2</v>
      </c>
      <c r="AD2161" s="12" t="str">
        <f t="shared" si="99"/>
        <v>Feb</v>
      </c>
      <c r="AE2161" s="12" t="str">
        <f t="shared" si="100"/>
        <v>Q1</v>
      </c>
      <c r="AF2161" s="12" t="str">
        <f t="shared" si="101"/>
        <v>2024-Feb</v>
      </c>
      <c r="AG2161" s="12">
        <f>COUNTIF(C:C,Table1[[#This Row],[Customer_ID]])</f>
        <v>2</v>
      </c>
      <c r="AH2161" s="18" t="e">
        <f>IF([1]!Table1[[#This Row],[Customer_order_count]] &gt;= 10,"FREQUENT",IF([1]!Table1[[#This Row],[Customer_order_count]] &lt;= 10,"REGULAR","OCASSIONAL"))</f>
        <v>#REF!</v>
      </c>
    </row>
    <row r="2162" spans="1:34" x14ac:dyDescent="0.25">
      <c r="A2162" s="1" t="s">
        <v>3012</v>
      </c>
      <c r="B2162" s="2">
        <v>45542</v>
      </c>
      <c r="C2162" s="3" t="s">
        <v>699</v>
      </c>
      <c r="D2162" s="4" t="s">
        <v>700</v>
      </c>
      <c r="E2162" s="4" t="s">
        <v>3</v>
      </c>
      <c r="F2162" s="5">
        <v>45</v>
      </c>
      <c r="G2162" s="3" t="s">
        <v>295</v>
      </c>
      <c r="H2162" s="3" t="s">
        <v>270</v>
      </c>
      <c r="I2162" s="3" t="s">
        <v>109</v>
      </c>
      <c r="J2162" s="3" t="s">
        <v>110</v>
      </c>
      <c r="K2162" s="3" t="s">
        <v>8</v>
      </c>
      <c r="L2162" s="5">
        <v>1</v>
      </c>
      <c r="M2162" s="5">
        <v>4000</v>
      </c>
      <c r="N2162" s="6">
        <v>0.15</v>
      </c>
      <c r="O2162" s="5">
        <v>3400</v>
      </c>
      <c r="P2162" s="5">
        <v>2900</v>
      </c>
      <c r="Q2162" s="5">
        <f>Table1[[#This Row],[Sales]]-Table1[[#This Row],[Cost]]</f>
        <v>500</v>
      </c>
      <c r="R2162" s="3" t="s">
        <v>77</v>
      </c>
      <c r="S2162" s="3" t="s">
        <v>10</v>
      </c>
      <c r="T2162" s="3" t="s">
        <v>33</v>
      </c>
      <c r="U2162" s="3" t="s">
        <v>12</v>
      </c>
      <c r="V2162" s="6">
        <f>Table1[[#This Row],[Profit]]/Table1[[#This Row],[Sales]]</f>
        <v>0.14705882352941177</v>
      </c>
      <c r="W2162" s="3">
        <f>[1]!Table1[[#This Row],[Sales]]-[1]!Table1[[#This Row],[Cost]]-[1]!Table1[[#This Row],[Profit]]</f>
        <v>0</v>
      </c>
      <c r="X2162" s="3">
        <f>[1]!Table1[[#This Row],[Quantity]]*[1]!Table1[[#This Row],[Unit_Price]]</f>
        <v>4000</v>
      </c>
      <c r="Y2162" s="7">
        <f>[1]!Table1[[#This Row],[Gross_Sales]]*[1]!Table1[[#This Row],[Discount]]</f>
        <v>600</v>
      </c>
      <c r="Z2162" s="8">
        <f>[1]!Table1[[#This Row],[Gross_Sales]]*[1]!Table1[[#This Row],[Discount_amount]]</f>
        <v>2400000</v>
      </c>
      <c r="AA2162" s="6">
        <f>IFERROR([1]!Table1[[#This Row],[Profit]]/[1]!Table1[[#This Row],[Sales]],0)</f>
        <v>0.14705882352941177</v>
      </c>
      <c r="AB2162" s="3">
        <f>YEAR([1]!Table1[[#This Row],[Order_Date]])</f>
        <v>2024</v>
      </c>
      <c r="AC2162" s="3">
        <f>MONTH([1]!Table1[[#This Row],[Order_Date]])</f>
        <v>9</v>
      </c>
      <c r="AD2162" s="3" t="str">
        <f t="shared" si="99"/>
        <v>Sep</v>
      </c>
      <c r="AE2162" s="3" t="str">
        <f t="shared" si="100"/>
        <v>Q3</v>
      </c>
      <c r="AF2162" s="3" t="str">
        <f t="shared" si="101"/>
        <v>2024-Sep</v>
      </c>
      <c r="AG2162" s="3">
        <f>COUNTIF(C:C,Table1[[#This Row],[Customer_ID]])</f>
        <v>14</v>
      </c>
      <c r="AH2162" s="9" t="e">
        <f>IF([1]!Table1[[#This Row],[Customer_order_count]] &gt;= 10,"FREQUENT",IF([1]!Table1[[#This Row],[Customer_order_count]] &lt;= 10,"REGULAR","OCASSIONAL"))</f>
        <v>#REF!</v>
      </c>
    </row>
    <row r="2163" spans="1:34" x14ac:dyDescent="0.25">
      <c r="A2163" s="10" t="s">
        <v>3013</v>
      </c>
      <c r="B2163" s="11">
        <v>45399</v>
      </c>
      <c r="C2163" s="12" t="s">
        <v>2187</v>
      </c>
      <c r="D2163" s="13" t="s">
        <v>441</v>
      </c>
      <c r="E2163" s="13" t="s">
        <v>16</v>
      </c>
      <c r="F2163" s="14">
        <v>49</v>
      </c>
      <c r="G2163" s="12" t="s">
        <v>275</v>
      </c>
      <c r="H2163" s="12" t="s">
        <v>276</v>
      </c>
      <c r="I2163" s="12" t="s">
        <v>344</v>
      </c>
      <c r="J2163" s="12" t="s">
        <v>345</v>
      </c>
      <c r="K2163" s="12" t="s">
        <v>39</v>
      </c>
      <c r="L2163" s="14">
        <v>1</v>
      </c>
      <c r="M2163" s="14">
        <v>2200</v>
      </c>
      <c r="N2163" s="15">
        <v>0.1</v>
      </c>
      <c r="O2163" s="14">
        <v>1980</v>
      </c>
      <c r="P2163" s="14">
        <v>1400</v>
      </c>
      <c r="Q2163" s="5">
        <f>Table1[[#This Row],[Sales]]-Table1[[#This Row],[Cost]]</f>
        <v>580</v>
      </c>
      <c r="R2163" s="12" t="s">
        <v>26</v>
      </c>
      <c r="S2163" s="12" t="s">
        <v>10</v>
      </c>
      <c r="T2163" s="12" t="s">
        <v>11</v>
      </c>
      <c r="U2163" s="12" t="s">
        <v>19</v>
      </c>
      <c r="V2163" s="6">
        <f>Table1[[#This Row],[Profit]]/Table1[[#This Row],[Sales]]</f>
        <v>0.29292929292929293</v>
      </c>
      <c r="W2163" s="12">
        <f>[1]!Table1[[#This Row],[Sales]]-[1]!Table1[[#This Row],[Cost]]-[1]!Table1[[#This Row],[Profit]]</f>
        <v>0</v>
      </c>
      <c r="X2163" s="12">
        <f>[1]!Table1[[#This Row],[Quantity]]*[1]!Table1[[#This Row],[Unit_Price]]</f>
        <v>2200</v>
      </c>
      <c r="Y2163" s="16">
        <f>[1]!Table1[[#This Row],[Gross_Sales]]*[1]!Table1[[#This Row],[Discount]]</f>
        <v>220</v>
      </c>
      <c r="Z2163" s="17">
        <f>[1]!Table1[[#This Row],[Gross_Sales]]*[1]!Table1[[#This Row],[Discount_amount]]</f>
        <v>484000</v>
      </c>
      <c r="AA2163" s="15">
        <f>IFERROR([1]!Table1[[#This Row],[Profit]]/[1]!Table1[[#This Row],[Sales]],0)</f>
        <v>0.29292929292929293</v>
      </c>
      <c r="AB2163" s="12">
        <f>YEAR([1]!Table1[[#This Row],[Order_Date]])</f>
        <v>2024</v>
      </c>
      <c r="AC2163" s="12">
        <f>MONTH([1]!Table1[[#This Row],[Order_Date]])</f>
        <v>4</v>
      </c>
      <c r="AD2163" s="12" t="str">
        <f t="shared" si="99"/>
        <v>Apr</v>
      </c>
      <c r="AE2163" s="12" t="str">
        <f t="shared" si="100"/>
        <v>Q2</v>
      </c>
      <c r="AF2163" s="12" t="str">
        <f t="shared" si="101"/>
        <v>2024-Apr</v>
      </c>
      <c r="AG2163" s="12">
        <f>COUNTIF(C:C,Table1[[#This Row],[Customer_ID]])</f>
        <v>4</v>
      </c>
      <c r="AH2163" s="18" t="e">
        <f>IF([1]!Table1[[#This Row],[Customer_order_count]] &gt;= 10,"FREQUENT",IF([1]!Table1[[#This Row],[Customer_order_count]] &lt;= 10,"REGULAR","OCASSIONAL"))</f>
        <v>#REF!</v>
      </c>
    </row>
    <row r="2164" spans="1:34" x14ac:dyDescent="0.25">
      <c r="A2164" s="1" t="s">
        <v>3014</v>
      </c>
      <c r="B2164" s="2">
        <v>45366</v>
      </c>
      <c r="C2164" s="3" t="s">
        <v>867</v>
      </c>
      <c r="D2164" s="4" t="s">
        <v>868</v>
      </c>
      <c r="E2164" s="4" t="s">
        <v>3</v>
      </c>
      <c r="F2164" s="5">
        <v>55</v>
      </c>
      <c r="G2164" s="3" t="s">
        <v>275</v>
      </c>
      <c r="H2164" s="3" t="s">
        <v>276</v>
      </c>
      <c r="I2164" s="3" t="s">
        <v>89</v>
      </c>
      <c r="J2164" s="3" t="s">
        <v>90</v>
      </c>
      <c r="K2164" s="3" t="s">
        <v>91</v>
      </c>
      <c r="L2164" s="5">
        <v>2</v>
      </c>
      <c r="M2164" s="5">
        <v>35000</v>
      </c>
      <c r="N2164" s="6">
        <v>0</v>
      </c>
      <c r="O2164" s="5">
        <v>70000</v>
      </c>
      <c r="P2164" s="5">
        <v>54000</v>
      </c>
      <c r="Q2164" s="5">
        <f>Table1[[#This Row],[Sales]]-Table1[[#This Row],[Cost]]</f>
        <v>16000</v>
      </c>
      <c r="R2164" s="3" t="s">
        <v>26</v>
      </c>
      <c r="S2164" s="3" t="s">
        <v>10</v>
      </c>
      <c r="T2164" s="3" t="s">
        <v>18</v>
      </c>
      <c r="U2164" s="3" t="s">
        <v>12</v>
      </c>
      <c r="V2164" s="6">
        <f>Table1[[#This Row],[Profit]]/Table1[[#This Row],[Sales]]</f>
        <v>0.22857142857142856</v>
      </c>
      <c r="W2164" s="3">
        <f>[1]!Table1[[#This Row],[Sales]]-[1]!Table1[[#This Row],[Cost]]-[1]!Table1[[#This Row],[Profit]]</f>
        <v>0</v>
      </c>
      <c r="X2164" s="3">
        <f>[1]!Table1[[#This Row],[Quantity]]*[1]!Table1[[#This Row],[Unit_Price]]</f>
        <v>70000</v>
      </c>
      <c r="Y2164" s="7">
        <f>[1]!Table1[[#This Row],[Gross_Sales]]*[1]!Table1[[#This Row],[Discount]]</f>
        <v>0</v>
      </c>
      <c r="Z2164" s="8">
        <f>[1]!Table1[[#This Row],[Gross_Sales]]*[1]!Table1[[#This Row],[Discount_amount]]</f>
        <v>0</v>
      </c>
      <c r="AA2164" s="6">
        <f>IFERROR([1]!Table1[[#This Row],[Profit]]/[1]!Table1[[#This Row],[Sales]],0)</f>
        <v>0.22857142857142856</v>
      </c>
      <c r="AB2164" s="3">
        <f>YEAR([1]!Table1[[#This Row],[Order_Date]])</f>
        <v>2024</v>
      </c>
      <c r="AC2164" s="3">
        <f>MONTH([1]!Table1[[#This Row],[Order_Date]])</f>
        <v>3</v>
      </c>
      <c r="AD2164" s="3" t="str">
        <f t="shared" si="99"/>
        <v>Mar</v>
      </c>
      <c r="AE2164" s="3" t="str">
        <f t="shared" si="100"/>
        <v>Q1</v>
      </c>
      <c r="AF2164" s="3" t="str">
        <f t="shared" si="101"/>
        <v>2024-Mar</v>
      </c>
      <c r="AG2164" s="3">
        <f>COUNTIF(C:C,Table1[[#This Row],[Customer_ID]])</f>
        <v>5</v>
      </c>
      <c r="AH2164" s="9" t="e">
        <f>IF([1]!Table1[[#This Row],[Customer_order_count]] &gt;= 10,"FREQUENT",IF([1]!Table1[[#This Row],[Customer_order_count]] &lt;= 10,"REGULAR","OCASSIONAL"))</f>
        <v>#REF!</v>
      </c>
    </row>
    <row r="2165" spans="1:34" x14ac:dyDescent="0.25">
      <c r="A2165" s="10" t="s">
        <v>3015</v>
      </c>
      <c r="B2165" s="11">
        <v>45387</v>
      </c>
      <c r="C2165" s="12" t="s">
        <v>528</v>
      </c>
      <c r="D2165" s="13" t="s">
        <v>375</v>
      </c>
      <c r="E2165" s="13" t="s">
        <v>16</v>
      </c>
      <c r="F2165" s="14">
        <v>44</v>
      </c>
      <c r="G2165" s="12" t="s">
        <v>312</v>
      </c>
      <c r="H2165" s="12" t="s">
        <v>276</v>
      </c>
      <c r="I2165" s="12" t="s">
        <v>264</v>
      </c>
      <c r="J2165" s="12" t="s">
        <v>265</v>
      </c>
      <c r="K2165" s="12" t="s">
        <v>46</v>
      </c>
      <c r="L2165" s="14">
        <v>2</v>
      </c>
      <c r="M2165" s="14">
        <v>800</v>
      </c>
      <c r="N2165" s="15">
        <v>0.1</v>
      </c>
      <c r="O2165" s="14">
        <v>1440</v>
      </c>
      <c r="P2165" s="14">
        <v>1000</v>
      </c>
      <c r="Q2165" s="5">
        <f>Table1[[#This Row],[Sales]]-Table1[[#This Row],[Cost]]</f>
        <v>440</v>
      </c>
      <c r="R2165" s="12" t="s">
        <v>17</v>
      </c>
      <c r="S2165" s="12" t="s">
        <v>10</v>
      </c>
      <c r="T2165" s="12" t="s">
        <v>11</v>
      </c>
      <c r="U2165" s="12" t="s">
        <v>19</v>
      </c>
      <c r="V2165" s="6">
        <f>Table1[[#This Row],[Profit]]/Table1[[#This Row],[Sales]]</f>
        <v>0.30555555555555558</v>
      </c>
      <c r="W2165" s="12">
        <f>[1]!Table1[[#This Row],[Sales]]-[1]!Table1[[#This Row],[Cost]]-[1]!Table1[[#This Row],[Profit]]</f>
        <v>0</v>
      </c>
      <c r="X2165" s="12">
        <f>[1]!Table1[[#This Row],[Quantity]]*[1]!Table1[[#This Row],[Unit_Price]]</f>
        <v>1600</v>
      </c>
      <c r="Y2165" s="16">
        <f>[1]!Table1[[#This Row],[Gross_Sales]]*[1]!Table1[[#This Row],[Discount]]</f>
        <v>160</v>
      </c>
      <c r="Z2165" s="17">
        <f>[1]!Table1[[#This Row],[Gross_Sales]]*[1]!Table1[[#This Row],[Discount_amount]]</f>
        <v>256000</v>
      </c>
      <c r="AA2165" s="15">
        <f>IFERROR([1]!Table1[[#This Row],[Profit]]/[1]!Table1[[#This Row],[Sales]],0)</f>
        <v>0.30555555555555558</v>
      </c>
      <c r="AB2165" s="12">
        <f>YEAR([1]!Table1[[#This Row],[Order_Date]])</f>
        <v>2024</v>
      </c>
      <c r="AC2165" s="12">
        <f>MONTH([1]!Table1[[#This Row],[Order_Date]])</f>
        <v>4</v>
      </c>
      <c r="AD2165" s="12" t="str">
        <f t="shared" si="99"/>
        <v>Apr</v>
      </c>
      <c r="AE2165" s="12" t="str">
        <f t="shared" si="100"/>
        <v>Q2</v>
      </c>
      <c r="AF2165" s="12" t="str">
        <f t="shared" si="101"/>
        <v>2024-Apr</v>
      </c>
      <c r="AG2165" s="12">
        <f>COUNTIF(C:C,Table1[[#This Row],[Customer_ID]])</f>
        <v>6</v>
      </c>
      <c r="AH2165" s="18" t="e">
        <f>IF([1]!Table1[[#This Row],[Customer_order_count]] &gt;= 10,"FREQUENT",IF([1]!Table1[[#This Row],[Customer_order_count]] &lt;= 10,"REGULAR","OCASSIONAL"))</f>
        <v>#REF!</v>
      </c>
    </row>
    <row r="2166" spans="1:34" x14ac:dyDescent="0.25">
      <c r="A2166" s="1" t="s">
        <v>3016</v>
      </c>
      <c r="B2166" s="2">
        <v>45768</v>
      </c>
      <c r="C2166" s="3" t="s">
        <v>1090</v>
      </c>
      <c r="D2166" s="4" t="s">
        <v>965</v>
      </c>
      <c r="E2166" s="4" t="s">
        <v>3</v>
      </c>
      <c r="F2166" s="5">
        <v>46</v>
      </c>
      <c r="G2166" s="3" t="s">
        <v>295</v>
      </c>
      <c r="H2166" s="3" t="s">
        <v>270</v>
      </c>
      <c r="I2166" s="3" t="s">
        <v>31</v>
      </c>
      <c r="J2166" s="3" t="s">
        <v>32</v>
      </c>
      <c r="K2166" s="3" t="s">
        <v>25</v>
      </c>
      <c r="L2166" s="5">
        <v>2</v>
      </c>
      <c r="M2166" s="5">
        <v>5000</v>
      </c>
      <c r="N2166" s="6">
        <v>0.15</v>
      </c>
      <c r="O2166" s="5">
        <v>8500</v>
      </c>
      <c r="P2166" s="5">
        <v>7000</v>
      </c>
      <c r="Q2166" s="5">
        <f>Table1[[#This Row],[Sales]]-Table1[[#This Row],[Cost]]</f>
        <v>1500</v>
      </c>
      <c r="R2166" s="3" t="s">
        <v>26</v>
      </c>
      <c r="S2166" s="3" t="s">
        <v>10</v>
      </c>
      <c r="T2166" s="3" t="s">
        <v>11</v>
      </c>
      <c r="U2166" s="3" t="s">
        <v>19</v>
      </c>
      <c r="V2166" s="6">
        <f>Table1[[#This Row],[Profit]]/Table1[[#This Row],[Sales]]</f>
        <v>0.17647058823529413</v>
      </c>
      <c r="W2166" s="3">
        <f>[1]!Table1[[#This Row],[Sales]]-[1]!Table1[[#This Row],[Cost]]-[1]!Table1[[#This Row],[Profit]]</f>
        <v>0</v>
      </c>
      <c r="X2166" s="3">
        <f>[1]!Table1[[#This Row],[Quantity]]*[1]!Table1[[#This Row],[Unit_Price]]</f>
        <v>10000</v>
      </c>
      <c r="Y2166" s="7">
        <f>[1]!Table1[[#This Row],[Gross_Sales]]*[1]!Table1[[#This Row],[Discount]]</f>
        <v>1500</v>
      </c>
      <c r="Z2166" s="8">
        <f>[1]!Table1[[#This Row],[Gross_Sales]]*[1]!Table1[[#This Row],[Discount_amount]]</f>
        <v>15000000</v>
      </c>
      <c r="AA2166" s="6">
        <f>IFERROR([1]!Table1[[#This Row],[Profit]]/[1]!Table1[[#This Row],[Sales]],0)</f>
        <v>0.17647058823529413</v>
      </c>
      <c r="AB2166" s="3">
        <f>YEAR([1]!Table1[[#This Row],[Order_Date]])</f>
        <v>2025</v>
      </c>
      <c r="AC2166" s="3">
        <f>MONTH([1]!Table1[[#This Row],[Order_Date]])</f>
        <v>4</v>
      </c>
      <c r="AD2166" s="3" t="str">
        <f t="shared" si="99"/>
        <v>Apr</v>
      </c>
      <c r="AE2166" s="3" t="str">
        <f t="shared" si="100"/>
        <v>Q2</v>
      </c>
      <c r="AF2166" s="3" t="str">
        <f t="shared" si="101"/>
        <v>2025-Apr</v>
      </c>
      <c r="AG2166" s="3">
        <f>COUNTIF(C:C,Table1[[#This Row],[Customer_ID]])</f>
        <v>2</v>
      </c>
      <c r="AH2166" s="9" t="e">
        <f>IF([1]!Table1[[#This Row],[Customer_order_count]] &gt;= 10,"FREQUENT",IF([1]!Table1[[#This Row],[Customer_order_count]] &lt;= 10,"REGULAR","OCASSIONAL"))</f>
        <v>#REF!</v>
      </c>
    </row>
    <row r="2167" spans="1:34" x14ac:dyDescent="0.25">
      <c r="A2167" s="10" t="s">
        <v>3017</v>
      </c>
      <c r="B2167" s="11">
        <v>45698</v>
      </c>
      <c r="C2167" s="12" t="s">
        <v>447</v>
      </c>
      <c r="D2167" s="13" t="s">
        <v>448</v>
      </c>
      <c r="E2167" s="13" t="s">
        <v>16</v>
      </c>
      <c r="F2167" s="14">
        <v>21</v>
      </c>
      <c r="G2167" s="12" t="s">
        <v>275</v>
      </c>
      <c r="H2167" s="12" t="s">
        <v>276</v>
      </c>
      <c r="I2167" s="12" t="s">
        <v>44</v>
      </c>
      <c r="J2167" s="12" t="s">
        <v>45</v>
      </c>
      <c r="K2167" s="12" t="s">
        <v>46</v>
      </c>
      <c r="L2167" s="14">
        <v>1</v>
      </c>
      <c r="M2167" s="14">
        <v>2500</v>
      </c>
      <c r="N2167" s="15">
        <v>0</v>
      </c>
      <c r="O2167" s="14">
        <v>2500</v>
      </c>
      <c r="P2167" s="14">
        <v>1500</v>
      </c>
      <c r="Q2167" s="5">
        <f>Table1[[#This Row],[Sales]]-Table1[[#This Row],[Cost]]</f>
        <v>1000</v>
      </c>
      <c r="R2167" s="12" t="s">
        <v>26</v>
      </c>
      <c r="S2167" s="12" t="s">
        <v>10</v>
      </c>
      <c r="T2167" s="12" t="s">
        <v>18</v>
      </c>
      <c r="U2167" s="12" t="s">
        <v>27</v>
      </c>
      <c r="V2167" s="6">
        <f>Table1[[#This Row],[Profit]]/Table1[[#This Row],[Sales]]</f>
        <v>0.4</v>
      </c>
      <c r="W2167" s="12">
        <f>[1]!Table1[[#This Row],[Sales]]-[1]!Table1[[#This Row],[Cost]]-[1]!Table1[[#This Row],[Profit]]</f>
        <v>0</v>
      </c>
      <c r="X2167" s="12">
        <f>[1]!Table1[[#This Row],[Quantity]]*[1]!Table1[[#This Row],[Unit_Price]]</f>
        <v>2500</v>
      </c>
      <c r="Y2167" s="16">
        <f>[1]!Table1[[#This Row],[Gross_Sales]]*[1]!Table1[[#This Row],[Discount]]</f>
        <v>0</v>
      </c>
      <c r="Z2167" s="17">
        <f>[1]!Table1[[#This Row],[Gross_Sales]]*[1]!Table1[[#This Row],[Discount_amount]]</f>
        <v>0</v>
      </c>
      <c r="AA2167" s="15">
        <f>IFERROR([1]!Table1[[#This Row],[Profit]]/[1]!Table1[[#This Row],[Sales]],0)</f>
        <v>0.4</v>
      </c>
      <c r="AB2167" s="12">
        <f>YEAR([1]!Table1[[#This Row],[Order_Date]])</f>
        <v>2025</v>
      </c>
      <c r="AC2167" s="12">
        <f>MONTH([1]!Table1[[#This Row],[Order_Date]])</f>
        <v>2</v>
      </c>
      <c r="AD2167" s="12" t="str">
        <f t="shared" si="99"/>
        <v>Feb</v>
      </c>
      <c r="AE2167" s="12" t="str">
        <f t="shared" si="100"/>
        <v>Q1</v>
      </c>
      <c r="AF2167" s="12" t="str">
        <f t="shared" si="101"/>
        <v>2025-Feb</v>
      </c>
      <c r="AG2167" s="12">
        <f>COUNTIF(C:C,Table1[[#This Row],[Customer_ID]])</f>
        <v>22</v>
      </c>
      <c r="AH2167" s="18" t="e">
        <f>IF([1]!Table1[[#This Row],[Customer_order_count]] &gt;= 10,"FREQUENT",IF([1]!Table1[[#This Row],[Customer_order_count]] &lt;= 10,"REGULAR","OCASSIONAL"))</f>
        <v>#REF!</v>
      </c>
    </row>
    <row r="2168" spans="1:34" x14ac:dyDescent="0.25">
      <c r="A2168" s="1" t="s">
        <v>3018</v>
      </c>
      <c r="B2168" s="2">
        <v>45616</v>
      </c>
      <c r="C2168" s="3" t="s">
        <v>1460</v>
      </c>
      <c r="D2168" s="4" t="s">
        <v>1461</v>
      </c>
      <c r="E2168" s="4" t="s">
        <v>16</v>
      </c>
      <c r="F2168" s="5">
        <v>22</v>
      </c>
      <c r="G2168" s="3" t="s">
        <v>275</v>
      </c>
      <c r="H2168" s="3" t="s">
        <v>276</v>
      </c>
      <c r="I2168" s="3" t="s">
        <v>68</v>
      </c>
      <c r="J2168" s="3" t="s">
        <v>69</v>
      </c>
      <c r="K2168" s="3" t="s">
        <v>39</v>
      </c>
      <c r="L2168" s="5">
        <v>2</v>
      </c>
      <c r="M2168" s="5">
        <v>3500</v>
      </c>
      <c r="N2168" s="6">
        <v>0.05</v>
      </c>
      <c r="O2168" s="5">
        <v>6650</v>
      </c>
      <c r="P2168" s="5">
        <v>4600</v>
      </c>
      <c r="Q2168" s="5">
        <f>Table1[[#This Row],[Sales]]-Table1[[#This Row],[Cost]]</f>
        <v>2050</v>
      </c>
      <c r="R2168" s="3" t="s">
        <v>98</v>
      </c>
      <c r="S2168" s="3" t="s">
        <v>10</v>
      </c>
      <c r="T2168" s="3" t="s">
        <v>40</v>
      </c>
      <c r="U2168" s="3" t="s">
        <v>12</v>
      </c>
      <c r="V2168" s="6">
        <f>Table1[[#This Row],[Profit]]/Table1[[#This Row],[Sales]]</f>
        <v>0.30827067669172931</v>
      </c>
      <c r="W2168" s="3">
        <f>[1]!Table1[[#This Row],[Sales]]-[1]!Table1[[#This Row],[Cost]]-[1]!Table1[[#This Row],[Profit]]</f>
        <v>0</v>
      </c>
      <c r="X2168" s="3">
        <f>[1]!Table1[[#This Row],[Quantity]]*[1]!Table1[[#This Row],[Unit_Price]]</f>
        <v>7000</v>
      </c>
      <c r="Y2168" s="7">
        <f>[1]!Table1[[#This Row],[Gross_Sales]]*[1]!Table1[[#This Row],[Discount]]</f>
        <v>350</v>
      </c>
      <c r="Z2168" s="8">
        <f>[1]!Table1[[#This Row],[Gross_Sales]]*[1]!Table1[[#This Row],[Discount_amount]]</f>
        <v>2450000</v>
      </c>
      <c r="AA2168" s="6">
        <f>IFERROR([1]!Table1[[#This Row],[Profit]]/[1]!Table1[[#This Row],[Sales]],0)</f>
        <v>0.30827067669172931</v>
      </c>
      <c r="AB2168" s="3">
        <f>YEAR([1]!Table1[[#This Row],[Order_Date]])</f>
        <v>2024</v>
      </c>
      <c r="AC2168" s="3">
        <f>MONTH([1]!Table1[[#This Row],[Order_Date]])</f>
        <v>11</v>
      </c>
      <c r="AD2168" s="3" t="str">
        <f t="shared" si="99"/>
        <v>Nov</v>
      </c>
      <c r="AE2168" s="3" t="str">
        <f t="shared" si="100"/>
        <v>Q4</v>
      </c>
      <c r="AF2168" s="3" t="str">
        <f t="shared" si="101"/>
        <v>2024-Nov</v>
      </c>
      <c r="AG2168" s="3">
        <f>COUNTIF(C:C,Table1[[#This Row],[Customer_ID]])</f>
        <v>6</v>
      </c>
      <c r="AH2168" s="9" t="e">
        <f>IF([1]!Table1[[#This Row],[Customer_order_count]] &gt;= 10,"FREQUENT",IF([1]!Table1[[#This Row],[Customer_order_count]] &lt;= 10,"REGULAR","OCASSIONAL"))</f>
        <v>#REF!</v>
      </c>
    </row>
    <row r="2169" spans="1:34" x14ac:dyDescent="0.25">
      <c r="A2169" s="10" t="s">
        <v>3019</v>
      </c>
      <c r="B2169" s="11">
        <v>46011</v>
      </c>
      <c r="C2169" s="12" t="s">
        <v>500</v>
      </c>
      <c r="D2169" s="13" t="s">
        <v>501</v>
      </c>
      <c r="E2169" s="13" t="s">
        <v>16</v>
      </c>
      <c r="F2169" s="14">
        <v>22</v>
      </c>
      <c r="G2169" s="12" t="s">
        <v>339</v>
      </c>
      <c r="H2169" s="12" t="s">
        <v>285</v>
      </c>
      <c r="I2169" s="12" t="s">
        <v>143</v>
      </c>
      <c r="J2169" s="12" t="s">
        <v>144</v>
      </c>
      <c r="K2169" s="12" t="s">
        <v>76</v>
      </c>
      <c r="L2169" s="14">
        <v>3</v>
      </c>
      <c r="M2169" s="14">
        <v>700</v>
      </c>
      <c r="N2169" s="15">
        <v>0</v>
      </c>
      <c r="O2169" s="14">
        <v>2100</v>
      </c>
      <c r="P2169" s="14">
        <v>1710</v>
      </c>
      <c r="Q2169" s="5">
        <f>Table1[[#This Row],[Sales]]-Table1[[#This Row],[Cost]]</f>
        <v>390</v>
      </c>
      <c r="R2169" s="12" t="s">
        <v>26</v>
      </c>
      <c r="S2169" s="12" t="s">
        <v>10</v>
      </c>
      <c r="T2169" s="12" t="s">
        <v>40</v>
      </c>
      <c r="U2169" s="12" t="s">
        <v>27</v>
      </c>
      <c r="V2169" s="6">
        <f>Table1[[#This Row],[Profit]]/Table1[[#This Row],[Sales]]</f>
        <v>0.18571428571428572</v>
      </c>
      <c r="W2169" s="12">
        <f>[1]!Table1[[#This Row],[Sales]]-[1]!Table1[[#This Row],[Cost]]-[1]!Table1[[#This Row],[Profit]]</f>
        <v>0</v>
      </c>
      <c r="X2169" s="12">
        <f>[1]!Table1[[#This Row],[Quantity]]*[1]!Table1[[#This Row],[Unit_Price]]</f>
        <v>2100</v>
      </c>
      <c r="Y2169" s="16">
        <f>[1]!Table1[[#This Row],[Gross_Sales]]*[1]!Table1[[#This Row],[Discount]]</f>
        <v>0</v>
      </c>
      <c r="Z2169" s="17">
        <f>[1]!Table1[[#This Row],[Gross_Sales]]*[1]!Table1[[#This Row],[Discount_amount]]</f>
        <v>0</v>
      </c>
      <c r="AA2169" s="15">
        <f>IFERROR([1]!Table1[[#This Row],[Profit]]/[1]!Table1[[#This Row],[Sales]],0)</f>
        <v>0.18571428571428572</v>
      </c>
      <c r="AB2169" s="12">
        <f>YEAR([1]!Table1[[#This Row],[Order_Date]])</f>
        <v>2025</v>
      </c>
      <c r="AC2169" s="12">
        <f>MONTH([1]!Table1[[#This Row],[Order_Date]])</f>
        <v>12</v>
      </c>
      <c r="AD2169" s="12" t="str">
        <f t="shared" si="99"/>
        <v>Dec</v>
      </c>
      <c r="AE2169" s="12" t="str">
        <f t="shared" si="100"/>
        <v>Q4</v>
      </c>
      <c r="AF2169" s="12" t="str">
        <f t="shared" si="101"/>
        <v>2025-Dec</v>
      </c>
      <c r="AG2169" s="12">
        <f>COUNTIF(C:C,Table1[[#This Row],[Customer_ID]])</f>
        <v>19</v>
      </c>
      <c r="AH2169" s="18" t="e">
        <f>IF([1]!Table1[[#This Row],[Customer_order_count]] &gt;= 10,"FREQUENT",IF([1]!Table1[[#This Row],[Customer_order_count]] &lt;= 10,"REGULAR","OCASSIONAL"))</f>
        <v>#REF!</v>
      </c>
    </row>
    <row r="2170" spans="1:34" x14ac:dyDescent="0.25">
      <c r="A2170" s="1" t="s">
        <v>3020</v>
      </c>
      <c r="B2170" s="2">
        <v>45850</v>
      </c>
      <c r="C2170" s="3" t="s">
        <v>747</v>
      </c>
      <c r="D2170" s="4" t="s">
        <v>748</v>
      </c>
      <c r="E2170" s="4" t="s">
        <v>16</v>
      </c>
      <c r="F2170" s="5">
        <v>54</v>
      </c>
      <c r="G2170" s="3" t="s">
        <v>407</v>
      </c>
      <c r="H2170" s="3" t="s">
        <v>285</v>
      </c>
      <c r="I2170" s="3" t="s">
        <v>176</v>
      </c>
      <c r="J2170" s="3" t="s">
        <v>177</v>
      </c>
      <c r="K2170" s="3" t="s">
        <v>25</v>
      </c>
      <c r="L2170" s="5">
        <v>2</v>
      </c>
      <c r="M2170" s="5">
        <v>22000</v>
      </c>
      <c r="N2170" s="6">
        <v>0.15</v>
      </c>
      <c r="O2170" s="5">
        <v>37400</v>
      </c>
      <c r="P2170" s="5">
        <v>33000</v>
      </c>
      <c r="Q2170" s="5">
        <f>Table1[[#This Row],[Sales]]-Table1[[#This Row],[Cost]]</f>
        <v>4400</v>
      </c>
      <c r="R2170" s="3" t="s">
        <v>77</v>
      </c>
      <c r="S2170" s="3" t="s">
        <v>10</v>
      </c>
      <c r="T2170" s="3" t="s">
        <v>33</v>
      </c>
      <c r="U2170" s="3" t="s">
        <v>27</v>
      </c>
      <c r="V2170" s="6">
        <f>Table1[[#This Row],[Profit]]/Table1[[#This Row],[Sales]]</f>
        <v>0.11764705882352941</v>
      </c>
      <c r="W2170" s="3">
        <f>[1]!Table1[[#This Row],[Sales]]-[1]!Table1[[#This Row],[Cost]]-[1]!Table1[[#This Row],[Profit]]</f>
        <v>0</v>
      </c>
      <c r="X2170" s="3">
        <f>[1]!Table1[[#This Row],[Quantity]]*[1]!Table1[[#This Row],[Unit_Price]]</f>
        <v>44000</v>
      </c>
      <c r="Y2170" s="7">
        <f>[1]!Table1[[#This Row],[Gross_Sales]]*[1]!Table1[[#This Row],[Discount]]</f>
        <v>6600</v>
      </c>
      <c r="Z2170" s="8">
        <f>[1]!Table1[[#This Row],[Gross_Sales]]*[1]!Table1[[#This Row],[Discount_amount]]</f>
        <v>290400000</v>
      </c>
      <c r="AA2170" s="6">
        <f>IFERROR([1]!Table1[[#This Row],[Profit]]/[1]!Table1[[#This Row],[Sales]],0)</f>
        <v>0.11764705882352941</v>
      </c>
      <c r="AB2170" s="3">
        <f>YEAR([1]!Table1[[#This Row],[Order_Date]])</f>
        <v>2025</v>
      </c>
      <c r="AC2170" s="3">
        <f>MONTH([1]!Table1[[#This Row],[Order_Date]])</f>
        <v>7</v>
      </c>
      <c r="AD2170" s="3" t="str">
        <f t="shared" si="99"/>
        <v>Jul</v>
      </c>
      <c r="AE2170" s="3" t="str">
        <f t="shared" si="100"/>
        <v>Q3</v>
      </c>
      <c r="AF2170" s="3" t="str">
        <f t="shared" si="101"/>
        <v>2025-Jul</v>
      </c>
      <c r="AG2170" s="3">
        <f>COUNTIF(C:C,Table1[[#This Row],[Customer_ID]])</f>
        <v>14</v>
      </c>
      <c r="AH2170" s="9" t="e">
        <f>IF([1]!Table1[[#This Row],[Customer_order_count]] &gt;= 10,"FREQUENT",IF([1]!Table1[[#This Row],[Customer_order_count]] &lt;= 10,"REGULAR","OCASSIONAL"))</f>
        <v>#REF!</v>
      </c>
    </row>
    <row r="2171" spans="1:34" x14ac:dyDescent="0.25">
      <c r="A2171" s="10" t="s">
        <v>3021</v>
      </c>
      <c r="B2171" s="11">
        <v>45510</v>
      </c>
      <c r="C2171" s="12" t="s">
        <v>399</v>
      </c>
      <c r="D2171" s="12" t="s">
        <v>15</v>
      </c>
      <c r="E2171" s="12" t="s">
        <v>3</v>
      </c>
      <c r="F2171" s="12">
        <v>24</v>
      </c>
      <c r="G2171" s="12" t="s">
        <v>269</v>
      </c>
      <c r="H2171" s="12" t="s">
        <v>270</v>
      </c>
      <c r="I2171" s="12" t="s">
        <v>68</v>
      </c>
      <c r="J2171" s="12" t="s">
        <v>69</v>
      </c>
      <c r="K2171" s="12" t="s">
        <v>39</v>
      </c>
      <c r="L2171" s="12">
        <v>1</v>
      </c>
      <c r="M2171" s="12">
        <v>3500</v>
      </c>
      <c r="N2171" s="12">
        <v>0.2</v>
      </c>
      <c r="O2171" s="12">
        <v>2800</v>
      </c>
      <c r="P2171" s="12">
        <v>2300</v>
      </c>
      <c r="Q2171" s="5">
        <f>Table1[[#This Row],[Sales]]-Table1[[#This Row],[Cost]]</f>
        <v>500</v>
      </c>
      <c r="R2171" s="12" t="s">
        <v>17</v>
      </c>
      <c r="S2171" s="12" t="s">
        <v>287</v>
      </c>
      <c r="T2171" s="12" t="s">
        <v>33</v>
      </c>
      <c r="U2171" s="12" t="s">
        <v>12</v>
      </c>
      <c r="V2171" s="6">
        <f>Table1[[#This Row],[Profit]]/Table1[[#This Row],[Sales]]</f>
        <v>0.17857142857142858</v>
      </c>
      <c r="W2171" s="12">
        <f>[1]!Table1[[#This Row],[Sales]]-[1]!Table1[[#This Row],[Cost]]-[1]!Table1[[#This Row],[Profit]]</f>
        <v>-4600</v>
      </c>
      <c r="X2171" s="12">
        <f>[1]!Table1[[#This Row],[Quantity]]*[1]!Table1[[#This Row],[Unit_Price]]</f>
        <v>3500</v>
      </c>
      <c r="Y2171" s="12">
        <f>[1]!Table1[[#This Row],[Gross_Sales]]*[1]!Table1[[#This Row],[Discount]]</f>
        <v>700</v>
      </c>
      <c r="Z2171" s="12">
        <f>[1]!Table1[[#This Row],[Gross_Sales]]*[1]!Table1[[#This Row],[Discount_amount]]</f>
        <v>2450000</v>
      </c>
      <c r="AA2171" s="12">
        <f>IFERROR([1]!Table1[[#This Row],[Profit]]/[1]!Table1[[#This Row],[Sales]],0)</f>
        <v>0.17857142857142858</v>
      </c>
      <c r="AB2171" s="12">
        <f>YEAR([1]!Table1[[#This Row],[Order_Date]])</f>
        <v>2024</v>
      </c>
      <c r="AC2171" s="12">
        <f>MONTH([1]!Table1[[#This Row],[Order_Date]])</f>
        <v>8</v>
      </c>
      <c r="AD2171" s="12" t="str">
        <f t="shared" si="99"/>
        <v>Aug</v>
      </c>
      <c r="AE2171" s="12" t="str">
        <f t="shared" si="100"/>
        <v>Q3</v>
      </c>
      <c r="AF2171" s="12" t="str">
        <f t="shared" si="101"/>
        <v>2024-Aug</v>
      </c>
      <c r="AG2171" s="12">
        <f>COUNTIF(C:C,Table1[[#This Row],[Customer_ID]])</f>
        <v>14</v>
      </c>
      <c r="AH2171" s="18" t="e">
        <f>IF([1]!Table1[[#This Row],[Customer_order_count]] &gt;= 10,"FREQUENT",IF([1]!Table1[[#This Row],[Customer_order_count]] &lt;= 10,"REGULAR","OCASSIONAL"))</f>
        <v>#REF!</v>
      </c>
    </row>
    <row r="2172" spans="1:34" x14ac:dyDescent="0.25">
      <c r="A2172" s="1" t="s">
        <v>3022</v>
      </c>
      <c r="B2172" s="2">
        <v>45681</v>
      </c>
      <c r="C2172" s="3" t="s">
        <v>2159</v>
      </c>
      <c r="D2172" s="4" t="s">
        <v>423</v>
      </c>
      <c r="E2172" s="4" t="s">
        <v>3</v>
      </c>
      <c r="F2172" s="5">
        <v>26</v>
      </c>
      <c r="G2172" s="3" t="s">
        <v>317</v>
      </c>
      <c r="H2172" s="3" t="s">
        <v>5</v>
      </c>
      <c r="I2172" s="3" t="s">
        <v>102</v>
      </c>
      <c r="J2172" s="3" t="s">
        <v>103</v>
      </c>
      <c r="K2172" s="3" t="s">
        <v>25</v>
      </c>
      <c r="L2172" s="5">
        <v>1</v>
      </c>
      <c r="M2172" s="5">
        <v>28000</v>
      </c>
      <c r="N2172" s="6">
        <v>0.25</v>
      </c>
      <c r="O2172" s="5">
        <v>21000</v>
      </c>
      <c r="P2172" s="5">
        <v>21000</v>
      </c>
      <c r="Q2172" s="5">
        <f>Table1[[#This Row],[Sales]]-Table1[[#This Row],[Cost]]</f>
        <v>0</v>
      </c>
      <c r="R2172" s="3" t="s">
        <v>77</v>
      </c>
      <c r="S2172" s="3" t="s">
        <v>10</v>
      </c>
      <c r="T2172" s="3" t="s">
        <v>18</v>
      </c>
      <c r="U2172" s="3" t="s">
        <v>27</v>
      </c>
      <c r="V2172" s="6">
        <f>Table1[[#This Row],[Profit]]/Table1[[#This Row],[Sales]]</f>
        <v>0</v>
      </c>
      <c r="W2172" s="3">
        <f>[1]!Table1[[#This Row],[Sales]]-[1]!Table1[[#This Row],[Cost]]-[1]!Table1[[#This Row],[Profit]]</f>
        <v>0</v>
      </c>
      <c r="X2172" s="3">
        <f>[1]!Table1[[#This Row],[Quantity]]*[1]!Table1[[#This Row],[Unit_Price]]</f>
        <v>28000</v>
      </c>
      <c r="Y2172" s="7">
        <f>[1]!Table1[[#This Row],[Gross_Sales]]*[1]!Table1[[#This Row],[Discount]]</f>
        <v>7000</v>
      </c>
      <c r="Z2172" s="8">
        <f>[1]!Table1[[#This Row],[Gross_Sales]]*[1]!Table1[[#This Row],[Discount_amount]]</f>
        <v>196000000</v>
      </c>
      <c r="AA2172" s="6">
        <f>IFERROR([1]!Table1[[#This Row],[Profit]]/[1]!Table1[[#This Row],[Sales]],0)</f>
        <v>0</v>
      </c>
      <c r="AB2172" s="3">
        <f>YEAR([1]!Table1[[#This Row],[Order_Date]])</f>
        <v>2025</v>
      </c>
      <c r="AC2172" s="3">
        <f>MONTH([1]!Table1[[#This Row],[Order_Date]])</f>
        <v>1</v>
      </c>
      <c r="AD2172" s="3" t="str">
        <f t="shared" si="99"/>
        <v>Jan</v>
      </c>
      <c r="AE2172" s="3" t="str">
        <f t="shared" si="100"/>
        <v>Q1</v>
      </c>
      <c r="AF2172" s="3" t="str">
        <f t="shared" si="101"/>
        <v>2025-Jan</v>
      </c>
      <c r="AG2172" s="3">
        <f>COUNTIF(C:C,Table1[[#This Row],[Customer_ID]])</f>
        <v>4</v>
      </c>
      <c r="AH2172" s="9" t="e">
        <f>IF([1]!Table1[[#This Row],[Customer_order_count]] &gt;= 10,"FREQUENT",IF([1]!Table1[[#This Row],[Customer_order_count]] &lt;= 10,"REGULAR","OCASSIONAL"))</f>
        <v>#REF!</v>
      </c>
    </row>
    <row r="2173" spans="1:34" x14ac:dyDescent="0.25">
      <c r="A2173" s="10" t="s">
        <v>3023</v>
      </c>
      <c r="B2173" s="11">
        <v>45732</v>
      </c>
      <c r="C2173" s="12" t="s">
        <v>1008</v>
      </c>
      <c r="D2173" s="13" t="s">
        <v>1009</v>
      </c>
      <c r="E2173" s="13" t="s">
        <v>16</v>
      </c>
      <c r="F2173" s="14">
        <v>28</v>
      </c>
      <c r="G2173" s="12" t="s">
        <v>317</v>
      </c>
      <c r="H2173" s="12" t="s">
        <v>5</v>
      </c>
      <c r="I2173" s="12" t="s">
        <v>143</v>
      </c>
      <c r="J2173" s="12" t="s">
        <v>144</v>
      </c>
      <c r="K2173" s="12" t="s">
        <v>76</v>
      </c>
      <c r="L2173" s="14">
        <v>3</v>
      </c>
      <c r="M2173" s="14">
        <v>700</v>
      </c>
      <c r="N2173" s="15">
        <v>0.05</v>
      </c>
      <c r="O2173" s="14">
        <v>1995</v>
      </c>
      <c r="P2173" s="14">
        <v>1710</v>
      </c>
      <c r="Q2173" s="5">
        <f>Table1[[#This Row],[Sales]]-Table1[[#This Row],[Cost]]</f>
        <v>285</v>
      </c>
      <c r="R2173" s="12" t="s">
        <v>26</v>
      </c>
      <c r="S2173" s="12" t="s">
        <v>10</v>
      </c>
      <c r="T2173" s="12" t="s">
        <v>18</v>
      </c>
      <c r="U2173" s="12" t="s">
        <v>12</v>
      </c>
      <c r="V2173" s="6">
        <f>Table1[[#This Row],[Profit]]/Table1[[#This Row],[Sales]]</f>
        <v>0.14285714285714285</v>
      </c>
      <c r="W2173" s="12">
        <f>[1]!Table1[[#This Row],[Sales]]-[1]!Table1[[#This Row],[Cost]]-[1]!Table1[[#This Row],[Profit]]</f>
        <v>0</v>
      </c>
      <c r="X2173" s="12">
        <f>[1]!Table1[[#This Row],[Quantity]]*[1]!Table1[[#This Row],[Unit_Price]]</f>
        <v>2100</v>
      </c>
      <c r="Y2173" s="16">
        <f>[1]!Table1[[#This Row],[Gross_Sales]]*[1]!Table1[[#This Row],[Discount]]</f>
        <v>105</v>
      </c>
      <c r="Z2173" s="17">
        <f>[1]!Table1[[#This Row],[Gross_Sales]]*[1]!Table1[[#This Row],[Discount_amount]]</f>
        <v>220500</v>
      </c>
      <c r="AA2173" s="15">
        <f>IFERROR([1]!Table1[[#This Row],[Profit]]/[1]!Table1[[#This Row],[Sales]],0)</f>
        <v>0.14285714285714285</v>
      </c>
      <c r="AB2173" s="12">
        <f>YEAR([1]!Table1[[#This Row],[Order_Date]])</f>
        <v>2025</v>
      </c>
      <c r="AC2173" s="12">
        <f>MONTH([1]!Table1[[#This Row],[Order_Date]])</f>
        <v>3</v>
      </c>
      <c r="AD2173" s="12" t="str">
        <f t="shared" si="99"/>
        <v>Mar</v>
      </c>
      <c r="AE2173" s="12" t="str">
        <f t="shared" si="100"/>
        <v>Q1</v>
      </c>
      <c r="AF2173" s="12" t="str">
        <f t="shared" si="101"/>
        <v>2025-Mar</v>
      </c>
      <c r="AG2173" s="12">
        <f>COUNTIF(C:C,Table1[[#This Row],[Customer_ID]])</f>
        <v>8</v>
      </c>
      <c r="AH2173" s="18" t="e">
        <f>IF([1]!Table1[[#This Row],[Customer_order_count]] &gt;= 10,"FREQUENT",IF([1]!Table1[[#This Row],[Customer_order_count]] &lt;= 10,"REGULAR","OCASSIONAL"))</f>
        <v>#REF!</v>
      </c>
    </row>
    <row r="2174" spans="1:34" x14ac:dyDescent="0.25">
      <c r="A2174" s="1" t="s">
        <v>3024</v>
      </c>
      <c r="B2174" s="2">
        <v>45315</v>
      </c>
      <c r="C2174" s="3" t="s">
        <v>614</v>
      </c>
      <c r="D2174" s="4" t="s">
        <v>615</v>
      </c>
      <c r="E2174" s="4" t="s">
        <v>16</v>
      </c>
      <c r="F2174" s="5">
        <v>55</v>
      </c>
      <c r="G2174" s="3" t="s">
        <v>263</v>
      </c>
      <c r="H2174" s="3" t="s">
        <v>5</v>
      </c>
      <c r="I2174" s="3" t="s">
        <v>6</v>
      </c>
      <c r="J2174" s="3" t="s">
        <v>7</v>
      </c>
      <c r="K2174" s="3" t="s">
        <v>8</v>
      </c>
      <c r="L2174" s="5">
        <v>3</v>
      </c>
      <c r="M2174" s="5">
        <v>7000</v>
      </c>
      <c r="N2174" s="6">
        <v>0.05</v>
      </c>
      <c r="O2174" s="5">
        <v>19950</v>
      </c>
      <c r="P2174" s="5">
        <v>15600</v>
      </c>
      <c r="Q2174" s="5">
        <f>Table1[[#This Row],[Sales]]-Table1[[#This Row],[Cost]]</f>
        <v>4350</v>
      </c>
      <c r="R2174" s="3" t="s">
        <v>17</v>
      </c>
      <c r="S2174" s="3" t="s">
        <v>10</v>
      </c>
      <c r="T2174" s="3" t="s">
        <v>18</v>
      </c>
      <c r="U2174" s="3" t="s">
        <v>12</v>
      </c>
      <c r="V2174" s="6">
        <f>Table1[[#This Row],[Profit]]/Table1[[#This Row],[Sales]]</f>
        <v>0.21804511278195488</v>
      </c>
      <c r="W2174" s="3">
        <f>[1]!Table1[[#This Row],[Sales]]-[1]!Table1[[#This Row],[Cost]]-[1]!Table1[[#This Row],[Profit]]</f>
        <v>0</v>
      </c>
      <c r="X2174" s="3">
        <f>[1]!Table1[[#This Row],[Quantity]]*[1]!Table1[[#This Row],[Unit_Price]]</f>
        <v>21000</v>
      </c>
      <c r="Y2174" s="7">
        <f>[1]!Table1[[#This Row],[Gross_Sales]]*[1]!Table1[[#This Row],[Discount]]</f>
        <v>1050</v>
      </c>
      <c r="Z2174" s="8">
        <f>[1]!Table1[[#This Row],[Gross_Sales]]*[1]!Table1[[#This Row],[Discount_amount]]</f>
        <v>22050000</v>
      </c>
      <c r="AA2174" s="6">
        <f>IFERROR([1]!Table1[[#This Row],[Profit]]/[1]!Table1[[#This Row],[Sales]],0)</f>
        <v>0.21804511278195488</v>
      </c>
      <c r="AB2174" s="3">
        <f>YEAR([1]!Table1[[#This Row],[Order_Date]])</f>
        <v>2024</v>
      </c>
      <c r="AC2174" s="3">
        <f>MONTH([1]!Table1[[#This Row],[Order_Date]])</f>
        <v>1</v>
      </c>
      <c r="AD2174" s="3" t="str">
        <f t="shared" si="99"/>
        <v>Jan</v>
      </c>
      <c r="AE2174" s="3" t="str">
        <f t="shared" si="100"/>
        <v>Q1</v>
      </c>
      <c r="AF2174" s="3" t="str">
        <f t="shared" si="101"/>
        <v>2024-Jan</v>
      </c>
      <c r="AG2174" s="3">
        <f>COUNTIF(C:C,Table1[[#This Row],[Customer_ID]])</f>
        <v>6</v>
      </c>
      <c r="AH2174" s="9" t="e">
        <f>IF([1]!Table1[[#This Row],[Customer_order_count]] &gt;= 10,"FREQUENT",IF([1]!Table1[[#This Row],[Customer_order_count]] &lt;= 10,"REGULAR","OCASSIONAL"))</f>
        <v>#REF!</v>
      </c>
    </row>
    <row r="2175" spans="1:34" x14ac:dyDescent="0.25">
      <c r="A2175" s="10" t="s">
        <v>3025</v>
      </c>
      <c r="B2175" s="11">
        <v>45472</v>
      </c>
      <c r="C2175" s="12" t="s">
        <v>647</v>
      </c>
      <c r="D2175" s="13" t="s">
        <v>158</v>
      </c>
      <c r="E2175" s="13" t="s">
        <v>16</v>
      </c>
      <c r="F2175" s="14">
        <v>24</v>
      </c>
      <c r="G2175" s="12" t="s">
        <v>275</v>
      </c>
      <c r="H2175" s="12" t="s">
        <v>276</v>
      </c>
      <c r="I2175" s="12" t="s">
        <v>65</v>
      </c>
      <c r="J2175" s="12" t="s">
        <v>66</v>
      </c>
      <c r="K2175" s="12" t="s">
        <v>25</v>
      </c>
      <c r="L2175" s="14">
        <v>1</v>
      </c>
      <c r="M2175" s="14">
        <v>2500</v>
      </c>
      <c r="N2175" s="15">
        <v>0.15</v>
      </c>
      <c r="O2175" s="14">
        <v>2125</v>
      </c>
      <c r="P2175" s="14">
        <v>1600</v>
      </c>
      <c r="Q2175" s="5">
        <f>Table1[[#This Row],[Sales]]-Table1[[#This Row],[Cost]]</f>
        <v>525</v>
      </c>
      <c r="R2175" s="12" t="s">
        <v>26</v>
      </c>
      <c r="S2175" s="12" t="s">
        <v>10</v>
      </c>
      <c r="T2175" s="12" t="s">
        <v>11</v>
      </c>
      <c r="U2175" s="12" t="s">
        <v>19</v>
      </c>
      <c r="V2175" s="6">
        <f>Table1[[#This Row],[Profit]]/Table1[[#This Row],[Sales]]</f>
        <v>0.24705882352941178</v>
      </c>
      <c r="W2175" s="12">
        <f>[1]!Table1[[#This Row],[Sales]]-[1]!Table1[[#This Row],[Cost]]-[1]!Table1[[#This Row],[Profit]]</f>
        <v>0</v>
      </c>
      <c r="X2175" s="12">
        <f>[1]!Table1[[#This Row],[Quantity]]*[1]!Table1[[#This Row],[Unit_Price]]</f>
        <v>2500</v>
      </c>
      <c r="Y2175" s="16">
        <f>[1]!Table1[[#This Row],[Gross_Sales]]*[1]!Table1[[#This Row],[Discount]]</f>
        <v>375</v>
      </c>
      <c r="Z2175" s="17">
        <f>[1]!Table1[[#This Row],[Gross_Sales]]*[1]!Table1[[#This Row],[Discount_amount]]</f>
        <v>937500</v>
      </c>
      <c r="AA2175" s="15">
        <f>IFERROR([1]!Table1[[#This Row],[Profit]]/[1]!Table1[[#This Row],[Sales]],0)</f>
        <v>0.24705882352941178</v>
      </c>
      <c r="AB2175" s="12">
        <f>YEAR([1]!Table1[[#This Row],[Order_Date]])</f>
        <v>2024</v>
      </c>
      <c r="AC2175" s="12">
        <f>MONTH([1]!Table1[[#This Row],[Order_Date]])</f>
        <v>6</v>
      </c>
      <c r="AD2175" s="12" t="str">
        <f t="shared" si="99"/>
        <v>Jun</v>
      </c>
      <c r="AE2175" s="12" t="str">
        <f t="shared" si="100"/>
        <v>Q2</v>
      </c>
      <c r="AF2175" s="12" t="str">
        <f t="shared" si="101"/>
        <v>2024-Jun</v>
      </c>
      <c r="AG2175" s="12">
        <f>COUNTIF(C:C,Table1[[#This Row],[Customer_ID]])</f>
        <v>7</v>
      </c>
      <c r="AH2175" s="18" t="e">
        <f>IF([1]!Table1[[#This Row],[Customer_order_count]] &gt;= 10,"FREQUENT",IF([1]!Table1[[#This Row],[Customer_order_count]] &lt;= 10,"REGULAR","OCASSIONAL"))</f>
        <v>#REF!</v>
      </c>
    </row>
    <row r="2176" spans="1:34" x14ac:dyDescent="0.25">
      <c r="A2176" s="1" t="s">
        <v>3026</v>
      </c>
      <c r="B2176" s="2">
        <v>45375</v>
      </c>
      <c r="C2176" s="3" t="s">
        <v>463</v>
      </c>
      <c r="D2176" s="4" t="s">
        <v>464</v>
      </c>
      <c r="E2176" s="4" t="s">
        <v>3</v>
      </c>
      <c r="F2176" s="5">
        <v>25</v>
      </c>
      <c r="G2176" s="3" t="s">
        <v>407</v>
      </c>
      <c r="H2176" s="3" t="s">
        <v>285</v>
      </c>
      <c r="I2176" s="3" t="s">
        <v>344</v>
      </c>
      <c r="J2176" s="3" t="s">
        <v>345</v>
      </c>
      <c r="K2176" s="3" t="s">
        <v>39</v>
      </c>
      <c r="L2176" s="5">
        <v>1</v>
      </c>
      <c r="M2176" s="5">
        <v>2200</v>
      </c>
      <c r="N2176" s="6">
        <v>0.05</v>
      </c>
      <c r="O2176" s="5">
        <v>2090</v>
      </c>
      <c r="P2176" s="5">
        <v>1400</v>
      </c>
      <c r="Q2176" s="5">
        <f>Table1[[#This Row],[Sales]]-Table1[[#This Row],[Cost]]</f>
        <v>690</v>
      </c>
      <c r="R2176" s="3" t="s">
        <v>77</v>
      </c>
      <c r="S2176" s="3" t="s">
        <v>10</v>
      </c>
      <c r="T2176" s="3" t="s">
        <v>18</v>
      </c>
      <c r="U2176" s="3" t="s">
        <v>12</v>
      </c>
      <c r="V2176" s="6">
        <f>Table1[[#This Row],[Profit]]/Table1[[#This Row],[Sales]]</f>
        <v>0.33014354066985646</v>
      </c>
      <c r="W2176" s="3">
        <f>[1]!Table1[[#This Row],[Sales]]-[1]!Table1[[#This Row],[Cost]]-[1]!Table1[[#This Row],[Profit]]</f>
        <v>0</v>
      </c>
      <c r="X2176" s="3">
        <f>[1]!Table1[[#This Row],[Quantity]]*[1]!Table1[[#This Row],[Unit_Price]]</f>
        <v>2200</v>
      </c>
      <c r="Y2176" s="7">
        <f>[1]!Table1[[#This Row],[Gross_Sales]]*[1]!Table1[[#This Row],[Discount]]</f>
        <v>110</v>
      </c>
      <c r="Z2176" s="8">
        <f>[1]!Table1[[#This Row],[Gross_Sales]]*[1]!Table1[[#This Row],[Discount_amount]]</f>
        <v>242000</v>
      </c>
      <c r="AA2176" s="6">
        <f>IFERROR([1]!Table1[[#This Row],[Profit]]/[1]!Table1[[#This Row],[Sales]],0)</f>
        <v>0.33014354066985646</v>
      </c>
      <c r="AB2176" s="3">
        <f>YEAR([1]!Table1[[#This Row],[Order_Date]])</f>
        <v>2024</v>
      </c>
      <c r="AC2176" s="3">
        <f>MONTH([1]!Table1[[#This Row],[Order_Date]])</f>
        <v>3</v>
      </c>
      <c r="AD2176" s="3" t="str">
        <f t="shared" si="99"/>
        <v>Mar</v>
      </c>
      <c r="AE2176" s="3" t="str">
        <f t="shared" si="100"/>
        <v>Q1</v>
      </c>
      <c r="AF2176" s="3" t="str">
        <f t="shared" si="101"/>
        <v>2024-Mar</v>
      </c>
      <c r="AG2176" s="3">
        <f>COUNTIF(C:C,Table1[[#This Row],[Customer_ID]])</f>
        <v>10</v>
      </c>
      <c r="AH2176" s="9" t="e">
        <f>IF([1]!Table1[[#This Row],[Customer_order_count]] &gt;= 10,"FREQUENT",IF([1]!Table1[[#This Row],[Customer_order_count]] &lt;= 10,"REGULAR","OCASSIONAL"))</f>
        <v>#REF!</v>
      </c>
    </row>
    <row r="2177" spans="1:34" x14ac:dyDescent="0.25">
      <c r="A2177" s="10" t="s">
        <v>3027</v>
      </c>
      <c r="B2177" s="11">
        <v>45721</v>
      </c>
      <c r="C2177" s="12" t="s">
        <v>273</v>
      </c>
      <c r="D2177" s="12" t="s">
        <v>274</v>
      </c>
      <c r="E2177" s="12" t="s">
        <v>3</v>
      </c>
      <c r="F2177" s="12">
        <v>43</v>
      </c>
      <c r="G2177" s="12" t="s">
        <v>275</v>
      </c>
      <c r="H2177" s="12" t="s">
        <v>276</v>
      </c>
      <c r="I2177" s="12" t="s">
        <v>105</v>
      </c>
      <c r="J2177" s="12" t="s">
        <v>106</v>
      </c>
      <c r="K2177" s="12" t="s">
        <v>76</v>
      </c>
      <c r="L2177" s="12">
        <v>5</v>
      </c>
      <c r="M2177" s="12">
        <v>450</v>
      </c>
      <c r="N2177" s="12">
        <v>0.05</v>
      </c>
      <c r="O2177" s="12">
        <v>0</v>
      </c>
      <c r="P2177" s="12">
        <v>1650</v>
      </c>
      <c r="Q2177" s="5">
        <f>Table1[[#This Row],[Sales]]-Table1[[#This Row],[Cost]]</f>
        <v>-1650</v>
      </c>
      <c r="R2177" s="12" t="s">
        <v>26</v>
      </c>
      <c r="S2177" s="12" t="s">
        <v>291</v>
      </c>
      <c r="T2177" s="12" t="s">
        <v>18</v>
      </c>
      <c r="U2177" s="12" t="s">
        <v>27</v>
      </c>
      <c r="V2177" s="3" t="e">
        <f>Table1[[#This Row],[Profit]]/Table1[[#This Row],[Sales]]</f>
        <v>#DIV/0!</v>
      </c>
      <c r="W2177" s="12">
        <f>[1]!Table1[[#This Row],[Sales]]-[1]!Table1[[#This Row],[Cost]]-[1]!Table1[[#This Row],[Profit]]</f>
        <v>-1650</v>
      </c>
      <c r="X2177" s="12">
        <f>[1]!Table1[[#This Row],[Quantity]]*[1]!Table1[[#This Row],[Unit_Price]]</f>
        <v>2250</v>
      </c>
      <c r="Y2177" s="12">
        <f>[1]!Table1[[#This Row],[Gross_Sales]]*[1]!Table1[[#This Row],[Discount]]</f>
        <v>112.5</v>
      </c>
      <c r="Z2177" s="12">
        <f>[1]!Table1[[#This Row],[Gross_Sales]]*[1]!Table1[[#This Row],[Discount_amount]]</f>
        <v>253125</v>
      </c>
      <c r="AA2177" s="12">
        <f>IFERROR([1]!Table1[[#This Row],[Profit]]/[1]!Table1[[#This Row],[Sales]],0)</f>
        <v>0</v>
      </c>
      <c r="AB2177" s="12">
        <f>YEAR([1]!Table1[[#This Row],[Order_Date]])</f>
        <v>2025</v>
      </c>
      <c r="AC2177" s="12">
        <f>MONTH([1]!Table1[[#This Row],[Order_Date]])</f>
        <v>3</v>
      </c>
      <c r="AD2177" s="12" t="str">
        <f t="shared" si="99"/>
        <v>Mar</v>
      </c>
      <c r="AE2177" s="12" t="str">
        <f t="shared" si="100"/>
        <v>Q1</v>
      </c>
      <c r="AF2177" s="12" t="str">
        <f t="shared" si="101"/>
        <v>2025-Mar</v>
      </c>
      <c r="AG2177" s="12">
        <f>COUNTIF(C:C,Table1[[#This Row],[Customer_ID]])</f>
        <v>13</v>
      </c>
      <c r="AH2177" s="18" t="e">
        <f>IF([1]!Table1[[#This Row],[Customer_order_count]] &gt;= 10,"FREQUENT",IF([1]!Table1[[#This Row],[Customer_order_count]] &lt;= 10,"REGULAR","OCASSIONAL"))</f>
        <v>#REF!</v>
      </c>
    </row>
    <row r="2178" spans="1:34" x14ac:dyDescent="0.25">
      <c r="A2178" s="1" t="s">
        <v>3028</v>
      </c>
      <c r="B2178" s="2">
        <v>45480</v>
      </c>
      <c r="C2178" s="3" t="s">
        <v>829</v>
      </c>
      <c r="D2178" s="3" t="s">
        <v>830</v>
      </c>
      <c r="E2178" s="3" t="s">
        <v>3</v>
      </c>
      <c r="F2178" s="3">
        <v>42</v>
      </c>
      <c r="G2178" s="3" t="s">
        <v>295</v>
      </c>
      <c r="H2178" s="3" t="s">
        <v>270</v>
      </c>
      <c r="I2178" s="3" t="s">
        <v>102</v>
      </c>
      <c r="J2178" s="3" t="s">
        <v>103</v>
      </c>
      <c r="K2178" s="3" t="s">
        <v>25</v>
      </c>
      <c r="L2178" s="3">
        <v>1</v>
      </c>
      <c r="M2178" s="3">
        <v>28000</v>
      </c>
      <c r="N2178" s="3">
        <v>0.1</v>
      </c>
      <c r="O2178" s="3">
        <v>0</v>
      </c>
      <c r="P2178" s="3">
        <v>21000</v>
      </c>
      <c r="Q2178" s="5">
        <f>Table1[[#This Row],[Sales]]-Table1[[#This Row],[Cost]]</f>
        <v>-21000</v>
      </c>
      <c r="R2178" s="3" t="s">
        <v>26</v>
      </c>
      <c r="S2178" s="3" t="s">
        <v>291</v>
      </c>
      <c r="T2178" s="3" t="s">
        <v>33</v>
      </c>
      <c r="U2178" s="3" t="s">
        <v>27</v>
      </c>
      <c r="V2178" s="3" t="e">
        <f>Table1[[#This Row],[Profit]]/Table1[[#This Row],[Sales]]</f>
        <v>#DIV/0!</v>
      </c>
      <c r="W2178" s="3">
        <f>[1]!Table1[[#This Row],[Sales]]-[1]!Table1[[#This Row],[Cost]]-[1]!Table1[[#This Row],[Profit]]</f>
        <v>-21000</v>
      </c>
      <c r="X2178" s="3">
        <f>[1]!Table1[[#This Row],[Quantity]]*[1]!Table1[[#This Row],[Unit_Price]]</f>
        <v>28000</v>
      </c>
      <c r="Y2178" s="3">
        <f>[1]!Table1[[#This Row],[Gross_Sales]]*[1]!Table1[[#This Row],[Discount]]</f>
        <v>2800</v>
      </c>
      <c r="Z2178" s="3">
        <f>[1]!Table1[[#This Row],[Gross_Sales]]*[1]!Table1[[#This Row],[Discount_amount]]</f>
        <v>78400000</v>
      </c>
      <c r="AA2178" s="3">
        <f>IFERROR([1]!Table1[[#This Row],[Profit]]/[1]!Table1[[#This Row],[Sales]],0)</f>
        <v>0</v>
      </c>
      <c r="AB2178" s="3">
        <f>YEAR([1]!Table1[[#This Row],[Order_Date]])</f>
        <v>2024</v>
      </c>
      <c r="AC2178" s="3">
        <f>MONTH([1]!Table1[[#This Row],[Order_Date]])</f>
        <v>7</v>
      </c>
      <c r="AD2178" s="3" t="str">
        <f t="shared" ref="AD2178:AD2241" si="102">TEXT(B:B,"mmm")</f>
        <v>Jul</v>
      </c>
      <c r="AE2178" s="3" t="str">
        <f t="shared" ref="AE2178:AE2241" si="103">"Q"&amp;ROUNDUP(MONTH(B2178)/3,0)</f>
        <v>Q3</v>
      </c>
      <c r="AF2178" s="3" t="str">
        <f t="shared" ref="AF2178:AF2241" si="104">TEXT(B:B,"yyyy-mmm")</f>
        <v>2024-Jul</v>
      </c>
      <c r="AG2178" s="3">
        <f>COUNTIF(C:C,Table1[[#This Row],[Customer_ID]])</f>
        <v>11</v>
      </c>
      <c r="AH2178" s="9" t="e">
        <f>IF([1]!Table1[[#This Row],[Customer_order_count]] &gt;= 10,"FREQUENT",IF([1]!Table1[[#This Row],[Customer_order_count]] &lt;= 10,"REGULAR","OCASSIONAL"))</f>
        <v>#REF!</v>
      </c>
    </row>
    <row r="2179" spans="1:34" x14ac:dyDescent="0.25">
      <c r="A2179" s="10" t="s">
        <v>3029</v>
      </c>
      <c r="B2179" s="11">
        <v>45642</v>
      </c>
      <c r="C2179" s="12" t="s">
        <v>1952</v>
      </c>
      <c r="D2179" s="13" t="s">
        <v>101</v>
      </c>
      <c r="E2179" s="13" t="s">
        <v>3</v>
      </c>
      <c r="F2179" s="14">
        <v>42</v>
      </c>
      <c r="G2179" s="12" t="s">
        <v>407</v>
      </c>
      <c r="H2179" s="12" t="s">
        <v>285</v>
      </c>
      <c r="I2179" s="12" t="s">
        <v>344</v>
      </c>
      <c r="J2179" s="12" t="s">
        <v>345</v>
      </c>
      <c r="K2179" s="12" t="s">
        <v>39</v>
      </c>
      <c r="L2179" s="14">
        <v>4</v>
      </c>
      <c r="M2179" s="14">
        <v>2200</v>
      </c>
      <c r="N2179" s="15">
        <v>0.05</v>
      </c>
      <c r="O2179" s="14">
        <v>8360</v>
      </c>
      <c r="P2179" s="14">
        <v>5600</v>
      </c>
      <c r="Q2179" s="5">
        <f>Table1[[#This Row],[Sales]]-Table1[[#This Row],[Cost]]</f>
        <v>2760</v>
      </c>
      <c r="R2179" s="12" t="s">
        <v>26</v>
      </c>
      <c r="S2179" s="12" t="s">
        <v>10</v>
      </c>
      <c r="T2179" s="12" t="s">
        <v>40</v>
      </c>
      <c r="U2179" s="12" t="s">
        <v>12</v>
      </c>
      <c r="V2179" s="6">
        <f>Table1[[#This Row],[Profit]]/Table1[[#This Row],[Sales]]</f>
        <v>0.33014354066985646</v>
      </c>
      <c r="W2179" s="12">
        <f>[1]!Table1[[#This Row],[Sales]]-[1]!Table1[[#This Row],[Cost]]-[1]!Table1[[#This Row],[Profit]]</f>
        <v>0</v>
      </c>
      <c r="X2179" s="12">
        <f>[1]!Table1[[#This Row],[Quantity]]*[1]!Table1[[#This Row],[Unit_Price]]</f>
        <v>8800</v>
      </c>
      <c r="Y2179" s="16">
        <f>[1]!Table1[[#This Row],[Gross_Sales]]*[1]!Table1[[#This Row],[Discount]]</f>
        <v>440</v>
      </c>
      <c r="Z2179" s="17">
        <f>[1]!Table1[[#This Row],[Gross_Sales]]*[1]!Table1[[#This Row],[Discount_amount]]</f>
        <v>3872000</v>
      </c>
      <c r="AA2179" s="15">
        <f>IFERROR([1]!Table1[[#This Row],[Profit]]/[1]!Table1[[#This Row],[Sales]],0)</f>
        <v>0.33014354066985646</v>
      </c>
      <c r="AB2179" s="12">
        <f>YEAR([1]!Table1[[#This Row],[Order_Date]])</f>
        <v>2024</v>
      </c>
      <c r="AC2179" s="12">
        <f>MONTH([1]!Table1[[#This Row],[Order_Date]])</f>
        <v>12</v>
      </c>
      <c r="AD2179" s="12" t="str">
        <f t="shared" si="102"/>
        <v>Dec</v>
      </c>
      <c r="AE2179" s="12" t="str">
        <f t="shared" si="103"/>
        <v>Q4</v>
      </c>
      <c r="AF2179" s="12" t="str">
        <f t="shared" si="104"/>
        <v>2024-Dec</v>
      </c>
      <c r="AG2179" s="12">
        <f>COUNTIF(C:C,Table1[[#This Row],[Customer_ID]])</f>
        <v>5</v>
      </c>
      <c r="AH2179" s="18" t="e">
        <f>IF([1]!Table1[[#This Row],[Customer_order_count]] &gt;= 10,"FREQUENT",IF([1]!Table1[[#This Row],[Customer_order_count]] &lt;= 10,"REGULAR","OCASSIONAL"))</f>
        <v>#REF!</v>
      </c>
    </row>
    <row r="2180" spans="1:34" x14ac:dyDescent="0.25">
      <c r="A2180" s="1" t="s">
        <v>3030</v>
      </c>
      <c r="B2180" s="2">
        <v>45721</v>
      </c>
      <c r="C2180" s="3" t="s">
        <v>961</v>
      </c>
      <c r="D2180" s="4" t="s">
        <v>962</v>
      </c>
      <c r="E2180" s="4" t="s">
        <v>16</v>
      </c>
      <c r="F2180" s="5">
        <v>48</v>
      </c>
      <c r="G2180" s="3" t="s">
        <v>407</v>
      </c>
      <c r="H2180" s="3" t="s">
        <v>285</v>
      </c>
      <c r="I2180" s="3" t="s">
        <v>143</v>
      </c>
      <c r="J2180" s="3" t="s">
        <v>144</v>
      </c>
      <c r="K2180" s="3" t="s">
        <v>76</v>
      </c>
      <c r="L2180" s="5">
        <v>3</v>
      </c>
      <c r="M2180" s="5">
        <v>700</v>
      </c>
      <c r="N2180" s="6">
        <v>0.05</v>
      </c>
      <c r="O2180" s="5">
        <v>1995</v>
      </c>
      <c r="P2180" s="5">
        <v>1710</v>
      </c>
      <c r="Q2180" s="5">
        <f>Table1[[#This Row],[Sales]]-Table1[[#This Row],[Cost]]</f>
        <v>285</v>
      </c>
      <c r="R2180" s="3" t="s">
        <v>17</v>
      </c>
      <c r="S2180" s="3" t="s">
        <v>10</v>
      </c>
      <c r="T2180" s="3" t="s">
        <v>18</v>
      </c>
      <c r="U2180" s="3" t="s">
        <v>27</v>
      </c>
      <c r="V2180" s="6">
        <f>Table1[[#This Row],[Profit]]/Table1[[#This Row],[Sales]]</f>
        <v>0.14285714285714285</v>
      </c>
      <c r="W2180" s="3">
        <f>[1]!Table1[[#This Row],[Sales]]-[1]!Table1[[#This Row],[Cost]]-[1]!Table1[[#This Row],[Profit]]</f>
        <v>0</v>
      </c>
      <c r="X2180" s="3">
        <f>[1]!Table1[[#This Row],[Quantity]]*[1]!Table1[[#This Row],[Unit_Price]]</f>
        <v>2100</v>
      </c>
      <c r="Y2180" s="7">
        <f>[1]!Table1[[#This Row],[Gross_Sales]]*[1]!Table1[[#This Row],[Discount]]</f>
        <v>105</v>
      </c>
      <c r="Z2180" s="8">
        <f>[1]!Table1[[#This Row],[Gross_Sales]]*[1]!Table1[[#This Row],[Discount_amount]]</f>
        <v>220500</v>
      </c>
      <c r="AA2180" s="6">
        <f>IFERROR([1]!Table1[[#This Row],[Profit]]/[1]!Table1[[#This Row],[Sales]],0)</f>
        <v>0.14285714285714285</v>
      </c>
      <c r="AB2180" s="3">
        <f>YEAR([1]!Table1[[#This Row],[Order_Date]])</f>
        <v>2025</v>
      </c>
      <c r="AC2180" s="3">
        <f>MONTH([1]!Table1[[#This Row],[Order_Date]])</f>
        <v>3</v>
      </c>
      <c r="AD2180" s="3" t="str">
        <f t="shared" si="102"/>
        <v>Mar</v>
      </c>
      <c r="AE2180" s="3" t="str">
        <f t="shared" si="103"/>
        <v>Q1</v>
      </c>
      <c r="AF2180" s="3" t="str">
        <f t="shared" si="104"/>
        <v>2025-Mar</v>
      </c>
      <c r="AG2180" s="3">
        <f>COUNTIF(C:C,Table1[[#This Row],[Customer_ID]])</f>
        <v>14</v>
      </c>
      <c r="AH2180" s="9" t="e">
        <f>IF([1]!Table1[[#This Row],[Customer_order_count]] &gt;= 10,"FREQUENT",IF([1]!Table1[[#This Row],[Customer_order_count]] &lt;= 10,"REGULAR","OCASSIONAL"))</f>
        <v>#REF!</v>
      </c>
    </row>
    <row r="2181" spans="1:34" x14ac:dyDescent="0.25">
      <c r="A2181" s="10" t="s">
        <v>3031</v>
      </c>
      <c r="B2181" s="11">
        <v>45456</v>
      </c>
      <c r="C2181" s="12" t="s">
        <v>1646</v>
      </c>
      <c r="D2181" s="12" t="s">
        <v>846</v>
      </c>
      <c r="E2181" s="12" t="s">
        <v>16</v>
      </c>
      <c r="F2181" s="12">
        <v>50</v>
      </c>
      <c r="G2181" s="12" t="s">
        <v>269</v>
      </c>
      <c r="H2181" s="12" t="s">
        <v>270</v>
      </c>
      <c r="I2181" s="12" t="s">
        <v>109</v>
      </c>
      <c r="J2181" s="12" t="s">
        <v>110</v>
      </c>
      <c r="K2181" s="12" t="s">
        <v>8</v>
      </c>
      <c r="L2181" s="12">
        <v>1</v>
      </c>
      <c r="M2181" s="12">
        <v>4000</v>
      </c>
      <c r="N2181" s="12">
        <v>0.1</v>
      </c>
      <c r="O2181" s="12">
        <v>0</v>
      </c>
      <c r="P2181" s="12">
        <v>2900</v>
      </c>
      <c r="Q2181" s="5">
        <f>Table1[[#This Row],[Sales]]-Table1[[#This Row],[Cost]]</f>
        <v>-2900</v>
      </c>
      <c r="R2181" s="12" t="s">
        <v>17</v>
      </c>
      <c r="S2181" s="12" t="s">
        <v>291</v>
      </c>
      <c r="T2181" s="12" t="s">
        <v>11</v>
      </c>
      <c r="U2181" s="12" t="s">
        <v>19</v>
      </c>
      <c r="V2181" s="3" t="e">
        <f>Table1[[#This Row],[Profit]]/Table1[[#This Row],[Sales]]</f>
        <v>#DIV/0!</v>
      </c>
      <c r="W2181" s="12">
        <f>[1]!Table1[[#This Row],[Sales]]-[1]!Table1[[#This Row],[Cost]]-[1]!Table1[[#This Row],[Profit]]</f>
        <v>-2900</v>
      </c>
      <c r="X2181" s="12">
        <f>[1]!Table1[[#This Row],[Quantity]]*[1]!Table1[[#This Row],[Unit_Price]]</f>
        <v>4000</v>
      </c>
      <c r="Y2181" s="12">
        <f>[1]!Table1[[#This Row],[Gross_Sales]]*[1]!Table1[[#This Row],[Discount]]</f>
        <v>400</v>
      </c>
      <c r="Z2181" s="12">
        <f>[1]!Table1[[#This Row],[Gross_Sales]]*[1]!Table1[[#This Row],[Discount_amount]]</f>
        <v>1600000</v>
      </c>
      <c r="AA2181" s="12">
        <f>IFERROR([1]!Table1[[#This Row],[Profit]]/[1]!Table1[[#This Row],[Sales]],0)</f>
        <v>0</v>
      </c>
      <c r="AB2181" s="12">
        <f>YEAR([1]!Table1[[#This Row],[Order_Date]])</f>
        <v>2024</v>
      </c>
      <c r="AC2181" s="12">
        <f>MONTH([1]!Table1[[#This Row],[Order_Date]])</f>
        <v>6</v>
      </c>
      <c r="AD2181" s="12" t="str">
        <f t="shared" si="102"/>
        <v>Jun</v>
      </c>
      <c r="AE2181" s="12" t="str">
        <f t="shared" si="103"/>
        <v>Q2</v>
      </c>
      <c r="AF2181" s="12" t="str">
        <f t="shared" si="104"/>
        <v>2024-Jun</v>
      </c>
      <c r="AG2181" s="12">
        <f>COUNTIF(C:C,Table1[[#This Row],[Customer_ID]])</f>
        <v>6</v>
      </c>
      <c r="AH2181" s="18" t="e">
        <f>IF([1]!Table1[[#This Row],[Customer_order_count]] &gt;= 10,"FREQUENT",IF([1]!Table1[[#This Row],[Customer_order_count]] &lt;= 10,"REGULAR","OCASSIONAL"))</f>
        <v>#REF!</v>
      </c>
    </row>
    <row r="2182" spans="1:34" x14ac:dyDescent="0.25">
      <c r="A2182" s="1" t="s">
        <v>3032</v>
      </c>
      <c r="B2182" s="2">
        <v>45876</v>
      </c>
      <c r="C2182" s="3" t="s">
        <v>813</v>
      </c>
      <c r="D2182" s="4" t="s">
        <v>420</v>
      </c>
      <c r="E2182" s="4" t="s">
        <v>3</v>
      </c>
      <c r="F2182" s="5">
        <v>28</v>
      </c>
      <c r="G2182" s="3" t="s">
        <v>295</v>
      </c>
      <c r="H2182" s="3" t="s">
        <v>270</v>
      </c>
      <c r="I2182" s="3" t="s">
        <v>95</v>
      </c>
      <c r="J2182" s="3" t="s">
        <v>96</v>
      </c>
      <c r="K2182" s="3" t="s">
        <v>46</v>
      </c>
      <c r="L2182" s="5">
        <v>1</v>
      </c>
      <c r="M2182" s="5">
        <v>600</v>
      </c>
      <c r="N2182" s="6">
        <v>0.15</v>
      </c>
      <c r="O2182" s="5">
        <v>510</v>
      </c>
      <c r="P2182" s="5">
        <v>380</v>
      </c>
      <c r="Q2182" s="5">
        <f>Table1[[#This Row],[Sales]]-Table1[[#This Row],[Cost]]</f>
        <v>130</v>
      </c>
      <c r="R2182" s="3" t="s">
        <v>77</v>
      </c>
      <c r="S2182" s="3" t="s">
        <v>10</v>
      </c>
      <c r="T2182" s="3" t="s">
        <v>33</v>
      </c>
      <c r="U2182" s="3" t="s">
        <v>12</v>
      </c>
      <c r="V2182" s="6">
        <f>Table1[[#This Row],[Profit]]/Table1[[#This Row],[Sales]]</f>
        <v>0.25490196078431371</v>
      </c>
      <c r="W2182" s="3">
        <f>[1]!Table1[[#This Row],[Sales]]-[1]!Table1[[#This Row],[Cost]]-[1]!Table1[[#This Row],[Profit]]</f>
        <v>0</v>
      </c>
      <c r="X2182" s="3">
        <f>[1]!Table1[[#This Row],[Quantity]]*[1]!Table1[[#This Row],[Unit_Price]]</f>
        <v>600</v>
      </c>
      <c r="Y2182" s="7">
        <f>[1]!Table1[[#This Row],[Gross_Sales]]*[1]!Table1[[#This Row],[Discount]]</f>
        <v>90</v>
      </c>
      <c r="Z2182" s="8">
        <f>[1]!Table1[[#This Row],[Gross_Sales]]*[1]!Table1[[#This Row],[Discount_amount]]</f>
        <v>54000</v>
      </c>
      <c r="AA2182" s="6">
        <f>IFERROR([1]!Table1[[#This Row],[Profit]]/[1]!Table1[[#This Row],[Sales]],0)</f>
        <v>0.25490196078431371</v>
      </c>
      <c r="AB2182" s="3">
        <f>YEAR([1]!Table1[[#This Row],[Order_Date]])</f>
        <v>2025</v>
      </c>
      <c r="AC2182" s="3">
        <f>MONTH([1]!Table1[[#This Row],[Order_Date]])</f>
        <v>8</v>
      </c>
      <c r="AD2182" s="3" t="str">
        <f t="shared" si="102"/>
        <v>Aug</v>
      </c>
      <c r="AE2182" s="3" t="str">
        <f t="shared" si="103"/>
        <v>Q3</v>
      </c>
      <c r="AF2182" s="3" t="str">
        <f t="shared" si="104"/>
        <v>2025-Aug</v>
      </c>
      <c r="AG2182" s="3">
        <f>COUNTIF(C:C,Table1[[#This Row],[Customer_ID]])</f>
        <v>8</v>
      </c>
      <c r="AH2182" s="9" t="e">
        <f>IF([1]!Table1[[#This Row],[Customer_order_count]] &gt;= 10,"FREQUENT",IF([1]!Table1[[#This Row],[Customer_order_count]] &lt;= 10,"REGULAR","OCASSIONAL"))</f>
        <v>#REF!</v>
      </c>
    </row>
    <row r="2183" spans="1:34" x14ac:dyDescent="0.25">
      <c r="A2183" s="10" t="s">
        <v>185</v>
      </c>
      <c r="B2183" s="11">
        <v>45903</v>
      </c>
      <c r="C2183" s="12" t="s">
        <v>48</v>
      </c>
      <c r="D2183" s="13" t="s">
        <v>49</v>
      </c>
      <c r="E2183" s="13" t="s">
        <v>3</v>
      </c>
      <c r="F2183" s="14">
        <v>45</v>
      </c>
      <c r="G2183" s="12" t="s">
        <v>4</v>
      </c>
      <c r="H2183" s="12" t="s">
        <v>5</v>
      </c>
      <c r="I2183" s="12" t="s">
        <v>186</v>
      </c>
      <c r="J2183" s="12" t="s">
        <v>187</v>
      </c>
      <c r="K2183" s="12" t="s">
        <v>91</v>
      </c>
      <c r="L2183" s="14">
        <v>1</v>
      </c>
      <c r="M2183" s="14">
        <v>12000</v>
      </c>
      <c r="N2183" s="15">
        <v>0.15</v>
      </c>
      <c r="O2183" s="14">
        <v>10200</v>
      </c>
      <c r="P2183" s="14">
        <v>9000</v>
      </c>
      <c r="Q2183" s="5">
        <f>Table1[[#This Row],[Sales]]-Table1[[#This Row],[Cost]]</f>
        <v>1200</v>
      </c>
      <c r="R2183" s="12" t="s">
        <v>26</v>
      </c>
      <c r="S2183" s="12" t="s">
        <v>10</v>
      </c>
      <c r="T2183" s="12" t="s">
        <v>33</v>
      </c>
      <c r="U2183" s="12" t="s">
        <v>12</v>
      </c>
      <c r="V2183" s="6">
        <f>Table1[[#This Row],[Profit]]/Table1[[#This Row],[Sales]]</f>
        <v>0.11764705882352941</v>
      </c>
      <c r="W2183" s="12">
        <f>[1]!Table1[[#This Row],[Sales]]-[1]!Table1[[#This Row],[Cost]]-[1]!Table1[[#This Row],[Profit]]</f>
        <v>0</v>
      </c>
      <c r="X2183" s="12">
        <f>[1]!Table1[[#This Row],[Quantity]]*[1]!Table1[[#This Row],[Unit_Price]]</f>
        <v>12000</v>
      </c>
      <c r="Y2183" s="16">
        <f>[1]!Table1[[#This Row],[Gross_Sales]]*[1]!Table1[[#This Row],[Discount]]</f>
        <v>1800</v>
      </c>
      <c r="Z2183" s="17">
        <f>[1]!Table1[[#This Row],[Gross_Sales]]*[1]!Table1[[#This Row],[Discount_amount]]</f>
        <v>21600000</v>
      </c>
      <c r="AA2183" s="15">
        <f>IFERROR([1]!Table1[[#This Row],[Profit]]/[1]!Table1[[#This Row],[Sales]],0)</f>
        <v>0.11764705882352941</v>
      </c>
      <c r="AB2183" s="12">
        <f>YEAR([1]!Table1[[#This Row],[Order_Date]])</f>
        <v>2025</v>
      </c>
      <c r="AC2183" s="12">
        <f>MONTH([1]!Table1[[#This Row],[Order_Date]])</f>
        <v>9</v>
      </c>
      <c r="AD2183" s="12" t="str">
        <f t="shared" si="102"/>
        <v>Sep</v>
      </c>
      <c r="AE2183" s="12" t="str">
        <f t="shared" si="103"/>
        <v>Q3</v>
      </c>
      <c r="AF2183" s="12" t="str">
        <f t="shared" si="104"/>
        <v>2025-Sep</v>
      </c>
      <c r="AG2183" s="12">
        <f>COUNTIF(C:C,Table1[[#This Row],[Customer_ID]])</f>
        <v>12</v>
      </c>
      <c r="AH2183" s="18" t="e">
        <f>IF([1]!Table1[[#This Row],[Customer_order_count]] &gt;= 10,"FREQUENT",IF([1]!Table1[[#This Row],[Customer_order_count]] &lt;= 10,"REGULAR","OCASSIONAL"))</f>
        <v>#REF!</v>
      </c>
    </row>
    <row r="2184" spans="1:34" x14ac:dyDescent="0.25">
      <c r="A2184" s="1" t="s">
        <v>3033</v>
      </c>
      <c r="B2184" s="2">
        <v>45923</v>
      </c>
      <c r="C2184" s="3" t="s">
        <v>378</v>
      </c>
      <c r="D2184" s="3" t="s">
        <v>379</v>
      </c>
      <c r="E2184" s="3" t="s">
        <v>3</v>
      </c>
      <c r="F2184" s="3">
        <v>30</v>
      </c>
      <c r="G2184" s="3" t="s">
        <v>263</v>
      </c>
      <c r="H2184" s="3" t="s">
        <v>5</v>
      </c>
      <c r="I2184" s="3" t="s">
        <v>176</v>
      </c>
      <c r="J2184" s="3" t="s">
        <v>177</v>
      </c>
      <c r="K2184" s="3" t="s">
        <v>25</v>
      </c>
      <c r="L2184" s="3">
        <v>4</v>
      </c>
      <c r="M2184" s="3">
        <v>22000</v>
      </c>
      <c r="N2184" s="3">
        <v>0.15</v>
      </c>
      <c r="O2184" s="3">
        <v>74800</v>
      </c>
      <c r="P2184" s="3">
        <v>66000</v>
      </c>
      <c r="Q2184" s="5">
        <f>Table1[[#This Row],[Sales]]-Table1[[#This Row],[Cost]]</f>
        <v>8800</v>
      </c>
      <c r="R2184" s="3" t="s">
        <v>26</v>
      </c>
      <c r="S2184" s="3" t="s">
        <v>287</v>
      </c>
      <c r="T2184" s="3" t="s">
        <v>33</v>
      </c>
      <c r="U2184" s="3" t="s">
        <v>19</v>
      </c>
      <c r="V2184" s="6">
        <f>Table1[[#This Row],[Profit]]/Table1[[#This Row],[Sales]]</f>
        <v>0.11764705882352941</v>
      </c>
      <c r="W2184" s="3">
        <f>[1]!Table1[[#This Row],[Sales]]-[1]!Table1[[#This Row],[Cost]]-[1]!Table1[[#This Row],[Profit]]</f>
        <v>-132000</v>
      </c>
      <c r="X2184" s="3">
        <f>[1]!Table1[[#This Row],[Quantity]]*[1]!Table1[[#This Row],[Unit_Price]]</f>
        <v>88000</v>
      </c>
      <c r="Y2184" s="3">
        <f>[1]!Table1[[#This Row],[Gross_Sales]]*[1]!Table1[[#This Row],[Discount]]</f>
        <v>13200</v>
      </c>
      <c r="Z2184" s="3">
        <f>[1]!Table1[[#This Row],[Gross_Sales]]*[1]!Table1[[#This Row],[Discount_amount]]</f>
        <v>1161600000</v>
      </c>
      <c r="AA2184" s="3">
        <f>IFERROR([1]!Table1[[#This Row],[Profit]]/[1]!Table1[[#This Row],[Sales]],0)</f>
        <v>0.11764705882352941</v>
      </c>
      <c r="AB2184" s="3">
        <f>YEAR([1]!Table1[[#This Row],[Order_Date]])</f>
        <v>2025</v>
      </c>
      <c r="AC2184" s="3">
        <f>MONTH([1]!Table1[[#This Row],[Order_Date]])</f>
        <v>9</v>
      </c>
      <c r="AD2184" s="3" t="str">
        <f t="shared" si="102"/>
        <v>Sep</v>
      </c>
      <c r="AE2184" s="3" t="str">
        <f t="shared" si="103"/>
        <v>Q3</v>
      </c>
      <c r="AF2184" s="3" t="str">
        <f t="shared" si="104"/>
        <v>2025-Sep</v>
      </c>
      <c r="AG2184" s="3">
        <f>COUNTIF(C:C,Table1[[#This Row],[Customer_ID]])</f>
        <v>21</v>
      </c>
      <c r="AH2184" s="9" t="e">
        <f>IF([1]!Table1[[#This Row],[Customer_order_count]] &gt;= 10,"FREQUENT",IF([1]!Table1[[#This Row],[Customer_order_count]] &lt;= 10,"REGULAR","OCASSIONAL"))</f>
        <v>#REF!</v>
      </c>
    </row>
    <row r="2185" spans="1:34" x14ac:dyDescent="0.25">
      <c r="A2185" s="10" t="s">
        <v>3034</v>
      </c>
      <c r="B2185" s="11">
        <v>45616</v>
      </c>
      <c r="C2185" s="12" t="s">
        <v>371</v>
      </c>
      <c r="D2185" s="13" t="s">
        <v>372</v>
      </c>
      <c r="E2185" s="13" t="s">
        <v>3</v>
      </c>
      <c r="F2185" s="14">
        <v>40</v>
      </c>
      <c r="G2185" s="12" t="s">
        <v>275</v>
      </c>
      <c r="H2185" s="12" t="s">
        <v>276</v>
      </c>
      <c r="I2185" s="12" t="s">
        <v>23</v>
      </c>
      <c r="J2185" s="12" t="s">
        <v>24</v>
      </c>
      <c r="K2185" s="12" t="s">
        <v>25</v>
      </c>
      <c r="L2185" s="14">
        <v>1</v>
      </c>
      <c r="M2185" s="14">
        <v>55000</v>
      </c>
      <c r="N2185" s="15">
        <v>0.15</v>
      </c>
      <c r="O2185" s="14">
        <v>46750</v>
      </c>
      <c r="P2185" s="14">
        <v>40000</v>
      </c>
      <c r="Q2185" s="5">
        <f>Table1[[#This Row],[Sales]]-Table1[[#This Row],[Cost]]</f>
        <v>6750</v>
      </c>
      <c r="R2185" s="12" t="s">
        <v>26</v>
      </c>
      <c r="S2185" s="12" t="s">
        <v>10</v>
      </c>
      <c r="T2185" s="12" t="s">
        <v>40</v>
      </c>
      <c r="U2185" s="12" t="s">
        <v>27</v>
      </c>
      <c r="V2185" s="6">
        <f>Table1[[#This Row],[Profit]]/Table1[[#This Row],[Sales]]</f>
        <v>0.14438502673796791</v>
      </c>
      <c r="W2185" s="12">
        <f>[1]!Table1[[#This Row],[Sales]]-[1]!Table1[[#This Row],[Cost]]-[1]!Table1[[#This Row],[Profit]]</f>
        <v>0</v>
      </c>
      <c r="X2185" s="12">
        <f>[1]!Table1[[#This Row],[Quantity]]*[1]!Table1[[#This Row],[Unit_Price]]</f>
        <v>55000</v>
      </c>
      <c r="Y2185" s="16">
        <f>[1]!Table1[[#This Row],[Gross_Sales]]*[1]!Table1[[#This Row],[Discount]]</f>
        <v>8250</v>
      </c>
      <c r="Z2185" s="17">
        <f>[1]!Table1[[#This Row],[Gross_Sales]]*[1]!Table1[[#This Row],[Discount_amount]]</f>
        <v>453750000</v>
      </c>
      <c r="AA2185" s="15">
        <f>IFERROR([1]!Table1[[#This Row],[Profit]]/[1]!Table1[[#This Row],[Sales]],0)</f>
        <v>0.14438502673796791</v>
      </c>
      <c r="AB2185" s="12">
        <f>YEAR([1]!Table1[[#This Row],[Order_Date]])</f>
        <v>2024</v>
      </c>
      <c r="AC2185" s="12">
        <f>MONTH([1]!Table1[[#This Row],[Order_Date]])</f>
        <v>11</v>
      </c>
      <c r="AD2185" s="12" t="str">
        <f t="shared" si="102"/>
        <v>Nov</v>
      </c>
      <c r="AE2185" s="12" t="str">
        <f t="shared" si="103"/>
        <v>Q4</v>
      </c>
      <c r="AF2185" s="12" t="str">
        <f t="shared" si="104"/>
        <v>2024-Nov</v>
      </c>
      <c r="AG2185" s="12">
        <f>COUNTIF(C:C,Table1[[#This Row],[Customer_ID]])</f>
        <v>10</v>
      </c>
      <c r="AH2185" s="18" t="e">
        <f>IF([1]!Table1[[#This Row],[Customer_order_count]] &gt;= 10,"FREQUENT",IF([1]!Table1[[#This Row],[Customer_order_count]] &lt;= 10,"REGULAR","OCASSIONAL"))</f>
        <v>#REF!</v>
      </c>
    </row>
    <row r="2186" spans="1:34" x14ac:dyDescent="0.25">
      <c r="A2186" s="1" t="s">
        <v>3035</v>
      </c>
      <c r="B2186" s="2">
        <v>45443</v>
      </c>
      <c r="C2186" s="3" t="s">
        <v>543</v>
      </c>
      <c r="D2186" s="4" t="s">
        <v>326</v>
      </c>
      <c r="E2186" s="4" t="s">
        <v>3</v>
      </c>
      <c r="F2186" s="5">
        <v>46</v>
      </c>
      <c r="G2186" s="3" t="s">
        <v>317</v>
      </c>
      <c r="H2186" s="3" t="s">
        <v>5</v>
      </c>
      <c r="I2186" s="3" t="s">
        <v>143</v>
      </c>
      <c r="J2186" s="3" t="s">
        <v>144</v>
      </c>
      <c r="K2186" s="3" t="s">
        <v>76</v>
      </c>
      <c r="L2186" s="5">
        <v>1</v>
      </c>
      <c r="M2186" s="5">
        <v>700</v>
      </c>
      <c r="N2186" s="6">
        <v>0.1</v>
      </c>
      <c r="O2186" s="5">
        <v>630</v>
      </c>
      <c r="P2186" s="5">
        <v>570</v>
      </c>
      <c r="Q2186" s="5">
        <f>Table1[[#This Row],[Sales]]-Table1[[#This Row],[Cost]]</f>
        <v>60</v>
      </c>
      <c r="R2186" s="3" t="s">
        <v>77</v>
      </c>
      <c r="S2186" s="3" t="s">
        <v>10</v>
      </c>
      <c r="T2186" s="3" t="s">
        <v>11</v>
      </c>
      <c r="U2186" s="3" t="s">
        <v>12</v>
      </c>
      <c r="V2186" s="6">
        <f>Table1[[#This Row],[Profit]]/Table1[[#This Row],[Sales]]</f>
        <v>9.5238095238095233E-2</v>
      </c>
      <c r="W2186" s="3">
        <f>[1]!Table1[[#This Row],[Sales]]-[1]!Table1[[#This Row],[Cost]]-[1]!Table1[[#This Row],[Profit]]</f>
        <v>0</v>
      </c>
      <c r="X2186" s="3">
        <f>[1]!Table1[[#This Row],[Quantity]]*[1]!Table1[[#This Row],[Unit_Price]]</f>
        <v>700</v>
      </c>
      <c r="Y2186" s="7">
        <f>[1]!Table1[[#This Row],[Gross_Sales]]*[1]!Table1[[#This Row],[Discount]]</f>
        <v>70</v>
      </c>
      <c r="Z2186" s="8">
        <f>[1]!Table1[[#This Row],[Gross_Sales]]*[1]!Table1[[#This Row],[Discount_amount]]</f>
        <v>49000</v>
      </c>
      <c r="AA2186" s="6">
        <f>IFERROR([1]!Table1[[#This Row],[Profit]]/[1]!Table1[[#This Row],[Sales]],0)</f>
        <v>9.5238095238095233E-2</v>
      </c>
      <c r="AB2186" s="3">
        <f>YEAR([1]!Table1[[#This Row],[Order_Date]])</f>
        <v>2024</v>
      </c>
      <c r="AC2186" s="3">
        <f>MONTH([1]!Table1[[#This Row],[Order_Date]])</f>
        <v>5</v>
      </c>
      <c r="AD2186" s="3" t="str">
        <f t="shared" si="102"/>
        <v>May</v>
      </c>
      <c r="AE2186" s="3" t="str">
        <f t="shared" si="103"/>
        <v>Q2</v>
      </c>
      <c r="AF2186" s="3" t="str">
        <f t="shared" si="104"/>
        <v>2024-May</v>
      </c>
      <c r="AG2186" s="3">
        <f>COUNTIF(C:C,Table1[[#This Row],[Customer_ID]])</f>
        <v>14</v>
      </c>
      <c r="AH2186" s="9" t="e">
        <f>IF([1]!Table1[[#This Row],[Customer_order_count]] &gt;= 10,"FREQUENT",IF([1]!Table1[[#This Row],[Customer_order_count]] &lt;= 10,"REGULAR","OCASSIONAL"))</f>
        <v>#REF!</v>
      </c>
    </row>
    <row r="2187" spans="1:34" x14ac:dyDescent="0.25">
      <c r="A2187" s="10" t="s">
        <v>3036</v>
      </c>
      <c r="B2187" s="11">
        <v>45982</v>
      </c>
      <c r="C2187" s="12" t="s">
        <v>671</v>
      </c>
      <c r="D2187" s="13" t="s">
        <v>672</v>
      </c>
      <c r="E2187" s="13" t="s">
        <v>16</v>
      </c>
      <c r="F2187" s="14">
        <v>57</v>
      </c>
      <c r="G2187" s="12" t="s">
        <v>290</v>
      </c>
      <c r="H2187" s="12" t="s">
        <v>276</v>
      </c>
      <c r="I2187" s="12" t="s">
        <v>44</v>
      </c>
      <c r="J2187" s="12" t="s">
        <v>45</v>
      </c>
      <c r="K2187" s="12" t="s">
        <v>46</v>
      </c>
      <c r="L2187" s="14">
        <v>1</v>
      </c>
      <c r="M2187" s="14">
        <v>2500</v>
      </c>
      <c r="N2187" s="15">
        <v>0.05</v>
      </c>
      <c r="O2187" s="14">
        <v>2375</v>
      </c>
      <c r="P2187" s="14">
        <v>1500</v>
      </c>
      <c r="Q2187" s="5">
        <f>Table1[[#This Row],[Sales]]-Table1[[#This Row],[Cost]]</f>
        <v>875</v>
      </c>
      <c r="R2187" s="12" t="s">
        <v>26</v>
      </c>
      <c r="S2187" s="12" t="s">
        <v>10</v>
      </c>
      <c r="T2187" s="12" t="s">
        <v>40</v>
      </c>
      <c r="U2187" s="12" t="s">
        <v>27</v>
      </c>
      <c r="V2187" s="6">
        <f>Table1[[#This Row],[Profit]]/Table1[[#This Row],[Sales]]</f>
        <v>0.36842105263157893</v>
      </c>
      <c r="W2187" s="12">
        <f>[1]!Table1[[#This Row],[Sales]]-[1]!Table1[[#This Row],[Cost]]-[1]!Table1[[#This Row],[Profit]]</f>
        <v>0</v>
      </c>
      <c r="X2187" s="12">
        <f>[1]!Table1[[#This Row],[Quantity]]*[1]!Table1[[#This Row],[Unit_Price]]</f>
        <v>2500</v>
      </c>
      <c r="Y2187" s="16">
        <f>[1]!Table1[[#This Row],[Gross_Sales]]*[1]!Table1[[#This Row],[Discount]]</f>
        <v>125</v>
      </c>
      <c r="Z2187" s="17">
        <f>[1]!Table1[[#This Row],[Gross_Sales]]*[1]!Table1[[#This Row],[Discount_amount]]</f>
        <v>312500</v>
      </c>
      <c r="AA2187" s="15">
        <f>IFERROR([1]!Table1[[#This Row],[Profit]]/[1]!Table1[[#This Row],[Sales]],0)</f>
        <v>0.36842105263157893</v>
      </c>
      <c r="AB2187" s="12">
        <f>YEAR([1]!Table1[[#This Row],[Order_Date]])</f>
        <v>2025</v>
      </c>
      <c r="AC2187" s="12">
        <f>MONTH([1]!Table1[[#This Row],[Order_Date]])</f>
        <v>11</v>
      </c>
      <c r="AD2187" s="12" t="str">
        <f t="shared" si="102"/>
        <v>Nov</v>
      </c>
      <c r="AE2187" s="12" t="str">
        <f t="shared" si="103"/>
        <v>Q4</v>
      </c>
      <c r="AF2187" s="12" t="str">
        <f t="shared" si="104"/>
        <v>2025-Nov</v>
      </c>
      <c r="AG2187" s="12">
        <f>COUNTIF(C:C,Table1[[#This Row],[Customer_ID]])</f>
        <v>14</v>
      </c>
      <c r="AH2187" s="18" t="e">
        <f>IF([1]!Table1[[#This Row],[Customer_order_count]] &gt;= 10,"FREQUENT",IF([1]!Table1[[#This Row],[Customer_order_count]] &lt;= 10,"REGULAR","OCASSIONAL"))</f>
        <v>#REF!</v>
      </c>
    </row>
    <row r="2188" spans="1:34" x14ac:dyDescent="0.25">
      <c r="A2188" s="1" t="s">
        <v>3037</v>
      </c>
      <c r="B2188" s="2">
        <v>45753</v>
      </c>
      <c r="C2188" s="3" t="s">
        <v>915</v>
      </c>
      <c r="D2188" s="4" t="s">
        <v>916</v>
      </c>
      <c r="E2188" s="4" t="s">
        <v>3</v>
      </c>
      <c r="F2188" s="5">
        <v>43</v>
      </c>
      <c r="G2188" s="3" t="s">
        <v>339</v>
      </c>
      <c r="H2188" s="3" t="s">
        <v>285</v>
      </c>
      <c r="I2188" s="3" t="s">
        <v>176</v>
      </c>
      <c r="J2188" s="3" t="s">
        <v>177</v>
      </c>
      <c r="K2188" s="3" t="s">
        <v>25</v>
      </c>
      <c r="L2188" s="5">
        <v>2</v>
      </c>
      <c r="M2188" s="5">
        <v>22000</v>
      </c>
      <c r="N2188" s="6">
        <v>0.1</v>
      </c>
      <c r="O2188" s="5">
        <v>39600</v>
      </c>
      <c r="P2188" s="5">
        <v>33000</v>
      </c>
      <c r="Q2188" s="5">
        <f>Table1[[#This Row],[Sales]]-Table1[[#This Row],[Cost]]</f>
        <v>6600</v>
      </c>
      <c r="R2188" s="3" t="s">
        <v>17</v>
      </c>
      <c r="S2188" s="3" t="s">
        <v>10</v>
      </c>
      <c r="T2188" s="3" t="s">
        <v>11</v>
      </c>
      <c r="U2188" s="3" t="s">
        <v>27</v>
      </c>
      <c r="V2188" s="6">
        <f>Table1[[#This Row],[Profit]]/Table1[[#This Row],[Sales]]</f>
        <v>0.16666666666666666</v>
      </c>
      <c r="W2188" s="3">
        <f>[1]!Table1[[#This Row],[Sales]]-[1]!Table1[[#This Row],[Cost]]-[1]!Table1[[#This Row],[Profit]]</f>
        <v>0</v>
      </c>
      <c r="X2188" s="3">
        <f>[1]!Table1[[#This Row],[Quantity]]*[1]!Table1[[#This Row],[Unit_Price]]</f>
        <v>44000</v>
      </c>
      <c r="Y2188" s="7">
        <f>[1]!Table1[[#This Row],[Gross_Sales]]*[1]!Table1[[#This Row],[Discount]]</f>
        <v>4400</v>
      </c>
      <c r="Z2188" s="8">
        <f>[1]!Table1[[#This Row],[Gross_Sales]]*[1]!Table1[[#This Row],[Discount_amount]]</f>
        <v>193600000</v>
      </c>
      <c r="AA2188" s="6">
        <f>IFERROR([1]!Table1[[#This Row],[Profit]]/[1]!Table1[[#This Row],[Sales]],0)</f>
        <v>0.16666666666666666</v>
      </c>
      <c r="AB2188" s="3">
        <f>YEAR([1]!Table1[[#This Row],[Order_Date]])</f>
        <v>2025</v>
      </c>
      <c r="AC2188" s="3">
        <f>MONTH([1]!Table1[[#This Row],[Order_Date]])</f>
        <v>4</v>
      </c>
      <c r="AD2188" s="3" t="str">
        <f t="shared" si="102"/>
        <v>Apr</v>
      </c>
      <c r="AE2188" s="3" t="str">
        <f t="shared" si="103"/>
        <v>Q2</v>
      </c>
      <c r="AF2188" s="3" t="str">
        <f t="shared" si="104"/>
        <v>2025-Apr</v>
      </c>
      <c r="AG2188" s="3">
        <f>COUNTIF(C:C,Table1[[#This Row],[Customer_ID]])</f>
        <v>10</v>
      </c>
      <c r="AH2188" s="9" t="e">
        <f>IF([1]!Table1[[#This Row],[Customer_order_count]] &gt;= 10,"FREQUENT",IF([1]!Table1[[#This Row],[Customer_order_count]] &lt;= 10,"REGULAR","OCASSIONAL"))</f>
        <v>#REF!</v>
      </c>
    </row>
    <row r="2189" spans="1:34" x14ac:dyDescent="0.25">
      <c r="A2189" s="10" t="s">
        <v>3038</v>
      </c>
      <c r="B2189" s="11">
        <v>45884</v>
      </c>
      <c r="C2189" s="12" t="s">
        <v>3039</v>
      </c>
      <c r="D2189" s="13" t="s">
        <v>3040</v>
      </c>
      <c r="E2189" s="13" t="s">
        <v>16</v>
      </c>
      <c r="F2189" s="14">
        <v>24</v>
      </c>
      <c r="G2189" s="12" t="s">
        <v>269</v>
      </c>
      <c r="H2189" s="12" t="s">
        <v>270</v>
      </c>
      <c r="I2189" s="12" t="s">
        <v>31</v>
      </c>
      <c r="J2189" s="12" t="s">
        <v>32</v>
      </c>
      <c r="K2189" s="12" t="s">
        <v>25</v>
      </c>
      <c r="L2189" s="14">
        <v>1</v>
      </c>
      <c r="M2189" s="14">
        <v>5000</v>
      </c>
      <c r="N2189" s="15">
        <v>0.15</v>
      </c>
      <c r="O2189" s="14">
        <v>4250</v>
      </c>
      <c r="P2189" s="14">
        <v>3500</v>
      </c>
      <c r="Q2189" s="5">
        <f>Table1[[#This Row],[Sales]]-Table1[[#This Row],[Cost]]</f>
        <v>750</v>
      </c>
      <c r="R2189" s="12" t="s">
        <v>26</v>
      </c>
      <c r="S2189" s="12" t="s">
        <v>10</v>
      </c>
      <c r="T2189" s="12" t="s">
        <v>33</v>
      </c>
      <c r="U2189" s="12" t="s">
        <v>19</v>
      </c>
      <c r="V2189" s="6">
        <f>Table1[[#This Row],[Profit]]/Table1[[#This Row],[Sales]]</f>
        <v>0.17647058823529413</v>
      </c>
      <c r="W2189" s="12">
        <f>[1]!Table1[[#This Row],[Sales]]-[1]!Table1[[#This Row],[Cost]]-[1]!Table1[[#This Row],[Profit]]</f>
        <v>0</v>
      </c>
      <c r="X2189" s="12">
        <f>[1]!Table1[[#This Row],[Quantity]]*[1]!Table1[[#This Row],[Unit_Price]]</f>
        <v>5000</v>
      </c>
      <c r="Y2189" s="16">
        <f>[1]!Table1[[#This Row],[Gross_Sales]]*[1]!Table1[[#This Row],[Discount]]</f>
        <v>750</v>
      </c>
      <c r="Z2189" s="17">
        <f>[1]!Table1[[#This Row],[Gross_Sales]]*[1]!Table1[[#This Row],[Discount_amount]]</f>
        <v>3750000</v>
      </c>
      <c r="AA2189" s="15">
        <f>IFERROR([1]!Table1[[#This Row],[Profit]]/[1]!Table1[[#This Row],[Sales]],0)</f>
        <v>0.17647058823529413</v>
      </c>
      <c r="AB2189" s="12">
        <f>YEAR([1]!Table1[[#This Row],[Order_Date]])</f>
        <v>2025</v>
      </c>
      <c r="AC2189" s="12">
        <f>MONTH([1]!Table1[[#This Row],[Order_Date]])</f>
        <v>8</v>
      </c>
      <c r="AD2189" s="12" t="str">
        <f t="shared" si="102"/>
        <v>Aug</v>
      </c>
      <c r="AE2189" s="12" t="str">
        <f t="shared" si="103"/>
        <v>Q3</v>
      </c>
      <c r="AF2189" s="12" t="str">
        <f t="shared" si="104"/>
        <v>2025-Aug</v>
      </c>
      <c r="AG2189" s="12">
        <f>COUNTIF(C:C,Table1[[#This Row],[Customer_ID]])</f>
        <v>3</v>
      </c>
      <c r="AH2189" s="18" t="e">
        <f>IF([1]!Table1[[#This Row],[Customer_order_count]] &gt;= 10,"FREQUENT",IF([1]!Table1[[#This Row],[Customer_order_count]] &lt;= 10,"REGULAR","OCASSIONAL"))</f>
        <v>#REF!</v>
      </c>
    </row>
    <row r="2190" spans="1:34" x14ac:dyDescent="0.25">
      <c r="A2190" s="1" t="s">
        <v>3041</v>
      </c>
      <c r="B2190" s="2">
        <v>45484</v>
      </c>
      <c r="C2190" s="3" t="s">
        <v>489</v>
      </c>
      <c r="D2190" s="4" t="s">
        <v>490</v>
      </c>
      <c r="E2190" s="4" t="s">
        <v>3</v>
      </c>
      <c r="F2190" s="5">
        <v>26</v>
      </c>
      <c r="G2190" s="3" t="s">
        <v>339</v>
      </c>
      <c r="H2190" s="3" t="s">
        <v>285</v>
      </c>
      <c r="I2190" s="3" t="s">
        <v>44</v>
      </c>
      <c r="J2190" s="3" t="s">
        <v>45</v>
      </c>
      <c r="K2190" s="3" t="s">
        <v>46</v>
      </c>
      <c r="L2190" s="5">
        <v>1</v>
      </c>
      <c r="M2190" s="5">
        <v>2500</v>
      </c>
      <c r="N2190" s="6">
        <v>0</v>
      </c>
      <c r="O2190" s="5">
        <v>2500</v>
      </c>
      <c r="P2190" s="5">
        <v>1500</v>
      </c>
      <c r="Q2190" s="5">
        <f>Table1[[#This Row],[Sales]]-Table1[[#This Row],[Cost]]</f>
        <v>1000</v>
      </c>
      <c r="R2190" s="3" t="s">
        <v>9</v>
      </c>
      <c r="S2190" s="3" t="s">
        <v>10</v>
      </c>
      <c r="T2190" s="3" t="s">
        <v>33</v>
      </c>
      <c r="U2190" s="3" t="s">
        <v>27</v>
      </c>
      <c r="V2190" s="6">
        <f>Table1[[#This Row],[Profit]]/Table1[[#This Row],[Sales]]</f>
        <v>0.4</v>
      </c>
      <c r="W2190" s="3">
        <f>[1]!Table1[[#This Row],[Sales]]-[1]!Table1[[#This Row],[Cost]]-[1]!Table1[[#This Row],[Profit]]</f>
        <v>0</v>
      </c>
      <c r="X2190" s="3">
        <f>[1]!Table1[[#This Row],[Quantity]]*[1]!Table1[[#This Row],[Unit_Price]]</f>
        <v>2500</v>
      </c>
      <c r="Y2190" s="7">
        <f>[1]!Table1[[#This Row],[Gross_Sales]]*[1]!Table1[[#This Row],[Discount]]</f>
        <v>0</v>
      </c>
      <c r="Z2190" s="8">
        <f>[1]!Table1[[#This Row],[Gross_Sales]]*[1]!Table1[[#This Row],[Discount_amount]]</f>
        <v>0</v>
      </c>
      <c r="AA2190" s="6">
        <f>IFERROR([1]!Table1[[#This Row],[Profit]]/[1]!Table1[[#This Row],[Sales]],0)</f>
        <v>0.4</v>
      </c>
      <c r="AB2190" s="3">
        <f>YEAR([1]!Table1[[#This Row],[Order_Date]])</f>
        <v>2024</v>
      </c>
      <c r="AC2190" s="3">
        <f>MONTH([1]!Table1[[#This Row],[Order_Date]])</f>
        <v>7</v>
      </c>
      <c r="AD2190" s="3" t="str">
        <f t="shared" si="102"/>
        <v>Jul</v>
      </c>
      <c r="AE2190" s="3" t="str">
        <f t="shared" si="103"/>
        <v>Q3</v>
      </c>
      <c r="AF2190" s="3" t="str">
        <f t="shared" si="104"/>
        <v>2024-Jul</v>
      </c>
      <c r="AG2190" s="3">
        <f>COUNTIF(C:C,Table1[[#This Row],[Customer_ID]])</f>
        <v>26</v>
      </c>
      <c r="AH2190" s="9" t="e">
        <f>IF([1]!Table1[[#This Row],[Customer_order_count]] &gt;= 10,"FREQUENT",IF([1]!Table1[[#This Row],[Customer_order_count]] &lt;= 10,"REGULAR","OCASSIONAL"))</f>
        <v>#REF!</v>
      </c>
    </row>
    <row r="2191" spans="1:34" x14ac:dyDescent="0.25">
      <c r="A2191" s="10" t="s">
        <v>3042</v>
      </c>
      <c r="B2191" s="11">
        <v>45907</v>
      </c>
      <c r="C2191" s="12" t="s">
        <v>1251</v>
      </c>
      <c r="D2191" s="13" t="s">
        <v>426</v>
      </c>
      <c r="E2191" s="13" t="s">
        <v>3</v>
      </c>
      <c r="F2191" s="14">
        <v>28</v>
      </c>
      <c r="G2191" s="12" t="s">
        <v>284</v>
      </c>
      <c r="H2191" s="12" t="s">
        <v>285</v>
      </c>
      <c r="I2191" s="12" t="s">
        <v>95</v>
      </c>
      <c r="J2191" s="12" t="s">
        <v>96</v>
      </c>
      <c r="K2191" s="12" t="s">
        <v>46</v>
      </c>
      <c r="L2191" s="14">
        <v>2</v>
      </c>
      <c r="M2191" s="14">
        <v>600</v>
      </c>
      <c r="N2191" s="15">
        <v>0.1</v>
      </c>
      <c r="O2191" s="14">
        <v>1080</v>
      </c>
      <c r="P2191" s="14">
        <v>760</v>
      </c>
      <c r="Q2191" s="5">
        <f>Table1[[#This Row],[Sales]]-Table1[[#This Row],[Cost]]</f>
        <v>320</v>
      </c>
      <c r="R2191" s="12" t="s">
        <v>26</v>
      </c>
      <c r="S2191" s="12" t="s">
        <v>10</v>
      </c>
      <c r="T2191" s="12" t="s">
        <v>33</v>
      </c>
      <c r="U2191" s="12" t="s">
        <v>19</v>
      </c>
      <c r="V2191" s="6">
        <f>Table1[[#This Row],[Profit]]/Table1[[#This Row],[Sales]]</f>
        <v>0.29629629629629628</v>
      </c>
      <c r="W2191" s="12">
        <f>[1]!Table1[[#This Row],[Sales]]-[1]!Table1[[#This Row],[Cost]]-[1]!Table1[[#This Row],[Profit]]</f>
        <v>0</v>
      </c>
      <c r="X2191" s="12">
        <f>[1]!Table1[[#This Row],[Quantity]]*[1]!Table1[[#This Row],[Unit_Price]]</f>
        <v>1200</v>
      </c>
      <c r="Y2191" s="16">
        <f>[1]!Table1[[#This Row],[Gross_Sales]]*[1]!Table1[[#This Row],[Discount]]</f>
        <v>120</v>
      </c>
      <c r="Z2191" s="17">
        <f>[1]!Table1[[#This Row],[Gross_Sales]]*[1]!Table1[[#This Row],[Discount_amount]]</f>
        <v>144000</v>
      </c>
      <c r="AA2191" s="15">
        <f>IFERROR([1]!Table1[[#This Row],[Profit]]/[1]!Table1[[#This Row],[Sales]],0)</f>
        <v>0.29629629629629628</v>
      </c>
      <c r="AB2191" s="12">
        <f>YEAR([1]!Table1[[#This Row],[Order_Date]])</f>
        <v>2025</v>
      </c>
      <c r="AC2191" s="12">
        <f>MONTH([1]!Table1[[#This Row],[Order_Date]])</f>
        <v>9</v>
      </c>
      <c r="AD2191" s="12" t="str">
        <f t="shared" si="102"/>
        <v>Sep</v>
      </c>
      <c r="AE2191" s="12" t="str">
        <f t="shared" si="103"/>
        <v>Q3</v>
      </c>
      <c r="AF2191" s="12" t="str">
        <f t="shared" si="104"/>
        <v>2025-Sep</v>
      </c>
      <c r="AG2191" s="12">
        <f>COUNTIF(C:C,Table1[[#This Row],[Customer_ID]])</f>
        <v>5</v>
      </c>
      <c r="AH2191" s="18" t="e">
        <f>IF([1]!Table1[[#This Row],[Customer_order_count]] &gt;= 10,"FREQUENT",IF([1]!Table1[[#This Row],[Customer_order_count]] &lt;= 10,"REGULAR","OCASSIONAL"))</f>
        <v>#REF!</v>
      </c>
    </row>
    <row r="2192" spans="1:34" x14ac:dyDescent="0.25">
      <c r="A2192" s="1" t="s">
        <v>3043</v>
      </c>
      <c r="B2192" s="2">
        <v>45487</v>
      </c>
      <c r="C2192" s="3" t="s">
        <v>112</v>
      </c>
      <c r="D2192" s="4" t="s">
        <v>113</v>
      </c>
      <c r="E2192" s="4" t="s">
        <v>16</v>
      </c>
      <c r="F2192" s="5">
        <v>39</v>
      </c>
      <c r="G2192" s="3" t="s">
        <v>4</v>
      </c>
      <c r="H2192" s="3" t="s">
        <v>5</v>
      </c>
      <c r="I2192" s="3" t="s">
        <v>6</v>
      </c>
      <c r="J2192" s="3" t="s">
        <v>7</v>
      </c>
      <c r="K2192" s="3" t="s">
        <v>8</v>
      </c>
      <c r="L2192" s="5">
        <v>2</v>
      </c>
      <c r="M2192" s="5">
        <v>7000</v>
      </c>
      <c r="N2192" s="6">
        <v>0.1</v>
      </c>
      <c r="O2192" s="5">
        <v>12600</v>
      </c>
      <c r="P2192" s="5">
        <v>10400</v>
      </c>
      <c r="Q2192" s="5">
        <f>Table1[[#This Row],[Sales]]-Table1[[#This Row],[Cost]]</f>
        <v>2200</v>
      </c>
      <c r="R2192" s="3" t="s">
        <v>17</v>
      </c>
      <c r="S2192" s="3" t="s">
        <v>10</v>
      </c>
      <c r="T2192" s="3" t="s">
        <v>33</v>
      </c>
      <c r="U2192" s="3" t="s">
        <v>19</v>
      </c>
      <c r="V2192" s="6">
        <f>Table1[[#This Row],[Profit]]/Table1[[#This Row],[Sales]]</f>
        <v>0.17460317460317459</v>
      </c>
      <c r="W2192" s="3">
        <f>[1]!Table1[[#This Row],[Sales]]-[1]!Table1[[#This Row],[Cost]]-[1]!Table1[[#This Row],[Profit]]</f>
        <v>0</v>
      </c>
      <c r="X2192" s="3">
        <f>[1]!Table1[[#This Row],[Quantity]]*[1]!Table1[[#This Row],[Unit_Price]]</f>
        <v>14000</v>
      </c>
      <c r="Y2192" s="7">
        <f>[1]!Table1[[#This Row],[Gross_Sales]]*[1]!Table1[[#This Row],[Discount]]</f>
        <v>1400</v>
      </c>
      <c r="Z2192" s="8">
        <f>[1]!Table1[[#This Row],[Gross_Sales]]*[1]!Table1[[#This Row],[Discount_amount]]</f>
        <v>19600000</v>
      </c>
      <c r="AA2192" s="6">
        <f>IFERROR([1]!Table1[[#This Row],[Profit]]/[1]!Table1[[#This Row],[Sales]],0)</f>
        <v>0.17460317460317459</v>
      </c>
      <c r="AB2192" s="3">
        <f>YEAR([1]!Table1[[#This Row],[Order_Date]])</f>
        <v>2024</v>
      </c>
      <c r="AC2192" s="3">
        <f>MONTH([1]!Table1[[#This Row],[Order_Date]])</f>
        <v>7</v>
      </c>
      <c r="AD2192" s="3" t="str">
        <f t="shared" si="102"/>
        <v>Jul</v>
      </c>
      <c r="AE2192" s="3" t="str">
        <f t="shared" si="103"/>
        <v>Q3</v>
      </c>
      <c r="AF2192" s="3" t="str">
        <f t="shared" si="104"/>
        <v>2024-Jul</v>
      </c>
      <c r="AG2192" s="3">
        <f>COUNTIF(C:C,Table1[[#This Row],[Customer_ID]])</f>
        <v>6</v>
      </c>
      <c r="AH2192" s="9" t="e">
        <f>IF([1]!Table1[[#This Row],[Customer_order_count]] &gt;= 10,"FREQUENT",IF([1]!Table1[[#This Row],[Customer_order_count]] &lt;= 10,"REGULAR","OCASSIONAL"))</f>
        <v>#REF!</v>
      </c>
    </row>
    <row r="2193" spans="1:34" x14ac:dyDescent="0.25">
      <c r="A2193" s="10" t="s">
        <v>3044</v>
      </c>
      <c r="B2193" s="11">
        <v>45664</v>
      </c>
      <c r="C2193" s="12" t="s">
        <v>799</v>
      </c>
      <c r="D2193" s="13" t="s">
        <v>43</v>
      </c>
      <c r="E2193" s="13" t="s">
        <v>3</v>
      </c>
      <c r="F2193" s="14">
        <v>28</v>
      </c>
      <c r="G2193" s="12" t="s">
        <v>317</v>
      </c>
      <c r="H2193" s="12" t="s">
        <v>5</v>
      </c>
      <c r="I2193" s="12" t="s">
        <v>23</v>
      </c>
      <c r="J2193" s="12" t="s">
        <v>24</v>
      </c>
      <c r="K2193" s="12" t="s">
        <v>25</v>
      </c>
      <c r="L2193" s="14">
        <v>1</v>
      </c>
      <c r="M2193" s="14">
        <v>55000</v>
      </c>
      <c r="N2193" s="15">
        <v>0.15</v>
      </c>
      <c r="O2193" s="14">
        <v>46750</v>
      </c>
      <c r="P2193" s="14">
        <v>40000</v>
      </c>
      <c r="Q2193" s="5">
        <f>Table1[[#This Row],[Sales]]-Table1[[#This Row],[Cost]]</f>
        <v>6750</v>
      </c>
      <c r="R2193" s="12" t="s">
        <v>26</v>
      </c>
      <c r="S2193" s="12" t="s">
        <v>10</v>
      </c>
      <c r="T2193" s="12" t="s">
        <v>18</v>
      </c>
      <c r="U2193" s="12" t="s">
        <v>27</v>
      </c>
      <c r="V2193" s="6">
        <f>Table1[[#This Row],[Profit]]/Table1[[#This Row],[Sales]]</f>
        <v>0.14438502673796791</v>
      </c>
      <c r="W2193" s="12">
        <f>[1]!Table1[[#This Row],[Sales]]-[1]!Table1[[#This Row],[Cost]]-[1]!Table1[[#This Row],[Profit]]</f>
        <v>0</v>
      </c>
      <c r="X2193" s="12">
        <f>[1]!Table1[[#This Row],[Quantity]]*[1]!Table1[[#This Row],[Unit_Price]]</f>
        <v>55000</v>
      </c>
      <c r="Y2193" s="16">
        <f>[1]!Table1[[#This Row],[Gross_Sales]]*[1]!Table1[[#This Row],[Discount]]</f>
        <v>8250</v>
      </c>
      <c r="Z2193" s="17">
        <f>[1]!Table1[[#This Row],[Gross_Sales]]*[1]!Table1[[#This Row],[Discount_amount]]</f>
        <v>453750000</v>
      </c>
      <c r="AA2193" s="15">
        <f>IFERROR([1]!Table1[[#This Row],[Profit]]/[1]!Table1[[#This Row],[Sales]],0)</f>
        <v>0.14438502673796791</v>
      </c>
      <c r="AB2193" s="12">
        <f>YEAR([1]!Table1[[#This Row],[Order_Date]])</f>
        <v>2025</v>
      </c>
      <c r="AC2193" s="12">
        <f>MONTH([1]!Table1[[#This Row],[Order_Date]])</f>
        <v>1</v>
      </c>
      <c r="AD2193" s="12" t="str">
        <f t="shared" si="102"/>
        <v>Jan</v>
      </c>
      <c r="AE2193" s="12" t="str">
        <f t="shared" si="103"/>
        <v>Q1</v>
      </c>
      <c r="AF2193" s="12" t="str">
        <f t="shared" si="104"/>
        <v>2025-Jan</v>
      </c>
      <c r="AG2193" s="12">
        <f>COUNTIF(C:C,Table1[[#This Row],[Customer_ID]])</f>
        <v>17</v>
      </c>
      <c r="AH2193" s="18" t="e">
        <f>IF([1]!Table1[[#This Row],[Customer_order_count]] &gt;= 10,"FREQUENT",IF([1]!Table1[[#This Row],[Customer_order_count]] &lt;= 10,"REGULAR","OCASSIONAL"))</f>
        <v>#REF!</v>
      </c>
    </row>
    <row r="2194" spans="1:34" x14ac:dyDescent="0.25">
      <c r="A2194" s="1" t="s">
        <v>3045</v>
      </c>
      <c r="B2194" s="2">
        <v>45419</v>
      </c>
      <c r="C2194" s="3" t="s">
        <v>1502</v>
      </c>
      <c r="D2194" s="3" t="s">
        <v>1503</v>
      </c>
      <c r="E2194" s="3" t="s">
        <v>3</v>
      </c>
      <c r="F2194" s="3">
        <v>58</v>
      </c>
      <c r="G2194" s="3" t="s">
        <v>275</v>
      </c>
      <c r="H2194" s="3" t="s">
        <v>276</v>
      </c>
      <c r="I2194" s="3" t="s">
        <v>109</v>
      </c>
      <c r="J2194" s="3" t="s">
        <v>110</v>
      </c>
      <c r="K2194" s="3" t="s">
        <v>8</v>
      </c>
      <c r="L2194" s="3">
        <v>1</v>
      </c>
      <c r="M2194" s="3">
        <v>4000</v>
      </c>
      <c r="N2194" s="3">
        <v>0.05</v>
      </c>
      <c r="O2194" s="3">
        <v>3800</v>
      </c>
      <c r="P2194" s="3">
        <v>2900</v>
      </c>
      <c r="Q2194" s="5">
        <f>Table1[[#This Row],[Sales]]-Table1[[#This Row],[Cost]]</f>
        <v>900</v>
      </c>
      <c r="R2194" s="3" t="s">
        <v>17</v>
      </c>
      <c r="S2194" s="3" t="s">
        <v>287</v>
      </c>
      <c r="T2194" s="3" t="s">
        <v>11</v>
      </c>
      <c r="U2194" s="3" t="s">
        <v>12</v>
      </c>
      <c r="V2194" s="6">
        <f>Table1[[#This Row],[Profit]]/Table1[[#This Row],[Sales]]</f>
        <v>0.23684210526315788</v>
      </c>
      <c r="W2194" s="3">
        <f>[1]!Table1[[#This Row],[Sales]]-[1]!Table1[[#This Row],[Cost]]-[1]!Table1[[#This Row],[Profit]]</f>
        <v>-5800</v>
      </c>
      <c r="X2194" s="3">
        <f>[1]!Table1[[#This Row],[Quantity]]*[1]!Table1[[#This Row],[Unit_Price]]</f>
        <v>4000</v>
      </c>
      <c r="Y2194" s="3">
        <f>[1]!Table1[[#This Row],[Gross_Sales]]*[1]!Table1[[#This Row],[Discount]]</f>
        <v>200</v>
      </c>
      <c r="Z2194" s="3">
        <f>[1]!Table1[[#This Row],[Gross_Sales]]*[1]!Table1[[#This Row],[Discount_amount]]</f>
        <v>800000</v>
      </c>
      <c r="AA2194" s="3">
        <f>IFERROR([1]!Table1[[#This Row],[Profit]]/[1]!Table1[[#This Row],[Sales]],0)</f>
        <v>0.23684210526315788</v>
      </c>
      <c r="AB2194" s="3">
        <f>YEAR([1]!Table1[[#This Row],[Order_Date]])</f>
        <v>2024</v>
      </c>
      <c r="AC2194" s="3">
        <f>MONTH([1]!Table1[[#This Row],[Order_Date]])</f>
        <v>5</v>
      </c>
      <c r="AD2194" s="3" t="str">
        <f t="shared" si="102"/>
        <v>May</v>
      </c>
      <c r="AE2194" s="3" t="str">
        <f t="shared" si="103"/>
        <v>Q2</v>
      </c>
      <c r="AF2194" s="3" t="str">
        <f t="shared" si="104"/>
        <v>2024-May</v>
      </c>
      <c r="AG2194" s="3">
        <f>COUNTIF(C:C,Table1[[#This Row],[Customer_ID]])</f>
        <v>6</v>
      </c>
      <c r="AH2194" s="9" t="e">
        <f>IF([1]!Table1[[#This Row],[Customer_order_count]] &gt;= 10,"FREQUENT",IF([1]!Table1[[#This Row],[Customer_order_count]] &lt;= 10,"REGULAR","OCASSIONAL"))</f>
        <v>#REF!</v>
      </c>
    </row>
    <row r="2195" spans="1:34" x14ac:dyDescent="0.25">
      <c r="A2195" s="10" t="s">
        <v>188</v>
      </c>
      <c r="B2195" s="11">
        <v>45715</v>
      </c>
      <c r="C2195" s="12" t="s">
        <v>189</v>
      </c>
      <c r="D2195" s="13" t="s">
        <v>80</v>
      </c>
      <c r="E2195" s="13" t="s">
        <v>3</v>
      </c>
      <c r="F2195" s="14">
        <v>27</v>
      </c>
      <c r="G2195" s="12" t="s">
        <v>4</v>
      </c>
      <c r="H2195" s="12" t="s">
        <v>5</v>
      </c>
      <c r="I2195" s="12" t="s">
        <v>44</v>
      </c>
      <c r="J2195" s="12" t="s">
        <v>45</v>
      </c>
      <c r="K2195" s="12" t="s">
        <v>46</v>
      </c>
      <c r="L2195" s="14">
        <v>2</v>
      </c>
      <c r="M2195" s="14">
        <v>2500</v>
      </c>
      <c r="N2195" s="15">
        <v>0.1</v>
      </c>
      <c r="O2195" s="14">
        <v>4500</v>
      </c>
      <c r="P2195" s="14">
        <v>3000</v>
      </c>
      <c r="Q2195" s="5">
        <f>Table1[[#This Row],[Sales]]-Table1[[#This Row],[Cost]]</f>
        <v>1500</v>
      </c>
      <c r="R2195" s="12" t="s">
        <v>26</v>
      </c>
      <c r="S2195" s="12" t="s">
        <v>10</v>
      </c>
      <c r="T2195" s="12" t="s">
        <v>18</v>
      </c>
      <c r="U2195" s="12" t="s">
        <v>19</v>
      </c>
      <c r="V2195" s="6">
        <f>Table1[[#This Row],[Profit]]/Table1[[#This Row],[Sales]]</f>
        <v>0.33333333333333331</v>
      </c>
      <c r="W2195" s="12">
        <f>[1]!Table1[[#This Row],[Sales]]-[1]!Table1[[#This Row],[Cost]]-[1]!Table1[[#This Row],[Profit]]</f>
        <v>0</v>
      </c>
      <c r="X2195" s="12">
        <f>[1]!Table1[[#This Row],[Quantity]]*[1]!Table1[[#This Row],[Unit_Price]]</f>
        <v>5000</v>
      </c>
      <c r="Y2195" s="16">
        <f>[1]!Table1[[#This Row],[Gross_Sales]]*[1]!Table1[[#This Row],[Discount]]</f>
        <v>500</v>
      </c>
      <c r="Z2195" s="17">
        <f>[1]!Table1[[#This Row],[Gross_Sales]]*[1]!Table1[[#This Row],[Discount_amount]]</f>
        <v>2500000</v>
      </c>
      <c r="AA2195" s="15">
        <f>IFERROR([1]!Table1[[#This Row],[Profit]]/[1]!Table1[[#This Row],[Sales]],0)</f>
        <v>0.33333333333333331</v>
      </c>
      <c r="AB2195" s="12">
        <f>YEAR([1]!Table1[[#This Row],[Order_Date]])</f>
        <v>2025</v>
      </c>
      <c r="AC2195" s="12">
        <f>MONTH([1]!Table1[[#This Row],[Order_Date]])</f>
        <v>2</v>
      </c>
      <c r="AD2195" s="12" t="str">
        <f t="shared" si="102"/>
        <v>Feb</v>
      </c>
      <c r="AE2195" s="12" t="str">
        <f t="shared" si="103"/>
        <v>Q1</v>
      </c>
      <c r="AF2195" s="12" t="str">
        <f t="shared" si="104"/>
        <v>2025-Feb</v>
      </c>
      <c r="AG2195" s="12">
        <f>COUNTIF(C:C,Table1[[#This Row],[Customer_ID]])</f>
        <v>1</v>
      </c>
      <c r="AH2195" s="18" t="e">
        <f>IF([1]!Table1[[#This Row],[Customer_order_count]] &gt;= 10,"FREQUENT",IF([1]!Table1[[#This Row],[Customer_order_count]] &lt;= 10,"REGULAR","OCASSIONAL"))</f>
        <v>#REF!</v>
      </c>
    </row>
    <row r="2196" spans="1:34" x14ac:dyDescent="0.25">
      <c r="A2196" s="1" t="s">
        <v>3046</v>
      </c>
      <c r="B2196" s="2">
        <v>45728</v>
      </c>
      <c r="C2196" s="3" t="s">
        <v>342</v>
      </c>
      <c r="D2196" s="4" t="s">
        <v>343</v>
      </c>
      <c r="E2196" s="4" t="s">
        <v>16</v>
      </c>
      <c r="F2196" s="5">
        <v>57</v>
      </c>
      <c r="G2196" s="3" t="s">
        <v>290</v>
      </c>
      <c r="H2196" s="3" t="s">
        <v>276</v>
      </c>
      <c r="I2196" s="3" t="s">
        <v>105</v>
      </c>
      <c r="J2196" s="3" t="s">
        <v>106</v>
      </c>
      <c r="K2196" s="3" t="s">
        <v>76</v>
      </c>
      <c r="L2196" s="5">
        <v>2</v>
      </c>
      <c r="M2196" s="5">
        <v>450</v>
      </c>
      <c r="N2196" s="6">
        <v>0.1</v>
      </c>
      <c r="O2196" s="5">
        <v>810</v>
      </c>
      <c r="P2196" s="5">
        <v>660</v>
      </c>
      <c r="Q2196" s="5">
        <f>Table1[[#This Row],[Sales]]-Table1[[#This Row],[Cost]]</f>
        <v>150</v>
      </c>
      <c r="R2196" s="3" t="s">
        <v>98</v>
      </c>
      <c r="S2196" s="3" t="s">
        <v>10</v>
      </c>
      <c r="T2196" s="3" t="s">
        <v>18</v>
      </c>
      <c r="U2196" s="3" t="s">
        <v>19</v>
      </c>
      <c r="V2196" s="6">
        <f>Table1[[#This Row],[Profit]]/Table1[[#This Row],[Sales]]</f>
        <v>0.18518518518518517</v>
      </c>
      <c r="W2196" s="3">
        <f>[1]!Table1[[#This Row],[Sales]]-[1]!Table1[[#This Row],[Cost]]-[1]!Table1[[#This Row],[Profit]]</f>
        <v>0</v>
      </c>
      <c r="X2196" s="3">
        <f>[1]!Table1[[#This Row],[Quantity]]*[1]!Table1[[#This Row],[Unit_Price]]</f>
        <v>900</v>
      </c>
      <c r="Y2196" s="7">
        <f>[1]!Table1[[#This Row],[Gross_Sales]]*[1]!Table1[[#This Row],[Discount]]</f>
        <v>90</v>
      </c>
      <c r="Z2196" s="8">
        <f>[1]!Table1[[#This Row],[Gross_Sales]]*[1]!Table1[[#This Row],[Discount_amount]]</f>
        <v>81000</v>
      </c>
      <c r="AA2196" s="6">
        <f>IFERROR([1]!Table1[[#This Row],[Profit]]/[1]!Table1[[#This Row],[Sales]],0)</f>
        <v>0.18518518518518517</v>
      </c>
      <c r="AB2196" s="3">
        <f>YEAR([1]!Table1[[#This Row],[Order_Date]])</f>
        <v>2025</v>
      </c>
      <c r="AC2196" s="3">
        <f>MONTH([1]!Table1[[#This Row],[Order_Date]])</f>
        <v>3</v>
      </c>
      <c r="AD2196" s="3" t="str">
        <f t="shared" si="102"/>
        <v>Mar</v>
      </c>
      <c r="AE2196" s="3" t="str">
        <f t="shared" si="103"/>
        <v>Q1</v>
      </c>
      <c r="AF2196" s="3" t="str">
        <f t="shared" si="104"/>
        <v>2025-Mar</v>
      </c>
      <c r="AG2196" s="3">
        <f>COUNTIF(C:C,Table1[[#This Row],[Customer_ID]])</f>
        <v>14</v>
      </c>
      <c r="AH2196" s="9" t="e">
        <f>IF([1]!Table1[[#This Row],[Customer_order_count]] &gt;= 10,"FREQUENT",IF([1]!Table1[[#This Row],[Customer_order_count]] &lt;= 10,"REGULAR","OCASSIONAL"))</f>
        <v>#REF!</v>
      </c>
    </row>
    <row r="2197" spans="1:34" x14ac:dyDescent="0.25">
      <c r="A2197" s="10" t="s">
        <v>3047</v>
      </c>
      <c r="B2197" s="11">
        <v>45472</v>
      </c>
      <c r="C2197" s="12" t="s">
        <v>857</v>
      </c>
      <c r="D2197" s="13" t="s">
        <v>392</v>
      </c>
      <c r="E2197" s="13" t="s">
        <v>16</v>
      </c>
      <c r="F2197" s="14">
        <v>21</v>
      </c>
      <c r="G2197" s="12" t="s">
        <v>407</v>
      </c>
      <c r="H2197" s="12" t="s">
        <v>285</v>
      </c>
      <c r="I2197" s="12" t="s">
        <v>74</v>
      </c>
      <c r="J2197" s="12" t="s">
        <v>75</v>
      </c>
      <c r="K2197" s="12" t="s">
        <v>76</v>
      </c>
      <c r="L2197" s="14">
        <v>4</v>
      </c>
      <c r="M2197" s="14">
        <v>550</v>
      </c>
      <c r="N2197" s="15">
        <v>0.1</v>
      </c>
      <c r="O2197" s="14">
        <v>1980</v>
      </c>
      <c r="P2197" s="14">
        <v>1800</v>
      </c>
      <c r="Q2197" s="5">
        <f>Table1[[#This Row],[Sales]]-Table1[[#This Row],[Cost]]</f>
        <v>180</v>
      </c>
      <c r="R2197" s="12" t="s">
        <v>17</v>
      </c>
      <c r="S2197" s="12" t="s">
        <v>10</v>
      </c>
      <c r="T2197" s="12" t="s">
        <v>11</v>
      </c>
      <c r="U2197" s="12" t="s">
        <v>12</v>
      </c>
      <c r="V2197" s="6">
        <f>Table1[[#This Row],[Profit]]/Table1[[#This Row],[Sales]]</f>
        <v>9.0909090909090912E-2</v>
      </c>
      <c r="W2197" s="12">
        <f>[1]!Table1[[#This Row],[Sales]]-[1]!Table1[[#This Row],[Cost]]-[1]!Table1[[#This Row],[Profit]]</f>
        <v>0</v>
      </c>
      <c r="X2197" s="12">
        <f>[1]!Table1[[#This Row],[Quantity]]*[1]!Table1[[#This Row],[Unit_Price]]</f>
        <v>2200</v>
      </c>
      <c r="Y2197" s="16">
        <f>[1]!Table1[[#This Row],[Gross_Sales]]*[1]!Table1[[#This Row],[Discount]]</f>
        <v>220</v>
      </c>
      <c r="Z2197" s="17">
        <f>[1]!Table1[[#This Row],[Gross_Sales]]*[1]!Table1[[#This Row],[Discount_amount]]</f>
        <v>484000</v>
      </c>
      <c r="AA2197" s="15">
        <f>IFERROR([1]!Table1[[#This Row],[Profit]]/[1]!Table1[[#This Row],[Sales]],0)</f>
        <v>9.0909090909090912E-2</v>
      </c>
      <c r="AB2197" s="12">
        <f>YEAR([1]!Table1[[#This Row],[Order_Date]])</f>
        <v>2024</v>
      </c>
      <c r="AC2197" s="12">
        <f>MONTH([1]!Table1[[#This Row],[Order_Date]])</f>
        <v>6</v>
      </c>
      <c r="AD2197" s="12" t="str">
        <f t="shared" si="102"/>
        <v>Jun</v>
      </c>
      <c r="AE2197" s="12" t="str">
        <f t="shared" si="103"/>
        <v>Q2</v>
      </c>
      <c r="AF2197" s="12" t="str">
        <f t="shared" si="104"/>
        <v>2024-Jun</v>
      </c>
      <c r="AG2197" s="12">
        <f>COUNTIF(C:C,Table1[[#This Row],[Customer_ID]])</f>
        <v>17</v>
      </c>
      <c r="AH2197" s="18" t="e">
        <f>IF([1]!Table1[[#This Row],[Customer_order_count]] &gt;= 10,"FREQUENT",IF([1]!Table1[[#This Row],[Customer_order_count]] &lt;= 10,"REGULAR","OCASSIONAL"))</f>
        <v>#REF!</v>
      </c>
    </row>
    <row r="2198" spans="1:34" x14ac:dyDescent="0.25">
      <c r="A2198" s="1" t="s">
        <v>3048</v>
      </c>
      <c r="B2198" s="2">
        <v>45901</v>
      </c>
      <c r="C2198" s="3" t="s">
        <v>608</v>
      </c>
      <c r="D2198" s="4" t="s">
        <v>609</v>
      </c>
      <c r="E2198" s="4" t="s">
        <v>16</v>
      </c>
      <c r="F2198" s="5">
        <v>52</v>
      </c>
      <c r="G2198" s="3" t="s">
        <v>312</v>
      </c>
      <c r="H2198" s="3" t="s">
        <v>276</v>
      </c>
      <c r="I2198" s="3" t="s">
        <v>305</v>
      </c>
      <c r="J2198" s="3" t="s">
        <v>306</v>
      </c>
      <c r="K2198" s="3" t="s">
        <v>91</v>
      </c>
      <c r="L2198" s="5">
        <v>2</v>
      </c>
      <c r="M2198" s="5">
        <v>8500</v>
      </c>
      <c r="N2198" s="6">
        <v>0.15</v>
      </c>
      <c r="O2198" s="5">
        <v>14450</v>
      </c>
      <c r="P2198" s="5">
        <v>13000</v>
      </c>
      <c r="Q2198" s="5">
        <f>Table1[[#This Row],[Sales]]-Table1[[#This Row],[Cost]]</f>
        <v>1450</v>
      </c>
      <c r="R2198" s="3" t="s">
        <v>17</v>
      </c>
      <c r="S2198" s="3" t="s">
        <v>10</v>
      </c>
      <c r="T2198" s="3" t="s">
        <v>33</v>
      </c>
      <c r="U2198" s="3" t="s">
        <v>27</v>
      </c>
      <c r="V2198" s="6">
        <f>Table1[[#This Row],[Profit]]/Table1[[#This Row],[Sales]]</f>
        <v>0.10034602076124567</v>
      </c>
      <c r="W2198" s="3">
        <f>[1]!Table1[[#This Row],[Sales]]-[1]!Table1[[#This Row],[Cost]]-[1]!Table1[[#This Row],[Profit]]</f>
        <v>0</v>
      </c>
      <c r="X2198" s="3">
        <f>[1]!Table1[[#This Row],[Quantity]]*[1]!Table1[[#This Row],[Unit_Price]]</f>
        <v>17000</v>
      </c>
      <c r="Y2198" s="7">
        <f>[1]!Table1[[#This Row],[Gross_Sales]]*[1]!Table1[[#This Row],[Discount]]</f>
        <v>2550</v>
      </c>
      <c r="Z2198" s="8">
        <f>[1]!Table1[[#This Row],[Gross_Sales]]*[1]!Table1[[#This Row],[Discount_amount]]</f>
        <v>43350000</v>
      </c>
      <c r="AA2198" s="6">
        <f>IFERROR([1]!Table1[[#This Row],[Profit]]/[1]!Table1[[#This Row],[Sales]],0)</f>
        <v>0.10034602076124567</v>
      </c>
      <c r="AB2198" s="3">
        <f>YEAR([1]!Table1[[#This Row],[Order_Date]])</f>
        <v>2025</v>
      </c>
      <c r="AC2198" s="3">
        <f>MONTH([1]!Table1[[#This Row],[Order_Date]])</f>
        <v>9</v>
      </c>
      <c r="AD2198" s="3" t="str">
        <f t="shared" si="102"/>
        <v>Sep</v>
      </c>
      <c r="AE2198" s="3" t="str">
        <f t="shared" si="103"/>
        <v>Q3</v>
      </c>
      <c r="AF2198" s="3" t="str">
        <f t="shared" si="104"/>
        <v>2025-Sep</v>
      </c>
      <c r="AG2198" s="3">
        <f>COUNTIF(C:C,Table1[[#This Row],[Customer_ID]])</f>
        <v>20</v>
      </c>
      <c r="AH2198" s="9" t="e">
        <f>IF([1]!Table1[[#This Row],[Customer_order_count]] &gt;= 10,"FREQUENT",IF([1]!Table1[[#This Row],[Customer_order_count]] &lt;= 10,"REGULAR","OCASSIONAL"))</f>
        <v>#REF!</v>
      </c>
    </row>
    <row r="2199" spans="1:34" x14ac:dyDescent="0.25">
      <c r="A2199" s="10" t="s">
        <v>3049</v>
      </c>
      <c r="B2199" s="11">
        <v>45967</v>
      </c>
      <c r="C2199" s="12" t="s">
        <v>935</v>
      </c>
      <c r="D2199" s="13" t="s">
        <v>936</v>
      </c>
      <c r="E2199" s="13" t="s">
        <v>16</v>
      </c>
      <c r="F2199" s="14">
        <v>52</v>
      </c>
      <c r="G2199" s="12" t="s">
        <v>317</v>
      </c>
      <c r="H2199" s="12" t="s">
        <v>5</v>
      </c>
      <c r="I2199" s="12" t="s">
        <v>109</v>
      </c>
      <c r="J2199" s="12" t="s">
        <v>110</v>
      </c>
      <c r="K2199" s="12" t="s">
        <v>8</v>
      </c>
      <c r="L2199" s="14">
        <v>1</v>
      </c>
      <c r="M2199" s="14">
        <v>4000</v>
      </c>
      <c r="N2199" s="15">
        <v>0</v>
      </c>
      <c r="O2199" s="14">
        <v>4000</v>
      </c>
      <c r="P2199" s="14">
        <v>2900</v>
      </c>
      <c r="Q2199" s="5">
        <f>Table1[[#This Row],[Sales]]-Table1[[#This Row],[Cost]]</f>
        <v>1100</v>
      </c>
      <c r="R2199" s="12" t="s">
        <v>9</v>
      </c>
      <c r="S2199" s="12" t="s">
        <v>10</v>
      </c>
      <c r="T2199" s="12" t="s">
        <v>40</v>
      </c>
      <c r="U2199" s="12" t="s">
        <v>19</v>
      </c>
      <c r="V2199" s="6">
        <f>Table1[[#This Row],[Profit]]/Table1[[#This Row],[Sales]]</f>
        <v>0.27500000000000002</v>
      </c>
      <c r="W2199" s="12">
        <f>[1]!Table1[[#This Row],[Sales]]-[1]!Table1[[#This Row],[Cost]]-[1]!Table1[[#This Row],[Profit]]</f>
        <v>0</v>
      </c>
      <c r="X2199" s="12">
        <f>[1]!Table1[[#This Row],[Quantity]]*[1]!Table1[[#This Row],[Unit_Price]]</f>
        <v>4000</v>
      </c>
      <c r="Y2199" s="16">
        <f>[1]!Table1[[#This Row],[Gross_Sales]]*[1]!Table1[[#This Row],[Discount]]</f>
        <v>0</v>
      </c>
      <c r="Z2199" s="17">
        <f>[1]!Table1[[#This Row],[Gross_Sales]]*[1]!Table1[[#This Row],[Discount_amount]]</f>
        <v>0</v>
      </c>
      <c r="AA2199" s="15">
        <f>IFERROR([1]!Table1[[#This Row],[Profit]]/[1]!Table1[[#This Row],[Sales]],0)</f>
        <v>0.27500000000000002</v>
      </c>
      <c r="AB2199" s="12">
        <f>YEAR([1]!Table1[[#This Row],[Order_Date]])</f>
        <v>2025</v>
      </c>
      <c r="AC2199" s="12">
        <f>MONTH([1]!Table1[[#This Row],[Order_Date]])</f>
        <v>11</v>
      </c>
      <c r="AD2199" s="12" t="str">
        <f t="shared" si="102"/>
        <v>Nov</v>
      </c>
      <c r="AE2199" s="12" t="str">
        <f t="shared" si="103"/>
        <v>Q4</v>
      </c>
      <c r="AF2199" s="12" t="str">
        <f t="shared" si="104"/>
        <v>2025-Nov</v>
      </c>
      <c r="AG2199" s="12">
        <f>COUNTIF(C:C,Table1[[#This Row],[Customer_ID]])</f>
        <v>4</v>
      </c>
      <c r="AH2199" s="18" t="e">
        <f>IF([1]!Table1[[#This Row],[Customer_order_count]] &gt;= 10,"FREQUENT",IF([1]!Table1[[#This Row],[Customer_order_count]] &lt;= 10,"REGULAR","OCASSIONAL"))</f>
        <v>#REF!</v>
      </c>
    </row>
    <row r="2200" spans="1:34" x14ac:dyDescent="0.25">
      <c r="A2200" s="1" t="s">
        <v>3050</v>
      </c>
      <c r="B2200" s="2">
        <v>46010</v>
      </c>
      <c r="C2200" s="3" t="s">
        <v>21</v>
      </c>
      <c r="D2200" s="3" t="s">
        <v>22</v>
      </c>
      <c r="E2200" s="3" t="s">
        <v>3</v>
      </c>
      <c r="F2200" s="3">
        <v>39</v>
      </c>
      <c r="G2200" s="3" t="s">
        <v>4</v>
      </c>
      <c r="H2200" s="3" t="s">
        <v>5</v>
      </c>
      <c r="I2200" s="3" t="s">
        <v>56</v>
      </c>
      <c r="J2200" s="3" t="s">
        <v>57</v>
      </c>
      <c r="K2200" s="3" t="s">
        <v>58</v>
      </c>
      <c r="L2200" s="3">
        <v>1</v>
      </c>
      <c r="M2200" s="3">
        <v>1200</v>
      </c>
      <c r="N2200" s="3">
        <v>0.1</v>
      </c>
      <c r="O2200" s="3">
        <v>0</v>
      </c>
      <c r="P2200" s="3">
        <v>800</v>
      </c>
      <c r="Q2200" s="5">
        <f>Table1[[#This Row],[Sales]]-Table1[[#This Row],[Cost]]</f>
        <v>-800</v>
      </c>
      <c r="R2200" s="3" t="s">
        <v>77</v>
      </c>
      <c r="S2200" s="3" t="s">
        <v>291</v>
      </c>
      <c r="T2200" s="3" t="s">
        <v>40</v>
      </c>
      <c r="U2200" s="3" t="s">
        <v>27</v>
      </c>
      <c r="V2200" s="3" t="e">
        <f>Table1[[#This Row],[Profit]]/Table1[[#This Row],[Sales]]</f>
        <v>#DIV/0!</v>
      </c>
      <c r="W2200" s="3">
        <f>[1]!Table1[[#This Row],[Sales]]-[1]!Table1[[#This Row],[Cost]]-[1]!Table1[[#This Row],[Profit]]</f>
        <v>-800</v>
      </c>
      <c r="X2200" s="3">
        <f>[1]!Table1[[#This Row],[Quantity]]*[1]!Table1[[#This Row],[Unit_Price]]</f>
        <v>1200</v>
      </c>
      <c r="Y2200" s="3">
        <f>[1]!Table1[[#This Row],[Gross_Sales]]*[1]!Table1[[#This Row],[Discount]]</f>
        <v>120</v>
      </c>
      <c r="Z2200" s="3">
        <f>[1]!Table1[[#This Row],[Gross_Sales]]*[1]!Table1[[#This Row],[Discount_amount]]</f>
        <v>144000</v>
      </c>
      <c r="AA2200" s="3">
        <f>IFERROR([1]!Table1[[#This Row],[Profit]]/[1]!Table1[[#This Row],[Sales]],0)</f>
        <v>0</v>
      </c>
      <c r="AB2200" s="3">
        <f>YEAR([1]!Table1[[#This Row],[Order_Date]])</f>
        <v>2025</v>
      </c>
      <c r="AC2200" s="3">
        <f>MONTH([1]!Table1[[#This Row],[Order_Date]])</f>
        <v>12</v>
      </c>
      <c r="AD2200" s="3" t="str">
        <f t="shared" si="102"/>
        <v>Dec</v>
      </c>
      <c r="AE2200" s="3" t="str">
        <f t="shared" si="103"/>
        <v>Q4</v>
      </c>
      <c r="AF2200" s="3" t="str">
        <f t="shared" si="104"/>
        <v>2025-Dec</v>
      </c>
      <c r="AG2200" s="3">
        <f>COUNTIF(C:C,Table1[[#This Row],[Customer_ID]])</f>
        <v>37</v>
      </c>
      <c r="AH2200" s="9" t="e">
        <f>IF([1]!Table1[[#This Row],[Customer_order_count]] &gt;= 10,"FREQUENT",IF([1]!Table1[[#This Row],[Customer_order_count]] &lt;= 10,"REGULAR","OCASSIONAL"))</f>
        <v>#REF!</v>
      </c>
    </row>
    <row r="2201" spans="1:34" x14ac:dyDescent="0.25">
      <c r="A2201" s="10" t="s">
        <v>3051</v>
      </c>
      <c r="B2201" s="11">
        <v>45393</v>
      </c>
      <c r="C2201" s="12" t="s">
        <v>414</v>
      </c>
      <c r="D2201" s="13" t="s">
        <v>326</v>
      </c>
      <c r="E2201" s="13" t="s">
        <v>16</v>
      </c>
      <c r="F2201" s="14">
        <v>53</v>
      </c>
      <c r="G2201" s="12" t="s">
        <v>312</v>
      </c>
      <c r="H2201" s="12" t="s">
        <v>276</v>
      </c>
      <c r="I2201" s="12" t="s">
        <v>65</v>
      </c>
      <c r="J2201" s="12" t="s">
        <v>66</v>
      </c>
      <c r="K2201" s="12" t="s">
        <v>25</v>
      </c>
      <c r="L2201" s="14">
        <v>1</v>
      </c>
      <c r="M2201" s="14">
        <v>2500</v>
      </c>
      <c r="N2201" s="15">
        <v>0.15</v>
      </c>
      <c r="O2201" s="14">
        <v>2125</v>
      </c>
      <c r="P2201" s="14">
        <v>1600</v>
      </c>
      <c r="Q2201" s="5">
        <f>Table1[[#This Row],[Sales]]-Table1[[#This Row],[Cost]]</f>
        <v>525</v>
      </c>
      <c r="R2201" s="12" t="s">
        <v>77</v>
      </c>
      <c r="S2201" s="12" t="s">
        <v>10</v>
      </c>
      <c r="T2201" s="12" t="s">
        <v>11</v>
      </c>
      <c r="U2201" s="12" t="s">
        <v>12</v>
      </c>
      <c r="V2201" s="6">
        <f>Table1[[#This Row],[Profit]]/Table1[[#This Row],[Sales]]</f>
        <v>0.24705882352941178</v>
      </c>
      <c r="W2201" s="12">
        <f>[1]!Table1[[#This Row],[Sales]]-[1]!Table1[[#This Row],[Cost]]-[1]!Table1[[#This Row],[Profit]]</f>
        <v>0</v>
      </c>
      <c r="X2201" s="12">
        <f>[1]!Table1[[#This Row],[Quantity]]*[1]!Table1[[#This Row],[Unit_Price]]</f>
        <v>2500</v>
      </c>
      <c r="Y2201" s="16">
        <f>[1]!Table1[[#This Row],[Gross_Sales]]*[1]!Table1[[#This Row],[Discount]]</f>
        <v>375</v>
      </c>
      <c r="Z2201" s="17">
        <f>[1]!Table1[[#This Row],[Gross_Sales]]*[1]!Table1[[#This Row],[Discount_amount]]</f>
        <v>937500</v>
      </c>
      <c r="AA2201" s="15">
        <f>IFERROR([1]!Table1[[#This Row],[Profit]]/[1]!Table1[[#This Row],[Sales]],0)</f>
        <v>0.24705882352941178</v>
      </c>
      <c r="AB2201" s="12">
        <f>YEAR([1]!Table1[[#This Row],[Order_Date]])</f>
        <v>2024</v>
      </c>
      <c r="AC2201" s="12">
        <f>MONTH([1]!Table1[[#This Row],[Order_Date]])</f>
        <v>4</v>
      </c>
      <c r="AD2201" s="12" t="str">
        <f t="shared" si="102"/>
        <v>Apr</v>
      </c>
      <c r="AE2201" s="12" t="str">
        <f t="shared" si="103"/>
        <v>Q2</v>
      </c>
      <c r="AF2201" s="12" t="str">
        <f t="shared" si="104"/>
        <v>2024-Apr</v>
      </c>
      <c r="AG2201" s="12">
        <f>COUNTIF(C:C,Table1[[#This Row],[Customer_ID]])</f>
        <v>12</v>
      </c>
      <c r="AH2201" s="18" t="e">
        <f>IF([1]!Table1[[#This Row],[Customer_order_count]] &gt;= 10,"FREQUENT",IF([1]!Table1[[#This Row],[Customer_order_count]] &lt;= 10,"REGULAR","OCASSIONAL"))</f>
        <v>#REF!</v>
      </c>
    </row>
    <row r="2202" spans="1:34" x14ac:dyDescent="0.25">
      <c r="A2202" s="1" t="s">
        <v>3052</v>
      </c>
      <c r="B2202" s="2">
        <v>45957</v>
      </c>
      <c r="C2202" s="3" t="s">
        <v>805</v>
      </c>
      <c r="D2202" s="4" t="s">
        <v>675</v>
      </c>
      <c r="E2202" s="4" t="s">
        <v>3</v>
      </c>
      <c r="F2202" s="5">
        <v>48</v>
      </c>
      <c r="G2202" s="3" t="s">
        <v>269</v>
      </c>
      <c r="H2202" s="3" t="s">
        <v>270</v>
      </c>
      <c r="I2202" s="3" t="s">
        <v>23</v>
      </c>
      <c r="J2202" s="3" t="s">
        <v>24</v>
      </c>
      <c r="K2202" s="3" t="s">
        <v>25</v>
      </c>
      <c r="L2202" s="5">
        <v>1</v>
      </c>
      <c r="M2202" s="5">
        <v>55000</v>
      </c>
      <c r="N2202" s="6">
        <v>0.1</v>
      </c>
      <c r="O2202" s="5">
        <v>49500</v>
      </c>
      <c r="P2202" s="5">
        <v>40000</v>
      </c>
      <c r="Q2202" s="5">
        <f>Table1[[#This Row],[Sales]]-Table1[[#This Row],[Cost]]</f>
        <v>9500</v>
      </c>
      <c r="R2202" s="3" t="s">
        <v>17</v>
      </c>
      <c r="S2202" s="3" t="s">
        <v>10</v>
      </c>
      <c r="T2202" s="3" t="s">
        <v>40</v>
      </c>
      <c r="U2202" s="3" t="s">
        <v>27</v>
      </c>
      <c r="V2202" s="6">
        <f>Table1[[#This Row],[Profit]]/Table1[[#This Row],[Sales]]</f>
        <v>0.19191919191919191</v>
      </c>
      <c r="W2202" s="3">
        <f>[1]!Table1[[#This Row],[Sales]]-[1]!Table1[[#This Row],[Cost]]-[1]!Table1[[#This Row],[Profit]]</f>
        <v>0</v>
      </c>
      <c r="X2202" s="3">
        <f>[1]!Table1[[#This Row],[Quantity]]*[1]!Table1[[#This Row],[Unit_Price]]</f>
        <v>55000</v>
      </c>
      <c r="Y2202" s="7">
        <f>[1]!Table1[[#This Row],[Gross_Sales]]*[1]!Table1[[#This Row],[Discount]]</f>
        <v>5500</v>
      </c>
      <c r="Z2202" s="8">
        <f>[1]!Table1[[#This Row],[Gross_Sales]]*[1]!Table1[[#This Row],[Discount_amount]]</f>
        <v>302500000</v>
      </c>
      <c r="AA2202" s="6">
        <f>IFERROR([1]!Table1[[#This Row],[Profit]]/[1]!Table1[[#This Row],[Sales]],0)</f>
        <v>0.19191919191919191</v>
      </c>
      <c r="AB2202" s="3">
        <f>YEAR([1]!Table1[[#This Row],[Order_Date]])</f>
        <v>2025</v>
      </c>
      <c r="AC2202" s="3">
        <f>MONTH([1]!Table1[[#This Row],[Order_Date]])</f>
        <v>10</v>
      </c>
      <c r="AD2202" s="3" t="str">
        <f t="shared" si="102"/>
        <v>Oct</v>
      </c>
      <c r="AE2202" s="3" t="str">
        <f t="shared" si="103"/>
        <v>Q4</v>
      </c>
      <c r="AF2202" s="3" t="str">
        <f t="shared" si="104"/>
        <v>2025-Oct</v>
      </c>
      <c r="AG2202" s="3">
        <f>COUNTIF(C:C,Table1[[#This Row],[Customer_ID]])</f>
        <v>11</v>
      </c>
      <c r="AH2202" s="9" t="e">
        <f>IF([1]!Table1[[#This Row],[Customer_order_count]] &gt;= 10,"FREQUENT",IF([1]!Table1[[#This Row],[Customer_order_count]] &lt;= 10,"REGULAR","OCASSIONAL"))</f>
        <v>#REF!</v>
      </c>
    </row>
    <row r="2203" spans="1:34" x14ac:dyDescent="0.25">
      <c r="A2203" s="10" t="s">
        <v>3053</v>
      </c>
      <c r="B2203" s="11">
        <v>45800</v>
      </c>
      <c r="C2203" s="12" t="s">
        <v>985</v>
      </c>
      <c r="D2203" s="13" t="s">
        <v>986</v>
      </c>
      <c r="E2203" s="13" t="s">
        <v>16</v>
      </c>
      <c r="F2203" s="14">
        <v>42</v>
      </c>
      <c r="G2203" s="12" t="s">
        <v>280</v>
      </c>
      <c r="H2203" s="12" t="s">
        <v>270</v>
      </c>
      <c r="I2203" s="12" t="s">
        <v>56</v>
      </c>
      <c r="J2203" s="12" t="s">
        <v>57</v>
      </c>
      <c r="K2203" s="12" t="s">
        <v>58</v>
      </c>
      <c r="L2203" s="14">
        <v>1</v>
      </c>
      <c r="M2203" s="14">
        <v>1200</v>
      </c>
      <c r="N2203" s="15">
        <v>0.15</v>
      </c>
      <c r="O2203" s="14">
        <v>1020</v>
      </c>
      <c r="P2203" s="14">
        <v>800</v>
      </c>
      <c r="Q2203" s="5">
        <f>Table1[[#This Row],[Sales]]-Table1[[#This Row],[Cost]]</f>
        <v>220</v>
      </c>
      <c r="R2203" s="12" t="s">
        <v>77</v>
      </c>
      <c r="S2203" s="12" t="s">
        <v>10</v>
      </c>
      <c r="T2203" s="12" t="s">
        <v>11</v>
      </c>
      <c r="U2203" s="12" t="s">
        <v>19</v>
      </c>
      <c r="V2203" s="6">
        <f>Table1[[#This Row],[Profit]]/Table1[[#This Row],[Sales]]</f>
        <v>0.21568627450980393</v>
      </c>
      <c r="W2203" s="12">
        <f>[1]!Table1[[#This Row],[Sales]]-[1]!Table1[[#This Row],[Cost]]-[1]!Table1[[#This Row],[Profit]]</f>
        <v>0</v>
      </c>
      <c r="X2203" s="12">
        <f>[1]!Table1[[#This Row],[Quantity]]*[1]!Table1[[#This Row],[Unit_Price]]</f>
        <v>1200</v>
      </c>
      <c r="Y2203" s="16">
        <f>[1]!Table1[[#This Row],[Gross_Sales]]*[1]!Table1[[#This Row],[Discount]]</f>
        <v>180</v>
      </c>
      <c r="Z2203" s="17">
        <f>[1]!Table1[[#This Row],[Gross_Sales]]*[1]!Table1[[#This Row],[Discount_amount]]</f>
        <v>216000</v>
      </c>
      <c r="AA2203" s="15">
        <f>IFERROR([1]!Table1[[#This Row],[Profit]]/[1]!Table1[[#This Row],[Sales]],0)</f>
        <v>0.21568627450980393</v>
      </c>
      <c r="AB2203" s="12">
        <f>YEAR([1]!Table1[[#This Row],[Order_Date]])</f>
        <v>2025</v>
      </c>
      <c r="AC2203" s="12">
        <f>MONTH([1]!Table1[[#This Row],[Order_Date]])</f>
        <v>5</v>
      </c>
      <c r="AD2203" s="12" t="str">
        <f t="shared" si="102"/>
        <v>May</v>
      </c>
      <c r="AE2203" s="12" t="str">
        <f t="shared" si="103"/>
        <v>Q2</v>
      </c>
      <c r="AF2203" s="12" t="str">
        <f t="shared" si="104"/>
        <v>2025-May</v>
      </c>
      <c r="AG2203" s="12">
        <f>COUNTIF(C:C,Table1[[#This Row],[Customer_ID]])</f>
        <v>10</v>
      </c>
      <c r="AH2203" s="18" t="e">
        <f>IF([1]!Table1[[#This Row],[Customer_order_count]] &gt;= 10,"FREQUENT",IF([1]!Table1[[#This Row],[Customer_order_count]] &lt;= 10,"REGULAR","OCASSIONAL"))</f>
        <v>#REF!</v>
      </c>
    </row>
    <row r="2204" spans="1:34" x14ac:dyDescent="0.25">
      <c r="A2204" s="1" t="s">
        <v>3054</v>
      </c>
      <c r="B2204" s="2">
        <v>45746</v>
      </c>
      <c r="C2204" s="3" t="s">
        <v>903</v>
      </c>
      <c r="D2204" s="4" t="s">
        <v>904</v>
      </c>
      <c r="E2204" s="4" t="s">
        <v>3</v>
      </c>
      <c r="F2204" s="5">
        <v>47</v>
      </c>
      <c r="G2204" s="3" t="s">
        <v>275</v>
      </c>
      <c r="H2204" s="3" t="s">
        <v>276</v>
      </c>
      <c r="I2204" s="3" t="s">
        <v>105</v>
      </c>
      <c r="J2204" s="3" t="s">
        <v>106</v>
      </c>
      <c r="K2204" s="3" t="s">
        <v>76</v>
      </c>
      <c r="L2204" s="5">
        <v>3</v>
      </c>
      <c r="M2204" s="5">
        <v>450</v>
      </c>
      <c r="N2204" s="6">
        <v>0.15</v>
      </c>
      <c r="O2204" s="5">
        <v>1147.5</v>
      </c>
      <c r="P2204" s="5">
        <v>990</v>
      </c>
      <c r="Q2204" s="5">
        <f>Table1[[#This Row],[Sales]]-Table1[[#This Row],[Cost]]</f>
        <v>157.5</v>
      </c>
      <c r="R2204" s="3" t="s">
        <v>17</v>
      </c>
      <c r="S2204" s="3" t="s">
        <v>10</v>
      </c>
      <c r="T2204" s="3" t="s">
        <v>18</v>
      </c>
      <c r="U2204" s="3" t="s">
        <v>12</v>
      </c>
      <c r="V2204" s="6">
        <f>Table1[[#This Row],[Profit]]/Table1[[#This Row],[Sales]]</f>
        <v>0.13725490196078433</v>
      </c>
      <c r="W2204" s="3">
        <f>[1]!Table1[[#This Row],[Sales]]-[1]!Table1[[#This Row],[Cost]]-[1]!Table1[[#This Row],[Profit]]</f>
        <v>0</v>
      </c>
      <c r="X2204" s="3">
        <f>[1]!Table1[[#This Row],[Quantity]]*[1]!Table1[[#This Row],[Unit_Price]]</f>
        <v>1350</v>
      </c>
      <c r="Y2204" s="7">
        <f>[1]!Table1[[#This Row],[Gross_Sales]]*[1]!Table1[[#This Row],[Discount]]</f>
        <v>202.5</v>
      </c>
      <c r="Z2204" s="8">
        <f>[1]!Table1[[#This Row],[Gross_Sales]]*[1]!Table1[[#This Row],[Discount_amount]]</f>
        <v>273375</v>
      </c>
      <c r="AA2204" s="6">
        <f>IFERROR([1]!Table1[[#This Row],[Profit]]/[1]!Table1[[#This Row],[Sales]],0)</f>
        <v>0.13725490196078433</v>
      </c>
      <c r="AB2204" s="3">
        <f>YEAR([1]!Table1[[#This Row],[Order_Date]])</f>
        <v>2025</v>
      </c>
      <c r="AC2204" s="3">
        <f>MONTH([1]!Table1[[#This Row],[Order_Date]])</f>
        <v>3</v>
      </c>
      <c r="AD2204" s="3" t="str">
        <f t="shared" si="102"/>
        <v>Mar</v>
      </c>
      <c r="AE2204" s="3" t="str">
        <f t="shared" si="103"/>
        <v>Q1</v>
      </c>
      <c r="AF2204" s="3" t="str">
        <f t="shared" si="104"/>
        <v>2025-Mar</v>
      </c>
      <c r="AG2204" s="3">
        <f>COUNTIF(C:C,Table1[[#This Row],[Customer_ID]])</f>
        <v>8</v>
      </c>
      <c r="AH2204" s="9" t="e">
        <f>IF([1]!Table1[[#This Row],[Customer_order_count]] &gt;= 10,"FREQUENT",IF([1]!Table1[[#This Row],[Customer_order_count]] &lt;= 10,"REGULAR","OCASSIONAL"))</f>
        <v>#REF!</v>
      </c>
    </row>
    <row r="2205" spans="1:34" x14ac:dyDescent="0.25">
      <c r="A2205" s="10" t="s">
        <v>3055</v>
      </c>
      <c r="B2205" s="11">
        <v>45588</v>
      </c>
      <c r="C2205" s="12" t="s">
        <v>3056</v>
      </c>
      <c r="D2205" s="13" t="s">
        <v>3057</v>
      </c>
      <c r="E2205" s="13" t="s">
        <v>3</v>
      </c>
      <c r="F2205" s="14">
        <v>58</v>
      </c>
      <c r="G2205" s="12" t="s">
        <v>284</v>
      </c>
      <c r="H2205" s="12" t="s">
        <v>285</v>
      </c>
      <c r="I2205" s="12" t="s">
        <v>44</v>
      </c>
      <c r="J2205" s="12" t="s">
        <v>45</v>
      </c>
      <c r="K2205" s="12" t="s">
        <v>46</v>
      </c>
      <c r="L2205" s="14">
        <v>1</v>
      </c>
      <c r="M2205" s="14">
        <v>2500</v>
      </c>
      <c r="N2205" s="15">
        <v>0.1</v>
      </c>
      <c r="O2205" s="14">
        <v>2250</v>
      </c>
      <c r="P2205" s="14">
        <v>1500</v>
      </c>
      <c r="Q2205" s="5">
        <f>Table1[[#This Row],[Sales]]-Table1[[#This Row],[Cost]]</f>
        <v>750</v>
      </c>
      <c r="R2205" s="12" t="s">
        <v>26</v>
      </c>
      <c r="S2205" s="12" t="s">
        <v>10</v>
      </c>
      <c r="T2205" s="12" t="s">
        <v>40</v>
      </c>
      <c r="U2205" s="12" t="s">
        <v>19</v>
      </c>
      <c r="V2205" s="6">
        <f>Table1[[#This Row],[Profit]]/Table1[[#This Row],[Sales]]</f>
        <v>0.33333333333333331</v>
      </c>
      <c r="W2205" s="12">
        <f>[1]!Table1[[#This Row],[Sales]]-[1]!Table1[[#This Row],[Cost]]-[1]!Table1[[#This Row],[Profit]]</f>
        <v>0</v>
      </c>
      <c r="X2205" s="12">
        <f>[1]!Table1[[#This Row],[Quantity]]*[1]!Table1[[#This Row],[Unit_Price]]</f>
        <v>2500</v>
      </c>
      <c r="Y2205" s="16">
        <f>[1]!Table1[[#This Row],[Gross_Sales]]*[1]!Table1[[#This Row],[Discount]]</f>
        <v>250</v>
      </c>
      <c r="Z2205" s="17">
        <f>[1]!Table1[[#This Row],[Gross_Sales]]*[1]!Table1[[#This Row],[Discount_amount]]</f>
        <v>625000</v>
      </c>
      <c r="AA2205" s="15">
        <f>IFERROR([1]!Table1[[#This Row],[Profit]]/[1]!Table1[[#This Row],[Sales]],0)</f>
        <v>0.33333333333333331</v>
      </c>
      <c r="AB2205" s="12">
        <f>YEAR([1]!Table1[[#This Row],[Order_Date]])</f>
        <v>2024</v>
      </c>
      <c r="AC2205" s="12">
        <f>MONTH([1]!Table1[[#This Row],[Order_Date]])</f>
        <v>10</v>
      </c>
      <c r="AD2205" s="12" t="str">
        <f t="shared" si="102"/>
        <v>Oct</v>
      </c>
      <c r="AE2205" s="12" t="str">
        <f t="shared" si="103"/>
        <v>Q4</v>
      </c>
      <c r="AF2205" s="12" t="str">
        <f t="shared" si="104"/>
        <v>2024-Oct</v>
      </c>
      <c r="AG2205" s="12">
        <f>COUNTIF(C:C,Table1[[#This Row],[Customer_ID]])</f>
        <v>1</v>
      </c>
      <c r="AH2205" s="18" t="e">
        <f>IF([1]!Table1[[#This Row],[Customer_order_count]] &gt;= 10,"FREQUENT",IF([1]!Table1[[#This Row],[Customer_order_count]] &lt;= 10,"REGULAR","OCASSIONAL"))</f>
        <v>#REF!</v>
      </c>
    </row>
    <row r="2206" spans="1:34" x14ac:dyDescent="0.25">
      <c r="A2206" s="1" t="s">
        <v>3058</v>
      </c>
      <c r="B2206" s="2">
        <v>45856</v>
      </c>
      <c r="C2206" s="3" t="s">
        <v>713</v>
      </c>
      <c r="D2206" s="4" t="s">
        <v>474</v>
      </c>
      <c r="E2206" s="4" t="s">
        <v>16</v>
      </c>
      <c r="F2206" s="5">
        <v>52</v>
      </c>
      <c r="G2206" s="3" t="s">
        <v>339</v>
      </c>
      <c r="H2206" s="3" t="s">
        <v>285</v>
      </c>
      <c r="I2206" s="3" t="s">
        <v>95</v>
      </c>
      <c r="J2206" s="3" t="s">
        <v>96</v>
      </c>
      <c r="K2206" s="3" t="s">
        <v>46</v>
      </c>
      <c r="L2206" s="5">
        <v>1</v>
      </c>
      <c r="M2206" s="5">
        <v>600</v>
      </c>
      <c r="N2206" s="6">
        <v>0.2</v>
      </c>
      <c r="O2206" s="5">
        <v>480</v>
      </c>
      <c r="P2206" s="5">
        <v>380</v>
      </c>
      <c r="Q2206" s="5">
        <f>Table1[[#This Row],[Sales]]-Table1[[#This Row],[Cost]]</f>
        <v>100</v>
      </c>
      <c r="R2206" s="3" t="s">
        <v>26</v>
      </c>
      <c r="S2206" s="3" t="s">
        <v>10</v>
      </c>
      <c r="T2206" s="3" t="s">
        <v>33</v>
      </c>
      <c r="U2206" s="3" t="s">
        <v>12</v>
      </c>
      <c r="V2206" s="6">
        <f>Table1[[#This Row],[Profit]]/Table1[[#This Row],[Sales]]</f>
        <v>0.20833333333333334</v>
      </c>
      <c r="W2206" s="3">
        <f>[1]!Table1[[#This Row],[Sales]]-[1]!Table1[[#This Row],[Cost]]-[1]!Table1[[#This Row],[Profit]]</f>
        <v>0</v>
      </c>
      <c r="X2206" s="3">
        <f>[1]!Table1[[#This Row],[Quantity]]*[1]!Table1[[#This Row],[Unit_Price]]</f>
        <v>600</v>
      </c>
      <c r="Y2206" s="7">
        <f>[1]!Table1[[#This Row],[Gross_Sales]]*[1]!Table1[[#This Row],[Discount]]</f>
        <v>120</v>
      </c>
      <c r="Z2206" s="8">
        <f>[1]!Table1[[#This Row],[Gross_Sales]]*[1]!Table1[[#This Row],[Discount_amount]]</f>
        <v>72000</v>
      </c>
      <c r="AA2206" s="6">
        <f>IFERROR([1]!Table1[[#This Row],[Profit]]/[1]!Table1[[#This Row],[Sales]],0)</f>
        <v>0.20833333333333334</v>
      </c>
      <c r="AB2206" s="3">
        <f>YEAR([1]!Table1[[#This Row],[Order_Date]])</f>
        <v>2025</v>
      </c>
      <c r="AC2206" s="3">
        <f>MONTH([1]!Table1[[#This Row],[Order_Date]])</f>
        <v>7</v>
      </c>
      <c r="AD2206" s="3" t="str">
        <f t="shared" si="102"/>
        <v>Jul</v>
      </c>
      <c r="AE2206" s="3" t="str">
        <f t="shared" si="103"/>
        <v>Q3</v>
      </c>
      <c r="AF2206" s="3" t="str">
        <f t="shared" si="104"/>
        <v>2025-Jul</v>
      </c>
      <c r="AG2206" s="3">
        <f>COUNTIF(C:C,Table1[[#This Row],[Customer_ID]])</f>
        <v>6</v>
      </c>
      <c r="AH2206" s="9" t="e">
        <f>IF([1]!Table1[[#This Row],[Customer_order_count]] &gt;= 10,"FREQUENT",IF([1]!Table1[[#This Row],[Customer_order_count]] &lt;= 10,"REGULAR","OCASSIONAL"))</f>
        <v>#REF!</v>
      </c>
    </row>
    <row r="2207" spans="1:34" x14ac:dyDescent="0.25">
      <c r="A2207" s="10" t="s">
        <v>3059</v>
      </c>
      <c r="B2207" s="11">
        <v>45419</v>
      </c>
      <c r="C2207" s="12" t="s">
        <v>48</v>
      </c>
      <c r="D2207" s="12" t="s">
        <v>49</v>
      </c>
      <c r="E2207" s="12" t="s">
        <v>3</v>
      </c>
      <c r="F2207" s="12">
        <v>45</v>
      </c>
      <c r="G2207" s="12" t="s">
        <v>4</v>
      </c>
      <c r="H2207" s="12" t="s">
        <v>5</v>
      </c>
      <c r="I2207" s="12" t="s">
        <v>264</v>
      </c>
      <c r="J2207" s="12" t="s">
        <v>265</v>
      </c>
      <c r="K2207" s="12" t="s">
        <v>46</v>
      </c>
      <c r="L2207" s="12">
        <v>2</v>
      </c>
      <c r="M2207" s="12">
        <v>800</v>
      </c>
      <c r="N2207" s="12">
        <v>0.05</v>
      </c>
      <c r="O2207" s="12">
        <v>0</v>
      </c>
      <c r="P2207" s="12">
        <v>1000</v>
      </c>
      <c r="Q2207" s="5">
        <f>Table1[[#This Row],[Sales]]-Table1[[#This Row],[Cost]]</f>
        <v>-1000</v>
      </c>
      <c r="R2207" s="12" t="s">
        <v>98</v>
      </c>
      <c r="S2207" s="12" t="s">
        <v>291</v>
      </c>
      <c r="T2207" s="12" t="s">
        <v>11</v>
      </c>
      <c r="U2207" s="12" t="s">
        <v>12</v>
      </c>
      <c r="V2207" s="3" t="e">
        <f>Table1[[#This Row],[Profit]]/Table1[[#This Row],[Sales]]</f>
        <v>#DIV/0!</v>
      </c>
      <c r="W2207" s="12">
        <f>[1]!Table1[[#This Row],[Sales]]-[1]!Table1[[#This Row],[Cost]]-[1]!Table1[[#This Row],[Profit]]</f>
        <v>-1000</v>
      </c>
      <c r="X2207" s="12">
        <f>[1]!Table1[[#This Row],[Quantity]]*[1]!Table1[[#This Row],[Unit_Price]]</f>
        <v>1600</v>
      </c>
      <c r="Y2207" s="12">
        <f>[1]!Table1[[#This Row],[Gross_Sales]]*[1]!Table1[[#This Row],[Discount]]</f>
        <v>80</v>
      </c>
      <c r="Z2207" s="12">
        <f>[1]!Table1[[#This Row],[Gross_Sales]]*[1]!Table1[[#This Row],[Discount_amount]]</f>
        <v>128000</v>
      </c>
      <c r="AA2207" s="12">
        <f>IFERROR([1]!Table1[[#This Row],[Profit]]/[1]!Table1[[#This Row],[Sales]],0)</f>
        <v>0</v>
      </c>
      <c r="AB2207" s="12">
        <f>YEAR([1]!Table1[[#This Row],[Order_Date]])</f>
        <v>2024</v>
      </c>
      <c r="AC2207" s="12">
        <f>MONTH([1]!Table1[[#This Row],[Order_Date]])</f>
        <v>5</v>
      </c>
      <c r="AD2207" s="12" t="str">
        <f t="shared" si="102"/>
        <v>May</v>
      </c>
      <c r="AE2207" s="12" t="str">
        <f t="shared" si="103"/>
        <v>Q2</v>
      </c>
      <c r="AF2207" s="12" t="str">
        <f t="shared" si="104"/>
        <v>2024-May</v>
      </c>
      <c r="AG2207" s="12">
        <f>COUNTIF(C:C,Table1[[#This Row],[Customer_ID]])</f>
        <v>12</v>
      </c>
      <c r="AH2207" s="18" t="e">
        <f>IF([1]!Table1[[#This Row],[Customer_order_count]] &gt;= 10,"FREQUENT",IF([1]!Table1[[#This Row],[Customer_order_count]] &lt;= 10,"REGULAR","OCASSIONAL"))</f>
        <v>#REF!</v>
      </c>
    </row>
    <row r="2208" spans="1:34" x14ac:dyDescent="0.25">
      <c r="A2208" s="1" t="s">
        <v>3060</v>
      </c>
      <c r="B2208" s="2">
        <v>45714</v>
      </c>
      <c r="C2208" s="3" t="s">
        <v>1163</v>
      </c>
      <c r="D2208" s="4" t="s">
        <v>557</v>
      </c>
      <c r="E2208" s="4" t="s">
        <v>3</v>
      </c>
      <c r="F2208" s="5">
        <v>52</v>
      </c>
      <c r="G2208" s="3" t="s">
        <v>295</v>
      </c>
      <c r="H2208" s="3" t="s">
        <v>270</v>
      </c>
      <c r="I2208" s="3" t="s">
        <v>51</v>
      </c>
      <c r="J2208" s="3" t="s">
        <v>52</v>
      </c>
      <c r="K2208" s="3" t="s">
        <v>8</v>
      </c>
      <c r="L2208" s="5">
        <v>1</v>
      </c>
      <c r="M2208" s="5">
        <v>4500</v>
      </c>
      <c r="N2208" s="6">
        <v>0.1</v>
      </c>
      <c r="O2208" s="5">
        <v>4050</v>
      </c>
      <c r="P2208" s="5">
        <v>3200</v>
      </c>
      <c r="Q2208" s="5">
        <f>Table1[[#This Row],[Sales]]-Table1[[#This Row],[Cost]]</f>
        <v>850</v>
      </c>
      <c r="R2208" s="3" t="s">
        <v>9</v>
      </c>
      <c r="S2208" s="3" t="s">
        <v>10</v>
      </c>
      <c r="T2208" s="3" t="s">
        <v>18</v>
      </c>
      <c r="U2208" s="3" t="s">
        <v>27</v>
      </c>
      <c r="V2208" s="6">
        <f>Table1[[#This Row],[Profit]]/Table1[[#This Row],[Sales]]</f>
        <v>0.20987654320987653</v>
      </c>
      <c r="W2208" s="3">
        <f>[1]!Table1[[#This Row],[Sales]]-[1]!Table1[[#This Row],[Cost]]-[1]!Table1[[#This Row],[Profit]]</f>
        <v>0</v>
      </c>
      <c r="X2208" s="3">
        <f>[1]!Table1[[#This Row],[Quantity]]*[1]!Table1[[#This Row],[Unit_Price]]</f>
        <v>4500</v>
      </c>
      <c r="Y2208" s="7">
        <f>[1]!Table1[[#This Row],[Gross_Sales]]*[1]!Table1[[#This Row],[Discount]]</f>
        <v>450</v>
      </c>
      <c r="Z2208" s="8">
        <f>[1]!Table1[[#This Row],[Gross_Sales]]*[1]!Table1[[#This Row],[Discount_amount]]</f>
        <v>2025000</v>
      </c>
      <c r="AA2208" s="6">
        <f>IFERROR([1]!Table1[[#This Row],[Profit]]/[1]!Table1[[#This Row],[Sales]],0)</f>
        <v>0.20987654320987653</v>
      </c>
      <c r="AB2208" s="3">
        <f>YEAR([1]!Table1[[#This Row],[Order_Date]])</f>
        <v>2025</v>
      </c>
      <c r="AC2208" s="3">
        <f>MONTH([1]!Table1[[#This Row],[Order_Date]])</f>
        <v>2</v>
      </c>
      <c r="AD2208" s="3" t="str">
        <f t="shared" si="102"/>
        <v>Feb</v>
      </c>
      <c r="AE2208" s="3" t="str">
        <f t="shared" si="103"/>
        <v>Q1</v>
      </c>
      <c r="AF2208" s="3" t="str">
        <f t="shared" si="104"/>
        <v>2025-Feb</v>
      </c>
      <c r="AG2208" s="3">
        <f>COUNTIF(C:C,Table1[[#This Row],[Customer_ID]])</f>
        <v>15</v>
      </c>
      <c r="AH2208" s="9" t="e">
        <f>IF([1]!Table1[[#This Row],[Customer_order_count]] &gt;= 10,"FREQUENT",IF([1]!Table1[[#This Row],[Customer_order_count]] &lt;= 10,"REGULAR","OCASSIONAL"))</f>
        <v>#REF!</v>
      </c>
    </row>
    <row r="2209" spans="1:34" x14ac:dyDescent="0.25">
      <c r="A2209" s="10" t="s">
        <v>3061</v>
      </c>
      <c r="B2209" s="11">
        <v>45299</v>
      </c>
      <c r="C2209" s="12" t="s">
        <v>838</v>
      </c>
      <c r="D2209" s="13" t="s">
        <v>796</v>
      </c>
      <c r="E2209" s="13" t="s">
        <v>16</v>
      </c>
      <c r="F2209" s="14">
        <v>26</v>
      </c>
      <c r="G2209" s="12" t="s">
        <v>312</v>
      </c>
      <c r="H2209" s="12" t="s">
        <v>276</v>
      </c>
      <c r="I2209" s="12" t="s">
        <v>264</v>
      </c>
      <c r="J2209" s="12" t="s">
        <v>265</v>
      </c>
      <c r="K2209" s="12" t="s">
        <v>46</v>
      </c>
      <c r="L2209" s="14">
        <v>1</v>
      </c>
      <c r="M2209" s="14">
        <v>800</v>
      </c>
      <c r="N2209" s="15">
        <v>0.15</v>
      </c>
      <c r="O2209" s="14">
        <v>680</v>
      </c>
      <c r="P2209" s="14">
        <v>500</v>
      </c>
      <c r="Q2209" s="5">
        <f>Table1[[#This Row],[Sales]]-Table1[[#This Row],[Cost]]</f>
        <v>180</v>
      </c>
      <c r="R2209" s="12" t="s">
        <v>9</v>
      </c>
      <c r="S2209" s="12" t="s">
        <v>10</v>
      </c>
      <c r="T2209" s="12" t="s">
        <v>18</v>
      </c>
      <c r="U2209" s="12" t="s">
        <v>12</v>
      </c>
      <c r="V2209" s="6">
        <f>Table1[[#This Row],[Profit]]/Table1[[#This Row],[Sales]]</f>
        <v>0.26470588235294118</v>
      </c>
      <c r="W2209" s="12">
        <f>[1]!Table1[[#This Row],[Sales]]-[1]!Table1[[#This Row],[Cost]]-[1]!Table1[[#This Row],[Profit]]</f>
        <v>0</v>
      </c>
      <c r="X2209" s="12">
        <f>[1]!Table1[[#This Row],[Quantity]]*[1]!Table1[[#This Row],[Unit_Price]]</f>
        <v>800</v>
      </c>
      <c r="Y2209" s="16">
        <f>[1]!Table1[[#This Row],[Gross_Sales]]*[1]!Table1[[#This Row],[Discount]]</f>
        <v>120</v>
      </c>
      <c r="Z2209" s="17">
        <f>[1]!Table1[[#This Row],[Gross_Sales]]*[1]!Table1[[#This Row],[Discount_amount]]</f>
        <v>96000</v>
      </c>
      <c r="AA2209" s="15">
        <f>IFERROR([1]!Table1[[#This Row],[Profit]]/[1]!Table1[[#This Row],[Sales]],0)</f>
        <v>0.26470588235294118</v>
      </c>
      <c r="AB2209" s="12">
        <f>YEAR([1]!Table1[[#This Row],[Order_Date]])</f>
        <v>2024</v>
      </c>
      <c r="AC2209" s="12">
        <f>MONTH([1]!Table1[[#This Row],[Order_Date]])</f>
        <v>1</v>
      </c>
      <c r="AD2209" s="12" t="str">
        <f t="shared" si="102"/>
        <v>Jan</v>
      </c>
      <c r="AE2209" s="12" t="str">
        <f t="shared" si="103"/>
        <v>Q1</v>
      </c>
      <c r="AF2209" s="12" t="str">
        <f t="shared" si="104"/>
        <v>2024-Jan</v>
      </c>
      <c r="AG2209" s="12">
        <f>COUNTIF(C:C,Table1[[#This Row],[Customer_ID]])</f>
        <v>14</v>
      </c>
      <c r="AH2209" s="18" t="e">
        <f>IF([1]!Table1[[#This Row],[Customer_order_count]] &gt;= 10,"FREQUENT",IF([1]!Table1[[#This Row],[Customer_order_count]] &lt;= 10,"REGULAR","OCASSIONAL"))</f>
        <v>#REF!</v>
      </c>
    </row>
    <row r="2210" spans="1:34" x14ac:dyDescent="0.25">
      <c r="A2210" s="1" t="s">
        <v>3062</v>
      </c>
      <c r="B2210" s="2">
        <v>45566</v>
      </c>
      <c r="C2210" s="3" t="s">
        <v>896</v>
      </c>
      <c r="D2210" s="4" t="s">
        <v>460</v>
      </c>
      <c r="E2210" s="4" t="s">
        <v>16</v>
      </c>
      <c r="F2210" s="5">
        <v>21</v>
      </c>
      <c r="G2210" s="3" t="s">
        <v>284</v>
      </c>
      <c r="H2210" s="3" t="s">
        <v>285</v>
      </c>
      <c r="I2210" s="3" t="s">
        <v>6</v>
      </c>
      <c r="J2210" s="3" t="s">
        <v>7</v>
      </c>
      <c r="K2210" s="3" t="s">
        <v>8</v>
      </c>
      <c r="L2210" s="5">
        <v>1</v>
      </c>
      <c r="M2210" s="5">
        <v>7000</v>
      </c>
      <c r="N2210" s="6">
        <v>0.05</v>
      </c>
      <c r="O2210" s="5">
        <v>6650</v>
      </c>
      <c r="P2210" s="5">
        <v>5200</v>
      </c>
      <c r="Q2210" s="5">
        <f>Table1[[#This Row],[Sales]]-Table1[[#This Row],[Cost]]</f>
        <v>1450</v>
      </c>
      <c r="R2210" s="3" t="s">
        <v>26</v>
      </c>
      <c r="S2210" s="3" t="s">
        <v>10</v>
      </c>
      <c r="T2210" s="3" t="s">
        <v>40</v>
      </c>
      <c r="U2210" s="3" t="s">
        <v>12</v>
      </c>
      <c r="V2210" s="6">
        <f>Table1[[#This Row],[Profit]]/Table1[[#This Row],[Sales]]</f>
        <v>0.21804511278195488</v>
      </c>
      <c r="W2210" s="3">
        <f>[1]!Table1[[#This Row],[Sales]]-[1]!Table1[[#This Row],[Cost]]-[1]!Table1[[#This Row],[Profit]]</f>
        <v>0</v>
      </c>
      <c r="X2210" s="3">
        <f>[1]!Table1[[#This Row],[Quantity]]*[1]!Table1[[#This Row],[Unit_Price]]</f>
        <v>7000</v>
      </c>
      <c r="Y2210" s="7">
        <f>[1]!Table1[[#This Row],[Gross_Sales]]*[1]!Table1[[#This Row],[Discount]]</f>
        <v>350</v>
      </c>
      <c r="Z2210" s="8">
        <f>[1]!Table1[[#This Row],[Gross_Sales]]*[1]!Table1[[#This Row],[Discount_amount]]</f>
        <v>2450000</v>
      </c>
      <c r="AA2210" s="6">
        <f>IFERROR([1]!Table1[[#This Row],[Profit]]/[1]!Table1[[#This Row],[Sales]],0)</f>
        <v>0.21804511278195488</v>
      </c>
      <c r="AB2210" s="3">
        <f>YEAR([1]!Table1[[#This Row],[Order_Date]])</f>
        <v>2024</v>
      </c>
      <c r="AC2210" s="3">
        <f>MONTH([1]!Table1[[#This Row],[Order_Date]])</f>
        <v>10</v>
      </c>
      <c r="AD2210" s="3" t="str">
        <f t="shared" si="102"/>
        <v>Oct</v>
      </c>
      <c r="AE2210" s="3" t="str">
        <f t="shared" si="103"/>
        <v>Q4</v>
      </c>
      <c r="AF2210" s="3" t="str">
        <f t="shared" si="104"/>
        <v>2024-Oct</v>
      </c>
      <c r="AG2210" s="3">
        <f>COUNTIF(C:C,Table1[[#This Row],[Customer_ID]])</f>
        <v>3</v>
      </c>
      <c r="AH2210" s="9" t="e">
        <f>IF([1]!Table1[[#This Row],[Customer_order_count]] &gt;= 10,"FREQUENT",IF([1]!Table1[[#This Row],[Customer_order_count]] &lt;= 10,"REGULAR","OCASSIONAL"))</f>
        <v>#REF!</v>
      </c>
    </row>
    <row r="2211" spans="1:34" x14ac:dyDescent="0.25">
      <c r="A2211" s="10" t="s">
        <v>3063</v>
      </c>
      <c r="B2211" s="11">
        <v>45716</v>
      </c>
      <c r="C2211" s="12" t="s">
        <v>562</v>
      </c>
      <c r="D2211" s="12" t="s">
        <v>438</v>
      </c>
      <c r="E2211" s="12" t="s">
        <v>3</v>
      </c>
      <c r="F2211" s="12">
        <v>35</v>
      </c>
      <c r="G2211" s="12" t="s">
        <v>339</v>
      </c>
      <c r="H2211" s="12" t="s">
        <v>285</v>
      </c>
      <c r="I2211" s="12" t="s">
        <v>6</v>
      </c>
      <c r="J2211" s="12" t="s">
        <v>7</v>
      </c>
      <c r="K2211" s="12" t="s">
        <v>8</v>
      </c>
      <c r="L2211" s="12">
        <v>1</v>
      </c>
      <c r="M2211" s="12">
        <v>7000</v>
      </c>
      <c r="N2211" s="12">
        <v>0.2</v>
      </c>
      <c r="O2211" s="12">
        <v>0</v>
      </c>
      <c r="P2211" s="12">
        <v>5200</v>
      </c>
      <c r="Q2211" s="5">
        <f>Table1[[#This Row],[Sales]]-Table1[[#This Row],[Cost]]</f>
        <v>-5200</v>
      </c>
      <c r="R2211" s="12" t="s">
        <v>26</v>
      </c>
      <c r="S2211" s="12" t="s">
        <v>291</v>
      </c>
      <c r="T2211" s="12" t="s">
        <v>18</v>
      </c>
      <c r="U2211" s="12" t="s">
        <v>12</v>
      </c>
      <c r="V2211" s="3" t="e">
        <f>Table1[[#This Row],[Profit]]/Table1[[#This Row],[Sales]]</f>
        <v>#DIV/0!</v>
      </c>
      <c r="W2211" s="12">
        <f>[1]!Table1[[#This Row],[Sales]]-[1]!Table1[[#This Row],[Cost]]-[1]!Table1[[#This Row],[Profit]]</f>
        <v>-5200</v>
      </c>
      <c r="X2211" s="12">
        <f>[1]!Table1[[#This Row],[Quantity]]*[1]!Table1[[#This Row],[Unit_Price]]</f>
        <v>7000</v>
      </c>
      <c r="Y2211" s="12">
        <f>[1]!Table1[[#This Row],[Gross_Sales]]*[1]!Table1[[#This Row],[Discount]]</f>
        <v>1400</v>
      </c>
      <c r="Z2211" s="12">
        <f>[1]!Table1[[#This Row],[Gross_Sales]]*[1]!Table1[[#This Row],[Discount_amount]]</f>
        <v>9800000</v>
      </c>
      <c r="AA2211" s="12">
        <f>IFERROR([1]!Table1[[#This Row],[Profit]]/[1]!Table1[[#This Row],[Sales]],0)</f>
        <v>0</v>
      </c>
      <c r="AB2211" s="12">
        <f>YEAR([1]!Table1[[#This Row],[Order_Date]])</f>
        <v>2025</v>
      </c>
      <c r="AC2211" s="12">
        <f>MONTH([1]!Table1[[#This Row],[Order_Date]])</f>
        <v>2</v>
      </c>
      <c r="AD2211" s="12" t="str">
        <f t="shared" si="102"/>
        <v>Feb</v>
      </c>
      <c r="AE2211" s="12" t="str">
        <f t="shared" si="103"/>
        <v>Q1</v>
      </c>
      <c r="AF2211" s="12" t="str">
        <f t="shared" si="104"/>
        <v>2025-Feb</v>
      </c>
      <c r="AG2211" s="12">
        <f>COUNTIF(C:C,Table1[[#This Row],[Customer_ID]])</f>
        <v>12</v>
      </c>
      <c r="AH2211" s="18" t="e">
        <f>IF([1]!Table1[[#This Row],[Customer_order_count]] &gt;= 10,"FREQUENT",IF([1]!Table1[[#This Row],[Customer_order_count]] &lt;= 10,"REGULAR","OCASSIONAL"))</f>
        <v>#REF!</v>
      </c>
    </row>
    <row r="2212" spans="1:34" x14ac:dyDescent="0.25">
      <c r="A2212" s="1" t="s">
        <v>3064</v>
      </c>
      <c r="B2212" s="2">
        <v>45716</v>
      </c>
      <c r="C2212" s="3" t="s">
        <v>1286</v>
      </c>
      <c r="D2212" s="4" t="s">
        <v>30</v>
      </c>
      <c r="E2212" s="4" t="s">
        <v>3</v>
      </c>
      <c r="F2212" s="5">
        <v>20</v>
      </c>
      <c r="G2212" s="3" t="s">
        <v>275</v>
      </c>
      <c r="H2212" s="3" t="s">
        <v>276</v>
      </c>
      <c r="I2212" s="3" t="s">
        <v>102</v>
      </c>
      <c r="J2212" s="3" t="s">
        <v>103</v>
      </c>
      <c r="K2212" s="3" t="s">
        <v>25</v>
      </c>
      <c r="L2212" s="5">
        <v>3</v>
      </c>
      <c r="M2212" s="5">
        <v>28000</v>
      </c>
      <c r="N2212" s="6">
        <v>0.1</v>
      </c>
      <c r="O2212" s="5">
        <v>75600</v>
      </c>
      <c r="P2212" s="5">
        <v>63000</v>
      </c>
      <c r="Q2212" s="5">
        <f>Table1[[#This Row],[Sales]]-Table1[[#This Row],[Cost]]</f>
        <v>12600</v>
      </c>
      <c r="R2212" s="3" t="s">
        <v>26</v>
      </c>
      <c r="S2212" s="3" t="s">
        <v>10</v>
      </c>
      <c r="T2212" s="3" t="s">
        <v>18</v>
      </c>
      <c r="U2212" s="3" t="s">
        <v>27</v>
      </c>
      <c r="V2212" s="6">
        <f>Table1[[#This Row],[Profit]]/Table1[[#This Row],[Sales]]</f>
        <v>0.16666666666666666</v>
      </c>
      <c r="W2212" s="3">
        <f>[1]!Table1[[#This Row],[Sales]]-[1]!Table1[[#This Row],[Cost]]-[1]!Table1[[#This Row],[Profit]]</f>
        <v>0</v>
      </c>
      <c r="X2212" s="3">
        <f>[1]!Table1[[#This Row],[Quantity]]*[1]!Table1[[#This Row],[Unit_Price]]</f>
        <v>84000</v>
      </c>
      <c r="Y2212" s="7">
        <f>[1]!Table1[[#This Row],[Gross_Sales]]*[1]!Table1[[#This Row],[Discount]]</f>
        <v>8400</v>
      </c>
      <c r="Z2212" s="8">
        <f>[1]!Table1[[#This Row],[Gross_Sales]]*[1]!Table1[[#This Row],[Discount_amount]]</f>
        <v>705600000</v>
      </c>
      <c r="AA2212" s="6">
        <f>IFERROR([1]!Table1[[#This Row],[Profit]]/[1]!Table1[[#This Row],[Sales]],0)</f>
        <v>0.16666666666666666</v>
      </c>
      <c r="AB2212" s="3">
        <f>YEAR([1]!Table1[[#This Row],[Order_Date]])</f>
        <v>2025</v>
      </c>
      <c r="AC2212" s="3">
        <f>MONTH([1]!Table1[[#This Row],[Order_Date]])</f>
        <v>2</v>
      </c>
      <c r="AD2212" s="3" t="str">
        <f t="shared" si="102"/>
        <v>Feb</v>
      </c>
      <c r="AE2212" s="3" t="str">
        <f t="shared" si="103"/>
        <v>Q1</v>
      </c>
      <c r="AF2212" s="3" t="str">
        <f t="shared" si="104"/>
        <v>2025-Feb</v>
      </c>
      <c r="AG2212" s="3">
        <f>COUNTIF(C:C,Table1[[#This Row],[Customer_ID]])</f>
        <v>8</v>
      </c>
      <c r="AH2212" s="9" t="e">
        <f>IF([1]!Table1[[#This Row],[Customer_order_count]] &gt;= 10,"FREQUENT",IF([1]!Table1[[#This Row],[Customer_order_count]] &lt;= 10,"REGULAR","OCASSIONAL"))</f>
        <v>#REF!</v>
      </c>
    </row>
    <row r="2213" spans="1:34" x14ac:dyDescent="0.25">
      <c r="A2213" s="10" t="s">
        <v>3065</v>
      </c>
      <c r="B2213" s="11">
        <v>45675</v>
      </c>
      <c r="C2213" s="12" t="s">
        <v>947</v>
      </c>
      <c r="D2213" s="13" t="s">
        <v>948</v>
      </c>
      <c r="E2213" s="13" t="s">
        <v>16</v>
      </c>
      <c r="F2213" s="14">
        <v>33</v>
      </c>
      <c r="G2213" s="12" t="s">
        <v>317</v>
      </c>
      <c r="H2213" s="12" t="s">
        <v>5</v>
      </c>
      <c r="I2213" s="12" t="s">
        <v>105</v>
      </c>
      <c r="J2213" s="12" t="s">
        <v>106</v>
      </c>
      <c r="K2213" s="12" t="s">
        <v>76</v>
      </c>
      <c r="L2213" s="14">
        <v>3</v>
      </c>
      <c r="M2213" s="14">
        <v>450</v>
      </c>
      <c r="N2213" s="15">
        <v>0.15</v>
      </c>
      <c r="O2213" s="14">
        <v>1147.5</v>
      </c>
      <c r="P2213" s="14">
        <v>990</v>
      </c>
      <c r="Q2213" s="5">
        <f>Table1[[#This Row],[Sales]]-Table1[[#This Row],[Cost]]</f>
        <v>157.5</v>
      </c>
      <c r="R2213" s="12" t="s">
        <v>77</v>
      </c>
      <c r="S2213" s="12" t="s">
        <v>10</v>
      </c>
      <c r="T2213" s="12" t="s">
        <v>18</v>
      </c>
      <c r="U2213" s="12" t="s">
        <v>27</v>
      </c>
      <c r="V2213" s="6">
        <f>Table1[[#This Row],[Profit]]/Table1[[#This Row],[Sales]]</f>
        <v>0.13725490196078433</v>
      </c>
      <c r="W2213" s="12">
        <f>[1]!Table1[[#This Row],[Sales]]-[1]!Table1[[#This Row],[Cost]]-[1]!Table1[[#This Row],[Profit]]</f>
        <v>0</v>
      </c>
      <c r="X2213" s="12">
        <f>[1]!Table1[[#This Row],[Quantity]]*[1]!Table1[[#This Row],[Unit_Price]]</f>
        <v>1350</v>
      </c>
      <c r="Y2213" s="16">
        <f>[1]!Table1[[#This Row],[Gross_Sales]]*[1]!Table1[[#This Row],[Discount]]</f>
        <v>202.5</v>
      </c>
      <c r="Z2213" s="17">
        <f>[1]!Table1[[#This Row],[Gross_Sales]]*[1]!Table1[[#This Row],[Discount_amount]]</f>
        <v>273375</v>
      </c>
      <c r="AA2213" s="15">
        <f>IFERROR([1]!Table1[[#This Row],[Profit]]/[1]!Table1[[#This Row],[Sales]],0)</f>
        <v>0.13725490196078433</v>
      </c>
      <c r="AB2213" s="12">
        <f>YEAR([1]!Table1[[#This Row],[Order_Date]])</f>
        <v>2025</v>
      </c>
      <c r="AC2213" s="12">
        <f>MONTH([1]!Table1[[#This Row],[Order_Date]])</f>
        <v>1</v>
      </c>
      <c r="AD2213" s="12" t="str">
        <f t="shared" si="102"/>
        <v>Jan</v>
      </c>
      <c r="AE2213" s="12" t="str">
        <f t="shared" si="103"/>
        <v>Q1</v>
      </c>
      <c r="AF2213" s="12" t="str">
        <f t="shared" si="104"/>
        <v>2025-Jan</v>
      </c>
      <c r="AG2213" s="12">
        <f>COUNTIF(C:C,Table1[[#This Row],[Customer_ID]])</f>
        <v>13</v>
      </c>
      <c r="AH2213" s="18" t="e">
        <f>IF([1]!Table1[[#This Row],[Customer_order_count]] &gt;= 10,"FREQUENT",IF([1]!Table1[[#This Row],[Customer_order_count]] &lt;= 10,"REGULAR","OCASSIONAL"))</f>
        <v>#REF!</v>
      </c>
    </row>
    <row r="2214" spans="1:34" x14ac:dyDescent="0.25">
      <c r="A2214" s="1" t="s">
        <v>3066</v>
      </c>
      <c r="B2214" s="2">
        <v>45635</v>
      </c>
      <c r="C2214" s="3" t="s">
        <v>2779</v>
      </c>
      <c r="D2214" s="3" t="s">
        <v>2780</v>
      </c>
      <c r="E2214" s="3" t="s">
        <v>16</v>
      </c>
      <c r="F2214" s="3">
        <v>34</v>
      </c>
      <c r="G2214" s="3" t="s">
        <v>290</v>
      </c>
      <c r="H2214" s="3" t="s">
        <v>276</v>
      </c>
      <c r="I2214" s="3" t="s">
        <v>305</v>
      </c>
      <c r="J2214" s="3" t="s">
        <v>306</v>
      </c>
      <c r="K2214" s="3" t="s">
        <v>91</v>
      </c>
      <c r="L2214" s="3">
        <v>2</v>
      </c>
      <c r="M2214" s="3">
        <v>8500</v>
      </c>
      <c r="N2214" s="3">
        <v>0.2</v>
      </c>
      <c r="O2214" s="3">
        <v>13600</v>
      </c>
      <c r="P2214" s="3">
        <v>13000</v>
      </c>
      <c r="Q2214" s="5">
        <f>Table1[[#This Row],[Sales]]-Table1[[#This Row],[Cost]]</f>
        <v>600</v>
      </c>
      <c r="R2214" s="3" t="s">
        <v>98</v>
      </c>
      <c r="S2214" s="3" t="s">
        <v>287</v>
      </c>
      <c r="T2214" s="3" t="s">
        <v>40</v>
      </c>
      <c r="U2214" s="3" t="s">
        <v>27</v>
      </c>
      <c r="V2214" s="6">
        <f>Table1[[#This Row],[Profit]]/Table1[[#This Row],[Sales]]</f>
        <v>4.4117647058823532E-2</v>
      </c>
      <c r="W2214" s="3">
        <f>[1]!Table1[[#This Row],[Sales]]-[1]!Table1[[#This Row],[Cost]]-[1]!Table1[[#This Row],[Profit]]</f>
        <v>-26000</v>
      </c>
      <c r="X2214" s="3">
        <f>[1]!Table1[[#This Row],[Quantity]]*[1]!Table1[[#This Row],[Unit_Price]]</f>
        <v>17000</v>
      </c>
      <c r="Y2214" s="3">
        <f>[1]!Table1[[#This Row],[Gross_Sales]]*[1]!Table1[[#This Row],[Discount]]</f>
        <v>3400</v>
      </c>
      <c r="Z2214" s="3">
        <f>[1]!Table1[[#This Row],[Gross_Sales]]*[1]!Table1[[#This Row],[Discount_amount]]</f>
        <v>57800000</v>
      </c>
      <c r="AA2214" s="3">
        <f>IFERROR([1]!Table1[[#This Row],[Profit]]/[1]!Table1[[#This Row],[Sales]],0)</f>
        <v>4.4117647058823532E-2</v>
      </c>
      <c r="AB2214" s="3">
        <f>YEAR([1]!Table1[[#This Row],[Order_Date]])</f>
        <v>2024</v>
      </c>
      <c r="AC2214" s="3">
        <f>MONTH([1]!Table1[[#This Row],[Order_Date]])</f>
        <v>12</v>
      </c>
      <c r="AD2214" s="3" t="str">
        <f t="shared" si="102"/>
        <v>Dec</v>
      </c>
      <c r="AE2214" s="3" t="str">
        <f t="shared" si="103"/>
        <v>Q4</v>
      </c>
      <c r="AF2214" s="3" t="str">
        <f t="shared" si="104"/>
        <v>2024-Dec</v>
      </c>
      <c r="AG2214" s="3">
        <f>COUNTIF(C:C,Table1[[#This Row],[Customer_ID]])</f>
        <v>9</v>
      </c>
      <c r="AH2214" s="9" t="e">
        <f>IF([1]!Table1[[#This Row],[Customer_order_count]] &gt;= 10,"FREQUENT",IF([1]!Table1[[#This Row],[Customer_order_count]] &lt;= 10,"REGULAR","OCASSIONAL"))</f>
        <v>#REF!</v>
      </c>
    </row>
    <row r="2215" spans="1:34" x14ac:dyDescent="0.25">
      <c r="A2215" s="10" t="s">
        <v>3067</v>
      </c>
      <c r="B2215" s="11">
        <v>45539</v>
      </c>
      <c r="C2215" s="12" t="s">
        <v>556</v>
      </c>
      <c r="D2215" s="13" t="s">
        <v>557</v>
      </c>
      <c r="E2215" s="13" t="s">
        <v>16</v>
      </c>
      <c r="F2215" s="14">
        <v>25</v>
      </c>
      <c r="G2215" s="12" t="s">
        <v>269</v>
      </c>
      <c r="H2215" s="12" t="s">
        <v>270</v>
      </c>
      <c r="I2215" s="12" t="s">
        <v>127</v>
      </c>
      <c r="J2215" s="12" t="s">
        <v>128</v>
      </c>
      <c r="K2215" s="12" t="s">
        <v>58</v>
      </c>
      <c r="L2215" s="14">
        <v>1</v>
      </c>
      <c r="M2215" s="14">
        <v>3000</v>
      </c>
      <c r="N2215" s="15">
        <v>0.05</v>
      </c>
      <c r="O2215" s="14">
        <v>2850</v>
      </c>
      <c r="P2215" s="14">
        <v>2100</v>
      </c>
      <c r="Q2215" s="5">
        <f>Table1[[#This Row],[Sales]]-Table1[[#This Row],[Cost]]</f>
        <v>750</v>
      </c>
      <c r="R2215" s="12" t="s">
        <v>98</v>
      </c>
      <c r="S2215" s="12" t="s">
        <v>10</v>
      </c>
      <c r="T2215" s="12" t="s">
        <v>33</v>
      </c>
      <c r="U2215" s="12" t="s">
        <v>12</v>
      </c>
      <c r="V2215" s="6">
        <f>Table1[[#This Row],[Profit]]/Table1[[#This Row],[Sales]]</f>
        <v>0.26315789473684209</v>
      </c>
      <c r="W2215" s="12">
        <f>[1]!Table1[[#This Row],[Sales]]-[1]!Table1[[#This Row],[Cost]]-[1]!Table1[[#This Row],[Profit]]</f>
        <v>0</v>
      </c>
      <c r="X2215" s="12">
        <f>[1]!Table1[[#This Row],[Quantity]]*[1]!Table1[[#This Row],[Unit_Price]]</f>
        <v>3000</v>
      </c>
      <c r="Y2215" s="16">
        <f>[1]!Table1[[#This Row],[Gross_Sales]]*[1]!Table1[[#This Row],[Discount]]</f>
        <v>150</v>
      </c>
      <c r="Z2215" s="17">
        <f>[1]!Table1[[#This Row],[Gross_Sales]]*[1]!Table1[[#This Row],[Discount_amount]]</f>
        <v>450000</v>
      </c>
      <c r="AA2215" s="15">
        <f>IFERROR([1]!Table1[[#This Row],[Profit]]/[1]!Table1[[#This Row],[Sales]],0)</f>
        <v>0.26315789473684209</v>
      </c>
      <c r="AB2215" s="12">
        <f>YEAR([1]!Table1[[#This Row],[Order_Date]])</f>
        <v>2024</v>
      </c>
      <c r="AC2215" s="12">
        <f>MONTH([1]!Table1[[#This Row],[Order_Date]])</f>
        <v>9</v>
      </c>
      <c r="AD2215" s="12" t="str">
        <f t="shared" si="102"/>
        <v>Sep</v>
      </c>
      <c r="AE2215" s="12" t="str">
        <f t="shared" si="103"/>
        <v>Q3</v>
      </c>
      <c r="AF2215" s="12" t="str">
        <f t="shared" si="104"/>
        <v>2024-Sep</v>
      </c>
      <c r="AG2215" s="12">
        <f>COUNTIF(C:C,Table1[[#This Row],[Customer_ID]])</f>
        <v>11</v>
      </c>
      <c r="AH2215" s="18" t="e">
        <f>IF([1]!Table1[[#This Row],[Customer_order_count]] &gt;= 10,"FREQUENT",IF([1]!Table1[[#This Row],[Customer_order_count]] &lt;= 10,"REGULAR","OCASSIONAL"))</f>
        <v>#REF!</v>
      </c>
    </row>
    <row r="2216" spans="1:34" x14ac:dyDescent="0.25">
      <c r="A2216" s="1" t="s">
        <v>190</v>
      </c>
      <c r="B2216" s="2">
        <v>45951</v>
      </c>
      <c r="C2216" s="3" t="s">
        <v>21</v>
      </c>
      <c r="D2216" s="4" t="s">
        <v>22</v>
      </c>
      <c r="E2216" s="4" t="s">
        <v>3</v>
      </c>
      <c r="F2216" s="5">
        <v>39</v>
      </c>
      <c r="G2216" s="3" t="s">
        <v>4</v>
      </c>
      <c r="H2216" s="3" t="s">
        <v>5</v>
      </c>
      <c r="I2216" s="3" t="s">
        <v>95</v>
      </c>
      <c r="J2216" s="3" t="s">
        <v>96</v>
      </c>
      <c r="K2216" s="3" t="s">
        <v>46</v>
      </c>
      <c r="L2216" s="5">
        <v>1</v>
      </c>
      <c r="M2216" s="5">
        <v>600</v>
      </c>
      <c r="N2216" s="6">
        <v>0.1</v>
      </c>
      <c r="O2216" s="5">
        <v>540</v>
      </c>
      <c r="P2216" s="5">
        <v>380</v>
      </c>
      <c r="Q2216" s="5">
        <f>Table1[[#This Row],[Sales]]-Table1[[#This Row],[Cost]]</f>
        <v>160</v>
      </c>
      <c r="R2216" s="3" t="s">
        <v>77</v>
      </c>
      <c r="S2216" s="3" t="s">
        <v>10</v>
      </c>
      <c r="T2216" s="3" t="s">
        <v>40</v>
      </c>
      <c r="U2216" s="3" t="s">
        <v>27</v>
      </c>
      <c r="V2216" s="6">
        <f>Table1[[#This Row],[Profit]]/Table1[[#This Row],[Sales]]</f>
        <v>0.29629629629629628</v>
      </c>
      <c r="W2216" s="3">
        <f>[1]!Table1[[#This Row],[Sales]]-[1]!Table1[[#This Row],[Cost]]-[1]!Table1[[#This Row],[Profit]]</f>
        <v>0</v>
      </c>
      <c r="X2216" s="3">
        <f>[1]!Table1[[#This Row],[Quantity]]*[1]!Table1[[#This Row],[Unit_Price]]</f>
        <v>600</v>
      </c>
      <c r="Y2216" s="7">
        <f>[1]!Table1[[#This Row],[Gross_Sales]]*[1]!Table1[[#This Row],[Discount]]</f>
        <v>60</v>
      </c>
      <c r="Z2216" s="8">
        <f>[1]!Table1[[#This Row],[Gross_Sales]]*[1]!Table1[[#This Row],[Discount_amount]]</f>
        <v>36000</v>
      </c>
      <c r="AA2216" s="6">
        <f>IFERROR([1]!Table1[[#This Row],[Profit]]/[1]!Table1[[#This Row],[Sales]],0)</f>
        <v>0.29629629629629628</v>
      </c>
      <c r="AB2216" s="3">
        <f>YEAR([1]!Table1[[#This Row],[Order_Date]])</f>
        <v>2025</v>
      </c>
      <c r="AC2216" s="3">
        <f>MONTH([1]!Table1[[#This Row],[Order_Date]])</f>
        <v>10</v>
      </c>
      <c r="AD2216" s="3" t="str">
        <f t="shared" si="102"/>
        <v>Oct</v>
      </c>
      <c r="AE2216" s="3" t="str">
        <f t="shared" si="103"/>
        <v>Q4</v>
      </c>
      <c r="AF2216" s="3" t="str">
        <f t="shared" si="104"/>
        <v>2025-Oct</v>
      </c>
      <c r="AG2216" s="3">
        <f>COUNTIF(C:C,Table1[[#This Row],[Customer_ID]])</f>
        <v>37</v>
      </c>
      <c r="AH2216" s="9" t="e">
        <f>IF([1]!Table1[[#This Row],[Customer_order_count]] &gt;= 10,"FREQUENT",IF([1]!Table1[[#This Row],[Customer_order_count]] &lt;= 10,"REGULAR","OCASSIONAL"))</f>
        <v>#REF!</v>
      </c>
    </row>
    <row r="2217" spans="1:34" x14ac:dyDescent="0.25">
      <c r="A2217" s="10" t="s">
        <v>3068</v>
      </c>
      <c r="B2217" s="11">
        <v>45883</v>
      </c>
      <c r="C2217" s="12" t="s">
        <v>1585</v>
      </c>
      <c r="D2217" s="13" t="s">
        <v>1225</v>
      </c>
      <c r="E2217" s="13" t="s">
        <v>16</v>
      </c>
      <c r="F2217" s="14">
        <v>23</v>
      </c>
      <c r="G2217" s="12" t="s">
        <v>407</v>
      </c>
      <c r="H2217" s="12" t="s">
        <v>285</v>
      </c>
      <c r="I2217" s="12" t="s">
        <v>44</v>
      </c>
      <c r="J2217" s="12" t="s">
        <v>45</v>
      </c>
      <c r="K2217" s="12" t="s">
        <v>46</v>
      </c>
      <c r="L2217" s="14">
        <v>1</v>
      </c>
      <c r="M2217" s="14">
        <v>2500</v>
      </c>
      <c r="N2217" s="15">
        <v>0.15</v>
      </c>
      <c r="O2217" s="14">
        <v>2125</v>
      </c>
      <c r="P2217" s="14">
        <v>1500</v>
      </c>
      <c r="Q2217" s="5">
        <f>Table1[[#This Row],[Sales]]-Table1[[#This Row],[Cost]]</f>
        <v>625</v>
      </c>
      <c r="R2217" s="12" t="s">
        <v>26</v>
      </c>
      <c r="S2217" s="12" t="s">
        <v>10</v>
      </c>
      <c r="T2217" s="12" t="s">
        <v>33</v>
      </c>
      <c r="U2217" s="12" t="s">
        <v>19</v>
      </c>
      <c r="V2217" s="6">
        <f>Table1[[#This Row],[Profit]]/Table1[[#This Row],[Sales]]</f>
        <v>0.29411764705882354</v>
      </c>
      <c r="W2217" s="12">
        <f>[1]!Table1[[#This Row],[Sales]]-[1]!Table1[[#This Row],[Cost]]-[1]!Table1[[#This Row],[Profit]]</f>
        <v>0</v>
      </c>
      <c r="X2217" s="12">
        <f>[1]!Table1[[#This Row],[Quantity]]*[1]!Table1[[#This Row],[Unit_Price]]</f>
        <v>2500</v>
      </c>
      <c r="Y2217" s="16">
        <f>[1]!Table1[[#This Row],[Gross_Sales]]*[1]!Table1[[#This Row],[Discount]]</f>
        <v>375</v>
      </c>
      <c r="Z2217" s="17">
        <f>[1]!Table1[[#This Row],[Gross_Sales]]*[1]!Table1[[#This Row],[Discount_amount]]</f>
        <v>937500</v>
      </c>
      <c r="AA2217" s="15">
        <f>IFERROR([1]!Table1[[#This Row],[Profit]]/[1]!Table1[[#This Row],[Sales]],0)</f>
        <v>0.29411764705882354</v>
      </c>
      <c r="AB2217" s="12">
        <f>YEAR([1]!Table1[[#This Row],[Order_Date]])</f>
        <v>2025</v>
      </c>
      <c r="AC2217" s="12">
        <f>MONTH([1]!Table1[[#This Row],[Order_Date]])</f>
        <v>8</v>
      </c>
      <c r="AD2217" s="12" t="str">
        <f t="shared" si="102"/>
        <v>Aug</v>
      </c>
      <c r="AE2217" s="12" t="str">
        <f t="shared" si="103"/>
        <v>Q3</v>
      </c>
      <c r="AF2217" s="12" t="str">
        <f t="shared" si="104"/>
        <v>2025-Aug</v>
      </c>
      <c r="AG2217" s="12">
        <f>COUNTIF(C:C,Table1[[#This Row],[Customer_ID]])</f>
        <v>3</v>
      </c>
      <c r="AH2217" s="18" t="e">
        <f>IF([1]!Table1[[#This Row],[Customer_order_count]] &gt;= 10,"FREQUENT",IF([1]!Table1[[#This Row],[Customer_order_count]] &lt;= 10,"REGULAR","OCASSIONAL"))</f>
        <v>#REF!</v>
      </c>
    </row>
    <row r="2218" spans="1:34" x14ac:dyDescent="0.25">
      <c r="A2218" s="1" t="s">
        <v>3069</v>
      </c>
      <c r="B2218" s="2">
        <v>45469</v>
      </c>
      <c r="C2218" s="3" t="s">
        <v>689</v>
      </c>
      <c r="D2218" s="4" t="s">
        <v>690</v>
      </c>
      <c r="E2218" s="4" t="s">
        <v>3</v>
      </c>
      <c r="F2218" s="5">
        <v>44</v>
      </c>
      <c r="G2218" s="3" t="s">
        <v>280</v>
      </c>
      <c r="H2218" s="3" t="s">
        <v>270</v>
      </c>
      <c r="I2218" s="3" t="s">
        <v>95</v>
      </c>
      <c r="J2218" s="3" t="s">
        <v>96</v>
      </c>
      <c r="K2218" s="3" t="s">
        <v>46</v>
      </c>
      <c r="L2218" s="5">
        <v>2</v>
      </c>
      <c r="M2218" s="5">
        <v>600</v>
      </c>
      <c r="N2218" s="6">
        <v>0.15</v>
      </c>
      <c r="O2218" s="5">
        <v>1020</v>
      </c>
      <c r="P2218" s="5">
        <v>760</v>
      </c>
      <c r="Q2218" s="5">
        <f>Table1[[#This Row],[Sales]]-Table1[[#This Row],[Cost]]</f>
        <v>260</v>
      </c>
      <c r="R2218" s="3" t="s">
        <v>77</v>
      </c>
      <c r="S2218" s="3" t="s">
        <v>10</v>
      </c>
      <c r="T2218" s="3" t="s">
        <v>11</v>
      </c>
      <c r="U2218" s="3" t="s">
        <v>12</v>
      </c>
      <c r="V2218" s="6">
        <f>Table1[[#This Row],[Profit]]/Table1[[#This Row],[Sales]]</f>
        <v>0.25490196078431371</v>
      </c>
      <c r="W2218" s="3">
        <f>[1]!Table1[[#This Row],[Sales]]-[1]!Table1[[#This Row],[Cost]]-[1]!Table1[[#This Row],[Profit]]</f>
        <v>0</v>
      </c>
      <c r="X2218" s="3">
        <f>[1]!Table1[[#This Row],[Quantity]]*[1]!Table1[[#This Row],[Unit_Price]]</f>
        <v>1200</v>
      </c>
      <c r="Y2218" s="7">
        <f>[1]!Table1[[#This Row],[Gross_Sales]]*[1]!Table1[[#This Row],[Discount]]</f>
        <v>180</v>
      </c>
      <c r="Z2218" s="8">
        <f>[1]!Table1[[#This Row],[Gross_Sales]]*[1]!Table1[[#This Row],[Discount_amount]]</f>
        <v>216000</v>
      </c>
      <c r="AA2218" s="6">
        <f>IFERROR([1]!Table1[[#This Row],[Profit]]/[1]!Table1[[#This Row],[Sales]],0)</f>
        <v>0.25490196078431371</v>
      </c>
      <c r="AB2218" s="3">
        <f>YEAR([1]!Table1[[#This Row],[Order_Date]])</f>
        <v>2024</v>
      </c>
      <c r="AC2218" s="3">
        <f>MONTH([1]!Table1[[#This Row],[Order_Date]])</f>
        <v>6</v>
      </c>
      <c r="AD2218" s="3" t="str">
        <f t="shared" si="102"/>
        <v>Jun</v>
      </c>
      <c r="AE2218" s="3" t="str">
        <f t="shared" si="103"/>
        <v>Q2</v>
      </c>
      <c r="AF2218" s="3" t="str">
        <f t="shared" si="104"/>
        <v>2024-Jun</v>
      </c>
      <c r="AG2218" s="3">
        <f>COUNTIF(C:C,Table1[[#This Row],[Customer_ID]])</f>
        <v>14</v>
      </c>
      <c r="AH2218" s="9" t="e">
        <f>IF([1]!Table1[[#This Row],[Customer_order_count]] &gt;= 10,"FREQUENT",IF([1]!Table1[[#This Row],[Customer_order_count]] &lt;= 10,"REGULAR","OCASSIONAL"))</f>
        <v>#REF!</v>
      </c>
    </row>
    <row r="2219" spans="1:34" x14ac:dyDescent="0.25">
      <c r="A2219" s="10" t="s">
        <v>3070</v>
      </c>
      <c r="B2219" s="11">
        <v>45739</v>
      </c>
      <c r="C2219" s="12" t="s">
        <v>2159</v>
      </c>
      <c r="D2219" s="13" t="s">
        <v>423</v>
      </c>
      <c r="E2219" s="13" t="s">
        <v>3</v>
      </c>
      <c r="F2219" s="14">
        <v>26</v>
      </c>
      <c r="G2219" s="12" t="s">
        <v>317</v>
      </c>
      <c r="H2219" s="12" t="s">
        <v>5</v>
      </c>
      <c r="I2219" s="12" t="s">
        <v>89</v>
      </c>
      <c r="J2219" s="12" t="s">
        <v>90</v>
      </c>
      <c r="K2219" s="12" t="s">
        <v>91</v>
      </c>
      <c r="L2219" s="14">
        <v>2</v>
      </c>
      <c r="M2219" s="14">
        <v>35000</v>
      </c>
      <c r="N2219" s="15">
        <v>0</v>
      </c>
      <c r="O2219" s="14">
        <v>70000</v>
      </c>
      <c r="P2219" s="14">
        <v>54000</v>
      </c>
      <c r="Q2219" s="5">
        <f>Table1[[#This Row],[Sales]]-Table1[[#This Row],[Cost]]</f>
        <v>16000</v>
      </c>
      <c r="R2219" s="12" t="s">
        <v>26</v>
      </c>
      <c r="S2219" s="12" t="s">
        <v>10</v>
      </c>
      <c r="T2219" s="12" t="s">
        <v>18</v>
      </c>
      <c r="U2219" s="12" t="s">
        <v>27</v>
      </c>
      <c r="V2219" s="6">
        <f>Table1[[#This Row],[Profit]]/Table1[[#This Row],[Sales]]</f>
        <v>0.22857142857142856</v>
      </c>
      <c r="W2219" s="12">
        <f>[1]!Table1[[#This Row],[Sales]]-[1]!Table1[[#This Row],[Cost]]-[1]!Table1[[#This Row],[Profit]]</f>
        <v>0</v>
      </c>
      <c r="X2219" s="12">
        <f>[1]!Table1[[#This Row],[Quantity]]*[1]!Table1[[#This Row],[Unit_Price]]</f>
        <v>70000</v>
      </c>
      <c r="Y2219" s="16">
        <f>[1]!Table1[[#This Row],[Gross_Sales]]*[1]!Table1[[#This Row],[Discount]]</f>
        <v>0</v>
      </c>
      <c r="Z2219" s="17">
        <f>[1]!Table1[[#This Row],[Gross_Sales]]*[1]!Table1[[#This Row],[Discount_amount]]</f>
        <v>0</v>
      </c>
      <c r="AA2219" s="15">
        <f>IFERROR([1]!Table1[[#This Row],[Profit]]/[1]!Table1[[#This Row],[Sales]],0)</f>
        <v>0.22857142857142856</v>
      </c>
      <c r="AB2219" s="12">
        <f>YEAR([1]!Table1[[#This Row],[Order_Date]])</f>
        <v>2025</v>
      </c>
      <c r="AC2219" s="12">
        <f>MONTH([1]!Table1[[#This Row],[Order_Date]])</f>
        <v>3</v>
      </c>
      <c r="AD2219" s="12" t="str">
        <f t="shared" si="102"/>
        <v>Mar</v>
      </c>
      <c r="AE2219" s="12" t="str">
        <f t="shared" si="103"/>
        <v>Q1</v>
      </c>
      <c r="AF2219" s="12" t="str">
        <f t="shared" si="104"/>
        <v>2025-Mar</v>
      </c>
      <c r="AG2219" s="12">
        <f>COUNTIF(C:C,Table1[[#This Row],[Customer_ID]])</f>
        <v>4</v>
      </c>
      <c r="AH2219" s="18" t="e">
        <f>IF([1]!Table1[[#This Row],[Customer_order_count]] &gt;= 10,"FREQUENT",IF([1]!Table1[[#This Row],[Customer_order_count]] &lt;= 10,"REGULAR","OCASSIONAL"))</f>
        <v>#REF!</v>
      </c>
    </row>
    <row r="2220" spans="1:34" x14ac:dyDescent="0.25">
      <c r="A2220" s="1" t="s">
        <v>3071</v>
      </c>
      <c r="B2220" s="2">
        <v>45808</v>
      </c>
      <c r="C2220" s="3" t="s">
        <v>602</v>
      </c>
      <c r="D2220" s="4" t="s">
        <v>603</v>
      </c>
      <c r="E2220" s="4" t="s">
        <v>3</v>
      </c>
      <c r="F2220" s="5">
        <v>41</v>
      </c>
      <c r="G2220" s="3" t="s">
        <v>407</v>
      </c>
      <c r="H2220" s="3" t="s">
        <v>285</v>
      </c>
      <c r="I2220" s="3" t="s">
        <v>31</v>
      </c>
      <c r="J2220" s="3" t="s">
        <v>32</v>
      </c>
      <c r="K2220" s="3" t="s">
        <v>25</v>
      </c>
      <c r="L2220" s="5">
        <v>1</v>
      </c>
      <c r="M2220" s="5">
        <v>5000</v>
      </c>
      <c r="N2220" s="6">
        <v>0.15</v>
      </c>
      <c r="O2220" s="5">
        <v>4250</v>
      </c>
      <c r="P2220" s="5">
        <v>3500</v>
      </c>
      <c r="Q2220" s="5">
        <f>Table1[[#This Row],[Sales]]-Table1[[#This Row],[Cost]]</f>
        <v>750</v>
      </c>
      <c r="R2220" s="3" t="s">
        <v>17</v>
      </c>
      <c r="S2220" s="3" t="s">
        <v>10</v>
      </c>
      <c r="T2220" s="3" t="s">
        <v>11</v>
      </c>
      <c r="U2220" s="3" t="s">
        <v>27</v>
      </c>
      <c r="V2220" s="6">
        <f>Table1[[#This Row],[Profit]]/Table1[[#This Row],[Sales]]</f>
        <v>0.17647058823529413</v>
      </c>
      <c r="W2220" s="3">
        <f>[1]!Table1[[#This Row],[Sales]]-[1]!Table1[[#This Row],[Cost]]-[1]!Table1[[#This Row],[Profit]]</f>
        <v>0</v>
      </c>
      <c r="X2220" s="3">
        <f>[1]!Table1[[#This Row],[Quantity]]*[1]!Table1[[#This Row],[Unit_Price]]</f>
        <v>5000</v>
      </c>
      <c r="Y2220" s="7">
        <f>[1]!Table1[[#This Row],[Gross_Sales]]*[1]!Table1[[#This Row],[Discount]]</f>
        <v>750</v>
      </c>
      <c r="Z2220" s="8">
        <f>[1]!Table1[[#This Row],[Gross_Sales]]*[1]!Table1[[#This Row],[Discount_amount]]</f>
        <v>3750000</v>
      </c>
      <c r="AA2220" s="6">
        <f>IFERROR([1]!Table1[[#This Row],[Profit]]/[1]!Table1[[#This Row],[Sales]],0)</f>
        <v>0.17647058823529413</v>
      </c>
      <c r="AB2220" s="3">
        <f>YEAR([1]!Table1[[#This Row],[Order_Date]])</f>
        <v>2025</v>
      </c>
      <c r="AC2220" s="3">
        <f>MONTH([1]!Table1[[#This Row],[Order_Date]])</f>
        <v>5</v>
      </c>
      <c r="AD2220" s="3" t="str">
        <f t="shared" si="102"/>
        <v>May</v>
      </c>
      <c r="AE2220" s="3" t="str">
        <f t="shared" si="103"/>
        <v>Q2</v>
      </c>
      <c r="AF2220" s="3" t="str">
        <f t="shared" si="104"/>
        <v>2025-May</v>
      </c>
      <c r="AG2220" s="3">
        <f>COUNTIF(C:C,Table1[[#This Row],[Customer_ID]])</f>
        <v>12</v>
      </c>
      <c r="AH2220" s="9" t="e">
        <f>IF([1]!Table1[[#This Row],[Customer_order_count]] &gt;= 10,"FREQUENT",IF([1]!Table1[[#This Row],[Customer_order_count]] &lt;= 10,"REGULAR","OCASSIONAL"))</f>
        <v>#REF!</v>
      </c>
    </row>
    <row r="2221" spans="1:34" x14ac:dyDescent="0.25">
      <c r="A2221" s="10" t="s">
        <v>3072</v>
      </c>
      <c r="B2221" s="11">
        <v>45934</v>
      </c>
      <c r="C2221" s="12" t="s">
        <v>365</v>
      </c>
      <c r="D2221" s="13" t="s">
        <v>366</v>
      </c>
      <c r="E2221" s="13" t="s">
        <v>16</v>
      </c>
      <c r="F2221" s="14">
        <v>56</v>
      </c>
      <c r="G2221" s="12" t="s">
        <v>295</v>
      </c>
      <c r="H2221" s="12" t="s">
        <v>270</v>
      </c>
      <c r="I2221" s="12" t="s">
        <v>37</v>
      </c>
      <c r="J2221" s="12" t="s">
        <v>38</v>
      </c>
      <c r="K2221" s="12" t="s">
        <v>39</v>
      </c>
      <c r="L2221" s="14">
        <v>1</v>
      </c>
      <c r="M2221" s="14">
        <v>900</v>
      </c>
      <c r="N2221" s="15">
        <v>0.1</v>
      </c>
      <c r="O2221" s="14">
        <v>810</v>
      </c>
      <c r="P2221" s="14">
        <v>550</v>
      </c>
      <c r="Q2221" s="5">
        <f>Table1[[#This Row],[Sales]]-Table1[[#This Row],[Cost]]</f>
        <v>260</v>
      </c>
      <c r="R2221" s="12" t="s">
        <v>77</v>
      </c>
      <c r="S2221" s="12" t="s">
        <v>10</v>
      </c>
      <c r="T2221" s="12" t="s">
        <v>40</v>
      </c>
      <c r="U2221" s="12" t="s">
        <v>27</v>
      </c>
      <c r="V2221" s="6">
        <f>Table1[[#This Row],[Profit]]/Table1[[#This Row],[Sales]]</f>
        <v>0.32098765432098764</v>
      </c>
      <c r="W2221" s="12">
        <f>[1]!Table1[[#This Row],[Sales]]-[1]!Table1[[#This Row],[Cost]]-[1]!Table1[[#This Row],[Profit]]</f>
        <v>0</v>
      </c>
      <c r="X2221" s="12">
        <f>[1]!Table1[[#This Row],[Quantity]]*[1]!Table1[[#This Row],[Unit_Price]]</f>
        <v>900</v>
      </c>
      <c r="Y2221" s="16">
        <f>[1]!Table1[[#This Row],[Gross_Sales]]*[1]!Table1[[#This Row],[Discount]]</f>
        <v>90</v>
      </c>
      <c r="Z2221" s="17">
        <f>[1]!Table1[[#This Row],[Gross_Sales]]*[1]!Table1[[#This Row],[Discount_amount]]</f>
        <v>81000</v>
      </c>
      <c r="AA2221" s="15">
        <f>IFERROR([1]!Table1[[#This Row],[Profit]]/[1]!Table1[[#This Row],[Sales]],0)</f>
        <v>0.32098765432098764</v>
      </c>
      <c r="AB2221" s="12">
        <f>YEAR([1]!Table1[[#This Row],[Order_Date]])</f>
        <v>2025</v>
      </c>
      <c r="AC2221" s="12">
        <f>MONTH([1]!Table1[[#This Row],[Order_Date]])</f>
        <v>10</v>
      </c>
      <c r="AD2221" s="12" t="str">
        <f t="shared" si="102"/>
        <v>Oct</v>
      </c>
      <c r="AE2221" s="12" t="str">
        <f t="shared" si="103"/>
        <v>Q4</v>
      </c>
      <c r="AF2221" s="12" t="str">
        <f t="shared" si="104"/>
        <v>2025-Oct</v>
      </c>
      <c r="AG2221" s="12">
        <f>COUNTIF(C:C,Table1[[#This Row],[Customer_ID]])</f>
        <v>25</v>
      </c>
      <c r="AH2221" s="18" t="e">
        <f>IF([1]!Table1[[#This Row],[Customer_order_count]] &gt;= 10,"FREQUENT",IF([1]!Table1[[#This Row],[Customer_order_count]] &lt;= 10,"REGULAR","OCASSIONAL"))</f>
        <v>#REF!</v>
      </c>
    </row>
    <row r="2222" spans="1:34" x14ac:dyDescent="0.25">
      <c r="A2222" s="1" t="s">
        <v>3073</v>
      </c>
      <c r="B2222" s="2">
        <v>45622</v>
      </c>
      <c r="C2222" s="3" t="s">
        <v>3074</v>
      </c>
      <c r="D2222" s="4" t="s">
        <v>3075</v>
      </c>
      <c r="E2222" s="4" t="s">
        <v>16</v>
      </c>
      <c r="F2222" s="5">
        <v>20</v>
      </c>
      <c r="G2222" s="3" t="s">
        <v>269</v>
      </c>
      <c r="H2222" s="3" t="s">
        <v>270</v>
      </c>
      <c r="I2222" s="3" t="s">
        <v>186</v>
      </c>
      <c r="J2222" s="3" t="s">
        <v>187</v>
      </c>
      <c r="K2222" s="3" t="s">
        <v>91</v>
      </c>
      <c r="L2222" s="5">
        <v>2</v>
      </c>
      <c r="M2222" s="5">
        <v>12000</v>
      </c>
      <c r="N2222" s="6">
        <v>0.1</v>
      </c>
      <c r="O2222" s="5">
        <v>21600</v>
      </c>
      <c r="P2222" s="5">
        <v>18000</v>
      </c>
      <c r="Q2222" s="5">
        <f>Table1[[#This Row],[Sales]]-Table1[[#This Row],[Cost]]</f>
        <v>3600</v>
      </c>
      <c r="R2222" s="3" t="s">
        <v>26</v>
      </c>
      <c r="S2222" s="3" t="s">
        <v>10</v>
      </c>
      <c r="T2222" s="3" t="s">
        <v>40</v>
      </c>
      <c r="U2222" s="3" t="s">
        <v>19</v>
      </c>
      <c r="V2222" s="6">
        <f>Table1[[#This Row],[Profit]]/Table1[[#This Row],[Sales]]</f>
        <v>0.16666666666666666</v>
      </c>
      <c r="W2222" s="3">
        <f>[1]!Table1[[#This Row],[Sales]]-[1]!Table1[[#This Row],[Cost]]-[1]!Table1[[#This Row],[Profit]]</f>
        <v>0</v>
      </c>
      <c r="X2222" s="3">
        <f>[1]!Table1[[#This Row],[Quantity]]*[1]!Table1[[#This Row],[Unit_Price]]</f>
        <v>24000</v>
      </c>
      <c r="Y2222" s="7">
        <f>[1]!Table1[[#This Row],[Gross_Sales]]*[1]!Table1[[#This Row],[Discount]]</f>
        <v>2400</v>
      </c>
      <c r="Z2222" s="8">
        <f>[1]!Table1[[#This Row],[Gross_Sales]]*[1]!Table1[[#This Row],[Discount_amount]]</f>
        <v>57600000</v>
      </c>
      <c r="AA2222" s="6">
        <f>IFERROR([1]!Table1[[#This Row],[Profit]]/[1]!Table1[[#This Row],[Sales]],0)</f>
        <v>0.16666666666666666</v>
      </c>
      <c r="AB2222" s="3">
        <f>YEAR([1]!Table1[[#This Row],[Order_Date]])</f>
        <v>2024</v>
      </c>
      <c r="AC2222" s="3">
        <f>MONTH([1]!Table1[[#This Row],[Order_Date]])</f>
        <v>11</v>
      </c>
      <c r="AD2222" s="3" t="str">
        <f t="shared" si="102"/>
        <v>Nov</v>
      </c>
      <c r="AE2222" s="3" t="str">
        <f t="shared" si="103"/>
        <v>Q4</v>
      </c>
      <c r="AF2222" s="3" t="str">
        <f t="shared" si="104"/>
        <v>2024-Nov</v>
      </c>
      <c r="AG2222" s="3">
        <f>COUNTIF(C:C,Table1[[#This Row],[Customer_ID]])</f>
        <v>2</v>
      </c>
      <c r="AH2222" s="9" t="e">
        <f>IF([1]!Table1[[#This Row],[Customer_order_count]] &gt;= 10,"FREQUENT",IF([1]!Table1[[#This Row],[Customer_order_count]] &lt;= 10,"REGULAR","OCASSIONAL"))</f>
        <v>#REF!</v>
      </c>
    </row>
    <row r="2223" spans="1:34" x14ac:dyDescent="0.25">
      <c r="A2223" s="10" t="s">
        <v>3076</v>
      </c>
      <c r="B2223" s="11">
        <v>45303</v>
      </c>
      <c r="C2223" s="12" t="s">
        <v>535</v>
      </c>
      <c r="D2223" s="13" t="s">
        <v>536</v>
      </c>
      <c r="E2223" s="13" t="s">
        <v>3</v>
      </c>
      <c r="F2223" s="14">
        <v>33</v>
      </c>
      <c r="G2223" s="12" t="s">
        <v>339</v>
      </c>
      <c r="H2223" s="12" t="s">
        <v>285</v>
      </c>
      <c r="I2223" s="12" t="s">
        <v>51</v>
      </c>
      <c r="J2223" s="12" t="s">
        <v>52</v>
      </c>
      <c r="K2223" s="12" t="s">
        <v>8</v>
      </c>
      <c r="L2223" s="14">
        <v>1</v>
      </c>
      <c r="M2223" s="14">
        <v>4500</v>
      </c>
      <c r="N2223" s="15">
        <v>0.1</v>
      </c>
      <c r="O2223" s="14">
        <v>4050</v>
      </c>
      <c r="P2223" s="14">
        <v>3200</v>
      </c>
      <c r="Q2223" s="5">
        <f>Table1[[#This Row],[Sales]]-Table1[[#This Row],[Cost]]</f>
        <v>850</v>
      </c>
      <c r="R2223" s="12" t="s">
        <v>9</v>
      </c>
      <c r="S2223" s="12" t="s">
        <v>10</v>
      </c>
      <c r="T2223" s="12" t="s">
        <v>18</v>
      </c>
      <c r="U2223" s="12" t="s">
        <v>12</v>
      </c>
      <c r="V2223" s="6">
        <f>Table1[[#This Row],[Profit]]/Table1[[#This Row],[Sales]]</f>
        <v>0.20987654320987653</v>
      </c>
      <c r="W2223" s="12">
        <f>[1]!Table1[[#This Row],[Sales]]-[1]!Table1[[#This Row],[Cost]]-[1]!Table1[[#This Row],[Profit]]</f>
        <v>0</v>
      </c>
      <c r="X2223" s="12">
        <f>[1]!Table1[[#This Row],[Quantity]]*[1]!Table1[[#This Row],[Unit_Price]]</f>
        <v>4500</v>
      </c>
      <c r="Y2223" s="16">
        <f>[1]!Table1[[#This Row],[Gross_Sales]]*[1]!Table1[[#This Row],[Discount]]</f>
        <v>450</v>
      </c>
      <c r="Z2223" s="17">
        <f>[1]!Table1[[#This Row],[Gross_Sales]]*[1]!Table1[[#This Row],[Discount_amount]]</f>
        <v>2025000</v>
      </c>
      <c r="AA2223" s="15">
        <f>IFERROR([1]!Table1[[#This Row],[Profit]]/[1]!Table1[[#This Row],[Sales]],0)</f>
        <v>0.20987654320987653</v>
      </c>
      <c r="AB2223" s="12">
        <f>YEAR([1]!Table1[[#This Row],[Order_Date]])</f>
        <v>2024</v>
      </c>
      <c r="AC2223" s="12">
        <f>MONTH([1]!Table1[[#This Row],[Order_Date]])</f>
        <v>1</v>
      </c>
      <c r="AD2223" s="12" t="str">
        <f t="shared" si="102"/>
        <v>Jan</v>
      </c>
      <c r="AE2223" s="12" t="str">
        <f t="shared" si="103"/>
        <v>Q1</v>
      </c>
      <c r="AF2223" s="12" t="str">
        <f t="shared" si="104"/>
        <v>2024-Jan</v>
      </c>
      <c r="AG2223" s="12">
        <f>COUNTIF(C:C,Table1[[#This Row],[Customer_ID]])</f>
        <v>8</v>
      </c>
      <c r="AH2223" s="18" t="e">
        <f>IF([1]!Table1[[#This Row],[Customer_order_count]] &gt;= 10,"FREQUENT",IF([1]!Table1[[#This Row],[Customer_order_count]] &lt;= 10,"REGULAR","OCASSIONAL"))</f>
        <v>#REF!</v>
      </c>
    </row>
    <row r="2224" spans="1:34" x14ac:dyDescent="0.25">
      <c r="A2224" s="1" t="s">
        <v>3077</v>
      </c>
      <c r="B2224" s="2">
        <v>45924</v>
      </c>
      <c r="C2224" s="3" t="s">
        <v>303</v>
      </c>
      <c r="D2224" s="3" t="s">
        <v>304</v>
      </c>
      <c r="E2224" s="3" t="s">
        <v>16</v>
      </c>
      <c r="F2224" s="3">
        <v>36</v>
      </c>
      <c r="G2224" s="3" t="s">
        <v>275</v>
      </c>
      <c r="H2224" s="3" t="s">
        <v>276</v>
      </c>
      <c r="I2224" s="3" t="s">
        <v>109</v>
      </c>
      <c r="J2224" s="3" t="s">
        <v>110</v>
      </c>
      <c r="K2224" s="3" t="s">
        <v>8</v>
      </c>
      <c r="L2224" s="3">
        <v>1</v>
      </c>
      <c r="M2224" s="3">
        <v>4000</v>
      </c>
      <c r="N2224" s="3">
        <v>0.05</v>
      </c>
      <c r="O2224" s="3">
        <v>3800</v>
      </c>
      <c r="P2224" s="3">
        <v>2900</v>
      </c>
      <c r="Q2224" s="5">
        <f>Table1[[#This Row],[Sales]]-Table1[[#This Row],[Cost]]</f>
        <v>900</v>
      </c>
      <c r="R2224" s="3" t="s">
        <v>17</v>
      </c>
      <c r="S2224" s="3" t="s">
        <v>287</v>
      </c>
      <c r="T2224" s="3" t="s">
        <v>33</v>
      </c>
      <c r="U2224" s="3" t="s">
        <v>27</v>
      </c>
      <c r="V2224" s="6">
        <f>Table1[[#This Row],[Profit]]/Table1[[#This Row],[Sales]]</f>
        <v>0.23684210526315788</v>
      </c>
      <c r="W2224" s="3">
        <f>[1]!Table1[[#This Row],[Sales]]-[1]!Table1[[#This Row],[Cost]]-[1]!Table1[[#This Row],[Profit]]</f>
        <v>-5800</v>
      </c>
      <c r="X2224" s="3">
        <f>[1]!Table1[[#This Row],[Quantity]]*[1]!Table1[[#This Row],[Unit_Price]]</f>
        <v>4000</v>
      </c>
      <c r="Y2224" s="3">
        <f>[1]!Table1[[#This Row],[Gross_Sales]]*[1]!Table1[[#This Row],[Discount]]</f>
        <v>200</v>
      </c>
      <c r="Z2224" s="3">
        <f>[1]!Table1[[#This Row],[Gross_Sales]]*[1]!Table1[[#This Row],[Discount_amount]]</f>
        <v>800000</v>
      </c>
      <c r="AA2224" s="3">
        <f>IFERROR([1]!Table1[[#This Row],[Profit]]/[1]!Table1[[#This Row],[Sales]],0)</f>
        <v>0.23684210526315788</v>
      </c>
      <c r="AB2224" s="3">
        <f>YEAR([1]!Table1[[#This Row],[Order_Date]])</f>
        <v>2025</v>
      </c>
      <c r="AC2224" s="3">
        <f>MONTH([1]!Table1[[#This Row],[Order_Date]])</f>
        <v>9</v>
      </c>
      <c r="AD2224" s="3" t="str">
        <f t="shared" si="102"/>
        <v>Sep</v>
      </c>
      <c r="AE2224" s="3" t="str">
        <f t="shared" si="103"/>
        <v>Q3</v>
      </c>
      <c r="AF2224" s="3" t="str">
        <f t="shared" si="104"/>
        <v>2025-Sep</v>
      </c>
      <c r="AG2224" s="3">
        <f>COUNTIF(C:C,Table1[[#This Row],[Customer_ID]])</f>
        <v>23</v>
      </c>
      <c r="AH2224" s="9" t="e">
        <f>IF([1]!Table1[[#This Row],[Customer_order_count]] &gt;= 10,"FREQUENT",IF([1]!Table1[[#This Row],[Customer_order_count]] &lt;= 10,"REGULAR","OCASSIONAL"))</f>
        <v>#REF!</v>
      </c>
    </row>
    <row r="2225" spans="1:34" x14ac:dyDescent="0.25">
      <c r="A2225" s="10" t="s">
        <v>3078</v>
      </c>
      <c r="B2225" s="11">
        <v>45877</v>
      </c>
      <c r="C2225" s="12" t="s">
        <v>805</v>
      </c>
      <c r="D2225" s="13" t="s">
        <v>675</v>
      </c>
      <c r="E2225" s="13" t="s">
        <v>3</v>
      </c>
      <c r="F2225" s="14">
        <v>48</v>
      </c>
      <c r="G2225" s="12" t="s">
        <v>269</v>
      </c>
      <c r="H2225" s="12" t="s">
        <v>270</v>
      </c>
      <c r="I2225" s="12" t="s">
        <v>95</v>
      </c>
      <c r="J2225" s="12" t="s">
        <v>96</v>
      </c>
      <c r="K2225" s="12" t="s">
        <v>46</v>
      </c>
      <c r="L2225" s="14">
        <v>1</v>
      </c>
      <c r="M2225" s="14">
        <v>600</v>
      </c>
      <c r="N2225" s="15">
        <v>0.15</v>
      </c>
      <c r="O2225" s="14">
        <v>510</v>
      </c>
      <c r="P2225" s="14">
        <v>380</v>
      </c>
      <c r="Q2225" s="5">
        <f>Table1[[#This Row],[Sales]]-Table1[[#This Row],[Cost]]</f>
        <v>130</v>
      </c>
      <c r="R2225" s="12" t="s">
        <v>26</v>
      </c>
      <c r="S2225" s="12" t="s">
        <v>10</v>
      </c>
      <c r="T2225" s="12" t="s">
        <v>33</v>
      </c>
      <c r="U2225" s="12" t="s">
        <v>27</v>
      </c>
      <c r="V2225" s="6">
        <f>Table1[[#This Row],[Profit]]/Table1[[#This Row],[Sales]]</f>
        <v>0.25490196078431371</v>
      </c>
      <c r="W2225" s="12">
        <f>[1]!Table1[[#This Row],[Sales]]-[1]!Table1[[#This Row],[Cost]]-[1]!Table1[[#This Row],[Profit]]</f>
        <v>0</v>
      </c>
      <c r="X2225" s="12">
        <f>[1]!Table1[[#This Row],[Quantity]]*[1]!Table1[[#This Row],[Unit_Price]]</f>
        <v>600</v>
      </c>
      <c r="Y2225" s="16">
        <f>[1]!Table1[[#This Row],[Gross_Sales]]*[1]!Table1[[#This Row],[Discount]]</f>
        <v>90</v>
      </c>
      <c r="Z2225" s="17">
        <f>[1]!Table1[[#This Row],[Gross_Sales]]*[1]!Table1[[#This Row],[Discount_amount]]</f>
        <v>54000</v>
      </c>
      <c r="AA2225" s="15">
        <f>IFERROR([1]!Table1[[#This Row],[Profit]]/[1]!Table1[[#This Row],[Sales]],0)</f>
        <v>0.25490196078431371</v>
      </c>
      <c r="AB2225" s="12">
        <f>YEAR([1]!Table1[[#This Row],[Order_Date]])</f>
        <v>2025</v>
      </c>
      <c r="AC2225" s="12">
        <f>MONTH([1]!Table1[[#This Row],[Order_Date]])</f>
        <v>8</v>
      </c>
      <c r="AD2225" s="12" t="str">
        <f t="shared" si="102"/>
        <v>Aug</v>
      </c>
      <c r="AE2225" s="12" t="str">
        <f t="shared" si="103"/>
        <v>Q3</v>
      </c>
      <c r="AF2225" s="12" t="str">
        <f t="shared" si="104"/>
        <v>2025-Aug</v>
      </c>
      <c r="AG2225" s="12">
        <f>COUNTIF(C:C,Table1[[#This Row],[Customer_ID]])</f>
        <v>11</v>
      </c>
      <c r="AH2225" s="18" t="e">
        <f>IF([1]!Table1[[#This Row],[Customer_order_count]] &gt;= 10,"FREQUENT",IF([1]!Table1[[#This Row],[Customer_order_count]] &lt;= 10,"REGULAR","OCASSIONAL"))</f>
        <v>#REF!</v>
      </c>
    </row>
    <row r="2226" spans="1:34" x14ac:dyDescent="0.25">
      <c r="A2226" s="1" t="s">
        <v>3079</v>
      </c>
      <c r="B2226" s="2">
        <v>45756</v>
      </c>
      <c r="C2226" s="3" t="s">
        <v>1028</v>
      </c>
      <c r="D2226" s="4" t="s">
        <v>1029</v>
      </c>
      <c r="E2226" s="4" t="s">
        <v>3</v>
      </c>
      <c r="F2226" s="5">
        <v>46</v>
      </c>
      <c r="G2226" s="3" t="s">
        <v>275</v>
      </c>
      <c r="H2226" s="3" t="s">
        <v>276</v>
      </c>
      <c r="I2226" s="3" t="s">
        <v>51</v>
      </c>
      <c r="J2226" s="3" t="s">
        <v>52</v>
      </c>
      <c r="K2226" s="3" t="s">
        <v>8</v>
      </c>
      <c r="L2226" s="5">
        <v>1</v>
      </c>
      <c r="M2226" s="5">
        <v>4500</v>
      </c>
      <c r="N2226" s="6">
        <v>0.1</v>
      </c>
      <c r="O2226" s="5">
        <v>4050</v>
      </c>
      <c r="P2226" s="5">
        <v>3200</v>
      </c>
      <c r="Q2226" s="5">
        <f>Table1[[#This Row],[Sales]]-Table1[[#This Row],[Cost]]</f>
        <v>850</v>
      </c>
      <c r="R2226" s="3" t="s">
        <v>17</v>
      </c>
      <c r="S2226" s="3" t="s">
        <v>10</v>
      </c>
      <c r="T2226" s="3" t="s">
        <v>11</v>
      </c>
      <c r="U2226" s="3" t="s">
        <v>12</v>
      </c>
      <c r="V2226" s="6">
        <f>Table1[[#This Row],[Profit]]/Table1[[#This Row],[Sales]]</f>
        <v>0.20987654320987653</v>
      </c>
      <c r="W2226" s="3">
        <f>[1]!Table1[[#This Row],[Sales]]-[1]!Table1[[#This Row],[Cost]]-[1]!Table1[[#This Row],[Profit]]</f>
        <v>0</v>
      </c>
      <c r="X2226" s="3">
        <f>[1]!Table1[[#This Row],[Quantity]]*[1]!Table1[[#This Row],[Unit_Price]]</f>
        <v>4500</v>
      </c>
      <c r="Y2226" s="7">
        <f>[1]!Table1[[#This Row],[Gross_Sales]]*[1]!Table1[[#This Row],[Discount]]</f>
        <v>450</v>
      </c>
      <c r="Z2226" s="8">
        <f>[1]!Table1[[#This Row],[Gross_Sales]]*[1]!Table1[[#This Row],[Discount_amount]]</f>
        <v>2025000</v>
      </c>
      <c r="AA2226" s="6">
        <f>IFERROR([1]!Table1[[#This Row],[Profit]]/[1]!Table1[[#This Row],[Sales]],0)</f>
        <v>0.20987654320987653</v>
      </c>
      <c r="AB2226" s="3">
        <f>YEAR([1]!Table1[[#This Row],[Order_Date]])</f>
        <v>2025</v>
      </c>
      <c r="AC2226" s="3">
        <f>MONTH([1]!Table1[[#This Row],[Order_Date]])</f>
        <v>4</v>
      </c>
      <c r="AD2226" s="3" t="str">
        <f t="shared" si="102"/>
        <v>Apr</v>
      </c>
      <c r="AE2226" s="3" t="str">
        <f t="shared" si="103"/>
        <v>Q2</v>
      </c>
      <c r="AF2226" s="3" t="str">
        <f t="shared" si="104"/>
        <v>2025-Apr</v>
      </c>
      <c r="AG2226" s="3">
        <f>COUNTIF(C:C,Table1[[#This Row],[Customer_ID]])</f>
        <v>6</v>
      </c>
      <c r="AH2226" s="9" t="e">
        <f>IF([1]!Table1[[#This Row],[Customer_order_count]] &gt;= 10,"FREQUENT",IF([1]!Table1[[#This Row],[Customer_order_count]] &lt;= 10,"REGULAR","OCASSIONAL"))</f>
        <v>#REF!</v>
      </c>
    </row>
    <row r="2227" spans="1:34" x14ac:dyDescent="0.25">
      <c r="A2227" s="10" t="s">
        <v>3080</v>
      </c>
      <c r="B2227" s="11">
        <v>45537</v>
      </c>
      <c r="C2227" s="12" t="s">
        <v>689</v>
      </c>
      <c r="D2227" s="13" t="s">
        <v>690</v>
      </c>
      <c r="E2227" s="13" t="s">
        <v>3</v>
      </c>
      <c r="F2227" s="14">
        <v>44</v>
      </c>
      <c r="G2227" s="12" t="s">
        <v>280</v>
      </c>
      <c r="H2227" s="12" t="s">
        <v>270</v>
      </c>
      <c r="I2227" s="12" t="s">
        <v>51</v>
      </c>
      <c r="J2227" s="12" t="s">
        <v>52</v>
      </c>
      <c r="K2227" s="12" t="s">
        <v>8</v>
      </c>
      <c r="L2227" s="14">
        <v>1</v>
      </c>
      <c r="M2227" s="14">
        <v>4500</v>
      </c>
      <c r="N2227" s="15">
        <v>0.1</v>
      </c>
      <c r="O2227" s="14">
        <v>4050</v>
      </c>
      <c r="P2227" s="14">
        <v>3200</v>
      </c>
      <c r="Q2227" s="5">
        <f>Table1[[#This Row],[Sales]]-Table1[[#This Row],[Cost]]</f>
        <v>850</v>
      </c>
      <c r="R2227" s="12" t="s">
        <v>77</v>
      </c>
      <c r="S2227" s="12" t="s">
        <v>10</v>
      </c>
      <c r="T2227" s="12" t="s">
        <v>33</v>
      </c>
      <c r="U2227" s="12" t="s">
        <v>12</v>
      </c>
      <c r="V2227" s="6">
        <f>Table1[[#This Row],[Profit]]/Table1[[#This Row],[Sales]]</f>
        <v>0.20987654320987653</v>
      </c>
      <c r="W2227" s="12">
        <f>[1]!Table1[[#This Row],[Sales]]-[1]!Table1[[#This Row],[Cost]]-[1]!Table1[[#This Row],[Profit]]</f>
        <v>0</v>
      </c>
      <c r="X2227" s="12">
        <f>[1]!Table1[[#This Row],[Quantity]]*[1]!Table1[[#This Row],[Unit_Price]]</f>
        <v>4500</v>
      </c>
      <c r="Y2227" s="16">
        <f>[1]!Table1[[#This Row],[Gross_Sales]]*[1]!Table1[[#This Row],[Discount]]</f>
        <v>450</v>
      </c>
      <c r="Z2227" s="17">
        <f>[1]!Table1[[#This Row],[Gross_Sales]]*[1]!Table1[[#This Row],[Discount_amount]]</f>
        <v>2025000</v>
      </c>
      <c r="AA2227" s="15">
        <f>IFERROR([1]!Table1[[#This Row],[Profit]]/[1]!Table1[[#This Row],[Sales]],0)</f>
        <v>0.20987654320987653</v>
      </c>
      <c r="AB2227" s="12">
        <f>YEAR([1]!Table1[[#This Row],[Order_Date]])</f>
        <v>2024</v>
      </c>
      <c r="AC2227" s="12">
        <f>MONTH([1]!Table1[[#This Row],[Order_Date]])</f>
        <v>9</v>
      </c>
      <c r="AD2227" s="12" t="str">
        <f t="shared" si="102"/>
        <v>Sep</v>
      </c>
      <c r="AE2227" s="12" t="str">
        <f t="shared" si="103"/>
        <v>Q3</v>
      </c>
      <c r="AF2227" s="12" t="str">
        <f t="shared" si="104"/>
        <v>2024-Sep</v>
      </c>
      <c r="AG2227" s="12">
        <f>COUNTIF(C:C,Table1[[#This Row],[Customer_ID]])</f>
        <v>14</v>
      </c>
      <c r="AH2227" s="18" t="e">
        <f>IF([1]!Table1[[#This Row],[Customer_order_count]] &gt;= 10,"FREQUENT",IF([1]!Table1[[#This Row],[Customer_order_count]] &lt;= 10,"REGULAR","OCASSIONAL"))</f>
        <v>#REF!</v>
      </c>
    </row>
    <row r="2228" spans="1:34" x14ac:dyDescent="0.25">
      <c r="A2228" s="1" t="s">
        <v>3081</v>
      </c>
      <c r="B2228" s="2">
        <v>45840</v>
      </c>
      <c r="C2228" s="3" t="s">
        <v>1710</v>
      </c>
      <c r="D2228" s="4" t="s">
        <v>1711</v>
      </c>
      <c r="E2228" s="4" t="s">
        <v>3</v>
      </c>
      <c r="F2228" s="5">
        <v>35</v>
      </c>
      <c r="G2228" s="3" t="s">
        <v>269</v>
      </c>
      <c r="H2228" s="3" t="s">
        <v>270</v>
      </c>
      <c r="I2228" s="3" t="s">
        <v>89</v>
      </c>
      <c r="J2228" s="3" t="s">
        <v>90</v>
      </c>
      <c r="K2228" s="3" t="s">
        <v>91</v>
      </c>
      <c r="L2228" s="5">
        <v>2</v>
      </c>
      <c r="M2228" s="5">
        <v>35000</v>
      </c>
      <c r="N2228" s="6">
        <v>0.1</v>
      </c>
      <c r="O2228" s="5">
        <v>63000</v>
      </c>
      <c r="P2228" s="5">
        <v>54000</v>
      </c>
      <c r="Q2228" s="5">
        <f>Table1[[#This Row],[Sales]]-Table1[[#This Row],[Cost]]</f>
        <v>9000</v>
      </c>
      <c r="R2228" s="3" t="s">
        <v>9</v>
      </c>
      <c r="S2228" s="3" t="s">
        <v>10</v>
      </c>
      <c r="T2228" s="3" t="s">
        <v>33</v>
      </c>
      <c r="U2228" s="3" t="s">
        <v>27</v>
      </c>
      <c r="V2228" s="6">
        <f>Table1[[#This Row],[Profit]]/Table1[[#This Row],[Sales]]</f>
        <v>0.14285714285714285</v>
      </c>
      <c r="W2228" s="3">
        <f>[1]!Table1[[#This Row],[Sales]]-[1]!Table1[[#This Row],[Cost]]-[1]!Table1[[#This Row],[Profit]]</f>
        <v>0</v>
      </c>
      <c r="X2228" s="3">
        <f>[1]!Table1[[#This Row],[Quantity]]*[1]!Table1[[#This Row],[Unit_Price]]</f>
        <v>70000</v>
      </c>
      <c r="Y2228" s="7">
        <f>[1]!Table1[[#This Row],[Gross_Sales]]*[1]!Table1[[#This Row],[Discount]]</f>
        <v>7000</v>
      </c>
      <c r="Z2228" s="8">
        <f>[1]!Table1[[#This Row],[Gross_Sales]]*[1]!Table1[[#This Row],[Discount_amount]]</f>
        <v>490000000</v>
      </c>
      <c r="AA2228" s="6">
        <f>IFERROR([1]!Table1[[#This Row],[Profit]]/[1]!Table1[[#This Row],[Sales]],0)</f>
        <v>0.14285714285714285</v>
      </c>
      <c r="AB2228" s="3">
        <f>YEAR([1]!Table1[[#This Row],[Order_Date]])</f>
        <v>2025</v>
      </c>
      <c r="AC2228" s="3">
        <f>MONTH([1]!Table1[[#This Row],[Order_Date]])</f>
        <v>7</v>
      </c>
      <c r="AD2228" s="3" t="str">
        <f t="shared" si="102"/>
        <v>Jul</v>
      </c>
      <c r="AE2228" s="3" t="str">
        <f t="shared" si="103"/>
        <v>Q3</v>
      </c>
      <c r="AF2228" s="3" t="str">
        <f t="shared" si="104"/>
        <v>2025-Jul</v>
      </c>
      <c r="AG2228" s="3">
        <f>COUNTIF(C:C,Table1[[#This Row],[Customer_ID]])</f>
        <v>4</v>
      </c>
      <c r="AH2228" s="9" t="e">
        <f>IF([1]!Table1[[#This Row],[Customer_order_count]] &gt;= 10,"FREQUENT",IF([1]!Table1[[#This Row],[Customer_order_count]] &lt;= 10,"REGULAR","OCASSIONAL"))</f>
        <v>#REF!</v>
      </c>
    </row>
    <row r="2229" spans="1:34" x14ac:dyDescent="0.25">
      <c r="A2229" s="10" t="s">
        <v>3082</v>
      </c>
      <c r="B2229" s="11">
        <v>45679</v>
      </c>
      <c r="C2229" s="12" t="s">
        <v>1001</v>
      </c>
      <c r="D2229" s="13" t="s">
        <v>1002</v>
      </c>
      <c r="E2229" s="13" t="s">
        <v>16</v>
      </c>
      <c r="F2229" s="14">
        <v>49</v>
      </c>
      <c r="G2229" s="12" t="s">
        <v>280</v>
      </c>
      <c r="H2229" s="12" t="s">
        <v>270</v>
      </c>
      <c r="I2229" s="12" t="s">
        <v>37</v>
      </c>
      <c r="J2229" s="12" t="s">
        <v>38</v>
      </c>
      <c r="K2229" s="12" t="s">
        <v>39</v>
      </c>
      <c r="L2229" s="14">
        <v>1</v>
      </c>
      <c r="M2229" s="14">
        <v>900</v>
      </c>
      <c r="N2229" s="15">
        <v>0.1</v>
      </c>
      <c r="O2229" s="14">
        <v>810</v>
      </c>
      <c r="P2229" s="14">
        <v>550</v>
      </c>
      <c r="Q2229" s="5">
        <f>Table1[[#This Row],[Sales]]-Table1[[#This Row],[Cost]]</f>
        <v>260</v>
      </c>
      <c r="R2229" s="12" t="s">
        <v>9</v>
      </c>
      <c r="S2229" s="12" t="s">
        <v>10</v>
      </c>
      <c r="T2229" s="12" t="s">
        <v>18</v>
      </c>
      <c r="U2229" s="12" t="s">
        <v>27</v>
      </c>
      <c r="V2229" s="6">
        <f>Table1[[#This Row],[Profit]]/Table1[[#This Row],[Sales]]</f>
        <v>0.32098765432098764</v>
      </c>
      <c r="W2229" s="12">
        <f>[1]!Table1[[#This Row],[Sales]]-[1]!Table1[[#This Row],[Cost]]-[1]!Table1[[#This Row],[Profit]]</f>
        <v>0</v>
      </c>
      <c r="X2229" s="12">
        <f>[1]!Table1[[#This Row],[Quantity]]*[1]!Table1[[#This Row],[Unit_Price]]</f>
        <v>900</v>
      </c>
      <c r="Y2229" s="16">
        <f>[1]!Table1[[#This Row],[Gross_Sales]]*[1]!Table1[[#This Row],[Discount]]</f>
        <v>90</v>
      </c>
      <c r="Z2229" s="17">
        <f>[1]!Table1[[#This Row],[Gross_Sales]]*[1]!Table1[[#This Row],[Discount_amount]]</f>
        <v>81000</v>
      </c>
      <c r="AA2229" s="15">
        <f>IFERROR([1]!Table1[[#This Row],[Profit]]/[1]!Table1[[#This Row],[Sales]],0)</f>
        <v>0.32098765432098764</v>
      </c>
      <c r="AB2229" s="12">
        <f>YEAR([1]!Table1[[#This Row],[Order_Date]])</f>
        <v>2025</v>
      </c>
      <c r="AC2229" s="12">
        <f>MONTH([1]!Table1[[#This Row],[Order_Date]])</f>
        <v>1</v>
      </c>
      <c r="AD2229" s="12" t="str">
        <f t="shared" si="102"/>
        <v>Jan</v>
      </c>
      <c r="AE2229" s="12" t="str">
        <f t="shared" si="103"/>
        <v>Q1</v>
      </c>
      <c r="AF2229" s="12" t="str">
        <f t="shared" si="104"/>
        <v>2025-Jan</v>
      </c>
      <c r="AG2229" s="12">
        <f>COUNTIF(C:C,Table1[[#This Row],[Customer_ID]])</f>
        <v>16</v>
      </c>
      <c r="AH2229" s="18" t="e">
        <f>IF([1]!Table1[[#This Row],[Customer_order_count]] &gt;= 10,"FREQUENT",IF([1]!Table1[[#This Row],[Customer_order_count]] &lt;= 10,"REGULAR","OCASSIONAL"))</f>
        <v>#REF!</v>
      </c>
    </row>
    <row r="2230" spans="1:34" x14ac:dyDescent="0.25">
      <c r="A2230" s="1" t="s">
        <v>3083</v>
      </c>
      <c r="B2230" s="2">
        <v>45439</v>
      </c>
      <c r="C2230" s="3" t="s">
        <v>351</v>
      </c>
      <c r="D2230" s="3" t="s">
        <v>352</v>
      </c>
      <c r="E2230" s="3" t="s">
        <v>3</v>
      </c>
      <c r="F2230" s="3">
        <v>54</v>
      </c>
      <c r="G2230" s="3" t="s">
        <v>275</v>
      </c>
      <c r="H2230" s="3" t="s">
        <v>276</v>
      </c>
      <c r="I2230" s="3" t="s">
        <v>51</v>
      </c>
      <c r="J2230" s="3" t="s">
        <v>52</v>
      </c>
      <c r="K2230" s="3" t="s">
        <v>8</v>
      </c>
      <c r="L2230" s="3">
        <v>2</v>
      </c>
      <c r="M2230" s="3">
        <v>4500</v>
      </c>
      <c r="N2230" s="3">
        <v>0.05</v>
      </c>
      <c r="O2230" s="3">
        <v>8550</v>
      </c>
      <c r="P2230" s="3">
        <v>6400</v>
      </c>
      <c r="Q2230" s="5">
        <f>Table1[[#This Row],[Sales]]-Table1[[#This Row],[Cost]]</f>
        <v>2150</v>
      </c>
      <c r="R2230" s="3" t="s">
        <v>26</v>
      </c>
      <c r="S2230" s="3" t="s">
        <v>287</v>
      </c>
      <c r="T2230" s="3" t="s">
        <v>11</v>
      </c>
      <c r="U2230" s="3" t="s">
        <v>27</v>
      </c>
      <c r="V2230" s="6">
        <f>Table1[[#This Row],[Profit]]/Table1[[#This Row],[Sales]]</f>
        <v>0.25146198830409355</v>
      </c>
      <c r="W2230" s="3">
        <f>[1]!Table1[[#This Row],[Sales]]-[1]!Table1[[#This Row],[Cost]]-[1]!Table1[[#This Row],[Profit]]</f>
        <v>-12800</v>
      </c>
      <c r="X2230" s="3">
        <f>[1]!Table1[[#This Row],[Quantity]]*[1]!Table1[[#This Row],[Unit_Price]]</f>
        <v>9000</v>
      </c>
      <c r="Y2230" s="3">
        <f>[1]!Table1[[#This Row],[Gross_Sales]]*[1]!Table1[[#This Row],[Discount]]</f>
        <v>450</v>
      </c>
      <c r="Z2230" s="3">
        <f>[1]!Table1[[#This Row],[Gross_Sales]]*[1]!Table1[[#This Row],[Discount_amount]]</f>
        <v>4050000</v>
      </c>
      <c r="AA2230" s="3">
        <f>IFERROR([1]!Table1[[#This Row],[Profit]]/[1]!Table1[[#This Row],[Sales]],0)</f>
        <v>0.25146198830409355</v>
      </c>
      <c r="AB2230" s="3">
        <f>YEAR([1]!Table1[[#This Row],[Order_Date]])</f>
        <v>2024</v>
      </c>
      <c r="AC2230" s="3">
        <f>MONTH([1]!Table1[[#This Row],[Order_Date]])</f>
        <v>5</v>
      </c>
      <c r="AD2230" s="3" t="str">
        <f t="shared" si="102"/>
        <v>May</v>
      </c>
      <c r="AE2230" s="3" t="str">
        <f t="shared" si="103"/>
        <v>Q2</v>
      </c>
      <c r="AF2230" s="3" t="str">
        <f t="shared" si="104"/>
        <v>2024-May</v>
      </c>
      <c r="AG2230" s="3">
        <f>COUNTIF(C:C,Table1[[#This Row],[Customer_ID]])</f>
        <v>22</v>
      </c>
      <c r="AH2230" s="9" t="e">
        <f>IF([1]!Table1[[#This Row],[Customer_order_count]] &gt;= 10,"FREQUENT",IF([1]!Table1[[#This Row],[Customer_order_count]] &lt;= 10,"REGULAR","OCASSIONAL"))</f>
        <v>#REF!</v>
      </c>
    </row>
    <row r="2231" spans="1:34" x14ac:dyDescent="0.25">
      <c r="A2231" s="10" t="s">
        <v>3084</v>
      </c>
      <c r="B2231" s="11">
        <v>45397</v>
      </c>
      <c r="C2231" s="12" t="s">
        <v>378</v>
      </c>
      <c r="D2231" s="13" t="s">
        <v>379</v>
      </c>
      <c r="E2231" s="13" t="s">
        <v>3</v>
      </c>
      <c r="F2231" s="14">
        <v>30</v>
      </c>
      <c r="G2231" s="12" t="s">
        <v>263</v>
      </c>
      <c r="H2231" s="12" t="s">
        <v>5</v>
      </c>
      <c r="I2231" s="12" t="s">
        <v>31</v>
      </c>
      <c r="J2231" s="12" t="s">
        <v>32</v>
      </c>
      <c r="K2231" s="12" t="s">
        <v>25</v>
      </c>
      <c r="L2231" s="14">
        <v>1</v>
      </c>
      <c r="M2231" s="14">
        <v>5000</v>
      </c>
      <c r="N2231" s="15">
        <v>0</v>
      </c>
      <c r="O2231" s="14">
        <v>5000</v>
      </c>
      <c r="P2231" s="14">
        <v>3500</v>
      </c>
      <c r="Q2231" s="5">
        <f>Table1[[#This Row],[Sales]]-Table1[[#This Row],[Cost]]</f>
        <v>1500</v>
      </c>
      <c r="R2231" s="12" t="s">
        <v>17</v>
      </c>
      <c r="S2231" s="12" t="s">
        <v>10</v>
      </c>
      <c r="T2231" s="12" t="s">
        <v>11</v>
      </c>
      <c r="U2231" s="12" t="s">
        <v>19</v>
      </c>
      <c r="V2231" s="6">
        <f>Table1[[#This Row],[Profit]]/Table1[[#This Row],[Sales]]</f>
        <v>0.3</v>
      </c>
      <c r="W2231" s="12">
        <f>[1]!Table1[[#This Row],[Sales]]-[1]!Table1[[#This Row],[Cost]]-[1]!Table1[[#This Row],[Profit]]</f>
        <v>0</v>
      </c>
      <c r="X2231" s="12">
        <f>[1]!Table1[[#This Row],[Quantity]]*[1]!Table1[[#This Row],[Unit_Price]]</f>
        <v>5000</v>
      </c>
      <c r="Y2231" s="16">
        <f>[1]!Table1[[#This Row],[Gross_Sales]]*[1]!Table1[[#This Row],[Discount]]</f>
        <v>0</v>
      </c>
      <c r="Z2231" s="17">
        <f>[1]!Table1[[#This Row],[Gross_Sales]]*[1]!Table1[[#This Row],[Discount_amount]]</f>
        <v>0</v>
      </c>
      <c r="AA2231" s="15">
        <f>IFERROR([1]!Table1[[#This Row],[Profit]]/[1]!Table1[[#This Row],[Sales]],0)</f>
        <v>0.3</v>
      </c>
      <c r="AB2231" s="12">
        <f>YEAR([1]!Table1[[#This Row],[Order_Date]])</f>
        <v>2024</v>
      </c>
      <c r="AC2231" s="12">
        <f>MONTH([1]!Table1[[#This Row],[Order_Date]])</f>
        <v>4</v>
      </c>
      <c r="AD2231" s="12" t="str">
        <f t="shared" si="102"/>
        <v>Apr</v>
      </c>
      <c r="AE2231" s="12" t="str">
        <f t="shared" si="103"/>
        <v>Q2</v>
      </c>
      <c r="AF2231" s="12" t="str">
        <f t="shared" si="104"/>
        <v>2024-Apr</v>
      </c>
      <c r="AG2231" s="12">
        <f>COUNTIF(C:C,Table1[[#This Row],[Customer_ID]])</f>
        <v>21</v>
      </c>
      <c r="AH2231" s="18" t="e">
        <f>IF([1]!Table1[[#This Row],[Customer_order_count]] &gt;= 10,"FREQUENT",IF([1]!Table1[[#This Row],[Customer_order_count]] &lt;= 10,"REGULAR","OCASSIONAL"))</f>
        <v>#REF!</v>
      </c>
    </row>
    <row r="2232" spans="1:34" x14ac:dyDescent="0.25">
      <c r="A2232" s="1" t="s">
        <v>3085</v>
      </c>
      <c r="B2232" s="2">
        <v>45401</v>
      </c>
      <c r="C2232" s="3" t="s">
        <v>611</v>
      </c>
      <c r="D2232" s="3" t="s">
        <v>612</v>
      </c>
      <c r="E2232" s="3" t="s">
        <v>16</v>
      </c>
      <c r="F2232" s="3">
        <v>41</v>
      </c>
      <c r="G2232" s="3" t="s">
        <v>312</v>
      </c>
      <c r="H2232" s="3" t="s">
        <v>276</v>
      </c>
      <c r="I2232" s="3" t="s">
        <v>176</v>
      </c>
      <c r="J2232" s="3" t="s">
        <v>177</v>
      </c>
      <c r="K2232" s="3" t="s">
        <v>25</v>
      </c>
      <c r="L2232" s="3">
        <v>2</v>
      </c>
      <c r="M2232" s="3">
        <v>22000</v>
      </c>
      <c r="N2232" s="3">
        <v>0.2</v>
      </c>
      <c r="O2232" s="3">
        <v>0</v>
      </c>
      <c r="P2232" s="3">
        <v>33000</v>
      </c>
      <c r="Q2232" s="5">
        <f>Table1[[#This Row],[Sales]]-Table1[[#This Row],[Cost]]</f>
        <v>-33000</v>
      </c>
      <c r="R2232" s="3" t="s">
        <v>26</v>
      </c>
      <c r="S2232" s="3" t="s">
        <v>291</v>
      </c>
      <c r="T2232" s="3" t="s">
        <v>11</v>
      </c>
      <c r="U2232" s="3" t="s">
        <v>19</v>
      </c>
      <c r="V2232" s="3" t="e">
        <f>Table1[[#This Row],[Profit]]/Table1[[#This Row],[Sales]]</f>
        <v>#DIV/0!</v>
      </c>
      <c r="W2232" s="3">
        <f>[1]!Table1[[#This Row],[Sales]]-[1]!Table1[[#This Row],[Cost]]-[1]!Table1[[#This Row],[Profit]]</f>
        <v>-33000</v>
      </c>
      <c r="X2232" s="3">
        <f>[1]!Table1[[#This Row],[Quantity]]*[1]!Table1[[#This Row],[Unit_Price]]</f>
        <v>44000</v>
      </c>
      <c r="Y2232" s="3">
        <f>[1]!Table1[[#This Row],[Gross_Sales]]*[1]!Table1[[#This Row],[Discount]]</f>
        <v>8800</v>
      </c>
      <c r="Z2232" s="3">
        <f>[1]!Table1[[#This Row],[Gross_Sales]]*[1]!Table1[[#This Row],[Discount_amount]]</f>
        <v>387200000</v>
      </c>
      <c r="AA2232" s="3">
        <f>IFERROR([1]!Table1[[#This Row],[Profit]]/[1]!Table1[[#This Row],[Sales]],0)</f>
        <v>0</v>
      </c>
      <c r="AB2232" s="3">
        <f>YEAR([1]!Table1[[#This Row],[Order_Date]])</f>
        <v>2024</v>
      </c>
      <c r="AC2232" s="3">
        <f>MONTH([1]!Table1[[#This Row],[Order_Date]])</f>
        <v>4</v>
      </c>
      <c r="AD2232" s="3" t="str">
        <f t="shared" si="102"/>
        <v>Apr</v>
      </c>
      <c r="AE2232" s="3" t="str">
        <f t="shared" si="103"/>
        <v>Q2</v>
      </c>
      <c r="AF2232" s="3" t="str">
        <f t="shared" si="104"/>
        <v>2024-Apr</v>
      </c>
      <c r="AG2232" s="3">
        <f>COUNTIF(C:C,Table1[[#This Row],[Customer_ID]])</f>
        <v>5</v>
      </c>
      <c r="AH2232" s="9" t="e">
        <f>IF([1]!Table1[[#This Row],[Customer_order_count]] &gt;= 10,"FREQUENT",IF([1]!Table1[[#This Row],[Customer_order_count]] &lt;= 10,"REGULAR","OCASSIONAL"))</f>
        <v>#REF!</v>
      </c>
    </row>
    <row r="2233" spans="1:34" x14ac:dyDescent="0.25">
      <c r="A2233" s="10" t="s">
        <v>3086</v>
      </c>
      <c r="B2233" s="11">
        <v>45387</v>
      </c>
      <c r="C2233" s="12" t="s">
        <v>608</v>
      </c>
      <c r="D2233" s="13" t="s">
        <v>609</v>
      </c>
      <c r="E2233" s="13" t="s">
        <v>16</v>
      </c>
      <c r="F2233" s="14">
        <v>52</v>
      </c>
      <c r="G2233" s="12" t="s">
        <v>312</v>
      </c>
      <c r="H2233" s="12" t="s">
        <v>276</v>
      </c>
      <c r="I2233" s="12" t="s">
        <v>65</v>
      </c>
      <c r="J2233" s="12" t="s">
        <v>66</v>
      </c>
      <c r="K2233" s="12" t="s">
        <v>25</v>
      </c>
      <c r="L2233" s="14">
        <v>1</v>
      </c>
      <c r="M2233" s="14">
        <v>2500</v>
      </c>
      <c r="N2233" s="15">
        <v>0</v>
      </c>
      <c r="O2233" s="14">
        <v>2500</v>
      </c>
      <c r="P2233" s="14">
        <v>1600</v>
      </c>
      <c r="Q2233" s="5">
        <f>Table1[[#This Row],[Sales]]-Table1[[#This Row],[Cost]]</f>
        <v>900</v>
      </c>
      <c r="R2233" s="12" t="s">
        <v>17</v>
      </c>
      <c r="S2233" s="12" t="s">
        <v>10</v>
      </c>
      <c r="T2233" s="12" t="s">
        <v>11</v>
      </c>
      <c r="U2233" s="12" t="s">
        <v>27</v>
      </c>
      <c r="V2233" s="6">
        <f>Table1[[#This Row],[Profit]]/Table1[[#This Row],[Sales]]</f>
        <v>0.36</v>
      </c>
      <c r="W2233" s="12">
        <f>[1]!Table1[[#This Row],[Sales]]-[1]!Table1[[#This Row],[Cost]]-[1]!Table1[[#This Row],[Profit]]</f>
        <v>0</v>
      </c>
      <c r="X2233" s="12">
        <f>[1]!Table1[[#This Row],[Quantity]]*[1]!Table1[[#This Row],[Unit_Price]]</f>
        <v>2500</v>
      </c>
      <c r="Y2233" s="16">
        <f>[1]!Table1[[#This Row],[Gross_Sales]]*[1]!Table1[[#This Row],[Discount]]</f>
        <v>0</v>
      </c>
      <c r="Z2233" s="17">
        <f>[1]!Table1[[#This Row],[Gross_Sales]]*[1]!Table1[[#This Row],[Discount_amount]]</f>
        <v>0</v>
      </c>
      <c r="AA2233" s="15">
        <f>IFERROR([1]!Table1[[#This Row],[Profit]]/[1]!Table1[[#This Row],[Sales]],0)</f>
        <v>0.36</v>
      </c>
      <c r="AB2233" s="12">
        <f>YEAR([1]!Table1[[#This Row],[Order_Date]])</f>
        <v>2024</v>
      </c>
      <c r="AC2233" s="12">
        <f>MONTH([1]!Table1[[#This Row],[Order_Date]])</f>
        <v>4</v>
      </c>
      <c r="AD2233" s="12" t="str">
        <f t="shared" si="102"/>
        <v>Apr</v>
      </c>
      <c r="AE2233" s="12" t="str">
        <f t="shared" si="103"/>
        <v>Q2</v>
      </c>
      <c r="AF2233" s="12" t="str">
        <f t="shared" si="104"/>
        <v>2024-Apr</v>
      </c>
      <c r="AG2233" s="12">
        <f>COUNTIF(C:C,Table1[[#This Row],[Customer_ID]])</f>
        <v>20</v>
      </c>
      <c r="AH2233" s="18" t="e">
        <f>IF([1]!Table1[[#This Row],[Customer_order_count]] &gt;= 10,"FREQUENT",IF([1]!Table1[[#This Row],[Customer_order_count]] &lt;= 10,"REGULAR","OCASSIONAL"))</f>
        <v>#REF!</v>
      </c>
    </row>
    <row r="2234" spans="1:34" x14ac:dyDescent="0.25">
      <c r="A2234" s="1" t="s">
        <v>3087</v>
      </c>
      <c r="B2234" s="2">
        <v>45504</v>
      </c>
      <c r="C2234" s="3" t="s">
        <v>707</v>
      </c>
      <c r="D2234" s="4" t="s">
        <v>708</v>
      </c>
      <c r="E2234" s="4" t="s">
        <v>3</v>
      </c>
      <c r="F2234" s="5">
        <v>26</v>
      </c>
      <c r="G2234" s="3" t="s">
        <v>295</v>
      </c>
      <c r="H2234" s="3" t="s">
        <v>270</v>
      </c>
      <c r="I2234" s="3" t="s">
        <v>95</v>
      </c>
      <c r="J2234" s="3" t="s">
        <v>96</v>
      </c>
      <c r="K2234" s="3" t="s">
        <v>46</v>
      </c>
      <c r="L2234" s="5">
        <v>1</v>
      </c>
      <c r="M2234" s="5">
        <v>600</v>
      </c>
      <c r="N2234" s="6">
        <v>0.15</v>
      </c>
      <c r="O2234" s="5">
        <v>510</v>
      </c>
      <c r="P2234" s="5">
        <v>380</v>
      </c>
      <c r="Q2234" s="5">
        <f>Table1[[#This Row],[Sales]]-Table1[[#This Row],[Cost]]</f>
        <v>130</v>
      </c>
      <c r="R2234" s="3" t="s">
        <v>26</v>
      </c>
      <c r="S2234" s="3" t="s">
        <v>10</v>
      </c>
      <c r="T2234" s="3" t="s">
        <v>33</v>
      </c>
      <c r="U2234" s="3" t="s">
        <v>27</v>
      </c>
      <c r="V2234" s="6">
        <f>Table1[[#This Row],[Profit]]/Table1[[#This Row],[Sales]]</f>
        <v>0.25490196078431371</v>
      </c>
      <c r="W2234" s="3">
        <f>[1]!Table1[[#This Row],[Sales]]-[1]!Table1[[#This Row],[Cost]]-[1]!Table1[[#This Row],[Profit]]</f>
        <v>0</v>
      </c>
      <c r="X2234" s="3">
        <f>[1]!Table1[[#This Row],[Quantity]]*[1]!Table1[[#This Row],[Unit_Price]]</f>
        <v>600</v>
      </c>
      <c r="Y2234" s="7">
        <f>[1]!Table1[[#This Row],[Gross_Sales]]*[1]!Table1[[#This Row],[Discount]]</f>
        <v>90</v>
      </c>
      <c r="Z2234" s="8">
        <f>[1]!Table1[[#This Row],[Gross_Sales]]*[1]!Table1[[#This Row],[Discount_amount]]</f>
        <v>54000</v>
      </c>
      <c r="AA2234" s="6">
        <f>IFERROR([1]!Table1[[#This Row],[Profit]]/[1]!Table1[[#This Row],[Sales]],0)</f>
        <v>0.25490196078431371</v>
      </c>
      <c r="AB2234" s="3">
        <f>YEAR([1]!Table1[[#This Row],[Order_Date]])</f>
        <v>2024</v>
      </c>
      <c r="AC2234" s="3">
        <f>MONTH([1]!Table1[[#This Row],[Order_Date]])</f>
        <v>7</v>
      </c>
      <c r="AD2234" s="3" t="str">
        <f t="shared" si="102"/>
        <v>Jul</v>
      </c>
      <c r="AE2234" s="3" t="str">
        <f t="shared" si="103"/>
        <v>Q3</v>
      </c>
      <c r="AF2234" s="3" t="str">
        <f t="shared" si="104"/>
        <v>2024-Jul</v>
      </c>
      <c r="AG2234" s="3">
        <f>COUNTIF(C:C,Table1[[#This Row],[Customer_ID]])</f>
        <v>23</v>
      </c>
      <c r="AH2234" s="9" t="e">
        <f>IF([1]!Table1[[#This Row],[Customer_order_count]] &gt;= 10,"FREQUENT",IF([1]!Table1[[#This Row],[Customer_order_count]] &lt;= 10,"REGULAR","OCASSIONAL"))</f>
        <v>#REF!</v>
      </c>
    </row>
    <row r="2235" spans="1:34" x14ac:dyDescent="0.25">
      <c r="A2235" s="10" t="s">
        <v>3088</v>
      </c>
      <c r="B2235" s="11">
        <v>45715</v>
      </c>
      <c r="C2235" s="12" t="s">
        <v>1581</v>
      </c>
      <c r="D2235" s="13" t="s">
        <v>1582</v>
      </c>
      <c r="E2235" s="13" t="s">
        <v>16</v>
      </c>
      <c r="F2235" s="14">
        <v>52</v>
      </c>
      <c r="G2235" s="12" t="s">
        <v>290</v>
      </c>
      <c r="H2235" s="12" t="s">
        <v>276</v>
      </c>
      <c r="I2235" s="12" t="s">
        <v>65</v>
      </c>
      <c r="J2235" s="12" t="s">
        <v>66</v>
      </c>
      <c r="K2235" s="12" t="s">
        <v>25</v>
      </c>
      <c r="L2235" s="14">
        <v>1</v>
      </c>
      <c r="M2235" s="14">
        <v>2500</v>
      </c>
      <c r="N2235" s="15">
        <v>0.2</v>
      </c>
      <c r="O2235" s="14">
        <v>2000</v>
      </c>
      <c r="P2235" s="14">
        <v>1600</v>
      </c>
      <c r="Q2235" s="5">
        <f>Table1[[#This Row],[Sales]]-Table1[[#This Row],[Cost]]</f>
        <v>400</v>
      </c>
      <c r="R2235" s="12" t="s">
        <v>17</v>
      </c>
      <c r="S2235" s="12" t="s">
        <v>10</v>
      </c>
      <c r="T2235" s="12" t="s">
        <v>18</v>
      </c>
      <c r="U2235" s="12" t="s">
        <v>19</v>
      </c>
      <c r="V2235" s="6">
        <f>Table1[[#This Row],[Profit]]/Table1[[#This Row],[Sales]]</f>
        <v>0.2</v>
      </c>
      <c r="W2235" s="12">
        <f>[1]!Table1[[#This Row],[Sales]]-[1]!Table1[[#This Row],[Cost]]-[1]!Table1[[#This Row],[Profit]]</f>
        <v>0</v>
      </c>
      <c r="X2235" s="12">
        <f>[1]!Table1[[#This Row],[Quantity]]*[1]!Table1[[#This Row],[Unit_Price]]</f>
        <v>2500</v>
      </c>
      <c r="Y2235" s="16">
        <f>[1]!Table1[[#This Row],[Gross_Sales]]*[1]!Table1[[#This Row],[Discount]]</f>
        <v>500</v>
      </c>
      <c r="Z2235" s="17">
        <f>[1]!Table1[[#This Row],[Gross_Sales]]*[1]!Table1[[#This Row],[Discount_amount]]</f>
        <v>1250000</v>
      </c>
      <c r="AA2235" s="15">
        <f>IFERROR([1]!Table1[[#This Row],[Profit]]/[1]!Table1[[#This Row],[Sales]],0)</f>
        <v>0.2</v>
      </c>
      <c r="AB2235" s="12">
        <f>YEAR([1]!Table1[[#This Row],[Order_Date]])</f>
        <v>2025</v>
      </c>
      <c r="AC2235" s="12">
        <f>MONTH([1]!Table1[[#This Row],[Order_Date]])</f>
        <v>2</v>
      </c>
      <c r="AD2235" s="12" t="str">
        <f t="shared" si="102"/>
        <v>Feb</v>
      </c>
      <c r="AE2235" s="12" t="str">
        <f t="shared" si="103"/>
        <v>Q1</v>
      </c>
      <c r="AF2235" s="12" t="str">
        <f t="shared" si="104"/>
        <v>2025-Feb</v>
      </c>
      <c r="AG2235" s="12">
        <f>COUNTIF(C:C,Table1[[#This Row],[Customer_ID]])</f>
        <v>6</v>
      </c>
      <c r="AH2235" s="18" t="e">
        <f>IF([1]!Table1[[#This Row],[Customer_order_count]] &gt;= 10,"FREQUENT",IF([1]!Table1[[#This Row],[Customer_order_count]] &lt;= 10,"REGULAR","OCASSIONAL"))</f>
        <v>#REF!</v>
      </c>
    </row>
    <row r="2236" spans="1:34" x14ac:dyDescent="0.25">
      <c r="A2236" s="1" t="s">
        <v>3089</v>
      </c>
      <c r="B2236" s="2">
        <v>45507</v>
      </c>
      <c r="C2236" s="3" t="s">
        <v>150</v>
      </c>
      <c r="D2236" s="3" t="s">
        <v>151</v>
      </c>
      <c r="E2236" s="3" t="s">
        <v>3</v>
      </c>
      <c r="F2236" s="3">
        <v>43</v>
      </c>
      <c r="G2236" s="3" t="s">
        <v>4</v>
      </c>
      <c r="H2236" s="3" t="s">
        <v>5</v>
      </c>
      <c r="I2236" s="3" t="s">
        <v>6</v>
      </c>
      <c r="J2236" s="3" t="s">
        <v>7</v>
      </c>
      <c r="K2236" s="3" t="s">
        <v>8</v>
      </c>
      <c r="L2236" s="3">
        <v>2</v>
      </c>
      <c r="M2236" s="3">
        <v>7000</v>
      </c>
      <c r="N2236" s="3">
        <v>0.1</v>
      </c>
      <c r="O2236" s="3">
        <v>0</v>
      </c>
      <c r="P2236" s="3">
        <v>10400</v>
      </c>
      <c r="Q2236" s="5">
        <f>Table1[[#This Row],[Sales]]-Table1[[#This Row],[Cost]]</f>
        <v>-10400</v>
      </c>
      <c r="R2236" s="3" t="s">
        <v>17</v>
      </c>
      <c r="S2236" s="3" t="s">
        <v>291</v>
      </c>
      <c r="T2236" s="3" t="s">
        <v>33</v>
      </c>
      <c r="U2236" s="3" t="s">
        <v>27</v>
      </c>
      <c r="V2236" s="3" t="e">
        <f>Table1[[#This Row],[Profit]]/Table1[[#This Row],[Sales]]</f>
        <v>#DIV/0!</v>
      </c>
      <c r="W2236" s="3">
        <f>[1]!Table1[[#This Row],[Sales]]-[1]!Table1[[#This Row],[Cost]]-[1]!Table1[[#This Row],[Profit]]</f>
        <v>-10400</v>
      </c>
      <c r="X2236" s="3">
        <f>[1]!Table1[[#This Row],[Quantity]]*[1]!Table1[[#This Row],[Unit_Price]]</f>
        <v>14000</v>
      </c>
      <c r="Y2236" s="3">
        <f>[1]!Table1[[#This Row],[Gross_Sales]]*[1]!Table1[[#This Row],[Discount]]</f>
        <v>1400</v>
      </c>
      <c r="Z2236" s="3">
        <f>[1]!Table1[[#This Row],[Gross_Sales]]*[1]!Table1[[#This Row],[Discount_amount]]</f>
        <v>19600000</v>
      </c>
      <c r="AA2236" s="3">
        <f>IFERROR([1]!Table1[[#This Row],[Profit]]/[1]!Table1[[#This Row],[Sales]],0)</f>
        <v>0</v>
      </c>
      <c r="AB2236" s="3">
        <f>YEAR([1]!Table1[[#This Row],[Order_Date]])</f>
        <v>2024</v>
      </c>
      <c r="AC2236" s="3">
        <f>MONTH([1]!Table1[[#This Row],[Order_Date]])</f>
        <v>8</v>
      </c>
      <c r="AD2236" s="3" t="str">
        <f t="shared" si="102"/>
        <v>Aug</v>
      </c>
      <c r="AE2236" s="3" t="str">
        <f t="shared" si="103"/>
        <v>Q3</v>
      </c>
      <c r="AF2236" s="3" t="str">
        <f t="shared" si="104"/>
        <v>2024-Aug</v>
      </c>
      <c r="AG2236" s="3">
        <f>COUNTIF(C:C,Table1[[#This Row],[Customer_ID]])</f>
        <v>11</v>
      </c>
      <c r="AH2236" s="9" t="e">
        <f>IF([1]!Table1[[#This Row],[Customer_order_count]] &gt;= 10,"FREQUENT",IF([1]!Table1[[#This Row],[Customer_order_count]] &lt;= 10,"REGULAR","OCASSIONAL"))</f>
        <v>#REF!</v>
      </c>
    </row>
    <row r="2237" spans="1:34" x14ac:dyDescent="0.25">
      <c r="A2237" s="10" t="s">
        <v>3090</v>
      </c>
      <c r="B2237" s="11">
        <v>45940</v>
      </c>
      <c r="C2237" s="12" t="s">
        <v>476</v>
      </c>
      <c r="D2237" s="13" t="s">
        <v>477</v>
      </c>
      <c r="E2237" s="13" t="s">
        <v>16</v>
      </c>
      <c r="F2237" s="14">
        <v>46</v>
      </c>
      <c r="G2237" s="12" t="s">
        <v>280</v>
      </c>
      <c r="H2237" s="12" t="s">
        <v>270</v>
      </c>
      <c r="I2237" s="12" t="s">
        <v>74</v>
      </c>
      <c r="J2237" s="12" t="s">
        <v>75</v>
      </c>
      <c r="K2237" s="12" t="s">
        <v>76</v>
      </c>
      <c r="L2237" s="14">
        <v>2</v>
      </c>
      <c r="M2237" s="14">
        <v>550</v>
      </c>
      <c r="N2237" s="15">
        <v>0.1</v>
      </c>
      <c r="O2237" s="14">
        <v>990</v>
      </c>
      <c r="P2237" s="14">
        <v>900</v>
      </c>
      <c r="Q2237" s="5">
        <f>Table1[[#This Row],[Sales]]-Table1[[#This Row],[Cost]]</f>
        <v>90</v>
      </c>
      <c r="R2237" s="12" t="s">
        <v>77</v>
      </c>
      <c r="S2237" s="12" t="s">
        <v>10</v>
      </c>
      <c r="T2237" s="12" t="s">
        <v>40</v>
      </c>
      <c r="U2237" s="12" t="s">
        <v>19</v>
      </c>
      <c r="V2237" s="6">
        <f>Table1[[#This Row],[Profit]]/Table1[[#This Row],[Sales]]</f>
        <v>9.0909090909090912E-2</v>
      </c>
      <c r="W2237" s="12">
        <f>[1]!Table1[[#This Row],[Sales]]-[1]!Table1[[#This Row],[Cost]]-[1]!Table1[[#This Row],[Profit]]</f>
        <v>0</v>
      </c>
      <c r="X2237" s="12">
        <f>[1]!Table1[[#This Row],[Quantity]]*[1]!Table1[[#This Row],[Unit_Price]]</f>
        <v>1100</v>
      </c>
      <c r="Y2237" s="16">
        <f>[1]!Table1[[#This Row],[Gross_Sales]]*[1]!Table1[[#This Row],[Discount]]</f>
        <v>110</v>
      </c>
      <c r="Z2237" s="17">
        <f>[1]!Table1[[#This Row],[Gross_Sales]]*[1]!Table1[[#This Row],[Discount_amount]]</f>
        <v>121000</v>
      </c>
      <c r="AA2237" s="15">
        <f>IFERROR([1]!Table1[[#This Row],[Profit]]/[1]!Table1[[#This Row],[Sales]],0)</f>
        <v>9.0909090909090912E-2</v>
      </c>
      <c r="AB2237" s="12">
        <f>YEAR([1]!Table1[[#This Row],[Order_Date]])</f>
        <v>2025</v>
      </c>
      <c r="AC2237" s="12">
        <f>MONTH([1]!Table1[[#This Row],[Order_Date]])</f>
        <v>10</v>
      </c>
      <c r="AD2237" s="12" t="str">
        <f t="shared" si="102"/>
        <v>Oct</v>
      </c>
      <c r="AE2237" s="12" t="str">
        <f t="shared" si="103"/>
        <v>Q4</v>
      </c>
      <c r="AF2237" s="12" t="str">
        <f t="shared" si="104"/>
        <v>2025-Oct</v>
      </c>
      <c r="AG2237" s="12">
        <f>COUNTIF(C:C,Table1[[#This Row],[Customer_ID]])</f>
        <v>6</v>
      </c>
      <c r="AH2237" s="18" t="e">
        <f>IF([1]!Table1[[#This Row],[Customer_order_count]] &gt;= 10,"FREQUENT",IF([1]!Table1[[#This Row],[Customer_order_count]] &lt;= 10,"REGULAR","OCASSIONAL"))</f>
        <v>#REF!</v>
      </c>
    </row>
    <row r="2238" spans="1:34" x14ac:dyDescent="0.25">
      <c r="A2238" s="1" t="s">
        <v>3091</v>
      </c>
      <c r="B2238" s="2">
        <v>45302</v>
      </c>
      <c r="C2238" s="3" t="s">
        <v>500</v>
      </c>
      <c r="D2238" s="4" t="s">
        <v>501</v>
      </c>
      <c r="E2238" s="4" t="s">
        <v>16</v>
      </c>
      <c r="F2238" s="5">
        <v>22</v>
      </c>
      <c r="G2238" s="3" t="s">
        <v>339</v>
      </c>
      <c r="H2238" s="3" t="s">
        <v>285</v>
      </c>
      <c r="I2238" s="3" t="s">
        <v>305</v>
      </c>
      <c r="J2238" s="3" t="s">
        <v>306</v>
      </c>
      <c r="K2238" s="3" t="s">
        <v>91</v>
      </c>
      <c r="L2238" s="5">
        <v>1</v>
      </c>
      <c r="M2238" s="5">
        <v>8500</v>
      </c>
      <c r="N2238" s="6">
        <v>0.2</v>
      </c>
      <c r="O2238" s="5">
        <v>6800</v>
      </c>
      <c r="P2238" s="5">
        <v>6500</v>
      </c>
      <c r="Q2238" s="5">
        <f>Table1[[#This Row],[Sales]]-Table1[[#This Row],[Cost]]</f>
        <v>300</v>
      </c>
      <c r="R2238" s="3" t="s">
        <v>9</v>
      </c>
      <c r="S2238" s="3" t="s">
        <v>10</v>
      </c>
      <c r="T2238" s="3" t="s">
        <v>18</v>
      </c>
      <c r="U2238" s="3" t="s">
        <v>27</v>
      </c>
      <c r="V2238" s="6">
        <f>Table1[[#This Row],[Profit]]/Table1[[#This Row],[Sales]]</f>
        <v>4.4117647058823532E-2</v>
      </c>
      <c r="W2238" s="3">
        <f>[1]!Table1[[#This Row],[Sales]]-[1]!Table1[[#This Row],[Cost]]-[1]!Table1[[#This Row],[Profit]]</f>
        <v>0</v>
      </c>
      <c r="X2238" s="3">
        <f>[1]!Table1[[#This Row],[Quantity]]*[1]!Table1[[#This Row],[Unit_Price]]</f>
        <v>8500</v>
      </c>
      <c r="Y2238" s="7">
        <f>[1]!Table1[[#This Row],[Gross_Sales]]*[1]!Table1[[#This Row],[Discount]]</f>
        <v>1700</v>
      </c>
      <c r="Z2238" s="8">
        <f>[1]!Table1[[#This Row],[Gross_Sales]]*[1]!Table1[[#This Row],[Discount_amount]]</f>
        <v>14450000</v>
      </c>
      <c r="AA2238" s="6">
        <f>IFERROR([1]!Table1[[#This Row],[Profit]]/[1]!Table1[[#This Row],[Sales]],0)</f>
        <v>4.4117647058823532E-2</v>
      </c>
      <c r="AB2238" s="3">
        <f>YEAR([1]!Table1[[#This Row],[Order_Date]])</f>
        <v>2024</v>
      </c>
      <c r="AC2238" s="3">
        <f>MONTH([1]!Table1[[#This Row],[Order_Date]])</f>
        <v>1</v>
      </c>
      <c r="AD2238" s="3" t="str">
        <f t="shared" si="102"/>
        <v>Jan</v>
      </c>
      <c r="AE2238" s="3" t="str">
        <f t="shared" si="103"/>
        <v>Q1</v>
      </c>
      <c r="AF2238" s="3" t="str">
        <f t="shared" si="104"/>
        <v>2024-Jan</v>
      </c>
      <c r="AG2238" s="3">
        <f>COUNTIF(C:C,Table1[[#This Row],[Customer_ID]])</f>
        <v>19</v>
      </c>
      <c r="AH2238" s="9" t="e">
        <f>IF([1]!Table1[[#This Row],[Customer_order_count]] &gt;= 10,"FREQUENT",IF([1]!Table1[[#This Row],[Customer_order_count]] &lt;= 10,"REGULAR","OCASSIONAL"))</f>
        <v>#REF!</v>
      </c>
    </row>
    <row r="2239" spans="1:34" x14ac:dyDescent="0.25">
      <c r="A2239" s="10" t="s">
        <v>3092</v>
      </c>
      <c r="B2239" s="11">
        <v>45324</v>
      </c>
      <c r="C2239" s="12" t="s">
        <v>915</v>
      </c>
      <c r="D2239" s="12" t="s">
        <v>916</v>
      </c>
      <c r="E2239" s="12" t="s">
        <v>3</v>
      </c>
      <c r="F2239" s="12">
        <v>43</v>
      </c>
      <c r="G2239" s="12" t="s">
        <v>339</v>
      </c>
      <c r="H2239" s="12" t="s">
        <v>285</v>
      </c>
      <c r="I2239" s="12" t="s">
        <v>31</v>
      </c>
      <c r="J2239" s="12" t="s">
        <v>32</v>
      </c>
      <c r="K2239" s="12" t="s">
        <v>25</v>
      </c>
      <c r="L2239" s="12">
        <v>1</v>
      </c>
      <c r="M2239" s="12">
        <v>5000</v>
      </c>
      <c r="N2239" s="12">
        <v>0.1</v>
      </c>
      <c r="O2239" s="12">
        <v>4500</v>
      </c>
      <c r="P2239" s="12">
        <v>3500</v>
      </c>
      <c r="Q2239" s="5">
        <f>Table1[[#This Row],[Sales]]-Table1[[#This Row],[Cost]]</f>
        <v>1000</v>
      </c>
      <c r="R2239" s="12" t="s">
        <v>98</v>
      </c>
      <c r="S2239" s="12" t="s">
        <v>287</v>
      </c>
      <c r="T2239" s="12" t="s">
        <v>18</v>
      </c>
      <c r="U2239" s="12" t="s">
        <v>27</v>
      </c>
      <c r="V2239" s="6">
        <f>Table1[[#This Row],[Profit]]/Table1[[#This Row],[Sales]]</f>
        <v>0.22222222222222221</v>
      </c>
      <c r="W2239" s="12">
        <f>[1]!Table1[[#This Row],[Sales]]-[1]!Table1[[#This Row],[Cost]]-[1]!Table1[[#This Row],[Profit]]</f>
        <v>-7000</v>
      </c>
      <c r="X2239" s="12">
        <f>[1]!Table1[[#This Row],[Quantity]]*[1]!Table1[[#This Row],[Unit_Price]]</f>
        <v>5000</v>
      </c>
      <c r="Y2239" s="12">
        <f>[1]!Table1[[#This Row],[Gross_Sales]]*[1]!Table1[[#This Row],[Discount]]</f>
        <v>500</v>
      </c>
      <c r="Z2239" s="12">
        <f>[1]!Table1[[#This Row],[Gross_Sales]]*[1]!Table1[[#This Row],[Discount_amount]]</f>
        <v>2500000</v>
      </c>
      <c r="AA2239" s="12">
        <f>IFERROR([1]!Table1[[#This Row],[Profit]]/[1]!Table1[[#This Row],[Sales]],0)</f>
        <v>0.22222222222222221</v>
      </c>
      <c r="AB2239" s="12">
        <f>YEAR([1]!Table1[[#This Row],[Order_Date]])</f>
        <v>2024</v>
      </c>
      <c r="AC2239" s="12">
        <f>MONTH([1]!Table1[[#This Row],[Order_Date]])</f>
        <v>2</v>
      </c>
      <c r="AD2239" s="12" t="str">
        <f t="shared" si="102"/>
        <v>Feb</v>
      </c>
      <c r="AE2239" s="12" t="str">
        <f t="shared" si="103"/>
        <v>Q1</v>
      </c>
      <c r="AF2239" s="12" t="str">
        <f t="shared" si="104"/>
        <v>2024-Feb</v>
      </c>
      <c r="AG2239" s="12">
        <f>COUNTIF(C:C,Table1[[#This Row],[Customer_ID]])</f>
        <v>10</v>
      </c>
      <c r="AH2239" s="18" t="e">
        <f>IF([1]!Table1[[#This Row],[Customer_order_count]] &gt;= 10,"FREQUENT",IF([1]!Table1[[#This Row],[Customer_order_count]] &lt;= 10,"REGULAR","OCASSIONAL"))</f>
        <v>#REF!</v>
      </c>
    </row>
    <row r="2240" spans="1:34" x14ac:dyDescent="0.25">
      <c r="A2240" s="1" t="s">
        <v>3093</v>
      </c>
      <c r="B2240" s="2">
        <v>45787</v>
      </c>
      <c r="C2240" s="3" t="s">
        <v>2187</v>
      </c>
      <c r="D2240" s="4" t="s">
        <v>441</v>
      </c>
      <c r="E2240" s="4" t="s">
        <v>16</v>
      </c>
      <c r="F2240" s="5">
        <v>49</v>
      </c>
      <c r="G2240" s="3" t="s">
        <v>275</v>
      </c>
      <c r="H2240" s="3" t="s">
        <v>276</v>
      </c>
      <c r="I2240" s="3" t="s">
        <v>56</v>
      </c>
      <c r="J2240" s="3" t="s">
        <v>57</v>
      </c>
      <c r="K2240" s="3" t="s">
        <v>58</v>
      </c>
      <c r="L2240" s="5">
        <v>1</v>
      </c>
      <c r="M2240" s="5">
        <v>1200</v>
      </c>
      <c r="N2240" s="6">
        <v>0.2</v>
      </c>
      <c r="O2240" s="5">
        <v>960</v>
      </c>
      <c r="P2240" s="5">
        <v>800</v>
      </c>
      <c r="Q2240" s="5">
        <f>Table1[[#This Row],[Sales]]-Table1[[#This Row],[Cost]]</f>
        <v>160</v>
      </c>
      <c r="R2240" s="3" t="s">
        <v>17</v>
      </c>
      <c r="S2240" s="3" t="s">
        <v>10</v>
      </c>
      <c r="T2240" s="3" t="s">
        <v>11</v>
      </c>
      <c r="U2240" s="3" t="s">
        <v>19</v>
      </c>
      <c r="V2240" s="6">
        <f>Table1[[#This Row],[Profit]]/Table1[[#This Row],[Sales]]</f>
        <v>0.16666666666666666</v>
      </c>
      <c r="W2240" s="3">
        <f>[1]!Table1[[#This Row],[Sales]]-[1]!Table1[[#This Row],[Cost]]-[1]!Table1[[#This Row],[Profit]]</f>
        <v>0</v>
      </c>
      <c r="X2240" s="3">
        <f>[1]!Table1[[#This Row],[Quantity]]*[1]!Table1[[#This Row],[Unit_Price]]</f>
        <v>1200</v>
      </c>
      <c r="Y2240" s="7">
        <f>[1]!Table1[[#This Row],[Gross_Sales]]*[1]!Table1[[#This Row],[Discount]]</f>
        <v>240</v>
      </c>
      <c r="Z2240" s="8">
        <f>[1]!Table1[[#This Row],[Gross_Sales]]*[1]!Table1[[#This Row],[Discount_amount]]</f>
        <v>288000</v>
      </c>
      <c r="AA2240" s="6">
        <f>IFERROR([1]!Table1[[#This Row],[Profit]]/[1]!Table1[[#This Row],[Sales]],0)</f>
        <v>0.16666666666666666</v>
      </c>
      <c r="AB2240" s="3">
        <f>YEAR([1]!Table1[[#This Row],[Order_Date]])</f>
        <v>2025</v>
      </c>
      <c r="AC2240" s="3">
        <f>MONTH([1]!Table1[[#This Row],[Order_Date]])</f>
        <v>5</v>
      </c>
      <c r="AD2240" s="3" t="str">
        <f t="shared" si="102"/>
        <v>May</v>
      </c>
      <c r="AE2240" s="3" t="str">
        <f t="shared" si="103"/>
        <v>Q2</v>
      </c>
      <c r="AF2240" s="3" t="str">
        <f t="shared" si="104"/>
        <v>2025-May</v>
      </c>
      <c r="AG2240" s="3">
        <f>COUNTIF(C:C,Table1[[#This Row],[Customer_ID]])</f>
        <v>4</v>
      </c>
      <c r="AH2240" s="9" t="e">
        <f>IF([1]!Table1[[#This Row],[Customer_order_count]] &gt;= 10,"FREQUENT",IF([1]!Table1[[#This Row],[Customer_order_count]] &lt;= 10,"REGULAR","OCASSIONAL"))</f>
        <v>#REF!</v>
      </c>
    </row>
    <row r="2241" spans="1:34" x14ac:dyDescent="0.25">
      <c r="A2241" s="10" t="s">
        <v>3094</v>
      </c>
      <c r="B2241" s="11">
        <v>45826</v>
      </c>
      <c r="C2241" s="12" t="s">
        <v>1198</v>
      </c>
      <c r="D2241" s="13" t="s">
        <v>962</v>
      </c>
      <c r="E2241" s="13" t="s">
        <v>3</v>
      </c>
      <c r="F2241" s="14">
        <v>25</v>
      </c>
      <c r="G2241" s="12" t="s">
        <v>280</v>
      </c>
      <c r="H2241" s="12" t="s">
        <v>270</v>
      </c>
      <c r="I2241" s="12" t="s">
        <v>37</v>
      </c>
      <c r="J2241" s="12" t="s">
        <v>38</v>
      </c>
      <c r="K2241" s="12" t="s">
        <v>39</v>
      </c>
      <c r="L2241" s="14">
        <v>1</v>
      </c>
      <c r="M2241" s="14">
        <v>900</v>
      </c>
      <c r="N2241" s="15">
        <v>0</v>
      </c>
      <c r="O2241" s="14">
        <v>900</v>
      </c>
      <c r="P2241" s="14">
        <v>550</v>
      </c>
      <c r="Q2241" s="5">
        <f>Table1[[#This Row],[Sales]]-Table1[[#This Row],[Cost]]</f>
        <v>350</v>
      </c>
      <c r="R2241" s="12" t="s">
        <v>77</v>
      </c>
      <c r="S2241" s="12" t="s">
        <v>10</v>
      </c>
      <c r="T2241" s="12" t="s">
        <v>11</v>
      </c>
      <c r="U2241" s="12" t="s">
        <v>19</v>
      </c>
      <c r="V2241" s="6">
        <f>Table1[[#This Row],[Profit]]/Table1[[#This Row],[Sales]]</f>
        <v>0.3888888888888889</v>
      </c>
      <c r="W2241" s="12">
        <f>[1]!Table1[[#This Row],[Sales]]-[1]!Table1[[#This Row],[Cost]]-[1]!Table1[[#This Row],[Profit]]</f>
        <v>0</v>
      </c>
      <c r="X2241" s="12">
        <f>[1]!Table1[[#This Row],[Quantity]]*[1]!Table1[[#This Row],[Unit_Price]]</f>
        <v>900</v>
      </c>
      <c r="Y2241" s="16">
        <f>[1]!Table1[[#This Row],[Gross_Sales]]*[1]!Table1[[#This Row],[Discount]]</f>
        <v>0</v>
      </c>
      <c r="Z2241" s="17">
        <f>[1]!Table1[[#This Row],[Gross_Sales]]*[1]!Table1[[#This Row],[Discount_amount]]</f>
        <v>0</v>
      </c>
      <c r="AA2241" s="15">
        <f>IFERROR([1]!Table1[[#This Row],[Profit]]/[1]!Table1[[#This Row],[Sales]],0)</f>
        <v>0.3888888888888889</v>
      </c>
      <c r="AB2241" s="12">
        <f>YEAR([1]!Table1[[#This Row],[Order_Date]])</f>
        <v>2025</v>
      </c>
      <c r="AC2241" s="12">
        <f>MONTH([1]!Table1[[#This Row],[Order_Date]])</f>
        <v>6</v>
      </c>
      <c r="AD2241" s="12" t="str">
        <f t="shared" si="102"/>
        <v>Jun</v>
      </c>
      <c r="AE2241" s="12" t="str">
        <f t="shared" si="103"/>
        <v>Q2</v>
      </c>
      <c r="AF2241" s="12" t="str">
        <f t="shared" si="104"/>
        <v>2025-Jun</v>
      </c>
      <c r="AG2241" s="12">
        <f>COUNTIF(C:C,Table1[[#This Row],[Customer_ID]])</f>
        <v>20</v>
      </c>
      <c r="AH2241" s="18" t="e">
        <f>IF([1]!Table1[[#This Row],[Customer_order_count]] &gt;= 10,"FREQUENT",IF([1]!Table1[[#This Row],[Customer_order_count]] &lt;= 10,"REGULAR","OCASSIONAL"))</f>
        <v>#REF!</v>
      </c>
    </row>
    <row r="2242" spans="1:34" x14ac:dyDescent="0.25">
      <c r="A2242" s="1" t="s">
        <v>3095</v>
      </c>
      <c r="B2242" s="2">
        <v>45322</v>
      </c>
      <c r="C2242" s="3" t="s">
        <v>1938</v>
      </c>
      <c r="D2242" s="4" t="s">
        <v>468</v>
      </c>
      <c r="E2242" s="4" t="s">
        <v>16</v>
      </c>
      <c r="F2242" s="5">
        <v>52</v>
      </c>
      <c r="G2242" s="3" t="s">
        <v>269</v>
      </c>
      <c r="H2242" s="3" t="s">
        <v>270</v>
      </c>
      <c r="I2242" s="3" t="s">
        <v>127</v>
      </c>
      <c r="J2242" s="3" t="s">
        <v>128</v>
      </c>
      <c r="K2242" s="3" t="s">
        <v>58</v>
      </c>
      <c r="L2242" s="5">
        <v>3</v>
      </c>
      <c r="M2242" s="5">
        <v>3000</v>
      </c>
      <c r="N2242" s="6">
        <v>0.05</v>
      </c>
      <c r="O2242" s="5">
        <v>8550</v>
      </c>
      <c r="P2242" s="5">
        <v>6300</v>
      </c>
      <c r="Q2242" s="5">
        <f>Table1[[#This Row],[Sales]]-Table1[[#This Row],[Cost]]</f>
        <v>2250</v>
      </c>
      <c r="R2242" s="3" t="s">
        <v>26</v>
      </c>
      <c r="S2242" s="3" t="s">
        <v>10</v>
      </c>
      <c r="T2242" s="3" t="s">
        <v>18</v>
      </c>
      <c r="U2242" s="3" t="s">
        <v>19</v>
      </c>
      <c r="V2242" s="6">
        <f>Table1[[#This Row],[Profit]]/Table1[[#This Row],[Sales]]</f>
        <v>0.26315789473684209</v>
      </c>
      <c r="W2242" s="3">
        <f>[1]!Table1[[#This Row],[Sales]]-[1]!Table1[[#This Row],[Cost]]-[1]!Table1[[#This Row],[Profit]]</f>
        <v>0</v>
      </c>
      <c r="X2242" s="3">
        <f>[1]!Table1[[#This Row],[Quantity]]*[1]!Table1[[#This Row],[Unit_Price]]</f>
        <v>9000</v>
      </c>
      <c r="Y2242" s="7">
        <f>[1]!Table1[[#This Row],[Gross_Sales]]*[1]!Table1[[#This Row],[Discount]]</f>
        <v>450</v>
      </c>
      <c r="Z2242" s="8">
        <f>[1]!Table1[[#This Row],[Gross_Sales]]*[1]!Table1[[#This Row],[Discount_amount]]</f>
        <v>4050000</v>
      </c>
      <c r="AA2242" s="6">
        <f>IFERROR([1]!Table1[[#This Row],[Profit]]/[1]!Table1[[#This Row],[Sales]],0)</f>
        <v>0.26315789473684209</v>
      </c>
      <c r="AB2242" s="3">
        <f>YEAR([1]!Table1[[#This Row],[Order_Date]])</f>
        <v>2024</v>
      </c>
      <c r="AC2242" s="3">
        <f>MONTH([1]!Table1[[#This Row],[Order_Date]])</f>
        <v>1</v>
      </c>
      <c r="AD2242" s="3" t="str">
        <f t="shared" ref="AD2242:AD2305" si="105">TEXT(B:B,"mmm")</f>
        <v>Jan</v>
      </c>
      <c r="AE2242" s="3" t="str">
        <f t="shared" ref="AE2242:AE2305" si="106">"Q"&amp;ROUNDUP(MONTH(B2242)/3,0)</f>
        <v>Q1</v>
      </c>
      <c r="AF2242" s="3" t="str">
        <f t="shared" ref="AF2242:AF2305" si="107">TEXT(B:B,"yyyy-mmm")</f>
        <v>2024-Jan</v>
      </c>
      <c r="AG2242" s="3">
        <f>COUNTIF(C:C,Table1[[#This Row],[Customer_ID]])</f>
        <v>6</v>
      </c>
      <c r="AH2242" s="9" t="e">
        <f>IF([1]!Table1[[#This Row],[Customer_order_count]] &gt;= 10,"FREQUENT",IF([1]!Table1[[#This Row],[Customer_order_count]] &lt;= 10,"REGULAR","OCASSIONAL"))</f>
        <v>#REF!</v>
      </c>
    </row>
    <row r="2243" spans="1:34" x14ac:dyDescent="0.25">
      <c r="A2243" s="10" t="s">
        <v>3096</v>
      </c>
      <c r="B2243" s="11">
        <v>45448</v>
      </c>
      <c r="C2243" s="12" t="s">
        <v>753</v>
      </c>
      <c r="D2243" s="13" t="s">
        <v>754</v>
      </c>
      <c r="E2243" s="13" t="s">
        <v>16</v>
      </c>
      <c r="F2243" s="14">
        <v>59</v>
      </c>
      <c r="G2243" s="12" t="s">
        <v>407</v>
      </c>
      <c r="H2243" s="12" t="s">
        <v>285</v>
      </c>
      <c r="I2243" s="12" t="s">
        <v>186</v>
      </c>
      <c r="J2243" s="12" t="s">
        <v>187</v>
      </c>
      <c r="K2243" s="12" t="s">
        <v>91</v>
      </c>
      <c r="L2243" s="14">
        <v>1</v>
      </c>
      <c r="M2243" s="14">
        <v>12000</v>
      </c>
      <c r="N2243" s="15">
        <v>0</v>
      </c>
      <c r="O2243" s="14">
        <v>12000</v>
      </c>
      <c r="P2243" s="14">
        <v>9000</v>
      </c>
      <c r="Q2243" s="5">
        <f>Table1[[#This Row],[Sales]]-Table1[[#This Row],[Cost]]</f>
        <v>3000</v>
      </c>
      <c r="R2243" s="12" t="s">
        <v>77</v>
      </c>
      <c r="S2243" s="12" t="s">
        <v>10</v>
      </c>
      <c r="T2243" s="12" t="s">
        <v>11</v>
      </c>
      <c r="U2243" s="12" t="s">
        <v>27</v>
      </c>
      <c r="V2243" s="6">
        <f>Table1[[#This Row],[Profit]]/Table1[[#This Row],[Sales]]</f>
        <v>0.25</v>
      </c>
      <c r="W2243" s="12">
        <f>[1]!Table1[[#This Row],[Sales]]-[1]!Table1[[#This Row],[Cost]]-[1]!Table1[[#This Row],[Profit]]</f>
        <v>0</v>
      </c>
      <c r="X2243" s="12">
        <f>[1]!Table1[[#This Row],[Quantity]]*[1]!Table1[[#This Row],[Unit_Price]]</f>
        <v>12000</v>
      </c>
      <c r="Y2243" s="16">
        <f>[1]!Table1[[#This Row],[Gross_Sales]]*[1]!Table1[[#This Row],[Discount]]</f>
        <v>0</v>
      </c>
      <c r="Z2243" s="17">
        <f>[1]!Table1[[#This Row],[Gross_Sales]]*[1]!Table1[[#This Row],[Discount_amount]]</f>
        <v>0</v>
      </c>
      <c r="AA2243" s="15">
        <f>IFERROR([1]!Table1[[#This Row],[Profit]]/[1]!Table1[[#This Row],[Sales]],0)</f>
        <v>0.25</v>
      </c>
      <c r="AB2243" s="12">
        <f>YEAR([1]!Table1[[#This Row],[Order_Date]])</f>
        <v>2024</v>
      </c>
      <c r="AC2243" s="12">
        <f>MONTH([1]!Table1[[#This Row],[Order_Date]])</f>
        <v>6</v>
      </c>
      <c r="AD2243" s="12" t="str">
        <f t="shared" si="105"/>
        <v>Jun</v>
      </c>
      <c r="AE2243" s="12" t="str">
        <f t="shared" si="106"/>
        <v>Q2</v>
      </c>
      <c r="AF2243" s="12" t="str">
        <f t="shared" si="107"/>
        <v>2024-Jun</v>
      </c>
      <c r="AG2243" s="12">
        <f>COUNTIF(C:C,Table1[[#This Row],[Customer_ID]])</f>
        <v>19</v>
      </c>
      <c r="AH2243" s="18" t="e">
        <f>IF([1]!Table1[[#This Row],[Customer_order_count]] &gt;= 10,"FREQUENT",IF([1]!Table1[[#This Row],[Customer_order_count]] &lt;= 10,"REGULAR","OCASSIONAL"))</f>
        <v>#REF!</v>
      </c>
    </row>
    <row r="2244" spans="1:34" x14ac:dyDescent="0.25">
      <c r="A2244" s="1" t="s">
        <v>3097</v>
      </c>
      <c r="B2244" s="2">
        <v>45514</v>
      </c>
      <c r="C2244" s="3" t="s">
        <v>434</v>
      </c>
      <c r="D2244" s="4" t="s">
        <v>435</v>
      </c>
      <c r="E2244" s="4" t="s">
        <v>16</v>
      </c>
      <c r="F2244" s="5">
        <v>26</v>
      </c>
      <c r="G2244" s="3" t="s">
        <v>280</v>
      </c>
      <c r="H2244" s="3" t="s">
        <v>270</v>
      </c>
      <c r="I2244" s="3" t="s">
        <v>23</v>
      </c>
      <c r="J2244" s="3" t="s">
        <v>24</v>
      </c>
      <c r="K2244" s="3" t="s">
        <v>25</v>
      </c>
      <c r="L2244" s="5">
        <v>1</v>
      </c>
      <c r="M2244" s="5">
        <v>55000</v>
      </c>
      <c r="N2244" s="6">
        <v>0.05</v>
      </c>
      <c r="O2244" s="5">
        <v>52250</v>
      </c>
      <c r="P2244" s="5">
        <v>40000</v>
      </c>
      <c r="Q2244" s="5">
        <f>Table1[[#This Row],[Sales]]-Table1[[#This Row],[Cost]]</f>
        <v>12250</v>
      </c>
      <c r="R2244" s="3" t="s">
        <v>26</v>
      </c>
      <c r="S2244" s="3" t="s">
        <v>10</v>
      </c>
      <c r="T2244" s="3" t="s">
        <v>33</v>
      </c>
      <c r="U2244" s="3" t="s">
        <v>27</v>
      </c>
      <c r="V2244" s="6">
        <f>Table1[[#This Row],[Profit]]/Table1[[#This Row],[Sales]]</f>
        <v>0.23444976076555024</v>
      </c>
      <c r="W2244" s="3">
        <f>[1]!Table1[[#This Row],[Sales]]-[1]!Table1[[#This Row],[Cost]]-[1]!Table1[[#This Row],[Profit]]</f>
        <v>0</v>
      </c>
      <c r="X2244" s="3">
        <f>[1]!Table1[[#This Row],[Quantity]]*[1]!Table1[[#This Row],[Unit_Price]]</f>
        <v>55000</v>
      </c>
      <c r="Y2244" s="7">
        <f>[1]!Table1[[#This Row],[Gross_Sales]]*[1]!Table1[[#This Row],[Discount]]</f>
        <v>2750</v>
      </c>
      <c r="Z2244" s="8">
        <f>[1]!Table1[[#This Row],[Gross_Sales]]*[1]!Table1[[#This Row],[Discount_amount]]</f>
        <v>151250000</v>
      </c>
      <c r="AA2244" s="6">
        <f>IFERROR([1]!Table1[[#This Row],[Profit]]/[1]!Table1[[#This Row],[Sales]],0)</f>
        <v>0.23444976076555024</v>
      </c>
      <c r="AB2244" s="3">
        <f>YEAR([1]!Table1[[#This Row],[Order_Date]])</f>
        <v>2024</v>
      </c>
      <c r="AC2244" s="3">
        <f>MONTH([1]!Table1[[#This Row],[Order_Date]])</f>
        <v>8</v>
      </c>
      <c r="AD2244" s="3" t="str">
        <f t="shared" si="105"/>
        <v>Aug</v>
      </c>
      <c r="AE2244" s="3" t="str">
        <f t="shared" si="106"/>
        <v>Q3</v>
      </c>
      <c r="AF2244" s="3" t="str">
        <f t="shared" si="107"/>
        <v>2024-Aug</v>
      </c>
      <c r="AG2244" s="3">
        <f>COUNTIF(C:C,Table1[[#This Row],[Customer_ID]])</f>
        <v>32</v>
      </c>
      <c r="AH2244" s="9" t="e">
        <f>IF([1]!Table1[[#This Row],[Customer_order_count]] &gt;= 10,"FREQUENT",IF([1]!Table1[[#This Row],[Customer_order_count]] &lt;= 10,"REGULAR","OCASSIONAL"))</f>
        <v>#REF!</v>
      </c>
    </row>
    <row r="2245" spans="1:34" x14ac:dyDescent="0.25">
      <c r="A2245" s="10" t="s">
        <v>3098</v>
      </c>
      <c r="B2245" s="11">
        <v>46000</v>
      </c>
      <c r="C2245" s="12" t="s">
        <v>608</v>
      </c>
      <c r="D2245" s="13" t="s">
        <v>609</v>
      </c>
      <c r="E2245" s="13" t="s">
        <v>16</v>
      </c>
      <c r="F2245" s="14">
        <v>52</v>
      </c>
      <c r="G2245" s="12" t="s">
        <v>312</v>
      </c>
      <c r="H2245" s="12" t="s">
        <v>276</v>
      </c>
      <c r="I2245" s="12" t="s">
        <v>176</v>
      </c>
      <c r="J2245" s="12" t="s">
        <v>177</v>
      </c>
      <c r="K2245" s="12" t="s">
        <v>25</v>
      </c>
      <c r="L2245" s="14">
        <v>1</v>
      </c>
      <c r="M2245" s="14">
        <v>22000</v>
      </c>
      <c r="N2245" s="15">
        <v>0.2</v>
      </c>
      <c r="O2245" s="14">
        <v>17600</v>
      </c>
      <c r="P2245" s="14">
        <v>16500</v>
      </c>
      <c r="Q2245" s="5">
        <f>Table1[[#This Row],[Sales]]-Table1[[#This Row],[Cost]]</f>
        <v>1100</v>
      </c>
      <c r="R2245" s="12" t="s">
        <v>26</v>
      </c>
      <c r="S2245" s="12" t="s">
        <v>10</v>
      </c>
      <c r="T2245" s="12" t="s">
        <v>40</v>
      </c>
      <c r="U2245" s="12" t="s">
        <v>27</v>
      </c>
      <c r="V2245" s="6">
        <f>Table1[[#This Row],[Profit]]/Table1[[#This Row],[Sales]]</f>
        <v>6.25E-2</v>
      </c>
      <c r="W2245" s="12">
        <f>[1]!Table1[[#This Row],[Sales]]-[1]!Table1[[#This Row],[Cost]]-[1]!Table1[[#This Row],[Profit]]</f>
        <v>0</v>
      </c>
      <c r="X2245" s="12">
        <f>[1]!Table1[[#This Row],[Quantity]]*[1]!Table1[[#This Row],[Unit_Price]]</f>
        <v>22000</v>
      </c>
      <c r="Y2245" s="16">
        <f>[1]!Table1[[#This Row],[Gross_Sales]]*[1]!Table1[[#This Row],[Discount]]</f>
        <v>4400</v>
      </c>
      <c r="Z2245" s="17">
        <f>[1]!Table1[[#This Row],[Gross_Sales]]*[1]!Table1[[#This Row],[Discount_amount]]</f>
        <v>96800000</v>
      </c>
      <c r="AA2245" s="15">
        <f>IFERROR([1]!Table1[[#This Row],[Profit]]/[1]!Table1[[#This Row],[Sales]],0)</f>
        <v>6.25E-2</v>
      </c>
      <c r="AB2245" s="12">
        <f>YEAR([1]!Table1[[#This Row],[Order_Date]])</f>
        <v>2025</v>
      </c>
      <c r="AC2245" s="12">
        <f>MONTH([1]!Table1[[#This Row],[Order_Date]])</f>
        <v>12</v>
      </c>
      <c r="AD2245" s="12" t="str">
        <f t="shared" si="105"/>
        <v>Dec</v>
      </c>
      <c r="AE2245" s="12" t="str">
        <f t="shared" si="106"/>
        <v>Q4</v>
      </c>
      <c r="AF2245" s="12" t="str">
        <f t="shared" si="107"/>
        <v>2025-Dec</v>
      </c>
      <c r="AG2245" s="12">
        <f>COUNTIF(C:C,Table1[[#This Row],[Customer_ID]])</f>
        <v>20</v>
      </c>
      <c r="AH2245" s="18" t="e">
        <f>IF([1]!Table1[[#This Row],[Customer_order_count]] &gt;= 10,"FREQUENT",IF([1]!Table1[[#This Row],[Customer_order_count]] &lt;= 10,"REGULAR","OCASSIONAL"))</f>
        <v>#REF!</v>
      </c>
    </row>
    <row r="2246" spans="1:34" x14ac:dyDescent="0.25">
      <c r="A2246" s="1" t="s">
        <v>3099</v>
      </c>
      <c r="B2246" s="2">
        <v>45386</v>
      </c>
      <c r="C2246" s="3" t="s">
        <v>1169</v>
      </c>
      <c r="D2246" s="4" t="s">
        <v>546</v>
      </c>
      <c r="E2246" s="4" t="s">
        <v>16</v>
      </c>
      <c r="F2246" s="5">
        <v>23</v>
      </c>
      <c r="G2246" s="3" t="s">
        <v>407</v>
      </c>
      <c r="H2246" s="3" t="s">
        <v>285</v>
      </c>
      <c r="I2246" s="3" t="s">
        <v>264</v>
      </c>
      <c r="J2246" s="3" t="s">
        <v>265</v>
      </c>
      <c r="K2246" s="3" t="s">
        <v>46</v>
      </c>
      <c r="L2246" s="5">
        <v>2</v>
      </c>
      <c r="M2246" s="5">
        <v>800</v>
      </c>
      <c r="N2246" s="6">
        <v>0.05</v>
      </c>
      <c r="O2246" s="5">
        <v>1520</v>
      </c>
      <c r="P2246" s="5">
        <v>1000</v>
      </c>
      <c r="Q2246" s="5">
        <f>Table1[[#This Row],[Sales]]-Table1[[#This Row],[Cost]]</f>
        <v>520</v>
      </c>
      <c r="R2246" s="3" t="s">
        <v>9</v>
      </c>
      <c r="S2246" s="3" t="s">
        <v>10</v>
      </c>
      <c r="T2246" s="3" t="s">
        <v>11</v>
      </c>
      <c r="U2246" s="3" t="s">
        <v>19</v>
      </c>
      <c r="V2246" s="6">
        <f>Table1[[#This Row],[Profit]]/Table1[[#This Row],[Sales]]</f>
        <v>0.34210526315789475</v>
      </c>
      <c r="W2246" s="3">
        <f>[1]!Table1[[#This Row],[Sales]]-[1]!Table1[[#This Row],[Cost]]-[1]!Table1[[#This Row],[Profit]]</f>
        <v>0</v>
      </c>
      <c r="X2246" s="3">
        <f>[1]!Table1[[#This Row],[Quantity]]*[1]!Table1[[#This Row],[Unit_Price]]</f>
        <v>1600</v>
      </c>
      <c r="Y2246" s="7">
        <f>[1]!Table1[[#This Row],[Gross_Sales]]*[1]!Table1[[#This Row],[Discount]]</f>
        <v>80</v>
      </c>
      <c r="Z2246" s="8">
        <f>[1]!Table1[[#This Row],[Gross_Sales]]*[1]!Table1[[#This Row],[Discount_amount]]</f>
        <v>128000</v>
      </c>
      <c r="AA2246" s="6">
        <f>IFERROR([1]!Table1[[#This Row],[Profit]]/[1]!Table1[[#This Row],[Sales]],0)</f>
        <v>0.34210526315789475</v>
      </c>
      <c r="AB2246" s="3">
        <f>YEAR([1]!Table1[[#This Row],[Order_Date]])</f>
        <v>2024</v>
      </c>
      <c r="AC2246" s="3">
        <f>MONTH([1]!Table1[[#This Row],[Order_Date]])</f>
        <v>4</v>
      </c>
      <c r="AD2246" s="3" t="str">
        <f t="shared" si="105"/>
        <v>Apr</v>
      </c>
      <c r="AE2246" s="3" t="str">
        <f t="shared" si="106"/>
        <v>Q2</v>
      </c>
      <c r="AF2246" s="3" t="str">
        <f t="shared" si="107"/>
        <v>2024-Apr</v>
      </c>
      <c r="AG2246" s="3">
        <f>COUNTIF(C:C,Table1[[#This Row],[Customer_ID]])</f>
        <v>4</v>
      </c>
      <c r="AH2246" s="9" t="e">
        <f>IF([1]!Table1[[#This Row],[Customer_order_count]] &gt;= 10,"FREQUENT",IF([1]!Table1[[#This Row],[Customer_order_count]] &lt;= 10,"REGULAR","OCASSIONAL"))</f>
        <v>#REF!</v>
      </c>
    </row>
    <row r="2247" spans="1:34" x14ac:dyDescent="0.25">
      <c r="A2247" s="10" t="s">
        <v>3100</v>
      </c>
      <c r="B2247" s="11">
        <v>45770</v>
      </c>
      <c r="C2247" s="12" t="s">
        <v>1001</v>
      </c>
      <c r="D2247" s="12" t="s">
        <v>1002</v>
      </c>
      <c r="E2247" s="12" t="s">
        <v>16</v>
      </c>
      <c r="F2247" s="12">
        <v>49</v>
      </c>
      <c r="G2247" s="12" t="s">
        <v>280</v>
      </c>
      <c r="H2247" s="12" t="s">
        <v>270</v>
      </c>
      <c r="I2247" s="12" t="s">
        <v>143</v>
      </c>
      <c r="J2247" s="12" t="s">
        <v>144</v>
      </c>
      <c r="K2247" s="12" t="s">
        <v>76</v>
      </c>
      <c r="L2247" s="12">
        <v>2</v>
      </c>
      <c r="M2247" s="12">
        <v>700</v>
      </c>
      <c r="N2247" s="12">
        <v>0.1</v>
      </c>
      <c r="O2247" s="12">
        <v>0</v>
      </c>
      <c r="P2247" s="12">
        <v>1140</v>
      </c>
      <c r="Q2247" s="5">
        <f>Table1[[#This Row],[Sales]]-Table1[[#This Row],[Cost]]</f>
        <v>-1140</v>
      </c>
      <c r="R2247" s="12" t="s">
        <v>17</v>
      </c>
      <c r="S2247" s="12" t="s">
        <v>291</v>
      </c>
      <c r="T2247" s="12" t="s">
        <v>11</v>
      </c>
      <c r="U2247" s="12" t="s">
        <v>27</v>
      </c>
      <c r="V2247" s="3" t="e">
        <f>Table1[[#This Row],[Profit]]/Table1[[#This Row],[Sales]]</f>
        <v>#DIV/0!</v>
      </c>
      <c r="W2247" s="12">
        <f>[1]!Table1[[#This Row],[Sales]]-[1]!Table1[[#This Row],[Cost]]-[1]!Table1[[#This Row],[Profit]]</f>
        <v>-1140</v>
      </c>
      <c r="X2247" s="12">
        <f>[1]!Table1[[#This Row],[Quantity]]*[1]!Table1[[#This Row],[Unit_Price]]</f>
        <v>1400</v>
      </c>
      <c r="Y2247" s="12">
        <f>[1]!Table1[[#This Row],[Gross_Sales]]*[1]!Table1[[#This Row],[Discount]]</f>
        <v>140</v>
      </c>
      <c r="Z2247" s="12">
        <f>[1]!Table1[[#This Row],[Gross_Sales]]*[1]!Table1[[#This Row],[Discount_amount]]</f>
        <v>196000</v>
      </c>
      <c r="AA2247" s="12">
        <f>IFERROR([1]!Table1[[#This Row],[Profit]]/[1]!Table1[[#This Row],[Sales]],0)</f>
        <v>0</v>
      </c>
      <c r="AB2247" s="12">
        <f>YEAR([1]!Table1[[#This Row],[Order_Date]])</f>
        <v>2025</v>
      </c>
      <c r="AC2247" s="12">
        <f>MONTH([1]!Table1[[#This Row],[Order_Date]])</f>
        <v>4</v>
      </c>
      <c r="AD2247" s="12" t="str">
        <f t="shared" si="105"/>
        <v>Apr</v>
      </c>
      <c r="AE2247" s="12" t="str">
        <f t="shared" si="106"/>
        <v>Q2</v>
      </c>
      <c r="AF2247" s="12" t="str">
        <f t="shared" si="107"/>
        <v>2025-Apr</v>
      </c>
      <c r="AG2247" s="12">
        <f>COUNTIF(C:C,Table1[[#This Row],[Customer_ID]])</f>
        <v>16</v>
      </c>
      <c r="AH2247" s="18" t="e">
        <f>IF([1]!Table1[[#This Row],[Customer_order_count]] &gt;= 10,"FREQUENT",IF([1]!Table1[[#This Row],[Customer_order_count]] &lt;= 10,"REGULAR","OCASSIONAL"))</f>
        <v>#REF!</v>
      </c>
    </row>
    <row r="2248" spans="1:34" x14ac:dyDescent="0.25">
      <c r="A2248" s="1" t="s">
        <v>3101</v>
      </c>
      <c r="B2248" s="2">
        <v>45489</v>
      </c>
      <c r="C2248" s="3" t="s">
        <v>467</v>
      </c>
      <c r="D2248" s="4" t="s">
        <v>468</v>
      </c>
      <c r="E2248" s="4" t="s">
        <v>3</v>
      </c>
      <c r="F2248" s="5">
        <v>23</v>
      </c>
      <c r="G2248" s="3" t="s">
        <v>290</v>
      </c>
      <c r="H2248" s="3" t="s">
        <v>276</v>
      </c>
      <c r="I2248" s="3" t="s">
        <v>37</v>
      </c>
      <c r="J2248" s="3" t="s">
        <v>38</v>
      </c>
      <c r="K2248" s="3" t="s">
        <v>39</v>
      </c>
      <c r="L2248" s="5">
        <v>3</v>
      </c>
      <c r="M2248" s="5">
        <v>900</v>
      </c>
      <c r="N2248" s="6">
        <v>0.15</v>
      </c>
      <c r="O2248" s="5">
        <v>2295</v>
      </c>
      <c r="P2248" s="5">
        <v>1650</v>
      </c>
      <c r="Q2248" s="5">
        <f>Table1[[#This Row],[Sales]]-Table1[[#This Row],[Cost]]</f>
        <v>645</v>
      </c>
      <c r="R2248" s="3" t="s">
        <v>26</v>
      </c>
      <c r="S2248" s="3" t="s">
        <v>10</v>
      </c>
      <c r="T2248" s="3" t="s">
        <v>33</v>
      </c>
      <c r="U2248" s="3" t="s">
        <v>12</v>
      </c>
      <c r="V2248" s="6">
        <f>Table1[[#This Row],[Profit]]/Table1[[#This Row],[Sales]]</f>
        <v>0.28104575163398693</v>
      </c>
      <c r="W2248" s="3">
        <f>[1]!Table1[[#This Row],[Sales]]-[1]!Table1[[#This Row],[Cost]]-[1]!Table1[[#This Row],[Profit]]</f>
        <v>0</v>
      </c>
      <c r="X2248" s="3">
        <f>[1]!Table1[[#This Row],[Quantity]]*[1]!Table1[[#This Row],[Unit_Price]]</f>
        <v>2700</v>
      </c>
      <c r="Y2248" s="7">
        <f>[1]!Table1[[#This Row],[Gross_Sales]]*[1]!Table1[[#This Row],[Discount]]</f>
        <v>405</v>
      </c>
      <c r="Z2248" s="8">
        <f>[1]!Table1[[#This Row],[Gross_Sales]]*[1]!Table1[[#This Row],[Discount_amount]]</f>
        <v>1093500</v>
      </c>
      <c r="AA2248" s="6">
        <f>IFERROR([1]!Table1[[#This Row],[Profit]]/[1]!Table1[[#This Row],[Sales]],0)</f>
        <v>0.28104575163398693</v>
      </c>
      <c r="AB2248" s="3">
        <f>YEAR([1]!Table1[[#This Row],[Order_Date]])</f>
        <v>2024</v>
      </c>
      <c r="AC2248" s="3">
        <f>MONTH([1]!Table1[[#This Row],[Order_Date]])</f>
        <v>7</v>
      </c>
      <c r="AD2248" s="3" t="str">
        <f t="shared" si="105"/>
        <v>Jul</v>
      </c>
      <c r="AE2248" s="3" t="str">
        <f t="shared" si="106"/>
        <v>Q3</v>
      </c>
      <c r="AF2248" s="3" t="str">
        <f t="shared" si="107"/>
        <v>2024-Jul</v>
      </c>
      <c r="AG2248" s="3">
        <f>COUNTIF(C:C,Table1[[#This Row],[Customer_ID]])</f>
        <v>13</v>
      </c>
      <c r="AH2248" s="9" t="e">
        <f>IF([1]!Table1[[#This Row],[Customer_order_count]] &gt;= 10,"FREQUENT",IF([1]!Table1[[#This Row],[Customer_order_count]] &lt;= 10,"REGULAR","OCASSIONAL"))</f>
        <v>#REF!</v>
      </c>
    </row>
    <row r="2249" spans="1:34" x14ac:dyDescent="0.25">
      <c r="A2249" s="10" t="s">
        <v>3102</v>
      </c>
      <c r="B2249" s="11">
        <v>45579</v>
      </c>
      <c r="C2249" s="12" t="s">
        <v>861</v>
      </c>
      <c r="D2249" s="13" t="s">
        <v>862</v>
      </c>
      <c r="E2249" s="13" t="s">
        <v>3</v>
      </c>
      <c r="F2249" s="14">
        <v>53</v>
      </c>
      <c r="G2249" s="12" t="s">
        <v>317</v>
      </c>
      <c r="H2249" s="12" t="s">
        <v>5</v>
      </c>
      <c r="I2249" s="12" t="s">
        <v>95</v>
      </c>
      <c r="J2249" s="12" t="s">
        <v>96</v>
      </c>
      <c r="K2249" s="12" t="s">
        <v>46</v>
      </c>
      <c r="L2249" s="14">
        <v>2</v>
      </c>
      <c r="M2249" s="14">
        <v>600</v>
      </c>
      <c r="N2249" s="15">
        <v>0</v>
      </c>
      <c r="O2249" s="14">
        <v>1200</v>
      </c>
      <c r="P2249" s="14">
        <v>760</v>
      </c>
      <c r="Q2249" s="5">
        <f>Table1[[#This Row],[Sales]]-Table1[[#This Row],[Cost]]</f>
        <v>440</v>
      </c>
      <c r="R2249" s="12" t="s">
        <v>26</v>
      </c>
      <c r="S2249" s="12" t="s">
        <v>10</v>
      </c>
      <c r="T2249" s="12" t="s">
        <v>40</v>
      </c>
      <c r="U2249" s="12" t="s">
        <v>12</v>
      </c>
      <c r="V2249" s="6">
        <f>Table1[[#This Row],[Profit]]/Table1[[#This Row],[Sales]]</f>
        <v>0.36666666666666664</v>
      </c>
      <c r="W2249" s="12">
        <f>[1]!Table1[[#This Row],[Sales]]-[1]!Table1[[#This Row],[Cost]]-[1]!Table1[[#This Row],[Profit]]</f>
        <v>0</v>
      </c>
      <c r="X2249" s="12">
        <f>[1]!Table1[[#This Row],[Quantity]]*[1]!Table1[[#This Row],[Unit_Price]]</f>
        <v>1200</v>
      </c>
      <c r="Y2249" s="16">
        <f>[1]!Table1[[#This Row],[Gross_Sales]]*[1]!Table1[[#This Row],[Discount]]</f>
        <v>0</v>
      </c>
      <c r="Z2249" s="17">
        <f>[1]!Table1[[#This Row],[Gross_Sales]]*[1]!Table1[[#This Row],[Discount_amount]]</f>
        <v>0</v>
      </c>
      <c r="AA2249" s="15">
        <f>IFERROR([1]!Table1[[#This Row],[Profit]]/[1]!Table1[[#This Row],[Sales]],0)</f>
        <v>0.36666666666666664</v>
      </c>
      <c r="AB2249" s="12">
        <f>YEAR([1]!Table1[[#This Row],[Order_Date]])</f>
        <v>2024</v>
      </c>
      <c r="AC2249" s="12">
        <f>MONTH([1]!Table1[[#This Row],[Order_Date]])</f>
        <v>10</v>
      </c>
      <c r="AD2249" s="12" t="str">
        <f t="shared" si="105"/>
        <v>Oct</v>
      </c>
      <c r="AE2249" s="12" t="str">
        <f t="shared" si="106"/>
        <v>Q4</v>
      </c>
      <c r="AF2249" s="12" t="str">
        <f t="shared" si="107"/>
        <v>2024-Oct</v>
      </c>
      <c r="AG2249" s="12">
        <f>COUNTIF(C:C,Table1[[#This Row],[Customer_ID]])</f>
        <v>10</v>
      </c>
      <c r="AH2249" s="18" t="e">
        <f>IF([1]!Table1[[#This Row],[Customer_order_count]] &gt;= 10,"FREQUENT",IF([1]!Table1[[#This Row],[Customer_order_count]] &lt;= 10,"REGULAR","OCASSIONAL"))</f>
        <v>#REF!</v>
      </c>
    </row>
    <row r="2250" spans="1:34" x14ac:dyDescent="0.25">
      <c r="A2250" s="1" t="s">
        <v>3103</v>
      </c>
      <c r="B2250" s="2">
        <v>45893</v>
      </c>
      <c r="C2250" s="3" t="s">
        <v>679</v>
      </c>
      <c r="D2250" s="4" t="s">
        <v>438</v>
      </c>
      <c r="E2250" s="4" t="s">
        <v>16</v>
      </c>
      <c r="F2250" s="5">
        <v>58</v>
      </c>
      <c r="G2250" s="3" t="s">
        <v>317</v>
      </c>
      <c r="H2250" s="3" t="s">
        <v>5</v>
      </c>
      <c r="I2250" s="3" t="s">
        <v>344</v>
      </c>
      <c r="J2250" s="3" t="s">
        <v>345</v>
      </c>
      <c r="K2250" s="3" t="s">
        <v>39</v>
      </c>
      <c r="L2250" s="5">
        <v>1</v>
      </c>
      <c r="M2250" s="5">
        <v>2200</v>
      </c>
      <c r="N2250" s="6">
        <v>0.05</v>
      </c>
      <c r="O2250" s="5">
        <v>2090</v>
      </c>
      <c r="P2250" s="5">
        <v>1400</v>
      </c>
      <c r="Q2250" s="5">
        <f>Table1[[#This Row],[Sales]]-Table1[[#This Row],[Cost]]</f>
        <v>690</v>
      </c>
      <c r="R2250" s="3" t="s">
        <v>26</v>
      </c>
      <c r="S2250" s="3" t="s">
        <v>10</v>
      </c>
      <c r="T2250" s="3" t="s">
        <v>33</v>
      </c>
      <c r="U2250" s="3" t="s">
        <v>19</v>
      </c>
      <c r="V2250" s="6">
        <f>Table1[[#This Row],[Profit]]/Table1[[#This Row],[Sales]]</f>
        <v>0.33014354066985646</v>
      </c>
      <c r="W2250" s="3">
        <f>[1]!Table1[[#This Row],[Sales]]-[1]!Table1[[#This Row],[Cost]]-[1]!Table1[[#This Row],[Profit]]</f>
        <v>0</v>
      </c>
      <c r="X2250" s="3">
        <f>[1]!Table1[[#This Row],[Quantity]]*[1]!Table1[[#This Row],[Unit_Price]]</f>
        <v>2200</v>
      </c>
      <c r="Y2250" s="7">
        <f>[1]!Table1[[#This Row],[Gross_Sales]]*[1]!Table1[[#This Row],[Discount]]</f>
        <v>110</v>
      </c>
      <c r="Z2250" s="8">
        <f>[1]!Table1[[#This Row],[Gross_Sales]]*[1]!Table1[[#This Row],[Discount_amount]]</f>
        <v>242000</v>
      </c>
      <c r="AA2250" s="6">
        <f>IFERROR([1]!Table1[[#This Row],[Profit]]/[1]!Table1[[#This Row],[Sales]],0)</f>
        <v>0.33014354066985646</v>
      </c>
      <c r="AB2250" s="3">
        <f>YEAR([1]!Table1[[#This Row],[Order_Date]])</f>
        <v>2025</v>
      </c>
      <c r="AC2250" s="3">
        <f>MONTH([1]!Table1[[#This Row],[Order_Date]])</f>
        <v>8</v>
      </c>
      <c r="AD2250" s="3" t="str">
        <f t="shared" si="105"/>
        <v>Aug</v>
      </c>
      <c r="AE2250" s="3" t="str">
        <f t="shared" si="106"/>
        <v>Q3</v>
      </c>
      <c r="AF2250" s="3" t="str">
        <f t="shared" si="107"/>
        <v>2025-Aug</v>
      </c>
      <c r="AG2250" s="3">
        <f>COUNTIF(C:C,Table1[[#This Row],[Customer_ID]])</f>
        <v>3</v>
      </c>
      <c r="AH2250" s="9" t="e">
        <f>IF([1]!Table1[[#This Row],[Customer_order_count]] &gt;= 10,"FREQUENT",IF([1]!Table1[[#This Row],[Customer_order_count]] &lt;= 10,"REGULAR","OCASSIONAL"))</f>
        <v>#REF!</v>
      </c>
    </row>
    <row r="2251" spans="1:34" x14ac:dyDescent="0.25">
      <c r="A2251" s="10" t="s">
        <v>3104</v>
      </c>
      <c r="B2251" s="11">
        <v>45791</v>
      </c>
      <c r="C2251" s="12" t="s">
        <v>707</v>
      </c>
      <c r="D2251" s="13" t="s">
        <v>708</v>
      </c>
      <c r="E2251" s="13" t="s">
        <v>3</v>
      </c>
      <c r="F2251" s="14">
        <v>26</v>
      </c>
      <c r="G2251" s="12" t="s">
        <v>295</v>
      </c>
      <c r="H2251" s="12" t="s">
        <v>270</v>
      </c>
      <c r="I2251" s="12" t="s">
        <v>44</v>
      </c>
      <c r="J2251" s="12" t="s">
        <v>45</v>
      </c>
      <c r="K2251" s="12" t="s">
        <v>46</v>
      </c>
      <c r="L2251" s="14">
        <v>1</v>
      </c>
      <c r="M2251" s="14">
        <v>2500</v>
      </c>
      <c r="N2251" s="15">
        <v>0.1</v>
      </c>
      <c r="O2251" s="14">
        <v>2250</v>
      </c>
      <c r="P2251" s="14">
        <v>1500</v>
      </c>
      <c r="Q2251" s="5">
        <f>Table1[[#This Row],[Sales]]-Table1[[#This Row],[Cost]]</f>
        <v>750</v>
      </c>
      <c r="R2251" s="12" t="s">
        <v>77</v>
      </c>
      <c r="S2251" s="12" t="s">
        <v>10</v>
      </c>
      <c r="T2251" s="12" t="s">
        <v>11</v>
      </c>
      <c r="U2251" s="12" t="s">
        <v>27</v>
      </c>
      <c r="V2251" s="6">
        <f>Table1[[#This Row],[Profit]]/Table1[[#This Row],[Sales]]</f>
        <v>0.33333333333333331</v>
      </c>
      <c r="W2251" s="12">
        <f>[1]!Table1[[#This Row],[Sales]]-[1]!Table1[[#This Row],[Cost]]-[1]!Table1[[#This Row],[Profit]]</f>
        <v>0</v>
      </c>
      <c r="X2251" s="12">
        <f>[1]!Table1[[#This Row],[Quantity]]*[1]!Table1[[#This Row],[Unit_Price]]</f>
        <v>2500</v>
      </c>
      <c r="Y2251" s="16">
        <f>[1]!Table1[[#This Row],[Gross_Sales]]*[1]!Table1[[#This Row],[Discount]]</f>
        <v>250</v>
      </c>
      <c r="Z2251" s="17">
        <f>[1]!Table1[[#This Row],[Gross_Sales]]*[1]!Table1[[#This Row],[Discount_amount]]</f>
        <v>625000</v>
      </c>
      <c r="AA2251" s="15">
        <f>IFERROR([1]!Table1[[#This Row],[Profit]]/[1]!Table1[[#This Row],[Sales]],0)</f>
        <v>0.33333333333333331</v>
      </c>
      <c r="AB2251" s="12">
        <f>YEAR([1]!Table1[[#This Row],[Order_Date]])</f>
        <v>2025</v>
      </c>
      <c r="AC2251" s="12">
        <f>MONTH([1]!Table1[[#This Row],[Order_Date]])</f>
        <v>5</v>
      </c>
      <c r="AD2251" s="12" t="str">
        <f t="shared" si="105"/>
        <v>May</v>
      </c>
      <c r="AE2251" s="12" t="str">
        <f t="shared" si="106"/>
        <v>Q2</v>
      </c>
      <c r="AF2251" s="12" t="str">
        <f t="shared" si="107"/>
        <v>2025-May</v>
      </c>
      <c r="AG2251" s="12">
        <f>COUNTIF(C:C,Table1[[#This Row],[Customer_ID]])</f>
        <v>23</v>
      </c>
      <c r="AH2251" s="18" t="e">
        <f>IF([1]!Table1[[#This Row],[Customer_order_count]] &gt;= 10,"FREQUENT",IF([1]!Table1[[#This Row],[Customer_order_count]] &lt;= 10,"REGULAR","OCASSIONAL"))</f>
        <v>#REF!</v>
      </c>
    </row>
    <row r="2252" spans="1:34" x14ac:dyDescent="0.25">
      <c r="A2252" s="1" t="s">
        <v>3105</v>
      </c>
      <c r="B2252" s="2">
        <v>45570</v>
      </c>
      <c r="C2252" s="3" t="s">
        <v>262</v>
      </c>
      <c r="D2252" s="4" t="s">
        <v>101</v>
      </c>
      <c r="E2252" s="4" t="s">
        <v>3</v>
      </c>
      <c r="F2252" s="5">
        <v>56</v>
      </c>
      <c r="G2252" s="3" t="s">
        <v>263</v>
      </c>
      <c r="H2252" s="3" t="s">
        <v>5</v>
      </c>
      <c r="I2252" s="3" t="s">
        <v>68</v>
      </c>
      <c r="J2252" s="3" t="s">
        <v>69</v>
      </c>
      <c r="K2252" s="3" t="s">
        <v>39</v>
      </c>
      <c r="L2252" s="5">
        <v>2</v>
      </c>
      <c r="M2252" s="5">
        <v>3500</v>
      </c>
      <c r="N2252" s="6">
        <v>0.05</v>
      </c>
      <c r="O2252" s="5">
        <v>6650</v>
      </c>
      <c r="P2252" s="5">
        <v>4600</v>
      </c>
      <c r="Q2252" s="5">
        <f>Table1[[#This Row],[Sales]]-Table1[[#This Row],[Cost]]</f>
        <v>2050</v>
      </c>
      <c r="R2252" s="3" t="s">
        <v>17</v>
      </c>
      <c r="S2252" s="3" t="s">
        <v>10</v>
      </c>
      <c r="T2252" s="3" t="s">
        <v>40</v>
      </c>
      <c r="U2252" s="3" t="s">
        <v>27</v>
      </c>
      <c r="V2252" s="6">
        <f>Table1[[#This Row],[Profit]]/Table1[[#This Row],[Sales]]</f>
        <v>0.30827067669172931</v>
      </c>
      <c r="W2252" s="3">
        <f>[1]!Table1[[#This Row],[Sales]]-[1]!Table1[[#This Row],[Cost]]-[1]!Table1[[#This Row],[Profit]]</f>
        <v>0</v>
      </c>
      <c r="X2252" s="3">
        <f>[1]!Table1[[#This Row],[Quantity]]*[1]!Table1[[#This Row],[Unit_Price]]</f>
        <v>7000</v>
      </c>
      <c r="Y2252" s="7">
        <f>[1]!Table1[[#This Row],[Gross_Sales]]*[1]!Table1[[#This Row],[Discount]]</f>
        <v>350</v>
      </c>
      <c r="Z2252" s="8">
        <f>[1]!Table1[[#This Row],[Gross_Sales]]*[1]!Table1[[#This Row],[Discount_amount]]</f>
        <v>2450000</v>
      </c>
      <c r="AA2252" s="6">
        <f>IFERROR([1]!Table1[[#This Row],[Profit]]/[1]!Table1[[#This Row],[Sales]],0)</f>
        <v>0.30827067669172931</v>
      </c>
      <c r="AB2252" s="3">
        <f>YEAR([1]!Table1[[#This Row],[Order_Date]])</f>
        <v>2024</v>
      </c>
      <c r="AC2252" s="3">
        <f>MONTH([1]!Table1[[#This Row],[Order_Date]])</f>
        <v>10</v>
      </c>
      <c r="AD2252" s="3" t="str">
        <f t="shared" si="105"/>
        <v>Oct</v>
      </c>
      <c r="AE2252" s="3" t="str">
        <f t="shared" si="106"/>
        <v>Q4</v>
      </c>
      <c r="AF2252" s="3" t="str">
        <f t="shared" si="107"/>
        <v>2024-Oct</v>
      </c>
      <c r="AG2252" s="3">
        <f>COUNTIF(C:C,Table1[[#This Row],[Customer_ID]])</f>
        <v>30</v>
      </c>
      <c r="AH2252" s="9" t="e">
        <f>IF([1]!Table1[[#This Row],[Customer_order_count]] &gt;= 10,"FREQUENT",IF([1]!Table1[[#This Row],[Customer_order_count]] &lt;= 10,"REGULAR","OCASSIONAL"))</f>
        <v>#REF!</v>
      </c>
    </row>
    <row r="2253" spans="1:34" x14ac:dyDescent="0.25">
      <c r="A2253" s="10" t="s">
        <v>3106</v>
      </c>
      <c r="B2253" s="11">
        <v>45731</v>
      </c>
      <c r="C2253" s="12" t="s">
        <v>567</v>
      </c>
      <c r="D2253" s="13" t="s">
        <v>410</v>
      </c>
      <c r="E2253" s="13" t="s">
        <v>3</v>
      </c>
      <c r="F2253" s="14">
        <v>29</v>
      </c>
      <c r="G2253" s="12" t="s">
        <v>317</v>
      </c>
      <c r="H2253" s="12" t="s">
        <v>5</v>
      </c>
      <c r="I2253" s="12" t="s">
        <v>186</v>
      </c>
      <c r="J2253" s="12" t="s">
        <v>187</v>
      </c>
      <c r="K2253" s="12" t="s">
        <v>91</v>
      </c>
      <c r="L2253" s="14">
        <v>2</v>
      </c>
      <c r="M2253" s="14">
        <v>12000</v>
      </c>
      <c r="N2253" s="15">
        <v>0.1</v>
      </c>
      <c r="O2253" s="14">
        <v>21600</v>
      </c>
      <c r="P2253" s="14">
        <v>18000</v>
      </c>
      <c r="Q2253" s="5">
        <f>Table1[[#This Row],[Sales]]-Table1[[#This Row],[Cost]]</f>
        <v>3600</v>
      </c>
      <c r="R2253" s="12" t="s">
        <v>17</v>
      </c>
      <c r="S2253" s="12" t="s">
        <v>10</v>
      </c>
      <c r="T2253" s="12" t="s">
        <v>18</v>
      </c>
      <c r="U2253" s="12" t="s">
        <v>19</v>
      </c>
      <c r="V2253" s="6">
        <f>Table1[[#This Row],[Profit]]/Table1[[#This Row],[Sales]]</f>
        <v>0.16666666666666666</v>
      </c>
      <c r="W2253" s="12">
        <f>[1]!Table1[[#This Row],[Sales]]-[1]!Table1[[#This Row],[Cost]]-[1]!Table1[[#This Row],[Profit]]</f>
        <v>0</v>
      </c>
      <c r="X2253" s="12">
        <f>[1]!Table1[[#This Row],[Quantity]]*[1]!Table1[[#This Row],[Unit_Price]]</f>
        <v>24000</v>
      </c>
      <c r="Y2253" s="16">
        <f>[1]!Table1[[#This Row],[Gross_Sales]]*[1]!Table1[[#This Row],[Discount]]</f>
        <v>2400</v>
      </c>
      <c r="Z2253" s="17">
        <f>[1]!Table1[[#This Row],[Gross_Sales]]*[1]!Table1[[#This Row],[Discount_amount]]</f>
        <v>57600000</v>
      </c>
      <c r="AA2253" s="15">
        <f>IFERROR([1]!Table1[[#This Row],[Profit]]/[1]!Table1[[#This Row],[Sales]],0)</f>
        <v>0.16666666666666666</v>
      </c>
      <c r="AB2253" s="12">
        <f>YEAR([1]!Table1[[#This Row],[Order_Date]])</f>
        <v>2025</v>
      </c>
      <c r="AC2253" s="12">
        <f>MONTH([1]!Table1[[#This Row],[Order_Date]])</f>
        <v>3</v>
      </c>
      <c r="AD2253" s="12" t="str">
        <f t="shared" si="105"/>
        <v>Mar</v>
      </c>
      <c r="AE2253" s="12" t="str">
        <f t="shared" si="106"/>
        <v>Q1</v>
      </c>
      <c r="AF2253" s="12" t="str">
        <f t="shared" si="107"/>
        <v>2025-Mar</v>
      </c>
      <c r="AG2253" s="12">
        <f>COUNTIF(C:C,Table1[[#This Row],[Customer_ID]])</f>
        <v>7</v>
      </c>
      <c r="AH2253" s="18" t="e">
        <f>IF([1]!Table1[[#This Row],[Customer_order_count]] &gt;= 10,"FREQUENT",IF([1]!Table1[[#This Row],[Customer_order_count]] &lt;= 10,"REGULAR","OCASSIONAL"))</f>
        <v>#REF!</v>
      </c>
    </row>
    <row r="2254" spans="1:34" x14ac:dyDescent="0.25">
      <c r="A2254" s="1" t="s">
        <v>3107</v>
      </c>
      <c r="B2254" s="2">
        <v>45939</v>
      </c>
      <c r="C2254" s="3" t="s">
        <v>778</v>
      </c>
      <c r="D2254" s="3" t="s">
        <v>410</v>
      </c>
      <c r="E2254" s="3" t="s">
        <v>16</v>
      </c>
      <c r="F2254" s="3">
        <v>56</v>
      </c>
      <c r="G2254" s="3" t="s">
        <v>280</v>
      </c>
      <c r="H2254" s="3" t="s">
        <v>270</v>
      </c>
      <c r="I2254" s="3" t="s">
        <v>65</v>
      </c>
      <c r="J2254" s="3" t="s">
        <v>66</v>
      </c>
      <c r="K2254" s="3" t="s">
        <v>25</v>
      </c>
      <c r="L2254" s="3">
        <v>1</v>
      </c>
      <c r="M2254" s="3">
        <v>2500</v>
      </c>
      <c r="N2254" s="3">
        <v>0.2</v>
      </c>
      <c r="O2254" s="3">
        <v>0</v>
      </c>
      <c r="P2254" s="3">
        <v>1600</v>
      </c>
      <c r="Q2254" s="5">
        <f>Table1[[#This Row],[Sales]]-Table1[[#This Row],[Cost]]</f>
        <v>-1600</v>
      </c>
      <c r="R2254" s="3" t="s">
        <v>17</v>
      </c>
      <c r="S2254" s="3" t="s">
        <v>291</v>
      </c>
      <c r="T2254" s="3" t="s">
        <v>40</v>
      </c>
      <c r="U2254" s="3" t="s">
        <v>12</v>
      </c>
      <c r="V2254" s="3" t="e">
        <f>Table1[[#This Row],[Profit]]/Table1[[#This Row],[Sales]]</f>
        <v>#DIV/0!</v>
      </c>
      <c r="W2254" s="3">
        <f>[1]!Table1[[#This Row],[Sales]]-[1]!Table1[[#This Row],[Cost]]-[1]!Table1[[#This Row],[Profit]]</f>
        <v>-1600</v>
      </c>
      <c r="X2254" s="3">
        <f>[1]!Table1[[#This Row],[Quantity]]*[1]!Table1[[#This Row],[Unit_Price]]</f>
        <v>2500</v>
      </c>
      <c r="Y2254" s="3">
        <f>[1]!Table1[[#This Row],[Gross_Sales]]*[1]!Table1[[#This Row],[Discount]]</f>
        <v>500</v>
      </c>
      <c r="Z2254" s="3">
        <f>[1]!Table1[[#This Row],[Gross_Sales]]*[1]!Table1[[#This Row],[Discount_amount]]</f>
        <v>1250000</v>
      </c>
      <c r="AA2254" s="3">
        <f>IFERROR([1]!Table1[[#This Row],[Profit]]/[1]!Table1[[#This Row],[Sales]],0)</f>
        <v>0</v>
      </c>
      <c r="AB2254" s="3">
        <f>YEAR([1]!Table1[[#This Row],[Order_Date]])</f>
        <v>2025</v>
      </c>
      <c r="AC2254" s="3">
        <f>MONTH([1]!Table1[[#This Row],[Order_Date]])</f>
        <v>10</v>
      </c>
      <c r="AD2254" s="3" t="str">
        <f t="shared" si="105"/>
        <v>Oct</v>
      </c>
      <c r="AE2254" s="3" t="str">
        <f t="shared" si="106"/>
        <v>Q4</v>
      </c>
      <c r="AF2254" s="3" t="str">
        <f t="shared" si="107"/>
        <v>2025-Oct</v>
      </c>
      <c r="AG2254" s="3">
        <f>COUNTIF(C:C,Table1[[#This Row],[Customer_ID]])</f>
        <v>10</v>
      </c>
      <c r="AH2254" s="9" t="e">
        <f>IF([1]!Table1[[#This Row],[Customer_order_count]] &gt;= 10,"FREQUENT",IF([1]!Table1[[#This Row],[Customer_order_count]] &lt;= 10,"REGULAR","OCASSIONAL"))</f>
        <v>#REF!</v>
      </c>
    </row>
    <row r="2255" spans="1:34" x14ac:dyDescent="0.25">
      <c r="A2255" s="10" t="s">
        <v>3108</v>
      </c>
      <c r="B2255" s="11">
        <v>45815</v>
      </c>
      <c r="C2255" s="12" t="s">
        <v>262</v>
      </c>
      <c r="D2255" s="13" t="s">
        <v>101</v>
      </c>
      <c r="E2255" s="13" t="s">
        <v>3</v>
      </c>
      <c r="F2255" s="14">
        <v>56</v>
      </c>
      <c r="G2255" s="12" t="s">
        <v>263</v>
      </c>
      <c r="H2255" s="12" t="s">
        <v>5</v>
      </c>
      <c r="I2255" s="12" t="s">
        <v>37</v>
      </c>
      <c r="J2255" s="12" t="s">
        <v>38</v>
      </c>
      <c r="K2255" s="12" t="s">
        <v>39</v>
      </c>
      <c r="L2255" s="14">
        <v>2</v>
      </c>
      <c r="M2255" s="14">
        <v>900</v>
      </c>
      <c r="N2255" s="15">
        <v>0.1</v>
      </c>
      <c r="O2255" s="14">
        <v>1620</v>
      </c>
      <c r="P2255" s="14">
        <v>1100</v>
      </c>
      <c r="Q2255" s="5">
        <f>Table1[[#This Row],[Sales]]-Table1[[#This Row],[Cost]]</f>
        <v>520</v>
      </c>
      <c r="R2255" s="12" t="s">
        <v>17</v>
      </c>
      <c r="S2255" s="12" t="s">
        <v>10</v>
      </c>
      <c r="T2255" s="12" t="s">
        <v>11</v>
      </c>
      <c r="U2255" s="12" t="s">
        <v>27</v>
      </c>
      <c r="V2255" s="6">
        <f>Table1[[#This Row],[Profit]]/Table1[[#This Row],[Sales]]</f>
        <v>0.32098765432098764</v>
      </c>
      <c r="W2255" s="12">
        <f>[1]!Table1[[#This Row],[Sales]]-[1]!Table1[[#This Row],[Cost]]-[1]!Table1[[#This Row],[Profit]]</f>
        <v>0</v>
      </c>
      <c r="X2255" s="12">
        <f>[1]!Table1[[#This Row],[Quantity]]*[1]!Table1[[#This Row],[Unit_Price]]</f>
        <v>1800</v>
      </c>
      <c r="Y2255" s="16">
        <f>[1]!Table1[[#This Row],[Gross_Sales]]*[1]!Table1[[#This Row],[Discount]]</f>
        <v>180</v>
      </c>
      <c r="Z2255" s="17">
        <f>[1]!Table1[[#This Row],[Gross_Sales]]*[1]!Table1[[#This Row],[Discount_amount]]</f>
        <v>324000</v>
      </c>
      <c r="AA2255" s="15">
        <f>IFERROR([1]!Table1[[#This Row],[Profit]]/[1]!Table1[[#This Row],[Sales]],0)</f>
        <v>0.32098765432098764</v>
      </c>
      <c r="AB2255" s="12">
        <f>YEAR([1]!Table1[[#This Row],[Order_Date]])</f>
        <v>2025</v>
      </c>
      <c r="AC2255" s="12">
        <f>MONTH([1]!Table1[[#This Row],[Order_Date]])</f>
        <v>6</v>
      </c>
      <c r="AD2255" s="12" t="str">
        <f t="shared" si="105"/>
        <v>Jun</v>
      </c>
      <c r="AE2255" s="12" t="str">
        <f t="shared" si="106"/>
        <v>Q2</v>
      </c>
      <c r="AF2255" s="12" t="str">
        <f t="shared" si="107"/>
        <v>2025-Jun</v>
      </c>
      <c r="AG2255" s="12">
        <f>COUNTIF(C:C,Table1[[#This Row],[Customer_ID]])</f>
        <v>30</v>
      </c>
      <c r="AH2255" s="18" t="e">
        <f>IF([1]!Table1[[#This Row],[Customer_order_count]] &gt;= 10,"FREQUENT",IF([1]!Table1[[#This Row],[Customer_order_count]] &lt;= 10,"REGULAR","OCASSIONAL"))</f>
        <v>#REF!</v>
      </c>
    </row>
    <row r="2256" spans="1:34" x14ac:dyDescent="0.25">
      <c r="A2256" s="1" t="s">
        <v>3109</v>
      </c>
      <c r="B2256" s="2">
        <v>45952</v>
      </c>
      <c r="C2256" s="3" t="s">
        <v>705</v>
      </c>
      <c r="D2256" s="4" t="s">
        <v>642</v>
      </c>
      <c r="E2256" s="4" t="s">
        <v>16</v>
      </c>
      <c r="F2256" s="5">
        <v>27</v>
      </c>
      <c r="G2256" s="3" t="s">
        <v>280</v>
      </c>
      <c r="H2256" s="3" t="s">
        <v>270</v>
      </c>
      <c r="I2256" s="3" t="s">
        <v>105</v>
      </c>
      <c r="J2256" s="3" t="s">
        <v>106</v>
      </c>
      <c r="K2256" s="3" t="s">
        <v>76</v>
      </c>
      <c r="L2256" s="5">
        <v>1</v>
      </c>
      <c r="M2256" s="5">
        <v>450</v>
      </c>
      <c r="N2256" s="6">
        <v>0.05</v>
      </c>
      <c r="O2256" s="5">
        <v>427.5</v>
      </c>
      <c r="P2256" s="5">
        <v>330</v>
      </c>
      <c r="Q2256" s="5">
        <f>Table1[[#This Row],[Sales]]-Table1[[#This Row],[Cost]]</f>
        <v>97.5</v>
      </c>
      <c r="R2256" s="3" t="s">
        <v>26</v>
      </c>
      <c r="S2256" s="3" t="s">
        <v>10</v>
      </c>
      <c r="T2256" s="3" t="s">
        <v>40</v>
      </c>
      <c r="U2256" s="3" t="s">
        <v>27</v>
      </c>
      <c r="V2256" s="6">
        <f>Table1[[#This Row],[Profit]]/Table1[[#This Row],[Sales]]</f>
        <v>0.22807017543859648</v>
      </c>
      <c r="W2256" s="3">
        <f>[1]!Table1[[#This Row],[Sales]]-[1]!Table1[[#This Row],[Cost]]-[1]!Table1[[#This Row],[Profit]]</f>
        <v>0</v>
      </c>
      <c r="X2256" s="3">
        <f>[1]!Table1[[#This Row],[Quantity]]*[1]!Table1[[#This Row],[Unit_Price]]</f>
        <v>450</v>
      </c>
      <c r="Y2256" s="7">
        <f>[1]!Table1[[#This Row],[Gross_Sales]]*[1]!Table1[[#This Row],[Discount]]</f>
        <v>22.5</v>
      </c>
      <c r="Z2256" s="8">
        <f>[1]!Table1[[#This Row],[Gross_Sales]]*[1]!Table1[[#This Row],[Discount_amount]]</f>
        <v>10125</v>
      </c>
      <c r="AA2256" s="6">
        <f>IFERROR([1]!Table1[[#This Row],[Profit]]/[1]!Table1[[#This Row],[Sales]],0)</f>
        <v>0.22807017543859648</v>
      </c>
      <c r="AB2256" s="3">
        <f>YEAR([1]!Table1[[#This Row],[Order_Date]])</f>
        <v>2025</v>
      </c>
      <c r="AC2256" s="3">
        <f>MONTH([1]!Table1[[#This Row],[Order_Date]])</f>
        <v>10</v>
      </c>
      <c r="AD2256" s="3" t="str">
        <f t="shared" si="105"/>
        <v>Oct</v>
      </c>
      <c r="AE2256" s="3" t="str">
        <f t="shared" si="106"/>
        <v>Q4</v>
      </c>
      <c r="AF2256" s="3" t="str">
        <f t="shared" si="107"/>
        <v>2025-Oct</v>
      </c>
      <c r="AG2256" s="3">
        <f>COUNTIF(C:C,Table1[[#This Row],[Customer_ID]])</f>
        <v>26</v>
      </c>
      <c r="AH2256" s="9" t="e">
        <f>IF([1]!Table1[[#This Row],[Customer_order_count]] &gt;= 10,"FREQUENT",IF([1]!Table1[[#This Row],[Customer_order_count]] &lt;= 10,"REGULAR","OCASSIONAL"))</f>
        <v>#REF!</v>
      </c>
    </row>
    <row r="2257" spans="1:34" x14ac:dyDescent="0.25">
      <c r="A2257" s="10" t="s">
        <v>3110</v>
      </c>
      <c r="B2257" s="11">
        <v>45476</v>
      </c>
      <c r="C2257" s="12" t="s">
        <v>337</v>
      </c>
      <c r="D2257" s="13" t="s">
        <v>338</v>
      </c>
      <c r="E2257" s="13" t="s">
        <v>16</v>
      </c>
      <c r="F2257" s="14">
        <v>35</v>
      </c>
      <c r="G2257" s="12" t="s">
        <v>339</v>
      </c>
      <c r="H2257" s="12" t="s">
        <v>285</v>
      </c>
      <c r="I2257" s="12" t="s">
        <v>68</v>
      </c>
      <c r="J2257" s="12" t="s">
        <v>69</v>
      </c>
      <c r="K2257" s="12" t="s">
        <v>39</v>
      </c>
      <c r="L2257" s="14">
        <v>2</v>
      </c>
      <c r="M2257" s="14">
        <v>3500</v>
      </c>
      <c r="N2257" s="15">
        <v>0.05</v>
      </c>
      <c r="O2257" s="14">
        <v>6650</v>
      </c>
      <c r="P2257" s="14">
        <v>4600</v>
      </c>
      <c r="Q2257" s="5">
        <f>Table1[[#This Row],[Sales]]-Table1[[#This Row],[Cost]]</f>
        <v>2050</v>
      </c>
      <c r="R2257" s="12" t="s">
        <v>17</v>
      </c>
      <c r="S2257" s="12" t="s">
        <v>10</v>
      </c>
      <c r="T2257" s="12" t="s">
        <v>33</v>
      </c>
      <c r="U2257" s="12" t="s">
        <v>27</v>
      </c>
      <c r="V2257" s="6">
        <f>Table1[[#This Row],[Profit]]/Table1[[#This Row],[Sales]]</f>
        <v>0.30827067669172931</v>
      </c>
      <c r="W2257" s="12">
        <f>[1]!Table1[[#This Row],[Sales]]-[1]!Table1[[#This Row],[Cost]]-[1]!Table1[[#This Row],[Profit]]</f>
        <v>0</v>
      </c>
      <c r="X2257" s="12">
        <f>[1]!Table1[[#This Row],[Quantity]]*[1]!Table1[[#This Row],[Unit_Price]]</f>
        <v>7000</v>
      </c>
      <c r="Y2257" s="16">
        <f>[1]!Table1[[#This Row],[Gross_Sales]]*[1]!Table1[[#This Row],[Discount]]</f>
        <v>350</v>
      </c>
      <c r="Z2257" s="17">
        <f>[1]!Table1[[#This Row],[Gross_Sales]]*[1]!Table1[[#This Row],[Discount_amount]]</f>
        <v>2450000</v>
      </c>
      <c r="AA2257" s="15">
        <f>IFERROR([1]!Table1[[#This Row],[Profit]]/[1]!Table1[[#This Row],[Sales]],0)</f>
        <v>0.30827067669172931</v>
      </c>
      <c r="AB2257" s="12">
        <f>YEAR([1]!Table1[[#This Row],[Order_Date]])</f>
        <v>2024</v>
      </c>
      <c r="AC2257" s="12">
        <f>MONTH([1]!Table1[[#This Row],[Order_Date]])</f>
        <v>7</v>
      </c>
      <c r="AD2257" s="12" t="str">
        <f t="shared" si="105"/>
        <v>Jul</v>
      </c>
      <c r="AE2257" s="12" t="str">
        <f t="shared" si="106"/>
        <v>Q3</v>
      </c>
      <c r="AF2257" s="12" t="str">
        <f t="shared" si="107"/>
        <v>2024-Jul</v>
      </c>
      <c r="AG2257" s="12">
        <f>COUNTIF(C:C,Table1[[#This Row],[Customer_ID]])</f>
        <v>11</v>
      </c>
      <c r="AH2257" s="18" t="e">
        <f>IF([1]!Table1[[#This Row],[Customer_order_count]] &gt;= 10,"FREQUENT",IF([1]!Table1[[#This Row],[Customer_order_count]] &lt;= 10,"REGULAR","OCASSIONAL"))</f>
        <v>#REF!</v>
      </c>
    </row>
    <row r="2258" spans="1:34" x14ac:dyDescent="0.25">
      <c r="A2258" s="1" t="s">
        <v>3111</v>
      </c>
      <c r="B2258" s="2">
        <v>45543</v>
      </c>
      <c r="C2258" s="3" t="s">
        <v>316</v>
      </c>
      <c r="D2258" s="4" t="s">
        <v>167</v>
      </c>
      <c r="E2258" s="4" t="s">
        <v>3</v>
      </c>
      <c r="F2258" s="5">
        <v>47</v>
      </c>
      <c r="G2258" s="3" t="s">
        <v>317</v>
      </c>
      <c r="H2258" s="3" t="s">
        <v>5</v>
      </c>
      <c r="I2258" s="3" t="s">
        <v>65</v>
      </c>
      <c r="J2258" s="3" t="s">
        <v>66</v>
      </c>
      <c r="K2258" s="3" t="s">
        <v>25</v>
      </c>
      <c r="L2258" s="5">
        <v>1</v>
      </c>
      <c r="M2258" s="5">
        <v>2500</v>
      </c>
      <c r="N2258" s="6">
        <v>0.1</v>
      </c>
      <c r="O2258" s="5">
        <v>2250</v>
      </c>
      <c r="P2258" s="5">
        <v>1600</v>
      </c>
      <c r="Q2258" s="5">
        <f>Table1[[#This Row],[Sales]]-Table1[[#This Row],[Cost]]</f>
        <v>650</v>
      </c>
      <c r="R2258" s="3" t="s">
        <v>26</v>
      </c>
      <c r="S2258" s="3" t="s">
        <v>10</v>
      </c>
      <c r="T2258" s="3" t="s">
        <v>33</v>
      </c>
      <c r="U2258" s="3" t="s">
        <v>27</v>
      </c>
      <c r="V2258" s="6">
        <f>Table1[[#This Row],[Profit]]/Table1[[#This Row],[Sales]]</f>
        <v>0.28888888888888886</v>
      </c>
      <c r="W2258" s="3">
        <f>[1]!Table1[[#This Row],[Sales]]-[1]!Table1[[#This Row],[Cost]]-[1]!Table1[[#This Row],[Profit]]</f>
        <v>0</v>
      </c>
      <c r="X2258" s="3">
        <f>[1]!Table1[[#This Row],[Quantity]]*[1]!Table1[[#This Row],[Unit_Price]]</f>
        <v>2500</v>
      </c>
      <c r="Y2258" s="7">
        <f>[1]!Table1[[#This Row],[Gross_Sales]]*[1]!Table1[[#This Row],[Discount]]</f>
        <v>250</v>
      </c>
      <c r="Z2258" s="8">
        <f>[1]!Table1[[#This Row],[Gross_Sales]]*[1]!Table1[[#This Row],[Discount_amount]]</f>
        <v>625000</v>
      </c>
      <c r="AA2258" s="6">
        <f>IFERROR([1]!Table1[[#This Row],[Profit]]/[1]!Table1[[#This Row],[Sales]],0)</f>
        <v>0.28888888888888886</v>
      </c>
      <c r="AB2258" s="3">
        <f>YEAR([1]!Table1[[#This Row],[Order_Date]])</f>
        <v>2024</v>
      </c>
      <c r="AC2258" s="3">
        <f>MONTH([1]!Table1[[#This Row],[Order_Date]])</f>
        <v>9</v>
      </c>
      <c r="AD2258" s="3" t="str">
        <f t="shared" si="105"/>
        <v>Sep</v>
      </c>
      <c r="AE2258" s="3" t="str">
        <f t="shared" si="106"/>
        <v>Q3</v>
      </c>
      <c r="AF2258" s="3" t="str">
        <f t="shared" si="107"/>
        <v>2024-Sep</v>
      </c>
      <c r="AG2258" s="3">
        <f>COUNTIF(C:C,Table1[[#This Row],[Customer_ID]])</f>
        <v>10</v>
      </c>
      <c r="AH2258" s="9" t="e">
        <f>IF([1]!Table1[[#This Row],[Customer_order_count]] &gt;= 10,"FREQUENT",IF([1]!Table1[[#This Row],[Customer_order_count]] &lt;= 10,"REGULAR","OCASSIONAL"))</f>
        <v>#REF!</v>
      </c>
    </row>
    <row r="2259" spans="1:34" x14ac:dyDescent="0.25">
      <c r="A2259" s="10" t="s">
        <v>3112</v>
      </c>
      <c r="B2259" s="11">
        <v>45440</v>
      </c>
      <c r="C2259" s="12" t="s">
        <v>267</v>
      </c>
      <c r="D2259" s="13" t="s">
        <v>268</v>
      </c>
      <c r="E2259" s="13" t="s">
        <v>16</v>
      </c>
      <c r="F2259" s="14">
        <v>32</v>
      </c>
      <c r="G2259" s="12" t="s">
        <v>269</v>
      </c>
      <c r="H2259" s="12" t="s">
        <v>270</v>
      </c>
      <c r="I2259" s="12" t="s">
        <v>68</v>
      </c>
      <c r="J2259" s="12" t="s">
        <v>69</v>
      </c>
      <c r="K2259" s="12" t="s">
        <v>39</v>
      </c>
      <c r="L2259" s="14">
        <v>1</v>
      </c>
      <c r="M2259" s="14">
        <v>3500</v>
      </c>
      <c r="N2259" s="15">
        <v>0.05</v>
      </c>
      <c r="O2259" s="14">
        <v>3325</v>
      </c>
      <c r="P2259" s="14">
        <v>2300</v>
      </c>
      <c r="Q2259" s="5">
        <f>Table1[[#This Row],[Sales]]-Table1[[#This Row],[Cost]]</f>
        <v>1025</v>
      </c>
      <c r="R2259" s="12" t="s">
        <v>26</v>
      </c>
      <c r="S2259" s="12" t="s">
        <v>10</v>
      </c>
      <c r="T2259" s="12" t="s">
        <v>11</v>
      </c>
      <c r="U2259" s="12" t="s">
        <v>27</v>
      </c>
      <c r="V2259" s="6">
        <f>Table1[[#This Row],[Profit]]/Table1[[#This Row],[Sales]]</f>
        <v>0.30827067669172931</v>
      </c>
      <c r="W2259" s="12">
        <f>[1]!Table1[[#This Row],[Sales]]-[1]!Table1[[#This Row],[Cost]]-[1]!Table1[[#This Row],[Profit]]</f>
        <v>0</v>
      </c>
      <c r="X2259" s="12">
        <f>[1]!Table1[[#This Row],[Quantity]]*[1]!Table1[[#This Row],[Unit_Price]]</f>
        <v>3500</v>
      </c>
      <c r="Y2259" s="16">
        <f>[1]!Table1[[#This Row],[Gross_Sales]]*[1]!Table1[[#This Row],[Discount]]</f>
        <v>175</v>
      </c>
      <c r="Z2259" s="17">
        <f>[1]!Table1[[#This Row],[Gross_Sales]]*[1]!Table1[[#This Row],[Discount_amount]]</f>
        <v>612500</v>
      </c>
      <c r="AA2259" s="15">
        <f>IFERROR([1]!Table1[[#This Row],[Profit]]/[1]!Table1[[#This Row],[Sales]],0)</f>
        <v>0.30827067669172931</v>
      </c>
      <c r="AB2259" s="12">
        <f>YEAR([1]!Table1[[#This Row],[Order_Date]])</f>
        <v>2024</v>
      </c>
      <c r="AC2259" s="12">
        <f>MONTH([1]!Table1[[#This Row],[Order_Date]])</f>
        <v>5</v>
      </c>
      <c r="AD2259" s="12" t="str">
        <f t="shared" si="105"/>
        <v>May</v>
      </c>
      <c r="AE2259" s="12" t="str">
        <f t="shared" si="106"/>
        <v>Q2</v>
      </c>
      <c r="AF2259" s="12" t="str">
        <f t="shared" si="107"/>
        <v>2024-May</v>
      </c>
      <c r="AG2259" s="12">
        <f>COUNTIF(C:C,Table1[[#This Row],[Customer_ID]])</f>
        <v>11</v>
      </c>
      <c r="AH2259" s="18" t="e">
        <f>IF([1]!Table1[[#This Row],[Customer_order_count]] &gt;= 10,"FREQUENT",IF([1]!Table1[[#This Row],[Customer_order_count]] &lt;= 10,"REGULAR","OCASSIONAL"))</f>
        <v>#REF!</v>
      </c>
    </row>
    <row r="2260" spans="1:34" x14ac:dyDescent="0.25">
      <c r="A2260" s="1" t="s">
        <v>3113</v>
      </c>
      <c r="B2260" s="2">
        <v>45303</v>
      </c>
      <c r="C2260" s="3" t="s">
        <v>2624</v>
      </c>
      <c r="D2260" s="4" t="s">
        <v>541</v>
      </c>
      <c r="E2260" s="4" t="s">
        <v>3</v>
      </c>
      <c r="F2260" s="5">
        <v>44</v>
      </c>
      <c r="G2260" s="3" t="s">
        <v>284</v>
      </c>
      <c r="H2260" s="3" t="s">
        <v>285</v>
      </c>
      <c r="I2260" s="3" t="s">
        <v>109</v>
      </c>
      <c r="J2260" s="3" t="s">
        <v>110</v>
      </c>
      <c r="K2260" s="3" t="s">
        <v>8</v>
      </c>
      <c r="L2260" s="5">
        <v>1</v>
      </c>
      <c r="M2260" s="5">
        <v>4000</v>
      </c>
      <c r="N2260" s="6">
        <v>0</v>
      </c>
      <c r="O2260" s="5">
        <v>4000</v>
      </c>
      <c r="P2260" s="5">
        <v>2900</v>
      </c>
      <c r="Q2260" s="5">
        <f>Table1[[#This Row],[Sales]]-Table1[[#This Row],[Cost]]</f>
        <v>1100</v>
      </c>
      <c r="R2260" s="3" t="s">
        <v>26</v>
      </c>
      <c r="S2260" s="3" t="s">
        <v>10</v>
      </c>
      <c r="T2260" s="3" t="s">
        <v>18</v>
      </c>
      <c r="U2260" s="3" t="s">
        <v>19</v>
      </c>
      <c r="V2260" s="6">
        <f>Table1[[#This Row],[Profit]]/Table1[[#This Row],[Sales]]</f>
        <v>0.27500000000000002</v>
      </c>
      <c r="W2260" s="3">
        <f>[1]!Table1[[#This Row],[Sales]]-[1]!Table1[[#This Row],[Cost]]-[1]!Table1[[#This Row],[Profit]]</f>
        <v>0</v>
      </c>
      <c r="X2260" s="3">
        <f>[1]!Table1[[#This Row],[Quantity]]*[1]!Table1[[#This Row],[Unit_Price]]</f>
        <v>4000</v>
      </c>
      <c r="Y2260" s="7">
        <f>[1]!Table1[[#This Row],[Gross_Sales]]*[1]!Table1[[#This Row],[Discount]]</f>
        <v>0</v>
      </c>
      <c r="Z2260" s="8">
        <f>[1]!Table1[[#This Row],[Gross_Sales]]*[1]!Table1[[#This Row],[Discount_amount]]</f>
        <v>0</v>
      </c>
      <c r="AA2260" s="6">
        <f>IFERROR([1]!Table1[[#This Row],[Profit]]/[1]!Table1[[#This Row],[Sales]],0)</f>
        <v>0.27500000000000002</v>
      </c>
      <c r="AB2260" s="3">
        <f>YEAR([1]!Table1[[#This Row],[Order_Date]])</f>
        <v>2024</v>
      </c>
      <c r="AC2260" s="3">
        <f>MONTH([1]!Table1[[#This Row],[Order_Date]])</f>
        <v>1</v>
      </c>
      <c r="AD2260" s="3" t="str">
        <f t="shared" si="105"/>
        <v>Jan</v>
      </c>
      <c r="AE2260" s="3" t="str">
        <f t="shared" si="106"/>
        <v>Q1</v>
      </c>
      <c r="AF2260" s="3" t="str">
        <f t="shared" si="107"/>
        <v>2024-Jan</v>
      </c>
      <c r="AG2260" s="3">
        <f>COUNTIF(C:C,Table1[[#This Row],[Customer_ID]])</f>
        <v>2</v>
      </c>
      <c r="AH2260" s="9" t="e">
        <f>IF([1]!Table1[[#This Row],[Customer_order_count]] &gt;= 10,"FREQUENT",IF([1]!Table1[[#This Row],[Customer_order_count]] &lt;= 10,"REGULAR","OCASSIONAL"))</f>
        <v>#REF!</v>
      </c>
    </row>
    <row r="2261" spans="1:34" x14ac:dyDescent="0.25">
      <c r="A2261" s="10" t="s">
        <v>3114</v>
      </c>
      <c r="B2261" s="11">
        <v>45621</v>
      </c>
      <c r="C2261" s="12" t="s">
        <v>409</v>
      </c>
      <c r="D2261" s="13" t="s">
        <v>410</v>
      </c>
      <c r="E2261" s="13" t="s">
        <v>16</v>
      </c>
      <c r="F2261" s="14">
        <v>35</v>
      </c>
      <c r="G2261" s="12" t="s">
        <v>284</v>
      </c>
      <c r="H2261" s="12" t="s">
        <v>285</v>
      </c>
      <c r="I2261" s="12" t="s">
        <v>89</v>
      </c>
      <c r="J2261" s="12" t="s">
        <v>90</v>
      </c>
      <c r="K2261" s="12" t="s">
        <v>91</v>
      </c>
      <c r="L2261" s="14">
        <v>1</v>
      </c>
      <c r="M2261" s="14">
        <v>35000</v>
      </c>
      <c r="N2261" s="15">
        <v>0.25</v>
      </c>
      <c r="O2261" s="14">
        <v>26250</v>
      </c>
      <c r="P2261" s="14">
        <v>27000</v>
      </c>
      <c r="Q2261" s="5">
        <f>Table1[[#This Row],[Sales]]-Table1[[#This Row],[Cost]]</f>
        <v>-750</v>
      </c>
      <c r="R2261" s="12" t="s">
        <v>17</v>
      </c>
      <c r="S2261" s="12" t="s">
        <v>10</v>
      </c>
      <c r="T2261" s="12" t="s">
        <v>40</v>
      </c>
      <c r="U2261" s="12" t="s">
        <v>12</v>
      </c>
      <c r="V2261" s="6">
        <f>Table1[[#This Row],[Profit]]/Table1[[#This Row],[Sales]]</f>
        <v>-2.8571428571428571E-2</v>
      </c>
      <c r="W2261" s="12">
        <f>[1]!Table1[[#This Row],[Sales]]-[1]!Table1[[#This Row],[Cost]]-[1]!Table1[[#This Row],[Profit]]</f>
        <v>0</v>
      </c>
      <c r="X2261" s="12">
        <f>[1]!Table1[[#This Row],[Quantity]]*[1]!Table1[[#This Row],[Unit_Price]]</f>
        <v>35000</v>
      </c>
      <c r="Y2261" s="16">
        <f>[1]!Table1[[#This Row],[Gross_Sales]]*[1]!Table1[[#This Row],[Discount]]</f>
        <v>8750</v>
      </c>
      <c r="Z2261" s="17">
        <f>[1]!Table1[[#This Row],[Gross_Sales]]*[1]!Table1[[#This Row],[Discount_amount]]</f>
        <v>306250000</v>
      </c>
      <c r="AA2261" s="15">
        <f>IFERROR([1]!Table1[[#This Row],[Profit]]/[1]!Table1[[#This Row],[Sales]],0)</f>
        <v>-2.8571428571428571E-2</v>
      </c>
      <c r="AB2261" s="12">
        <f>YEAR([1]!Table1[[#This Row],[Order_Date]])</f>
        <v>2024</v>
      </c>
      <c r="AC2261" s="12">
        <f>MONTH([1]!Table1[[#This Row],[Order_Date]])</f>
        <v>11</v>
      </c>
      <c r="AD2261" s="12" t="str">
        <f t="shared" si="105"/>
        <v>Nov</v>
      </c>
      <c r="AE2261" s="12" t="str">
        <f t="shared" si="106"/>
        <v>Q4</v>
      </c>
      <c r="AF2261" s="12" t="str">
        <f t="shared" si="107"/>
        <v>2024-Nov</v>
      </c>
      <c r="AG2261" s="12">
        <f>COUNTIF(C:C,Table1[[#This Row],[Customer_ID]])</f>
        <v>5</v>
      </c>
      <c r="AH2261" s="18" t="e">
        <f>IF([1]!Table1[[#This Row],[Customer_order_count]] &gt;= 10,"FREQUENT",IF([1]!Table1[[#This Row],[Customer_order_count]] &lt;= 10,"REGULAR","OCASSIONAL"))</f>
        <v>#REF!</v>
      </c>
    </row>
    <row r="2262" spans="1:34" x14ac:dyDescent="0.25">
      <c r="A2262" s="1" t="s">
        <v>3115</v>
      </c>
      <c r="B2262" s="2">
        <v>45908</v>
      </c>
      <c r="C2262" s="3" t="s">
        <v>747</v>
      </c>
      <c r="D2262" s="4" t="s">
        <v>748</v>
      </c>
      <c r="E2262" s="4" t="s">
        <v>16</v>
      </c>
      <c r="F2262" s="5">
        <v>54</v>
      </c>
      <c r="G2262" s="3" t="s">
        <v>407</v>
      </c>
      <c r="H2262" s="3" t="s">
        <v>285</v>
      </c>
      <c r="I2262" s="3" t="s">
        <v>186</v>
      </c>
      <c r="J2262" s="3" t="s">
        <v>187</v>
      </c>
      <c r="K2262" s="3" t="s">
        <v>91</v>
      </c>
      <c r="L2262" s="5">
        <v>1</v>
      </c>
      <c r="M2262" s="5">
        <v>12000</v>
      </c>
      <c r="N2262" s="6">
        <v>0.1</v>
      </c>
      <c r="O2262" s="5">
        <v>10800</v>
      </c>
      <c r="P2262" s="5">
        <v>9000</v>
      </c>
      <c r="Q2262" s="5">
        <f>Table1[[#This Row],[Sales]]-Table1[[#This Row],[Cost]]</f>
        <v>1800</v>
      </c>
      <c r="R2262" s="3" t="s">
        <v>17</v>
      </c>
      <c r="S2262" s="3" t="s">
        <v>10</v>
      </c>
      <c r="T2262" s="3" t="s">
        <v>33</v>
      </c>
      <c r="U2262" s="3" t="s">
        <v>27</v>
      </c>
      <c r="V2262" s="6">
        <f>Table1[[#This Row],[Profit]]/Table1[[#This Row],[Sales]]</f>
        <v>0.16666666666666666</v>
      </c>
      <c r="W2262" s="3">
        <f>[1]!Table1[[#This Row],[Sales]]-[1]!Table1[[#This Row],[Cost]]-[1]!Table1[[#This Row],[Profit]]</f>
        <v>0</v>
      </c>
      <c r="X2262" s="3">
        <f>[1]!Table1[[#This Row],[Quantity]]*[1]!Table1[[#This Row],[Unit_Price]]</f>
        <v>12000</v>
      </c>
      <c r="Y2262" s="7">
        <f>[1]!Table1[[#This Row],[Gross_Sales]]*[1]!Table1[[#This Row],[Discount]]</f>
        <v>1200</v>
      </c>
      <c r="Z2262" s="8">
        <f>[1]!Table1[[#This Row],[Gross_Sales]]*[1]!Table1[[#This Row],[Discount_amount]]</f>
        <v>14400000</v>
      </c>
      <c r="AA2262" s="6">
        <f>IFERROR([1]!Table1[[#This Row],[Profit]]/[1]!Table1[[#This Row],[Sales]],0)</f>
        <v>0.16666666666666666</v>
      </c>
      <c r="AB2262" s="3">
        <f>YEAR([1]!Table1[[#This Row],[Order_Date]])</f>
        <v>2025</v>
      </c>
      <c r="AC2262" s="3">
        <f>MONTH([1]!Table1[[#This Row],[Order_Date]])</f>
        <v>9</v>
      </c>
      <c r="AD2262" s="3" t="str">
        <f t="shared" si="105"/>
        <v>Sep</v>
      </c>
      <c r="AE2262" s="3" t="str">
        <f t="shared" si="106"/>
        <v>Q3</v>
      </c>
      <c r="AF2262" s="3" t="str">
        <f t="shared" si="107"/>
        <v>2025-Sep</v>
      </c>
      <c r="AG2262" s="3">
        <f>COUNTIF(C:C,Table1[[#This Row],[Customer_ID]])</f>
        <v>14</v>
      </c>
      <c r="AH2262" s="9" t="e">
        <f>IF([1]!Table1[[#This Row],[Customer_order_count]] &gt;= 10,"FREQUENT",IF([1]!Table1[[#This Row],[Customer_order_count]] &lt;= 10,"REGULAR","OCASSIONAL"))</f>
        <v>#REF!</v>
      </c>
    </row>
    <row r="2263" spans="1:34" x14ac:dyDescent="0.25">
      <c r="A2263" s="10" t="s">
        <v>3116</v>
      </c>
      <c r="B2263" s="11">
        <v>45576</v>
      </c>
      <c r="C2263" s="12" t="s">
        <v>621</v>
      </c>
      <c r="D2263" s="12" t="s">
        <v>64</v>
      </c>
      <c r="E2263" s="12" t="s">
        <v>3</v>
      </c>
      <c r="F2263" s="12">
        <v>27</v>
      </c>
      <c r="G2263" s="12" t="s">
        <v>269</v>
      </c>
      <c r="H2263" s="12" t="s">
        <v>270</v>
      </c>
      <c r="I2263" s="12" t="s">
        <v>109</v>
      </c>
      <c r="J2263" s="12" t="s">
        <v>110</v>
      </c>
      <c r="K2263" s="12" t="s">
        <v>8</v>
      </c>
      <c r="L2263" s="12">
        <v>2</v>
      </c>
      <c r="M2263" s="12">
        <v>4000</v>
      </c>
      <c r="N2263" s="12">
        <v>0</v>
      </c>
      <c r="O2263" s="12">
        <v>0</v>
      </c>
      <c r="P2263" s="12">
        <v>5800</v>
      </c>
      <c r="Q2263" s="5">
        <f>Table1[[#This Row],[Sales]]-Table1[[#This Row],[Cost]]</f>
        <v>-5800</v>
      </c>
      <c r="R2263" s="12" t="s">
        <v>17</v>
      </c>
      <c r="S2263" s="12" t="s">
        <v>291</v>
      </c>
      <c r="T2263" s="12" t="s">
        <v>40</v>
      </c>
      <c r="U2263" s="12" t="s">
        <v>12</v>
      </c>
      <c r="V2263" s="3" t="e">
        <f>Table1[[#This Row],[Profit]]/Table1[[#This Row],[Sales]]</f>
        <v>#DIV/0!</v>
      </c>
      <c r="W2263" s="12">
        <f>[1]!Table1[[#This Row],[Sales]]-[1]!Table1[[#This Row],[Cost]]-[1]!Table1[[#This Row],[Profit]]</f>
        <v>-5800</v>
      </c>
      <c r="X2263" s="12">
        <f>[1]!Table1[[#This Row],[Quantity]]*[1]!Table1[[#This Row],[Unit_Price]]</f>
        <v>8000</v>
      </c>
      <c r="Y2263" s="12">
        <f>[1]!Table1[[#This Row],[Gross_Sales]]*[1]!Table1[[#This Row],[Discount]]</f>
        <v>0</v>
      </c>
      <c r="Z2263" s="12">
        <f>[1]!Table1[[#This Row],[Gross_Sales]]*[1]!Table1[[#This Row],[Discount_amount]]</f>
        <v>0</v>
      </c>
      <c r="AA2263" s="12">
        <f>IFERROR([1]!Table1[[#This Row],[Profit]]/[1]!Table1[[#This Row],[Sales]],0)</f>
        <v>0</v>
      </c>
      <c r="AB2263" s="12">
        <f>YEAR([1]!Table1[[#This Row],[Order_Date]])</f>
        <v>2024</v>
      </c>
      <c r="AC2263" s="12">
        <f>MONTH([1]!Table1[[#This Row],[Order_Date]])</f>
        <v>10</v>
      </c>
      <c r="AD2263" s="12" t="str">
        <f t="shared" si="105"/>
        <v>Oct</v>
      </c>
      <c r="AE2263" s="12" t="str">
        <f t="shared" si="106"/>
        <v>Q4</v>
      </c>
      <c r="AF2263" s="12" t="str">
        <f t="shared" si="107"/>
        <v>2024-Oct</v>
      </c>
      <c r="AG2263" s="12">
        <f>COUNTIF(C:C,Table1[[#This Row],[Customer_ID]])</f>
        <v>12</v>
      </c>
      <c r="AH2263" s="18" t="e">
        <f>IF([1]!Table1[[#This Row],[Customer_order_count]] &gt;= 10,"FREQUENT",IF([1]!Table1[[#This Row],[Customer_order_count]] &lt;= 10,"REGULAR","OCASSIONAL"))</f>
        <v>#REF!</v>
      </c>
    </row>
    <row r="2264" spans="1:34" x14ac:dyDescent="0.25">
      <c r="A2264" s="1" t="s">
        <v>191</v>
      </c>
      <c r="B2264" s="2">
        <v>45979</v>
      </c>
      <c r="C2264" s="3" t="s">
        <v>21</v>
      </c>
      <c r="D2264" s="4" t="s">
        <v>22</v>
      </c>
      <c r="E2264" s="4" t="s">
        <v>3</v>
      </c>
      <c r="F2264" s="5">
        <v>39</v>
      </c>
      <c r="G2264" s="3" t="s">
        <v>4</v>
      </c>
      <c r="H2264" s="3" t="s">
        <v>5</v>
      </c>
      <c r="I2264" s="3" t="s">
        <v>65</v>
      </c>
      <c r="J2264" s="3" t="s">
        <v>66</v>
      </c>
      <c r="K2264" s="3" t="s">
        <v>25</v>
      </c>
      <c r="L2264" s="5">
        <v>3</v>
      </c>
      <c r="M2264" s="5">
        <v>2500</v>
      </c>
      <c r="N2264" s="6">
        <v>0.1</v>
      </c>
      <c r="O2264" s="5">
        <v>6750</v>
      </c>
      <c r="P2264" s="5">
        <v>4800</v>
      </c>
      <c r="Q2264" s="5">
        <f>Table1[[#This Row],[Sales]]-Table1[[#This Row],[Cost]]</f>
        <v>1950</v>
      </c>
      <c r="R2264" s="3" t="s">
        <v>17</v>
      </c>
      <c r="S2264" s="3" t="s">
        <v>10</v>
      </c>
      <c r="T2264" s="3" t="s">
        <v>40</v>
      </c>
      <c r="U2264" s="3" t="s">
        <v>27</v>
      </c>
      <c r="V2264" s="6">
        <f>Table1[[#This Row],[Profit]]/Table1[[#This Row],[Sales]]</f>
        <v>0.28888888888888886</v>
      </c>
      <c r="W2264" s="3">
        <f>[1]!Table1[[#This Row],[Sales]]-[1]!Table1[[#This Row],[Cost]]-[1]!Table1[[#This Row],[Profit]]</f>
        <v>0</v>
      </c>
      <c r="X2264" s="3">
        <f>[1]!Table1[[#This Row],[Quantity]]*[1]!Table1[[#This Row],[Unit_Price]]</f>
        <v>7500</v>
      </c>
      <c r="Y2264" s="7">
        <f>[1]!Table1[[#This Row],[Gross_Sales]]*[1]!Table1[[#This Row],[Discount]]</f>
        <v>750</v>
      </c>
      <c r="Z2264" s="8">
        <f>[1]!Table1[[#This Row],[Gross_Sales]]*[1]!Table1[[#This Row],[Discount_amount]]</f>
        <v>5625000</v>
      </c>
      <c r="AA2264" s="6">
        <f>IFERROR([1]!Table1[[#This Row],[Profit]]/[1]!Table1[[#This Row],[Sales]],0)</f>
        <v>0.28888888888888886</v>
      </c>
      <c r="AB2264" s="3">
        <f>YEAR([1]!Table1[[#This Row],[Order_Date]])</f>
        <v>2025</v>
      </c>
      <c r="AC2264" s="3">
        <f>MONTH([1]!Table1[[#This Row],[Order_Date]])</f>
        <v>11</v>
      </c>
      <c r="AD2264" s="3" t="str">
        <f t="shared" si="105"/>
        <v>Nov</v>
      </c>
      <c r="AE2264" s="3" t="str">
        <f t="shared" si="106"/>
        <v>Q4</v>
      </c>
      <c r="AF2264" s="3" t="str">
        <f t="shared" si="107"/>
        <v>2025-Nov</v>
      </c>
      <c r="AG2264" s="3">
        <f>COUNTIF(C:C,Table1[[#This Row],[Customer_ID]])</f>
        <v>37</v>
      </c>
      <c r="AH2264" s="9" t="e">
        <f>IF([1]!Table1[[#This Row],[Customer_order_count]] &gt;= 10,"FREQUENT",IF([1]!Table1[[#This Row],[Customer_order_count]] &lt;= 10,"REGULAR","OCASSIONAL"))</f>
        <v>#REF!</v>
      </c>
    </row>
    <row r="2265" spans="1:34" x14ac:dyDescent="0.25">
      <c r="A2265" s="10" t="s">
        <v>3117</v>
      </c>
      <c r="B2265" s="11">
        <v>45990</v>
      </c>
      <c r="C2265" s="12" t="s">
        <v>593</v>
      </c>
      <c r="D2265" s="13" t="s">
        <v>594</v>
      </c>
      <c r="E2265" s="13" t="s">
        <v>3</v>
      </c>
      <c r="F2265" s="14">
        <v>43</v>
      </c>
      <c r="G2265" s="12" t="s">
        <v>263</v>
      </c>
      <c r="H2265" s="12" t="s">
        <v>5</v>
      </c>
      <c r="I2265" s="12" t="s">
        <v>44</v>
      </c>
      <c r="J2265" s="12" t="s">
        <v>45</v>
      </c>
      <c r="K2265" s="12" t="s">
        <v>46</v>
      </c>
      <c r="L2265" s="14">
        <v>2</v>
      </c>
      <c r="M2265" s="14">
        <v>2500</v>
      </c>
      <c r="N2265" s="15">
        <v>0.05</v>
      </c>
      <c r="O2265" s="14">
        <v>4750</v>
      </c>
      <c r="P2265" s="14">
        <v>3000</v>
      </c>
      <c r="Q2265" s="5">
        <f>Table1[[#This Row],[Sales]]-Table1[[#This Row],[Cost]]</f>
        <v>1750</v>
      </c>
      <c r="R2265" s="12" t="s">
        <v>26</v>
      </c>
      <c r="S2265" s="12" t="s">
        <v>10</v>
      </c>
      <c r="T2265" s="12" t="s">
        <v>40</v>
      </c>
      <c r="U2265" s="12" t="s">
        <v>27</v>
      </c>
      <c r="V2265" s="6">
        <f>Table1[[#This Row],[Profit]]/Table1[[#This Row],[Sales]]</f>
        <v>0.36842105263157893</v>
      </c>
      <c r="W2265" s="12">
        <f>[1]!Table1[[#This Row],[Sales]]-[1]!Table1[[#This Row],[Cost]]-[1]!Table1[[#This Row],[Profit]]</f>
        <v>0</v>
      </c>
      <c r="X2265" s="12">
        <f>[1]!Table1[[#This Row],[Quantity]]*[1]!Table1[[#This Row],[Unit_Price]]</f>
        <v>5000</v>
      </c>
      <c r="Y2265" s="16">
        <f>[1]!Table1[[#This Row],[Gross_Sales]]*[1]!Table1[[#This Row],[Discount]]</f>
        <v>250</v>
      </c>
      <c r="Z2265" s="17">
        <f>[1]!Table1[[#This Row],[Gross_Sales]]*[1]!Table1[[#This Row],[Discount_amount]]</f>
        <v>1250000</v>
      </c>
      <c r="AA2265" s="15">
        <f>IFERROR([1]!Table1[[#This Row],[Profit]]/[1]!Table1[[#This Row],[Sales]],0)</f>
        <v>0.36842105263157893</v>
      </c>
      <c r="AB2265" s="12">
        <f>YEAR([1]!Table1[[#This Row],[Order_Date]])</f>
        <v>2025</v>
      </c>
      <c r="AC2265" s="12">
        <f>MONTH([1]!Table1[[#This Row],[Order_Date]])</f>
        <v>11</v>
      </c>
      <c r="AD2265" s="12" t="str">
        <f t="shared" si="105"/>
        <v>Nov</v>
      </c>
      <c r="AE2265" s="12" t="str">
        <f t="shared" si="106"/>
        <v>Q4</v>
      </c>
      <c r="AF2265" s="12" t="str">
        <f t="shared" si="107"/>
        <v>2025-Nov</v>
      </c>
      <c r="AG2265" s="12">
        <f>COUNTIF(C:C,Table1[[#This Row],[Customer_ID]])</f>
        <v>17</v>
      </c>
      <c r="AH2265" s="18" t="e">
        <f>IF([1]!Table1[[#This Row],[Customer_order_count]] &gt;= 10,"FREQUENT",IF([1]!Table1[[#This Row],[Customer_order_count]] &lt;= 10,"REGULAR","OCASSIONAL"))</f>
        <v>#REF!</v>
      </c>
    </row>
    <row r="2266" spans="1:34" x14ac:dyDescent="0.25">
      <c r="A2266" s="1" t="s">
        <v>3118</v>
      </c>
      <c r="B2266" s="2">
        <v>45493</v>
      </c>
      <c r="C2266" s="3" t="s">
        <v>2305</v>
      </c>
      <c r="D2266" s="4" t="s">
        <v>1179</v>
      </c>
      <c r="E2266" s="4" t="s">
        <v>16</v>
      </c>
      <c r="F2266" s="5">
        <v>20</v>
      </c>
      <c r="G2266" s="3" t="s">
        <v>284</v>
      </c>
      <c r="H2266" s="3" t="s">
        <v>285</v>
      </c>
      <c r="I2266" s="3" t="s">
        <v>102</v>
      </c>
      <c r="J2266" s="3" t="s">
        <v>103</v>
      </c>
      <c r="K2266" s="3" t="s">
        <v>25</v>
      </c>
      <c r="L2266" s="5">
        <v>1</v>
      </c>
      <c r="M2266" s="5">
        <v>28000</v>
      </c>
      <c r="N2266" s="6">
        <v>0</v>
      </c>
      <c r="O2266" s="5">
        <v>28000</v>
      </c>
      <c r="P2266" s="5">
        <v>21000</v>
      </c>
      <c r="Q2266" s="5">
        <f>Table1[[#This Row],[Sales]]-Table1[[#This Row],[Cost]]</f>
        <v>7000</v>
      </c>
      <c r="R2266" s="3" t="s">
        <v>77</v>
      </c>
      <c r="S2266" s="3" t="s">
        <v>10</v>
      </c>
      <c r="T2266" s="3" t="s">
        <v>33</v>
      </c>
      <c r="U2266" s="3" t="s">
        <v>12</v>
      </c>
      <c r="V2266" s="6">
        <f>Table1[[#This Row],[Profit]]/Table1[[#This Row],[Sales]]</f>
        <v>0.25</v>
      </c>
      <c r="W2266" s="3">
        <f>[1]!Table1[[#This Row],[Sales]]-[1]!Table1[[#This Row],[Cost]]-[1]!Table1[[#This Row],[Profit]]</f>
        <v>0</v>
      </c>
      <c r="X2266" s="3">
        <f>[1]!Table1[[#This Row],[Quantity]]*[1]!Table1[[#This Row],[Unit_Price]]</f>
        <v>28000</v>
      </c>
      <c r="Y2266" s="7">
        <f>[1]!Table1[[#This Row],[Gross_Sales]]*[1]!Table1[[#This Row],[Discount]]</f>
        <v>0</v>
      </c>
      <c r="Z2266" s="8">
        <f>[1]!Table1[[#This Row],[Gross_Sales]]*[1]!Table1[[#This Row],[Discount_amount]]</f>
        <v>0</v>
      </c>
      <c r="AA2266" s="6">
        <f>IFERROR([1]!Table1[[#This Row],[Profit]]/[1]!Table1[[#This Row],[Sales]],0)</f>
        <v>0.25</v>
      </c>
      <c r="AB2266" s="3">
        <f>YEAR([1]!Table1[[#This Row],[Order_Date]])</f>
        <v>2024</v>
      </c>
      <c r="AC2266" s="3">
        <f>MONTH([1]!Table1[[#This Row],[Order_Date]])</f>
        <v>7</v>
      </c>
      <c r="AD2266" s="3" t="str">
        <f t="shared" si="105"/>
        <v>Jul</v>
      </c>
      <c r="AE2266" s="3" t="str">
        <f t="shared" si="106"/>
        <v>Q3</v>
      </c>
      <c r="AF2266" s="3" t="str">
        <f t="shared" si="107"/>
        <v>2024-Jul</v>
      </c>
      <c r="AG2266" s="3">
        <f>COUNTIF(C:C,Table1[[#This Row],[Customer_ID]])</f>
        <v>4</v>
      </c>
      <c r="AH2266" s="9" t="e">
        <f>IF([1]!Table1[[#This Row],[Customer_order_count]] &gt;= 10,"FREQUENT",IF([1]!Table1[[#This Row],[Customer_order_count]] &lt;= 10,"REGULAR","OCASSIONAL"))</f>
        <v>#REF!</v>
      </c>
    </row>
    <row r="2267" spans="1:34" x14ac:dyDescent="0.25">
      <c r="A2267" s="10" t="s">
        <v>3119</v>
      </c>
      <c r="B2267" s="11">
        <v>45573</v>
      </c>
      <c r="C2267" s="12" t="s">
        <v>100</v>
      </c>
      <c r="D2267" s="13" t="s">
        <v>101</v>
      </c>
      <c r="E2267" s="13" t="s">
        <v>3</v>
      </c>
      <c r="F2267" s="14">
        <v>40</v>
      </c>
      <c r="G2267" s="12" t="s">
        <v>4</v>
      </c>
      <c r="H2267" s="12" t="s">
        <v>5</v>
      </c>
      <c r="I2267" s="12" t="s">
        <v>44</v>
      </c>
      <c r="J2267" s="12" t="s">
        <v>45</v>
      </c>
      <c r="K2267" s="12" t="s">
        <v>46</v>
      </c>
      <c r="L2267" s="14">
        <v>1</v>
      </c>
      <c r="M2267" s="14">
        <v>2500</v>
      </c>
      <c r="N2267" s="15">
        <v>0.15</v>
      </c>
      <c r="O2267" s="14">
        <v>2125</v>
      </c>
      <c r="P2267" s="14">
        <v>1500</v>
      </c>
      <c r="Q2267" s="5">
        <f>Table1[[#This Row],[Sales]]-Table1[[#This Row],[Cost]]</f>
        <v>625</v>
      </c>
      <c r="R2267" s="12" t="s">
        <v>26</v>
      </c>
      <c r="S2267" s="12" t="s">
        <v>10</v>
      </c>
      <c r="T2267" s="12" t="s">
        <v>40</v>
      </c>
      <c r="U2267" s="12" t="s">
        <v>27</v>
      </c>
      <c r="V2267" s="6">
        <f>Table1[[#This Row],[Profit]]/Table1[[#This Row],[Sales]]</f>
        <v>0.29411764705882354</v>
      </c>
      <c r="W2267" s="12">
        <f>[1]!Table1[[#This Row],[Sales]]-[1]!Table1[[#This Row],[Cost]]-[1]!Table1[[#This Row],[Profit]]</f>
        <v>0</v>
      </c>
      <c r="X2267" s="12">
        <f>[1]!Table1[[#This Row],[Quantity]]*[1]!Table1[[#This Row],[Unit_Price]]</f>
        <v>2500</v>
      </c>
      <c r="Y2267" s="16">
        <f>[1]!Table1[[#This Row],[Gross_Sales]]*[1]!Table1[[#This Row],[Discount]]</f>
        <v>375</v>
      </c>
      <c r="Z2267" s="17">
        <f>[1]!Table1[[#This Row],[Gross_Sales]]*[1]!Table1[[#This Row],[Discount_amount]]</f>
        <v>937500</v>
      </c>
      <c r="AA2267" s="15">
        <f>IFERROR([1]!Table1[[#This Row],[Profit]]/[1]!Table1[[#This Row],[Sales]],0)</f>
        <v>0.29411764705882354</v>
      </c>
      <c r="AB2267" s="12">
        <f>YEAR([1]!Table1[[#This Row],[Order_Date]])</f>
        <v>2024</v>
      </c>
      <c r="AC2267" s="12">
        <f>MONTH([1]!Table1[[#This Row],[Order_Date]])</f>
        <v>10</v>
      </c>
      <c r="AD2267" s="12" t="str">
        <f t="shared" si="105"/>
        <v>Oct</v>
      </c>
      <c r="AE2267" s="12" t="str">
        <f t="shared" si="106"/>
        <v>Q4</v>
      </c>
      <c r="AF2267" s="12" t="str">
        <f t="shared" si="107"/>
        <v>2024-Oct</v>
      </c>
      <c r="AG2267" s="12">
        <f>COUNTIF(C:C,Table1[[#This Row],[Customer_ID]])</f>
        <v>12</v>
      </c>
      <c r="AH2267" s="18" t="e">
        <f>IF([1]!Table1[[#This Row],[Customer_order_count]] &gt;= 10,"FREQUENT",IF([1]!Table1[[#This Row],[Customer_order_count]] &lt;= 10,"REGULAR","OCASSIONAL"))</f>
        <v>#REF!</v>
      </c>
    </row>
    <row r="2268" spans="1:34" x14ac:dyDescent="0.25">
      <c r="A2268" s="1" t="s">
        <v>3120</v>
      </c>
      <c r="B2268" s="2">
        <v>45907</v>
      </c>
      <c r="C2268" s="3" t="s">
        <v>434</v>
      </c>
      <c r="D2268" s="4" t="s">
        <v>435</v>
      </c>
      <c r="E2268" s="4" t="s">
        <v>16</v>
      </c>
      <c r="F2268" s="5">
        <v>26</v>
      </c>
      <c r="G2268" s="3" t="s">
        <v>280</v>
      </c>
      <c r="H2268" s="3" t="s">
        <v>270</v>
      </c>
      <c r="I2268" s="3" t="s">
        <v>68</v>
      </c>
      <c r="J2268" s="3" t="s">
        <v>69</v>
      </c>
      <c r="K2268" s="3" t="s">
        <v>39</v>
      </c>
      <c r="L2268" s="5">
        <v>2</v>
      </c>
      <c r="M2268" s="5">
        <v>3500</v>
      </c>
      <c r="N2268" s="6">
        <v>0.05</v>
      </c>
      <c r="O2268" s="5">
        <v>6650</v>
      </c>
      <c r="P2268" s="5">
        <v>4600</v>
      </c>
      <c r="Q2268" s="5">
        <f>Table1[[#This Row],[Sales]]-Table1[[#This Row],[Cost]]</f>
        <v>2050</v>
      </c>
      <c r="R2268" s="3" t="s">
        <v>17</v>
      </c>
      <c r="S2268" s="3" t="s">
        <v>10</v>
      </c>
      <c r="T2268" s="3" t="s">
        <v>33</v>
      </c>
      <c r="U2268" s="3" t="s">
        <v>27</v>
      </c>
      <c r="V2268" s="6">
        <f>Table1[[#This Row],[Profit]]/Table1[[#This Row],[Sales]]</f>
        <v>0.30827067669172931</v>
      </c>
      <c r="W2268" s="3">
        <f>[1]!Table1[[#This Row],[Sales]]-[1]!Table1[[#This Row],[Cost]]-[1]!Table1[[#This Row],[Profit]]</f>
        <v>0</v>
      </c>
      <c r="X2268" s="3">
        <f>[1]!Table1[[#This Row],[Quantity]]*[1]!Table1[[#This Row],[Unit_Price]]</f>
        <v>7000</v>
      </c>
      <c r="Y2268" s="7">
        <f>[1]!Table1[[#This Row],[Gross_Sales]]*[1]!Table1[[#This Row],[Discount]]</f>
        <v>350</v>
      </c>
      <c r="Z2268" s="8">
        <f>[1]!Table1[[#This Row],[Gross_Sales]]*[1]!Table1[[#This Row],[Discount_amount]]</f>
        <v>2450000</v>
      </c>
      <c r="AA2268" s="6">
        <f>IFERROR([1]!Table1[[#This Row],[Profit]]/[1]!Table1[[#This Row],[Sales]],0)</f>
        <v>0.30827067669172931</v>
      </c>
      <c r="AB2268" s="3">
        <f>YEAR([1]!Table1[[#This Row],[Order_Date]])</f>
        <v>2025</v>
      </c>
      <c r="AC2268" s="3">
        <f>MONTH([1]!Table1[[#This Row],[Order_Date]])</f>
        <v>9</v>
      </c>
      <c r="AD2268" s="3" t="str">
        <f t="shared" si="105"/>
        <v>Sep</v>
      </c>
      <c r="AE2268" s="3" t="str">
        <f t="shared" si="106"/>
        <v>Q3</v>
      </c>
      <c r="AF2268" s="3" t="str">
        <f t="shared" si="107"/>
        <v>2025-Sep</v>
      </c>
      <c r="AG2268" s="3">
        <f>COUNTIF(C:C,Table1[[#This Row],[Customer_ID]])</f>
        <v>32</v>
      </c>
      <c r="AH2268" s="9" t="e">
        <f>IF([1]!Table1[[#This Row],[Customer_order_count]] &gt;= 10,"FREQUENT",IF([1]!Table1[[#This Row],[Customer_order_count]] &lt;= 10,"REGULAR","OCASSIONAL"))</f>
        <v>#REF!</v>
      </c>
    </row>
    <row r="2269" spans="1:34" x14ac:dyDescent="0.25">
      <c r="A2269" s="10" t="s">
        <v>3121</v>
      </c>
      <c r="B2269" s="11">
        <v>45313</v>
      </c>
      <c r="C2269" s="12" t="s">
        <v>447</v>
      </c>
      <c r="D2269" s="13" t="s">
        <v>448</v>
      </c>
      <c r="E2269" s="13" t="s">
        <v>16</v>
      </c>
      <c r="F2269" s="14">
        <v>21</v>
      </c>
      <c r="G2269" s="12" t="s">
        <v>275</v>
      </c>
      <c r="H2269" s="12" t="s">
        <v>276</v>
      </c>
      <c r="I2269" s="12" t="s">
        <v>344</v>
      </c>
      <c r="J2269" s="12" t="s">
        <v>345</v>
      </c>
      <c r="K2269" s="12" t="s">
        <v>39</v>
      </c>
      <c r="L2269" s="14">
        <v>1</v>
      </c>
      <c r="M2269" s="14">
        <v>2200</v>
      </c>
      <c r="N2269" s="15">
        <v>0.05</v>
      </c>
      <c r="O2269" s="14">
        <v>2090</v>
      </c>
      <c r="P2269" s="14">
        <v>1400</v>
      </c>
      <c r="Q2269" s="5">
        <f>Table1[[#This Row],[Sales]]-Table1[[#This Row],[Cost]]</f>
        <v>690</v>
      </c>
      <c r="R2269" s="12" t="s">
        <v>26</v>
      </c>
      <c r="S2269" s="12" t="s">
        <v>10</v>
      </c>
      <c r="T2269" s="12" t="s">
        <v>18</v>
      </c>
      <c r="U2269" s="12" t="s">
        <v>27</v>
      </c>
      <c r="V2269" s="6">
        <f>Table1[[#This Row],[Profit]]/Table1[[#This Row],[Sales]]</f>
        <v>0.33014354066985646</v>
      </c>
      <c r="W2269" s="12">
        <f>[1]!Table1[[#This Row],[Sales]]-[1]!Table1[[#This Row],[Cost]]-[1]!Table1[[#This Row],[Profit]]</f>
        <v>0</v>
      </c>
      <c r="X2269" s="12">
        <f>[1]!Table1[[#This Row],[Quantity]]*[1]!Table1[[#This Row],[Unit_Price]]</f>
        <v>2200</v>
      </c>
      <c r="Y2269" s="16">
        <f>[1]!Table1[[#This Row],[Gross_Sales]]*[1]!Table1[[#This Row],[Discount]]</f>
        <v>110</v>
      </c>
      <c r="Z2269" s="17">
        <f>[1]!Table1[[#This Row],[Gross_Sales]]*[1]!Table1[[#This Row],[Discount_amount]]</f>
        <v>242000</v>
      </c>
      <c r="AA2269" s="15">
        <f>IFERROR([1]!Table1[[#This Row],[Profit]]/[1]!Table1[[#This Row],[Sales]],0)</f>
        <v>0.33014354066985646</v>
      </c>
      <c r="AB2269" s="12">
        <f>YEAR([1]!Table1[[#This Row],[Order_Date]])</f>
        <v>2024</v>
      </c>
      <c r="AC2269" s="12">
        <f>MONTH([1]!Table1[[#This Row],[Order_Date]])</f>
        <v>1</v>
      </c>
      <c r="AD2269" s="12" t="str">
        <f t="shared" si="105"/>
        <v>Jan</v>
      </c>
      <c r="AE2269" s="12" t="str">
        <f t="shared" si="106"/>
        <v>Q1</v>
      </c>
      <c r="AF2269" s="12" t="str">
        <f t="shared" si="107"/>
        <v>2024-Jan</v>
      </c>
      <c r="AG2269" s="12">
        <f>COUNTIF(C:C,Table1[[#This Row],[Customer_ID]])</f>
        <v>22</v>
      </c>
      <c r="AH2269" s="18" t="e">
        <f>IF([1]!Table1[[#This Row],[Customer_order_count]] &gt;= 10,"FREQUENT",IF([1]!Table1[[#This Row],[Customer_order_count]] &lt;= 10,"REGULAR","OCASSIONAL"))</f>
        <v>#REF!</v>
      </c>
    </row>
    <row r="2270" spans="1:34" x14ac:dyDescent="0.25">
      <c r="A2270" s="1" t="s">
        <v>3122</v>
      </c>
      <c r="B2270" s="2">
        <v>45881</v>
      </c>
      <c r="C2270" s="3" t="s">
        <v>391</v>
      </c>
      <c r="D2270" s="4" t="s">
        <v>392</v>
      </c>
      <c r="E2270" s="4" t="s">
        <v>3</v>
      </c>
      <c r="F2270" s="5">
        <v>50</v>
      </c>
      <c r="G2270" s="3" t="s">
        <v>263</v>
      </c>
      <c r="H2270" s="3" t="s">
        <v>5</v>
      </c>
      <c r="I2270" s="3" t="s">
        <v>23</v>
      </c>
      <c r="J2270" s="3" t="s">
        <v>24</v>
      </c>
      <c r="K2270" s="3" t="s">
        <v>25</v>
      </c>
      <c r="L2270" s="5">
        <v>1</v>
      </c>
      <c r="M2270" s="5">
        <v>55000</v>
      </c>
      <c r="N2270" s="6">
        <v>0.2</v>
      </c>
      <c r="O2270" s="5">
        <v>44000</v>
      </c>
      <c r="P2270" s="5">
        <v>40000</v>
      </c>
      <c r="Q2270" s="5">
        <f>Table1[[#This Row],[Sales]]-Table1[[#This Row],[Cost]]</f>
        <v>4000</v>
      </c>
      <c r="R2270" s="3" t="s">
        <v>77</v>
      </c>
      <c r="S2270" s="3" t="s">
        <v>10</v>
      </c>
      <c r="T2270" s="3" t="s">
        <v>33</v>
      </c>
      <c r="U2270" s="3" t="s">
        <v>27</v>
      </c>
      <c r="V2270" s="6">
        <f>Table1[[#This Row],[Profit]]/Table1[[#This Row],[Sales]]</f>
        <v>9.0909090909090912E-2</v>
      </c>
      <c r="W2270" s="3">
        <f>[1]!Table1[[#This Row],[Sales]]-[1]!Table1[[#This Row],[Cost]]-[1]!Table1[[#This Row],[Profit]]</f>
        <v>0</v>
      </c>
      <c r="X2270" s="3">
        <f>[1]!Table1[[#This Row],[Quantity]]*[1]!Table1[[#This Row],[Unit_Price]]</f>
        <v>55000</v>
      </c>
      <c r="Y2270" s="7">
        <f>[1]!Table1[[#This Row],[Gross_Sales]]*[1]!Table1[[#This Row],[Discount]]</f>
        <v>11000</v>
      </c>
      <c r="Z2270" s="8">
        <f>[1]!Table1[[#This Row],[Gross_Sales]]*[1]!Table1[[#This Row],[Discount_amount]]</f>
        <v>605000000</v>
      </c>
      <c r="AA2270" s="6">
        <f>IFERROR([1]!Table1[[#This Row],[Profit]]/[1]!Table1[[#This Row],[Sales]],0)</f>
        <v>9.0909090909090912E-2</v>
      </c>
      <c r="AB2270" s="3">
        <f>YEAR([1]!Table1[[#This Row],[Order_Date]])</f>
        <v>2025</v>
      </c>
      <c r="AC2270" s="3">
        <f>MONTH([1]!Table1[[#This Row],[Order_Date]])</f>
        <v>8</v>
      </c>
      <c r="AD2270" s="3" t="str">
        <f t="shared" si="105"/>
        <v>Aug</v>
      </c>
      <c r="AE2270" s="3" t="str">
        <f t="shared" si="106"/>
        <v>Q3</v>
      </c>
      <c r="AF2270" s="3" t="str">
        <f t="shared" si="107"/>
        <v>2025-Aug</v>
      </c>
      <c r="AG2270" s="3">
        <f>COUNTIF(C:C,Table1[[#This Row],[Customer_ID]])</f>
        <v>8</v>
      </c>
      <c r="AH2270" s="9" t="e">
        <f>IF([1]!Table1[[#This Row],[Customer_order_count]] &gt;= 10,"FREQUENT",IF([1]!Table1[[#This Row],[Customer_order_count]] &lt;= 10,"REGULAR","OCASSIONAL"))</f>
        <v>#REF!</v>
      </c>
    </row>
    <row r="2271" spans="1:34" x14ac:dyDescent="0.25">
      <c r="A2271" s="10" t="s">
        <v>3123</v>
      </c>
      <c r="B2271" s="11">
        <v>45704</v>
      </c>
      <c r="C2271" s="12" t="s">
        <v>2655</v>
      </c>
      <c r="D2271" s="12" t="s">
        <v>2656</v>
      </c>
      <c r="E2271" s="12" t="s">
        <v>3</v>
      </c>
      <c r="F2271" s="12">
        <v>21</v>
      </c>
      <c r="G2271" s="12" t="s">
        <v>317</v>
      </c>
      <c r="H2271" s="12" t="s">
        <v>5</v>
      </c>
      <c r="I2271" s="12" t="s">
        <v>102</v>
      </c>
      <c r="J2271" s="12" t="s">
        <v>103</v>
      </c>
      <c r="K2271" s="12" t="s">
        <v>25</v>
      </c>
      <c r="L2271" s="12">
        <v>1</v>
      </c>
      <c r="M2271" s="12">
        <v>28000</v>
      </c>
      <c r="N2271" s="12">
        <v>0.2</v>
      </c>
      <c r="O2271" s="12">
        <v>0</v>
      </c>
      <c r="P2271" s="12">
        <v>21000</v>
      </c>
      <c r="Q2271" s="5">
        <f>Table1[[#This Row],[Sales]]-Table1[[#This Row],[Cost]]</f>
        <v>-21000</v>
      </c>
      <c r="R2271" s="12" t="s">
        <v>77</v>
      </c>
      <c r="S2271" s="12" t="s">
        <v>291</v>
      </c>
      <c r="T2271" s="12" t="s">
        <v>18</v>
      </c>
      <c r="U2271" s="12" t="s">
        <v>19</v>
      </c>
      <c r="V2271" s="3" t="e">
        <f>Table1[[#This Row],[Profit]]/Table1[[#This Row],[Sales]]</f>
        <v>#DIV/0!</v>
      </c>
      <c r="W2271" s="12">
        <f>[1]!Table1[[#This Row],[Sales]]-[1]!Table1[[#This Row],[Cost]]-[1]!Table1[[#This Row],[Profit]]</f>
        <v>-21000</v>
      </c>
      <c r="X2271" s="12">
        <f>[1]!Table1[[#This Row],[Quantity]]*[1]!Table1[[#This Row],[Unit_Price]]</f>
        <v>28000</v>
      </c>
      <c r="Y2271" s="12">
        <f>[1]!Table1[[#This Row],[Gross_Sales]]*[1]!Table1[[#This Row],[Discount]]</f>
        <v>5600</v>
      </c>
      <c r="Z2271" s="12">
        <f>[1]!Table1[[#This Row],[Gross_Sales]]*[1]!Table1[[#This Row],[Discount_amount]]</f>
        <v>156800000</v>
      </c>
      <c r="AA2271" s="12">
        <f>IFERROR([1]!Table1[[#This Row],[Profit]]/[1]!Table1[[#This Row],[Sales]],0)</f>
        <v>0</v>
      </c>
      <c r="AB2271" s="12">
        <f>YEAR([1]!Table1[[#This Row],[Order_Date]])</f>
        <v>2025</v>
      </c>
      <c r="AC2271" s="12">
        <f>MONTH([1]!Table1[[#This Row],[Order_Date]])</f>
        <v>2</v>
      </c>
      <c r="AD2271" s="12" t="str">
        <f t="shared" si="105"/>
        <v>Feb</v>
      </c>
      <c r="AE2271" s="12" t="str">
        <f t="shared" si="106"/>
        <v>Q1</v>
      </c>
      <c r="AF2271" s="12" t="str">
        <f t="shared" si="107"/>
        <v>2025-Feb</v>
      </c>
      <c r="AG2271" s="12">
        <f>COUNTIF(C:C,Table1[[#This Row],[Customer_ID]])</f>
        <v>4</v>
      </c>
      <c r="AH2271" s="18" t="e">
        <f>IF([1]!Table1[[#This Row],[Customer_order_count]] &gt;= 10,"FREQUENT",IF([1]!Table1[[#This Row],[Customer_order_count]] &lt;= 10,"REGULAR","OCASSIONAL"))</f>
        <v>#REF!</v>
      </c>
    </row>
    <row r="2272" spans="1:34" x14ac:dyDescent="0.25">
      <c r="A2272" s="1" t="s">
        <v>3124</v>
      </c>
      <c r="B2272" s="2">
        <v>45332</v>
      </c>
      <c r="C2272" s="3" t="s">
        <v>456</v>
      </c>
      <c r="D2272" s="4" t="s">
        <v>457</v>
      </c>
      <c r="E2272" s="4" t="s">
        <v>16</v>
      </c>
      <c r="F2272" s="5">
        <v>21</v>
      </c>
      <c r="G2272" s="3" t="s">
        <v>275</v>
      </c>
      <c r="H2272" s="3" t="s">
        <v>276</v>
      </c>
      <c r="I2272" s="3" t="s">
        <v>68</v>
      </c>
      <c r="J2272" s="3" t="s">
        <v>69</v>
      </c>
      <c r="K2272" s="3" t="s">
        <v>39</v>
      </c>
      <c r="L2272" s="5">
        <v>1</v>
      </c>
      <c r="M2272" s="5">
        <v>3500</v>
      </c>
      <c r="N2272" s="6">
        <v>0.05</v>
      </c>
      <c r="O2272" s="5">
        <v>3325</v>
      </c>
      <c r="P2272" s="5">
        <v>2300</v>
      </c>
      <c r="Q2272" s="5">
        <f>Table1[[#This Row],[Sales]]-Table1[[#This Row],[Cost]]</f>
        <v>1025</v>
      </c>
      <c r="R2272" s="3" t="s">
        <v>17</v>
      </c>
      <c r="S2272" s="3" t="s">
        <v>10</v>
      </c>
      <c r="T2272" s="3" t="s">
        <v>18</v>
      </c>
      <c r="U2272" s="3" t="s">
        <v>19</v>
      </c>
      <c r="V2272" s="6">
        <f>Table1[[#This Row],[Profit]]/Table1[[#This Row],[Sales]]</f>
        <v>0.30827067669172931</v>
      </c>
      <c r="W2272" s="3">
        <f>[1]!Table1[[#This Row],[Sales]]-[1]!Table1[[#This Row],[Cost]]-[1]!Table1[[#This Row],[Profit]]</f>
        <v>0</v>
      </c>
      <c r="X2272" s="3">
        <f>[1]!Table1[[#This Row],[Quantity]]*[1]!Table1[[#This Row],[Unit_Price]]</f>
        <v>3500</v>
      </c>
      <c r="Y2272" s="7">
        <f>[1]!Table1[[#This Row],[Gross_Sales]]*[1]!Table1[[#This Row],[Discount]]</f>
        <v>175</v>
      </c>
      <c r="Z2272" s="8">
        <f>[1]!Table1[[#This Row],[Gross_Sales]]*[1]!Table1[[#This Row],[Discount_amount]]</f>
        <v>612500</v>
      </c>
      <c r="AA2272" s="6">
        <f>IFERROR([1]!Table1[[#This Row],[Profit]]/[1]!Table1[[#This Row],[Sales]],0)</f>
        <v>0.30827067669172931</v>
      </c>
      <c r="AB2272" s="3">
        <f>YEAR([1]!Table1[[#This Row],[Order_Date]])</f>
        <v>2024</v>
      </c>
      <c r="AC2272" s="3">
        <f>MONTH([1]!Table1[[#This Row],[Order_Date]])</f>
        <v>2</v>
      </c>
      <c r="AD2272" s="3" t="str">
        <f t="shared" si="105"/>
        <v>Feb</v>
      </c>
      <c r="AE2272" s="3" t="str">
        <f t="shared" si="106"/>
        <v>Q1</v>
      </c>
      <c r="AF2272" s="3" t="str">
        <f t="shared" si="107"/>
        <v>2024-Feb</v>
      </c>
      <c r="AG2272" s="3">
        <f>COUNTIF(C:C,Table1[[#This Row],[Customer_ID]])</f>
        <v>8</v>
      </c>
      <c r="AH2272" s="9" t="e">
        <f>IF([1]!Table1[[#This Row],[Customer_order_count]] &gt;= 10,"FREQUENT",IF([1]!Table1[[#This Row],[Customer_order_count]] &lt;= 10,"REGULAR","OCASSIONAL"))</f>
        <v>#REF!</v>
      </c>
    </row>
    <row r="2273" spans="1:34" x14ac:dyDescent="0.25">
      <c r="A2273" s="10" t="s">
        <v>3125</v>
      </c>
      <c r="B2273" s="11">
        <v>45389</v>
      </c>
      <c r="C2273" s="12" t="s">
        <v>1140</v>
      </c>
      <c r="D2273" s="13" t="s">
        <v>868</v>
      </c>
      <c r="E2273" s="13" t="s">
        <v>16</v>
      </c>
      <c r="F2273" s="14">
        <v>32</v>
      </c>
      <c r="G2273" s="12" t="s">
        <v>290</v>
      </c>
      <c r="H2273" s="12" t="s">
        <v>276</v>
      </c>
      <c r="I2273" s="12" t="s">
        <v>44</v>
      </c>
      <c r="J2273" s="12" t="s">
        <v>45</v>
      </c>
      <c r="K2273" s="12" t="s">
        <v>46</v>
      </c>
      <c r="L2273" s="14">
        <v>2</v>
      </c>
      <c r="M2273" s="14">
        <v>2500</v>
      </c>
      <c r="N2273" s="15">
        <v>0.05</v>
      </c>
      <c r="O2273" s="14">
        <v>4750</v>
      </c>
      <c r="P2273" s="14">
        <v>3000</v>
      </c>
      <c r="Q2273" s="5">
        <f>Table1[[#This Row],[Sales]]-Table1[[#This Row],[Cost]]</f>
        <v>1750</v>
      </c>
      <c r="R2273" s="12" t="s">
        <v>9</v>
      </c>
      <c r="S2273" s="12" t="s">
        <v>10</v>
      </c>
      <c r="T2273" s="12" t="s">
        <v>11</v>
      </c>
      <c r="U2273" s="12" t="s">
        <v>27</v>
      </c>
      <c r="V2273" s="6">
        <f>Table1[[#This Row],[Profit]]/Table1[[#This Row],[Sales]]</f>
        <v>0.36842105263157893</v>
      </c>
      <c r="W2273" s="12">
        <f>[1]!Table1[[#This Row],[Sales]]-[1]!Table1[[#This Row],[Cost]]-[1]!Table1[[#This Row],[Profit]]</f>
        <v>0</v>
      </c>
      <c r="X2273" s="12">
        <f>[1]!Table1[[#This Row],[Quantity]]*[1]!Table1[[#This Row],[Unit_Price]]</f>
        <v>5000</v>
      </c>
      <c r="Y2273" s="16">
        <f>[1]!Table1[[#This Row],[Gross_Sales]]*[1]!Table1[[#This Row],[Discount]]</f>
        <v>250</v>
      </c>
      <c r="Z2273" s="17">
        <f>[1]!Table1[[#This Row],[Gross_Sales]]*[1]!Table1[[#This Row],[Discount_amount]]</f>
        <v>1250000</v>
      </c>
      <c r="AA2273" s="15">
        <f>IFERROR([1]!Table1[[#This Row],[Profit]]/[1]!Table1[[#This Row],[Sales]],0)</f>
        <v>0.36842105263157893</v>
      </c>
      <c r="AB2273" s="12">
        <f>YEAR([1]!Table1[[#This Row],[Order_Date]])</f>
        <v>2024</v>
      </c>
      <c r="AC2273" s="12">
        <f>MONTH([1]!Table1[[#This Row],[Order_Date]])</f>
        <v>4</v>
      </c>
      <c r="AD2273" s="12" t="str">
        <f t="shared" si="105"/>
        <v>Apr</v>
      </c>
      <c r="AE2273" s="12" t="str">
        <f t="shared" si="106"/>
        <v>Q2</v>
      </c>
      <c r="AF2273" s="12" t="str">
        <f t="shared" si="107"/>
        <v>2024-Apr</v>
      </c>
      <c r="AG2273" s="12">
        <f>COUNTIF(C:C,Table1[[#This Row],[Customer_ID]])</f>
        <v>12</v>
      </c>
      <c r="AH2273" s="18" t="e">
        <f>IF([1]!Table1[[#This Row],[Customer_order_count]] &gt;= 10,"FREQUENT",IF([1]!Table1[[#This Row],[Customer_order_count]] &lt;= 10,"REGULAR","OCASSIONAL"))</f>
        <v>#REF!</v>
      </c>
    </row>
    <row r="2274" spans="1:34" x14ac:dyDescent="0.25">
      <c r="A2274" s="1" t="s">
        <v>3126</v>
      </c>
      <c r="B2274" s="2">
        <v>45646</v>
      </c>
      <c r="C2274" s="3" t="s">
        <v>422</v>
      </c>
      <c r="D2274" s="4" t="s">
        <v>423</v>
      </c>
      <c r="E2274" s="4" t="s">
        <v>3</v>
      </c>
      <c r="F2274" s="5">
        <v>58</v>
      </c>
      <c r="G2274" s="3" t="s">
        <v>275</v>
      </c>
      <c r="H2274" s="3" t="s">
        <v>276</v>
      </c>
      <c r="I2274" s="3" t="s">
        <v>95</v>
      </c>
      <c r="J2274" s="3" t="s">
        <v>96</v>
      </c>
      <c r="K2274" s="3" t="s">
        <v>46</v>
      </c>
      <c r="L2274" s="5">
        <v>2</v>
      </c>
      <c r="M2274" s="5">
        <v>600</v>
      </c>
      <c r="N2274" s="6">
        <v>0</v>
      </c>
      <c r="O2274" s="5">
        <v>1200</v>
      </c>
      <c r="P2274" s="5">
        <v>760</v>
      </c>
      <c r="Q2274" s="5">
        <f>Table1[[#This Row],[Sales]]-Table1[[#This Row],[Cost]]</f>
        <v>440</v>
      </c>
      <c r="R2274" s="3" t="s">
        <v>26</v>
      </c>
      <c r="S2274" s="3" t="s">
        <v>10</v>
      </c>
      <c r="T2274" s="3" t="s">
        <v>40</v>
      </c>
      <c r="U2274" s="3" t="s">
        <v>12</v>
      </c>
      <c r="V2274" s="6">
        <f>Table1[[#This Row],[Profit]]/Table1[[#This Row],[Sales]]</f>
        <v>0.36666666666666664</v>
      </c>
      <c r="W2274" s="3">
        <f>[1]!Table1[[#This Row],[Sales]]-[1]!Table1[[#This Row],[Cost]]-[1]!Table1[[#This Row],[Profit]]</f>
        <v>0</v>
      </c>
      <c r="X2274" s="3">
        <f>[1]!Table1[[#This Row],[Quantity]]*[1]!Table1[[#This Row],[Unit_Price]]</f>
        <v>1200</v>
      </c>
      <c r="Y2274" s="7">
        <f>[1]!Table1[[#This Row],[Gross_Sales]]*[1]!Table1[[#This Row],[Discount]]</f>
        <v>0</v>
      </c>
      <c r="Z2274" s="8">
        <f>[1]!Table1[[#This Row],[Gross_Sales]]*[1]!Table1[[#This Row],[Discount_amount]]</f>
        <v>0</v>
      </c>
      <c r="AA2274" s="6">
        <f>IFERROR([1]!Table1[[#This Row],[Profit]]/[1]!Table1[[#This Row],[Sales]],0)</f>
        <v>0.36666666666666664</v>
      </c>
      <c r="AB2274" s="3">
        <f>YEAR([1]!Table1[[#This Row],[Order_Date]])</f>
        <v>2024</v>
      </c>
      <c r="AC2274" s="3">
        <f>MONTH([1]!Table1[[#This Row],[Order_Date]])</f>
        <v>12</v>
      </c>
      <c r="AD2274" s="3" t="str">
        <f t="shared" si="105"/>
        <v>Dec</v>
      </c>
      <c r="AE2274" s="3" t="str">
        <f t="shared" si="106"/>
        <v>Q4</v>
      </c>
      <c r="AF2274" s="3" t="str">
        <f t="shared" si="107"/>
        <v>2024-Dec</v>
      </c>
      <c r="AG2274" s="3">
        <f>COUNTIF(C:C,Table1[[#This Row],[Customer_ID]])</f>
        <v>3</v>
      </c>
      <c r="AH2274" s="9" t="e">
        <f>IF([1]!Table1[[#This Row],[Customer_order_count]] &gt;= 10,"FREQUENT",IF([1]!Table1[[#This Row],[Customer_order_count]] &lt;= 10,"REGULAR","OCASSIONAL"))</f>
        <v>#REF!</v>
      </c>
    </row>
    <row r="2275" spans="1:34" x14ac:dyDescent="0.25">
      <c r="A2275" s="10" t="s">
        <v>3127</v>
      </c>
      <c r="B2275" s="11">
        <v>45797</v>
      </c>
      <c r="C2275" s="12" t="s">
        <v>685</v>
      </c>
      <c r="D2275" s="13" t="s">
        <v>320</v>
      </c>
      <c r="E2275" s="13" t="s">
        <v>3</v>
      </c>
      <c r="F2275" s="14">
        <v>22</v>
      </c>
      <c r="G2275" s="12" t="s">
        <v>290</v>
      </c>
      <c r="H2275" s="12" t="s">
        <v>276</v>
      </c>
      <c r="I2275" s="12" t="s">
        <v>56</v>
      </c>
      <c r="J2275" s="12" t="s">
        <v>57</v>
      </c>
      <c r="K2275" s="12" t="s">
        <v>58</v>
      </c>
      <c r="L2275" s="14">
        <v>1</v>
      </c>
      <c r="M2275" s="14">
        <v>1200</v>
      </c>
      <c r="N2275" s="15">
        <v>0.1</v>
      </c>
      <c r="O2275" s="14">
        <v>1080</v>
      </c>
      <c r="P2275" s="14">
        <v>800</v>
      </c>
      <c r="Q2275" s="5">
        <f>Table1[[#This Row],[Sales]]-Table1[[#This Row],[Cost]]</f>
        <v>280</v>
      </c>
      <c r="R2275" s="12" t="s">
        <v>26</v>
      </c>
      <c r="S2275" s="12" t="s">
        <v>10</v>
      </c>
      <c r="T2275" s="12" t="s">
        <v>11</v>
      </c>
      <c r="U2275" s="12" t="s">
        <v>12</v>
      </c>
      <c r="V2275" s="6">
        <f>Table1[[#This Row],[Profit]]/Table1[[#This Row],[Sales]]</f>
        <v>0.25925925925925924</v>
      </c>
      <c r="W2275" s="12">
        <f>[1]!Table1[[#This Row],[Sales]]-[1]!Table1[[#This Row],[Cost]]-[1]!Table1[[#This Row],[Profit]]</f>
        <v>0</v>
      </c>
      <c r="X2275" s="12">
        <f>[1]!Table1[[#This Row],[Quantity]]*[1]!Table1[[#This Row],[Unit_Price]]</f>
        <v>1200</v>
      </c>
      <c r="Y2275" s="16">
        <f>[1]!Table1[[#This Row],[Gross_Sales]]*[1]!Table1[[#This Row],[Discount]]</f>
        <v>120</v>
      </c>
      <c r="Z2275" s="17">
        <f>[1]!Table1[[#This Row],[Gross_Sales]]*[1]!Table1[[#This Row],[Discount_amount]]</f>
        <v>144000</v>
      </c>
      <c r="AA2275" s="15">
        <f>IFERROR([1]!Table1[[#This Row],[Profit]]/[1]!Table1[[#This Row],[Sales]],0)</f>
        <v>0.25925925925925924</v>
      </c>
      <c r="AB2275" s="12">
        <f>YEAR([1]!Table1[[#This Row],[Order_Date]])</f>
        <v>2025</v>
      </c>
      <c r="AC2275" s="12">
        <f>MONTH([1]!Table1[[#This Row],[Order_Date]])</f>
        <v>5</v>
      </c>
      <c r="AD2275" s="12" t="str">
        <f t="shared" si="105"/>
        <v>May</v>
      </c>
      <c r="AE2275" s="12" t="str">
        <f t="shared" si="106"/>
        <v>Q2</v>
      </c>
      <c r="AF2275" s="12" t="str">
        <f t="shared" si="107"/>
        <v>2025-May</v>
      </c>
      <c r="AG2275" s="12">
        <f>COUNTIF(C:C,Table1[[#This Row],[Customer_ID]])</f>
        <v>6</v>
      </c>
      <c r="AH2275" s="18" t="e">
        <f>IF([1]!Table1[[#This Row],[Customer_order_count]] &gt;= 10,"FREQUENT",IF([1]!Table1[[#This Row],[Customer_order_count]] &lt;= 10,"REGULAR","OCASSIONAL"))</f>
        <v>#REF!</v>
      </c>
    </row>
    <row r="2276" spans="1:34" x14ac:dyDescent="0.25">
      <c r="A2276" s="1" t="s">
        <v>3128</v>
      </c>
      <c r="B2276" s="2">
        <v>45757</v>
      </c>
      <c r="C2276" s="3" t="s">
        <v>447</v>
      </c>
      <c r="D2276" s="3" t="s">
        <v>448</v>
      </c>
      <c r="E2276" s="3" t="s">
        <v>16</v>
      </c>
      <c r="F2276" s="3">
        <v>21</v>
      </c>
      <c r="G2276" s="3" t="s">
        <v>275</v>
      </c>
      <c r="H2276" s="3" t="s">
        <v>276</v>
      </c>
      <c r="I2276" s="3" t="s">
        <v>143</v>
      </c>
      <c r="J2276" s="3" t="s">
        <v>144</v>
      </c>
      <c r="K2276" s="3" t="s">
        <v>76</v>
      </c>
      <c r="L2276" s="3">
        <v>2</v>
      </c>
      <c r="M2276" s="3">
        <v>700</v>
      </c>
      <c r="N2276" s="3">
        <v>0.15</v>
      </c>
      <c r="O2276" s="3">
        <v>1190</v>
      </c>
      <c r="P2276" s="3">
        <v>1140</v>
      </c>
      <c r="Q2276" s="5">
        <f>Table1[[#This Row],[Sales]]-Table1[[#This Row],[Cost]]</f>
        <v>50</v>
      </c>
      <c r="R2276" s="3" t="s">
        <v>77</v>
      </c>
      <c r="S2276" s="3" t="s">
        <v>287</v>
      </c>
      <c r="T2276" s="3" t="s">
        <v>11</v>
      </c>
      <c r="U2276" s="3" t="s">
        <v>27</v>
      </c>
      <c r="V2276" s="6">
        <f>Table1[[#This Row],[Profit]]/Table1[[#This Row],[Sales]]</f>
        <v>4.2016806722689079E-2</v>
      </c>
      <c r="W2276" s="3">
        <f>[1]!Table1[[#This Row],[Sales]]-[1]!Table1[[#This Row],[Cost]]-[1]!Table1[[#This Row],[Profit]]</f>
        <v>-2280</v>
      </c>
      <c r="X2276" s="3">
        <f>[1]!Table1[[#This Row],[Quantity]]*[1]!Table1[[#This Row],[Unit_Price]]</f>
        <v>1400</v>
      </c>
      <c r="Y2276" s="3">
        <f>[1]!Table1[[#This Row],[Gross_Sales]]*[1]!Table1[[#This Row],[Discount]]</f>
        <v>210</v>
      </c>
      <c r="Z2276" s="3">
        <f>[1]!Table1[[#This Row],[Gross_Sales]]*[1]!Table1[[#This Row],[Discount_amount]]</f>
        <v>294000</v>
      </c>
      <c r="AA2276" s="3">
        <f>IFERROR([1]!Table1[[#This Row],[Profit]]/[1]!Table1[[#This Row],[Sales]],0)</f>
        <v>4.2016806722689079E-2</v>
      </c>
      <c r="AB2276" s="3">
        <f>YEAR([1]!Table1[[#This Row],[Order_Date]])</f>
        <v>2025</v>
      </c>
      <c r="AC2276" s="3">
        <f>MONTH([1]!Table1[[#This Row],[Order_Date]])</f>
        <v>4</v>
      </c>
      <c r="AD2276" s="3" t="str">
        <f t="shared" si="105"/>
        <v>Apr</v>
      </c>
      <c r="AE2276" s="3" t="str">
        <f t="shared" si="106"/>
        <v>Q2</v>
      </c>
      <c r="AF2276" s="3" t="str">
        <f t="shared" si="107"/>
        <v>2025-Apr</v>
      </c>
      <c r="AG2276" s="3">
        <f>COUNTIF(C:C,Table1[[#This Row],[Customer_ID]])</f>
        <v>22</v>
      </c>
      <c r="AH2276" s="9" t="e">
        <f>IF([1]!Table1[[#This Row],[Customer_order_count]] &gt;= 10,"FREQUENT",IF([1]!Table1[[#This Row],[Customer_order_count]] &lt;= 10,"REGULAR","OCASSIONAL"))</f>
        <v>#REF!</v>
      </c>
    </row>
    <row r="2277" spans="1:34" x14ac:dyDescent="0.25">
      <c r="A2277" s="10" t="s">
        <v>3129</v>
      </c>
      <c r="B2277" s="11">
        <v>45416</v>
      </c>
      <c r="C2277" s="12" t="s">
        <v>3130</v>
      </c>
      <c r="D2277" s="13" t="s">
        <v>1172</v>
      </c>
      <c r="E2277" s="13" t="s">
        <v>3</v>
      </c>
      <c r="F2277" s="14">
        <v>39</v>
      </c>
      <c r="G2277" s="12" t="s">
        <v>290</v>
      </c>
      <c r="H2277" s="12" t="s">
        <v>276</v>
      </c>
      <c r="I2277" s="12" t="s">
        <v>264</v>
      </c>
      <c r="J2277" s="12" t="s">
        <v>265</v>
      </c>
      <c r="K2277" s="12" t="s">
        <v>46</v>
      </c>
      <c r="L2277" s="14">
        <v>1</v>
      </c>
      <c r="M2277" s="14">
        <v>800</v>
      </c>
      <c r="N2277" s="15">
        <v>0</v>
      </c>
      <c r="O2277" s="14">
        <v>800</v>
      </c>
      <c r="P2277" s="14">
        <v>500</v>
      </c>
      <c r="Q2277" s="5">
        <f>Table1[[#This Row],[Sales]]-Table1[[#This Row],[Cost]]</f>
        <v>300</v>
      </c>
      <c r="R2277" s="12" t="s">
        <v>77</v>
      </c>
      <c r="S2277" s="12" t="s">
        <v>10</v>
      </c>
      <c r="T2277" s="12" t="s">
        <v>11</v>
      </c>
      <c r="U2277" s="12" t="s">
        <v>19</v>
      </c>
      <c r="V2277" s="6">
        <f>Table1[[#This Row],[Profit]]/Table1[[#This Row],[Sales]]</f>
        <v>0.375</v>
      </c>
      <c r="W2277" s="12">
        <f>[1]!Table1[[#This Row],[Sales]]-[1]!Table1[[#This Row],[Cost]]-[1]!Table1[[#This Row],[Profit]]</f>
        <v>0</v>
      </c>
      <c r="X2277" s="12">
        <f>[1]!Table1[[#This Row],[Quantity]]*[1]!Table1[[#This Row],[Unit_Price]]</f>
        <v>800</v>
      </c>
      <c r="Y2277" s="16">
        <f>[1]!Table1[[#This Row],[Gross_Sales]]*[1]!Table1[[#This Row],[Discount]]</f>
        <v>0</v>
      </c>
      <c r="Z2277" s="17">
        <f>[1]!Table1[[#This Row],[Gross_Sales]]*[1]!Table1[[#This Row],[Discount_amount]]</f>
        <v>0</v>
      </c>
      <c r="AA2277" s="15">
        <f>IFERROR([1]!Table1[[#This Row],[Profit]]/[1]!Table1[[#This Row],[Sales]],0)</f>
        <v>0.375</v>
      </c>
      <c r="AB2277" s="12">
        <f>YEAR([1]!Table1[[#This Row],[Order_Date]])</f>
        <v>2024</v>
      </c>
      <c r="AC2277" s="12">
        <f>MONTH([1]!Table1[[#This Row],[Order_Date]])</f>
        <v>5</v>
      </c>
      <c r="AD2277" s="12" t="str">
        <f t="shared" si="105"/>
        <v>May</v>
      </c>
      <c r="AE2277" s="12" t="str">
        <f t="shared" si="106"/>
        <v>Q2</v>
      </c>
      <c r="AF2277" s="12" t="str">
        <f t="shared" si="107"/>
        <v>2024-May</v>
      </c>
      <c r="AG2277" s="12">
        <f>COUNTIF(C:C,Table1[[#This Row],[Customer_ID]])</f>
        <v>3</v>
      </c>
      <c r="AH2277" s="18" t="e">
        <f>IF([1]!Table1[[#This Row],[Customer_order_count]] &gt;= 10,"FREQUENT",IF([1]!Table1[[#This Row],[Customer_order_count]] &lt;= 10,"REGULAR","OCASSIONAL"))</f>
        <v>#REF!</v>
      </c>
    </row>
    <row r="2278" spans="1:34" x14ac:dyDescent="0.25">
      <c r="A2278" s="1" t="s">
        <v>3131</v>
      </c>
      <c r="B2278" s="2">
        <v>45521</v>
      </c>
      <c r="C2278" s="3" t="s">
        <v>2779</v>
      </c>
      <c r="D2278" s="4" t="s">
        <v>2780</v>
      </c>
      <c r="E2278" s="4" t="s">
        <v>16</v>
      </c>
      <c r="F2278" s="5">
        <v>34</v>
      </c>
      <c r="G2278" s="3" t="s">
        <v>290</v>
      </c>
      <c r="H2278" s="3" t="s">
        <v>276</v>
      </c>
      <c r="I2278" s="3" t="s">
        <v>102</v>
      </c>
      <c r="J2278" s="3" t="s">
        <v>103</v>
      </c>
      <c r="K2278" s="3" t="s">
        <v>25</v>
      </c>
      <c r="L2278" s="5">
        <v>1</v>
      </c>
      <c r="M2278" s="5">
        <v>28000</v>
      </c>
      <c r="N2278" s="6">
        <v>0.15</v>
      </c>
      <c r="O2278" s="5">
        <v>23800</v>
      </c>
      <c r="P2278" s="5">
        <v>21000</v>
      </c>
      <c r="Q2278" s="5">
        <f>Table1[[#This Row],[Sales]]-Table1[[#This Row],[Cost]]</f>
        <v>2800</v>
      </c>
      <c r="R2278" s="3" t="s">
        <v>77</v>
      </c>
      <c r="S2278" s="3" t="s">
        <v>10</v>
      </c>
      <c r="T2278" s="3" t="s">
        <v>33</v>
      </c>
      <c r="U2278" s="3" t="s">
        <v>27</v>
      </c>
      <c r="V2278" s="6">
        <f>Table1[[#This Row],[Profit]]/Table1[[#This Row],[Sales]]</f>
        <v>0.11764705882352941</v>
      </c>
      <c r="W2278" s="3">
        <f>[1]!Table1[[#This Row],[Sales]]-[1]!Table1[[#This Row],[Cost]]-[1]!Table1[[#This Row],[Profit]]</f>
        <v>0</v>
      </c>
      <c r="X2278" s="3">
        <f>[1]!Table1[[#This Row],[Quantity]]*[1]!Table1[[#This Row],[Unit_Price]]</f>
        <v>28000</v>
      </c>
      <c r="Y2278" s="7">
        <f>[1]!Table1[[#This Row],[Gross_Sales]]*[1]!Table1[[#This Row],[Discount]]</f>
        <v>4200</v>
      </c>
      <c r="Z2278" s="8">
        <f>[1]!Table1[[#This Row],[Gross_Sales]]*[1]!Table1[[#This Row],[Discount_amount]]</f>
        <v>117600000</v>
      </c>
      <c r="AA2278" s="6">
        <f>IFERROR([1]!Table1[[#This Row],[Profit]]/[1]!Table1[[#This Row],[Sales]],0)</f>
        <v>0.11764705882352941</v>
      </c>
      <c r="AB2278" s="3">
        <f>YEAR([1]!Table1[[#This Row],[Order_Date]])</f>
        <v>2024</v>
      </c>
      <c r="AC2278" s="3">
        <f>MONTH([1]!Table1[[#This Row],[Order_Date]])</f>
        <v>8</v>
      </c>
      <c r="AD2278" s="3" t="str">
        <f t="shared" si="105"/>
        <v>Aug</v>
      </c>
      <c r="AE2278" s="3" t="str">
        <f t="shared" si="106"/>
        <v>Q3</v>
      </c>
      <c r="AF2278" s="3" t="str">
        <f t="shared" si="107"/>
        <v>2024-Aug</v>
      </c>
      <c r="AG2278" s="3">
        <f>COUNTIF(C:C,Table1[[#This Row],[Customer_ID]])</f>
        <v>9</v>
      </c>
      <c r="AH2278" s="9" t="e">
        <f>IF([1]!Table1[[#This Row],[Customer_order_count]] &gt;= 10,"FREQUENT",IF([1]!Table1[[#This Row],[Customer_order_count]] &lt;= 10,"REGULAR","OCASSIONAL"))</f>
        <v>#REF!</v>
      </c>
    </row>
    <row r="2279" spans="1:34" x14ac:dyDescent="0.25">
      <c r="A2279" s="10" t="s">
        <v>3132</v>
      </c>
      <c r="B2279" s="11">
        <v>45622</v>
      </c>
      <c r="C2279" s="12" t="s">
        <v>705</v>
      </c>
      <c r="D2279" s="13" t="s">
        <v>642</v>
      </c>
      <c r="E2279" s="13" t="s">
        <v>16</v>
      </c>
      <c r="F2279" s="14">
        <v>27</v>
      </c>
      <c r="G2279" s="12" t="s">
        <v>280</v>
      </c>
      <c r="H2279" s="12" t="s">
        <v>270</v>
      </c>
      <c r="I2279" s="12" t="s">
        <v>109</v>
      </c>
      <c r="J2279" s="12" t="s">
        <v>110</v>
      </c>
      <c r="K2279" s="12" t="s">
        <v>8</v>
      </c>
      <c r="L2279" s="14">
        <v>1</v>
      </c>
      <c r="M2279" s="14">
        <v>4000</v>
      </c>
      <c r="N2279" s="15">
        <v>0.05</v>
      </c>
      <c r="O2279" s="14">
        <v>3800</v>
      </c>
      <c r="P2279" s="14">
        <v>2900</v>
      </c>
      <c r="Q2279" s="5">
        <f>Table1[[#This Row],[Sales]]-Table1[[#This Row],[Cost]]</f>
        <v>900</v>
      </c>
      <c r="R2279" s="12" t="s">
        <v>9</v>
      </c>
      <c r="S2279" s="12" t="s">
        <v>10</v>
      </c>
      <c r="T2279" s="12" t="s">
        <v>40</v>
      </c>
      <c r="U2279" s="12" t="s">
        <v>27</v>
      </c>
      <c r="V2279" s="6">
        <f>Table1[[#This Row],[Profit]]/Table1[[#This Row],[Sales]]</f>
        <v>0.23684210526315788</v>
      </c>
      <c r="W2279" s="12">
        <f>[1]!Table1[[#This Row],[Sales]]-[1]!Table1[[#This Row],[Cost]]-[1]!Table1[[#This Row],[Profit]]</f>
        <v>0</v>
      </c>
      <c r="X2279" s="12">
        <f>[1]!Table1[[#This Row],[Quantity]]*[1]!Table1[[#This Row],[Unit_Price]]</f>
        <v>4000</v>
      </c>
      <c r="Y2279" s="16">
        <f>[1]!Table1[[#This Row],[Gross_Sales]]*[1]!Table1[[#This Row],[Discount]]</f>
        <v>200</v>
      </c>
      <c r="Z2279" s="17">
        <f>[1]!Table1[[#This Row],[Gross_Sales]]*[1]!Table1[[#This Row],[Discount_amount]]</f>
        <v>800000</v>
      </c>
      <c r="AA2279" s="15">
        <f>IFERROR([1]!Table1[[#This Row],[Profit]]/[1]!Table1[[#This Row],[Sales]],0)</f>
        <v>0.23684210526315788</v>
      </c>
      <c r="AB2279" s="12">
        <f>YEAR([1]!Table1[[#This Row],[Order_Date]])</f>
        <v>2024</v>
      </c>
      <c r="AC2279" s="12">
        <f>MONTH([1]!Table1[[#This Row],[Order_Date]])</f>
        <v>11</v>
      </c>
      <c r="AD2279" s="12" t="str">
        <f t="shared" si="105"/>
        <v>Nov</v>
      </c>
      <c r="AE2279" s="12" t="str">
        <f t="shared" si="106"/>
        <v>Q4</v>
      </c>
      <c r="AF2279" s="12" t="str">
        <f t="shared" si="107"/>
        <v>2024-Nov</v>
      </c>
      <c r="AG2279" s="12">
        <f>COUNTIF(C:C,Table1[[#This Row],[Customer_ID]])</f>
        <v>26</v>
      </c>
      <c r="AH2279" s="18" t="e">
        <f>IF([1]!Table1[[#This Row],[Customer_order_count]] &gt;= 10,"FREQUENT",IF([1]!Table1[[#This Row],[Customer_order_count]] &lt;= 10,"REGULAR","OCASSIONAL"))</f>
        <v>#REF!</v>
      </c>
    </row>
    <row r="2280" spans="1:34" x14ac:dyDescent="0.25">
      <c r="A2280" s="1" t="s">
        <v>3133</v>
      </c>
      <c r="B2280" s="2">
        <v>45382</v>
      </c>
      <c r="C2280" s="3" t="s">
        <v>1837</v>
      </c>
      <c r="D2280" s="4" t="s">
        <v>1838</v>
      </c>
      <c r="E2280" s="4" t="s">
        <v>3</v>
      </c>
      <c r="F2280" s="5">
        <v>53</v>
      </c>
      <c r="G2280" s="3" t="s">
        <v>284</v>
      </c>
      <c r="H2280" s="3" t="s">
        <v>285</v>
      </c>
      <c r="I2280" s="3" t="s">
        <v>186</v>
      </c>
      <c r="J2280" s="3" t="s">
        <v>187</v>
      </c>
      <c r="K2280" s="3" t="s">
        <v>91</v>
      </c>
      <c r="L2280" s="5">
        <v>2</v>
      </c>
      <c r="M2280" s="5">
        <v>12000</v>
      </c>
      <c r="N2280" s="6">
        <v>0.05</v>
      </c>
      <c r="O2280" s="5">
        <v>22800</v>
      </c>
      <c r="P2280" s="5">
        <v>18000</v>
      </c>
      <c r="Q2280" s="5">
        <f>Table1[[#This Row],[Sales]]-Table1[[#This Row],[Cost]]</f>
        <v>4800</v>
      </c>
      <c r="R2280" s="3" t="s">
        <v>9</v>
      </c>
      <c r="S2280" s="3" t="s">
        <v>10</v>
      </c>
      <c r="T2280" s="3" t="s">
        <v>18</v>
      </c>
      <c r="U2280" s="3" t="s">
        <v>12</v>
      </c>
      <c r="V2280" s="6">
        <f>Table1[[#This Row],[Profit]]/Table1[[#This Row],[Sales]]</f>
        <v>0.21052631578947367</v>
      </c>
      <c r="W2280" s="3">
        <f>[1]!Table1[[#This Row],[Sales]]-[1]!Table1[[#This Row],[Cost]]-[1]!Table1[[#This Row],[Profit]]</f>
        <v>0</v>
      </c>
      <c r="X2280" s="3">
        <f>[1]!Table1[[#This Row],[Quantity]]*[1]!Table1[[#This Row],[Unit_Price]]</f>
        <v>24000</v>
      </c>
      <c r="Y2280" s="7">
        <f>[1]!Table1[[#This Row],[Gross_Sales]]*[1]!Table1[[#This Row],[Discount]]</f>
        <v>1200</v>
      </c>
      <c r="Z2280" s="8">
        <f>[1]!Table1[[#This Row],[Gross_Sales]]*[1]!Table1[[#This Row],[Discount_amount]]</f>
        <v>28800000</v>
      </c>
      <c r="AA2280" s="6">
        <f>IFERROR([1]!Table1[[#This Row],[Profit]]/[1]!Table1[[#This Row],[Sales]],0)</f>
        <v>0.21052631578947367</v>
      </c>
      <c r="AB2280" s="3">
        <f>YEAR([1]!Table1[[#This Row],[Order_Date]])</f>
        <v>2024</v>
      </c>
      <c r="AC2280" s="3">
        <f>MONTH([1]!Table1[[#This Row],[Order_Date]])</f>
        <v>3</v>
      </c>
      <c r="AD2280" s="3" t="str">
        <f t="shared" si="105"/>
        <v>Mar</v>
      </c>
      <c r="AE2280" s="3" t="str">
        <f t="shared" si="106"/>
        <v>Q1</v>
      </c>
      <c r="AF2280" s="3" t="str">
        <f t="shared" si="107"/>
        <v>2024-Mar</v>
      </c>
      <c r="AG2280" s="3">
        <f>COUNTIF(C:C,Table1[[#This Row],[Customer_ID]])</f>
        <v>4</v>
      </c>
      <c r="AH2280" s="9" t="e">
        <f>IF([1]!Table1[[#This Row],[Customer_order_count]] &gt;= 10,"FREQUENT",IF([1]!Table1[[#This Row],[Customer_order_count]] &lt;= 10,"REGULAR","OCASSIONAL"))</f>
        <v>#REF!</v>
      </c>
    </row>
    <row r="2281" spans="1:34" x14ac:dyDescent="0.25">
      <c r="A2281" s="10" t="s">
        <v>3134</v>
      </c>
      <c r="B2281" s="11">
        <v>45842</v>
      </c>
      <c r="C2281" s="12" t="s">
        <v>912</v>
      </c>
      <c r="D2281" s="13" t="s">
        <v>913</v>
      </c>
      <c r="E2281" s="13" t="s">
        <v>3</v>
      </c>
      <c r="F2281" s="14">
        <v>37</v>
      </c>
      <c r="G2281" s="12" t="s">
        <v>339</v>
      </c>
      <c r="H2281" s="12" t="s">
        <v>285</v>
      </c>
      <c r="I2281" s="12" t="s">
        <v>23</v>
      </c>
      <c r="J2281" s="12" t="s">
        <v>24</v>
      </c>
      <c r="K2281" s="12" t="s">
        <v>25</v>
      </c>
      <c r="L2281" s="14">
        <v>3</v>
      </c>
      <c r="M2281" s="14">
        <v>55000</v>
      </c>
      <c r="N2281" s="15">
        <v>0.1</v>
      </c>
      <c r="O2281" s="14">
        <v>148500</v>
      </c>
      <c r="P2281" s="14">
        <v>120000</v>
      </c>
      <c r="Q2281" s="5">
        <f>Table1[[#This Row],[Sales]]-Table1[[#This Row],[Cost]]</f>
        <v>28500</v>
      </c>
      <c r="R2281" s="12" t="s">
        <v>77</v>
      </c>
      <c r="S2281" s="12" t="s">
        <v>10</v>
      </c>
      <c r="T2281" s="12" t="s">
        <v>33</v>
      </c>
      <c r="U2281" s="12" t="s">
        <v>27</v>
      </c>
      <c r="V2281" s="6">
        <f>Table1[[#This Row],[Profit]]/Table1[[#This Row],[Sales]]</f>
        <v>0.19191919191919191</v>
      </c>
      <c r="W2281" s="12">
        <f>[1]!Table1[[#This Row],[Sales]]-[1]!Table1[[#This Row],[Cost]]-[1]!Table1[[#This Row],[Profit]]</f>
        <v>0</v>
      </c>
      <c r="X2281" s="12">
        <f>[1]!Table1[[#This Row],[Quantity]]*[1]!Table1[[#This Row],[Unit_Price]]</f>
        <v>165000</v>
      </c>
      <c r="Y2281" s="16">
        <f>[1]!Table1[[#This Row],[Gross_Sales]]*[1]!Table1[[#This Row],[Discount]]</f>
        <v>16500</v>
      </c>
      <c r="Z2281" s="17">
        <f>[1]!Table1[[#This Row],[Gross_Sales]]*[1]!Table1[[#This Row],[Discount_amount]]</f>
        <v>2722500000</v>
      </c>
      <c r="AA2281" s="15">
        <f>IFERROR([1]!Table1[[#This Row],[Profit]]/[1]!Table1[[#This Row],[Sales]],0)</f>
        <v>0.19191919191919191</v>
      </c>
      <c r="AB2281" s="12">
        <f>YEAR([1]!Table1[[#This Row],[Order_Date]])</f>
        <v>2025</v>
      </c>
      <c r="AC2281" s="12">
        <f>MONTH([1]!Table1[[#This Row],[Order_Date]])</f>
        <v>7</v>
      </c>
      <c r="AD2281" s="12" t="str">
        <f t="shared" si="105"/>
        <v>Jul</v>
      </c>
      <c r="AE2281" s="12" t="str">
        <f t="shared" si="106"/>
        <v>Q3</v>
      </c>
      <c r="AF2281" s="12" t="str">
        <f t="shared" si="107"/>
        <v>2025-Jul</v>
      </c>
      <c r="AG2281" s="12">
        <f>COUNTIF(C:C,Table1[[#This Row],[Customer_ID]])</f>
        <v>16</v>
      </c>
      <c r="AH2281" s="18" t="e">
        <f>IF([1]!Table1[[#This Row],[Customer_order_count]] &gt;= 10,"FREQUENT",IF([1]!Table1[[#This Row],[Customer_order_count]] &lt;= 10,"REGULAR","OCASSIONAL"))</f>
        <v>#REF!</v>
      </c>
    </row>
    <row r="2282" spans="1:34" x14ac:dyDescent="0.25">
      <c r="A2282" s="1" t="s">
        <v>3135</v>
      </c>
      <c r="B2282" s="2">
        <v>45557</v>
      </c>
      <c r="C2282" s="3" t="s">
        <v>702</v>
      </c>
      <c r="D2282" s="3" t="s">
        <v>703</v>
      </c>
      <c r="E2282" s="3" t="s">
        <v>16</v>
      </c>
      <c r="F2282" s="3">
        <v>24</v>
      </c>
      <c r="G2282" s="3" t="s">
        <v>275</v>
      </c>
      <c r="H2282" s="3" t="s">
        <v>276</v>
      </c>
      <c r="I2282" s="3" t="s">
        <v>102</v>
      </c>
      <c r="J2282" s="3" t="s">
        <v>103</v>
      </c>
      <c r="K2282" s="3" t="s">
        <v>25</v>
      </c>
      <c r="L2282" s="3">
        <v>3</v>
      </c>
      <c r="M2282" s="3">
        <v>28000</v>
      </c>
      <c r="N2282" s="3">
        <v>0.15</v>
      </c>
      <c r="O2282" s="3">
        <v>0</v>
      </c>
      <c r="P2282" s="3">
        <v>63000</v>
      </c>
      <c r="Q2282" s="5">
        <f>Table1[[#This Row],[Sales]]-Table1[[#This Row],[Cost]]</f>
        <v>-63000</v>
      </c>
      <c r="R2282" s="3" t="s">
        <v>26</v>
      </c>
      <c r="S2282" s="3" t="s">
        <v>291</v>
      </c>
      <c r="T2282" s="3" t="s">
        <v>33</v>
      </c>
      <c r="U2282" s="3" t="s">
        <v>12</v>
      </c>
      <c r="V2282" s="3" t="e">
        <f>Table1[[#This Row],[Profit]]/Table1[[#This Row],[Sales]]</f>
        <v>#DIV/0!</v>
      </c>
      <c r="W2282" s="3">
        <f>[1]!Table1[[#This Row],[Sales]]-[1]!Table1[[#This Row],[Cost]]-[1]!Table1[[#This Row],[Profit]]</f>
        <v>-63000</v>
      </c>
      <c r="X2282" s="3">
        <f>[1]!Table1[[#This Row],[Quantity]]*[1]!Table1[[#This Row],[Unit_Price]]</f>
        <v>84000</v>
      </c>
      <c r="Y2282" s="3">
        <f>[1]!Table1[[#This Row],[Gross_Sales]]*[1]!Table1[[#This Row],[Discount]]</f>
        <v>12600</v>
      </c>
      <c r="Z2282" s="3">
        <f>[1]!Table1[[#This Row],[Gross_Sales]]*[1]!Table1[[#This Row],[Discount_amount]]</f>
        <v>1058400000</v>
      </c>
      <c r="AA2282" s="3">
        <f>IFERROR([1]!Table1[[#This Row],[Profit]]/[1]!Table1[[#This Row],[Sales]],0)</f>
        <v>0</v>
      </c>
      <c r="AB2282" s="3">
        <f>YEAR([1]!Table1[[#This Row],[Order_Date]])</f>
        <v>2024</v>
      </c>
      <c r="AC2282" s="3">
        <f>MONTH([1]!Table1[[#This Row],[Order_Date]])</f>
        <v>9</v>
      </c>
      <c r="AD2282" s="3" t="str">
        <f t="shared" si="105"/>
        <v>Sep</v>
      </c>
      <c r="AE2282" s="3" t="str">
        <f t="shared" si="106"/>
        <v>Q3</v>
      </c>
      <c r="AF2282" s="3" t="str">
        <f t="shared" si="107"/>
        <v>2024-Sep</v>
      </c>
      <c r="AG2282" s="3">
        <f>COUNTIF(C:C,Table1[[#This Row],[Customer_ID]])</f>
        <v>12</v>
      </c>
      <c r="AH2282" s="9" t="e">
        <f>IF([1]!Table1[[#This Row],[Customer_order_count]] &gt;= 10,"FREQUENT",IF([1]!Table1[[#This Row],[Customer_order_count]] &lt;= 10,"REGULAR","OCASSIONAL"))</f>
        <v>#REF!</v>
      </c>
    </row>
    <row r="2283" spans="1:34" x14ac:dyDescent="0.25">
      <c r="A2283" s="10" t="s">
        <v>3136</v>
      </c>
      <c r="B2283" s="11">
        <v>45368</v>
      </c>
      <c r="C2283" s="12" t="s">
        <v>528</v>
      </c>
      <c r="D2283" s="13" t="s">
        <v>375</v>
      </c>
      <c r="E2283" s="13" t="s">
        <v>16</v>
      </c>
      <c r="F2283" s="14">
        <v>44</v>
      </c>
      <c r="G2283" s="12" t="s">
        <v>312</v>
      </c>
      <c r="H2283" s="12" t="s">
        <v>276</v>
      </c>
      <c r="I2283" s="12" t="s">
        <v>37</v>
      </c>
      <c r="J2283" s="12" t="s">
        <v>38</v>
      </c>
      <c r="K2283" s="12" t="s">
        <v>39</v>
      </c>
      <c r="L2283" s="14">
        <v>2</v>
      </c>
      <c r="M2283" s="14">
        <v>900</v>
      </c>
      <c r="N2283" s="15">
        <v>0.1</v>
      </c>
      <c r="O2283" s="14">
        <v>1620</v>
      </c>
      <c r="P2283" s="14">
        <v>1100</v>
      </c>
      <c r="Q2283" s="5">
        <f>Table1[[#This Row],[Sales]]-Table1[[#This Row],[Cost]]</f>
        <v>520</v>
      </c>
      <c r="R2283" s="12" t="s">
        <v>26</v>
      </c>
      <c r="S2283" s="12" t="s">
        <v>10</v>
      </c>
      <c r="T2283" s="12" t="s">
        <v>18</v>
      </c>
      <c r="U2283" s="12" t="s">
        <v>19</v>
      </c>
      <c r="V2283" s="6">
        <f>Table1[[#This Row],[Profit]]/Table1[[#This Row],[Sales]]</f>
        <v>0.32098765432098764</v>
      </c>
      <c r="W2283" s="12">
        <f>[1]!Table1[[#This Row],[Sales]]-[1]!Table1[[#This Row],[Cost]]-[1]!Table1[[#This Row],[Profit]]</f>
        <v>0</v>
      </c>
      <c r="X2283" s="12">
        <f>[1]!Table1[[#This Row],[Quantity]]*[1]!Table1[[#This Row],[Unit_Price]]</f>
        <v>1800</v>
      </c>
      <c r="Y2283" s="16">
        <f>[1]!Table1[[#This Row],[Gross_Sales]]*[1]!Table1[[#This Row],[Discount]]</f>
        <v>180</v>
      </c>
      <c r="Z2283" s="17">
        <f>[1]!Table1[[#This Row],[Gross_Sales]]*[1]!Table1[[#This Row],[Discount_amount]]</f>
        <v>324000</v>
      </c>
      <c r="AA2283" s="15">
        <f>IFERROR([1]!Table1[[#This Row],[Profit]]/[1]!Table1[[#This Row],[Sales]],0)</f>
        <v>0.32098765432098764</v>
      </c>
      <c r="AB2283" s="12">
        <f>YEAR([1]!Table1[[#This Row],[Order_Date]])</f>
        <v>2024</v>
      </c>
      <c r="AC2283" s="12">
        <f>MONTH([1]!Table1[[#This Row],[Order_Date]])</f>
        <v>3</v>
      </c>
      <c r="AD2283" s="12" t="str">
        <f t="shared" si="105"/>
        <v>Mar</v>
      </c>
      <c r="AE2283" s="12" t="str">
        <f t="shared" si="106"/>
        <v>Q1</v>
      </c>
      <c r="AF2283" s="12" t="str">
        <f t="shared" si="107"/>
        <v>2024-Mar</v>
      </c>
      <c r="AG2283" s="12">
        <f>COUNTIF(C:C,Table1[[#This Row],[Customer_ID]])</f>
        <v>6</v>
      </c>
      <c r="AH2283" s="18" t="e">
        <f>IF([1]!Table1[[#This Row],[Customer_order_count]] &gt;= 10,"FREQUENT",IF([1]!Table1[[#This Row],[Customer_order_count]] &lt;= 10,"REGULAR","OCASSIONAL"))</f>
        <v>#REF!</v>
      </c>
    </row>
    <row r="2284" spans="1:34" x14ac:dyDescent="0.25">
      <c r="A2284" s="1" t="s">
        <v>3137</v>
      </c>
      <c r="B2284" s="2">
        <v>45680</v>
      </c>
      <c r="C2284" s="3" t="s">
        <v>1607</v>
      </c>
      <c r="D2284" s="3" t="s">
        <v>1608</v>
      </c>
      <c r="E2284" s="3" t="s">
        <v>3</v>
      </c>
      <c r="F2284" s="3">
        <v>41</v>
      </c>
      <c r="G2284" s="3" t="s">
        <v>269</v>
      </c>
      <c r="H2284" s="3" t="s">
        <v>270</v>
      </c>
      <c r="I2284" s="3" t="s">
        <v>37</v>
      </c>
      <c r="J2284" s="3" t="s">
        <v>38</v>
      </c>
      <c r="K2284" s="3" t="s">
        <v>39</v>
      </c>
      <c r="L2284" s="3">
        <v>1</v>
      </c>
      <c r="M2284" s="3">
        <v>900</v>
      </c>
      <c r="N2284" s="3">
        <v>0.05</v>
      </c>
      <c r="O2284" s="3">
        <v>0</v>
      </c>
      <c r="P2284" s="3">
        <v>550</v>
      </c>
      <c r="Q2284" s="5">
        <f>Table1[[#This Row],[Sales]]-Table1[[#This Row],[Cost]]</f>
        <v>-550</v>
      </c>
      <c r="R2284" s="3" t="s">
        <v>9</v>
      </c>
      <c r="S2284" s="3" t="s">
        <v>291</v>
      </c>
      <c r="T2284" s="3" t="s">
        <v>18</v>
      </c>
      <c r="U2284" s="3" t="s">
        <v>27</v>
      </c>
      <c r="V2284" s="3" t="e">
        <f>Table1[[#This Row],[Profit]]/Table1[[#This Row],[Sales]]</f>
        <v>#DIV/0!</v>
      </c>
      <c r="W2284" s="3">
        <f>[1]!Table1[[#This Row],[Sales]]-[1]!Table1[[#This Row],[Cost]]-[1]!Table1[[#This Row],[Profit]]</f>
        <v>-550</v>
      </c>
      <c r="X2284" s="3">
        <f>[1]!Table1[[#This Row],[Quantity]]*[1]!Table1[[#This Row],[Unit_Price]]</f>
        <v>900</v>
      </c>
      <c r="Y2284" s="3">
        <f>[1]!Table1[[#This Row],[Gross_Sales]]*[1]!Table1[[#This Row],[Discount]]</f>
        <v>45</v>
      </c>
      <c r="Z2284" s="3">
        <f>[1]!Table1[[#This Row],[Gross_Sales]]*[1]!Table1[[#This Row],[Discount_amount]]</f>
        <v>40500</v>
      </c>
      <c r="AA2284" s="3">
        <f>IFERROR([1]!Table1[[#This Row],[Profit]]/[1]!Table1[[#This Row],[Sales]],0)</f>
        <v>0</v>
      </c>
      <c r="AB2284" s="3">
        <f>YEAR([1]!Table1[[#This Row],[Order_Date]])</f>
        <v>2025</v>
      </c>
      <c r="AC2284" s="3">
        <f>MONTH([1]!Table1[[#This Row],[Order_Date]])</f>
        <v>1</v>
      </c>
      <c r="AD2284" s="3" t="str">
        <f t="shared" si="105"/>
        <v>Jan</v>
      </c>
      <c r="AE2284" s="3" t="str">
        <f t="shared" si="106"/>
        <v>Q1</v>
      </c>
      <c r="AF2284" s="3" t="str">
        <f t="shared" si="107"/>
        <v>2025-Jan</v>
      </c>
      <c r="AG2284" s="3">
        <f>COUNTIF(C:C,Table1[[#This Row],[Customer_ID]])</f>
        <v>4</v>
      </c>
      <c r="AH2284" s="9" t="e">
        <f>IF([1]!Table1[[#This Row],[Customer_order_count]] &gt;= 10,"FREQUENT",IF([1]!Table1[[#This Row],[Customer_order_count]] &lt;= 10,"REGULAR","OCASSIONAL"))</f>
        <v>#REF!</v>
      </c>
    </row>
    <row r="2285" spans="1:34" x14ac:dyDescent="0.25">
      <c r="A2285" s="10" t="s">
        <v>3138</v>
      </c>
      <c r="B2285" s="11">
        <v>45889</v>
      </c>
      <c r="C2285" s="12" t="s">
        <v>1175</v>
      </c>
      <c r="D2285" s="13" t="s">
        <v>1176</v>
      </c>
      <c r="E2285" s="13" t="s">
        <v>3</v>
      </c>
      <c r="F2285" s="14">
        <v>54</v>
      </c>
      <c r="G2285" s="12" t="s">
        <v>290</v>
      </c>
      <c r="H2285" s="12" t="s">
        <v>276</v>
      </c>
      <c r="I2285" s="12" t="s">
        <v>74</v>
      </c>
      <c r="J2285" s="12" t="s">
        <v>75</v>
      </c>
      <c r="K2285" s="12" t="s">
        <v>76</v>
      </c>
      <c r="L2285" s="14">
        <v>3</v>
      </c>
      <c r="M2285" s="14">
        <v>550</v>
      </c>
      <c r="N2285" s="15">
        <v>0.1</v>
      </c>
      <c r="O2285" s="14">
        <v>1485</v>
      </c>
      <c r="P2285" s="14">
        <v>1350</v>
      </c>
      <c r="Q2285" s="5">
        <f>Table1[[#This Row],[Sales]]-Table1[[#This Row],[Cost]]</f>
        <v>135</v>
      </c>
      <c r="R2285" s="12" t="s">
        <v>26</v>
      </c>
      <c r="S2285" s="12" t="s">
        <v>10</v>
      </c>
      <c r="T2285" s="12" t="s">
        <v>33</v>
      </c>
      <c r="U2285" s="12" t="s">
        <v>19</v>
      </c>
      <c r="V2285" s="6">
        <f>Table1[[#This Row],[Profit]]/Table1[[#This Row],[Sales]]</f>
        <v>9.0909090909090912E-2</v>
      </c>
      <c r="W2285" s="12">
        <f>[1]!Table1[[#This Row],[Sales]]-[1]!Table1[[#This Row],[Cost]]-[1]!Table1[[#This Row],[Profit]]</f>
        <v>0</v>
      </c>
      <c r="X2285" s="12">
        <f>[1]!Table1[[#This Row],[Quantity]]*[1]!Table1[[#This Row],[Unit_Price]]</f>
        <v>1650</v>
      </c>
      <c r="Y2285" s="16">
        <f>[1]!Table1[[#This Row],[Gross_Sales]]*[1]!Table1[[#This Row],[Discount]]</f>
        <v>165</v>
      </c>
      <c r="Z2285" s="17">
        <f>[1]!Table1[[#This Row],[Gross_Sales]]*[1]!Table1[[#This Row],[Discount_amount]]</f>
        <v>272250</v>
      </c>
      <c r="AA2285" s="15">
        <f>IFERROR([1]!Table1[[#This Row],[Profit]]/[1]!Table1[[#This Row],[Sales]],0)</f>
        <v>9.0909090909090912E-2</v>
      </c>
      <c r="AB2285" s="12">
        <f>YEAR([1]!Table1[[#This Row],[Order_Date]])</f>
        <v>2025</v>
      </c>
      <c r="AC2285" s="12">
        <f>MONTH([1]!Table1[[#This Row],[Order_Date]])</f>
        <v>8</v>
      </c>
      <c r="AD2285" s="12" t="str">
        <f t="shared" si="105"/>
        <v>Aug</v>
      </c>
      <c r="AE2285" s="12" t="str">
        <f t="shared" si="106"/>
        <v>Q3</v>
      </c>
      <c r="AF2285" s="12" t="str">
        <f t="shared" si="107"/>
        <v>2025-Aug</v>
      </c>
      <c r="AG2285" s="12">
        <f>COUNTIF(C:C,Table1[[#This Row],[Customer_ID]])</f>
        <v>3</v>
      </c>
      <c r="AH2285" s="18" t="e">
        <f>IF([1]!Table1[[#This Row],[Customer_order_count]] &gt;= 10,"FREQUENT",IF([1]!Table1[[#This Row],[Customer_order_count]] &lt;= 10,"REGULAR","OCASSIONAL"))</f>
        <v>#REF!</v>
      </c>
    </row>
    <row r="2286" spans="1:34" x14ac:dyDescent="0.25">
      <c r="A2286" s="1" t="s">
        <v>3139</v>
      </c>
      <c r="B2286" s="2">
        <v>45443</v>
      </c>
      <c r="C2286" s="3" t="s">
        <v>694</v>
      </c>
      <c r="D2286" s="3" t="s">
        <v>695</v>
      </c>
      <c r="E2286" s="3" t="s">
        <v>16</v>
      </c>
      <c r="F2286" s="3">
        <v>59</v>
      </c>
      <c r="G2286" s="3" t="s">
        <v>284</v>
      </c>
      <c r="H2286" s="3" t="s">
        <v>285</v>
      </c>
      <c r="I2286" s="3" t="s">
        <v>81</v>
      </c>
      <c r="J2286" s="3" t="s">
        <v>82</v>
      </c>
      <c r="K2286" s="3" t="s">
        <v>58</v>
      </c>
      <c r="L2286" s="3">
        <v>1</v>
      </c>
      <c r="M2286" s="3">
        <v>3500</v>
      </c>
      <c r="N2286" s="3">
        <v>0.05</v>
      </c>
      <c r="O2286" s="3">
        <v>3325</v>
      </c>
      <c r="P2286" s="3">
        <v>2500</v>
      </c>
      <c r="Q2286" s="5">
        <f>Table1[[#This Row],[Sales]]-Table1[[#This Row],[Cost]]</f>
        <v>825</v>
      </c>
      <c r="R2286" s="3" t="s">
        <v>77</v>
      </c>
      <c r="S2286" s="3" t="s">
        <v>287</v>
      </c>
      <c r="T2286" s="3" t="s">
        <v>11</v>
      </c>
      <c r="U2286" s="3" t="s">
        <v>27</v>
      </c>
      <c r="V2286" s="6">
        <f>Table1[[#This Row],[Profit]]/Table1[[#This Row],[Sales]]</f>
        <v>0.24812030075187969</v>
      </c>
      <c r="W2286" s="3">
        <f>[1]!Table1[[#This Row],[Sales]]-[1]!Table1[[#This Row],[Cost]]-[1]!Table1[[#This Row],[Profit]]</f>
        <v>-5000</v>
      </c>
      <c r="X2286" s="3">
        <f>[1]!Table1[[#This Row],[Quantity]]*[1]!Table1[[#This Row],[Unit_Price]]</f>
        <v>3500</v>
      </c>
      <c r="Y2286" s="3">
        <f>[1]!Table1[[#This Row],[Gross_Sales]]*[1]!Table1[[#This Row],[Discount]]</f>
        <v>175</v>
      </c>
      <c r="Z2286" s="3">
        <f>[1]!Table1[[#This Row],[Gross_Sales]]*[1]!Table1[[#This Row],[Discount_amount]]</f>
        <v>612500</v>
      </c>
      <c r="AA2286" s="3">
        <f>IFERROR([1]!Table1[[#This Row],[Profit]]/[1]!Table1[[#This Row],[Sales]],0)</f>
        <v>0.24812030075187969</v>
      </c>
      <c r="AB2286" s="3">
        <f>YEAR([1]!Table1[[#This Row],[Order_Date]])</f>
        <v>2024</v>
      </c>
      <c r="AC2286" s="3">
        <f>MONTH([1]!Table1[[#This Row],[Order_Date]])</f>
        <v>5</v>
      </c>
      <c r="AD2286" s="3" t="str">
        <f t="shared" si="105"/>
        <v>May</v>
      </c>
      <c r="AE2286" s="3" t="str">
        <f t="shared" si="106"/>
        <v>Q2</v>
      </c>
      <c r="AF2286" s="3" t="str">
        <f t="shared" si="107"/>
        <v>2024-May</v>
      </c>
      <c r="AG2286" s="3">
        <f>COUNTIF(C:C,Table1[[#This Row],[Customer_ID]])</f>
        <v>16</v>
      </c>
      <c r="AH2286" s="9" t="e">
        <f>IF([1]!Table1[[#This Row],[Customer_order_count]] &gt;= 10,"FREQUENT",IF([1]!Table1[[#This Row],[Customer_order_count]] &lt;= 10,"REGULAR","OCASSIONAL"))</f>
        <v>#REF!</v>
      </c>
    </row>
    <row r="2287" spans="1:34" x14ac:dyDescent="0.25">
      <c r="A2287" s="10" t="s">
        <v>3140</v>
      </c>
      <c r="B2287" s="11">
        <v>45715</v>
      </c>
      <c r="C2287" s="12" t="s">
        <v>799</v>
      </c>
      <c r="D2287" s="13" t="s">
        <v>43</v>
      </c>
      <c r="E2287" s="13" t="s">
        <v>3</v>
      </c>
      <c r="F2287" s="14">
        <v>28</v>
      </c>
      <c r="G2287" s="12" t="s">
        <v>317</v>
      </c>
      <c r="H2287" s="12" t="s">
        <v>5</v>
      </c>
      <c r="I2287" s="12" t="s">
        <v>51</v>
      </c>
      <c r="J2287" s="12" t="s">
        <v>52</v>
      </c>
      <c r="K2287" s="12" t="s">
        <v>8</v>
      </c>
      <c r="L2287" s="14">
        <v>3</v>
      </c>
      <c r="M2287" s="14">
        <v>4500</v>
      </c>
      <c r="N2287" s="15">
        <v>0.05</v>
      </c>
      <c r="O2287" s="14">
        <v>12825</v>
      </c>
      <c r="P2287" s="14">
        <v>9600</v>
      </c>
      <c r="Q2287" s="5">
        <f>Table1[[#This Row],[Sales]]-Table1[[#This Row],[Cost]]</f>
        <v>3225</v>
      </c>
      <c r="R2287" s="12" t="s">
        <v>17</v>
      </c>
      <c r="S2287" s="12" t="s">
        <v>10</v>
      </c>
      <c r="T2287" s="12" t="s">
        <v>18</v>
      </c>
      <c r="U2287" s="12" t="s">
        <v>27</v>
      </c>
      <c r="V2287" s="6">
        <f>Table1[[#This Row],[Profit]]/Table1[[#This Row],[Sales]]</f>
        <v>0.25146198830409355</v>
      </c>
      <c r="W2287" s="12">
        <f>[1]!Table1[[#This Row],[Sales]]-[1]!Table1[[#This Row],[Cost]]-[1]!Table1[[#This Row],[Profit]]</f>
        <v>0</v>
      </c>
      <c r="X2287" s="12">
        <f>[1]!Table1[[#This Row],[Quantity]]*[1]!Table1[[#This Row],[Unit_Price]]</f>
        <v>13500</v>
      </c>
      <c r="Y2287" s="16">
        <f>[1]!Table1[[#This Row],[Gross_Sales]]*[1]!Table1[[#This Row],[Discount]]</f>
        <v>675</v>
      </c>
      <c r="Z2287" s="17">
        <f>[1]!Table1[[#This Row],[Gross_Sales]]*[1]!Table1[[#This Row],[Discount_amount]]</f>
        <v>9112500</v>
      </c>
      <c r="AA2287" s="15">
        <f>IFERROR([1]!Table1[[#This Row],[Profit]]/[1]!Table1[[#This Row],[Sales]],0)</f>
        <v>0.25146198830409355</v>
      </c>
      <c r="AB2287" s="12">
        <f>YEAR([1]!Table1[[#This Row],[Order_Date]])</f>
        <v>2025</v>
      </c>
      <c r="AC2287" s="12">
        <f>MONTH([1]!Table1[[#This Row],[Order_Date]])</f>
        <v>2</v>
      </c>
      <c r="AD2287" s="12" t="str">
        <f t="shared" si="105"/>
        <v>Feb</v>
      </c>
      <c r="AE2287" s="12" t="str">
        <f t="shared" si="106"/>
        <v>Q1</v>
      </c>
      <c r="AF2287" s="12" t="str">
        <f t="shared" si="107"/>
        <v>2025-Feb</v>
      </c>
      <c r="AG2287" s="12">
        <f>COUNTIF(C:C,Table1[[#This Row],[Customer_ID]])</f>
        <v>17</v>
      </c>
      <c r="AH2287" s="18" t="e">
        <f>IF([1]!Table1[[#This Row],[Customer_order_count]] &gt;= 10,"FREQUENT",IF([1]!Table1[[#This Row],[Customer_order_count]] &lt;= 10,"REGULAR","OCASSIONAL"))</f>
        <v>#REF!</v>
      </c>
    </row>
    <row r="2288" spans="1:34" x14ac:dyDescent="0.25">
      <c r="A2288" s="1" t="s">
        <v>3141</v>
      </c>
      <c r="B2288" s="2">
        <v>45832</v>
      </c>
      <c r="C2288" s="3" t="s">
        <v>1001</v>
      </c>
      <c r="D2288" s="4" t="s">
        <v>1002</v>
      </c>
      <c r="E2288" s="4" t="s">
        <v>16</v>
      </c>
      <c r="F2288" s="5">
        <v>49</v>
      </c>
      <c r="G2288" s="3" t="s">
        <v>280</v>
      </c>
      <c r="H2288" s="3" t="s">
        <v>270</v>
      </c>
      <c r="I2288" s="3" t="s">
        <v>89</v>
      </c>
      <c r="J2288" s="3" t="s">
        <v>90</v>
      </c>
      <c r="K2288" s="3" t="s">
        <v>91</v>
      </c>
      <c r="L2288" s="5">
        <v>1</v>
      </c>
      <c r="M2288" s="5">
        <v>35000</v>
      </c>
      <c r="N2288" s="6">
        <v>0.15</v>
      </c>
      <c r="O2288" s="5">
        <v>29750</v>
      </c>
      <c r="P2288" s="5">
        <v>27000</v>
      </c>
      <c r="Q2288" s="5">
        <f>Table1[[#This Row],[Sales]]-Table1[[#This Row],[Cost]]</f>
        <v>2750</v>
      </c>
      <c r="R2288" s="3" t="s">
        <v>17</v>
      </c>
      <c r="S2288" s="3" t="s">
        <v>10</v>
      </c>
      <c r="T2288" s="3" t="s">
        <v>11</v>
      </c>
      <c r="U2288" s="3" t="s">
        <v>27</v>
      </c>
      <c r="V2288" s="6">
        <f>Table1[[#This Row],[Profit]]/Table1[[#This Row],[Sales]]</f>
        <v>9.2436974789915971E-2</v>
      </c>
      <c r="W2288" s="3">
        <f>[1]!Table1[[#This Row],[Sales]]-[1]!Table1[[#This Row],[Cost]]-[1]!Table1[[#This Row],[Profit]]</f>
        <v>0</v>
      </c>
      <c r="X2288" s="3">
        <f>[1]!Table1[[#This Row],[Quantity]]*[1]!Table1[[#This Row],[Unit_Price]]</f>
        <v>35000</v>
      </c>
      <c r="Y2288" s="7">
        <f>[1]!Table1[[#This Row],[Gross_Sales]]*[1]!Table1[[#This Row],[Discount]]</f>
        <v>5250</v>
      </c>
      <c r="Z2288" s="8">
        <f>[1]!Table1[[#This Row],[Gross_Sales]]*[1]!Table1[[#This Row],[Discount_amount]]</f>
        <v>183750000</v>
      </c>
      <c r="AA2288" s="6">
        <f>IFERROR([1]!Table1[[#This Row],[Profit]]/[1]!Table1[[#This Row],[Sales]],0)</f>
        <v>9.2436974789915971E-2</v>
      </c>
      <c r="AB2288" s="3">
        <f>YEAR([1]!Table1[[#This Row],[Order_Date]])</f>
        <v>2025</v>
      </c>
      <c r="AC2288" s="3">
        <f>MONTH([1]!Table1[[#This Row],[Order_Date]])</f>
        <v>6</v>
      </c>
      <c r="AD2288" s="3" t="str">
        <f t="shared" si="105"/>
        <v>Jun</v>
      </c>
      <c r="AE2288" s="3" t="str">
        <f t="shared" si="106"/>
        <v>Q2</v>
      </c>
      <c r="AF2288" s="3" t="str">
        <f t="shared" si="107"/>
        <v>2025-Jun</v>
      </c>
      <c r="AG2288" s="3">
        <f>COUNTIF(C:C,Table1[[#This Row],[Customer_ID]])</f>
        <v>16</v>
      </c>
      <c r="AH2288" s="9" t="e">
        <f>IF([1]!Table1[[#This Row],[Customer_order_count]] &gt;= 10,"FREQUENT",IF([1]!Table1[[#This Row],[Customer_order_count]] &lt;= 10,"REGULAR","OCASSIONAL"))</f>
        <v>#REF!</v>
      </c>
    </row>
    <row r="2289" spans="1:34" x14ac:dyDescent="0.25">
      <c r="A2289" s="10" t="s">
        <v>3142</v>
      </c>
      <c r="B2289" s="11">
        <v>45579</v>
      </c>
      <c r="C2289" s="12" t="s">
        <v>500</v>
      </c>
      <c r="D2289" s="13" t="s">
        <v>501</v>
      </c>
      <c r="E2289" s="13" t="s">
        <v>16</v>
      </c>
      <c r="F2289" s="14">
        <v>22</v>
      </c>
      <c r="G2289" s="12" t="s">
        <v>339</v>
      </c>
      <c r="H2289" s="12" t="s">
        <v>285</v>
      </c>
      <c r="I2289" s="12" t="s">
        <v>68</v>
      </c>
      <c r="J2289" s="12" t="s">
        <v>69</v>
      </c>
      <c r="K2289" s="12" t="s">
        <v>39</v>
      </c>
      <c r="L2289" s="14">
        <v>3</v>
      </c>
      <c r="M2289" s="14">
        <v>3500</v>
      </c>
      <c r="N2289" s="15">
        <v>0.05</v>
      </c>
      <c r="O2289" s="14">
        <v>9975</v>
      </c>
      <c r="P2289" s="14">
        <v>6900</v>
      </c>
      <c r="Q2289" s="5">
        <f>Table1[[#This Row],[Sales]]-Table1[[#This Row],[Cost]]</f>
        <v>3075</v>
      </c>
      <c r="R2289" s="12" t="s">
        <v>9</v>
      </c>
      <c r="S2289" s="12" t="s">
        <v>10</v>
      </c>
      <c r="T2289" s="12" t="s">
        <v>40</v>
      </c>
      <c r="U2289" s="12" t="s">
        <v>27</v>
      </c>
      <c r="V2289" s="6">
        <f>Table1[[#This Row],[Profit]]/Table1[[#This Row],[Sales]]</f>
        <v>0.30827067669172931</v>
      </c>
      <c r="W2289" s="12">
        <f>[1]!Table1[[#This Row],[Sales]]-[1]!Table1[[#This Row],[Cost]]-[1]!Table1[[#This Row],[Profit]]</f>
        <v>0</v>
      </c>
      <c r="X2289" s="12">
        <f>[1]!Table1[[#This Row],[Quantity]]*[1]!Table1[[#This Row],[Unit_Price]]</f>
        <v>10500</v>
      </c>
      <c r="Y2289" s="16">
        <f>[1]!Table1[[#This Row],[Gross_Sales]]*[1]!Table1[[#This Row],[Discount]]</f>
        <v>525</v>
      </c>
      <c r="Z2289" s="17">
        <f>[1]!Table1[[#This Row],[Gross_Sales]]*[1]!Table1[[#This Row],[Discount_amount]]</f>
        <v>5512500</v>
      </c>
      <c r="AA2289" s="15">
        <f>IFERROR([1]!Table1[[#This Row],[Profit]]/[1]!Table1[[#This Row],[Sales]],0)</f>
        <v>0.30827067669172931</v>
      </c>
      <c r="AB2289" s="12">
        <f>YEAR([1]!Table1[[#This Row],[Order_Date]])</f>
        <v>2024</v>
      </c>
      <c r="AC2289" s="12">
        <f>MONTH([1]!Table1[[#This Row],[Order_Date]])</f>
        <v>10</v>
      </c>
      <c r="AD2289" s="12" t="str">
        <f t="shared" si="105"/>
        <v>Oct</v>
      </c>
      <c r="AE2289" s="12" t="str">
        <f t="shared" si="106"/>
        <v>Q4</v>
      </c>
      <c r="AF2289" s="12" t="str">
        <f t="shared" si="107"/>
        <v>2024-Oct</v>
      </c>
      <c r="AG2289" s="12">
        <f>COUNTIF(C:C,Table1[[#This Row],[Customer_ID]])</f>
        <v>19</v>
      </c>
      <c r="AH2289" s="18" t="e">
        <f>IF([1]!Table1[[#This Row],[Customer_order_count]] &gt;= 10,"FREQUENT",IF([1]!Table1[[#This Row],[Customer_order_count]] &lt;= 10,"REGULAR","OCASSIONAL"))</f>
        <v>#REF!</v>
      </c>
    </row>
    <row r="2290" spans="1:34" x14ac:dyDescent="0.25">
      <c r="A2290" s="1" t="s">
        <v>3143</v>
      </c>
      <c r="B2290" s="2">
        <v>45386</v>
      </c>
      <c r="C2290" s="3" t="s">
        <v>1037</v>
      </c>
      <c r="D2290" s="4" t="s">
        <v>1038</v>
      </c>
      <c r="E2290" s="4" t="s">
        <v>3</v>
      </c>
      <c r="F2290" s="5">
        <v>22</v>
      </c>
      <c r="G2290" s="3" t="s">
        <v>290</v>
      </c>
      <c r="H2290" s="3" t="s">
        <v>276</v>
      </c>
      <c r="I2290" s="3" t="s">
        <v>37</v>
      </c>
      <c r="J2290" s="3" t="s">
        <v>38</v>
      </c>
      <c r="K2290" s="3" t="s">
        <v>39</v>
      </c>
      <c r="L2290" s="5">
        <v>1</v>
      </c>
      <c r="M2290" s="5">
        <v>900</v>
      </c>
      <c r="N2290" s="6">
        <v>0.1</v>
      </c>
      <c r="O2290" s="5">
        <v>810</v>
      </c>
      <c r="P2290" s="5">
        <v>550</v>
      </c>
      <c r="Q2290" s="5">
        <f>Table1[[#This Row],[Sales]]-Table1[[#This Row],[Cost]]</f>
        <v>260</v>
      </c>
      <c r="R2290" s="3" t="s">
        <v>9</v>
      </c>
      <c r="S2290" s="3" t="s">
        <v>10</v>
      </c>
      <c r="T2290" s="3" t="s">
        <v>11</v>
      </c>
      <c r="U2290" s="3" t="s">
        <v>12</v>
      </c>
      <c r="V2290" s="6">
        <f>Table1[[#This Row],[Profit]]/Table1[[#This Row],[Sales]]</f>
        <v>0.32098765432098764</v>
      </c>
      <c r="W2290" s="3">
        <f>[1]!Table1[[#This Row],[Sales]]-[1]!Table1[[#This Row],[Cost]]-[1]!Table1[[#This Row],[Profit]]</f>
        <v>0</v>
      </c>
      <c r="X2290" s="3">
        <f>[1]!Table1[[#This Row],[Quantity]]*[1]!Table1[[#This Row],[Unit_Price]]</f>
        <v>900</v>
      </c>
      <c r="Y2290" s="7">
        <f>[1]!Table1[[#This Row],[Gross_Sales]]*[1]!Table1[[#This Row],[Discount]]</f>
        <v>90</v>
      </c>
      <c r="Z2290" s="8">
        <f>[1]!Table1[[#This Row],[Gross_Sales]]*[1]!Table1[[#This Row],[Discount_amount]]</f>
        <v>81000</v>
      </c>
      <c r="AA2290" s="6">
        <f>IFERROR([1]!Table1[[#This Row],[Profit]]/[1]!Table1[[#This Row],[Sales]],0)</f>
        <v>0.32098765432098764</v>
      </c>
      <c r="AB2290" s="3">
        <f>YEAR([1]!Table1[[#This Row],[Order_Date]])</f>
        <v>2024</v>
      </c>
      <c r="AC2290" s="3">
        <f>MONTH([1]!Table1[[#This Row],[Order_Date]])</f>
        <v>4</v>
      </c>
      <c r="AD2290" s="3" t="str">
        <f t="shared" si="105"/>
        <v>Apr</v>
      </c>
      <c r="AE2290" s="3" t="str">
        <f t="shared" si="106"/>
        <v>Q2</v>
      </c>
      <c r="AF2290" s="3" t="str">
        <f t="shared" si="107"/>
        <v>2024-Apr</v>
      </c>
      <c r="AG2290" s="3">
        <f>COUNTIF(C:C,Table1[[#This Row],[Customer_ID]])</f>
        <v>14</v>
      </c>
      <c r="AH2290" s="9" t="e">
        <f>IF([1]!Table1[[#This Row],[Customer_order_count]] &gt;= 10,"FREQUENT",IF([1]!Table1[[#This Row],[Customer_order_count]] &lt;= 10,"REGULAR","OCASSIONAL"))</f>
        <v>#REF!</v>
      </c>
    </row>
    <row r="2291" spans="1:34" x14ac:dyDescent="0.25">
      <c r="A2291" s="10" t="s">
        <v>3144</v>
      </c>
      <c r="B2291" s="11">
        <v>45653</v>
      </c>
      <c r="C2291" s="12" t="s">
        <v>543</v>
      </c>
      <c r="D2291" s="13" t="s">
        <v>326</v>
      </c>
      <c r="E2291" s="13" t="s">
        <v>3</v>
      </c>
      <c r="F2291" s="14">
        <v>46</v>
      </c>
      <c r="G2291" s="12" t="s">
        <v>317</v>
      </c>
      <c r="H2291" s="12" t="s">
        <v>5</v>
      </c>
      <c r="I2291" s="12" t="s">
        <v>127</v>
      </c>
      <c r="J2291" s="12" t="s">
        <v>128</v>
      </c>
      <c r="K2291" s="12" t="s">
        <v>58</v>
      </c>
      <c r="L2291" s="14">
        <v>3</v>
      </c>
      <c r="M2291" s="14">
        <v>3000</v>
      </c>
      <c r="N2291" s="15">
        <v>0.1</v>
      </c>
      <c r="O2291" s="14">
        <v>8100</v>
      </c>
      <c r="P2291" s="14">
        <v>6300</v>
      </c>
      <c r="Q2291" s="5">
        <f>Table1[[#This Row],[Sales]]-Table1[[#This Row],[Cost]]</f>
        <v>1800</v>
      </c>
      <c r="R2291" s="12" t="s">
        <v>77</v>
      </c>
      <c r="S2291" s="12" t="s">
        <v>10</v>
      </c>
      <c r="T2291" s="12" t="s">
        <v>40</v>
      </c>
      <c r="U2291" s="12" t="s">
        <v>12</v>
      </c>
      <c r="V2291" s="6">
        <f>Table1[[#This Row],[Profit]]/Table1[[#This Row],[Sales]]</f>
        <v>0.22222222222222221</v>
      </c>
      <c r="W2291" s="12">
        <f>[1]!Table1[[#This Row],[Sales]]-[1]!Table1[[#This Row],[Cost]]-[1]!Table1[[#This Row],[Profit]]</f>
        <v>0</v>
      </c>
      <c r="X2291" s="12">
        <f>[1]!Table1[[#This Row],[Quantity]]*[1]!Table1[[#This Row],[Unit_Price]]</f>
        <v>9000</v>
      </c>
      <c r="Y2291" s="16">
        <f>[1]!Table1[[#This Row],[Gross_Sales]]*[1]!Table1[[#This Row],[Discount]]</f>
        <v>900</v>
      </c>
      <c r="Z2291" s="17">
        <f>[1]!Table1[[#This Row],[Gross_Sales]]*[1]!Table1[[#This Row],[Discount_amount]]</f>
        <v>8100000</v>
      </c>
      <c r="AA2291" s="15">
        <f>IFERROR([1]!Table1[[#This Row],[Profit]]/[1]!Table1[[#This Row],[Sales]],0)</f>
        <v>0.22222222222222221</v>
      </c>
      <c r="AB2291" s="12">
        <f>YEAR([1]!Table1[[#This Row],[Order_Date]])</f>
        <v>2024</v>
      </c>
      <c r="AC2291" s="12">
        <f>MONTH([1]!Table1[[#This Row],[Order_Date]])</f>
        <v>12</v>
      </c>
      <c r="AD2291" s="12" t="str">
        <f t="shared" si="105"/>
        <v>Dec</v>
      </c>
      <c r="AE2291" s="12" t="str">
        <f t="shared" si="106"/>
        <v>Q4</v>
      </c>
      <c r="AF2291" s="12" t="str">
        <f t="shared" si="107"/>
        <v>2024-Dec</v>
      </c>
      <c r="AG2291" s="12">
        <f>COUNTIF(C:C,Table1[[#This Row],[Customer_ID]])</f>
        <v>14</v>
      </c>
      <c r="AH2291" s="18" t="e">
        <f>IF([1]!Table1[[#This Row],[Customer_order_count]] &gt;= 10,"FREQUENT",IF([1]!Table1[[#This Row],[Customer_order_count]] &lt;= 10,"REGULAR","OCASSIONAL"))</f>
        <v>#REF!</v>
      </c>
    </row>
    <row r="2292" spans="1:34" x14ac:dyDescent="0.25">
      <c r="A2292" s="1" t="s">
        <v>3145</v>
      </c>
      <c r="B2292" s="2">
        <v>45954</v>
      </c>
      <c r="C2292" s="3" t="s">
        <v>647</v>
      </c>
      <c r="D2292" s="4" t="s">
        <v>158</v>
      </c>
      <c r="E2292" s="4" t="s">
        <v>16</v>
      </c>
      <c r="F2292" s="5">
        <v>24</v>
      </c>
      <c r="G2292" s="3" t="s">
        <v>275</v>
      </c>
      <c r="H2292" s="3" t="s">
        <v>276</v>
      </c>
      <c r="I2292" s="3" t="s">
        <v>186</v>
      </c>
      <c r="J2292" s="3" t="s">
        <v>187</v>
      </c>
      <c r="K2292" s="3" t="s">
        <v>91</v>
      </c>
      <c r="L2292" s="5">
        <v>2</v>
      </c>
      <c r="M2292" s="5">
        <v>12000</v>
      </c>
      <c r="N2292" s="6">
        <v>0.05</v>
      </c>
      <c r="O2292" s="5">
        <v>22800</v>
      </c>
      <c r="P2292" s="5">
        <v>18000</v>
      </c>
      <c r="Q2292" s="5">
        <f>Table1[[#This Row],[Sales]]-Table1[[#This Row],[Cost]]</f>
        <v>4800</v>
      </c>
      <c r="R2292" s="3" t="s">
        <v>9</v>
      </c>
      <c r="S2292" s="3" t="s">
        <v>10</v>
      </c>
      <c r="T2292" s="3" t="s">
        <v>40</v>
      </c>
      <c r="U2292" s="3" t="s">
        <v>19</v>
      </c>
      <c r="V2292" s="6">
        <f>Table1[[#This Row],[Profit]]/Table1[[#This Row],[Sales]]</f>
        <v>0.21052631578947367</v>
      </c>
      <c r="W2292" s="3">
        <f>[1]!Table1[[#This Row],[Sales]]-[1]!Table1[[#This Row],[Cost]]-[1]!Table1[[#This Row],[Profit]]</f>
        <v>0</v>
      </c>
      <c r="X2292" s="3">
        <f>[1]!Table1[[#This Row],[Quantity]]*[1]!Table1[[#This Row],[Unit_Price]]</f>
        <v>24000</v>
      </c>
      <c r="Y2292" s="7">
        <f>[1]!Table1[[#This Row],[Gross_Sales]]*[1]!Table1[[#This Row],[Discount]]</f>
        <v>1200</v>
      </c>
      <c r="Z2292" s="8">
        <f>[1]!Table1[[#This Row],[Gross_Sales]]*[1]!Table1[[#This Row],[Discount_amount]]</f>
        <v>28800000</v>
      </c>
      <c r="AA2292" s="6">
        <f>IFERROR([1]!Table1[[#This Row],[Profit]]/[1]!Table1[[#This Row],[Sales]],0)</f>
        <v>0.21052631578947367</v>
      </c>
      <c r="AB2292" s="3">
        <f>YEAR([1]!Table1[[#This Row],[Order_Date]])</f>
        <v>2025</v>
      </c>
      <c r="AC2292" s="3">
        <f>MONTH([1]!Table1[[#This Row],[Order_Date]])</f>
        <v>10</v>
      </c>
      <c r="AD2292" s="3" t="str">
        <f t="shared" si="105"/>
        <v>Oct</v>
      </c>
      <c r="AE2292" s="3" t="str">
        <f t="shared" si="106"/>
        <v>Q4</v>
      </c>
      <c r="AF2292" s="3" t="str">
        <f t="shared" si="107"/>
        <v>2025-Oct</v>
      </c>
      <c r="AG2292" s="3">
        <f>COUNTIF(C:C,Table1[[#This Row],[Customer_ID]])</f>
        <v>7</v>
      </c>
      <c r="AH2292" s="9" t="e">
        <f>IF([1]!Table1[[#This Row],[Customer_order_count]] &gt;= 10,"FREQUENT",IF([1]!Table1[[#This Row],[Customer_order_count]] &lt;= 10,"REGULAR","OCASSIONAL"))</f>
        <v>#REF!</v>
      </c>
    </row>
    <row r="2293" spans="1:34" x14ac:dyDescent="0.25">
      <c r="A2293" s="10" t="s">
        <v>3146</v>
      </c>
      <c r="B2293" s="11">
        <v>45798</v>
      </c>
      <c r="C2293" s="12" t="s">
        <v>3147</v>
      </c>
      <c r="D2293" s="13" t="s">
        <v>420</v>
      </c>
      <c r="E2293" s="13" t="s">
        <v>16</v>
      </c>
      <c r="F2293" s="14">
        <v>57</v>
      </c>
      <c r="G2293" s="12" t="s">
        <v>280</v>
      </c>
      <c r="H2293" s="12" t="s">
        <v>270</v>
      </c>
      <c r="I2293" s="12" t="s">
        <v>102</v>
      </c>
      <c r="J2293" s="12" t="s">
        <v>103</v>
      </c>
      <c r="K2293" s="12" t="s">
        <v>25</v>
      </c>
      <c r="L2293" s="14">
        <v>3</v>
      </c>
      <c r="M2293" s="14">
        <v>28000</v>
      </c>
      <c r="N2293" s="15">
        <v>0.1</v>
      </c>
      <c r="O2293" s="14">
        <v>75600</v>
      </c>
      <c r="P2293" s="14">
        <v>63000</v>
      </c>
      <c r="Q2293" s="5">
        <f>Table1[[#This Row],[Sales]]-Table1[[#This Row],[Cost]]</f>
        <v>12600</v>
      </c>
      <c r="R2293" s="12" t="s">
        <v>26</v>
      </c>
      <c r="S2293" s="12" t="s">
        <v>10</v>
      </c>
      <c r="T2293" s="12" t="s">
        <v>11</v>
      </c>
      <c r="U2293" s="12" t="s">
        <v>12</v>
      </c>
      <c r="V2293" s="6">
        <f>Table1[[#This Row],[Profit]]/Table1[[#This Row],[Sales]]</f>
        <v>0.16666666666666666</v>
      </c>
      <c r="W2293" s="12">
        <f>[1]!Table1[[#This Row],[Sales]]-[1]!Table1[[#This Row],[Cost]]-[1]!Table1[[#This Row],[Profit]]</f>
        <v>0</v>
      </c>
      <c r="X2293" s="12">
        <f>[1]!Table1[[#This Row],[Quantity]]*[1]!Table1[[#This Row],[Unit_Price]]</f>
        <v>84000</v>
      </c>
      <c r="Y2293" s="16">
        <f>[1]!Table1[[#This Row],[Gross_Sales]]*[1]!Table1[[#This Row],[Discount]]</f>
        <v>8400</v>
      </c>
      <c r="Z2293" s="17">
        <f>[1]!Table1[[#This Row],[Gross_Sales]]*[1]!Table1[[#This Row],[Discount_amount]]</f>
        <v>705600000</v>
      </c>
      <c r="AA2293" s="15">
        <f>IFERROR([1]!Table1[[#This Row],[Profit]]/[1]!Table1[[#This Row],[Sales]],0)</f>
        <v>0.16666666666666666</v>
      </c>
      <c r="AB2293" s="12">
        <f>YEAR([1]!Table1[[#This Row],[Order_Date]])</f>
        <v>2025</v>
      </c>
      <c r="AC2293" s="12">
        <f>MONTH([1]!Table1[[#This Row],[Order_Date]])</f>
        <v>5</v>
      </c>
      <c r="AD2293" s="12" t="str">
        <f t="shared" si="105"/>
        <v>May</v>
      </c>
      <c r="AE2293" s="12" t="str">
        <f t="shared" si="106"/>
        <v>Q2</v>
      </c>
      <c r="AF2293" s="12" t="str">
        <f t="shared" si="107"/>
        <v>2025-May</v>
      </c>
      <c r="AG2293" s="12">
        <f>COUNTIF(C:C,Table1[[#This Row],[Customer_ID]])</f>
        <v>1</v>
      </c>
      <c r="AH2293" s="18" t="e">
        <f>IF([1]!Table1[[#This Row],[Customer_order_count]] &gt;= 10,"FREQUENT",IF([1]!Table1[[#This Row],[Customer_order_count]] &lt;= 10,"REGULAR","OCASSIONAL"))</f>
        <v>#REF!</v>
      </c>
    </row>
    <row r="2294" spans="1:34" x14ac:dyDescent="0.25">
      <c r="A2294" s="1" t="s">
        <v>3148</v>
      </c>
      <c r="B2294" s="2">
        <v>45771</v>
      </c>
      <c r="C2294" s="3" t="s">
        <v>303</v>
      </c>
      <c r="D2294" s="4" t="s">
        <v>304</v>
      </c>
      <c r="E2294" s="4" t="s">
        <v>16</v>
      </c>
      <c r="F2294" s="5">
        <v>36</v>
      </c>
      <c r="G2294" s="3" t="s">
        <v>275</v>
      </c>
      <c r="H2294" s="3" t="s">
        <v>276</v>
      </c>
      <c r="I2294" s="3" t="s">
        <v>95</v>
      </c>
      <c r="J2294" s="3" t="s">
        <v>96</v>
      </c>
      <c r="K2294" s="3" t="s">
        <v>46</v>
      </c>
      <c r="L2294" s="5">
        <v>1</v>
      </c>
      <c r="M2294" s="5">
        <v>600</v>
      </c>
      <c r="N2294" s="6">
        <v>0.1</v>
      </c>
      <c r="O2294" s="5">
        <v>540</v>
      </c>
      <c r="P2294" s="5">
        <v>380</v>
      </c>
      <c r="Q2294" s="5">
        <f>Table1[[#This Row],[Sales]]-Table1[[#This Row],[Cost]]</f>
        <v>160</v>
      </c>
      <c r="R2294" s="3" t="s">
        <v>26</v>
      </c>
      <c r="S2294" s="3" t="s">
        <v>10</v>
      </c>
      <c r="T2294" s="3" t="s">
        <v>11</v>
      </c>
      <c r="U2294" s="3" t="s">
        <v>27</v>
      </c>
      <c r="V2294" s="6">
        <f>Table1[[#This Row],[Profit]]/Table1[[#This Row],[Sales]]</f>
        <v>0.29629629629629628</v>
      </c>
      <c r="W2294" s="3">
        <f>[1]!Table1[[#This Row],[Sales]]-[1]!Table1[[#This Row],[Cost]]-[1]!Table1[[#This Row],[Profit]]</f>
        <v>0</v>
      </c>
      <c r="X2294" s="3">
        <f>[1]!Table1[[#This Row],[Quantity]]*[1]!Table1[[#This Row],[Unit_Price]]</f>
        <v>600</v>
      </c>
      <c r="Y2294" s="7">
        <f>[1]!Table1[[#This Row],[Gross_Sales]]*[1]!Table1[[#This Row],[Discount]]</f>
        <v>60</v>
      </c>
      <c r="Z2294" s="8">
        <f>[1]!Table1[[#This Row],[Gross_Sales]]*[1]!Table1[[#This Row],[Discount_amount]]</f>
        <v>36000</v>
      </c>
      <c r="AA2294" s="6">
        <f>IFERROR([1]!Table1[[#This Row],[Profit]]/[1]!Table1[[#This Row],[Sales]],0)</f>
        <v>0.29629629629629628</v>
      </c>
      <c r="AB2294" s="3">
        <f>YEAR([1]!Table1[[#This Row],[Order_Date]])</f>
        <v>2025</v>
      </c>
      <c r="AC2294" s="3">
        <f>MONTH([1]!Table1[[#This Row],[Order_Date]])</f>
        <v>4</v>
      </c>
      <c r="AD2294" s="3" t="str">
        <f t="shared" si="105"/>
        <v>Apr</v>
      </c>
      <c r="AE2294" s="3" t="str">
        <f t="shared" si="106"/>
        <v>Q2</v>
      </c>
      <c r="AF2294" s="3" t="str">
        <f t="shared" si="107"/>
        <v>2025-Apr</v>
      </c>
      <c r="AG2294" s="3">
        <f>COUNTIF(C:C,Table1[[#This Row],[Customer_ID]])</f>
        <v>23</v>
      </c>
      <c r="AH2294" s="9" t="e">
        <f>IF([1]!Table1[[#This Row],[Customer_order_count]] &gt;= 10,"FREQUENT",IF([1]!Table1[[#This Row],[Customer_order_count]] &lt;= 10,"REGULAR","OCASSIONAL"))</f>
        <v>#REF!</v>
      </c>
    </row>
    <row r="2295" spans="1:34" x14ac:dyDescent="0.25">
      <c r="A2295" s="10" t="s">
        <v>3149</v>
      </c>
      <c r="B2295" s="11">
        <v>45505</v>
      </c>
      <c r="C2295" s="12" t="s">
        <v>401</v>
      </c>
      <c r="D2295" s="13" t="s">
        <v>402</v>
      </c>
      <c r="E2295" s="13" t="s">
        <v>16</v>
      </c>
      <c r="F2295" s="14">
        <v>22</v>
      </c>
      <c r="G2295" s="12" t="s">
        <v>275</v>
      </c>
      <c r="H2295" s="12" t="s">
        <v>276</v>
      </c>
      <c r="I2295" s="12" t="s">
        <v>81</v>
      </c>
      <c r="J2295" s="12" t="s">
        <v>82</v>
      </c>
      <c r="K2295" s="12" t="s">
        <v>58</v>
      </c>
      <c r="L2295" s="14">
        <v>1</v>
      </c>
      <c r="M2295" s="14">
        <v>3500</v>
      </c>
      <c r="N2295" s="15">
        <v>0</v>
      </c>
      <c r="O2295" s="14">
        <v>3500</v>
      </c>
      <c r="P2295" s="14">
        <v>2500</v>
      </c>
      <c r="Q2295" s="5">
        <f>Table1[[#This Row],[Sales]]-Table1[[#This Row],[Cost]]</f>
        <v>1000</v>
      </c>
      <c r="R2295" s="12" t="s">
        <v>9</v>
      </c>
      <c r="S2295" s="12" t="s">
        <v>10</v>
      </c>
      <c r="T2295" s="12" t="s">
        <v>33</v>
      </c>
      <c r="U2295" s="12" t="s">
        <v>19</v>
      </c>
      <c r="V2295" s="6">
        <f>Table1[[#This Row],[Profit]]/Table1[[#This Row],[Sales]]</f>
        <v>0.2857142857142857</v>
      </c>
      <c r="W2295" s="12">
        <f>[1]!Table1[[#This Row],[Sales]]-[1]!Table1[[#This Row],[Cost]]-[1]!Table1[[#This Row],[Profit]]</f>
        <v>0</v>
      </c>
      <c r="X2295" s="12">
        <f>[1]!Table1[[#This Row],[Quantity]]*[1]!Table1[[#This Row],[Unit_Price]]</f>
        <v>3500</v>
      </c>
      <c r="Y2295" s="16">
        <f>[1]!Table1[[#This Row],[Gross_Sales]]*[1]!Table1[[#This Row],[Discount]]</f>
        <v>0</v>
      </c>
      <c r="Z2295" s="17">
        <f>[1]!Table1[[#This Row],[Gross_Sales]]*[1]!Table1[[#This Row],[Discount_amount]]</f>
        <v>0</v>
      </c>
      <c r="AA2295" s="15">
        <f>IFERROR([1]!Table1[[#This Row],[Profit]]/[1]!Table1[[#This Row],[Sales]],0)</f>
        <v>0.2857142857142857</v>
      </c>
      <c r="AB2295" s="12">
        <f>YEAR([1]!Table1[[#This Row],[Order_Date]])</f>
        <v>2024</v>
      </c>
      <c r="AC2295" s="12">
        <f>MONTH([1]!Table1[[#This Row],[Order_Date]])</f>
        <v>8</v>
      </c>
      <c r="AD2295" s="12" t="str">
        <f t="shared" si="105"/>
        <v>Aug</v>
      </c>
      <c r="AE2295" s="12" t="str">
        <f t="shared" si="106"/>
        <v>Q3</v>
      </c>
      <c r="AF2295" s="12" t="str">
        <f t="shared" si="107"/>
        <v>2024-Aug</v>
      </c>
      <c r="AG2295" s="12">
        <f>COUNTIF(C:C,Table1[[#This Row],[Customer_ID]])</f>
        <v>6</v>
      </c>
      <c r="AH2295" s="18" t="e">
        <f>IF([1]!Table1[[#This Row],[Customer_order_count]] &gt;= 10,"FREQUENT",IF([1]!Table1[[#This Row],[Customer_order_count]] &lt;= 10,"REGULAR","OCASSIONAL"))</f>
        <v>#REF!</v>
      </c>
    </row>
    <row r="2296" spans="1:34" x14ac:dyDescent="0.25">
      <c r="A2296" s="1" t="s">
        <v>3150</v>
      </c>
      <c r="B2296" s="2">
        <v>45612</v>
      </c>
      <c r="C2296" s="3" t="s">
        <v>394</v>
      </c>
      <c r="D2296" s="4" t="s">
        <v>395</v>
      </c>
      <c r="E2296" s="4" t="s">
        <v>3</v>
      </c>
      <c r="F2296" s="5">
        <v>30</v>
      </c>
      <c r="G2296" s="3" t="s">
        <v>339</v>
      </c>
      <c r="H2296" s="3" t="s">
        <v>285</v>
      </c>
      <c r="I2296" s="3" t="s">
        <v>344</v>
      </c>
      <c r="J2296" s="3" t="s">
        <v>345</v>
      </c>
      <c r="K2296" s="3" t="s">
        <v>39</v>
      </c>
      <c r="L2296" s="5">
        <v>3</v>
      </c>
      <c r="M2296" s="5">
        <v>2200</v>
      </c>
      <c r="N2296" s="6">
        <v>0.2</v>
      </c>
      <c r="O2296" s="5">
        <v>5280</v>
      </c>
      <c r="P2296" s="5">
        <v>4200</v>
      </c>
      <c r="Q2296" s="5">
        <f>Table1[[#This Row],[Sales]]-Table1[[#This Row],[Cost]]</f>
        <v>1080</v>
      </c>
      <c r="R2296" s="3" t="s">
        <v>9</v>
      </c>
      <c r="S2296" s="3" t="s">
        <v>10</v>
      </c>
      <c r="T2296" s="3" t="s">
        <v>40</v>
      </c>
      <c r="U2296" s="3" t="s">
        <v>19</v>
      </c>
      <c r="V2296" s="6">
        <f>Table1[[#This Row],[Profit]]/Table1[[#This Row],[Sales]]</f>
        <v>0.20454545454545456</v>
      </c>
      <c r="W2296" s="3">
        <f>[1]!Table1[[#This Row],[Sales]]-[1]!Table1[[#This Row],[Cost]]-[1]!Table1[[#This Row],[Profit]]</f>
        <v>0</v>
      </c>
      <c r="X2296" s="3">
        <f>[1]!Table1[[#This Row],[Quantity]]*[1]!Table1[[#This Row],[Unit_Price]]</f>
        <v>6600</v>
      </c>
      <c r="Y2296" s="7">
        <f>[1]!Table1[[#This Row],[Gross_Sales]]*[1]!Table1[[#This Row],[Discount]]</f>
        <v>1320</v>
      </c>
      <c r="Z2296" s="8">
        <f>[1]!Table1[[#This Row],[Gross_Sales]]*[1]!Table1[[#This Row],[Discount_amount]]</f>
        <v>8712000</v>
      </c>
      <c r="AA2296" s="6">
        <f>IFERROR([1]!Table1[[#This Row],[Profit]]/[1]!Table1[[#This Row],[Sales]],0)</f>
        <v>0.20454545454545456</v>
      </c>
      <c r="AB2296" s="3">
        <f>YEAR([1]!Table1[[#This Row],[Order_Date]])</f>
        <v>2024</v>
      </c>
      <c r="AC2296" s="3">
        <f>MONTH([1]!Table1[[#This Row],[Order_Date]])</f>
        <v>11</v>
      </c>
      <c r="AD2296" s="3" t="str">
        <f t="shared" si="105"/>
        <v>Nov</v>
      </c>
      <c r="AE2296" s="3" t="str">
        <f t="shared" si="106"/>
        <v>Q4</v>
      </c>
      <c r="AF2296" s="3" t="str">
        <f t="shared" si="107"/>
        <v>2024-Nov</v>
      </c>
      <c r="AG2296" s="3">
        <f>COUNTIF(C:C,Table1[[#This Row],[Customer_ID]])</f>
        <v>3</v>
      </c>
      <c r="AH2296" s="9" t="e">
        <f>IF([1]!Table1[[#This Row],[Customer_order_count]] &gt;= 10,"FREQUENT",IF([1]!Table1[[#This Row],[Customer_order_count]] &lt;= 10,"REGULAR","OCASSIONAL"))</f>
        <v>#REF!</v>
      </c>
    </row>
    <row r="2297" spans="1:34" x14ac:dyDescent="0.25">
      <c r="A2297" s="10" t="s">
        <v>3151</v>
      </c>
      <c r="B2297" s="11">
        <v>45808</v>
      </c>
      <c r="C2297" s="12" t="s">
        <v>553</v>
      </c>
      <c r="D2297" s="13" t="s">
        <v>493</v>
      </c>
      <c r="E2297" s="13" t="s">
        <v>16</v>
      </c>
      <c r="F2297" s="14">
        <v>42</v>
      </c>
      <c r="G2297" s="12" t="s">
        <v>284</v>
      </c>
      <c r="H2297" s="12" t="s">
        <v>285</v>
      </c>
      <c r="I2297" s="12" t="s">
        <v>31</v>
      </c>
      <c r="J2297" s="12" t="s">
        <v>32</v>
      </c>
      <c r="K2297" s="12" t="s">
        <v>25</v>
      </c>
      <c r="L2297" s="14">
        <v>1</v>
      </c>
      <c r="M2297" s="14">
        <v>5000</v>
      </c>
      <c r="N2297" s="15">
        <v>0.2</v>
      </c>
      <c r="O2297" s="14">
        <v>4000</v>
      </c>
      <c r="P2297" s="14">
        <v>3500</v>
      </c>
      <c r="Q2297" s="5">
        <f>Table1[[#This Row],[Sales]]-Table1[[#This Row],[Cost]]</f>
        <v>500</v>
      </c>
      <c r="R2297" s="12" t="s">
        <v>77</v>
      </c>
      <c r="S2297" s="12" t="s">
        <v>10</v>
      </c>
      <c r="T2297" s="12" t="s">
        <v>11</v>
      </c>
      <c r="U2297" s="12" t="s">
        <v>27</v>
      </c>
      <c r="V2297" s="6">
        <f>Table1[[#This Row],[Profit]]/Table1[[#This Row],[Sales]]</f>
        <v>0.125</v>
      </c>
      <c r="W2297" s="12">
        <f>[1]!Table1[[#This Row],[Sales]]-[1]!Table1[[#This Row],[Cost]]-[1]!Table1[[#This Row],[Profit]]</f>
        <v>0</v>
      </c>
      <c r="X2297" s="12">
        <f>[1]!Table1[[#This Row],[Quantity]]*[1]!Table1[[#This Row],[Unit_Price]]</f>
        <v>5000</v>
      </c>
      <c r="Y2297" s="16">
        <f>[1]!Table1[[#This Row],[Gross_Sales]]*[1]!Table1[[#This Row],[Discount]]</f>
        <v>1000</v>
      </c>
      <c r="Z2297" s="17">
        <f>[1]!Table1[[#This Row],[Gross_Sales]]*[1]!Table1[[#This Row],[Discount_amount]]</f>
        <v>5000000</v>
      </c>
      <c r="AA2297" s="15">
        <f>IFERROR([1]!Table1[[#This Row],[Profit]]/[1]!Table1[[#This Row],[Sales]],0)</f>
        <v>0.125</v>
      </c>
      <c r="AB2297" s="12">
        <f>YEAR([1]!Table1[[#This Row],[Order_Date]])</f>
        <v>2025</v>
      </c>
      <c r="AC2297" s="12">
        <f>MONTH([1]!Table1[[#This Row],[Order_Date]])</f>
        <v>5</v>
      </c>
      <c r="AD2297" s="12" t="str">
        <f t="shared" si="105"/>
        <v>May</v>
      </c>
      <c r="AE2297" s="12" t="str">
        <f t="shared" si="106"/>
        <v>Q2</v>
      </c>
      <c r="AF2297" s="12" t="str">
        <f t="shared" si="107"/>
        <v>2025-May</v>
      </c>
      <c r="AG2297" s="12">
        <f>COUNTIF(C:C,Table1[[#This Row],[Customer_ID]])</f>
        <v>11</v>
      </c>
      <c r="AH2297" s="18" t="e">
        <f>IF([1]!Table1[[#This Row],[Customer_order_count]] &gt;= 10,"FREQUENT",IF([1]!Table1[[#This Row],[Customer_order_count]] &lt;= 10,"REGULAR","OCASSIONAL"))</f>
        <v>#REF!</v>
      </c>
    </row>
    <row r="2298" spans="1:34" x14ac:dyDescent="0.25">
      <c r="A2298" s="1" t="s">
        <v>3152</v>
      </c>
      <c r="B2298" s="2">
        <v>45664</v>
      </c>
      <c r="C2298" s="3" t="s">
        <v>608</v>
      </c>
      <c r="D2298" s="4" t="s">
        <v>609</v>
      </c>
      <c r="E2298" s="4" t="s">
        <v>16</v>
      </c>
      <c r="F2298" s="5">
        <v>52</v>
      </c>
      <c r="G2298" s="3" t="s">
        <v>312</v>
      </c>
      <c r="H2298" s="3" t="s">
        <v>276</v>
      </c>
      <c r="I2298" s="3" t="s">
        <v>95</v>
      </c>
      <c r="J2298" s="3" t="s">
        <v>96</v>
      </c>
      <c r="K2298" s="3" t="s">
        <v>46</v>
      </c>
      <c r="L2298" s="5">
        <v>1</v>
      </c>
      <c r="M2298" s="5">
        <v>600</v>
      </c>
      <c r="N2298" s="6">
        <v>0.15</v>
      </c>
      <c r="O2298" s="5">
        <v>510</v>
      </c>
      <c r="P2298" s="5">
        <v>380</v>
      </c>
      <c r="Q2298" s="5">
        <f>Table1[[#This Row],[Sales]]-Table1[[#This Row],[Cost]]</f>
        <v>130</v>
      </c>
      <c r="R2298" s="3" t="s">
        <v>98</v>
      </c>
      <c r="S2298" s="3" t="s">
        <v>10</v>
      </c>
      <c r="T2298" s="3" t="s">
        <v>18</v>
      </c>
      <c r="U2298" s="3" t="s">
        <v>27</v>
      </c>
      <c r="V2298" s="6">
        <f>Table1[[#This Row],[Profit]]/Table1[[#This Row],[Sales]]</f>
        <v>0.25490196078431371</v>
      </c>
      <c r="W2298" s="3">
        <f>[1]!Table1[[#This Row],[Sales]]-[1]!Table1[[#This Row],[Cost]]-[1]!Table1[[#This Row],[Profit]]</f>
        <v>0</v>
      </c>
      <c r="X2298" s="3">
        <f>[1]!Table1[[#This Row],[Quantity]]*[1]!Table1[[#This Row],[Unit_Price]]</f>
        <v>600</v>
      </c>
      <c r="Y2298" s="7">
        <f>[1]!Table1[[#This Row],[Gross_Sales]]*[1]!Table1[[#This Row],[Discount]]</f>
        <v>90</v>
      </c>
      <c r="Z2298" s="8">
        <f>[1]!Table1[[#This Row],[Gross_Sales]]*[1]!Table1[[#This Row],[Discount_amount]]</f>
        <v>54000</v>
      </c>
      <c r="AA2298" s="6">
        <f>IFERROR([1]!Table1[[#This Row],[Profit]]/[1]!Table1[[#This Row],[Sales]],0)</f>
        <v>0.25490196078431371</v>
      </c>
      <c r="AB2298" s="3">
        <f>YEAR([1]!Table1[[#This Row],[Order_Date]])</f>
        <v>2025</v>
      </c>
      <c r="AC2298" s="3">
        <f>MONTH([1]!Table1[[#This Row],[Order_Date]])</f>
        <v>1</v>
      </c>
      <c r="AD2298" s="3" t="str">
        <f t="shared" si="105"/>
        <v>Jan</v>
      </c>
      <c r="AE2298" s="3" t="str">
        <f t="shared" si="106"/>
        <v>Q1</v>
      </c>
      <c r="AF2298" s="3" t="str">
        <f t="shared" si="107"/>
        <v>2025-Jan</v>
      </c>
      <c r="AG2298" s="3">
        <f>COUNTIF(C:C,Table1[[#This Row],[Customer_ID]])</f>
        <v>20</v>
      </c>
      <c r="AH2298" s="9" t="e">
        <f>IF([1]!Table1[[#This Row],[Customer_order_count]] &gt;= 10,"FREQUENT",IF([1]!Table1[[#This Row],[Customer_order_count]] &lt;= 10,"REGULAR","OCASSIONAL"))</f>
        <v>#REF!</v>
      </c>
    </row>
    <row r="2299" spans="1:34" x14ac:dyDescent="0.25">
      <c r="A2299" s="10" t="s">
        <v>3153</v>
      </c>
      <c r="B2299" s="11">
        <v>45817</v>
      </c>
      <c r="C2299" s="12" t="s">
        <v>289</v>
      </c>
      <c r="D2299" s="13" t="s">
        <v>224</v>
      </c>
      <c r="E2299" s="13" t="s">
        <v>16</v>
      </c>
      <c r="F2299" s="14">
        <v>53</v>
      </c>
      <c r="G2299" s="12" t="s">
        <v>290</v>
      </c>
      <c r="H2299" s="12" t="s">
        <v>276</v>
      </c>
      <c r="I2299" s="12" t="s">
        <v>186</v>
      </c>
      <c r="J2299" s="12" t="s">
        <v>187</v>
      </c>
      <c r="K2299" s="12" t="s">
        <v>91</v>
      </c>
      <c r="L2299" s="14">
        <v>2</v>
      </c>
      <c r="M2299" s="14">
        <v>12000</v>
      </c>
      <c r="N2299" s="15">
        <v>0.15</v>
      </c>
      <c r="O2299" s="14">
        <v>20400</v>
      </c>
      <c r="P2299" s="14">
        <v>18000</v>
      </c>
      <c r="Q2299" s="5">
        <f>Table1[[#This Row],[Sales]]-Table1[[#This Row],[Cost]]</f>
        <v>2400</v>
      </c>
      <c r="R2299" s="12" t="s">
        <v>9</v>
      </c>
      <c r="S2299" s="12" t="s">
        <v>10</v>
      </c>
      <c r="T2299" s="12" t="s">
        <v>11</v>
      </c>
      <c r="U2299" s="12" t="s">
        <v>12</v>
      </c>
      <c r="V2299" s="6">
        <f>Table1[[#This Row],[Profit]]/Table1[[#This Row],[Sales]]</f>
        <v>0.11764705882352941</v>
      </c>
      <c r="W2299" s="12">
        <f>[1]!Table1[[#This Row],[Sales]]-[1]!Table1[[#This Row],[Cost]]-[1]!Table1[[#This Row],[Profit]]</f>
        <v>0</v>
      </c>
      <c r="X2299" s="12">
        <f>[1]!Table1[[#This Row],[Quantity]]*[1]!Table1[[#This Row],[Unit_Price]]</f>
        <v>24000</v>
      </c>
      <c r="Y2299" s="16">
        <f>[1]!Table1[[#This Row],[Gross_Sales]]*[1]!Table1[[#This Row],[Discount]]</f>
        <v>3600</v>
      </c>
      <c r="Z2299" s="17">
        <f>[1]!Table1[[#This Row],[Gross_Sales]]*[1]!Table1[[#This Row],[Discount_amount]]</f>
        <v>86400000</v>
      </c>
      <c r="AA2299" s="15">
        <f>IFERROR([1]!Table1[[#This Row],[Profit]]/[1]!Table1[[#This Row],[Sales]],0)</f>
        <v>0.11764705882352941</v>
      </c>
      <c r="AB2299" s="12">
        <f>YEAR([1]!Table1[[#This Row],[Order_Date]])</f>
        <v>2025</v>
      </c>
      <c r="AC2299" s="12">
        <f>MONTH([1]!Table1[[#This Row],[Order_Date]])</f>
        <v>6</v>
      </c>
      <c r="AD2299" s="12" t="str">
        <f t="shared" si="105"/>
        <v>Jun</v>
      </c>
      <c r="AE2299" s="12" t="str">
        <f t="shared" si="106"/>
        <v>Q2</v>
      </c>
      <c r="AF2299" s="12" t="str">
        <f t="shared" si="107"/>
        <v>2025-Jun</v>
      </c>
      <c r="AG2299" s="12">
        <f>COUNTIF(C:C,Table1[[#This Row],[Customer_ID]])</f>
        <v>8</v>
      </c>
      <c r="AH2299" s="18" t="e">
        <f>IF([1]!Table1[[#This Row],[Customer_order_count]] &gt;= 10,"FREQUENT",IF([1]!Table1[[#This Row],[Customer_order_count]] &lt;= 10,"REGULAR","OCASSIONAL"))</f>
        <v>#REF!</v>
      </c>
    </row>
    <row r="2300" spans="1:34" x14ac:dyDescent="0.25">
      <c r="A2300" s="1" t="s">
        <v>3154</v>
      </c>
      <c r="B2300" s="2">
        <v>45576</v>
      </c>
      <c r="C2300" s="3" t="s">
        <v>3039</v>
      </c>
      <c r="D2300" s="4" t="s">
        <v>3040</v>
      </c>
      <c r="E2300" s="4" t="s">
        <v>16</v>
      </c>
      <c r="F2300" s="5">
        <v>24</v>
      </c>
      <c r="G2300" s="3" t="s">
        <v>269</v>
      </c>
      <c r="H2300" s="3" t="s">
        <v>270</v>
      </c>
      <c r="I2300" s="3" t="s">
        <v>44</v>
      </c>
      <c r="J2300" s="3" t="s">
        <v>45</v>
      </c>
      <c r="K2300" s="3" t="s">
        <v>46</v>
      </c>
      <c r="L2300" s="5">
        <v>1</v>
      </c>
      <c r="M2300" s="5">
        <v>2500</v>
      </c>
      <c r="N2300" s="6">
        <v>0.1</v>
      </c>
      <c r="O2300" s="5">
        <v>2250</v>
      </c>
      <c r="P2300" s="5">
        <v>1500</v>
      </c>
      <c r="Q2300" s="5">
        <f>Table1[[#This Row],[Sales]]-Table1[[#This Row],[Cost]]</f>
        <v>750</v>
      </c>
      <c r="R2300" s="3" t="s">
        <v>26</v>
      </c>
      <c r="S2300" s="3" t="s">
        <v>10</v>
      </c>
      <c r="T2300" s="3" t="s">
        <v>40</v>
      </c>
      <c r="U2300" s="3" t="s">
        <v>19</v>
      </c>
      <c r="V2300" s="6">
        <f>Table1[[#This Row],[Profit]]/Table1[[#This Row],[Sales]]</f>
        <v>0.33333333333333331</v>
      </c>
      <c r="W2300" s="3">
        <f>[1]!Table1[[#This Row],[Sales]]-[1]!Table1[[#This Row],[Cost]]-[1]!Table1[[#This Row],[Profit]]</f>
        <v>0</v>
      </c>
      <c r="X2300" s="3">
        <f>[1]!Table1[[#This Row],[Quantity]]*[1]!Table1[[#This Row],[Unit_Price]]</f>
        <v>2500</v>
      </c>
      <c r="Y2300" s="7">
        <f>[1]!Table1[[#This Row],[Gross_Sales]]*[1]!Table1[[#This Row],[Discount]]</f>
        <v>250</v>
      </c>
      <c r="Z2300" s="8">
        <f>[1]!Table1[[#This Row],[Gross_Sales]]*[1]!Table1[[#This Row],[Discount_amount]]</f>
        <v>625000</v>
      </c>
      <c r="AA2300" s="6">
        <f>IFERROR([1]!Table1[[#This Row],[Profit]]/[1]!Table1[[#This Row],[Sales]],0)</f>
        <v>0.33333333333333331</v>
      </c>
      <c r="AB2300" s="3">
        <f>YEAR([1]!Table1[[#This Row],[Order_Date]])</f>
        <v>2024</v>
      </c>
      <c r="AC2300" s="3">
        <f>MONTH([1]!Table1[[#This Row],[Order_Date]])</f>
        <v>10</v>
      </c>
      <c r="AD2300" s="3" t="str">
        <f t="shared" si="105"/>
        <v>Oct</v>
      </c>
      <c r="AE2300" s="3" t="str">
        <f t="shared" si="106"/>
        <v>Q4</v>
      </c>
      <c r="AF2300" s="3" t="str">
        <f t="shared" si="107"/>
        <v>2024-Oct</v>
      </c>
      <c r="AG2300" s="3">
        <f>COUNTIF(C:C,Table1[[#This Row],[Customer_ID]])</f>
        <v>3</v>
      </c>
      <c r="AH2300" s="9" t="e">
        <f>IF([1]!Table1[[#This Row],[Customer_order_count]] &gt;= 10,"FREQUENT",IF([1]!Table1[[#This Row],[Customer_order_count]] &lt;= 10,"REGULAR","OCASSIONAL"))</f>
        <v>#REF!</v>
      </c>
    </row>
    <row r="2301" spans="1:34" x14ac:dyDescent="0.25">
      <c r="A2301" s="10" t="s">
        <v>3155</v>
      </c>
      <c r="B2301" s="11">
        <v>45883</v>
      </c>
      <c r="C2301" s="12" t="s">
        <v>476</v>
      </c>
      <c r="D2301" s="13" t="s">
        <v>477</v>
      </c>
      <c r="E2301" s="13" t="s">
        <v>16</v>
      </c>
      <c r="F2301" s="14">
        <v>46</v>
      </c>
      <c r="G2301" s="12" t="s">
        <v>280</v>
      </c>
      <c r="H2301" s="12" t="s">
        <v>270</v>
      </c>
      <c r="I2301" s="12" t="s">
        <v>51</v>
      </c>
      <c r="J2301" s="12" t="s">
        <v>52</v>
      </c>
      <c r="K2301" s="12" t="s">
        <v>8</v>
      </c>
      <c r="L2301" s="14">
        <v>1</v>
      </c>
      <c r="M2301" s="14">
        <v>4500</v>
      </c>
      <c r="N2301" s="15">
        <v>0.1</v>
      </c>
      <c r="O2301" s="14">
        <v>4050</v>
      </c>
      <c r="P2301" s="14">
        <v>3200</v>
      </c>
      <c r="Q2301" s="5">
        <f>Table1[[#This Row],[Sales]]-Table1[[#This Row],[Cost]]</f>
        <v>850</v>
      </c>
      <c r="R2301" s="12" t="s">
        <v>26</v>
      </c>
      <c r="S2301" s="12" t="s">
        <v>10</v>
      </c>
      <c r="T2301" s="12" t="s">
        <v>33</v>
      </c>
      <c r="U2301" s="12" t="s">
        <v>19</v>
      </c>
      <c r="V2301" s="6">
        <f>Table1[[#This Row],[Profit]]/Table1[[#This Row],[Sales]]</f>
        <v>0.20987654320987653</v>
      </c>
      <c r="W2301" s="12">
        <f>[1]!Table1[[#This Row],[Sales]]-[1]!Table1[[#This Row],[Cost]]-[1]!Table1[[#This Row],[Profit]]</f>
        <v>0</v>
      </c>
      <c r="X2301" s="12">
        <f>[1]!Table1[[#This Row],[Quantity]]*[1]!Table1[[#This Row],[Unit_Price]]</f>
        <v>4500</v>
      </c>
      <c r="Y2301" s="16">
        <f>[1]!Table1[[#This Row],[Gross_Sales]]*[1]!Table1[[#This Row],[Discount]]</f>
        <v>450</v>
      </c>
      <c r="Z2301" s="17">
        <f>[1]!Table1[[#This Row],[Gross_Sales]]*[1]!Table1[[#This Row],[Discount_amount]]</f>
        <v>2025000</v>
      </c>
      <c r="AA2301" s="15">
        <f>IFERROR([1]!Table1[[#This Row],[Profit]]/[1]!Table1[[#This Row],[Sales]],0)</f>
        <v>0.20987654320987653</v>
      </c>
      <c r="AB2301" s="12">
        <f>YEAR([1]!Table1[[#This Row],[Order_Date]])</f>
        <v>2025</v>
      </c>
      <c r="AC2301" s="12">
        <f>MONTH([1]!Table1[[#This Row],[Order_Date]])</f>
        <v>8</v>
      </c>
      <c r="AD2301" s="12" t="str">
        <f t="shared" si="105"/>
        <v>Aug</v>
      </c>
      <c r="AE2301" s="12" t="str">
        <f t="shared" si="106"/>
        <v>Q3</v>
      </c>
      <c r="AF2301" s="12" t="str">
        <f t="shared" si="107"/>
        <v>2025-Aug</v>
      </c>
      <c r="AG2301" s="12">
        <f>COUNTIF(C:C,Table1[[#This Row],[Customer_ID]])</f>
        <v>6</v>
      </c>
      <c r="AH2301" s="18" t="e">
        <f>IF([1]!Table1[[#This Row],[Customer_order_count]] &gt;= 10,"FREQUENT",IF([1]!Table1[[#This Row],[Customer_order_count]] &lt;= 10,"REGULAR","OCASSIONAL"))</f>
        <v>#REF!</v>
      </c>
    </row>
    <row r="2302" spans="1:34" x14ac:dyDescent="0.25">
      <c r="A2302" s="1" t="s">
        <v>3156</v>
      </c>
      <c r="B2302" s="2">
        <v>45401</v>
      </c>
      <c r="C2302" s="3" t="s">
        <v>836</v>
      </c>
      <c r="D2302" s="3" t="s">
        <v>654</v>
      </c>
      <c r="E2302" s="3" t="s">
        <v>16</v>
      </c>
      <c r="F2302" s="3">
        <v>43</v>
      </c>
      <c r="G2302" s="3" t="s">
        <v>284</v>
      </c>
      <c r="H2302" s="3" t="s">
        <v>285</v>
      </c>
      <c r="I2302" s="3" t="s">
        <v>31</v>
      </c>
      <c r="J2302" s="3" t="s">
        <v>32</v>
      </c>
      <c r="K2302" s="3" t="s">
        <v>25</v>
      </c>
      <c r="L2302" s="3">
        <v>1</v>
      </c>
      <c r="M2302" s="3">
        <v>5000</v>
      </c>
      <c r="N2302" s="3">
        <v>0.15</v>
      </c>
      <c r="O2302" s="3">
        <v>0</v>
      </c>
      <c r="P2302" s="3">
        <v>3500</v>
      </c>
      <c r="Q2302" s="5">
        <f>Table1[[#This Row],[Sales]]-Table1[[#This Row],[Cost]]</f>
        <v>-3500</v>
      </c>
      <c r="R2302" s="3" t="s">
        <v>26</v>
      </c>
      <c r="S2302" s="3" t="s">
        <v>291</v>
      </c>
      <c r="T2302" s="3" t="s">
        <v>11</v>
      </c>
      <c r="U2302" s="3" t="s">
        <v>27</v>
      </c>
      <c r="V2302" s="3" t="e">
        <f>Table1[[#This Row],[Profit]]/Table1[[#This Row],[Sales]]</f>
        <v>#DIV/0!</v>
      </c>
      <c r="W2302" s="3">
        <f>[1]!Table1[[#This Row],[Sales]]-[1]!Table1[[#This Row],[Cost]]-[1]!Table1[[#This Row],[Profit]]</f>
        <v>-3500</v>
      </c>
      <c r="X2302" s="3">
        <f>[1]!Table1[[#This Row],[Quantity]]*[1]!Table1[[#This Row],[Unit_Price]]</f>
        <v>5000</v>
      </c>
      <c r="Y2302" s="3">
        <f>[1]!Table1[[#This Row],[Gross_Sales]]*[1]!Table1[[#This Row],[Discount]]</f>
        <v>750</v>
      </c>
      <c r="Z2302" s="3">
        <f>[1]!Table1[[#This Row],[Gross_Sales]]*[1]!Table1[[#This Row],[Discount_amount]]</f>
        <v>3750000</v>
      </c>
      <c r="AA2302" s="3">
        <f>IFERROR([1]!Table1[[#This Row],[Profit]]/[1]!Table1[[#This Row],[Sales]],0)</f>
        <v>0</v>
      </c>
      <c r="AB2302" s="3">
        <f>YEAR([1]!Table1[[#This Row],[Order_Date]])</f>
        <v>2024</v>
      </c>
      <c r="AC2302" s="3">
        <f>MONTH([1]!Table1[[#This Row],[Order_Date]])</f>
        <v>4</v>
      </c>
      <c r="AD2302" s="3" t="str">
        <f t="shared" si="105"/>
        <v>Apr</v>
      </c>
      <c r="AE2302" s="3" t="str">
        <f t="shared" si="106"/>
        <v>Q2</v>
      </c>
      <c r="AF2302" s="3" t="str">
        <f t="shared" si="107"/>
        <v>2024-Apr</v>
      </c>
      <c r="AG2302" s="3">
        <f>COUNTIF(C:C,Table1[[#This Row],[Customer_ID]])</f>
        <v>16</v>
      </c>
      <c r="AH2302" s="9" t="e">
        <f>IF([1]!Table1[[#This Row],[Customer_order_count]] &gt;= 10,"FREQUENT",IF([1]!Table1[[#This Row],[Customer_order_count]] &lt;= 10,"REGULAR","OCASSIONAL"))</f>
        <v>#REF!</v>
      </c>
    </row>
    <row r="2303" spans="1:34" x14ac:dyDescent="0.25">
      <c r="A2303" s="10" t="s">
        <v>3157</v>
      </c>
      <c r="B2303" s="11">
        <v>45483</v>
      </c>
      <c r="C2303" s="12" t="s">
        <v>79</v>
      </c>
      <c r="D2303" s="13" t="s">
        <v>80</v>
      </c>
      <c r="E2303" s="13" t="s">
        <v>16</v>
      </c>
      <c r="F2303" s="14">
        <v>35</v>
      </c>
      <c r="G2303" s="12" t="s">
        <v>4</v>
      </c>
      <c r="H2303" s="12" t="s">
        <v>5</v>
      </c>
      <c r="I2303" s="12" t="s">
        <v>37</v>
      </c>
      <c r="J2303" s="12" t="s">
        <v>38</v>
      </c>
      <c r="K2303" s="12" t="s">
        <v>39</v>
      </c>
      <c r="L2303" s="14">
        <v>2</v>
      </c>
      <c r="M2303" s="14">
        <v>900</v>
      </c>
      <c r="N2303" s="15">
        <v>0.05</v>
      </c>
      <c r="O2303" s="14">
        <v>1710</v>
      </c>
      <c r="P2303" s="14">
        <v>1100</v>
      </c>
      <c r="Q2303" s="5">
        <f>Table1[[#This Row],[Sales]]-Table1[[#This Row],[Cost]]</f>
        <v>610</v>
      </c>
      <c r="R2303" s="12" t="s">
        <v>26</v>
      </c>
      <c r="S2303" s="12" t="s">
        <v>10</v>
      </c>
      <c r="T2303" s="12" t="s">
        <v>33</v>
      </c>
      <c r="U2303" s="12" t="s">
        <v>12</v>
      </c>
      <c r="V2303" s="6">
        <f>Table1[[#This Row],[Profit]]/Table1[[#This Row],[Sales]]</f>
        <v>0.35672514619883039</v>
      </c>
      <c r="W2303" s="12">
        <f>[1]!Table1[[#This Row],[Sales]]-[1]!Table1[[#This Row],[Cost]]-[1]!Table1[[#This Row],[Profit]]</f>
        <v>0</v>
      </c>
      <c r="X2303" s="12">
        <f>[1]!Table1[[#This Row],[Quantity]]*[1]!Table1[[#This Row],[Unit_Price]]</f>
        <v>1800</v>
      </c>
      <c r="Y2303" s="16">
        <f>[1]!Table1[[#This Row],[Gross_Sales]]*[1]!Table1[[#This Row],[Discount]]</f>
        <v>90</v>
      </c>
      <c r="Z2303" s="17">
        <f>[1]!Table1[[#This Row],[Gross_Sales]]*[1]!Table1[[#This Row],[Discount_amount]]</f>
        <v>162000</v>
      </c>
      <c r="AA2303" s="15">
        <f>IFERROR([1]!Table1[[#This Row],[Profit]]/[1]!Table1[[#This Row],[Sales]],0)</f>
        <v>0.35672514619883039</v>
      </c>
      <c r="AB2303" s="12">
        <f>YEAR([1]!Table1[[#This Row],[Order_Date]])</f>
        <v>2024</v>
      </c>
      <c r="AC2303" s="12">
        <f>MONTH([1]!Table1[[#This Row],[Order_Date]])</f>
        <v>7</v>
      </c>
      <c r="AD2303" s="12" t="str">
        <f t="shared" si="105"/>
        <v>Jul</v>
      </c>
      <c r="AE2303" s="12" t="str">
        <f t="shared" si="106"/>
        <v>Q3</v>
      </c>
      <c r="AF2303" s="12" t="str">
        <f t="shared" si="107"/>
        <v>2024-Jul</v>
      </c>
      <c r="AG2303" s="12">
        <f>COUNTIF(C:C,Table1[[#This Row],[Customer_ID]])</f>
        <v>15</v>
      </c>
      <c r="AH2303" s="18" t="e">
        <f>IF([1]!Table1[[#This Row],[Customer_order_count]] &gt;= 10,"FREQUENT",IF([1]!Table1[[#This Row],[Customer_order_count]] &lt;= 10,"REGULAR","OCASSIONAL"))</f>
        <v>#REF!</v>
      </c>
    </row>
    <row r="2304" spans="1:34" x14ac:dyDescent="0.25">
      <c r="A2304" s="1" t="s">
        <v>3158</v>
      </c>
      <c r="B2304" s="2">
        <v>45755</v>
      </c>
      <c r="C2304" s="3" t="s">
        <v>397</v>
      </c>
      <c r="D2304" s="3" t="s">
        <v>329</v>
      </c>
      <c r="E2304" s="3" t="s">
        <v>3</v>
      </c>
      <c r="F2304" s="3">
        <v>25</v>
      </c>
      <c r="G2304" s="3" t="s">
        <v>295</v>
      </c>
      <c r="H2304" s="3" t="s">
        <v>270</v>
      </c>
      <c r="I2304" s="3" t="s">
        <v>264</v>
      </c>
      <c r="J2304" s="3" t="s">
        <v>265</v>
      </c>
      <c r="K2304" s="3" t="s">
        <v>46</v>
      </c>
      <c r="L2304" s="3">
        <v>1</v>
      </c>
      <c r="M2304" s="3">
        <v>800</v>
      </c>
      <c r="N2304" s="3">
        <v>0</v>
      </c>
      <c r="O2304" s="3">
        <v>0</v>
      </c>
      <c r="P2304" s="3">
        <v>500</v>
      </c>
      <c r="Q2304" s="5">
        <f>Table1[[#This Row],[Sales]]-Table1[[#This Row],[Cost]]</f>
        <v>-500</v>
      </c>
      <c r="R2304" s="3" t="s">
        <v>26</v>
      </c>
      <c r="S2304" s="3" t="s">
        <v>291</v>
      </c>
      <c r="T2304" s="3" t="s">
        <v>11</v>
      </c>
      <c r="U2304" s="3" t="s">
        <v>27</v>
      </c>
      <c r="V2304" s="3" t="e">
        <f>Table1[[#This Row],[Profit]]/Table1[[#This Row],[Sales]]</f>
        <v>#DIV/0!</v>
      </c>
      <c r="W2304" s="3">
        <f>[1]!Table1[[#This Row],[Sales]]-[1]!Table1[[#This Row],[Cost]]-[1]!Table1[[#This Row],[Profit]]</f>
        <v>-500</v>
      </c>
      <c r="X2304" s="3">
        <f>[1]!Table1[[#This Row],[Quantity]]*[1]!Table1[[#This Row],[Unit_Price]]</f>
        <v>800</v>
      </c>
      <c r="Y2304" s="3">
        <f>[1]!Table1[[#This Row],[Gross_Sales]]*[1]!Table1[[#This Row],[Discount]]</f>
        <v>0</v>
      </c>
      <c r="Z2304" s="3">
        <f>[1]!Table1[[#This Row],[Gross_Sales]]*[1]!Table1[[#This Row],[Discount_amount]]</f>
        <v>0</v>
      </c>
      <c r="AA2304" s="3">
        <f>IFERROR([1]!Table1[[#This Row],[Profit]]/[1]!Table1[[#This Row],[Sales]],0)</f>
        <v>0</v>
      </c>
      <c r="AB2304" s="3">
        <f>YEAR([1]!Table1[[#This Row],[Order_Date]])</f>
        <v>2025</v>
      </c>
      <c r="AC2304" s="3">
        <f>MONTH([1]!Table1[[#This Row],[Order_Date]])</f>
        <v>4</v>
      </c>
      <c r="AD2304" s="3" t="str">
        <f t="shared" si="105"/>
        <v>Apr</v>
      </c>
      <c r="AE2304" s="3" t="str">
        <f t="shared" si="106"/>
        <v>Q2</v>
      </c>
      <c r="AF2304" s="3" t="str">
        <f t="shared" si="107"/>
        <v>2025-Apr</v>
      </c>
      <c r="AG2304" s="3">
        <f>COUNTIF(C:C,Table1[[#This Row],[Customer_ID]])</f>
        <v>14</v>
      </c>
      <c r="AH2304" s="9" t="e">
        <f>IF([1]!Table1[[#This Row],[Customer_order_count]] &gt;= 10,"FREQUENT",IF([1]!Table1[[#This Row],[Customer_order_count]] &lt;= 10,"REGULAR","OCASSIONAL"))</f>
        <v>#REF!</v>
      </c>
    </row>
    <row r="2305" spans="1:34" x14ac:dyDescent="0.25">
      <c r="A2305" s="10" t="s">
        <v>3159</v>
      </c>
      <c r="B2305" s="11">
        <v>45378</v>
      </c>
      <c r="C2305" s="12" t="s">
        <v>397</v>
      </c>
      <c r="D2305" s="13" t="s">
        <v>329</v>
      </c>
      <c r="E2305" s="13" t="s">
        <v>3</v>
      </c>
      <c r="F2305" s="14">
        <v>25</v>
      </c>
      <c r="G2305" s="12" t="s">
        <v>295</v>
      </c>
      <c r="H2305" s="12" t="s">
        <v>270</v>
      </c>
      <c r="I2305" s="12" t="s">
        <v>264</v>
      </c>
      <c r="J2305" s="12" t="s">
        <v>265</v>
      </c>
      <c r="K2305" s="12" t="s">
        <v>46</v>
      </c>
      <c r="L2305" s="14">
        <v>1</v>
      </c>
      <c r="M2305" s="14">
        <v>800</v>
      </c>
      <c r="N2305" s="15">
        <v>0.1</v>
      </c>
      <c r="O2305" s="14">
        <v>720</v>
      </c>
      <c r="P2305" s="14">
        <v>500</v>
      </c>
      <c r="Q2305" s="5">
        <f>Table1[[#This Row],[Sales]]-Table1[[#This Row],[Cost]]</f>
        <v>220</v>
      </c>
      <c r="R2305" s="12" t="s">
        <v>17</v>
      </c>
      <c r="S2305" s="12" t="s">
        <v>10</v>
      </c>
      <c r="T2305" s="12" t="s">
        <v>18</v>
      </c>
      <c r="U2305" s="12" t="s">
        <v>27</v>
      </c>
      <c r="V2305" s="6">
        <f>Table1[[#This Row],[Profit]]/Table1[[#This Row],[Sales]]</f>
        <v>0.30555555555555558</v>
      </c>
      <c r="W2305" s="12">
        <f>[1]!Table1[[#This Row],[Sales]]-[1]!Table1[[#This Row],[Cost]]-[1]!Table1[[#This Row],[Profit]]</f>
        <v>0</v>
      </c>
      <c r="X2305" s="12">
        <f>[1]!Table1[[#This Row],[Quantity]]*[1]!Table1[[#This Row],[Unit_Price]]</f>
        <v>800</v>
      </c>
      <c r="Y2305" s="16">
        <f>[1]!Table1[[#This Row],[Gross_Sales]]*[1]!Table1[[#This Row],[Discount]]</f>
        <v>80</v>
      </c>
      <c r="Z2305" s="17">
        <f>[1]!Table1[[#This Row],[Gross_Sales]]*[1]!Table1[[#This Row],[Discount_amount]]</f>
        <v>64000</v>
      </c>
      <c r="AA2305" s="15">
        <f>IFERROR([1]!Table1[[#This Row],[Profit]]/[1]!Table1[[#This Row],[Sales]],0)</f>
        <v>0.30555555555555558</v>
      </c>
      <c r="AB2305" s="12">
        <f>YEAR([1]!Table1[[#This Row],[Order_Date]])</f>
        <v>2024</v>
      </c>
      <c r="AC2305" s="12">
        <f>MONTH([1]!Table1[[#This Row],[Order_Date]])</f>
        <v>3</v>
      </c>
      <c r="AD2305" s="12" t="str">
        <f t="shared" si="105"/>
        <v>Mar</v>
      </c>
      <c r="AE2305" s="12" t="str">
        <f t="shared" si="106"/>
        <v>Q1</v>
      </c>
      <c r="AF2305" s="12" t="str">
        <f t="shared" si="107"/>
        <v>2024-Mar</v>
      </c>
      <c r="AG2305" s="12">
        <f>COUNTIF(C:C,Table1[[#This Row],[Customer_ID]])</f>
        <v>14</v>
      </c>
      <c r="AH2305" s="18" t="e">
        <f>IF([1]!Table1[[#This Row],[Customer_order_count]] &gt;= 10,"FREQUENT",IF([1]!Table1[[#This Row],[Customer_order_count]] &lt;= 10,"REGULAR","OCASSIONAL"))</f>
        <v>#REF!</v>
      </c>
    </row>
    <row r="2306" spans="1:34" x14ac:dyDescent="0.25">
      <c r="A2306" s="1" t="s">
        <v>3160</v>
      </c>
      <c r="B2306" s="2">
        <v>45806</v>
      </c>
      <c r="C2306" s="3" t="s">
        <v>1485</v>
      </c>
      <c r="D2306" s="4" t="s">
        <v>728</v>
      </c>
      <c r="E2306" s="4" t="s">
        <v>3</v>
      </c>
      <c r="F2306" s="5">
        <v>55</v>
      </c>
      <c r="G2306" s="3" t="s">
        <v>317</v>
      </c>
      <c r="H2306" s="3" t="s">
        <v>5</v>
      </c>
      <c r="I2306" s="3" t="s">
        <v>44</v>
      </c>
      <c r="J2306" s="3" t="s">
        <v>45</v>
      </c>
      <c r="K2306" s="3" t="s">
        <v>46</v>
      </c>
      <c r="L2306" s="5">
        <v>1</v>
      </c>
      <c r="M2306" s="5">
        <v>2500</v>
      </c>
      <c r="N2306" s="6">
        <v>0.1</v>
      </c>
      <c r="O2306" s="5">
        <v>2250</v>
      </c>
      <c r="P2306" s="5">
        <v>1500</v>
      </c>
      <c r="Q2306" s="5">
        <f>Table1[[#This Row],[Sales]]-Table1[[#This Row],[Cost]]</f>
        <v>750</v>
      </c>
      <c r="R2306" s="3" t="s">
        <v>17</v>
      </c>
      <c r="S2306" s="3" t="s">
        <v>10</v>
      </c>
      <c r="T2306" s="3" t="s">
        <v>11</v>
      </c>
      <c r="U2306" s="3" t="s">
        <v>27</v>
      </c>
      <c r="V2306" s="6">
        <f>Table1[[#This Row],[Profit]]/Table1[[#This Row],[Sales]]</f>
        <v>0.33333333333333331</v>
      </c>
      <c r="W2306" s="3">
        <f>[1]!Table1[[#This Row],[Sales]]-[1]!Table1[[#This Row],[Cost]]-[1]!Table1[[#This Row],[Profit]]</f>
        <v>0</v>
      </c>
      <c r="X2306" s="3">
        <f>[1]!Table1[[#This Row],[Quantity]]*[1]!Table1[[#This Row],[Unit_Price]]</f>
        <v>2500</v>
      </c>
      <c r="Y2306" s="7">
        <f>[1]!Table1[[#This Row],[Gross_Sales]]*[1]!Table1[[#This Row],[Discount]]</f>
        <v>250</v>
      </c>
      <c r="Z2306" s="8">
        <f>[1]!Table1[[#This Row],[Gross_Sales]]*[1]!Table1[[#This Row],[Discount_amount]]</f>
        <v>625000</v>
      </c>
      <c r="AA2306" s="6">
        <f>IFERROR([1]!Table1[[#This Row],[Profit]]/[1]!Table1[[#This Row],[Sales]],0)</f>
        <v>0.33333333333333331</v>
      </c>
      <c r="AB2306" s="3">
        <f>YEAR([1]!Table1[[#This Row],[Order_Date]])</f>
        <v>2025</v>
      </c>
      <c r="AC2306" s="3">
        <f>MONTH([1]!Table1[[#This Row],[Order_Date]])</f>
        <v>5</v>
      </c>
      <c r="AD2306" s="3" t="str">
        <f t="shared" ref="AD2306:AD2369" si="108">TEXT(B:B,"mmm")</f>
        <v>May</v>
      </c>
      <c r="AE2306" s="3" t="str">
        <f t="shared" ref="AE2306:AE2369" si="109">"Q"&amp;ROUNDUP(MONTH(B2306)/3,0)</f>
        <v>Q2</v>
      </c>
      <c r="AF2306" s="3" t="str">
        <f t="shared" ref="AF2306:AF2369" si="110">TEXT(B:B,"yyyy-mmm")</f>
        <v>2025-May</v>
      </c>
      <c r="AG2306" s="3">
        <f>COUNTIF(C:C,Table1[[#This Row],[Customer_ID]])</f>
        <v>9</v>
      </c>
      <c r="AH2306" s="9" t="e">
        <f>IF([1]!Table1[[#This Row],[Customer_order_count]] &gt;= 10,"FREQUENT",IF([1]!Table1[[#This Row],[Customer_order_count]] &lt;= 10,"REGULAR","OCASSIONAL"))</f>
        <v>#REF!</v>
      </c>
    </row>
    <row r="2307" spans="1:34" x14ac:dyDescent="0.25">
      <c r="A2307" s="10" t="s">
        <v>3161</v>
      </c>
      <c r="B2307" s="11">
        <v>45571</v>
      </c>
      <c r="C2307" s="12" t="s">
        <v>416</v>
      </c>
      <c r="D2307" s="13" t="s">
        <v>417</v>
      </c>
      <c r="E2307" s="13" t="s">
        <v>16</v>
      </c>
      <c r="F2307" s="14">
        <v>29</v>
      </c>
      <c r="G2307" s="12" t="s">
        <v>407</v>
      </c>
      <c r="H2307" s="12" t="s">
        <v>285</v>
      </c>
      <c r="I2307" s="12" t="s">
        <v>264</v>
      </c>
      <c r="J2307" s="12" t="s">
        <v>265</v>
      </c>
      <c r="K2307" s="12" t="s">
        <v>46</v>
      </c>
      <c r="L2307" s="14">
        <v>1</v>
      </c>
      <c r="M2307" s="14">
        <v>800</v>
      </c>
      <c r="N2307" s="15">
        <v>0.15</v>
      </c>
      <c r="O2307" s="14">
        <v>680</v>
      </c>
      <c r="P2307" s="14">
        <v>500</v>
      </c>
      <c r="Q2307" s="5">
        <f>Table1[[#This Row],[Sales]]-Table1[[#This Row],[Cost]]</f>
        <v>180</v>
      </c>
      <c r="R2307" s="12" t="s">
        <v>26</v>
      </c>
      <c r="S2307" s="12" t="s">
        <v>10</v>
      </c>
      <c r="T2307" s="12" t="s">
        <v>40</v>
      </c>
      <c r="U2307" s="12" t="s">
        <v>19</v>
      </c>
      <c r="V2307" s="6">
        <f>Table1[[#This Row],[Profit]]/Table1[[#This Row],[Sales]]</f>
        <v>0.26470588235294118</v>
      </c>
      <c r="W2307" s="12">
        <f>[1]!Table1[[#This Row],[Sales]]-[1]!Table1[[#This Row],[Cost]]-[1]!Table1[[#This Row],[Profit]]</f>
        <v>0</v>
      </c>
      <c r="X2307" s="12">
        <f>[1]!Table1[[#This Row],[Quantity]]*[1]!Table1[[#This Row],[Unit_Price]]</f>
        <v>800</v>
      </c>
      <c r="Y2307" s="16">
        <f>[1]!Table1[[#This Row],[Gross_Sales]]*[1]!Table1[[#This Row],[Discount]]</f>
        <v>120</v>
      </c>
      <c r="Z2307" s="17">
        <f>[1]!Table1[[#This Row],[Gross_Sales]]*[1]!Table1[[#This Row],[Discount_amount]]</f>
        <v>96000</v>
      </c>
      <c r="AA2307" s="15">
        <f>IFERROR([1]!Table1[[#This Row],[Profit]]/[1]!Table1[[#This Row],[Sales]],0)</f>
        <v>0.26470588235294118</v>
      </c>
      <c r="AB2307" s="12">
        <f>YEAR([1]!Table1[[#This Row],[Order_Date]])</f>
        <v>2024</v>
      </c>
      <c r="AC2307" s="12">
        <f>MONTH([1]!Table1[[#This Row],[Order_Date]])</f>
        <v>10</v>
      </c>
      <c r="AD2307" s="12" t="str">
        <f t="shared" si="108"/>
        <v>Oct</v>
      </c>
      <c r="AE2307" s="12" t="str">
        <f t="shared" si="109"/>
        <v>Q4</v>
      </c>
      <c r="AF2307" s="12" t="str">
        <f t="shared" si="110"/>
        <v>2024-Oct</v>
      </c>
      <c r="AG2307" s="12">
        <f>COUNTIF(C:C,Table1[[#This Row],[Customer_ID]])</f>
        <v>6</v>
      </c>
      <c r="AH2307" s="18" t="e">
        <f>IF([1]!Table1[[#This Row],[Customer_order_count]] &gt;= 10,"FREQUENT",IF([1]!Table1[[#This Row],[Customer_order_count]] &lt;= 10,"REGULAR","OCASSIONAL"))</f>
        <v>#REF!</v>
      </c>
    </row>
    <row r="2308" spans="1:34" x14ac:dyDescent="0.25">
      <c r="A2308" s="1" t="s">
        <v>3162</v>
      </c>
      <c r="B2308" s="2">
        <v>45724</v>
      </c>
      <c r="C2308" s="3" t="s">
        <v>3163</v>
      </c>
      <c r="D2308" s="4" t="s">
        <v>1358</v>
      </c>
      <c r="E2308" s="4" t="s">
        <v>3</v>
      </c>
      <c r="F2308" s="5">
        <v>52</v>
      </c>
      <c r="G2308" s="3" t="s">
        <v>317</v>
      </c>
      <c r="H2308" s="3" t="s">
        <v>5</v>
      </c>
      <c r="I2308" s="3" t="s">
        <v>186</v>
      </c>
      <c r="J2308" s="3" t="s">
        <v>187</v>
      </c>
      <c r="K2308" s="3" t="s">
        <v>91</v>
      </c>
      <c r="L2308" s="5">
        <v>1</v>
      </c>
      <c r="M2308" s="5">
        <v>12000</v>
      </c>
      <c r="N2308" s="6">
        <v>0.15</v>
      </c>
      <c r="O2308" s="5">
        <v>10200</v>
      </c>
      <c r="P2308" s="5">
        <v>9000</v>
      </c>
      <c r="Q2308" s="5">
        <f>Table1[[#This Row],[Sales]]-Table1[[#This Row],[Cost]]</f>
        <v>1200</v>
      </c>
      <c r="R2308" s="3" t="s">
        <v>26</v>
      </c>
      <c r="S2308" s="3" t="s">
        <v>10</v>
      </c>
      <c r="T2308" s="3" t="s">
        <v>18</v>
      </c>
      <c r="U2308" s="3" t="s">
        <v>19</v>
      </c>
      <c r="V2308" s="6">
        <f>Table1[[#This Row],[Profit]]/Table1[[#This Row],[Sales]]</f>
        <v>0.11764705882352941</v>
      </c>
      <c r="W2308" s="3">
        <f>[1]!Table1[[#This Row],[Sales]]-[1]!Table1[[#This Row],[Cost]]-[1]!Table1[[#This Row],[Profit]]</f>
        <v>0</v>
      </c>
      <c r="X2308" s="3">
        <f>[1]!Table1[[#This Row],[Quantity]]*[1]!Table1[[#This Row],[Unit_Price]]</f>
        <v>12000</v>
      </c>
      <c r="Y2308" s="7">
        <f>[1]!Table1[[#This Row],[Gross_Sales]]*[1]!Table1[[#This Row],[Discount]]</f>
        <v>1800</v>
      </c>
      <c r="Z2308" s="8">
        <f>[1]!Table1[[#This Row],[Gross_Sales]]*[1]!Table1[[#This Row],[Discount_amount]]</f>
        <v>21600000</v>
      </c>
      <c r="AA2308" s="6">
        <f>IFERROR([1]!Table1[[#This Row],[Profit]]/[1]!Table1[[#This Row],[Sales]],0)</f>
        <v>0.11764705882352941</v>
      </c>
      <c r="AB2308" s="3">
        <f>YEAR([1]!Table1[[#This Row],[Order_Date]])</f>
        <v>2025</v>
      </c>
      <c r="AC2308" s="3">
        <f>MONTH([1]!Table1[[#This Row],[Order_Date]])</f>
        <v>3</v>
      </c>
      <c r="AD2308" s="3" t="str">
        <f t="shared" si="108"/>
        <v>Mar</v>
      </c>
      <c r="AE2308" s="3" t="str">
        <f t="shared" si="109"/>
        <v>Q1</v>
      </c>
      <c r="AF2308" s="3" t="str">
        <f t="shared" si="110"/>
        <v>2025-Mar</v>
      </c>
      <c r="AG2308" s="3">
        <f>COUNTIF(C:C,Table1[[#This Row],[Customer_ID]])</f>
        <v>1</v>
      </c>
      <c r="AH2308" s="9" t="e">
        <f>IF([1]!Table1[[#This Row],[Customer_order_count]] &gt;= 10,"FREQUENT",IF([1]!Table1[[#This Row],[Customer_order_count]] &lt;= 10,"REGULAR","OCASSIONAL"))</f>
        <v>#REF!</v>
      </c>
    </row>
    <row r="2309" spans="1:34" x14ac:dyDescent="0.25">
      <c r="A2309" s="10" t="s">
        <v>3164</v>
      </c>
      <c r="B2309" s="11">
        <v>45900</v>
      </c>
      <c r="C2309" s="12" t="s">
        <v>903</v>
      </c>
      <c r="D2309" s="13" t="s">
        <v>904</v>
      </c>
      <c r="E2309" s="13" t="s">
        <v>3</v>
      </c>
      <c r="F2309" s="14">
        <v>47</v>
      </c>
      <c r="G2309" s="12" t="s">
        <v>275</v>
      </c>
      <c r="H2309" s="12" t="s">
        <v>276</v>
      </c>
      <c r="I2309" s="12" t="s">
        <v>37</v>
      </c>
      <c r="J2309" s="12" t="s">
        <v>38</v>
      </c>
      <c r="K2309" s="12" t="s">
        <v>39</v>
      </c>
      <c r="L2309" s="14">
        <v>2</v>
      </c>
      <c r="M2309" s="14">
        <v>900</v>
      </c>
      <c r="N2309" s="15">
        <v>0</v>
      </c>
      <c r="O2309" s="14">
        <v>1800</v>
      </c>
      <c r="P2309" s="14">
        <v>1100</v>
      </c>
      <c r="Q2309" s="5">
        <f>Table1[[#This Row],[Sales]]-Table1[[#This Row],[Cost]]</f>
        <v>700</v>
      </c>
      <c r="R2309" s="12" t="s">
        <v>17</v>
      </c>
      <c r="S2309" s="12" t="s">
        <v>10</v>
      </c>
      <c r="T2309" s="12" t="s">
        <v>33</v>
      </c>
      <c r="U2309" s="12" t="s">
        <v>12</v>
      </c>
      <c r="V2309" s="6">
        <f>Table1[[#This Row],[Profit]]/Table1[[#This Row],[Sales]]</f>
        <v>0.3888888888888889</v>
      </c>
      <c r="W2309" s="12">
        <f>[1]!Table1[[#This Row],[Sales]]-[1]!Table1[[#This Row],[Cost]]-[1]!Table1[[#This Row],[Profit]]</f>
        <v>0</v>
      </c>
      <c r="X2309" s="12">
        <f>[1]!Table1[[#This Row],[Quantity]]*[1]!Table1[[#This Row],[Unit_Price]]</f>
        <v>1800</v>
      </c>
      <c r="Y2309" s="16">
        <f>[1]!Table1[[#This Row],[Gross_Sales]]*[1]!Table1[[#This Row],[Discount]]</f>
        <v>0</v>
      </c>
      <c r="Z2309" s="17">
        <f>[1]!Table1[[#This Row],[Gross_Sales]]*[1]!Table1[[#This Row],[Discount_amount]]</f>
        <v>0</v>
      </c>
      <c r="AA2309" s="15">
        <f>IFERROR([1]!Table1[[#This Row],[Profit]]/[1]!Table1[[#This Row],[Sales]],0)</f>
        <v>0.3888888888888889</v>
      </c>
      <c r="AB2309" s="12">
        <f>YEAR([1]!Table1[[#This Row],[Order_Date]])</f>
        <v>2025</v>
      </c>
      <c r="AC2309" s="12">
        <f>MONTH([1]!Table1[[#This Row],[Order_Date]])</f>
        <v>8</v>
      </c>
      <c r="AD2309" s="12" t="str">
        <f t="shared" si="108"/>
        <v>Aug</v>
      </c>
      <c r="AE2309" s="12" t="str">
        <f t="shared" si="109"/>
        <v>Q3</v>
      </c>
      <c r="AF2309" s="12" t="str">
        <f t="shared" si="110"/>
        <v>2025-Aug</v>
      </c>
      <c r="AG2309" s="12">
        <f>COUNTIF(C:C,Table1[[#This Row],[Customer_ID]])</f>
        <v>8</v>
      </c>
      <c r="AH2309" s="18" t="e">
        <f>IF([1]!Table1[[#This Row],[Customer_order_count]] &gt;= 10,"FREQUENT",IF([1]!Table1[[#This Row],[Customer_order_count]] &lt;= 10,"REGULAR","OCASSIONAL"))</f>
        <v>#REF!</v>
      </c>
    </row>
    <row r="2310" spans="1:34" x14ac:dyDescent="0.25">
      <c r="A2310" s="1" t="s">
        <v>192</v>
      </c>
      <c r="B2310" s="2">
        <v>45735</v>
      </c>
      <c r="C2310" s="3" t="s">
        <v>79</v>
      </c>
      <c r="D2310" s="4" t="s">
        <v>80</v>
      </c>
      <c r="E2310" s="4" t="s">
        <v>16</v>
      </c>
      <c r="F2310" s="5">
        <v>35</v>
      </c>
      <c r="G2310" s="3" t="s">
        <v>4</v>
      </c>
      <c r="H2310" s="3" t="s">
        <v>5</v>
      </c>
      <c r="I2310" s="3" t="s">
        <v>31</v>
      </c>
      <c r="J2310" s="3" t="s">
        <v>32</v>
      </c>
      <c r="K2310" s="3" t="s">
        <v>25</v>
      </c>
      <c r="L2310" s="5">
        <v>1</v>
      </c>
      <c r="M2310" s="5">
        <v>5000</v>
      </c>
      <c r="N2310" s="6">
        <v>0.15</v>
      </c>
      <c r="O2310" s="5">
        <v>4250</v>
      </c>
      <c r="P2310" s="5">
        <v>3500</v>
      </c>
      <c r="Q2310" s="5">
        <f>Table1[[#This Row],[Sales]]-Table1[[#This Row],[Cost]]</f>
        <v>750</v>
      </c>
      <c r="R2310" s="3" t="s">
        <v>9</v>
      </c>
      <c r="S2310" s="3" t="s">
        <v>10</v>
      </c>
      <c r="T2310" s="3" t="s">
        <v>18</v>
      </c>
      <c r="U2310" s="3" t="s">
        <v>12</v>
      </c>
      <c r="V2310" s="6">
        <f>Table1[[#This Row],[Profit]]/Table1[[#This Row],[Sales]]</f>
        <v>0.17647058823529413</v>
      </c>
      <c r="W2310" s="3">
        <f>[1]!Table1[[#This Row],[Sales]]-[1]!Table1[[#This Row],[Cost]]-[1]!Table1[[#This Row],[Profit]]</f>
        <v>0</v>
      </c>
      <c r="X2310" s="3">
        <f>[1]!Table1[[#This Row],[Quantity]]*[1]!Table1[[#This Row],[Unit_Price]]</f>
        <v>5000</v>
      </c>
      <c r="Y2310" s="7">
        <f>[1]!Table1[[#This Row],[Gross_Sales]]*[1]!Table1[[#This Row],[Discount]]</f>
        <v>750</v>
      </c>
      <c r="Z2310" s="8">
        <f>[1]!Table1[[#This Row],[Gross_Sales]]*[1]!Table1[[#This Row],[Discount_amount]]</f>
        <v>3750000</v>
      </c>
      <c r="AA2310" s="6">
        <f>IFERROR([1]!Table1[[#This Row],[Profit]]/[1]!Table1[[#This Row],[Sales]],0)</f>
        <v>0.17647058823529413</v>
      </c>
      <c r="AB2310" s="3">
        <f>YEAR([1]!Table1[[#This Row],[Order_Date]])</f>
        <v>2025</v>
      </c>
      <c r="AC2310" s="3">
        <f>MONTH([1]!Table1[[#This Row],[Order_Date]])</f>
        <v>3</v>
      </c>
      <c r="AD2310" s="3" t="str">
        <f t="shared" si="108"/>
        <v>Mar</v>
      </c>
      <c r="AE2310" s="3" t="str">
        <f t="shared" si="109"/>
        <v>Q1</v>
      </c>
      <c r="AF2310" s="3" t="str">
        <f t="shared" si="110"/>
        <v>2025-Mar</v>
      </c>
      <c r="AG2310" s="3">
        <f>COUNTIF(C:C,Table1[[#This Row],[Customer_ID]])</f>
        <v>15</v>
      </c>
      <c r="AH2310" s="9" t="e">
        <f>IF([1]!Table1[[#This Row],[Customer_order_count]] &gt;= 10,"FREQUENT",IF([1]!Table1[[#This Row],[Customer_order_count]] &lt;= 10,"REGULAR","OCASSIONAL"))</f>
        <v>#REF!</v>
      </c>
    </row>
    <row r="2311" spans="1:34" x14ac:dyDescent="0.25">
      <c r="A2311" s="10" t="s">
        <v>3165</v>
      </c>
      <c r="B2311" s="11">
        <v>45405</v>
      </c>
      <c r="C2311" s="12" t="s">
        <v>386</v>
      </c>
      <c r="D2311" s="12" t="s">
        <v>362</v>
      </c>
      <c r="E2311" s="12" t="s">
        <v>3</v>
      </c>
      <c r="F2311" s="12">
        <v>54</v>
      </c>
      <c r="G2311" s="12" t="s">
        <v>312</v>
      </c>
      <c r="H2311" s="12" t="s">
        <v>276</v>
      </c>
      <c r="I2311" s="12" t="s">
        <v>89</v>
      </c>
      <c r="J2311" s="12" t="s">
        <v>90</v>
      </c>
      <c r="K2311" s="12" t="s">
        <v>91</v>
      </c>
      <c r="L2311" s="12">
        <v>2</v>
      </c>
      <c r="M2311" s="12">
        <v>35000</v>
      </c>
      <c r="N2311" s="12">
        <v>0.15</v>
      </c>
      <c r="O2311" s="12">
        <v>0</v>
      </c>
      <c r="P2311" s="12">
        <v>54000</v>
      </c>
      <c r="Q2311" s="5">
        <f>Table1[[#This Row],[Sales]]-Table1[[#This Row],[Cost]]</f>
        <v>-54000</v>
      </c>
      <c r="R2311" s="12" t="s">
        <v>26</v>
      </c>
      <c r="S2311" s="12" t="s">
        <v>291</v>
      </c>
      <c r="T2311" s="12" t="s">
        <v>11</v>
      </c>
      <c r="U2311" s="12" t="s">
        <v>19</v>
      </c>
      <c r="V2311" s="3" t="e">
        <f>Table1[[#This Row],[Profit]]/Table1[[#This Row],[Sales]]</f>
        <v>#DIV/0!</v>
      </c>
      <c r="W2311" s="12">
        <f>[1]!Table1[[#This Row],[Sales]]-[1]!Table1[[#This Row],[Cost]]-[1]!Table1[[#This Row],[Profit]]</f>
        <v>-54000</v>
      </c>
      <c r="X2311" s="12">
        <f>[1]!Table1[[#This Row],[Quantity]]*[1]!Table1[[#This Row],[Unit_Price]]</f>
        <v>70000</v>
      </c>
      <c r="Y2311" s="12">
        <f>[1]!Table1[[#This Row],[Gross_Sales]]*[1]!Table1[[#This Row],[Discount]]</f>
        <v>10500</v>
      </c>
      <c r="Z2311" s="12">
        <f>[1]!Table1[[#This Row],[Gross_Sales]]*[1]!Table1[[#This Row],[Discount_amount]]</f>
        <v>735000000</v>
      </c>
      <c r="AA2311" s="12">
        <f>IFERROR([1]!Table1[[#This Row],[Profit]]/[1]!Table1[[#This Row],[Sales]],0)</f>
        <v>0</v>
      </c>
      <c r="AB2311" s="12">
        <f>YEAR([1]!Table1[[#This Row],[Order_Date]])</f>
        <v>2024</v>
      </c>
      <c r="AC2311" s="12">
        <f>MONTH([1]!Table1[[#This Row],[Order_Date]])</f>
        <v>4</v>
      </c>
      <c r="AD2311" s="12" t="str">
        <f t="shared" si="108"/>
        <v>Apr</v>
      </c>
      <c r="AE2311" s="12" t="str">
        <f t="shared" si="109"/>
        <v>Q2</v>
      </c>
      <c r="AF2311" s="12" t="str">
        <f t="shared" si="110"/>
        <v>2024-Apr</v>
      </c>
      <c r="AG2311" s="12">
        <f>COUNTIF(C:C,Table1[[#This Row],[Customer_ID]])</f>
        <v>6</v>
      </c>
      <c r="AH2311" s="18" t="e">
        <f>IF([1]!Table1[[#This Row],[Customer_order_count]] &gt;= 10,"FREQUENT",IF([1]!Table1[[#This Row],[Customer_order_count]] &lt;= 10,"REGULAR","OCASSIONAL"))</f>
        <v>#REF!</v>
      </c>
    </row>
    <row r="2312" spans="1:34" x14ac:dyDescent="0.25">
      <c r="A2312" s="1" t="s">
        <v>3166</v>
      </c>
      <c r="B2312" s="2">
        <v>45881</v>
      </c>
      <c r="C2312" s="3" t="s">
        <v>2097</v>
      </c>
      <c r="D2312" s="4" t="s">
        <v>379</v>
      </c>
      <c r="E2312" s="4" t="s">
        <v>16</v>
      </c>
      <c r="F2312" s="5">
        <v>49</v>
      </c>
      <c r="G2312" s="3" t="s">
        <v>275</v>
      </c>
      <c r="H2312" s="3" t="s">
        <v>276</v>
      </c>
      <c r="I2312" s="3" t="s">
        <v>37</v>
      </c>
      <c r="J2312" s="3" t="s">
        <v>38</v>
      </c>
      <c r="K2312" s="3" t="s">
        <v>39</v>
      </c>
      <c r="L2312" s="5">
        <v>2</v>
      </c>
      <c r="M2312" s="5">
        <v>900</v>
      </c>
      <c r="N2312" s="6">
        <v>0.1</v>
      </c>
      <c r="O2312" s="5">
        <v>1620</v>
      </c>
      <c r="P2312" s="5">
        <v>1100</v>
      </c>
      <c r="Q2312" s="5">
        <f>Table1[[#This Row],[Sales]]-Table1[[#This Row],[Cost]]</f>
        <v>520</v>
      </c>
      <c r="R2312" s="3" t="s">
        <v>26</v>
      </c>
      <c r="S2312" s="3" t="s">
        <v>10</v>
      </c>
      <c r="T2312" s="3" t="s">
        <v>33</v>
      </c>
      <c r="U2312" s="3" t="s">
        <v>19</v>
      </c>
      <c r="V2312" s="6">
        <f>Table1[[#This Row],[Profit]]/Table1[[#This Row],[Sales]]</f>
        <v>0.32098765432098764</v>
      </c>
      <c r="W2312" s="3">
        <f>[1]!Table1[[#This Row],[Sales]]-[1]!Table1[[#This Row],[Cost]]-[1]!Table1[[#This Row],[Profit]]</f>
        <v>0</v>
      </c>
      <c r="X2312" s="3">
        <f>[1]!Table1[[#This Row],[Quantity]]*[1]!Table1[[#This Row],[Unit_Price]]</f>
        <v>1800</v>
      </c>
      <c r="Y2312" s="7">
        <f>[1]!Table1[[#This Row],[Gross_Sales]]*[1]!Table1[[#This Row],[Discount]]</f>
        <v>180</v>
      </c>
      <c r="Z2312" s="8">
        <f>[1]!Table1[[#This Row],[Gross_Sales]]*[1]!Table1[[#This Row],[Discount_amount]]</f>
        <v>324000</v>
      </c>
      <c r="AA2312" s="6">
        <f>IFERROR([1]!Table1[[#This Row],[Profit]]/[1]!Table1[[#This Row],[Sales]],0)</f>
        <v>0.32098765432098764</v>
      </c>
      <c r="AB2312" s="3">
        <f>YEAR([1]!Table1[[#This Row],[Order_Date]])</f>
        <v>2025</v>
      </c>
      <c r="AC2312" s="3">
        <f>MONTH([1]!Table1[[#This Row],[Order_Date]])</f>
        <v>8</v>
      </c>
      <c r="AD2312" s="3" t="str">
        <f t="shared" si="108"/>
        <v>Aug</v>
      </c>
      <c r="AE2312" s="3" t="str">
        <f t="shared" si="109"/>
        <v>Q3</v>
      </c>
      <c r="AF2312" s="3" t="str">
        <f t="shared" si="110"/>
        <v>2025-Aug</v>
      </c>
      <c r="AG2312" s="3">
        <f>COUNTIF(C:C,Table1[[#This Row],[Customer_ID]])</f>
        <v>2</v>
      </c>
      <c r="AH2312" s="9" t="e">
        <f>IF([1]!Table1[[#This Row],[Customer_order_count]] &gt;= 10,"FREQUENT",IF([1]!Table1[[#This Row],[Customer_order_count]] &lt;= 10,"REGULAR","OCASSIONAL"))</f>
        <v>#REF!</v>
      </c>
    </row>
    <row r="2313" spans="1:34" x14ac:dyDescent="0.25">
      <c r="A2313" s="10" t="s">
        <v>3167</v>
      </c>
      <c r="B2313" s="11">
        <v>45574</v>
      </c>
      <c r="C2313" s="12" t="s">
        <v>399</v>
      </c>
      <c r="D2313" s="13" t="s">
        <v>15</v>
      </c>
      <c r="E2313" s="13" t="s">
        <v>3</v>
      </c>
      <c r="F2313" s="14">
        <v>24</v>
      </c>
      <c r="G2313" s="12" t="s">
        <v>269</v>
      </c>
      <c r="H2313" s="12" t="s">
        <v>270</v>
      </c>
      <c r="I2313" s="12" t="s">
        <v>89</v>
      </c>
      <c r="J2313" s="12" t="s">
        <v>90</v>
      </c>
      <c r="K2313" s="12" t="s">
        <v>91</v>
      </c>
      <c r="L2313" s="14">
        <v>1</v>
      </c>
      <c r="M2313" s="14">
        <v>35000</v>
      </c>
      <c r="N2313" s="15">
        <v>0.2</v>
      </c>
      <c r="O2313" s="14">
        <v>28000</v>
      </c>
      <c r="P2313" s="14">
        <v>27000</v>
      </c>
      <c r="Q2313" s="5">
        <f>Table1[[#This Row],[Sales]]-Table1[[#This Row],[Cost]]</f>
        <v>1000</v>
      </c>
      <c r="R2313" s="12" t="s">
        <v>77</v>
      </c>
      <c r="S2313" s="12" t="s">
        <v>10</v>
      </c>
      <c r="T2313" s="12" t="s">
        <v>40</v>
      </c>
      <c r="U2313" s="12" t="s">
        <v>12</v>
      </c>
      <c r="V2313" s="6">
        <f>Table1[[#This Row],[Profit]]/Table1[[#This Row],[Sales]]</f>
        <v>3.5714285714285712E-2</v>
      </c>
      <c r="W2313" s="12">
        <f>[1]!Table1[[#This Row],[Sales]]-[1]!Table1[[#This Row],[Cost]]-[1]!Table1[[#This Row],[Profit]]</f>
        <v>0</v>
      </c>
      <c r="X2313" s="12">
        <f>[1]!Table1[[#This Row],[Quantity]]*[1]!Table1[[#This Row],[Unit_Price]]</f>
        <v>35000</v>
      </c>
      <c r="Y2313" s="16">
        <f>[1]!Table1[[#This Row],[Gross_Sales]]*[1]!Table1[[#This Row],[Discount]]</f>
        <v>7000</v>
      </c>
      <c r="Z2313" s="17">
        <f>[1]!Table1[[#This Row],[Gross_Sales]]*[1]!Table1[[#This Row],[Discount_amount]]</f>
        <v>245000000</v>
      </c>
      <c r="AA2313" s="15">
        <f>IFERROR([1]!Table1[[#This Row],[Profit]]/[1]!Table1[[#This Row],[Sales]],0)</f>
        <v>3.5714285714285712E-2</v>
      </c>
      <c r="AB2313" s="12">
        <f>YEAR([1]!Table1[[#This Row],[Order_Date]])</f>
        <v>2024</v>
      </c>
      <c r="AC2313" s="12">
        <f>MONTH([1]!Table1[[#This Row],[Order_Date]])</f>
        <v>10</v>
      </c>
      <c r="AD2313" s="12" t="str">
        <f t="shared" si="108"/>
        <v>Oct</v>
      </c>
      <c r="AE2313" s="12" t="str">
        <f t="shared" si="109"/>
        <v>Q4</v>
      </c>
      <c r="AF2313" s="12" t="str">
        <f t="shared" si="110"/>
        <v>2024-Oct</v>
      </c>
      <c r="AG2313" s="12">
        <f>COUNTIF(C:C,Table1[[#This Row],[Customer_ID]])</f>
        <v>14</v>
      </c>
      <c r="AH2313" s="18" t="e">
        <f>IF([1]!Table1[[#This Row],[Customer_order_count]] &gt;= 10,"FREQUENT",IF([1]!Table1[[#This Row],[Customer_order_count]] &lt;= 10,"REGULAR","OCASSIONAL"))</f>
        <v>#REF!</v>
      </c>
    </row>
    <row r="2314" spans="1:34" x14ac:dyDescent="0.25">
      <c r="A2314" s="1" t="s">
        <v>3168</v>
      </c>
      <c r="B2314" s="2">
        <v>45706</v>
      </c>
      <c r="C2314" s="3" t="s">
        <v>1357</v>
      </c>
      <c r="D2314" s="4" t="s">
        <v>1358</v>
      </c>
      <c r="E2314" s="4" t="s">
        <v>3</v>
      </c>
      <c r="F2314" s="5">
        <v>32</v>
      </c>
      <c r="G2314" s="3" t="s">
        <v>317</v>
      </c>
      <c r="H2314" s="3" t="s">
        <v>5</v>
      </c>
      <c r="I2314" s="3" t="s">
        <v>95</v>
      </c>
      <c r="J2314" s="3" t="s">
        <v>96</v>
      </c>
      <c r="K2314" s="3" t="s">
        <v>46</v>
      </c>
      <c r="L2314" s="5">
        <v>1</v>
      </c>
      <c r="M2314" s="5">
        <v>600</v>
      </c>
      <c r="N2314" s="6">
        <v>0.05</v>
      </c>
      <c r="O2314" s="5">
        <v>570</v>
      </c>
      <c r="P2314" s="5">
        <v>380</v>
      </c>
      <c r="Q2314" s="5">
        <f>Table1[[#This Row],[Sales]]-Table1[[#This Row],[Cost]]</f>
        <v>190</v>
      </c>
      <c r="R2314" s="3" t="s">
        <v>26</v>
      </c>
      <c r="S2314" s="3" t="s">
        <v>10</v>
      </c>
      <c r="T2314" s="3" t="s">
        <v>18</v>
      </c>
      <c r="U2314" s="3" t="s">
        <v>19</v>
      </c>
      <c r="V2314" s="6">
        <f>Table1[[#This Row],[Profit]]/Table1[[#This Row],[Sales]]</f>
        <v>0.33333333333333331</v>
      </c>
      <c r="W2314" s="3">
        <f>[1]!Table1[[#This Row],[Sales]]-[1]!Table1[[#This Row],[Cost]]-[1]!Table1[[#This Row],[Profit]]</f>
        <v>0</v>
      </c>
      <c r="X2314" s="3">
        <f>[1]!Table1[[#This Row],[Quantity]]*[1]!Table1[[#This Row],[Unit_Price]]</f>
        <v>600</v>
      </c>
      <c r="Y2314" s="7">
        <f>[1]!Table1[[#This Row],[Gross_Sales]]*[1]!Table1[[#This Row],[Discount]]</f>
        <v>30</v>
      </c>
      <c r="Z2314" s="8">
        <f>[1]!Table1[[#This Row],[Gross_Sales]]*[1]!Table1[[#This Row],[Discount_amount]]</f>
        <v>18000</v>
      </c>
      <c r="AA2314" s="6">
        <f>IFERROR([1]!Table1[[#This Row],[Profit]]/[1]!Table1[[#This Row],[Sales]],0)</f>
        <v>0.33333333333333331</v>
      </c>
      <c r="AB2314" s="3">
        <f>YEAR([1]!Table1[[#This Row],[Order_Date]])</f>
        <v>2025</v>
      </c>
      <c r="AC2314" s="3">
        <f>MONTH([1]!Table1[[#This Row],[Order_Date]])</f>
        <v>2</v>
      </c>
      <c r="AD2314" s="3" t="str">
        <f t="shared" si="108"/>
        <v>Feb</v>
      </c>
      <c r="AE2314" s="3" t="str">
        <f t="shared" si="109"/>
        <v>Q1</v>
      </c>
      <c r="AF2314" s="3" t="str">
        <f t="shared" si="110"/>
        <v>2025-Feb</v>
      </c>
      <c r="AG2314" s="3">
        <f>COUNTIF(C:C,Table1[[#This Row],[Customer_ID]])</f>
        <v>5</v>
      </c>
      <c r="AH2314" s="9" t="e">
        <f>IF([1]!Table1[[#This Row],[Customer_order_count]] &gt;= 10,"FREQUENT",IF([1]!Table1[[#This Row],[Customer_order_count]] &lt;= 10,"REGULAR","OCASSIONAL"))</f>
        <v>#REF!</v>
      </c>
    </row>
    <row r="2315" spans="1:34" x14ac:dyDescent="0.25">
      <c r="A2315" s="10" t="s">
        <v>3169</v>
      </c>
      <c r="B2315" s="11">
        <v>46000</v>
      </c>
      <c r="C2315" s="12" t="s">
        <v>580</v>
      </c>
      <c r="D2315" s="13" t="s">
        <v>36</v>
      </c>
      <c r="E2315" s="13" t="s">
        <v>3</v>
      </c>
      <c r="F2315" s="14">
        <v>60</v>
      </c>
      <c r="G2315" s="12" t="s">
        <v>290</v>
      </c>
      <c r="H2315" s="12" t="s">
        <v>276</v>
      </c>
      <c r="I2315" s="12" t="s">
        <v>37</v>
      </c>
      <c r="J2315" s="12" t="s">
        <v>38</v>
      </c>
      <c r="K2315" s="12" t="s">
        <v>39</v>
      </c>
      <c r="L2315" s="14">
        <v>2</v>
      </c>
      <c r="M2315" s="14">
        <v>900</v>
      </c>
      <c r="N2315" s="15">
        <v>0.05</v>
      </c>
      <c r="O2315" s="14">
        <v>1710</v>
      </c>
      <c r="P2315" s="14">
        <v>1100</v>
      </c>
      <c r="Q2315" s="5">
        <f>Table1[[#This Row],[Sales]]-Table1[[#This Row],[Cost]]</f>
        <v>610</v>
      </c>
      <c r="R2315" s="12" t="s">
        <v>17</v>
      </c>
      <c r="S2315" s="12" t="s">
        <v>10</v>
      </c>
      <c r="T2315" s="12" t="s">
        <v>40</v>
      </c>
      <c r="U2315" s="12" t="s">
        <v>19</v>
      </c>
      <c r="V2315" s="6">
        <f>Table1[[#This Row],[Profit]]/Table1[[#This Row],[Sales]]</f>
        <v>0.35672514619883039</v>
      </c>
      <c r="W2315" s="12">
        <f>[1]!Table1[[#This Row],[Sales]]-[1]!Table1[[#This Row],[Cost]]-[1]!Table1[[#This Row],[Profit]]</f>
        <v>0</v>
      </c>
      <c r="X2315" s="12">
        <f>[1]!Table1[[#This Row],[Quantity]]*[1]!Table1[[#This Row],[Unit_Price]]</f>
        <v>1800</v>
      </c>
      <c r="Y2315" s="16">
        <f>[1]!Table1[[#This Row],[Gross_Sales]]*[1]!Table1[[#This Row],[Discount]]</f>
        <v>90</v>
      </c>
      <c r="Z2315" s="17">
        <f>[1]!Table1[[#This Row],[Gross_Sales]]*[1]!Table1[[#This Row],[Discount_amount]]</f>
        <v>162000</v>
      </c>
      <c r="AA2315" s="15">
        <f>IFERROR([1]!Table1[[#This Row],[Profit]]/[1]!Table1[[#This Row],[Sales]],0)</f>
        <v>0.35672514619883039</v>
      </c>
      <c r="AB2315" s="12">
        <f>YEAR([1]!Table1[[#This Row],[Order_Date]])</f>
        <v>2025</v>
      </c>
      <c r="AC2315" s="12">
        <f>MONTH([1]!Table1[[#This Row],[Order_Date]])</f>
        <v>12</v>
      </c>
      <c r="AD2315" s="12" t="str">
        <f t="shared" si="108"/>
        <v>Dec</v>
      </c>
      <c r="AE2315" s="12" t="str">
        <f t="shared" si="109"/>
        <v>Q4</v>
      </c>
      <c r="AF2315" s="12" t="str">
        <f t="shared" si="110"/>
        <v>2025-Dec</v>
      </c>
      <c r="AG2315" s="12">
        <f>COUNTIF(C:C,Table1[[#This Row],[Customer_ID]])</f>
        <v>11</v>
      </c>
      <c r="AH2315" s="18" t="e">
        <f>IF([1]!Table1[[#This Row],[Customer_order_count]] &gt;= 10,"FREQUENT",IF([1]!Table1[[#This Row],[Customer_order_count]] &lt;= 10,"REGULAR","OCASSIONAL"))</f>
        <v>#REF!</v>
      </c>
    </row>
    <row r="2316" spans="1:34" x14ac:dyDescent="0.25">
      <c r="A2316" s="1" t="s">
        <v>3170</v>
      </c>
      <c r="B2316" s="2">
        <v>45500</v>
      </c>
      <c r="C2316" s="3" t="s">
        <v>116</v>
      </c>
      <c r="D2316" s="4" t="s">
        <v>117</v>
      </c>
      <c r="E2316" s="4" t="s">
        <v>16</v>
      </c>
      <c r="F2316" s="5">
        <v>42</v>
      </c>
      <c r="G2316" s="3" t="s">
        <v>4</v>
      </c>
      <c r="H2316" s="3" t="s">
        <v>5</v>
      </c>
      <c r="I2316" s="3" t="s">
        <v>264</v>
      </c>
      <c r="J2316" s="3" t="s">
        <v>265</v>
      </c>
      <c r="K2316" s="3" t="s">
        <v>46</v>
      </c>
      <c r="L2316" s="5">
        <v>2</v>
      </c>
      <c r="M2316" s="5">
        <v>800</v>
      </c>
      <c r="N2316" s="6">
        <v>0.05</v>
      </c>
      <c r="O2316" s="5">
        <v>1520</v>
      </c>
      <c r="P2316" s="5">
        <v>1000</v>
      </c>
      <c r="Q2316" s="5">
        <f>Table1[[#This Row],[Sales]]-Table1[[#This Row],[Cost]]</f>
        <v>520</v>
      </c>
      <c r="R2316" s="3" t="s">
        <v>17</v>
      </c>
      <c r="S2316" s="3" t="s">
        <v>10</v>
      </c>
      <c r="T2316" s="3" t="s">
        <v>33</v>
      </c>
      <c r="U2316" s="3" t="s">
        <v>19</v>
      </c>
      <c r="V2316" s="6">
        <f>Table1[[#This Row],[Profit]]/Table1[[#This Row],[Sales]]</f>
        <v>0.34210526315789475</v>
      </c>
      <c r="W2316" s="3">
        <f>[1]!Table1[[#This Row],[Sales]]-[1]!Table1[[#This Row],[Cost]]-[1]!Table1[[#This Row],[Profit]]</f>
        <v>0</v>
      </c>
      <c r="X2316" s="3">
        <f>[1]!Table1[[#This Row],[Quantity]]*[1]!Table1[[#This Row],[Unit_Price]]</f>
        <v>1600</v>
      </c>
      <c r="Y2316" s="7">
        <f>[1]!Table1[[#This Row],[Gross_Sales]]*[1]!Table1[[#This Row],[Discount]]</f>
        <v>80</v>
      </c>
      <c r="Z2316" s="8">
        <f>[1]!Table1[[#This Row],[Gross_Sales]]*[1]!Table1[[#This Row],[Discount_amount]]</f>
        <v>128000</v>
      </c>
      <c r="AA2316" s="6">
        <f>IFERROR([1]!Table1[[#This Row],[Profit]]/[1]!Table1[[#This Row],[Sales]],0)</f>
        <v>0.34210526315789475</v>
      </c>
      <c r="AB2316" s="3">
        <f>YEAR([1]!Table1[[#This Row],[Order_Date]])</f>
        <v>2024</v>
      </c>
      <c r="AC2316" s="3">
        <f>MONTH([1]!Table1[[#This Row],[Order_Date]])</f>
        <v>7</v>
      </c>
      <c r="AD2316" s="3" t="str">
        <f t="shared" si="108"/>
        <v>Jul</v>
      </c>
      <c r="AE2316" s="3" t="str">
        <f t="shared" si="109"/>
        <v>Q3</v>
      </c>
      <c r="AF2316" s="3" t="str">
        <f t="shared" si="110"/>
        <v>2024-Jul</v>
      </c>
      <c r="AG2316" s="3">
        <f>COUNTIF(C:C,Table1[[#This Row],[Customer_ID]])</f>
        <v>10</v>
      </c>
      <c r="AH2316" s="9" t="e">
        <f>IF([1]!Table1[[#This Row],[Customer_order_count]] &gt;= 10,"FREQUENT",IF([1]!Table1[[#This Row],[Customer_order_count]] &lt;= 10,"REGULAR","OCASSIONAL"))</f>
        <v>#REF!</v>
      </c>
    </row>
    <row r="2317" spans="1:34" x14ac:dyDescent="0.25">
      <c r="A2317" s="10" t="s">
        <v>3171</v>
      </c>
      <c r="B2317" s="11">
        <v>45586</v>
      </c>
      <c r="C2317" s="12" t="s">
        <v>799</v>
      </c>
      <c r="D2317" s="13" t="s">
        <v>43</v>
      </c>
      <c r="E2317" s="13" t="s">
        <v>3</v>
      </c>
      <c r="F2317" s="14">
        <v>28</v>
      </c>
      <c r="G2317" s="12" t="s">
        <v>317</v>
      </c>
      <c r="H2317" s="12" t="s">
        <v>5</v>
      </c>
      <c r="I2317" s="12" t="s">
        <v>23</v>
      </c>
      <c r="J2317" s="12" t="s">
        <v>24</v>
      </c>
      <c r="K2317" s="12" t="s">
        <v>25</v>
      </c>
      <c r="L2317" s="14">
        <v>1</v>
      </c>
      <c r="M2317" s="14">
        <v>55000</v>
      </c>
      <c r="N2317" s="15">
        <v>0.05</v>
      </c>
      <c r="O2317" s="14">
        <v>52250</v>
      </c>
      <c r="P2317" s="14">
        <v>40000</v>
      </c>
      <c r="Q2317" s="5">
        <f>Table1[[#This Row],[Sales]]-Table1[[#This Row],[Cost]]</f>
        <v>12250</v>
      </c>
      <c r="R2317" s="12" t="s">
        <v>26</v>
      </c>
      <c r="S2317" s="12" t="s">
        <v>10</v>
      </c>
      <c r="T2317" s="12" t="s">
        <v>40</v>
      </c>
      <c r="U2317" s="12" t="s">
        <v>27</v>
      </c>
      <c r="V2317" s="6">
        <f>Table1[[#This Row],[Profit]]/Table1[[#This Row],[Sales]]</f>
        <v>0.23444976076555024</v>
      </c>
      <c r="W2317" s="12">
        <f>[1]!Table1[[#This Row],[Sales]]-[1]!Table1[[#This Row],[Cost]]-[1]!Table1[[#This Row],[Profit]]</f>
        <v>0</v>
      </c>
      <c r="X2317" s="12">
        <f>[1]!Table1[[#This Row],[Quantity]]*[1]!Table1[[#This Row],[Unit_Price]]</f>
        <v>55000</v>
      </c>
      <c r="Y2317" s="16">
        <f>[1]!Table1[[#This Row],[Gross_Sales]]*[1]!Table1[[#This Row],[Discount]]</f>
        <v>2750</v>
      </c>
      <c r="Z2317" s="17">
        <f>[1]!Table1[[#This Row],[Gross_Sales]]*[1]!Table1[[#This Row],[Discount_amount]]</f>
        <v>151250000</v>
      </c>
      <c r="AA2317" s="15">
        <f>IFERROR([1]!Table1[[#This Row],[Profit]]/[1]!Table1[[#This Row],[Sales]],0)</f>
        <v>0.23444976076555024</v>
      </c>
      <c r="AB2317" s="12">
        <f>YEAR([1]!Table1[[#This Row],[Order_Date]])</f>
        <v>2024</v>
      </c>
      <c r="AC2317" s="12">
        <f>MONTH([1]!Table1[[#This Row],[Order_Date]])</f>
        <v>10</v>
      </c>
      <c r="AD2317" s="12" t="str">
        <f t="shared" si="108"/>
        <v>Oct</v>
      </c>
      <c r="AE2317" s="12" t="str">
        <f t="shared" si="109"/>
        <v>Q4</v>
      </c>
      <c r="AF2317" s="12" t="str">
        <f t="shared" si="110"/>
        <v>2024-Oct</v>
      </c>
      <c r="AG2317" s="12">
        <f>COUNTIF(C:C,Table1[[#This Row],[Customer_ID]])</f>
        <v>17</v>
      </c>
      <c r="AH2317" s="18" t="e">
        <f>IF([1]!Table1[[#This Row],[Customer_order_count]] &gt;= 10,"FREQUENT",IF([1]!Table1[[#This Row],[Customer_order_count]] &lt;= 10,"REGULAR","OCASSIONAL"))</f>
        <v>#REF!</v>
      </c>
    </row>
    <row r="2318" spans="1:34" x14ac:dyDescent="0.25">
      <c r="A2318" s="1" t="s">
        <v>3172</v>
      </c>
      <c r="B2318" s="2">
        <v>46009</v>
      </c>
      <c r="C2318" s="3" t="s">
        <v>2078</v>
      </c>
      <c r="D2318" s="4" t="s">
        <v>936</v>
      </c>
      <c r="E2318" s="4" t="s">
        <v>16</v>
      </c>
      <c r="F2318" s="5">
        <v>49</v>
      </c>
      <c r="G2318" s="3" t="s">
        <v>280</v>
      </c>
      <c r="H2318" s="3" t="s">
        <v>270</v>
      </c>
      <c r="I2318" s="3" t="s">
        <v>56</v>
      </c>
      <c r="J2318" s="3" t="s">
        <v>57</v>
      </c>
      <c r="K2318" s="3" t="s">
        <v>58</v>
      </c>
      <c r="L2318" s="5">
        <v>1</v>
      </c>
      <c r="M2318" s="5">
        <v>1200</v>
      </c>
      <c r="N2318" s="6">
        <v>0.05</v>
      </c>
      <c r="O2318" s="5">
        <v>1140</v>
      </c>
      <c r="P2318" s="5">
        <v>800</v>
      </c>
      <c r="Q2318" s="5">
        <f>Table1[[#This Row],[Sales]]-Table1[[#This Row],[Cost]]</f>
        <v>340</v>
      </c>
      <c r="R2318" s="3" t="s">
        <v>17</v>
      </c>
      <c r="S2318" s="3" t="s">
        <v>10</v>
      </c>
      <c r="T2318" s="3" t="s">
        <v>40</v>
      </c>
      <c r="U2318" s="3" t="s">
        <v>12</v>
      </c>
      <c r="V2318" s="6">
        <f>Table1[[#This Row],[Profit]]/Table1[[#This Row],[Sales]]</f>
        <v>0.2982456140350877</v>
      </c>
      <c r="W2318" s="3">
        <f>[1]!Table1[[#This Row],[Sales]]-[1]!Table1[[#This Row],[Cost]]-[1]!Table1[[#This Row],[Profit]]</f>
        <v>0</v>
      </c>
      <c r="X2318" s="3">
        <f>[1]!Table1[[#This Row],[Quantity]]*[1]!Table1[[#This Row],[Unit_Price]]</f>
        <v>1200</v>
      </c>
      <c r="Y2318" s="7">
        <f>[1]!Table1[[#This Row],[Gross_Sales]]*[1]!Table1[[#This Row],[Discount]]</f>
        <v>60</v>
      </c>
      <c r="Z2318" s="8">
        <f>[1]!Table1[[#This Row],[Gross_Sales]]*[1]!Table1[[#This Row],[Discount_amount]]</f>
        <v>72000</v>
      </c>
      <c r="AA2318" s="6">
        <f>IFERROR([1]!Table1[[#This Row],[Profit]]/[1]!Table1[[#This Row],[Sales]],0)</f>
        <v>0.2982456140350877</v>
      </c>
      <c r="AB2318" s="3">
        <f>YEAR([1]!Table1[[#This Row],[Order_Date]])</f>
        <v>2025</v>
      </c>
      <c r="AC2318" s="3">
        <f>MONTH([1]!Table1[[#This Row],[Order_Date]])</f>
        <v>12</v>
      </c>
      <c r="AD2318" s="3" t="str">
        <f t="shared" si="108"/>
        <v>Dec</v>
      </c>
      <c r="AE2318" s="3" t="str">
        <f t="shared" si="109"/>
        <v>Q4</v>
      </c>
      <c r="AF2318" s="3" t="str">
        <f t="shared" si="110"/>
        <v>2025-Dec</v>
      </c>
      <c r="AG2318" s="3">
        <f>COUNTIF(C:C,Table1[[#This Row],[Customer_ID]])</f>
        <v>7</v>
      </c>
      <c r="AH2318" s="9" t="e">
        <f>IF([1]!Table1[[#This Row],[Customer_order_count]] &gt;= 10,"FREQUENT",IF([1]!Table1[[#This Row],[Customer_order_count]] &lt;= 10,"REGULAR","OCASSIONAL"))</f>
        <v>#REF!</v>
      </c>
    </row>
    <row r="2319" spans="1:34" x14ac:dyDescent="0.25">
      <c r="A2319" s="10" t="s">
        <v>3173</v>
      </c>
      <c r="B2319" s="11">
        <v>45996</v>
      </c>
      <c r="C2319" s="12" t="s">
        <v>702</v>
      </c>
      <c r="D2319" s="13" t="s">
        <v>703</v>
      </c>
      <c r="E2319" s="13" t="s">
        <v>16</v>
      </c>
      <c r="F2319" s="14">
        <v>24</v>
      </c>
      <c r="G2319" s="12" t="s">
        <v>275</v>
      </c>
      <c r="H2319" s="12" t="s">
        <v>276</v>
      </c>
      <c r="I2319" s="12" t="s">
        <v>89</v>
      </c>
      <c r="J2319" s="12" t="s">
        <v>90</v>
      </c>
      <c r="K2319" s="12" t="s">
        <v>91</v>
      </c>
      <c r="L2319" s="14">
        <v>1</v>
      </c>
      <c r="M2319" s="14">
        <v>35000</v>
      </c>
      <c r="N2319" s="15">
        <v>0.25</v>
      </c>
      <c r="O2319" s="14">
        <v>26250</v>
      </c>
      <c r="P2319" s="14">
        <v>27000</v>
      </c>
      <c r="Q2319" s="5">
        <f>Table1[[#This Row],[Sales]]-Table1[[#This Row],[Cost]]</f>
        <v>-750</v>
      </c>
      <c r="R2319" s="12" t="s">
        <v>26</v>
      </c>
      <c r="S2319" s="12" t="s">
        <v>10</v>
      </c>
      <c r="T2319" s="12" t="s">
        <v>40</v>
      </c>
      <c r="U2319" s="12" t="s">
        <v>12</v>
      </c>
      <c r="V2319" s="6">
        <f>Table1[[#This Row],[Profit]]/Table1[[#This Row],[Sales]]</f>
        <v>-2.8571428571428571E-2</v>
      </c>
      <c r="W2319" s="12">
        <f>[1]!Table1[[#This Row],[Sales]]-[1]!Table1[[#This Row],[Cost]]-[1]!Table1[[#This Row],[Profit]]</f>
        <v>0</v>
      </c>
      <c r="X2319" s="12">
        <f>[1]!Table1[[#This Row],[Quantity]]*[1]!Table1[[#This Row],[Unit_Price]]</f>
        <v>35000</v>
      </c>
      <c r="Y2319" s="16">
        <f>[1]!Table1[[#This Row],[Gross_Sales]]*[1]!Table1[[#This Row],[Discount]]</f>
        <v>8750</v>
      </c>
      <c r="Z2319" s="17">
        <f>[1]!Table1[[#This Row],[Gross_Sales]]*[1]!Table1[[#This Row],[Discount_amount]]</f>
        <v>306250000</v>
      </c>
      <c r="AA2319" s="15">
        <f>IFERROR([1]!Table1[[#This Row],[Profit]]/[1]!Table1[[#This Row],[Sales]],0)</f>
        <v>-2.8571428571428571E-2</v>
      </c>
      <c r="AB2319" s="12">
        <f>YEAR([1]!Table1[[#This Row],[Order_Date]])</f>
        <v>2025</v>
      </c>
      <c r="AC2319" s="12">
        <f>MONTH([1]!Table1[[#This Row],[Order_Date]])</f>
        <v>12</v>
      </c>
      <c r="AD2319" s="12" t="str">
        <f t="shared" si="108"/>
        <v>Dec</v>
      </c>
      <c r="AE2319" s="12" t="str">
        <f t="shared" si="109"/>
        <v>Q4</v>
      </c>
      <c r="AF2319" s="12" t="str">
        <f t="shared" si="110"/>
        <v>2025-Dec</v>
      </c>
      <c r="AG2319" s="12">
        <f>COUNTIF(C:C,Table1[[#This Row],[Customer_ID]])</f>
        <v>12</v>
      </c>
      <c r="AH2319" s="18" t="e">
        <f>IF([1]!Table1[[#This Row],[Customer_order_count]] &gt;= 10,"FREQUENT",IF([1]!Table1[[#This Row],[Customer_order_count]] &lt;= 10,"REGULAR","OCASSIONAL"))</f>
        <v>#REF!</v>
      </c>
    </row>
    <row r="2320" spans="1:34" x14ac:dyDescent="0.25">
      <c r="A2320" s="1" t="s">
        <v>3174</v>
      </c>
      <c r="B2320" s="2">
        <v>45462</v>
      </c>
      <c r="C2320" s="3" t="s">
        <v>802</v>
      </c>
      <c r="D2320" s="4" t="s">
        <v>803</v>
      </c>
      <c r="E2320" s="4" t="s">
        <v>3</v>
      </c>
      <c r="F2320" s="5">
        <v>37</v>
      </c>
      <c r="G2320" s="3" t="s">
        <v>275</v>
      </c>
      <c r="H2320" s="3" t="s">
        <v>276</v>
      </c>
      <c r="I2320" s="3" t="s">
        <v>305</v>
      </c>
      <c r="J2320" s="3" t="s">
        <v>306</v>
      </c>
      <c r="K2320" s="3" t="s">
        <v>91</v>
      </c>
      <c r="L2320" s="5">
        <v>1</v>
      </c>
      <c r="M2320" s="5">
        <v>8500</v>
      </c>
      <c r="N2320" s="6">
        <v>0</v>
      </c>
      <c r="O2320" s="5">
        <v>8500</v>
      </c>
      <c r="P2320" s="5">
        <v>6500</v>
      </c>
      <c r="Q2320" s="5">
        <f>Table1[[#This Row],[Sales]]-Table1[[#This Row],[Cost]]</f>
        <v>2000</v>
      </c>
      <c r="R2320" s="3" t="s">
        <v>26</v>
      </c>
      <c r="S2320" s="3" t="s">
        <v>10</v>
      </c>
      <c r="T2320" s="3" t="s">
        <v>11</v>
      </c>
      <c r="U2320" s="3" t="s">
        <v>19</v>
      </c>
      <c r="V2320" s="6">
        <f>Table1[[#This Row],[Profit]]/Table1[[#This Row],[Sales]]</f>
        <v>0.23529411764705882</v>
      </c>
      <c r="W2320" s="3">
        <f>[1]!Table1[[#This Row],[Sales]]-[1]!Table1[[#This Row],[Cost]]-[1]!Table1[[#This Row],[Profit]]</f>
        <v>0</v>
      </c>
      <c r="X2320" s="3">
        <f>[1]!Table1[[#This Row],[Quantity]]*[1]!Table1[[#This Row],[Unit_Price]]</f>
        <v>8500</v>
      </c>
      <c r="Y2320" s="7">
        <f>[1]!Table1[[#This Row],[Gross_Sales]]*[1]!Table1[[#This Row],[Discount]]</f>
        <v>0</v>
      </c>
      <c r="Z2320" s="8">
        <f>[1]!Table1[[#This Row],[Gross_Sales]]*[1]!Table1[[#This Row],[Discount_amount]]</f>
        <v>0</v>
      </c>
      <c r="AA2320" s="6">
        <f>IFERROR([1]!Table1[[#This Row],[Profit]]/[1]!Table1[[#This Row],[Sales]],0)</f>
        <v>0.23529411764705882</v>
      </c>
      <c r="AB2320" s="3">
        <f>YEAR([1]!Table1[[#This Row],[Order_Date]])</f>
        <v>2024</v>
      </c>
      <c r="AC2320" s="3">
        <f>MONTH([1]!Table1[[#This Row],[Order_Date]])</f>
        <v>6</v>
      </c>
      <c r="AD2320" s="3" t="str">
        <f t="shared" si="108"/>
        <v>Jun</v>
      </c>
      <c r="AE2320" s="3" t="str">
        <f t="shared" si="109"/>
        <v>Q2</v>
      </c>
      <c r="AF2320" s="3" t="str">
        <f t="shared" si="110"/>
        <v>2024-Jun</v>
      </c>
      <c r="AG2320" s="3">
        <f>COUNTIF(C:C,Table1[[#This Row],[Customer_ID]])</f>
        <v>6</v>
      </c>
      <c r="AH2320" s="9" t="e">
        <f>IF([1]!Table1[[#This Row],[Customer_order_count]] &gt;= 10,"FREQUENT",IF([1]!Table1[[#This Row],[Customer_order_count]] &lt;= 10,"REGULAR","OCASSIONAL"))</f>
        <v>#REF!</v>
      </c>
    </row>
    <row r="2321" spans="1:34" x14ac:dyDescent="0.25">
      <c r="A2321" s="10" t="s">
        <v>3175</v>
      </c>
      <c r="B2321" s="11">
        <v>45305</v>
      </c>
      <c r="C2321" s="12" t="s">
        <v>456</v>
      </c>
      <c r="D2321" s="13" t="s">
        <v>457</v>
      </c>
      <c r="E2321" s="13" t="s">
        <v>16</v>
      </c>
      <c r="F2321" s="14">
        <v>21</v>
      </c>
      <c r="G2321" s="12" t="s">
        <v>275</v>
      </c>
      <c r="H2321" s="12" t="s">
        <v>276</v>
      </c>
      <c r="I2321" s="12" t="s">
        <v>6</v>
      </c>
      <c r="J2321" s="12" t="s">
        <v>7</v>
      </c>
      <c r="K2321" s="12" t="s">
        <v>8</v>
      </c>
      <c r="L2321" s="14">
        <v>1</v>
      </c>
      <c r="M2321" s="14">
        <v>7000</v>
      </c>
      <c r="N2321" s="15">
        <v>0</v>
      </c>
      <c r="O2321" s="14">
        <v>7000</v>
      </c>
      <c r="P2321" s="14">
        <v>5200</v>
      </c>
      <c r="Q2321" s="5">
        <f>Table1[[#This Row],[Sales]]-Table1[[#This Row],[Cost]]</f>
        <v>1800</v>
      </c>
      <c r="R2321" s="12" t="s">
        <v>17</v>
      </c>
      <c r="S2321" s="12" t="s">
        <v>10</v>
      </c>
      <c r="T2321" s="12" t="s">
        <v>18</v>
      </c>
      <c r="U2321" s="12" t="s">
        <v>19</v>
      </c>
      <c r="V2321" s="6">
        <f>Table1[[#This Row],[Profit]]/Table1[[#This Row],[Sales]]</f>
        <v>0.25714285714285712</v>
      </c>
      <c r="W2321" s="12">
        <f>[1]!Table1[[#This Row],[Sales]]-[1]!Table1[[#This Row],[Cost]]-[1]!Table1[[#This Row],[Profit]]</f>
        <v>0</v>
      </c>
      <c r="X2321" s="12">
        <f>[1]!Table1[[#This Row],[Quantity]]*[1]!Table1[[#This Row],[Unit_Price]]</f>
        <v>7000</v>
      </c>
      <c r="Y2321" s="16">
        <f>[1]!Table1[[#This Row],[Gross_Sales]]*[1]!Table1[[#This Row],[Discount]]</f>
        <v>0</v>
      </c>
      <c r="Z2321" s="17">
        <f>[1]!Table1[[#This Row],[Gross_Sales]]*[1]!Table1[[#This Row],[Discount_amount]]</f>
        <v>0</v>
      </c>
      <c r="AA2321" s="15">
        <f>IFERROR([1]!Table1[[#This Row],[Profit]]/[1]!Table1[[#This Row],[Sales]],0)</f>
        <v>0.25714285714285712</v>
      </c>
      <c r="AB2321" s="12">
        <f>YEAR([1]!Table1[[#This Row],[Order_Date]])</f>
        <v>2024</v>
      </c>
      <c r="AC2321" s="12">
        <f>MONTH([1]!Table1[[#This Row],[Order_Date]])</f>
        <v>1</v>
      </c>
      <c r="AD2321" s="12" t="str">
        <f t="shared" si="108"/>
        <v>Jan</v>
      </c>
      <c r="AE2321" s="12" t="str">
        <f t="shared" si="109"/>
        <v>Q1</v>
      </c>
      <c r="AF2321" s="12" t="str">
        <f t="shared" si="110"/>
        <v>2024-Jan</v>
      </c>
      <c r="AG2321" s="12">
        <f>COUNTIF(C:C,Table1[[#This Row],[Customer_ID]])</f>
        <v>8</v>
      </c>
      <c r="AH2321" s="18" t="e">
        <f>IF([1]!Table1[[#This Row],[Customer_order_count]] &gt;= 10,"FREQUENT",IF([1]!Table1[[#This Row],[Customer_order_count]] &lt;= 10,"REGULAR","OCASSIONAL"))</f>
        <v>#REF!</v>
      </c>
    </row>
    <row r="2322" spans="1:34" x14ac:dyDescent="0.25">
      <c r="A2322" s="1" t="s">
        <v>3176</v>
      </c>
      <c r="B2322" s="2">
        <v>45473</v>
      </c>
      <c r="C2322" s="3" t="s">
        <v>456</v>
      </c>
      <c r="D2322" s="4" t="s">
        <v>457</v>
      </c>
      <c r="E2322" s="4" t="s">
        <v>16</v>
      </c>
      <c r="F2322" s="5">
        <v>21</v>
      </c>
      <c r="G2322" s="3" t="s">
        <v>275</v>
      </c>
      <c r="H2322" s="3" t="s">
        <v>276</v>
      </c>
      <c r="I2322" s="3" t="s">
        <v>37</v>
      </c>
      <c r="J2322" s="3" t="s">
        <v>38</v>
      </c>
      <c r="K2322" s="3" t="s">
        <v>39</v>
      </c>
      <c r="L2322" s="5">
        <v>1</v>
      </c>
      <c r="M2322" s="5">
        <v>900</v>
      </c>
      <c r="N2322" s="6">
        <v>0.15</v>
      </c>
      <c r="O2322" s="5">
        <v>765</v>
      </c>
      <c r="P2322" s="5">
        <v>550</v>
      </c>
      <c r="Q2322" s="5">
        <f>Table1[[#This Row],[Sales]]-Table1[[#This Row],[Cost]]</f>
        <v>215</v>
      </c>
      <c r="R2322" s="3" t="s">
        <v>77</v>
      </c>
      <c r="S2322" s="3" t="s">
        <v>10</v>
      </c>
      <c r="T2322" s="3" t="s">
        <v>11</v>
      </c>
      <c r="U2322" s="3" t="s">
        <v>19</v>
      </c>
      <c r="V2322" s="6">
        <f>Table1[[#This Row],[Profit]]/Table1[[#This Row],[Sales]]</f>
        <v>0.28104575163398693</v>
      </c>
      <c r="W2322" s="3">
        <f>[1]!Table1[[#This Row],[Sales]]-[1]!Table1[[#This Row],[Cost]]-[1]!Table1[[#This Row],[Profit]]</f>
        <v>0</v>
      </c>
      <c r="X2322" s="3">
        <f>[1]!Table1[[#This Row],[Quantity]]*[1]!Table1[[#This Row],[Unit_Price]]</f>
        <v>900</v>
      </c>
      <c r="Y2322" s="7">
        <f>[1]!Table1[[#This Row],[Gross_Sales]]*[1]!Table1[[#This Row],[Discount]]</f>
        <v>135</v>
      </c>
      <c r="Z2322" s="8">
        <f>[1]!Table1[[#This Row],[Gross_Sales]]*[1]!Table1[[#This Row],[Discount_amount]]</f>
        <v>121500</v>
      </c>
      <c r="AA2322" s="6">
        <f>IFERROR([1]!Table1[[#This Row],[Profit]]/[1]!Table1[[#This Row],[Sales]],0)</f>
        <v>0.28104575163398693</v>
      </c>
      <c r="AB2322" s="3">
        <f>YEAR([1]!Table1[[#This Row],[Order_Date]])</f>
        <v>2024</v>
      </c>
      <c r="AC2322" s="3">
        <f>MONTH([1]!Table1[[#This Row],[Order_Date]])</f>
        <v>6</v>
      </c>
      <c r="AD2322" s="3" t="str">
        <f t="shared" si="108"/>
        <v>Jun</v>
      </c>
      <c r="AE2322" s="3" t="str">
        <f t="shared" si="109"/>
        <v>Q2</v>
      </c>
      <c r="AF2322" s="3" t="str">
        <f t="shared" si="110"/>
        <v>2024-Jun</v>
      </c>
      <c r="AG2322" s="3">
        <f>COUNTIF(C:C,Table1[[#This Row],[Customer_ID]])</f>
        <v>8</v>
      </c>
      <c r="AH2322" s="9" t="e">
        <f>IF([1]!Table1[[#This Row],[Customer_order_count]] &gt;= 10,"FREQUENT",IF([1]!Table1[[#This Row],[Customer_order_count]] &lt;= 10,"REGULAR","OCASSIONAL"))</f>
        <v>#REF!</v>
      </c>
    </row>
    <row r="2323" spans="1:34" x14ac:dyDescent="0.25">
      <c r="A2323" s="10" t="s">
        <v>3177</v>
      </c>
      <c r="B2323" s="11">
        <v>45301</v>
      </c>
      <c r="C2323" s="12" t="s">
        <v>556</v>
      </c>
      <c r="D2323" s="13" t="s">
        <v>557</v>
      </c>
      <c r="E2323" s="13" t="s">
        <v>16</v>
      </c>
      <c r="F2323" s="14">
        <v>25</v>
      </c>
      <c r="G2323" s="12" t="s">
        <v>269</v>
      </c>
      <c r="H2323" s="12" t="s">
        <v>270</v>
      </c>
      <c r="I2323" s="12" t="s">
        <v>56</v>
      </c>
      <c r="J2323" s="12" t="s">
        <v>57</v>
      </c>
      <c r="K2323" s="12" t="s">
        <v>58</v>
      </c>
      <c r="L2323" s="14">
        <v>1</v>
      </c>
      <c r="M2323" s="14">
        <v>1200</v>
      </c>
      <c r="N2323" s="15">
        <v>0.05</v>
      </c>
      <c r="O2323" s="14">
        <v>1140</v>
      </c>
      <c r="P2323" s="14">
        <v>800</v>
      </c>
      <c r="Q2323" s="5">
        <f>Table1[[#This Row],[Sales]]-Table1[[#This Row],[Cost]]</f>
        <v>340</v>
      </c>
      <c r="R2323" s="12" t="s">
        <v>26</v>
      </c>
      <c r="S2323" s="12" t="s">
        <v>10</v>
      </c>
      <c r="T2323" s="12" t="s">
        <v>18</v>
      </c>
      <c r="U2323" s="12" t="s">
        <v>12</v>
      </c>
      <c r="V2323" s="6">
        <f>Table1[[#This Row],[Profit]]/Table1[[#This Row],[Sales]]</f>
        <v>0.2982456140350877</v>
      </c>
      <c r="W2323" s="12">
        <f>[1]!Table1[[#This Row],[Sales]]-[1]!Table1[[#This Row],[Cost]]-[1]!Table1[[#This Row],[Profit]]</f>
        <v>0</v>
      </c>
      <c r="X2323" s="12">
        <f>[1]!Table1[[#This Row],[Quantity]]*[1]!Table1[[#This Row],[Unit_Price]]</f>
        <v>1200</v>
      </c>
      <c r="Y2323" s="16">
        <f>[1]!Table1[[#This Row],[Gross_Sales]]*[1]!Table1[[#This Row],[Discount]]</f>
        <v>60</v>
      </c>
      <c r="Z2323" s="17">
        <f>[1]!Table1[[#This Row],[Gross_Sales]]*[1]!Table1[[#This Row],[Discount_amount]]</f>
        <v>72000</v>
      </c>
      <c r="AA2323" s="15">
        <f>IFERROR([1]!Table1[[#This Row],[Profit]]/[1]!Table1[[#This Row],[Sales]],0)</f>
        <v>0.2982456140350877</v>
      </c>
      <c r="AB2323" s="12">
        <f>YEAR([1]!Table1[[#This Row],[Order_Date]])</f>
        <v>2024</v>
      </c>
      <c r="AC2323" s="12">
        <f>MONTH([1]!Table1[[#This Row],[Order_Date]])</f>
        <v>1</v>
      </c>
      <c r="AD2323" s="12" t="str">
        <f t="shared" si="108"/>
        <v>Jan</v>
      </c>
      <c r="AE2323" s="12" t="str">
        <f t="shared" si="109"/>
        <v>Q1</v>
      </c>
      <c r="AF2323" s="12" t="str">
        <f t="shared" si="110"/>
        <v>2024-Jan</v>
      </c>
      <c r="AG2323" s="12">
        <f>COUNTIF(C:C,Table1[[#This Row],[Customer_ID]])</f>
        <v>11</v>
      </c>
      <c r="AH2323" s="18" t="e">
        <f>IF([1]!Table1[[#This Row],[Customer_order_count]] &gt;= 10,"FREQUENT",IF([1]!Table1[[#This Row],[Customer_order_count]] &lt;= 10,"REGULAR","OCASSIONAL"))</f>
        <v>#REF!</v>
      </c>
    </row>
    <row r="2324" spans="1:34" x14ac:dyDescent="0.25">
      <c r="A2324" s="1" t="s">
        <v>3178</v>
      </c>
      <c r="B2324" s="2">
        <v>45293</v>
      </c>
      <c r="C2324" s="3" t="s">
        <v>619</v>
      </c>
      <c r="D2324" s="4" t="s">
        <v>609</v>
      </c>
      <c r="E2324" s="4" t="s">
        <v>3</v>
      </c>
      <c r="F2324" s="5">
        <v>32</v>
      </c>
      <c r="G2324" s="3" t="s">
        <v>407</v>
      </c>
      <c r="H2324" s="3" t="s">
        <v>285</v>
      </c>
      <c r="I2324" s="3" t="s">
        <v>143</v>
      </c>
      <c r="J2324" s="3" t="s">
        <v>144</v>
      </c>
      <c r="K2324" s="3" t="s">
        <v>76</v>
      </c>
      <c r="L2324" s="5">
        <v>3</v>
      </c>
      <c r="M2324" s="5">
        <v>700</v>
      </c>
      <c r="N2324" s="6">
        <v>0.15</v>
      </c>
      <c r="O2324" s="5">
        <v>1785</v>
      </c>
      <c r="P2324" s="5">
        <v>1710</v>
      </c>
      <c r="Q2324" s="5">
        <f>Table1[[#This Row],[Sales]]-Table1[[#This Row],[Cost]]</f>
        <v>75</v>
      </c>
      <c r="R2324" s="3" t="s">
        <v>77</v>
      </c>
      <c r="S2324" s="3" t="s">
        <v>10</v>
      </c>
      <c r="T2324" s="3" t="s">
        <v>18</v>
      </c>
      <c r="U2324" s="3" t="s">
        <v>19</v>
      </c>
      <c r="V2324" s="6">
        <f>Table1[[#This Row],[Profit]]/Table1[[#This Row],[Sales]]</f>
        <v>4.2016806722689079E-2</v>
      </c>
      <c r="W2324" s="3">
        <f>[1]!Table1[[#This Row],[Sales]]-[1]!Table1[[#This Row],[Cost]]-[1]!Table1[[#This Row],[Profit]]</f>
        <v>0</v>
      </c>
      <c r="X2324" s="3">
        <f>[1]!Table1[[#This Row],[Quantity]]*[1]!Table1[[#This Row],[Unit_Price]]</f>
        <v>2100</v>
      </c>
      <c r="Y2324" s="7">
        <f>[1]!Table1[[#This Row],[Gross_Sales]]*[1]!Table1[[#This Row],[Discount]]</f>
        <v>315</v>
      </c>
      <c r="Z2324" s="8">
        <f>[1]!Table1[[#This Row],[Gross_Sales]]*[1]!Table1[[#This Row],[Discount_amount]]</f>
        <v>661500</v>
      </c>
      <c r="AA2324" s="6">
        <f>IFERROR([1]!Table1[[#This Row],[Profit]]/[1]!Table1[[#This Row],[Sales]],0)</f>
        <v>4.2016806722689079E-2</v>
      </c>
      <c r="AB2324" s="3">
        <f>YEAR([1]!Table1[[#This Row],[Order_Date]])</f>
        <v>2024</v>
      </c>
      <c r="AC2324" s="3">
        <f>MONTH([1]!Table1[[#This Row],[Order_Date]])</f>
        <v>1</v>
      </c>
      <c r="AD2324" s="3" t="str">
        <f t="shared" si="108"/>
        <v>Jan</v>
      </c>
      <c r="AE2324" s="3" t="str">
        <f t="shared" si="109"/>
        <v>Q1</v>
      </c>
      <c r="AF2324" s="3" t="str">
        <f t="shared" si="110"/>
        <v>2024-Jan</v>
      </c>
      <c r="AG2324" s="3">
        <f>COUNTIF(C:C,Table1[[#This Row],[Customer_ID]])</f>
        <v>23</v>
      </c>
      <c r="AH2324" s="9" t="e">
        <f>IF([1]!Table1[[#This Row],[Customer_order_count]] &gt;= 10,"FREQUENT",IF([1]!Table1[[#This Row],[Customer_order_count]] &lt;= 10,"REGULAR","OCASSIONAL"))</f>
        <v>#REF!</v>
      </c>
    </row>
    <row r="2325" spans="1:34" x14ac:dyDescent="0.25">
      <c r="A2325" s="10" t="s">
        <v>3179</v>
      </c>
      <c r="B2325" s="11">
        <v>45338</v>
      </c>
      <c r="C2325" s="12" t="s">
        <v>447</v>
      </c>
      <c r="D2325" s="12" t="s">
        <v>448</v>
      </c>
      <c r="E2325" s="12" t="s">
        <v>16</v>
      </c>
      <c r="F2325" s="12">
        <v>21</v>
      </c>
      <c r="G2325" s="12" t="s">
        <v>275</v>
      </c>
      <c r="H2325" s="12" t="s">
        <v>276</v>
      </c>
      <c r="I2325" s="12" t="s">
        <v>23</v>
      </c>
      <c r="J2325" s="12" t="s">
        <v>24</v>
      </c>
      <c r="K2325" s="12" t="s">
        <v>25</v>
      </c>
      <c r="L2325" s="12">
        <v>1</v>
      </c>
      <c r="M2325" s="12">
        <v>55000</v>
      </c>
      <c r="N2325" s="12">
        <v>0.05</v>
      </c>
      <c r="O2325" s="12">
        <v>52250</v>
      </c>
      <c r="P2325" s="12">
        <v>40000</v>
      </c>
      <c r="Q2325" s="5">
        <f>Table1[[#This Row],[Sales]]-Table1[[#This Row],[Cost]]</f>
        <v>12250</v>
      </c>
      <c r="R2325" s="12" t="s">
        <v>17</v>
      </c>
      <c r="S2325" s="12" t="s">
        <v>287</v>
      </c>
      <c r="T2325" s="12" t="s">
        <v>18</v>
      </c>
      <c r="U2325" s="12" t="s">
        <v>27</v>
      </c>
      <c r="V2325" s="6">
        <f>Table1[[#This Row],[Profit]]/Table1[[#This Row],[Sales]]</f>
        <v>0.23444976076555024</v>
      </c>
      <c r="W2325" s="12">
        <f>[1]!Table1[[#This Row],[Sales]]-[1]!Table1[[#This Row],[Cost]]-[1]!Table1[[#This Row],[Profit]]</f>
        <v>-80000</v>
      </c>
      <c r="X2325" s="12">
        <f>[1]!Table1[[#This Row],[Quantity]]*[1]!Table1[[#This Row],[Unit_Price]]</f>
        <v>55000</v>
      </c>
      <c r="Y2325" s="12">
        <f>[1]!Table1[[#This Row],[Gross_Sales]]*[1]!Table1[[#This Row],[Discount]]</f>
        <v>2750</v>
      </c>
      <c r="Z2325" s="12">
        <f>[1]!Table1[[#This Row],[Gross_Sales]]*[1]!Table1[[#This Row],[Discount_amount]]</f>
        <v>151250000</v>
      </c>
      <c r="AA2325" s="12">
        <f>IFERROR([1]!Table1[[#This Row],[Profit]]/[1]!Table1[[#This Row],[Sales]],0)</f>
        <v>0.23444976076555024</v>
      </c>
      <c r="AB2325" s="12">
        <f>YEAR([1]!Table1[[#This Row],[Order_Date]])</f>
        <v>2024</v>
      </c>
      <c r="AC2325" s="12">
        <f>MONTH([1]!Table1[[#This Row],[Order_Date]])</f>
        <v>2</v>
      </c>
      <c r="AD2325" s="12" t="str">
        <f t="shared" si="108"/>
        <v>Feb</v>
      </c>
      <c r="AE2325" s="12" t="str">
        <f t="shared" si="109"/>
        <v>Q1</v>
      </c>
      <c r="AF2325" s="12" t="str">
        <f t="shared" si="110"/>
        <v>2024-Feb</v>
      </c>
      <c r="AG2325" s="12">
        <f>COUNTIF(C:C,Table1[[#This Row],[Customer_ID]])</f>
        <v>22</v>
      </c>
      <c r="AH2325" s="18" t="e">
        <f>IF([1]!Table1[[#This Row],[Customer_order_count]] &gt;= 10,"FREQUENT",IF([1]!Table1[[#This Row],[Customer_order_count]] &lt;= 10,"REGULAR","OCASSIONAL"))</f>
        <v>#REF!</v>
      </c>
    </row>
    <row r="2326" spans="1:34" x14ac:dyDescent="0.25">
      <c r="A2326" s="1" t="s">
        <v>3180</v>
      </c>
      <c r="B2326" s="2">
        <v>45525</v>
      </c>
      <c r="C2326" s="3" t="s">
        <v>3181</v>
      </c>
      <c r="D2326" s="4" t="s">
        <v>357</v>
      </c>
      <c r="E2326" s="4" t="s">
        <v>3</v>
      </c>
      <c r="F2326" s="5">
        <v>46</v>
      </c>
      <c r="G2326" s="3" t="s">
        <v>275</v>
      </c>
      <c r="H2326" s="3" t="s">
        <v>276</v>
      </c>
      <c r="I2326" s="3" t="s">
        <v>105</v>
      </c>
      <c r="J2326" s="3" t="s">
        <v>106</v>
      </c>
      <c r="K2326" s="3" t="s">
        <v>76</v>
      </c>
      <c r="L2326" s="5">
        <v>3</v>
      </c>
      <c r="M2326" s="5">
        <v>450</v>
      </c>
      <c r="N2326" s="6">
        <v>0.1</v>
      </c>
      <c r="O2326" s="5">
        <v>1215</v>
      </c>
      <c r="P2326" s="5">
        <v>990</v>
      </c>
      <c r="Q2326" s="5">
        <f>Table1[[#This Row],[Sales]]-Table1[[#This Row],[Cost]]</f>
        <v>225</v>
      </c>
      <c r="R2326" s="3" t="s">
        <v>17</v>
      </c>
      <c r="S2326" s="3" t="s">
        <v>10</v>
      </c>
      <c r="T2326" s="3" t="s">
        <v>33</v>
      </c>
      <c r="U2326" s="3" t="s">
        <v>19</v>
      </c>
      <c r="V2326" s="6">
        <f>Table1[[#This Row],[Profit]]/Table1[[#This Row],[Sales]]</f>
        <v>0.18518518518518517</v>
      </c>
      <c r="W2326" s="3">
        <f>[1]!Table1[[#This Row],[Sales]]-[1]!Table1[[#This Row],[Cost]]-[1]!Table1[[#This Row],[Profit]]</f>
        <v>0</v>
      </c>
      <c r="X2326" s="3">
        <f>[1]!Table1[[#This Row],[Quantity]]*[1]!Table1[[#This Row],[Unit_Price]]</f>
        <v>1350</v>
      </c>
      <c r="Y2326" s="7">
        <f>[1]!Table1[[#This Row],[Gross_Sales]]*[1]!Table1[[#This Row],[Discount]]</f>
        <v>135</v>
      </c>
      <c r="Z2326" s="8">
        <f>[1]!Table1[[#This Row],[Gross_Sales]]*[1]!Table1[[#This Row],[Discount_amount]]</f>
        <v>182250</v>
      </c>
      <c r="AA2326" s="6">
        <f>IFERROR([1]!Table1[[#This Row],[Profit]]/[1]!Table1[[#This Row],[Sales]],0)</f>
        <v>0.18518518518518517</v>
      </c>
      <c r="AB2326" s="3">
        <f>YEAR([1]!Table1[[#This Row],[Order_Date]])</f>
        <v>2024</v>
      </c>
      <c r="AC2326" s="3">
        <f>MONTH([1]!Table1[[#This Row],[Order_Date]])</f>
        <v>8</v>
      </c>
      <c r="AD2326" s="3" t="str">
        <f t="shared" si="108"/>
        <v>Aug</v>
      </c>
      <c r="AE2326" s="3" t="str">
        <f t="shared" si="109"/>
        <v>Q3</v>
      </c>
      <c r="AF2326" s="3" t="str">
        <f t="shared" si="110"/>
        <v>2024-Aug</v>
      </c>
      <c r="AG2326" s="3">
        <f>COUNTIF(C:C,Table1[[#This Row],[Customer_ID]])</f>
        <v>4</v>
      </c>
      <c r="AH2326" s="9" t="e">
        <f>IF([1]!Table1[[#This Row],[Customer_order_count]] &gt;= 10,"FREQUENT",IF([1]!Table1[[#This Row],[Customer_order_count]] &lt;= 10,"REGULAR","OCASSIONAL"))</f>
        <v>#REF!</v>
      </c>
    </row>
    <row r="2327" spans="1:34" x14ac:dyDescent="0.25">
      <c r="A2327" s="10" t="s">
        <v>3182</v>
      </c>
      <c r="B2327" s="11">
        <v>45388</v>
      </c>
      <c r="C2327" s="12" t="s">
        <v>903</v>
      </c>
      <c r="D2327" s="13" t="s">
        <v>904</v>
      </c>
      <c r="E2327" s="13" t="s">
        <v>3</v>
      </c>
      <c r="F2327" s="14">
        <v>47</v>
      </c>
      <c r="G2327" s="12" t="s">
        <v>275</v>
      </c>
      <c r="H2327" s="12" t="s">
        <v>276</v>
      </c>
      <c r="I2327" s="12" t="s">
        <v>31</v>
      </c>
      <c r="J2327" s="12" t="s">
        <v>32</v>
      </c>
      <c r="K2327" s="12" t="s">
        <v>25</v>
      </c>
      <c r="L2327" s="14">
        <v>3</v>
      </c>
      <c r="M2327" s="14">
        <v>5000</v>
      </c>
      <c r="N2327" s="15">
        <v>0.05</v>
      </c>
      <c r="O2327" s="14">
        <v>14250</v>
      </c>
      <c r="P2327" s="14">
        <v>10500</v>
      </c>
      <c r="Q2327" s="5">
        <f>Table1[[#This Row],[Sales]]-Table1[[#This Row],[Cost]]</f>
        <v>3750</v>
      </c>
      <c r="R2327" s="12" t="s">
        <v>26</v>
      </c>
      <c r="S2327" s="12" t="s">
        <v>10</v>
      </c>
      <c r="T2327" s="12" t="s">
        <v>11</v>
      </c>
      <c r="U2327" s="12" t="s">
        <v>12</v>
      </c>
      <c r="V2327" s="6">
        <f>Table1[[#This Row],[Profit]]/Table1[[#This Row],[Sales]]</f>
        <v>0.26315789473684209</v>
      </c>
      <c r="W2327" s="12">
        <f>[1]!Table1[[#This Row],[Sales]]-[1]!Table1[[#This Row],[Cost]]-[1]!Table1[[#This Row],[Profit]]</f>
        <v>0</v>
      </c>
      <c r="X2327" s="12">
        <f>[1]!Table1[[#This Row],[Quantity]]*[1]!Table1[[#This Row],[Unit_Price]]</f>
        <v>15000</v>
      </c>
      <c r="Y2327" s="16">
        <f>[1]!Table1[[#This Row],[Gross_Sales]]*[1]!Table1[[#This Row],[Discount]]</f>
        <v>750</v>
      </c>
      <c r="Z2327" s="17">
        <f>[1]!Table1[[#This Row],[Gross_Sales]]*[1]!Table1[[#This Row],[Discount_amount]]</f>
        <v>11250000</v>
      </c>
      <c r="AA2327" s="15">
        <f>IFERROR([1]!Table1[[#This Row],[Profit]]/[1]!Table1[[#This Row],[Sales]],0)</f>
        <v>0.26315789473684209</v>
      </c>
      <c r="AB2327" s="12">
        <f>YEAR([1]!Table1[[#This Row],[Order_Date]])</f>
        <v>2024</v>
      </c>
      <c r="AC2327" s="12">
        <f>MONTH([1]!Table1[[#This Row],[Order_Date]])</f>
        <v>4</v>
      </c>
      <c r="AD2327" s="12" t="str">
        <f t="shared" si="108"/>
        <v>Apr</v>
      </c>
      <c r="AE2327" s="12" t="str">
        <f t="shared" si="109"/>
        <v>Q2</v>
      </c>
      <c r="AF2327" s="12" t="str">
        <f t="shared" si="110"/>
        <v>2024-Apr</v>
      </c>
      <c r="AG2327" s="12">
        <f>COUNTIF(C:C,Table1[[#This Row],[Customer_ID]])</f>
        <v>8</v>
      </c>
      <c r="AH2327" s="18" t="e">
        <f>IF([1]!Table1[[#This Row],[Customer_order_count]] &gt;= 10,"FREQUENT",IF([1]!Table1[[#This Row],[Customer_order_count]] &lt;= 10,"REGULAR","OCASSIONAL"))</f>
        <v>#REF!</v>
      </c>
    </row>
    <row r="2328" spans="1:34" x14ac:dyDescent="0.25">
      <c r="A2328" s="1" t="s">
        <v>3183</v>
      </c>
      <c r="B2328" s="2">
        <v>45755</v>
      </c>
      <c r="C2328" s="3" t="s">
        <v>550</v>
      </c>
      <c r="D2328" s="3" t="s">
        <v>551</v>
      </c>
      <c r="E2328" s="3" t="s">
        <v>16</v>
      </c>
      <c r="F2328" s="3">
        <v>57</v>
      </c>
      <c r="G2328" s="3" t="s">
        <v>317</v>
      </c>
      <c r="H2328" s="3" t="s">
        <v>5</v>
      </c>
      <c r="I2328" s="3" t="s">
        <v>143</v>
      </c>
      <c r="J2328" s="3" t="s">
        <v>144</v>
      </c>
      <c r="K2328" s="3" t="s">
        <v>76</v>
      </c>
      <c r="L2328" s="3">
        <v>1</v>
      </c>
      <c r="M2328" s="3">
        <v>700</v>
      </c>
      <c r="N2328" s="3">
        <v>0.1</v>
      </c>
      <c r="O2328" s="3">
        <v>630</v>
      </c>
      <c r="P2328" s="3">
        <v>570</v>
      </c>
      <c r="Q2328" s="5">
        <f>Table1[[#This Row],[Sales]]-Table1[[#This Row],[Cost]]</f>
        <v>60</v>
      </c>
      <c r="R2328" s="3" t="s">
        <v>9</v>
      </c>
      <c r="S2328" s="3" t="s">
        <v>287</v>
      </c>
      <c r="T2328" s="3" t="s">
        <v>11</v>
      </c>
      <c r="U2328" s="3" t="s">
        <v>12</v>
      </c>
      <c r="V2328" s="6">
        <f>Table1[[#This Row],[Profit]]/Table1[[#This Row],[Sales]]</f>
        <v>9.5238095238095233E-2</v>
      </c>
      <c r="W2328" s="3">
        <f>[1]!Table1[[#This Row],[Sales]]-[1]!Table1[[#This Row],[Cost]]-[1]!Table1[[#This Row],[Profit]]</f>
        <v>-1140</v>
      </c>
      <c r="X2328" s="3">
        <f>[1]!Table1[[#This Row],[Quantity]]*[1]!Table1[[#This Row],[Unit_Price]]</f>
        <v>700</v>
      </c>
      <c r="Y2328" s="3">
        <f>[1]!Table1[[#This Row],[Gross_Sales]]*[1]!Table1[[#This Row],[Discount]]</f>
        <v>70</v>
      </c>
      <c r="Z2328" s="3">
        <f>[1]!Table1[[#This Row],[Gross_Sales]]*[1]!Table1[[#This Row],[Discount_amount]]</f>
        <v>49000</v>
      </c>
      <c r="AA2328" s="3">
        <f>IFERROR([1]!Table1[[#This Row],[Profit]]/[1]!Table1[[#This Row],[Sales]],0)</f>
        <v>9.5238095238095233E-2</v>
      </c>
      <c r="AB2328" s="3">
        <f>YEAR([1]!Table1[[#This Row],[Order_Date]])</f>
        <v>2025</v>
      </c>
      <c r="AC2328" s="3">
        <f>MONTH([1]!Table1[[#This Row],[Order_Date]])</f>
        <v>4</v>
      </c>
      <c r="AD2328" s="3" t="str">
        <f t="shared" si="108"/>
        <v>Apr</v>
      </c>
      <c r="AE2328" s="3" t="str">
        <f t="shared" si="109"/>
        <v>Q2</v>
      </c>
      <c r="AF2328" s="3" t="str">
        <f t="shared" si="110"/>
        <v>2025-Apr</v>
      </c>
      <c r="AG2328" s="3">
        <f>COUNTIF(C:C,Table1[[#This Row],[Customer_ID]])</f>
        <v>10</v>
      </c>
      <c r="AH2328" s="9" t="e">
        <f>IF([1]!Table1[[#This Row],[Customer_order_count]] &gt;= 10,"FREQUENT",IF([1]!Table1[[#This Row],[Customer_order_count]] &lt;= 10,"REGULAR","OCASSIONAL"))</f>
        <v>#REF!</v>
      </c>
    </row>
    <row r="2329" spans="1:34" x14ac:dyDescent="0.25">
      <c r="A2329" s="10" t="s">
        <v>3184</v>
      </c>
      <c r="B2329" s="11">
        <v>45555</v>
      </c>
      <c r="C2329" s="12" t="s">
        <v>3185</v>
      </c>
      <c r="D2329" s="13" t="s">
        <v>2209</v>
      </c>
      <c r="E2329" s="13" t="s">
        <v>3</v>
      </c>
      <c r="F2329" s="14">
        <v>43</v>
      </c>
      <c r="G2329" s="12" t="s">
        <v>284</v>
      </c>
      <c r="H2329" s="12" t="s">
        <v>285</v>
      </c>
      <c r="I2329" s="12" t="s">
        <v>6</v>
      </c>
      <c r="J2329" s="12" t="s">
        <v>7</v>
      </c>
      <c r="K2329" s="12" t="s">
        <v>8</v>
      </c>
      <c r="L2329" s="14">
        <v>1</v>
      </c>
      <c r="M2329" s="14">
        <v>7000</v>
      </c>
      <c r="N2329" s="15">
        <v>0.1</v>
      </c>
      <c r="O2329" s="14">
        <v>6300</v>
      </c>
      <c r="P2329" s="14">
        <v>5200</v>
      </c>
      <c r="Q2329" s="5">
        <f>Table1[[#This Row],[Sales]]-Table1[[#This Row],[Cost]]</f>
        <v>1100</v>
      </c>
      <c r="R2329" s="12" t="s">
        <v>17</v>
      </c>
      <c r="S2329" s="12" t="s">
        <v>10</v>
      </c>
      <c r="T2329" s="12" t="s">
        <v>33</v>
      </c>
      <c r="U2329" s="12" t="s">
        <v>19</v>
      </c>
      <c r="V2329" s="6">
        <f>Table1[[#This Row],[Profit]]/Table1[[#This Row],[Sales]]</f>
        <v>0.17460317460317459</v>
      </c>
      <c r="W2329" s="12">
        <f>[1]!Table1[[#This Row],[Sales]]-[1]!Table1[[#This Row],[Cost]]-[1]!Table1[[#This Row],[Profit]]</f>
        <v>0</v>
      </c>
      <c r="X2329" s="12">
        <f>[1]!Table1[[#This Row],[Quantity]]*[1]!Table1[[#This Row],[Unit_Price]]</f>
        <v>7000</v>
      </c>
      <c r="Y2329" s="16">
        <f>[1]!Table1[[#This Row],[Gross_Sales]]*[1]!Table1[[#This Row],[Discount]]</f>
        <v>700</v>
      </c>
      <c r="Z2329" s="17">
        <f>[1]!Table1[[#This Row],[Gross_Sales]]*[1]!Table1[[#This Row],[Discount_amount]]</f>
        <v>4900000</v>
      </c>
      <c r="AA2329" s="15">
        <f>IFERROR([1]!Table1[[#This Row],[Profit]]/[1]!Table1[[#This Row],[Sales]],0)</f>
        <v>0.17460317460317459</v>
      </c>
      <c r="AB2329" s="12">
        <f>YEAR([1]!Table1[[#This Row],[Order_Date]])</f>
        <v>2024</v>
      </c>
      <c r="AC2329" s="12">
        <f>MONTH([1]!Table1[[#This Row],[Order_Date]])</f>
        <v>9</v>
      </c>
      <c r="AD2329" s="12" t="str">
        <f t="shared" si="108"/>
        <v>Sep</v>
      </c>
      <c r="AE2329" s="12" t="str">
        <f t="shared" si="109"/>
        <v>Q3</v>
      </c>
      <c r="AF2329" s="12" t="str">
        <f t="shared" si="110"/>
        <v>2024-Sep</v>
      </c>
      <c r="AG2329" s="12">
        <f>COUNTIF(C:C,Table1[[#This Row],[Customer_ID]])</f>
        <v>1</v>
      </c>
      <c r="AH2329" s="18" t="e">
        <f>IF([1]!Table1[[#This Row],[Customer_order_count]] &gt;= 10,"FREQUENT",IF([1]!Table1[[#This Row],[Customer_order_count]] &lt;= 10,"REGULAR","OCASSIONAL"))</f>
        <v>#REF!</v>
      </c>
    </row>
    <row r="2330" spans="1:34" x14ac:dyDescent="0.25">
      <c r="A2330" s="1" t="s">
        <v>3186</v>
      </c>
      <c r="B2330" s="2">
        <v>45305</v>
      </c>
      <c r="C2330" s="3" t="s">
        <v>590</v>
      </c>
      <c r="D2330" s="4" t="s">
        <v>591</v>
      </c>
      <c r="E2330" s="4" t="s">
        <v>16</v>
      </c>
      <c r="F2330" s="5">
        <v>37</v>
      </c>
      <c r="G2330" s="3" t="s">
        <v>269</v>
      </c>
      <c r="H2330" s="3" t="s">
        <v>270</v>
      </c>
      <c r="I2330" s="3" t="s">
        <v>264</v>
      </c>
      <c r="J2330" s="3" t="s">
        <v>265</v>
      </c>
      <c r="K2330" s="3" t="s">
        <v>46</v>
      </c>
      <c r="L2330" s="5">
        <v>1</v>
      </c>
      <c r="M2330" s="5">
        <v>800</v>
      </c>
      <c r="N2330" s="6">
        <v>0.1</v>
      </c>
      <c r="O2330" s="5">
        <v>720</v>
      </c>
      <c r="P2330" s="5">
        <v>500</v>
      </c>
      <c r="Q2330" s="5">
        <f>Table1[[#This Row],[Sales]]-Table1[[#This Row],[Cost]]</f>
        <v>220</v>
      </c>
      <c r="R2330" s="3" t="s">
        <v>26</v>
      </c>
      <c r="S2330" s="3" t="s">
        <v>10</v>
      </c>
      <c r="T2330" s="3" t="s">
        <v>18</v>
      </c>
      <c r="U2330" s="3" t="s">
        <v>19</v>
      </c>
      <c r="V2330" s="6">
        <f>Table1[[#This Row],[Profit]]/Table1[[#This Row],[Sales]]</f>
        <v>0.30555555555555558</v>
      </c>
      <c r="W2330" s="3">
        <f>[1]!Table1[[#This Row],[Sales]]-[1]!Table1[[#This Row],[Cost]]-[1]!Table1[[#This Row],[Profit]]</f>
        <v>0</v>
      </c>
      <c r="X2330" s="3">
        <f>[1]!Table1[[#This Row],[Quantity]]*[1]!Table1[[#This Row],[Unit_Price]]</f>
        <v>800</v>
      </c>
      <c r="Y2330" s="7">
        <f>[1]!Table1[[#This Row],[Gross_Sales]]*[1]!Table1[[#This Row],[Discount]]</f>
        <v>80</v>
      </c>
      <c r="Z2330" s="8">
        <f>[1]!Table1[[#This Row],[Gross_Sales]]*[1]!Table1[[#This Row],[Discount_amount]]</f>
        <v>64000</v>
      </c>
      <c r="AA2330" s="6">
        <f>IFERROR([1]!Table1[[#This Row],[Profit]]/[1]!Table1[[#This Row],[Sales]],0)</f>
        <v>0.30555555555555558</v>
      </c>
      <c r="AB2330" s="3">
        <f>YEAR([1]!Table1[[#This Row],[Order_Date]])</f>
        <v>2024</v>
      </c>
      <c r="AC2330" s="3">
        <f>MONTH([1]!Table1[[#This Row],[Order_Date]])</f>
        <v>1</v>
      </c>
      <c r="AD2330" s="3" t="str">
        <f t="shared" si="108"/>
        <v>Jan</v>
      </c>
      <c r="AE2330" s="3" t="str">
        <f t="shared" si="109"/>
        <v>Q1</v>
      </c>
      <c r="AF2330" s="3" t="str">
        <f t="shared" si="110"/>
        <v>2024-Jan</v>
      </c>
      <c r="AG2330" s="3">
        <f>COUNTIF(C:C,Table1[[#This Row],[Customer_ID]])</f>
        <v>4</v>
      </c>
      <c r="AH2330" s="9" t="e">
        <f>IF([1]!Table1[[#This Row],[Customer_order_count]] &gt;= 10,"FREQUENT",IF([1]!Table1[[#This Row],[Customer_order_count]] &lt;= 10,"REGULAR","OCASSIONAL"))</f>
        <v>#REF!</v>
      </c>
    </row>
    <row r="2331" spans="1:34" x14ac:dyDescent="0.25">
      <c r="A2331" s="10" t="s">
        <v>3187</v>
      </c>
      <c r="B2331" s="11">
        <v>45822</v>
      </c>
      <c r="C2331" s="12" t="s">
        <v>416</v>
      </c>
      <c r="D2331" s="12" t="s">
        <v>417</v>
      </c>
      <c r="E2331" s="12" t="s">
        <v>16</v>
      </c>
      <c r="F2331" s="12">
        <v>29</v>
      </c>
      <c r="G2331" s="12" t="s">
        <v>407</v>
      </c>
      <c r="H2331" s="12" t="s">
        <v>285</v>
      </c>
      <c r="I2331" s="12" t="s">
        <v>6</v>
      </c>
      <c r="J2331" s="12" t="s">
        <v>7</v>
      </c>
      <c r="K2331" s="12" t="s">
        <v>8</v>
      </c>
      <c r="L2331" s="12">
        <v>2</v>
      </c>
      <c r="M2331" s="12">
        <v>7000</v>
      </c>
      <c r="N2331" s="12">
        <v>0.05</v>
      </c>
      <c r="O2331" s="12">
        <v>0</v>
      </c>
      <c r="P2331" s="12">
        <v>10400</v>
      </c>
      <c r="Q2331" s="5">
        <f>Table1[[#This Row],[Sales]]-Table1[[#This Row],[Cost]]</f>
        <v>-10400</v>
      </c>
      <c r="R2331" s="12" t="s">
        <v>77</v>
      </c>
      <c r="S2331" s="12" t="s">
        <v>291</v>
      </c>
      <c r="T2331" s="12" t="s">
        <v>11</v>
      </c>
      <c r="U2331" s="12" t="s">
        <v>19</v>
      </c>
      <c r="V2331" s="3" t="e">
        <f>Table1[[#This Row],[Profit]]/Table1[[#This Row],[Sales]]</f>
        <v>#DIV/0!</v>
      </c>
      <c r="W2331" s="12">
        <f>[1]!Table1[[#This Row],[Sales]]-[1]!Table1[[#This Row],[Cost]]-[1]!Table1[[#This Row],[Profit]]</f>
        <v>-10400</v>
      </c>
      <c r="X2331" s="12">
        <f>[1]!Table1[[#This Row],[Quantity]]*[1]!Table1[[#This Row],[Unit_Price]]</f>
        <v>14000</v>
      </c>
      <c r="Y2331" s="12">
        <f>[1]!Table1[[#This Row],[Gross_Sales]]*[1]!Table1[[#This Row],[Discount]]</f>
        <v>700</v>
      </c>
      <c r="Z2331" s="12">
        <f>[1]!Table1[[#This Row],[Gross_Sales]]*[1]!Table1[[#This Row],[Discount_amount]]</f>
        <v>9800000</v>
      </c>
      <c r="AA2331" s="12">
        <f>IFERROR([1]!Table1[[#This Row],[Profit]]/[1]!Table1[[#This Row],[Sales]],0)</f>
        <v>0</v>
      </c>
      <c r="AB2331" s="12">
        <f>YEAR([1]!Table1[[#This Row],[Order_Date]])</f>
        <v>2025</v>
      </c>
      <c r="AC2331" s="12">
        <f>MONTH([1]!Table1[[#This Row],[Order_Date]])</f>
        <v>6</v>
      </c>
      <c r="AD2331" s="12" t="str">
        <f t="shared" si="108"/>
        <v>Jun</v>
      </c>
      <c r="AE2331" s="12" t="str">
        <f t="shared" si="109"/>
        <v>Q2</v>
      </c>
      <c r="AF2331" s="12" t="str">
        <f t="shared" si="110"/>
        <v>2025-Jun</v>
      </c>
      <c r="AG2331" s="12">
        <f>COUNTIF(C:C,Table1[[#This Row],[Customer_ID]])</f>
        <v>6</v>
      </c>
      <c r="AH2331" s="18" t="e">
        <f>IF([1]!Table1[[#This Row],[Customer_order_count]] &gt;= 10,"FREQUENT",IF([1]!Table1[[#This Row],[Customer_order_count]] &lt;= 10,"REGULAR","OCASSIONAL"))</f>
        <v>#REF!</v>
      </c>
    </row>
    <row r="2332" spans="1:34" x14ac:dyDescent="0.25">
      <c r="A2332" s="1" t="s">
        <v>3188</v>
      </c>
      <c r="B2332" s="2">
        <v>45902</v>
      </c>
      <c r="C2332" s="3" t="s">
        <v>262</v>
      </c>
      <c r="D2332" s="4" t="s">
        <v>101</v>
      </c>
      <c r="E2332" s="4" t="s">
        <v>3</v>
      </c>
      <c r="F2332" s="5">
        <v>56</v>
      </c>
      <c r="G2332" s="3" t="s">
        <v>263</v>
      </c>
      <c r="H2332" s="3" t="s">
        <v>5</v>
      </c>
      <c r="I2332" s="3" t="s">
        <v>143</v>
      </c>
      <c r="J2332" s="3" t="s">
        <v>144</v>
      </c>
      <c r="K2332" s="3" t="s">
        <v>76</v>
      </c>
      <c r="L2332" s="5">
        <v>3</v>
      </c>
      <c r="M2332" s="5">
        <v>700</v>
      </c>
      <c r="N2332" s="6">
        <v>0.05</v>
      </c>
      <c r="O2332" s="5">
        <v>1995</v>
      </c>
      <c r="P2332" s="5">
        <v>1710</v>
      </c>
      <c r="Q2332" s="5">
        <f>Table1[[#This Row],[Sales]]-Table1[[#This Row],[Cost]]</f>
        <v>285</v>
      </c>
      <c r="R2332" s="3" t="s">
        <v>26</v>
      </c>
      <c r="S2332" s="3" t="s">
        <v>10</v>
      </c>
      <c r="T2332" s="3" t="s">
        <v>33</v>
      </c>
      <c r="U2332" s="3" t="s">
        <v>27</v>
      </c>
      <c r="V2332" s="6">
        <f>Table1[[#This Row],[Profit]]/Table1[[#This Row],[Sales]]</f>
        <v>0.14285714285714285</v>
      </c>
      <c r="W2332" s="3">
        <f>[1]!Table1[[#This Row],[Sales]]-[1]!Table1[[#This Row],[Cost]]-[1]!Table1[[#This Row],[Profit]]</f>
        <v>0</v>
      </c>
      <c r="X2332" s="3">
        <f>[1]!Table1[[#This Row],[Quantity]]*[1]!Table1[[#This Row],[Unit_Price]]</f>
        <v>2100</v>
      </c>
      <c r="Y2332" s="7">
        <f>[1]!Table1[[#This Row],[Gross_Sales]]*[1]!Table1[[#This Row],[Discount]]</f>
        <v>105</v>
      </c>
      <c r="Z2332" s="8">
        <f>[1]!Table1[[#This Row],[Gross_Sales]]*[1]!Table1[[#This Row],[Discount_amount]]</f>
        <v>220500</v>
      </c>
      <c r="AA2332" s="6">
        <f>IFERROR([1]!Table1[[#This Row],[Profit]]/[1]!Table1[[#This Row],[Sales]],0)</f>
        <v>0.14285714285714285</v>
      </c>
      <c r="AB2332" s="3">
        <f>YEAR([1]!Table1[[#This Row],[Order_Date]])</f>
        <v>2025</v>
      </c>
      <c r="AC2332" s="3">
        <f>MONTH([1]!Table1[[#This Row],[Order_Date]])</f>
        <v>9</v>
      </c>
      <c r="AD2332" s="3" t="str">
        <f t="shared" si="108"/>
        <v>Sep</v>
      </c>
      <c r="AE2332" s="3" t="str">
        <f t="shared" si="109"/>
        <v>Q3</v>
      </c>
      <c r="AF2332" s="3" t="str">
        <f t="shared" si="110"/>
        <v>2025-Sep</v>
      </c>
      <c r="AG2332" s="3">
        <f>COUNTIF(C:C,Table1[[#This Row],[Customer_ID]])</f>
        <v>30</v>
      </c>
      <c r="AH2332" s="9" t="e">
        <f>IF([1]!Table1[[#This Row],[Customer_order_count]] &gt;= 10,"FREQUENT",IF([1]!Table1[[#This Row],[Customer_order_count]] &lt;= 10,"REGULAR","OCASSIONAL"))</f>
        <v>#REF!</v>
      </c>
    </row>
    <row r="2333" spans="1:34" x14ac:dyDescent="0.25">
      <c r="A2333" s="10" t="s">
        <v>3189</v>
      </c>
      <c r="B2333" s="11">
        <v>45947</v>
      </c>
      <c r="C2333" s="12" t="s">
        <v>626</v>
      </c>
      <c r="D2333" s="13" t="s">
        <v>454</v>
      </c>
      <c r="E2333" s="13" t="s">
        <v>3</v>
      </c>
      <c r="F2333" s="14">
        <v>52</v>
      </c>
      <c r="G2333" s="12" t="s">
        <v>407</v>
      </c>
      <c r="H2333" s="12" t="s">
        <v>285</v>
      </c>
      <c r="I2333" s="12" t="s">
        <v>23</v>
      </c>
      <c r="J2333" s="12" t="s">
        <v>24</v>
      </c>
      <c r="K2333" s="12" t="s">
        <v>25</v>
      </c>
      <c r="L2333" s="14">
        <v>1</v>
      </c>
      <c r="M2333" s="14">
        <v>55000</v>
      </c>
      <c r="N2333" s="15">
        <v>0.05</v>
      </c>
      <c r="O2333" s="14">
        <v>52250</v>
      </c>
      <c r="P2333" s="14">
        <v>40000</v>
      </c>
      <c r="Q2333" s="5">
        <f>Table1[[#This Row],[Sales]]-Table1[[#This Row],[Cost]]</f>
        <v>12250</v>
      </c>
      <c r="R2333" s="12" t="s">
        <v>26</v>
      </c>
      <c r="S2333" s="12" t="s">
        <v>10</v>
      </c>
      <c r="T2333" s="12" t="s">
        <v>40</v>
      </c>
      <c r="U2333" s="12" t="s">
        <v>12</v>
      </c>
      <c r="V2333" s="6">
        <f>Table1[[#This Row],[Profit]]/Table1[[#This Row],[Sales]]</f>
        <v>0.23444976076555024</v>
      </c>
      <c r="W2333" s="12">
        <f>[1]!Table1[[#This Row],[Sales]]-[1]!Table1[[#This Row],[Cost]]-[1]!Table1[[#This Row],[Profit]]</f>
        <v>0</v>
      </c>
      <c r="X2333" s="12">
        <f>[1]!Table1[[#This Row],[Quantity]]*[1]!Table1[[#This Row],[Unit_Price]]</f>
        <v>55000</v>
      </c>
      <c r="Y2333" s="16">
        <f>[1]!Table1[[#This Row],[Gross_Sales]]*[1]!Table1[[#This Row],[Discount]]</f>
        <v>2750</v>
      </c>
      <c r="Z2333" s="17">
        <f>[1]!Table1[[#This Row],[Gross_Sales]]*[1]!Table1[[#This Row],[Discount_amount]]</f>
        <v>151250000</v>
      </c>
      <c r="AA2333" s="15">
        <f>IFERROR([1]!Table1[[#This Row],[Profit]]/[1]!Table1[[#This Row],[Sales]],0)</f>
        <v>0.23444976076555024</v>
      </c>
      <c r="AB2333" s="12">
        <f>YEAR([1]!Table1[[#This Row],[Order_Date]])</f>
        <v>2025</v>
      </c>
      <c r="AC2333" s="12">
        <f>MONTH([1]!Table1[[#This Row],[Order_Date]])</f>
        <v>10</v>
      </c>
      <c r="AD2333" s="12" t="str">
        <f t="shared" si="108"/>
        <v>Oct</v>
      </c>
      <c r="AE2333" s="12" t="str">
        <f t="shared" si="109"/>
        <v>Q4</v>
      </c>
      <c r="AF2333" s="12" t="str">
        <f t="shared" si="110"/>
        <v>2025-Oct</v>
      </c>
      <c r="AG2333" s="12">
        <f>COUNTIF(C:C,Table1[[#This Row],[Customer_ID]])</f>
        <v>8</v>
      </c>
      <c r="AH2333" s="18" t="e">
        <f>IF([1]!Table1[[#This Row],[Customer_order_count]] &gt;= 10,"FREQUENT",IF([1]!Table1[[#This Row],[Customer_order_count]] &lt;= 10,"REGULAR","OCASSIONAL"))</f>
        <v>#REF!</v>
      </c>
    </row>
    <row r="2334" spans="1:34" x14ac:dyDescent="0.25">
      <c r="A2334" s="1" t="s">
        <v>3190</v>
      </c>
      <c r="B2334" s="2">
        <v>45517</v>
      </c>
      <c r="C2334" s="3" t="s">
        <v>1931</v>
      </c>
      <c r="D2334" s="4" t="s">
        <v>541</v>
      </c>
      <c r="E2334" s="4" t="s">
        <v>3</v>
      </c>
      <c r="F2334" s="5">
        <v>54</v>
      </c>
      <c r="G2334" s="3" t="s">
        <v>263</v>
      </c>
      <c r="H2334" s="3" t="s">
        <v>5</v>
      </c>
      <c r="I2334" s="3" t="s">
        <v>6</v>
      </c>
      <c r="J2334" s="3" t="s">
        <v>7</v>
      </c>
      <c r="K2334" s="3" t="s">
        <v>8</v>
      </c>
      <c r="L2334" s="5">
        <v>1</v>
      </c>
      <c r="M2334" s="5">
        <v>7000</v>
      </c>
      <c r="N2334" s="6">
        <v>0.1</v>
      </c>
      <c r="O2334" s="5">
        <v>6300</v>
      </c>
      <c r="P2334" s="5">
        <v>5200</v>
      </c>
      <c r="Q2334" s="5">
        <f>Table1[[#This Row],[Sales]]-Table1[[#This Row],[Cost]]</f>
        <v>1100</v>
      </c>
      <c r="R2334" s="3" t="s">
        <v>98</v>
      </c>
      <c r="S2334" s="3" t="s">
        <v>10</v>
      </c>
      <c r="T2334" s="3" t="s">
        <v>33</v>
      </c>
      <c r="U2334" s="3" t="s">
        <v>12</v>
      </c>
      <c r="V2334" s="6">
        <f>Table1[[#This Row],[Profit]]/Table1[[#This Row],[Sales]]</f>
        <v>0.17460317460317459</v>
      </c>
      <c r="W2334" s="3">
        <f>[1]!Table1[[#This Row],[Sales]]-[1]!Table1[[#This Row],[Cost]]-[1]!Table1[[#This Row],[Profit]]</f>
        <v>0</v>
      </c>
      <c r="X2334" s="3">
        <f>[1]!Table1[[#This Row],[Quantity]]*[1]!Table1[[#This Row],[Unit_Price]]</f>
        <v>7000</v>
      </c>
      <c r="Y2334" s="7">
        <f>[1]!Table1[[#This Row],[Gross_Sales]]*[1]!Table1[[#This Row],[Discount]]</f>
        <v>700</v>
      </c>
      <c r="Z2334" s="8">
        <f>[1]!Table1[[#This Row],[Gross_Sales]]*[1]!Table1[[#This Row],[Discount_amount]]</f>
        <v>4900000</v>
      </c>
      <c r="AA2334" s="6">
        <f>IFERROR([1]!Table1[[#This Row],[Profit]]/[1]!Table1[[#This Row],[Sales]],0)</f>
        <v>0.17460317460317459</v>
      </c>
      <c r="AB2334" s="3">
        <f>YEAR([1]!Table1[[#This Row],[Order_Date]])</f>
        <v>2024</v>
      </c>
      <c r="AC2334" s="3">
        <f>MONTH([1]!Table1[[#This Row],[Order_Date]])</f>
        <v>8</v>
      </c>
      <c r="AD2334" s="3" t="str">
        <f t="shared" si="108"/>
        <v>Aug</v>
      </c>
      <c r="AE2334" s="3" t="str">
        <f t="shared" si="109"/>
        <v>Q3</v>
      </c>
      <c r="AF2334" s="3" t="str">
        <f t="shared" si="110"/>
        <v>2024-Aug</v>
      </c>
      <c r="AG2334" s="3">
        <f>COUNTIF(C:C,Table1[[#This Row],[Customer_ID]])</f>
        <v>8</v>
      </c>
      <c r="AH2334" s="9" t="e">
        <f>IF([1]!Table1[[#This Row],[Customer_order_count]] &gt;= 10,"FREQUENT",IF([1]!Table1[[#This Row],[Customer_order_count]] &lt;= 10,"REGULAR","OCASSIONAL"))</f>
        <v>#REF!</v>
      </c>
    </row>
    <row r="2335" spans="1:34" x14ac:dyDescent="0.25">
      <c r="A2335" s="10" t="s">
        <v>3191</v>
      </c>
      <c r="B2335" s="11">
        <v>45323</v>
      </c>
      <c r="C2335" s="12" t="s">
        <v>1710</v>
      </c>
      <c r="D2335" s="13" t="s">
        <v>1711</v>
      </c>
      <c r="E2335" s="13" t="s">
        <v>3</v>
      </c>
      <c r="F2335" s="14">
        <v>35</v>
      </c>
      <c r="G2335" s="12" t="s">
        <v>269</v>
      </c>
      <c r="H2335" s="12" t="s">
        <v>270</v>
      </c>
      <c r="I2335" s="12" t="s">
        <v>89</v>
      </c>
      <c r="J2335" s="12" t="s">
        <v>90</v>
      </c>
      <c r="K2335" s="12" t="s">
        <v>91</v>
      </c>
      <c r="L2335" s="14">
        <v>4</v>
      </c>
      <c r="M2335" s="14">
        <v>35000</v>
      </c>
      <c r="N2335" s="15">
        <v>0.15</v>
      </c>
      <c r="O2335" s="14">
        <v>119000</v>
      </c>
      <c r="P2335" s="14">
        <v>108000</v>
      </c>
      <c r="Q2335" s="5">
        <f>Table1[[#This Row],[Sales]]-Table1[[#This Row],[Cost]]</f>
        <v>11000</v>
      </c>
      <c r="R2335" s="12" t="s">
        <v>17</v>
      </c>
      <c r="S2335" s="12" t="s">
        <v>10</v>
      </c>
      <c r="T2335" s="12" t="s">
        <v>18</v>
      </c>
      <c r="U2335" s="12" t="s">
        <v>27</v>
      </c>
      <c r="V2335" s="6">
        <f>Table1[[#This Row],[Profit]]/Table1[[#This Row],[Sales]]</f>
        <v>9.2436974789915971E-2</v>
      </c>
      <c r="W2335" s="12">
        <f>[1]!Table1[[#This Row],[Sales]]-[1]!Table1[[#This Row],[Cost]]-[1]!Table1[[#This Row],[Profit]]</f>
        <v>0</v>
      </c>
      <c r="X2335" s="12">
        <f>[1]!Table1[[#This Row],[Quantity]]*[1]!Table1[[#This Row],[Unit_Price]]</f>
        <v>140000</v>
      </c>
      <c r="Y2335" s="16">
        <f>[1]!Table1[[#This Row],[Gross_Sales]]*[1]!Table1[[#This Row],[Discount]]</f>
        <v>21000</v>
      </c>
      <c r="Z2335" s="17">
        <f>[1]!Table1[[#This Row],[Gross_Sales]]*[1]!Table1[[#This Row],[Discount_amount]]</f>
        <v>2940000000</v>
      </c>
      <c r="AA2335" s="15">
        <f>IFERROR([1]!Table1[[#This Row],[Profit]]/[1]!Table1[[#This Row],[Sales]],0)</f>
        <v>9.2436974789915971E-2</v>
      </c>
      <c r="AB2335" s="12">
        <f>YEAR([1]!Table1[[#This Row],[Order_Date]])</f>
        <v>2024</v>
      </c>
      <c r="AC2335" s="12">
        <f>MONTH([1]!Table1[[#This Row],[Order_Date]])</f>
        <v>2</v>
      </c>
      <c r="AD2335" s="12" t="str">
        <f t="shared" si="108"/>
        <v>Feb</v>
      </c>
      <c r="AE2335" s="12" t="str">
        <f t="shared" si="109"/>
        <v>Q1</v>
      </c>
      <c r="AF2335" s="12" t="str">
        <f t="shared" si="110"/>
        <v>2024-Feb</v>
      </c>
      <c r="AG2335" s="12">
        <f>COUNTIF(C:C,Table1[[#This Row],[Customer_ID]])</f>
        <v>4</v>
      </c>
      <c r="AH2335" s="18" t="e">
        <f>IF([1]!Table1[[#This Row],[Customer_order_count]] &gt;= 10,"FREQUENT",IF([1]!Table1[[#This Row],[Customer_order_count]] &lt;= 10,"REGULAR","OCASSIONAL"))</f>
        <v>#REF!</v>
      </c>
    </row>
    <row r="2336" spans="1:34" x14ac:dyDescent="0.25">
      <c r="A2336" s="1" t="s">
        <v>3192</v>
      </c>
      <c r="B2336" s="2">
        <v>45733</v>
      </c>
      <c r="C2336" s="3" t="s">
        <v>459</v>
      </c>
      <c r="D2336" s="4" t="s">
        <v>460</v>
      </c>
      <c r="E2336" s="4" t="s">
        <v>3</v>
      </c>
      <c r="F2336" s="5">
        <v>31</v>
      </c>
      <c r="G2336" s="3" t="s">
        <v>269</v>
      </c>
      <c r="H2336" s="3" t="s">
        <v>270</v>
      </c>
      <c r="I2336" s="3" t="s">
        <v>264</v>
      </c>
      <c r="J2336" s="3" t="s">
        <v>265</v>
      </c>
      <c r="K2336" s="3" t="s">
        <v>46</v>
      </c>
      <c r="L2336" s="5">
        <v>3</v>
      </c>
      <c r="M2336" s="5">
        <v>800</v>
      </c>
      <c r="N2336" s="6">
        <v>0.15</v>
      </c>
      <c r="O2336" s="5">
        <v>2040</v>
      </c>
      <c r="P2336" s="5">
        <v>1500</v>
      </c>
      <c r="Q2336" s="5">
        <f>Table1[[#This Row],[Sales]]-Table1[[#This Row],[Cost]]</f>
        <v>540</v>
      </c>
      <c r="R2336" s="3" t="s">
        <v>26</v>
      </c>
      <c r="S2336" s="3" t="s">
        <v>10</v>
      </c>
      <c r="T2336" s="3" t="s">
        <v>18</v>
      </c>
      <c r="U2336" s="3" t="s">
        <v>19</v>
      </c>
      <c r="V2336" s="6">
        <f>Table1[[#This Row],[Profit]]/Table1[[#This Row],[Sales]]</f>
        <v>0.26470588235294118</v>
      </c>
      <c r="W2336" s="3">
        <f>[1]!Table1[[#This Row],[Sales]]-[1]!Table1[[#This Row],[Cost]]-[1]!Table1[[#This Row],[Profit]]</f>
        <v>0</v>
      </c>
      <c r="X2336" s="3">
        <f>[1]!Table1[[#This Row],[Quantity]]*[1]!Table1[[#This Row],[Unit_Price]]</f>
        <v>2400</v>
      </c>
      <c r="Y2336" s="7">
        <f>[1]!Table1[[#This Row],[Gross_Sales]]*[1]!Table1[[#This Row],[Discount]]</f>
        <v>360</v>
      </c>
      <c r="Z2336" s="8">
        <f>[1]!Table1[[#This Row],[Gross_Sales]]*[1]!Table1[[#This Row],[Discount_amount]]</f>
        <v>864000</v>
      </c>
      <c r="AA2336" s="6">
        <f>IFERROR([1]!Table1[[#This Row],[Profit]]/[1]!Table1[[#This Row],[Sales]],0)</f>
        <v>0.26470588235294118</v>
      </c>
      <c r="AB2336" s="3">
        <f>YEAR([1]!Table1[[#This Row],[Order_Date]])</f>
        <v>2025</v>
      </c>
      <c r="AC2336" s="3">
        <f>MONTH([1]!Table1[[#This Row],[Order_Date]])</f>
        <v>3</v>
      </c>
      <c r="AD2336" s="3" t="str">
        <f t="shared" si="108"/>
        <v>Mar</v>
      </c>
      <c r="AE2336" s="3" t="str">
        <f t="shared" si="109"/>
        <v>Q1</v>
      </c>
      <c r="AF2336" s="3" t="str">
        <f t="shared" si="110"/>
        <v>2025-Mar</v>
      </c>
      <c r="AG2336" s="3">
        <f>COUNTIF(C:C,Table1[[#This Row],[Customer_ID]])</f>
        <v>12</v>
      </c>
      <c r="AH2336" s="9" t="e">
        <f>IF([1]!Table1[[#This Row],[Customer_order_count]] &gt;= 10,"FREQUENT",IF([1]!Table1[[#This Row],[Customer_order_count]] &lt;= 10,"REGULAR","OCASSIONAL"))</f>
        <v>#REF!</v>
      </c>
    </row>
    <row r="2337" spans="1:34" x14ac:dyDescent="0.25">
      <c r="A2337" s="10" t="s">
        <v>3193</v>
      </c>
      <c r="B2337" s="11">
        <v>45678</v>
      </c>
      <c r="C2337" s="12" t="s">
        <v>562</v>
      </c>
      <c r="D2337" s="13" t="s">
        <v>438</v>
      </c>
      <c r="E2337" s="13" t="s">
        <v>3</v>
      </c>
      <c r="F2337" s="14">
        <v>35</v>
      </c>
      <c r="G2337" s="12" t="s">
        <v>339</v>
      </c>
      <c r="H2337" s="12" t="s">
        <v>285</v>
      </c>
      <c r="I2337" s="12" t="s">
        <v>51</v>
      </c>
      <c r="J2337" s="12" t="s">
        <v>52</v>
      </c>
      <c r="K2337" s="12" t="s">
        <v>8</v>
      </c>
      <c r="L2337" s="14">
        <v>2</v>
      </c>
      <c r="M2337" s="14">
        <v>4500</v>
      </c>
      <c r="N2337" s="15">
        <v>0.2</v>
      </c>
      <c r="O2337" s="14">
        <v>7200</v>
      </c>
      <c r="P2337" s="14">
        <v>6400</v>
      </c>
      <c r="Q2337" s="5">
        <f>Table1[[#This Row],[Sales]]-Table1[[#This Row],[Cost]]</f>
        <v>800</v>
      </c>
      <c r="R2337" s="12" t="s">
        <v>26</v>
      </c>
      <c r="S2337" s="12" t="s">
        <v>10</v>
      </c>
      <c r="T2337" s="12" t="s">
        <v>18</v>
      </c>
      <c r="U2337" s="12" t="s">
        <v>12</v>
      </c>
      <c r="V2337" s="6">
        <f>Table1[[#This Row],[Profit]]/Table1[[#This Row],[Sales]]</f>
        <v>0.1111111111111111</v>
      </c>
      <c r="W2337" s="12">
        <f>[1]!Table1[[#This Row],[Sales]]-[1]!Table1[[#This Row],[Cost]]-[1]!Table1[[#This Row],[Profit]]</f>
        <v>0</v>
      </c>
      <c r="X2337" s="12">
        <f>[1]!Table1[[#This Row],[Quantity]]*[1]!Table1[[#This Row],[Unit_Price]]</f>
        <v>9000</v>
      </c>
      <c r="Y2337" s="16">
        <f>[1]!Table1[[#This Row],[Gross_Sales]]*[1]!Table1[[#This Row],[Discount]]</f>
        <v>1800</v>
      </c>
      <c r="Z2337" s="17">
        <f>[1]!Table1[[#This Row],[Gross_Sales]]*[1]!Table1[[#This Row],[Discount_amount]]</f>
        <v>16200000</v>
      </c>
      <c r="AA2337" s="15">
        <f>IFERROR([1]!Table1[[#This Row],[Profit]]/[1]!Table1[[#This Row],[Sales]],0)</f>
        <v>0.1111111111111111</v>
      </c>
      <c r="AB2337" s="12">
        <f>YEAR([1]!Table1[[#This Row],[Order_Date]])</f>
        <v>2025</v>
      </c>
      <c r="AC2337" s="12">
        <f>MONTH([1]!Table1[[#This Row],[Order_Date]])</f>
        <v>1</v>
      </c>
      <c r="AD2337" s="12" t="str">
        <f t="shared" si="108"/>
        <v>Jan</v>
      </c>
      <c r="AE2337" s="12" t="str">
        <f t="shared" si="109"/>
        <v>Q1</v>
      </c>
      <c r="AF2337" s="12" t="str">
        <f t="shared" si="110"/>
        <v>2025-Jan</v>
      </c>
      <c r="AG2337" s="12">
        <f>COUNTIF(C:C,Table1[[#This Row],[Customer_ID]])</f>
        <v>12</v>
      </c>
      <c r="AH2337" s="18" t="e">
        <f>IF([1]!Table1[[#This Row],[Customer_order_count]] &gt;= 10,"FREQUENT",IF([1]!Table1[[#This Row],[Customer_order_count]] &lt;= 10,"REGULAR","OCASSIONAL"))</f>
        <v>#REF!</v>
      </c>
    </row>
    <row r="2338" spans="1:34" x14ac:dyDescent="0.25">
      <c r="A2338" s="1" t="s">
        <v>3194</v>
      </c>
      <c r="B2338" s="2">
        <v>45933</v>
      </c>
      <c r="C2338" s="3" t="s">
        <v>2107</v>
      </c>
      <c r="D2338" s="3" t="s">
        <v>803</v>
      </c>
      <c r="E2338" s="3" t="s">
        <v>3</v>
      </c>
      <c r="F2338" s="3">
        <v>44</v>
      </c>
      <c r="G2338" s="3" t="s">
        <v>269</v>
      </c>
      <c r="H2338" s="3" t="s">
        <v>270</v>
      </c>
      <c r="I2338" s="3" t="s">
        <v>6</v>
      </c>
      <c r="J2338" s="3" t="s">
        <v>7</v>
      </c>
      <c r="K2338" s="3" t="s">
        <v>8</v>
      </c>
      <c r="L2338" s="3">
        <v>3</v>
      </c>
      <c r="M2338" s="3">
        <v>7000</v>
      </c>
      <c r="N2338" s="3">
        <v>0</v>
      </c>
      <c r="O2338" s="3">
        <v>0</v>
      </c>
      <c r="P2338" s="3">
        <v>15600</v>
      </c>
      <c r="Q2338" s="5">
        <f>Table1[[#This Row],[Sales]]-Table1[[#This Row],[Cost]]</f>
        <v>-15600</v>
      </c>
      <c r="R2338" s="3" t="s">
        <v>17</v>
      </c>
      <c r="S2338" s="3" t="s">
        <v>291</v>
      </c>
      <c r="T2338" s="3" t="s">
        <v>40</v>
      </c>
      <c r="U2338" s="3" t="s">
        <v>12</v>
      </c>
      <c r="V2338" s="3" t="e">
        <f>Table1[[#This Row],[Profit]]/Table1[[#This Row],[Sales]]</f>
        <v>#DIV/0!</v>
      </c>
      <c r="W2338" s="3">
        <f>[1]!Table1[[#This Row],[Sales]]-[1]!Table1[[#This Row],[Cost]]-[1]!Table1[[#This Row],[Profit]]</f>
        <v>-15600</v>
      </c>
      <c r="X2338" s="3">
        <f>[1]!Table1[[#This Row],[Quantity]]*[1]!Table1[[#This Row],[Unit_Price]]</f>
        <v>21000</v>
      </c>
      <c r="Y2338" s="3">
        <f>[1]!Table1[[#This Row],[Gross_Sales]]*[1]!Table1[[#This Row],[Discount]]</f>
        <v>0</v>
      </c>
      <c r="Z2338" s="3">
        <f>[1]!Table1[[#This Row],[Gross_Sales]]*[1]!Table1[[#This Row],[Discount_amount]]</f>
        <v>0</v>
      </c>
      <c r="AA2338" s="3">
        <f>IFERROR([1]!Table1[[#This Row],[Profit]]/[1]!Table1[[#This Row],[Sales]],0)</f>
        <v>0</v>
      </c>
      <c r="AB2338" s="3">
        <f>YEAR([1]!Table1[[#This Row],[Order_Date]])</f>
        <v>2025</v>
      </c>
      <c r="AC2338" s="3">
        <f>MONTH([1]!Table1[[#This Row],[Order_Date]])</f>
        <v>10</v>
      </c>
      <c r="AD2338" s="3" t="str">
        <f t="shared" si="108"/>
        <v>Oct</v>
      </c>
      <c r="AE2338" s="3" t="str">
        <f t="shared" si="109"/>
        <v>Q4</v>
      </c>
      <c r="AF2338" s="3" t="str">
        <f t="shared" si="110"/>
        <v>2025-Oct</v>
      </c>
      <c r="AG2338" s="3">
        <f>COUNTIF(C:C,Table1[[#This Row],[Customer_ID]])</f>
        <v>5</v>
      </c>
      <c r="AH2338" s="9" t="e">
        <f>IF([1]!Table1[[#This Row],[Customer_order_count]] &gt;= 10,"FREQUENT",IF([1]!Table1[[#This Row],[Customer_order_count]] &lt;= 10,"REGULAR","OCASSIONAL"))</f>
        <v>#REF!</v>
      </c>
    </row>
    <row r="2339" spans="1:34" x14ac:dyDescent="0.25">
      <c r="A2339" s="10" t="s">
        <v>3195</v>
      </c>
      <c r="B2339" s="11">
        <v>45831</v>
      </c>
      <c r="C2339" s="12" t="s">
        <v>747</v>
      </c>
      <c r="D2339" s="13" t="s">
        <v>748</v>
      </c>
      <c r="E2339" s="13" t="s">
        <v>16</v>
      </c>
      <c r="F2339" s="14">
        <v>54</v>
      </c>
      <c r="G2339" s="12" t="s">
        <v>407</v>
      </c>
      <c r="H2339" s="12" t="s">
        <v>285</v>
      </c>
      <c r="I2339" s="12" t="s">
        <v>305</v>
      </c>
      <c r="J2339" s="12" t="s">
        <v>306</v>
      </c>
      <c r="K2339" s="12" t="s">
        <v>91</v>
      </c>
      <c r="L2339" s="14">
        <v>1</v>
      </c>
      <c r="M2339" s="14">
        <v>8500</v>
      </c>
      <c r="N2339" s="15">
        <v>0.15</v>
      </c>
      <c r="O2339" s="14">
        <v>7225</v>
      </c>
      <c r="P2339" s="14">
        <v>6500</v>
      </c>
      <c r="Q2339" s="5">
        <f>Table1[[#This Row],[Sales]]-Table1[[#This Row],[Cost]]</f>
        <v>725</v>
      </c>
      <c r="R2339" s="12" t="s">
        <v>26</v>
      </c>
      <c r="S2339" s="12" t="s">
        <v>10</v>
      </c>
      <c r="T2339" s="12" t="s">
        <v>11</v>
      </c>
      <c r="U2339" s="12" t="s">
        <v>27</v>
      </c>
      <c r="V2339" s="6">
        <f>Table1[[#This Row],[Profit]]/Table1[[#This Row],[Sales]]</f>
        <v>0.10034602076124567</v>
      </c>
      <c r="W2339" s="12">
        <f>[1]!Table1[[#This Row],[Sales]]-[1]!Table1[[#This Row],[Cost]]-[1]!Table1[[#This Row],[Profit]]</f>
        <v>0</v>
      </c>
      <c r="X2339" s="12">
        <f>[1]!Table1[[#This Row],[Quantity]]*[1]!Table1[[#This Row],[Unit_Price]]</f>
        <v>8500</v>
      </c>
      <c r="Y2339" s="16">
        <f>[1]!Table1[[#This Row],[Gross_Sales]]*[1]!Table1[[#This Row],[Discount]]</f>
        <v>1275</v>
      </c>
      <c r="Z2339" s="17">
        <f>[1]!Table1[[#This Row],[Gross_Sales]]*[1]!Table1[[#This Row],[Discount_amount]]</f>
        <v>10837500</v>
      </c>
      <c r="AA2339" s="15">
        <f>IFERROR([1]!Table1[[#This Row],[Profit]]/[1]!Table1[[#This Row],[Sales]],0)</f>
        <v>0.10034602076124567</v>
      </c>
      <c r="AB2339" s="12">
        <f>YEAR([1]!Table1[[#This Row],[Order_Date]])</f>
        <v>2025</v>
      </c>
      <c r="AC2339" s="12">
        <f>MONTH([1]!Table1[[#This Row],[Order_Date]])</f>
        <v>6</v>
      </c>
      <c r="AD2339" s="12" t="str">
        <f t="shared" si="108"/>
        <v>Jun</v>
      </c>
      <c r="AE2339" s="12" t="str">
        <f t="shared" si="109"/>
        <v>Q2</v>
      </c>
      <c r="AF2339" s="12" t="str">
        <f t="shared" si="110"/>
        <v>2025-Jun</v>
      </c>
      <c r="AG2339" s="12">
        <f>COUNTIF(C:C,Table1[[#This Row],[Customer_ID]])</f>
        <v>14</v>
      </c>
      <c r="AH2339" s="18" t="e">
        <f>IF([1]!Table1[[#This Row],[Customer_order_count]] &gt;= 10,"FREQUENT",IF([1]!Table1[[#This Row],[Customer_order_count]] &lt;= 10,"REGULAR","OCASSIONAL"))</f>
        <v>#REF!</v>
      </c>
    </row>
    <row r="2340" spans="1:34" x14ac:dyDescent="0.25">
      <c r="A2340" s="1" t="s">
        <v>3196</v>
      </c>
      <c r="B2340" s="2">
        <v>45631</v>
      </c>
      <c r="C2340" s="3" t="s">
        <v>293</v>
      </c>
      <c r="D2340" s="3" t="s">
        <v>294</v>
      </c>
      <c r="E2340" s="3" t="s">
        <v>3</v>
      </c>
      <c r="F2340" s="3">
        <v>33</v>
      </c>
      <c r="G2340" s="3" t="s">
        <v>295</v>
      </c>
      <c r="H2340" s="3" t="s">
        <v>270</v>
      </c>
      <c r="I2340" s="3" t="s">
        <v>95</v>
      </c>
      <c r="J2340" s="3" t="s">
        <v>96</v>
      </c>
      <c r="K2340" s="3" t="s">
        <v>46</v>
      </c>
      <c r="L2340" s="3">
        <v>4</v>
      </c>
      <c r="M2340" s="3">
        <v>600</v>
      </c>
      <c r="N2340" s="3">
        <v>0.05</v>
      </c>
      <c r="O2340" s="3">
        <v>0</v>
      </c>
      <c r="P2340" s="3">
        <v>1520</v>
      </c>
      <c r="Q2340" s="5">
        <f>Table1[[#This Row],[Sales]]-Table1[[#This Row],[Cost]]</f>
        <v>-1520</v>
      </c>
      <c r="R2340" s="3" t="s">
        <v>17</v>
      </c>
      <c r="S2340" s="3" t="s">
        <v>291</v>
      </c>
      <c r="T2340" s="3" t="s">
        <v>40</v>
      </c>
      <c r="U2340" s="3" t="s">
        <v>27</v>
      </c>
      <c r="V2340" s="3" t="e">
        <f>Table1[[#This Row],[Profit]]/Table1[[#This Row],[Sales]]</f>
        <v>#DIV/0!</v>
      </c>
      <c r="W2340" s="3">
        <f>[1]!Table1[[#This Row],[Sales]]-[1]!Table1[[#This Row],[Cost]]-[1]!Table1[[#This Row],[Profit]]</f>
        <v>-1520</v>
      </c>
      <c r="X2340" s="3">
        <f>[1]!Table1[[#This Row],[Quantity]]*[1]!Table1[[#This Row],[Unit_Price]]</f>
        <v>2400</v>
      </c>
      <c r="Y2340" s="3">
        <f>[1]!Table1[[#This Row],[Gross_Sales]]*[1]!Table1[[#This Row],[Discount]]</f>
        <v>120</v>
      </c>
      <c r="Z2340" s="3">
        <f>[1]!Table1[[#This Row],[Gross_Sales]]*[1]!Table1[[#This Row],[Discount_amount]]</f>
        <v>288000</v>
      </c>
      <c r="AA2340" s="3">
        <f>IFERROR([1]!Table1[[#This Row],[Profit]]/[1]!Table1[[#This Row],[Sales]],0)</f>
        <v>0</v>
      </c>
      <c r="AB2340" s="3">
        <f>YEAR([1]!Table1[[#This Row],[Order_Date]])</f>
        <v>2024</v>
      </c>
      <c r="AC2340" s="3">
        <f>MONTH([1]!Table1[[#This Row],[Order_Date]])</f>
        <v>12</v>
      </c>
      <c r="AD2340" s="3" t="str">
        <f t="shared" si="108"/>
        <v>Dec</v>
      </c>
      <c r="AE2340" s="3" t="str">
        <f t="shared" si="109"/>
        <v>Q4</v>
      </c>
      <c r="AF2340" s="3" t="str">
        <f t="shared" si="110"/>
        <v>2024-Dec</v>
      </c>
      <c r="AG2340" s="3">
        <f>COUNTIF(C:C,Table1[[#This Row],[Customer_ID]])</f>
        <v>16</v>
      </c>
      <c r="AH2340" s="9" t="e">
        <f>IF([1]!Table1[[#This Row],[Customer_order_count]] &gt;= 10,"FREQUENT",IF([1]!Table1[[#This Row],[Customer_order_count]] &lt;= 10,"REGULAR","OCASSIONAL"))</f>
        <v>#REF!</v>
      </c>
    </row>
    <row r="2341" spans="1:34" x14ac:dyDescent="0.25">
      <c r="A2341" s="10" t="s">
        <v>3197</v>
      </c>
      <c r="B2341" s="11">
        <v>45574</v>
      </c>
      <c r="C2341" s="12" t="s">
        <v>1163</v>
      </c>
      <c r="D2341" s="13" t="s">
        <v>557</v>
      </c>
      <c r="E2341" s="13" t="s">
        <v>3</v>
      </c>
      <c r="F2341" s="14">
        <v>52</v>
      </c>
      <c r="G2341" s="12" t="s">
        <v>295</v>
      </c>
      <c r="H2341" s="12" t="s">
        <v>270</v>
      </c>
      <c r="I2341" s="12" t="s">
        <v>344</v>
      </c>
      <c r="J2341" s="12" t="s">
        <v>345</v>
      </c>
      <c r="K2341" s="12" t="s">
        <v>39</v>
      </c>
      <c r="L2341" s="14">
        <v>2</v>
      </c>
      <c r="M2341" s="14">
        <v>2200</v>
      </c>
      <c r="N2341" s="15">
        <v>0.1</v>
      </c>
      <c r="O2341" s="14">
        <v>3960</v>
      </c>
      <c r="P2341" s="14">
        <v>2800</v>
      </c>
      <c r="Q2341" s="5">
        <f>Table1[[#This Row],[Sales]]-Table1[[#This Row],[Cost]]</f>
        <v>1160</v>
      </c>
      <c r="R2341" s="12" t="s">
        <v>26</v>
      </c>
      <c r="S2341" s="12" t="s">
        <v>10</v>
      </c>
      <c r="T2341" s="12" t="s">
        <v>40</v>
      </c>
      <c r="U2341" s="12" t="s">
        <v>27</v>
      </c>
      <c r="V2341" s="6">
        <f>Table1[[#This Row],[Profit]]/Table1[[#This Row],[Sales]]</f>
        <v>0.29292929292929293</v>
      </c>
      <c r="W2341" s="12">
        <f>[1]!Table1[[#This Row],[Sales]]-[1]!Table1[[#This Row],[Cost]]-[1]!Table1[[#This Row],[Profit]]</f>
        <v>0</v>
      </c>
      <c r="X2341" s="12">
        <f>[1]!Table1[[#This Row],[Quantity]]*[1]!Table1[[#This Row],[Unit_Price]]</f>
        <v>4400</v>
      </c>
      <c r="Y2341" s="16">
        <f>[1]!Table1[[#This Row],[Gross_Sales]]*[1]!Table1[[#This Row],[Discount]]</f>
        <v>440</v>
      </c>
      <c r="Z2341" s="17">
        <f>[1]!Table1[[#This Row],[Gross_Sales]]*[1]!Table1[[#This Row],[Discount_amount]]</f>
        <v>1936000</v>
      </c>
      <c r="AA2341" s="15">
        <f>IFERROR([1]!Table1[[#This Row],[Profit]]/[1]!Table1[[#This Row],[Sales]],0)</f>
        <v>0.29292929292929293</v>
      </c>
      <c r="AB2341" s="12">
        <f>YEAR([1]!Table1[[#This Row],[Order_Date]])</f>
        <v>2024</v>
      </c>
      <c r="AC2341" s="12">
        <f>MONTH([1]!Table1[[#This Row],[Order_Date]])</f>
        <v>10</v>
      </c>
      <c r="AD2341" s="12" t="str">
        <f t="shared" si="108"/>
        <v>Oct</v>
      </c>
      <c r="AE2341" s="12" t="str">
        <f t="shared" si="109"/>
        <v>Q4</v>
      </c>
      <c r="AF2341" s="12" t="str">
        <f t="shared" si="110"/>
        <v>2024-Oct</v>
      </c>
      <c r="AG2341" s="12">
        <f>COUNTIF(C:C,Table1[[#This Row],[Customer_ID]])</f>
        <v>15</v>
      </c>
      <c r="AH2341" s="18" t="e">
        <f>IF([1]!Table1[[#This Row],[Customer_order_count]] &gt;= 10,"FREQUENT",IF([1]!Table1[[#This Row],[Customer_order_count]] &lt;= 10,"REGULAR","OCASSIONAL"))</f>
        <v>#REF!</v>
      </c>
    </row>
    <row r="2342" spans="1:34" x14ac:dyDescent="0.25">
      <c r="A2342" s="1" t="s">
        <v>3198</v>
      </c>
      <c r="B2342" s="2">
        <v>46010</v>
      </c>
      <c r="C2342" s="3" t="s">
        <v>1047</v>
      </c>
      <c r="D2342" s="4" t="s">
        <v>1029</v>
      </c>
      <c r="E2342" s="4" t="s">
        <v>16</v>
      </c>
      <c r="F2342" s="5">
        <v>52</v>
      </c>
      <c r="G2342" s="3" t="s">
        <v>275</v>
      </c>
      <c r="H2342" s="3" t="s">
        <v>276</v>
      </c>
      <c r="I2342" s="3" t="s">
        <v>68</v>
      </c>
      <c r="J2342" s="3" t="s">
        <v>69</v>
      </c>
      <c r="K2342" s="3" t="s">
        <v>39</v>
      </c>
      <c r="L2342" s="5">
        <v>1</v>
      </c>
      <c r="M2342" s="5">
        <v>3500</v>
      </c>
      <c r="N2342" s="6">
        <v>0.1</v>
      </c>
      <c r="O2342" s="5">
        <v>3150</v>
      </c>
      <c r="P2342" s="5">
        <v>2300</v>
      </c>
      <c r="Q2342" s="5">
        <f>Table1[[#This Row],[Sales]]-Table1[[#This Row],[Cost]]</f>
        <v>850</v>
      </c>
      <c r="R2342" s="3" t="s">
        <v>77</v>
      </c>
      <c r="S2342" s="3" t="s">
        <v>10</v>
      </c>
      <c r="T2342" s="3" t="s">
        <v>40</v>
      </c>
      <c r="U2342" s="3" t="s">
        <v>27</v>
      </c>
      <c r="V2342" s="6">
        <f>Table1[[#This Row],[Profit]]/Table1[[#This Row],[Sales]]</f>
        <v>0.26984126984126983</v>
      </c>
      <c r="W2342" s="3">
        <f>[1]!Table1[[#This Row],[Sales]]-[1]!Table1[[#This Row],[Cost]]-[1]!Table1[[#This Row],[Profit]]</f>
        <v>0</v>
      </c>
      <c r="X2342" s="3">
        <f>[1]!Table1[[#This Row],[Quantity]]*[1]!Table1[[#This Row],[Unit_Price]]</f>
        <v>3500</v>
      </c>
      <c r="Y2342" s="7">
        <f>[1]!Table1[[#This Row],[Gross_Sales]]*[1]!Table1[[#This Row],[Discount]]</f>
        <v>350</v>
      </c>
      <c r="Z2342" s="8">
        <f>[1]!Table1[[#This Row],[Gross_Sales]]*[1]!Table1[[#This Row],[Discount_amount]]</f>
        <v>1225000</v>
      </c>
      <c r="AA2342" s="6">
        <f>IFERROR([1]!Table1[[#This Row],[Profit]]/[1]!Table1[[#This Row],[Sales]],0)</f>
        <v>0.26984126984126983</v>
      </c>
      <c r="AB2342" s="3">
        <f>YEAR([1]!Table1[[#This Row],[Order_Date]])</f>
        <v>2025</v>
      </c>
      <c r="AC2342" s="3">
        <f>MONTH([1]!Table1[[#This Row],[Order_Date]])</f>
        <v>12</v>
      </c>
      <c r="AD2342" s="3" t="str">
        <f t="shared" si="108"/>
        <v>Dec</v>
      </c>
      <c r="AE2342" s="3" t="str">
        <f t="shared" si="109"/>
        <v>Q4</v>
      </c>
      <c r="AF2342" s="3" t="str">
        <f t="shared" si="110"/>
        <v>2025-Dec</v>
      </c>
      <c r="AG2342" s="3">
        <f>COUNTIF(C:C,Table1[[#This Row],[Customer_ID]])</f>
        <v>23</v>
      </c>
      <c r="AH2342" s="9" t="e">
        <f>IF([1]!Table1[[#This Row],[Customer_order_count]] &gt;= 10,"FREQUENT",IF([1]!Table1[[#This Row],[Customer_order_count]] &lt;= 10,"REGULAR","OCASSIONAL"))</f>
        <v>#REF!</v>
      </c>
    </row>
    <row r="2343" spans="1:34" x14ac:dyDescent="0.25">
      <c r="A2343" s="10" t="s">
        <v>193</v>
      </c>
      <c r="B2343" s="11">
        <v>45757</v>
      </c>
      <c r="C2343" s="12" t="s">
        <v>157</v>
      </c>
      <c r="D2343" s="13" t="s">
        <v>158</v>
      </c>
      <c r="E2343" s="13" t="s">
        <v>16</v>
      </c>
      <c r="F2343" s="14">
        <v>29</v>
      </c>
      <c r="G2343" s="12" t="s">
        <v>4</v>
      </c>
      <c r="H2343" s="12" t="s">
        <v>5</v>
      </c>
      <c r="I2343" s="12" t="s">
        <v>81</v>
      </c>
      <c r="J2343" s="12" t="s">
        <v>82</v>
      </c>
      <c r="K2343" s="12" t="s">
        <v>58</v>
      </c>
      <c r="L2343" s="14">
        <v>1</v>
      </c>
      <c r="M2343" s="14">
        <v>3500</v>
      </c>
      <c r="N2343" s="15">
        <v>0.05</v>
      </c>
      <c r="O2343" s="14">
        <v>3325</v>
      </c>
      <c r="P2343" s="14">
        <v>2500</v>
      </c>
      <c r="Q2343" s="5">
        <f>Table1[[#This Row],[Sales]]-Table1[[#This Row],[Cost]]</f>
        <v>825</v>
      </c>
      <c r="R2343" s="12" t="s">
        <v>98</v>
      </c>
      <c r="S2343" s="12" t="s">
        <v>10</v>
      </c>
      <c r="T2343" s="12" t="s">
        <v>11</v>
      </c>
      <c r="U2343" s="12" t="s">
        <v>19</v>
      </c>
      <c r="V2343" s="6">
        <f>Table1[[#This Row],[Profit]]/Table1[[#This Row],[Sales]]</f>
        <v>0.24812030075187969</v>
      </c>
      <c r="W2343" s="12">
        <f>[1]!Table1[[#This Row],[Sales]]-[1]!Table1[[#This Row],[Cost]]-[1]!Table1[[#This Row],[Profit]]</f>
        <v>0</v>
      </c>
      <c r="X2343" s="12">
        <f>[1]!Table1[[#This Row],[Quantity]]*[1]!Table1[[#This Row],[Unit_Price]]</f>
        <v>3500</v>
      </c>
      <c r="Y2343" s="16">
        <f>[1]!Table1[[#This Row],[Gross_Sales]]*[1]!Table1[[#This Row],[Discount]]</f>
        <v>175</v>
      </c>
      <c r="Z2343" s="17">
        <f>[1]!Table1[[#This Row],[Gross_Sales]]*[1]!Table1[[#This Row],[Discount_amount]]</f>
        <v>612500</v>
      </c>
      <c r="AA2343" s="15">
        <f>IFERROR([1]!Table1[[#This Row],[Profit]]/[1]!Table1[[#This Row],[Sales]],0)</f>
        <v>0.24812030075187969</v>
      </c>
      <c r="AB2343" s="12">
        <f>YEAR([1]!Table1[[#This Row],[Order_Date]])</f>
        <v>2025</v>
      </c>
      <c r="AC2343" s="12">
        <f>MONTH([1]!Table1[[#This Row],[Order_Date]])</f>
        <v>4</v>
      </c>
      <c r="AD2343" s="12" t="str">
        <f t="shared" si="108"/>
        <v>Apr</v>
      </c>
      <c r="AE2343" s="12" t="str">
        <f t="shared" si="109"/>
        <v>Q2</v>
      </c>
      <c r="AF2343" s="12" t="str">
        <f t="shared" si="110"/>
        <v>2025-Apr</v>
      </c>
      <c r="AG2343" s="12">
        <f>COUNTIF(C:C,Table1[[#This Row],[Customer_ID]])</f>
        <v>4</v>
      </c>
      <c r="AH2343" s="18" t="e">
        <f>IF([1]!Table1[[#This Row],[Customer_order_count]] &gt;= 10,"FREQUENT",IF([1]!Table1[[#This Row],[Customer_order_count]] &lt;= 10,"REGULAR","OCASSIONAL"))</f>
        <v>#REF!</v>
      </c>
    </row>
    <row r="2344" spans="1:34" x14ac:dyDescent="0.25">
      <c r="A2344" s="1" t="s">
        <v>3199</v>
      </c>
      <c r="B2344" s="2">
        <v>45587</v>
      </c>
      <c r="C2344" s="3" t="s">
        <v>1045</v>
      </c>
      <c r="D2344" s="4" t="s">
        <v>803</v>
      </c>
      <c r="E2344" s="4" t="s">
        <v>16</v>
      </c>
      <c r="F2344" s="5">
        <v>54</v>
      </c>
      <c r="G2344" s="3" t="s">
        <v>275</v>
      </c>
      <c r="H2344" s="3" t="s">
        <v>276</v>
      </c>
      <c r="I2344" s="3" t="s">
        <v>31</v>
      </c>
      <c r="J2344" s="3" t="s">
        <v>32</v>
      </c>
      <c r="K2344" s="3" t="s">
        <v>25</v>
      </c>
      <c r="L2344" s="5">
        <v>2</v>
      </c>
      <c r="M2344" s="5">
        <v>5000</v>
      </c>
      <c r="N2344" s="6">
        <v>0.1</v>
      </c>
      <c r="O2344" s="5">
        <v>9000</v>
      </c>
      <c r="P2344" s="5">
        <v>7000</v>
      </c>
      <c r="Q2344" s="5">
        <f>Table1[[#This Row],[Sales]]-Table1[[#This Row],[Cost]]</f>
        <v>2000</v>
      </c>
      <c r="R2344" s="3" t="s">
        <v>98</v>
      </c>
      <c r="S2344" s="3" t="s">
        <v>10</v>
      </c>
      <c r="T2344" s="3" t="s">
        <v>40</v>
      </c>
      <c r="U2344" s="3" t="s">
        <v>27</v>
      </c>
      <c r="V2344" s="6">
        <f>Table1[[#This Row],[Profit]]/Table1[[#This Row],[Sales]]</f>
        <v>0.22222222222222221</v>
      </c>
      <c r="W2344" s="3">
        <f>[1]!Table1[[#This Row],[Sales]]-[1]!Table1[[#This Row],[Cost]]-[1]!Table1[[#This Row],[Profit]]</f>
        <v>0</v>
      </c>
      <c r="X2344" s="3">
        <f>[1]!Table1[[#This Row],[Quantity]]*[1]!Table1[[#This Row],[Unit_Price]]</f>
        <v>10000</v>
      </c>
      <c r="Y2344" s="7">
        <f>[1]!Table1[[#This Row],[Gross_Sales]]*[1]!Table1[[#This Row],[Discount]]</f>
        <v>1000</v>
      </c>
      <c r="Z2344" s="8">
        <f>[1]!Table1[[#This Row],[Gross_Sales]]*[1]!Table1[[#This Row],[Discount_amount]]</f>
        <v>10000000</v>
      </c>
      <c r="AA2344" s="6">
        <f>IFERROR([1]!Table1[[#This Row],[Profit]]/[1]!Table1[[#This Row],[Sales]],0)</f>
        <v>0.22222222222222221</v>
      </c>
      <c r="AB2344" s="3">
        <f>YEAR([1]!Table1[[#This Row],[Order_Date]])</f>
        <v>2024</v>
      </c>
      <c r="AC2344" s="3">
        <f>MONTH([1]!Table1[[#This Row],[Order_Date]])</f>
        <v>10</v>
      </c>
      <c r="AD2344" s="3" t="str">
        <f t="shared" si="108"/>
        <v>Oct</v>
      </c>
      <c r="AE2344" s="3" t="str">
        <f t="shared" si="109"/>
        <v>Q4</v>
      </c>
      <c r="AF2344" s="3" t="str">
        <f t="shared" si="110"/>
        <v>2024-Oct</v>
      </c>
      <c r="AG2344" s="3">
        <f>COUNTIF(C:C,Table1[[#This Row],[Customer_ID]])</f>
        <v>14</v>
      </c>
      <c r="AH2344" s="9" t="e">
        <f>IF([1]!Table1[[#This Row],[Customer_order_count]] &gt;= 10,"FREQUENT",IF([1]!Table1[[#This Row],[Customer_order_count]] &lt;= 10,"REGULAR","OCASSIONAL"))</f>
        <v>#REF!</v>
      </c>
    </row>
    <row r="2345" spans="1:34" x14ac:dyDescent="0.25">
      <c r="A2345" s="10" t="s">
        <v>3200</v>
      </c>
      <c r="B2345" s="11">
        <v>45993</v>
      </c>
      <c r="C2345" s="12" t="s">
        <v>1008</v>
      </c>
      <c r="D2345" s="13" t="s">
        <v>1009</v>
      </c>
      <c r="E2345" s="13" t="s">
        <v>16</v>
      </c>
      <c r="F2345" s="14">
        <v>28</v>
      </c>
      <c r="G2345" s="12" t="s">
        <v>317</v>
      </c>
      <c r="H2345" s="12" t="s">
        <v>5</v>
      </c>
      <c r="I2345" s="12" t="s">
        <v>176</v>
      </c>
      <c r="J2345" s="12" t="s">
        <v>177</v>
      </c>
      <c r="K2345" s="12" t="s">
        <v>25</v>
      </c>
      <c r="L2345" s="14">
        <v>2</v>
      </c>
      <c r="M2345" s="14">
        <v>22000</v>
      </c>
      <c r="N2345" s="15">
        <v>0.05</v>
      </c>
      <c r="O2345" s="14">
        <v>41800</v>
      </c>
      <c r="P2345" s="14">
        <v>33000</v>
      </c>
      <c r="Q2345" s="5">
        <f>Table1[[#This Row],[Sales]]-Table1[[#This Row],[Cost]]</f>
        <v>8800</v>
      </c>
      <c r="R2345" s="12" t="s">
        <v>17</v>
      </c>
      <c r="S2345" s="12" t="s">
        <v>10</v>
      </c>
      <c r="T2345" s="12" t="s">
        <v>40</v>
      </c>
      <c r="U2345" s="12" t="s">
        <v>12</v>
      </c>
      <c r="V2345" s="6">
        <f>Table1[[#This Row],[Profit]]/Table1[[#This Row],[Sales]]</f>
        <v>0.21052631578947367</v>
      </c>
      <c r="W2345" s="12">
        <f>[1]!Table1[[#This Row],[Sales]]-[1]!Table1[[#This Row],[Cost]]-[1]!Table1[[#This Row],[Profit]]</f>
        <v>0</v>
      </c>
      <c r="X2345" s="12">
        <f>[1]!Table1[[#This Row],[Quantity]]*[1]!Table1[[#This Row],[Unit_Price]]</f>
        <v>44000</v>
      </c>
      <c r="Y2345" s="16">
        <f>[1]!Table1[[#This Row],[Gross_Sales]]*[1]!Table1[[#This Row],[Discount]]</f>
        <v>2200</v>
      </c>
      <c r="Z2345" s="17">
        <f>[1]!Table1[[#This Row],[Gross_Sales]]*[1]!Table1[[#This Row],[Discount_amount]]</f>
        <v>96800000</v>
      </c>
      <c r="AA2345" s="15">
        <f>IFERROR([1]!Table1[[#This Row],[Profit]]/[1]!Table1[[#This Row],[Sales]],0)</f>
        <v>0.21052631578947367</v>
      </c>
      <c r="AB2345" s="12">
        <f>YEAR([1]!Table1[[#This Row],[Order_Date]])</f>
        <v>2025</v>
      </c>
      <c r="AC2345" s="12">
        <f>MONTH([1]!Table1[[#This Row],[Order_Date]])</f>
        <v>12</v>
      </c>
      <c r="AD2345" s="12" t="str">
        <f t="shared" si="108"/>
        <v>Dec</v>
      </c>
      <c r="AE2345" s="12" t="str">
        <f t="shared" si="109"/>
        <v>Q4</v>
      </c>
      <c r="AF2345" s="12" t="str">
        <f t="shared" si="110"/>
        <v>2025-Dec</v>
      </c>
      <c r="AG2345" s="12">
        <f>COUNTIF(C:C,Table1[[#This Row],[Customer_ID]])</f>
        <v>8</v>
      </c>
      <c r="AH2345" s="18" t="e">
        <f>IF([1]!Table1[[#This Row],[Customer_order_count]] &gt;= 10,"FREQUENT",IF([1]!Table1[[#This Row],[Customer_order_count]] &lt;= 10,"REGULAR","OCASSIONAL"))</f>
        <v>#REF!</v>
      </c>
    </row>
    <row r="2346" spans="1:34" x14ac:dyDescent="0.25">
      <c r="A2346" s="1" t="s">
        <v>3201</v>
      </c>
      <c r="B2346" s="2">
        <v>45588</v>
      </c>
      <c r="C2346" s="3" t="s">
        <v>3074</v>
      </c>
      <c r="D2346" s="4" t="s">
        <v>3075</v>
      </c>
      <c r="E2346" s="4" t="s">
        <v>16</v>
      </c>
      <c r="F2346" s="5">
        <v>20</v>
      </c>
      <c r="G2346" s="3" t="s">
        <v>269</v>
      </c>
      <c r="H2346" s="3" t="s">
        <v>270</v>
      </c>
      <c r="I2346" s="3" t="s">
        <v>56</v>
      </c>
      <c r="J2346" s="3" t="s">
        <v>57</v>
      </c>
      <c r="K2346" s="3" t="s">
        <v>58</v>
      </c>
      <c r="L2346" s="5">
        <v>1</v>
      </c>
      <c r="M2346" s="5">
        <v>1200</v>
      </c>
      <c r="N2346" s="6">
        <v>0.05</v>
      </c>
      <c r="O2346" s="5">
        <v>1140</v>
      </c>
      <c r="P2346" s="5">
        <v>800</v>
      </c>
      <c r="Q2346" s="5">
        <f>Table1[[#This Row],[Sales]]-Table1[[#This Row],[Cost]]</f>
        <v>340</v>
      </c>
      <c r="R2346" s="3" t="s">
        <v>17</v>
      </c>
      <c r="S2346" s="3" t="s">
        <v>10</v>
      </c>
      <c r="T2346" s="3" t="s">
        <v>40</v>
      </c>
      <c r="U2346" s="3" t="s">
        <v>19</v>
      </c>
      <c r="V2346" s="6">
        <f>Table1[[#This Row],[Profit]]/Table1[[#This Row],[Sales]]</f>
        <v>0.2982456140350877</v>
      </c>
      <c r="W2346" s="3">
        <f>[1]!Table1[[#This Row],[Sales]]-[1]!Table1[[#This Row],[Cost]]-[1]!Table1[[#This Row],[Profit]]</f>
        <v>0</v>
      </c>
      <c r="X2346" s="3">
        <f>[1]!Table1[[#This Row],[Quantity]]*[1]!Table1[[#This Row],[Unit_Price]]</f>
        <v>1200</v>
      </c>
      <c r="Y2346" s="7">
        <f>[1]!Table1[[#This Row],[Gross_Sales]]*[1]!Table1[[#This Row],[Discount]]</f>
        <v>60</v>
      </c>
      <c r="Z2346" s="8">
        <f>[1]!Table1[[#This Row],[Gross_Sales]]*[1]!Table1[[#This Row],[Discount_amount]]</f>
        <v>72000</v>
      </c>
      <c r="AA2346" s="6">
        <f>IFERROR([1]!Table1[[#This Row],[Profit]]/[1]!Table1[[#This Row],[Sales]],0)</f>
        <v>0.2982456140350877</v>
      </c>
      <c r="AB2346" s="3">
        <f>YEAR([1]!Table1[[#This Row],[Order_Date]])</f>
        <v>2024</v>
      </c>
      <c r="AC2346" s="3">
        <f>MONTH([1]!Table1[[#This Row],[Order_Date]])</f>
        <v>10</v>
      </c>
      <c r="AD2346" s="3" t="str">
        <f t="shared" si="108"/>
        <v>Oct</v>
      </c>
      <c r="AE2346" s="3" t="str">
        <f t="shared" si="109"/>
        <v>Q4</v>
      </c>
      <c r="AF2346" s="3" t="str">
        <f t="shared" si="110"/>
        <v>2024-Oct</v>
      </c>
      <c r="AG2346" s="3">
        <f>COUNTIF(C:C,Table1[[#This Row],[Customer_ID]])</f>
        <v>2</v>
      </c>
      <c r="AH2346" s="9" t="e">
        <f>IF([1]!Table1[[#This Row],[Customer_order_count]] &gt;= 10,"FREQUENT",IF([1]!Table1[[#This Row],[Customer_order_count]] &lt;= 10,"REGULAR","OCASSIONAL"))</f>
        <v>#REF!</v>
      </c>
    </row>
    <row r="2347" spans="1:34" x14ac:dyDescent="0.25">
      <c r="A2347" s="10" t="s">
        <v>3202</v>
      </c>
      <c r="B2347" s="11">
        <v>45790</v>
      </c>
      <c r="C2347" s="12" t="s">
        <v>1412</v>
      </c>
      <c r="D2347" s="13" t="s">
        <v>357</v>
      </c>
      <c r="E2347" s="13" t="s">
        <v>3</v>
      </c>
      <c r="F2347" s="14">
        <v>49</v>
      </c>
      <c r="G2347" s="12" t="s">
        <v>317</v>
      </c>
      <c r="H2347" s="12" t="s">
        <v>5</v>
      </c>
      <c r="I2347" s="12" t="s">
        <v>344</v>
      </c>
      <c r="J2347" s="12" t="s">
        <v>345</v>
      </c>
      <c r="K2347" s="12" t="s">
        <v>39</v>
      </c>
      <c r="L2347" s="14">
        <v>1</v>
      </c>
      <c r="M2347" s="14">
        <v>2200</v>
      </c>
      <c r="N2347" s="15">
        <v>0.1</v>
      </c>
      <c r="O2347" s="14">
        <v>1980</v>
      </c>
      <c r="P2347" s="14">
        <v>1400</v>
      </c>
      <c r="Q2347" s="5">
        <f>Table1[[#This Row],[Sales]]-Table1[[#This Row],[Cost]]</f>
        <v>580</v>
      </c>
      <c r="R2347" s="12" t="s">
        <v>26</v>
      </c>
      <c r="S2347" s="12" t="s">
        <v>10</v>
      </c>
      <c r="T2347" s="12" t="s">
        <v>11</v>
      </c>
      <c r="U2347" s="12" t="s">
        <v>27</v>
      </c>
      <c r="V2347" s="6">
        <f>Table1[[#This Row],[Profit]]/Table1[[#This Row],[Sales]]</f>
        <v>0.29292929292929293</v>
      </c>
      <c r="W2347" s="12">
        <f>[1]!Table1[[#This Row],[Sales]]-[1]!Table1[[#This Row],[Cost]]-[1]!Table1[[#This Row],[Profit]]</f>
        <v>0</v>
      </c>
      <c r="X2347" s="12">
        <f>[1]!Table1[[#This Row],[Quantity]]*[1]!Table1[[#This Row],[Unit_Price]]</f>
        <v>2200</v>
      </c>
      <c r="Y2347" s="16">
        <f>[1]!Table1[[#This Row],[Gross_Sales]]*[1]!Table1[[#This Row],[Discount]]</f>
        <v>220</v>
      </c>
      <c r="Z2347" s="17">
        <f>[1]!Table1[[#This Row],[Gross_Sales]]*[1]!Table1[[#This Row],[Discount_amount]]</f>
        <v>484000</v>
      </c>
      <c r="AA2347" s="15">
        <f>IFERROR([1]!Table1[[#This Row],[Profit]]/[1]!Table1[[#This Row],[Sales]],0)</f>
        <v>0.29292929292929293</v>
      </c>
      <c r="AB2347" s="12">
        <f>YEAR([1]!Table1[[#This Row],[Order_Date]])</f>
        <v>2025</v>
      </c>
      <c r="AC2347" s="12">
        <f>MONTH([1]!Table1[[#This Row],[Order_Date]])</f>
        <v>5</v>
      </c>
      <c r="AD2347" s="12" t="str">
        <f t="shared" si="108"/>
        <v>May</v>
      </c>
      <c r="AE2347" s="12" t="str">
        <f t="shared" si="109"/>
        <v>Q2</v>
      </c>
      <c r="AF2347" s="12" t="str">
        <f t="shared" si="110"/>
        <v>2025-May</v>
      </c>
      <c r="AG2347" s="12">
        <f>COUNTIF(C:C,Table1[[#This Row],[Customer_ID]])</f>
        <v>8</v>
      </c>
      <c r="AH2347" s="18" t="e">
        <f>IF([1]!Table1[[#This Row],[Customer_order_count]] &gt;= 10,"FREQUENT",IF([1]!Table1[[#This Row],[Customer_order_count]] &lt;= 10,"REGULAR","OCASSIONAL"))</f>
        <v>#REF!</v>
      </c>
    </row>
    <row r="2348" spans="1:34" x14ac:dyDescent="0.25">
      <c r="A2348" s="1" t="s">
        <v>3203</v>
      </c>
      <c r="B2348" s="2">
        <v>45756</v>
      </c>
      <c r="C2348" s="3" t="s">
        <v>2173</v>
      </c>
      <c r="D2348" s="4" t="s">
        <v>80</v>
      </c>
      <c r="E2348" s="4" t="s">
        <v>3</v>
      </c>
      <c r="F2348" s="5">
        <v>56</v>
      </c>
      <c r="G2348" s="3" t="s">
        <v>339</v>
      </c>
      <c r="H2348" s="3" t="s">
        <v>285</v>
      </c>
      <c r="I2348" s="3" t="s">
        <v>102</v>
      </c>
      <c r="J2348" s="3" t="s">
        <v>103</v>
      </c>
      <c r="K2348" s="3" t="s">
        <v>25</v>
      </c>
      <c r="L2348" s="5">
        <v>1</v>
      </c>
      <c r="M2348" s="5">
        <v>28000</v>
      </c>
      <c r="N2348" s="6">
        <v>0.05</v>
      </c>
      <c r="O2348" s="5">
        <v>26600</v>
      </c>
      <c r="P2348" s="5">
        <v>21000</v>
      </c>
      <c r="Q2348" s="5">
        <f>Table1[[#This Row],[Sales]]-Table1[[#This Row],[Cost]]</f>
        <v>5600</v>
      </c>
      <c r="R2348" s="3" t="s">
        <v>26</v>
      </c>
      <c r="S2348" s="3" t="s">
        <v>10</v>
      </c>
      <c r="T2348" s="3" t="s">
        <v>11</v>
      </c>
      <c r="U2348" s="3" t="s">
        <v>19</v>
      </c>
      <c r="V2348" s="6">
        <f>Table1[[#This Row],[Profit]]/Table1[[#This Row],[Sales]]</f>
        <v>0.21052631578947367</v>
      </c>
      <c r="W2348" s="3">
        <f>[1]!Table1[[#This Row],[Sales]]-[1]!Table1[[#This Row],[Cost]]-[1]!Table1[[#This Row],[Profit]]</f>
        <v>0</v>
      </c>
      <c r="X2348" s="3">
        <f>[1]!Table1[[#This Row],[Quantity]]*[1]!Table1[[#This Row],[Unit_Price]]</f>
        <v>28000</v>
      </c>
      <c r="Y2348" s="7">
        <f>[1]!Table1[[#This Row],[Gross_Sales]]*[1]!Table1[[#This Row],[Discount]]</f>
        <v>1400</v>
      </c>
      <c r="Z2348" s="8">
        <f>[1]!Table1[[#This Row],[Gross_Sales]]*[1]!Table1[[#This Row],[Discount_amount]]</f>
        <v>39200000</v>
      </c>
      <c r="AA2348" s="6">
        <f>IFERROR([1]!Table1[[#This Row],[Profit]]/[1]!Table1[[#This Row],[Sales]],0)</f>
        <v>0.21052631578947367</v>
      </c>
      <c r="AB2348" s="3">
        <f>YEAR([1]!Table1[[#This Row],[Order_Date]])</f>
        <v>2025</v>
      </c>
      <c r="AC2348" s="3">
        <f>MONTH([1]!Table1[[#This Row],[Order_Date]])</f>
        <v>4</v>
      </c>
      <c r="AD2348" s="3" t="str">
        <f t="shared" si="108"/>
        <v>Apr</v>
      </c>
      <c r="AE2348" s="3" t="str">
        <f t="shared" si="109"/>
        <v>Q2</v>
      </c>
      <c r="AF2348" s="3" t="str">
        <f t="shared" si="110"/>
        <v>2025-Apr</v>
      </c>
      <c r="AG2348" s="3">
        <f>COUNTIF(C:C,Table1[[#This Row],[Customer_ID]])</f>
        <v>4</v>
      </c>
      <c r="AH2348" s="9" t="e">
        <f>IF([1]!Table1[[#This Row],[Customer_order_count]] &gt;= 10,"FREQUENT",IF([1]!Table1[[#This Row],[Customer_order_count]] &lt;= 10,"REGULAR","OCASSIONAL"))</f>
        <v>#REF!</v>
      </c>
    </row>
    <row r="2349" spans="1:34" x14ac:dyDescent="0.25">
      <c r="A2349" s="10" t="s">
        <v>3204</v>
      </c>
      <c r="B2349" s="11">
        <v>45418</v>
      </c>
      <c r="C2349" s="12" t="s">
        <v>21</v>
      </c>
      <c r="D2349" s="13" t="s">
        <v>22</v>
      </c>
      <c r="E2349" s="13" t="s">
        <v>3</v>
      </c>
      <c r="F2349" s="14">
        <v>39</v>
      </c>
      <c r="G2349" s="12" t="s">
        <v>4</v>
      </c>
      <c r="H2349" s="12" t="s">
        <v>5</v>
      </c>
      <c r="I2349" s="12" t="s">
        <v>102</v>
      </c>
      <c r="J2349" s="12" t="s">
        <v>103</v>
      </c>
      <c r="K2349" s="12" t="s">
        <v>25</v>
      </c>
      <c r="L2349" s="14">
        <v>3</v>
      </c>
      <c r="M2349" s="14">
        <v>28000</v>
      </c>
      <c r="N2349" s="15">
        <v>0.05</v>
      </c>
      <c r="O2349" s="14">
        <v>79800</v>
      </c>
      <c r="P2349" s="14">
        <v>63000</v>
      </c>
      <c r="Q2349" s="5">
        <f>Table1[[#This Row],[Sales]]-Table1[[#This Row],[Cost]]</f>
        <v>16800</v>
      </c>
      <c r="R2349" s="12" t="s">
        <v>17</v>
      </c>
      <c r="S2349" s="12" t="s">
        <v>10</v>
      </c>
      <c r="T2349" s="12" t="s">
        <v>11</v>
      </c>
      <c r="U2349" s="12" t="s">
        <v>27</v>
      </c>
      <c r="V2349" s="6">
        <f>Table1[[#This Row],[Profit]]/Table1[[#This Row],[Sales]]</f>
        <v>0.21052631578947367</v>
      </c>
      <c r="W2349" s="12">
        <f>[1]!Table1[[#This Row],[Sales]]-[1]!Table1[[#This Row],[Cost]]-[1]!Table1[[#This Row],[Profit]]</f>
        <v>0</v>
      </c>
      <c r="X2349" s="12">
        <f>[1]!Table1[[#This Row],[Quantity]]*[1]!Table1[[#This Row],[Unit_Price]]</f>
        <v>84000</v>
      </c>
      <c r="Y2349" s="16">
        <f>[1]!Table1[[#This Row],[Gross_Sales]]*[1]!Table1[[#This Row],[Discount]]</f>
        <v>4200</v>
      </c>
      <c r="Z2349" s="17">
        <f>[1]!Table1[[#This Row],[Gross_Sales]]*[1]!Table1[[#This Row],[Discount_amount]]</f>
        <v>352800000</v>
      </c>
      <c r="AA2349" s="15">
        <f>IFERROR([1]!Table1[[#This Row],[Profit]]/[1]!Table1[[#This Row],[Sales]],0)</f>
        <v>0.21052631578947367</v>
      </c>
      <c r="AB2349" s="12">
        <f>YEAR([1]!Table1[[#This Row],[Order_Date]])</f>
        <v>2024</v>
      </c>
      <c r="AC2349" s="12">
        <f>MONTH([1]!Table1[[#This Row],[Order_Date]])</f>
        <v>5</v>
      </c>
      <c r="AD2349" s="12" t="str">
        <f t="shared" si="108"/>
        <v>May</v>
      </c>
      <c r="AE2349" s="12" t="str">
        <f t="shared" si="109"/>
        <v>Q2</v>
      </c>
      <c r="AF2349" s="12" t="str">
        <f t="shared" si="110"/>
        <v>2024-May</v>
      </c>
      <c r="AG2349" s="12">
        <f>COUNTIF(C:C,Table1[[#This Row],[Customer_ID]])</f>
        <v>37</v>
      </c>
      <c r="AH2349" s="18" t="e">
        <f>IF([1]!Table1[[#This Row],[Customer_order_count]] &gt;= 10,"FREQUENT",IF([1]!Table1[[#This Row],[Customer_order_count]] &lt;= 10,"REGULAR","OCASSIONAL"))</f>
        <v>#REF!</v>
      </c>
    </row>
    <row r="2350" spans="1:34" x14ac:dyDescent="0.25">
      <c r="A2350" s="1" t="s">
        <v>3205</v>
      </c>
      <c r="B2350" s="2">
        <v>45652</v>
      </c>
      <c r="C2350" s="3" t="s">
        <v>1502</v>
      </c>
      <c r="D2350" s="4" t="s">
        <v>1503</v>
      </c>
      <c r="E2350" s="4" t="s">
        <v>3</v>
      </c>
      <c r="F2350" s="5">
        <v>58</v>
      </c>
      <c r="G2350" s="3" t="s">
        <v>275</v>
      </c>
      <c r="H2350" s="3" t="s">
        <v>276</v>
      </c>
      <c r="I2350" s="3" t="s">
        <v>6</v>
      </c>
      <c r="J2350" s="3" t="s">
        <v>7</v>
      </c>
      <c r="K2350" s="3" t="s">
        <v>8</v>
      </c>
      <c r="L2350" s="5">
        <v>2</v>
      </c>
      <c r="M2350" s="5">
        <v>7000</v>
      </c>
      <c r="N2350" s="6">
        <v>0.2</v>
      </c>
      <c r="O2350" s="5">
        <v>11200</v>
      </c>
      <c r="P2350" s="5">
        <v>10400</v>
      </c>
      <c r="Q2350" s="5">
        <f>Table1[[#This Row],[Sales]]-Table1[[#This Row],[Cost]]</f>
        <v>800</v>
      </c>
      <c r="R2350" s="3" t="s">
        <v>77</v>
      </c>
      <c r="S2350" s="3" t="s">
        <v>10</v>
      </c>
      <c r="T2350" s="3" t="s">
        <v>40</v>
      </c>
      <c r="U2350" s="3" t="s">
        <v>12</v>
      </c>
      <c r="V2350" s="6">
        <f>Table1[[#This Row],[Profit]]/Table1[[#This Row],[Sales]]</f>
        <v>7.1428571428571425E-2</v>
      </c>
      <c r="W2350" s="3">
        <f>[1]!Table1[[#This Row],[Sales]]-[1]!Table1[[#This Row],[Cost]]-[1]!Table1[[#This Row],[Profit]]</f>
        <v>0</v>
      </c>
      <c r="X2350" s="3">
        <f>[1]!Table1[[#This Row],[Quantity]]*[1]!Table1[[#This Row],[Unit_Price]]</f>
        <v>14000</v>
      </c>
      <c r="Y2350" s="7">
        <f>[1]!Table1[[#This Row],[Gross_Sales]]*[1]!Table1[[#This Row],[Discount]]</f>
        <v>2800</v>
      </c>
      <c r="Z2350" s="8">
        <f>[1]!Table1[[#This Row],[Gross_Sales]]*[1]!Table1[[#This Row],[Discount_amount]]</f>
        <v>39200000</v>
      </c>
      <c r="AA2350" s="6">
        <f>IFERROR([1]!Table1[[#This Row],[Profit]]/[1]!Table1[[#This Row],[Sales]],0)</f>
        <v>7.1428571428571425E-2</v>
      </c>
      <c r="AB2350" s="3">
        <f>YEAR([1]!Table1[[#This Row],[Order_Date]])</f>
        <v>2024</v>
      </c>
      <c r="AC2350" s="3">
        <f>MONTH([1]!Table1[[#This Row],[Order_Date]])</f>
        <v>12</v>
      </c>
      <c r="AD2350" s="3" t="str">
        <f t="shared" si="108"/>
        <v>Dec</v>
      </c>
      <c r="AE2350" s="3" t="str">
        <f t="shared" si="109"/>
        <v>Q4</v>
      </c>
      <c r="AF2350" s="3" t="str">
        <f t="shared" si="110"/>
        <v>2024-Dec</v>
      </c>
      <c r="AG2350" s="3">
        <f>COUNTIF(C:C,Table1[[#This Row],[Customer_ID]])</f>
        <v>6</v>
      </c>
      <c r="AH2350" s="9" t="e">
        <f>IF([1]!Table1[[#This Row],[Customer_order_count]] &gt;= 10,"FREQUENT",IF([1]!Table1[[#This Row],[Customer_order_count]] &lt;= 10,"REGULAR","OCASSIONAL"))</f>
        <v>#REF!</v>
      </c>
    </row>
    <row r="2351" spans="1:34" x14ac:dyDescent="0.25">
      <c r="A2351" s="10" t="s">
        <v>3206</v>
      </c>
      <c r="B2351" s="11">
        <v>45433</v>
      </c>
      <c r="C2351" s="12" t="s">
        <v>314</v>
      </c>
      <c r="D2351" s="13" t="s">
        <v>207</v>
      </c>
      <c r="E2351" s="13" t="s">
        <v>16</v>
      </c>
      <c r="F2351" s="14">
        <v>30</v>
      </c>
      <c r="G2351" s="12" t="s">
        <v>284</v>
      </c>
      <c r="H2351" s="12" t="s">
        <v>285</v>
      </c>
      <c r="I2351" s="12" t="s">
        <v>264</v>
      </c>
      <c r="J2351" s="12" t="s">
        <v>265</v>
      </c>
      <c r="K2351" s="12" t="s">
        <v>46</v>
      </c>
      <c r="L2351" s="14">
        <v>2</v>
      </c>
      <c r="M2351" s="14">
        <v>800</v>
      </c>
      <c r="N2351" s="15">
        <v>0</v>
      </c>
      <c r="O2351" s="14">
        <v>1600</v>
      </c>
      <c r="P2351" s="14">
        <v>1000</v>
      </c>
      <c r="Q2351" s="5">
        <f>Table1[[#This Row],[Sales]]-Table1[[#This Row],[Cost]]</f>
        <v>600</v>
      </c>
      <c r="R2351" s="12" t="s">
        <v>77</v>
      </c>
      <c r="S2351" s="12" t="s">
        <v>10</v>
      </c>
      <c r="T2351" s="12" t="s">
        <v>11</v>
      </c>
      <c r="U2351" s="12" t="s">
        <v>12</v>
      </c>
      <c r="V2351" s="6">
        <f>Table1[[#This Row],[Profit]]/Table1[[#This Row],[Sales]]</f>
        <v>0.375</v>
      </c>
      <c r="W2351" s="12">
        <f>[1]!Table1[[#This Row],[Sales]]-[1]!Table1[[#This Row],[Cost]]-[1]!Table1[[#This Row],[Profit]]</f>
        <v>0</v>
      </c>
      <c r="X2351" s="12">
        <f>[1]!Table1[[#This Row],[Quantity]]*[1]!Table1[[#This Row],[Unit_Price]]</f>
        <v>1600</v>
      </c>
      <c r="Y2351" s="16">
        <f>[1]!Table1[[#This Row],[Gross_Sales]]*[1]!Table1[[#This Row],[Discount]]</f>
        <v>0</v>
      </c>
      <c r="Z2351" s="17">
        <f>[1]!Table1[[#This Row],[Gross_Sales]]*[1]!Table1[[#This Row],[Discount_amount]]</f>
        <v>0</v>
      </c>
      <c r="AA2351" s="15">
        <f>IFERROR([1]!Table1[[#This Row],[Profit]]/[1]!Table1[[#This Row],[Sales]],0)</f>
        <v>0.375</v>
      </c>
      <c r="AB2351" s="12">
        <f>YEAR([1]!Table1[[#This Row],[Order_Date]])</f>
        <v>2024</v>
      </c>
      <c r="AC2351" s="12">
        <f>MONTH([1]!Table1[[#This Row],[Order_Date]])</f>
        <v>5</v>
      </c>
      <c r="AD2351" s="12" t="str">
        <f t="shared" si="108"/>
        <v>May</v>
      </c>
      <c r="AE2351" s="12" t="str">
        <f t="shared" si="109"/>
        <v>Q2</v>
      </c>
      <c r="AF2351" s="12" t="str">
        <f t="shared" si="110"/>
        <v>2024-May</v>
      </c>
      <c r="AG2351" s="12">
        <f>COUNTIF(C:C,Table1[[#This Row],[Customer_ID]])</f>
        <v>8</v>
      </c>
      <c r="AH2351" s="18" t="e">
        <f>IF([1]!Table1[[#This Row],[Customer_order_count]] &gt;= 10,"FREQUENT",IF([1]!Table1[[#This Row],[Customer_order_count]] &lt;= 10,"REGULAR","OCASSIONAL"))</f>
        <v>#REF!</v>
      </c>
    </row>
    <row r="2352" spans="1:34" x14ac:dyDescent="0.25">
      <c r="A2352" s="1" t="s">
        <v>3207</v>
      </c>
      <c r="B2352" s="2">
        <v>45806</v>
      </c>
      <c r="C2352" s="3" t="s">
        <v>447</v>
      </c>
      <c r="D2352" s="4" t="s">
        <v>448</v>
      </c>
      <c r="E2352" s="4" t="s">
        <v>16</v>
      </c>
      <c r="F2352" s="5">
        <v>21</v>
      </c>
      <c r="G2352" s="3" t="s">
        <v>275</v>
      </c>
      <c r="H2352" s="3" t="s">
        <v>276</v>
      </c>
      <c r="I2352" s="3" t="s">
        <v>6</v>
      </c>
      <c r="J2352" s="3" t="s">
        <v>7</v>
      </c>
      <c r="K2352" s="3" t="s">
        <v>8</v>
      </c>
      <c r="L2352" s="5">
        <v>4</v>
      </c>
      <c r="M2352" s="5">
        <v>7000</v>
      </c>
      <c r="N2352" s="6">
        <v>0.1</v>
      </c>
      <c r="O2352" s="5">
        <v>25200</v>
      </c>
      <c r="P2352" s="5">
        <v>20800</v>
      </c>
      <c r="Q2352" s="5">
        <f>Table1[[#This Row],[Sales]]-Table1[[#This Row],[Cost]]</f>
        <v>4400</v>
      </c>
      <c r="R2352" s="3" t="s">
        <v>98</v>
      </c>
      <c r="S2352" s="3" t="s">
        <v>10</v>
      </c>
      <c r="T2352" s="3" t="s">
        <v>11</v>
      </c>
      <c r="U2352" s="3" t="s">
        <v>27</v>
      </c>
      <c r="V2352" s="6">
        <f>Table1[[#This Row],[Profit]]/Table1[[#This Row],[Sales]]</f>
        <v>0.17460317460317459</v>
      </c>
      <c r="W2352" s="3">
        <f>[1]!Table1[[#This Row],[Sales]]-[1]!Table1[[#This Row],[Cost]]-[1]!Table1[[#This Row],[Profit]]</f>
        <v>0</v>
      </c>
      <c r="X2352" s="3">
        <f>[1]!Table1[[#This Row],[Quantity]]*[1]!Table1[[#This Row],[Unit_Price]]</f>
        <v>28000</v>
      </c>
      <c r="Y2352" s="7">
        <f>[1]!Table1[[#This Row],[Gross_Sales]]*[1]!Table1[[#This Row],[Discount]]</f>
        <v>2800</v>
      </c>
      <c r="Z2352" s="8">
        <f>[1]!Table1[[#This Row],[Gross_Sales]]*[1]!Table1[[#This Row],[Discount_amount]]</f>
        <v>78400000</v>
      </c>
      <c r="AA2352" s="6">
        <f>IFERROR([1]!Table1[[#This Row],[Profit]]/[1]!Table1[[#This Row],[Sales]],0)</f>
        <v>0.17460317460317459</v>
      </c>
      <c r="AB2352" s="3">
        <f>YEAR([1]!Table1[[#This Row],[Order_Date]])</f>
        <v>2025</v>
      </c>
      <c r="AC2352" s="3">
        <f>MONTH([1]!Table1[[#This Row],[Order_Date]])</f>
        <v>5</v>
      </c>
      <c r="AD2352" s="3" t="str">
        <f t="shared" si="108"/>
        <v>May</v>
      </c>
      <c r="AE2352" s="3" t="str">
        <f t="shared" si="109"/>
        <v>Q2</v>
      </c>
      <c r="AF2352" s="3" t="str">
        <f t="shared" si="110"/>
        <v>2025-May</v>
      </c>
      <c r="AG2352" s="3">
        <f>COUNTIF(C:C,Table1[[#This Row],[Customer_ID]])</f>
        <v>22</v>
      </c>
      <c r="AH2352" s="9" t="e">
        <f>IF([1]!Table1[[#This Row],[Customer_order_count]] &gt;= 10,"FREQUENT",IF([1]!Table1[[#This Row],[Customer_order_count]] &lt;= 10,"REGULAR","OCASSIONAL"))</f>
        <v>#REF!</v>
      </c>
    </row>
    <row r="2353" spans="1:34" x14ac:dyDescent="0.25">
      <c r="A2353" s="10" t="s">
        <v>3208</v>
      </c>
      <c r="B2353" s="11">
        <v>45380</v>
      </c>
      <c r="C2353" s="12" t="s">
        <v>938</v>
      </c>
      <c r="D2353" s="12" t="s">
        <v>760</v>
      </c>
      <c r="E2353" s="12" t="s">
        <v>16</v>
      </c>
      <c r="F2353" s="12">
        <v>51</v>
      </c>
      <c r="G2353" s="12" t="s">
        <v>339</v>
      </c>
      <c r="H2353" s="12" t="s">
        <v>285</v>
      </c>
      <c r="I2353" s="12" t="s">
        <v>109</v>
      </c>
      <c r="J2353" s="12" t="s">
        <v>110</v>
      </c>
      <c r="K2353" s="12" t="s">
        <v>8</v>
      </c>
      <c r="L2353" s="12">
        <v>1</v>
      </c>
      <c r="M2353" s="12">
        <v>4000</v>
      </c>
      <c r="N2353" s="12">
        <v>0.1</v>
      </c>
      <c r="O2353" s="12">
        <v>3600</v>
      </c>
      <c r="P2353" s="12">
        <v>2900</v>
      </c>
      <c r="Q2353" s="5">
        <f>Table1[[#This Row],[Sales]]-Table1[[#This Row],[Cost]]</f>
        <v>700</v>
      </c>
      <c r="R2353" s="12" t="s">
        <v>26</v>
      </c>
      <c r="S2353" s="12" t="s">
        <v>287</v>
      </c>
      <c r="T2353" s="12" t="s">
        <v>18</v>
      </c>
      <c r="U2353" s="12" t="s">
        <v>27</v>
      </c>
      <c r="V2353" s="6">
        <f>Table1[[#This Row],[Profit]]/Table1[[#This Row],[Sales]]</f>
        <v>0.19444444444444445</v>
      </c>
      <c r="W2353" s="12">
        <f>[1]!Table1[[#This Row],[Sales]]-[1]!Table1[[#This Row],[Cost]]-[1]!Table1[[#This Row],[Profit]]</f>
        <v>-5800</v>
      </c>
      <c r="X2353" s="12">
        <f>[1]!Table1[[#This Row],[Quantity]]*[1]!Table1[[#This Row],[Unit_Price]]</f>
        <v>4000</v>
      </c>
      <c r="Y2353" s="12">
        <f>[1]!Table1[[#This Row],[Gross_Sales]]*[1]!Table1[[#This Row],[Discount]]</f>
        <v>400</v>
      </c>
      <c r="Z2353" s="12">
        <f>[1]!Table1[[#This Row],[Gross_Sales]]*[1]!Table1[[#This Row],[Discount_amount]]</f>
        <v>1600000</v>
      </c>
      <c r="AA2353" s="12">
        <f>IFERROR([1]!Table1[[#This Row],[Profit]]/[1]!Table1[[#This Row],[Sales]],0)</f>
        <v>0.19444444444444445</v>
      </c>
      <c r="AB2353" s="12">
        <f>YEAR([1]!Table1[[#This Row],[Order_Date]])</f>
        <v>2024</v>
      </c>
      <c r="AC2353" s="12">
        <f>MONTH([1]!Table1[[#This Row],[Order_Date]])</f>
        <v>3</v>
      </c>
      <c r="AD2353" s="12" t="str">
        <f t="shared" si="108"/>
        <v>Mar</v>
      </c>
      <c r="AE2353" s="12" t="str">
        <f t="shared" si="109"/>
        <v>Q1</v>
      </c>
      <c r="AF2353" s="12" t="str">
        <f t="shared" si="110"/>
        <v>2024-Mar</v>
      </c>
      <c r="AG2353" s="12">
        <f>COUNTIF(C:C,Table1[[#This Row],[Customer_ID]])</f>
        <v>9</v>
      </c>
      <c r="AH2353" s="18" t="e">
        <f>IF([1]!Table1[[#This Row],[Customer_order_count]] &gt;= 10,"FREQUENT",IF([1]!Table1[[#This Row],[Customer_order_count]] &lt;= 10,"REGULAR","OCASSIONAL"))</f>
        <v>#REF!</v>
      </c>
    </row>
    <row r="2354" spans="1:34" x14ac:dyDescent="0.25">
      <c r="A2354" s="1" t="s">
        <v>3209</v>
      </c>
      <c r="B2354" s="2">
        <v>45493</v>
      </c>
      <c r="C2354" s="3" t="s">
        <v>1219</v>
      </c>
      <c r="D2354" s="4" t="s">
        <v>972</v>
      </c>
      <c r="E2354" s="4" t="s">
        <v>3</v>
      </c>
      <c r="F2354" s="5">
        <v>31</v>
      </c>
      <c r="G2354" s="3" t="s">
        <v>269</v>
      </c>
      <c r="H2354" s="3" t="s">
        <v>270</v>
      </c>
      <c r="I2354" s="3" t="s">
        <v>44</v>
      </c>
      <c r="J2354" s="3" t="s">
        <v>45</v>
      </c>
      <c r="K2354" s="3" t="s">
        <v>46</v>
      </c>
      <c r="L2354" s="5">
        <v>1</v>
      </c>
      <c r="M2354" s="5">
        <v>2500</v>
      </c>
      <c r="N2354" s="6">
        <v>0.2</v>
      </c>
      <c r="O2354" s="5">
        <v>2000</v>
      </c>
      <c r="P2354" s="5">
        <v>1500</v>
      </c>
      <c r="Q2354" s="5">
        <f>Table1[[#This Row],[Sales]]-Table1[[#This Row],[Cost]]</f>
        <v>500</v>
      </c>
      <c r="R2354" s="3" t="s">
        <v>17</v>
      </c>
      <c r="S2354" s="3" t="s">
        <v>10</v>
      </c>
      <c r="T2354" s="3" t="s">
        <v>33</v>
      </c>
      <c r="U2354" s="3" t="s">
        <v>19</v>
      </c>
      <c r="V2354" s="6">
        <f>Table1[[#This Row],[Profit]]/Table1[[#This Row],[Sales]]</f>
        <v>0.25</v>
      </c>
      <c r="W2354" s="3">
        <f>[1]!Table1[[#This Row],[Sales]]-[1]!Table1[[#This Row],[Cost]]-[1]!Table1[[#This Row],[Profit]]</f>
        <v>0</v>
      </c>
      <c r="X2354" s="3">
        <f>[1]!Table1[[#This Row],[Quantity]]*[1]!Table1[[#This Row],[Unit_Price]]</f>
        <v>2500</v>
      </c>
      <c r="Y2354" s="7">
        <f>[1]!Table1[[#This Row],[Gross_Sales]]*[1]!Table1[[#This Row],[Discount]]</f>
        <v>500</v>
      </c>
      <c r="Z2354" s="8">
        <f>[1]!Table1[[#This Row],[Gross_Sales]]*[1]!Table1[[#This Row],[Discount_amount]]</f>
        <v>1250000</v>
      </c>
      <c r="AA2354" s="6">
        <f>IFERROR([1]!Table1[[#This Row],[Profit]]/[1]!Table1[[#This Row],[Sales]],0)</f>
        <v>0.25</v>
      </c>
      <c r="AB2354" s="3">
        <f>YEAR([1]!Table1[[#This Row],[Order_Date]])</f>
        <v>2024</v>
      </c>
      <c r="AC2354" s="3">
        <f>MONTH([1]!Table1[[#This Row],[Order_Date]])</f>
        <v>7</v>
      </c>
      <c r="AD2354" s="3" t="str">
        <f t="shared" si="108"/>
        <v>Jul</v>
      </c>
      <c r="AE2354" s="3" t="str">
        <f t="shared" si="109"/>
        <v>Q3</v>
      </c>
      <c r="AF2354" s="3" t="str">
        <f t="shared" si="110"/>
        <v>2024-Jul</v>
      </c>
      <c r="AG2354" s="3">
        <f>COUNTIF(C:C,Table1[[#This Row],[Customer_ID]])</f>
        <v>3</v>
      </c>
      <c r="AH2354" s="9" t="e">
        <f>IF([1]!Table1[[#This Row],[Customer_order_count]] &gt;= 10,"FREQUENT",IF([1]!Table1[[#This Row],[Customer_order_count]] &lt;= 10,"REGULAR","OCASSIONAL"))</f>
        <v>#REF!</v>
      </c>
    </row>
    <row r="2355" spans="1:34" x14ac:dyDescent="0.25">
      <c r="A2355" s="10" t="s">
        <v>3210</v>
      </c>
      <c r="B2355" s="11">
        <v>45516</v>
      </c>
      <c r="C2355" s="12" t="s">
        <v>753</v>
      </c>
      <c r="D2355" s="13" t="s">
        <v>754</v>
      </c>
      <c r="E2355" s="13" t="s">
        <v>16</v>
      </c>
      <c r="F2355" s="14">
        <v>59</v>
      </c>
      <c r="G2355" s="12" t="s">
        <v>407</v>
      </c>
      <c r="H2355" s="12" t="s">
        <v>285</v>
      </c>
      <c r="I2355" s="12" t="s">
        <v>102</v>
      </c>
      <c r="J2355" s="12" t="s">
        <v>103</v>
      </c>
      <c r="K2355" s="12" t="s">
        <v>25</v>
      </c>
      <c r="L2355" s="14">
        <v>1</v>
      </c>
      <c r="M2355" s="14">
        <v>28000</v>
      </c>
      <c r="N2355" s="15">
        <v>0.2</v>
      </c>
      <c r="O2355" s="14">
        <v>22400</v>
      </c>
      <c r="P2355" s="14">
        <v>21000</v>
      </c>
      <c r="Q2355" s="5">
        <f>Table1[[#This Row],[Sales]]-Table1[[#This Row],[Cost]]</f>
        <v>1400</v>
      </c>
      <c r="R2355" s="12" t="s">
        <v>17</v>
      </c>
      <c r="S2355" s="12" t="s">
        <v>10</v>
      </c>
      <c r="T2355" s="12" t="s">
        <v>33</v>
      </c>
      <c r="U2355" s="12" t="s">
        <v>27</v>
      </c>
      <c r="V2355" s="6">
        <f>Table1[[#This Row],[Profit]]/Table1[[#This Row],[Sales]]</f>
        <v>6.25E-2</v>
      </c>
      <c r="W2355" s="12">
        <f>[1]!Table1[[#This Row],[Sales]]-[1]!Table1[[#This Row],[Cost]]-[1]!Table1[[#This Row],[Profit]]</f>
        <v>0</v>
      </c>
      <c r="X2355" s="12">
        <f>[1]!Table1[[#This Row],[Quantity]]*[1]!Table1[[#This Row],[Unit_Price]]</f>
        <v>28000</v>
      </c>
      <c r="Y2355" s="16">
        <f>[1]!Table1[[#This Row],[Gross_Sales]]*[1]!Table1[[#This Row],[Discount]]</f>
        <v>5600</v>
      </c>
      <c r="Z2355" s="17">
        <f>[1]!Table1[[#This Row],[Gross_Sales]]*[1]!Table1[[#This Row],[Discount_amount]]</f>
        <v>156800000</v>
      </c>
      <c r="AA2355" s="15">
        <f>IFERROR([1]!Table1[[#This Row],[Profit]]/[1]!Table1[[#This Row],[Sales]],0)</f>
        <v>6.25E-2</v>
      </c>
      <c r="AB2355" s="12">
        <f>YEAR([1]!Table1[[#This Row],[Order_Date]])</f>
        <v>2024</v>
      </c>
      <c r="AC2355" s="12">
        <f>MONTH([1]!Table1[[#This Row],[Order_Date]])</f>
        <v>8</v>
      </c>
      <c r="AD2355" s="12" t="str">
        <f t="shared" si="108"/>
        <v>Aug</v>
      </c>
      <c r="AE2355" s="12" t="str">
        <f t="shared" si="109"/>
        <v>Q3</v>
      </c>
      <c r="AF2355" s="12" t="str">
        <f t="shared" si="110"/>
        <v>2024-Aug</v>
      </c>
      <c r="AG2355" s="12">
        <f>COUNTIF(C:C,Table1[[#This Row],[Customer_ID]])</f>
        <v>19</v>
      </c>
      <c r="AH2355" s="18" t="e">
        <f>IF([1]!Table1[[#This Row],[Customer_order_count]] &gt;= 10,"FREQUENT",IF([1]!Table1[[#This Row],[Customer_order_count]] &lt;= 10,"REGULAR","OCASSIONAL"))</f>
        <v>#REF!</v>
      </c>
    </row>
    <row r="2356" spans="1:34" x14ac:dyDescent="0.25">
      <c r="A2356" s="1" t="s">
        <v>3211</v>
      </c>
      <c r="B2356" s="2">
        <v>45986</v>
      </c>
      <c r="C2356" s="3" t="s">
        <v>2615</v>
      </c>
      <c r="D2356" s="4" t="s">
        <v>2616</v>
      </c>
      <c r="E2356" s="4" t="s">
        <v>3</v>
      </c>
      <c r="F2356" s="5">
        <v>23</v>
      </c>
      <c r="G2356" s="3" t="s">
        <v>312</v>
      </c>
      <c r="H2356" s="3" t="s">
        <v>276</v>
      </c>
      <c r="I2356" s="3" t="s">
        <v>51</v>
      </c>
      <c r="J2356" s="3" t="s">
        <v>52</v>
      </c>
      <c r="K2356" s="3" t="s">
        <v>8</v>
      </c>
      <c r="L2356" s="5">
        <v>1</v>
      </c>
      <c r="M2356" s="5">
        <v>4500</v>
      </c>
      <c r="N2356" s="6">
        <v>0.1</v>
      </c>
      <c r="O2356" s="5">
        <v>4050</v>
      </c>
      <c r="P2356" s="5">
        <v>3200</v>
      </c>
      <c r="Q2356" s="5">
        <f>Table1[[#This Row],[Sales]]-Table1[[#This Row],[Cost]]</f>
        <v>850</v>
      </c>
      <c r="R2356" s="3" t="s">
        <v>26</v>
      </c>
      <c r="S2356" s="3" t="s">
        <v>10</v>
      </c>
      <c r="T2356" s="3" t="s">
        <v>40</v>
      </c>
      <c r="U2356" s="3" t="s">
        <v>19</v>
      </c>
      <c r="V2356" s="6">
        <f>Table1[[#This Row],[Profit]]/Table1[[#This Row],[Sales]]</f>
        <v>0.20987654320987653</v>
      </c>
      <c r="W2356" s="3">
        <f>[1]!Table1[[#This Row],[Sales]]-[1]!Table1[[#This Row],[Cost]]-[1]!Table1[[#This Row],[Profit]]</f>
        <v>0</v>
      </c>
      <c r="X2356" s="3">
        <f>[1]!Table1[[#This Row],[Quantity]]*[1]!Table1[[#This Row],[Unit_Price]]</f>
        <v>4500</v>
      </c>
      <c r="Y2356" s="7">
        <f>[1]!Table1[[#This Row],[Gross_Sales]]*[1]!Table1[[#This Row],[Discount]]</f>
        <v>450</v>
      </c>
      <c r="Z2356" s="8">
        <f>[1]!Table1[[#This Row],[Gross_Sales]]*[1]!Table1[[#This Row],[Discount_amount]]</f>
        <v>2025000</v>
      </c>
      <c r="AA2356" s="6">
        <f>IFERROR([1]!Table1[[#This Row],[Profit]]/[1]!Table1[[#This Row],[Sales]],0)</f>
        <v>0.20987654320987653</v>
      </c>
      <c r="AB2356" s="3">
        <f>YEAR([1]!Table1[[#This Row],[Order_Date]])</f>
        <v>2025</v>
      </c>
      <c r="AC2356" s="3">
        <f>MONTH([1]!Table1[[#This Row],[Order_Date]])</f>
        <v>11</v>
      </c>
      <c r="AD2356" s="3" t="str">
        <f t="shared" si="108"/>
        <v>Nov</v>
      </c>
      <c r="AE2356" s="3" t="str">
        <f t="shared" si="109"/>
        <v>Q4</v>
      </c>
      <c r="AF2356" s="3" t="str">
        <f t="shared" si="110"/>
        <v>2025-Nov</v>
      </c>
      <c r="AG2356" s="3">
        <f>COUNTIF(C:C,Table1[[#This Row],[Customer_ID]])</f>
        <v>5</v>
      </c>
      <c r="AH2356" s="9" t="e">
        <f>IF([1]!Table1[[#This Row],[Customer_order_count]] &gt;= 10,"FREQUENT",IF([1]!Table1[[#This Row],[Customer_order_count]] &lt;= 10,"REGULAR","OCASSIONAL"))</f>
        <v>#REF!</v>
      </c>
    </row>
    <row r="2357" spans="1:34" x14ac:dyDescent="0.25">
      <c r="A2357" s="10" t="s">
        <v>3212</v>
      </c>
      <c r="B2357" s="11">
        <v>45392</v>
      </c>
      <c r="C2357" s="12" t="s">
        <v>2627</v>
      </c>
      <c r="D2357" s="13" t="s">
        <v>1275</v>
      </c>
      <c r="E2357" s="13" t="s">
        <v>3</v>
      </c>
      <c r="F2357" s="14">
        <v>35</v>
      </c>
      <c r="G2357" s="12" t="s">
        <v>317</v>
      </c>
      <c r="H2357" s="12" t="s">
        <v>5</v>
      </c>
      <c r="I2357" s="12" t="s">
        <v>37</v>
      </c>
      <c r="J2357" s="12" t="s">
        <v>38</v>
      </c>
      <c r="K2357" s="12" t="s">
        <v>39</v>
      </c>
      <c r="L2357" s="14">
        <v>1</v>
      </c>
      <c r="M2357" s="14">
        <v>900</v>
      </c>
      <c r="N2357" s="15">
        <v>0.15</v>
      </c>
      <c r="O2357" s="14">
        <v>765</v>
      </c>
      <c r="P2357" s="14">
        <v>550</v>
      </c>
      <c r="Q2357" s="5">
        <f>Table1[[#This Row],[Sales]]-Table1[[#This Row],[Cost]]</f>
        <v>215</v>
      </c>
      <c r="R2357" s="12" t="s">
        <v>77</v>
      </c>
      <c r="S2357" s="12" t="s">
        <v>10</v>
      </c>
      <c r="T2357" s="12" t="s">
        <v>11</v>
      </c>
      <c r="U2357" s="12" t="s">
        <v>19</v>
      </c>
      <c r="V2357" s="6">
        <f>Table1[[#This Row],[Profit]]/Table1[[#This Row],[Sales]]</f>
        <v>0.28104575163398693</v>
      </c>
      <c r="W2357" s="12">
        <f>[1]!Table1[[#This Row],[Sales]]-[1]!Table1[[#This Row],[Cost]]-[1]!Table1[[#This Row],[Profit]]</f>
        <v>0</v>
      </c>
      <c r="X2357" s="12">
        <f>[1]!Table1[[#This Row],[Quantity]]*[1]!Table1[[#This Row],[Unit_Price]]</f>
        <v>900</v>
      </c>
      <c r="Y2357" s="16">
        <f>[1]!Table1[[#This Row],[Gross_Sales]]*[1]!Table1[[#This Row],[Discount]]</f>
        <v>135</v>
      </c>
      <c r="Z2357" s="17">
        <f>[1]!Table1[[#This Row],[Gross_Sales]]*[1]!Table1[[#This Row],[Discount_amount]]</f>
        <v>121500</v>
      </c>
      <c r="AA2357" s="15">
        <f>IFERROR([1]!Table1[[#This Row],[Profit]]/[1]!Table1[[#This Row],[Sales]],0)</f>
        <v>0.28104575163398693</v>
      </c>
      <c r="AB2357" s="12">
        <f>YEAR([1]!Table1[[#This Row],[Order_Date]])</f>
        <v>2024</v>
      </c>
      <c r="AC2357" s="12">
        <f>MONTH([1]!Table1[[#This Row],[Order_Date]])</f>
        <v>4</v>
      </c>
      <c r="AD2357" s="12" t="str">
        <f t="shared" si="108"/>
        <v>Apr</v>
      </c>
      <c r="AE2357" s="12" t="str">
        <f t="shared" si="109"/>
        <v>Q2</v>
      </c>
      <c r="AF2357" s="12" t="str">
        <f t="shared" si="110"/>
        <v>2024-Apr</v>
      </c>
      <c r="AG2357" s="12">
        <f>COUNTIF(C:C,Table1[[#This Row],[Customer_ID]])</f>
        <v>3</v>
      </c>
      <c r="AH2357" s="18" t="e">
        <f>IF([1]!Table1[[#This Row],[Customer_order_count]] &gt;= 10,"FREQUENT",IF([1]!Table1[[#This Row],[Customer_order_count]] &lt;= 10,"REGULAR","OCASSIONAL"))</f>
        <v>#REF!</v>
      </c>
    </row>
    <row r="2358" spans="1:34" x14ac:dyDescent="0.25">
      <c r="A2358" s="1" t="s">
        <v>3213</v>
      </c>
      <c r="B2358" s="2">
        <v>45469</v>
      </c>
      <c r="C2358" s="3" t="s">
        <v>2078</v>
      </c>
      <c r="D2358" s="4" t="s">
        <v>936</v>
      </c>
      <c r="E2358" s="4" t="s">
        <v>16</v>
      </c>
      <c r="F2358" s="5">
        <v>49</v>
      </c>
      <c r="G2358" s="3" t="s">
        <v>280</v>
      </c>
      <c r="H2358" s="3" t="s">
        <v>270</v>
      </c>
      <c r="I2358" s="3" t="s">
        <v>81</v>
      </c>
      <c r="J2358" s="3" t="s">
        <v>82</v>
      </c>
      <c r="K2358" s="3" t="s">
        <v>58</v>
      </c>
      <c r="L2358" s="5">
        <v>1</v>
      </c>
      <c r="M2358" s="5">
        <v>3500</v>
      </c>
      <c r="N2358" s="6">
        <v>0.1</v>
      </c>
      <c r="O2358" s="5">
        <v>3150</v>
      </c>
      <c r="P2358" s="5">
        <v>2500</v>
      </c>
      <c r="Q2358" s="5">
        <f>Table1[[#This Row],[Sales]]-Table1[[#This Row],[Cost]]</f>
        <v>650</v>
      </c>
      <c r="R2358" s="3" t="s">
        <v>17</v>
      </c>
      <c r="S2358" s="3" t="s">
        <v>10</v>
      </c>
      <c r="T2358" s="3" t="s">
        <v>11</v>
      </c>
      <c r="U2358" s="3" t="s">
        <v>12</v>
      </c>
      <c r="V2358" s="6">
        <f>Table1[[#This Row],[Profit]]/Table1[[#This Row],[Sales]]</f>
        <v>0.20634920634920634</v>
      </c>
      <c r="W2358" s="3">
        <f>[1]!Table1[[#This Row],[Sales]]-[1]!Table1[[#This Row],[Cost]]-[1]!Table1[[#This Row],[Profit]]</f>
        <v>0</v>
      </c>
      <c r="X2358" s="3">
        <f>[1]!Table1[[#This Row],[Quantity]]*[1]!Table1[[#This Row],[Unit_Price]]</f>
        <v>3500</v>
      </c>
      <c r="Y2358" s="7">
        <f>[1]!Table1[[#This Row],[Gross_Sales]]*[1]!Table1[[#This Row],[Discount]]</f>
        <v>350</v>
      </c>
      <c r="Z2358" s="8">
        <f>[1]!Table1[[#This Row],[Gross_Sales]]*[1]!Table1[[#This Row],[Discount_amount]]</f>
        <v>1225000</v>
      </c>
      <c r="AA2358" s="6">
        <f>IFERROR([1]!Table1[[#This Row],[Profit]]/[1]!Table1[[#This Row],[Sales]],0)</f>
        <v>0.20634920634920634</v>
      </c>
      <c r="AB2358" s="3">
        <f>YEAR([1]!Table1[[#This Row],[Order_Date]])</f>
        <v>2024</v>
      </c>
      <c r="AC2358" s="3">
        <f>MONTH([1]!Table1[[#This Row],[Order_Date]])</f>
        <v>6</v>
      </c>
      <c r="AD2358" s="3" t="str">
        <f t="shared" si="108"/>
        <v>Jun</v>
      </c>
      <c r="AE2358" s="3" t="str">
        <f t="shared" si="109"/>
        <v>Q2</v>
      </c>
      <c r="AF2358" s="3" t="str">
        <f t="shared" si="110"/>
        <v>2024-Jun</v>
      </c>
      <c r="AG2358" s="3">
        <f>COUNTIF(C:C,Table1[[#This Row],[Customer_ID]])</f>
        <v>7</v>
      </c>
      <c r="AH2358" s="9" t="e">
        <f>IF([1]!Table1[[#This Row],[Customer_order_count]] &gt;= 10,"FREQUENT",IF([1]!Table1[[#This Row],[Customer_order_count]] &lt;= 10,"REGULAR","OCASSIONAL"))</f>
        <v>#REF!</v>
      </c>
    </row>
    <row r="2359" spans="1:34" x14ac:dyDescent="0.25">
      <c r="A2359" s="10" t="s">
        <v>3214</v>
      </c>
      <c r="B2359" s="11">
        <v>45884</v>
      </c>
      <c r="C2359" s="12" t="s">
        <v>1034</v>
      </c>
      <c r="D2359" s="13" t="s">
        <v>1035</v>
      </c>
      <c r="E2359" s="13" t="s">
        <v>16</v>
      </c>
      <c r="F2359" s="14">
        <v>54</v>
      </c>
      <c r="G2359" s="12" t="s">
        <v>339</v>
      </c>
      <c r="H2359" s="12" t="s">
        <v>285</v>
      </c>
      <c r="I2359" s="12" t="s">
        <v>176</v>
      </c>
      <c r="J2359" s="12" t="s">
        <v>177</v>
      </c>
      <c r="K2359" s="12" t="s">
        <v>25</v>
      </c>
      <c r="L2359" s="14">
        <v>1</v>
      </c>
      <c r="M2359" s="14">
        <v>22000</v>
      </c>
      <c r="N2359" s="15">
        <v>0.15</v>
      </c>
      <c r="O2359" s="14">
        <v>18700</v>
      </c>
      <c r="P2359" s="14">
        <v>16500</v>
      </c>
      <c r="Q2359" s="5">
        <f>Table1[[#This Row],[Sales]]-Table1[[#This Row],[Cost]]</f>
        <v>2200</v>
      </c>
      <c r="R2359" s="12" t="s">
        <v>9</v>
      </c>
      <c r="S2359" s="12" t="s">
        <v>10</v>
      </c>
      <c r="T2359" s="12" t="s">
        <v>33</v>
      </c>
      <c r="U2359" s="12" t="s">
        <v>27</v>
      </c>
      <c r="V2359" s="6">
        <f>Table1[[#This Row],[Profit]]/Table1[[#This Row],[Sales]]</f>
        <v>0.11764705882352941</v>
      </c>
      <c r="W2359" s="12">
        <f>[1]!Table1[[#This Row],[Sales]]-[1]!Table1[[#This Row],[Cost]]-[1]!Table1[[#This Row],[Profit]]</f>
        <v>0</v>
      </c>
      <c r="X2359" s="12">
        <f>[1]!Table1[[#This Row],[Quantity]]*[1]!Table1[[#This Row],[Unit_Price]]</f>
        <v>22000</v>
      </c>
      <c r="Y2359" s="16">
        <f>[1]!Table1[[#This Row],[Gross_Sales]]*[1]!Table1[[#This Row],[Discount]]</f>
        <v>3300</v>
      </c>
      <c r="Z2359" s="17">
        <f>[1]!Table1[[#This Row],[Gross_Sales]]*[1]!Table1[[#This Row],[Discount_amount]]</f>
        <v>72600000</v>
      </c>
      <c r="AA2359" s="15">
        <f>IFERROR([1]!Table1[[#This Row],[Profit]]/[1]!Table1[[#This Row],[Sales]],0)</f>
        <v>0.11764705882352941</v>
      </c>
      <c r="AB2359" s="12">
        <f>YEAR([1]!Table1[[#This Row],[Order_Date]])</f>
        <v>2025</v>
      </c>
      <c r="AC2359" s="12">
        <f>MONTH([1]!Table1[[#This Row],[Order_Date]])</f>
        <v>8</v>
      </c>
      <c r="AD2359" s="12" t="str">
        <f t="shared" si="108"/>
        <v>Aug</v>
      </c>
      <c r="AE2359" s="12" t="str">
        <f t="shared" si="109"/>
        <v>Q3</v>
      </c>
      <c r="AF2359" s="12" t="str">
        <f t="shared" si="110"/>
        <v>2025-Aug</v>
      </c>
      <c r="AG2359" s="12">
        <f>COUNTIF(C:C,Table1[[#This Row],[Customer_ID]])</f>
        <v>6</v>
      </c>
      <c r="AH2359" s="18" t="e">
        <f>IF([1]!Table1[[#This Row],[Customer_order_count]] &gt;= 10,"FREQUENT",IF([1]!Table1[[#This Row],[Customer_order_count]] &lt;= 10,"REGULAR","OCASSIONAL"))</f>
        <v>#REF!</v>
      </c>
    </row>
    <row r="2360" spans="1:34" x14ac:dyDescent="0.25">
      <c r="A2360" s="1" t="s">
        <v>3215</v>
      </c>
      <c r="B2360" s="2">
        <v>45430</v>
      </c>
      <c r="C2360" s="3" t="s">
        <v>1624</v>
      </c>
      <c r="D2360" s="4" t="s">
        <v>1625</v>
      </c>
      <c r="E2360" s="4" t="s">
        <v>3</v>
      </c>
      <c r="F2360" s="5">
        <v>47</v>
      </c>
      <c r="G2360" s="3" t="s">
        <v>284</v>
      </c>
      <c r="H2360" s="3" t="s">
        <v>285</v>
      </c>
      <c r="I2360" s="3" t="s">
        <v>44</v>
      </c>
      <c r="J2360" s="3" t="s">
        <v>45</v>
      </c>
      <c r="K2360" s="3" t="s">
        <v>46</v>
      </c>
      <c r="L2360" s="5">
        <v>1</v>
      </c>
      <c r="M2360" s="5">
        <v>2500</v>
      </c>
      <c r="N2360" s="6">
        <v>0.05</v>
      </c>
      <c r="O2360" s="5">
        <v>2375</v>
      </c>
      <c r="P2360" s="5">
        <v>1500</v>
      </c>
      <c r="Q2360" s="5">
        <f>Table1[[#This Row],[Sales]]-Table1[[#This Row],[Cost]]</f>
        <v>875</v>
      </c>
      <c r="R2360" s="3" t="s">
        <v>17</v>
      </c>
      <c r="S2360" s="3" t="s">
        <v>10</v>
      </c>
      <c r="T2360" s="3" t="s">
        <v>11</v>
      </c>
      <c r="U2360" s="3" t="s">
        <v>12</v>
      </c>
      <c r="V2360" s="6">
        <f>Table1[[#This Row],[Profit]]/Table1[[#This Row],[Sales]]</f>
        <v>0.36842105263157893</v>
      </c>
      <c r="W2360" s="3">
        <f>[1]!Table1[[#This Row],[Sales]]-[1]!Table1[[#This Row],[Cost]]-[1]!Table1[[#This Row],[Profit]]</f>
        <v>0</v>
      </c>
      <c r="X2360" s="3">
        <f>[1]!Table1[[#This Row],[Quantity]]*[1]!Table1[[#This Row],[Unit_Price]]</f>
        <v>2500</v>
      </c>
      <c r="Y2360" s="7">
        <f>[1]!Table1[[#This Row],[Gross_Sales]]*[1]!Table1[[#This Row],[Discount]]</f>
        <v>125</v>
      </c>
      <c r="Z2360" s="8">
        <f>[1]!Table1[[#This Row],[Gross_Sales]]*[1]!Table1[[#This Row],[Discount_amount]]</f>
        <v>312500</v>
      </c>
      <c r="AA2360" s="6">
        <f>IFERROR([1]!Table1[[#This Row],[Profit]]/[1]!Table1[[#This Row],[Sales]],0)</f>
        <v>0.36842105263157893</v>
      </c>
      <c r="AB2360" s="3">
        <f>YEAR([1]!Table1[[#This Row],[Order_Date]])</f>
        <v>2024</v>
      </c>
      <c r="AC2360" s="3">
        <f>MONTH([1]!Table1[[#This Row],[Order_Date]])</f>
        <v>5</v>
      </c>
      <c r="AD2360" s="3" t="str">
        <f t="shared" si="108"/>
        <v>May</v>
      </c>
      <c r="AE2360" s="3" t="str">
        <f t="shared" si="109"/>
        <v>Q2</v>
      </c>
      <c r="AF2360" s="3" t="str">
        <f t="shared" si="110"/>
        <v>2024-May</v>
      </c>
      <c r="AG2360" s="3">
        <f>COUNTIF(C:C,Table1[[#This Row],[Customer_ID]])</f>
        <v>8</v>
      </c>
      <c r="AH2360" s="9" t="e">
        <f>IF([1]!Table1[[#This Row],[Customer_order_count]] &gt;= 10,"FREQUENT",IF([1]!Table1[[#This Row],[Customer_order_count]] &lt;= 10,"REGULAR","OCASSIONAL"))</f>
        <v>#REF!</v>
      </c>
    </row>
    <row r="2361" spans="1:34" x14ac:dyDescent="0.25">
      <c r="A2361" s="10" t="s">
        <v>3216</v>
      </c>
      <c r="B2361" s="11">
        <v>45379</v>
      </c>
      <c r="C2361" s="12" t="s">
        <v>3181</v>
      </c>
      <c r="D2361" s="13" t="s">
        <v>357</v>
      </c>
      <c r="E2361" s="13" t="s">
        <v>3</v>
      </c>
      <c r="F2361" s="14">
        <v>46</v>
      </c>
      <c r="G2361" s="12" t="s">
        <v>275</v>
      </c>
      <c r="H2361" s="12" t="s">
        <v>276</v>
      </c>
      <c r="I2361" s="12" t="s">
        <v>344</v>
      </c>
      <c r="J2361" s="12" t="s">
        <v>345</v>
      </c>
      <c r="K2361" s="12" t="s">
        <v>39</v>
      </c>
      <c r="L2361" s="14">
        <v>1</v>
      </c>
      <c r="M2361" s="14">
        <v>2200</v>
      </c>
      <c r="N2361" s="15">
        <v>0.05</v>
      </c>
      <c r="O2361" s="14">
        <v>2090</v>
      </c>
      <c r="P2361" s="14">
        <v>1400</v>
      </c>
      <c r="Q2361" s="5">
        <f>Table1[[#This Row],[Sales]]-Table1[[#This Row],[Cost]]</f>
        <v>690</v>
      </c>
      <c r="R2361" s="12" t="s">
        <v>17</v>
      </c>
      <c r="S2361" s="12" t="s">
        <v>10</v>
      </c>
      <c r="T2361" s="12" t="s">
        <v>18</v>
      </c>
      <c r="U2361" s="12" t="s">
        <v>19</v>
      </c>
      <c r="V2361" s="6">
        <f>Table1[[#This Row],[Profit]]/Table1[[#This Row],[Sales]]</f>
        <v>0.33014354066985646</v>
      </c>
      <c r="W2361" s="12">
        <f>[1]!Table1[[#This Row],[Sales]]-[1]!Table1[[#This Row],[Cost]]-[1]!Table1[[#This Row],[Profit]]</f>
        <v>0</v>
      </c>
      <c r="X2361" s="12">
        <f>[1]!Table1[[#This Row],[Quantity]]*[1]!Table1[[#This Row],[Unit_Price]]</f>
        <v>2200</v>
      </c>
      <c r="Y2361" s="16">
        <f>[1]!Table1[[#This Row],[Gross_Sales]]*[1]!Table1[[#This Row],[Discount]]</f>
        <v>110</v>
      </c>
      <c r="Z2361" s="17">
        <f>[1]!Table1[[#This Row],[Gross_Sales]]*[1]!Table1[[#This Row],[Discount_amount]]</f>
        <v>242000</v>
      </c>
      <c r="AA2361" s="15">
        <f>IFERROR([1]!Table1[[#This Row],[Profit]]/[1]!Table1[[#This Row],[Sales]],0)</f>
        <v>0.33014354066985646</v>
      </c>
      <c r="AB2361" s="12">
        <f>YEAR([1]!Table1[[#This Row],[Order_Date]])</f>
        <v>2024</v>
      </c>
      <c r="AC2361" s="12">
        <f>MONTH([1]!Table1[[#This Row],[Order_Date]])</f>
        <v>3</v>
      </c>
      <c r="AD2361" s="12" t="str">
        <f t="shared" si="108"/>
        <v>Mar</v>
      </c>
      <c r="AE2361" s="12" t="str">
        <f t="shared" si="109"/>
        <v>Q1</v>
      </c>
      <c r="AF2361" s="12" t="str">
        <f t="shared" si="110"/>
        <v>2024-Mar</v>
      </c>
      <c r="AG2361" s="12">
        <f>COUNTIF(C:C,Table1[[#This Row],[Customer_ID]])</f>
        <v>4</v>
      </c>
      <c r="AH2361" s="18" t="e">
        <f>IF([1]!Table1[[#This Row],[Customer_order_count]] &gt;= 10,"FREQUENT",IF([1]!Table1[[#This Row],[Customer_order_count]] &lt;= 10,"REGULAR","OCASSIONAL"))</f>
        <v>#REF!</v>
      </c>
    </row>
    <row r="2362" spans="1:34" x14ac:dyDescent="0.25">
      <c r="A2362" s="1" t="s">
        <v>3217</v>
      </c>
      <c r="B2362" s="2">
        <v>45850</v>
      </c>
      <c r="C2362" s="3" t="s">
        <v>459</v>
      </c>
      <c r="D2362" s="4" t="s">
        <v>460</v>
      </c>
      <c r="E2362" s="4" t="s">
        <v>3</v>
      </c>
      <c r="F2362" s="5">
        <v>31</v>
      </c>
      <c r="G2362" s="3" t="s">
        <v>269</v>
      </c>
      <c r="H2362" s="3" t="s">
        <v>270</v>
      </c>
      <c r="I2362" s="3" t="s">
        <v>305</v>
      </c>
      <c r="J2362" s="3" t="s">
        <v>306</v>
      </c>
      <c r="K2362" s="3" t="s">
        <v>91</v>
      </c>
      <c r="L2362" s="5">
        <v>2</v>
      </c>
      <c r="M2362" s="5">
        <v>8500</v>
      </c>
      <c r="N2362" s="6">
        <v>0.1</v>
      </c>
      <c r="O2362" s="5">
        <v>15300</v>
      </c>
      <c r="P2362" s="5">
        <v>13000</v>
      </c>
      <c r="Q2362" s="5">
        <f>Table1[[#This Row],[Sales]]-Table1[[#This Row],[Cost]]</f>
        <v>2300</v>
      </c>
      <c r="R2362" s="3" t="s">
        <v>26</v>
      </c>
      <c r="S2362" s="3" t="s">
        <v>10</v>
      </c>
      <c r="T2362" s="3" t="s">
        <v>33</v>
      </c>
      <c r="U2362" s="3" t="s">
        <v>19</v>
      </c>
      <c r="V2362" s="6">
        <f>Table1[[#This Row],[Profit]]/Table1[[#This Row],[Sales]]</f>
        <v>0.15032679738562091</v>
      </c>
      <c r="W2362" s="3">
        <f>[1]!Table1[[#This Row],[Sales]]-[1]!Table1[[#This Row],[Cost]]-[1]!Table1[[#This Row],[Profit]]</f>
        <v>0</v>
      </c>
      <c r="X2362" s="3">
        <f>[1]!Table1[[#This Row],[Quantity]]*[1]!Table1[[#This Row],[Unit_Price]]</f>
        <v>17000</v>
      </c>
      <c r="Y2362" s="7">
        <f>[1]!Table1[[#This Row],[Gross_Sales]]*[1]!Table1[[#This Row],[Discount]]</f>
        <v>1700</v>
      </c>
      <c r="Z2362" s="8">
        <f>[1]!Table1[[#This Row],[Gross_Sales]]*[1]!Table1[[#This Row],[Discount_amount]]</f>
        <v>28900000</v>
      </c>
      <c r="AA2362" s="6">
        <f>IFERROR([1]!Table1[[#This Row],[Profit]]/[1]!Table1[[#This Row],[Sales]],0)</f>
        <v>0.15032679738562091</v>
      </c>
      <c r="AB2362" s="3">
        <f>YEAR([1]!Table1[[#This Row],[Order_Date]])</f>
        <v>2025</v>
      </c>
      <c r="AC2362" s="3">
        <f>MONTH([1]!Table1[[#This Row],[Order_Date]])</f>
        <v>7</v>
      </c>
      <c r="AD2362" s="3" t="str">
        <f t="shared" si="108"/>
        <v>Jul</v>
      </c>
      <c r="AE2362" s="3" t="str">
        <f t="shared" si="109"/>
        <v>Q3</v>
      </c>
      <c r="AF2362" s="3" t="str">
        <f t="shared" si="110"/>
        <v>2025-Jul</v>
      </c>
      <c r="AG2362" s="3">
        <f>COUNTIF(C:C,Table1[[#This Row],[Customer_ID]])</f>
        <v>12</v>
      </c>
      <c r="AH2362" s="9" t="e">
        <f>IF([1]!Table1[[#This Row],[Customer_order_count]] &gt;= 10,"FREQUENT",IF([1]!Table1[[#This Row],[Customer_order_count]] &lt;= 10,"REGULAR","OCASSIONAL"))</f>
        <v>#REF!</v>
      </c>
    </row>
    <row r="2363" spans="1:34" x14ac:dyDescent="0.25">
      <c r="A2363" s="10" t="s">
        <v>3218</v>
      </c>
      <c r="B2363" s="11">
        <v>45739</v>
      </c>
      <c r="C2363" s="12" t="s">
        <v>3219</v>
      </c>
      <c r="D2363" s="13" t="s">
        <v>3220</v>
      </c>
      <c r="E2363" s="13" t="s">
        <v>3</v>
      </c>
      <c r="F2363" s="14">
        <v>54</v>
      </c>
      <c r="G2363" s="12" t="s">
        <v>275</v>
      </c>
      <c r="H2363" s="12" t="s">
        <v>276</v>
      </c>
      <c r="I2363" s="12" t="s">
        <v>31</v>
      </c>
      <c r="J2363" s="12" t="s">
        <v>32</v>
      </c>
      <c r="K2363" s="12" t="s">
        <v>25</v>
      </c>
      <c r="L2363" s="14">
        <v>2</v>
      </c>
      <c r="M2363" s="14">
        <v>5000</v>
      </c>
      <c r="N2363" s="15">
        <v>0.2</v>
      </c>
      <c r="O2363" s="14">
        <v>8000</v>
      </c>
      <c r="P2363" s="14">
        <v>7000</v>
      </c>
      <c r="Q2363" s="5">
        <f>Table1[[#This Row],[Sales]]-Table1[[#This Row],[Cost]]</f>
        <v>1000</v>
      </c>
      <c r="R2363" s="12" t="s">
        <v>26</v>
      </c>
      <c r="S2363" s="12" t="s">
        <v>10</v>
      </c>
      <c r="T2363" s="12" t="s">
        <v>18</v>
      </c>
      <c r="U2363" s="12" t="s">
        <v>19</v>
      </c>
      <c r="V2363" s="6">
        <f>Table1[[#This Row],[Profit]]/Table1[[#This Row],[Sales]]</f>
        <v>0.125</v>
      </c>
      <c r="W2363" s="12">
        <f>[1]!Table1[[#This Row],[Sales]]-[1]!Table1[[#This Row],[Cost]]-[1]!Table1[[#This Row],[Profit]]</f>
        <v>0</v>
      </c>
      <c r="X2363" s="12">
        <f>[1]!Table1[[#This Row],[Quantity]]*[1]!Table1[[#This Row],[Unit_Price]]</f>
        <v>10000</v>
      </c>
      <c r="Y2363" s="16">
        <f>[1]!Table1[[#This Row],[Gross_Sales]]*[1]!Table1[[#This Row],[Discount]]</f>
        <v>2000</v>
      </c>
      <c r="Z2363" s="17">
        <f>[1]!Table1[[#This Row],[Gross_Sales]]*[1]!Table1[[#This Row],[Discount_amount]]</f>
        <v>20000000</v>
      </c>
      <c r="AA2363" s="15">
        <f>IFERROR([1]!Table1[[#This Row],[Profit]]/[1]!Table1[[#This Row],[Sales]],0)</f>
        <v>0.125</v>
      </c>
      <c r="AB2363" s="12">
        <f>YEAR([1]!Table1[[#This Row],[Order_Date]])</f>
        <v>2025</v>
      </c>
      <c r="AC2363" s="12">
        <f>MONTH([1]!Table1[[#This Row],[Order_Date]])</f>
        <v>3</v>
      </c>
      <c r="AD2363" s="12" t="str">
        <f t="shared" si="108"/>
        <v>Mar</v>
      </c>
      <c r="AE2363" s="12" t="str">
        <f t="shared" si="109"/>
        <v>Q1</v>
      </c>
      <c r="AF2363" s="12" t="str">
        <f t="shared" si="110"/>
        <v>2025-Mar</v>
      </c>
      <c r="AG2363" s="12">
        <f>COUNTIF(C:C,Table1[[#This Row],[Customer_ID]])</f>
        <v>1</v>
      </c>
      <c r="AH2363" s="18" t="e">
        <f>IF([1]!Table1[[#This Row],[Customer_order_count]] &gt;= 10,"FREQUENT",IF([1]!Table1[[#This Row],[Customer_order_count]] &lt;= 10,"REGULAR","OCASSIONAL"))</f>
        <v>#REF!</v>
      </c>
    </row>
    <row r="2364" spans="1:34" x14ac:dyDescent="0.25">
      <c r="A2364" s="1" t="s">
        <v>3221</v>
      </c>
      <c r="B2364" s="2">
        <v>45612</v>
      </c>
      <c r="C2364" s="3" t="s">
        <v>626</v>
      </c>
      <c r="D2364" s="4" t="s">
        <v>454</v>
      </c>
      <c r="E2364" s="4" t="s">
        <v>3</v>
      </c>
      <c r="F2364" s="5">
        <v>52</v>
      </c>
      <c r="G2364" s="3" t="s">
        <v>407</v>
      </c>
      <c r="H2364" s="3" t="s">
        <v>285</v>
      </c>
      <c r="I2364" s="3" t="s">
        <v>105</v>
      </c>
      <c r="J2364" s="3" t="s">
        <v>106</v>
      </c>
      <c r="K2364" s="3" t="s">
        <v>76</v>
      </c>
      <c r="L2364" s="5">
        <v>2</v>
      </c>
      <c r="M2364" s="5">
        <v>450</v>
      </c>
      <c r="N2364" s="6">
        <v>0.1</v>
      </c>
      <c r="O2364" s="5">
        <v>810</v>
      </c>
      <c r="P2364" s="5">
        <v>660</v>
      </c>
      <c r="Q2364" s="5">
        <f>Table1[[#This Row],[Sales]]-Table1[[#This Row],[Cost]]</f>
        <v>150</v>
      </c>
      <c r="R2364" s="3" t="s">
        <v>77</v>
      </c>
      <c r="S2364" s="3" t="s">
        <v>10</v>
      </c>
      <c r="T2364" s="3" t="s">
        <v>40</v>
      </c>
      <c r="U2364" s="3" t="s">
        <v>12</v>
      </c>
      <c r="V2364" s="6">
        <f>Table1[[#This Row],[Profit]]/Table1[[#This Row],[Sales]]</f>
        <v>0.18518518518518517</v>
      </c>
      <c r="W2364" s="3">
        <f>[1]!Table1[[#This Row],[Sales]]-[1]!Table1[[#This Row],[Cost]]-[1]!Table1[[#This Row],[Profit]]</f>
        <v>0</v>
      </c>
      <c r="X2364" s="3">
        <f>[1]!Table1[[#This Row],[Quantity]]*[1]!Table1[[#This Row],[Unit_Price]]</f>
        <v>900</v>
      </c>
      <c r="Y2364" s="7">
        <f>[1]!Table1[[#This Row],[Gross_Sales]]*[1]!Table1[[#This Row],[Discount]]</f>
        <v>90</v>
      </c>
      <c r="Z2364" s="8">
        <f>[1]!Table1[[#This Row],[Gross_Sales]]*[1]!Table1[[#This Row],[Discount_amount]]</f>
        <v>81000</v>
      </c>
      <c r="AA2364" s="6">
        <f>IFERROR([1]!Table1[[#This Row],[Profit]]/[1]!Table1[[#This Row],[Sales]],0)</f>
        <v>0.18518518518518517</v>
      </c>
      <c r="AB2364" s="3">
        <f>YEAR([1]!Table1[[#This Row],[Order_Date]])</f>
        <v>2024</v>
      </c>
      <c r="AC2364" s="3">
        <f>MONTH([1]!Table1[[#This Row],[Order_Date]])</f>
        <v>11</v>
      </c>
      <c r="AD2364" s="3" t="str">
        <f t="shared" si="108"/>
        <v>Nov</v>
      </c>
      <c r="AE2364" s="3" t="str">
        <f t="shared" si="109"/>
        <v>Q4</v>
      </c>
      <c r="AF2364" s="3" t="str">
        <f t="shared" si="110"/>
        <v>2024-Nov</v>
      </c>
      <c r="AG2364" s="3">
        <f>COUNTIF(C:C,Table1[[#This Row],[Customer_ID]])</f>
        <v>8</v>
      </c>
      <c r="AH2364" s="9" t="e">
        <f>IF([1]!Table1[[#This Row],[Customer_order_count]] &gt;= 10,"FREQUENT",IF([1]!Table1[[#This Row],[Customer_order_count]] &lt;= 10,"REGULAR","OCASSIONAL"))</f>
        <v>#REF!</v>
      </c>
    </row>
    <row r="2365" spans="1:34" x14ac:dyDescent="0.25">
      <c r="A2365" s="10" t="s">
        <v>3222</v>
      </c>
      <c r="B2365" s="11">
        <v>45771</v>
      </c>
      <c r="C2365" s="12" t="s">
        <v>938</v>
      </c>
      <c r="D2365" s="13" t="s">
        <v>760</v>
      </c>
      <c r="E2365" s="13" t="s">
        <v>16</v>
      </c>
      <c r="F2365" s="14">
        <v>51</v>
      </c>
      <c r="G2365" s="12" t="s">
        <v>339</v>
      </c>
      <c r="H2365" s="12" t="s">
        <v>285</v>
      </c>
      <c r="I2365" s="12" t="s">
        <v>264</v>
      </c>
      <c r="J2365" s="12" t="s">
        <v>265</v>
      </c>
      <c r="K2365" s="12" t="s">
        <v>46</v>
      </c>
      <c r="L2365" s="14">
        <v>1</v>
      </c>
      <c r="M2365" s="14">
        <v>800</v>
      </c>
      <c r="N2365" s="15">
        <v>0.1</v>
      </c>
      <c r="O2365" s="14">
        <v>720</v>
      </c>
      <c r="P2365" s="14">
        <v>500</v>
      </c>
      <c r="Q2365" s="5">
        <f>Table1[[#This Row],[Sales]]-Table1[[#This Row],[Cost]]</f>
        <v>220</v>
      </c>
      <c r="R2365" s="12" t="s">
        <v>17</v>
      </c>
      <c r="S2365" s="12" t="s">
        <v>10</v>
      </c>
      <c r="T2365" s="12" t="s">
        <v>11</v>
      </c>
      <c r="U2365" s="12" t="s">
        <v>27</v>
      </c>
      <c r="V2365" s="6">
        <f>Table1[[#This Row],[Profit]]/Table1[[#This Row],[Sales]]</f>
        <v>0.30555555555555558</v>
      </c>
      <c r="W2365" s="12">
        <f>[1]!Table1[[#This Row],[Sales]]-[1]!Table1[[#This Row],[Cost]]-[1]!Table1[[#This Row],[Profit]]</f>
        <v>0</v>
      </c>
      <c r="X2365" s="12">
        <f>[1]!Table1[[#This Row],[Quantity]]*[1]!Table1[[#This Row],[Unit_Price]]</f>
        <v>800</v>
      </c>
      <c r="Y2365" s="16">
        <f>[1]!Table1[[#This Row],[Gross_Sales]]*[1]!Table1[[#This Row],[Discount]]</f>
        <v>80</v>
      </c>
      <c r="Z2365" s="17">
        <f>[1]!Table1[[#This Row],[Gross_Sales]]*[1]!Table1[[#This Row],[Discount_amount]]</f>
        <v>64000</v>
      </c>
      <c r="AA2365" s="15">
        <f>IFERROR([1]!Table1[[#This Row],[Profit]]/[1]!Table1[[#This Row],[Sales]],0)</f>
        <v>0.30555555555555558</v>
      </c>
      <c r="AB2365" s="12">
        <f>YEAR([1]!Table1[[#This Row],[Order_Date]])</f>
        <v>2025</v>
      </c>
      <c r="AC2365" s="12">
        <f>MONTH([1]!Table1[[#This Row],[Order_Date]])</f>
        <v>4</v>
      </c>
      <c r="AD2365" s="12" t="str">
        <f t="shared" si="108"/>
        <v>Apr</v>
      </c>
      <c r="AE2365" s="12" t="str">
        <f t="shared" si="109"/>
        <v>Q2</v>
      </c>
      <c r="AF2365" s="12" t="str">
        <f t="shared" si="110"/>
        <v>2025-Apr</v>
      </c>
      <c r="AG2365" s="12">
        <f>COUNTIF(C:C,Table1[[#This Row],[Customer_ID]])</f>
        <v>9</v>
      </c>
      <c r="AH2365" s="18" t="e">
        <f>IF([1]!Table1[[#This Row],[Customer_order_count]] &gt;= 10,"FREQUENT",IF([1]!Table1[[#This Row],[Customer_order_count]] &lt;= 10,"REGULAR","OCASSIONAL"))</f>
        <v>#REF!</v>
      </c>
    </row>
    <row r="2366" spans="1:34" x14ac:dyDescent="0.25">
      <c r="A2366" s="1" t="s">
        <v>3223</v>
      </c>
      <c r="B2366" s="2">
        <v>45712</v>
      </c>
      <c r="C2366" s="3" t="s">
        <v>545</v>
      </c>
      <c r="D2366" s="4" t="s">
        <v>546</v>
      </c>
      <c r="E2366" s="4" t="s">
        <v>16</v>
      </c>
      <c r="F2366" s="5">
        <v>21</v>
      </c>
      <c r="G2366" s="3" t="s">
        <v>339</v>
      </c>
      <c r="H2366" s="3" t="s">
        <v>285</v>
      </c>
      <c r="I2366" s="3" t="s">
        <v>74</v>
      </c>
      <c r="J2366" s="3" t="s">
        <v>75</v>
      </c>
      <c r="K2366" s="3" t="s">
        <v>76</v>
      </c>
      <c r="L2366" s="5">
        <v>1</v>
      </c>
      <c r="M2366" s="5">
        <v>550</v>
      </c>
      <c r="N2366" s="6">
        <v>0</v>
      </c>
      <c r="O2366" s="5">
        <v>550</v>
      </c>
      <c r="P2366" s="5">
        <v>450</v>
      </c>
      <c r="Q2366" s="5">
        <f>Table1[[#This Row],[Sales]]-Table1[[#This Row],[Cost]]</f>
        <v>100</v>
      </c>
      <c r="R2366" s="3" t="s">
        <v>26</v>
      </c>
      <c r="S2366" s="3" t="s">
        <v>10</v>
      </c>
      <c r="T2366" s="3" t="s">
        <v>18</v>
      </c>
      <c r="U2366" s="3" t="s">
        <v>27</v>
      </c>
      <c r="V2366" s="6">
        <f>Table1[[#This Row],[Profit]]/Table1[[#This Row],[Sales]]</f>
        <v>0.18181818181818182</v>
      </c>
      <c r="W2366" s="3">
        <f>[1]!Table1[[#This Row],[Sales]]-[1]!Table1[[#This Row],[Cost]]-[1]!Table1[[#This Row],[Profit]]</f>
        <v>0</v>
      </c>
      <c r="X2366" s="3">
        <f>[1]!Table1[[#This Row],[Quantity]]*[1]!Table1[[#This Row],[Unit_Price]]</f>
        <v>550</v>
      </c>
      <c r="Y2366" s="7">
        <f>[1]!Table1[[#This Row],[Gross_Sales]]*[1]!Table1[[#This Row],[Discount]]</f>
        <v>0</v>
      </c>
      <c r="Z2366" s="8">
        <f>[1]!Table1[[#This Row],[Gross_Sales]]*[1]!Table1[[#This Row],[Discount_amount]]</f>
        <v>0</v>
      </c>
      <c r="AA2366" s="6">
        <f>IFERROR([1]!Table1[[#This Row],[Profit]]/[1]!Table1[[#This Row],[Sales]],0)</f>
        <v>0.18181818181818182</v>
      </c>
      <c r="AB2366" s="3">
        <f>YEAR([1]!Table1[[#This Row],[Order_Date]])</f>
        <v>2025</v>
      </c>
      <c r="AC2366" s="3">
        <f>MONTH([1]!Table1[[#This Row],[Order_Date]])</f>
        <v>2</v>
      </c>
      <c r="AD2366" s="3" t="str">
        <f t="shared" si="108"/>
        <v>Feb</v>
      </c>
      <c r="AE2366" s="3" t="str">
        <f t="shared" si="109"/>
        <v>Q1</v>
      </c>
      <c r="AF2366" s="3" t="str">
        <f t="shared" si="110"/>
        <v>2025-Feb</v>
      </c>
      <c r="AG2366" s="3">
        <f>COUNTIF(C:C,Table1[[#This Row],[Customer_ID]])</f>
        <v>17</v>
      </c>
      <c r="AH2366" s="9" t="e">
        <f>IF([1]!Table1[[#This Row],[Customer_order_count]] &gt;= 10,"FREQUENT",IF([1]!Table1[[#This Row],[Customer_order_count]] &lt;= 10,"REGULAR","OCASSIONAL"))</f>
        <v>#REF!</v>
      </c>
    </row>
    <row r="2367" spans="1:34" x14ac:dyDescent="0.25">
      <c r="A2367" s="10" t="s">
        <v>3224</v>
      </c>
      <c r="B2367" s="11">
        <v>45723</v>
      </c>
      <c r="C2367" s="12" t="s">
        <v>1540</v>
      </c>
      <c r="D2367" s="13" t="s">
        <v>1491</v>
      </c>
      <c r="E2367" s="13" t="s">
        <v>16</v>
      </c>
      <c r="F2367" s="14">
        <v>34</v>
      </c>
      <c r="G2367" s="12" t="s">
        <v>280</v>
      </c>
      <c r="H2367" s="12" t="s">
        <v>270</v>
      </c>
      <c r="I2367" s="12" t="s">
        <v>65</v>
      </c>
      <c r="J2367" s="12" t="s">
        <v>66</v>
      </c>
      <c r="K2367" s="12" t="s">
        <v>25</v>
      </c>
      <c r="L2367" s="14">
        <v>1</v>
      </c>
      <c r="M2367" s="14">
        <v>2500</v>
      </c>
      <c r="N2367" s="15">
        <v>0.25</v>
      </c>
      <c r="O2367" s="14">
        <v>1875</v>
      </c>
      <c r="P2367" s="14">
        <v>1600</v>
      </c>
      <c r="Q2367" s="5">
        <f>Table1[[#This Row],[Sales]]-Table1[[#This Row],[Cost]]</f>
        <v>275</v>
      </c>
      <c r="R2367" s="12" t="s">
        <v>9</v>
      </c>
      <c r="S2367" s="12" t="s">
        <v>10</v>
      </c>
      <c r="T2367" s="12" t="s">
        <v>18</v>
      </c>
      <c r="U2367" s="12" t="s">
        <v>19</v>
      </c>
      <c r="V2367" s="6">
        <f>Table1[[#This Row],[Profit]]/Table1[[#This Row],[Sales]]</f>
        <v>0.14666666666666667</v>
      </c>
      <c r="W2367" s="12">
        <f>[1]!Table1[[#This Row],[Sales]]-[1]!Table1[[#This Row],[Cost]]-[1]!Table1[[#This Row],[Profit]]</f>
        <v>0</v>
      </c>
      <c r="X2367" s="12">
        <f>[1]!Table1[[#This Row],[Quantity]]*[1]!Table1[[#This Row],[Unit_Price]]</f>
        <v>2500</v>
      </c>
      <c r="Y2367" s="16">
        <f>[1]!Table1[[#This Row],[Gross_Sales]]*[1]!Table1[[#This Row],[Discount]]</f>
        <v>625</v>
      </c>
      <c r="Z2367" s="17">
        <f>[1]!Table1[[#This Row],[Gross_Sales]]*[1]!Table1[[#This Row],[Discount_amount]]</f>
        <v>1562500</v>
      </c>
      <c r="AA2367" s="15">
        <f>IFERROR([1]!Table1[[#This Row],[Profit]]/[1]!Table1[[#This Row],[Sales]],0)</f>
        <v>0.14666666666666667</v>
      </c>
      <c r="AB2367" s="12">
        <f>YEAR([1]!Table1[[#This Row],[Order_Date]])</f>
        <v>2025</v>
      </c>
      <c r="AC2367" s="12">
        <f>MONTH([1]!Table1[[#This Row],[Order_Date]])</f>
        <v>3</v>
      </c>
      <c r="AD2367" s="12" t="str">
        <f t="shared" si="108"/>
        <v>Mar</v>
      </c>
      <c r="AE2367" s="12" t="str">
        <f t="shared" si="109"/>
        <v>Q1</v>
      </c>
      <c r="AF2367" s="12" t="str">
        <f t="shared" si="110"/>
        <v>2025-Mar</v>
      </c>
      <c r="AG2367" s="12">
        <f>COUNTIF(C:C,Table1[[#This Row],[Customer_ID]])</f>
        <v>3</v>
      </c>
      <c r="AH2367" s="18" t="e">
        <f>IF([1]!Table1[[#This Row],[Customer_order_count]] &gt;= 10,"FREQUENT",IF([1]!Table1[[#This Row],[Customer_order_count]] &lt;= 10,"REGULAR","OCASSIONAL"))</f>
        <v>#REF!</v>
      </c>
    </row>
    <row r="2368" spans="1:34" x14ac:dyDescent="0.25">
      <c r="A2368" s="1" t="s">
        <v>3225</v>
      </c>
      <c r="B2368" s="2">
        <v>45601</v>
      </c>
      <c r="C2368" s="3" t="s">
        <v>938</v>
      </c>
      <c r="D2368" s="4" t="s">
        <v>760</v>
      </c>
      <c r="E2368" s="4" t="s">
        <v>16</v>
      </c>
      <c r="F2368" s="5">
        <v>51</v>
      </c>
      <c r="G2368" s="3" t="s">
        <v>339</v>
      </c>
      <c r="H2368" s="3" t="s">
        <v>285</v>
      </c>
      <c r="I2368" s="3" t="s">
        <v>89</v>
      </c>
      <c r="J2368" s="3" t="s">
        <v>90</v>
      </c>
      <c r="K2368" s="3" t="s">
        <v>91</v>
      </c>
      <c r="L2368" s="5">
        <v>1</v>
      </c>
      <c r="M2368" s="5">
        <v>35000</v>
      </c>
      <c r="N2368" s="6">
        <v>0.05</v>
      </c>
      <c r="O2368" s="5">
        <v>33250</v>
      </c>
      <c r="P2368" s="5">
        <v>27000</v>
      </c>
      <c r="Q2368" s="5">
        <f>Table1[[#This Row],[Sales]]-Table1[[#This Row],[Cost]]</f>
        <v>6250</v>
      </c>
      <c r="R2368" s="3" t="s">
        <v>17</v>
      </c>
      <c r="S2368" s="3" t="s">
        <v>10</v>
      </c>
      <c r="T2368" s="3" t="s">
        <v>40</v>
      </c>
      <c r="U2368" s="3" t="s">
        <v>27</v>
      </c>
      <c r="V2368" s="6">
        <f>Table1[[#This Row],[Profit]]/Table1[[#This Row],[Sales]]</f>
        <v>0.18796992481203006</v>
      </c>
      <c r="W2368" s="3">
        <f>[1]!Table1[[#This Row],[Sales]]-[1]!Table1[[#This Row],[Cost]]-[1]!Table1[[#This Row],[Profit]]</f>
        <v>0</v>
      </c>
      <c r="X2368" s="3">
        <f>[1]!Table1[[#This Row],[Quantity]]*[1]!Table1[[#This Row],[Unit_Price]]</f>
        <v>35000</v>
      </c>
      <c r="Y2368" s="7">
        <f>[1]!Table1[[#This Row],[Gross_Sales]]*[1]!Table1[[#This Row],[Discount]]</f>
        <v>1750</v>
      </c>
      <c r="Z2368" s="8">
        <f>[1]!Table1[[#This Row],[Gross_Sales]]*[1]!Table1[[#This Row],[Discount_amount]]</f>
        <v>61250000</v>
      </c>
      <c r="AA2368" s="6">
        <f>IFERROR([1]!Table1[[#This Row],[Profit]]/[1]!Table1[[#This Row],[Sales]],0)</f>
        <v>0.18796992481203006</v>
      </c>
      <c r="AB2368" s="3">
        <f>YEAR([1]!Table1[[#This Row],[Order_Date]])</f>
        <v>2024</v>
      </c>
      <c r="AC2368" s="3">
        <f>MONTH([1]!Table1[[#This Row],[Order_Date]])</f>
        <v>11</v>
      </c>
      <c r="AD2368" s="3" t="str">
        <f t="shared" si="108"/>
        <v>Nov</v>
      </c>
      <c r="AE2368" s="3" t="str">
        <f t="shared" si="109"/>
        <v>Q4</v>
      </c>
      <c r="AF2368" s="3" t="str">
        <f t="shared" si="110"/>
        <v>2024-Nov</v>
      </c>
      <c r="AG2368" s="3">
        <f>COUNTIF(C:C,Table1[[#This Row],[Customer_ID]])</f>
        <v>9</v>
      </c>
      <c r="AH2368" s="9" t="e">
        <f>IF([1]!Table1[[#This Row],[Customer_order_count]] &gt;= 10,"FREQUENT",IF([1]!Table1[[#This Row],[Customer_order_count]] &lt;= 10,"REGULAR","OCASSIONAL"))</f>
        <v>#REF!</v>
      </c>
    </row>
    <row r="2369" spans="1:34" x14ac:dyDescent="0.25">
      <c r="A2369" s="10" t="s">
        <v>194</v>
      </c>
      <c r="B2369" s="11">
        <v>45927</v>
      </c>
      <c r="C2369" s="12" t="s">
        <v>21</v>
      </c>
      <c r="D2369" s="13" t="s">
        <v>22</v>
      </c>
      <c r="E2369" s="13" t="s">
        <v>3</v>
      </c>
      <c r="F2369" s="14">
        <v>39</v>
      </c>
      <c r="G2369" s="12" t="s">
        <v>4</v>
      </c>
      <c r="H2369" s="12" t="s">
        <v>5</v>
      </c>
      <c r="I2369" s="12" t="s">
        <v>127</v>
      </c>
      <c r="J2369" s="12" t="s">
        <v>128</v>
      </c>
      <c r="K2369" s="12" t="s">
        <v>58</v>
      </c>
      <c r="L2369" s="14">
        <v>1</v>
      </c>
      <c r="M2369" s="14">
        <v>3000</v>
      </c>
      <c r="N2369" s="15">
        <v>0.05</v>
      </c>
      <c r="O2369" s="14">
        <v>2850</v>
      </c>
      <c r="P2369" s="14">
        <v>2100</v>
      </c>
      <c r="Q2369" s="5">
        <f>Table1[[#This Row],[Sales]]-Table1[[#This Row],[Cost]]</f>
        <v>750</v>
      </c>
      <c r="R2369" s="12" t="s">
        <v>77</v>
      </c>
      <c r="S2369" s="12" t="s">
        <v>10</v>
      </c>
      <c r="T2369" s="12" t="s">
        <v>33</v>
      </c>
      <c r="U2369" s="12" t="s">
        <v>27</v>
      </c>
      <c r="V2369" s="6">
        <f>Table1[[#This Row],[Profit]]/Table1[[#This Row],[Sales]]</f>
        <v>0.26315789473684209</v>
      </c>
      <c r="W2369" s="12">
        <f>[1]!Table1[[#This Row],[Sales]]-[1]!Table1[[#This Row],[Cost]]-[1]!Table1[[#This Row],[Profit]]</f>
        <v>0</v>
      </c>
      <c r="X2369" s="12">
        <f>[1]!Table1[[#This Row],[Quantity]]*[1]!Table1[[#This Row],[Unit_Price]]</f>
        <v>3000</v>
      </c>
      <c r="Y2369" s="16">
        <f>[1]!Table1[[#This Row],[Gross_Sales]]*[1]!Table1[[#This Row],[Discount]]</f>
        <v>150</v>
      </c>
      <c r="Z2369" s="17">
        <f>[1]!Table1[[#This Row],[Gross_Sales]]*[1]!Table1[[#This Row],[Discount_amount]]</f>
        <v>450000</v>
      </c>
      <c r="AA2369" s="15">
        <f>IFERROR([1]!Table1[[#This Row],[Profit]]/[1]!Table1[[#This Row],[Sales]],0)</f>
        <v>0.26315789473684209</v>
      </c>
      <c r="AB2369" s="12">
        <f>YEAR([1]!Table1[[#This Row],[Order_Date]])</f>
        <v>2025</v>
      </c>
      <c r="AC2369" s="12">
        <f>MONTH([1]!Table1[[#This Row],[Order_Date]])</f>
        <v>9</v>
      </c>
      <c r="AD2369" s="12" t="str">
        <f t="shared" si="108"/>
        <v>Sep</v>
      </c>
      <c r="AE2369" s="12" t="str">
        <f t="shared" si="109"/>
        <v>Q3</v>
      </c>
      <c r="AF2369" s="12" t="str">
        <f t="shared" si="110"/>
        <v>2025-Sep</v>
      </c>
      <c r="AG2369" s="12">
        <f>COUNTIF(C:C,Table1[[#This Row],[Customer_ID]])</f>
        <v>37</v>
      </c>
      <c r="AH2369" s="18" t="e">
        <f>IF([1]!Table1[[#This Row],[Customer_order_count]] &gt;= 10,"FREQUENT",IF([1]!Table1[[#This Row],[Customer_order_count]] &lt;= 10,"REGULAR","OCASSIONAL"))</f>
        <v>#REF!</v>
      </c>
    </row>
    <row r="2370" spans="1:34" x14ac:dyDescent="0.25">
      <c r="A2370" s="1" t="s">
        <v>3226</v>
      </c>
      <c r="B2370" s="2">
        <v>45346</v>
      </c>
      <c r="C2370" s="3" t="s">
        <v>342</v>
      </c>
      <c r="D2370" s="4" t="s">
        <v>343</v>
      </c>
      <c r="E2370" s="4" t="s">
        <v>16</v>
      </c>
      <c r="F2370" s="5">
        <v>57</v>
      </c>
      <c r="G2370" s="3" t="s">
        <v>290</v>
      </c>
      <c r="H2370" s="3" t="s">
        <v>276</v>
      </c>
      <c r="I2370" s="3" t="s">
        <v>95</v>
      </c>
      <c r="J2370" s="3" t="s">
        <v>96</v>
      </c>
      <c r="K2370" s="3" t="s">
        <v>46</v>
      </c>
      <c r="L2370" s="5">
        <v>1</v>
      </c>
      <c r="M2370" s="5">
        <v>600</v>
      </c>
      <c r="N2370" s="6">
        <v>0.05</v>
      </c>
      <c r="O2370" s="5">
        <v>570</v>
      </c>
      <c r="P2370" s="5">
        <v>380</v>
      </c>
      <c r="Q2370" s="5">
        <f>Table1[[#This Row],[Sales]]-Table1[[#This Row],[Cost]]</f>
        <v>190</v>
      </c>
      <c r="R2370" s="3" t="s">
        <v>26</v>
      </c>
      <c r="S2370" s="3" t="s">
        <v>10</v>
      </c>
      <c r="T2370" s="3" t="s">
        <v>18</v>
      </c>
      <c r="U2370" s="3" t="s">
        <v>19</v>
      </c>
      <c r="V2370" s="6">
        <f>Table1[[#This Row],[Profit]]/Table1[[#This Row],[Sales]]</f>
        <v>0.33333333333333331</v>
      </c>
      <c r="W2370" s="3">
        <f>[1]!Table1[[#This Row],[Sales]]-[1]!Table1[[#This Row],[Cost]]-[1]!Table1[[#This Row],[Profit]]</f>
        <v>0</v>
      </c>
      <c r="X2370" s="3">
        <f>[1]!Table1[[#This Row],[Quantity]]*[1]!Table1[[#This Row],[Unit_Price]]</f>
        <v>600</v>
      </c>
      <c r="Y2370" s="7">
        <f>[1]!Table1[[#This Row],[Gross_Sales]]*[1]!Table1[[#This Row],[Discount]]</f>
        <v>30</v>
      </c>
      <c r="Z2370" s="8">
        <f>[1]!Table1[[#This Row],[Gross_Sales]]*[1]!Table1[[#This Row],[Discount_amount]]</f>
        <v>18000</v>
      </c>
      <c r="AA2370" s="6">
        <f>IFERROR([1]!Table1[[#This Row],[Profit]]/[1]!Table1[[#This Row],[Sales]],0)</f>
        <v>0.33333333333333331</v>
      </c>
      <c r="AB2370" s="3">
        <f>YEAR([1]!Table1[[#This Row],[Order_Date]])</f>
        <v>2024</v>
      </c>
      <c r="AC2370" s="3">
        <f>MONTH([1]!Table1[[#This Row],[Order_Date]])</f>
        <v>2</v>
      </c>
      <c r="AD2370" s="3" t="str">
        <f t="shared" ref="AD2370:AD2433" si="111">TEXT(B:B,"mmm")</f>
        <v>Feb</v>
      </c>
      <c r="AE2370" s="3" t="str">
        <f t="shared" ref="AE2370:AE2433" si="112">"Q"&amp;ROUNDUP(MONTH(B2370)/3,0)</f>
        <v>Q1</v>
      </c>
      <c r="AF2370" s="3" t="str">
        <f t="shared" ref="AF2370:AF2433" si="113">TEXT(B:B,"yyyy-mmm")</f>
        <v>2024-Feb</v>
      </c>
      <c r="AG2370" s="3">
        <f>COUNTIF(C:C,Table1[[#This Row],[Customer_ID]])</f>
        <v>14</v>
      </c>
      <c r="AH2370" s="9" t="e">
        <f>IF([1]!Table1[[#This Row],[Customer_order_count]] &gt;= 10,"FREQUENT",IF([1]!Table1[[#This Row],[Customer_order_count]] &lt;= 10,"REGULAR","OCASSIONAL"))</f>
        <v>#REF!</v>
      </c>
    </row>
    <row r="2371" spans="1:34" x14ac:dyDescent="0.25">
      <c r="A2371" s="10" t="s">
        <v>3227</v>
      </c>
      <c r="B2371" s="11">
        <v>45765</v>
      </c>
      <c r="C2371" s="12" t="s">
        <v>540</v>
      </c>
      <c r="D2371" s="13" t="s">
        <v>541</v>
      </c>
      <c r="E2371" s="13" t="s">
        <v>3</v>
      </c>
      <c r="F2371" s="14">
        <v>47</v>
      </c>
      <c r="G2371" s="12" t="s">
        <v>275</v>
      </c>
      <c r="H2371" s="12" t="s">
        <v>276</v>
      </c>
      <c r="I2371" s="12" t="s">
        <v>105</v>
      </c>
      <c r="J2371" s="12" t="s">
        <v>106</v>
      </c>
      <c r="K2371" s="12" t="s">
        <v>76</v>
      </c>
      <c r="L2371" s="14">
        <v>2</v>
      </c>
      <c r="M2371" s="14">
        <v>450</v>
      </c>
      <c r="N2371" s="15">
        <v>0.05</v>
      </c>
      <c r="O2371" s="14">
        <v>855</v>
      </c>
      <c r="P2371" s="14">
        <v>660</v>
      </c>
      <c r="Q2371" s="5">
        <f>Table1[[#This Row],[Sales]]-Table1[[#This Row],[Cost]]</f>
        <v>195</v>
      </c>
      <c r="R2371" s="12" t="s">
        <v>17</v>
      </c>
      <c r="S2371" s="12" t="s">
        <v>10</v>
      </c>
      <c r="T2371" s="12" t="s">
        <v>11</v>
      </c>
      <c r="U2371" s="12" t="s">
        <v>19</v>
      </c>
      <c r="V2371" s="6">
        <f>Table1[[#This Row],[Profit]]/Table1[[#This Row],[Sales]]</f>
        <v>0.22807017543859648</v>
      </c>
      <c r="W2371" s="12">
        <f>[1]!Table1[[#This Row],[Sales]]-[1]!Table1[[#This Row],[Cost]]-[1]!Table1[[#This Row],[Profit]]</f>
        <v>0</v>
      </c>
      <c r="X2371" s="12">
        <f>[1]!Table1[[#This Row],[Quantity]]*[1]!Table1[[#This Row],[Unit_Price]]</f>
        <v>900</v>
      </c>
      <c r="Y2371" s="16">
        <f>[1]!Table1[[#This Row],[Gross_Sales]]*[1]!Table1[[#This Row],[Discount]]</f>
        <v>45</v>
      </c>
      <c r="Z2371" s="17">
        <f>[1]!Table1[[#This Row],[Gross_Sales]]*[1]!Table1[[#This Row],[Discount_amount]]</f>
        <v>40500</v>
      </c>
      <c r="AA2371" s="15">
        <f>IFERROR([1]!Table1[[#This Row],[Profit]]/[1]!Table1[[#This Row],[Sales]],0)</f>
        <v>0.22807017543859648</v>
      </c>
      <c r="AB2371" s="12">
        <f>YEAR([1]!Table1[[#This Row],[Order_Date]])</f>
        <v>2025</v>
      </c>
      <c r="AC2371" s="12">
        <f>MONTH([1]!Table1[[#This Row],[Order_Date]])</f>
        <v>4</v>
      </c>
      <c r="AD2371" s="12" t="str">
        <f t="shared" si="111"/>
        <v>Apr</v>
      </c>
      <c r="AE2371" s="12" t="str">
        <f t="shared" si="112"/>
        <v>Q2</v>
      </c>
      <c r="AF2371" s="12" t="str">
        <f t="shared" si="113"/>
        <v>2025-Apr</v>
      </c>
      <c r="AG2371" s="12">
        <f>COUNTIF(C:C,Table1[[#This Row],[Customer_ID]])</f>
        <v>17</v>
      </c>
      <c r="AH2371" s="18" t="e">
        <f>IF([1]!Table1[[#This Row],[Customer_order_count]] &gt;= 10,"FREQUENT",IF([1]!Table1[[#This Row],[Customer_order_count]] &lt;= 10,"REGULAR","OCASSIONAL"))</f>
        <v>#REF!</v>
      </c>
    </row>
    <row r="2372" spans="1:34" x14ac:dyDescent="0.25">
      <c r="A2372" s="1" t="s">
        <v>3228</v>
      </c>
      <c r="B2372" s="2">
        <v>45348</v>
      </c>
      <c r="C2372" s="3" t="s">
        <v>1253</v>
      </c>
      <c r="D2372" s="4" t="s">
        <v>1254</v>
      </c>
      <c r="E2372" s="4" t="s">
        <v>16</v>
      </c>
      <c r="F2372" s="5">
        <v>45</v>
      </c>
      <c r="G2372" s="3" t="s">
        <v>275</v>
      </c>
      <c r="H2372" s="3" t="s">
        <v>276</v>
      </c>
      <c r="I2372" s="3" t="s">
        <v>37</v>
      </c>
      <c r="J2372" s="3" t="s">
        <v>38</v>
      </c>
      <c r="K2372" s="3" t="s">
        <v>39</v>
      </c>
      <c r="L2372" s="5">
        <v>1</v>
      </c>
      <c r="M2372" s="5">
        <v>900</v>
      </c>
      <c r="N2372" s="6">
        <v>0.1</v>
      </c>
      <c r="O2372" s="5">
        <v>810</v>
      </c>
      <c r="P2372" s="5">
        <v>550</v>
      </c>
      <c r="Q2372" s="5">
        <f>Table1[[#This Row],[Sales]]-Table1[[#This Row],[Cost]]</f>
        <v>260</v>
      </c>
      <c r="R2372" s="3" t="s">
        <v>77</v>
      </c>
      <c r="S2372" s="3" t="s">
        <v>10</v>
      </c>
      <c r="T2372" s="3" t="s">
        <v>18</v>
      </c>
      <c r="U2372" s="3" t="s">
        <v>27</v>
      </c>
      <c r="V2372" s="6">
        <f>Table1[[#This Row],[Profit]]/Table1[[#This Row],[Sales]]</f>
        <v>0.32098765432098764</v>
      </c>
      <c r="W2372" s="3">
        <f>[1]!Table1[[#This Row],[Sales]]-[1]!Table1[[#This Row],[Cost]]-[1]!Table1[[#This Row],[Profit]]</f>
        <v>0</v>
      </c>
      <c r="X2372" s="3">
        <f>[1]!Table1[[#This Row],[Quantity]]*[1]!Table1[[#This Row],[Unit_Price]]</f>
        <v>900</v>
      </c>
      <c r="Y2372" s="7">
        <f>[1]!Table1[[#This Row],[Gross_Sales]]*[1]!Table1[[#This Row],[Discount]]</f>
        <v>90</v>
      </c>
      <c r="Z2372" s="8">
        <f>[1]!Table1[[#This Row],[Gross_Sales]]*[1]!Table1[[#This Row],[Discount_amount]]</f>
        <v>81000</v>
      </c>
      <c r="AA2372" s="6">
        <f>IFERROR([1]!Table1[[#This Row],[Profit]]/[1]!Table1[[#This Row],[Sales]],0)</f>
        <v>0.32098765432098764</v>
      </c>
      <c r="AB2372" s="3">
        <f>YEAR([1]!Table1[[#This Row],[Order_Date]])</f>
        <v>2024</v>
      </c>
      <c r="AC2372" s="3">
        <f>MONTH([1]!Table1[[#This Row],[Order_Date]])</f>
        <v>2</v>
      </c>
      <c r="AD2372" s="3" t="str">
        <f t="shared" si="111"/>
        <v>Feb</v>
      </c>
      <c r="AE2372" s="3" t="str">
        <f t="shared" si="112"/>
        <v>Q1</v>
      </c>
      <c r="AF2372" s="3" t="str">
        <f t="shared" si="113"/>
        <v>2024-Feb</v>
      </c>
      <c r="AG2372" s="3">
        <f>COUNTIF(C:C,Table1[[#This Row],[Customer_ID]])</f>
        <v>17</v>
      </c>
      <c r="AH2372" s="9" t="e">
        <f>IF([1]!Table1[[#This Row],[Customer_order_count]] &gt;= 10,"FREQUENT",IF([1]!Table1[[#This Row],[Customer_order_count]] &lt;= 10,"REGULAR","OCASSIONAL"))</f>
        <v>#REF!</v>
      </c>
    </row>
    <row r="2373" spans="1:34" x14ac:dyDescent="0.25">
      <c r="A2373" s="10" t="s">
        <v>3229</v>
      </c>
      <c r="B2373" s="11">
        <v>45633</v>
      </c>
      <c r="C2373" s="12" t="s">
        <v>778</v>
      </c>
      <c r="D2373" s="13" t="s">
        <v>410</v>
      </c>
      <c r="E2373" s="13" t="s">
        <v>16</v>
      </c>
      <c r="F2373" s="14">
        <v>56</v>
      </c>
      <c r="G2373" s="12" t="s">
        <v>280</v>
      </c>
      <c r="H2373" s="12" t="s">
        <v>270</v>
      </c>
      <c r="I2373" s="12" t="s">
        <v>56</v>
      </c>
      <c r="J2373" s="12" t="s">
        <v>57</v>
      </c>
      <c r="K2373" s="12" t="s">
        <v>58</v>
      </c>
      <c r="L2373" s="14">
        <v>1</v>
      </c>
      <c r="M2373" s="14">
        <v>1200</v>
      </c>
      <c r="N2373" s="15">
        <v>0.05</v>
      </c>
      <c r="O2373" s="14">
        <v>1140</v>
      </c>
      <c r="P2373" s="14">
        <v>800</v>
      </c>
      <c r="Q2373" s="5">
        <f>Table1[[#This Row],[Sales]]-Table1[[#This Row],[Cost]]</f>
        <v>340</v>
      </c>
      <c r="R2373" s="12" t="s">
        <v>26</v>
      </c>
      <c r="S2373" s="12" t="s">
        <v>10</v>
      </c>
      <c r="T2373" s="12" t="s">
        <v>40</v>
      </c>
      <c r="U2373" s="12" t="s">
        <v>12</v>
      </c>
      <c r="V2373" s="6">
        <f>Table1[[#This Row],[Profit]]/Table1[[#This Row],[Sales]]</f>
        <v>0.2982456140350877</v>
      </c>
      <c r="W2373" s="12">
        <f>[1]!Table1[[#This Row],[Sales]]-[1]!Table1[[#This Row],[Cost]]-[1]!Table1[[#This Row],[Profit]]</f>
        <v>0</v>
      </c>
      <c r="X2373" s="12">
        <f>[1]!Table1[[#This Row],[Quantity]]*[1]!Table1[[#This Row],[Unit_Price]]</f>
        <v>1200</v>
      </c>
      <c r="Y2373" s="16">
        <f>[1]!Table1[[#This Row],[Gross_Sales]]*[1]!Table1[[#This Row],[Discount]]</f>
        <v>60</v>
      </c>
      <c r="Z2373" s="17">
        <f>[1]!Table1[[#This Row],[Gross_Sales]]*[1]!Table1[[#This Row],[Discount_amount]]</f>
        <v>72000</v>
      </c>
      <c r="AA2373" s="15">
        <f>IFERROR([1]!Table1[[#This Row],[Profit]]/[1]!Table1[[#This Row],[Sales]],0)</f>
        <v>0.2982456140350877</v>
      </c>
      <c r="AB2373" s="12">
        <f>YEAR([1]!Table1[[#This Row],[Order_Date]])</f>
        <v>2024</v>
      </c>
      <c r="AC2373" s="12">
        <f>MONTH([1]!Table1[[#This Row],[Order_Date]])</f>
        <v>12</v>
      </c>
      <c r="AD2373" s="12" t="str">
        <f t="shared" si="111"/>
        <v>Dec</v>
      </c>
      <c r="AE2373" s="12" t="str">
        <f t="shared" si="112"/>
        <v>Q4</v>
      </c>
      <c r="AF2373" s="12" t="str">
        <f t="shared" si="113"/>
        <v>2024-Dec</v>
      </c>
      <c r="AG2373" s="12">
        <f>COUNTIF(C:C,Table1[[#This Row],[Customer_ID]])</f>
        <v>10</v>
      </c>
      <c r="AH2373" s="18" t="e">
        <f>IF([1]!Table1[[#This Row],[Customer_order_count]] &gt;= 10,"FREQUENT",IF([1]!Table1[[#This Row],[Customer_order_count]] &lt;= 10,"REGULAR","OCASSIONAL"))</f>
        <v>#REF!</v>
      </c>
    </row>
    <row r="2374" spans="1:34" x14ac:dyDescent="0.25">
      <c r="A2374" s="1" t="s">
        <v>195</v>
      </c>
      <c r="B2374" s="2">
        <v>45785</v>
      </c>
      <c r="C2374" s="3" t="s">
        <v>21</v>
      </c>
      <c r="D2374" s="4" t="s">
        <v>22</v>
      </c>
      <c r="E2374" s="4" t="s">
        <v>3</v>
      </c>
      <c r="F2374" s="5">
        <v>39</v>
      </c>
      <c r="G2374" s="3" t="s">
        <v>4</v>
      </c>
      <c r="H2374" s="3" t="s">
        <v>5</v>
      </c>
      <c r="I2374" s="3" t="s">
        <v>109</v>
      </c>
      <c r="J2374" s="3" t="s">
        <v>110</v>
      </c>
      <c r="K2374" s="3" t="s">
        <v>8</v>
      </c>
      <c r="L2374" s="5">
        <v>1</v>
      </c>
      <c r="M2374" s="5">
        <v>4000</v>
      </c>
      <c r="N2374" s="6">
        <v>0.1</v>
      </c>
      <c r="O2374" s="5">
        <v>3600</v>
      </c>
      <c r="P2374" s="5">
        <v>2900</v>
      </c>
      <c r="Q2374" s="5">
        <f>Table1[[#This Row],[Sales]]-Table1[[#This Row],[Cost]]</f>
        <v>700</v>
      </c>
      <c r="R2374" s="3" t="s">
        <v>26</v>
      </c>
      <c r="S2374" s="3" t="s">
        <v>10</v>
      </c>
      <c r="T2374" s="3" t="s">
        <v>11</v>
      </c>
      <c r="U2374" s="3" t="s">
        <v>27</v>
      </c>
      <c r="V2374" s="6">
        <f>Table1[[#This Row],[Profit]]/Table1[[#This Row],[Sales]]</f>
        <v>0.19444444444444445</v>
      </c>
      <c r="W2374" s="3">
        <f>[1]!Table1[[#This Row],[Sales]]-[1]!Table1[[#This Row],[Cost]]-[1]!Table1[[#This Row],[Profit]]</f>
        <v>0</v>
      </c>
      <c r="X2374" s="3">
        <f>[1]!Table1[[#This Row],[Quantity]]*[1]!Table1[[#This Row],[Unit_Price]]</f>
        <v>4000</v>
      </c>
      <c r="Y2374" s="7">
        <f>[1]!Table1[[#This Row],[Gross_Sales]]*[1]!Table1[[#This Row],[Discount]]</f>
        <v>400</v>
      </c>
      <c r="Z2374" s="8">
        <f>[1]!Table1[[#This Row],[Gross_Sales]]*[1]!Table1[[#This Row],[Discount_amount]]</f>
        <v>1600000</v>
      </c>
      <c r="AA2374" s="6">
        <f>IFERROR([1]!Table1[[#This Row],[Profit]]/[1]!Table1[[#This Row],[Sales]],0)</f>
        <v>0.19444444444444445</v>
      </c>
      <c r="AB2374" s="3">
        <f>YEAR([1]!Table1[[#This Row],[Order_Date]])</f>
        <v>2025</v>
      </c>
      <c r="AC2374" s="3">
        <f>MONTH([1]!Table1[[#This Row],[Order_Date]])</f>
        <v>5</v>
      </c>
      <c r="AD2374" s="3" t="str">
        <f t="shared" si="111"/>
        <v>May</v>
      </c>
      <c r="AE2374" s="3" t="str">
        <f t="shared" si="112"/>
        <v>Q2</v>
      </c>
      <c r="AF2374" s="3" t="str">
        <f t="shared" si="113"/>
        <v>2025-May</v>
      </c>
      <c r="AG2374" s="3">
        <f>COUNTIF(C:C,Table1[[#This Row],[Customer_ID]])</f>
        <v>37</v>
      </c>
      <c r="AH2374" s="9" t="e">
        <f>IF([1]!Table1[[#This Row],[Customer_order_count]] &gt;= 10,"FREQUENT",IF([1]!Table1[[#This Row],[Customer_order_count]] &lt;= 10,"REGULAR","OCASSIONAL"))</f>
        <v>#REF!</v>
      </c>
    </row>
    <row r="2375" spans="1:34" x14ac:dyDescent="0.25">
      <c r="A2375" s="10" t="s">
        <v>3230</v>
      </c>
      <c r="B2375" s="11">
        <v>45890</v>
      </c>
      <c r="C2375" s="12" t="s">
        <v>1041</v>
      </c>
      <c r="D2375" s="13" t="s">
        <v>1042</v>
      </c>
      <c r="E2375" s="13" t="s">
        <v>3</v>
      </c>
      <c r="F2375" s="14">
        <v>41</v>
      </c>
      <c r="G2375" s="12" t="s">
        <v>269</v>
      </c>
      <c r="H2375" s="12" t="s">
        <v>270</v>
      </c>
      <c r="I2375" s="12" t="s">
        <v>6</v>
      </c>
      <c r="J2375" s="12" t="s">
        <v>7</v>
      </c>
      <c r="K2375" s="12" t="s">
        <v>8</v>
      </c>
      <c r="L2375" s="14">
        <v>1</v>
      </c>
      <c r="M2375" s="14">
        <v>7000</v>
      </c>
      <c r="N2375" s="15">
        <v>0</v>
      </c>
      <c r="O2375" s="14">
        <v>7000</v>
      </c>
      <c r="P2375" s="14">
        <v>5200</v>
      </c>
      <c r="Q2375" s="5">
        <f>Table1[[#This Row],[Sales]]-Table1[[#This Row],[Cost]]</f>
        <v>1800</v>
      </c>
      <c r="R2375" s="12" t="s">
        <v>17</v>
      </c>
      <c r="S2375" s="12" t="s">
        <v>10</v>
      </c>
      <c r="T2375" s="12" t="s">
        <v>33</v>
      </c>
      <c r="U2375" s="12" t="s">
        <v>19</v>
      </c>
      <c r="V2375" s="6">
        <f>Table1[[#This Row],[Profit]]/Table1[[#This Row],[Sales]]</f>
        <v>0.25714285714285712</v>
      </c>
      <c r="W2375" s="12">
        <f>[1]!Table1[[#This Row],[Sales]]-[1]!Table1[[#This Row],[Cost]]-[1]!Table1[[#This Row],[Profit]]</f>
        <v>0</v>
      </c>
      <c r="X2375" s="12">
        <f>[1]!Table1[[#This Row],[Quantity]]*[1]!Table1[[#This Row],[Unit_Price]]</f>
        <v>7000</v>
      </c>
      <c r="Y2375" s="16">
        <f>[1]!Table1[[#This Row],[Gross_Sales]]*[1]!Table1[[#This Row],[Discount]]</f>
        <v>0</v>
      </c>
      <c r="Z2375" s="17">
        <f>[1]!Table1[[#This Row],[Gross_Sales]]*[1]!Table1[[#This Row],[Discount_amount]]</f>
        <v>0</v>
      </c>
      <c r="AA2375" s="15">
        <f>IFERROR([1]!Table1[[#This Row],[Profit]]/[1]!Table1[[#This Row],[Sales]],0)</f>
        <v>0.25714285714285712</v>
      </c>
      <c r="AB2375" s="12">
        <f>YEAR([1]!Table1[[#This Row],[Order_Date]])</f>
        <v>2025</v>
      </c>
      <c r="AC2375" s="12">
        <f>MONTH([1]!Table1[[#This Row],[Order_Date]])</f>
        <v>8</v>
      </c>
      <c r="AD2375" s="12" t="str">
        <f t="shared" si="111"/>
        <v>Aug</v>
      </c>
      <c r="AE2375" s="12" t="str">
        <f t="shared" si="112"/>
        <v>Q3</v>
      </c>
      <c r="AF2375" s="12" t="str">
        <f t="shared" si="113"/>
        <v>2025-Aug</v>
      </c>
      <c r="AG2375" s="12">
        <f>COUNTIF(C:C,Table1[[#This Row],[Customer_ID]])</f>
        <v>2</v>
      </c>
      <c r="AH2375" s="18" t="e">
        <f>IF([1]!Table1[[#This Row],[Customer_order_count]] &gt;= 10,"FREQUENT",IF([1]!Table1[[#This Row],[Customer_order_count]] &lt;= 10,"REGULAR","OCASSIONAL"))</f>
        <v>#REF!</v>
      </c>
    </row>
    <row r="2376" spans="1:34" x14ac:dyDescent="0.25">
      <c r="A2376" s="1" t="s">
        <v>3231</v>
      </c>
      <c r="B2376" s="2">
        <v>46010</v>
      </c>
      <c r="C2376" s="3" t="s">
        <v>3232</v>
      </c>
      <c r="D2376" s="4" t="s">
        <v>2377</v>
      </c>
      <c r="E2376" s="4" t="s">
        <v>16</v>
      </c>
      <c r="F2376" s="5">
        <v>42</v>
      </c>
      <c r="G2376" s="3" t="s">
        <v>275</v>
      </c>
      <c r="H2376" s="3" t="s">
        <v>276</v>
      </c>
      <c r="I2376" s="3" t="s">
        <v>186</v>
      </c>
      <c r="J2376" s="3" t="s">
        <v>187</v>
      </c>
      <c r="K2376" s="3" t="s">
        <v>91</v>
      </c>
      <c r="L2376" s="5">
        <v>1</v>
      </c>
      <c r="M2376" s="5">
        <v>12000</v>
      </c>
      <c r="N2376" s="6">
        <v>0.05</v>
      </c>
      <c r="O2376" s="5">
        <v>11400</v>
      </c>
      <c r="P2376" s="5">
        <v>9000</v>
      </c>
      <c r="Q2376" s="5">
        <f>Table1[[#This Row],[Sales]]-Table1[[#This Row],[Cost]]</f>
        <v>2400</v>
      </c>
      <c r="R2376" s="3" t="s">
        <v>17</v>
      </c>
      <c r="S2376" s="3" t="s">
        <v>10</v>
      </c>
      <c r="T2376" s="3" t="s">
        <v>40</v>
      </c>
      <c r="U2376" s="3" t="s">
        <v>19</v>
      </c>
      <c r="V2376" s="6">
        <f>Table1[[#This Row],[Profit]]/Table1[[#This Row],[Sales]]</f>
        <v>0.21052631578947367</v>
      </c>
      <c r="W2376" s="3">
        <f>[1]!Table1[[#This Row],[Sales]]-[1]!Table1[[#This Row],[Cost]]-[1]!Table1[[#This Row],[Profit]]</f>
        <v>0</v>
      </c>
      <c r="X2376" s="3">
        <f>[1]!Table1[[#This Row],[Quantity]]*[1]!Table1[[#This Row],[Unit_Price]]</f>
        <v>12000</v>
      </c>
      <c r="Y2376" s="7">
        <f>[1]!Table1[[#This Row],[Gross_Sales]]*[1]!Table1[[#This Row],[Discount]]</f>
        <v>600</v>
      </c>
      <c r="Z2376" s="8">
        <f>[1]!Table1[[#This Row],[Gross_Sales]]*[1]!Table1[[#This Row],[Discount_amount]]</f>
        <v>7200000</v>
      </c>
      <c r="AA2376" s="6">
        <f>IFERROR([1]!Table1[[#This Row],[Profit]]/[1]!Table1[[#This Row],[Sales]],0)</f>
        <v>0.21052631578947367</v>
      </c>
      <c r="AB2376" s="3">
        <f>YEAR([1]!Table1[[#This Row],[Order_Date]])</f>
        <v>2025</v>
      </c>
      <c r="AC2376" s="3">
        <f>MONTH([1]!Table1[[#This Row],[Order_Date]])</f>
        <v>12</v>
      </c>
      <c r="AD2376" s="3" t="str">
        <f t="shared" si="111"/>
        <v>Dec</v>
      </c>
      <c r="AE2376" s="3" t="str">
        <f t="shared" si="112"/>
        <v>Q4</v>
      </c>
      <c r="AF2376" s="3" t="str">
        <f t="shared" si="113"/>
        <v>2025-Dec</v>
      </c>
      <c r="AG2376" s="3">
        <f>COUNTIF(C:C,Table1[[#This Row],[Customer_ID]])</f>
        <v>1</v>
      </c>
      <c r="AH2376" s="9" t="e">
        <f>IF([1]!Table1[[#This Row],[Customer_order_count]] &gt;= 10,"FREQUENT",IF([1]!Table1[[#This Row],[Customer_order_count]] &lt;= 10,"REGULAR","OCASSIONAL"))</f>
        <v>#REF!</v>
      </c>
    </row>
    <row r="2377" spans="1:34" x14ac:dyDescent="0.25">
      <c r="A2377" s="10" t="s">
        <v>3233</v>
      </c>
      <c r="B2377" s="11">
        <v>45799</v>
      </c>
      <c r="C2377" s="12" t="s">
        <v>838</v>
      </c>
      <c r="D2377" s="13" t="s">
        <v>796</v>
      </c>
      <c r="E2377" s="13" t="s">
        <v>16</v>
      </c>
      <c r="F2377" s="14">
        <v>26</v>
      </c>
      <c r="G2377" s="12" t="s">
        <v>312</v>
      </c>
      <c r="H2377" s="12" t="s">
        <v>276</v>
      </c>
      <c r="I2377" s="12" t="s">
        <v>176</v>
      </c>
      <c r="J2377" s="12" t="s">
        <v>177</v>
      </c>
      <c r="K2377" s="12" t="s">
        <v>25</v>
      </c>
      <c r="L2377" s="14">
        <v>1</v>
      </c>
      <c r="M2377" s="14">
        <v>22000</v>
      </c>
      <c r="N2377" s="15">
        <v>0.15</v>
      </c>
      <c r="O2377" s="14">
        <v>18700</v>
      </c>
      <c r="P2377" s="14">
        <v>16500</v>
      </c>
      <c r="Q2377" s="5">
        <f>Table1[[#This Row],[Sales]]-Table1[[#This Row],[Cost]]</f>
        <v>2200</v>
      </c>
      <c r="R2377" s="12" t="s">
        <v>26</v>
      </c>
      <c r="S2377" s="12" t="s">
        <v>10</v>
      </c>
      <c r="T2377" s="12" t="s">
        <v>11</v>
      </c>
      <c r="U2377" s="12" t="s">
        <v>12</v>
      </c>
      <c r="V2377" s="6">
        <f>Table1[[#This Row],[Profit]]/Table1[[#This Row],[Sales]]</f>
        <v>0.11764705882352941</v>
      </c>
      <c r="W2377" s="12">
        <f>[1]!Table1[[#This Row],[Sales]]-[1]!Table1[[#This Row],[Cost]]-[1]!Table1[[#This Row],[Profit]]</f>
        <v>0</v>
      </c>
      <c r="X2377" s="12">
        <f>[1]!Table1[[#This Row],[Quantity]]*[1]!Table1[[#This Row],[Unit_Price]]</f>
        <v>22000</v>
      </c>
      <c r="Y2377" s="16">
        <f>[1]!Table1[[#This Row],[Gross_Sales]]*[1]!Table1[[#This Row],[Discount]]</f>
        <v>3300</v>
      </c>
      <c r="Z2377" s="17">
        <f>[1]!Table1[[#This Row],[Gross_Sales]]*[1]!Table1[[#This Row],[Discount_amount]]</f>
        <v>72600000</v>
      </c>
      <c r="AA2377" s="15">
        <f>IFERROR([1]!Table1[[#This Row],[Profit]]/[1]!Table1[[#This Row],[Sales]],0)</f>
        <v>0.11764705882352941</v>
      </c>
      <c r="AB2377" s="12">
        <f>YEAR([1]!Table1[[#This Row],[Order_Date]])</f>
        <v>2025</v>
      </c>
      <c r="AC2377" s="12">
        <f>MONTH([1]!Table1[[#This Row],[Order_Date]])</f>
        <v>5</v>
      </c>
      <c r="AD2377" s="12" t="str">
        <f t="shared" si="111"/>
        <v>May</v>
      </c>
      <c r="AE2377" s="12" t="str">
        <f t="shared" si="112"/>
        <v>Q2</v>
      </c>
      <c r="AF2377" s="12" t="str">
        <f t="shared" si="113"/>
        <v>2025-May</v>
      </c>
      <c r="AG2377" s="12">
        <f>COUNTIF(C:C,Table1[[#This Row],[Customer_ID]])</f>
        <v>14</v>
      </c>
      <c r="AH2377" s="18" t="e">
        <f>IF([1]!Table1[[#This Row],[Customer_order_count]] &gt;= 10,"FREQUENT",IF([1]!Table1[[#This Row],[Customer_order_count]] &lt;= 10,"REGULAR","OCASSIONAL"))</f>
        <v>#REF!</v>
      </c>
    </row>
    <row r="2378" spans="1:34" x14ac:dyDescent="0.25">
      <c r="A2378" s="1" t="s">
        <v>3234</v>
      </c>
      <c r="B2378" s="2">
        <v>45450</v>
      </c>
      <c r="C2378" s="3" t="s">
        <v>1001</v>
      </c>
      <c r="D2378" s="4" t="s">
        <v>1002</v>
      </c>
      <c r="E2378" s="4" t="s">
        <v>16</v>
      </c>
      <c r="F2378" s="5">
        <v>49</v>
      </c>
      <c r="G2378" s="3" t="s">
        <v>280</v>
      </c>
      <c r="H2378" s="3" t="s">
        <v>270</v>
      </c>
      <c r="I2378" s="3" t="s">
        <v>344</v>
      </c>
      <c r="J2378" s="3" t="s">
        <v>345</v>
      </c>
      <c r="K2378" s="3" t="s">
        <v>39</v>
      </c>
      <c r="L2378" s="5">
        <v>1</v>
      </c>
      <c r="M2378" s="5">
        <v>2200</v>
      </c>
      <c r="N2378" s="6">
        <v>0.1</v>
      </c>
      <c r="O2378" s="5">
        <v>1980</v>
      </c>
      <c r="P2378" s="5">
        <v>1400</v>
      </c>
      <c r="Q2378" s="5">
        <f>Table1[[#This Row],[Sales]]-Table1[[#This Row],[Cost]]</f>
        <v>580</v>
      </c>
      <c r="R2378" s="3" t="s">
        <v>17</v>
      </c>
      <c r="S2378" s="3" t="s">
        <v>10</v>
      </c>
      <c r="T2378" s="3" t="s">
        <v>11</v>
      </c>
      <c r="U2378" s="3" t="s">
        <v>27</v>
      </c>
      <c r="V2378" s="6">
        <f>Table1[[#This Row],[Profit]]/Table1[[#This Row],[Sales]]</f>
        <v>0.29292929292929293</v>
      </c>
      <c r="W2378" s="3">
        <f>[1]!Table1[[#This Row],[Sales]]-[1]!Table1[[#This Row],[Cost]]-[1]!Table1[[#This Row],[Profit]]</f>
        <v>0</v>
      </c>
      <c r="X2378" s="3">
        <f>[1]!Table1[[#This Row],[Quantity]]*[1]!Table1[[#This Row],[Unit_Price]]</f>
        <v>2200</v>
      </c>
      <c r="Y2378" s="7">
        <f>[1]!Table1[[#This Row],[Gross_Sales]]*[1]!Table1[[#This Row],[Discount]]</f>
        <v>220</v>
      </c>
      <c r="Z2378" s="8">
        <f>[1]!Table1[[#This Row],[Gross_Sales]]*[1]!Table1[[#This Row],[Discount_amount]]</f>
        <v>484000</v>
      </c>
      <c r="AA2378" s="6">
        <f>IFERROR([1]!Table1[[#This Row],[Profit]]/[1]!Table1[[#This Row],[Sales]],0)</f>
        <v>0.29292929292929293</v>
      </c>
      <c r="AB2378" s="3">
        <f>YEAR([1]!Table1[[#This Row],[Order_Date]])</f>
        <v>2024</v>
      </c>
      <c r="AC2378" s="3">
        <f>MONTH([1]!Table1[[#This Row],[Order_Date]])</f>
        <v>6</v>
      </c>
      <c r="AD2378" s="3" t="str">
        <f t="shared" si="111"/>
        <v>Jun</v>
      </c>
      <c r="AE2378" s="3" t="str">
        <f t="shared" si="112"/>
        <v>Q2</v>
      </c>
      <c r="AF2378" s="3" t="str">
        <f t="shared" si="113"/>
        <v>2024-Jun</v>
      </c>
      <c r="AG2378" s="3">
        <f>COUNTIF(C:C,Table1[[#This Row],[Customer_ID]])</f>
        <v>16</v>
      </c>
      <c r="AH2378" s="9" t="e">
        <f>IF([1]!Table1[[#This Row],[Customer_order_count]] &gt;= 10,"FREQUENT",IF([1]!Table1[[#This Row],[Customer_order_count]] &lt;= 10,"REGULAR","OCASSIONAL"))</f>
        <v>#REF!</v>
      </c>
    </row>
    <row r="2379" spans="1:34" x14ac:dyDescent="0.25">
      <c r="A2379" s="10" t="s">
        <v>3235</v>
      </c>
      <c r="B2379" s="11">
        <v>45298</v>
      </c>
      <c r="C2379" s="12" t="s">
        <v>1198</v>
      </c>
      <c r="D2379" s="13" t="s">
        <v>962</v>
      </c>
      <c r="E2379" s="13" t="s">
        <v>3</v>
      </c>
      <c r="F2379" s="14">
        <v>25</v>
      </c>
      <c r="G2379" s="12" t="s">
        <v>280</v>
      </c>
      <c r="H2379" s="12" t="s">
        <v>270</v>
      </c>
      <c r="I2379" s="12" t="s">
        <v>143</v>
      </c>
      <c r="J2379" s="12" t="s">
        <v>144</v>
      </c>
      <c r="K2379" s="12" t="s">
        <v>76</v>
      </c>
      <c r="L2379" s="14">
        <v>2</v>
      </c>
      <c r="M2379" s="14">
        <v>700</v>
      </c>
      <c r="N2379" s="15">
        <v>0.1</v>
      </c>
      <c r="O2379" s="14">
        <v>1260</v>
      </c>
      <c r="P2379" s="14">
        <v>1140</v>
      </c>
      <c r="Q2379" s="5">
        <f>Table1[[#This Row],[Sales]]-Table1[[#This Row],[Cost]]</f>
        <v>120</v>
      </c>
      <c r="R2379" s="12" t="s">
        <v>17</v>
      </c>
      <c r="S2379" s="12" t="s">
        <v>10</v>
      </c>
      <c r="T2379" s="12" t="s">
        <v>18</v>
      </c>
      <c r="U2379" s="12" t="s">
        <v>19</v>
      </c>
      <c r="V2379" s="6">
        <f>Table1[[#This Row],[Profit]]/Table1[[#This Row],[Sales]]</f>
        <v>9.5238095238095233E-2</v>
      </c>
      <c r="W2379" s="12">
        <f>[1]!Table1[[#This Row],[Sales]]-[1]!Table1[[#This Row],[Cost]]-[1]!Table1[[#This Row],[Profit]]</f>
        <v>0</v>
      </c>
      <c r="X2379" s="12">
        <f>[1]!Table1[[#This Row],[Quantity]]*[1]!Table1[[#This Row],[Unit_Price]]</f>
        <v>1400</v>
      </c>
      <c r="Y2379" s="16">
        <f>[1]!Table1[[#This Row],[Gross_Sales]]*[1]!Table1[[#This Row],[Discount]]</f>
        <v>140</v>
      </c>
      <c r="Z2379" s="17">
        <f>[1]!Table1[[#This Row],[Gross_Sales]]*[1]!Table1[[#This Row],[Discount_amount]]</f>
        <v>196000</v>
      </c>
      <c r="AA2379" s="15">
        <f>IFERROR([1]!Table1[[#This Row],[Profit]]/[1]!Table1[[#This Row],[Sales]],0)</f>
        <v>9.5238095238095233E-2</v>
      </c>
      <c r="AB2379" s="12">
        <f>YEAR([1]!Table1[[#This Row],[Order_Date]])</f>
        <v>2024</v>
      </c>
      <c r="AC2379" s="12">
        <f>MONTH([1]!Table1[[#This Row],[Order_Date]])</f>
        <v>1</v>
      </c>
      <c r="AD2379" s="12" t="str">
        <f t="shared" si="111"/>
        <v>Jan</v>
      </c>
      <c r="AE2379" s="12" t="str">
        <f t="shared" si="112"/>
        <v>Q1</v>
      </c>
      <c r="AF2379" s="12" t="str">
        <f t="shared" si="113"/>
        <v>2024-Jan</v>
      </c>
      <c r="AG2379" s="12">
        <f>COUNTIF(C:C,Table1[[#This Row],[Customer_ID]])</f>
        <v>20</v>
      </c>
      <c r="AH2379" s="18" t="e">
        <f>IF([1]!Table1[[#This Row],[Customer_order_count]] &gt;= 10,"FREQUENT",IF([1]!Table1[[#This Row],[Customer_order_count]] &lt;= 10,"REGULAR","OCASSIONAL"))</f>
        <v>#REF!</v>
      </c>
    </row>
    <row r="2380" spans="1:34" x14ac:dyDescent="0.25">
      <c r="A2380" s="1" t="s">
        <v>3236</v>
      </c>
      <c r="B2380" s="2">
        <v>45360</v>
      </c>
      <c r="C2380" s="3" t="s">
        <v>342</v>
      </c>
      <c r="D2380" s="4" t="s">
        <v>343</v>
      </c>
      <c r="E2380" s="4" t="s">
        <v>16</v>
      </c>
      <c r="F2380" s="5">
        <v>57</v>
      </c>
      <c r="G2380" s="3" t="s">
        <v>290</v>
      </c>
      <c r="H2380" s="3" t="s">
        <v>276</v>
      </c>
      <c r="I2380" s="3" t="s">
        <v>23</v>
      </c>
      <c r="J2380" s="3" t="s">
        <v>24</v>
      </c>
      <c r="K2380" s="3" t="s">
        <v>25</v>
      </c>
      <c r="L2380" s="5">
        <v>1</v>
      </c>
      <c r="M2380" s="5">
        <v>55000</v>
      </c>
      <c r="N2380" s="6">
        <v>0</v>
      </c>
      <c r="O2380" s="5">
        <v>55000</v>
      </c>
      <c r="P2380" s="5">
        <v>40000</v>
      </c>
      <c r="Q2380" s="5">
        <f>Table1[[#This Row],[Sales]]-Table1[[#This Row],[Cost]]</f>
        <v>15000</v>
      </c>
      <c r="R2380" s="3" t="s">
        <v>26</v>
      </c>
      <c r="S2380" s="3" t="s">
        <v>10</v>
      </c>
      <c r="T2380" s="3" t="s">
        <v>18</v>
      </c>
      <c r="U2380" s="3" t="s">
        <v>19</v>
      </c>
      <c r="V2380" s="6">
        <f>Table1[[#This Row],[Profit]]/Table1[[#This Row],[Sales]]</f>
        <v>0.27272727272727271</v>
      </c>
      <c r="W2380" s="3">
        <f>[1]!Table1[[#This Row],[Sales]]-[1]!Table1[[#This Row],[Cost]]-[1]!Table1[[#This Row],[Profit]]</f>
        <v>0</v>
      </c>
      <c r="X2380" s="3">
        <f>[1]!Table1[[#This Row],[Quantity]]*[1]!Table1[[#This Row],[Unit_Price]]</f>
        <v>55000</v>
      </c>
      <c r="Y2380" s="7">
        <f>[1]!Table1[[#This Row],[Gross_Sales]]*[1]!Table1[[#This Row],[Discount]]</f>
        <v>0</v>
      </c>
      <c r="Z2380" s="8">
        <f>[1]!Table1[[#This Row],[Gross_Sales]]*[1]!Table1[[#This Row],[Discount_amount]]</f>
        <v>0</v>
      </c>
      <c r="AA2380" s="6">
        <f>IFERROR([1]!Table1[[#This Row],[Profit]]/[1]!Table1[[#This Row],[Sales]],0)</f>
        <v>0.27272727272727271</v>
      </c>
      <c r="AB2380" s="3">
        <f>YEAR([1]!Table1[[#This Row],[Order_Date]])</f>
        <v>2024</v>
      </c>
      <c r="AC2380" s="3">
        <f>MONTH([1]!Table1[[#This Row],[Order_Date]])</f>
        <v>3</v>
      </c>
      <c r="AD2380" s="3" t="str">
        <f t="shared" si="111"/>
        <v>Mar</v>
      </c>
      <c r="AE2380" s="3" t="str">
        <f t="shared" si="112"/>
        <v>Q1</v>
      </c>
      <c r="AF2380" s="3" t="str">
        <f t="shared" si="113"/>
        <v>2024-Mar</v>
      </c>
      <c r="AG2380" s="3">
        <f>COUNTIF(C:C,Table1[[#This Row],[Customer_ID]])</f>
        <v>14</v>
      </c>
      <c r="AH2380" s="9" t="e">
        <f>IF([1]!Table1[[#This Row],[Customer_order_count]] &gt;= 10,"FREQUENT",IF([1]!Table1[[#This Row],[Customer_order_count]] &lt;= 10,"REGULAR","OCASSIONAL"))</f>
        <v>#REF!</v>
      </c>
    </row>
    <row r="2381" spans="1:34" x14ac:dyDescent="0.25">
      <c r="A2381" s="10" t="s">
        <v>196</v>
      </c>
      <c r="B2381" s="11">
        <v>45824</v>
      </c>
      <c r="C2381" s="12" t="s">
        <v>197</v>
      </c>
      <c r="D2381" s="13" t="s">
        <v>198</v>
      </c>
      <c r="E2381" s="13" t="s">
        <v>3</v>
      </c>
      <c r="F2381" s="14">
        <v>56</v>
      </c>
      <c r="G2381" s="12" t="s">
        <v>4</v>
      </c>
      <c r="H2381" s="12" t="s">
        <v>5</v>
      </c>
      <c r="I2381" s="12" t="s">
        <v>31</v>
      </c>
      <c r="J2381" s="12" t="s">
        <v>32</v>
      </c>
      <c r="K2381" s="12" t="s">
        <v>25</v>
      </c>
      <c r="L2381" s="14">
        <v>1</v>
      </c>
      <c r="M2381" s="14">
        <v>5000</v>
      </c>
      <c r="N2381" s="15">
        <v>0.15</v>
      </c>
      <c r="O2381" s="14">
        <v>4250</v>
      </c>
      <c r="P2381" s="14">
        <v>3500</v>
      </c>
      <c r="Q2381" s="5">
        <f>Table1[[#This Row],[Sales]]-Table1[[#This Row],[Cost]]</f>
        <v>750</v>
      </c>
      <c r="R2381" s="12" t="s">
        <v>26</v>
      </c>
      <c r="S2381" s="12" t="s">
        <v>10</v>
      </c>
      <c r="T2381" s="12" t="s">
        <v>11</v>
      </c>
      <c r="U2381" s="12" t="s">
        <v>12</v>
      </c>
      <c r="V2381" s="6">
        <f>Table1[[#This Row],[Profit]]/Table1[[#This Row],[Sales]]</f>
        <v>0.17647058823529413</v>
      </c>
      <c r="W2381" s="12">
        <f>[1]!Table1[[#This Row],[Sales]]-[1]!Table1[[#This Row],[Cost]]-[1]!Table1[[#This Row],[Profit]]</f>
        <v>0</v>
      </c>
      <c r="X2381" s="12">
        <f>[1]!Table1[[#This Row],[Quantity]]*[1]!Table1[[#This Row],[Unit_Price]]</f>
        <v>5000</v>
      </c>
      <c r="Y2381" s="16">
        <f>[1]!Table1[[#This Row],[Gross_Sales]]*[1]!Table1[[#This Row],[Discount]]</f>
        <v>750</v>
      </c>
      <c r="Z2381" s="17">
        <f>[1]!Table1[[#This Row],[Gross_Sales]]*[1]!Table1[[#This Row],[Discount_amount]]</f>
        <v>3750000</v>
      </c>
      <c r="AA2381" s="15">
        <f>IFERROR([1]!Table1[[#This Row],[Profit]]/[1]!Table1[[#This Row],[Sales]],0)</f>
        <v>0.17647058823529413</v>
      </c>
      <c r="AB2381" s="12">
        <f>YEAR([1]!Table1[[#This Row],[Order_Date]])</f>
        <v>2025</v>
      </c>
      <c r="AC2381" s="12">
        <f>MONTH([1]!Table1[[#This Row],[Order_Date]])</f>
        <v>6</v>
      </c>
      <c r="AD2381" s="12" t="str">
        <f t="shared" si="111"/>
        <v>Jun</v>
      </c>
      <c r="AE2381" s="12" t="str">
        <f t="shared" si="112"/>
        <v>Q2</v>
      </c>
      <c r="AF2381" s="12" t="str">
        <f t="shared" si="113"/>
        <v>2025-Jun</v>
      </c>
      <c r="AG2381" s="12">
        <f>COUNTIF(C:C,Table1[[#This Row],[Customer_ID]])</f>
        <v>5</v>
      </c>
      <c r="AH2381" s="18" t="e">
        <f>IF([1]!Table1[[#This Row],[Customer_order_count]] &gt;= 10,"FREQUENT",IF([1]!Table1[[#This Row],[Customer_order_count]] &lt;= 10,"REGULAR","OCASSIONAL"))</f>
        <v>#REF!</v>
      </c>
    </row>
    <row r="2382" spans="1:34" x14ac:dyDescent="0.25">
      <c r="A2382" s="1" t="s">
        <v>3237</v>
      </c>
      <c r="B2382" s="2">
        <v>45317</v>
      </c>
      <c r="C2382" s="3" t="s">
        <v>694</v>
      </c>
      <c r="D2382" s="4" t="s">
        <v>695</v>
      </c>
      <c r="E2382" s="4" t="s">
        <v>16</v>
      </c>
      <c r="F2382" s="5">
        <v>59</v>
      </c>
      <c r="G2382" s="3" t="s">
        <v>284</v>
      </c>
      <c r="H2382" s="3" t="s">
        <v>285</v>
      </c>
      <c r="I2382" s="3" t="s">
        <v>105</v>
      </c>
      <c r="J2382" s="3" t="s">
        <v>106</v>
      </c>
      <c r="K2382" s="3" t="s">
        <v>76</v>
      </c>
      <c r="L2382" s="5">
        <v>1</v>
      </c>
      <c r="M2382" s="5">
        <v>450</v>
      </c>
      <c r="N2382" s="6">
        <v>0.1</v>
      </c>
      <c r="O2382" s="5">
        <v>405</v>
      </c>
      <c r="P2382" s="5">
        <v>330</v>
      </c>
      <c r="Q2382" s="5">
        <f>Table1[[#This Row],[Sales]]-Table1[[#This Row],[Cost]]</f>
        <v>75</v>
      </c>
      <c r="R2382" s="3" t="s">
        <v>17</v>
      </c>
      <c r="S2382" s="3" t="s">
        <v>10</v>
      </c>
      <c r="T2382" s="3" t="s">
        <v>18</v>
      </c>
      <c r="U2382" s="3" t="s">
        <v>27</v>
      </c>
      <c r="V2382" s="6">
        <f>Table1[[#This Row],[Profit]]/Table1[[#This Row],[Sales]]</f>
        <v>0.18518518518518517</v>
      </c>
      <c r="W2382" s="3">
        <f>[1]!Table1[[#This Row],[Sales]]-[1]!Table1[[#This Row],[Cost]]-[1]!Table1[[#This Row],[Profit]]</f>
        <v>0</v>
      </c>
      <c r="X2382" s="3">
        <f>[1]!Table1[[#This Row],[Quantity]]*[1]!Table1[[#This Row],[Unit_Price]]</f>
        <v>450</v>
      </c>
      <c r="Y2382" s="7">
        <f>[1]!Table1[[#This Row],[Gross_Sales]]*[1]!Table1[[#This Row],[Discount]]</f>
        <v>45</v>
      </c>
      <c r="Z2382" s="8">
        <f>[1]!Table1[[#This Row],[Gross_Sales]]*[1]!Table1[[#This Row],[Discount_amount]]</f>
        <v>20250</v>
      </c>
      <c r="AA2382" s="6">
        <f>IFERROR([1]!Table1[[#This Row],[Profit]]/[1]!Table1[[#This Row],[Sales]],0)</f>
        <v>0.18518518518518517</v>
      </c>
      <c r="AB2382" s="3">
        <f>YEAR([1]!Table1[[#This Row],[Order_Date]])</f>
        <v>2024</v>
      </c>
      <c r="AC2382" s="3">
        <f>MONTH([1]!Table1[[#This Row],[Order_Date]])</f>
        <v>1</v>
      </c>
      <c r="AD2382" s="3" t="str">
        <f t="shared" si="111"/>
        <v>Jan</v>
      </c>
      <c r="AE2382" s="3" t="str">
        <f t="shared" si="112"/>
        <v>Q1</v>
      </c>
      <c r="AF2382" s="3" t="str">
        <f t="shared" si="113"/>
        <v>2024-Jan</v>
      </c>
      <c r="AG2382" s="3">
        <f>COUNTIF(C:C,Table1[[#This Row],[Customer_ID]])</f>
        <v>16</v>
      </c>
      <c r="AH2382" s="9" t="e">
        <f>IF([1]!Table1[[#This Row],[Customer_order_count]] &gt;= 10,"FREQUENT",IF([1]!Table1[[#This Row],[Customer_order_count]] &lt;= 10,"REGULAR","OCASSIONAL"))</f>
        <v>#REF!</v>
      </c>
    </row>
    <row r="2383" spans="1:34" x14ac:dyDescent="0.25">
      <c r="A2383" s="10" t="s">
        <v>3238</v>
      </c>
      <c r="B2383" s="11">
        <v>45416</v>
      </c>
      <c r="C2383" s="12" t="s">
        <v>116</v>
      </c>
      <c r="D2383" s="12" t="s">
        <v>117</v>
      </c>
      <c r="E2383" s="12" t="s">
        <v>16</v>
      </c>
      <c r="F2383" s="12">
        <v>42</v>
      </c>
      <c r="G2383" s="12" t="s">
        <v>4</v>
      </c>
      <c r="H2383" s="12" t="s">
        <v>5</v>
      </c>
      <c r="I2383" s="12" t="s">
        <v>344</v>
      </c>
      <c r="J2383" s="12" t="s">
        <v>345</v>
      </c>
      <c r="K2383" s="12" t="s">
        <v>39</v>
      </c>
      <c r="L2383" s="12">
        <v>1</v>
      </c>
      <c r="M2383" s="12">
        <v>2200</v>
      </c>
      <c r="N2383" s="12">
        <v>0.1</v>
      </c>
      <c r="O2383" s="12">
        <v>1980</v>
      </c>
      <c r="P2383" s="12">
        <v>1400</v>
      </c>
      <c r="Q2383" s="5">
        <f>Table1[[#This Row],[Sales]]-Table1[[#This Row],[Cost]]</f>
        <v>580</v>
      </c>
      <c r="R2383" s="12" t="s">
        <v>17</v>
      </c>
      <c r="S2383" s="12" t="s">
        <v>287</v>
      </c>
      <c r="T2383" s="12" t="s">
        <v>11</v>
      </c>
      <c r="U2383" s="12" t="s">
        <v>19</v>
      </c>
      <c r="V2383" s="6">
        <f>Table1[[#This Row],[Profit]]/Table1[[#This Row],[Sales]]</f>
        <v>0.29292929292929293</v>
      </c>
      <c r="W2383" s="12">
        <f>[1]!Table1[[#This Row],[Sales]]-[1]!Table1[[#This Row],[Cost]]-[1]!Table1[[#This Row],[Profit]]</f>
        <v>-2800</v>
      </c>
      <c r="X2383" s="12">
        <f>[1]!Table1[[#This Row],[Quantity]]*[1]!Table1[[#This Row],[Unit_Price]]</f>
        <v>2200</v>
      </c>
      <c r="Y2383" s="12">
        <f>[1]!Table1[[#This Row],[Gross_Sales]]*[1]!Table1[[#This Row],[Discount]]</f>
        <v>220</v>
      </c>
      <c r="Z2383" s="12">
        <f>[1]!Table1[[#This Row],[Gross_Sales]]*[1]!Table1[[#This Row],[Discount_amount]]</f>
        <v>484000</v>
      </c>
      <c r="AA2383" s="12">
        <f>IFERROR([1]!Table1[[#This Row],[Profit]]/[1]!Table1[[#This Row],[Sales]],0)</f>
        <v>0.29292929292929293</v>
      </c>
      <c r="AB2383" s="12">
        <f>YEAR([1]!Table1[[#This Row],[Order_Date]])</f>
        <v>2024</v>
      </c>
      <c r="AC2383" s="12">
        <f>MONTH([1]!Table1[[#This Row],[Order_Date]])</f>
        <v>5</v>
      </c>
      <c r="AD2383" s="12" t="str">
        <f t="shared" si="111"/>
        <v>May</v>
      </c>
      <c r="AE2383" s="12" t="str">
        <f t="shared" si="112"/>
        <v>Q2</v>
      </c>
      <c r="AF2383" s="12" t="str">
        <f t="shared" si="113"/>
        <v>2024-May</v>
      </c>
      <c r="AG2383" s="12">
        <f>COUNTIF(C:C,Table1[[#This Row],[Customer_ID]])</f>
        <v>10</v>
      </c>
      <c r="AH2383" s="18" t="e">
        <f>IF([1]!Table1[[#This Row],[Customer_order_count]] &gt;= 10,"FREQUENT",IF([1]!Table1[[#This Row],[Customer_order_count]] &lt;= 10,"REGULAR","OCASSIONAL"))</f>
        <v>#REF!</v>
      </c>
    </row>
    <row r="2384" spans="1:34" x14ac:dyDescent="0.25">
      <c r="A2384" s="1" t="s">
        <v>3239</v>
      </c>
      <c r="B2384" s="2">
        <v>45532</v>
      </c>
      <c r="C2384" s="3" t="s">
        <v>331</v>
      </c>
      <c r="D2384" s="4" t="s">
        <v>332</v>
      </c>
      <c r="E2384" s="4" t="s">
        <v>3</v>
      </c>
      <c r="F2384" s="5">
        <v>44</v>
      </c>
      <c r="G2384" s="3" t="s">
        <v>284</v>
      </c>
      <c r="H2384" s="3" t="s">
        <v>285</v>
      </c>
      <c r="I2384" s="3" t="s">
        <v>127</v>
      </c>
      <c r="J2384" s="3" t="s">
        <v>128</v>
      </c>
      <c r="K2384" s="3" t="s">
        <v>58</v>
      </c>
      <c r="L2384" s="5">
        <v>2</v>
      </c>
      <c r="M2384" s="5">
        <v>3000</v>
      </c>
      <c r="N2384" s="6">
        <v>0</v>
      </c>
      <c r="O2384" s="5">
        <v>6000</v>
      </c>
      <c r="P2384" s="5">
        <v>4200</v>
      </c>
      <c r="Q2384" s="5">
        <f>Table1[[#This Row],[Sales]]-Table1[[#This Row],[Cost]]</f>
        <v>1800</v>
      </c>
      <c r="R2384" s="3" t="s">
        <v>26</v>
      </c>
      <c r="S2384" s="3" t="s">
        <v>10</v>
      </c>
      <c r="T2384" s="3" t="s">
        <v>33</v>
      </c>
      <c r="U2384" s="3" t="s">
        <v>12</v>
      </c>
      <c r="V2384" s="6">
        <f>Table1[[#This Row],[Profit]]/Table1[[#This Row],[Sales]]</f>
        <v>0.3</v>
      </c>
      <c r="W2384" s="3">
        <f>[1]!Table1[[#This Row],[Sales]]-[1]!Table1[[#This Row],[Cost]]-[1]!Table1[[#This Row],[Profit]]</f>
        <v>0</v>
      </c>
      <c r="X2384" s="3">
        <f>[1]!Table1[[#This Row],[Quantity]]*[1]!Table1[[#This Row],[Unit_Price]]</f>
        <v>6000</v>
      </c>
      <c r="Y2384" s="7">
        <f>[1]!Table1[[#This Row],[Gross_Sales]]*[1]!Table1[[#This Row],[Discount]]</f>
        <v>0</v>
      </c>
      <c r="Z2384" s="8">
        <f>[1]!Table1[[#This Row],[Gross_Sales]]*[1]!Table1[[#This Row],[Discount_amount]]</f>
        <v>0</v>
      </c>
      <c r="AA2384" s="6">
        <f>IFERROR([1]!Table1[[#This Row],[Profit]]/[1]!Table1[[#This Row],[Sales]],0)</f>
        <v>0.3</v>
      </c>
      <c r="AB2384" s="3">
        <f>YEAR([1]!Table1[[#This Row],[Order_Date]])</f>
        <v>2024</v>
      </c>
      <c r="AC2384" s="3">
        <f>MONTH([1]!Table1[[#This Row],[Order_Date]])</f>
        <v>8</v>
      </c>
      <c r="AD2384" s="3" t="str">
        <f t="shared" si="111"/>
        <v>Aug</v>
      </c>
      <c r="AE2384" s="3" t="str">
        <f t="shared" si="112"/>
        <v>Q3</v>
      </c>
      <c r="AF2384" s="3" t="str">
        <f t="shared" si="113"/>
        <v>2024-Aug</v>
      </c>
      <c r="AG2384" s="3">
        <f>COUNTIF(C:C,Table1[[#This Row],[Customer_ID]])</f>
        <v>6</v>
      </c>
      <c r="AH2384" s="9" t="e">
        <f>IF([1]!Table1[[#This Row],[Customer_order_count]] &gt;= 10,"FREQUENT",IF([1]!Table1[[#This Row],[Customer_order_count]] &lt;= 10,"REGULAR","OCASSIONAL"))</f>
        <v>#REF!</v>
      </c>
    </row>
    <row r="2385" spans="1:34" x14ac:dyDescent="0.25">
      <c r="A2385" s="10" t="s">
        <v>3240</v>
      </c>
      <c r="B2385" s="11">
        <v>45741</v>
      </c>
      <c r="C2385" s="12" t="s">
        <v>311</v>
      </c>
      <c r="D2385" s="13" t="s">
        <v>101</v>
      </c>
      <c r="E2385" s="13" t="s">
        <v>16</v>
      </c>
      <c r="F2385" s="14">
        <v>42</v>
      </c>
      <c r="G2385" s="12" t="s">
        <v>312</v>
      </c>
      <c r="H2385" s="12" t="s">
        <v>276</v>
      </c>
      <c r="I2385" s="12" t="s">
        <v>6</v>
      </c>
      <c r="J2385" s="12" t="s">
        <v>7</v>
      </c>
      <c r="K2385" s="12" t="s">
        <v>8</v>
      </c>
      <c r="L2385" s="14">
        <v>2</v>
      </c>
      <c r="M2385" s="14">
        <v>7000</v>
      </c>
      <c r="N2385" s="15">
        <v>0.1</v>
      </c>
      <c r="O2385" s="14">
        <v>12600</v>
      </c>
      <c r="P2385" s="14">
        <v>10400</v>
      </c>
      <c r="Q2385" s="5">
        <f>Table1[[#This Row],[Sales]]-Table1[[#This Row],[Cost]]</f>
        <v>2200</v>
      </c>
      <c r="R2385" s="12" t="s">
        <v>17</v>
      </c>
      <c r="S2385" s="12" t="s">
        <v>10</v>
      </c>
      <c r="T2385" s="12" t="s">
        <v>18</v>
      </c>
      <c r="U2385" s="12" t="s">
        <v>27</v>
      </c>
      <c r="V2385" s="6">
        <f>Table1[[#This Row],[Profit]]/Table1[[#This Row],[Sales]]</f>
        <v>0.17460317460317459</v>
      </c>
      <c r="W2385" s="12">
        <f>[1]!Table1[[#This Row],[Sales]]-[1]!Table1[[#This Row],[Cost]]-[1]!Table1[[#This Row],[Profit]]</f>
        <v>0</v>
      </c>
      <c r="X2385" s="12">
        <f>[1]!Table1[[#This Row],[Quantity]]*[1]!Table1[[#This Row],[Unit_Price]]</f>
        <v>14000</v>
      </c>
      <c r="Y2385" s="16">
        <f>[1]!Table1[[#This Row],[Gross_Sales]]*[1]!Table1[[#This Row],[Discount]]</f>
        <v>1400</v>
      </c>
      <c r="Z2385" s="17">
        <f>[1]!Table1[[#This Row],[Gross_Sales]]*[1]!Table1[[#This Row],[Discount_amount]]</f>
        <v>19600000</v>
      </c>
      <c r="AA2385" s="15">
        <f>IFERROR([1]!Table1[[#This Row],[Profit]]/[1]!Table1[[#This Row],[Sales]],0)</f>
        <v>0.17460317460317459</v>
      </c>
      <c r="AB2385" s="12">
        <f>YEAR([1]!Table1[[#This Row],[Order_Date]])</f>
        <v>2025</v>
      </c>
      <c r="AC2385" s="12">
        <f>MONTH([1]!Table1[[#This Row],[Order_Date]])</f>
        <v>3</v>
      </c>
      <c r="AD2385" s="12" t="str">
        <f t="shared" si="111"/>
        <v>Mar</v>
      </c>
      <c r="AE2385" s="12" t="str">
        <f t="shared" si="112"/>
        <v>Q1</v>
      </c>
      <c r="AF2385" s="12" t="str">
        <f t="shared" si="113"/>
        <v>2025-Mar</v>
      </c>
      <c r="AG2385" s="12">
        <f>COUNTIF(C:C,Table1[[#This Row],[Customer_ID]])</f>
        <v>21</v>
      </c>
      <c r="AH2385" s="18" t="e">
        <f>IF([1]!Table1[[#This Row],[Customer_order_count]] &gt;= 10,"FREQUENT",IF([1]!Table1[[#This Row],[Customer_order_count]] &lt;= 10,"REGULAR","OCASSIONAL"))</f>
        <v>#REF!</v>
      </c>
    </row>
    <row r="2386" spans="1:34" x14ac:dyDescent="0.25">
      <c r="A2386" s="1" t="s">
        <v>3241</v>
      </c>
      <c r="B2386" s="2">
        <v>45943</v>
      </c>
      <c r="C2386" s="3" t="s">
        <v>1412</v>
      </c>
      <c r="D2386" s="4" t="s">
        <v>357</v>
      </c>
      <c r="E2386" s="4" t="s">
        <v>3</v>
      </c>
      <c r="F2386" s="5">
        <v>49</v>
      </c>
      <c r="G2386" s="3" t="s">
        <v>317</v>
      </c>
      <c r="H2386" s="3" t="s">
        <v>5</v>
      </c>
      <c r="I2386" s="3" t="s">
        <v>23</v>
      </c>
      <c r="J2386" s="3" t="s">
        <v>24</v>
      </c>
      <c r="K2386" s="3" t="s">
        <v>25</v>
      </c>
      <c r="L2386" s="5">
        <v>1</v>
      </c>
      <c r="M2386" s="5">
        <v>55000</v>
      </c>
      <c r="N2386" s="6">
        <v>0.15</v>
      </c>
      <c r="O2386" s="5">
        <v>46750</v>
      </c>
      <c r="P2386" s="5">
        <v>40000</v>
      </c>
      <c r="Q2386" s="5">
        <f>Table1[[#This Row],[Sales]]-Table1[[#This Row],[Cost]]</f>
        <v>6750</v>
      </c>
      <c r="R2386" s="3" t="s">
        <v>26</v>
      </c>
      <c r="S2386" s="3" t="s">
        <v>10</v>
      </c>
      <c r="T2386" s="3" t="s">
        <v>40</v>
      </c>
      <c r="U2386" s="3" t="s">
        <v>27</v>
      </c>
      <c r="V2386" s="6">
        <f>Table1[[#This Row],[Profit]]/Table1[[#This Row],[Sales]]</f>
        <v>0.14438502673796791</v>
      </c>
      <c r="W2386" s="3">
        <f>[1]!Table1[[#This Row],[Sales]]-[1]!Table1[[#This Row],[Cost]]-[1]!Table1[[#This Row],[Profit]]</f>
        <v>0</v>
      </c>
      <c r="X2386" s="3">
        <f>[1]!Table1[[#This Row],[Quantity]]*[1]!Table1[[#This Row],[Unit_Price]]</f>
        <v>55000</v>
      </c>
      <c r="Y2386" s="7">
        <f>[1]!Table1[[#This Row],[Gross_Sales]]*[1]!Table1[[#This Row],[Discount]]</f>
        <v>8250</v>
      </c>
      <c r="Z2386" s="8">
        <f>[1]!Table1[[#This Row],[Gross_Sales]]*[1]!Table1[[#This Row],[Discount_amount]]</f>
        <v>453750000</v>
      </c>
      <c r="AA2386" s="6">
        <f>IFERROR([1]!Table1[[#This Row],[Profit]]/[1]!Table1[[#This Row],[Sales]],0)</f>
        <v>0.14438502673796791</v>
      </c>
      <c r="AB2386" s="3">
        <f>YEAR([1]!Table1[[#This Row],[Order_Date]])</f>
        <v>2025</v>
      </c>
      <c r="AC2386" s="3">
        <f>MONTH([1]!Table1[[#This Row],[Order_Date]])</f>
        <v>10</v>
      </c>
      <c r="AD2386" s="3" t="str">
        <f t="shared" si="111"/>
        <v>Oct</v>
      </c>
      <c r="AE2386" s="3" t="str">
        <f t="shared" si="112"/>
        <v>Q4</v>
      </c>
      <c r="AF2386" s="3" t="str">
        <f t="shared" si="113"/>
        <v>2025-Oct</v>
      </c>
      <c r="AG2386" s="3">
        <f>COUNTIF(C:C,Table1[[#This Row],[Customer_ID]])</f>
        <v>8</v>
      </c>
      <c r="AH2386" s="9" t="e">
        <f>IF([1]!Table1[[#This Row],[Customer_order_count]] &gt;= 10,"FREQUENT",IF([1]!Table1[[#This Row],[Customer_order_count]] &lt;= 10,"REGULAR","OCASSIONAL"))</f>
        <v>#REF!</v>
      </c>
    </row>
    <row r="2387" spans="1:34" x14ac:dyDescent="0.25">
      <c r="A2387" s="10" t="s">
        <v>3242</v>
      </c>
      <c r="B2387" s="11">
        <v>45965</v>
      </c>
      <c r="C2387" s="12" t="s">
        <v>1253</v>
      </c>
      <c r="D2387" s="13" t="s">
        <v>1254</v>
      </c>
      <c r="E2387" s="13" t="s">
        <v>16</v>
      </c>
      <c r="F2387" s="14">
        <v>45</v>
      </c>
      <c r="G2387" s="12" t="s">
        <v>275</v>
      </c>
      <c r="H2387" s="12" t="s">
        <v>276</v>
      </c>
      <c r="I2387" s="12" t="s">
        <v>89</v>
      </c>
      <c r="J2387" s="12" t="s">
        <v>90</v>
      </c>
      <c r="K2387" s="12" t="s">
        <v>91</v>
      </c>
      <c r="L2387" s="14">
        <v>1</v>
      </c>
      <c r="M2387" s="14">
        <v>35000</v>
      </c>
      <c r="N2387" s="15">
        <v>0.1</v>
      </c>
      <c r="O2387" s="14">
        <v>31500</v>
      </c>
      <c r="P2387" s="14">
        <v>27000</v>
      </c>
      <c r="Q2387" s="5">
        <f>Table1[[#This Row],[Sales]]-Table1[[#This Row],[Cost]]</f>
        <v>4500</v>
      </c>
      <c r="R2387" s="12" t="s">
        <v>26</v>
      </c>
      <c r="S2387" s="12" t="s">
        <v>10</v>
      </c>
      <c r="T2387" s="12" t="s">
        <v>40</v>
      </c>
      <c r="U2387" s="12" t="s">
        <v>27</v>
      </c>
      <c r="V2387" s="6">
        <f>Table1[[#This Row],[Profit]]/Table1[[#This Row],[Sales]]</f>
        <v>0.14285714285714285</v>
      </c>
      <c r="W2387" s="12">
        <f>[1]!Table1[[#This Row],[Sales]]-[1]!Table1[[#This Row],[Cost]]-[1]!Table1[[#This Row],[Profit]]</f>
        <v>0</v>
      </c>
      <c r="X2387" s="12">
        <f>[1]!Table1[[#This Row],[Quantity]]*[1]!Table1[[#This Row],[Unit_Price]]</f>
        <v>35000</v>
      </c>
      <c r="Y2387" s="16">
        <f>[1]!Table1[[#This Row],[Gross_Sales]]*[1]!Table1[[#This Row],[Discount]]</f>
        <v>3500</v>
      </c>
      <c r="Z2387" s="17">
        <f>[1]!Table1[[#This Row],[Gross_Sales]]*[1]!Table1[[#This Row],[Discount_amount]]</f>
        <v>122500000</v>
      </c>
      <c r="AA2387" s="15">
        <f>IFERROR([1]!Table1[[#This Row],[Profit]]/[1]!Table1[[#This Row],[Sales]],0)</f>
        <v>0.14285714285714285</v>
      </c>
      <c r="AB2387" s="12">
        <f>YEAR([1]!Table1[[#This Row],[Order_Date]])</f>
        <v>2025</v>
      </c>
      <c r="AC2387" s="12">
        <f>MONTH([1]!Table1[[#This Row],[Order_Date]])</f>
        <v>11</v>
      </c>
      <c r="AD2387" s="12" t="str">
        <f t="shared" si="111"/>
        <v>Nov</v>
      </c>
      <c r="AE2387" s="12" t="str">
        <f t="shared" si="112"/>
        <v>Q4</v>
      </c>
      <c r="AF2387" s="12" t="str">
        <f t="shared" si="113"/>
        <v>2025-Nov</v>
      </c>
      <c r="AG2387" s="12">
        <f>COUNTIF(C:C,Table1[[#This Row],[Customer_ID]])</f>
        <v>17</v>
      </c>
      <c r="AH2387" s="18" t="e">
        <f>IF([1]!Table1[[#This Row],[Customer_order_count]] &gt;= 10,"FREQUENT",IF([1]!Table1[[#This Row],[Customer_order_count]] &lt;= 10,"REGULAR","OCASSIONAL"))</f>
        <v>#REF!</v>
      </c>
    </row>
    <row r="2388" spans="1:34" x14ac:dyDescent="0.25">
      <c r="A2388" s="1" t="s">
        <v>3243</v>
      </c>
      <c r="B2388" s="2">
        <v>45851</v>
      </c>
      <c r="C2388" s="3" t="s">
        <v>671</v>
      </c>
      <c r="D2388" s="4" t="s">
        <v>672</v>
      </c>
      <c r="E2388" s="4" t="s">
        <v>16</v>
      </c>
      <c r="F2388" s="5">
        <v>57</v>
      </c>
      <c r="G2388" s="3" t="s">
        <v>290</v>
      </c>
      <c r="H2388" s="3" t="s">
        <v>276</v>
      </c>
      <c r="I2388" s="3" t="s">
        <v>186</v>
      </c>
      <c r="J2388" s="3" t="s">
        <v>187</v>
      </c>
      <c r="K2388" s="3" t="s">
        <v>91</v>
      </c>
      <c r="L2388" s="5">
        <v>2</v>
      </c>
      <c r="M2388" s="5">
        <v>12000</v>
      </c>
      <c r="N2388" s="6">
        <v>0.05</v>
      </c>
      <c r="O2388" s="5">
        <v>22800</v>
      </c>
      <c r="P2388" s="5">
        <v>18000</v>
      </c>
      <c r="Q2388" s="5">
        <f>Table1[[#This Row],[Sales]]-Table1[[#This Row],[Cost]]</f>
        <v>4800</v>
      </c>
      <c r="R2388" s="3" t="s">
        <v>17</v>
      </c>
      <c r="S2388" s="3" t="s">
        <v>10</v>
      </c>
      <c r="T2388" s="3" t="s">
        <v>33</v>
      </c>
      <c r="U2388" s="3" t="s">
        <v>27</v>
      </c>
      <c r="V2388" s="6">
        <f>Table1[[#This Row],[Profit]]/Table1[[#This Row],[Sales]]</f>
        <v>0.21052631578947367</v>
      </c>
      <c r="W2388" s="3">
        <f>[1]!Table1[[#This Row],[Sales]]-[1]!Table1[[#This Row],[Cost]]-[1]!Table1[[#This Row],[Profit]]</f>
        <v>0</v>
      </c>
      <c r="X2388" s="3">
        <f>[1]!Table1[[#This Row],[Quantity]]*[1]!Table1[[#This Row],[Unit_Price]]</f>
        <v>24000</v>
      </c>
      <c r="Y2388" s="7">
        <f>[1]!Table1[[#This Row],[Gross_Sales]]*[1]!Table1[[#This Row],[Discount]]</f>
        <v>1200</v>
      </c>
      <c r="Z2388" s="8">
        <f>[1]!Table1[[#This Row],[Gross_Sales]]*[1]!Table1[[#This Row],[Discount_amount]]</f>
        <v>28800000</v>
      </c>
      <c r="AA2388" s="6">
        <f>IFERROR([1]!Table1[[#This Row],[Profit]]/[1]!Table1[[#This Row],[Sales]],0)</f>
        <v>0.21052631578947367</v>
      </c>
      <c r="AB2388" s="3">
        <f>YEAR([1]!Table1[[#This Row],[Order_Date]])</f>
        <v>2025</v>
      </c>
      <c r="AC2388" s="3">
        <f>MONTH([1]!Table1[[#This Row],[Order_Date]])</f>
        <v>7</v>
      </c>
      <c r="AD2388" s="3" t="str">
        <f t="shared" si="111"/>
        <v>Jul</v>
      </c>
      <c r="AE2388" s="3" t="str">
        <f t="shared" si="112"/>
        <v>Q3</v>
      </c>
      <c r="AF2388" s="3" t="str">
        <f t="shared" si="113"/>
        <v>2025-Jul</v>
      </c>
      <c r="AG2388" s="3">
        <f>COUNTIF(C:C,Table1[[#This Row],[Customer_ID]])</f>
        <v>14</v>
      </c>
      <c r="AH2388" s="9" t="e">
        <f>IF([1]!Table1[[#This Row],[Customer_order_count]] &gt;= 10,"FREQUENT",IF([1]!Table1[[#This Row],[Customer_order_count]] &lt;= 10,"REGULAR","OCASSIONAL"))</f>
        <v>#REF!</v>
      </c>
    </row>
    <row r="2389" spans="1:34" x14ac:dyDescent="0.25">
      <c r="A2389" s="10" t="s">
        <v>3244</v>
      </c>
      <c r="B2389" s="11">
        <v>45975</v>
      </c>
      <c r="C2389" s="12" t="s">
        <v>853</v>
      </c>
      <c r="D2389" s="13" t="s">
        <v>854</v>
      </c>
      <c r="E2389" s="13" t="s">
        <v>16</v>
      </c>
      <c r="F2389" s="14">
        <v>47</v>
      </c>
      <c r="G2389" s="12" t="s">
        <v>263</v>
      </c>
      <c r="H2389" s="12" t="s">
        <v>5</v>
      </c>
      <c r="I2389" s="12" t="s">
        <v>31</v>
      </c>
      <c r="J2389" s="12" t="s">
        <v>32</v>
      </c>
      <c r="K2389" s="12" t="s">
        <v>25</v>
      </c>
      <c r="L2389" s="14">
        <v>3</v>
      </c>
      <c r="M2389" s="14">
        <v>5000</v>
      </c>
      <c r="N2389" s="15">
        <v>0.15</v>
      </c>
      <c r="O2389" s="14">
        <v>12750</v>
      </c>
      <c r="P2389" s="14">
        <v>10500</v>
      </c>
      <c r="Q2389" s="5">
        <f>Table1[[#This Row],[Sales]]-Table1[[#This Row],[Cost]]</f>
        <v>2250</v>
      </c>
      <c r="R2389" s="12" t="s">
        <v>98</v>
      </c>
      <c r="S2389" s="12" t="s">
        <v>10</v>
      </c>
      <c r="T2389" s="12" t="s">
        <v>40</v>
      </c>
      <c r="U2389" s="12" t="s">
        <v>12</v>
      </c>
      <c r="V2389" s="6">
        <f>Table1[[#This Row],[Profit]]/Table1[[#This Row],[Sales]]</f>
        <v>0.17647058823529413</v>
      </c>
      <c r="W2389" s="12">
        <f>[1]!Table1[[#This Row],[Sales]]-[1]!Table1[[#This Row],[Cost]]-[1]!Table1[[#This Row],[Profit]]</f>
        <v>0</v>
      </c>
      <c r="X2389" s="12">
        <f>[1]!Table1[[#This Row],[Quantity]]*[1]!Table1[[#This Row],[Unit_Price]]</f>
        <v>15000</v>
      </c>
      <c r="Y2389" s="16">
        <f>[1]!Table1[[#This Row],[Gross_Sales]]*[1]!Table1[[#This Row],[Discount]]</f>
        <v>2250</v>
      </c>
      <c r="Z2389" s="17">
        <f>[1]!Table1[[#This Row],[Gross_Sales]]*[1]!Table1[[#This Row],[Discount_amount]]</f>
        <v>33750000</v>
      </c>
      <c r="AA2389" s="15">
        <f>IFERROR([1]!Table1[[#This Row],[Profit]]/[1]!Table1[[#This Row],[Sales]],0)</f>
        <v>0.17647058823529413</v>
      </c>
      <c r="AB2389" s="12">
        <f>YEAR([1]!Table1[[#This Row],[Order_Date]])</f>
        <v>2025</v>
      </c>
      <c r="AC2389" s="12">
        <f>MONTH([1]!Table1[[#This Row],[Order_Date]])</f>
        <v>11</v>
      </c>
      <c r="AD2389" s="12" t="str">
        <f t="shared" si="111"/>
        <v>Nov</v>
      </c>
      <c r="AE2389" s="12" t="str">
        <f t="shared" si="112"/>
        <v>Q4</v>
      </c>
      <c r="AF2389" s="12" t="str">
        <f t="shared" si="113"/>
        <v>2025-Nov</v>
      </c>
      <c r="AG2389" s="12">
        <f>COUNTIF(C:C,Table1[[#This Row],[Customer_ID]])</f>
        <v>9</v>
      </c>
      <c r="AH2389" s="18" t="e">
        <f>IF([1]!Table1[[#This Row],[Customer_order_count]] &gt;= 10,"FREQUENT",IF([1]!Table1[[#This Row],[Customer_order_count]] &lt;= 10,"REGULAR","OCASSIONAL"))</f>
        <v>#REF!</v>
      </c>
    </row>
    <row r="2390" spans="1:34" x14ac:dyDescent="0.25">
      <c r="A2390" s="1" t="s">
        <v>3245</v>
      </c>
      <c r="B2390" s="2">
        <v>45975</v>
      </c>
      <c r="C2390" s="3" t="s">
        <v>412</v>
      </c>
      <c r="D2390" s="4" t="s">
        <v>335</v>
      </c>
      <c r="E2390" s="4" t="s">
        <v>16</v>
      </c>
      <c r="F2390" s="5">
        <v>58</v>
      </c>
      <c r="G2390" s="3" t="s">
        <v>317</v>
      </c>
      <c r="H2390" s="3" t="s">
        <v>5</v>
      </c>
      <c r="I2390" s="3" t="s">
        <v>37</v>
      </c>
      <c r="J2390" s="3" t="s">
        <v>38</v>
      </c>
      <c r="K2390" s="3" t="s">
        <v>39</v>
      </c>
      <c r="L2390" s="5">
        <v>4</v>
      </c>
      <c r="M2390" s="5">
        <v>900</v>
      </c>
      <c r="N2390" s="6">
        <v>0</v>
      </c>
      <c r="O2390" s="5">
        <v>3600</v>
      </c>
      <c r="P2390" s="5">
        <v>2200</v>
      </c>
      <c r="Q2390" s="5">
        <f>Table1[[#This Row],[Sales]]-Table1[[#This Row],[Cost]]</f>
        <v>1400</v>
      </c>
      <c r="R2390" s="3" t="s">
        <v>26</v>
      </c>
      <c r="S2390" s="3" t="s">
        <v>10</v>
      </c>
      <c r="T2390" s="3" t="s">
        <v>40</v>
      </c>
      <c r="U2390" s="3" t="s">
        <v>27</v>
      </c>
      <c r="V2390" s="6">
        <f>Table1[[#This Row],[Profit]]/Table1[[#This Row],[Sales]]</f>
        <v>0.3888888888888889</v>
      </c>
      <c r="W2390" s="3">
        <f>[1]!Table1[[#This Row],[Sales]]-[1]!Table1[[#This Row],[Cost]]-[1]!Table1[[#This Row],[Profit]]</f>
        <v>0</v>
      </c>
      <c r="X2390" s="3">
        <f>[1]!Table1[[#This Row],[Quantity]]*[1]!Table1[[#This Row],[Unit_Price]]</f>
        <v>3600</v>
      </c>
      <c r="Y2390" s="7">
        <f>[1]!Table1[[#This Row],[Gross_Sales]]*[1]!Table1[[#This Row],[Discount]]</f>
        <v>0</v>
      </c>
      <c r="Z2390" s="8">
        <f>[1]!Table1[[#This Row],[Gross_Sales]]*[1]!Table1[[#This Row],[Discount_amount]]</f>
        <v>0</v>
      </c>
      <c r="AA2390" s="6">
        <f>IFERROR([1]!Table1[[#This Row],[Profit]]/[1]!Table1[[#This Row],[Sales]],0)</f>
        <v>0.3888888888888889</v>
      </c>
      <c r="AB2390" s="3">
        <f>YEAR([1]!Table1[[#This Row],[Order_Date]])</f>
        <v>2025</v>
      </c>
      <c r="AC2390" s="3">
        <f>MONTH([1]!Table1[[#This Row],[Order_Date]])</f>
        <v>11</v>
      </c>
      <c r="AD2390" s="3" t="str">
        <f t="shared" si="111"/>
        <v>Nov</v>
      </c>
      <c r="AE2390" s="3" t="str">
        <f t="shared" si="112"/>
        <v>Q4</v>
      </c>
      <c r="AF2390" s="3" t="str">
        <f t="shared" si="113"/>
        <v>2025-Nov</v>
      </c>
      <c r="AG2390" s="3">
        <f>COUNTIF(C:C,Table1[[#This Row],[Customer_ID]])</f>
        <v>12</v>
      </c>
      <c r="AH2390" s="9" t="e">
        <f>IF([1]!Table1[[#This Row],[Customer_order_count]] &gt;= 10,"FREQUENT",IF([1]!Table1[[#This Row],[Customer_order_count]] &lt;= 10,"REGULAR","OCASSIONAL"))</f>
        <v>#REF!</v>
      </c>
    </row>
    <row r="2391" spans="1:34" x14ac:dyDescent="0.25">
      <c r="A2391" s="10" t="s">
        <v>3246</v>
      </c>
      <c r="B2391" s="11">
        <v>45401</v>
      </c>
      <c r="C2391" s="12" t="s">
        <v>508</v>
      </c>
      <c r="D2391" s="13" t="s">
        <v>509</v>
      </c>
      <c r="E2391" s="13" t="s">
        <v>16</v>
      </c>
      <c r="F2391" s="14">
        <v>25</v>
      </c>
      <c r="G2391" s="12" t="s">
        <v>312</v>
      </c>
      <c r="H2391" s="12" t="s">
        <v>276</v>
      </c>
      <c r="I2391" s="12" t="s">
        <v>74</v>
      </c>
      <c r="J2391" s="12" t="s">
        <v>75</v>
      </c>
      <c r="K2391" s="12" t="s">
        <v>76</v>
      </c>
      <c r="L2391" s="14">
        <v>2</v>
      </c>
      <c r="M2391" s="14">
        <v>550</v>
      </c>
      <c r="N2391" s="15">
        <v>0.15</v>
      </c>
      <c r="O2391" s="14">
        <v>935</v>
      </c>
      <c r="P2391" s="14">
        <v>900</v>
      </c>
      <c r="Q2391" s="5">
        <f>Table1[[#This Row],[Sales]]-Table1[[#This Row],[Cost]]</f>
        <v>35</v>
      </c>
      <c r="R2391" s="12" t="s">
        <v>17</v>
      </c>
      <c r="S2391" s="12" t="s">
        <v>10</v>
      </c>
      <c r="T2391" s="12" t="s">
        <v>11</v>
      </c>
      <c r="U2391" s="12" t="s">
        <v>27</v>
      </c>
      <c r="V2391" s="6">
        <f>Table1[[#This Row],[Profit]]/Table1[[#This Row],[Sales]]</f>
        <v>3.7433155080213901E-2</v>
      </c>
      <c r="W2391" s="12">
        <f>[1]!Table1[[#This Row],[Sales]]-[1]!Table1[[#This Row],[Cost]]-[1]!Table1[[#This Row],[Profit]]</f>
        <v>0</v>
      </c>
      <c r="X2391" s="12">
        <f>[1]!Table1[[#This Row],[Quantity]]*[1]!Table1[[#This Row],[Unit_Price]]</f>
        <v>1100</v>
      </c>
      <c r="Y2391" s="16">
        <f>[1]!Table1[[#This Row],[Gross_Sales]]*[1]!Table1[[#This Row],[Discount]]</f>
        <v>165</v>
      </c>
      <c r="Z2391" s="17">
        <f>[1]!Table1[[#This Row],[Gross_Sales]]*[1]!Table1[[#This Row],[Discount_amount]]</f>
        <v>181500</v>
      </c>
      <c r="AA2391" s="15">
        <f>IFERROR([1]!Table1[[#This Row],[Profit]]/[1]!Table1[[#This Row],[Sales]],0)</f>
        <v>3.7433155080213901E-2</v>
      </c>
      <c r="AB2391" s="12">
        <f>YEAR([1]!Table1[[#This Row],[Order_Date]])</f>
        <v>2024</v>
      </c>
      <c r="AC2391" s="12">
        <f>MONTH([1]!Table1[[#This Row],[Order_Date]])</f>
        <v>4</v>
      </c>
      <c r="AD2391" s="12" t="str">
        <f t="shared" si="111"/>
        <v>Apr</v>
      </c>
      <c r="AE2391" s="12" t="str">
        <f t="shared" si="112"/>
        <v>Q2</v>
      </c>
      <c r="AF2391" s="12" t="str">
        <f t="shared" si="113"/>
        <v>2024-Apr</v>
      </c>
      <c r="AG2391" s="12">
        <f>COUNTIF(C:C,Table1[[#This Row],[Customer_ID]])</f>
        <v>11</v>
      </c>
      <c r="AH2391" s="18" t="e">
        <f>IF([1]!Table1[[#This Row],[Customer_order_count]] &gt;= 10,"FREQUENT",IF([1]!Table1[[#This Row],[Customer_order_count]] &lt;= 10,"REGULAR","OCASSIONAL"))</f>
        <v>#REF!</v>
      </c>
    </row>
    <row r="2392" spans="1:34" x14ac:dyDescent="0.25">
      <c r="A2392" s="1" t="s">
        <v>3247</v>
      </c>
      <c r="B2392" s="2">
        <v>45320</v>
      </c>
      <c r="C2392" s="3" t="s">
        <v>1457</v>
      </c>
      <c r="D2392" s="4" t="s">
        <v>1458</v>
      </c>
      <c r="E2392" s="4" t="s">
        <v>3</v>
      </c>
      <c r="F2392" s="5">
        <v>51</v>
      </c>
      <c r="G2392" s="3" t="s">
        <v>263</v>
      </c>
      <c r="H2392" s="3" t="s">
        <v>5</v>
      </c>
      <c r="I2392" s="3" t="s">
        <v>344</v>
      </c>
      <c r="J2392" s="3" t="s">
        <v>345</v>
      </c>
      <c r="K2392" s="3" t="s">
        <v>39</v>
      </c>
      <c r="L2392" s="5">
        <v>4</v>
      </c>
      <c r="M2392" s="5">
        <v>2200</v>
      </c>
      <c r="N2392" s="6">
        <v>0.1</v>
      </c>
      <c r="O2392" s="5">
        <v>7920</v>
      </c>
      <c r="P2392" s="5">
        <v>5600</v>
      </c>
      <c r="Q2392" s="5">
        <f>Table1[[#This Row],[Sales]]-Table1[[#This Row],[Cost]]</f>
        <v>2320</v>
      </c>
      <c r="R2392" s="3" t="s">
        <v>17</v>
      </c>
      <c r="S2392" s="3" t="s">
        <v>10</v>
      </c>
      <c r="T2392" s="3" t="s">
        <v>18</v>
      </c>
      <c r="U2392" s="3" t="s">
        <v>12</v>
      </c>
      <c r="V2392" s="6">
        <f>Table1[[#This Row],[Profit]]/Table1[[#This Row],[Sales]]</f>
        <v>0.29292929292929293</v>
      </c>
      <c r="W2392" s="3">
        <f>[1]!Table1[[#This Row],[Sales]]-[1]!Table1[[#This Row],[Cost]]-[1]!Table1[[#This Row],[Profit]]</f>
        <v>0</v>
      </c>
      <c r="X2392" s="3">
        <f>[1]!Table1[[#This Row],[Quantity]]*[1]!Table1[[#This Row],[Unit_Price]]</f>
        <v>8800</v>
      </c>
      <c r="Y2392" s="7">
        <f>[1]!Table1[[#This Row],[Gross_Sales]]*[1]!Table1[[#This Row],[Discount]]</f>
        <v>880</v>
      </c>
      <c r="Z2392" s="8">
        <f>[1]!Table1[[#This Row],[Gross_Sales]]*[1]!Table1[[#This Row],[Discount_amount]]</f>
        <v>7744000</v>
      </c>
      <c r="AA2392" s="6">
        <f>IFERROR([1]!Table1[[#This Row],[Profit]]/[1]!Table1[[#This Row],[Sales]],0)</f>
        <v>0.29292929292929293</v>
      </c>
      <c r="AB2392" s="3">
        <f>YEAR([1]!Table1[[#This Row],[Order_Date]])</f>
        <v>2024</v>
      </c>
      <c r="AC2392" s="3">
        <f>MONTH([1]!Table1[[#This Row],[Order_Date]])</f>
        <v>1</v>
      </c>
      <c r="AD2392" s="3" t="str">
        <f t="shared" si="111"/>
        <v>Jan</v>
      </c>
      <c r="AE2392" s="3" t="str">
        <f t="shared" si="112"/>
        <v>Q1</v>
      </c>
      <c r="AF2392" s="3" t="str">
        <f t="shared" si="113"/>
        <v>2024-Jan</v>
      </c>
      <c r="AG2392" s="3">
        <f>COUNTIF(C:C,Table1[[#This Row],[Customer_ID]])</f>
        <v>10</v>
      </c>
      <c r="AH2392" s="9" t="e">
        <f>IF([1]!Table1[[#This Row],[Customer_order_count]] &gt;= 10,"FREQUENT",IF([1]!Table1[[#This Row],[Customer_order_count]] &lt;= 10,"REGULAR","OCASSIONAL"))</f>
        <v>#REF!</v>
      </c>
    </row>
    <row r="2393" spans="1:34" x14ac:dyDescent="0.25">
      <c r="A2393" s="10" t="s">
        <v>3248</v>
      </c>
      <c r="B2393" s="11">
        <v>45303</v>
      </c>
      <c r="C2393" s="12" t="s">
        <v>2078</v>
      </c>
      <c r="D2393" s="13" t="s">
        <v>936</v>
      </c>
      <c r="E2393" s="13" t="s">
        <v>16</v>
      </c>
      <c r="F2393" s="14">
        <v>49</v>
      </c>
      <c r="G2393" s="12" t="s">
        <v>280</v>
      </c>
      <c r="H2393" s="12" t="s">
        <v>270</v>
      </c>
      <c r="I2393" s="12" t="s">
        <v>81</v>
      </c>
      <c r="J2393" s="12" t="s">
        <v>82</v>
      </c>
      <c r="K2393" s="12" t="s">
        <v>58</v>
      </c>
      <c r="L2393" s="14">
        <v>1</v>
      </c>
      <c r="M2393" s="14">
        <v>3500</v>
      </c>
      <c r="N2393" s="15">
        <v>0.05</v>
      </c>
      <c r="O2393" s="14">
        <v>3325</v>
      </c>
      <c r="P2393" s="14">
        <v>2500</v>
      </c>
      <c r="Q2393" s="5">
        <f>Table1[[#This Row],[Sales]]-Table1[[#This Row],[Cost]]</f>
        <v>825</v>
      </c>
      <c r="R2393" s="12" t="s">
        <v>26</v>
      </c>
      <c r="S2393" s="12" t="s">
        <v>10</v>
      </c>
      <c r="T2393" s="12" t="s">
        <v>18</v>
      </c>
      <c r="U2393" s="12" t="s">
        <v>12</v>
      </c>
      <c r="V2393" s="6">
        <f>Table1[[#This Row],[Profit]]/Table1[[#This Row],[Sales]]</f>
        <v>0.24812030075187969</v>
      </c>
      <c r="W2393" s="12">
        <f>[1]!Table1[[#This Row],[Sales]]-[1]!Table1[[#This Row],[Cost]]-[1]!Table1[[#This Row],[Profit]]</f>
        <v>0</v>
      </c>
      <c r="X2393" s="12">
        <f>[1]!Table1[[#This Row],[Quantity]]*[1]!Table1[[#This Row],[Unit_Price]]</f>
        <v>3500</v>
      </c>
      <c r="Y2393" s="16">
        <f>[1]!Table1[[#This Row],[Gross_Sales]]*[1]!Table1[[#This Row],[Discount]]</f>
        <v>175</v>
      </c>
      <c r="Z2393" s="17">
        <f>[1]!Table1[[#This Row],[Gross_Sales]]*[1]!Table1[[#This Row],[Discount_amount]]</f>
        <v>612500</v>
      </c>
      <c r="AA2393" s="15">
        <f>IFERROR([1]!Table1[[#This Row],[Profit]]/[1]!Table1[[#This Row],[Sales]],0)</f>
        <v>0.24812030075187969</v>
      </c>
      <c r="AB2393" s="12">
        <f>YEAR([1]!Table1[[#This Row],[Order_Date]])</f>
        <v>2024</v>
      </c>
      <c r="AC2393" s="12">
        <f>MONTH([1]!Table1[[#This Row],[Order_Date]])</f>
        <v>1</v>
      </c>
      <c r="AD2393" s="12" t="str">
        <f t="shared" si="111"/>
        <v>Jan</v>
      </c>
      <c r="AE2393" s="12" t="str">
        <f t="shared" si="112"/>
        <v>Q1</v>
      </c>
      <c r="AF2393" s="12" t="str">
        <f t="shared" si="113"/>
        <v>2024-Jan</v>
      </c>
      <c r="AG2393" s="12">
        <f>COUNTIF(C:C,Table1[[#This Row],[Customer_ID]])</f>
        <v>7</v>
      </c>
      <c r="AH2393" s="18" t="e">
        <f>IF([1]!Table1[[#This Row],[Customer_order_count]] &gt;= 10,"FREQUENT",IF([1]!Table1[[#This Row],[Customer_order_count]] &lt;= 10,"REGULAR","OCASSIONAL"))</f>
        <v>#REF!</v>
      </c>
    </row>
    <row r="2394" spans="1:34" x14ac:dyDescent="0.25">
      <c r="A2394" s="1" t="s">
        <v>3249</v>
      </c>
      <c r="B2394" s="2">
        <v>45964</v>
      </c>
      <c r="C2394" s="3" t="s">
        <v>289</v>
      </c>
      <c r="D2394" s="3" t="s">
        <v>224</v>
      </c>
      <c r="E2394" s="3" t="s">
        <v>16</v>
      </c>
      <c r="F2394" s="3">
        <v>53</v>
      </c>
      <c r="G2394" s="3" t="s">
        <v>290</v>
      </c>
      <c r="H2394" s="3" t="s">
        <v>276</v>
      </c>
      <c r="I2394" s="3" t="s">
        <v>56</v>
      </c>
      <c r="J2394" s="3" t="s">
        <v>57</v>
      </c>
      <c r="K2394" s="3" t="s">
        <v>58</v>
      </c>
      <c r="L2394" s="3">
        <v>1</v>
      </c>
      <c r="M2394" s="3">
        <v>1200</v>
      </c>
      <c r="N2394" s="3">
        <v>0.15</v>
      </c>
      <c r="O2394" s="3">
        <v>0</v>
      </c>
      <c r="P2394" s="3">
        <v>800</v>
      </c>
      <c r="Q2394" s="5">
        <f>Table1[[#This Row],[Sales]]-Table1[[#This Row],[Cost]]</f>
        <v>-800</v>
      </c>
      <c r="R2394" s="3" t="s">
        <v>17</v>
      </c>
      <c r="S2394" s="3" t="s">
        <v>291</v>
      </c>
      <c r="T2394" s="3" t="s">
        <v>40</v>
      </c>
      <c r="U2394" s="3" t="s">
        <v>12</v>
      </c>
      <c r="V2394" s="3" t="e">
        <f>Table1[[#This Row],[Profit]]/Table1[[#This Row],[Sales]]</f>
        <v>#DIV/0!</v>
      </c>
      <c r="W2394" s="3">
        <f>[1]!Table1[[#This Row],[Sales]]-[1]!Table1[[#This Row],[Cost]]-[1]!Table1[[#This Row],[Profit]]</f>
        <v>-800</v>
      </c>
      <c r="X2394" s="3">
        <f>[1]!Table1[[#This Row],[Quantity]]*[1]!Table1[[#This Row],[Unit_Price]]</f>
        <v>1200</v>
      </c>
      <c r="Y2394" s="3">
        <f>[1]!Table1[[#This Row],[Gross_Sales]]*[1]!Table1[[#This Row],[Discount]]</f>
        <v>180</v>
      </c>
      <c r="Z2394" s="3">
        <f>[1]!Table1[[#This Row],[Gross_Sales]]*[1]!Table1[[#This Row],[Discount_amount]]</f>
        <v>216000</v>
      </c>
      <c r="AA2394" s="3">
        <f>IFERROR([1]!Table1[[#This Row],[Profit]]/[1]!Table1[[#This Row],[Sales]],0)</f>
        <v>0</v>
      </c>
      <c r="AB2394" s="3">
        <f>YEAR([1]!Table1[[#This Row],[Order_Date]])</f>
        <v>2025</v>
      </c>
      <c r="AC2394" s="3">
        <f>MONTH([1]!Table1[[#This Row],[Order_Date]])</f>
        <v>11</v>
      </c>
      <c r="AD2394" s="3" t="str">
        <f t="shared" si="111"/>
        <v>Nov</v>
      </c>
      <c r="AE2394" s="3" t="str">
        <f t="shared" si="112"/>
        <v>Q4</v>
      </c>
      <c r="AF2394" s="3" t="str">
        <f t="shared" si="113"/>
        <v>2025-Nov</v>
      </c>
      <c r="AG2394" s="3">
        <f>COUNTIF(C:C,Table1[[#This Row],[Customer_ID]])</f>
        <v>8</v>
      </c>
      <c r="AH2394" s="9" t="e">
        <f>IF([1]!Table1[[#This Row],[Customer_order_count]] &gt;= 10,"FREQUENT",IF([1]!Table1[[#This Row],[Customer_order_count]] &lt;= 10,"REGULAR","OCASSIONAL"))</f>
        <v>#REF!</v>
      </c>
    </row>
    <row r="2395" spans="1:34" x14ac:dyDescent="0.25">
      <c r="A2395" s="10" t="s">
        <v>3250</v>
      </c>
      <c r="B2395" s="11">
        <v>45655</v>
      </c>
      <c r="C2395" s="12" t="s">
        <v>1400</v>
      </c>
      <c r="D2395" s="13" t="s">
        <v>865</v>
      </c>
      <c r="E2395" s="13" t="s">
        <v>3</v>
      </c>
      <c r="F2395" s="14">
        <v>30</v>
      </c>
      <c r="G2395" s="12" t="s">
        <v>280</v>
      </c>
      <c r="H2395" s="12" t="s">
        <v>270</v>
      </c>
      <c r="I2395" s="12" t="s">
        <v>176</v>
      </c>
      <c r="J2395" s="12" t="s">
        <v>177</v>
      </c>
      <c r="K2395" s="12" t="s">
        <v>25</v>
      </c>
      <c r="L2395" s="14">
        <v>2</v>
      </c>
      <c r="M2395" s="14">
        <v>22000</v>
      </c>
      <c r="N2395" s="15">
        <v>0.1</v>
      </c>
      <c r="O2395" s="14">
        <v>39600</v>
      </c>
      <c r="P2395" s="14">
        <v>33000</v>
      </c>
      <c r="Q2395" s="5">
        <f>Table1[[#This Row],[Sales]]-Table1[[#This Row],[Cost]]</f>
        <v>6600</v>
      </c>
      <c r="R2395" s="12" t="s">
        <v>17</v>
      </c>
      <c r="S2395" s="12" t="s">
        <v>10</v>
      </c>
      <c r="T2395" s="12" t="s">
        <v>40</v>
      </c>
      <c r="U2395" s="12" t="s">
        <v>12</v>
      </c>
      <c r="V2395" s="6">
        <f>Table1[[#This Row],[Profit]]/Table1[[#This Row],[Sales]]</f>
        <v>0.16666666666666666</v>
      </c>
      <c r="W2395" s="12">
        <f>[1]!Table1[[#This Row],[Sales]]-[1]!Table1[[#This Row],[Cost]]-[1]!Table1[[#This Row],[Profit]]</f>
        <v>0</v>
      </c>
      <c r="X2395" s="12">
        <f>[1]!Table1[[#This Row],[Quantity]]*[1]!Table1[[#This Row],[Unit_Price]]</f>
        <v>44000</v>
      </c>
      <c r="Y2395" s="16">
        <f>[1]!Table1[[#This Row],[Gross_Sales]]*[1]!Table1[[#This Row],[Discount]]</f>
        <v>4400</v>
      </c>
      <c r="Z2395" s="17">
        <f>[1]!Table1[[#This Row],[Gross_Sales]]*[1]!Table1[[#This Row],[Discount_amount]]</f>
        <v>193600000</v>
      </c>
      <c r="AA2395" s="15">
        <f>IFERROR([1]!Table1[[#This Row],[Profit]]/[1]!Table1[[#This Row],[Sales]],0)</f>
        <v>0.16666666666666666</v>
      </c>
      <c r="AB2395" s="12">
        <f>YEAR([1]!Table1[[#This Row],[Order_Date]])</f>
        <v>2024</v>
      </c>
      <c r="AC2395" s="12">
        <f>MONTH([1]!Table1[[#This Row],[Order_Date]])</f>
        <v>12</v>
      </c>
      <c r="AD2395" s="12" t="str">
        <f t="shared" si="111"/>
        <v>Dec</v>
      </c>
      <c r="AE2395" s="12" t="str">
        <f t="shared" si="112"/>
        <v>Q4</v>
      </c>
      <c r="AF2395" s="12" t="str">
        <f t="shared" si="113"/>
        <v>2024-Dec</v>
      </c>
      <c r="AG2395" s="12">
        <f>COUNTIF(C:C,Table1[[#This Row],[Customer_ID]])</f>
        <v>4</v>
      </c>
      <c r="AH2395" s="18" t="e">
        <f>IF([1]!Table1[[#This Row],[Customer_order_count]] &gt;= 10,"FREQUENT",IF([1]!Table1[[#This Row],[Customer_order_count]] &lt;= 10,"REGULAR","OCASSIONAL"))</f>
        <v>#REF!</v>
      </c>
    </row>
    <row r="2396" spans="1:34" x14ac:dyDescent="0.25">
      <c r="A2396" s="1" t="s">
        <v>3251</v>
      </c>
      <c r="B2396" s="2">
        <v>45575</v>
      </c>
      <c r="C2396" s="3" t="s">
        <v>262</v>
      </c>
      <c r="D2396" s="4" t="s">
        <v>101</v>
      </c>
      <c r="E2396" s="4" t="s">
        <v>3</v>
      </c>
      <c r="F2396" s="5">
        <v>56</v>
      </c>
      <c r="G2396" s="3" t="s">
        <v>263</v>
      </c>
      <c r="H2396" s="3" t="s">
        <v>5</v>
      </c>
      <c r="I2396" s="3" t="s">
        <v>23</v>
      </c>
      <c r="J2396" s="3" t="s">
        <v>24</v>
      </c>
      <c r="K2396" s="3" t="s">
        <v>25</v>
      </c>
      <c r="L2396" s="5">
        <v>2</v>
      </c>
      <c r="M2396" s="5">
        <v>55000</v>
      </c>
      <c r="N2396" s="6">
        <v>0.1</v>
      </c>
      <c r="O2396" s="5">
        <v>99000</v>
      </c>
      <c r="P2396" s="5">
        <v>80000</v>
      </c>
      <c r="Q2396" s="5">
        <f>Table1[[#This Row],[Sales]]-Table1[[#This Row],[Cost]]</f>
        <v>19000</v>
      </c>
      <c r="R2396" s="3" t="s">
        <v>98</v>
      </c>
      <c r="S2396" s="3" t="s">
        <v>10</v>
      </c>
      <c r="T2396" s="3" t="s">
        <v>40</v>
      </c>
      <c r="U2396" s="3" t="s">
        <v>27</v>
      </c>
      <c r="V2396" s="6">
        <f>Table1[[#This Row],[Profit]]/Table1[[#This Row],[Sales]]</f>
        <v>0.19191919191919191</v>
      </c>
      <c r="W2396" s="3">
        <f>[1]!Table1[[#This Row],[Sales]]-[1]!Table1[[#This Row],[Cost]]-[1]!Table1[[#This Row],[Profit]]</f>
        <v>0</v>
      </c>
      <c r="X2396" s="3">
        <f>[1]!Table1[[#This Row],[Quantity]]*[1]!Table1[[#This Row],[Unit_Price]]</f>
        <v>110000</v>
      </c>
      <c r="Y2396" s="7">
        <f>[1]!Table1[[#This Row],[Gross_Sales]]*[1]!Table1[[#This Row],[Discount]]</f>
        <v>11000</v>
      </c>
      <c r="Z2396" s="8">
        <f>[1]!Table1[[#This Row],[Gross_Sales]]*[1]!Table1[[#This Row],[Discount_amount]]</f>
        <v>1210000000</v>
      </c>
      <c r="AA2396" s="6">
        <f>IFERROR([1]!Table1[[#This Row],[Profit]]/[1]!Table1[[#This Row],[Sales]],0)</f>
        <v>0.19191919191919191</v>
      </c>
      <c r="AB2396" s="3">
        <f>YEAR([1]!Table1[[#This Row],[Order_Date]])</f>
        <v>2024</v>
      </c>
      <c r="AC2396" s="3">
        <f>MONTH([1]!Table1[[#This Row],[Order_Date]])</f>
        <v>10</v>
      </c>
      <c r="AD2396" s="3" t="str">
        <f t="shared" si="111"/>
        <v>Oct</v>
      </c>
      <c r="AE2396" s="3" t="str">
        <f t="shared" si="112"/>
        <v>Q4</v>
      </c>
      <c r="AF2396" s="3" t="str">
        <f t="shared" si="113"/>
        <v>2024-Oct</v>
      </c>
      <c r="AG2396" s="3">
        <f>COUNTIF(C:C,Table1[[#This Row],[Customer_ID]])</f>
        <v>30</v>
      </c>
      <c r="AH2396" s="9" t="e">
        <f>IF([1]!Table1[[#This Row],[Customer_order_count]] &gt;= 10,"FREQUENT",IF([1]!Table1[[#This Row],[Customer_order_count]] &lt;= 10,"REGULAR","OCASSIONAL"))</f>
        <v>#REF!</v>
      </c>
    </row>
    <row r="2397" spans="1:34" x14ac:dyDescent="0.25">
      <c r="A2397" s="10" t="s">
        <v>3252</v>
      </c>
      <c r="B2397" s="11">
        <v>45807</v>
      </c>
      <c r="C2397" s="12" t="s">
        <v>434</v>
      </c>
      <c r="D2397" s="13" t="s">
        <v>435</v>
      </c>
      <c r="E2397" s="13" t="s">
        <v>16</v>
      </c>
      <c r="F2397" s="14">
        <v>26</v>
      </c>
      <c r="G2397" s="12" t="s">
        <v>280</v>
      </c>
      <c r="H2397" s="12" t="s">
        <v>270</v>
      </c>
      <c r="I2397" s="12" t="s">
        <v>186</v>
      </c>
      <c r="J2397" s="12" t="s">
        <v>187</v>
      </c>
      <c r="K2397" s="12" t="s">
        <v>91</v>
      </c>
      <c r="L2397" s="14">
        <v>1</v>
      </c>
      <c r="M2397" s="14">
        <v>12000</v>
      </c>
      <c r="N2397" s="15">
        <v>0.15</v>
      </c>
      <c r="O2397" s="14">
        <v>10200</v>
      </c>
      <c r="P2397" s="14">
        <v>9000</v>
      </c>
      <c r="Q2397" s="5">
        <f>Table1[[#This Row],[Sales]]-Table1[[#This Row],[Cost]]</f>
        <v>1200</v>
      </c>
      <c r="R2397" s="12" t="s">
        <v>26</v>
      </c>
      <c r="S2397" s="12" t="s">
        <v>10</v>
      </c>
      <c r="T2397" s="12" t="s">
        <v>11</v>
      </c>
      <c r="U2397" s="12" t="s">
        <v>27</v>
      </c>
      <c r="V2397" s="6">
        <f>Table1[[#This Row],[Profit]]/Table1[[#This Row],[Sales]]</f>
        <v>0.11764705882352941</v>
      </c>
      <c r="W2397" s="12">
        <f>[1]!Table1[[#This Row],[Sales]]-[1]!Table1[[#This Row],[Cost]]-[1]!Table1[[#This Row],[Profit]]</f>
        <v>0</v>
      </c>
      <c r="X2397" s="12">
        <f>[1]!Table1[[#This Row],[Quantity]]*[1]!Table1[[#This Row],[Unit_Price]]</f>
        <v>12000</v>
      </c>
      <c r="Y2397" s="16">
        <f>[1]!Table1[[#This Row],[Gross_Sales]]*[1]!Table1[[#This Row],[Discount]]</f>
        <v>1800</v>
      </c>
      <c r="Z2397" s="17">
        <f>[1]!Table1[[#This Row],[Gross_Sales]]*[1]!Table1[[#This Row],[Discount_amount]]</f>
        <v>21600000</v>
      </c>
      <c r="AA2397" s="15">
        <f>IFERROR([1]!Table1[[#This Row],[Profit]]/[1]!Table1[[#This Row],[Sales]],0)</f>
        <v>0.11764705882352941</v>
      </c>
      <c r="AB2397" s="12">
        <f>YEAR([1]!Table1[[#This Row],[Order_Date]])</f>
        <v>2025</v>
      </c>
      <c r="AC2397" s="12">
        <f>MONTH([1]!Table1[[#This Row],[Order_Date]])</f>
        <v>5</v>
      </c>
      <c r="AD2397" s="12" t="str">
        <f t="shared" si="111"/>
        <v>May</v>
      </c>
      <c r="AE2397" s="12" t="str">
        <f t="shared" si="112"/>
        <v>Q2</v>
      </c>
      <c r="AF2397" s="12" t="str">
        <f t="shared" si="113"/>
        <v>2025-May</v>
      </c>
      <c r="AG2397" s="12">
        <f>COUNTIF(C:C,Table1[[#This Row],[Customer_ID]])</f>
        <v>32</v>
      </c>
      <c r="AH2397" s="18" t="e">
        <f>IF([1]!Table1[[#This Row],[Customer_order_count]] &gt;= 10,"FREQUENT",IF([1]!Table1[[#This Row],[Customer_order_count]] &lt;= 10,"REGULAR","OCASSIONAL"))</f>
        <v>#REF!</v>
      </c>
    </row>
    <row r="2398" spans="1:34" x14ac:dyDescent="0.25">
      <c r="A2398" s="1" t="s">
        <v>3253</v>
      </c>
      <c r="B2398" s="2">
        <v>45691</v>
      </c>
      <c r="C2398" s="3" t="s">
        <v>1233</v>
      </c>
      <c r="D2398" s="4" t="s">
        <v>349</v>
      </c>
      <c r="E2398" s="4" t="s">
        <v>16</v>
      </c>
      <c r="F2398" s="5">
        <v>40</v>
      </c>
      <c r="G2398" s="3" t="s">
        <v>317</v>
      </c>
      <c r="H2398" s="3" t="s">
        <v>5</v>
      </c>
      <c r="I2398" s="3" t="s">
        <v>105</v>
      </c>
      <c r="J2398" s="3" t="s">
        <v>106</v>
      </c>
      <c r="K2398" s="3" t="s">
        <v>76</v>
      </c>
      <c r="L2398" s="5">
        <v>3</v>
      </c>
      <c r="M2398" s="5">
        <v>450</v>
      </c>
      <c r="N2398" s="6">
        <v>0.1</v>
      </c>
      <c r="O2398" s="5">
        <v>1215</v>
      </c>
      <c r="P2398" s="5">
        <v>990</v>
      </c>
      <c r="Q2398" s="5">
        <f>Table1[[#This Row],[Sales]]-Table1[[#This Row],[Cost]]</f>
        <v>225</v>
      </c>
      <c r="R2398" s="3" t="s">
        <v>26</v>
      </c>
      <c r="S2398" s="3" t="s">
        <v>10</v>
      </c>
      <c r="T2398" s="3" t="s">
        <v>18</v>
      </c>
      <c r="U2398" s="3" t="s">
        <v>19</v>
      </c>
      <c r="V2398" s="6">
        <f>Table1[[#This Row],[Profit]]/Table1[[#This Row],[Sales]]</f>
        <v>0.18518518518518517</v>
      </c>
      <c r="W2398" s="3">
        <f>[1]!Table1[[#This Row],[Sales]]-[1]!Table1[[#This Row],[Cost]]-[1]!Table1[[#This Row],[Profit]]</f>
        <v>0</v>
      </c>
      <c r="X2398" s="3">
        <f>[1]!Table1[[#This Row],[Quantity]]*[1]!Table1[[#This Row],[Unit_Price]]</f>
        <v>1350</v>
      </c>
      <c r="Y2398" s="7">
        <f>[1]!Table1[[#This Row],[Gross_Sales]]*[1]!Table1[[#This Row],[Discount]]</f>
        <v>135</v>
      </c>
      <c r="Z2398" s="8">
        <f>[1]!Table1[[#This Row],[Gross_Sales]]*[1]!Table1[[#This Row],[Discount_amount]]</f>
        <v>182250</v>
      </c>
      <c r="AA2398" s="6">
        <f>IFERROR([1]!Table1[[#This Row],[Profit]]/[1]!Table1[[#This Row],[Sales]],0)</f>
        <v>0.18518518518518517</v>
      </c>
      <c r="AB2398" s="3">
        <f>YEAR([1]!Table1[[#This Row],[Order_Date]])</f>
        <v>2025</v>
      </c>
      <c r="AC2398" s="3">
        <f>MONTH([1]!Table1[[#This Row],[Order_Date]])</f>
        <v>2</v>
      </c>
      <c r="AD2398" s="3" t="str">
        <f t="shared" si="111"/>
        <v>Feb</v>
      </c>
      <c r="AE2398" s="3" t="str">
        <f t="shared" si="112"/>
        <v>Q1</v>
      </c>
      <c r="AF2398" s="3" t="str">
        <f t="shared" si="113"/>
        <v>2025-Feb</v>
      </c>
      <c r="AG2398" s="3">
        <f>COUNTIF(C:C,Table1[[#This Row],[Customer_ID]])</f>
        <v>6</v>
      </c>
      <c r="AH2398" s="9" t="e">
        <f>IF([1]!Table1[[#This Row],[Customer_order_count]] &gt;= 10,"FREQUENT",IF([1]!Table1[[#This Row],[Customer_order_count]] &lt;= 10,"REGULAR","OCASSIONAL"))</f>
        <v>#REF!</v>
      </c>
    </row>
    <row r="2399" spans="1:34" x14ac:dyDescent="0.25">
      <c r="A2399" s="10" t="s">
        <v>3254</v>
      </c>
      <c r="B2399" s="11">
        <v>45652</v>
      </c>
      <c r="C2399" s="12" t="s">
        <v>35</v>
      </c>
      <c r="D2399" s="13" t="s">
        <v>36</v>
      </c>
      <c r="E2399" s="13" t="s">
        <v>16</v>
      </c>
      <c r="F2399" s="14">
        <v>27</v>
      </c>
      <c r="G2399" s="12" t="s">
        <v>4</v>
      </c>
      <c r="H2399" s="12" t="s">
        <v>5</v>
      </c>
      <c r="I2399" s="12" t="s">
        <v>51</v>
      </c>
      <c r="J2399" s="12" t="s">
        <v>52</v>
      </c>
      <c r="K2399" s="12" t="s">
        <v>8</v>
      </c>
      <c r="L2399" s="14">
        <v>1</v>
      </c>
      <c r="M2399" s="14">
        <v>4500</v>
      </c>
      <c r="N2399" s="15">
        <v>0</v>
      </c>
      <c r="O2399" s="14">
        <v>4500</v>
      </c>
      <c r="P2399" s="14">
        <v>3200</v>
      </c>
      <c r="Q2399" s="5">
        <f>Table1[[#This Row],[Sales]]-Table1[[#This Row],[Cost]]</f>
        <v>1300</v>
      </c>
      <c r="R2399" s="12" t="s">
        <v>9</v>
      </c>
      <c r="S2399" s="12" t="s">
        <v>10</v>
      </c>
      <c r="T2399" s="12" t="s">
        <v>40</v>
      </c>
      <c r="U2399" s="12" t="s">
        <v>19</v>
      </c>
      <c r="V2399" s="6">
        <f>Table1[[#This Row],[Profit]]/Table1[[#This Row],[Sales]]</f>
        <v>0.28888888888888886</v>
      </c>
      <c r="W2399" s="12">
        <f>[1]!Table1[[#This Row],[Sales]]-[1]!Table1[[#This Row],[Cost]]-[1]!Table1[[#This Row],[Profit]]</f>
        <v>0</v>
      </c>
      <c r="X2399" s="12">
        <f>[1]!Table1[[#This Row],[Quantity]]*[1]!Table1[[#This Row],[Unit_Price]]</f>
        <v>4500</v>
      </c>
      <c r="Y2399" s="16">
        <f>[1]!Table1[[#This Row],[Gross_Sales]]*[1]!Table1[[#This Row],[Discount]]</f>
        <v>0</v>
      </c>
      <c r="Z2399" s="17">
        <f>[1]!Table1[[#This Row],[Gross_Sales]]*[1]!Table1[[#This Row],[Discount_amount]]</f>
        <v>0</v>
      </c>
      <c r="AA2399" s="15">
        <f>IFERROR([1]!Table1[[#This Row],[Profit]]/[1]!Table1[[#This Row],[Sales]],0)</f>
        <v>0.28888888888888886</v>
      </c>
      <c r="AB2399" s="12">
        <f>YEAR([1]!Table1[[#This Row],[Order_Date]])</f>
        <v>2024</v>
      </c>
      <c r="AC2399" s="12">
        <f>MONTH([1]!Table1[[#This Row],[Order_Date]])</f>
        <v>12</v>
      </c>
      <c r="AD2399" s="12" t="str">
        <f t="shared" si="111"/>
        <v>Dec</v>
      </c>
      <c r="AE2399" s="12" t="str">
        <f t="shared" si="112"/>
        <v>Q4</v>
      </c>
      <c r="AF2399" s="12" t="str">
        <f t="shared" si="113"/>
        <v>2024-Dec</v>
      </c>
      <c r="AG2399" s="12">
        <f>COUNTIF(C:C,Table1[[#This Row],[Customer_ID]])</f>
        <v>6</v>
      </c>
      <c r="AH2399" s="18" t="e">
        <f>IF([1]!Table1[[#This Row],[Customer_order_count]] &gt;= 10,"FREQUENT",IF([1]!Table1[[#This Row],[Customer_order_count]] &lt;= 10,"REGULAR","OCASSIONAL"))</f>
        <v>#REF!</v>
      </c>
    </row>
    <row r="2400" spans="1:34" x14ac:dyDescent="0.25">
      <c r="A2400" s="1" t="s">
        <v>3255</v>
      </c>
      <c r="B2400" s="2">
        <v>45435</v>
      </c>
      <c r="C2400" s="3" t="s">
        <v>861</v>
      </c>
      <c r="D2400" s="4" t="s">
        <v>862</v>
      </c>
      <c r="E2400" s="4" t="s">
        <v>3</v>
      </c>
      <c r="F2400" s="5">
        <v>53</v>
      </c>
      <c r="G2400" s="3" t="s">
        <v>317</v>
      </c>
      <c r="H2400" s="3" t="s">
        <v>5</v>
      </c>
      <c r="I2400" s="3" t="s">
        <v>37</v>
      </c>
      <c r="J2400" s="3" t="s">
        <v>38</v>
      </c>
      <c r="K2400" s="3" t="s">
        <v>39</v>
      </c>
      <c r="L2400" s="5">
        <v>4</v>
      </c>
      <c r="M2400" s="5">
        <v>900</v>
      </c>
      <c r="N2400" s="6">
        <v>0.15</v>
      </c>
      <c r="O2400" s="5">
        <v>3060</v>
      </c>
      <c r="P2400" s="5">
        <v>2200</v>
      </c>
      <c r="Q2400" s="5">
        <f>Table1[[#This Row],[Sales]]-Table1[[#This Row],[Cost]]</f>
        <v>860</v>
      </c>
      <c r="R2400" s="3" t="s">
        <v>9</v>
      </c>
      <c r="S2400" s="3" t="s">
        <v>10</v>
      </c>
      <c r="T2400" s="3" t="s">
        <v>11</v>
      </c>
      <c r="U2400" s="3" t="s">
        <v>12</v>
      </c>
      <c r="V2400" s="6">
        <f>Table1[[#This Row],[Profit]]/Table1[[#This Row],[Sales]]</f>
        <v>0.28104575163398693</v>
      </c>
      <c r="W2400" s="3">
        <f>[1]!Table1[[#This Row],[Sales]]-[1]!Table1[[#This Row],[Cost]]-[1]!Table1[[#This Row],[Profit]]</f>
        <v>0</v>
      </c>
      <c r="X2400" s="3">
        <f>[1]!Table1[[#This Row],[Quantity]]*[1]!Table1[[#This Row],[Unit_Price]]</f>
        <v>3600</v>
      </c>
      <c r="Y2400" s="7">
        <f>[1]!Table1[[#This Row],[Gross_Sales]]*[1]!Table1[[#This Row],[Discount]]</f>
        <v>540</v>
      </c>
      <c r="Z2400" s="8">
        <f>[1]!Table1[[#This Row],[Gross_Sales]]*[1]!Table1[[#This Row],[Discount_amount]]</f>
        <v>1944000</v>
      </c>
      <c r="AA2400" s="6">
        <f>IFERROR([1]!Table1[[#This Row],[Profit]]/[1]!Table1[[#This Row],[Sales]],0)</f>
        <v>0.28104575163398693</v>
      </c>
      <c r="AB2400" s="3">
        <f>YEAR([1]!Table1[[#This Row],[Order_Date]])</f>
        <v>2024</v>
      </c>
      <c r="AC2400" s="3">
        <f>MONTH([1]!Table1[[#This Row],[Order_Date]])</f>
        <v>5</v>
      </c>
      <c r="AD2400" s="3" t="str">
        <f t="shared" si="111"/>
        <v>May</v>
      </c>
      <c r="AE2400" s="3" t="str">
        <f t="shared" si="112"/>
        <v>Q2</v>
      </c>
      <c r="AF2400" s="3" t="str">
        <f t="shared" si="113"/>
        <v>2024-May</v>
      </c>
      <c r="AG2400" s="3">
        <f>COUNTIF(C:C,Table1[[#This Row],[Customer_ID]])</f>
        <v>10</v>
      </c>
      <c r="AH2400" s="9" t="e">
        <f>IF([1]!Table1[[#This Row],[Customer_order_count]] &gt;= 10,"FREQUENT",IF([1]!Table1[[#This Row],[Customer_order_count]] &lt;= 10,"REGULAR","OCASSIONAL"))</f>
        <v>#REF!</v>
      </c>
    </row>
    <row r="2401" spans="1:34" x14ac:dyDescent="0.25">
      <c r="A2401" s="10" t="s">
        <v>3256</v>
      </c>
      <c r="B2401" s="11">
        <v>45695</v>
      </c>
      <c r="C2401" s="12" t="s">
        <v>1576</v>
      </c>
      <c r="D2401" s="13" t="s">
        <v>1577</v>
      </c>
      <c r="E2401" s="13" t="s">
        <v>16</v>
      </c>
      <c r="F2401" s="14">
        <v>36</v>
      </c>
      <c r="G2401" s="12" t="s">
        <v>284</v>
      </c>
      <c r="H2401" s="12" t="s">
        <v>285</v>
      </c>
      <c r="I2401" s="12" t="s">
        <v>65</v>
      </c>
      <c r="J2401" s="12" t="s">
        <v>66</v>
      </c>
      <c r="K2401" s="12" t="s">
        <v>25</v>
      </c>
      <c r="L2401" s="14">
        <v>2</v>
      </c>
      <c r="M2401" s="14">
        <v>2500</v>
      </c>
      <c r="N2401" s="15">
        <v>0.2</v>
      </c>
      <c r="O2401" s="14">
        <v>4000</v>
      </c>
      <c r="P2401" s="14">
        <v>3200</v>
      </c>
      <c r="Q2401" s="5">
        <f>Table1[[#This Row],[Sales]]-Table1[[#This Row],[Cost]]</f>
        <v>800</v>
      </c>
      <c r="R2401" s="12" t="s">
        <v>77</v>
      </c>
      <c r="S2401" s="12" t="s">
        <v>10</v>
      </c>
      <c r="T2401" s="12" t="s">
        <v>18</v>
      </c>
      <c r="U2401" s="12" t="s">
        <v>12</v>
      </c>
      <c r="V2401" s="6">
        <f>Table1[[#This Row],[Profit]]/Table1[[#This Row],[Sales]]</f>
        <v>0.2</v>
      </c>
      <c r="W2401" s="12">
        <f>[1]!Table1[[#This Row],[Sales]]-[1]!Table1[[#This Row],[Cost]]-[1]!Table1[[#This Row],[Profit]]</f>
        <v>0</v>
      </c>
      <c r="X2401" s="12">
        <f>[1]!Table1[[#This Row],[Quantity]]*[1]!Table1[[#This Row],[Unit_Price]]</f>
        <v>5000</v>
      </c>
      <c r="Y2401" s="16">
        <f>[1]!Table1[[#This Row],[Gross_Sales]]*[1]!Table1[[#This Row],[Discount]]</f>
        <v>1000</v>
      </c>
      <c r="Z2401" s="17">
        <f>[1]!Table1[[#This Row],[Gross_Sales]]*[1]!Table1[[#This Row],[Discount_amount]]</f>
        <v>5000000</v>
      </c>
      <c r="AA2401" s="15">
        <f>IFERROR([1]!Table1[[#This Row],[Profit]]/[1]!Table1[[#This Row],[Sales]],0)</f>
        <v>0.2</v>
      </c>
      <c r="AB2401" s="12">
        <f>YEAR([1]!Table1[[#This Row],[Order_Date]])</f>
        <v>2025</v>
      </c>
      <c r="AC2401" s="12">
        <f>MONTH([1]!Table1[[#This Row],[Order_Date]])</f>
        <v>2</v>
      </c>
      <c r="AD2401" s="12" t="str">
        <f t="shared" si="111"/>
        <v>Feb</v>
      </c>
      <c r="AE2401" s="12" t="str">
        <f t="shared" si="112"/>
        <v>Q1</v>
      </c>
      <c r="AF2401" s="12" t="str">
        <f t="shared" si="113"/>
        <v>2025-Feb</v>
      </c>
      <c r="AG2401" s="12">
        <f>COUNTIF(C:C,Table1[[#This Row],[Customer_ID]])</f>
        <v>7</v>
      </c>
      <c r="AH2401" s="18" t="e">
        <f>IF([1]!Table1[[#This Row],[Customer_order_count]] &gt;= 10,"FREQUENT",IF([1]!Table1[[#This Row],[Customer_order_count]] &lt;= 10,"REGULAR","OCASSIONAL"))</f>
        <v>#REF!</v>
      </c>
    </row>
    <row r="2402" spans="1:34" x14ac:dyDescent="0.25">
      <c r="A2402" s="1" t="s">
        <v>3257</v>
      </c>
      <c r="B2402" s="2">
        <v>45677</v>
      </c>
      <c r="C2402" s="3" t="s">
        <v>2655</v>
      </c>
      <c r="D2402" s="4" t="s">
        <v>2656</v>
      </c>
      <c r="E2402" s="4" t="s">
        <v>3</v>
      </c>
      <c r="F2402" s="5">
        <v>21</v>
      </c>
      <c r="G2402" s="3" t="s">
        <v>317</v>
      </c>
      <c r="H2402" s="3" t="s">
        <v>5</v>
      </c>
      <c r="I2402" s="3" t="s">
        <v>143</v>
      </c>
      <c r="J2402" s="3" t="s">
        <v>144</v>
      </c>
      <c r="K2402" s="3" t="s">
        <v>76</v>
      </c>
      <c r="L2402" s="5">
        <v>1</v>
      </c>
      <c r="M2402" s="5">
        <v>700</v>
      </c>
      <c r="N2402" s="6">
        <v>0</v>
      </c>
      <c r="O2402" s="5">
        <v>700</v>
      </c>
      <c r="P2402" s="5">
        <v>570</v>
      </c>
      <c r="Q2402" s="5">
        <f>Table1[[#This Row],[Sales]]-Table1[[#This Row],[Cost]]</f>
        <v>130</v>
      </c>
      <c r="R2402" s="3" t="s">
        <v>17</v>
      </c>
      <c r="S2402" s="3" t="s">
        <v>10</v>
      </c>
      <c r="T2402" s="3" t="s">
        <v>18</v>
      </c>
      <c r="U2402" s="3" t="s">
        <v>19</v>
      </c>
      <c r="V2402" s="6">
        <f>Table1[[#This Row],[Profit]]/Table1[[#This Row],[Sales]]</f>
        <v>0.18571428571428572</v>
      </c>
      <c r="W2402" s="3">
        <f>[1]!Table1[[#This Row],[Sales]]-[1]!Table1[[#This Row],[Cost]]-[1]!Table1[[#This Row],[Profit]]</f>
        <v>0</v>
      </c>
      <c r="X2402" s="3">
        <f>[1]!Table1[[#This Row],[Quantity]]*[1]!Table1[[#This Row],[Unit_Price]]</f>
        <v>700</v>
      </c>
      <c r="Y2402" s="7">
        <f>[1]!Table1[[#This Row],[Gross_Sales]]*[1]!Table1[[#This Row],[Discount]]</f>
        <v>0</v>
      </c>
      <c r="Z2402" s="8">
        <f>[1]!Table1[[#This Row],[Gross_Sales]]*[1]!Table1[[#This Row],[Discount_amount]]</f>
        <v>0</v>
      </c>
      <c r="AA2402" s="6">
        <f>IFERROR([1]!Table1[[#This Row],[Profit]]/[1]!Table1[[#This Row],[Sales]],0)</f>
        <v>0.18571428571428572</v>
      </c>
      <c r="AB2402" s="3">
        <f>YEAR([1]!Table1[[#This Row],[Order_Date]])</f>
        <v>2025</v>
      </c>
      <c r="AC2402" s="3">
        <f>MONTH([1]!Table1[[#This Row],[Order_Date]])</f>
        <v>1</v>
      </c>
      <c r="AD2402" s="3" t="str">
        <f t="shared" si="111"/>
        <v>Jan</v>
      </c>
      <c r="AE2402" s="3" t="str">
        <f t="shared" si="112"/>
        <v>Q1</v>
      </c>
      <c r="AF2402" s="3" t="str">
        <f t="shared" si="113"/>
        <v>2025-Jan</v>
      </c>
      <c r="AG2402" s="3">
        <f>COUNTIF(C:C,Table1[[#This Row],[Customer_ID]])</f>
        <v>4</v>
      </c>
      <c r="AH2402" s="9" t="e">
        <f>IF([1]!Table1[[#This Row],[Customer_order_count]] &gt;= 10,"FREQUENT",IF([1]!Table1[[#This Row],[Customer_order_count]] &lt;= 10,"REGULAR","OCASSIONAL"))</f>
        <v>#REF!</v>
      </c>
    </row>
    <row r="2403" spans="1:34" x14ac:dyDescent="0.25">
      <c r="A2403" s="10" t="s">
        <v>199</v>
      </c>
      <c r="B2403" s="11">
        <v>46017</v>
      </c>
      <c r="C2403" s="12" t="s">
        <v>200</v>
      </c>
      <c r="D2403" s="13" t="s">
        <v>174</v>
      </c>
      <c r="E2403" s="13" t="s">
        <v>3</v>
      </c>
      <c r="F2403" s="14">
        <v>43</v>
      </c>
      <c r="G2403" s="12" t="s">
        <v>4</v>
      </c>
      <c r="H2403" s="12" t="s">
        <v>5</v>
      </c>
      <c r="I2403" s="12" t="s">
        <v>105</v>
      </c>
      <c r="J2403" s="12" t="s">
        <v>106</v>
      </c>
      <c r="K2403" s="12" t="s">
        <v>76</v>
      </c>
      <c r="L2403" s="14">
        <v>5</v>
      </c>
      <c r="M2403" s="14">
        <v>450</v>
      </c>
      <c r="N2403" s="15">
        <v>0.1</v>
      </c>
      <c r="O2403" s="14">
        <v>2025</v>
      </c>
      <c r="P2403" s="14">
        <v>1650</v>
      </c>
      <c r="Q2403" s="5">
        <f>Table1[[#This Row],[Sales]]-Table1[[#This Row],[Cost]]</f>
        <v>375</v>
      </c>
      <c r="R2403" s="12" t="s">
        <v>9</v>
      </c>
      <c r="S2403" s="12" t="s">
        <v>10</v>
      </c>
      <c r="T2403" s="12" t="s">
        <v>40</v>
      </c>
      <c r="U2403" s="12" t="s">
        <v>12</v>
      </c>
      <c r="V2403" s="6">
        <f>Table1[[#This Row],[Profit]]/Table1[[#This Row],[Sales]]</f>
        <v>0.18518518518518517</v>
      </c>
      <c r="W2403" s="12">
        <f>[1]!Table1[[#This Row],[Sales]]-[1]!Table1[[#This Row],[Cost]]-[1]!Table1[[#This Row],[Profit]]</f>
        <v>0</v>
      </c>
      <c r="X2403" s="12">
        <f>[1]!Table1[[#This Row],[Quantity]]*[1]!Table1[[#This Row],[Unit_Price]]</f>
        <v>2250</v>
      </c>
      <c r="Y2403" s="16">
        <f>[1]!Table1[[#This Row],[Gross_Sales]]*[1]!Table1[[#This Row],[Discount]]</f>
        <v>225</v>
      </c>
      <c r="Z2403" s="17">
        <f>[1]!Table1[[#This Row],[Gross_Sales]]*[1]!Table1[[#This Row],[Discount_amount]]</f>
        <v>506250</v>
      </c>
      <c r="AA2403" s="15">
        <f>IFERROR([1]!Table1[[#This Row],[Profit]]/[1]!Table1[[#This Row],[Sales]],0)</f>
        <v>0.18518518518518517</v>
      </c>
      <c r="AB2403" s="12">
        <f>YEAR([1]!Table1[[#This Row],[Order_Date]])</f>
        <v>2025</v>
      </c>
      <c r="AC2403" s="12">
        <f>MONTH([1]!Table1[[#This Row],[Order_Date]])</f>
        <v>12</v>
      </c>
      <c r="AD2403" s="12" t="str">
        <f t="shared" si="111"/>
        <v>Dec</v>
      </c>
      <c r="AE2403" s="12" t="str">
        <f t="shared" si="112"/>
        <v>Q4</v>
      </c>
      <c r="AF2403" s="12" t="str">
        <f t="shared" si="113"/>
        <v>2025-Dec</v>
      </c>
      <c r="AG2403" s="12">
        <f>COUNTIF(C:C,Table1[[#This Row],[Customer_ID]])</f>
        <v>5</v>
      </c>
      <c r="AH2403" s="18" t="e">
        <f>IF([1]!Table1[[#This Row],[Customer_order_count]] &gt;= 10,"FREQUENT",IF([1]!Table1[[#This Row],[Customer_order_count]] &lt;= 10,"REGULAR","OCASSIONAL"))</f>
        <v>#REF!</v>
      </c>
    </row>
    <row r="2404" spans="1:34" x14ac:dyDescent="0.25">
      <c r="A2404" s="1" t="s">
        <v>3258</v>
      </c>
      <c r="B2404" s="2">
        <v>45424</v>
      </c>
      <c r="C2404" s="3" t="s">
        <v>489</v>
      </c>
      <c r="D2404" s="3" t="s">
        <v>490</v>
      </c>
      <c r="E2404" s="3" t="s">
        <v>3</v>
      </c>
      <c r="F2404" s="3">
        <v>26</v>
      </c>
      <c r="G2404" s="3" t="s">
        <v>339</v>
      </c>
      <c r="H2404" s="3" t="s">
        <v>285</v>
      </c>
      <c r="I2404" s="3" t="s">
        <v>109</v>
      </c>
      <c r="J2404" s="3" t="s">
        <v>110</v>
      </c>
      <c r="K2404" s="3" t="s">
        <v>8</v>
      </c>
      <c r="L2404" s="3">
        <v>1</v>
      </c>
      <c r="M2404" s="3">
        <v>4000</v>
      </c>
      <c r="N2404" s="3">
        <v>0.1</v>
      </c>
      <c r="O2404" s="3">
        <v>3600</v>
      </c>
      <c r="P2404" s="3">
        <v>2900</v>
      </c>
      <c r="Q2404" s="5">
        <f>Table1[[#This Row],[Sales]]-Table1[[#This Row],[Cost]]</f>
        <v>700</v>
      </c>
      <c r="R2404" s="3" t="s">
        <v>26</v>
      </c>
      <c r="S2404" s="3" t="s">
        <v>287</v>
      </c>
      <c r="T2404" s="3" t="s">
        <v>11</v>
      </c>
      <c r="U2404" s="3" t="s">
        <v>27</v>
      </c>
      <c r="V2404" s="6">
        <f>Table1[[#This Row],[Profit]]/Table1[[#This Row],[Sales]]</f>
        <v>0.19444444444444445</v>
      </c>
      <c r="W2404" s="3">
        <f>[1]!Table1[[#This Row],[Sales]]-[1]!Table1[[#This Row],[Cost]]-[1]!Table1[[#This Row],[Profit]]</f>
        <v>-5800</v>
      </c>
      <c r="X2404" s="3">
        <f>[1]!Table1[[#This Row],[Quantity]]*[1]!Table1[[#This Row],[Unit_Price]]</f>
        <v>4000</v>
      </c>
      <c r="Y2404" s="3">
        <f>[1]!Table1[[#This Row],[Gross_Sales]]*[1]!Table1[[#This Row],[Discount]]</f>
        <v>400</v>
      </c>
      <c r="Z2404" s="3">
        <f>[1]!Table1[[#This Row],[Gross_Sales]]*[1]!Table1[[#This Row],[Discount_amount]]</f>
        <v>1600000</v>
      </c>
      <c r="AA2404" s="3">
        <f>IFERROR([1]!Table1[[#This Row],[Profit]]/[1]!Table1[[#This Row],[Sales]],0)</f>
        <v>0.19444444444444445</v>
      </c>
      <c r="AB2404" s="3">
        <f>YEAR([1]!Table1[[#This Row],[Order_Date]])</f>
        <v>2024</v>
      </c>
      <c r="AC2404" s="3">
        <f>MONTH([1]!Table1[[#This Row],[Order_Date]])</f>
        <v>5</v>
      </c>
      <c r="AD2404" s="3" t="str">
        <f t="shared" si="111"/>
        <v>May</v>
      </c>
      <c r="AE2404" s="3" t="str">
        <f t="shared" si="112"/>
        <v>Q2</v>
      </c>
      <c r="AF2404" s="3" t="str">
        <f t="shared" si="113"/>
        <v>2024-May</v>
      </c>
      <c r="AG2404" s="3">
        <f>COUNTIF(C:C,Table1[[#This Row],[Customer_ID]])</f>
        <v>26</v>
      </c>
      <c r="AH2404" s="9" t="e">
        <f>IF([1]!Table1[[#This Row],[Customer_order_count]] &gt;= 10,"FREQUENT",IF([1]!Table1[[#This Row],[Customer_order_count]] &lt;= 10,"REGULAR","OCASSIONAL"))</f>
        <v>#REF!</v>
      </c>
    </row>
    <row r="2405" spans="1:34" x14ac:dyDescent="0.25">
      <c r="A2405" s="10" t="s">
        <v>3259</v>
      </c>
      <c r="B2405" s="11">
        <v>45648</v>
      </c>
      <c r="C2405" s="12" t="s">
        <v>977</v>
      </c>
      <c r="D2405" s="13" t="s">
        <v>651</v>
      </c>
      <c r="E2405" s="13" t="s">
        <v>3</v>
      </c>
      <c r="F2405" s="14">
        <v>58</v>
      </c>
      <c r="G2405" s="12" t="s">
        <v>407</v>
      </c>
      <c r="H2405" s="12" t="s">
        <v>285</v>
      </c>
      <c r="I2405" s="12" t="s">
        <v>81</v>
      </c>
      <c r="J2405" s="12" t="s">
        <v>82</v>
      </c>
      <c r="K2405" s="12" t="s">
        <v>58</v>
      </c>
      <c r="L2405" s="14">
        <v>2</v>
      </c>
      <c r="M2405" s="14">
        <v>3500</v>
      </c>
      <c r="N2405" s="15">
        <v>0.1</v>
      </c>
      <c r="O2405" s="14">
        <v>6300</v>
      </c>
      <c r="P2405" s="14">
        <v>5000</v>
      </c>
      <c r="Q2405" s="5">
        <f>Table1[[#This Row],[Sales]]-Table1[[#This Row],[Cost]]</f>
        <v>1300</v>
      </c>
      <c r="R2405" s="12" t="s">
        <v>17</v>
      </c>
      <c r="S2405" s="12" t="s">
        <v>10</v>
      </c>
      <c r="T2405" s="12" t="s">
        <v>40</v>
      </c>
      <c r="U2405" s="12" t="s">
        <v>19</v>
      </c>
      <c r="V2405" s="6">
        <f>Table1[[#This Row],[Profit]]/Table1[[#This Row],[Sales]]</f>
        <v>0.20634920634920634</v>
      </c>
      <c r="W2405" s="12">
        <f>[1]!Table1[[#This Row],[Sales]]-[1]!Table1[[#This Row],[Cost]]-[1]!Table1[[#This Row],[Profit]]</f>
        <v>0</v>
      </c>
      <c r="X2405" s="12">
        <f>[1]!Table1[[#This Row],[Quantity]]*[1]!Table1[[#This Row],[Unit_Price]]</f>
        <v>7000</v>
      </c>
      <c r="Y2405" s="16">
        <f>[1]!Table1[[#This Row],[Gross_Sales]]*[1]!Table1[[#This Row],[Discount]]</f>
        <v>700</v>
      </c>
      <c r="Z2405" s="17">
        <f>[1]!Table1[[#This Row],[Gross_Sales]]*[1]!Table1[[#This Row],[Discount_amount]]</f>
        <v>4900000</v>
      </c>
      <c r="AA2405" s="15">
        <f>IFERROR([1]!Table1[[#This Row],[Profit]]/[1]!Table1[[#This Row],[Sales]],0)</f>
        <v>0.20634920634920634</v>
      </c>
      <c r="AB2405" s="12">
        <f>YEAR([1]!Table1[[#This Row],[Order_Date]])</f>
        <v>2024</v>
      </c>
      <c r="AC2405" s="12">
        <f>MONTH([1]!Table1[[#This Row],[Order_Date]])</f>
        <v>12</v>
      </c>
      <c r="AD2405" s="12" t="str">
        <f t="shared" si="111"/>
        <v>Dec</v>
      </c>
      <c r="AE2405" s="12" t="str">
        <f t="shared" si="112"/>
        <v>Q4</v>
      </c>
      <c r="AF2405" s="12" t="str">
        <f t="shared" si="113"/>
        <v>2024-Dec</v>
      </c>
      <c r="AG2405" s="12">
        <f>COUNTIF(C:C,Table1[[#This Row],[Customer_ID]])</f>
        <v>3</v>
      </c>
      <c r="AH2405" s="18" t="e">
        <f>IF([1]!Table1[[#This Row],[Customer_order_count]] &gt;= 10,"FREQUENT",IF([1]!Table1[[#This Row],[Customer_order_count]] &lt;= 10,"REGULAR","OCASSIONAL"))</f>
        <v>#REF!</v>
      </c>
    </row>
    <row r="2406" spans="1:34" x14ac:dyDescent="0.25">
      <c r="A2406" s="1" t="s">
        <v>3260</v>
      </c>
      <c r="B2406" s="2">
        <v>45338</v>
      </c>
      <c r="C2406" s="3" t="s">
        <v>150</v>
      </c>
      <c r="D2406" s="4" t="s">
        <v>151</v>
      </c>
      <c r="E2406" s="4" t="s">
        <v>3</v>
      </c>
      <c r="F2406" s="5">
        <v>43</v>
      </c>
      <c r="G2406" s="3" t="s">
        <v>4</v>
      </c>
      <c r="H2406" s="3" t="s">
        <v>5</v>
      </c>
      <c r="I2406" s="3" t="s">
        <v>23</v>
      </c>
      <c r="J2406" s="3" t="s">
        <v>24</v>
      </c>
      <c r="K2406" s="3" t="s">
        <v>25</v>
      </c>
      <c r="L2406" s="5">
        <v>2</v>
      </c>
      <c r="M2406" s="5">
        <v>55000</v>
      </c>
      <c r="N2406" s="6">
        <v>0.15</v>
      </c>
      <c r="O2406" s="5">
        <v>93500</v>
      </c>
      <c r="P2406" s="5">
        <v>80000</v>
      </c>
      <c r="Q2406" s="5">
        <f>Table1[[#This Row],[Sales]]-Table1[[#This Row],[Cost]]</f>
        <v>13500</v>
      </c>
      <c r="R2406" s="3" t="s">
        <v>77</v>
      </c>
      <c r="S2406" s="3" t="s">
        <v>10</v>
      </c>
      <c r="T2406" s="3" t="s">
        <v>18</v>
      </c>
      <c r="U2406" s="3" t="s">
        <v>27</v>
      </c>
      <c r="V2406" s="6">
        <f>Table1[[#This Row],[Profit]]/Table1[[#This Row],[Sales]]</f>
        <v>0.14438502673796791</v>
      </c>
      <c r="W2406" s="3">
        <f>[1]!Table1[[#This Row],[Sales]]-[1]!Table1[[#This Row],[Cost]]-[1]!Table1[[#This Row],[Profit]]</f>
        <v>0</v>
      </c>
      <c r="X2406" s="3">
        <f>[1]!Table1[[#This Row],[Quantity]]*[1]!Table1[[#This Row],[Unit_Price]]</f>
        <v>110000</v>
      </c>
      <c r="Y2406" s="7">
        <f>[1]!Table1[[#This Row],[Gross_Sales]]*[1]!Table1[[#This Row],[Discount]]</f>
        <v>16500</v>
      </c>
      <c r="Z2406" s="8">
        <f>[1]!Table1[[#This Row],[Gross_Sales]]*[1]!Table1[[#This Row],[Discount_amount]]</f>
        <v>1815000000</v>
      </c>
      <c r="AA2406" s="6">
        <f>IFERROR([1]!Table1[[#This Row],[Profit]]/[1]!Table1[[#This Row],[Sales]],0)</f>
        <v>0.14438502673796791</v>
      </c>
      <c r="AB2406" s="3">
        <f>YEAR([1]!Table1[[#This Row],[Order_Date]])</f>
        <v>2024</v>
      </c>
      <c r="AC2406" s="3">
        <f>MONTH([1]!Table1[[#This Row],[Order_Date]])</f>
        <v>2</v>
      </c>
      <c r="AD2406" s="3" t="str">
        <f t="shared" si="111"/>
        <v>Feb</v>
      </c>
      <c r="AE2406" s="3" t="str">
        <f t="shared" si="112"/>
        <v>Q1</v>
      </c>
      <c r="AF2406" s="3" t="str">
        <f t="shared" si="113"/>
        <v>2024-Feb</v>
      </c>
      <c r="AG2406" s="3">
        <f>COUNTIF(C:C,Table1[[#This Row],[Customer_ID]])</f>
        <v>11</v>
      </c>
      <c r="AH2406" s="9" t="e">
        <f>IF([1]!Table1[[#This Row],[Customer_order_count]] &gt;= 10,"FREQUENT",IF([1]!Table1[[#This Row],[Customer_order_count]] &lt;= 10,"REGULAR","OCASSIONAL"))</f>
        <v>#REF!</v>
      </c>
    </row>
    <row r="2407" spans="1:34" x14ac:dyDescent="0.25">
      <c r="A2407" s="10" t="s">
        <v>3261</v>
      </c>
      <c r="B2407" s="11">
        <v>45390</v>
      </c>
      <c r="C2407" s="12" t="s">
        <v>356</v>
      </c>
      <c r="D2407" s="12" t="s">
        <v>357</v>
      </c>
      <c r="E2407" s="12" t="s">
        <v>16</v>
      </c>
      <c r="F2407" s="12">
        <v>47</v>
      </c>
      <c r="G2407" s="12" t="s">
        <v>339</v>
      </c>
      <c r="H2407" s="12" t="s">
        <v>285</v>
      </c>
      <c r="I2407" s="12" t="s">
        <v>6</v>
      </c>
      <c r="J2407" s="12" t="s">
        <v>7</v>
      </c>
      <c r="K2407" s="12" t="s">
        <v>8</v>
      </c>
      <c r="L2407" s="12">
        <v>2</v>
      </c>
      <c r="M2407" s="12">
        <v>7000</v>
      </c>
      <c r="N2407" s="12">
        <v>0.05</v>
      </c>
      <c r="O2407" s="12">
        <v>0</v>
      </c>
      <c r="P2407" s="12">
        <v>10400</v>
      </c>
      <c r="Q2407" s="5">
        <f>Table1[[#This Row],[Sales]]-Table1[[#This Row],[Cost]]</f>
        <v>-10400</v>
      </c>
      <c r="R2407" s="12" t="s">
        <v>26</v>
      </c>
      <c r="S2407" s="12" t="s">
        <v>291</v>
      </c>
      <c r="T2407" s="12" t="s">
        <v>11</v>
      </c>
      <c r="U2407" s="12" t="s">
        <v>27</v>
      </c>
      <c r="V2407" s="3" t="e">
        <f>Table1[[#This Row],[Profit]]/Table1[[#This Row],[Sales]]</f>
        <v>#DIV/0!</v>
      </c>
      <c r="W2407" s="12">
        <f>[1]!Table1[[#This Row],[Sales]]-[1]!Table1[[#This Row],[Cost]]-[1]!Table1[[#This Row],[Profit]]</f>
        <v>-10400</v>
      </c>
      <c r="X2407" s="12">
        <f>[1]!Table1[[#This Row],[Quantity]]*[1]!Table1[[#This Row],[Unit_Price]]</f>
        <v>14000</v>
      </c>
      <c r="Y2407" s="12">
        <f>[1]!Table1[[#This Row],[Gross_Sales]]*[1]!Table1[[#This Row],[Discount]]</f>
        <v>700</v>
      </c>
      <c r="Z2407" s="12">
        <f>[1]!Table1[[#This Row],[Gross_Sales]]*[1]!Table1[[#This Row],[Discount_amount]]</f>
        <v>9800000</v>
      </c>
      <c r="AA2407" s="12">
        <f>IFERROR([1]!Table1[[#This Row],[Profit]]/[1]!Table1[[#This Row],[Sales]],0)</f>
        <v>0</v>
      </c>
      <c r="AB2407" s="12">
        <f>YEAR([1]!Table1[[#This Row],[Order_Date]])</f>
        <v>2024</v>
      </c>
      <c r="AC2407" s="12">
        <f>MONTH([1]!Table1[[#This Row],[Order_Date]])</f>
        <v>4</v>
      </c>
      <c r="AD2407" s="12" t="str">
        <f t="shared" si="111"/>
        <v>Apr</v>
      </c>
      <c r="AE2407" s="12" t="str">
        <f t="shared" si="112"/>
        <v>Q2</v>
      </c>
      <c r="AF2407" s="12" t="str">
        <f t="shared" si="113"/>
        <v>2024-Apr</v>
      </c>
      <c r="AG2407" s="12">
        <f>COUNTIF(C:C,Table1[[#This Row],[Customer_ID]])</f>
        <v>10</v>
      </c>
      <c r="AH2407" s="18" t="e">
        <f>IF([1]!Table1[[#This Row],[Customer_order_count]] &gt;= 10,"FREQUENT",IF([1]!Table1[[#This Row],[Customer_order_count]] &lt;= 10,"REGULAR","OCASSIONAL"))</f>
        <v>#REF!</v>
      </c>
    </row>
    <row r="2408" spans="1:34" x14ac:dyDescent="0.25">
      <c r="A2408" s="1" t="s">
        <v>3262</v>
      </c>
      <c r="B2408" s="2">
        <v>45779</v>
      </c>
      <c r="C2408" s="3" t="s">
        <v>545</v>
      </c>
      <c r="D2408" s="3" t="s">
        <v>546</v>
      </c>
      <c r="E2408" s="3" t="s">
        <v>16</v>
      </c>
      <c r="F2408" s="3">
        <v>21</v>
      </c>
      <c r="G2408" s="3" t="s">
        <v>339</v>
      </c>
      <c r="H2408" s="3" t="s">
        <v>285</v>
      </c>
      <c r="I2408" s="3" t="s">
        <v>68</v>
      </c>
      <c r="J2408" s="3" t="s">
        <v>69</v>
      </c>
      <c r="K2408" s="3" t="s">
        <v>39</v>
      </c>
      <c r="L2408" s="3">
        <v>1</v>
      </c>
      <c r="M2408" s="3">
        <v>3500</v>
      </c>
      <c r="N2408" s="3">
        <v>0.05</v>
      </c>
      <c r="O2408" s="3">
        <v>3325</v>
      </c>
      <c r="P2408" s="3">
        <v>2300</v>
      </c>
      <c r="Q2408" s="5">
        <f>Table1[[#This Row],[Sales]]-Table1[[#This Row],[Cost]]</f>
        <v>1025</v>
      </c>
      <c r="R2408" s="3" t="s">
        <v>9</v>
      </c>
      <c r="S2408" s="3" t="s">
        <v>287</v>
      </c>
      <c r="T2408" s="3" t="s">
        <v>11</v>
      </c>
      <c r="U2408" s="3" t="s">
        <v>27</v>
      </c>
      <c r="V2408" s="6">
        <f>Table1[[#This Row],[Profit]]/Table1[[#This Row],[Sales]]</f>
        <v>0.30827067669172931</v>
      </c>
      <c r="W2408" s="3">
        <f>[1]!Table1[[#This Row],[Sales]]-[1]!Table1[[#This Row],[Cost]]-[1]!Table1[[#This Row],[Profit]]</f>
        <v>-4600</v>
      </c>
      <c r="X2408" s="3">
        <f>[1]!Table1[[#This Row],[Quantity]]*[1]!Table1[[#This Row],[Unit_Price]]</f>
        <v>3500</v>
      </c>
      <c r="Y2408" s="3">
        <f>[1]!Table1[[#This Row],[Gross_Sales]]*[1]!Table1[[#This Row],[Discount]]</f>
        <v>175</v>
      </c>
      <c r="Z2408" s="3">
        <f>[1]!Table1[[#This Row],[Gross_Sales]]*[1]!Table1[[#This Row],[Discount_amount]]</f>
        <v>612500</v>
      </c>
      <c r="AA2408" s="3">
        <f>IFERROR([1]!Table1[[#This Row],[Profit]]/[1]!Table1[[#This Row],[Sales]],0)</f>
        <v>0.30827067669172931</v>
      </c>
      <c r="AB2408" s="3">
        <f>YEAR([1]!Table1[[#This Row],[Order_Date]])</f>
        <v>2025</v>
      </c>
      <c r="AC2408" s="3">
        <f>MONTH([1]!Table1[[#This Row],[Order_Date]])</f>
        <v>5</v>
      </c>
      <c r="AD2408" s="3" t="str">
        <f t="shared" si="111"/>
        <v>May</v>
      </c>
      <c r="AE2408" s="3" t="str">
        <f t="shared" si="112"/>
        <v>Q2</v>
      </c>
      <c r="AF2408" s="3" t="str">
        <f t="shared" si="113"/>
        <v>2025-May</v>
      </c>
      <c r="AG2408" s="3">
        <f>COUNTIF(C:C,Table1[[#This Row],[Customer_ID]])</f>
        <v>17</v>
      </c>
      <c r="AH2408" s="9" t="e">
        <f>IF([1]!Table1[[#This Row],[Customer_order_count]] &gt;= 10,"FREQUENT",IF([1]!Table1[[#This Row],[Customer_order_count]] &lt;= 10,"REGULAR","OCASSIONAL"))</f>
        <v>#REF!</v>
      </c>
    </row>
    <row r="2409" spans="1:34" x14ac:dyDescent="0.25">
      <c r="A2409" s="10" t="s">
        <v>3263</v>
      </c>
      <c r="B2409" s="11">
        <v>45534</v>
      </c>
      <c r="C2409" s="12" t="s">
        <v>463</v>
      </c>
      <c r="D2409" s="13" t="s">
        <v>464</v>
      </c>
      <c r="E2409" s="13" t="s">
        <v>3</v>
      </c>
      <c r="F2409" s="14">
        <v>25</v>
      </c>
      <c r="G2409" s="12" t="s">
        <v>407</v>
      </c>
      <c r="H2409" s="12" t="s">
        <v>285</v>
      </c>
      <c r="I2409" s="12" t="s">
        <v>31</v>
      </c>
      <c r="J2409" s="12" t="s">
        <v>32</v>
      </c>
      <c r="K2409" s="12" t="s">
        <v>25</v>
      </c>
      <c r="L2409" s="14">
        <v>1</v>
      </c>
      <c r="M2409" s="14">
        <v>5000</v>
      </c>
      <c r="N2409" s="15">
        <v>0.1</v>
      </c>
      <c r="O2409" s="14">
        <v>4500</v>
      </c>
      <c r="P2409" s="14">
        <v>3500</v>
      </c>
      <c r="Q2409" s="5">
        <f>Table1[[#This Row],[Sales]]-Table1[[#This Row],[Cost]]</f>
        <v>1000</v>
      </c>
      <c r="R2409" s="12" t="s">
        <v>77</v>
      </c>
      <c r="S2409" s="12" t="s">
        <v>10</v>
      </c>
      <c r="T2409" s="12" t="s">
        <v>33</v>
      </c>
      <c r="U2409" s="12" t="s">
        <v>12</v>
      </c>
      <c r="V2409" s="6">
        <f>Table1[[#This Row],[Profit]]/Table1[[#This Row],[Sales]]</f>
        <v>0.22222222222222221</v>
      </c>
      <c r="W2409" s="12">
        <f>[1]!Table1[[#This Row],[Sales]]-[1]!Table1[[#This Row],[Cost]]-[1]!Table1[[#This Row],[Profit]]</f>
        <v>0</v>
      </c>
      <c r="X2409" s="12">
        <f>[1]!Table1[[#This Row],[Quantity]]*[1]!Table1[[#This Row],[Unit_Price]]</f>
        <v>5000</v>
      </c>
      <c r="Y2409" s="16">
        <f>[1]!Table1[[#This Row],[Gross_Sales]]*[1]!Table1[[#This Row],[Discount]]</f>
        <v>500</v>
      </c>
      <c r="Z2409" s="17">
        <f>[1]!Table1[[#This Row],[Gross_Sales]]*[1]!Table1[[#This Row],[Discount_amount]]</f>
        <v>2500000</v>
      </c>
      <c r="AA2409" s="15">
        <f>IFERROR([1]!Table1[[#This Row],[Profit]]/[1]!Table1[[#This Row],[Sales]],0)</f>
        <v>0.22222222222222221</v>
      </c>
      <c r="AB2409" s="12">
        <f>YEAR([1]!Table1[[#This Row],[Order_Date]])</f>
        <v>2024</v>
      </c>
      <c r="AC2409" s="12">
        <f>MONTH([1]!Table1[[#This Row],[Order_Date]])</f>
        <v>8</v>
      </c>
      <c r="AD2409" s="12" t="str">
        <f t="shared" si="111"/>
        <v>Aug</v>
      </c>
      <c r="AE2409" s="12" t="str">
        <f t="shared" si="112"/>
        <v>Q3</v>
      </c>
      <c r="AF2409" s="12" t="str">
        <f t="shared" si="113"/>
        <v>2024-Aug</v>
      </c>
      <c r="AG2409" s="12">
        <f>COUNTIF(C:C,Table1[[#This Row],[Customer_ID]])</f>
        <v>10</v>
      </c>
      <c r="AH2409" s="18" t="e">
        <f>IF([1]!Table1[[#This Row],[Customer_order_count]] &gt;= 10,"FREQUENT",IF([1]!Table1[[#This Row],[Customer_order_count]] &lt;= 10,"REGULAR","OCASSIONAL"))</f>
        <v>#REF!</v>
      </c>
    </row>
    <row r="2410" spans="1:34" x14ac:dyDescent="0.25">
      <c r="A2410" s="1" t="s">
        <v>3264</v>
      </c>
      <c r="B2410" s="2">
        <v>45685</v>
      </c>
      <c r="C2410" s="3" t="s">
        <v>1143</v>
      </c>
      <c r="D2410" s="4" t="s">
        <v>464</v>
      </c>
      <c r="E2410" s="4" t="s">
        <v>3</v>
      </c>
      <c r="F2410" s="5">
        <v>57</v>
      </c>
      <c r="G2410" s="3" t="s">
        <v>290</v>
      </c>
      <c r="H2410" s="3" t="s">
        <v>276</v>
      </c>
      <c r="I2410" s="3" t="s">
        <v>44</v>
      </c>
      <c r="J2410" s="3" t="s">
        <v>45</v>
      </c>
      <c r="K2410" s="3" t="s">
        <v>46</v>
      </c>
      <c r="L2410" s="5">
        <v>1</v>
      </c>
      <c r="M2410" s="5">
        <v>2500</v>
      </c>
      <c r="N2410" s="6">
        <v>0</v>
      </c>
      <c r="O2410" s="5">
        <v>2500</v>
      </c>
      <c r="P2410" s="5">
        <v>1500</v>
      </c>
      <c r="Q2410" s="5">
        <f>Table1[[#This Row],[Sales]]-Table1[[#This Row],[Cost]]</f>
        <v>1000</v>
      </c>
      <c r="R2410" s="3" t="s">
        <v>77</v>
      </c>
      <c r="S2410" s="3" t="s">
        <v>10</v>
      </c>
      <c r="T2410" s="3" t="s">
        <v>18</v>
      </c>
      <c r="U2410" s="3" t="s">
        <v>19</v>
      </c>
      <c r="V2410" s="6">
        <f>Table1[[#This Row],[Profit]]/Table1[[#This Row],[Sales]]</f>
        <v>0.4</v>
      </c>
      <c r="W2410" s="3">
        <f>[1]!Table1[[#This Row],[Sales]]-[1]!Table1[[#This Row],[Cost]]-[1]!Table1[[#This Row],[Profit]]</f>
        <v>0</v>
      </c>
      <c r="X2410" s="3">
        <f>[1]!Table1[[#This Row],[Quantity]]*[1]!Table1[[#This Row],[Unit_Price]]</f>
        <v>2500</v>
      </c>
      <c r="Y2410" s="7">
        <f>[1]!Table1[[#This Row],[Gross_Sales]]*[1]!Table1[[#This Row],[Discount]]</f>
        <v>0</v>
      </c>
      <c r="Z2410" s="8">
        <f>[1]!Table1[[#This Row],[Gross_Sales]]*[1]!Table1[[#This Row],[Discount_amount]]</f>
        <v>0</v>
      </c>
      <c r="AA2410" s="6">
        <f>IFERROR([1]!Table1[[#This Row],[Profit]]/[1]!Table1[[#This Row],[Sales]],0)</f>
        <v>0.4</v>
      </c>
      <c r="AB2410" s="3">
        <f>YEAR([1]!Table1[[#This Row],[Order_Date]])</f>
        <v>2025</v>
      </c>
      <c r="AC2410" s="3">
        <f>MONTH([1]!Table1[[#This Row],[Order_Date]])</f>
        <v>1</v>
      </c>
      <c r="AD2410" s="3" t="str">
        <f t="shared" si="111"/>
        <v>Jan</v>
      </c>
      <c r="AE2410" s="3" t="str">
        <f t="shared" si="112"/>
        <v>Q1</v>
      </c>
      <c r="AF2410" s="3" t="str">
        <f t="shared" si="113"/>
        <v>2025-Jan</v>
      </c>
      <c r="AG2410" s="3">
        <f>COUNTIF(C:C,Table1[[#This Row],[Customer_ID]])</f>
        <v>2</v>
      </c>
      <c r="AH2410" s="9" t="e">
        <f>IF([1]!Table1[[#This Row],[Customer_order_count]] &gt;= 10,"FREQUENT",IF([1]!Table1[[#This Row],[Customer_order_count]] &lt;= 10,"REGULAR","OCASSIONAL"))</f>
        <v>#REF!</v>
      </c>
    </row>
    <row r="2411" spans="1:34" x14ac:dyDescent="0.25">
      <c r="A2411" s="10" t="s">
        <v>3265</v>
      </c>
      <c r="B2411" s="11">
        <v>45548</v>
      </c>
      <c r="C2411" s="12" t="s">
        <v>3266</v>
      </c>
      <c r="D2411" s="13" t="s">
        <v>991</v>
      </c>
      <c r="E2411" s="13" t="s">
        <v>16</v>
      </c>
      <c r="F2411" s="14">
        <v>34</v>
      </c>
      <c r="G2411" s="12" t="s">
        <v>263</v>
      </c>
      <c r="H2411" s="12" t="s">
        <v>5</v>
      </c>
      <c r="I2411" s="12" t="s">
        <v>31</v>
      </c>
      <c r="J2411" s="12" t="s">
        <v>32</v>
      </c>
      <c r="K2411" s="12" t="s">
        <v>25</v>
      </c>
      <c r="L2411" s="14">
        <v>1</v>
      </c>
      <c r="M2411" s="14">
        <v>5000</v>
      </c>
      <c r="N2411" s="15">
        <v>0.1</v>
      </c>
      <c r="O2411" s="14">
        <v>4500</v>
      </c>
      <c r="P2411" s="14">
        <v>3500</v>
      </c>
      <c r="Q2411" s="5">
        <f>Table1[[#This Row],[Sales]]-Table1[[#This Row],[Cost]]</f>
        <v>1000</v>
      </c>
      <c r="R2411" s="12" t="s">
        <v>26</v>
      </c>
      <c r="S2411" s="12" t="s">
        <v>10</v>
      </c>
      <c r="T2411" s="12" t="s">
        <v>33</v>
      </c>
      <c r="U2411" s="12" t="s">
        <v>19</v>
      </c>
      <c r="V2411" s="6">
        <f>Table1[[#This Row],[Profit]]/Table1[[#This Row],[Sales]]</f>
        <v>0.22222222222222221</v>
      </c>
      <c r="W2411" s="12">
        <f>[1]!Table1[[#This Row],[Sales]]-[1]!Table1[[#This Row],[Cost]]-[1]!Table1[[#This Row],[Profit]]</f>
        <v>0</v>
      </c>
      <c r="X2411" s="12">
        <f>[1]!Table1[[#This Row],[Quantity]]*[1]!Table1[[#This Row],[Unit_Price]]</f>
        <v>5000</v>
      </c>
      <c r="Y2411" s="16">
        <f>[1]!Table1[[#This Row],[Gross_Sales]]*[1]!Table1[[#This Row],[Discount]]</f>
        <v>500</v>
      </c>
      <c r="Z2411" s="17">
        <f>[1]!Table1[[#This Row],[Gross_Sales]]*[1]!Table1[[#This Row],[Discount_amount]]</f>
        <v>2500000</v>
      </c>
      <c r="AA2411" s="15">
        <f>IFERROR([1]!Table1[[#This Row],[Profit]]/[1]!Table1[[#This Row],[Sales]],0)</f>
        <v>0.22222222222222221</v>
      </c>
      <c r="AB2411" s="12">
        <f>YEAR([1]!Table1[[#This Row],[Order_Date]])</f>
        <v>2024</v>
      </c>
      <c r="AC2411" s="12">
        <f>MONTH([1]!Table1[[#This Row],[Order_Date]])</f>
        <v>9</v>
      </c>
      <c r="AD2411" s="12" t="str">
        <f t="shared" si="111"/>
        <v>Sep</v>
      </c>
      <c r="AE2411" s="12" t="str">
        <f t="shared" si="112"/>
        <v>Q3</v>
      </c>
      <c r="AF2411" s="12" t="str">
        <f t="shared" si="113"/>
        <v>2024-Sep</v>
      </c>
      <c r="AG2411" s="12">
        <f>COUNTIF(C:C,Table1[[#This Row],[Customer_ID]])</f>
        <v>1</v>
      </c>
      <c r="AH2411" s="18" t="e">
        <f>IF([1]!Table1[[#This Row],[Customer_order_count]] &gt;= 10,"FREQUENT",IF([1]!Table1[[#This Row],[Customer_order_count]] &lt;= 10,"REGULAR","OCASSIONAL"))</f>
        <v>#REF!</v>
      </c>
    </row>
    <row r="2412" spans="1:34" x14ac:dyDescent="0.25">
      <c r="A2412" s="1" t="s">
        <v>3267</v>
      </c>
      <c r="B2412" s="2">
        <v>45744</v>
      </c>
      <c r="C2412" s="3" t="s">
        <v>334</v>
      </c>
      <c r="D2412" s="4" t="s">
        <v>335</v>
      </c>
      <c r="E2412" s="4" t="s">
        <v>16</v>
      </c>
      <c r="F2412" s="5">
        <v>31</v>
      </c>
      <c r="G2412" s="3" t="s">
        <v>317</v>
      </c>
      <c r="H2412" s="3" t="s">
        <v>5</v>
      </c>
      <c r="I2412" s="3" t="s">
        <v>264</v>
      </c>
      <c r="J2412" s="3" t="s">
        <v>265</v>
      </c>
      <c r="K2412" s="3" t="s">
        <v>46</v>
      </c>
      <c r="L2412" s="5">
        <v>2</v>
      </c>
      <c r="M2412" s="5">
        <v>800</v>
      </c>
      <c r="N2412" s="6">
        <v>0.15</v>
      </c>
      <c r="O2412" s="5">
        <v>1360</v>
      </c>
      <c r="P2412" s="5">
        <v>1000</v>
      </c>
      <c r="Q2412" s="5">
        <f>Table1[[#This Row],[Sales]]-Table1[[#This Row],[Cost]]</f>
        <v>360</v>
      </c>
      <c r="R2412" s="3" t="s">
        <v>17</v>
      </c>
      <c r="S2412" s="3" t="s">
        <v>10</v>
      </c>
      <c r="T2412" s="3" t="s">
        <v>18</v>
      </c>
      <c r="U2412" s="3" t="s">
        <v>27</v>
      </c>
      <c r="V2412" s="6">
        <f>Table1[[#This Row],[Profit]]/Table1[[#This Row],[Sales]]</f>
        <v>0.26470588235294118</v>
      </c>
      <c r="W2412" s="3">
        <f>[1]!Table1[[#This Row],[Sales]]-[1]!Table1[[#This Row],[Cost]]-[1]!Table1[[#This Row],[Profit]]</f>
        <v>0</v>
      </c>
      <c r="X2412" s="3">
        <f>[1]!Table1[[#This Row],[Quantity]]*[1]!Table1[[#This Row],[Unit_Price]]</f>
        <v>1600</v>
      </c>
      <c r="Y2412" s="7">
        <f>[1]!Table1[[#This Row],[Gross_Sales]]*[1]!Table1[[#This Row],[Discount]]</f>
        <v>240</v>
      </c>
      <c r="Z2412" s="8">
        <f>[1]!Table1[[#This Row],[Gross_Sales]]*[1]!Table1[[#This Row],[Discount_amount]]</f>
        <v>384000</v>
      </c>
      <c r="AA2412" s="6">
        <f>IFERROR([1]!Table1[[#This Row],[Profit]]/[1]!Table1[[#This Row],[Sales]],0)</f>
        <v>0.26470588235294118</v>
      </c>
      <c r="AB2412" s="3">
        <f>YEAR([1]!Table1[[#This Row],[Order_Date]])</f>
        <v>2025</v>
      </c>
      <c r="AC2412" s="3">
        <f>MONTH([1]!Table1[[#This Row],[Order_Date]])</f>
        <v>3</v>
      </c>
      <c r="AD2412" s="3" t="str">
        <f t="shared" si="111"/>
        <v>Mar</v>
      </c>
      <c r="AE2412" s="3" t="str">
        <f t="shared" si="112"/>
        <v>Q1</v>
      </c>
      <c r="AF2412" s="3" t="str">
        <f t="shared" si="113"/>
        <v>2025-Mar</v>
      </c>
      <c r="AG2412" s="3">
        <f>COUNTIF(C:C,Table1[[#This Row],[Customer_ID]])</f>
        <v>13</v>
      </c>
      <c r="AH2412" s="9" t="e">
        <f>IF([1]!Table1[[#This Row],[Customer_order_count]] &gt;= 10,"FREQUENT",IF([1]!Table1[[#This Row],[Customer_order_count]] &lt;= 10,"REGULAR","OCASSIONAL"))</f>
        <v>#REF!</v>
      </c>
    </row>
    <row r="2413" spans="1:34" x14ac:dyDescent="0.25">
      <c r="A2413" s="10" t="s">
        <v>3268</v>
      </c>
      <c r="B2413" s="11">
        <v>45470</v>
      </c>
      <c r="C2413" s="12" t="s">
        <v>2688</v>
      </c>
      <c r="D2413" s="13" t="s">
        <v>101</v>
      </c>
      <c r="E2413" s="13" t="s">
        <v>16</v>
      </c>
      <c r="F2413" s="14">
        <v>54</v>
      </c>
      <c r="G2413" s="12" t="s">
        <v>317</v>
      </c>
      <c r="H2413" s="12" t="s">
        <v>5</v>
      </c>
      <c r="I2413" s="12" t="s">
        <v>68</v>
      </c>
      <c r="J2413" s="12" t="s">
        <v>69</v>
      </c>
      <c r="K2413" s="12" t="s">
        <v>39</v>
      </c>
      <c r="L2413" s="14">
        <v>1</v>
      </c>
      <c r="M2413" s="14">
        <v>3500</v>
      </c>
      <c r="N2413" s="15">
        <v>0.1</v>
      </c>
      <c r="O2413" s="14">
        <v>3150</v>
      </c>
      <c r="P2413" s="14">
        <v>2300</v>
      </c>
      <c r="Q2413" s="5">
        <f>Table1[[#This Row],[Sales]]-Table1[[#This Row],[Cost]]</f>
        <v>850</v>
      </c>
      <c r="R2413" s="12" t="s">
        <v>26</v>
      </c>
      <c r="S2413" s="12" t="s">
        <v>10</v>
      </c>
      <c r="T2413" s="12" t="s">
        <v>11</v>
      </c>
      <c r="U2413" s="12" t="s">
        <v>19</v>
      </c>
      <c r="V2413" s="6">
        <f>Table1[[#This Row],[Profit]]/Table1[[#This Row],[Sales]]</f>
        <v>0.26984126984126983</v>
      </c>
      <c r="W2413" s="12">
        <f>[1]!Table1[[#This Row],[Sales]]-[1]!Table1[[#This Row],[Cost]]-[1]!Table1[[#This Row],[Profit]]</f>
        <v>0</v>
      </c>
      <c r="X2413" s="12">
        <f>[1]!Table1[[#This Row],[Quantity]]*[1]!Table1[[#This Row],[Unit_Price]]</f>
        <v>3500</v>
      </c>
      <c r="Y2413" s="16">
        <f>[1]!Table1[[#This Row],[Gross_Sales]]*[1]!Table1[[#This Row],[Discount]]</f>
        <v>350</v>
      </c>
      <c r="Z2413" s="17">
        <f>[1]!Table1[[#This Row],[Gross_Sales]]*[1]!Table1[[#This Row],[Discount_amount]]</f>
        <v>1225000</v>
      </c>
      <c r="AA2413" s="15">
        <f>IFERROR([1]!Table1[[#This Row],[Profit]]/[1]!Table1[[#This Row],[Sales]],0)</f>
        <v>0.26984126984126983</v>
      </c>
      <c r="AB2413" s="12">
        <f>YEAR([1]!Table1[[#This Row],[Order_Date]])</f>
        <v>2024</v>
      </c>
      <c r="AC2413" s="12">
        <f>MONTH([1]!Table1[[#This Row],[Order_Date]])</f>
        <v>6</v>
      </c>
      <c r="AD2413" s="12" t="str">
        <f t="shared" si="111"/>
        <v>Jun</v>
      </c>
      <c r="AE2413" s="12" t="str">
        <f t="shared" si="112"/>
        <v>Q2</v>
      </c>
      <c r="AF2413" s="12" t="str">
        <f t="shared" si="113"/>
        <v>2024-Jun</v>
      </c>
      <c r="AG2413" s="12">
        <f>COUNTIF(C:C,Table1[[#This Row],[Customer_ID]])</f>
        <v>2</v>
      </c>
      <c r="AH2413" s="18" t="e">
        <f>IF([1]!Table1[[#This Row],[Customer_order_count]] &gt;= 10,"FREQUENT",IF([1]!Table1[[#This Row],[Customer_order_count]] &lt;= 10,"REGULAR","OCASSIONAL"))</f>
        <v>#REF!</v>
      </c>
    </row>
    <row r="2414" spans="1:34" x14ac:dyDescent="0.25">
      <c r="A2414" s="1" t="s">
        <v>3269</v>
      </c>
      <c r="B2414" s="2">
        <v>45428</v>
      </c>
      <c r="C2414" s="3" t="s">
        <v>540</v>
      </c>
      <c r="D2414" s="4" t="s">
        <v>541</v>
      </c>
      <c r="E2414" s="4" t="s">
        <v>3</v>
      </c>
      <c r="F2414" s="5">
        <v>47</v>
      </c>
      <c r="G2414" s="3" t="s">
        <v>275</v>
      </c>
      <c r="H2414" s="3" t="s">
        <v>276</v>
      </c>
      <c r="I2414" s="3" t="s">
        <v>51</v>
      </c>
      <c r="J2414" s="3" t="s">
        <v>52</v>
      </c>
      <c r="K2414" s="3" t="s">
        <v>8</v>
      </c>
      <c r="L2414" s="5">
        <v>1</v>
      </c>
      <c r="M2414" s="5">
        <v>4500</v>
      </c>
      <c r="N2414" s="6">
        <v>0</v>
      </c>
      <c r="O2414" s="5">
        <v>4500</v>
      </c>
      <c r="P2414" s="5">
        <v>3200</v>
      </c>
      <c r="Q2414" s="5">
        <f>Table1[[#This Row],[Sales]]-Table1[[#This Row],[Cost]]</f>
        <v>1300</v>
      </c>
      <c r="R2414" s="3" t="s">
        <v>17</v>
      </c>
      <c r="S2414" s="3" t="s">
        <v>10</v>
      </c>
      <c r="T2414" s="3" t="s">
        <v>11</v>
      </c>
      <c r="U2414" s="3" t="s">
        <v>19</v>
      </c>
      <c r="V2414" s="6">
        <f>Table1[[#This Row],[Profit]]/Table1[[#This Row],[Sales]]</f>
        <v>0.28888888888888886</v>
      </c>
      <c r="W2414" s="3">
        <f>[1]!Table1[[#This Row],[Sales]]-[1]!Table1[[#This Row],[Cost]]-[1]!Table1[[#This Row],[Profit]]</f>
        <v>0</v>
      </c>
      <c r="X2414" s="3">
        <f>[1]!Table1[[#This Row],[Quantity]]*[1]!Table1[[#This Row],[Unit_Price]]</f>
        <v>4500</v>
      </c>
      <c r="Y2414" s="7">
        <f>[1]!Table1[[#This Row],[Gross_Sales]]*[1]!Table1[[#This Row],[Discount]]</f>
        <v>0</v>
      </c>
      <c r="Z2414" s="8">
        <f>[1]!Table1[[#This Row],[Gross_Sales]]*[1]!Table1[[#This Row],[Discount_amount]]</f>
        <v>0</v>
      </c>
      <c r="AA2414" s="6">
        <f>IFERROR([1]!Table1[[#This Row],[Profit]]/[1]!Table1[[#This Row],[Sales]],0)</f>
        <v>0.28888888888888886</v>
      </c>
      <c r="AB2414" s="3">
        <f>YEAR([1]!Table1[[#This Row],[Order_Date]])</f>
        <v>2024</v>
      </c>
      <c r="AC2414" s="3">
        <f>MONTH([1]!Table1[[#This Row],[Order_Date]])</f>
        <v>5</v>
      </c>
      <c r="AD2414" s="3" t="str">
        <f t="shared" si="111"/>
        <v>May</v>
      </c>
      <c r="AE2414" s="3" t="str">
        <f t="shared" si="112"/>
        <v>Q2</v>
      </c>
      <c r="AF2414" s="3" t="str">
        <f t="shared" si="113"/>
        <v>2024-May</v>
      </c>
      <c r="AG2414" s="3">
        <f>COUNTIF(C:C,Table1[[#This Row],[Customer_ID]])</f>
        <v>17</v>
      </c>
      <c r="AH2414" s="9" t="e">
        <f>IF([1]!Table1[[#This Row],[Customer_order_count]] &gt;= 10,"FREQUENT",IF([1]!Table1[[#This Row],[Customer_order_count]] &lt;= 10,"REGULAR","OCASSIONAL"))</f>
        <v>#REF!</v>
      </c>
    </row>
    <row r="2415" spans="1:34" x14ac:dyDescent="0.25">
      <c r="A2415" s="10" t="s">
        <v>3270</v>
      </c>
      <c r="B2415" s="11">
        <v>45550</v>
      </c>
      <c r="C2415" s="12" t="s">
        <v>325</v>
      </c>
      <c r="D2415" s="13" t="s">
        <v>326</v>
      </c>
      <c r="E2415" s="13" t="s">
        <v>16</v>
      </c>
      <c r="F2415" s="14">
        <v>54</v>
      </c>
      <c r="G2415" s="12" t="s">
        <v>312</v>
      </c>
      <c r="H2415" s="12" t="s">
        <v>276</v>
      </c>
      <c r="I2415" s="12" t="s">
        <v>143</v>
      </c>
      <c r="J2415" s="12" t="s">
        <v>144</v>
      </c>
      <c r="K2415" s="12" t="s">
        <v>76</v>
      </c>
      <c r="L2415" s="14">
        <v>1</v>
      </c>
      <c r="M2415" s="14">
        <v>700</v>
      </c>
      <c r="N2415" s="15">
        <v>0.15</v>
      </c>
      <c r="O2415" s="14">
        <v>595</v>
      </c>
      <c r="P2415" s="14">
        <v>570</v>
      </c>
      <c r="Q2415" s="5">
        <f>Table1[[#This Row],[Sales]]-Table1[[#This Row],[Cost]]</f>
        <v>25</v>
      </c>
      <c r="R2415" s="12" t="s">
        <v>17</v>
      </c>
      <c r="S2415" s="12" t="s">
        <v>10</v>
      </c>
      <c r="T2415" s="12" t="s">
        <v>33</v>
      </c>
      <c r="U2415" s="12" t="s">
        <v>27</v>
      </c>
      <c r="V2415" s="6">
        <f>Table1[[#This Row],[Profit]]/Table1[[#This Row],[Sales]]</f>
        <v>4.2016806722689079E-2</v>
      </c>
      <c r="W2415" s="12">
        <f>[1]!Table1[[#This Row],[Sales]]-[1]!Table1[[#This Row],[Cost]]-[1]!Table1[[#This Row],[Profit]]</f>
        <v>0</v>
      </c>
      <c r="X2415" s="12">
        <f>[1]!Table1[[#This Row],[Quantity]]*[1]!Table1[[#This Row],[Unit_Price]]</f>
        <v>700</v>
      </c>
      <c r="Y2415" s="16">
        <f>[1]!Table1[[#This Row],[Gross_Sales]]*[1]!Table1[[#This Row],[Discount]]</f>
        <v>105</v>
      </c>
      <c r="Z2415" s="17">
        <f>[1]!Table1[[#This Row],[Gross_Sales]]*[1]!Table1[[#This Row],[Discount_amount]]</f>
        <v>73500</v>
      </c>
      <c r="AA2415" s="15">
        <f>IFERROR([1]!Table1[[#This Row],[Profit]]/[1]!Table1[[#This Row],[Sales]],0)</f>
        <v>4.2016806722689079E-2</v>
      </c>
      <c r="AB2415" s="12">
        <f>YEAR([1]!Table1[[#This Row],[Order_Date]])</f>
        <v>2024</v>
      </c>
      <c r="AC2415" s="12">
        <f>MONTH([1]!Table1[[#This Row],[Order_Date]])</f>
        <v>9</v>
      </c>
      <c r="AD2415" s="12" t="str">
        <f t="shared" si="111"/>
        <v>Sep</v>
      </c>
      <c r="AE2415" s="12" t="str">
        <f t="shared" si="112"/>
        <v>Q3</v>
      </c>
      <c r="AF2415" s="12" t="str">
        <f t="shared" si="113"/>
        <v>2024-Sep</v>
      </c>
      <c r="AG2415" s="12">
        <f>COUNTIF(C:C,Table1[[#This Row],[Customer_ID]])</f>
        <v>5</v>
      </c>
      <c r="AH2415" s="18" t="e">
        <f>IF([1]!Table1[[#This Row],[Customer_order_count]] &gt;= 10,"FREQUENT",IF([1]!Table1[[#This Row],[Customer_order_count]] &lt;= 10,"REGULAR","OCASSIONAL"))</f>
        <v>#REF!</v>
      </c>
    </row>
    <row r="2416" spans="1:34" x14ac:dyDescent="0.25">
      <c r="A2416" s="1" t="s">
        <v>3271</v>
      </c>
      <c r="B2416" s="2">
        <v>45498</v>
      </c>
      <c r="C2416" s="3" t="s">
        <v>334</v>
      </c>
      <c r="D2416" s="4" t="s">
        <v>335</v>
      </c>
      <c r="E2416" s="4" t="s">
        <v>16</v>
      </c>
      <c r="F2416" s="5">
        <v>31</v>
      </c>
      <c r="G2416" s="3" t="s">
        <v>317</v>
      </c>
      <c r="H2416" s="3" t="s">
        <v>5</v>
      </c>
      <c r="I2416" s="3" t="s">
        <v>305</v>
      </c>
      <c r="J2416" s="3" t="s">
        <v>306</v>
      </c>
      <c r="K2416" s="3" t="s">
        <v>91</v>
      </c>
      <c r="L2416" s="5">
        <v>1</v>
      </c>
      <c r="M2416" s="5">
        <v>8500</v>
      </c>
      <c r="N2416" s="6">
        <v>0.15</v>
      </c>
      <c r="O2416" s="5">
        <v>7225</v>
      </c>
      <c r="P2416" s="5">
        <v>6500</v>
      </c>
      <c r="Q2416" s="5">
        <f>Table1[[#This Row],[Sales]]-Table1[[#This Row],[Cost]]</f>
        <v>725</v>
      </c>
      <c r="R2416" s="3" t="s">
        <v>17</v>
      </c>
      <c r="S2416" s="3" t="s">
        <v>10</v>
      </c>
      <c r="T2416" s="3" t="s">
        <v>33</v>
      </c>
      <c r="U2416" s="3" t="s">
        <v>27</v>
      </c>
      <c r="V2416" s="6">
        <f>Table1[[#This Row],[Profit]]/Table1[[#This Row],[Sales]]</f>
        <v>0.10034602076124567</v>
      </c>
      <c r="W2416" s="3">
        <f>[1]!Table1[[#This Row],[Sales]]-[1]!Table1[[#This Row],[Cost]]-[1]!Table1[[#This Row],[Profit]]</f>
        <v>0</v>
      </c>
      <c r="X2416" s="3">
        <f>[1]!Table1[[#This Row],[Quantity]]*[1]!Table1[[#This Row],[Unit_Price]]</f>
        <v>8500</v>
      </c>
      <c r="Y2416" s="7">
        <f>[1]!Table1[[#This Row],[Gross_Sales]]*[1]!Table1[[#This Row],[Discount]]</f>
        <v>1275</v>
      </c>
      <c r="Z2416" s="8">
        <f>[1]!Table1[[#This Row],[Gross_Sales]]*[1]!Table1[[#This Row],[Discount_amount]]</f>
        <v>10837500</v>
      </c>
      <c r="AA2416" s="6">
        <f>IFERROR([1]!Table1[[#This Row],[Profit]]/[1]!Table1[[#This Row],[Sales]],0)</f>
        <v>0.10034602076124567</v>
      </c>
      <c r="AB2416" s="3">
        <f>YEAR([1]!Table1[[#This Row],[Order_Date]])</f>
        <v>2024</v>
      </c>
      <c r="AC2416" s="3">
        <f>MONTH([1]!Table1[[#This Row],[Order_Date]])</f>
        <v>7</v>
      </c>
      <c r="AD2416" s="3" t="str">
        <f t="shared" si="111"/>
        <v>Jul</v>
      </c>
      <c r="AE2416" s="3" t="str">
        <f t="shared" si="112"/>
        <v>Q3</v>
      </c>
      <c r="AF2416" s="3" t="str">
        <f t="shared" si="113"/>
        <v>2024-Jul</v>
      </c>
      <c r="AG2416" s="3">
        <f>COUNTIF(C:C,Table1[[#This Row],[Customer_ID]])</f>
        <v>13</v>
      </c>
      <c r="AH2416" s="9" t="e">
        <f>IF([1]!Table1[[#This Row],[Customer_order_count]] &gt;= 10,"FREQUENT",IF([1]!Table1[[#This Row],[Customer_order_count]] &lt;= 10,"REGULAR","OCASSIONAL"))</f>
        <v>#REF!</v>
      </c>
    </row>
    <row r="2417" spans="1:34" x14ac:dyDescent="0.25">
      <c r="A2417" s="10" t="s">
        <v>3272</v>
      </c>
      <c r="B2417" s="11">
        <v>45488</v>
      </c>
      <c r="C2417" s="12" t="s">
        <v>1810</v>
      </c>
      <c r="D2417" s="13" t="s">
        <v>1811</v>
      </c>
      <c r="E2417" s="13" t="s">
        <v>3</v>
      </c>
      <c r="F2417" s="14">
        <v>58</v>
      </c>
      <c r="G2417" s="12" t="s">
        <v>275</v>
      </c>
      <c r="H2417" s="12" t="s">
        <v>276</v>
      </c>
      <c r="I2417" s="12" t="s">
        <v>65</v>
      </c>
      <c r="J2417" s="12" t="s">
        <v>66</v>
      </c>
      <c r="K2417" s="12" t="s">
        <v>25</v>
      </c>
      <c r="L2417" s="14">
        <v>2</v>
      </c>
      <c r="M2417" s="14">
        <v>2500</v>
      </c>
      <c r="N2417" s="15">
        <v>0.1</v>
      </c>
      <c r="O2417" s="14">
        <v>4500</v>
      </c>
      <c r="P2417" s="14">
        <v>3200</v>
      </c>
      <c r="Q2417" s="5">
        <f>Table1[[#This Row],[Sales]]-Table1[[#This Row],[Cost]]</f>
        <v>1300</v>
      </c>
      <c r="R2417" s="12" t="s">
        <v>17</v>
      </c>
      <c r="S2417" s="12" t="s">
        <v>10</v>
      </c>
      <c r="T2417" s="12" t="s">
        <v>33</v>
      </c>
      <c r="U2417" s="12" t="s">
        <v>19</v>
      </c>
      <c r="V2417" s="6">
        <f>Table1[[#This Row],[Profit]]/Table1[[#This Row],[Sales]]</f>
        <v>0.28888888888888886</v>
      </c>
      <c r="W2417" s="12">
        <f>[1]!Table1[[#This Row],[Sales]]-[1]!Table1[[#This Row],[Cost]]-[1]!Table1[[#This Row],[Profit]]</f>
        <v>0</v>
      </c>
      <c r="X2417" s="12">
        <f>[1]!Table1[[#This Row],[Quantity]]*[1]!Table1[[#This Row],[Unit_Price]]</f>
        <v>5000</v>
      </c>
      <c r="Y2417" s="16">
        <f>[1]!Table1[[#This Row],[Gross_Sales]]*[1]!Table1[[#This Row],[Discount]]</f>
        <v>500</v>
      </c>
      <c r="Z2417" s="17">
        <f>[1]!Table1[[#This Row],[Gross_Sales]]*[1]!Table1[[#This Row],[Discount_amount]]</f>
        <v>2500000</v>
      </c>
      <c r="AA2417" s="15">
        <f>IFERROR([1]!Table1[[#This Row],[Profit]]/[1]!Table1[[#This Row],[Sales]],0)</f>
        <v>0.28888888888888886</v>
      </c>
      <c r="AB2417" s="12">
        <f>YEAR([1]!Table1[[#This Row],[Order_Date]])</f>
        <v>2024</v>
      </c>
      <c r="AC2417" s="12">
        <f>MONTH([1]!Table1[[#This Row],[Order_Date]])</f>
        <v>7</v>
      </c>
      <c r="AD2417" s="12" t="str">
        <f t="shared" si="111"/>
        <v>Jul</v>
      </c>
      <c r="AE2417" s="12" t="str">
        <f t="shared" si="112"/>
        <v>Q3</v>
      </c>
      <c r="AF2417" s="12" t="str">
        <f t="shared" si="113"/>
        <v>2024-Jul</v>
      </c>
      <c r="AG2417" s="12">
        <f>COUNTIF(C:C,Table1[[#This Row],[Customer_ID]])</f>
        <v>5</v>
      </c>
      <c r="AH2417" s="18" t="e">
        <f>IF([1]!Table1[[#This Row],[Customer_order_count]] &gt;= 10,"FREQUENT",IF([1]!Table1[[#This Row],[Customer_order_count]] &lt;= 10,"REGULAR","OCASSIONAL"))</f>
        <v>#REF!</v>
      </c>
    </row>
    <row r="2418" spans="1:34" x14ac:dyDescent="0.25">
      <c r="A2418" s="1" t="s">
        <v>3273</v>
      </c>
      <c r="B2418" s="2">
        <v>45976</v>
      </c>
      <c r="C2418" s="3" t="s">
        <v>873</v>
      </c>
      <c r="D2418" s="4" t="s">
        <v>474</v>
      </c>
      <c r="E2418" s="4" t="s">
        <v>16</v>
      </c>
      <c r="F2418" s="5">
        <v>42</v>
      </c>
      <c r="G2418" s="3" t="s">
        <v>295</v>
      </c>
      <c r="H2418" s="3" t="s">
        <v>270</v>
      </c>
      <c r="I2418" s="3" t="s">
        <v>31</v>
      </c>
      <c r="J2418" s="3" t="s">
        <v>32</v>
      </c>
      <c r="K2418" s="3" t="s">
        <v>25</v>
      </c>
      <c r="L2418" s="5">
        <v>1</v>
      </c>
      <c r="M2418" s="5">
        <v>5000</v>
      </c>
      <c r="N2418" s="6">
        <v>0.2</v>
      </c>
      <c r="O2418" s="5">
        <v>4000</v>
      </c>
      <c r="P2418" s="5">
        <v>3500</v>
      </c>
      <c r="Q2418" s="5">
        <f>Table1[[#This Row],[Sales]]-Table1[[#This Row],[Cost]]</f>
        <v>500</v>
      </c>
      <c r="R2418" s="3" t="s">
        <v>26</v>
      </c>
      <c r="S2418" s="3" t="s">
        <v>10</v>
      </c>
      <c r="T2418" s="3" t="s">
        <v>40</v>
      </c>
      <c r="U2418" s="3" t="s">
        <v>19</v>
      </c>
      <c r="V2418" s="6">
        <f>Table1[[#This Row],[Profit]]/Table1[[#This Row],[Sales]]</f>
        <v>0.125</v>
      </c>
      <c r="W2418" s="3">
        <f>[1]!Table1[[#This Row],[Sales]]-[1]!Table1[[#This Row],[Cost]]-[1]!Table1[[#This Row],[Profit]]</f>
        <v>0</v>
      </c>
      <c r="X2418" s="3">
        <f>[1]!Table1[[#This Row],[Quantity]]*[1]!Table1[[#This Row],[Unit_Price]]</f>
        <v>5000</v>
      </c>
      <c r="Y2418" s="7">
        <f>[1]!Table1[[#This Row],[Gross_Sales]]*[1]!Table1[[#This Row],[Discount]]</f>
        <v>1000</v>
      </c>
      <c r="Z2418" s="8">
        <f>[1]!Table1[[#This Row],[Gross_Sales]]*[1]!Table1[[#This Row],[Discount_amount]]</f>
        <v>5000000</v>
      </c>
      <c r="AA2418" s="6">
        <f>IFERROR([1]!Table1[[#This Row],[Profit]]/[1]!Table1[[#This Row],[Sales]],0)</f>
        <v>0.125</v>
      </c>
      <c r="AB2418" s="3">
        <f>YEAR([1]!Table1[[#This Row],[Order_Date]])</f>
        <v>2025</v>
      </c>
      <c r="AC2418" s="3">
        <f>MONTH([1]!Table1[[#This Row],[Order_Date]])</f>
        <v>11</v>
      </c>
      <c r="AD2418" s="3" t="str">
        <f t="shared" si="111"/>
        <v>Nov</v>
      </c>
      <c r="AE2418" s="3" t="str">
        <f t="shared" si="112"/>
        <v>Q4</v>
      </c>
      <c r="AF2418" s="3" t="str">
        <f t="shared" si="113"/>
        <v>2025-Nov</v>
      </c>
      <c r="AG2418" s="3">
        <f>COUNTIF(C:C,Table1[[#This Row],[Customer_ID]])</f>
        <v>3</v>
      </c>
      <c r="AH2418" s="9" t="e">
        <f>IF([1]!Table1[[#This Row],[Customer_order_count]] &gt;= 10,"FREQUENT",IF([1]!Table1[[#This Row],[Customer_order_count]] &lt;= 10,"REGULAR","OCASSIONAL"))</f>
        <v>#REF!</v>
      </c>
    </row>
    <row r="2419" spans="1:34" x14ac:dyDescent="0.25">
      <c r="A2419" s="10" t="s">
        <v>3274</v>
      </c>
      <c r="B2419" s="11">
        <v>45297</v>
      </c>
      <c r="C2419" s="12" t="s">
        <v>626</v>
      </c>
      <c r="D2419" s="13" t="s">
        <v>454</v>
      </c>
      <c r="E2419" s="13" t="s">
        <v>3</v>
      </c>
      <c r="F2419" s="14">
        <v>52</v>
      </c>
      <c r="G2419" s="12" t="s">
        <v>407</v>
      </c>
      <c r="H2419" s="12" t="s">
        <v>285</v>
      </c>
      <c r="I2419" s="12" t="s">
        <v>264</v>
      </c>
      <c r="J2419" s="12" t="s">
        <v>265</v>
      </c>
      <c r="K2419" s="12" t="s">
        <v>46</v>
      </c>
      <c r="L2419" s="14">
        <v>1</v>
      </c>
      <c r="M2419" s="14">
        <v>800</v>
      </c>
      <c r="N2419" s="15">
        <v>0.1</v>
      </c>
      <c r="O2419" s="14">
        <v>720</v>
      </c>
      <c r="P2419" s="14">
        <v>500</v>
      </c>
      <c r="Q2419" s="5">
        <f>Table1[[#This Row],[Sales]]-Table1[[#This Row],[Cost]]</f>
        <v>220</v>
      </c>
      <c r="R2419" s="12" t="s">
        <v>9</v>
      </c>
      <c r="S2419" s="12" t="s">
        <v>10</v>
      </c>
      <c r="T2419" s="12" t="s">
        <v>18</v>
      </c>
      <c r="U2419" s="12" t="s">
        <v>12</v>
      </c>
      <c r="V2419" s="6">
        <f>Table1[[#This Row],[Profit]]/Table1[[#This Row],[Sales]]</f>
        <v>0.30555555555555558</v>
      </c>
      <c r="W2419" s="12">
        <f>[1]!Table1[[#This Row],[Sales]]-[1]!Table1[[#This Row],[Cost]]-[1]!Table1[[#This Row],[Profit]]</f>
        <v>0</v>
      </c>
      <c r="X2419" s="12">
        <f>[1]!Table1[[#This Row],[Quantity]]*[1]!Table1[[#This Row],[Unit_Price]]</f>
        <v>800</v>
      </c>
      <c r="Y2419" s="16">
        <f>[1]!Table1[[#This Row],[Gross_Sales]]*[1]!Table1[[#This Row],[Discount]]</f>
        <v>80</v>
      </c>
      <c r="Z2419" s="17">
        <f>[1]!Table1[[#This Row],[Gross_Sales]]*[1]!Table1[[#This Row],[Discount_amount]]</f>
        <v>64000</v>
      </c>
      <c r="AA2419" s="15">
        <f>IFERROR([1]!Table1[[#This Row],[Profit]]/[1]!Table1[[#This Row],[Sales]],0)</f>
        <v>0.30555555555555558</v>
      </c>
      <c r="AB2419" s="12">
        <f>YEAR([1]!Table1[[#This Row],[Order_Date]])</f>
        <v>2024</v>
      </c>
      <c r="AC2419" s="12">
        <f>MONTH([1]!Table1[[#This Row],[Order_Date]])</f>
        <v>1</v>
      </c>
      <c r="AD2419" s="12" t="str">
        <f t="shared" si="111"/>
        <v>Jan</v>
      </c>
      <c r="AE2419" s="12" t="str">
        <f t="shared" si="112"/>
        <v>Q1</v>
      </c>
      <c r="AF2419" s="12" t="str">
        <f t="shared" si="113"/>
        <v>2024-Jan</v>
      </c>
      <c r="AG2419" s="12">
        <f>COUNTIF(C:C,Table1[[#This Row],[Customer_ID]])</f>
        <v>8</v>
      </c>
      <c r="AH2419" s="18" t="e">
        <f>IF([1]!Table1[[#This Row],[Customer_order_count]] &gt;= 10,"FREQUENT",IF([1]!Table1[[#This Row],[Customer_order_count]] &lt;= 10,"REGULAR","OCASSIONAL"))</f>
        <v>#REF!</v>
      </c>
    </row>
    <row r="2420" spans="1:34" x14ac:dyDescent="0.25">
      <c r="A2420" s="1" t="s">
        <v>3275</v>
      </c>
      <c r="B2420" s="2">
        <v>45365</v>
      </c>
      <c r="C2420" s="3" t="s">
        <v>715</v>
      </c>
      <c r="D2420" s="4" t="s">
        <v>448</v>
      </c>
      <c r="E2420" s="4" t="s">
        <v>16</v>
      </c>
      <c r="F2420" s="5">
        <v>38</v>
      </c>
      <c r="G2420" s="3" t="s">
        <v>317</v>
      </c>
      <c r="H2420" s="3" t="s">
        <v>5</v>
      </c>
      <c r="I2420" s="3" t="s">
        <v>68</v>
      </c>
      <c r="J2420" s="3" t="s">
        <v>69</v>
      </c>
      <c r="K2420" s="3" t="s">
        <v>39</v>
      </c>
      <c r="L2420" s="5">
        <v>2</v>
      </c>
      <c r="M2420" s="5">
        <v>3500</v>
      </c>
      <c r="N2420" s="6">
        <v>0.05</v>
      </c>
      <c r="O2420" s="5">
        <v>6650</v>
      </c>
      <c r="P2420" s="5">
        <v>4600</v>
      </c>
      <c r="Q2420" s="5">
        <f>Table1[[#This Row],[Sales]]-Table1[[#This Row],[Cost]]</f>
        <v>2050</v>
      </c>
      <c r="R2420" s="3" t="s">
        <v>26</v>
      </c>
      <c r="S2420" s="3" t="s">
        <v>10</v>
      </c>
      <c r="T2420" s="3" t="s">
        <v>18</v>
      </c>
      <c r="U2420" s="3" t="s">
        <v>27</v>
      </c>
      <c r="V2420" s="6">
        <f>Table1[[#This Row],[Profit]]/Table1[[#This Row],[Sales]]</f>
        <v>0.30827067669172931</v>
      </c>
      <c r="W2420" s="3">
        <f>[1]!Table1[[#This Row],[Sales]]-[1]!Table1[[#This Row],[Cost]]-[1]!Table1[[#This Row],[Profit]]</f>
        <v>0</v>
      </c>
      <c r="X2420" s="3">
        <f>[1]!Table1[[#This Row],[Quantity]]*[1]!Table1[[#This Row],[Unit_Price]]</f>
        <v>7000</v>
      </c>
      <c r="Y2420" s="7">
        <f>[1]!Table1[[#This Row],[Gross_Sales]]*[1]!Table1[[#This Row],[Discount]]</f>
        <v>350</v>
      </c>
      <c r="Z2420" s="8">
        <f>[1]!Table1[[#This Row],[Gross_Sales]]*[1]!Table1[[#This Row],[Discount_amount]]</f>
        <v>2450000</v>
      </c>
      <c r="AA2420" s="6">
        <f>IFERROR([1]!Table1[[#This Row],[Profit]]/[1]!Table1[[#This Row],[Sales]],0)</f>
        <v>0.30827067669172931</v>
      </c>
      <c r="AB2420" s="3">
        <f>YEAR([1]!Table1[[#This Row],[Order_Date]])</f>
        <v>2024</v>
      </c>
      <c r="AC2420" s="3">
        <f>MONTH([1]!Table1[[#This Row],[Order_Date]])</f>
        <v>3</v>
      </c>
      <c r="AD2420" s="3" t="str">
        <f t="shared" si="111"/>
        <v>Mar</v>
      </c>
      <c r="AE2420" s="3" t="str">
        <f t="shared" si="112"/>
        <v>Q1</v>
      </c>
      <c r="AF2420" s="3" t="str">
        <f t="shared" si="113"/>
        <v>2024-Mar</v>
      </c>
      <c r="AG2420" s="3">
        <f>COUNTIF(C:C,Table1[[#This Row],[Customer_ID]])</f>
        <v>21</v>
      </c>
      <c r="AH2420" s="9" t="e">
        <f>IF([1]!Table1[[#This Row],[Customer_order_count]] &gt;= 10,"FREQUENT",IF([1]!Table1[[#This Row],[Customer_order_count]] &lt;= 10,"REGULAR","OCASSIONAL"))</f>
        <v>#REF!</v>
      </c>
    </row>
    <row r="2421" spans="1:34" x14ac:dyDescent="0.25">
      <c r="A2421" s="10" t="s">
        <v>3276</v>
      </c>
      <c r="B2421" s="11">
        <v>45949</v>
      </c>
      <c r="C2421" s="12" t="s">
        <v>1604</v>
      </c>
      <c r="D2421" s="13" t="s">
        <v>323</v>
      </c>
      <c r="E2421" s="13" t="s">
        <v>16</v>
      </c>
      <c r="F2421" s="14">
        <v>41</v>
      </c>
      <c r="G2421" s="12" t="s">
        <v>317</v>
      </c>
      <c r="H2421" s="12" t="s">
        <v>5</v>
      </c>
      <c r="I2421" s="12" t="s">
        <v>105</v>
      </c>
      <c r="J2421" s="12" t="s">
        <v>106</v>
      </c>
      <c r="K2421" s="12" t="s">
        <v>76</v>
      </c>
      <c r="L2421" s="14">
        <v>5</v>
      </c>
      <c r="M2421" s="14">
        <v>450</v>
      </c>
      <c r="N2421" s="15">
        <v>0.1</v>
      </c>
      <c r="O2421" s="14">
        <v>2025</v>
      </c>
      <c r="P2421" s="14">
        <v>1650</v>
      </c>
      <c r="Q2421" s="5">
        <f>Table1[[#This Row],[Sales]]-Table1[[#This Row],[Cost]]</f>
        <v>375</v>
      </c>
      <c r="R2421" s="12" t="s">
        <v>17</v>
      </c>
      <c r="S2421" s="12" t="s">
        <v>10</v>
      </c>
      <c r="T2421" s="12" t="s">
        <v>40</v>
      </c>
      <c r="U2421" s="12" t="s">
        <v>12</v>
      </c>
      <c r="V2421" s="6">
        <f>Table1[[#This Row],[Profit]]/Table1[[#This Row],[Sales]]</f>
        <v>0.18518518518518517</v>
      </c>
      <c r="W2421" s="12">
        <f>[1]!Table1[[#This Row],[Sales]]-[1]!Table1[[#This Row],[Cost]]-[1]!Table1[[#This Row],[Profit]]</f>
        <v>0</v>
      </c>
      <c r="X2421" s="12">
        <f>[1]!Table1[[#This Row],[Quantity]]*[1]!Table1[[#This Row],[Unit_Price]]</f>
        <v>2250</v>
      </c>
      <c r="Y2421" s="16">
        <f>[1]!Table1[[#This Row],[Gross_Sales]]*[1]!Table1[[#This Row],[Discount]]</f>
        <v>225</v>
      </c>
      <c r="Z2421" s="17">
        <f>[1]!Table1[[#This Row],[Gross_Sales]]*[1]!Table1[[#This Row],[Discount_amount]]</f>
        <v>506250</v>
      </c>
      <c r="AA2421" s="15">
        <f>IFERROR([1]!Table1[[#This Row],[Profit]]/[1]!Table1[[#This Row],[Sales]],0)</f>
        <v>0.18518518518518517</v>
      </c>
      <c r="AB2421" s="12">
        <f>YEAR([1]!Table1[[#This Row],[Order_Date]])</f>
        <v>2025</v>
      </c>
      <c r="AC2421" s="12">
        <f>MONTH([1]!Table1[[#This Row],[Order_Date]])</f>
        <v>10</v>
      </c>
      <c r="AD2421" s="12" t="str">
        <f t="shared" si="111"/>
        <v>Oct</v>
      </c>
      <c r="AE2421" s="12" t="str">
        <f t="shared" si="112"/>
        <v>Q4</v>
      </c>
      <c r="AF2421" s="12" t="str">
        <f t="shared" si="113"/>
        <v>2025-Oct</v>
      </c>
      <c r="AG2421" s="12">
        <f>COUNTIF(C:C,Table1[[#This Row],[Customer_ID]])</f>
        <v>7</v>
      </c>
      <c r="AH2421" s="18" t="e">
        <f>IF([1]!Table1[[#This Row],[Customer_order_count]] &gt;= 10,"FREQUENT",IF([1]!Table1[[#This Row],[Customer_order_count]] &lt;= 10,"REGULAR","OCASSIONAL"))</f>
        <v>#REF!</v>
      </c>
    </row>
    <row r="2422" spans="1:34" x14ac:dyDescent="0.25">
      <c r="A2422" s="1" t="s">
        <v>3277</v>
      </c>
      <c r="B2422" s="2">
        <v>45876</v>
      </c>
      <c r="C2422" s="3" t="s">
        <v>1251</v>
      </c>
      <c r="D2422" s="4" t="s">
        <v>426</v>
      </c>
      <c r="E2422" s="4" t="s">
        <v>3</v>
      </c>
      <c r="F2422" s="5">
        <v>28</v>
      </c>
      <c r="G2422" s="3" t="s">
        <v>284</v>
      </c>
      <c r="H2422" s="3" t="s">
        <v>285</v>
      </c>
      <c r="I2422" s="3" t="s">
        <v>143</v>
      </c>
      <c r="J2422" s="3" t="s">
        <v>144</v>
      </c>
      <c r="K2422" s="3" t="s">
        <v>76</v>
      </c>
      <c r="L2422" s="5">
        <v>1</v>
      </c>
      <c r="M2422" s="5">
        <v>700</v>
      </c>
      <c r="N2422" s="6">
        <v>0.1</v>
      </c>
      <c r="O2422" s="5">
        <v>630</v>
      </c>
      <c r="P2422" s="5">
        <v>570</v>
      </c>
      <c r="Q2422" s="5">
        <f>Table1[[#This Row],[Sales]]-Table1[[#This Row],[Cost]]</f>
        <v>60</v>
      </c>
      <c r="R2422" s="3" t="s">
        <v>17</v>
      </c>
      <c r="S2422" s="3" t="s">
        <v>10</v>
      </c>
      <c r="T2422" s="3" t="s">
        <v>33</v>
      </c>
      <c r="U2422" s="3" t="s">
        <v>19</v>
      </c>
      <c r="V2422" s="6">
        <f>Table1[[#This Row],[Profit]]/Table1[[#This Row],[Sales]]</f>
        <v>9.5238095238095233E-2</v>
      </c>
      <c r="W2422" s="3">
        <f>[1]!Table1[[#This Row],[Sales]]-[1]!Table1[[#This Row],[Cost]]-[1]!Table1[[#This Row],[Profit]]</f>
        <v>0</v>
      </c>
      <c r="X2422" s="3">
        <f>[1]!Table1[[#This Row],[Quantity]]*[1]!Table1[[#This Row],[Unit_Price]]</f>
        <v>700</v>
      </c>
      <c r="Y2422" s="7">
        <f>[1]!Table1[[#This Row],[Gross_Sales]]*[1]!Table1[[#This Row],[Discount]]</f>
        <v>70</v>
      </c>
      <c r="Z2422" s="8">
        <f>[1]!Table1[[#This Row],[Gross_Sales]]*[1]!Table1[[#This Row],[Discount_amount]]</f>
        <v>49000</v>
      </c>
      <c r="AA2422" s="6">
        <f>IFERROR([1]!Table1[[#This Row],[Profit]]/[1]!Table1[[#This Row],[Sales]],0)</f>
        <v>9.5238095238095233E-2</v>
      </c>
      <c r="AB2422" s="3">
        <f>YEAR([1]!Table1[[#This Row],[Order_Date]])</f>
        <v>2025</v>
      </c>
      <c r="AC2422" s="3">
        <f>MONTH([1]!Table1[[#This Row],[Order_Date]])</f>
        <v>8</v>
      </c>
      <c r="AD2422" s="3" t="str">
        <f t="shared" si="111"/>
        <v>Aug</v>
      </c>
      <c r="AE2422" s="3" t="str">
        <f t="shared" si="112"/>
        <v>Q3</v>
      </c>
      <c r="AF2422" s="3" t="str">
        <f t="shared" si="113"/>
        <v>2025-Aug</v>
      </c>
      <c r="AG2422" s="3">
        <f>COUNTIF(C:C,Table1[[#This Row],[Customer_ID]])</f>
        <v>5</v>
      </c>
      <c r="AH2422" s="9" t="e">
        <f>IF([1]!Table1[[#This Row],[Customer_order_count]] &gt;= 10,"FREQUENT",IF([1]!Table1[[#This Row],[Customer_order_count]] &lt;= 10,"REGULAR","OCASSIONAL"))</f>
        <v>#REF!</v>
      </c>
    </row>
    <row r="2423" spans="1:34" x14ac:dyDescent="0.25">
      <c r="A2423" s="10" t="s">
        <v>3278</v>
      </c>
      <c r="B2423" s="11">
        <v>45864</v>
      </c>
      <c r="C2423" s="12" t="s">
        <v>2305</v>
      </c>
      <c r="D2423" s="13" t="s">
        <v>1179</v>
      </c>
      <c r="E2423" s="13" t="s">
        <v>16</v>
      </c>
      <c r="F2423" s="14">
        <v>20</v>
      </c>
      <c r="G2423" s="12" t="s">
        <v>284</v>
      </c>
      <c r="H2423" s="12" t="s">
        <v>285</v>
      </c>
      <c r="I2423" s="12" t="s">
        <v>176</v>
      </c>
      <c r="J2423" s="12" t="s">
        <v>177</v>
      </c>
      <c r="K2423" s="12" t="s">
        <v>25</v>
      </c>
      <c r="L2423" s="14">
        <v>2</v>
      </c>
      <c r="M2423" s="14">
        <v>22000</v>
      </c>
      <c r="N2423" s="15">
        <v>0</v>
      </c>
      <c r="O2423" s="14">
        <v>44000</v>
      </c>
      <c r="P2423" s="14">
        <v>33000</v>
      </c>
      <c r="Q2423" s="5">
        <f>Table1[[#This Row],[Sales]]-Table1[[#This Row],[Cost]]</f>
        <v>11000</v>
      </c>
      <c r="R2423" s="12" t="s">
        <v>77</v>
      </c>
      <c r="S2423" s="12" t="s">
        <v>10</v>
      </c>
      <c r="T2423" s="12" t="s">
        <v>33</v>
      </c>
      <c r="U2423" s="12" t="s">
        <v>12</v>
      </c>
      <c r="V2423" s="6">
        <f>Table1[[#This Row],[Profit]]/Table1[[#This Row],[Sales]]</f>
        <v>0.25</v>
      </c>
      <c r="W2423" s="12">
        <f>[1]!Table1[[#This Row],[Sales]]-[1]!Table1[[#This Row],[Cost]]-[1]!Table1[[#This Row],[Profit]]</f>
        <v>0</v>
      </c>
      <c r="X2423" s="12">
        <f>[1]!Table1[[#This Row],[Quantity]]*[1]!Table1[[#This Row],[Unit_Price]]</f>
        <v>44000</v>
      </c>
      <c r="Y2423" s="16">
        <f>[1]!Table1[[#This Row],[Gross_Sales]]*[1]!Table1[[#This Row],[Discount]]</f>
        <v>0</v>
      </c>
      <c r="Z2423" s="17">
        <f>[1]!Table1[[#This Row],[Gross_Sales]]*[1]!Table1[[#This Row],[Discount_amount]]</f>
        <v>0</v>
      </c>
      <c r="AA2423" s="15">
        <f>IFERROR([1]!Table1[[#This Row],[Profit]]/[1]!Table1[[#This Row],[Sales]],0)</f>
        <v>0.25</v>
      </c>
      <c r="AB2423" s="12">
        <f>YEAR([1]!Table1[[#This Row],[Order_Date]])</f>
        <v>2025</v>
      </c>
      <c r="AC2423" s="12">
        <f>MONTH([1]!Table1[[#This Row],[Order_Date]])</f>
        <v>7</v>
      </c>
      <c r="AD2423" s="12" t="str">
        <f t="shared" si="111"/>
        <v>Jul</v>
      </c>
      <c r="AE2423" s="12" t="str">
        <f t="shared" si="112"/>
        <v>Q3</v>
      </c>
      <c r="AF2423" s="12" t="str">
        <f t="shared" si="113"/>
        <v>2025-Jul</v>
      </c>
      <c r="AG2423" s="12">
        <f>COUNTIF(C:C,Table1[[#This Row],[Customer_ID]])</f>
        <v>4</v>
      </c>
      <c r="AH2423" s="18" t="e">
        <f>IF([1]!Table1[[#This Row],[Customer_order_count]] &gt;= 10,"FREQUENT",IF([1]!Table1[[#This Row],[Customer_order_count]] &lt;= 10,"REGULAR","OCASSIONAL"))</f>
        <v>#REF!</v>
      </c>
    </row>
    <row r="2424" spans="1:34" x14ac:dyDescent="0.25">
      <c r="A2424" s="1" t="s">
        <v>3279</v>
      </c>
      <c r="B2424" s="2">
        <v>45932</v>
      </c>
      <c r="C2424" s="3" t="s">
        <v>702</v>
      </c>
      <c r="D2424" s="4" t="s">
        <v>703</v>
      </c>
      <c r="E2424" s="4" t="s">
        <v>16</v>
      </c>
      <c r="F2424" s="5">
        <v>24</v>
      </c>
      <c r="G2424" s="3" t="s">
        <v>275</v>
      </c>
      <c r="H2424" s="3" t="s">
        <v>276</v>
      </c>
      <c r="I2424" s="3" t="s">
        <v>95</v>
      </c>
      <c r="J2424" s="3" t="s">
        <v>96</v>
      </c>
      <c r="K2424" s="3" t="s">
        <v>46</v>
      </c>
      <c r="L2424" s="5">
        <v>1</v>
      </c>
      <c r="M2424" s="5">
        <v>600</v>
      </c>
      <c r="N2424" s="6">
        <v>0.05</v>
      </c>
      <c r="O2424" s="5">
        <v>570</v>
      </c>
      <c r="P2424" s="5">
        <v>380</v>
      </c>
      <c r="Q2424" s="5">
        <f>Table1[[#This Row],[Sales]]-Table1[[#This Row],[Cost]]</f>
        <v>190</v>
      </c>
      <c r="R2424" s="3" t="s">
        <v>77</v>
      </c>
      <c r="S2424" s="3" t="s">
        <v>10</v>
      </c>
      <c r="T2424" s="3" t="s">
        <v>40</v>
      </c>
      <c r="U2424" s="3" t="s">
        <v>12</v>
      </c>
      <c r="V2424" s="6">
        <f>Table1[[#This Row],[Profit]]/Table1[[#This Row],[Sales]]</f>
        <v>0.33333333333333331</v>
      </c>
      <c r="W2424" s="3">
        <f>[1]!Table1[[#This Row],[Sales]]-[1]!Table1[[#This Row],[Cost]]-[1]!Table1[[#This Row],[Profit]]</f>
        <v>0</v>
      </c>
      <c r="X2424" s="3">
        <f>[1]!Table1[[#This Row],[Quantity]]*[1]!Table1[[#This Row],[Unit_Price]]</f>
        <v>600</v>
      </c>
      <c r="Y2424" s="7">
        <f>[1]!Table1[[#This Row],[Gross_Sales]]*[1]!Table1[[#This Row],[Discount]]</f>
        <v>30</v>
      </c>
      <c r="Z2424" s="8">
        <f>[1]!Table1[[#This Row],[Gross_Sales]]*[1]!Table1[[#This Row],[Discount_amount]]</f>
        <v>18000</v>
      </c>
      <c r="AA2424" s="6">
        <f>IFERROR([1]!Table1[[#This Row],[Profit]]/[1]!Table1[[#This Row],[Sales]],0)</f>
        <v>0.33333333333333331</v>
      </c>
      <c r="AB2424" s="3">
        <f>YEAR([1]!Table1[[#This Row],[Order_Date]])</f>
        <v>2025</v>
      </c>
      <c r="AC2424" s="3">
        <f>MONTH([1]!Table1[[#This Row],[Order_Date]])</f>
        <v>10</v>
      </c>
      <c r="AD2424" s="3" t="str">
        <f t="shared" si="111"/>
        <v>Oct</v>
      </c>
      <c r="AE2424" s="3" t="str">
        <f t="shared" si="112"/>
        <v>Q4</v>
      </c>
      <c r="AF2424" s="3" t="str">
        <f t="shared" si="113"/>
        <v>2025-Oct</v>
      </c>
      <c r="AG2424" s="3">
        <f>COUNTIF(C:C,Table1[[#This Row],[Customer_ID]])</f>
        <v>12</v>
      </c>
      <c r="AH2424" s="9" t="e">
        <f>IF([1]!Table1[[#This Row],[Customer_order_count]] &gt;= 10,"FREQUENT",IF([1]!Table1[[#This Row],[Customer_order_count]] &lt;= 10,"REGULAR","OCASSIONAL"))</f>
        <v>#REF!</v>
      </c>
    </row>
    <row r="2425" spans="1:34" x14ac:dyDescent="0.25">
      <c r="A2425" s="10" t="s">
        <v>3280</v>
      </c>
      <c r="B2425" s="11">
        <v>45422</v>
      </c>
      <c r="C2425" s="12" t="s">
        <v>1198</v>
      </c>
      <c r="D2425" s="13" t="s">
        <v>962</v>
      </c>
      <c r="E2425" s="13" t="s">
        <v>3</v>
      </c>
      <c r="F2425" s="14">
        <v>25</v>
      </c>
      <c r="G2425" s="12" t="s">
        <v>280</v>
      </c>
      <c r="H2425" s="12" t="s">
        <v>270</v>
      </c>
      <c r="I2425" s="12" t="s">
        <v>105</v>
      </c>
      <c r="J2425" s="12" t="s">
        <v>106</v>
      </c>
      <c r="K2425" s="12" t="s">
        <v>76</v>
      </c>
      <c r="L2425" s="14">
        <v>2</v>
      </c>
      <c r="M2425" s="14">
        <v>450</v>
      </c>
      <c r="N2425" s="15">
        <v>0.1</v>
      </c>
      <c r="O2425" s="14">
        <v>810</v>
      </c>
      <c r="P2425" s="14">
        <v>660</v>
      </c>
      <c r="Q2425" s="5">
        <f>Table1[[#This Row],[Sales]]-Table1[[#This Row],[Cost]]</f>
        <v>150</v>
      </c>
      <c r="R2425" s="12" t="s">
        <v>26</v>
      </c>
      <c r="S2425" s="12" t="s">
        <v>10</v>
      </c>
      <c r="T2425" s="12" t="s">
        <v>11</v>
      </c>
      <c r="U2425" s="12" t="s">
        <v>19</v>
      </c>
      <c r="V2425" s="6">
        <f>Table1[[#This Row],[Profit]]/Table1[[#This Row],[Sales]]</f>
        <v>0.18518518518518517</v>
      </c>
      <c r="W2425" s="12">
        <f>[1]!Table1[[#This Row],[Sales]]-[1]!Table1[[#This Row],[Cost]]-[1]!Table1[[#This Row],[Profit]]</f>
        <v>0</v>
      </c>
      <c r="X2425" s="12">
        <f>[1]!Table1[[#This Row],[Quantity]]*[1]!Table1[[#This Row],[Unit_Price]]</f>
        <v>900</v>
      </c>
      <c r="Y2425" s="16">
        <f>[1]!Table1[[#This Row],[Gross_Sales]]*[1]!Table1[[#This Row],[Discount]]</f>
        <v>90</v>
      </c>
      <c r="Z2425" s="17">
        <f>[1]!Table1[[#This Row],[Gross_Sales]]*[1]!Table1[[#This Row],[Discount_amount]]</f>
        <v>81000</v>
      </c>
      <c r="AA2425" s="15">
        <f>IFERROR([1]!Table1[[#This Row],[Profit]]/[1]!Table1[[#This Row],[Sales]],0)</f>
        <v>0.18518518518518517</v>
      </c>
      <c r="AB2425" s="12">
        <f>YEAR([1]!Table1[[#This Row],[Order_Date]])</f>
        <v>2024</v>
      </c>
      <c r="AC2425" s="12">
        <f>MONTH([1]!Table1[[#This Row],[Order_Date]])</f>
        <v>5</v>
      </c>
      <c r="AD2425" s="12" t="str">
        <f t="shared" si="111"/>
        <v>May</v>
      </c>
      <c r="AE2425" s="12" t="str">
        <f t="shared" si="112"/>
        <v>Q2</v>
      </c>
      <c r="AF2425" s="12" t="str">
        <f t="shared" si="113"/>
        <v>2024-May</v>
      </c>
      <c r="AG2425" s="12">
        <f>COUNTIF(C:C,Table1[[#This Row],[Customer_ID]])</f>
        <v>20</v>
      </c>
      <c r="AH2425" s="18" t="e">
        <f>IF([1]!Table1[[#This Row],[Customer_order_count]] &gt;= 10,"FREQUENT",IF([1]!Table1[[#This Row],[Customer_order_count]] &lt;= 10,"REGULAR","OCASSIONAL"))</f>
        <v>#REF!</v>
      </c>
    </row>
    <row r="2426" spans="1:34" x14ac:dyDescent="0.25">
      <c r="A2426" s="1" t="s">
        <v>3281</v>
      </c>
      <c r="B2426" s="2">
        <v>45528</v>
      </c>
      <c r="C2426" s="3" t="s">
        <v>459</v>
      </c>
      <c r="D2426" s="4" t="s">
        <v>460</v>
      </c>
      <c r="E2426" s="4" t="s">
        <v>3</v>
      </c>
      <c r="F2426" s="5">
        <v>31</v>
      </c>
      <c r="G2426" s="3" t="s">
        <v>269</v>
      </c>
      <c r="H2426" s="3" t="s">
        <v>270</v>
      </c>
      <c r="I2426" s="3" t="s">
        <v>102</v>
      </c>
      <c r="J2426" s="3" t="s">
        <v>103</v>
      </c>
      <c r="K2426" s="3" t="s">
        <v>25</v>
      </c>
      <c r="L2426" s="5">
        <v>1</v>
      </c>
      <c r="M2426" s="5">
        <v>28000</v>
      </c>
      <c r="N2426" s="6">
        <v>0.2</v>
      </c>
      <c r="O2426" s="5">
        <v>22400</v>
      </c>
      <c r="P2426" s="5">
        <v>21000</v>
      </c>
      <c r="Q2426" s="5">
        <f>Table1[[#This Row],[Sales]]-Table1[[#This Row],[Cost]]</f>
        <v>1400</v>
      </c>
      <c r="R2426" s="3" t="s">
        <v>17</v>
      </c>
      <c r="S2426" s="3" t="s">
        <v>10</v>
      </c>
      <c r="T2426" s="3" t="s">
        <v>33</v>
      </c>
      <c r="U2426" s="3" t="s">
        <v>19</v>
      </c>
      <c r="V2426" s="6">
        <f>Table1[[#This Row],[Profit]]/Table1[[#This Row],[Sales]]</f>
        <v>6.25E-2</v>
      </c>
      <c r="W2426" s="3">
        <f>[1]!Table1[[#This Row],[Sales]]-[1]!Table1[[#This Row],[Cost]]-[1]!Table1[[#This Row],[Profit]]</f>
        <v>0</v>
      </c>
      <c r="X2426" s="3">
        <f>[1]!Table1[[#This Row],[Quantity]]*[1]!Table1[[#This Row],[Unit_Price]]</f>
        <v>28000</v>
      </c>
      <c r="Y2426" s="7">
        <f>[1]!Table1[[#This Row],[Gross_Sales]]*[1]!Table1[[#This Row],[Discount]]</f>
        <v>5600</v>
      </c>
      <c r="Z2426" s="8">
        <f>[1]!Table1[[#This Row],[Gross_Sales]]*[1]!Table1[[#This Row],[Discount_amount]]</f>
        <v>156800000</v>
      </c>
      <c r="AA2426" s="6">
        <f>IFERROR([1]!Table1[[#This Row],[Profit]]/[1]!Table1[[#This Row],[Sales]],0)</f>
        <v>6.25E-2</v>
      </c>
      <c r="AB2426" s="3">
        <f>YEAR([1]!Table1[[#This Row],[Order_Date]])</f>
        <v>2024</v>
      </c>
      <c r="AC2426" s="3">
        <f>MONTH([1]!Table1[[#This Row],[Order_Date]])</f>
        <v>8</v>
      </c>
      <c r="AD2426" s="3" t="str">
        <f t="shared" si="111"/>
        <v>Aug</v>
      </c>
      <c r="AE2426" s="3" t="str">
        <f t="shared" si="112"/>
        <v>Q3</v>
      </c>
      <c r="AF2426" s="3" t="str">
        <f t="shared" si="113"/>
        <v>2024-Aug</v>
      </c>
      <c r="AG2426" s="3">
        <f>COUNTIF(C:C,Table1[[#This Row],[Customer_ID]])</f>
        <v>12</v>
      </c>
      <c r="AH2426" s="9" t="e">
        <f>IF([1]!Table1[[#This Row],[Customer_order_count]] &gt;= 10,"FREQUENT",IF([1]!Table1[[#This Row],[Customer_order_count]] &lt;= 10,"REGULAR","OCASSIONAL"))</f>
        <v>#REF!</v>
      </c>
    </row>
    <row r="2427" spans="1:34" x14ac:dyDescent="0.25">
      <c r="A2427" s="10" t="s">
        <v>3282</v>
      </c>
      <c r="B2427" s="11">
        <v>45521</v>
      </c>
      <c r="C2427" s="12" t="s">
        <v>511</v>
      </c>
      <c r="D2427" s="13" t="s">
        <v>101</v>
      </c>
      <c r="E2427" s="13" t="s">
        <v>3</v>
      </c>
      <c r="F2427" s="14">
        <v>55</v>
      </c>
      <c r="G2427" s="12" t="s">
        <v>407</v>
      </c>
      <c r="H2427" s="12" t="s">
        <v>285</v>
      </c>
      <c r="I2427" s="12" t="s">
        <v>344</v>
      </c>
      <c r="J2427" s="12" t="s">
        <v>345</v>
      </c>
      <c r="K2427" s="12" t="s">
        <v>39</v>
      </c>
      <c r="L2427" s="14">
        <v>1</v>
      </c>
      <c r="M2427" s="14">
        <v>2200</v>
      </c>
      <c r="N2427" s="15">
        <v>0.1</v>
      </c>
      <c r="O2427" s="14">
        <v>1980</v>
      </c>
      <c r="P2427" s="14">
        <v>1400</v>
      </c>
      <c r="Q2427" s="5">
        <f>Table1[[#This Row],[Sales]]-Table1[[#This Row],[Cost]]</f>
        <v>580</v>
      </c>
      <c r="R2427" s="12" t="s">
        <v>77</v>
      </c>
      <c r="S2427" s="12" t="s">
        <v>10</v>
      </c>
      <c r="T2427" s="12" t="s">
        <v>33</v>
      </c>
      <c r="U2427" s="12" t="s">
        <v>27</v>
      </c>
      <c r="V2427" s="6">
        <f>Table1[[#This Row],[Profit]]/Table1[[#This Row],[Sales]]</f>
        <v>0.29292929292929293</v>
      </c>
      <c r="W2427" s="12">
        <f>[1]!Table1[[#This Row],[Sales]]-[1]!Table1[[#This Row],[Cost]]-[1]!Table1[[#This Row],[Profit]]</f>
        <v>0</v>
      </c>
      <c r="X2427" s="12">
        <f>[1]!Table1[[#This Row],[Quantity]]*[1]!Table1[[#This Row],[Unit_Price]]</f>
        <v>2200</v>
      </c>
      <c r="Y2427" s="16">
        <f>[1]!Table1[[#This Row],[Gross_Sales]]*[1]!Table1[[#This Row],[Discount]]</f>
        <v>220</v>
      </c>
      <c r="Z2427" s="17">
        <f>[1]!Table1[[#This Row],[Gross_Sales]]*[1]!Table1[[#This Row],[Discount_amount]]</f>
        <v>484000</v>
      </c>
      <c r="AA2427" s="15">
        <f>IFERROR([1]!Table1[[#This Row],[Profit]]/[1]!Table1[[#This Row],[Sales]],0)</f>
        <v>0.29292929292929293</v>
      </c>
      <c r="AB2427" s="12">
        <f>YEAR([1]!Table1[[#This Row],[Order_Date]])</f>
        <v>2024</v>
      </c>
      <c r="AC2427" s="12">
        <f>MONTH([1]!Table1[[#This Row],[Order_Date]])</f>
        <v>8</v>
      </c>
      <c r="AD2427" s="12" t="str">
        <f t="shared" si="111"/>
        <v>Aug</v>
      </c>
      <c r="AE2427" s="12" t="str">
        <f t="shared" si="112"/>
        <v>Q3</v>
      </c>
      <c r="AF2427" s="12" t="str">
        <f t="shared" si="113"/>
        <v>2024-Aug</v>
      </c>
      <c r="AG2427" s="12">
        <f>COUNTIF(C:C,Table1[[#This Row],[Customer_ID]])</f>
        <v>9</v>
      </c>
      <c r="AH2427" s="18" t="e">
        <f>IF([1]!Table1[[#This Row],[Customer_order_count]] &gt;= 10,"FREQUENT",IF([1]!Table1[[#This Row],[Customer_order_count]] &lt;= 10,"REGULAR","OCASSIONAL"))</f>
        <v>#REF!</v>
      </c>
    </row>
    <row r="2428" spans="1:34" x14ac:dyDescent="0.25">
      <c r="A2428" s="1" t="s">
        <v>3283</v>
      </c>
      <c r="B2428" s="2">
        <v>46012</v>
      </c>
      <c r="C2428" s="3" t="s">
        <v>608</v>
      </c>
      <c r="D2428" s="4" t="s">
        <v>609</v>
      </c>
      <c r="E2428" s="4" t="s">
        <v>16</v>
      </c>
      <c r="F2428" s="5">
        <v>52</v>
      </c>
      <c r="G2428" s="3" t="s">
        <v>312</v>
      </c>
      <c r="H2428" s="3" t="s">
        <v>276</v>
      </c>
      <c r="I2428" s="3" t="s">
        <v>264</v>
      </c>
      <c r="J2428" s="3" t="s">
        <v>265</v>
      </c>
      <c r="K2428" s="3" t="s">
        <v>46</v>
      </c>
      <c r="L2428" s="5">
        <v>2</v>
      </c>
      <c r="M2428" s="5">
        <v>800</v>
      </c>
      <c r="N2428" s="6">
        <v>0.05</v>
      </c>
      <c r="O2428" s="5">
        <v>1520</v>
      </c>
      <c r="P2428" s="5">
        <v>1000</v>
      </c>
      <c r="Q2428" s="5">
        <f>Table1[[#This Row],[Sales]]-Table1[[#This Row],[Cost]]</f>
        <v>520</v>
      </c>
      <c r="R2428" s="3" t="s">
        <v>26</v>
      </c>
      <c r="S2428" s="3" t="s">
        <v>10</v>
      </c>
      <c r="T2428" s="3" t="s">
        <v>40</v>
      </c>
      <c r="U2428" s="3" t="s">
        <v>27</v>
      </c>
      <c r="V2428" s="6">
        <f>Table1[[#This Row],[Profit]]/Table1[[#This Row],[Sales]]</f>
        <v>0.34210526315789475</v>
      </c>
      <c r="W2428" s="3">
        <f>[1]!Table1[[#This Row],[Sales]]-[1]!Table1[[#This Row],[Cost]]-[1]!Table1[[#This Row],[Profit]]</f>
        <v>0</v>
      </c>
      <c r="X2428" s="3">
        <f>[1]!Table1[[#This Row],[Quantity]]*[1]!Table1[[#This Row],[Unit_Price]]</f>
        <v>1600</v>
      </c>
      <c r="Y2428" s="7">
        <f>[1]!Table1[[#This Row],[Gross_Sales]]*[1]!Table1[[#This Row],[Discount]]</f>
        <v>80</v>
      </c>
      <c r="Z2428" s="8">
        <f>[1]!Table1[[#This Row],[Gross_Sales]]*[1]!Table1[[#This Row],[Discount_amount]]</f>
        <v>128000</v>
      </c>
      <c r="AA2428" s="6">
        <f>IFERROR([1]!Table1[[#This Row],[Profit]]/[1]!Table1[[#This Row],[Sales]],0)</f>
        <v>0.34210526315789475</v>
      </c>
      <c r="AB2428" s="3">
        <f>YEAR([1]!Table1[[#This Row],[Order_Date]])</f>
        <v>2025</v>
      </c>
      <c r="AC2428" s="3">
        <f>MONTH([1]!Table1[[#This Row],[Order_Date]])</f>
        <v>12</v>
      </c>
      <c r="AD2428" s="3" t="str">
        <f t="shared" si="111"/>
        <v>Dec</v>
      </c>
      <c r="AE2428" s="3" t="str">
        <f t="shared" si="112"/>
        <v>Q4</v>
      </c>
      <c r="AF2428" s="3" t="str">
        <f t="shared" si="113"/>
        <v>2025-Dec</v>
      </c>
      <c r="AG2428" s="3">
        <f>COUNTIF(C:C,Table1[[#This Row],[Customer_ID]])</f>
        <v>20</v>
      </c>
      <c r="AH2428" s="9" t="e">
        <f>IF([1]!Table1[[#This Row],[Customer_order_count]] &gt;= 10,"FREQUENT",IF([1]!Table1[[#This Row],[Customer_order_count]] &lt;= 10,"REGULAR","OCASSIONAL"))</f>
        <v>#REF!</v>
      </c>
    </row>
    <row r="2429" spans="1:34" x14ac:dyDescent="0.25">
      <c r="A2429" s="10" t="s">
        <v>3284</v>
      </c>
      <c r="B2429" s="11">
        <v>45586</v>
      </c>
      <c r="C2429" s="12" t="s">
        <v>864</v>
      </c>
      <c r="D2429" s="13" t="s">
        <v>865</v>
      </c>
      <c r="E2429" s="13" t="s">
        <v>16</v>
      </c>
      <c r="F2429" s="14">
        <v>32</v>
      </c>
      <c r="G2429" s="12" t="s">
        <v>269</v>
      </c>
      <c r="H2429" s="12" t="s">
        <v>270</v>
      </c>
      <c r="I2429" s="12" t="s">
        <v>65</v>
      </c>
      <c r="J2429" s="12" t="s">
        <v>66</v>
      </c>
      <c r="K2429" s="12" t="s">
        <v>25</v>
      </c>
      <c r="L2429" s="14">
        <v>2</v>
      </c>
      <c r="M2429" s="14">
        <v>2500</v>
      </c>
      <c r="N2429" s="15">
        <v>0.05</v>
      </c>
      <c r="O2429" s="14">
        <v>4750</v>
      </c>
      <c r="P2429" s="14">
        <v>3200</v>
      </c>
      <c r="Q2429" s="5">
        <f>Table1[[#This Row],[Sales]]-Table1[[#This Row],[Cost]]</f>
        <v>1550</v>
      </c>
      <c r="R2429" s="12" t="s">
        <v>17</v>
      </c>
      <c r="S2429" s="12" t="s">
        <v>10</v>
      </c>
      <c r="T2429" s="12" t="s">
        <v>40</v>
      </c>
      <c r="U2429" s="12" t="s">
        <v>19</v>
      </c>
      <c r="V2429" s="6">
        <f>Table1[[#This Row],[Profit]]/Table1[[#This Row],[Sales]]</f>
        <v>0.32631578947368423</v>
      </c>
      <c r="W2429" s="12">
        <f>[1]!Table1[[#This Row],[Sales]]-[1]!Table1[[#This Row],[Cost]]-[1]!Table1[[#This Row],[Profit]]</f>
        <v>0</v>
      </c>
      <c r="X2429" s="12">
        <f>[1]!Table1[[#This Row],[Quantity]]*[1]!Table1[[#This Row],[Unit_Price]]</f>
        <v>5000</v>
      </c>
      <c r="Y2429" s="16">
        <f>[1]!Table1[[#This Row],[Gross_Sales]]*[1]!Table1[[#This Row],[Discount]]</f>
        <v>250</v>
      </c>
      <c r="Z2429" s="17">
        <f>[1]!Table1[[#This Row],[Gross_Sales]]*[1]!Table1[[#This Row],[Discount_amount]]</f>
        <v>1250000</v>
      </c>
      <c r="AA2429" s="15">
        <f>IFERROR([1]!Table1[[#This Row],[Profit]]/[1]!Table1[[#This Row],[Sales]],0)</f>
        <v>0.32631578947368423</v>
      </c>
      <c r="AB2429" s="12">
        <f>YEAR([1]!Table1[[#This Row],[Order_Date]])</f>
        <v>2024</v>
      </c>
      <c r="AC2429" s="12">
        <f>MONTH([1]!Table1[[#This Row],[Order_Date]])</f>
        <v>10</v>
      </c>
      <c r="AD2429" s="12" t="str">
        <f t="shared" si="111"/>
        <v>Oct</v>
      </c>
      <c r="AE2429" s="12" t="str">
        <f t="shared" si="112"/>
        <v>Q4</v>
      </c>
      <c r="AF2429" s="12" t="str">
        <f t="shared" si="113"/>
        <v>2024-Oct</v>
      </c>
      <c r="AG2429" s="12">
        <f>COUNTIF(C:C,Table1[[#This Row],[Customer_ID]])</f>
        <v>5</v>
      </c>
      <c r="AH2429" s="18" t="e">
        <f>IF([1]!Table1[[#This Row],[Customer_order_count]] &gt;= 10,"FREQUENT",IF([1]!Table1[[#This Row],[Customer_order_count]] &lt;= 10,"REGULAR","OCASSIONAL"))</f>
        <v>#REF!</v>
      </c>
    </row>
    <row r="2430" spans="1:34" x14ac:dyDescent="0.25">
      <c r="A2430" s="1" t="s">
        <v>3285</v>
      </c>
      <c r="B2430" s="2">
        <v>45822</v>
      </c>
      <c r="C2430" s="3" t="s">
        <v>1111</v>
      </c>
      <c r="D2430" s="4" t="s">
        <v>725</v>
      </c>
      <c r="E2430" s="4" t="s">
        <v>3</v>
      </c>
      <c r="F2430" s="5">
        <v>27</v>
      </c>
      <c r="G2430" s="3" t="s">
        <v>284</v>
      </c>
      <c r="H2430" s="3" t="s">
        <v>285</v>
      </c>
      <c r="I2430" s="3" t="s">
        <v>56</v>
      </c>
      <c r="J2430" s="3" t="s">
        <v>57</v>
      </c>
      <c r="K2430" s="3" t="s">
        <v>58</v>
      </c>
      <c r="L2430" s="5">
        <v>1</v>
      </c>
      <c r="M2430" s="5">
        <v>1200</v>
      </c>
      <c r="N2430" s="6">
        <v>0.05</v>
      </c>
      <c r="O2430" s="5">
        <v>1140</v>
      </c>
      <c r="P2430" s="5">
        <v>800</v>
      </c>
      <c r="Q2430" s="5">
        <f>Table1[[#This Row],[Sales]]-Table1[[#This Row],[Cost]]</f>
        <v>340</v>
      </c>
      <c r="R2430" s="3" t="s">
        <v>17</v>
      </c>
      <c r="S2430" s="3" t="s">
        <v>10</v>
      </c>
      <c r="T2430" s="3" t="s">
        <v>11</v>
      </c>
      <c r="U2430" s="3" t="s">
        <v>27</v>
      </c>
      <c r="V2430" s="6">
        <f>Table1[[#This Row],[Profit]]/Table1[[#This Row],[Sales]]</f>
        <v>0.2982456140350877</v>
      </c>
      <c r="W2430" s="3">
        <f>[1]!Table1[[#This Row],[Sales]]-[1]!Table1[[#This Row],[Cost]]-[1]!Table1[[#This Row],[Profit]]</f>
        <v>0</v>
      </c>
      <c r="X2430" s="3">
        <f>[1]!Table1[[#This Row],[Quantity]]*[1]!Table1[[#This Row],[Unit_Price]]</f>
        <v>1200</v>
      </c>
      <c r="Y2430" s="7">
        <f>[1]!Table1[[#This Row],[Gross_Sales]]*[1]!Table1[[#This Row],[Discount]]</f>
        <v>60</v>
      </c>
      <c r="Z2430" s="8">
        <f>[1]!Table1[[#This Row],[Gross_Sales]]*[1]!Table1[[#This Row],[Discount_amount]]</f>
        <v>72000</v>
      </c>
      <c r="AA2430" s="6">
        <f>IFERROR([1]!Table1[[#This Row],[Profit]]/[1]!Table1[[#This Row],[Sales]],0)</f>
        <v>0.2982456140350877</v>
      </c>
      <c r="AB2430" s="3">
        <f>YEAR([1]!Table1[[#This Row],[Order_Date]])</f>
        <v>2025</v>
      </c>
      <c r="AC2430" s="3">
        <f>MONTH([1]!Table1[[#This Row],[Order_Date]])</f>
        <v>6</v>
      </c>
      <c r="AD2430" s="3" t="str">
        <f t="shared" si="111"/>
        <v>Jun</v>
      </c>
      <c r="AE2430" s="3" t="str">
        <f t="shared" si="112"/>
        <v>Q2</v>
      </c>
      <c r="AF2430" s="3" t="str">
        <f t="shared" si="113"/>
        <v>2025-Jun</v>
      </c>
      <c r="AG2430" s="3">
        <f>COUNTIF(C:C,Table1[[#This Row],[Customer_ID]])</f>
        <v>12</v>
      </c>
      <c r="AH2430" s="9" t="e">
        <f>IF([1]!Table1[[#This Row],[Customer_order_count]] &gt;= 10,"FREQUENT",IF([1]!Table1[[#This Row],[Customer_order_count]] &lt;= 10,"REGULAR","OCASSIONAL"))</f>
        <v>#REF!</v>
      </c>
    </row>
    <row r="2431" spans="1:34" x14ac:dyDescent="0.25">
      <c r="A2431" s="10" t="s">
        <v>3286</v>
      </c>
      <c r="B2431" s="11">
        <v>45350</v>
      </c>
      <c r="C2431" s="12" t="s">
        <v>1952</v>
      </c>
      <c r="D2431" s="13" t="s">
        <v>101</v>
      </c>
      <c r="E2431" s="13" t="s">
        <v>3</v>
      </c>
      <c r="F2431" s="14">
        <v>42</v>
      </c>
      <c r="G2431" s="12" t="s">
        <v>407</v>
      </c>
      <c r="H2431" s="12" t="s">
        <v>285</v>
      </c>
      <c r="I2431" s="12" t="s">
        <v>127</v>
      </c>
      <c r="J2431" s="12" t="s">
        <v>128</v>
      </c>
      <c r="K2431" s="12" t="s">
        <v>58</v>
      </c>
      <c r="L2431" s="14">
        <v>2</v>
      </c>
      <c r="M2431" s="14">
        <v>3000</v>
      </c>
      <c r="N2431" s="15">
        <v>0.05</v>
      </c>
      <c r="O2431" s="14">
        <v>5700</v>
      </c>
      <c r="P2431" s="14">
        <v>4200</v>
      </c>
      <c r="Q2431" s="5">
        <f>Table1[[#This Row],[Sales]]-Table1[[#This Row],[Cost]]</f>
        <v>1500</v>
      </c>
      <c r="R2431" s="12" t="s">
        <v>9</v>
      </c>
      <c r="S2431" s="12" t="s">
        <v>10</v>
      </c>
      <c r="T2431" s="12" t="s">
        <v>18</v>
      </c>
      <c r="U2431" s="12" t="s">
        <v>12</v>
      </c>
      <c r="V2431" s="6">
        <f>Table1[[#This Row],[Profit]]/Table1[[#This Row],[Sales]]</f>
        <v>0.26315789473684209</v>
      </c>
      <c r="W2431" s="12">
        <f>[1]!Table1[[#This Row],[Sales]]-[1]!Table1[[#This Row],[Cost]]-[1]!Table1[[#This Row],[Profit]]</f>
        <v>0</v>
      </c>
      <c r="X2431" s="12">
        <f>[1]!Table1[[#This Row],[Quantity]]*[1]!Table1[[#This Row],[Unit_Price]]</f>
        <v>6000</v>
      </c>
      <c r="Y2431" s="16">
        <f>[1]!Table1[[#This Row],[Gross_Sales]]*[1]!Table1[[#This Row],[Discount]]</f>
        <v>300</v>
      </c>
      <c r="Z2431" s="17">
        <f>[1]!Table1[[#This Row],[Gross_Sales]]*[1]!Table1[[#This Row],[Discount_amount]]</f>
        <v>1800000</v>
      </c>
      <c r="AA2431" s="15">
        <f>IFERROR([1]!Table1[[#This Row],[Profit]]/[1]!Table1[[#This Row],[Sales]],0)</f>
        <v>0.26315789473684209</v>
      </c>
      <c r="AB2431" s="12">
        <f>YEAR([1]!Table1[[#This Row],[Order_Date]])</f>
        <v>2024</v>
      </c>
      <c r="AC2431" s="12">
        <f>MONTH([1]!Table1[[#This Row],[Order_Date]])</f>
        <v>2</v>
      </c>
      <c r="AD2431" s="12" t="str">
        <f t="shared" si="111"/>
        <v>Feb</v>
      </c>
      <c r="AE2431" s="12" t="str">
        <f t="shared" si="112"/>
        <v>Q1</v>
      </c>
      <c r="AF2431" s="12" t="str">
        <f t="shared" si="113"/>
        <v>2024-Feb</v>
      </c>
      <c r="AG2431" s="12">
        <f>COUNTIF(C:C,Table1[[#This Row],[Customer_ID]])</f>
        <v>5</v>
      </c>
      <c r="AH2431" s="18" t="e">
        <f>IF([1]!Table1[[#This Row],[Customer_order_count]] &gt;= 10,"FREQUENT",IF([1]!Table1[[#This Row],[Customer_order_count]] &lt;= 10,"REGULAR","OCASSIONAL"))</f>
        <v>#REF!</v>
      </c>
    </row>
    <row r="2432" spans="1:34" x14ac:dyDescent="0.25">
      <c r="A2432" s="1" t="s">
        <v>3287</v>
      </c>
      <c r="B2432" s="2">
        <v>45774</v>
      </c>
      <c r="C2432" s="3" t="s">
        <v>2520</v>
      </c>
      <c r="D2432" s="4" t="s">
        <v>2209</v>
      </c>
      <c r="E2432" s="4" t="s">
        <v>16</v>
      </c>
      <c r="F2432" s="5">
        <v>60</v>
      </c>
      <c r="G2432" s="3" t="s">
        <v>295</v>
      </c>
      <c r="H2432" s="3" t="s">
        <v>270</v>
      </c>
      <c r="I2432" s="3" t="s">
        <v>37</v>
      </c>
      <c r="J2432" s="3" t="s">
        <v>38</v>
      </c>
      <c r="K2432" s="3" t="s">
        <v>39</v>
      </c>
      <c r="L2432" s="5">
        <v>1</v>
      </c>
      <c r="M2432" s="5">
        <v>900</v>
      </c>
      <c r="N2432" s="6">
        <v>0.1</v>
      </c>
      <c r="O2432" s="5">
        <v>810</v>
      </c>
      <c r="P2432" s="5">
        <v>550</v>
      </c>
      <c r="Q2432" s="5">
        <f>Table1[[#This Row],[Sales]]-Table1[[#This Row],[Cost]]</f>
        <v>260</v>
      </c>
      <c r="R2432" s="3" t="s">
        <v>9</v>
      </c>
      <c r="S2432" s="3" t="s">
        <v>10</v>
      </c>
      <c r="T2432" s="3" t="s">
        <v>11</v>
      </c>
      <c r="U2432" s="3" t="s">
        <v>19</v>
      </c>
      <c r="V2432" s="6">
        <f>Table1[[#This Row],[Profit]]/Table1[[#This Row],[Sales]]</f>
        <v>0.32098765432098764</v>
      </c>
      <c r="W2432" s="3">
        <f>[1]!Table1[[#This Row],[Sales]]-[1]!Table1[[#This Row],[Cost]]-[1]!Table1[[#This Row],[Profit]]</f>
        <v>0</v>
      </c>
      <c r="X2432" s="3">
        <f>[1]!Table1[[#This Row],[Quantity]]*[1]!Table1[[#This Row],[Unit_Price]]</f>
        <v>900</v>
      </c>
      <c r="Y2432" s="7">
        <f>[1]!Table1[[#This Row],[Gross_Sales]]*[1]!Table1[[#This Row],[Discount]]</f>
        <v>90</v>
      </c>
      <c r="Z2432" s="8">
        <f>[1]!Table1[[#This Row],[Gross_Sales]]*[1]!Table1[[#This Row],[Discount_amount]]</f>
        <v>81000</v>
      </c>
      <c r="AA2432" s="6">
        <f>IFERROR([1]!Table1[[#This Row],[Profit]]/[1]!Table1[[#This Row],[Sales]],0)</f>
        <v>0.32098765432098764</v>
      </c>
      <c r="AB2432" s="3">
        <f>YEAR([1]!Table1[[#This Row],[Order_Date]])</f>
        <v>2025</v>
      </c>
      <c r="AC2432" s="3">
        <f>MONTH([1]!Table1[[#This Row],[Order_Date]])</f>
        <v>4</v>
      </c>
      <c r="AD2432" s="3" t="str">
        <f t="shared" si="111"/>
        <v>Apr</v>
      </c>
      <c r="AE2432" s="3" t="str">
        <f t="shared" si="112"/>
        <v>Q2</v>
      </c>
      <c r="AF2432" s="3" t="str">
        <f t="shared" si="113"/>
        <v>2025-Apr</v>
      </c>
      <c r="AG2432" s="3">
        <f>COUNTIF(C:C,Table1[[#This Row],[Customer_ID]])</f>
        <v>2</v>
      </c>
      <c r="AH2432" s="9" t="e">
        <f>IF([1]!Table1[[#This Row],[Customer_order_count]] &gt;= 10,"FREQUENT",IF([1]!Table1[[#This Row],[Customer_order_count]] &lt;= 10,"REGULAR","OCASSIONAL"))</f>
        <v>#REF!</v>
      </c>
    </row>
    <row r="2433" spans="1:34" x14ac:dyDescent="0.25">
      <c r="A2433" s="10" t="s">
        <v>3288</v>
      </c>
      <c r="B2433" s="11">
        <v>45723</v>
      </c>
      <c r="C2433" s="12" t="s">
        <v>1544</v>
      </c>
      <c r="D2433" s="12" t="s">
        <v>1225</v>
      </c>
      <c r="E2433" s="12" t="s">
        <v>3</v>
      </c>
      <c r="F2433" s="12">
        <v>55</v>
      </c>
      <c r="G2433" s="12" t="s">
        <v>339</v>
      </c>
      <c r="H2433" s="12" t="s">
        <v>285</v>
      </c>
      <c r="I2433" s="12" t="s">
        <v>37</v>
      </c>
      <c r="J2433" s="12" t="s">
        <v>38</v>
      </c>
      <c r="K2433" s="12" t="s">
        <v>39</v>
      </c>
      <c r="L2433" s="12">
        <v>1</v>
      </c>
      <c r="M2433" s="12">
        <v>900</v>
      </c>
      <c r="N2433" s="12">
        <v>0.05</v>
      </c>
      <c r="O2433" s="12">
        <v>0</v>
      </c>
      <c r="P2433" s="12">
        <v>550</v>
      </c>
      <c r="Q2433" s="5">
        <f>Table1[[#This Row],[Sales]]-Table1[[#This Row],[Cost]]</f>
        <v>-550</v>
      </c>
      <c r="R2433" s="12" t="s">
        <v>26</v>
      </c>
      <c r="S2433" s="12" t="s">
        <v>291</v>
      </c>
      <c r="T2433" s="12" t="s">
        <v>18</v>
      </c>
      <c r="U2433" s="12" t="s">
        <v>12</v>
      </c>
      <c r="V2433" s="3" t="e">
        <f>Table1[[#This Row],[Profit]]/Table1[[#This Row],[Sales]]</f>
        <v>#DIV/0!</v>
      </c>
      <c r="W2433" s="12">
        <f>[1]!Table1[[#This Row],[Sales]]-[1]!Table1[[#This Row],[Cost]]-[1]!Table1[[#This Row],[Profit]]</f>
        <v>-550</v>
      </c>
      <c r="X2433" s="12">
        <f>[1]!Table1[[#This Row],[Quantity]]*[1]!Table1[[#This Row],[Unit_Price]]</f>
        <v>900</v>
      </c>
      <c r="Y2433" s="12">
        <f>[1]!Table1[[#This Row],[Gross_Sales]]*[1]!Table1[[#This Row],[Discount]]</f>
        <v>45</v>
      </c>
      <c r="Z2433" s="12">
        <f>[1]!Table1[[#This Row],[Gross_Sales]]*[1]!Table1[[#This Row],[Discount_amount]]</f>
        <v>40500</v>
      </c>
      <c r="AA2433" s="12">
        <f>IFERROR([1]!Table1[[#This Row],[Profit]]/[1]!Table1[[#This Row],[Sales]],0)</f>
        <v>0</v>
      </c>
      <c r="AB2433" s="12">
        <f>YEAR([1]!Table1[[#This Row],[Order_Date]])</f>
        <v>2025</v>
      </c>
      <c r="AC2433" s="12">
        <f>MONTH([1]!Table1[[#This Row],[Order_Date]])</f>
        <v>3</v>
      </c>
      <c r="AD2433" s="12" t="str">
        <f t="shared" si="111"/>
        <v>Mar</v>
      </c>
      <c r="AE2433" s="12" t="str">
        <f t="shared" si="112"/>
        <v>Q1</v>
      </c>
      <c r="AF2433" s="12" t="str">
        <f t="shared" si="113"/>
        <v>2025-Mar</v>
      </c>
      <c r="AG2433" s="12">
        <f>COUNTIF(C:C,Table1[[#This Row],[Customer_ID]])</f>
        <v>4</v>
      </c>
      <c r="AH2433" s="18" t="e">
        <f>IF([1]!Table1[[#This Row],[Customer_order_count]] &gt;= 10,"FREQUENT",IF([1]!Table1[[#This Row],[Customer_order_count]] &lt;= 10,"REGULAR","OCASSIONAL"))</f>
        <v>#REF!</v>
      </c>
    </row>
    <row r="2434" spans="1:34" x14ac:dyDescent="0.25">
      <c r="A2434" s="1" t="s">
        <v>3289</v>
      </c>
      <c r="B2434" s="2">
        <v>45352</v>
      </c>
      <c r="C2434" s="3" t="s">
        <v>535</v>
      </c>
      <c r="D2434" s="4" t="s">
        <v>536</v>
      </c>
      <c r="E2434" s="4" t="s">
        <v>3</v>
      </c>
      <c r="F2434" s="5">
        <v>33</v>
      </c>
      <c r="G2434" s="3" t="s">
        <v>339</v>
      </c>
      <c r="H2434" s="3" t="s">
        <v>285</v>
      </c>
      <c r="I2434" s="3" t="s">
        <v>176</v>
      </c>
      <c r="J2434" s="3" t="s">
        <v>177</v>
      </c>
      <c r="K2434" s="3" t="s">
        <v>25</v>
      </c>
      <c r="L2434" s="5">
        <v>3</v>
      </c>
      <c r="M2434" s="5">
        <v>22000</v>
      </c>
      <c r="N2434" s="6">
        <v>0.1</v>
      </c>
      <c r="O2434" s="5">
        <v>59400</v>
      </c>
      <c r="P2434" s="5">
        <v>49500</v>
      </c>
      <c r="Q2434" s="5">
        <f>Table1[[#This Row],[Sales]]-Table1[[#This Row],[Cost]]</f>
        <v>9900</v>
      </c>
      <c r="R2434" s="3" t="s">
        <v>26</v>
      </c>
      <c r="S2434" s="3" t="s">
        <v>10</v>
      </c>
      <c r="T2434" s="3" t="s">
        <v>18</v>
      </c>
      <c r="U2434" s="3" t="s">
        <v>12</v>
      </c>
      <c r="V2434" s="6">
        <f>Table1[[#This Row],[Profit]]/Table1[[#This Row],[Sales]]</f>
        <v>0.16666666666666666</v>
      </c>
      <c r="W2434" s="3">
        <f>[1]!Table1[[#This Row],[Sales]]-[1]!Table1[[#This Row],[Cost]]-[1]!Table1[[#This Row],[Profit]]</f>
        <v>0</v>
      </c>
      <c r="X2434" s="3">
        <f>[1]!Table1[[#This Row],[Quantity]]*[1]!Table1[[#This Row],[Unit_Price]]</f>
        <v>66000</v>
      </c>
      <c r="Y2434" s="7">
        <f>[1]!Table1[[#This Row],[Gross_Sales]]*[1]!Table1[[#This Row],[Discount]]</f>
        <v>6600</v>
      </c>
      <c r="Z2434" s="8">
        <f>[1]!Table1[[#This Row],[Gross_Sales]]*[1]!Table1[[#This Row],[Discount_amount]]</f>
        <v>435600000</v>
      </c>
      <c r="AA2434" s="6">
        <f>IFERROR([1]!Table1[[#This Row],[Profit]]/[1]!Table1[[#This Row],[Sales]],0)</f>
        <v>0.16666666666666666</v>
      </c>
      <c r="AB2434" s="3">
        <f>YEAR([1]!Table1[[#This Row],[Order_Date]])</f>
        <v>2024</v>
      </c>
      <c r="AC2434" s="3">
        <f>MONTH([1]!Table1[[#This Row],[Order_Date]])</f>
        <v>3</v>
      </c>
      <c r="AD2434" s="3" t="str">
        <f t="shared" ref="AD2434:AD2497" si="114">TEXT(B:B,"mmm")</f>
        <v>Mar</v>
      </c>
      <c r="AE2434" s="3" t="str">
        <f t="shared" ref="AE2434:AE2497" si="115">"Q"&amp;ROUNDUP(MONTH(B2434)/3,0)</f>
        <v>Q1</v>
      </c>
      <c r="AF2434" s="3" t="str">
        <f t="shared" ref="AF2434:AF2497" si="116">TEXT(B:B,"yyyy-mmm")</f>
        <v>2024-Mar</v>
      </c>
      <c r="AG2434" s="3">
        <f>COUNTIF(C:C,Table1[[#This Row],[Customer_ID]])</f>
        <v>8</v>
      </c>
      <c r="AH2434" s="9" t="e">
        <f>IF([1]!Table1[[#This Row],[Customer_order_count]] &gt;= 10,"FREQUENT",IF([1]!Table1[[#This Row],[Customer_order_count]] &lt;= 10,"REGULAR","OCASSIONAL"))</f>
        <v>#REF!</v>
      </c>
    </row>
    <row r="2435" spans="1:34" x14ac:dyDescent="0.25">
      <c r="A2435" s="10" t="s">
        <v>3290</v>
      </c>
      <c r="B2435" s="11">
        <v>45629</v>
      </c>
      <c r="C2435" s="12" t="s">
        <v>419</v>
      </c>
      <c r="D2435" s="13" t="s">
        <v>420</v>
      </c>
      <c r="E2435" s="13" t="s">
        <v>3</v>
      </c>
      <c r="F2435" s="14">
        <v>24</v>
      </c>
      <c r="G2435" s="12" t="s">
        <v>263</v>
      </c>
      <c r="H2435" s="12" t="s">
        <v>5</v>
      </c>
      <c r="I2435" s="12" t="s">
        <v>6</v>
      </c>
      <c r="J2435" s="12" t="s">
        <v>7</v>
      </c>
      <c r="K2435" s="12" t="s">
        <v>8</v>
      </c>
      <c r="L2435" s="14">
        <v>4</v>
      </c>
      <c r="M2435" s="14">
        <v>7000</v>
      </c>
      <c r="N2435" s="15">
        <v>0.05</v>
      </c>
      <c r="O2435" s="14">
        <v>26600</v>
      </c>
      <c r="P2435" s="14">
        <v>20800</v>
      </c>
      <c r="Q2435" s="5">
        <f>Table1[[#This Row],[Sales]]-Table1[[#This Row],[Cost]]</f>
        <v>5800</v>
      </c>
      <c r="R2435" s="12" t="s">
        <v>77</v>
      </c>
      <c r="S2435" s="12" t="s">
        <v>10</v>
      </c>
      <c r="T2435" s="12" t="s">
        <v>40</v>
      </c>
      <c r="U2435" s="12" t="s">
        <v>12</v>
      </c>
      <c r="V2435" s="6">
        <f>Table1[[#This Row],[Profit]]/Table1[[#This Row],[Sales]]</f>
        <v>0.21804511278195488</v>
      </c>
      <c r="W2435" s="12">
        <f>[1]!Table1[[#This Row],[Sales]]-[1]!Table1[[#This Row],[Cost]]-[1]!Table1[[#This Row],[Profit]]</f>
        <v>0</v>
      </c>
      <c r="X2435" s="12">
        <f>[1]!Table1[[#This Row],[Quantity]]*[1]!Table1[[#This Row],[Unit_Price]]</f>
        <v>28000</v>
      </c>
      <c r="Y2435" s="16">
        <f>[1]!Table1[[#This Row],[Gross_Sales]]*[1]!Table1[[#This Row],[Discount]]</f>
        <v>1400</v>
      </c>
      <c r="Z2435" s="17">
        <f>[1]!Table1[[#This Row],[Gross_Sales]]*[1]!Table1[[#This Row],[Discount_amount]]</f>
        <v>39200000</v>
      </c>
      <c r="AA2435" s="15">
        <f>IFERROR([1]!Table1[[#This Row],[Profit]]/[1]!Table1[[#This Row],[Sales]],0)</f>
        <v>0.21804511278195488</v>
      </c>
      <c r="AB2435" s="12">
        <f>YEAR([1]!Table1[[#This Row],[Order_Date]])</f>
        <v>2024</v>
      </c>
      <c r="AC2435" s="12">
        <f>MONTH([1]!Table1[[#This Row],[Order_Date]])</f>
        <v>12</v>
      </c>
      <c r="AD2435" s="12" t="str">
        <f t="shared" si="114"/>
        <v>Dec</v>
      </c>
      <c r="AE2435" s="12" t="str">
        <f t="shared" si="115"/>
        <v>Q4</v>
      </c>
      <c r="AF2435" s="12" t="str">
        <f t="shared" si="116"/>
        <v>2024-Dec</v>
      </c>
      <c r="AG2435" s="12">
        <f>COUNTIF(C:C,Table1[[#This Row],[Customer_ID]])</f>
        <v>6</v>
      </c>
      <c r="AH2435" s="18" t="e">
        <f>IF([1]!Table1[[#This Row],[Customer_order_count]] &gt;= 10,"FREQUENT",IF([1]!Table1[[#This Row],[Customer_order_count]] &lt;= 10,"REGULAR","OCASSIONAL"))</f>
        <v>#REF!</v>
      </c>
    </row>
    <row r="2436" spans="1:34" x14ac:dyDescent="0.25">
      <c r="A2436" s="1" t="s">
        <v>3291</v>
      </c>
      <c r="B2436" s="2">
        <v>45797</v>
      </c>
      <c r="C2436" s="3" t="s">
        <v>1229</v>
      </c>
      <c r="D2436" s="4" t="s">
        <v>591</v>
      </c>
      <c r="E2436" s="4" t="s">
        <v>3</v>
      </c>
      <c r="F2436" s="5">
        <v>51</v>
      </c>
      <c r="G2436" s="3" t="s">
        <v>312</v>
      </c>
      <c r="H2436" s="3" t="s">
        <v>276</v>
      </c>
      <c r="I2436" s="3" t="s">
        <v>65</v>
      </c>
      <c r="J2436" s="3" t="s">
        <v>66</v>
      </c>
      <c r="K2436" s="3" t="s">
        <v>25</v>
      </c>
      <c r="L2436" s="5">
        <v>1</v>
      </c>
      <c r="M2436" s="5">
        <v>2500</v>
      </c>
      <c r="N2436" s="6">
        <v>0.15</v>
      </c>
      <c r="O2436" s="5">
        <v>2125</v>
      </c>
      <c r="P2436" s="5">
        <v>1600</v>
      </c>
      <c r="Q2436" s="5">
        <f>Table1[[#This Row],[Sales]]-Table1[[#This Row],[Cost]]</f>
        <v>525</v>
      </c>
      <c r="R2436" s="3" t="s">
        <v>77</v>
      </c>
      <c r="S2436" s="3" t="s">
        <v>10</v>
      </c>
      <c r="T2436" s="3" t="s">
        <v>11</v>
      </c>
      <c r="U2436" s="3" t="s">
        <v>19</v>
      </c>
      <c r="V2436" s="6">
        <f>Table1[[#This Row],[Profit]]/Table1[[#This Row],[Sales]]</f>
        <v>0.24705882352941178</v>
      </c>
      <c r="W2436" s="3">
        <f>[1]!Table1[[#This Row],[Sales]]-[1]!Table1[[#This Row],[Cost]]-[1]!Table1[[#This Row],[Profit]]</f>
        <v>0</v>
      </c>
      <c r="X2436" s="3">
        <f>[1]!Table1[[#This Row],[Quantity]]*[1]!Table1[[#This Row],[Unit_Price]]</f>
        <v>2500</v>
      </c>
      <c r="Y2436" s="7">
        <f>[1]!Table1[[#This Row],[Gross_Sales]]*[1]!Table1[[#This Row],[Discount]]</f>
        <v>375</v>
      </c>
      <c r="Z2436" s="8">
        <f>[1]!Table1[[#This Row],[Gross_Sales]]*[1]!Table1[[#This Row],[Discount_amount]]</f>
        <v>937500</v>
      </c>
      <c r="AA2436" s="6">
        <f>IFERROR([1]!Table1[[#This Row],[Profit]]/[1]!Table1[[#This Row],[Sales]],0)</f>
        <v>0.24705882352941178</v>
      </c>
      <c r="AB2436" s="3">
        <f>YEAR([1]!Table1[[#This Row],[Order_Date]])</f>
        <v>2025</v>
      </c>
      <c r="AC2436" s="3">
        <f>MONTH([1]!Table1[[#This Row],[Order_Date]])</f>
        <v>5</v>
      </c>
      <c r="AD2436" s="3" t="str">
        <f t="shared" si="114"/>
        <v>May</v>
      </c>
      <c r="AE2436" s="3" t="str">
        <f t="shared" si="115"/>
        <v>Q2</v>
      </c>
      <c r="AF2436" s="3" t="str">
        <f t="shared" si="116"/>
        <v>2025-May</v>
      </c>
      <c r="AG2436" s="3">
        <f>COUNTIF(C:C,Table1[[#This Row],[Customer_ID]])</f>
        <v>9</v>
      </c>
      <c r="AH2436" s="9" t="e">
        <f>IF([1]!Table1[[#This Row],[Customer_order_count]] &gt;= 10,"FREQUENT",IF([1]!Table1[[#This Row],[Customer_order_count]] &lt;= 10,"REGULAR","OCASSIONAL"))</f>
        <v>#REF!</v>
      </c>
    </row>
    <row r="2437" spans="1:34" x14ac:dyDescent="0.25">
      <c r="A2437" s="10" t="s">
        <v>3292</v>
      </c>
      <c r="B2437" s="11">
        <v>45916</v>
      </c>
      <c r="C2437" s="12" t="s">
        <v>1778</v>
      </c>
      <c r="D2437" s="13" t="s">
        <v>468</v>
      </c>
      <c r="E2437" s="13" t="s">
        <v>16</v>
      </c>
      <c r="F2437" s="14">
        <v>33</v>
      </c>
      <c r="G2437" s="12" t="s">
        <v>275</v>
      </c>
      <c r="H2437" s="12" t="s">
        <v>276</v>
      </c>
      <c r="I2437" s="12" t="s">
        <v>109</v>
      </c>
      <c r="J2437" s="12" t="s">
        <v>110</v>
      </c>
      <c r="K2437" s="12" t="s">
        <v>8</v>
      </c>
      <c r="L2437" s="14">
        <v>4</v>
      </c>
      <c r="M2437" s="14">
        <v>4000</v>
      </c>
      <c r="N2437" s="15">
        <v>0.1</v>
      </c>
      <c r="O2437" s="14">
        <v>14400</v>
      </c>
      <c r="P2437" s="14">
        <v>11600</v>
      </c>
      <c r="Q2437" s="5">
        <f>Table1[[#This Row],[Sales]]-Table1[[#This Row],[Cost]]</f>
        <v>2800</v>
      </c>
      <c r="R2437" s="12" t="s">
        <v>77</v>
      </c>
      <c r="S2437" s="12" t="s">
        <v>10</v>
      </c>
      <c r="T2437" s="12" t="s">
        <v>33</v>
      </c>
      <c r="U2437" s="12" t="s">
        <v>19</v>
      </c>
      <c r="V2437" s="6">
        <f>Table1[[#This Row],[Profit]]/Table1[[#This Row],[Sales]]</f>
        <v>0.19444444444444445</v>
      </c>
      <c r="W2437" s="12">
        <f>[1]!Table1[[#This Row],[Sales]]-[1]!Table1[[#This Row],[Cost]]-[1]!Table1[[#This Row],[Profit]]</f>
        <v>0</v>
      </c>
      <c r="X2437" s="12">
        <f>[1]!Table1[[#This Row],[Quantity]]*[1]!Table1[[#This Row],[Unit_Price]]</f>
        <v>16000</v>
      </c>
      <c r="Y2437" s="16">
        <f>[1]!Table1[[#This Row],[Gross_Sales]]*[1]!Table1[[#This Row],[Discount]]</f>
        <v>1600</v>
      </c>
      <c r="Z2437" s="17">
        <f>[1]!Table1[[#This Row],[Gross_Sales]]*[1]!Table1[[#This Row],[Discount_amount]]</f>
        <v>25600000</v>
      </c>
      <c r="AA2437" s="15">
        <f>IFERROR([1]!Table1[[#This Row],[Profit]]/[1]!Table1[[#This Row],[Sales]],0)</f>
        <v>0.19444444444444445</v>
      </c>
      <c r="AB2437" s="12">
        <f>YEAR([1]!Table1[[#This Row],[Order_Date]])</f>
        <v>2025</v>
      </c>
      <c r="AC2437" s="12">
        <f>MONTH([1]!Table1[[#This Row],[Order_Date]])</f>
        <v>9</v>
      </c>
      <c r="AD2437" s="12" t="str">
        <f t="shared" si="114"/>
        <v>Sep</v>
      </c>
      <c r="AE2437" s="12" t="str">
        <f t="shared" si="115"/>
        <v>Q3</v>
      </c>
      <c r="AF2437" s="12" t="str">
        <f t="shared" si="116"/>
        <v>2025-Sep</v>
      </c>
      <c r="AG2437" s="12">
        <f>COUNTIF(C:C,Table1[[#This Row],[Customer_ID]])</f>
        <v>3</v>
      </c>
      <c r="AH2437" s="18" t="e">
        <f>IF([1]!Table1[[#This Row],[Customer_order_count]] &gt;= 10,"FREQUENT",IF([1]!Table1[[#This Row],[Customer_order_count]] &lt;= 10,"REGULAR","OCASSIONAL"))</f>
        <v>#REF!</v>
      </c>
    </row>
    <row r="2438" spans="1:34" x14ac:dyDescent="0.25">
      <c r="A2438" s="1" t="s">
        <v>3293</v>
      </c>
      <c r="B2438" s="2">
        <v>45646</v>
      </c>
      <c r="C2438" s="3" t="s">
        <v>2525</v>
      </c>
      <c r="D2438" s="4" t="s">
        <v>2037</v>
      </c>
      <c r="E2438" s="4" t="s">
        <v>16</v>
      </c>
      <c r="F2438" s="5">
        <v>31</v>
      </c>
      <c r="G2438" s="3" t="s">
        <v>4</v>
      </c>
      <c r="H2438" s="3" t="s">
        <v>5</v>
      </c>
      <c r="I2438" s="3" t="s">
        <v>65</v>
      </c>
      <c r="J2438" s="3" t="s">
        <v>66</v>
      </c>
      <c r="K2438" s="3" t="s">
        <v>25</v>
      </c>
      <c r="L2438" s="5">
        <v>2</v>
      </c>
      <c r="M2438" s="5">
        <v>2500</v>
      </c>
      <c r="N2438" s="6">
        <v>0.15</v>
      </c>
      <c r="O2438" s="5">
        <v>4250</v>
      </c>
      <c r="P2438" s="5">
        <v>3200</v>
      </c>
      <c r="Q2438" s="5">
        <f>Table1[[#This Row],[Sales]]-Table1[[#This Row],[Cost]]</f>
        <v>1050</v>
      </c>
      <c r="R2438" s="3" t="s">
        <v>77</v>
      </c>
      <c r="S2438" s="3" t="s">
        <v>10</v>
      </c>
      <c r="T2438" s="3" t="s">
        <v>40</v>
      </c>
      <c r="U2438" s="3" t="s">
        <v>19</v>
      </c>
      <c r="V2438" s="6">
        <f>Table1[[#This Row],[Profit]]/Table1[[#This Row],[Sales]]</f>
        <v>0.24705882352941178</v>
      </c>
      <c r="W2438" s="3">
        <f>[1]!Table1[[#This Row],[Sales]]-[1]!Table1[[#This Row],[Cost]]-[1]!Table1[[#This Row],[Profit]]</f>
        <v>0</v>
      </c>
      <c r="X2438" s="3">
        <f>[1]!Table1[[#This Row],[Quantity]]*[1]!Table1[[#This Row],[Unit_Price]]</f>
        <v>5000</v>
      </c>
      <c r="Y2438" s="7">
        <f>[1]!Table1[[#This Row],[Gross_Sales]]*[1]!Table1[[#This Row],[Discount]]</f>
        <v>750</v>
      </c>
      <c r="Z2438" s="8">
        <f>[1]!Table1[[#This Row],[Gross_Sales]]*[1]!Table1[[#This Row],[Discount_amount]]</f>
        <v>3750000</v>
      </c>
      <c r="AA2438" s="6">
        <f>IFERROR([1]!Table1[[#This Row],[Profit]]/[1]!Table1[[#This Row],[Sales]],0)</f>
        <v>0.24705882352941178</v>
      </c>
      <c r="AB2438" s="3">
        <f>YEAR([1]!Table1[[#This Row],[Order_Date]])</f>
        <v>2024</v>
      </c>
      <c r="AC2438" s="3">
        <f>MONTH([1]!Table1[[#This Row],[Order_Date]])</f>
        <v>12</v>
      </c>
      <c r="AD2438" s="3" t="str">
        <f t="shared" si="114"/>
        <v>Dec</v>
      </c>
      <c r="AE2438" s="3" t="str">
        <f t="shared" si="115"/>
        <v>Q4</v>
      </c>
      <c r="AF2438" s="3" t="str">
        <f t="shared" si="116"/>
        <v>2024-Dec</v>
      </c>
      <c r="AG2438" s="3">
        <f>COUNTIF(C:C,Table1[[#This Row],[Customer_ID]])</f>
        <v>2</v>
      </c>
      <c r="AH2438" s="9" t="e">
        <f>IF([1]!Table1[[#This Row],[Customer_order_count]] &gt;= 10,"FREQUENT",IF([1]!Table1[[#This Row],[Customer_order_count]] &lt;= 10,"REGULAR","OCASSIONAL"))</f>
        <v>#REF!</v>
      </c>
    </row>
    <row r="2439" spans="1:34" x14ac:dyDescent="0.25">
      <c r="A2439" s="10" t="s">
        <v>3294</v>
      </c>
      <c r="B2439" s="11">
        <v>45919</v>
      </c>
      <c r="C2439" s="12" t="s">
        <v>467</v>
      </c>
      <c r="D2439" s="13" t="s">
        <v>468</v>
      </c>
      <c r="E2439" s="13" t="s">
        <v>3</v>
      </c>
      <c r="F2439" s="14">
        <v>23</v>
      </c>
      <c r="G2439" s="12" t="s">
        <v>290</v>
      </c>
      <c r="H2439" s="12" t="s">
        <v>276</v>
      </c>
      <c r="I2439" s="12" t="s">
        <v>65</v>
      </c>
      <c r="J2439" s="12" t="s">
        <v>66</v>
      </c>
      <c r="K2439" s="12" t="s">
        <v>25</v>
      </c>
      <c r="L2439" s="14">
        <v>3</v>
      </c>
      <c r="M2439" s="14">
        <v>2500</v>
      </c>
      <c r="N2439" s="15">
        <v>0.25</v>
      </c>
      <c r="O2439" s="14">
        <v>5625</v>
      </c>
      <c r="P2439" s="14">
        <v>4800</v>
      </c>
      <c r="Q2439" s="5">
        <f>Table1[[#This Row],[Sales]]-Table1[[#This Row],[Cost]]</f>
        <v>825</v>
      </c>
      <c r="R2439" s="12" t="s">
        <v>77</v>
      </c>
      <c r="S2439" s="12" t="s">
        <v>10</v>
      </c>
      <c r="T2439" s="12" t="s">
        <v>33</v>
      </c>
      <c r="U2439" s="12" t="s">
        <v>12</v>
      </c>
      <c r="V2439" s="6">
        <f>Table1[[#This Row],[Profit]]/Table1[[#This Row],[Sales]]</f>
        <v>0.14666666666666667</v>
      </c>
      <c r="W2439" s="12">
        <f>[1]!Table1[[#This Row],[Sales]]-[1]!Table1[[#This Row],[Cost]]-[1]!Table1[[#This Row],[Profit]]</f>
        <v>0</v>
      </c>
      <c r="X2439" s="12">
        <f>[1]!Table1[[#This Row],[Quantity]]*[1]!Table1[[#This Row],[Unit_Price]]</f>
        <v>7500</v>
      </c>
      <c r="Y2439" s="16">
        <f>[1]!Table1[[#This Row],[Gross_Sales]]*[1]!Table1[[#This Row],[Discount]]</f>
        <v>1875</v>
      </c>
      <c r="Z2439" s="17">
        <f>[1]!Table1[[#This Row],[Gross_Sales]]*[1]!Table1[[#This Row],[Discount_amount]]</f>
        <v>14062500</v>
      </c>
      <c r="AA2439" s="15">
        <f>IFERROR([1]!Table1[[#This Row],[Profit]]/[1]!Table1[[#This Row],[Sales]],0)</f>
        <v>0.14666666666666667</v>
      </c>
      <c r="AB2439" s="12">
        <f>YEAR([1]!Table1[[#This Row],[Order_Date]])</f>
        <v>2025</v>
      </c>
      <c r="AC2439" s="12">
        <f>MONTH([1]!Table1[[#This Row],[Order_Date]])</f>
        <v>9</v>
      </c>
      <c r="AD2439" s="12" t="str">
        <f t="shared" si="114"/>
        <v>Sep</v>
      </c>
      <c r="AE2439" s="12" t="str">
        <f t="shared" si="115"/>
        <v>Q3</v>
      </c>
      <c r="AF2439" s="12" t="str">
        <f t="shared" si="116"/>
        <v>2025-Sep</v>
      </c>
      <c r="AG2439" s="12">
        <f>COUNTIF(C:C,Table1[[#This Row],[Customer_ID]])</f>
        <v>13</v>
      </c>
      <c r="AH2439" s="18" t="e">
        <f>IF([1]!Table1[[#This Row],[Customer_order_count]] &gt;= 10,"FREQUENT",IF([1]!Table1[[#This Row],[Customer_order_count]] &lt;= 10,"REGULAR","OCASSIONAL"))</f>
        <v>#REF!</v>
      </c>
    </row>
    <row r="2440" spans="1:34" x14ac:dyDescent="0.25">
      <c r="A2440" s="1" t="s">
        <v>3295</v>
      </c>
      <c r="B2440" s="2">
        <v>45424</v>
      </c>
      <c r="C2440" s="3" t="s">
        <v>316</v>
      </c>
      <c r="D2440" s="4" t="s">
        <v>167</v>
      </c>
      <c r="E2440" s="4" t="s">
        <v>3</v>
      </c>
      <c r="F2440" s="5">
        <v>47</v>
      </c>
      <c r="G2440" s="3" t="s">
        <v>317</v>
      </c>
      <c r="H2440" s="3" t="s">
        <v>5</v>
      </c>
      <c r="I2440" s="3" t="s">
        <v>37</v>
      </c>
      <c r="J2440" s="3" t="s">
        <v>38</v>
      </c>
      <c r="K2440" s="3" t="s">
        <v>39</v>
      </c>
      <c r="L2440" s="5">
        <v>3</v>
      </c>
      <c r="M2440" s="5">
        <v>900</v>
      </c>
      <c r="N2440" s="6">
        <v>0.1</v>
      </c>
      <c r="O2440" s="5">
        <v>2430</v>
      </c>
      <c r="P2440" s="5">
        <v>1650</v>
      </c>
      <c r="Q2440" s="5">
        <f>Table1[[#This Row],[Sales]]-Table1[[#This Row],[Cost]]</f>
        <v>780</v>
      </c>
      <c r="R2440" s="3" t="s">
        <v>9</v>
      </c>
      <c r="S2440" s="3" t="s">
        <v>10</v>
      </c>
      <c r="T2440" s="3" t="s">
        <v>11</v>
      </c>
      <c r="U2440" s="3" t="s">
        <v>27</v>
      </c>
      <c r="V2440" s="6">
        <f>Table1[[#This Row],[Profit]]/Table1[[#This Row],[Sales]]</f>
        <v>0.32098765432098764</v>
      </c>
      <c r="W2440" s="3">
        <f>[1]!Table1[[#This Row],[Sales]]-[1]!Table1[[#This Row],[Cost]]-[1]!Table1[[#This Row],[Profit]]</f>
        <v>0</v>
      </c>
      <c r="X2440" s="3">
        <f>[1]!Table1[[#This Row],[Quantity]]*[1]!Table1[[#This Row],[Unit_Price]]</f>
        <v>2700</v>
      </c>
      <c r="Y2440" s="7">
        <f>[1]!Table1[[#This Row],[Gross_Sales]]*[1]!Table1[[#This Row],[Discount]]</f>
        <v>270</v>
      </c>
      <c r="Z2440" s="8">
        <f>[1]!Table1[[#This Row],[Gross_Sales]]*[1]!Table1[[#This Row],[Discount_amount]]</f>
        <v>729000</v>
      </c>
      <c r="AA2440" s="6">
        <f>IFERROR([1]!Table1[[#This Row],[Profit]]/[1]!Table1[[#This Row],[Sales]],0)</f>
        <v>0.32098765432098764</v>
      </c>
      <c r="AB2440" s="3">
        <f>YEAR([1]!Table1[[#This Row],[Order_Date]])</f>
        <v>2024</v>
      </c>
      <c r="AC2440" s="3">
        <f>MONTH([1]!Table1[[#This Row],[Order_Date]])</f>
        <v>5</v>
      </c>
      <c r="AD2440" s="3" t="str">
        <f t="shared" si="114"/>
        <v>May</v>
      </c>
      <c r="AE2440" s="3" t="str">
        <f t="shared" si="115"/>
        <v>Q2</v>
      </c>
      <c r="AF2440" s="3" t="str">
        <f t="shared" si="116"/>
        <v>2024-May</v>
      </c>
      <c r="AG2440" s="3">
        <f>COUNTIF(C:C,Table1[[#This Row],[Customer_ID]])</f>
        <v>10</v>
      </c>
      <c r="AH2440" s="9" t="e">
        <f>IF([1]!Table1[[#This Row],[Customer_order_count]] &gt;= 10,"FREQUENT",IF([1]!Table1[[#This Row],[Customer_order_count]] &lt;= 10,"REGULAR","OCASSIONAL"))</f>
        <v>#REF!</v>
      </c>
    </row>
    <row r="2441" spans="1:34" x14ac:dyDescent="0.25">
      <c r="A2441" s="10" t="s">
        <v>3296</v>
      </c>
      <c r="B2441" s="11">
        <v>45800</v>
      </c>
      <c r="C2441" s="12" t="s">
        <v>297</v>
      </c>
      <c r="D2441" s="13" t="s">
        <v>298</v>
      </c>
      <c r="E2441" s="13" t="s">
        <v>3</v>
      </c>
      <c r="F2441" s="14">
        <v>59</v>
      </c>
      <c r="G2441" s="12" t="s">
        <v>275</v>
      </c>
      <c r="H2441" s="12" t="s">
        <v>276</v>
      </c>
      <c r="I2441" s="12" t="s">
        <v>105</v>
      </c>
      <c r="J2441" s="12" t="s">
        <v>106</v>
      </c>
      <c r="K2441" s="12" t="s">
        <v>76</v>
      </c>
      <c r="L2441" s="14">
        <v>2</v>
      </c>
      <c r="M2441" s="14">
        <v>450</v>
      </c>
      <c r="N2441" s="15">
        <v>0.05</v>
      </c>
      <c r="O2441" s="14">
        <v>855</v>
      </c>
      <c r="P2441" s="14">
        <v>660</v>
      </c>
      <c r="Q2441" s="5">
        <f>Table1[[#This Row],[Sales]]-Table1[[#This Row],[Cost]]</f>
        <v>195</v>
      </c>
      <c r="R2441" s="12" t="s">
        <v>26</v>
      </c>
      <c r="S2441" s="12" t="s">
        <v>10</v>
      </c>
      <c r="T2441" s="12" t="s">
        <v>11</v>
      </c>
      <c r="U2441" s="12" t="s">
        <v>12</v>
      </c>
      <c r="V2441" s="6">
        <f>Table1[[#This Row],[Profit]]/Table1[[#This Row],[Sales]]</f>
        <v>0.22807017543859648</v>
      </c>
      <c r="W2441" s="12">
        <f>[1]!Table1[[#This Row],[Sales]]-[1]!Table1[[#This Row],[Cost]]-[1]!Table1[[#This Row],[Profit]]</f>
        <v>0</v>
      </c>
      <c r="X2441" s="12">
        <f>[1]!Table1[[#This Row],[Quantity]]*[1]!Table1[[#This Row],[Unit_Price]]</f>
        <v>900</v>
      </c>
      <c r="Y2441" s="16">
        <f>[1]!Table1[[#This Row],[Gross_Sales]]*[1]!Table1[[#This Row],[Discount]]</f>
        <v>45</v>
      </c>
      <c r="Z2441" s="17">
        <f>[1]!Table1[[#This Row],[Gross_Sales]]*[1]!Table1[[#This Row],[Discount_amount]]</f>
        <v>40500</v>
      </c>
      <c r="AA2441" s="15">
        <f>IFERROR([1]!Table1[[#This Row],[Profit]]/[1]!Table1[[#This Row],[Sales]],0)</f>
        <v>0.22807017543859648</v>
      </c>
      <c r="AB2441" s="12">
        <f>YEAR([1]!Table1[[#This Row],[Order_Date]])</f>
        <v>2025</v>
      </c>
      <c r="AC2441" s="12">
        <f>MONTH([1]!Table1[[#This Row],[Order_Date]])</f>
        <v>5</v>
      </c>
      <c r="AD2441" s="12" t="str">
        <f t="shared" si="114"/>
        <v>May</v>
      </c>
      <c r="AE2441" s="12" t="str">
        <f t="shared" si="115"/>
        <v>Q2</v>
      </c>
      <c r="AF2441" s="12" t="str">
        <f t="shared" si="116"/>
        <v>2025-May</v>
      </c>
      <c r="AG2441" s="12">
        <f>COUNTIF(C:C,Table1[[#This Row],[Customer_ID]])</f>
        <v>11</v>
      </c>
      <c r="AH2441" s="18" t="e">
        <f>IF([1]!Table1[[#This Row],[Customer_order_count]] &gt;= 10,"FREQUENT",IF([1]!Table1[[#This Row],[Customer_order_count]] &lt;= 10,"REGULAR","OCASSIONAL"))</f>
        <v>#REF!</v>
      </c>
    </row>
    <row r="2442" spans="1:34" x14ac:dyDescent="0.25">
      <c r="A2442" s="1" t="s">
        <v>3297</v>
      </c>
      <c r="B2442" s="2">
        <v>45781</v>
      </c>
      <c r="C2442" s="3" t="s">
        <v>2779</v>
      </c>
      <c r="D2442" s="4" t="s">
        <v>2780</v>
      </c>
      <c r="E2442" s="4" t="s">
        <v>16</v>
      </c>
      <c r="F2442" s="5">
        <v>34</v>
      </c>
      <c r="G2442" s="3" t="s">
        <v>290</v>
      </c>
      <c r="H2442" s="3" t="s">
        <v>276</v>
      </c>
      <c r="I2442" s="3" t="s">
        <v>344</v>
      </c>
      <c r="J2442" s="3" t="s">
        <v>345</v>
      </c>
      <c r="K2442" s="3" t="s">
        <v>39</v>
      </c>
      <c r="L2442" s="5">
        <v>1</v>
      </c>
      <c r="M2442" s="5">
        <v>2200</v>
      </c>
      <c r="N2442" s="6">
        <v>0.1</v>
      </c>
      <c r="O2442" s="5">
        <v>1980</v>
      </c>
      <c r="P2442" s="5">
        <v>1400</v>
      </c>
      <c r="Q2442" s="5">
        <f>Table1[[#This Row],[Sales]]-Table1[[#This Row],[Cost]]</f>
        <v>580</v>
      </c>
      <c r="R2442" s="3" t="s">
        <v>9</v>
      </c>
      <c r="S2442" s="3" t="s">
        <v>10</v>
      </c>
      <c r="T2442" s="3" t="s">
        <v>11</v>
      </c>
      <c r="U2442" s="3" t="s">
        <v>27</v>
      </c>
      <c r="V2442" s="6">
        <f>Table1[[#This Row],[Profit]]/Table1[[#This Row],[Sales]]</f>
        <v>0.29292929292929293</v>
      </c>
      <c r="W2442" s="3">
        <f>[1]!Table1[[#This Row],[Sales]]-[1]!Table1[[#This Row],[Cost]]-[1]!Table1[[#This Row],[Profit]]</f>
        <v>0</v>
      </c>
      <c r="X2442" s="3">
        <f>[1]!Table1[[#This Row],[Quantity]]*[1]!Table1[[#This Row],[Unit_Price]]</f>
        <v>2200</v>
      </c>
      <c r="Y2442" s="7">
        <f>[1]!Table1[[#This Row],[Gross_Sales]]*[1]!Table1[[#This Row],[Discount]]</f>
        <v>220</v>
      </c>
      <c r="Z2442" s="8">
        <f>[1]!Table1[[#This Row],[Gross_Sales]]*[1]!Table1[[#This Row],[Discount_amount]]</f>
        <v>484000</v>
      </c>
      <c r="AA2442" s="6">
        <f>IFERROR([1]!Table1[[#This Row],[Profit]]/[1]!Table1[[#This Row],[Sales]],0)</f>
        <v>0.29292929292929293</v>
      </c>
      <c r="AB2442" s="3">
        <f>YEAR([1]!Table1[[#This Row],[Order_Date]])</f>
        <v>2025</v>
      </c>
      <c r="AC2442" s="3">
        <f>MONTH([1]!Table1[[#This Row],[Order_Date]])</f>
        <v>5</v>
      </c>
      <c r="AD2442" s="3" t="str">
        <f t="shared" si="114"/>
        <v>May</v>
      </c>
      <c r="AE2442" s="3" t="str">
        <f t="shared" si="115"/>
        <v>Q2</v>
      </c>
      <c r="AF2442" s="3" t="str">
        <f t="shared" si="116"/>
        <v>2025-May</v>
      </c>
      <c r="AG2442" s="3">
        <f>COUNTIF(C:C,Table1[[#This Row],[Customer_ID]])</f>
        <v>9</v>
      </c>
      <c r="AH2442" s="9" t="e">
        <f>IF([1]!Table1[[#This Row],[Customer_order_count]] &gt;= 10,"FREQUENT",IF([1]!Table1[[#This Row],[Customer_order_count]] &lt;= 10,"REGULAR","OCASSIONAL"))</f>
        <v>#REF!</v>
      </c>
    </row>
    <row r="2443" spans="1:34" x14ac:dyDescent="0.25">
      <c r="A2443" s="10" t="s">
        <v>3298</v>
      </c>
      <c r="B2443" s="11">
        <v>45525</v>
      </c>
      <c r="C2443" s="12" t="s">
        <v>1001</v>
      </c>
      <c r="D2443" s="13" t="s">
        <v>1002</v>
      </c>
      <c r="E2443" s="13" t="s">
        <v>16</v>
      </c>
      <c r="F2443" s="14">
        <v>49</v>
      </c>
      <c r="G2443" s="12" t="s">
        <v>280</v>
      </c>
      <c r="H2443" s="12" t="s">
        <v>270</v>
      </c>
      <c r="I2443" s="12" t="s">
        <v>23</v>
      </c>
      <c r="J2443" s="12" t="s">
        <v>24</v>
      </c>
      <c r="K2443" s="12" t="s">
        <v>25</v>
      </c>
      <c r="L2443" s="14">
        <v>1</v>
      </c>
      <c r="M2443" s="14">
        <v>55000</v>
      </c>
      <c r="N2443" s="15">
        <v>0.25</v>
      </c>
      <c r="O2443" s="14">
        <v>41250</v>
      </c>
      <c r="P2443" s="14">
        <v>40000</v>
      </c>
      <c r="Q2443" s="5">
        <f>Table1[[#This Row],[Sales]]-Table1[[#This Row],[Cost]]</f>
        <v>1250</v>
      </c>
      <c r="R2443" s="12" t="s">
        <v>77</v>
      </c>
      <c r="S2443" s="12" t="s">
        <v>10</v>
      </c>
      <c r="T2443" s="12" t="s">
        <v>33</v>
      </c>
      <c r="U2443" s="12" t="s">
        <v>27</v>
      </c>
      <c r="V2443" s="6">
        <f>Table1[[#This Row],[Profit]]/Table1[[#This Row],[Sales]]</f>
        <v>3.0303030303030304E-2</v>
      </c>
      <c r="W2443" s="12">
        <f>[1]!Table1[[#This Row],[Sales]]-[1]!Table1[[#This Row],[Cost]]-[1]!Table1[[#This Row],[Profit]]</f>
        <v>0</v>
      </c>
      <c r="X2443" s="12">
        <f>[1]!Table1[[#This Row],[Quantity]]*[1]!Table1[[#This Row],[Unit_Price]]</f>
        <v>55000</v>
      </c>
      <c r="Y2443" s="16">
        <f>[1]!Table1[[#This Row],[Gross_Sales]]*[1]!Table1[[#This Row],[Discount]]</f>
        <v>13750</v>
      </c>
      <c r="Z2443" s="17">
        <f>[1]!Table1[[#This Row],[Gross_Sales]]*[1]!Table1[[#This Row],[Discount_amount]]</f>
        <v>756250000</v>
      </c>
      <c r="AA2443" s="15">
        <f>IFERROR([1]!Table1[[#This Row],[Profit]]/[1]!Table1[[#This Row],[Sales]],0)</f>
        <v>3.0303030303030304E-2</v>
      </c>
      <c r="AB2443" s="12">
        <f>YEAR([1]!Table1[[#This Row],[Order_Date]])</f>
        <v>2024</v>
      </c>
      <c r="AC2443" s="12">
        <f>MONTH([1]!Table1[[#This Row],[Order_Date]])</f>
        <v>8</v>
      </c>
      <c r="AD2443" s="12" t="str">
        <f t="shared" si="114"/>
        <v>Aug</v>
      </c>
      <c r="AE2443" s="12" t="str">
        <f t="shared" si="115"/>
        <v>Q3</v>
      </c>
      <c r="AF2443" s="12" t="str">
        <f t="shared" si="116"/>
        <v>2024-Aug</v>
      </c>
      <c r="AG2443" s="12">
        <f>COUNTIF(C:C,Table1[[#This Row],[Customer_ID]])</f>
        <v>16</v>
      </c>
      <c r="AH2443" s="18" t="e">
        <f>IF([1]!Table1[[#This Row],[Customer_order_count]] &gt;= 10,"FREQUENT",IF([1]!Table1[[#This Row],[Customer_order_count]] &lt;= 10,"REGULAR","OCASSIONAL"))</f>
        <v>#REF!</v>
      </c>
    </row>
    <row r="2444" spans="1:34" x14ac:dyDescent="0.25">
      <c r="A2444" s="1" t="s">
        <v>3299</v>
      </c>
      <c r="B2444" s="2">
        <v>45492</v>
      </c>
      <c r="C2444" s="3" t="s">
        <v>444</v>
      </c>
      <c r="D2444" s="4" t="s">
        <v>445</v>
      </c>
      <c r="E2444" s="4" t="s">
        <v>16</v>
      </c>
      <c r="F2444" s="5">
        <v>55</v>
      </c>
      <c r="G2444" s="3" t="s">
        <v>312</v>
      </c>
      <c r="H2444" s="3" t="s">
        <v>276</v>
      </c>
      <c r="I2444" s="3" t="s">
        <v>127</v>
      </c>
      <c r="J2444" s="3" t="s">
        <v>128</v>
      </c>
      <c r="K2444" s="3" t="s">
        <v>58</v>
      </c>
      <c r="L2444" s="5">
        <v>1</v>
      </c>
      <c r="M2444" s="5">
        <v>3000</v>
      </c>
      <c r="N2444" s="6">
        <v>0</v>
      </c>
      <c r="O2444" s="5">
        <v>3000</v>
      </c>
      <c r="P2444" s="5">
        <v>2100</v>
      </c>
      <c r="Q2444" s="5">
        <f>Table1[[#This Row],[Sales]]-Table1[[#This Row],[Cost]]</f>
        <v>900</v>
      </c>
      <c r="R2444" s="3" t="s">
        <v>17</v>
      </c>
      <c r="S2444" s="3" t="s">
        <v>10</v>
      </c>
      <c r="T2444" s="3" t="s">
        <v>33</v>
      </c>
      <c r="U2444" s="3" t="s">
        <v>19</v>
      </c>
      <c r="V2444" s="6">
        <f>Table1[[#This Row],[Profit]]/Table1[[#This Row],[Sales]]</f>
        <v>0.3</v>
      </c>
      <c r="W2444" s="3">
        <f>[1]!Table1[[#This Row],[Sales]]-[1]!Table1[[#This Row],[Cost]]-[1]!Table1[[#This Row],[Profit]]</f>
        <v>0</v>
      </c>
      <c r="X2444" s="3">
        <f>[1]!Table1[[#This Row],[Quantity]]*[1]!Table1[[#This Row],[Unit_Price]]</f>
        <v>3000</v>
      </c>
      <c r="Y2444" s="7">
        <f>[1]!Table1[[#This Row],[Gross_Sales]]*[1]!Table1[[#This Row],[Discount]]</f>
        <v>0</v>
      </c>
      <c r="Z2444" s="8">
        <f>[1]!Table1[[#This Row],[Gross_Sales]]*[1]!Table1[[#This Row],[Discount_amount]]</f>
        <v>0</v>
      </c>
      <c r="AA2444" s="6">
        <f>IFERROR([1]!Table1[[#This Row],[Profit]]/[1]!Table1[[#This Row],[Sales]],0)</f>
        <v>0.3</v>
      </c>
      <c r="AB2444" s="3">
        <f>YEAR([1]!Table1[[#This Row],[Order_Date]])</f>
        <v>2024</v>
      </c>
      <c r="AC2444" s="3">
        <f>MONTH([1]!Table1[[#This Row],[Order_Date]])</f>
        <v>7</v>
      </c>
      <c r="AD2444" s="3" t="str">
        <f t="shared" si="114"/>
        <v>Jul</v>
      </c>
      <c r="AE2444" s="3" t="str">
        <f t="shared" si="115"/>
        <v>Q3</v>
      </c>
      <c r="AF2444" s="3" t="str">
        <f t="shared" si="116"/>
        <v>2024-Jul</v>
      </c>
      <c r="AG2444" s="3">
        <f>COUNTIF(C:C,Table1[[#This Row],[Customer_ID]])</f>
        <v>6</v>
      </c>
      <c r="AH2444" s="9" t="e">
        <f>IF([1]!Table1[[#This Row],[Customer_order_count]] &gt;= 10,"FREQUENT",IF([1]!Table1[[#This Row],[Customer_order_count]] &lt;= 10,"REGULAR","OCASSIONAL"))</f>
        <v>#REF!</v>
      </c>
    </row>
    <row r="2445" spans="1:34" x14ac:dyDescent="0.25">
      <c r="A2445" s="10" t="s">
        <v>3300</v>
      </c>
      <c r="B2445" s="11">
        <v>45992</v>
      </c>
      <c r="C2445" s="12" t="s">
        <v>1163</v>
      </c>
      <c r="D2445" s="13" t="s">
        <v>557</v>
      </c>
      <c r="E2445" s="13" t="s">
        <v>3</v>
      </c>
      <c r="F2445" s="14">
        <v>52</v>
      </c>
      <c r="G2445" s="12" t="s">
        <v>295</v>
      </c>
      <c r="H2445" s="12" t="s">
        <v>270</v>
      </c>
      <c r="I2445" s="12" t="s">
        <v>23</v>
      </c>
      <c r="J2445" s="12" t="s">
        <v>24</v>
      </c>
      <c r="K2445" s="12" t="s">
        <v>25</v>
      </c>
      <c r="L2445" s="14">
        <v>2</v>
      </c>
      <c r="M2445" s="14">
        <v>55000</v>
      </c>
      <c r="N2445" s="15">
        <v>0.15</v>
      </c>
      <c r="O2445" s="14">
        <v>93500</v>
      </c>
      <c r="P2445" s="14">
        <v>80000</v>
      </c>
      <c r="Q2445" s="5">
        <f>Table1[[#This Row],[Sales]]-Table1[[#This Row],[Cost]]</f>
        <v>13500</v>
      </c>
      <c r="R2445" s="12" t="s">
        <v>17</v>
      </c>
      <c r="S2445" s="12" t="s">
        <v>10</v>
      </c>
      <c r="T2445" s="12" t="s">
        <v>40</v>
      </c>
      <c r="U2445" s="12" t="s">
        <v>27</v>
      </c>
      <c r="V2445" s="6">
        <f>Table1[[#This Row],[Profit]]/Table1[[#This Row],[Sales]]</f>
        <v>0.14438502673796791</v>
      </c>
      <c r="W2445" s="12">
        <f>[1]!Table1[[#This Row],[Sales]]-[1]!Table1[[#This Row],[Cost]]-[1]!Table1[[#This Row],[Profit]]</f>
        <v>0</v>
      </c>
      <c r="X2445" s="12">
        <f>[1]!Table1[[#This Row],[Quantity]]*[1]!Table1[[#This Row],[Unit_Price]]</f>
        <v>110000</v>
      </c>
      <c r="Y2445" s="16">
        <f>[1]!Table1[[#This Row],[Gross_Sales]]*[1]!Table1[[#This Row],[Discount]]</f>
        <v>16500</v>
      </c>
      <c r="Z2445" s="17">
        <f>[1]!Table1[[#This Row],[Gross_Sales]]*[1]!Table1[[#This Row],[Discount_amount]]</f>
        <v>1815000000</v>
      </c>
      <c r="AA2445" s="15">
        <f>IFERROR([1]!Table1[[#This Row],[Profit]]/[1]!Table1[[#This Row],[Sales]],0)</f>
        <v>0.14438502673796791</v>
      </c>
      <c r="AB2445" s="12">
        <f>YEAR([1]!Table1[[#This Row],[Order_Date]])</f>
        <v>2025</v>
      </c>
      <c r="AC2445" s="12">
        <f>MONTH([1]!Table1[[#This Row],[Order_Date]])</f>
        <v>12</v>
      </c>
      <c r="AD2445" s="12" t="str">
        <f t="shared" si="114"/>
        <v>Dec</v>
      </c>
      <c r="AE2445" s="12" t="str">
        <f t="shared" si="115"/>
        <v>Q4</v>
      </c>
      <c r="AF2445" s="12" t="str">
        <f t="shared" si="116"/>
        <v>2025-Dec</v>
      </c>
      <c r="AG2445" s="12">
        <f>COUNTIF(C:C,Table1[[#This Row],[Customer_ID]])</f>
        <v>15</v>
      </c>
      <c r="AH2445" s="18" t="e">
        <f>IF([1]!Table1[[#This Row],[Customer_order_count]] &gt;= 10,"FREQUENT",IF([1]!Table1[[#This Row],[Customer_order_count]] &lt;= 10,"REGULAR","OCASSIONAL"))</f>
        <v>#REF!</v>
      </c>
    </row>
    <row r="2446" spans="1:34" x14ac:dyDescent="0.25">
      <c r="A2446" s="1" t="s">
        <v>3301</v>
      </c>
      <c r="B2446" s="2">
        <v>45678</v>
      </c>
      <c r="C2446" s="3" t="s">
        <v>838</v>
      </c>
      <c r="D2446" s="4" t="s">
        <v>796</v>
      </c>
      <c r="E2446" s="4" t="s">
        <v>16</v>
      </c>
      <c r="F2446" s="5">
        <v>26</v>
      </c>
      <c r="G2446" s="3" t="s">
        <v>312</v>
      </c>
      <c r="H2446" s="3" t="s">
        <v>276</v>
      </c>
      <c r="I2446" s="3" t="s">
        <v>109</v>
      </c>
      <c r="J2446" s="3" t="s">
        <v>110</v>
      </c>
      <c r="K2446" s="3" t="s">
        <v>8</v>
      </c>
      <c r="L2446" s="5">
        <v>1</v>
      </c>
      <c r="M2446" s="5">
        <v>4000</v>
      </c>
      <c r="N2446" s="6">
        <v>0.1</v>
      </c>
      <c r="O2446" s="5">
        <v>3600</v>
      </c>
      <c r="P2446" s="5">
        <v>2900</v>
      </c>
      <c r="Q2446" s="5">
        <f>Table1[[#This Row],[Sales]]-Table1[[#This Row],[Cost]]</f>
        <v>700</v>
      </c>
      <c r="R2446" s="3" t="s">
        <v>26</v>
      </c>
      <c r="S2446" s="3" t="s">
        <v>10</v>
      </c>
      <c r="T2446" s="3" t="s">
        <v>18</v>
      </c>
      <c r="U2446" s="3" t="s">
        <v>12</v>
      </c>
      <c r="V2446" s="6">
        <f>Table1[[#This Row],[Profit]]/Table1[[#This Row],[Sales]]</f>
        <v>0.19444444444444445</v>
      </c>
      <c r="W2446" s="3">
        <f>[1]!Table1[[#This Row],[Sales]]-[1]!Table1[[#This Row],[Cost]]-[1]!Table1[[#This Row],[Profit]]</f>
        <v>0</v>
      </c>
      <c r="X2446" s="3">
        <f>[1]!Table1[[#This Row],[Quantity]]*[1]!Table1[[#This Row],[Unit_Price]]</f>
        <v>4000</v>
      </c>
      <c r="Y2446" s="7">
        <f>[1]!Table1[[#This Row],[Gross_Sales]]*[1]!Table1[[#This Row],[Discount]]</f>
        <v>400</v>
      </c>
      <c r="Z2446" s="8">
        <f>[1]!Table1[[#This Row],[Gross_Sales]]*[1]!Table1[[#This Row],[Discount_amount]]</f>
        <v>1600000</v>
      </c>
      <c r="AA2446" s="6">
        <f>IFERROR([1]!Table1[[#This Row],[Profit]]/[1]!Table1[[#This Row],[Sales]],0)</f>
        <v>0.19444444444444445</v>
      </c>
      <c r="AB2446" s="3">
        <f>YEAR([1]!Table1[[#This Row],[Order_Date]])</f>
        <v>2025</v>
      </c>
      <c r="AC2446" s="3">
        <f>MONTH([1]!Table1[[#This Row],[Order_Date]])</f>
        <v>1</v>
      </c>
      <c r="AD2446" s="3" t="str">
        <f t="shared" si="114"/>
        <v>Jan</v>
      </c>
      <c r="AE2446" s="3" t="str">
        <f t="shared" si="115"/>
        <v>Q1</v>
      </c>
      <c r="AF2446" s="3" t="str">
        <f t="shared" si="116"/>
        <v>2025-Jan</v>
      </c>
      <c r="AG2446" s="3">
        <f>COUNTIF(C:C,Table1[[#This Row],[Customer_ID]])</f>
        <v>14</v>
      </c>
      <c r="AH2446" s="9" t="e">
        <f>IF([1]!Table1[[#This Row],[Customer_order_count]] &gt;= 10,"FREQUENT",IF([1]!Table1[[#This Row],[Customer_order_count]] &lt;= 10,"REGULAR","OCASSIONAL"))</f>
        <v>#REF!</v>
      </c>
    </row>
    <row r="2447" spans="1:34" x14ac:dyDescent="0.25">
      <c r="A2447" s="10" t="s">
        <v>3302</v>
      </c>
      <c r="B2447" s="11">
        <v>45854</v>
      </c>
      <c r="C2447" s="12" t="s">
        <v>3303</v>
      </c>
      <c r="D2447" s="13" t="s">
        <v>2444</v>
      </c>
      <c r="E2447" s="13" t="s">
        <v>16</v>
      </c>
      <c r="F2447" s="14">
        <v>26</v>
      </c>
      <c r="G2447" s="12" t="s">
        <v>263</v>
      </c>
      <c r="H2447" s="12" t="s">
        <v>5</v>
      </c>
      <c r="I2447" s="12" t="s">
        <v>176</v>
      </c>
      <c r="J2447" s="12" t="s">
        <v>177</v>
      </c>
      <c r="K2447" s="12" t="s">
        <v>25</v>
      </c>
      <c r="L2447" s="14">
        <v>1</v>
      </c>
      <c r="M2447" s="14">
        <v>22000</v>
      </c>
      <c r="N2447" s="15">
        <v>0</v>
      </c>
      <c r="O2447" s="14">
        <v>22000</v>
      </c>
      <c r="P2447" s="14">
        <v>16500</v>
      </c>
      <c r="Q2447" s="5">
        <f>Table1[[#This Row],[Sales]]-Table1[[#This Row],[Cost]]</f>
        <v>5500</v>
      </c>
      <c r="R2447" s="12" t="s">
        <v>26</v>
      </c>
      <c r="S2447" s="12" t="s">
        <v>10</v>
      </c>
      <c r="T2447" s="12" t="s">
        <v>33</v>
      </c>
      <c r="U2447" s="12" t="s">
        <v>12</v>
      </c>
      <c r="V2447" s="6">
        <f>Table1[[#This Row],[Profit]]/Table1[[#This Row],[Sales]]</f>
        <v>0.25</v>
      </c>
      <c r="W2447" s="12">
        <f>[1]!Table1[[#This Row],[Sales]]-[1]!Table1[[#This Row],[Cost]]-[1]!Table1[[#This Row],[Profit]]</f>
        <v>0</v>
      </c>
      <c r="X2447" s="12">
        <f>[1]!Table1[[#This Row],[Quantity]]*[1]!Table1[[#This Row],[Unit_Price]]</f>
        <v>22000</v>
      </c>
      <c r="Y2447" s="16">
        <f>[1]!Table1[[#This Row],[Gross_Sales]]*[1]!Table1[[#This Row],[Discount]]</f>
        <v>0</v>
      </c>
      <c r="Z2447" s="17">
        <f>[1]!Table1[[#This Row],[Gross_Sales]]*[1]!Table1[[#This Row],[Discount_amount]]</f>
        <v>0</v>
      </c>
      <c r="AA2447" s="15">
        <f>IFERROR([1]!Table1[[#This Row],[Profit]]/[1]!Table1[[#This Row],[Sales]],0)</f>
        <v>0.25</v>
      </c>
      <c r="AB2447" s="12">
        <f>YEAR([1]!Table1[[#This Row],[Order_Date]])</f>
        <v>2025</v>
      </c>
      <c r="AC2447" s="12">
        <f>MONTH([1]!Table1[[#This Row],[Order_Date]])</f>
        <v>7</v>
      </c>
      <c r="AD2447" s="12" t="str">
        <f t="shared" si="114"/>
        <v>Jul</v>
      </c>
      <c r="AE2447" s="12" t="str">
        <f t="shared" si="115"/>
        <v>Q3</v>
      </c>
      <c r="AF2447" s="12" t="str">
        <f t="shared" si="116"/>
        <v>2025-Jul</v>
      </c>
      <c r="AG2447" s="12">
        <f>COUNTIF(C:C,Table1[[#This Row],[Customer_ID]])</f>
        <v>3</v>
      </c>
      <c r="AH2447" s="18" t="e">
        <f>IF([1]!Table1[[#This Row],[Customer_order_count]] &gt;= 10,"FREQUENT",IF([1]!Table1[[#This Row],[Customer_order_count]] &lt;= 10,"REGULAR","OCASSIONAL"))</f>
        <v>#REF!</v>
      </c>
    </row>
    <row r="2448" spans="1:34" x14ac:dyDescent="0.25">
      <c r="A2448" s="1" t="s">
        <v>3304</v>
      </c>
      <c r="B2448" s="2">
        <v>45922</v>
      </c>
      <c r="C2448" s="3" t="s">
        <v>303</v>
      </c>
      <c r="D2448" s="4" t="s">
        <v>304</v>
      </c>
      <c r="E2448" s="4" t="s">
        <v>16</v>
      </c>
      <c r="F2448" s="5">
        <v>36</v>
      </c>
      <c r="G2448" s="3" t="s">
        <v>275</v>
      </c>
      <c r="H2448" s="3" t="s">
        <v>276</v>
      </c>
      <c r="I2448" s="3" t="s">
        <v>264</v>
      </c>
      <c r="J2448" s="3" t="s">
        <v>265</v>
      </c>
      <c r="K2448" s="3" t="s">
        <v>46</v>
      </c>
      <c r="L2448" s="5">
        <v>1</v>
      </c>
      <c r="M2448" s="5">
        <v>800</v>
      </c>
      <c r="N2448" s="6">
        <v>0</v>
      </c>
      <c r="O2448" s="5">
        <v>800</v>
      </c>
      <c r="P2448" s="5">
        <v>500</v>
      </c>
      <c r="Q2448" s="5">
        <f>Table1[[#This Row],[Sales]]-Table1[[#This Row],[Cost]]</f>
        <v>300</v>
      </c>
      <c r="R2448" s="3" t="s">
        <v>26</v>
      </c>
      <c r="S2448" s="3" t="s">
        <v>10</v>
      </c>
      <c r="T2448" s="3" t="s">
        <v>33</v>
      </c>
      <c r="U2448" s="3" t="s">
        <v>27</v>
      </c>
      <c r="V2448" s="6">
        <f>Table1[[#This Row],[Profit]]/Table1[[#This Row],[Sales]]</f>
        <v>0.375</v>
      </c>
      <c r="W2448" s="3">
        <f>[1]!Table1[[#This Row],[Sales]]-[1]!Table1[[#This Row],[Cost]]-[1]!Table1[[#This Row],[Profit]]</f>
        <v>0</v>
      </c>
      <c r="X2448" s="3">
        <f>[1]!Table1[[#This Row],[Quantity]]*[1]!Table1[[#This Row],[Unit_Price]]</f>
        <v>800</v>
      </c>
      <c r="Y2448" s="7">
        <f>[1]!Table1[[#This Row],[Gross_Sales]]*[1]!Table1[[#This Row],[Discount]]</f>
        <v>0</v>
      </c>
      <c r="Z2448" s="8">
        <f>[1]!Table1[[#This Row],[Gross_Sales]]*[1]!Table1[[#This Row],[Discount_amount]]</f>
        <v>0</v>
      </c>
      <c r="AA2448" s="6">
        <f>IFERROR([1]!Table1[[#This Row],[Profit]]/[1]!Table1[[#This Row],[Sales]],0)</f>
        <v>0.375</v>
      </c>
      <c r="AB2448" s="3">
        <f>YEAR([1]!Table1[[#This Row],[Order_Date]])</f>
        <v>2025</v>
      </c>
      <c r="AC2448" s="3">
        <f>MONTH([1]!Table1[[#This Row],[Order_Date]])</f>
        <v>9</v>
      </c>
      <c r="AD2448" s="3" t="str">
        <f t="shared" si="114"/>
        <v>Sep</v>
      </c>
      <c r="AE2448" s="3" t="str">
        <f t="shared" si="115"/>
        <v>Q3</v>
      </c>
      <c r="AF2448" s="3" t="str">
        <f t="shared" si="116"/>
        <v>2025-Sep</v>
      </c>
      <c r="AG2448" s="3">
        <f>COUNTIF(C:C,Table1[[#This Row],[Customer_ID]])</f>
        <v>23</v>
      </c>
      <c r="AH2448" s="9" t="e">
        <f>IF([1]!Table1[[#This Row],[Customer_order_count]] &gt;= 10,"FREQUENT",IF([1]!Table1[[#This Row],[Customer_order_count]] &lt;= 10,"REGULAR","OCASSIONAL"))</f>
        <v>#REF!</v>
      </c>
    </row>
    <row r="2449" spans="1:34" x14ac:dyDescent="0.25">
      <c r="A2449" s="10" t="s">
        <v>3305</v>
      </c>
      <c r="B2449" s="11">
        <v>45351</v>
      </c>
      <c r="C2449" s="12" t="s">
        <v>947</v>
      </c>
      <c r="D2449" s="13" t="s">
        <v>948</v>
      </c>
      <c r="E2449" s="13" t="s">
        <v>16</v>
      </c>
      <c r="F2449" s="14">
        <v>33</v>
      </c>
      <c r="G2449" s="12" t="s">
        <v>317</v>
      </c>
      <c r="H2449" s="12" t="s">
        <v>5</v>
      </c>
      <c r="I2449" s="12" t="s">
        <v>89</v>
      </c>
      <c r="J2449" s="12" t="s">
        <v>90</v>
      </c>
      <c r="K2449" s="12" t="s">
        <v>91</v>
      </c>
      <c r="L2449" s="14">
        <v>1</v>
      </c>
      <c r="M2449" s="14">
        <v>35000</v>
      </c>
      <c r="N2449" s="15">
        <v>0.05</v>
      </c>
      <c r="O2449" s="14">
        <v>33250</v>
      </c>
      <c r="P2449" s="14">
        <v>27000</v>
      </c>
      <c r="Q2449" s="5">
        <f>Table1[[#This Row],[Sales]]-Table1[[#This Row],[Cost]]</f>
        <v>6250</v>
      </c>
      <c r="R2449" s="12" t="s">
        <v>26</v>
      </c>
      <c r="S2449" s="12" t="s">
        <v>10</v>
      </c>
      <c r="T2449" s="12" t="s">
        <v>18</v>
      </c>
      <c r="U2449" s="12" t="s">
        <v>27</v>
      </c>
      <c r="V2449" s="6">
        <f>Table1[[#This Row],[Profit]]/Table1[[#This Row],[Sales]]</f>
        <v>0.18796992481203006</v>
      </c>
      <c r="W2449" s="12">
        <f>[1]!Table1[[#This Row],[Sales]]-[1]!Table1[[#This Row],[Cost]]-[1]!Table1[[#This Row],[Profit]]</f>
        <v>0</v>
      </c>
      <c r="X2449" s="12">
        <f>[1]!Table1[[#This Row],[Quantity]]*[1]!Table1[[#This Row],[Unit_Price]]</f>
        <v>35000</v>
      </c>
      <c r="Y2449" s="16">
        <f>[1]!Table1[[#This Row],[Gross_Sales]]*[1]!Table1[[#This Row],[Discount]]</f>
        <v>1750</v>
      </c>
      <c r="Z2449" s="17">
        <f>[1]!Table1[[#This Row],[Gross_Sales]]*[1]!Table1[[#This Row],[Discount_amount]]</f>
        <v>61250000</v>
      </c>
      <c r="AA2449" s="15">
        <f>IFERROR([1]!Table1[[#This Row],[Profit]]/[1]!Table1[[#This Row],[Sales]],0)</f>
        <v>0.18796992481203006</v>
      </c>
      <c r="AB2449" s="12">
        <f>YEAR([1]!Table1[[#This Row],[Order_Date]])</f>
        <v>2024</v>
      </c>
      <c r="AC2449" s="12">
        <f>MONTH([1]!Table1[[#This Row],[Order_Date]])</f>
        <v>2</v>
      </c>
      <c r="AD2449" s="12" t="str">
        <f t="shared" si="114"/>
        <v>Feb</v>
      </c>
      <c r="AE2449" s="12" t="str">
        <f t="shared" si="115"/>
        <v>Q1</v>
      </c>
      <c r="AF2449" s="12" t="str">
        <f t="shared" si="116"/>
        <v>2024-Feb</v>
      </c>
      <c r="AG2449" s="12">
        <f>COUNTIF(C:C,Table1[[#This Row],[Customer_ID]])</f>
        <v>13</v>
      </c>
      <c r="AH2449" s="18" t="e">
        <f>IF([1]!Table1[[#This Row],[Customer_order_count]] &gt;= 10,"FREQUENT",IF([1]!Table1[[#This Row],[Customer_order_count]] &lt;= 10,"REGULAR","OCASSIONAL"))</f>
        <v>#REF!</v>
      </c>
    </row>
    <row r="2450" spans="1:34" x14ac:dyDescent="0.25">
      <c r="A2450" s="1" t="s">
        <v>3306</v>
      </c>
      <c r="B2450" s="2">
        <v>45524</v>
      </c>
      <c r="C2450" s="3" t="s">
        <v>1047</v>
      </c>
      <c r="D2450" s="3" t="s">
        <v>1029</v>
      </c>
      <c r="E2450" s="3" t="s">
        <v>16</v>
      </c>
      <c r="F2450" s="3">
        <v>52</v>
      </c>
      <c r="G2450" s="3" t="s">
        <v>275</v>
      </c>
      <c r="H2450" s="3" t="s">
        <v>276</v>
      </c>
      <c r="I2450" s="3" t="s">
        <v>44</v>
      </c>
      <c r="J2450" s="3" t="s">
        <v>45</v>
      </c>
      <c r="K2450" s="3" t="s">
        <v>46</v>
      </c>
      <c r="L2450" s="3">
        <v>2</v>
      </c>
      <c r="M2450" s="3">
        <v>2500</v>
      </c>
      <c r="N2450" s="3">
        <v>0</v>
      </c>
      <c r="O2450" s="3">
        <v>0</v>
      </c>
      <c r="P2450" s="3">
        <v>3000</v>
      </c>
      <c r="Q2450" s="5">
        <f>Table1[[#This Row],[Sales]]-Table1[[#This Row],[Cost]]</f>
        <v>-3000</v>
      </c>
      <c r="R2450" s="3" t="s">
        <v>9</v>
      </c>
      <c r="S2450" s="3" t="s">
        <v>291</v>
      </c>
      <c r="T2450" s="3" t="s">
        <v>33</v>
      </c>
      <c r="U2450" s="3" t="s">
        <v>27</v>
      </c>
      <c r="V2450" s="3" t="e">
        <f>Table1[[#This Row],[Profit]]/Table1[[#This Row],[Sales]]</f>
        <v>#DIV/0!</v>
      </c>
      <c r="W2450" s="3">
        <f>[1]!Table1[[#This Row],[Sales]]-[1]!Table1[[#This Row],[Cost]]-[1]!Table1[[#This Row],[Profit]]</f>
        <v>-3000</v>
      </c>
      <c r="X2450" s="3">
        <f>[1]!Table1[[#This Row],[Quantity]]*[1]!Table1[[#This Row],[Unit_Price]]</f>
        <v>5000</v>
      </c>
      <c r="Y2450" s="3">
        <f>[1]!Table1[[#This Row],[Gross_Sales]]*[1]!Table1[[#This Row],[Discount]]</f>
        <v>0</v>
      </c>
      <c r="Z2450" s="3">
        <f>[1]!Table1[[#This Row],[Gross_Sales]]*[1]!Table1[[#This Row],[Discount_amount]]</f>
        <v>0</v>
      </c>
      <c r="AA2450" s="3">
        <f>IFERROR([1]!Table1[[#This Row],[Profit]]/[1]!Table1[[#This Row],[Sales]],0)</f>
        <v>0</v>
      </c>
      <c r="AB2450" s="3">
        <f>YEAR([1]!Table1[[#This Row],[Order_Date]])</f>
        <v>2024</v>
      </c>
      <c r="AC2450" s="3">
        <f>MONTH([1]!Table1[[#This Row],[Order_Date]])</f>
        <v>8</v>
      </c>
      <c r="AD2450" s="3" t="str">
        <f t="shared" si="114"/>
        <v>Aug</v>
      </c>
      <c r="AE2450" s="3" t="str">
        <f t="shared" si="115"/>
        <v>Q3</v>
      </c>
      <c r="AF2450" s="3" t="str">
        <f t="shared" si="116"/>
        <v>2024-Aug</v>
      </c>
      <c r="AG2450" s="3">
        <f>COUNTIF(C:C,Table1[[#This Row],[Customer_ID]])</f>
        <v>23</v>
      </c>
      <c r="AH2450" s="9" t="e">
        <f>IF([1]!Table1[[#This Row],[Customer_order_count]] &gt;= 10,"FREQUENT",IF([1]!Table1[[#This Row],[Customer_order_count]] &lt;= 10,"REGULAR","OCASSIONAL"))</f>
        <v>#REF!</v>
      </c>
    </row>
    <row r="2451" spans="1:34" x14ac:dyDescent="0.25">
      <c r="A2451" s="10" t="s">
        <v>201</v>
      </c>
      <c r="B2451" s="11">
        <v>45841</v>
      </c>
      <c r="C2451" s="12" t="s">
        <v>60</v>
      </c>
      <c r="D2451" s="13" t="s">
        <v>61</v>
      </c>
      <c r="E2451" s="13" t="s">
        <v>3</v>
      </c>
      <c r="F2451" s="14">
        <v>37</v>
      </c>
      <c r="G2451" s="12" t="s">
        <v>4</v>
      </c>
      <c r="H2451" s="12" t="s">
        <v>5</v>
      </c>
      <c r="I2451" s="12" t="s">
        <v>81</v>
      </c>
      <c r="J2451" s="12" t="s">
        <v>82</v>
      </c>
      <c r="K2451" s="12" t="s">
        <v>58</v>
      </c>
      <c r="L2451" s="14">
        <v>4</v>
      </c>
      <c r="M2451" s="14">
        <v>3500</v>
      </c>
      <c r="N2451" s="15">
        <v>0.05</v>
      </c>
      <c r="O2451" s="14">
        <v>13300</v>
      </c>
      <c r="P2451" s="14">
        <v>10000</v>
      </c>
      <c r="Q2451" s="5">
        <f>Table1[[#This Row],[Sales]]-Table1[[#This Row],[Cost]]</f>
        <v>3300</v>
      </c>
      <c r="R2451" s="12" t="s">
        <v>26</v>
      </c>
      <c r="S2451" s="12" t="s">
        <v>10</v>
      </c>
      <c r="T2451" s="12" t="s">
        <v>33</v>
      </c>
      <c r="U2451" s="12" t="s">
        <v>19</v>
      </c>
      <c r="V2451" s="6">
        <f>Table1[[#This Row],[Profit]]/Table1[[#This Row],[Sales]]</f>
        <v>0.24812030075187969</v>
      </c>
      <c r="W2451" s="12">
        <f>[1]!Table1[[#This Row],[Sales]]-[1]!Table1[[#This Row],[Cost]]-[1]!Table1[[#This Row],[Profit]]</f>
        <v>0</v>
      </c>
      <c r="X2451" s="12">
        <f>[1]!Table1[[#This Row],[Quantity]]*[1]!Table1[[#This Row],[Unit_Price]]</f>
        <v>14000</v>
      </c>
      <c r="Y2451" s="16">
        <f>[1]!Table1[[#This Row],[Gross_Sales]]*[1]!Table1[[#This Row],[Discount]]</f>
        <v>700</v>
      </c>
      <c r="Z2451" s="17">
        <f>[1]!Table1[[#This Row],[Gross_Sales]]*[1]!Table1[[#This Row],[Discount_amount]]</f>
        <v>9800000</v>
      </c>
      <c r="AA2451" s="15">
        <f>IFERROR([1]!Table1[[#This Row],[Profit]]/[1]!Table1[[#This Row],[Sales]],0)</f>
        <v>0.24812030075187969</v>
      </c>
      <c r="AB2451" s="12">
        <f>YEAR([1]!Table1[[#This Row],[Order_Date]])</f>
        <v>2025</v>
      </c>
      <c r="AC2451" s="12">
        <f>MONTH([1]!Table1[[#This Row],[Order_Date]])</f>
        <v>7</v>
      </c>
      <c r="AD2451" s="12" t="str">
        <f t="shared" si="114"/>
        <v>Jul</v>
      </c>
      <c r="AE2451" s="12" t="str">
        <f t="shared" si="115"/>
        <v>Q3</v>
      </c>
      <c r="AF2451" s="12" t="str">
        <f t="shared" si="116"/>
        <v>2025-Jul</v>
      </c>
      <c r="AG2451" s="12">
        <f>COUNTIF(C:C,Table1[[#This Row],[Customer_ID]])</f>
        <v>2</v>
      </c>
      <c r="AH2451" s="18" t="e">
        <f>IF([1]!Table1[[#This Row],[Customer_order_count]] &gt;= 10,"FREQUENT",IF([1]!Table1[[#This Row],[Customer_order_count]] &lt;= 10,"REGULAR","OCASSIONAL"))</f>
        <v>#REF!</v>
      </c>
    </row>
    <row r="2452" spans="1:34" x14ac:dyDescent="0.25">
      <c r="A2452" s="1" t="s">
        <v>3307</v>
      </c>
      <c r="B2452" s="2">
        <v>45547</v>
      </c>
      <c r="C2452" s="3" t="s">
        <v>467</v>
      </c>
      <c r="D2452" s="4" t="s">
        <v>468</v>
      </c>
      <c r="E2452" s="4" t="s">
        <v>3</v>
      </c>
      <c r="F2452" s="5">
        <v>23</v>
      </c>
      <c r="G2452" s="3" t="s">
        <v>290</v>
      </c>
      <c r="H2452" s="3" t="s">
        <v>276</v>
      </c>
      <c r="I2452" s="3" t="s">
        <v>102</v>
      </c>
      <c r="J2452" s="3" t="s">
        <v>103</v>
      </c>
      <c r="K2452" s="3" t="s">
        <v>25</v>
      </c>
      <c r="L2452" s="5">
        <v>1</v>
      </c>
      <c r="M2452" s="5">
        <v>28000</v>
      </c>
      <c r="N2452" s="6">
        <v>0.15</v>
      </c>
      <c r="O2452" s="5">
        <v>23800</v>
      </c>
      <c r="P2452" s="5">
        <v>21000</v>
      </c>
      <c r="Q2452" s="5">
        <f>Table1[[#This Row],[Sales]]-Table1[[#This Row],[Cost]]</f>
        <v>2800</v>
      </c>
      <c r="R2452" s="3" t="s">
        <v>26</v>
      </c>
      <c r="S2452" s="3" t="s">
        <v>10</v>
      </c>
      <c r="T2452" s="3" t="s">
        <v>33</v>
      </c>
      <c r="U2452" s="3" t="s">
        <v>12</v>
      </c>
      <c r="V2452" s="6">
        <f>Table1[[#This Row],[Profit]]/Table1[[#This Row],[Sales]]</f>
        <v>0.11764705882352941</v>
      </c>
      <c r="W2452" s="3">
        <f>[1]!Table1[[#This Row],[Sales]]-[1]!Table1[[#This Row],[Cost]]-[1]!Table1[[#This Row],[Profit]]</f>
        <v>0</v>
      </c>
      <c r="X2452" s="3">
        <f>[1]!Table1[[#This Row],[Quantity]]*[1]!Table1[[#This Row],[Unit_Price]]</f>
        <v>28000</v>
      </c>
      <c r="Y2452" s="7">
        <f>[1]!Table1[[#This Row],[Gross_Sales]]*[1]!Table1[[#This Row],[Discount]]</f>
        <v>4200</v>
      </c>
      <c r="Z2452" s="8">
        <f>[1]!Table1[[#This Row],[Gross_Sales]]*[1]!Table1[[#This Row],[Discount_amount]]</f>
        <v>117600000</v>
      </c>
      <c r="AA2452" s="6">
        <f>IFERROR([1]!Table1[[#This Row],[Profit]]/[1]!Table1[[#This Row],[Sales]],0)</f>
        <v>0.11764705882352941</v>
      </c>
      <c r="AB2452" s="3">
        <f>YEAR([1]!Table1[[#This Row],[Order_Date]])</f>
        <v>2024</v>
      </c>
      <c r="AC2452" s="3">
        <f>MONTH([1]!Table1[[#This Row],[Order_Date]])</f>
        <v>9</v>
      </c>
      <c r="AD2452" s="3" t="str">
        <f t="shared" si="114"/>
        <v>Sep</v>
      </c>
      <c r="AE2452" s="3" t="str">
        <f t="shared" si="115"/>
        <v>Q3</v>
      </c>
      <c r="AF2452" s="3" t="str">
        <f t="shared" si="116"/>
        <v>2024-Sep</v>
      </c>
      <c r="AG2452" s="3">
        <f>COUNTIF(C:C,Table1[[#This Row],[Customer_ID]])</f>
        <v>13</v>
      </c>
      <c r="AH2452" s="9" t="e">
        <f>IF([1]!Table1[[#This Row],[Customer_order_count]] &gt;= 10,"FREQUENT",IF([1]!Table1[[#This Row],[Customer_order_count]] &lt;= 10,"REGULAR","OCASSIONAL"))</f>
        <v>#REF!</v>
      </c>
    </row>
    <row r="2453" spans="1:34" x14ac:dyDescent="0.25">
      <c r="A2453" s="10" t="s">
        <v>3308</v>
      </c>
      <c r="B2453" s="11">
        <v>45476</v>
      </c>
      <c r="C2453" s="12" t="s">
        <v>3130</v>
      </c>
      <c r="D2453" s="13" t="s">
        <v>1172</v>
      </c>
      <c r="E2453" s="13" t="s">
        <v>3</v>
      </c>
      <c r="F2453" s="14">
        <v>39</v>
      </c>
      <c r="G2453" s="12" t="s">
        <v>290</v>
      </c>
      <c r="H2453" s="12" t="s">
        <v>276</v>
      </c>
      <c r="I2453" s="12" t="s">
        <v>344</v>
      </c>
      <c r="J2453" s="12" t="s">
        <v>345</v>
      </c>
      <c r="K2453" s="12" t="s">
        <v>39</v>
      </c>
      <c r="L2453" s="14">
        <v>1</v>
      </c>
      <c r="M2453" s="14">
        <v>2200</v>
      </c>
      <c r="N2453" s="15">
        <v>0.05</v>
      </c>
      <c r="O2453" s="14">
        <v>2090</v>
      </c>
      <c r="P2453" s="14">
        <v>1400</v>
      </c>
      <c r="Q2453" s="5">
        <f>Table1[[#This Row],[Sales]]-Table1[[#This Row],[Cost]]</f>
        <v>690</v>
      </c>
      <c r="R2453" s="12" t="s">
        <v>26</v>
      </c>
      <c r="S2453" s="12" t="s">
        <v>10</v>
      </c>
      <c r="T2453" s="12" t="s">
        <v>33</v>
      </c>
      <c r="U2453" s="12" t="s">
        <v>19</v>
      </c>
      <c r="V2453" s="6">
        <f>Table1[[#This Row],[Profit]]/Table1[[#This Row],[Sales]]</f>
        <v>0.33014354066985646</v>
      </c>
      <c r="W2453" s="12">
        <f>[1]!Table1[[#This Row],[Sales]]-[1]!Table1[[#This Row],[Cost]]-[1]!Table1[[#This Row],[Profit]]</f>
        <v>0</v>
      </c>
      <c r="X2453" s="12">
        <f>[1]!Table1[[#This Row],[Quantity]]*[1]!Table1[[#This Row],[Unit_Price]]</f>
        <v>2200</v>
      </c>
      <c r="Y2453" s="16">
        <f>[1]!Table1[[#This Row],[Gross_Sales]]*[1]!Table1[[#This Row],[Discount]]</f>
        <v>110</v>
      </c>
      <c r="Z2453" s="17">
        <f>[1]!Table1[[#This Row],[Gross_Sales]]*[1]!Table1[[#This Row],[Discount_amount]]</f>
        <v>242000</v>
      </c>
      <c r="AA2453" s="15">
        <f>IFERROR([1]!Table1[[#This Row],[Profit]]/[1]!Table1[[#This Row],[Sales]],0)</f>
        <v>0.33014354066985646</v>
      </c>
      <c r="AB2453" s="12">
        <f>YEAR([1]!Table1[[#This Row],[Order_Date]])</f>
        <v>2024</v>
      </c>
      <c r="AC2453" s="12">
        <f>MONTH([1]!Table1[[#This Row],[Order_Date]])</f>
        <v>7</v>
      </c>
      <c r="AD2453" s="12" t="str">
        <f t="shared" si="114"/>
        <v>Jul</v>
      </c>
      <c r="AE2453" s="12" t="str">
        <f t="shared" si="115"/>
        <v>Q3</v>
      </c>
      <c r="AF2453" s="12" t="str">
        <f t="shared" si="116"/>
        <v>2024-Jul</v>
      </c>
      <c r="AG2453" s="12">
        <f>COUNTIF(C:C,Table1[[#This Row],[Customer_ID]])</f>
        <v>3</v>
      </c>
      <c r="AH2453" s="18" t="e">
        <f>IF([1]!Table1[[#This Row],[Customer_order_count]] &gt;= 10,"FREQUENT",IF([1]!Table1[[#This Row],[Customer_order_count]] &lt;= 10,"REGULAR","OCASSIONAL"))</f>
        <v>#REF!</v>
      </c>
    </row>
    <row r="2454" spans="1:34" x14ac:dyDescent="0.25">
      <c r="A2454" s="1" t="s">
        <v>3309</v>
      </c>
      <c r="B2454" s="2">
        <v>45962</v>
      </c>
      <c r="C2454" s="3" t="s">
        <v>388</v>
      </c>
      <c r="D2454" s="4" t="s">
        <v>389</v>
      </c>
      <c r="E2454" s="4" t="s">
        <v>3</v>
      </c>
      <c r="F2454" s="5">
        <v>41</v>
      </c>
      <c r="G2454" s="3" t="s">
        <v>280</v>
      </c>
      <c r="H2454" s="3" t="s">
        <v>270</v>
      </c>
      <c r="I2454" s="3" t="s">
        <v>89</v>
      </c>
      <c r="J2454" s="3" t="s">
        <v>90</v>
      </c>
      <c r="K2454" s="3" t="s">
        <v>91</v>
      </c>
      <c r="L2454" s="5">
        <v>1</v>
      </c>
      <c r="M2454" s="5">
        <v>35000</v>
      </c>
      <c r="N2454" s="6">
        <v>0.05</v>
      </c>
      <c r="O2454" s="5">
        <v>33250</v>
      </c>
      <c r="P2454" s="5">
        <v>27000</v>
      </c>
      <c r="Q2454" s="5">
        <f>Table1[[#This Row],[Sales]]-Table1[[#This Row],[Cost]]</f>
        <v>6250</v>
      </c>
      <c r="R2454" s="3" t="s">
        <v>98</v>
      </c>
      <c r="S2454" s="3" t="s">
        <v>10</v>
      </c>
      <c r="T2454" s="3" t="s">
        <v>40</v>
      </c>
      <c r="U2454" s="3" t="s">
        <v>12</v>
      </c>
      <c r="V2454" s="6">
        <f>Table1[[#This Row],[Profit]]/Table1[[#This Row],[Sales]]</f>
        <v>0.18796992481203006</v>
      </c>
      <c r="W2454" s="3">
        <f>[1]!Table1[[#This Row],[Sales]]-[1]!Table1[[#This Row],[Cost]]-[1]!Table1[[#This Row],[Profit]]</f>
        <v>0</v>
      </c>
      <c r="X2454" s="3">
        <f>[1]!Table1[[#This Row],[Quantity]]*[1]!Table1[[#This Row],[Unit_Price]]</f>
        <v>35000</v>
      </c>
      <c r="Y2454" s="7">
        <f>[1]!Table1[[#This Row],[Gross_Sales]]*[1]!Table1[[#This Row],[Discount]]</f>
        <v>1750</v>
      </c>
      <c r="Z2454" s="8">
        <f>[1]!Table1[[#This Row],[Gross_Sales]]*[1]!Table1[[#This Row],[Discount_amount]]</f>
        <v>61250000</v>
      </c>
      <c r="AA2454" s="6">
        <f>IFERROR([1]!Table1[[#This Row],[Profit]]/[1]!Table1[[#This Row],[Sales]],0)</f>
        <v>0.18796992481203006</v>
      </c>
      <c r="AB2454" s="3">
        <f>YEAR([1]!Table1[[#This Row],[Order_Date]])</f>
        <v>2025</v>
      </c>
      <c r="AC2454" s="3">
        <f>MONTH([1]!Table1[[#This Row],[Order_Date]])</f>
        <v>11</v>
      </c>
      <c r="AD2454" s="3" t="str">
        <f t="shared" si="114"/>
        <v>Nov</v>
      </c>
      <c r="AE2454" s="3" t="str">
        <f t="shared" si="115"/>
        <v>Q4</v>
      </c>
      <c r="AF2454" s="3" t="str">
        <f t="shared" si="116"/>
        <v>2025-Nov</v>
      </c>
      <c r="AG2454" s="3">
        <f>COUNTIF(C:C,Table1[[#This Row],[Customer_ID]])</f>
        <v>9</v>
      </c>
      <c r="AH2454" s="9" t="e">
        <f>IF([1]!Table1[[#This Row],[Customer_order_count]] &gt;= 10,"FREQUENT",IF([1]!Table1[[#This Row],[Customer_order_count]] &lt;= 10,"REGULAR","OCASSIONAL"))</f>
        <v>#REF!</v>
      </c>
    </row>
    <row r="2455" spans="1:34" x14ac:dyDescent="0.25">
      <c r="A2455" s="10" t="s">
        <v>3310</v>
      </c>
      <c r="B2455" s="11">
        <v>45699</v>
      </c>
      <c r="C2455" s="12" t="s">
        <v>450</v>
      </c>
      <c r="D2455" s="13" t="s">
        <v>451</v>
      </c>
      <c r="E2455" s="13" t="s">
        <v>16</v>
      </c>
      <c r="F2455" s="14">
        <v>53</v>
      </c>
      <c r="G2455" s="12" t="s">
        <v>284</v>
      </c>
      <c r="H2455" s="12" t="s">
        <v>285</v>
      </c>
      <c r="I2455" s="12" t="s">
        <v>143</v>
      </c>
      <c r="J2455" s="12" t="s">
        <v>144</v>
      </c>
      <c r="K2455" s="12" t="s">
        <v>76</v>
      </c>
      <c r="L2455" s="14">
        <v>3</v>
      </c>
      <c r="M2455" s="14">
        <v>700</v>
      </c>
      <c r="N2455" s="15">
        <v>0.15</v>
      </c>
      <c r="O2455" s="14">
        <v>1785</v>
      </c>
      <c r="P2455" s="14">
        <v>1710</v>
      </c>
      <c r="Q2455" s="5">
        <f>Table1[[#This Row],[Sales]]-Table1[[#This Row],[Cost]]</f>
        <v>75</v>
      </c>
      <c r="R2455" s="12" t="s">
        <v>9</v>
      </c>
      <c r="S2455" s="12" t="s">
        <v>10</v>
      </c>
      <c r="T2455" s="12" t="s">
        <v>18</v>
      </c>
      <c r="U2455" s="12" t="s">
        <v>19</v>
      </c>
      <c r="V2455" s="6">
        <f>Table1[[#This Row],[Profit]]/Table1[[#This Row],[Sales]]</f>
        <v>4.2016806722689079E-2</v>
      </c>
      <c r="W2455" s="12">
        <f>[1]!Table1[[#This Row],[Sales]]-[1]!Table1[[#This Row],[Cost]]-[1]!Table1[[#This Row],[Profit]]</f>
        <v>0</v>
      </c>
      <c r="X2455" s="12">
        <f>[1]!Table1[[#This Row],[Quantity]]*[1]!Table1[[#This Row],[Unit_Price]]</f>
        <v>2100</v>
      </c>
      <c r="Y2455" s="16">
        <f>[1]!Table1[[#This Row],[Gross_Sales]]*[1]!Table1[[#This Row],[Discount]]</f>
        <v>315</v>
      </c>
      <c r="Z2455" s="17">
        <f>[1]!Table1[[#This Row],[Gross_Sales]]*[1]!Table1[[#This Row],[Discount_amount]]</f>
        <v>661500</v>
      </c>
      <c r="AA2455" s="15">
        <f>IFERROR([1]!Table1[[#This Row],[Profit]]/[1]!Table1[[#This Row],[Sales]],0)</f>
        <v>4.2016806722689079E-2</v>
      </c>
      <c r="AB2455" s="12">
        <f>YEAR([1]!Table1[[#This Row],[Order_Date]])</f>
        <v>2025</v>
      </c>
      <c r="AC2455" s="12">
        <f>MONTH([1]!Table1[[#This Row],[Order_Date]])</f>
        <v>2</v>
      </c>
      <c r="AD2455" s="12" t="str">
        <f t="shared" si="114"/>
        <v>Feb</v>
      </c>
      <c r="AE2455" s="12" t="str">
        <f t="shared" si="115"/>
        <v>Q1</v>
      </c>
      <c r="AF2455" s="12" t="str">
        <f t="shared" si="116"/>
        <v>2025-Feb</v>
      </c>
      <c r="AG2455" s="12">
        <f>COUNTIF(C:C,Table1[[#This Row],[Customer_ID]])</f>
        <v>4</v>
      </c>
      <c r="AH2455" s="18" t="e">
        <f>IF([1]!Table1[[#This Row],[Customer_order_count]] &gt;= 10,"FREQUENT",IF([1]!Table1[[#This Row],[Customer_order_count]] &lt;= 10,"REGULAR","OCASSIONAL"))</f>
        <v>#REF!</v>
      </c>
    </row>
    <row r="2456" spans="1:34" x14ac:dyDescent="0.25">
      <c r="A2456" s="1" t="s">
        <v>3311</v>
      </c>
      <c r="B2456" s="2">
        <v>45370</v>
      </c>
      <c r="C2456" s="3" t="s">
        <v>705</v>
      </c>
      <c r="D2456" s="4" t="s">
        <v>642</v>
      </c>
      <c r="E2456" s="4" t="s">
        <v>16</v>
      </c>
      <c r="F2456" s="5">
        <v>27</v>
      </c>
      <c r="G2456" s="3" t="s">
        <v>280</v>
      </c>
      <c r="H2456" s="3" t="s">
        <v>270</v>
      </c>
      <c r="I2456" s="3" t="s">
        <v>37</v>
      </c>
      <c r="J2456" s="3" t="s">
        <v>38</v>
      </c>
      <c r="K2456" s="3" t="s">
        <v>39</v>
      </c>
      <c r="L2456" s="5">
        <v>2</v>
      </c>
      <c r="M2456" s="5">
        <v>900</v>
      </c>
      <c r="N2456" s="6">
        <v>0.1</v>
      </c>
      <c r="O2456" s="5">
        <v>1620</v>
      </c>
      <c r="P2456" s="5">
        <v>1100</v>
      </c>
      <c r="Q2456" s="5">
        <f>Table1[[#This Row],[Sales]]-Table1[[#This Row],[Cost]]</f>
        <v>520</v>
      </c>
      <c r="R2456" s="3" t="s">
        <v>77</v>
      </c>
      <c r="S2456" s="3" t="s">
        <v>10</v>
      </c>
      <c r="T2456" s="3" t="s">
        <v>18</v>
      </c>
      <c r="U2456" s="3" t="s">
        <v>27</v>
      </c>
      <c r="V2456" s="6">
        <f>Table1[[#This Row],[Profit]]/Table1[[#This Row],[Sales]]</f>
        <v>0.32098765432098764</v>
      </c>
      <c r="W2456" s="3">
        <f>[1]!Table1[[#This Row],[Sales]]-[1]!Table1[[#This Row],[Cost]]-[1]!Table1[[#This Row],[Profit]]</f>
        <v>0</v>
      </c>
      <c r="X2456" s="3">
        <f>[1]!Table1[[#This Row],[Quantity]]*[1]!Table1[[#This Row],[Unit_Price]]</f>
        <v>1800</v>
      </c>
      <c r="Y2456" s="7">
        <f>[1]!Table1[[#This Row],[Gross_Sales]]*[1]!Table1[[#This Row],[Discount]]</f>
        <v>180</v>
      </c>
      <c r="Z2456" s="8">
        <f>[1]!Table1[[#This Row],[Gross_Sales]]*[1]!Table1[[#This Row],[Discount_amount]]</f>
        <v>324000</v>
      </c>
      <c r="AA2456" s="6">
        <f>IFERROR([1]!Table1[[#This Row],[Profit]]/[1]!Table1[[#This Row],[Sales]],0)</f>
        <v>0.32098765432098764</v>
      </c>
      <c r="AB2456" s="3">
        <f>YEAR([1]!Table1[[#This Row],[Order_Date]])</f>
        <v>2024</v>
      </c>
      <c r="AC2456" s="3">
        <f>MONTH([1]!Table1[[#This Row],[Order_Date]])</f>
        <v>3</v>
      </c>
      <c r="AD2456" s="3" t="str">
        <f t="shared" si="114"/>
        <v>Mar</v>
      </c>
      <c r="AE2456" s="3" t="str">
        <f t="shared" si="115"/>
        <v>Q1</v>
      </c>
      <c r="AF2456" s="3" t="str">
        <f t="shared" si="116"/>
        <v>2024-Mar</v>
      </c>
      <c r="AG2456" s="3">
        <f>COUNTIF(C:C,Table1[[#This Row],[Customer_ID]])</f>
        <v>26</v>
      </c>
      <c r="AH2456" s="9" t="e">
        <f>IF([1]!Table1[[#This Row],[Customer_order_count]] &gt;= 10,"FREQUENT",IF([1]!Table1[[#This Row],[Customer_order_count]] &lt;= 10,"REGULAR","OCASSIONAL"))</f>
        <v>#REF!</v>
      </c>
    </row>
    <row r="2457" spans="1:34" x14ac:dyDescent="0.25">
      <c r="A2457" s="10" t="s">
        <v>3312</v>
      </c>
      <c r="B2457" s="11">
        <v>46014</v>
      </c>
      <c r="C2457" s="12" t="s">
        <v>705</v>
      </c>
      <c r="D2457" s="13" t="s">
        <v>642</v>
      </c>
      <c r="E2457" s="13" t="s">
        <v>16</v>
      </c>
      <c r="F2457" s="14">
        <v>27</v>
      </c>
      <c r="G2457" s="12" t="s">
        <v>280</v>
      </c>
      <c r="H2457" s="12" t="s">
        <v>270</v>
      </c>
      <c r="I2457" s="12" t="s">
        <v>264</v>
      </c>
      <c r="J2457" s="12" t="s">
        <v>265</v>
      </c>
      <c r="K2457" s="12" t="s">
        <v>46</v>
      </c>
      <c r="L2457" s="14">
        <v>2</v>
      </c>
      <c r="M2457" s="14">
        <v>800</v>
      </c>
      <c r="N2457" s="15">
        <v>0.05</v>
      </c>
      <c r="O2457" s="14">
        <v>1520</v>
      </c>
      <c r="P2457" s="14">
        <v>1000</v>
      </c>
      <c r="Q2457" s="5">
        <f>Table1[[#This Row],[Sales]]-Table1[[#This Row],[Cost]]</f>
        <v>520</v>
      </c>
      <c r="R2457" s="12" t="s">
        <v>77</v>
      </c>
      <c r="S2457" s="12" t="s">
        <v>10</v>
      </c>
      <c r="T2457" s="12" t="s">
        <v>40</v>
      </c>
      <c r="U2457" s="12" t="s">
        <v>27</v>
      </c>
      <c r="V2457" s="6">
        <f>Table1[[#This Row],[Profit]]/Table1[[#This Row],[Sales]]</f>
        <v>0.34210526315789475</v>
      </c>
      <c r="W2457" s="12">
        <f>[1]!Table1[[#This Row],[Sales]]-[1]!Table1[[#This Row],[Cost]]-[1]!Table1[[#This Row],[Profit]]</f>
        <v>0</v>
      </c>
      <c r="X2457" s="12">
        <f>[1]!Table1[[#This Row],[Quantity]]*[1]!Table1[[#This Row],[Unit_Price]]</f>
        <v>1600</v>
      </c>
      <c r="Y2457" s="16">
        <f>[1]!Table1[[#This Row],[Gross_Sales]]*[1]!Table1[[#This Row],[Discount]]</f>
        <v>80</v>
      </c>
      <c r="Z2457" s="17">
        <f>[1]!Table1[[#This Row],[Gross_Sales]]*[1]!Table1[[#This Row],[Discount_amount]]</f>
        <v>128000</v>
      </c>
      <c r="AA2457" s="15">
        <f>IFERROR([1]!Table1[[#This Row],[Profit]]/[1]!Table1[[#This Row],[Sales]],0)</f>
        <v>0.34210526315789475</v>
      </c>
      <c r="AB2457" s="12">
        <f>YEAR([1]!Table1[[#This Row],[Order_Date]])</f>
        <v>2025</v>
      </c>
      <c r="AC2457" s="12">
        <f>MONTH([1]!Table1[[#This Row],[Order_Date]])</f>
        <v>12</v>
      </c>
      <c r="AD2457" s="12" t="str">
        <f t="shared" si="114"/>
        <v>Dec</v>
      </c>
      <c r="AE2457" s="12" t="str">
        <f t="shared" si="115"/>
        <v>Q4</v>
      </c>
      <c r="AF2457" s="12" t="str">
        <f t="shared" si="116"/>
        <v>2025-Dec</v>
      </c>
      <c r="AG2457" s="12">
        <f>COUNTIF(C:C,Table1[[#This Row],[Customer_ID]])</f>
        <v>26</v>
      </c>
      <c r="AH2457" s="18" t="e">
        <f>IF([1]!Table1[[#This Row],[Customer_order_count]] &gt;= 10,"FREQUENT",IF([1]!Table1[[#This Row],[Customer_order_count]] &lt;= 10,"REGULAR","OCASSIONAL"))</f>
        <v>#REF!</v>
      </c>
    </row>
    <row r="2458" spans="1:34" x14ac:dyDescent="0.25">
      <c r="A2458" s="1" t="s">
        <v>3313</v>
      </c>
      <c r="B2458" s="2">
        <v>45746</v>
      </c>
      <c r="C2458" s="3" t="s">
        <v>2864</v>
      </c>
      <c r="D2458" s="4" t="s">
        <v>2865</v>
      </c>
      <c r="E2458" s="4" t="s">
        <v>3</v>
      </c>
      <c r="F2458" s="5">
        <v>27</v>
      </c>
      <c r="G2458" s="3" t="s">
        <v>295</v>
      </c>
      <c r="H2458" s="3" t="s">
        <v>270</v>
      </c>
      <c r="I2458" s="3" t="s">
        <v>109</v>
      </c>
      <c r="J2458" s="3" t="s">
        <v>110</v>
      </c>
      <c r="K2458" s="3" t="s">
        <v>8</v>
      </c>
      <c r="L2458" s="5">
        <v>1</v>
      </c>
      <c r="M2458" s="5">
        <v>4000</v>
      </c>
      <c r="N2458" s="6">
        <v>0.1</v>
      </c>
      <c r="O2458" s="5">
        <v>3600</v>
      </c>
      <c r="P2458" s="5">
        <v>2900</v>
      </c>
      <c r="Q2458" s="5">
        <f>Table1[[#This Row],[Sales]]-Table1[[#This Row],[Cost]]</f>
        <v>700</v>
      </c>
      <c r="R2458" s="3" t="s">
        <v>26</v>
      </c>
      <c r="S2458" s="3" t="s">
        <v>10</v>
      </c>
      <c r="T2458" s="3" t="s">
        <v>18</v>
      </c>
      <c r="U2458" s="3" t="s">
        <v>19</v>
      </c>
      <c r="V2458" s="6">
        <f>Table1[[#This Row],[Profit]]/Table1[[#This Row],[Sales]]</f>
        <v>0.19444444444444445</v>
      </c>
      <c r="W2458" s="3">
        <f>[1]!Table1[[#This Row],[Sales]]-[1]!Table1[[#This Row],[Cost]]-[1]!Table1[[#This Row],[Profit]]</f>
        <v>0</v>
      </c>
      <c r="X2458" s="3">
        <f>[1]!Table1[[#This Row],[Quantity]]*[1]!Table1[[#This Row],[Unit_Price]]</f>
        <v>4000</v>
      </c>
      <c r="Y2458" s="7">
        <f>[1]!Table1[[#This Row],[Gross_Sales]]*[1]!Table1[[#This Row],[Discount]]</f>
        <v>400</v>
      </c>
      <c r="Z2458" s="8">
        <f>[1]!Table1[[#This Row],[Gross_Sales]]*[1]!Table1[[#This Row],[Discount_amount]]</f>
        <v>1600000</v>
      </c>
      <c r="AA2458" s="6">
        <f>IFERROR([1]!Table1[[#This Row],[Profit]]/[1]!Table1[[#This Row],[Sales]],0)</f>
        <v>0.19444444444444445</v>
      </c>
      <c r="AB2458" s="3">
        <f>YEAR([1]!Table1[[#This Row],[Order_Date]])</f>
        <v>2025</v>
      </c>
      <c r="AC2458" s="3">
        <f>MONTH([1]!Table1[[#This Row],[Order_Date]])</f>
        <v>3</v>
      </c>
      <c r="AD2458" s="3" t="str">
        <f t="shared" si="114"/>
        <v>Mar</v>
      </c>
      <c r="AE2458" s="3" t="str">
        <f t="shared" si="115"/>
        <v>Q1</v>
      </c>
      <c r="AF2458" s="3" t="str">
        <f t="shared" si="116"/>
        <v>2025-Mar</v>
      </c>
      <c r="AG2458" s="3">
        <f>COUNTIF(C:C,Table1[[#This Row],[Customer_ID]])</f>
        <v>2</v>
      </c>
      <c r="AH2458" s="9" t="e">
        <f>IF([1]!Table1[[#This Row],[Customer_order_count]] &gt;= 10,"FREQUENT",IF([1]!Table1[[#This Row],[Customer_order_count]] &lt;= 10,"REGULAR","OCASSIONAL"))</f>
        <v>#REF!</v>
      </c>
    </row>
    <row r="2459" spans="1:34" x14ac:dyDescent="0.25">
      <c r="A2459" s="10" t="s">
        <v>3314</v>
      </c>
      <c r="B2459" s="11">
        <v>45856</v>
      </c>
      <c r="C2459" s="12" t="s">
        <v>1001</v>
      </c>
      <c r="D2459" s="13" t="s">
        <v>1002</v>
      </c>
      <c r="E2459" s="13" t="s">
        <v>16</v>
      </c>
      <c r="F2459" s="14">
        <v>49</v>
      </c>
      <c r="G2459" s="12" t="s">
        <v>280</v>
      </c>
      <c r="H2459" s="12" t="s">
        <v>270</v>
      </c>
      <c r="I2459" s="12" t="s">
        <v>344</v>
      </c>
      <c r="J2459" s="12" t="s">
        <v>345</v>
      </c>
      <c r="K2459" s="12" t="s">
        <v>39</v>
      </c>
      <c r="L2459" s="14">
        <v>4</v>
      </c>
      <c r="M2459" s="14">
        <v>2200</v>
      </c>
      <c r="N2459" s="15">
        <v>0.05</v>
      </c>
      <c r="O2459" s="14">
        <v>8360</v>
      </c>
      <c r="P2459" s="14">
        <v>5600</v>
      </c>
      <c r="Q2459" s="5">
        <f>Table1[[#This Row],[Sales]]-Table1[[#This Row],[Cost]]</f>
        <v>2760</v>
      </c>
      <c r="R2459" s="12" t="s">
        <v>77</v>
      </c>
      <c r="S2459" s="12" t="s">
        <v>10</v>
      </c>
      <c r="T2459" s="12" t="s">
        <v>33</v>
      </c>
      <c r="U2459" s="12" t="s">
        <v>27</v>
      </c>
      <c r="V2459" s="6">
        <f>Table1[[#This Row],[Profit]]/Table1[[#This Row],[Sales]]</f>
        <v>0.33014354066985646</v>
      </c>
      <c r="W2459" s="12">
        <f>[1]!Table1[[#This Row],[Sales]]-[1]!Table1[[#This Row],[Cost]]-[1]!Table1[[#This Row],[Profit]]</f>
        <v>0</v>
      </c>
      <c r="X2459" s="12">
        <f>[1]!Table1[[#This Row],[Quantity]]*[1]!Table1[[#This Row],[Unit_Price]]</f>
        <v>8800</v>
      </c>
      <c r="Y2459" s="16">
        <f>[1]!Table1[[#This Row],[Gross_Sales]]*[1]!Table1[[#This Row],[Discount]]</f>
        <v>440</v>
      </c>
      <c r="Z2459" s="17">
        <f>[1]!Table1[[#This Row],[Gross_Sales]]*[1]!Table1[[#This Row],[Discount_amount]]</f>
        <v>3872000</v>
      </c>
      <c r="AA2459" s="15">
        <f>IFERROR([1]!Table1[[#This Row],[Profit]]/[1]!Table1[[#This Row],[Sales]],0)</f>
        <v>0.33014354066985646</v>
      </c>
      <c r="AB2459" s="12">
        <f>YEAR([1]!Table1[[#This Row],[Order_Date]])</f>
        <v>2025</v>
      </c>
      <c r="AC2459" s="12">
        <f>MONTH([1]!Table1[[#This Row],[Order_Date]])</f>
        <v>7</v>
      </c>
      <c r="AD2459" s="12" t="str">
        <f t="shared" si="114"/>
        <v>Jul</v>
      </c>
      <c r="AE2459" s="12" t="str">
        <f t="shared" si="115"/>
        <v>Q3</v>
      </c>
      <c r="AF2459" s="12" t="str">
        <f t="shared" si="116"/>
        <v>2025-Jul</v>
      </c>
      <c r="AG2459" s="12">
        <f>COUNTIF(C:C,Table1[[#This Row],[Customer_ID]])</f>
        <v>16</v>
      </c>
      <c r="AH2459" s="18" t="e">
        <f>IF([1]!Table1[[#This Row],[Customer_order_count]] &gt;= 10,"FREQUENT",IF([1]!Table1[[#This Row],[Customer_order_count]] &lt;= 10,"REGULAR","OCASSIONAL"))</f>
        <v>#REF!</v>
      </c>
    </row>
    <row r="2460" spans="1:34" x14ac:dyDescent="0.25">
      <c r="A2460" s="1" t="s">
        <v>3315</v>
      </c>
      <c r="B2460" s="2">
        <v>45565</v>
      </c>
      <c r="C2460" s="3" t="s">
        <v>1624</v>
      </c>
      <c r="D2460" s="4" t="s">
        <v>1625</v>
      </c>
      <c r="E2460" s="4" t="s">
        <v>3</v>
      </c>
      <c r="F2460" s="5">
        <v>47</v>
      </c>
      <c r="G2460" s="3" t="s">
        <v>284</v>
      </c>
      <c r="H2460" s="3" t="s">
        <v>285</v>
      </c>
      <c r="I2460" s="3" t="s">
        <v>68</v>
      </c>
      <c r="J2460" s="3" t="s">
        <v>69</v>
      </c>
      <c r="K2460" s="3" t="s">
        <v>39</v>
      </c>
      <c r="L2460" s="5">
        <v>3</v>
      </c>
      <c r="M2460" s="5">
        <v>3500</v>
      </c>
      <c r="N2460" s="6">
        <v>0.05</v>
      </c>
      <c r="O2460" s="5">
        <v>9975</v>
      </c>
      <c r="P2460" s="5">
        <v>6900</v>
      </c>
      <c r="Q2460" s="5">
        <f>Table1[[#This Row],[Sales]]-Table1[[#This Row],[Cost]]</f>
        <v>3075</v>
      </c>
      <c r="R2460" s="3" t="s">
        <v>9</v>
      </c>
      <c r="S2460" s="3" t="s">
        <v>10</v>
      </c>
      <c r="T2460" s="3" t="s">
        <v>33</v>
      </c>
      <c r="U2460" s="3" t="s">
        <v>12</v>
      </c>
      <c r="V2460" s="6">
        <f>Table1[[#This Row],[Profit]]/Table1[[#This Row],[Sales]]</f>
        <v>0.30827067669172931</v>
      </c>
      <c r="W2460" s="3">
        <f>[1]!Table1[[#This Row],[Sales]]-[1]!Table1[[#This Row],[Cost]]-[1]!Table1[[#This Row],[Profit]]</f>
        <v>0</v>
      </c>
      <c r="X2460" s="3">
        <f>[1]!Table1[[#This Row],[Quantity]]*[1]!Table1[[#This Row],[Unit_Price]]</f>
        <v>10500</v>
      </c>
      <c r="Y2460" s="7">
        <f>[1]!Table1[[#This Row],[Gross_Sales]]*[1]!Table1[[#This Row],[Discount]]</f>
        <v>525</v>
      </c>
      <c r="Z2460" s="8">
        <f>[1]!Table1[[#This Row],[Gross_Sales]]*[1]!Table1[[#This Row],[Discount_amount]]</f>
        <v>5512500</v>
      </c>
      <c r="AA2460" s="6">
        <f>IFERROR([1]!Table1[[#This Row],[Profit]]/[1]!Table1[[#This Row],[Sales]],0)</f>
        <v>0.30827067669172931</v>
      </c>
      <c r="AB2460" s="3">
        <f>YEAR([1]!Table1[[#This Row],[Order_Date]])</f>
        <v>2024</v>
      </c>
      <c r="AC2460" s="3">
        <f>MONTH([1]!Table1[[#This Row],[Order_Date]])</f>
        <v>9</v>
      </c>
      <c r="AD2460" s="3" t="str">
        <f t="shared" si="114"/>
        <v>Sep</v>
      </c>
      <c r="AE2460" s="3" t="str">
        <f t="shared" si="115"/>
        <v>Q3</v>
      </c>
      <c r="AF2460" s="3" t="str">
        <f t="shared" si="116"/>
        <v>2024-Sep</v>
      </c>
      <c r="AG2460" s="3">
        <f>COUNTIF(C:C,Table1[[#This Row],[Customer_ID]])</f>
        <v>8</v>
      </c>
      <c r="AH2460" s="9" t="e">
        <f>IF([1]!Table1[[#This Row],[Customer_order_count]] &gt;= 10,"FREQUENT",IF([1]!Table1[[#This Row],[Customer_order_count]] &lt;= 10,"REGULAR","OCASSIONAL"))</f>
        <v>#REF!</v>
      </c>
    </row>
    <row r="2461" spans="1:34" x14ac:dyDescent="0.25">
      <c r="A2461" s="10" t="s">
        <v>3316</v>
      </c>
      <c r="B2461" s="11">
        <v>45347</v>
      </c>
      <c r="C2461" s="12" t="s">
        <v>538</v>
      </c>
      <c r="D2461" s="13" t="s">
        <v>362</v>
      </c>
      <c r="E2461" s="13" t="s">
        <v>16</v>
      </c>
      <c r="F2461" s="14">
        <v>31</v>
      </c>
      <c r="G2461" s="12" t="s">
        <v>290</v>
      </c>
      <c r="H2461" s="12" t="s">
        <v>276</v>
      </c>
      <c r="I2461" s="12" t="s">
        <v>264</v>
      </c>
      <c r="J2461" s="12" t="s">
        <v>265</v>
      </c>
      <c r="K2461" s="12" t="s">
        <v>46</v>
      </c>
      <c r="L2461" s="14">
        <v>4</v>
      </c>
      <c r="M2461" s="14">
        <v>800</v>
      </c>
      <c r="N2461" s="15">
        <v>0.05</v>
      </c>
      <c r="O2461" s="14">
        <v>3040</v>
      </c>
      <c r="P2461" s="14">
        <v>2000</v>
      </c>
      <c r="Q2461" s="5">
        <f>Table1[[#This Row],[Sales]]-Table1[[#This Row],[Cost]]</f>
        <v>1040</v>
      </c>
      <c r="R2461" s="12" t="s">
        <v>77</v>
      </c>
      <c r="S2461" s="12" t="s">
        <v>10</v>
      </c>
      <c r="T2461" s="12" t="s">
        <v>18</v>
      </c>
      <c r="U2461" s="12" t="s">
        <v>12</v>
      </c>
      <c r="V2461" s="6">
        <f>Table1[[#This Row],[Profit]]/Table1[[#This Row],[Sales]]</f>
        <v>0.34210526315789475</v>
      </c>
      <c r="W2461" s="12">
        <f>[1]!Table1[[#This Row],[Sales]]-[1]!Table1[[#This Row],[Cost]]-[1]!Table1[[#This Row],[Profit]]</f>
        <v>0</v>
      </c>
      <c r="X2461" s="12">
        <f>[1]!Table1[[#This Row],[Quantity]]*[1]!Table1[[#This Row],[Unit_Price]]</f>
        <v>3200</v>
      </c>
      <c r="Y2461" s="16">
        <f>[1]!Table1[[#This Row],[Gross_Sales]]*[1]!Table1[[#This Row],[Discount]]</f>
        <v>160</v>
      </c>
      <c r="Z2461" s="17">
        <f>[1]!Table1[[#This Row],[Gross_Sales]]*[1]!Table1[[#This Row],[Discount_amount]]</f>
        <v>512000</v>
      </c>
      <c r="AA2461" s="15">
        <f>IFERROR([1]!Table1[[#This Row],[Profit]]/[1]!Table1[[#This Row],[Sales]],0)</f>
        <v>0.34210526315789475</v>
      </c>
      <c r="AB2461" s="12">
        <f>YEAR([1]!Table1[[#This Row],[Order_Date]])</f>
        <v>2024</v>
      </c>
      <c r="AC2461" s="12">
        <f>MONTH([1]!Table1[[#This Row],[Order_Date]])</f>
        <v>2</v>
      </c>
      <c r="AD2461" s="12" t="str">
        <f t="shared" si="114"/>
        <v>Feb</v>
      </c>
      <c r="AE2461" s="12" t="str">
        <f t="shared" si="115"/>
        <v>Q1</v>
      </c>
      <c r="AF2461" s="12" t="str">
        <f t="shared" si="116"/>
        <v>2024-Feb</v>
      </c>
      <c r="AG2461" s="12">
        <f>COUNTIF(C:C,Table1[[#This Row],[Customer_ID]])</f>
        <v>12</v>
      </c>
      <c r="AH2461" s="18" t="e">
        <f>IF([1]!Table1[[#This Row],[Customer_order_count]] &gt;= 10,"FREQUENT",IF([1]!Table1[[#This Row],[Customer_order_count]] &lt;= 10,"REGULAR","OCASSIONAL"))</f>
        <v>#REF!</v>
      </c>
    </row>
    <row r="2462" spans="1:34" x14ac:dyDescent="0.25">
      <c r="A2462" s="1" t="s">
        <v>3317</v>
      </c>
      <c r="B2462" s="2">
        <v>45928</v>
      </c>
      <c r="C2462" s="3" t="s">
        <v>727</v>
      </c>
      <c r="D2462" s="4" t="s">
        <v>728</v>
      </c>
      <c r="E2462" s="4" t="s">
        <v>16</v>
      </c>
      <c r="F2462" s="5">
        <v>37</v>
      </c>
      <c r="G2462" s="3" t="s">
        <v>312</v>
      </c>
      <c r="H2462" s="3" t="s">
        <v>276</v>
      </c>
      <c r="I2462" s="3" t="s">
        <v>143</v>
      </c>
      <c r="J2462" s="3" t="s">
        <v>144</v>
      </c>
      <c r="K2462" s="3" t="s">
        <v>76</v>
      </c>
      <c r="L2462" s="5">
        <v>3</v>
      </c>
      <c r="M2462" s="5">
        <v>700</v>
      </c>
      <c r="N2462" s="6">
        <v>0.05</v>
      </c>
      <c r="O2462" s="5">
        <v>1995</v>
      </c>
      <c r="P2462" s="5">
        <v>1710</v>
      </c>
      <c r="Q2462" s="5">
        <f>Table1[[#This Row],[Sales]]-Table1[[#This Row],[Cost]]</f>
        <v>285</v>
      </c>
      <c r="R2462" s="3" t="s">
        <v>26</v>
      </c>
      <c r="S2462" s="3" t="s">
        <v>10</v>
      </c>
      <c r="T2462" s="3" t="s">
        <v>33</v>
      </c>
      <c r="U2462" s="3" t="s">
        <v>19</v>
      </c>
      <c r="V2462" s="6">
        <f>Table1[[#This Row],[Profit]]/Table1[[#This Row],[Sales]]</f>
        <v>0.14285714285714285</v>
      </c>
      <c r="W2462" s="3">
        <f>[1]!Table1[[#This Row],[Sales]]-[1]!Table1[[#This Row],[Cost]]-[1]!Table1[[#This Row],[Profit]]</f>
        <v>0</v>
      </c>
      <c r="X2462" s="3">
        <f>[1]!Table1[[#This Row],[Quantity]]*[1]!Table1[[#This Row],[Unit_Price]]</f>
        <v>2100</v>
      </c>
      <c r="Y2462" s="7">
        <f>[1]!Table1[[#This Row],[Gross_Sales]]*[1]!Table1[[#This Row],[Discount]]</f>
        <v>105</v>
      </c>
      <c r="Z2462" s="8">
        <f>[1]!Table1[[#This Row],[Gross_Sales]]*[1]!Table1[[#This Row],[Discount_amount]]</f>
        <v>220500</v>
      </c>
      <c r="AA2462" s="6">
        <f>IFERROR([1]!Table1[[#This Row],[Profit]]/[1]!Table1[[#This Row],[Sales]],0)</f>
        <v>0.14285714285714285</v>
      </c>
      <c r="AB2462" s="3">
        <f>YEAR([1]!Table1[[#This Row],[Order_Date]])</f>
        <v>2025</v>
      </c>
      <c r="AC2462" s="3">
        <f>MONTH([1]!Table1[[#This Row],[Order_Date]])</f>
        <v>9</v>
      </c>
      <c r="AD2462" s="3" t="str">
        <f t="shared" si="114"/>
        <v>Sep</v>
      </c>
      <c r="AE2462" s="3" t="str">
        <f t="shared" si="115"/>
        <v>Q3</v>
      </c>
      <c r="AF2462" s="3" t="str">
        <f t="shared" si="116"/>
        <v>2025-Sep</v>
      </c>
      <c r="AG2462" s="3">
        <f>COUNTIF(C:C,Table1[[#This Row],[Customer_ID]])</f>
        <v>8</v>
      </c>
      <c r="AH2462" s="9" t="e">
        <f>IF([1]!Table1[[#This Row],[Customer_order_count]] &gt;= 10,"FREQUENT",IF([1]!Table1[[#This Row],[Customer_order_count]] &lt;= 10,"REGULAR","OCASSIONAL"))</f>
        <v>#REF!</v>
      </c>
    </row>
    <row r="2463" spans="1:34" x14ac:dyDescent="0.25">
      <c r="A2463" s="10" t="s">
        <v>3318</v>
      </c>
      <c r="B2463" s="11">
        <v>45432</v>
      </c>
      <c r="C2463" s="12" t="s">
        <v>87</v>
      </c>
      <c r="D2463" s="13" t="s">
        <v>88</v>
      </c>
      <c r="E2463" s="13" t="s">
        <v>3</v>
      </c>
      <c r="F2463" s="14">
        <v>43</v>
      </c>
      <c r="G2463" s="12" t="s">
        <v>4</v>
      </c>
      <c r="H2463" s="12" t="s">
        <v>5</v>
      </c>
      <c r="I2463" s="12" t="s">
        <v>105</v>
      </c>
      <c r="J2463" s="12" t="s">
        <v>106</v>
      </c>
      <c r="K2463" s="12" t="s">
        <v>76</v>
      </c>
      <c r="L2463" s="14">
        <v>2</v>
      </c>
      <c r="M2463" s="14">
        <v>450</v>
      </c>
      <c r="N2463" s="15">
        <v>0.05</v>
      </c>
      <c r="O2463" s="14">
        <v>855</v>
      </c>
      <c r="P2463" s="14">
        <v>660</v>
      </c>
      <c r="Q2463" s="5">
        <f>Table1[[#This Row],[Sales]]-Table1[[#This Row],[Cost]]</f>
        <v>195</v>
      </c>
      <c r="R2463" s="12" t="s">
        <v>26</v>
      </c>
      <c r="S2463" s="12" t="s">
        <v>10</v>
      </c>
      <c r="T2463" s="12" t="s">
        <v>11</v>
      </c>
      <c r="U2463" s="12" t="s">
        <v>27</v>
      </c>
      <c r="V2463" s="6">
        <f>Table1[[#This Row],[Profit]]/Table1[[#This Row],[Sales]]</f>
        <v>0.22807017543859648</v>
      </c>
      <c r="W2463" s="12">
        <f>[1]!Table1[[#This Row],[Sales]]-[1]!Table1[[#This Row],[Cost]]-[1]!Table1[[#This Row],[Profit]]</f>
        <v>0</v>
      </c>
      <c r="X2463" s="12">
        <f>[1]!Table1[[#This Row],[Quantity]]*[1]!Table1[[#This Row],[Unit_Price]]</f>
        <v>900</v>
      </c>
      <c r="Y2463" s="16">
        <f>[1]!Table1[[#This Row],[Gross_Sales]]*[1]!Table1[[#This Row],[Discount]]</f>
        <v>45</v>
      </c>
      <c r="Z2463" s="17">
        <f>[1]!Table1[[#This Row],[Gross_Sales]]*[1]!Table1[[#This Row],[Discount_amount]]</f>
        <v>40500</v>
      </c>
      <c r="AA2463" s="15">
        <f>IFERROR([1]!Table1[[#This Row],[Profit]]/[1]!Table1[[#This Row],[Sales]],0)</f>
        <v>0.22807017543859648</v>
      </c>
      <c r="AB2463" s="12">
        <f>YEAR([1]!Table1[[#This Row],[Order_Date]])</f>
        <v>2024</v>
      </c>
      <c r="AC2463" s="12">
        <f>MONTH([1]!Table1[[#This Row],[Order_Date]])</f>
        <v>5</v>
      </c>
      <c r="AD2463" s="12" t="str">
        <f t="shared" si="114"/>
        <v>May</v>
      </c>
      <c r="AE2463" s="12" t="str">
        <f t="shared" si="115"/>
        <v>Q2</v>
      </c>
      <c r="AF2463" s="12" t="str">
        <f t="shared" si="116"/>
        <v>2024-May</v>
      </c>
      <c r="AG2463" s="12">
        <f>COUNTIF(C:C,Table1[[#This Row],[Customer_ID]])</f>
        <v>5</v>
      </c>
      <c r="AH2463" s="18" t="e">
        <f>IF([1]!Table1[[#This Row],[Customer_order_count]] &gt;= 10,"FREQUENT",IF([1]!Table1[[#This Row],[Customer_order_count]] &lt;= 10,"REGULAR","OCASSIONAL"))</f>
        <v>#REF!</v>
      </c>
    </row>
    <row r="2464" spans="1:34" x14ac:dyDescent="0.25">
      <c r="A2464" s="1" t="s">
        <v>3319</v>
      </c>
      <c r="B2464" s="2">
        <v>45507</v>
      </c>
      <c r="C2464" s="3" t="s">
        <v>562</v>
      </c>
      <c r="D2464" s="4" t="s">
        <v>438</v>
      </c>
      <c r="E2464" s="4" t="s">
        <v>3</v>
      </c>
      <c r="F2464" s="5">
        <v>35</v>
      </c>
      <c r="G2464" s="3" t="s">
        <v>339</v>
      </c>
      <c r="H2464" s="3" t="s">
        <v>285</v>
      </c>
      <c r="I2464" s="3" t="s">
        <v>31</v>
      </c>
      <c r="J2464" s="3" t="s">
        <v>32</v>
      </c>
      <c r="K2464" s="3" t="s">
        <v>25</v>
      </c>
      <c r="L2464" s="5">
        <v>1</v>
      </c>
      <c r="M2464" s="5">
        <v>5000</v>
      </c>
      <c r="N2464" s="6">
        <v>0.2</v>
      </c>
      <c r="O2464" s="5">
        <v>4000</v>
      </c>
      <c r="P2464" s="5">
        <v>3500</v>
      </c>
      <c r="Q2464" s="5">
        <f>Table1[[#This Row],[Sales]]-Table1[[#This Row],[Cost]]</f>
        <v>500</v>
      </c>
      <c r="R2464" s="3" t="s">
        <v>26</v>
      </c>
      <c r="S2464" s="3" t="s">
        <v>10</v>
      </c>
      <c r="T2464" s="3" t="s">
        <v>33</v>
      </c>
      <c r="U2464" s="3" t="s">
        <v>12</v>
      </c>
      <c r="V2464" s="6">
        <f>Table1[[#This Row],[Profit]]/Table1[[#This Row],[Sales]]</f>
        <v>0.125</v>
      </c>
      <c r="W2464" s="3">
        <f>[1]!Table1[[#This Row],[Sales]]-[1]!Table1[[#This Row],[Cost]]-[1]!Table1[[#This Row],[Profit]]</f>
        <v>0</v>
      </c>
      <c r="X2464" s="3">
        <f>[1]!Table1[[#This Row],[Quantity]]*[1]!Table1[[#This Row],[Unit_Price]]</f>
        <v>5000</v>
      </c>
      <c r="Y2464" s="7">
        <f>[1]!Table1[[#This Row],[Gross_Sales]]*[1]!Table1[[#This Row],[Discount]]</f>
        <v>1000</v>
      </c>
      <c r="Z2464" s="8">
        <f>[1]!Table1[[#This Row],[Gross_Sales]]*[1]!Table1[[#This Row],[Discount_amount]]</f>
        <v>5000000</v>
      </c>
      <c r="AA2464" s="6">
        <f>IFERROR([1]!Table1[[#This Row],[Profit]]/[1]!Table1[[#This Row],[Sales]],0)</f>
        <v>0.125</v>
      </c>
      <c r="AB2464" s="3">
        <f>YEAR([1]!Table1[[#This Row],[Order_Date]])</f>
        <v>2024</v>
      </c>
      <c r="AC2464" s="3">
        <f>MONTH([1]!Table1[[#This Row],[Order_Date]])</f>
        <v>8</v>
      </c>
      <c r="AD2464" s="3" t="str">
        <f t="shared" si="114"/>
        <v>Aug</v>
      </c>
      <c r="AE2464" s="3" t="str">
        <f t="shared" si="115"/>
        <v>Q3</v>
      </c>
      <c r="AF2464" s="3" t="str">
        <f t="shared" si="116"/>
        <v>2024-Aug</v>
      </c>
      <c r="AG2464" s="3">
        <f>COUNTIF(C:C,Table1[[#This Row],[Customer_ID]])</f>
        <v>12</v>
      </c>
      <c r="AH2464" s="9" t="e">
        <f>IF([1]!Table1[[#This Row],[Customer_order_count]] &gt;= 10,"FREQUENT",IF([1]!Table1[[#This Row],[Customer_order_count]] &lt;= 10,"REGULAR","OCASSIONAL"))</f>
        <v>#REF!</v>
      </c>
    </row>
    <row r="2465" spans="1:34" x14ac:dyDescent="0.25">
      <c r="A2465" s="10" t="s">
        <v>3320</v>
      </c>
      <c r="B2465" s="11">
        <v>45437</v>
      </c>
      <c r="C2465" s="12" t="s">
        <v>1352</v>
      </c>
      <c r="D2465" s="13" t="s">
        <v>1225</v>
      </c>
      <c r="E2465" s="13" t="s">
        <v>16</v>
      </c>
      <c r="F2465" s="14">
        <v>35</v>
      </c>
      <c r="G2465" s="12" t="s">
        <v>290</v>
      </c>
      <c r="H2465" s="12" t="s">
        <v>276</v>
      </c>
      <c r="I2465" s="12" t="s">
        <v>102</v>
      </c>
      <c r="J2465" s="12" t="s">
        <v>103</v>
      </c>
      <c r="K2465" s="12" t="s">
        <v>25</v>
      </c>
      <c r="L2465" s="14">
        <v>1</v>
      </c>
      <c r="M2465" s="14">
        <v>28000</v>
      </c>
      <c r="N2465" s="15">
        <v>0.15</v>
      </c>
      <c r="O2465" s="14">
        <v>23800</v>
      </c>
      <c r="P2465" s="14">
        <v>21000</v>
      </c>
      <c r="Q2465" s="5">
        <f>Table1[[#This Row],[Sales]]-Table1[[#This Row],[Cost]]</f>
        <v>2800</v>
      </c>
      <c r="R2465" s="12" t="s">
        <v>98</v>
      </c>
      <c r="S2465" s="12" t="s">
        <v>10</v>
      </c>
      <c r="T2465" s="12" t="s">
        <v>11</v>
      </c>
      <c r="U2465" s="12" t="s">
        <v>19</v>
      </c>
      <c r="V2465" s="6">
        <f>Table1[[#This Row],[Profit]]/Table1[[#This Row],[Sales]]</f>
        <v>0.11764705882352941</v>
      </c>
      <c r="W2465" s="12">
        <f>[1]!Table1[[#This Row],[Sales]]-[1]!Table1[[#This Row],[Cost]]-[1]!Table1[[#This Row],[Profit]]</f>
        <v>0</v>
      </c>
      <c r="X2465" s="12">
        <f>[1]!Table1[[#This Row],[Quantity]]*[1]!Table1[[#This Row],[Unit_Price]]</f>
        <v>28000</v>
      </c>
      <c r="Y2465" s="16">
        <f>[1]!Table1[[#This Row],[Gross_Sales]]*[1]!Table1[[#This Row],[Discount]]</f>
        <v>4200</v>
      </c>
      <c r="Z2465" s="17">
        <f>[1]!Table1[[#This Row],[Gross_Sales]]*[1]!Table1[[#This Row],[Discount_amount]]</f>
        <v>117600000</v>
      </c>
      <c r="AA2465" s="15">
        <f>IFERROR([1]!Table1[[#This Row],[Profit]]/[1]!Table1[[#This Row],[Sales]],0)</f>
        <v>0.11764705882352941</v>
      </c>
      <c r="AB2465" s="12">
        <f>YEAR([1]!Table1[[#This Row],[Order_Date]])</f>
        <v>2024</v>
      </c>
      <c r="AC2465" s="12">
        <f>MONTH([1]!Table1[[#This Row],[Order_Date]])</f>
        <v>5</v>
      </c>
      <c r="AD2465" s="12" t="str">
        <f t="shared" si="114"/>
        <v>May</v>
      </c>
      <c r="AE2465" s="12" t="str">
        <f t="shared" si="115"/>
        <v>Q2</v>
      </c>
      <c r="AF2465" s="12" t="str">
        <f t="shared" si="116"/>
        <v>2024-May</v>
      </c>
      <c r="AG2465" s="12">
        <f>COUNTIF(C:C,Table1[[#This Row],[Customer_ID]])</f>
        <v>2</v>
      </c>
      <c r="AH2465" s="18" t="e">
        <f>IF([1]!Table1[[#This Row],[Customer_order_count]] &gt;= 10,"FREQUENT",IF([1]!Table1[[#This Row],[Customer_order_count]] &lt;= 10,"REGULAR","OCASSIONAL"))</f>
        <v>#REF!</v>
      </c>
    </row>
    <row r="2466" spans="1:34" x14ac:dyDescent="0.25">
      <c r="A2466" s="1" t="s">
        <v>3321</v>
      </c>
      <c r="B2466" s="2">
        <v>45957</v>
      </c>
      <c r="C2466" s="3" t="s">
        <v>3322</v>
      </c>
      <c r="D2466" s="4" t="s">
        <v>1225</v>
      </c>
      <c r="E2466" s="4" t="s">
        <v>3</v>
      </c>
      <c r="F2466" s="5">
        <v>24</v>
      </c>
      <c r="G2466" s="3" t="s">
        <v>295</v>
      </c>
      <c r="H2466" s="3" t="s">
        <v>270</v>
      </c>
      <c r="I2466" s="3" t="s">
        <v>74</v>
      </c>
      <c r="J2466" s="3" t="s">
        <v>75</v>
      </c>
      <c r="K2466" s="3" t="s">
        <v>76</v>
      </c>
      <c r="L2466" s="5">
        <v>5</v>
      </c>
      <c r="M2466" s="5">
        <v>550</v>
      </c>
      <c r="N2466" s="6">
        <v>0</v>
      </c>
      <c r="O2466" s="5">
        <v>2750</v>
      </c>
      <c r="P2466" s="5">
        <v>2250</v>
      </c>
      <c r="Q2466" s="5">
        <f>Table1[[#This Row],[Sales]]-Table1[[#This Row],[Cost]]</f>
        <v>500</v>
      </c>
      <c r="R2466" s="3" t="s">
        <v>98</v>
      </c>
      <c r="S2466" s="3" t="s">
        <v>10</v>
      </c>
      <c r="T2466" s="3" t="s">
        <v>40</v>
      </c>
      <c r="U2466" s="3" t="s">
        <v>19</v>
      </c>
      <c r="V2466" s="6">
        <f>Table1[[#This Row],[Profit]]/Table1[[#This Row],[Sales]]</f>
        <v>0.18181818181818182</v>
      </c>
      <c r="W2466" s="3">
        <f>[1]!Table1[[#This Row],[Sales]]-[1]!Table1[[#This Row],[Cost]]-[1]!Table1[[#This Row],[Profit]]</f>
        <v>0</v>
      </c>
      <c r="X2466" s="3">
        <f>[1]!Table1[[#This Row],[Quantity]]*[1]!Table1[[#This Row],[Unit_Price]]</f>
        <v>2750</v>
      </c>
      <c r="Y2466" s="7">
        <f>[1]!Table1[[#This Row],[Gross_Sales]]*[1]!Table1[[#This Row],[Discount]]</f>
        <v>0</v>
      </c>
      <c r="Z2466" s="8">
        <f>[1]!Table1[[#This Row],[Gross_Sales]]*[1]!Table1[[#This Row],[Discount_amount]]</f>
        <v>0</v>
      </c>
      <c r="AA2466" s="6">
        <f>IFERROR([1]!Table1[[#This Row],[Profit]]/[1]!Table1[[#This Row],[Sales]],0)</f>
        <v>0.18181818181818182</v>
      </c>
      <c r="AB2466" s="3">
        <f>YEAR([1]!Table1[[#This Row],[Order_Date]])</f>
        <v>2025</v>
      </c>
      <c r="AC2466" s="3">
        <f>MONTH([1]!Table1[[#This Row],[Order_Date]])</f>
        <v>10</v>
      </c>
      <c r="AD2466" s="3" t="str">
        <f t="shared" si="114"/>
        <v>Oct</v>
      </c>
      <c r="AE2466" s="3" t="str">
        <f t="shared" si="115"/>
        <v>Q4</v>
      </c>
      <c r="AF2466" s="3" t="str">
        <f t="shared" si="116"/>
        <v>2025-Oct</v>
      </c>
      <c r="AG2466" s="3">
        <f>COUNTIF(C:C,Table1[[#This Row],[Customer_ID]])</f>
        <v>1</v>
      </c>
      <c r="AH2466" s="9" t="e">
        <f>IF([1]!Table1[[#This Row],[Customer_order_count]] &gt;= 10,"FREQUENT",IF([1]!Table1[[#This Row],[Customer_order_count]] &lt;= 10,"REGULAR","OCASSIONAL"))</f>
        <v>#REF!</v>
      </c>
    </row>
    <row r="2467" spans="1:34" x14ac:dyDescent="0.25">
      <c r="A2467" s="10" t="s">
        <v>3323</v>
      </c>
      <c r="B2467" s="11">
        <v>45326</v>
      </c>
      <c r="C2467" s="12" t="s">
        <v>473</v>
      </c>
      <c r="D2467" s="13" t="s">
        <v>474</v>
      </c>
      <c r="E2467" s="13" t="s">
        <v>3</v>
      </c>
      <c r="F2467" s="14">
        <v>58</v>
      </c>
      <c r="G2467" s="12" t="s">
        <v>339</v>
      </c>
      <c r="H2467" s="12" t="s">
        <v>285</v>
      </c>
      <c r="I2467" s="12" t="s">
        <v>37</v>
      </c>
      <c r="J2467" s="12" t="s">
        <v>38</v>
      </c>
      <c r="K2467" s="12" t="s">
        <v>39</v>
      </c>
      <c r="L2467" s="14">
        <v>3</v>
      </c>
      <c r="M2467" s="14">
        <v>900</v>
      </c>
      <c r="N2467" s="15">
        <v>0.15</v>
      </c>
      <c r="O2467" s="14">
        <v>2295</v>
      </c>
      <c r="P2467" s="14">
        <v>1650</v>
      </c>
      <c r="Q2467" s="5">
        <f>Table1[[#This Row],[Sales]]-Table1[[#This Row],[Cost]]</f>
        <v>645</v>
      </c>
      <c r="R2467" s="12" t="s">
        <v>26</v>
      </c>
      <c r="S2467" s="12" t="s">
        <v>10</v>
      </c>
      <c r="T2467" s="12" t="s">
        <v>18</v>
      </c>
      <c r="U2467" s="12" t="s">
        <v>19</v>
      </c>
      <c r="V2467" s="6">
        <f>Table1[[#This Row],[Profit]]/Table1[[#This Row],[Sales]]</f>
        <v>0.28104575163398693</v>
      </c>
      <c r="W2467" s="12">
        <f>[1]!Table1[[#This Row],[Sales]]-[1]!Table1[[#This Row],[Cost]]-[1]!Table1[[#This Row],[Profit]]</f>
        <v>0</v>
      </c>
      <c r="X2467" s="12">
        <f>[1]!Table1[[#This Row],[Quantity]]*[1]!Table1[[#This Row],[Unit_Price]]</f>
        <v>2700</v>
      </c>
      <c r="Y2467" s="16">
        <f>[1]!Table1[[#This Row],[Gross_Sales]]*[1]!Table1[[#This Row],[Discount]]</f>
        <v>405</v>
      </c>
      <c r="Z2467" s="17">
        <f>[1]!Table1[[#This Row],[Gross_Sales]]*[1]!Table1[[#This Row],[Discount_amount]]</f>
        <v>1093500</v>
      </c>
      <c r="AA2467" s="15">
        <f>IFERROR([1]!Table1[[#This Row],[Profit]]/[1]!Table1[[#This Row],[Sales]],0)</f>
        <v>0.28104575163398693</v>
      </c>
      <c r="AB2467" s="12">
        <f>YEAR([1]!Table1[[#This Row],[Order_Date]])</f>
        <v>2024</v>
      </c>
      <c r="AC2467" s="12">
        <f>MONTH([1]!Table1[[#This Row],[Order_Date]])</f>
        <v>2</v>
      </c>
      <c r="AD2467" s="12" t="str">
        <f t="shared" si="114"/>
        <v>Feb</v>
      </c>
      <c r="AE2467" s="12" t="str">
        <f t="shared" si="115"/>
        <v>Q1</v>
      </c>
      <c r="AF2467" s="12" t="str">
        <f t="shared" si="116"/>
        <v>2024-Feb</v>
      </c>
      <c r="AG2467" s="12">
        <f>COUNTIF(C:C,Table1[[#This Row],[Customer_ID]])</f>
        <v>9</v>
      </c>
      <c r="AH2467" s="18" t="e">
        <f>IF([1]!Table1[[#This Row],[Customer_order_count]] &gt;= 10,"FREQUENT",IF([1]!Table1[[#This Row],[Customer_order_count]] &lt;= 10,"REGULAR","OCASSIONAL"))</f>
        <v>#REF!</v>
      </c>
    </row>
    <row r="2468" spans="1:34" x14ac:dyDescent="0.25">
      <c r="A2468" s="1" t="s">
        <v>3324</v>
      </c>
      <c r="B2468" s="2">
        <v>45378</v>
      </c>
      <c r="C2468" s="3" t="s">
        <v>3011</v>
      </c>
      <c r="D2468" s="4" t="s">
        <v>2622</v>
      </c>
      <c r="E2468" s="4" t="s">
        <v>16</v>
      </c>
      <c r="F2468" s="5">
        <v>52</v>
      </c>
      <c r="G2468" s="3" t="s">
        <v>290</v>
      </c>
      <c r="H2468" s="3" t="s">
        <v>276</v>
      </c>
      <c r="I2468" s="3" t="s">
        <v>102</v>
      </c>
      <c r="J2468" s="3" t="s">
        <v>103</v>
      </c>
      <c r="K2468" s="3" t="s">
        <v>25</v>
      </c>
      <c r="L2468" s="5">
        <v>2</v>
      </c>
      <c r="M2468" s="5">
        <v>28000</v>
      </c>
      <c r="N2468" s="6">
        <v>0</v>
      </c>
      <c r="O2468" s="5">
        <v>56000</v>
      </c>
      <c r="P2468" s="5">
        <v>42000</v>
      </c>
      <c r="Q2468" s="5">
        <f>Table1[[#This Row],[Sales]]-Table1[[#This Row],[Cost]]</f>
        <v>14000</v>
      </c>
      <c r="R2468" s="3" t="s">
        <v>26</v>
      </c>
      <c r="S2468" s="3" t="s">
        <v>10</v>
      </c>
      <c r="T2468" s="3" t="s">
        <v>18</v>
      </c>
      <c r="U2468" s="3" t="s">
        <v>12</v>
      </c>
      <c r="V2468" s="6">
        <f>Table1[[#This Row],[Profit]]/Table1[[#This Row],[Sales]]</f>
        <v>0.25</v>
      </c>
      <c r="W2468" s="3">
        <f>[1]!Table1[[#This Row],[Sales]]-[1]!Table1[[#This Row],[Cost]]-[1]!Table1[[#This Row],[Profit]]</f>
        <v>0</v>
      </c>
      <c r="X2468" s="3">
        <f>[1]!Table1[[#This Row],[Quantity]]*[1]!Table1[[#This Row],[Unit_Price]]</f>
        <v>56000</v>
      </c>
      <c r="Y2468" s="7">
        <f>[1]!Table1[[#This Row],[Gross_Sales]]*[1]!Table1[[#This Row],[Discount]]</f>
        <v>0</v>
      </c>
      <c r="Z2468" s="8">
        <f>[1]!Table1[[#This Row],[Gross_Sales]]*[1]!Table1[[#This Row],[Discount_amount]]</f>
        <v>0</v>
      </c>
      <c r="AA2468" s="6">
        <f>IFERROR([1]!Table1[[#This Row],[Profit]]/[1]!Table1[[#This Row],[Sales]],0)</f>
        <v>0.25</v>
      </c>
      <c r="AB2468" s="3">
        <f>YEAR([1]!Table1[[#This Row],[Order_Date]])</f>
        <v>2024</v>
      </c>
      <c r="AC2468" s="3">
        <f>MONTH([1]!Table1[[#This Row],[Order_Date]])</f>
        <v>3</v>
      </c>
      <c r="AD2468" s="3" t="str">
        <f t="shared" si="114"/>
        <v>Mar</v>
      </c>
      <c r="AE2468" s="3" t="str">
        <f t="shared" si="115"/>
        <v>Q1</v>
      </c>
      <c r="AF2468" s="3" t="str">
        <f t="shared" si="116"/>
        <v>2024-Mar</v>
      </c>
      <c r="AG2468" s="3">
        <f>COUNTIF(C:C,Table1[[#This Row],[Customer_ID]])</f>
        <v>2</v>
      </c>
      <c r="AH2468" s="9" t="e">
        <f>IF([1]!Table1[[#This Row],[Customer_order_count]] &gt;= 10,"FREQUENT",IF([1]!Table1[[#This Row],[Customer_order_count]] &lt;= 10,"REGULAR","OCASSIONAL"))</f>
        <v>#REF!</v>
      </c>
    </row>
    <row r="2469" spans="1:34" x14ac:dyDescent="0.25">
      <c r="A2469" s="10" t="s">
        <v>3325</v>
      </c>
      <c r="B2469" s="11">
        <v>45799</v>
      </c>
      <c r="C2469" s="12" t="s">
        <v>517</v>
      </c>
      <c r="D2469" s="13" t="s">
        <v>518</v>
      </c>
      <c r="E2469" s="13" t="s">
        <v>16</v>
      </c>
      <c r="F2469" s="14">
        <v>54</v>
      </c>
      <c r="G2469" s="12" t="s">
        <v>284</v>
      </c>
      <c r="H2469" s="12" t="s">
        <v>285</v>
      </c>
      <c r="I2469" s="12" t="s">
        <v>23</v>
      </c>
      <c r="J2469" s="12" t="s">
        <v>24</v>
      </c>
      <c r="K2469" s="12" t="s">
        <v>25</v>
      </c>
      <c r="L2469" s="14">
        <v>1</v>
      </c>
      <c r="M2469" s="14">
        <v>55000</v>
      </c>
      <c r="N2469" s="15">
        <v>0.05</v>
      </c>
      <c r="O2469" s="14">
        <v>52250</v>
      </c>
      <c r="P2469" s="14">
        <v>40000</v>
      </c>
      <c r="Q2469" s="5">
        <f>Table1[[#This Row],[Sales]]-Table1[[#This Row],[Cost]]</f>
        <v>12250</v>
      </c>
      <c r="R2469" s="12" t="s">
        <v>77</v>
      </c>
      <c r="S2469" s="12" t="s">
        <v>10</v>
      </c>
      <c r="T2469" s="12" t="s">
        <v>11</v>
      </c>
      <c r="U2469" s="12" t="s">
        <v>27</v>
      </c>
      <c r="V2469" s="6">
        <f>Table1[[#This Row],[Profit]]/Table1[[#This Row],[Sales]]</f>
        <v>0.23444976076555024</v>
      </c>
      <c r="W2469" s="12">
        <f>[1]!Table1[[#This Row],[Sales]]-[1]!Table1[[#This Row],[Cost]]-[1]!Table1[[#This Row],[Profit]]</f>
        <v>0</v>
      </c>
      <c r="X2469" s="12">
        <f>[1]!Table1[[#This Row],[Quantity]]*[1]!Table1[[#This Row],[Unit_Price]]</f>
        <v>55000</v>
      </c>
      <c r="Y2469" s="16">
        <f>[1]!Table1[[#This Row],[Gross_Sales]]*[1]!Table1[[#This Row],[Discount]]</f>
        <v>2750</v>
      </c>
      <c r="Z2469" s="17">
        <f>[1]!Table1[[#This Row],[Gross_Sales]]*[1]!Table1[[#This Row],[Discount_amount]]</f>
        <v>151250000</v>
      </c>
      <c r="AA2469" s="15">
        <f>IFERROR([1]!Table1[[#This Row],[Profit]]/[1]!Table1[[#This Row],[Sales]],0)</f>
        <v>0.23444976076555024</v>
      </c>
      <c r="AB2469" s="12">
        <f>YEAR([1]!Table1[[#This Row],[Order_Date]])</f>
        <v>2025</v>
      </c>
      <c r="AC2469" s="12">
        <f>MONTH([1]!Table1[[#This Row],[Order_Date]])</f>
        <v>5</v>
      </c>
      <c r="AD2469" s="12" t="str">
        <f t="shared" si="114"/>
        <v>May</v>
      </c>
      <c r="AE2469" s="12" t="str">
        <f t="shared" si="115"/>
        <v>Q2</v>
      </c>
      <c r="AF2469" s="12" t="str">
        <f t="shared" si="116"/>
        <v>2025-May</v>
      </c>
      <c r="AG2469" s="12">
        <f>COUNTIF(C:C,Table1[[#This Row],[Customer_ID]])</f>
        <v>12</v>
      </c>
      <c r="AH2469" s="18" t="e">
        <f>IF([1]!Table1[[#This Row],[Customer_order_count]] &gt;= 10,"FREQUENT",IF([1]!Table1[[#This Row],[Customer_order_count]] &lt;= 10,"REGULAR","OCASSIONAL"))</f>
        <v>#REF!</v>
      </c>
    </row>
    <row r="2470" spans="1:34" x14ac:dyDescent="0.25">
      <c r="A2470" s="1" t="s">
        <v>3326</v>
      </c>
      <c r="B2470" s="2">
        <v>45337</v>
      </c>
      <c r="C2470" s="3" t="s">
        <v>1924</v>
      </c>
      <c r="D2470" s="4" t="s">
        <v>426</v>
      </c>
      <c r="E2470" s="4" t="s">
        <v>16</v>
      </c>
      <c r="F2470" s="5">
        <v>38</v>
      </c>
      <c r="G2470" s="3" t="s">
        <v>339</v>
      </c>
      <c r="H2470" s="3" t="s">
        <v>285</v>
      </c>
      <c r="I2470" s="3" t="s">
        <v>89</v>
      </c>
      <c r="J2470" s="3" t="s">
        <v>90</v>
      </c>
      <c r="K2470" s="3" t="s">
        <v>91</v>
      </c>
      <c r="L2470" s="5">
        <v>1</v>
      </c>
      <c r="M2470" s="5">
        <v>35000</v>
      </c>
      <c r="N2470" s="6">
        <v>0.1</v>
      </c>
      <c r="O2470" s="5">
        <v>31500</v>
      </c>
      <c r="P2470" s="5">
        <v>27000</v>
      </c>
      <c r="Q2470" s="5">
        <f>Table1[[#This Row],[Sales]]-Table1[[#This Row],[Cost]]</f>
        <v>4500</v>
      </c>
      <c r="R2470" s="3" t="s">
        <v>26</v>
      </c>
      <c r="S2470" s="3" t="s">
        <v>10</v>
      </c>
      <c r="T2470" s="3" t="s">
        <v>18</v>
      </c>
      <c r="U2470" s="3" t="s">
        <v>12</v>
      </c>
      <c r="V2470" s="6">
        <f>Table1[[#This Row],[Profit]]/Table1[[#This Row],[Sales]]</f>
        <v>0.14285714285714285</v>
      </c>
      <c r="W2470" s="3">
        <f>[1]!Table1[[#This Row],[Sales]]-[1]!Table1[[#This Row],[Cost]]-[1]!Table1[[#This Row],[Profit]]</f>
        <v>0</v>
      </c>
      <c r="X2470" s="3">
        <f>[1]!Table1[[#This Row],[Quantity]]*[1]!Table1[[#This Row],[Unit_Price]]</f>
        <v>35000</v>
      </c>
      <c r="Y2470" s="7">
        <f>[1]!Table1[[#This Row],[Gross_Sales]]*[1]!Table1[[#This Row],[Discount]]</f>
        <v>3500</v>
      </c>
      <c r="Z2470" s="8">
        <f>[1]!Table1[[#This Row],[Gross_Sales]]*[1]!Table1[[#This Row],[Discount_amount]]</f>
        <v>122500000</v>
      </c>
      <c r="AA2470" s="6">
        <f>IFERROR([1]!Table1[[#This Row],[Profit]]/[1]!Table1[[#This Row],[Sales]],0)</f>
        <v>0.14285714285714285</v>
      </c>
      <c r="AB2470" s="3">
        <f>YEAR([1]!Table1[[#This Row],[Order_Date]])</f>
        <v>2024</v>
      </c>
      <c r="AC2470" s="3">
        <f>MONTH([1]!Table1[[#This Row],[Order_Date]])</f>
        <v>2</v>
      </c>
      <c r="AD2470" s="3" t="str">
        <f t="shared" si="114"/>
        <v>Feb</v>
      </c>
      <c r="AE2470" s="3" t="str">
        <f t="shared" si="115"/>
        <v>Q1</v>
      </c>
      <c r="AF2470" s="3" t="str">
        <f t="shared" si="116"/>
        <v>2024-Feb</v>
      </c>
      <c r="AG2470" s="3">
        <f>COUNTIF(C:C,Table1[[#This Row],[Customer_ID]])</f>
        <v>6</v>
      </c>
      <c r="AH2470" s="9" t="e">
        <f>IF([1]!Table1[[#This Row],[Customer_order_count]] &gt;= 10,"FREQUENT",IF([1]!Table1[[#This Row],[Customer_order_count]] &lt;= 10,"REGULAR","OCASSIONAL"))</f>
        <v>#REF!</v>
      </c>
    </row>
    <row r="2471" spans="1:34" x14ac:dyDescent="0.25">
      <c r="A2471" s="10" t="s">
        <v>202</v>
      </c>
      <c r="B2471" s="11">
        <v>45733</v>
      </c>
      <c r="C2471" s="12" t="s">
        <v>21</v>
      </c>
      <c r="D2471" s="13" t="s">
        <v>22</v>
      </c>
      <c r="E2471" s="13" t="s">
        <v>3</v>
      </c>
      <c r="F2471" s="14">
        <v>39</v>
      </c>
      <c r="G2471" s="12" t="s">
        <v>4</v>
      </c>
      <c r="H2471" s="12" t="s">
        <v>5</v>
      </c>
      <c r="I2471" s="12" t="s">
        <v>127</v>
      </c>
      <c r="J2471" s="12" t="s">
        <v>128</v>
      </c>
      <c r="K2471" s="12" t="s">
        <v>58</v>
      </c>
      <c r="L2471" s="14">
        <v>1</v>
      </c>
      <c r="M2471" s="14">
        <v>3000</v>
      </c>
      <c r="N2471" s="15">
        <v>0.2</v>
      </c>
      <c r="O2471" s="14">
        <v>2400</v>
      </c>
      <c r="P2471" s="14">
        <v>2100</v>
      </c>
      <c r="Q2471" s="5">
        <f>Table1[[#This Row],[Sales]]-Table1[[#This Row],[Cost]]</f>
        <v>300</v>
      </c>
      <c r="R2471" s="12" t="s">
        <v>26</v>
      </c>
      <c r="S2471" s="12" t="s">
        <v>10</v>
      </c>
      <c r="T2471" s="12" t="s">
        <v>18</v>
      </c>
      <c r="U2471" s="12" t="s">
        <v>27</v>
      </c>
      <c r="V2471" s="6">
        <f>Table1[[#This Row],[Profit]]/Table1[[#This Row],[Sales]]</f>
        <v>0.125</v>
      </c>
      <c r="W2471" s="12">
        <f>[1]!Table1[[#This Row],[Sales]]-[1]!Table1[[#This Row],[Cost]]-[1]!Table1[[#This Row],[Profit]]</f>
        <v>0</v>
      </c>
      <c r="X2471" s="12">
        <f>[1]!Table1[[#This Row],[Quantity]]*[1]!Table1[[#This Row],[Unit_Price]]</f>
        <v>3000</v>
      </c>
      <c r="Y2471" s="16">
        <f>[1]!Table1[[#This Row],[Gross_Sales]]*[1]!Table1[[#This Row],[Discount]]</f>
        <v>600</v>
      </c>
      <c r="Z2471" s="17">
        <f>[1]!Table1[[#This Row],[Gross_Sales]]*[1]!Table1[[#This Row],[Discount_amount]]</f>
        <v>1800000</v>
      </c>
      <c r="AA2471" s="15">
        <f>IFERROR([1]!Table1[[#This Row],[Profit]]/[1]!Table1[[#This Row],[Sales]],0)</f>
        <v>0.125</v>
      </c>
      <c r="AB2471" s="12">
        <f>YEAR([1]!Table1[[#This Row],[Order_Date]])</f>
        <v>2025</v>
      </c>
      <c r="AC2471" s="12">
        <f>MONTH([1]!Table1[[#This Row],[Order_Date]])</f>
        <v>3</v>
      </c>
      <c r="AD2471" s="12" t="str">
        <f t="shared" si="114"/>
        <v>Mar</v>
      </c>
      <c r="AE2471" s="12" t="str">
        <f t="shared" si="115"/>
        <v>Q1</v>
      </c>
      <c r="AF2471" s="12" t="str">
        <f t="shared" si="116"/>
        <v>2025-Mar</v>
      </c>
      <c r="AG2471" s="12">
        <f>COUNTIF(C:C,Table1[[#This Row],[Customer_ID]])</f>
        <v>37</v>
      </c>
      <c r="AH2471" s="18" t="e">
        <f>IF([1]!Table1[[#This Row],[Customer_order_count]] &gt;= 10,"FREQUENT",IF([1]!Table1[[#This Row],[Customer_order_count]] &lt;= 10,"REGULAR","OCASSIONAL"))</f>
        <v>#REF!</v>
      </c>
    </row>
    <row r="2472" spans="1:34" x14ac:dyDescent="0.25">
      <c r="A2472" s="1" t="s">
        <v>3327</v>
      </c>
      <c r="B2472" s="2">
        <v>45846</v>
      </c>
      <c r="C2472" s="3" t="s">
        <v>214</v>
      </c>
      <c r="D2472" s="3" t="s">
        <v>215</v>
      </c>
      <c r="E2472" s="3" t="s">
        <v>3</v>
      </c>
      <c r="F2472" s="3">
        <v>35</v>
      </c>
      <c r="G2472" s="3" t="s">
        <v>4</v>
      </c>
      <c r="H2472" s="3" t="s">
        <v>5</v>
      </c>
      <c r="I2472" s="3" t="s">
        <v>264</v>
      </c>
      <c r="J2472" s="3" t="s">
        <v>265</v>
      </c>
      <c r="K2472" s="3" t="s">
        <v>46</v>
      </c>
      <c r="L2472" s="3">
        <v>2</v>
      </c>
      <c r="M2472" s="3">
        <v>800</v>
      </c>
      <c r="N2472" s="3">
        <v>0.05</v>
      </c>
      <c r="O2472" s="3">
        <v>0</v>
      </c>
      <c r="P2472" s="3">
        <v>1000</v>
      </c>
      <c r="Q2472" s="5">
        <f>Table1[[#This Row],[Sales]]-Table1[[#This Row],[Cost]]</f>
        <v>-1000</v>
      </c>
      <c r="R2472" s="3" t="s">
        <v>77</v>
      </c>
      <c r="S2472" s="3" t="s">
        <v>291</v>
      </c>
      <c r="T2472" s="3" t="s">
        <v>33</v>
      </c>
      <c r="U2472" s="3" t="s">
        <v>19</v>
      </c>
      <c r="V2472" s="3" t="e">
        <f>Table1[[#This Row],[Profit]]/Table1[[#This Row],[Sales]]</f>
        <v>#DIV/0!</v>
      </c>
      <c r="W2472" s="3">
        <f>[1]!Table1[[#This Row],[Sales]]-[1]!Table1[[#This Row],[Cost]]-[1]!Table1[[#This Row],[Profit]]</f>
        <v>-1000</v>
      </c>
      <c r="X2472" s="3">
        <f>[1]!Table1[[#This Row],[Quantity]]*[1]!Table1[[#This Row],[Unit_Price]]</f>
        <v>1600</v>
      </c>
      <c r="Y2472" s="3">
        <f>[1]!Table1[[#This Row],[Gross_Sales]]*[1]!Table1[[#This Row],[Discount]]</f>
        <v>80</v>
      </c>
      <c r="Z2472" s="3">
        <f>[1]!Table1[[#This Row],[Gross_Sales]]*[1]!Table1[[#This Row],[Discount_amount]]</f>
        <v>128000</v>
      </c>
      <c r="AA2472" s="3">
        <f>IFERROR([1]!Table1[[#This Row],[Profit]]/[1]!Table1[[#This Row],[Sales]],0)</f>
        <v>0</v>
      </c>
      <c r="AB2472" s="3">
        <f>YEAR([1]!Table1[[#This Row],[Order_Date]])</f>
        <v>2025</v>
      </c>
      <c r="AC2472" s="3">
        <f>MONTH([1]!Table1[[#This Row],[Order_Date]])</f>
        <v>7</v>
      </c>
      <c r="AD2472" s="3" t="str">
        <f t="shared" si="114"/>
        <v>Jul</v>
      </c>
      <c r="AE2472" s="3" t="str">
        <f t="shared" si="115"/>
        <v>Q3</v>
      </c>
      <c r="AF2472" s="3" t="str">
        <f t="shared" si="116"/>
        <v>2025-Jul</v>
      </c>
      <c r="AG2472" s="3">
        <f>COUNTIF(C:C,Table1[[#This Row],[Customer_ID]])</f>
        <v>11</v>
      </c>
      <c r="AH2472" s="9" t="e">
        <f>IF([1]!Table1[[#This Row],[Customer_order_count]] &gt;= 10,"FREQUENT",IF([1]!Table1[[#This Row],[Customer_order_count]] &lt;= 10,"REGULAR","OCASSIONAL"))</f>
        <v>#REF!</v>
      </c>
    </row>
    <row r="2473" spans="1:34" x14ac:dyDescent="0.25">
      <c r="A2473" s="10" t="s">
        <v>3328</v>
      </c>
      <c r="B2473" s="11">
        <v>45636</v>
      </c>
      <c r="C2473" s="12" t="s">
        <v>1198</v>
      </c>
      <c r="D2473" s="13" t="s">
        <v>962</v>
      </c>
      <c r="E2473" s="13" t="s">
        <v>3</v>
      </c>
      <c r="F2473" s="14">
        <v>25</v>
      </c>
      <c r="G2473" s="12" t="s">
        <v>280</v>
      </c>
      <c r="H2473" s="12" t="s">
        <v>270</v>
      </c>
      <c r="I2473" s="12" t="s">
        <v>37</v>
      </c>
      <c r="J2473" s="12" t="s">
        <v>38</v>
      </c>
      <c r="K2473" s="12" t="s">
        <v>39</v>
      </c>
      <c r="L2473" s="14">
        <v>1</v>
      </c>
      <c r="M2473" s="14">
        <v>900</v>
      </c>
      <c r="N2473" s="15">
        <v>0.05</v>
      </c>
      <c r="O2473" s="14">
        <v>855</v>
      </c>
      <c r="P2473" s="14">
        <v>550</v>
      </c>
      <c r="Q2473" s="5">
        <f>Table1[[#This Row],[Sales]]-Table1[[#This Row],[Cost]]</f>
        <v>305</v>
      </c>
      <c r="R2473" s="12" t="s">
        <v>77</v>
      </c>
      <c r="S2473" s="12" t="s">
        <v>10</v>
      </c>
      <c r="T2473" s="12" t="s">
        <v>40</v>
      </c>
      <c r="U2473" s="12" t="s">
        <v>19</v>
      </c>
      <c r="V2473" s="6">
        <f>Table1[[#This Row],[Profit]]/Table1[[#This Row],[Sales]]</f>
        <v>0.35672514619883039</v>
      </c>
      <c r="W2473" s="12">
        <f>[1]!Table1[[#This Row],[Sales]]-[1]!Table1[[#This Row],[Cost]]-[1]!Table1[[#This Row],[Profit]]</f>
        <v>0</v>
      </c>
      <c r="X2473" s="12">
        <f>[1]!Table1[[#This Row],[Quantity]]*[1]!Table1[[#This Row],[Unit_Price]]</f>
        <v>900</v>
      </c>
      <c r="Y2473" s="16">
        <f>[1]!Table1[[#This Row],[Gross_Sales]]*[1]!Table1[[#This Row],[Discount]]</f>
        <v>45</v>
      </c>
      <c r="Z2473" s="17">
        <f>[1]!Table1[[#This Row],[Gross_Sales]]*[1]!Table1[[#This Row],[Discount_amount]]</f>
        <v>40500</v>
      </c>
      <c r="AA2473" s="15">
        <f>IFERROR([1]!Table1[[#This Row],[Profit]]/[1]!Table1[[#This Row],[Sales]],0)</f>
        <v>0.35672514619883039</v>
      </c>
      <c r="AB2473" s="12">
        <f>YEAR([1]!Table1[[#This Row],[Order_Date]])</f>
        <v>2024</v>
      </c>
      <c r="AC2473" s="12">
        <f>MONTH([1]!Table1[[#This Row],[Order_Date]])</f>
        <v>12</v>
      </c>
      <c r="AD2473" s="12" t="str">
        <f t="shared" si="114"/>
        <v>Dec</v>
      </c>
      <c r="AE2473" s="12" t="str">
        <f t="shared" si="115"/>
        <v>Q4</v>
      </c>
      <c r="AF2473" s="12" t="str">
        <f t="shared" si="116"/>
        <v>2024-Dec</v>
      </c>
      <c r="AG2473" s="12">
        <f>COUNTIF(C:C,Table1[[#This Row],[Customer_ID]])</f>
        <v>20</v>
      </c>
      <c r="AH2473" s="18" t="e">
        <f>IF([1]!Table1[[#This Row],[Customer_order_count]] &gt;= 10,"FREQUENT",IF([1]!Table1[[#This Row],[Customer_order_count]] &lt;= 10,"REGULAR","OCASSIONAL"))</f>
        <v>#REF!</v>
      </c>
    </row>
    <row r="2474" spans="1:34" x14ac:dyDescent="0.25">
      <c r="A2474" s="1" t="s">
        <v>3329</v>
      </c>
      <c r="B2474" s="2">
        <v>45320</v>
      </c>
      <c r="C2474" s="3" t="s">
        <v>1008</v>
      </c>
      <c r="D2474" s="4" t="s">
        <v>1009</v>
      </c>
      <c r="E2474" s="4" t="s">
        <v>16</v>
      </c>
      <c r="F2474" s="5">
        <v>28</v>
      </c>
      <c r="G2474" s="3" t="s">
        <v>317</v>
      </c>
      <c r="H2474" s="3" t="s">
        <v>5</v>
      </c>
      <c r="I2474" s="3" t="s">
        <v>68</v>
      </c>
      <c r="J2474" s="3" t="s">
        <v>69</v>
      </c>
      <c r="K2474" s="3" t="s">
        <v>39</v>
      </c>
      <c r="L2474" s="5">
        <v>4</v>
      </c>
      <c r="M2474" s="5">
        <v>3500</v>
      </c>
      <c r="N2474" s="6">
        <v>0.05</v>
      </c>
      <c r="O2474" s="5">
        <v>13300</v>
      </c>
      <c r="P2474" s="5">
        <v>9200</v>
      </c>
      <c r="Q2474" s="5">
        <f>Table1[[#This Row],[Sales]]-Table1[[#This Row],[Cost]]</f>
        <v>4100</v>
      </c>
      <c r="R2474" s="3" t="s">
        <v>9</v>
      </c>
      <c r="S2474" s="3" t="s">
        <v>10</v>
      </c>
      <c r="T2474" s="3" t="s">
        <v>18</v>
      </c>
      <c r="U2474" s="3" t="s">
        <v>12</v>
      </c>
      <c r="V2474" s="6">
        <f>Table1[[#This Row],[Profit]]/Table1[[#This Row],[Sales]]</f>
        <v>0.30827067669172931</v>
      </c>
      <c r="W2474" s="3">
        <f>[1]!Table1[[#This Row],[Sales]]-[1]!Table1[[#This Row],[Cost]]-[1]!Table1[[#This Row],[Profit]]</f>
        <v>0</v>
      </c>
      <c r="X2474" s="3">
        <f>[1]!Table1[[#This Row],[Quantity]]*[1]!Table1[[#This Row],[Unit_Price]]</f>
        <v>14000</v>
      </c>
      <c r="Y2474" s="7">
        <f>[1]!Table1[[#This Row],[Gross_Sales]]*[1]!Table1[[#This Row],[Discount]]</f>
        <v>700</v>
      </c>
      <c r="Z2474" s="8">
        <f>[1]!Table1[[#This Row],[Gross_Sales]]*[1]!Table1[[#This Row],[Discount_amount]]</f>
        <v>9800000</v>
      </c>
      <c r="AA2474" s="6">
        <f>IFERROR([1]!Table1[[#This Row],[Profit]]/[1]!Table1[[#This Row],[Sales]],0)</f>
        <v>0.30827067669172931</v>
      </c>
      <c r="AB2474" s="3">
        <f>YEAR([1]!Table1[[#This Row],[Order_Date]])</f>
        <v>2024</v>
      </c>
      <c r="AC2474" s="3">
        <f>MONTH([1]!Table1[[#This Row],[Order_Date]])</f>
        <v>1</v>
      </c>
      <c r="AD2474" s="3" t="str">
        <f t="shared" si="114"/>
        <v>Jan</v>
      </c>
      <c r="AE2474" s="3" t="str">
        <f t="shared" si="115"/>
        <v>Q1</v>
      </c>
      <c r="AF2474" s="3" t="str">
        <f t="shared" si="116"/>
        <v>2024-Jan</v>
      </c>
      <c r="AG2474" s="3">
        <f>COUNTIF(C:C,Table1[[#This Row],[Customer_ID]])</f>
        <v>8</v>
      </c>
      <c r="AH2474" s="9" t="e">
        <f>IF([1]!Table1[[#This Row],[Customer_order_count]] &gt;= 10,"FREQUENT",IF([1]!Table1[[#This Row],[Customer_order_count]] &lt;= 10,"REGULAR","OCASSIONAL"))</f>
        <v>#REF!</v>
      </c>
    </row>
    <row r="2475" spans="1:34" x14ac:dyDescent="0.25">
      <c r="A2475" s="10" t="s">
        <v>3330</v>
      </c>
      <c r="B2475" s="11">
        <v>45729</v>
      </c>
      <c r="C2475" s="12" t="s">
        <v>3331</v>
      </c>
      <c r="D2475" s="13" t="s">
        <v>518</v>
      </c>
      <c r="E2475" s="13" t="s">
        <v>16</v>
      </c>
      <c r="F2475" s="14">
        <v>59</v>
      </c>
      <c r="G2475" s="12" t="s">
        <v>284</v>
      </c>
      <c r="H2475" s="12" t="s">
        <v>285</v>
      </c>
      <c r="I2475" s="12" t="s">
        <v>102</v>
      </c>
      <c r="J2475" s="12" t="s">
        <v>103</v>
      </c>
      <c r="K2475" s="12" t="s">
        <v>25</v>
      </c>
      <c r="L2475" s="14">
        <v>1</v>
      </c>
      <c r="M2475" s="14">
        <v>28000</v>
      </c>
      <c r="N2475" s="15">
        <v>0.15</v>
      </c>
      <c r="O2475" s="14">
        <v>23800</v>
      </c>
      <c r="P2475" s="14">
        <v>21000</v>
      </c>
      <c r="Q2475" s="5">
        <f>Table1[[#This Row],[Sales]]-Table1[[#This Row],[Cost]]</f>
        <v>2800</v>
      </c>
      <c r="R2475" s="12" t="s">
        <v>77</v>
      </c>
      <c r="S2475" s="12" t="s">
        <v>10</v>
      </c>
      <c r="T2475" s="12" t="s">
        <v>18</v>
      </c>
      <c r="U2475" s="12" t="s">
        <v>12</v>
      </c>
      <c r="V2475" s="6">
        <f>Table1[[#This Row],[Profit]]/Table1[[#This Row],[Sales]]</f>
        <v>0.11764705882352941</v>
      </c>
      <c r="W2475" s="12">
        <f>[1]!Table1[[#This Row],[Sales]]-[1]!Table1[[#This Row],[Cost]]-[1]!Table1[[#This Row],[Profit]]</f>
        <v>0</v>
      </c>
      <c r="X2475" s="12">
        <f>[1]!Table1[[#This Row],[Quantity]]*[1]!Table1[[#This Row],[Unit_Price]]</f>
        <v>28000</v>
      </c>
      <c r="Y2475" s="16">
        <f>[1]!Table1[[#This Row],[Gross_Sales]]*[1]!Table1[[#This Row],[Discount]]</f>
        <v>4200</v>
      </c>
      <c r="Z2475" s="17">
        <f>[1]!Table1[[#This Row],[Gross_Sales]]*[1]!Table1[[#This Row],[Discount_amount]]</f>
        <v>117600000</v>
      </c>
      <c r="AA2475" s="15">
        <f>IFERROR([1]!Table1[[#This Row],[Profit]]/[1]!Table1[[#This Row],[Sales]],0)</f>
        <v>0.11764705882352941</v>
      </c>
      <c r="AB2475" s="12">
        <f>YEAR([1]!Table1[[#This Row],[Order_Date]])</f>
        <v>2025</v>
      </c>
      <c r="AC2475" s="12">
        <f>MONTH([1]!Table1[[#This Row],[Order_Date]])</f>
        <v>3</v>
      </c>
      <c r="AD2475" s="12" t="str">
        <f t="shared" si="114"/>
        <v>Mar</v>
      </c>
      <c r="AE2475" s="12" t="str">
        <f t="shared" si="115"/>
        <v>Q1</v>
      </c>
      <c r="AF2475" s="12" t="str">
        <f t="shared" si="116"/>
        <v>2025-Mar</v>
      </c>
      <c r="AG2475" s="12">
        <f>COUNTIF(C:C,Table1[[#This Row],[Customer_ID]])</f>
        <v>2</v>
      </c>
      <c r="AH2475" s="18" t="e">
        <f>IF([1]!Table1[[#This Row],[Customer_order_count]] &gt;= 10,"FREQUENT",IF([1]!Table1[[#This Row],[Customer_order_count]] &lt;= 10,"REGULAR","OCASSIONAL"))</f>
        <v>#REF!</v>
      </c>
    </row>
    <row r="2476" spans="1:34" x14ac:dyDescent="0.25">
      <c r="A2476" s="1" t="s">
        <v>3332</v>
      </c>
      <c r="B2476" s="2">
        <v>45986</v>
      </c>
      <c r="C2476" s="3" t="s">
        <v>943</v>
      </c>
      <c r="D2476" s="3" t="s">
        <v>151</v>
      </c>
      <c r="E2476" s="3" t="s">
        <v>3</v>
      </c>
      <c r="F2476" s="3">
        <v>58</v>
      </c>
      <c r="G2476" s="3" t="s">
        <v>275</v>
      </c>
      <c r="H2476" s="3" t="s">
        <v>276</v>
      </c>
      <c r="I2476" s="3" t="s">
        <v>344</v>
      </c>
      <c r="J2476" s="3" t="s">
        <v>345</v>
      </c>
      <c r="K2476" s="3" t="s">
        <v>39</v>
      </c>
      <c r="L2476" s="3">
        <v>1</v>
      </c>
      <c r="M2476" s="3">
        <v>2200</v>
      </c>
      <c r="N2476" s="3">
        <v>0.05</v>
      </c>
      <c r="O2476" s="3">
        <v>0</v>
      </c>
      <c r="P2476" s="3">
        <v>1400</v>
      </c>
      <c r="Q2476" s="5">
        <f>Table1[[#This Row],[Sales]]-Table1[[#This Row],[Cost]]</f>
        <v>-1400</v>
      </c>
      <c r="R2476" s="3" t="s">
        <v>77</v>
      </c>
      <c r="S2476" s="3" t="s">
        <v>291</v>
      </c>
      <c r="T2476" s="3" t="s">
        <v>40</v>
      </c>
      <c r="U2476" s="3" t="s">
        <v>19</v>
      </c>
      <c r="V2476" s="3" t="e">
        <f>Table1[[#This Row],[Profit]]/Table1[[#This Row],[Sales]]</f>
        <v>#DIV/0!</v>
      </c>
      <c r="W2476" s="3">
        <f>[1]!Table1[[#This Row],[Sales]]-[1]!Table1[[#This Row],[Cost]]-[1]!Table1[[#This Row],[Profit]]</f>
        <v>-1400</v>
      </c>
      <c r="X2476" s="3">
        <f>[1]!Table1[[#This Row],[Quantity]]*[1]!Table1[[#This Row],[Unit_Price]]</f>
        <v>2200</v>
      </c>
      <c r="Y2476" s="3">
        <f>[1]!Table1[[#This Row],[Gross_Sales]]*[1]!Table1[[#This Row],[Discount]]</f>
        <v>110</v>
      </c>
      <c r="Z2476" s="3">
        <f>[1]!Table1[[#This Row],[Gross_Sales]]*[1]!Table1[[#This Row],[Discount_amount]]</f>
        <v>242000</v>
      </c>
      <c r="AA2476" s="3">
        <f>IFERROR([1]!Table1[[#This Row],[Profit]]/[1]!Table1[[#This Row],[Sales]],0)</f>
        <v>0</v>
      </c>
      <c r="AB2476" s="3">
        <f>YEAR([1]!Table1[[#This Row],[Order_Date]])</f>
        <v>2025</v>
      </c>
      <c r="AC2476" s="3">
        <f>MONTH([1]!Table1[[#This Row],[Order_Date]])</f>
        <v>11</v>
      </c>
      <c r="AD2476" s="3" t="str">
        <f t="shared" si="114"/>
        <v>Nov</v>
      </c>
      <c r="AE2476" s="3" t="str">
        <f t="shared" si="115"/>
        <v>Q4</v>
      </c>
      <c r="AF2476" s="3" t="str">
        <f t="shared" si="116"/>
        <v>2025-Nov</v>
      </c>
      <c r="AG2476" s="3">
        <f>COUNTIF(C:C,Table1[[#This Row],[Customer_ID]])</f>
        <v>5</v>
      </c>
      <c r="AH2476" s="9" t="e">
        <f>IF([1]!Table1[[#This Row],[Customer_order_count]] &gt;= 10,"FREQUENT",IF([1]!Table1[[#This Row],[Customer_order_count]] &lt;= 10,"REGULAR","OCASSIONAL"))</f>
        <v>#REF!</v>
      </c>
    </row>
    <row r="2477" spans="1:34" x14ac:dyDescent="0.25">
      <c r="A2477" s="10" t="s">
        <v>3333</v>
      </c>
      <c r="B2477" s="11">
        <v>45766</v>
      </c>
      <c r="C2477" s="12" t="s">
        <v>575</v>
      </c>
      <c r="D2477" s="13" t="s">
        <v>557</v>
      </c>
      <c r="E2477" s="13" t="s">
        <v>3</v>
      </c>
      <c r="F2477" s="14">
        <v>20</v>
      </c>
      <c r="G2477" s="12" t="s">
        <v>339</v>
      </c>
      <c r="H2477" s="12" t="s">
        <v>285</v>
      </c>
      <c r="I2477" s="12" t="s">
        <v>44</v>
      </c>
      <c r="J2477" s="12" t="s">
        <v>45</v>
      </c>
      <c r="K2477" s="12" t="s">
        <v>46</v>
      </c>
      <c r="L2477" s="14">
        <v>2</v>
      </c>
      <c r="M2477" s="14">
        <v>2500</v>
      </c>
      <c r="N2477" s="15">
        <v>0.1</v>
      </c>
      <c r="O2477" s="14">
        <v>4500</v>
      </c>
      <c r="P2477" s="14">
        <v>3000</v>
      </c>
      <c r="Q2477" s="5">
        <f>Table1[[#This Row],[Sales]]-Table1[[#This Row],[Cost]]</f>
        <v>1500</v>
      </c>
      <c r="R2477" s="12" t="s">
        <v>17</v>
      </c>
      <c r="S2477" s="12" t="s">
        <v>10</v>
      </c>
      <c r="T2477" s="12" t="s">
        <v>11</v>
      </c>
      <c r="U2477" s="12" t="s">
        <v>27</v>
      </c>
      <c r="V2477" s="6">
        <f>Table1[[#This Row],[Profit]]/Table1[[#This Row],[Sales]]</f>
        <v>0.33333333333333331</v>
      </c>
      <c r="W2477" s="12">
        <f>[1]!Table1[[#This Row],[Sales]]-[1]!Table1[[#This Row],[Cost]]-[1]!Table1[[#This Row],[Profit]]</f>
        <v>0</v>
      </c>
      <c r="X2477" s="12">
        <f>[1]!Table1[[#This Row],[Quantity]]*[1]!Table1[[#This Row],[Unit_Price]]</f>
        <v>5000</v>
      </c>
      <c r="Y2477" s="16">
        <f>[1]!Table1[[#This Row],[Gross_Sales]]*[1]!Table1[[#This Row],[Discount]]</f>
        <v>500</v>
      </c>
      <c r="Z2477" s="17">
        <f>[1]!Table1[[#This Row],[Gross_Sales]]*[1]!Table1[[#This Row],[Discount_amount]]</f>
        <v>2500000</v>
      </c>
      <c r="AA2477" s="15">
        <f>IFERROR([1]!Table1[[#This Row],[Profit]]/[1]!Table1[[#This Row],[Sales]],0)</f>
        <v>0.33333333333333331</v>
      </c>
      <c r="AB2477" s="12">
        <f>YEAR([1]!Table1[[#This Row],[Order_Date]])</f>
        <v>2025</v>
      </c>
      <c r="AC2477" s="12">
        <f>MONTH([1]!Table1[[#This Row],[Order_Date]])</f>
        <v>4</v>
      </c>
      <c r="AD2477" s="12" t="str">
        <f t="shared" si="114"/>
        <v>Apr</v>
      </c>
      <c r="AE2477" s="12" t="str">
        <f t="shared" si="115"/>
        <v>Q2</v>
      </c>
      <c r="AF2477" s="12" t="str">
        <f t="shared" si="116"/>
        <v>2025-Apr</v>
      </c>
      <c r="AG2477" s="12">
        <f>COUNTIF(C:C,Table1[[#This Row],[Customer_ID]])</f>
        <v>6</v>
      </c>
      <c r="AH2477" s="18" t="e">
        <f>IF([1]!Table1[[#This Row],[Customer_order_count]] &gt;= 10,"FREQUENT",IF([1]!Table1[[#This Row],[Customer_order_count]] &lt;= 10,"REGULAR","OCASSIONAL"))</f>
        <v>#REF!</v>
      </c>
    </row>
    <row r="2478" spans="1:34" x14ac:dyDescent="0.25">
      <c r="A2478" s="1" t="s">
        <v>3334</v>
      </c>
      <c r="B2478" s="2">
        <v>45823</v>
      </c>
      <c r="C2478" s="3" t="s">
        <v>1198</v>
      </c>
      <c r="D2478" s="4" t="s">
        <v>962</v>
      </c>
      <c r="E2478" s="4" t="s">
        <v>3</v>
      </c>
      <c r="F2478" s="5">
        <v>25</v>
      </c>
      <c r="G2478" s="3" t="s">
        <v>280</v>
      </c>
      <c r="H2478" s="3" t="s">
        <v>270</v>
      </c>
      <c r="I2478" s="3" t="s">
        <v>37</v>
      </c>
      <c r="J2478" s="3" t="s">
        <v>38</v>
      </c>
      <c r="K2478" s="3" t="s">
        <v>39</v>
      </c>
      <c r="L2478" s="5">
        <v>1</v>
      </c>
      <c r="M2478" s="5">
        <v>900</v>
      </c>
      <c r="N2478" s="6">
        <v>0.2</v>
      </c>
      <c r="O2478" s="5">
        <v>720</v>
      </c>
      <c r="P2478" s="5">
        <v>550</v>
      </c>
      <c r="Q2478" s="5">
        <f>Table1[[#This Row],[Sales]]-Table1[[#This Row],[Cost]]</f>
        <v>170</v>
      </c>
      <c r="R2478" s="3" t="s">
        <v>26</v>
      </c>
      <c r="S2478" s="3" t="s">
        <v>10</v>
      </c>
      <c r="T2478" s="3" t="s">
        <v>11</v>
      </c>
      <c r="U2478" s="3" t="s">
        <v>19</v>
      </c>
      <c r="V2478" s="6">
        <f>Table1[[#This Row],[Profit]]/Table1[[#This Row],[Sales]]</f>
        <v>0.2361111111111111</v>
      </c>
      <c r="W2478" s="3">
        <f>[1]!Table1[[#This Row],[Sales]]-[1]!Table1[[#This Row],[Cost]]-[1]!Table1[[#This Row],[Profit]]</f>
        <v>0</v>
      </c>
      <c r="X2478" s="3">
        <f>[1]!Table1[[#This Row],[Quantity]]*[1]!Table1[[#This Row],[Unit_Price]]</f>
        <v>900</v>
      </c>
      <c r="Y2478" s="7">
        <f>[1]!Table1[[#This Row],[Gross_Sales]]*[1]!Table1[[#This Row],[Discount]]</f>
        <v>180</v>
      </c>
      <c r="Z2478" s="8">
        <f>[1]!Table1[[#This Row],[Gross_Sales]]*[1]!Table1[[#This Row],[Discount_amount]]</f>
        <v>162000</v>
      </c>
      <c r="AA2478" s="6">
        <f>IFERROR([1]!Table1[[#This Row],[Profit]]/[1]!Table1[[#This Row],[Sales]],0)</f>
        <v>0.2361111111111111</v>
      </c>
      <c r="AB2478" s="3">
        <f>YEAR([1]!Table1[[#This Row],[Order_Date]])</f>
        <v>2025</v>
      </c>
      <c r="AC2478" s="3">
        <f>MONTH([1]!Table1[[#This Row],[Order_Date]])</f>
        <v>6</v>
      </c>
      <c r="AD2478" s="3" t="str">
        <f t="shared" si="114"/>
        <v>Jun</v>
      </c>
      <c r="AE2478" s="3" t="str">
        <f t="shared" si="115"/>
        <v>Q2</v>
      </c>
      <c r="AF2478" s="3" t="str">
        <f t="shared" si="116"/>
        <v>2025-Jun</v>
      </c>
      <c r="AG2478" s="3">
        <f>COUNTIF(C:C,Table1[[#This Row],[Customer_ID]])</f>
        <v>20</v>
      </c>
      <c r="AH2478" s="9" t="e">
        <f>IF([1]!Table1[[#This Row],[Customer_order_count]] &gt;= 10,"FREQUENT",IF([1]!Table1[[#This Row],[Customer_order_count]] &lt;= 10,"REGULAR","OCASSIONAL"))</f>
        <v>#REF!</v>
      </c>
    </row>
    <row r="2479" spans="1:34" x14ac:dyDescent="0.25">
      <c r="A2479" s="10" t="s">
        <v>3335</v>
      </c>
      <c r="B2479" s="11">
        <v>45535</v>
      </c>
      <c r="C2479" s="12" t="s">
        <v>412</v>
      </c>
      <c r="D2479" s="13" t="s">
        <v>335</v>
      </c>
      <c r="E2479" s="13" t="s">
        <v>16</v>
      </c>
      <c r="F2479" s="14">
        <v>58</v>
      </c>
      <c r="G2479" s="12" t="s">
        <v>317</v>
      </c>
      <c r="H2479" s="12" t="s">
        <v>5</v>
      </c>
      <c r="I2479" s="12" t="s">
        <v>176</v>
      </c>
      <c r="J2479" s="12" t="s">
        <v>177</v>
      </c>
      <c r="K2479" s="12" t="s">
        <v>25</v>
      </c>
      <c r="L2479" s="14">
        <v>1</v>
      </c>
      <c r="M2479" s="14">
        <v>22000</v>
      </c>
      <c r="N2479" s="15">
        <v>0.2</v>
      </c>
      <c r="O2479" s="14">
        <v>17600</v>
      </c>
      <c r="P2479" s="14">
        <v>16500</v>
      </c>
      <c r="Q2479" s="5">
        <f>Table1[[#This Row],[Sales]]-Table1[[#This Row],[Cost]]</f>
        <v>1100</v>
      </c>
      <c r="R2479" s="12" t="s">
        <v>77</v>
      </c>
      <c r="S2479" s="12" t="s">
        <v>10</v>
      </c>
      <c r="T2479" s="12" t="s">
        <v>33</v>
      </c>
      <c r="U2479" s="12" t="s">
        <v>27</v>
      </c>
      <c r="V2479" s="6">
        <f>Table1[[#This Row],[Profit]]/Table1[[#This Row],[Sales]]</f>
        <v>6.25E-2</v>
      </c>
      <c r="W2479" s="12">
        <f>[1]!Table1[[#This Row],[Sales]]-[1]!Table1[[#This Row],[Cost]]-[1]!Table1[[#This Row],[Profit]]</f>
        <v>0</v>
      </c>
      <c r="X2479" s="12">
        <f>[1]!Table1[[#This Row],[Quantity]]*[1]!Table1[[#This Row],[Unit_Price]]</f>
        <v>22000</v>
      </c>
      <c r="Y2479" s="16">
        <f>[1]!Table1[[#This Row],[Gross_Sales]]*[1]!Table1[[#This Row],[Discount]]</f>
        <v>4400</v>
      </c>
      <c r="Z2479" s="17">
        <f>[1]!Table1[[#This Row],[Gross_Sales]]*[1]!Table1[[#This Row],[Discount_amount]]</f>
        <v>96800000</v>
      </c>
      <c r="AA2479" s="15">
        <f>IFERROR([1]!Table1[[#This Row],[Profit]]/[1]!Table1[[#This Row],[Sales]],0)</f>
        <v>6.25E-2</v>
      </c>
      <c r="AB2479" s="12">
        <f>YEAR([1]!Table1[[#This Row],[Order_Date]])</f>
        <v>2024</v>
      </c>
      <c r="AC2479" s="12">
        <f>MONTH([1]!Table1[[#This Row],[Order_Date]])</f>
        <v>8</v>
      </c>
      <c r="AD2479" s="12" t="str">
        <f t="shared" si="114"/>
        <v>Aug</v>
      </c>
      <c r="AE2479" s="12" t="str">
        <f t="shared" si="115"/>
        <v>Q3</v>
      </c>
      <c r="AF2479" s="12" t="str">
        <f t="shared" si="116"/>
        <v>2024-Aug</v>
      </c>
      <c r="AG2479" s="12">
        <f>COUNTIF(C:C,Table1[[#This Row],[Customer_ID]])</f>
        <v>12</v>
      </c>
      <c r="AH2479" s="18" t="e">
        <f>IF([1]!Table1[[#This Row],[Customer_order_count]] &gt;= 10,"FREQUENT",IF([1]!Table1[[#This Row],[Customer_order_count]] &lt;= 10,"REGULAR","OCASSIONAL"))</f>
        <v>#REF!</v>
      </c>
    </row>
    <row r="2480" spans="1:34" x14ac:dyDescent="0.25">
      <c r="A2480" s="1" t="s">
        <v>3336</v>
      </c>
      <c r="B2480" s="2">
        <v>45990</v>
      </c>
      <c r="C2480" s="3" t="s">
        <v>467</v>
      </c>
      <c r="D2480" s="4" t="s">
        <v>468</v>
      </c>
      <c r="E2480" s="4" t="s">
        <v>3</v>
      </c>
      <c r="F2480" s="5">
        <v>23</v>
      </c>
      <c r="G2480" s="3" t="s">
        <v>290</v>
      </c>
      <c r="H2480" s="3" t="s">
        <v>276</v>
      </c>
      <c r="I2480" s="3" t="s">
        <v>37</v>
      </c>
      <c r="J2480" s="3" t="s">
        <v>38</v>
      </c>
      <c r="K2480" s="3" t="s">
        <v>39</v>
      </c>
      <c r="L2480" s="5">
        <v>1</v>
      </c>
      <c r="M2480" s="5">
        <v>900</v>
      </c>
      <c r="N2480" s="6">
        <v>0.05</v>
      </c>
      <c r="O2480" s="5">
        <v>855</v>
      </c>
      <c r="P2480" s="5">
        <v>550</v>
      </c>
      <c r="Q2480" s="5">
        <f>Table1[[#This Row],[Sales]]-Table1[[#This Row],[Cost]]</f>
        <v>305</v>
      </c>
      <c r="R2480" s="3" t="s">
        <v>26</v>
      </c>
      <c r="S2480" s="3" t="s">
        <v>10</v>
      </c>
      <c r="T2480" s="3" t="s">
        <v>40</v>
      </c>
      <c r="U2480" s="3" t="s">
        <v>12</v>
      </c>
      <c r="V2480" s="6">
        <f>Table1[[#This Row],[Profit]]/Table1[[#This Row],[Sales]]</f>
        <v>0.35672514619883039</v>
      </c>
      <c r="W2480" s="3">
        <f>[1]!Table1[[#This Row],[Sales]]-[1]!Table1[[#This Row],[Cost]]-[1]!Table1[[#This Row],[Profit]]</f>
        <v>0</v>
      </c>
      <c r="X2480" s="3">
        <f>[1]!Table1[[#This Row],[Quantity]]*[1]!Table1[[#This Row],[Unit_Price]]</f>
        <v>900</v>
      </c>
      <c r="Y2480" s="7">
        <f>[1]!Table1[[#This Row],[Gross_Sales]]*[1]!Table1[[#This Row],[Discount]]</f>
        <v>45</v>
      </c>
      <c r="Z2480" s="8">
        <f>[1]!Table1[[#This Row],[Gross_Sales]]*[1]!Table1[[#This Row],[Discount_amount]]</f>
        <v>40500</v>
      </c>
      <c r="AA2480" s="6">
        <f>IFERROR([1]!Table1[[#This Row],[Profit]]/[1]!Table1[[#This Row],[Sales]],0)</f>
        <v>0.35672514619883039</v>
      </c>
      <c r="AB2480" s="3">
        <f>YEAR([1]!Table1[[#This Row],[Order_Date]])</f>
        <v>2025</v>
      </c>
      <c r="AC2480" s="3">
        <f>MONTH([1]!Table1[[#This Row],[Order_Date]])</f>
        <v>11</v>
      </c>
      <c r="AD2480" s="3" t="str">
        <f t="shared" si="114"/>
        <v>Nov</v>
      </c>
      <c r="AE2480" s="3" t="str">
        <f t="shared" si="115"/>
        <v>Q4</v>
      </c>
      <c r="AF2480" s="3" t="str">
        <f t="shared" si="116"/>
        <v>2025-Nov</v>
      </c>
      <c r="AG2480" s="3">
        <f>COUNTIF(C:C,Table1[[#This Row],[Customer_ID]])</f>
        <v>13</v>
      </c>
      <c r="AH2480" s="9" t="e">
        <f>IF([1]!Table1[[#This Row],[Customer_order_count]] &gt;= 10,"FREQUENT",IF([1]!Table1[[#This Row],[Customer_order_count]] &lt;= 10,"REGULAR","OCASSIONAL"))</f>
        <v>#REF!</v>
      </c>
    </row>
    <row r="2481" spans="1:34" x14ac:dyDescent="0.25">
      <c r="A2481" s="10" t="s">
        <v>3337</v>
      </c>
      <c r="B2481" s="11">
        <v>45847</v>
      </c>
      <c r="C2481" s="12" t="s">
        <v>1773</v>
      </c>
      <c r="D2481" s="13" t="s">
        <v>651</v>
      </c>
      <c r="E2481" s="13" t="s">
        <v>3</v>
      </c>
      <c r="F2481" s="14">
        <v>39</v>
      </c>
      <c r="G2481" s="12" t="s">
        <v>295</v>
      </c>
      <c r="H2481" s="12" t="s">
        <v>270</v>
      </c>
      <c r="I2481" s="12" t="s">
        <v>344</v>
      </c>
      <c r="J2481" s="12" t="s">
        <v>345</v>
      </c>
      <c r="K2481" s="12" t="s">
        <v>39</v>
      </c>
      <c r="L2481" s="14">
        <v>1</v>
      </c>
      <c r="M2481" s="14">
        <v>2200</v>
      </c>
      <c r="N2481" s="15">
        <v>0</v>
      </c>
      <c r="O2481" s="14">
        <v>2200</v>
      </c>
      <c r="P2481" s="14">
        <v>1400</v>
      </c>
      <c r="Q2481" s="5">
        <f>Table1[[#This Row],[Sales]]-Table1[[#This Row],[Cost]]</f>
        <v>800</v>
      </c>
      <c r="R2481" s="12" t="s">
        <v>26</v>
      </c>
      <c r="S2481" s="12" t="s">
        <v>10</v>
      </c>
      <c r="T2481" s="12" t="s">
        <v>33</v>
      </c>
      <c r="U2481" s="12" t="s">
        <v>19</v>
      </c>
      <c r="V2481" s="6">
        <f>Table1[[#This Row],[Profit]]/Table1[[#This Row],[Sales]]</f>
        <v>0.36363636363636365</v>
      </c>
      <c r="W2481" s="12">
        <f>[1]!Table1[[#This Row],[Sales]]-[1]!Table1[[#This Row],[Cost]]-[1]!Table1[[#This Row],[Profit]]</f>
        <v>0</v>
      </c>
      <c r="X2481" s="12">
        <f>[1]!Table1[[#This Row],[Quantity]]*[1]!Table1[[#This Row],[Unit_Price]]</f>
        <v>2200</v>
      </c>
      <c r="Y2481" s="16">
        <f>[1]!Table1[[#This Row],[Gross_Sales]]*[1]!Table1[[#This Row],[Discount]]</f>
        <v>0</v>
      </c>
      <c r="Z2481" s="17">
        <f>[1]!Table1[[#This Row],[Gross_Sales]]*[1]!Table1[[#This Row],[Discount_amount]]</f>
        <v>0</v>
      </c>
      <c r="AA2481" s="15">
        <f>IFERROR([1]!Table1[[#This Row],[Profit]]/[1]!Table1[[#This Row],[Sales]],0)</f>
        <v>0.36363636363636365</v>
      </c>
      <c r="AB2481" s="12">
        <f>YEAR([1]!Table1[[#This Row],[Order_Date]])</f>
        <v>2025</v>
      </c>
      <c r="AC2481" s="12">
        <f>MONTH([1]!Table1[[#This Row],[Order_Date]])</f>
        <v>7</v>
      </c>
      <c r="AD2481" s="12" t="str">
        <f t="shared" si="114"/>
        <v>Jul</v>
      </c>
      <c r="AE2481" s="12" t="str">
        <f t="shared" si="115"/>
        <v>Q3</v>
      </c>
      <c r="AF2481" s="12" t="str">
        <f t="shared" si="116"/>
        <v>2025-Jul</v>
      </c>
      <c r="AG2481" s="12">
        <f>COUNTIF(C:C,Table1[[#This Row],[Customer_ID]])</f>
        <v>4</v>
      </c>
      <c r="AH2481" s="18" t="e">
        <f>IF([1]!Table1[[#This Row],[Customer_order_count]] &gt;= 10,"FREQUENT",IF([1]!Table1[[#This Row],[Customer_order_count]] &lt;= 10,"REGULAR","OCASSIONAL"))</f>
        <v>#REF!</v>
      </c>
    </row>
    <row r="2482" spans="1:34" x14ac:dyDescent="0.25">
      <c r="A2482" s="1" t="s">
        <v>3338</v>
      </c>
      <c r="B2482" s="2">
        <v>45922</v>
      </c>
      <c r="C2482" s="3" t="s">
        <v>562</v>
      </c>
      <c r="D2482" s="4" t="s">
        <v>438</v>
      </c>
      <c r="E2482" s="4" t="s">
        <v>3</v>
      </c>
      <c r="F2482" s="5">
        <v>35</v>
      </c>
      <c r="G2482" s="3" t="s">
        <v>339</v>
      </c>
      <c r="H2482" s="3" t="s">
        <v>285</v>
      </c>
      <c r="I2482" s="3" t="s">
        <v>37</v>
      </c>
      <c r="J2482" s="3" t="s">
        <v>38</v>
      </c>
      <c r="K2482" s="3" t="s">
        <v>39</v>
      </c>
      <c r="L2482" s="5">
        <v>2</v>
      </c>
      <c r="M2482" s="5">
        <v>900</v>
      </c>
      <c r="N2482" s="6">
        <v>0.1</v>
      </c>
      <c r="O2482" s="5">
        <v>1620</v>
      </c>
      <c r="P2482" s="5">
        <v>1100</v>
      </c>
      <c r="Q2482" s="5">
        <f>Table1[[#This Row],[Sales]]-Table1[[#This Row],[Cost]]</f>
        <v>520</v>
      </c>
      <c r="R2482" s="3" t="s">
        <v>26</v>
      </c>
      <c r="S2482" s="3" t="s">
        <v>10</v>
      </c>
      <c r="T2482" s="3" t="s">
        <v>33</v>
      </c>
      <c r="U2482" s="3" t="s">
        <v>12</v>
      </c>
      <c r="V2482" s="6">
        <f>Table1[[#This Row],[Profit]]/Table1[[#This Row],[Sales]]</f>
        <v>0.32098765432098764</v>
      </c>
      <c r="W2482" s="3">
        <f>[1]!Table1[[#This Row],[Sales]]-[1]!Table1[[#This Row],[Cost]]-[1]!Table1[[#This Row],[Profit]]</f>
        <v>0</v>
      </c>
      <c r="X2482" s="3">
        <f>[1]!Table1[[#This Row],[Quantity]]*[1]!Table1[[#This Row],[Unit_Price]]</f>
        <v>1800</v>
      </c>
      <c r="Y2482" s="7">
        <f>[1]!Table1[[#This Row],[Gross_Sales]]*[1]!Table1[[#This Row],[Discount]]</f>
        <v>180</v>
      </c>
      <c r="Z2482" s="8">
        <f>[1]!Table1[[#This Row],[Gross_Sales]]*[1]!Table1[[#This Row],[Discount_amount]]</f>
        <v>324000</v>
      </c>
      <c r="AA2482" s="6">
        <f>IFERROR([1]!Table1[[#This Row],[Profit]]/[1]!Table1[[#This Row],[Sales]],0)</f>
        <v>0.32098765432098764</v>
      </c>
      <c r="AB2482" s="3">
        <f>YEAR([1]!Table1[[#This Row],[Order_Date]])</f>
        <v>2025</v>
      </c>
      <c r="AC2482" s="3">
        <f>MONTH([1]!Table1[[#This Row],[Order_Date]])</f>
        <v>9</v>
      </c>
      <c r="AD2482" s="3" t="str">
        <f t="shared" si="114"/>
        <v>Sep</v>
      </c>
      <c r="AE2482" s="3" t="str">
        <f t="shared" si="115"/>
        <v>Q3</v>
      </c>
      <c r="AF2482" s="3" t="str">
        <f t="shared" si="116"/>
        <v>2025-Sep</v>
      </c>
      <c r="AG2482" s="3">
        <f>COUNTIF(C:C,Table1[[#This Row],[Customer_ID]])</f>
        <v>12</v>
      </c>
      <c r="AH2482" s="9" t="e">
        <f>IF([1]!Table1[[#This Row],[Customer_order_count]] &gt;= 10,"FREQUENT",IF([1]!Table1[[#This Row],[Customer_order_count]] &lt;= 10,"REGULAR","OCASSIONAL"))</f>
        <v>#REF!</v>
      </c>
    </row>
    <row r="2483" spans="1:34" x14ac:dyDescent="0.25">
      <c r="A2483" s="10" t="s">
        <v>3339</v>
      </c>
      <c r="B2483" s="11">
        <v>45960</v>
      </c>
      <c r="C2483" s="12" t="s">
        <v>940</v>
      </c>
      <c r="D2483" s="13" t="s">
        <v>941</v>
      </c>
      <c r="E2483" s="13" t="s">
        <v>16</v>
      </c>
      <c r="F2483" s="14">
        <v>45</v>
      </c>
      <c r="G2483" s="12" t="s">
        <v>275</v>
      </c>
      <c r="H2483" s="12" t="s">
        <v>276</v>
      </c>
      <c r="I2483" s="12" t="s">
        <v>56</v>
      </c>
      <c r="J2483" s="12" t="s">
        <v>57</v>
      </c>
      <c r="K2483" s="12" t="s">
        <v>58</v>
      </c>
      <c r="L2483" s="14">
        <v>3</v>
      </c>
      <c r="M2483" s="14">
        <v>1200</v>
      </c>
      <c r="N2483" s="15">
        <v>0</v>
      </c>
      <c r="O2483" s="14">
        <v>3600</v>
      </c>
      <c r="P2483" s="14">
        <v>2400</v>
      </c>
      <c r="Q2483" s="5">
        <f>Table1[[#This Row],[Sales]]-Table1[[#This Row],[Cost]]</f>
        <v>1200</v>
      </c>
      <c r="R2483" s="12" t="s">
        <v>26</v>
      </c>
      <c r="S2483" s="12" t="s">
        <v>10</v>
      </c>
      <c r="T2483" s="12" t="s">
        <v>40</v>
      </c>
      <c r="U2483" s="12" t="s">
        <v>19</v>
      </c>
      <c r="V2483" s="6">
        <f>Table1[[#This Row],[Profit]]/Table1[[#This Row],[Sales]]</f>
        <v>0.33333333333333331</v>
      </c>
      <c r="W2483" s="12">
        <f>[1]!Table1[[#This Row],[Sales]]-[1]!Table1[[#This Row],[Cost]]-[1]!Table1[[#This Row],[Profit]]</f>
        <v>0</v>
      </c>
      <c r="X2483" s="12">
        <f>[1]!Table1[[#This Row],[Quantity]]*[1]!Table1[[#This Row],[Unit_Price]]</f>
        <v>3600</v>
      </c>
      <c r="Y2483" s="16">
        <f>[1]!Table1[[#This Row],[Gross_Sales]]*[1]!Table1[[#This Row],[Discount]]</f>
        <v>0</v>
      </c>
      <c r="Z2483" s="17">
        <f>[1]!Table1[[#This Row],[Gross_Sales]]*[1]!Table1[[#This Row],[Discount_amount]]</f>
        <v>0</v>
      </c>
      <c r="AA2483" s="15">
        <f>IFERROR([1]!Table1[[#This Row],[Profit]]/[1]!Table1[[#This Row],[Sales]],0)</f>
        <v>0.33333333333333331</v>
      </c>
      <c r="AB2483" s="12">
        <f>YEAR([1]!Table1[[#This Row],[Order_Date]])</f>
        <v>2025</v>
      </c>
      <c r="AC2483" s="12">
        <f>MONTH([1]!Table1[[#This Row],[Order_Date]])</f>
        <v>10</v>
      </c>
      <c r="AD2483" s="12" t="str">
        <f t="shared" si="114"/>
        <v>Oct</v>
      </c>
      <c r="AE2483" s="12" t="str">
        <f t="shared" si="115"/>
        <v>Q4</v>
      </c>
      <c r="AF2483" s="12" t="str">
        <f t="shared" si="116"/>
        <v>2025-Oct</v>
      </c>
      <c r="AG2483" s="12">
        <f>COUNTIF(C:C,Table1[[#This Row],[Customer_ID]])</f>
        <v>3</v>
      </c>
      <c r="AH2483" s="18" t="e">
        <f>IF([1]!Table1[[#This Row],[Customer_order_count]] &gt;= 10,"FREQUENT",IF([1]!Table1[[#This Row],[Customer_order_count]] &lt;= 10,"REGULAR","OCASSIONAL"))</f>
        <v>#REF!</v>
      </c>
    </row>
    <row r="2484" spans="1:34" x14ac:dyDescent="0.25">
      <c r="A2484" s="1" t="s">
        <v>3340</v>
      </c>
      <c r="B2484" s="2">
        <v>45968</v>
      </c>
      <c r="C2484" s="3" t="s">
        <v>1754</v>
      </c>
      <c r="D2484" s="4" t="s">
        <v>509</v>
      </c>
      <c r="E2484" s="4" t="s">
        <v>3</v>
      </c>
      <c r="F2484" s="5">
        <v>21</v>
      </c>
      <c r="G2484" s="3" t="s">
        <v>280</v>
      </c>
      <c r="H2484" s="3" t="s">
        <v>270</v>
      </c>
      <c r="I2484" s="3" t="s">
        <v>68</v>
      </c>
      <c r="J2484" s="3" t="s">
        <v>69</v>
      </c>
      <c r="K2484" s="3" t="s">
        <v>39</v>
      </c>
      <c r="L2484" s="5">
        <v>2</v>
      </c>
      <c r="M2484" s="5">
        <v>3500</v>
      </c>
      <c r="N2484" s="6">
        <v>0.1</v>
      </c>
      <c r="O2484" s="5">
        <v>6300</v>
      </c>
      <c r="P2484" s="5">
        <v>4600</v>
      </c>
      <c r="Q2484" s="5">
        <f>Table1[[#This Row],[Sales]]-Table1[[#This Row],[Cost]]</f>
        <v>1700</v>
      </c>
      <c r="R2484" s="3" t="s">
        <v>77</v>
      </c>
      <c r="S2484" s="3" t="s">
        <v>10</v>
      </c>
      <c r="T2484" s="3" t="s">
        <v>40</v>
      </c>
      <c r="U2484" s="3" t="s">
        <v>12</v>
      </c>
      <c r="V2484" s="6">
        <f>Table1[[#This Row],[Profit]]/Table1[[#This Row],[Sales]]</f>
        <v>0.26984126984126983</v>
      </c>
      <c r="W2484" s="3">
        <f>[1]!Table1[[#This Row],[Sales]]-[1]!Table1[[#This Row],[Cost]]-[1]!Table1[[#This Row],[Profit]]</f>
        <v>0</v>
      </c>
      <c r="X2484" s="3">
        <f>[1]!Table1[[#This Row],[Quantity]]*[1]!Table1[[#This Row],[Unit_Price]]</f>
        <v>7000</v>
      </c>
      <c r="Y2484" s="7">
        <f>[1]!Table1[[#This Row],[Gross_Sales]]*[1]!Table1[[#This Row],[Discount]]</f>
        <v>700</v>
      </c>
      <c r="Z2484" s="8">
        <f>[1]!Table1[[#This Row],[Gross_Sales]]*[1]!Table1[[#This Row],[Discount_amount]]</f>
        <v>4900000</v>
      </c>
      <c r="AA2484" s="6">
        <f>IFERROR([1]!Table1[[#This Row],[Profit]]/[1]!Table1[[#This Row],[Sales]],0)</f>
        <v>0.26984126984126983</v>
      </c>
      <c r="AB2484" s="3">
        <f>YEAR([1]!Table1[[#This Row],[Order_Date]])</f>
        <v>2025</v>
      </c>
      <c r="AC2484" s="3">
        <f>MONTH([1]!Table1[[#This Row],[Order_Date]])</f>
        <v>11</v>
      </c>
      <c r="AD2484" s="3" t="str">
        <f t="shared" si="114"/>
        <v>Nov</v>
      </c>
      <c r="AE2484" s="3" t="str">
        <f t="shared" si="115"/>
        <v>Q4</v>
      </c>
      <c r="AF2484" s="3" t="str">
        <f t="shared" si="116"/>
        <v>2025-Nov</v>
      </c>
      <c r="AG2484" s="3">
        <f>COUNTIF(C:C,Table1[[#This Row],[Customer_ID]])</f>
        <v>9</v>
      </c>
      <c r="AH2484" s="9" t="e">
        <f>IF([1]!Table1[[#This Row],[Customer_order_count]] &gt;= 10,"FREQUENT",IF([1]!Table1[[#This Row],[Customer_order_count]] &lt;= 10,"REGULAR","OCASSIONAL"))</f>
        <v>#REF!</v>
      </c>
    </row>
    <row r="2485" spans="1:34" x14ac:dyDescent="0.25">
      <c r="A2485" s="10" t="s">
        <v>3341</v>
      </c>
      <c r="B2485" s="11">
        <v>45746</v>
      </c>
      <c r="C2485" s="12" t="s">
        <v>378</v>
      </c>
      <c r="D2485" s="13" t="s">
        <v>379</v>
      </c>
      <c r="E2485" s="13" t="s">
        <v>3</v>
      </c>
      <c r="F2485" s="14">
        <v>30</v>
      </c>
      <c r="G2485" s="12" t="s">
        <v>263</v>
      </c>
      <c r="H2485" s="12" t="s">
        <v>5</v>
      </c>
      <c r="I2485" s="12" t="s">
        <v>74</v>
      </c>
      <c r="J2485" s="12" t="s">
        <v>75</v>
      </c>
      <c r="K2485" s="12" t="s">
        <v>76</v>
      </c>
      <c r="L2485" s="14">
        <v>1</v>
      </c>
      <c r="M2485" s="14">
        <v>550</v>
      </c>
      <c r="N2485" s="15">
        <v>0.15</v>
      </c>
      <c r="O2485" s="14">
        <v>467.5</v>
      </c>
      <c r="P2485" s="14">
        <v>450</v>
      </c>
      <c r="Q2485" s="5">
        <f>Table1[[#This Row],[Sales]]-Table1[[#This Row],[Cost]]</f>
        <v>17.5</v>
      </c>
      <c r="R2485" s="12" t="s">
        <v>26</v>
      </c>
      <c r="S2485" s="12" t="s">
        <v>10</v>
      </c>
      <c r="T2485" s="12" t="s">
        <v>18</v>
      </c>
      <c r="U2485" s="12" t="s">
        <v>19</v>
      </c>
      <c r="V2485" s="6">
        <f>Table1[[#This Row],[Profit]]/Table1[[#This Row],[Sales]]</f>
        <v>3.7433155080213901E-2</v>
      </c>
      <c r="W2485" s="12">
        <f>[1]!Table1[[#This Row],[Sales]]-[1]!Table1[[#This Row],[Cost]]-[1]!Table1[[#This Row],[Profit]]</f>
        <v>0</v>
      </c>
      <c r="X2485" s="12">
        <f>[1]!Table1[[#This Row],[Quantity]]*[1]!Table1[[#This Row],[Unit_Price]]</f>
        <v>550</v>
      </c>
      <c r="Y2485" s="16">
        <f>[1]!Table1[[#This Row],[Gross_Sales]]*[1]!Table1[[#This Row],[Discount]]</f>
        <v>82.5</v>
      </c>
      <c r="Z2485" s="17">
        <f>[1]!Table1[[#This Row],[Gross_Sales]]*[1]!Table1[[#This Row],[Discount_amount]]</f>
        <v>45375</v>
      </c>
      <c r="AA2485" s="15">
        <f>IFERROR([1]!Table1[[#This Row],[Profit]]/[1]!Table1[[#This Row],[Sales]],0)</f>
        <v>3.7433155080213901E-2</v>
      </c>
      <c r="AB2485" s="12">
        <f>YEAR([1]!Table1[[#This Row],[Order_Date]])</f>
        <v>2025</v>
      </c>
      <c r="AC2485" s="12">
        <f>MONTH([1]!Table1[[#This Row],[Order_Date]])</f>
        <v>3</v>
      </c>
      <c r="AD2485" s="12" t="str">
        <f t="shared" si="114"/>
        <v>Mar</v>
      </c>
      <c r="AE2485" s="12" t="str">
        <f t="shared" si="115"/>
        <v>Q1</v>
      </c>
      <c r="AF2485" s="12" t="str">
        <f t="shared" si="116"/>
        <v>2025-Mar</v>
      </c>
      <c r="AG2485" s="12">
        <f>COUNTIF(C:C,Table1[[#This Row],[Customer_ID]])</f>
        <v>21</v>
      </c>
      <c r="AH2485" s="18" t="e">
        <f>IF([1]!Table1[[#This Row],[Customer_order_count]] &gt;= 10,"FREQUENT",IF([1]!Table1[[#This Row],[Customer_order_count]] &lt;= 10,"REGULAR","OCASSIONAL"))</f>
        <v>#REF!</v>
      </c>
    </row>
    <row r="2486" spans="1:34" x14ac:dyDescent="0.25">
      <c r="A2486" s="1" t="s">
        <v>3342</v>
      </c>
      <c r="B2486" s="2">
        <v>45329</v>
      </c>
      <c r="C2486" s="3" t="s">
        <v>1640</v>
      </c>
      <c r="D2486" s="4" t="s">
        <v>731</v>
      </c>
      <c r="E2486" s="4" t="s">
        <v>3</v>
      </c>
      <c r="F2486" s="5">
        <v>41</v>
      </c>
      <c r="G2486" s="3" t="s">
        <v>339</v>
      </c>
      <c r="H2486" s="3" t="s">
        <v>285</v>
      </c>
      <c r="I2486" s="3" t="s">
        <v>264</v>
      </c>
      <c r="J2486" s="3" t="s">
        <v>265</v>
      </c>
      <c r="K2486" s="3" t="s">
        <v>46</v>
      </c>
      <c r="L2486" s="5">
        <v>3</v>
      </c>
      <c r="M2486" s="5">
        <v>800</v>
      </c>
      <c r="N2486" s="6">
        <v>0.1</v>
      </c>
      <c r="O2486" s="5">
        <v>2160</v>
      </c>
      <c r="P2486" s="5">
        <v>1500</v>
      </c>
      <c r="Q2486" s="5">
        <f>Table1[[#This Row],[Sales]]-Table1[[#This Row],[Cost]]</f>
        <v>660</v>
      </c>
      <c r="R2486" s="3" t="s">
        <v>17</v>
      </c>
      <c r="S2486" s="3" t="s">
        <v>10</v>
      </c>
      <c r="T2486" s="3" t="s">
        <v>18</v>
      </c>
      <c r="U2486" s="3" t="s">
        <v>12</v>
      </c>
      <c r="V2486" s="6">
        <f>Table1[[#This Row],[Profit]]/Table1[[#This Row],[Sales]]</f>
        <v>0.30555555555555558</v>
      </c>
      <c r="W2486" s="3">
        <f>[1]!Table1[[#This Row],[Sales]]-[1]!Table1[[#This Row],[Cost]]-[1]!Table1[[#This Row],[Profit]]</f>
        <v>0</v>
      </c>
      <c r="X2486" s="3">
        <f>[1]!Table1[[#This Row],[Quantity]]*[1]!Table1[[#This Row],[Unit_Price]]</f>
        <v>2400</v>
      </c>
      <c r="Y2486" s="7">
        <f>[1]!Table1[[#This Row],[Gross_Sales]]*[1]!Table1[[#This Row],[Discount]]</f>
        <v>240</v>
      </c>
      <c r="Z2486" s="8">
        <f>[1]!Table1[[#This Row],[Gross_Sales]]*[1]!Table1[[#This Row],[Discount_amount]]</f>
        <v>576000</v>
      </c>
      <c r="AA2486" s="6">
        <f>IFERROR([1]!Table1[[#This Row],[Profit]]/[1]!Table1[[#This Row],[Sales]],0)</f>
        <v>0.30555555555555558</v>
      </c>
      <c r="AB2486" s="3">
        <f>YEAR([1]!Table1[[#This Row],[Order_Date]])</f>
        <v>2024</v>
      </c>
      <c r="AC2486" s="3">
        <f>MONTH([1]!Table1[[#This Row],[Order_Date]])</f>
        <v>2</v>
      </c>
      <c r="AD2486" s="3" t="str">
        <f t="shared" si="114"/>
        <v>Feb</v>
      </c>
      <c r="AE2486" s="3" t="str">
        <f t="shared" si="115"/>
        <v>Q1</v>
      </c>
      <c r="AF2486" s="3" t="str">
        <f t="shared" si="116"/>
        <v>2024-Feb</v>
      </c>
      <c r="AG2486" s="3">
        <f>COUNTIF(C:C,Table1[[#This Row],[Customer_ID]])</f>
        <v>10</v>
      </c>
      <c r="AH2486" s="9" t="e">
        <f>IF([1]!Table1[[#This Row],[Customer_order_count]] &gt;= 10,"FREQUENT",IF([1]!Table1[[#This Row],[Customer_order_count]] &lt;= 10,"REGULAR","OCASSIONAL"))</f>
        <v>#REF!</v>
      </c>
    </row>
    <row r="2487" spans="1:34" x14ac:dyDescent="0.25">
      <c r="A2487" s="10" t="s">
        <v>3343</v>
      </c>
      <c r="B2487" s="11">
        <v>45515</v>
      </c>
      <c r="C2487" s="12" t="s">
        <v>1253</v>
      </c>
      <c r="D2487" s="12" t="s">
        <v>1254</v>
      </c>
      <c r="E2487" s="12" t="s">
        <v>16</v>
      </c>
      <c r="F2487" s="12">
        <v>45</v>
      </c>
      <c r="G2487" s="12" t="s">
        <v>275</v>
      </c>
      <c r="H2487" s="12" t="s">
        <v>276</v>
      </c>
      <c r="I2487" s="12" t="s">
        <v>44</v>
      </c>
      <c r="J2487" s="12" t="s">
        <v>45</v>
      </c>
      <c r="K2487" s="12" t="s">
        <v>46</v>
      </c>
      <c r="L2487" s="12">
        <v>2</v>
      </c>
      <c r="M2487" s="12">
        <v>2500</v>
      </c>
      <c r="N2487" s="12">
        <v>0.1</v>
      </c>
      <c r="O2487" s="12">
        <v>0</v>
      </c>
      <c r="P2487" s="12">
        <v>3000</v>
      </c>
      <c r="Q2487" s="5">
        <f>Table1[[#This Row],[Sales]]-Table1[[#This Row],[Cost]]</f>
        <v>-3000</v>
      </c>
      <c r="R2487" s="12" t="s">
        <v>26</v>
      </c>
      <c r="S2487" s="12" t="s">
        <v>291</v>
      </c>
      <c r="T2487" s="12" t="s">
        <v>33</v>
      </c>
      <c r="U2487" s="12" t="s">
        <v>27</v>
      </c>
      <c r="V2487" s="3" t="e">
        <f>Table1[[#This Row],[Profit]]/Table1[[#This Row],[Sales]]</f>
        <v>#DIV/0!</v>
      </c>
      <c r="W2487" s="12">
        <f>[1]!Table1[[#This Row],[Sales]]-[1]!Table1[[#This Row],[Cost]]-[1]!Table1[[#This Row],[Profit]]</f>
        <v>-3000</v>
      </c>
      <c r="X2487" s="12">
        <f>[1]!Table1[[#This Row],[Quantity]]*[1]!Table1[[#This Row],[Unit_Price]]</f>
        <v>5000</v>
      </c>
      <c r="Y2487" s="12">
        <f>[1]!Table1[[#This Row],[Gross_Sales]]*[1]!Table1[[#This Row],[Discount]]</f>
        <v>500</v>
      </c>
      <c r="Z2487" s="12">
        <f>[1]!Table1[[#This Row],[Gross_Sales]]*[1]!Table1[[#This Row],[Discount_amount]]</f>
        <v>2500000</v>
      </c>
      <c r="AA2487" s="12">
        <f>IFERROR([1]!Table1[[#This Row],[Profit]]/[1]!Table1[[#This Row],[Sales]],0)</f>
        <v>0</v>
      </c>
      <c r="AB2487" s="12">
        <f>YEAR([1]!Table1[[#This Row],[Order_Date]])</f>
        <v>2024</v>
      </c>
      <c r="AC2487" s="12">
        <f>MONTH([1]!Table1[[#This Row],[Order_Date]])</f>
        <v>8</v>
      </c>
      <c r="AD2487" s="12" t="str">
        <f t="shared" si="114"/>
        <v>Aug</v>
      </c>
      <c r="AE2487" s="12" t="str">
        <f t="shared" si="115"/>
        <v>Q3</v>
      </c>
      <c r="AF2487" s="12" t="str">
        <f t="shared" si="116"/>
        <v>2024-Aug</v>
      </c>
      <c r="AG2487" s="12">
        <f>COUNTIF(C:C,Table1[[#This Row],[Customer_ID]])</f>
        <v>17</v>
      </c>
      <c r="AH2487" s="18" t="e">
        <f>IF([1]!Table1[[#This Row],[Customer_order_count]] &gt;= 10,"FREQUENT",IF([1]!Table1[[#This Row],[Customer_order_count]] &lt;= 10,"REGULAR","OCASSIONAL"))</f>
        <v>#REF!</v>
      </c>
    </row>
    <row r="2488" spans="1:34" x14ac:dyDescent="0.25">
      <c r="A2488" s="1" t="s">
        <v>3344</v>
      </c>
      <c r="B2488" s="2">
        <v>45575</v>
      </c>
      <c r="C2488" s="3" t="s">
        <v>447</v>
      </c>
      <c r="D2488" s="3" t="s">
        <v>448</v>
      </c>
      <c r="E2488" s="3" t="s">
        <v>16</v>
      </c>
      <c r="F2488" s="3">
        <v>21</v>
      </c>
      <c r="G2488" s="3" t="s">
        <v>275</v>
      </c>
      <c r="H2488" s="3" t="s">
        <v>276</v>
      </c>
      <c r="I2488" s="3" t="s">
        <v>56</v>
      </c>
      <c r="J2488" s="3" t="s">
        <v>57</v>
      </c>
      <c r="K2488" s="3" t="s">
        <v>58</v>
      </c>
      <c r="L2488" s="3">
        <v>1</v>
      </c>
      <c r="M2488" s="3">
        <v>1200</v>
      </c>
      <c r="N2488" s="3">
        <v>0.15</v>
      </c>
      <c r="O2488" s="3">
        <v>1020</v>
      </c>
      <c r="P2488" s="3">
        <v>800</v>
      </c>
      <c r="Q2488" s="5">
        <f>Table1[[#This Row],[Sales]]-Table1[[#This Row],[Cost]]</f>
        <v>220</v>
      </c>
      <c r="R2488" s="3" t="s">
        <v>17</v>
      </c>
      <c r="S2488" s="3" t="s">
        <v>287</v>
      </c>
      <c r="T2488" s="3" t="s">
        <v>40</v>
      </c>
      <c r="U2488" s="3" t="s">
        <v>27</v>
      </c>
      <c r="V2488" s="6">
        <f>Table1[[#This Row],[Profit]]/Table1[[#This Row],[Sales]]</f>
        <v>0.21568627450980393</v>
      </c>
      <c r="W2488" s="3">
        <f>[1]!Table1[[#This Row],[Sales]]-[1]!Table1[[#This Row],[Cost]]-[1]!Table1[[#This Row],[Profit]]</f>
        <v>-1600</v>
      </c>
      <c r="X2488" s="3">
        <f>[1]!Table1[[#This Row],[Quantity]]*[1]!Table1[[#This Row],[Unit_Price]]</f>
        <v>1200</v>
      </c>
      <c r="Y2488" s="3">
        <f>[1]!Table1[[#This Row],[Gross_Sales]]*[1]!Table1[[#This Row],[Discount]]</f>
        <v>180</v>
      </c>
      <c r="Z2488" s="3">
        <f>[1]!Table1[[#This Row],[Gross_Sales]]*[1]!Table1[[#This Row],[Discount_amount]]</f>
        <v>216000</v>
      </c>
      <c r="AA2488" s="3">
        <f>IFERROR([1]!Table1[[#This Row],[Profit]]/[1]!Table1[[#This Row],[Sales]],0)</f>
        <v>0.21568627450980393</v>
      </c>
      <c r="AB2488" s="3">
        <f>YEAR([1]!Table1[[#This Row],[Order_Date]])</f>
        <v>2024</v>
      </c>
      <c r="AC2488" s="3">
        <f>MONTH([1]!Table1[[#This Row],[Order_Date]])</f>
        <v>10</v>
      </c>
      <c r="AD2488" s="3" t="str">
        <f t="shared" si="114"/>
        <v>Oct</v>
      </c>
      <c r="AE2488" s="3" t="str">
        <f t="shared" si="115"/>
        <v>Q4</v>
      </c>
      <c r="AF2488" s="3" t="str">
        <f t="shared" si="116"/>
        <v>2024-Oct</v>
      </c>
      <c r="AG2488" s="3">
        <f>COUNTIF(C:C,Table1[[#This Row],[Customer_ID]])</f>
        <v>22</v>
      </c>
      <c r="AH2488" s="9" t="e">
        <f>IF([1]!Table1[[#This Row],[Customer_order_count]] &gt;= 10,"FREQUENT",IF([1]!Table1[[#This Row],[Customer_order_count]] &lt;= 10,"REGULAR","OCASSIONAL"))</f>
        <v>#REF!</v>
      </c>
    </row>
    <row r="2489" spans="1:34" x14ac:dyDescent="0.25">
      <c r="A2489" s="10" t="s">
        <v>3345</v>
      </c>
      <c r="B2489" s="11">
        <v>45743</v>
      </c>
      <c r="C2489" s="12" t="s">
        <v>1591</v>
      </c>
      <c r="D2489" s="13" t="s">
        <v>468</v>
      </c>
      <c r="E2489" s="13" t="s">
        <v>3</v>
      </c>
      <c r="F2489" s="14">
        <v>47</v>
      </c>
      <c r="G2489" s="12" t="s">
        <v>290</v>
      </c>
      <c r="H2489" s="12" t="s">
        <v>276</v>
      </c>
      <c r="I2489" s="12" t="s">
        <v>305</v>
      </c>
      <c r="J2489" s="12" t="s">
        <v>306</v>
      </c>
      <c r="K2489" s="12" t="s">
        <v>91</v>
      </c>
      <c r="L2489" s="14">
        <v>1</v>
      </c>
      <c r="M2489" s="14">
        <v>8500</v>
      </c>
      <c r="N2489" s="15">
        <v>0</v>
      </c>
      <c r="O2489" s="14">
        <v>8500</v>
      </c>
      <c r="P2489" s="14">
        <v>6500</v>
      </c>
      <c r="Q2489" s="5">
        <f>Table1[[#This Row],[Sales]]-Table1[[#This Row],[Cost]]</f>
        <v>2000</v>
      </c>
      <c r="R2489" s="12" t="s">
        <v>26</v>
      </c>
      <c r="S2489" s="12" t="s">
        <v>10</v>
      </c>
      <c r="T2489" s="12" t="s">
        <v>18</v>
      </c>
      <c r="U2489" s="12" t="s">
        <v>12</v>
      </c>
      <c r="V2489" s="6">
        <f>Table1[[#This Row],[Profit]]/Table1[[#This Row],[Sales]]</f>
        <v>0.23529411764705882</v>
      </c>
      <c r="W2489" s="12">
        <f>[1]!Table1[[#This Row],[Sales]]-[1]!Table1[[#This Row],[Cost]]-[1]!Table1[[#This Row],[Profit]]</f>
        <v>0</v>
      </c>
      <c r="X2489" s="12">
        <f>[1]!Table1[[#This Row],[Quantity]]*[1]!Table1[[#This Row],[Unit_Price]]</f>
        <v>8500</v>
      </c>
      <c r="Y2489" s="16">
        <f>[1]!Table1[[#This Row],[Gross_Sales]]*[1]!Table1[[#This Row],[Discount]]</f>
        <v>0</v>
      </c>
      <c r="Z2489" s="17">
        <f>[1]!Table1[[#This Row],[Gross_Sales]]*[1]!Table1[[#This Row],[Discount_amount]]</f>
        <v>0</v>
      </c>
      <c r="AA2489" s="15">
        <f>IFERROR([1]!Table1[[#This Row],[Profit]]/[1]!Table1[[#This Row],[Sales]],0)</f>
        <v>0.23529411764705882</v>
      </c>
      <c r="AB2489" s="12">
        <f>YEAR([1]!Table1[[#This Row],[Order_Date]])</f>
        <v>2025</v>
      </c>
      <c r="AC2489" s="12">
        <f>MONTH([1]!Table1[[#This Row],[Order_Date]])</f>
        <v>3</v>
      </c>
      <c r="AD2489" s="12" t="str">
        <f t="shared" si="114"/>
        <v>Mar</v>
      </c>
      <c r="AE2489" s="12" t="str">
        <f t="shared" si="115"/>
        <v>Q1</v>
      </c>
      <c r="AF2489" s="12" t="str">
        <f t="shared" si="116"/>
        <v>2025-Mar</v>
      </c>
      <c r="AG2489" s="12">
        <f>COUNTIF(C:C,Table1[[#This Row],[Customer_ID]])</f>
        <v>2</v>
      </c>
      <c r="AH2489" s="18" t="e">
        <f>IF([1]!Table1[[#This Row],[Customer_order_count]] &gt;= 10,"FREQUENT",IF([1]!Table1[[#This Row],[Customer_order_count]] &lt;= 10,"REGULAR","OCASSIONAL"))</f>
        <v>#REF!</v>
      </c>
    </row>
    <row r="2490" spans="1:34" x14ac:dyDescent="0.25">
      <c r="A2490" s="1" t="s">
        <v>3346</v>
      </c>
      <c r="B2490" s="2">
        <v>45557</v>
      </c>
      <c r="C2490" s="3" t="s">
        <v>1394</v>
      </c>
      <c r="D2490" s="4" t="s">
        <v>64</v>
      </c>
      <c r="E2490" s="4" t="s">
        <v>3</v>
      </c>
      <c r="F2490" s="5">
        <v>38</v>
      </c>
      <c r="G2490" s="3" t="s">
        <v>317</v>
      </c>
      <c r="H2490" s="3" t="s">
        <v>5</v>
      </c>
      <c r="I2490" s="3" t="s">
        <v>143</v>
      </c>
      <c r="J2490" s="3" t="s">
        <v>144</v>
      </c>
      <c r="K2490" s="3" t="s">
        <v>76</v>
      </c>
      <c r="L2490" s="5">
        <v>1</v>
      </c>
      <c r="M2490" s="5">
        <v>700</v>
      </c>
      <c r="N2490" s="6">
        <v>0.1</v>
      </c>
      <c r="O2490" s="5">
        <v>630</v>
      </c>
      <c r="P2490" s="5">
        <v>570</v>
      </c>
      <c r="Q2490" s="5">
        <f>Table1[[#This Row],[Sales]]-Table1[[#This Row],[Cost]]</f>
        <v>60</v>
      </c>
      <c r="R2490" s="3" t="s">
        <v>26</v>
      </c>
      <c r="S2490" s="3" t="s">
        <v>10</v>
      </c>
      <c r="T2490" s="3" t="s">
        <v>33</v>
      </c>
      <c r="U2490" s="3" t="s">
        <v>27</v>
      </c>
      <c r="V2490" s="6">
        <f>Table1[[#This Row],[Profit]]/Table1[[#This Row],[Sales]]</f>
        <v>9.5238095238095233E-2</v>
      </c>
      <c r="W2490" s="3">
        <f>[1]!Table1[[#This Row],[Sales]]-[1]!Table1[[#This Row],[Cost]]-[1]!Table1[[#This Row],[Profit]]</f>
        <v>0</v>
      </c>
      <c r="X2490" s="3">
        <f>[1]!Table1[[#This Row],[Quantity]]*[1]!Table1[[#This Row],[Unit_Price]]</f>
        <v>700</v>
      </c>
      <c r="Y2490" s="7">
        <f>[1]!Table1[[#This Row],[Gross_Sales]]*[1]!Table1[[#This Row],[Discount]]</f>
        <v>70</v>
      </c>
      <c r="Z2490" s="8">
        <f>[1]!Table1[[#This Row],[Gross_Sales]]*[1]!Table1[[#This Row],[Discount_amount]]</f>
        <v>49000</v>
      </c>
      <c r="AA2490" s="6">
        <f>IFERROR([1]!Table1[[#This Row],[Profit]]/[1]!Table1[[#This Row],[Sales]],0)</f>
        <v>9.5238095238095233E-2</v>
      </c>
      <c r="AB2490" s="3">
        <f>YEAR([1]!Table1[[#This Row],[Order_Date]])</f>
        <v>2024</v>
      </c>
      <c r="AC2490" s="3">
        <f>MONTH([1]!Table1[[#This Row],[Order_Date]])</f>
        <v>9</v>
      </c>
      <c r="AD2490" s="3" t="str">
        <f t="shared" si="114"/>
        <v>Sep</v>
      </c>
      <c r="AE2490" s="3" t="str">
        <f t="shared" si="115"/>
        <v>Q3</v>
      </c>
      <c r="AF2490" s="3" t="str">
        <f t="shared" si="116"/>
        <v>2024-Sep</v>
      </c>
      <c r="AG2490" s="3">
        <f>COUNTIF(C:C,Table1[[#This Row],[Customer_ID]])</f>
        <v>14</v>
      </c>
      <c r="AH2490" s="9" t="e">
        <f>IF([1]!Table1[[#This Row],[Customer_order_count]] &gt;= 10,"FREQUENT",IF([1]!Table1[[#This Row],[Customer_order_count]] &lt;= 10,"REGULAR","OCASSIONAL"))</f>
        <v>#REF!</v>
      </c>
    </row>
    <row r="2491" spans="1:34" x14ac:dyDescent="0.25">
      <c r="A2491" s="10" t="s">
        <v>3347</v>
      </c>
      <c r="B2491" s="11">
        <v>45442</v>
      </c>
      <c r="C2491" s="12" t="s">
        <v>3130</v>
      </c>
      <c r="D2491" s="13" t="s">
        <v>1172</v>
      </c>
      <c r="E2491" s="13" t="s">
        <v>3</v>
      </c>
      <c r="F2491" s="14">
        <v>39</v>
      </c>
      <c r="G2491" s="12" t="s">
        <v>290</v>
      </c>
      <c r="H2491" s="12" t="s">
        <v>276</v>
      </c>
      <c r="I2491" s="12" t="s">
        <v>56</v>
      </c>
      <c r="J2491" s="12" t="s">
        <v>57</v>
      </c>
      <c r="K2491" s="12" t="s">
        <v>58</v>
      </c>
      <c r="L2491" s="14">
        <v>1</v>
      </c>
      <c r="M2491" s="14">
        <v>1200</v>
      </c>
      <c r="N2491" s="15">
        <v>0.1</v>
      </c>
      <c r="O2491" s="14">
        <v>1080</v>
      </c>
      <c r="P2491" s="14">
        <v>800</v>
      </c>
      <c r="Q2491" s="5">
        <f>Table1[[#This Row],[Sales]]-Table1[[#This Row],[Cost]]</f>
        <v>280</v>
      </c>
      <c r="R2491" s="12" t="s">
        <v>9</v>
      </c>
      <c r="S2491" s="12" t="s">
        <v>10</v>
      </c>
      <c r="T2491" s="12" t="s">
        <v>11</v>
      </c>
      <c r="U2491" s="12" t="s">
        <v>19</v>
      </c>
      <c r="V2491" s="6">
        <f>Table1[[#This Row],[Profit]]/Table1[[#This Row],[Sales]]</f>
        <v>0.25925925925925924</v>
      </c>
      <c r="W2491" s="12">
        <f>[1]!Table1[[#This Row],[Sales]]-[1]!Table1[[#This Row],[Cost]]-[1]!Table1[[#This Row],[Profit]]</f>
        <v>0</v>
      </c>
      <c r="X2491" s="12">
        <f>[1]!Table1[[#This Row],[Quantity]]*[1]!Table1[[#This Row],[Unit_Price]]</f>
        <v>1200</v>
      </c>
      <c r="Y2491" s="16">
        <f>[1]!Table1[[#This Row],[Gross_Sales]]*[1]!Table1[[#This Row],[Discount]]</f>
        <v>120</v>
      </c>
      <c r="Z2491" s="17">
        <f>[1]!Table1[[#This Row],[Gross_Sales]]*[1]!Table1[[#This Row],[Discount_amount]]</f>
        <v>144000</v>
      </c>
      <c r="AA2491" s="15">
        <f>IFERROR([1]!Table1[[#This Row],[Profit]]/[1]!Table1[[#This Row],[Sales]],0)</f>
        <v>0.25925925925925924</v>
      </c>
      <c r="AB2491" s="12">
        <f>YEAR([1]!Table1[[#This Row],[Order_Date]])</f>
        <v>2024</v>
      </c>
      <c r="AC2491" s="12">
        <f>MONTH([1]!Table1[[#This Row],[Order_Date]])</f>
        <v>5</v>
      </c>
      <c r="AD2491" s="12" t="str">
        <f t="shared" si="114"/>
        <v>May</v>
      </c>
      <c r="AE2491" s="12" t="str">
        <f t="shared" si="115"/>
        <v>Q2</v>
      </c>
      <c r="AF2491" s="12" t="str">
        <f t="shared" si="116"/>
        <v>2024-May</v>
      </c>
      <c r="AG2491" s="12">
        <f>COUNTIF(C:C,Table1[[#This Row],[Customer_ID]])</f>
        <v>3</v>
      </c>
      <c r="AH2491" s="18" t="e">
        <f>IF([1]!Table1[[#This Row],[Customer_order_count]] &gt;= 10,"FREQUENT",IF([1]!Table1[[#This Row],[Customer_order_count]] &lt;= 10,"REGULAR","OCASSIONAL"))</f>
        <v>#REF!</v>
      </c>
    </row>
    <row r="2492" spans="1:34" x14ac:dyDescent="0.25">
      <c r="A2492" s="1" t="s">
        <v>3348</v>
      </c>
      <c r="B2492" s="2">
        <v>45962</v>
      </c>
      <c r="C2492" s="3" t="s">
        <v>778</v>
      </c>
      <c r="D2492" s="4" t="s">
        <v>410</v>
      </c>
      <c r="E2492" s="4" t="s">
        <v>16</v>
      </c>
      <c r="F2492" s="5">
        <v>56</v>
      </c>
      <c r="G2492" s="3" t="s">
        <v>280</v>
      </c>
      <c r="H2492" s="3" t="s">
        <v>270</v>
      </c>
      <c r="I2492" s="3" t="s">
        <v>102</v>
      </c>
      <c r="J2492" s="3" t="s">
        <v>103</v>
      </c>
      <c r="K2492" s="3" t="s">
        <v>25</v>
      </c>
      <c r="L2492" s="5">
        <v>2</v>
      </c>
      <c r="M2492" s="5">
        <v>28000</v>
      </c>
      <c r="N2492" s="6">
        <v>0.15</v>
      </c>
      <c r="O2492" s="5">
        <v>47600</v>
      </c>
      <c r="P2492" s="5">
        <v>42000</v>
      </c>
      <c r="Q2492" s="5">
        <f>Table1[[#This Row],[Sales]]-Table1[[#This Row],[Cost]]</f>
        <v>5600</v>
      </c>
      <c r="R2492" s="3" t="s">
        <v>26</v>
      </c>
      <c r="S2492" s="3" t="s">
        <v>10</v>
      </c>
      <c r="T2492" s="3" t="s">
        <v>40</v>
      </c>
      <c r="U2492" s="3" t="s">
        <v>12</v>
      </c>
      <c r="V2492" s="6">
        <f>Table1[[#This Row],[Profit]]/Table1[[#This Row],[Sales]]</f>
        <v>0.11764705882352941</v>
      </c>
      <c r="W2492" s="3">
        <f>[1]!Table1[[#This Row],[Sales]]-[1]!Table1[[#This Row],[Cost]]-[1]!Table1[[#This Row],[Profit]]</f>
        <v>0</v>
      </c>
      <c r="X2492" s="3">
        <f>[1]!Table1[[#This Row],[Quantity]]*[1]!Table1[[#This Row],[Unit_Price]]</f>
        <v>56000</v>
      </c>
      <c r="Y2492" s="7">
        <f>[1]!Table1[[#This Row],[Gross_Sales]]*[1]!Table1[[#This Row],[Discount]]</f>
        <v>8400</v>
      </c>
      <c r="Z2492" s="8">
        <f>[1]!Table1[[#This Row],[Gross_Sales]]*[1]!Table1[[#This Row],[Discount_amount]]</f>
        <v>470400000</v>
      </c>
      <c r="AA2492" s="6">
        <f>IFERROR([1]!Table1[[#This Row],[Profit]]/[1]!Table1[[#This Row],[Sales]],0)</f>
        <v>0.11764705882352941</v>
      </c>
      <c r="AB2492" s="3">
        <f>YEAR([1]!Table1[[#This Row],[Order_Date]])</f>
        <v>2025</v>
      </c>
      <c r="AC2492" s="3">
        <f>MONTH([1]!Table1[[#This Row],[Order_Date]])</f>
        <v>11</v>
      </c>
      <c r="AD2492" s="3" t="str">
        <f t="shared" si="114"/>
        <v>Nov</v>
      </c>
      <c r="AE2492" s="3" t="str">
        <f t="shared" si="115"/>
        <v>Q4</v>
      </c>
      <c r="AF2492" s="3" t="str">
        <f t="shared" si="116"/>
        <v>2025-Nov</v>
      </c>
      <c r="AG2492" s="3">
        <f>COUNTIF(C:C,Table1[[#This Row],[Customer_ID]])</f>
        <v>10</v>
      </c>
      <c r="AH2492" s="9" t="e">
        <f>IF([1]!Table1[[#This Row],[Customer_order_count]] &gt;= 10,"FREQUENT",IF([1]!Table1[[#This Row],[Customer_order_count]] &lt;= 10,"REGULAR","OCASSIONAL"))</f>
        <v>#REF!</v>
      </c>
    </row>
    <row r="2493" spans="1:34" x14ac:dyDescent="0.25">
      <c r="A2493" s="10" t="s">
        <v>3349</v>
      </c>
      <c r="B2493" s="11">
        <v>45742</v>
      </c>
      <c r="C2493" s="12" t="s">
        <v>530</v>
      </c>
      <c r="D2493" s="13" t="s">
        <v>531</v>
      </c>
      <c r="E2493" s="13" t="s">
        <v>3</v>
      </c>
      <c r="F2493" s="14">
        <v>31</v>
      </c>
      <c r="G2493" s="12" t="s">
        <v>275</v>
      </c>
      <c r="H2493" s="12" t="s">
        <v>276</v>
      </c>
      <c r="I2493" s="12" t="s">
        <v>81</v>
      </c>
      <c r="J2493" s="12" t="s">
        <v>82</v>
      </c>
      <c r="K2493" s="12" t="s">
        <v>58</v>
      </c>
      <c r="L2493" s="14">
        <v>1</v>
      </c>
      <c r="M2493" s="14">
        <v>3500</v>
      </c>
      <c r="N2493" s="15">
        <v>0.15</v>
      </c>
      <c r="O2493" s="14">
        <v>2975</v>
      </c>
      <c r="P2493" s="14">
        <v>2500</v>
      </c>
      <c r="Q2493" s="5">
        <f>Table1[[#This Row],[Sales]]-Table1[[#This Row],[Cost]]</f>
        <v>475</v>
      </c>
      <c r="R2493" s="12" t="s">
        <v>26</v>
      </c>
      <c r="S2493" s="12" t="s">
        <v>10</v>
      </c>
      <c r="T2493" s="12" t="s">
        <v>18</v>
      </c>
      <c r="U2493" s="12" t="s">
        <v>12</v>
      </c>
      <c r="V2493" s="6">
        <f>Table1[[#This Row],[Profit]]/Table1[[#This Row],[Sales]]</f>
        <v>0.15966386554621848</v>
      </c>
      <c r="W2493" s="12">
        <f>[1]!Table1[[#This Row],[Sales]]-[1]!Table1[[#This Row],[Cost]]-[1]!Table1[[#This Row],[Profit]]</f>
        <v>0</v>
      </c>
      <c r="X2493" s="12">
        <f>[1]!Table1[[#This Row],[Quantity]]*[1]!Table1[[#This Row],[Unit_Price]]</f>
        <v>3500</v>
      </c>
      <c r="Y2493" s="16">
        <f>[1]!Table1[[#This Row],[Gross_Sales]]*[1]!Table1[[#This Row],[Discount]]</f>
        <v>525</v>
      </c>
      <c r="Z2493" s="17">
        <f>[1]!Table1[[#This Row],[Gross_Sales]]*[1]!Table1[[#This Row],[Discount_amount]]</f>
        <v>1837500</v>
      </c>
      <c r="AA2493" s="15">
        <f>IFERROR([1]!Table1[[#This Row],[Profit]]/[1]!Table1[[#This Row],[Sales]],0)</f>
        <v>0.15966386554621848</v>
      </c>
      <c r="AB2493" s="12">
        <f>YEAR([1]!Table1[[#This Row],[Order_Date]])</f>
        <v>2025</v>
      </c>
      <c r="AC2493" s="12">
        <f>MONTH([1]!Table1[[#This Row],[Order_Date]])</f>
        <v>3</v>
      </c>
      <c r="AD2493" s="12" t="str">
        <f t="shared" si="114"/>
        <v>Mar</v>
      </c>
      <c r="AE2493" s="12" t="str">
        <f t="shared" si="115"/>
        <v>Q1</v>
      </c>
      <c r="AF2493" s="12" t="str">
        <f t="shared" si="116"/>
        <v>2025-Mar</v>
      </c>
      <c r="AG2493" s="12">
        <f>COUNTIF(C:C,Table1[[#This Row],[Customer_ID]])</f>
        <v>13</v>
      </c>
      <c r="AH2493" s="18" t="e">
        <f>IF([1]!Table1[[#This Row],[Customer_order_count]] &gt;= 10,"FREQUENT",IF([1]!Table1[[#This Row],[Customer_order_count]] &lt;= 10,"REGULAR","OCASSIONAL"))</f>
        <v>#REF!</v>
      </c>
    </row>
    <row r="2494" spans="1:34" x14ac:dyDescent="0.25">
      <c r="A2494" s="1" t="s">
        <v>3350</v>
      </c>
      <c r="B2494" s="2">
        <v>45525</v>
      </c>
      <c r="C2494" s="3" t="s">
        <v>888</v>
      </c>
      <c r="D2494" s="3" t="s">
        <v>889</v>
      </c>
      <c r="E2494" s="3" t="s">
        <v>16</v>
      </c>
      <c r="F2494" s="3">
        <v>31</v>
      </c>
      <c r="G2494" s="3" t="s">
        <v>284</v>
      </c>
      <c r="H2494" s="3" t="s">
        <v>285</v>
      </c>
      <c r="I2494" s="3" t="s">
        <v>102</v>
      </c>
      <c r="J2494" s="3" t="s">
        <v>103</v>
      </c>
      <c r="K2494" s="3" t="s">
        <v>25</v>
      </c>
      <c r="L2494" s="3">
        <v>3</v>
      </c>
      <c r="M2494" s="3">
        <v>28000</v>
      </c>
      <c r="N2494" s="3">
        <v>0.1</v>
      </c>
      <c r="O2494" s="3">
        <v>75600</v>
      </c>
      <c r="P2494" s="3">
        <v>63000</v>
      </c>
      <c r="Q2494" s="5">
        <f>Table1[[#This Row],[Sales]]-Table1[[#This Row],[Cost]]</f>
        <v>12600</v>
      </c>
      <c r="R2494" s="3" t="s">
        <v>98</v>
      </c>
      <c r="S2494" s="3" t="s">
        <v>287</v>
      </c>
      <c r="T2494" s="3" t="s">
        <v>33</v>
      </c>
      <c r="U2494" s="3" t="s">
        <v>19</v>
      </c>
      <c r="V2494" s="6">
        <f>Table1[[#This Row],[Profit]]/Table1[[#This Row],[Sales]]</f>
        <v>0.16666666666666666</v>
      </c>
      <c r="W2494" s="3">
        <f>[1]!Table1[[#This Row],[Sales]]-[1]!Table1[[#This Row],[Cost]]-[1]!Table1[[#This Row],[Profit]]</f>
        <v>-126000</v>
      </c>
      <c r="X2494" s="3">
        <f>[1]!Table1[[#This Row],[Quantity]]*[1]!Table1[[#This Row],[Unit_Price]]</f>
        <v>84000</v>
      </c>
      <c r="Y2494" s="3">
        <f>[1]!Table1[[#This Row],[Gross_Sales]]*[1]!Table1[[#This Row],[Discount]]</f>
        <v>8400</v>
      </c>
      <c r="Z2494" s="3">
        <f>[1]!Table1[[#This Row],[Gross_Sales]]*[1]!Table1[[#This Row],[Discount_amount]]</f>
        <v>705600000</v>
      </c>
      <c r="AA2494" s="3">
        <f>IFERROR([1]!Table1[[#This Row],[Profit]]/[1]!Table1[[#This Row],[Sales]],0)</f>
        <v>0.16666666666666666</v>
      </c>
      <c r="AB2494" s="3">
        <f>YEAR([1]!Table1[[#This Row],[Order_Date]])</f>
        <v>2024</v>
      </c>
      <c r="AC2494" s="3">
        <f>MONTH([1]!Table1[[#This Row],[Order_Date]])</f>
        <v>8</v>
      </c>
      <c r="AD2494" s="3" t="str">
        <f t="shared" si="114"/>
        <v>Aug</v>
      </c>
      <c r="AE2494" s="3" t="str">
        <f t="shared" si="115"/>
        <v>Q3</v>
      </c>
      <c r="AF2494" s="3" t="str">
        <f t="shared" si="116"/>
        <v>2024-Aug</v>
      </c>
      <c r="AG2494" s="3">
        <f>COUNTIF(C:C,Table1[[#This Row],[Customer_ID]])</f>
        <v>7</v>
      </c>
      <c r="AH2494" s="9" t="e">
        <f>IF([1]!Table1[[#This Row],[Customer_order_count]] &gt;= 10,"FREQUENT",IF([1]!Table1[[#This Row],[Customer_order_count]] &lt;= 10,"REGULAR","OCASSIONAL"))</f>
        <v>#REF!</v>
      </c>
    </row>
    <row r="2495" spans="1:34" x14ac:dyDescent="0.25">
      <c r="A2495" s="10" t="s">
        <v>3351</v>
      </c>
      <c r="B2495" s="11">
        <v>45555</v>
      </c>
      <c r="C2495" s="12" t="s">
        <v>593</v>
      </c>
      <c r="D2495" s="13" t="s">
        <v>594</v>
      </c>
      <c r="E2495" s="13" t="s">
        <v>3</v>
      </c>
      <c r="F2495" s="14">
        <v>43</v>
      </c>
      <c r="G2495" s="12" t="s">
        <v>263</v>
      </c>
      <c r="H2495" s="12" t="s">
        <v>5</v>
      </c>
      <c r="I2495" s="12" t="s">
        <v>23</v>
      </c>
      <c r="J2495" s="12" t="s">
        <v>24</v>
      </c>
      <c r="K2495" s="12" t="s">
        <v>25</v>
      </c>
      <c r="L2495" s="14">
        <v>3</v>
      </c>
      <c r="M2495" s="14">
        <v>55000</v>
      </c>
      <c r="N2495" s="15">
        <v>0.2</v>
      </c>
      <c r="O2495" s="14">
        <v>132000</v>
      </c>
      <c r="P2495" s="14">
        <v>120000</v>
      </c>
      <c r="Q2495" s="5">
        <f>Table1[[#This Row],[Sales]]-Table1[[#This Row],[Cost]]</f>
        <v>12000</v>
      </c>
      <c r="R2495" s="12" t="s">
        <v>9</v>
      </c>
      <c r="S2495" s="12" t="s">
        <v>10</v>
      </c>
      <c r="T2495" s="12" t="s">
        <v>33</v>
      </c>
      <c r="U2495" s="12" t="s">
        <v>27</v>
      </c>
      <c r="V2495" s="6">
        <f>Table1[[#This Row],[Profit]]/Table1[[#This Row],[Sales]]</f>
        <v>9.0909090909090912E-2</v>
      </c>
      <c r="W2495" s="12">
        <f>[1]!Table1[[#This Row],[Sales]]-[1]!Table1[[#This Row],[Cost]]-[1]!Table1[[#This Row],[Profit]]</f>
        <v>0</v>
      </c>
      <c r="X2495" s="12">
        <f>[1]!Table1[[#This Row],[Quantity]]*[1]!Table1[[#This Row],[Unit_Price]]</f>
        <v>165000</v>
      </c>
      <c r="Y2495" s="16">
        <f>[1]!Table1[[#This Row],[Gross_Sales]]*[1]!Table1[[#This Row],[Discount]]</f>
        <v>33000</v>
      </c>
      <c r="Z2495" s="17">
        <f>[1]!Table1[[#This Row],[Gross_Sales]]*[1]!Table1[[#This Row],[Discount_amount]]</f>
        <v>5445000000</v>
      </c>
      <c r="AA2495" s="15">
        <f>IFERROR([1]!Table1[[#This Row],[Profit]]/[1]!Table1[[#This Row],[Sales]],0)</f>
        <v>9.0909090909090912E-2</v>
      </c>
      <c r="AB2495" s="12">
        <f>YEAR([1]!Table1[[#This Row],[Order_Date]])</f>
        <v>2024</v>
      </c>
      <c r="AC2495" s="12">
        <f>MONTH([1]!Table1[[#This Row],[Order_Date]])</f>
        <v>9</v>
      </c>
      <c r="AD2495" s="12" t="str">
        <f t="shared" si="114"/>
        <v>Sep</v>
      </c>
      <c r="AE2495" s="12" t="str">
        <f t="shared" si="115"/>
        <v>Q3</v>
      </c>
      <c r="AF2495" s="12" t="str">
        <f t="shared" si="116"/>
        <v>2024-Sep</v>
      </c>
      <c r="AG2495" s="12">
        <f>COUNTIF(C:C,Table1[[#This Row],[Customer_ID]])</f>
        <v>17</v>
      </c>
      <c r="AH2495" s="18" t="e">
        <f>IF([1]!Table1[[#This Row],[Customer_order_count]] &gt;= 10,"FREQUENT",IF([1]!Table1[[#This Row],[Customer_order_count]] &lt;= 10,"REGULAR","OCASSIONAL"))</f>
        <v>#REF!</v>
      </c>
    </row>
    <row r="2496" spans="1:34" x14ac:dyDescent="0.25">
      <c r="A2496" s="1" t="s">
        <v>3352</v>
      </c>
      <c r="B2496" s="2">
        <v>45653</v>
      </c>
      <c r="C2496" s="3" t="s">
        <v>843</v>
      </c>
      <c r="D2496" s="4" t="s">
        <v>484</v>
      </c>
      <c r="E2496" s="4" t="s">
        <v>16</v>
      </c>
      <c r="F2496" s="5">
        <v>60</v>
      </c>
      <c r="G2496" s="3" t="s">
        <v>312</v>
      </c>
      <c r="H2496" s="3" t="s">
        <v>276</v>
      </c>
      <c r="I2496" s="3" t="s">
        <v>127</v>
      </c>
      <c r="J2496" s="3" t="s">
        <v>128</v>
      </c>
      <c r="K2496" s="3" t="s">
        <v>58</v>
      </c>
      <c r="L2496" s="5">
        <v>1</v>
      </c>
      <c r="M2496" s="5">
        <v>3000</v>
      </c>
      <c r="N2496" s="6">
        <v>0.05</v>
      </c>
      <c r="O2496" s="5">
        <v>2850</v>
      </c>
      <c r="P2496" s="5">
        <v>2100</v>
      </c>
      <c r="Q2496" s="5">
        <f>Table1[[#This Row],[Sales]]-Table1[[#This Row],[Cost]]</f>
        <v>750</v>
      </c>
      <c r="R2496" s="3" t="s">
        <v>9</v>
      </c>
      <c r="S2496" s="3" t="s">
        <v>10</v>
      </c>
      <c r="T2496" s="3" t="s">
        <v>40</v>
      </c>
      <c r="U2496" s="3" t="s">
        <v>12</v>
      </c>
      <c r="V2496" s="6">
        <f>Table1[[#This Row],[Profit]]/Table1[[#This Row],[Sales]]</f>
        <v>0.26315789473684209</v>
      </c>
      <c r="W2496" s="3">
        <f>[1]!Table1[[#This Row],[Sales]]-[1]!Table1[[#This Row],[Cost]]-[1]!Table1[[#This Row],[Profit]]</f>
        <v>0</v>
      </c>
      <c r="X2496" s="3">
        <f>[1]!Table1[[#This Row],[Quantity]]*[1]!Table1[[#This Row],[Unit_Price]]</f>
        <v>3000</v>
      </c>
      <c r="Y2496" s="7">
        <f>[1]!Table1[[#This Row],[Gross_Sales]]*[1]!Table1[[#This Row],[Discount]]</f>
        <v>150</v>
      </c>
      <c r="Z2496" s="8">
        <f>[1]!Table1[[#This Row],[Gross_Sales]]*[1]!Table1[[#This Row],[Discount_amount]]</f>
        <v>450000</v>
      </c>
      <c r="AA2496" s="6">
        <f>IFERROR([1]!Table1[[#This Row],[Profit]]/[1]!Table1[[#This Row],[Sales]],0)</f>
        <v>0.26315789473684209</v>
      </c>
      <c r="AB2496" s="3">
        <f>YEAR([1]!Table1[[#This Row],[Order_Date]])</f>
        <v>2024</v>
      </c>
      <c r="AC2496" s="3">
        <f>MONTH([1]!Table1[[#This Row],[Order_Date]])</f>
        <v>12</v>
      </c>
      <c r="AD2496" s="3" t="str">
        <f t="shared" si="114"/>
        <v>Dec</v>
      </c>
      <c r="AE2496" s="3" t="str">
        <f t="shared" si="115"/>
        <v>Q4</v>
      </c>
      <c r="AF2496" s="3" t="str">
        <f t="shared" si="116"/>
        <v>2024-Dec</v>
      </c>
      <c r="AG2496" s="3">
        <f>COUNTIF(C:C,Table1[[#This Row],[Customer_ID]])</f>
        <v>6</v>
      </c>
      <c r="AH2496" s="9" t="e">
        <f>IF([1]!Table1[[#This Row],[Customer_order_count]] &gt;= 10,"FREQUENT",IF([1]!Table1[[#This Row],[Customer_order_count]] &lt;= 10,"REGULAR","OCASSIONAL"))</f>
        <v>#REF!</v>
      </c>
    </row>
    <row r="2497" spans="1:34" x14ac:dyDescent="0.25">
      <c r="A2497" s="10" t="s">
        <v>3353</v>
      </c>
      <c r="B2497" s="11">
        <v>45650</v>
      </c>
      <c r="C2497" s="12" t="s">
        <v>599</v>
      </c>
      <c r="D2497" s="13" t="s">
        <v>551</v>
      </c>
      <c r="E2497" s="13" t="s">
        <v>3</v>
      </c>
      <c r="F2497" s="14">
        <v>26</v>
      </c>
      <c r="G2497" s="12" t="s">
        <v>317</v>
      </c>
      <c r="H2497" s="12" t="s">
        <v>5</v>
      </c>
      <c r="I2497" s="12" t="s">
        <v>31</v>
      </c>
      <c r="J2497" s="12" t="s">
        <v>32</v>
      </c>
      <c r="K2497" s="12" t="s">
        <v>25</v>
      </c>
      <c r="L2497" s="14">
        <v>1</v>
      </c>
      <c r="M2497" s="14">
        <v>5000</v>
      </c>
      <c r="N2497" s="15">
        <v>0.1</v>
      </c>
      <c r="O2497" s="14">
        <v>4500</v>
      </c>
      <c r="P2497" s="14">
        <v>3500</v>
      </c>
      <c r="Q2497" s="5">
        <f>Table1[[#This Row],[Sales]]-Table1[[#This Row],[Cost]]</f>
        <v>1000</v>
      </c>
      <c r="R2497" s="12" t="s">
        <v>26</v>
      </c>
      <c r="S2497" s="12" t="s">
        <v>10</v>
      </c>
      <c r="T2497" s="12" t="s">
        <v>40</v>
      </c>
      <c r="U2497" s="12" t="s">
        <v>27</v>
      </c>
      <c r="V2497" s="6">
        <f>Table1[[#This Row],[Profit]]/Table1[[#This Row],[Sales]]</f>
        <v>0.22222222222222221</v>
      </c>
      <c r="W2497" s="12">
        <f>[1]!Table1[[#This Row],[Sales]]-[1]!Table1[[#This Row],[Cost]]-[1]!Table1[[#This Row],[Profit]]</f>
        <v>0</v>
      </c>
      <c r="X2497" s="12">
        <f>[1]!Table1[[#This Row],[Quantity]]*[1]!Table1[[#This Row],[Unit_Price]]</f>
        <v>5000</v>
      </c>
      <c r="Y2497" s="16">
        <f>[1]!Table1[[#This Row],[Gross_Sales]]*[1]!Table1[[#This Row],[Discount]]</f>
        <v>500</v>
      </c>
      <c r="Z2497" s="17">
        <f>[1]!Table1[[#This Row],[Gross_Sales]]*[1]!Table1[[#This Row],[Discount_amount]]</f>
        <v>2500000</v>
      </c>
      <c r="AA2497" s="15">
        <f>IFERROR([1]!Table1[[#This Row],[Profit]]/[1]!Table1[[#This Row],[Sales]],0)</f>
        <v>0.22222222222222221</v>
      </c>
      <c r="AB2497" s="12">
        <f>YEAR([1]!Table1[[#This Row],[Order_Date]])</f>
        <v>2024</v>
      </c>
      <c r="AC2497" s="12">
        <f>MONTH([1]!Table1[[#This Row],[Order_Date]])</f>
        <v>12</v>
      </c>
      <c r="AD2497" s="12" t="str">
        <f t="shared" si="114"/>
        <v>Dec</v>
      </c>
      <c r="AE2497" s="12" t="str">
        <f t="shared" si="115"/>
        <v>Q4</v>
      </c>
      <c r="AF2497" s="12" t="str">
        <f t="shared" si="116"/>
        <v>2024-Dec</v>
      </c>
      <c r="AG2497" s="12">
        <f>COUNTIF(C:C,Table1[[#This Row],[Customer_ID]])</f>
        <v>18</v>
      </c>
      <c r="AH2497" s="18" t="e">
        <f>IF([1]!Table1[[#This Row],[Customer_order_count]] &gt;= 10,"FREQUENT",IF([1]!Table1[[#This Row],[Customer_order_count]] &lt;= 10,"REGULAR","OCASSIONAL"))</f>
        <v>#REF!</v>
      </c>
    </row>
    <row r="2498" spans="1:34" x14ac:dyDescent="0.25">
      <c r="A2498" s="1" t="s">
        <v>3354</v>
      </c>
      <c r="B2498" s="2">
        <v>45815</v>
      </c>
      <c r="C2498" s="3" t="s">
        <v>961</v>
      </c>
      <c r="D2498" s="4" t="s">
        <v>962</v>
      </c>
      <c r="E2498" s="4" t="s">
        <v>16</v>
      </c>
      <c r="F2498" s="5">
        <v>48</v>
      </c>
      <c r="G2498" s="3" t="s">
        <v>407</v>
      </c>
      <c r="H2498" s="3" t="s">
        <v>285</v>
      </c>
      <c r="I2498" s="3" t="s">
        <v>65</v>
      </c>
      <c r="J2498" s="3" t="s">
        <v>66</v>
      </c>
      <c r="K2498" s="3" t="s">
        <v>25</v>
      </c>
      <c r="L2498" s="5">
        <v>1</v>
      </c>
      <c r="M2498" s="5">
        <v>2500</v>
      </c>
      <c r="N2498" s="6">
        <v>0.15</v>
      </c>
      <c r="O2498" s="5">
        <v>2125</v>
      </c>
      <c r="P2498" s="5">
        <v>1600</v>
      </c>
      <c r="Q2498" s="5">
        <f>Table1[[#This Row],[Sales]]-Table1[[#This Row],[Cost]]</f>
        <v>525</v>
      </c>
      <c r="R2498" s="3" t="s">
        <v>26</v>
      </c>
      <c r="S2498" s="3" t="s">
        <v>10</v>
      </c>
      <c r="T2498" s="3" t="s">
        <v>11</v>
      </c>
      <c r="U2498" s="3" t="s">
        <v>27</v>
      </c>
      <c r="V2498" s="6">
        <f>Table1[[#This Row],[Profit]]/Table1[[#This Row],[Sales]]</f>
        <v>0.24705882352941178</v>
      </c>
      <c r="W2498" s="3">
        <f>[1]!Table1[[#This Row],[Sales]]-[1]!Table1[[#This Row],[Cost]]-[1]!Table1[[#This Row],[Profit]]</f>
        <v>0</v>
      </c>
      <c r="X2498" s="3">
        <f>[1]!Table1[[#This Row],[Quantity]]*[1]!Table1[[#This Row],[Unit_Price]]</f>
        <v>2500</v>
      </c>
      <c r="Y2498" s="7">
        <f>[1]!Table1[[#This Row],[Gross_Sales]]*[1]!Table1[[#This Row],[Discount]]</f>
        <v>375</v>
      </c>
      <c r="Z2498" s="8">
        <f>[1]!Table1[[#This Row],[Gross_Sales]]*[1]!Table1[[#This Row],[Discount_amount]]</f>
        <v>937500</v>
      </c>
      <c r="AA2498" s="6">
        <f>IFERROR([1]!Table1[[#This Row],[Profit]]/[1]!Table1[[#This Row],[Sales]],0)</f>
        <v>0.24705882352941178</v>
      </c>
      <c r="AB2498" s="3">
        <f>YEAR([1]!Table1[[#This Row],[Order_Date]])</f>
        <v>2025</v>
      </c>
      <c r="AC2498" s="3">
        <f>MONTH([1]!Table1[[#This Row],[Order_Date]])</f>
        <v>6</v>
      </c>
      <c r="AD2498" s="3" t="str">
        <f t="shared" ref="AD2498:AD2561" si="117">TEXT(B:B,"mmm")</f>
        <v>Jun</v>
      </c>
      <c r="AE2498" s="3" t="str">
        <f t="shared" ref="AE2498:AE2561" si="118">"Q"&amp;ROUNDUP(MONTH(B2498)/3,0)</f>
        <v>Q2</v>
      </c>
      <c r="AF2498" s="3" t="str">
        <f t="shared" ref="AF2498:AF2561" si="119">TEXT(B:B,"yyyy-mmm")</f>
        <v>2025-Jun</v>
      </c>
      <c r="AG2498" s="3">
        <f>COUNTIF(C:C,Table1[[#This Row],[Customer_ID]])</f>
        <v>14</v>
      </c>
      <c r="AH2498" s="9" t="e">
        <f>IF([1]!Table1[[#This Row],[Customer_order_count]] &gt;= 10,"FREQUENT",IF([1]!Table1[[#This Row],[Customer_order_count]] &lt;= 10,"REGULAR","OCASSIONAL"))</f>
        <v>#REF!</v>
      </c>
    </row>
    <row r="2499" spans="1:34" x14ac:dyDescent="0.25">
      <c r="A2499" s="10" t="s">
        <v>3355</v>
      </c>
      <c r="B2499" s="11">
        <v>45672</v>
      </c>
      <c r="C2499" s="12" t="s">
        <v>1666</v>
      </c>
      <c r="D2499" s="13" t="s">
        <v>754</v>
      </c>
      <c r="E2499" s="13" t="s">
        <v>16</v>
      </c>
      <c r="F2499" s="14">
        <v>44</v>
      </c>
      <c r="G2499" s="12" t="s">
        <v>290</v>
      </c>
      <c r="H2499" s="12" t="s">
        <v>276</v>
      </c>
      <c r="I2499" s="12" t="s">
        <v>6</v>
      </c>
      <c r="J2499" s="12" t="s">
        <v>7</v>
      </c>
      <c r="K2499" s="12" t="s">
        <v>8</v>
      </c>
      <c r="L2499" s="14">
        <v>1</v>
      </c>
      <c r="M2499" s="14">
        <v>7000</v>
      </c>
      <c r="N2499" s="15">
        <v>0</v>
      </c>
      <c r="O2499" s="14">
        <v>7000</v>
      </c>
      <c r="P2499" s="14">
        <v>5200</v>
      </c>
      <c r="Q2499" s="5">
        <f>Table1[[#This Row],[Sales]]-Table1[[#This Row],[Cost]]</f>
        <v>1800</v>
      </c>
      <c r="R2499" s="12" t="s">
        <v>17</v>
      </c>
      <c r="S2499" s="12" t="s">
        <v>10</v>
      </c>
      <c r="T2499" s="12" t="s">
        <v>18</v>
      </c>
      <c r="U2499" s="12" t="s">
        <v>19</v>
      </c>
      <c r="V2499" s="6">
        <f>Table1[[#This Row],[Profit]]/Table1[[#This Row],[Sales]]</f>
        <v>0.25714285714285712</v>
      </c>
      <c r="W2499" s="12">
        <f>[1]!Table1[[#This Row],[Sales]]-[1]!Table1[[#This Row],[Cost]]-[1]!Table1[[#This Row],[Profit]]</f>
        <v>0</v>
      </c>
      <c r="X2499" s="12">
        <f>[1]!Table1[[#This Row],[Quantity]]*[1]!Table1[[#This Row],[Unit_Price]]</f>
        <v>7000</v>
      </c>
      <c r="Y2499" s="16">
        <f>[1]!Table1[[#This Row],[Gross_Sales]]*[1]!Table1[[#This Row],[Discount]]</f>
        <v>0</v>
      </c>
      <c r="Z2499" s="17">
        <f>[1]!Table1[[#This Row],[Gross_Sales]]*[1]!Table1[[#This Row],[Discount_amount]]</f>
        <v>0</v>
      </c>
      <c r="AA2499" s="15">
        <f>IFERROR([1]!Table1[[#This Row],[Profit]]/[1]!Table1[[#This Row],[Sales]],0)</f>
        <v>0.25714285714285712</v>
      </c>
      <c r="AB2499" s="12">
        <f>YEAR([1]!Table1[[#This Row],[Order_Date]])</f>
        <v>2025</v>
      </c>
      <c r="AC2499" s="12">
        <f>MONTH([1]!Table1[[#This Row],[Order_Date]])</f>
        <v>1</v>
      </c>
      <c r="AD2499" s="12" t="str">
        <f t="shared" si="117"/>
        <v>Jan</v>
      </c>
      <c r="AE2499" s="12" t="str">
        <f t="shared" si="118"/>
        <v>Q1</v>
      </c>
      <c r="AF2499" s="12" t="str">
        <f t="shared" si="119"/>
        <v>2025-Jan</v>
      </c>
      <c r="AG2499" s="12">
        <f>COUNTIF(C:C,Table1[[#This Row],[Customer_ID]])</f>
        <v>4</v>
      </c>
      <c r="AH2499" s="18" t="e">
        <f>IF([1]!Table1[[#This Row],[Customer_order_count]] &gt;= 10,"FREQUENT",IF([1]!Table1[[#This Row],[Customer_order_count]] &lt;= 10,"REGULAR","OCASSIONAL"))</f>
        <v>#REF!</v>
      </c>
    </row>
    <row r="2500" spans="1:34" x14ac:dyDescent="0.25">
      <c r="A2500" s="1" t="s">
        <v>3356</v>
      </c>
      <c r="B2500" s="2">
        <v>45581</v>
      </c>
      <c r="C2500" s="3" t="s">
        <v>140</v>
      </c>
      <c r="D2500" s="4" t="s">
        <v>141</v>
      </c>
      <c r="E2500" s="4" t="s">
        <v>3</v>
      </c>
      <c r="F2500" s="5">
        <v>20</v>
      </c>
      <c r="G2500" s="3" t="s">
        <v>4</v>
      </c>
      <c r="H2500" s="3" t="s">
        <v>5</v>
      </c>
      <c r="I2500" s="3" t="s">
        <v>176</v>
      </c>
      <c r="J2500" s="3" t="s">
        <v>177</v>
      </c>
      <c r="K2500" s="3" t="s">
        <v>25</v>
      </c>
      <c r="L2500" s="5">
        <v>2</v>
      </c>
      <c r="M2500" s="5">
        <v>22000</v>
      </c>
      <c r="N2500" s="6">
        <v>0.2</v>
      </c>
      <c r="O2500" s="5">
        <v>35200</v>
      </c>
      <c r="P2500" s="5">
        <v>33000</v>
      </c>
      <c r="Q2500" s="5">
        <f>Table1[[#This Row],[Sales]]-Table1[[#This Row],[Cost]]</f>
        <v>2200</v>
      </c>
      <c r="R2500" s="3" t="s">
        <v>26</v>
      </c>
      <c r="S2500" s="3" t="s">
        <v>10</v>
      </c>
      <c r="T2500" s="3" t="s">
        <v>40</v>
      </c>
      <c r="U2500" s="3" t="s">
        <v>12</v>
      </c>
      <c r="V2500" s="6">
        <f>Table1[[#This Row],[Profit]]/Table1[[#This Row],[Sales]]</f>
        <v>6.25E-2</v>
      </c>
      <c r="W2500" s="3">
        <f>[1]!Table1[[#This Row],[Sales]]-[1]!Table1[[#This Row],[Cost]]-[1]!Table1[[#This Row],[Profit]]</f>
        <v>0</v>
      </c>
      <c r="X2500" s="3">
        <f>[1]!Table1[[#This Row],[Quantity]]*[1]!Table1[[#This Row],[Unit_Price]]</f>
        <v>44000</v>
      </c>
      <c r="Y2500" s="7">
        <f>[1]!Table1[[#This Row],[Gross_Sales]]*[1]!Table1[[#This Row],[Discount]]</f>
        <v>8800</v>
      </c>
      <c r="Z2500" s="8">
        <f>[1]!Table1[[#This Row],[Gross_Sales]]*[1]!Table1[[#This Row],[Discount_amount]]</f>
        <v>387200000</v>
      </c>
      <c r="AA2500" s="6">
        <f>IFERROR([1]!Table1[[#This Row],[Profit]]/[1]!Table1[[#This Row],[Sales]],0)</f>
        <v>6.25E-2</v>
      </c>
      <c r="AB2500" s="3">
        <f>YEAR([1]!Table1[[#This Row],[Order_Date]])</f>
        <v>2024</v>
      </c>
      <c r="AC2500" s="3">
        <f>MONTH([1]!Table1[[#This Row],[Order_Date]])</f>
        <v>10</v>
      </c>
      <c r="AD2500" s="3" t="str">
        <f t="shared" si="117"/>
        <v>Oct</v>
      </c>
      <c r="AE2500" s="3" t="str">
        <f t="shared" si="118"/>
        <v>Q4</v>
      </c>
      <c r="AF2500" s="3" t="str">
        <f t="shared" si="119"/>
        <v>2024-Oct</v>
      </c>
      <c r="AG2500" s="3">
        <f>COUNTIF(C:C,Table1[[#This Row],[Customer_ID]])</f>
        <v>2</v>
      </c>
      <c r="AH2500" s="9" t="e">
        <f>IF([1]!Table1[[#This Row],[Customer_order_count]] &gt;= 10,"FREQUENT",IF([1]!Table1[[#This Row],[Customer_order_count]] &lt;= 10,"REGULAR","OCASSIONAL"))</f>
        <v>#REF!</v>
      </c>
    </row>
    <row r="2501" spans="1:34" x14ac:dyDescent="0.25">
      <c r="A2501" s="10" t="s">
        <v>3357</v>
      </c>
      <c r="B2501" s="11">
        <v>45660</v>
      </c>
      <c r="C2501" s="12" t="s">
        <v>1286</v>
      </c>
      <c r="D2501" s="12" t="s">
        <v>30</v>
      </c>
      <c r="E2501" s="12" t="s">
        <v>3</v>
      </c>
      <c r="F2501" s="12">
        <v>20</v>
      </c>
      <c r="G2501" s="12" t="s">
        <v>275</v>
      </c>
      <c r="H2501" s="12" t="s">
        <v>276</v>
      </c>
      <c r="I2501" s="12" t="s">
        <v>68</v>
      </c>
      <c r="J2501" s="12" t="s">
        <v>69</v>
      </c>
      <c r="K2501" s="12" t="s">
        <v>39</v>
      </c>
      <c r="L2501" s="12">
        <v>1</v>
      </c>
      <c r="M2501" s="12">
        <v>3500</v>
      </c>
      <c r="N2501" s="12">
        <v>0.1</v>
      </c>
      <c r="O2501" s="12">
        <v>0</v>
      </c>
      <c r="P2501" s="12">
        <v>2300</v>
      </c>
      <c r="Q2501" s="5">
        <f>Table1[[#This Row],[Sales]]-Table1[[#This Row],[Cost]]</f>
        <v>-2300</v>
      </c>
      <c r="R2501" s="12" t="s">
        <v>98</v>
      </c>
      <c r="S2501" s="12" t="s">
        <v>291</v>
      </c>
      <c r="T2501" s="12" t="s">
        <v>18</v>
      </c>
      <c r="U2501" s="12" t="s">
        <v>27</v>
      </c>
      <c r="V2501" s="3" t="e">
        <f>Table1[[#This Row],[Profit]]/Table1[[#This Row],[Sales]]</f>
        <v>#DIV/0!</v>
      </c>
      <c r="W2501" s="12">
        <f>[1]!Table1[[#This Row],[Sales]]-[1]!Table1[[#This Row],[Cost]]-[1]!Table1[[#This Row],[Profit]]</f>
        <v>-2300</v>
      </c>
      <c r="X2501" s="12">
        <f>[1]!Table1[[#This Row],[Quantity]]*[1]!Table1[[#This Row],[Unit_Price]]</f>
        <v>3500</v>
      </c>
      <c r="Y2501" s="12">
        <f>[1]!Table1[[#This Row],[Gross_Sales]]*[1]!Table1[[#This Row],[Discount]]</f>
        <v>350</v>
      </c>
      <c r="Z2501" s="12">
        <f>[1]!Table1[[#This Row],[Gross_Sales]]*[1]!Table1[[#This Row],[Discount_amount]]</f>
        <v>1225000</v>
      </c>
      <c r="AA2501" s="12">
        <f>IFERROR([1]!Table1[[#This Row],[Profit]]/[1]!Table1[[#This Row],[Sales]],0)</f>
        <v>0</v>
      </c>
      <c r="AB2501" s="12">
        <f>YEAR([1]!Table1[[#This Row],[Order_Date]])</f>
        <v>2025</v>
      </c>
      <c r="AC2501" s="12">
        <f>MONTH([1]!Table1[[#This Row],[Order_Date]])</f>
        <v>1</v>
      </c>
      <c r="AD2501" s="12" t="str">
        <f t="shared" si="117"/>
        <v>Jan</v>
      </c>
      <c r="AE2501" s="12" t="str">
        <f t="shared" si="118"/>
        <v>Q1</v>
      </c>
      <c r="AF2501" s="12" t="str">
        <f t="shared" si="119"/>
        <v>2025-Jan</v>
      </c>
      <c r="AG2501" s="12">
        <f>COUNTIF(C:C,Table1[[#This Row],[Customer_ID]])</f>
        <v>8</v>
      </c>
      <c r="AH2501" s="18" t="e">
        <f>IF([1]!Table1[[#This Row],[Customer_order_count]] &gt;= 10,"FREQUENT",IF([1]!Table1[[#This Row],[Customer_order_count]] &lt;= 10,"REGULAR","OCASSIONAL"))</f>
        <v>#REF!</v>
      </c>
    </row>
    <row r="2502" spans="1:34" x14ac:dyDescent="0.25">
      <c r="A2502" s="1" t="s">
        <v>3358</v>
      </c>
      <c r="B2502" s="2">
        <v>45675</v>
      </c>
      <c r="C2502" s="3" t="s">
        <v>342</v>
      </c>
      <c r="D2502" s="4" t="s">
        <v>343</v>
      </c>
      <c r="E2502" s="4" t="s">
        <v>16</v>
      </c>
      <c r="F2502" s="5">
        <v>57</v>
      </c>
      <c r="G2502" s="3" t="s">
        <v>290</v>
      </c>
      <c r="H2502" s="3" t="s">
        <v>276</v>
      </c>
      <c r="I2502" s="3" t="s">
        <v>143</v>
      </c>
      <c r="J2502" s="3" t="s">
        <v>144</v>
      </c>
      <c r="K2502" s="3" t="s">
        <v>76</v>
      </c>
      <c r="L2502" s="5">
        <v>4</v>
      </c>
      <c r="M2502" s="5">
        <v>700</v>
      </c>
      <c r="N2502" s="6">
        <v>0.1</v>
      </c>
      <c r="O2502" s="5">
        <v>2520</v>
      </c>
      <c r="P2502" s="5">
        <v>2280</v>
      </c>
      <c r="Q2502" s="5">
        <f>Table1[[#This Row],[Sales]]-Table1[[#This Row],[Cost]]</f>
        <v>240</v>
      </c>
      <c r="R2502" s="3" t="s">
        <v>77</v>
      </c>
      <c r="S2502" s="3" t="s">
        <v>10</v>
      </c>
      <c r="T2502" s="3" t="s">
        <v>18</v>
      </c>
      <c r="U2502" s="3" t="s">
        <v>19</v>
      </c>
      <c r="V2502" s="6">
        <f>Table1[[#This Row],[Profit]]/Table1[[#This Row],[Sales]]</f>
        <v>9.5238095238095233E-2</v>
      </c>
      <c r="W2502" s="3">
        <f>[1]!Table1[[#This Row],[Sales]]-[1]!Table1[[#This Row],[Cost]]-[1]!Table1[[#This Row],[Profit]]</f>
        <v>0</v>
      </c>
      <c r="X2502" s="3">
        <f>[1]!Table1[[#This Row],[Quantity]]*[1]!Table1[[#This Row],[Unit_Price]]</f>
        <v>2800</v>
      </c>
      <c r="Y2502" s="7">
        <f>[1]!Table1[[#This Row],[Gross_Sales]]*[1]!Table1[[#This Row],[Discount]]</f>
        <v>280</v>
      </c>
      <c r="Z2502" s="8">
        <f>[1]!Table1[[#This Row],[Gross_Sales]]*[1]!Table1[[#This Row],[Discount_amount]]</f>
        <v>784000</v>
      </c>
      <c r="AA2502" s="6">
        <f>IFERROR([1]!Table1[[#This Row],[Profit]]/[1]!Table1[[#This Row],[Sales]],0)</f>
        <v>9.5238095238095233E-2</v>
      </c>
      <c r="AB2502" s="3">
        <f>YEAR([1]!Table1[[#This Row],[Order_Date]])</f>
        <v>2025</v>
      </c>
      <c r="AC2502" s="3">
        <f>MONTH([1]!Table1[[#This Row],[Order_Date]])</f>
        <v>1</v>
      </c>
      <c r="AD2502" s="3" t="str">
        <f t="shared" si="117"/>
        <v>Jan</v>
      </c>
      <c r="AE2502" s="3" t="str">
        <f t="shared" si="118"/>
        <v>Q1</v>
      </c>
      <c r="AF2502" s="3" t="str">
        <f t="shared" si="119"/>
        <v>2025-Jan</v>
      </c>
      <c r="AG2502" s="3">
        <f>COUNTIF(C:C,Table1[[#This Row],[Customer_ID]])</f>
        <v>14</v>
      </c>
      <c r="AH2502" s="9" t="e">
        <f>IF([1]!Table1[[#This Row],[Customer_order_count]] &gt;= 10,"FREQUENT",IF([1]!Table1[[#This Row],[Customer_order_count]] &lt;= 10,"REGULAR","OCASSIONAL"))</f>
        <v>#REF!</v>
      </c>
    </row>
    <row r="2503" spans="1:34" x14ac:dyDescent="0.25">
      <c r="A2503" s="10" t="s">
        <v>3359</v>
      </c>
      <c r="B2503" s="11">
        <v>45323</v>
      </c>
      <c r="C2503" s="12" t="s">
        <v>1706</v>
      </c>
      <c r="D2503" s="13" t="s">
        <v>406</v>
      </c>
      <c r="E2503" s="13" t="s">
        <v>16</v>
      </c>
      <c r="F2503" s="14">
        <v>49</v>
      </c>
      <c r="G2503" s="12" t="s">
        <v>263</v>
      </c>
      <c r="H2503" s="12" t="s">
        <v>5</v>
      </c>
      <c r="I2503" s="12" t="s">
        <v>305</v>
      </c>
      <c r="J2503" s="12" t="s">
        <v>306</v>
      </c>
      <c r="K2503" s="12" t="s">
        <v>91</v>
      </c>
      <c r="L2503" s="14">
        <v>2</v>
      </c>
      <c r="M2503" s="14">
        <v>8500</v>
      </c>
      <c r="N2503" s="15">
        <v>0</v>
      </c>
      <c r="O2503" s="14">
        <v>17000</v>
      </c>
      <c r="P2503" s="14">
        <v>13000</v>
      </c>
      <c r="Q2503" s="5">
        <f>Table1[[#This Row],[Sales]]-Table1[[#This Row],[Cost]]</f>
        <v>4000</v>
      </c>
      <c r="R2503" s="12" t="s">
        <v>26</v>
      </c>
      <c r="S2503" s="12" t="s">
        <v>10</v>
      </c>
      <c r="T2503" s="12" t="s">
        <v>18</v>
      </c>
      <c r="U2503" s="12" t="s">
        <v>12</v>
      </c>
      <c r="V2503" s="6">
        <f>Table1[[#This Row],[Profit]]/Table1[[#This Row],[Sales]]</f>
        <v>0.23529411764705882</v>
      </c>
      <c r="W2503" s="12">
        <f>[1]!Table1[[#This Row],[Sales]]-[1]!Table1[[#This Row],[Cost]]-[1]!Table1[[#This Row],[Profit]]</f>
        <v>0</v>
      </c>
      <c r="X2503" s="12">
        <f>[1]!Table1[[#This Row],[Quantity]]*[1]!Table1[[#This Row],[Unit_Price]]</f>
        <v>17000</v>
      </c>
      <c r="Y2503" s="16">
        <f>[1]!Table1[[#This Row],[Gross_Sales]]*[1]!Table1[[#This Row],[Discount]]</f>
        <v>0</v>
      </c>
      <c r="Z2503" s="17">
        <f>[1]!Table1[[#This Row],[Gross_Sales]]*[1]!Table1[[#This Row],[Discount_amount]]</f>
        <v>0</v>
      </c>
      <c r="AA2503" s="15">
        <f>IFERROR([1]!Table1[[#This Row],[Profit]]/[1]!Table1[[#This Row],[Sales]],0)</f>
        <v>0.23529411764705882</v>
      </c>
      <c r="AB2503" s="12">
        <f>YEAR([1]!Table1[[#This Row],[Order_Date]])</f>
        <v>2024</v>
      </c>
      <c r="AC2503" s="12">
        <f>MONTH([1]!Table1[[#This Row],[Order_Date]])</f>
        <v>2</v>
      </c>
      <c r="AD2503" s="12" t="str">
        <f t="shared" si="117"/>
        <v>Feb</v>
      </c>
      <c r="AE2503" s="12" t="str">
        <f t="shared" si="118"/>
        <v>Q1</v>
      </c>
      <c r="AF2503" s="12" t="str">
        <f t="shared" si="119"/>
        <v>2024-Feb</v>
      </c>
      <c r="AG2503" s="12">
        <f>COUNTIF(C:C,Table1[[#This Row],[Customer_ID]])</f>
        <v>5</v>
      </c>
      <c r="AH2503" s="18" t="e">
        <f>IF([1]!Table1[[#This Row],[Customer_order_count]] &gt;= 10,"FREQUENT",IF([1]!Table1[[#This Row],[Customer_order_count]] &lt;= 10,"REGULAR","OCASSIONAL"))</f>
        <v>#REF!</v>
      </c>
    </row>
    <row r="2504" spans="1:34" x14ac:dyDescent="0.25">
      <c r="A2504" s="1" t="s">
        <v>3360</v>
      </c>
      <c r="B2504" s="2">
        <v>45445</v>
      </c>
      <c r="C2504" s="3" t="s">
        <v>585</v>
      </c>
      <c r="D2504" s="4" t="s">
        <v>36</v>
      </c>
      <c r="E2504" s="4" t="s">
        <v>3</v>
      </c>
      <c r="F2504" s="5">
        <v>51</v>
      </c>
      <c r="G2504" s="3" t="s">
        <v>284</v>
      </c>
      <c r="H2504" s="3" t="s">
        <v>285</v>
      </c>
      <c r="I2504" s="3" t="s">
        <v>81</v>
      </c>
      <c r="J2504" s="3" t="s">
        <v>82</v>
      </c>
      <c r="K2504" s="3" t="s">
        <v>58</v>
      </c>
      <c r="L2504" s="5">
        <v>3</v>
      </c>
      <c r="M2504" s="5">
        <v>3500</v>
      </c>
      <c r="N2504" s="6">
        <v>0.1</v>
      </c>
      <c r="O2504" s="5">
        <v>9450</v>
      </c>
      <c r="P2504" s="5">
        <v>7500</v>
      </c>
      <c r="Q2504" s="5">
        <f>Table1[[#This Row],[Sales]]-Table1[[#This Row],[Cost]]</f>
        <v>1950</v>
      </c>
      <c r="R2504" s="3" t="s">
        <v>26</v>
      </c>
      <c r="S2504" s="3" t="s">
        <v>10</v>
      </c>
      <c r="T2504" s="3" t="s">
        <v>11</v>
      </c>
      <c r="U2504" s="3" t="s">
        <v>12</v>
      </c>
      <c r="V2504" s="6">
        <f>Table1[[#This Row],[Profit]]/Table1[[#This Row],[Sales]]</f>
        <v>0.20634920634920634</v>
      </c>
      <c r="W2504" s="3">
        <f>[1]!Table1[[#This Row],[Sales]]-[1]!Table1[[#This Row],[Cost]]-[1]!Table1[[#This Row],[Profit]]</f>
        <v>0</v>
      </c>
      <c r="X2504" s="3">
        <f>[1]!Table1[[#This Row],[Quantity]]*[1]!Table1[[#This Row],[Unit_Price]]</f>
        <v>10500</v>
      </c>
      <c r="Y2504" s="7">
        <f>[1]!Table1[[#This Row],[Gross_Sales]]*[1]!Table1[[#This Row],[Discount]]</f>
        <v>1050</v>
      </c>
      <c r="Z2504" s="8">
        <f>[1]!Table1[[#This Row],[Gross_Sales]]*[1]!Table1[[#This Row],[Discount_amount]]</f>
        <v>11025000</v>
      </c>
      <c r="AA2504" s="6">
        <f>IFERROR([1]!Table1[[#This Row],[Profit]]/[1]!Table1[[#This Row],[Sales]],0)</f>
        <v>0.20634920634920634</v>
      </c>
      <c r="AB2504" s="3">
        <f>YEAR([1]!Table1[[#This Row],[Order_Date]])</f>
        <v>2024</v>
      </c>
      <c r="AC2504" s="3">
        <f>MONTH([1]!Table1[[#This Row],[Order_Date]])</f>
        <v>6</v>
      </c>
      <c r="AD2504" s="3" t="str">
        <f t="shared" si="117"/>
        <v>Jun</v>
      </c>
      <c r="AE2504" s="3" t="str">
        <f t="shared" si="118"/>
        <v>Q2</v>
      </c>
      <c r="AF2504" s="3" t="str">
        <f t="shared" si="119"/>
        <v>2024-Jun</v>
      </c>
      <c r="AG2504" s="3">
        <f>COUNTIF(C:C,Table1[[#This Row],[Customer_ID]])</f>
        <v>12</v>
      </c>
      <c r="AH2504" s="9" t="e">
        <f>IF([1]!Table1[[#This Row],[Customer_order_count]] &gt;= 10,"FREQUENT",IF([1]!Table1[[#This Row],[Customer_order_count]] &lt;= 10,"REGULAR","OCASSIONAL"))</f>
        <v>#REF!</v>
      </c>
    </row>
    <row r="2505" spans="1:34" x14ac:dyDescent="0.25">
      <c r="A2505" s="10" t="s">
        <v>3361</v>
      </c>
      <c r="B2505" s="11">
        <v>45612</v>
      </c>
      <c r="C2505" s="12" t="s">
        <v>593</v>
      </c>
      <c r="D2505" s="13" t="s">
        <v>594</v>
      </c>
      <c r="E2505" s="13" t="s">
        <v>3</v>
      </c>
      <c r="F2505" s="14">
        <v>43</v>
      </c>
      <c r="G2505" s="12" t="s">
        <v>263</v>
      </c>
      <c r="H2505" s="12" t="s">
        <v>5</v>
      </c>
      <c r="I2505" s="12" t="s">
        <v>105</v>
      </c>
      <c r="J2505" s="12" t="s">
        <v>106</v>
      </c>
      <c r="K2505" s="12" t="s">
        <v>76</v>
      </c>
      <c r="L2505" s="14">
        <v>3</v>
      </c>
      <c r="M2505" s="14">
        <v>450</v>
      </c>
      <c r="N2505" s="15">
        <v>0.05</v>
      </c>
      <c r="O2505" s="14">
        <v>1282.5</v>
      </c>
      <c r="P2505" s="14">
        <v>990</v>
      </c>
      <c r="Q2505" s="5">
        <f>Table1[[#This Row],[Sales]]-Table1[[#This Row],[Cost]]</f>
        <v>292.5</v>
      </c>
      <c r="R2505" s="12" t="s">
        <v>9</v>
      </c>
      <c r="S2505" s="12" t="s">
        <v>10</v>
      </c>
      <c r="T2505" s="12" t="s">
        <v>40</v>
      </c>
      <c r="U2505" s="12" t="s">
        <v>27</v>
      </c>
      <c r="V2505" s="6">
        <f>Table1[[#This Row],[Profit]]/Table1[[#This Row],[Sales]]</f>
        <v>0.22807017543859648</v>
      </c>
      <c r="W2505" s="12">
        <f>[1]!Table1[[#This Row],[Sales]]-[1]!Table1[[#This Row],[Cost]]-[1]!Table1[[#This Row],[Profit]]</f>
        <v>0</v>
      </c>
      <c r="X2505" s="12">
        <f>[1]!Table1[[#This Row],[Quantity]]*[1]!Table1[[#This Row],[Unit_Price]]</f>
        <v>1350</v>
      </c>
      <c r="Y2505" s="16">
        <f>[1]!Table1[[#This Row],[Gross_Sales]]*[1]!Table1[[#This Row],[Discount]]</f>
        <v>67.5</v>
      </c>
      <c r="Z2505" s="17">
        <f>[1]!Table1[[#This Row],[Gross_Sales]]*[1]!Table1[[#This Row],[Discount_amount]]</f>
        <v>91125</v>
      </c>
      <c r="AA2505" s="15">
        <f>IFERROR([1]!Table1[[#This Row],[Profit]]/[1]!Table1[[#This Row],[Sales]],0)</f>
        <v>0.22807017543859648</v>
      </c>
      <c r="AB2505" s="12">
        <f>YEAR([1]!Table1[[#This Row],[Order_Date]])</f>
        <v>2024</v>
      </c>
      <c r="AC2505" s="12">
        <f>MONTH([1]!Table1[[#This Row],[Order_Date]])</f>
        <v>11</v>
      </c>
      <c r="AD2505" s="12" t="str">
        <f t="shared" si="117"/>
        <v>Nov</v>
      </c>
      <c r="AE2505" s="12" t="str">
        <f t="shared" si="118"/>
        <v>Q4</v>
      </c>
      <c r="AF2505" s="12" t="str">
        <f t="shared" si="119"/>
        <v>2024-Nov</v>
      </c>
      <c r="AG2505" s="12">
        <f>COUNTIF(C:C,Table1[[#This Row],[Customer_ID]])</f>
        <v>17</v>
      </c>
      <c r="AH2505" s="18" t="e">
        <f>IF([1]!Table1[[#This Row],[Customer_order_count]] &gt;= 10,"FREQUENT",IF([1]!Table1[[#This Row],[Customer_order_count]] &lt;= 10,"REGULAR","OCASSIONAL"))</f>
        <v>#REF!</v>
      </c>
    </row>
    <row r="2506" spans="1:34" x14ac:dyDescent="0.25">
      <c r="A2506" s="1" t="s">
        <v>3362</v>
      </c>
      <c r="B2506" s="2">
        <v>45887</v>
      </c>
      <c r="C2506" s="3" t="s">
        <v>1233</v>
      </c>
      <c r="D2506" s="4" t="s">
        <v>349</v>
      </c>
      <c r="E2506" s="4" t="s">
        <v>16</v>
      </c>
      <c r="F2506" s="5">
        <v>40</v>
      </c>
      <c r="G2506" s="3" t="s">
        <v>317</v>
      </c>
      <c r="H2506" s="3" t="s">
        <v>5</v>
      </c>
      <c r="I2506" s="3" t="s">
        <v>109</v>
      </c>
      <c r="J2506" s="3" t="s">
        <v>110</v>
      </c>
      <c r="K2506" s="3" t="s">
        <v>8</v>
      </c>
      <c r="L2506" s="5">
        <v>2</v>
      </c>
      <c r="M2506" s="5">
        <v>4000</v>
      </c>
      <c r="N2506" s="6">
        <v>0.05</v>
      </c>
      <c r="O2506" s="5">
        <v>7600</v>
      </c>
      <c r="P2506" s="5">
        <v>5800</v>
      </c>
      <c r="Q2506" s="5">
        <f>Table1[[#This Row],[Sales]]-Table1[[#This Row],[Cost]]</f>
        <v>1800</v>
      </c>
      <c r="R2506" s="3" t="s">
        <v>26</v>
      </c>
      <c r="S2506" s="3" t="s">
        <v>10</v>
      </c>
      <c r="T2506" s="3" t="s">
        <v>33</v>
      </c>
      <c r="U2506" s="3" t="s">
        <v>19</v>
      </c>
      <c r="V2506" s="6">
        <f>Table1[[#This Row],[Profit]]/Table1[[#This Row],[Sales]]</f>
        <v>0.23684210526315788</v>
      </c>
      <c r="W2506" s="3">
        <f>[1]!Table1[[#This Row],[Sales]]-[1]!Table1[[#This Row],[Cost]]-[1]!Table1[[#This Row],[Profit]]</f>
        <v>0</v>
      </c>
      <c r="X2506" s="3">
        <f>[1]!Table1[[#This Row],[Quantity]]*[1]!Table1[[#This Row],[Unit_Price]]</f>
        <v>8000</v>
      </c>
      <c r="Y2506" s="7">
        <f>[1]!Table1[[#This Row],[Gross_Sales]]*[1]!Table1[[#This Row],[Discount]]</f>
        <v>400</v>
      </c>
      <c r="Z2506" s="8">
        <f>[1]!Table1[[#This Row],[Gross_Sales]]*[1]!Table1[[#This Row],[Discount_amount]]</f>
        <v>3200000</v>
      </c>
      <c r="AA2506" s="6">
        <f>IFERROR([1]!Table1[[#This Row],[Profit]]/[1]!Table1[[#This Row],[Sales]],0)</f>
        <v>0.23684210526315788</v>
      </c>
      <c r="AB2506" s="3">
        <f>YEAR([1]!Table1[[#This Row],[Order_Date]])</f>
        <v>2025</v>
      </c>
      <c r="AC2506" s="3">
        <f>MONTH([1]!Table1[[#This Row],[Order_Date]])</f>
        <v>8</v>
      </c>
      <c r="AD2506" s="3" t="str">
        <f t="shared" si="117"/>
        <v>Aug</v>
      </c>
      <c r="AE2506" s="3" t="str">
        <f t="shared" si="118"/>
        <v>Q3</v>
      </c>
      <c r="AF2506" s="3" t="str">
        <f t="shared" si="119"/>
        <v>2025-Aug</v>
      </c>
      <c r="AG2506" s="3">
        <f>COUNTIF(C:C,Table1[[#This Row],[Customer_ID]])</f>
        <v>6</v>
      </c>
      <c r="AH2506" s="9" t="e">
        <f>IF([1]!Table1[[#This Row],[Customer_order_count]] &gt;= 10,"FREQUENT",IF([1]!Table1[[#This Row],[Customer_order_count]] &lt;= 10,"REGULAR","OCASSIONAL"))</f>
        <v>#REF!</v>
      </c>
    </row>
    <row r="2507" spans="1:34" x14ac:dyDescent="0.25">
      <c r="A2507" s="10" t="s">
        <v>3363</v>
      </c>
      <c r="B2507" s="11">
        <v>45888</v>
      </c>
      <c r="C2507" s="12" t="s">
        <v>1182</v>
      </c>
      <c r="D2507" s="13" t="s">
        <v>410</v>
      </c>
      <c r="E2507" s="13" t="s">
        <v>3</v>
      </c>
      <c r="F2507" s="14">
        <v>46</v>
      </c>
      <c r="G2507" s="12" t="s">
        <v>312</v>
      </c>
      <c r="H2507" s="12" t="s">
        <v>276</v>
      </c>
      <c r="I2507" s="12" t="s">
        <v>102</v>
      </c>
      <c r="J2507" s="12" t="s">
        <v>103</v>
      </c>
      <c r="K2507" s="12" t="s">
        <v>25</v>
      </c>
      <c r="L2507" s="14">
        <v>3</v>
      </c>
      <c r="M2507" s="14">
        <v>28000</v>
      </c>
      <c r="N2507" s="15">
        <v>0.05</v>
      </c>
      <c r="O2507" s="14">
        <v>79800</v>
      </c>
      <c r="P2507" s="14">
        <v>63000</v>
      </c>
      <c r="Q2507" s="5">
        <f>Table1[[#This Row],[Sales]]-Table1[[#This Row],[Cost]]</f>
        <v>16800</v>
      </c>
      <c r="R2507" s="12" t="s">
        <v>9</v>
      </c>
      <c r="S2507" s="12" t="s">
        <v>10</v>
      </c>
      <c r="T2507" s="12" t="s">
        <v>33</v>
      </c>
      <c r="U2507" s="12" t="s">
        <v>27</v>
      </c>
      <c r="V2507" s="6">
        <f>Table1[[#This Row],[Profit]]/Table1[[#This Row],[Sales]]</f>
        <v>0.21052631578947367</v>
      </c>
      <c r="W2507" s="12">
        <f>[1]!Table1[[#This Row],[Sales]]-[1]!Table1[[#This Row],[Cost]]-[1]!Table1[[#This Row],[Profit]]</f>
        <v>0</v>
      </c>
      <c r="X2507" s="12">
        <f>[1]!Table1[[#This Row],[Quantity]]*[1]!Table1[[#This Row],[Unit_Price]]</f>
        <v>84000</v>
      </c>
      <c r="Y2507" s="16">
        <f>[1]!Table1[[#This Row],[Gross_Sales]]*[1]!Table1[[#This Row],[Discount]]</f>
        <v>4200</v>
      </c>
      <c r="Z2507" s="17">
        <f>[1]!Table1[[#This Row],[Gross_Sales]]*[1]!Table1[[#This Row],[Discount_amount]]</f>
        <v>352800000</v>
      </c>
      <c r="AA2507" s="15">
        <f>IFERROR([1]!Table1[[#This Row],[Profit]]/[1]!Table1[[#This Row],[Sales]],0)</f>
        <v>0.21052631578947367</v>
      </c>
      <c r="AB2507" s="12">
        <f>YEAR([1]!Table1[[#This Row],[Order_Date]])</f>
        <v>2025</v>
      </c>
      <c r="AC2507" s="12">
        <f>MONTH([1]!Table1[[#This Row],[Order_Date]])</f>
        <v>8</v>
      </c>
      <c r="AD2507" s="12" t="str">
        <f t="shared" si="117"/>
        <v>Aug</v>
      </c>
      <c r="AE2507" s="12" t="str">
        <f t="shared" si="118"/>
        <v>Q3</v>
      </c>
      <c r="AF2507" s="12" t="str">
        <f t="shared" si="119"/>
        <v>2025-Aug</v>
      </c>
      <c r="AG2507" s="12">
        <f>COUNTIF(C:C,Table1[[#This Row],[Customer_ID]])</f>
        <v>12</v>
      </c>
      <c r="AH2507" s="18" t="e">
        <f>IF([1]!Table1[[#This Row],[Customer_order_count]] &gt;= 10,"FREQUENT",IF([1]!Table1[[#This Row],[Customer_order_count]] &lt;= 10,"REGULAR","OCASSIONAL"))</f>
        <v>#REF!</v>
      </c>
    </row>
    <row r="2508" spans="1:34" x14ac:dyDescent="0.25">
      <c r="A2508" s="1" t="s">
        <v>3364</v>
      </c>
      <c r="B2508" s="2">
        <v>45956</v>
      </c>
      <c r="C2508" s="3" t="s">
        <v>467</v>
      </c>
      <c r="D2508" s="3" t="s">
        <v>468</v>
      </c>
      <c r="E2508" s="3" t="s">
        <v>3</v>
      </c>
      <c r="F2508" s="3">
        <v>23</v>
      </c>
      <c r="G2508" s="3" t="s">
        <v>290</v>
      </c>
      <c r="H2508" s="3" t="s">
        <v>276</v>
      </c>
      <c r="I2508" s="3" t="s">
        <v>65</v>
      </c>
      <c r="J2508" s="3" t="s">
        <v>66</v>
      </c>
      <c r="K2508" s="3" t="s">
        <v>25</v>
      </c>
      <c r="L2508" s="3">
        <v>1</v>
      </c>
      <c r="M2508" s="3">
        <v>2500</v>
      </c>
      <c r="N2508" s="3">
        <v>0.15</v>
      </c>
      <c r="O2508" s="3">
        <v>2125</v>
      </c>
      <c r="P2508" s="3">
        <v>1600</v>
      </c>
      <c r="Q2508" s="5">
        <f>Table1[[#This Row],[Sales]]-Table1[[#This Row],[Cost]]</f>
        <v>525</v>
      </c>
      <c r="R2508" s="3" t="s">
        <v>98</v>
      </c>
      <c r="S2508" s="3" t="s">
        <v>287</v>
      </c>
      <c r="T2508" s="3" t="s">
        <v>40</v>
      </c>
      <c r="U2508" s="3" t="s">
        <v>12</v>
      </c>
      <c r="V2508" s="6">
        <f>Table1[[#This Row],[Profit]]/Table1[[#This Row],[Sales]]</f>
        <v>0.24705882352941178</v>
      </c>
      <c r="W2508" s="3">
        <f>[1]!Table1[[#This Row],[Sales]]-[1]!Table1[[#This Row],[Cost]]-[1]!Table1[[#This Row],[Profit]]</f>
        <v>-3200</v>
      </c>
      <c r="X2508" s="3">
        <f>[1]!Table1[[#This Row],[Quantity]]*[1]!Table1[[#This Row],[Unit_Price]]</f>
        <v>2500</v>
      </c>
      <c r="Y2508" s="3">
        <f>[1]!Table1[[#This Row],[Gross_Sales]]*[1]!Table1[[#This Row],[Discount]]</f>
        <v>375</v>
      </c>
      <c r="Z2508" s="3">
        <f>[1]!Table1[[#This Row],[Gross_Sales]]*[1]!Table1[[#This Row],[Discount_amount]]</f>
        <v>937500</v>
      </c>
      <c r="AA2508" s="3">
        <f>IFERROR([1]!Table1[[#This Row],[Profit]]/[1]!Table1[[#This Row],[Sales]],0)</f>
        <v>0.24705882352941178</v>
      </c>
      <c r="AB2508" s="3">
        <f>YEAR([1]!Table1[[#This Row],[Order_Date]])</f>
        <v>2025</v>
      </c>
      <c r="AC2508" s="3">
        <f>MONTH([1]!Table1[[#This Row],[Order_Date]])</f>
        <v>10</v>
      </c>
      <c r="AD2508" s="3" t="str">
        <f t="shared" si="117"/>
        <v>Oct</v>
      </c>
      <c r="AE2508" s="3" t="str">
        <f t="shared" si="118"/>
        <v>Q4</v>
      </c>
      <c r="AF2508" s="3" t="str">
        <f t="shared" si="119"/>
        <v>2025-Oct</v>
      </c>
      <c r="AG2508" s="3">
        <f>COUNTIF(C:C,Table1[[#This Row],[Customer_ID]])</f>
        <v>13</v>
      </c>
      <c r="AH2508" s="9" t="e">
        <f>IF([1]!Table1[[#This Row],[Customer_order_count]] &gt;= 10,"FREQUENT",IF([1]!Table1[[#This Row],[Customer_order_count]] &lt;= 10,"REGULAR","OCASSIONAL"))</f>
        <v>#REF!</v>
      </c>
    </row>
    <row r="2509" spans="1:34" x14ac:dyDescent="0.25">
      <c r="A2509" s="10" t="s">
        <v>3365</v>
      </c>
      <c r="B2509" s="11">
        <v>45521</v>
      </c>
      <c r="C2509" s="12" t="s">
        <v>1424</v>
      </c>
      <c r="D2509" s="13" t="s">
        <v>1179</v>
      </c>
      <c r="E2509" s="13" t="s">
        <v>16</v>
      </c>
      <c r="F2509" s="14">
        <v>55</v>
      </c>
      <c r="G2509" s="12" t="s">
        <v>407</v>
      </c>
      <c r="H2509" s="12" t="s">
        <v>285</v>
      </c>
      <c r="I2509" s="12" t="s">
        <v>81</v>
      </c>
      <c r="J2509" s="12" t="s">
        <v>82</v>
      </c>
      <c r="K2509" s="12" t="s">
        <v>58</v>
      </c>
      <c r="L2509" s="14">
        <v>2</v>
      </c>
      <c r="M2509" s="14">
        <v>3500</v>
      </c>
      <c r="N2509" s="15">
        <v>0.15</v>
      </c>
      <c r="O2509" s="14">
        <v>5950</v>
      </c>
      <c r="P2509" s="14">
        <v>5000</v>
      </c>
      <c r="Q2509" s="5">
        <f>Table1[[#This Row],[Sales]]-Table1[[#This Row],[Cost]]</f>
        <v>950</v>
      </c>
      <c r="R2509" s="12" t="s">
        <v>17</v>
      </c>
      <c r="S2509" s="12" t="s">
        <v>10</v>
      </c>
      <c r="T2509" s="12" t="s">
        <v>33</v>
      </c>
      <c r="U2509" s="12" t="s">
        <v>19</v>
      </c>
      <c r="V2509" s="6">
        <f>Table1[[#This Row],[Profit]]/Table1[[#This Row],[Sales]]</f>
        <v>0.15966386554621848</v>
      </c>
      <c r="W2509" s="12">
        <f>[1]!Table1[[#This Row],[Sales]]-[1]!Table1[[#This Row],[Cost]]-[1]!Table1[[#This Row],[Profit]]</f>
        <v>0</v>
      </c>
      <c r="X2509" s="12">
        <f>[1]!Table1[[#This Row],[Quantity]]*[1]!Table1[[#This Row],[Unit_Price]]</f>
        <v>7000</v>
      </c>
      <c r="Y2509" s="16">
        <f>[1]!Table1[[#This Row],[Gross_Sales]]*[1]!Table1[[#This Row],[Discount]]</f>
        <v>1050</v>
      </c>
      <c r="Z2509" s="17">
        <f>[1]!Table1[[#This Row],[Gross_Sales]]*[1]!Table1[[#This Row],[Discount_amount]]</f>
        <v>7350000</v>
      </c>
      <c r="AA2509" s="15">
        <f>IFERROR([1]!Table1[[#This Row],[Profit]]/[1]!Table1[[#This Row],[Sales]],0)</f>
        <v>0.15966386554621848</v>
      </c>
      <c r="AB2509" s="12">
        <f>YEAR([1]!Table1[[#This Row],[Order_Date]])</f>
        <v>2024</v>
      </c>
      <c r="AC2509" s="12">
        <f>MONTH([1]!Table1[[#This Row],[Order_Date]])</f>
        <v>8</v>
      </c>
      <c r="AD2509" s="12" t="str">
        <f t="shared" si="117"/>
        <v>Aug</v>
      </c>
      <c r="AE2509" s="12" t="str">
        <f t="shared" si="118"/>
        <v>Q3</v>
      </c>
      <c r="AF2509" s="12" t="str">
        <f t="shared" si="119"/>
        <v>2024-Aug</v>
      </c>
      <c r="AG2509" s="12">
        <f>COUNTIF(C:C,Table1[[#This Row],[Customer_ID]])</f>
        <v>2</v>
      </c>
      <c r="AH2509" s="18" t="e">
        <f>IF([1]!Table1[[#This Row],[Customer_order_count]] &gt;= 10,"FREQUENT",IF([1]!Table1[[#This Row],[Customer_order_count]] &lt;= 10,"REGULAR","OCASSIONAL"))</f>
        <v>#REF!</v>
      </c>
    </row>
    <row r="2510" spans="1:34" x14ac:dyDescent="0.25">
      <c r="A2510" s="1" t="s">
        <v>3366</v>
      </c>
      <c r="B2510" s="2">
        <v>45853</v>
      </c>
      <c r="C2510" s="3" t="s">
        <v>1213</v>
      </c>
      <c r="D2510" s="4" t="s">
        <v>43</v>
      </c>
      <c r="E2510" s="4" t="s">
        <v>16</v>
      </c>
      <c r="F2510" s="5">
        <v>43</v>
      </c>
      <c r="G2510" s="3" t="s">
        <v>339</v>
      </c>
      <c r="H2510" s="3" t="s">
        <v>285</v>
      </c>
      <c r="I2510" s="3" t="s">
        <v>44</v>
      </c>
      <c r="J2510" s="3" t="s">
        <v>45</v>
      </c>
      <c r="K2510" s="3" t="s">
        <v>46</v>
      </c>
      <c r="L2510" s="5">
        <v>3</v>
      </c>
      <c r="M2510" s="5">
        <v>2500</v>
      </c>
      <c r="N2510" s="6">
        <v>0.2</v>
      </c>
      <c r="O2510" s="5">
        <v>6000</v>
      </c>
      <c r="P2510" s="5">
        <v>4500</v>
      </c>
      <c r="Q2510" s="5">
        <f>Table1[[#This Row],[Sales]]-Table1[[#This Row],[Cost]]</f>
        <v>1500</v>
      </c>
      <c r="R2510" s="3" t="s">
        <v>17</v>
      </c>
      <c r="S2510" s="3" t="s">
        <v>10</v>
      </c>
      <c r="T2510" s="3" t="s">
        <v>33</v>
      </c>
      <c r="U2510" s="3" t="s">
        <v>12</v>
      </c>
      <c r="V2510" s="6">
        <f>Table1[[#This Row],[Profit]]/Table1[[#This Row],[Sales]]</f>
        <v>0.25</v>
      </c>
      <c r="W2510" s="3">
        <f>[1]!Table1[[#This Row],[Sales]]-[1]!Table1[[#This Row],[Cost]]-[1]!Table1[[#This Row],[Profit]]</f>
        <v>0</v>
      </c>
      <c r="X2510" s="3">
        <f>[1]!Table1[[#This Row],[Quantity]]*[1]!Table1[[#This Row],[Unit_Price]]</f>
        <v>7500</v>
      </c>
      <c r="Y2510" s="7">
        <f>[1]!Table1[[#This Row],[Gross_Sales]]*[1]!Table1[[#This Row],[Discount]]</f>
        <v>1500</v>
      </c>
      <c r="Z2510" s="8">
        <f>[1]!Table1[[#This Row],[Gross_Sales]]*[1]!Table1[[#This Row],[Discount_amount]]</f>
        <v>11250000</v>
      </c>
      <c r="AA2510" s="6">
        <f>IFERROR([1]!Table1[[#This Row],[Profit]]/[1]!Table1[[#This Row],[Sales]],0)</f>
        <v>0.25</v>
      </c>
      <c r="AB2510" s="3">
        <f>YEAR([1]!Table1[[#This Row],[Order_Date]])</f>
        <v>2025</v>
      </c>
      <c r="AC2510" s="3">
        <f>MONTH([1]!Table1[[#This Row],[Order_Date]])</f>
        <v>7</v>
      </c>
      <c r="AD2510" s="3" t="str">
        <f t="shared" si="117"/>
        <v>Jul</v>
      </c>
      <c r="AE2510" s="3" t="str">
        <f t="shared" si="118"/>
        <v>Q3</v>
      </c>
      <c r="AF2510" s="3" t="str">
        <f t="shared" si="119"/>
        <v>2025-Jul</v>
      </c>
      <c r="AG2510" s="3">
        <f>COUNTIF(C:C,Table1[[#This Row],[Customer_ID]])</f>
        <v>10</v>
      </c>
      <c r="AH2510" s="9" t="e">
        <f>IF([1]!Table1[[#This Row],[Customer_order_count]] &gt;= 10,"FREQUENT",IF([1]!Table1[[#This Row],[Customer_order_count]] &lt;= 10,"REGULAR","OCASSIONAL"))</f>
        <v>#REF!</v>
      </c>
    </row>
    <row r="2511" spans="1:34" x14ac:dyDescent="0.25">
      <c r="A2511" s="10" t="s">
        <v>3367</v>
      </c>
      <c r="B2511" s="11">
        <v>45832</v>
      </c>
      <c r="C2511" s="12" t="s">
        <v>434</v>
      </c>
      <c r="D2511" s="13" t="s">
        <v>435</v>
      </c>
      <c r="E2511" s="13" t="s">
        <v>16</v>
      </c>
      <c r="F2511" s="14">
        <v>26</v>
      </c>
      <c r="G2511" s="12" t="s">
        <v>280</v>
      </c>
      <c r="H2511" s="12" t="s">
        <v>270</v>
      </c>
      <c r="I2511" s="12" t="s">
        <v>102</v>
      </c>
      <c r="J2511" s="12" t="s">
        <v>103</v>
      </c>
      <c r="K2511" s="12" t="s">
        <v>25</v>
      </c>
      <c r="L2511" s="14">
        <v>1</v>
      </c>
      <c r="M2511" s="14">
        <v>28000</v>
      </c>
      <c r="N2511" s="15">
        <v>0.25</v>
      </c>
      <c r="O2511" s="14">
        <v>21000</v>
      </c>
      <c r="P2511" s="14">
        <v>21000</v>
      </c>
      <c r="Q2511" s="5">
        <f>Table1[[#This Row],[Sales]]-Table1[[#This Row],[Cost]]</f>
        <v>0</v>
      </c>
      <c r="R2511" s="12" t="s">
        <v>17</v>
      </c>
      <c r="S2511" s="12" t="s">
        <v>10</v>
      </c>
      <c r="T2511" s="12" t="s">
        <v>11</v>
      </c>
      <c r="U2511" s="12" t="s">
        <v>27</v>
      </c>
      <c r="V2511" s="6">
        <f>Table1[[#This Row],[Profit]]/Table1[[#This Row],[Sales]]</f>
        <v>0</v>
      </c>
      <c r="W2511" s="12">
        <f>[1]!Table1[[#This Row],[Sales]]-[1]!Table1[[#This Row],[Cost]]-[1]!Table1[[#This Row],[Profit]]</f>
        <v>0</v>
      </c>
      <c r="X2511" s="12">
        <f>[1]!Table1[[#This Row],[Quantity]]*[1]!Table1[[#This Row],[Unit_Price]]</f>
        <v>28000</v>
      </c>
      <c r="Y2511" s="16">
        <f>[1]!Table1[[#This Row],[Gross_Sales]]*[1]!Table1[[#This Row],[Discount]]</f>
        <v>7000</v>
      </c>
      <c r="Z2511" s="17">
        <f>[1]!Table1[[#This Row],[Gross_Sales]]*[1]!Table1[[#This Row],[Discount_amount]]</f>
        <v>196000000</v>
      </c>
      <c r="AA2511" s="15">
        <f>IFERROR([1]!Table1[[#This Row],[Profit]]/[1]!Table1[[#This Row],[Sales]],0)</f>
        <v>0</v>
      </c>
      <c r="AB2511" s="12">
        <f>YEAR([1]!Table1[[#This Row],[Order_Date]])</f>
        <v>2025</v>
      </c>
      <c r="AC2511" s="12">
        <f>MONTH([1]!Table1[[#This Row],[Order_Date]])</f>
        <v>6</v>
      </c>
      <c r="AD2511" s="12" t="str">
        <f t="shared" si="117"/>
        <v>Jun</v>
      </c>
      <c r="AE2511" s="12" t="str">
        <f t="shared" si="118"/>
        <v>Q2</v>
      </c>
      <c r="AF2511" s="12" t="str">
        <f t="shared" si="119"/>
        <v>2025-Jun</v>
      </c>
      <c r="AG2511" s="12">
        <f>COUNTIF(C:C,Table1[[#This Row],[Customer_ID]])</f>
        <v>32</v>
      </c>
      <c r="AH2511" s="18" t="e">
        <f>IF([1]!Table1[[#This Row],[Customer_order_count]] &gt;= 10,"FREQUENT",IF([1]!Table1[[#This Row],[Customer_order_count]] &lt;= 10,"REGULAR","OCASSIONAL"))</f>
        <v>#REF!</v>
      </c>
    </row>
    <row r="2512" spans="1:34" x14ac:dyDescent="0.25">
      <c r="A2512" s="1" t="s">
        <v>3368</v>
      </c>
      <c r="B2512" s="2">
        <v>45824</v>
      </c>
      <c r="C2512" s="3" t="s">
        <v>619</v>
      </c>
      <c r="D2512" s="4" t="s">
        <v>609</v>
      </c>
      <c r="E2512" s="4" t="s">
        <v>3</v>
      </c>
      <c r="F2512" s="5">
        <v>32</v>
      </c>
      <c r="G2512" s="3" t="s">
        <v>407</v>
      </c>
      <c r="H2512" s="3" t="s">
        <v>285</v>
      </c>
      <c r="I2512" s="3" t="s">
        <v>74</v>
      </c>
      <c r="J2512" s="3" t="s">
        <v>75</v>
      </c>
      <c r="K2512" s="3" t="s">
        <v>76</v>
      </c>
      <c r="L2512" s="5">
        <v>1</v>
      </c>
      <c r="M2512" s="5">
        <v>550</v>
      </c>
      <c r="N2512" s="6">
        <v>0</v>
      </c>
      <c r="O2512" s="5">
        <v>550</v>
      </c>
      <c r="P2512" s="5">
        <v>450</v>
      </c>
      <c r="Q2512" s="5">
        <f>Table1[[#This Row],[Sales]]-Table1[[#This Row],[Cost]]</f>
        <v>100</v>
      </c>
      <c r="R2512" s="3" t="s">
        <v>26</v>
      </c>
      <c r="S2512" s="3" t="s">
        <v>10</v>
      </c>
      <c r="T2512" s="3" t="s">
        <v>11</v>
      </c>
      <c r="U2512" s="3" t="s">
        <v>19</v>
      </c>
      <c r="V2512" s="6">
        <f>Table1[[#This Row],[Profit]]/Table1[[#This Row],[Sales]]</f>
        <v>0.18181818181818182</v>
      </c>
      <c r="W2512" s="3">
        <f>[1]!Table1[[#This Row],[Sales]]-[1]!Table1[[#This Row],[Cost]]-[1]!Table1[[#This Row],[Profit]]</f>
        <v>0</v>
      </c>
      <c r="X2512" s="3">
        <f>[1]!Table1[[#This Row],[Quantity]]*[1]!Table1[[#This Row],[Unit_Price]]</f>
        <v>550</v>
      </c>
      <c r="Y2512" s="7">
        <f>[1]!Table1[[#This Row],[Gross_Sales]]*[1]!Table1[[#This Row],[Discount]]</f>
        <v>0</v>
      </c>
      <c r="Z2512" s="8">
        <f>[1]!Table1[[#This Row],[Gross_Sales]]*[1]!Table1[[#This Row],[Discount_amount]]</f>
        <v>0</v>
      </c>
      <c r="AA2512" s="6">
        <f>IFERROR([1]!Table1[[#This Row],[Profit]]/[1]!Table1[[#This Row],[Sales]],0)</f>
        <v>0.18181818181818182</v>
      </c>
      <c r="AB2512" s="3">
        <f>YEAR([1]!Table1[[#This Row],[Order_Date]])</f>
        <v>2025</v>
      </c>
      <c r="AC2512" s="3">
        <f>MONTH([1]!Table1[[#This Row],[Order_Date]])</f>
        <v>6</v>
      </c>
      <c r="AD2512" s="3" t="str">
        <f t="shared" si="117"/>
        <v>Jun</v>
      </c>
      <c r="AE2512" s="3" t="str">
        <f t="shared" si="118"/>
        <v>Q2</v>
      </c>
      <c r="AF2512" s="3" t="str">
        <f t="shared" si="119"/>
        <v>2025-Jun</v>
      </c>
      <c r="AG2512" s="3">
        <f>COUNTIF(C:C,Table1[[#This Row],[Customer_ID]])</f>
        <v>23</v>
      </c>
      <c r="AH2512" s="9" t="e">
        <f>IF([1]!Table1[[#This Row],[Customer_order_count]] &gt;= 10,"FREQUENT",IF([1]!Table1[[#This Row],[Customer_order_count]] &lt;= 10,"REGULAR","OCASSIONAL"))</f>
        <v>#REF!</v>
      </c>
    </row>
    <row r="2513" spans="1:34" x14ac:dyDescent="0.25">
      <c r="A2513" s="10" t="s">
        <v>3369</v>
      </c>
      <c r="B2513" s="11">
        <v>45881</v>
      </c>
      <c r="C2513" s="12" t="s">
        <v>348</v>
      </c>
      <c r="D2513" s="13" t="s">
        <v>349</v>
      </c>
      <c r="E2513" s="13" t="s">
        <v>16</v>
      </c>
      <c r="F2513" s="14">
        <v>59</v>
      </c>
      <c r="G2513" s="12" t="s">
        <v>263</v>
      </c>
      <c r="H2513" s="12" t="s">
        <v>5</v>
      </c>
      <c r="I2513" s="12" t="s">
        <v>344</v>
      </c>
      <c r="J2513" s="12" t="s">
        <v>345</v>
      </c>
      <c r="K2513" s="12" t="s">
        <v>39</v>
      </c>
      <c r="L2513" s="14">
        <v>4</v>
      </c>
      <c r="M2513" s="14">
        <v>2200</v>
      </c>
      <c r="N2513" s="15">
        <v>0.05</v>
      </c>
      <c r="O2513" s="14">
        <v>8360</v>
      </c>
      <c r="P2513" s="14">
        <v>5600</v>
      </c>
      <c r="Q2513" s="5">
        <f>Table1[[#This Row],[Sales]]-Table1[[#This Row],[Cost]]</f>
        <v>2760</v>
      </c>
      <c r="R2513" s="12" t="s">
        <v>77</v>
      </c>
      <c r="S2513" s="12" t="s">
        <v>10</v>
      </c>
      <c r="T2513" s="12" t="s">
        <v>33</v>
      </c>
      <c r="U2513" s="12" t="s">
        <v>12</v>
      </c>
      <c r="V2513" s="6">
        <f>Table1[[#This Row],[Profit]]/Table1[[#This Row],[Sales]]</f>
        <v>0.33014354066985646</v>
      </c>
      <c r="W2513" s="12">
        <f>[1]!Table1[[#This Row],[Sales]]-[1]!Table1[[#This Row],[Cost]]-[1]!Table1[[#This Row],[Profit]]</f>
        <v>0</v>
      </c>
      <c r="X2513" s="12">
        <f>[1]!Table1[[#This Row],[Quantity]]*[1]!Table1[[#This Row],[Unit_Price]]</f>
        <v>8800</v>
      </c>
      <c r="Y2513" s="16">
        <f>[1]!Table1[[#This Row],[Gross_Sales]]*[1]!Table1[[#This Row],[Discount]]</f>
        <v>440</v>
      </c>
      <c r="Z2513" s="17">
        <f>[1]!Table1[[#This Row],[Gross_Sales]]*[1]!Table1[[#This Row],[Discount_amount]]</f>
        <v>3872000</v>
      </c>
      <c r="AA2513" s="15">
        <f>IFERROR([1]!Table1[[#This Row],[Profit]]/[1]!Table1[[#This Row],[Sales]],0)</f>
        <v>0.33014354066985646</v>
      </c>
      <c r="AB2513" s="12">
        <f>YEAR([1]!Table1[[#This Row],[Order_Date]])</f>
        <v>2025</v>
      </c>
      <c r="AC2513" s="12">
        <f>MONTH([1]!Table1[[#This Row],[Order_Date]])</f>
        <v>8</v>
      </c>
      <c r="AD2513" s="12" t="str">
        <f t="shared" si="117"/>
        <v>Aug</v>
      </c>
      <c r="AE2513" s="12" t="str">
        <f t="shared" si="118"/>
        <v>Q3</v>
      </c>
      <c r="AF2513" s="12" t="str">
        <f t="shared" si="119"/>
        <v>2025-Aug</v>
      </c>
      <c r="AG2513" s="12">
        <f>COUNTIF(C:C,Table1[[#This Row],[Customer_ID]])</f>
        <v>14</v>
      </c>
      <c r="AH2513" s="18" t="e">
        <f>IF([1]!Table1[[#This Row],[Customer_order_count]] &gt;= 10,"FREQUENT",IF([1]!Table1[[#This Row],[Customer_order_count]] &lt;= 10,"REGULAR","OCASSIONAL"))</f>
        <v>#REF!</v>
      </c>
    </row>
    <row r="2514" spans="1:34" x14ac:dyDescent="0.25">
      <c r="A2514" s="1" t="s">
        <v>3370</v>
      </c>
      <c r="B2514" s="2">
        <v>45662</v>
      </c>
      <c r="C2514" s="3" t="s">
        <v>2881</v>
      </c>
      <c r="D2514" s="4" t="s">
        <v>1625</v>
      </c>
      <c r="E2514" s="4" t="s">
        <v>3</v>
      </c>
      <c r="F2514" s="5">
        <v>25</v>
      </c>
      <c r="G2514" s="3" t="s">
        <v>312</v>
      </c>
      <c r="H2514" s="3" t="s">
        <v>276</v>
      </c>
      <c r="I2514" s="3" t="s">
        <v>89</v>
      </c>
      <c r="J2514" s="3" t="s">
        <v>90</v>
      </c>
      <c r="K2514" s="3" t="s">
        <v>91</v>
      </c>
      <c r="L2514" s="5">
        <v>2</v>
      </c>
      <c r="M2514" s="5">
        <v>35000</v>
      </c>
      <c r="N2514" s="6">
        <v>0</v>
      </c>
      <c r="O2514" s="5">
        <v>70000</v>
      </c>
      <c r="P2514" s="5">
        <v>54000</v>
      </c>
      <c r="Q2514" s="5">
        <f>Table1[[#This Row],[Sales]]-Table1[[#This Row],[Cost]]</f>
        <v>16000</v>
      </c>
      <c r="R2514" s="3" t="s">
        <v>17</v>
      </c>
      <c r="S2514" s="3" t="s">
        <v>10</v>
      </c>
      <c r="T2514" s="3" t="s">
        <v>18</v>
      </c>
      <c r="U2514" s="3" t="s">
        <v>12</v>
      </c>
      <c r="V2514" s="6">
        <f>Table1[[#This Row],[Profit]]/Table1[[#This Row],[Sales]]</f>
        <v>0.22857142857142856</v>
      </c>
      <c r="W2514" s="3">
        <f>[1]!Table1[[#This Row],[Sales]]-[1]!Table1[[#This Row],[Cost]]-[1]!Table1[[#This Row],[Profit]]</f>
        <v>0</v>
      </c>
      <c r="X2514" s="3">
        <f>[1]!Table1[[#This Row],[Quantity]]*[1]!Table1[[#This Row],[Unit_Price]]</f>
        <v>70000</v>
      </c>
      <c r="Y2514" s="7">
        <f>[1]!Table1[[#This Row],[Gross_Sales]]*[1]!Table1[[#This Row],[Discount]]</f>
        <v>0</v>
      </c>
      <c r="Z2514" s="8">
        <f>[1]!Table1[[#This Row],[Gross_Sales]]*[1]!Table1[[#This Row],[Discount_amount]]</f>
        <v>0</v>
      </c>
      <c r="AA2514" s="6">
        <f>IFERROR([1]!Table1[[#This Row],[Profit]]/[1]!Table1[[#This Row],[Sales]],0)</f>
        <v>0.22857142857142856</v>
      </c>
      <c r="AB2514" s="3">
        <f>YEAR([1]!Table1[[#This Row],[Order_Date]])</f>
        <v>2025</v>
      </c>
      <c r="AC2514" s="3">
        <f>MONTH([1]!Table1[[#This Row],[Order_Date]])</f>
        <v>1</v>
      </c>
      <c r="AD2514" s="3" t="str">
        <f t="shared" si="117"/>
        <v>Jan</v>
      </c>
      <c r="AE2514" s="3" t="str">
        <f t="shared" si="118"/>
        <v>Q1</v>
      </c>
      <c r="AF2514" s="3" t="str">
        <f t="shared" si="119"/>
        <v>2025-Jan</v>
      </c>
      <c r="AG2514" s="3">
        <f>COUNTIF(C:C,Table1[[#This Row],[Customer_ID]])</f>
        <v>2</v>
      </c>
      <c r="AH2514" s="9" t="e">
        <f>IF([1]!Table1[[#This Row],[Customer_order_count]] &gt;= 10,"FREQUENT",IF([1]!Table1[[#This Row],[Customer_order_count]] &lt;= 10,"REGULAR","OCASSIONAL"))</f>
        <v>#REF!</v>
      </c>
    </row>
    <row r="2515" spans="1:34" x14ac:dyDescent="0.25">
      <c r="A2515" s="10" t="s">
        <v>3371</v>
      </c>
      <c r="B2515" s="11">
        <v>45410</v>
      </c>
      <c r="C2515" s="12" t="s">
        <v>2401</v>
      </c>
      <c r="D2515" s="13" t="s">
        <v>357</v>
      </c>
      <c r="E2515" s="13" t="s">
        <v>3</v>
      </c>
      <c r="F2515" s="14">
        <v>25</v>
      </c>
      <c r="G2515" s="12" t="s">
        <v>312</v>
      </c>
      <c r="H2515" s="12" t="s">
        <v>276</v>
      </c>
      <c r="I2515" s="12" t="s">
        <v>109</v>
      </c>
      <c r="J2515" s="12" t="s">
        <v>110</v>
      </c>
      <c r="K2515" s="12" t="s">
        <v>8</v>
      </c>
      <c r="L2515" s="14">
        <v>1</v>
      </c>
      <c r="M2515" s="14">
        <v>4000</v>
      </c>
      <c r="N2515" s="15">
        <v>0.15</v>
      </c>
      <c r="O2515" s="14">
        <v>3400</v>
      </c>
      <c r="P2515" s="14">
        <v>2900</v>
      </c>
      <c r="Q2515" s="5">
        <f>Table1[[#This Row],[Sales]]-Table1[[#This Row],[Cost]]</f>
        <v>500</v>
      </c>
      <c r="R2515" s="12" t="s">
        <v>26</v>
      </c>
      <c r="S2515" s="12" t="s">
        <v>10</v>
      </c>
      <c r="T2515" s="12" t="s">
        <v>11</v>
      </c>
      <c r="U2515" s="12" t="s">
        <v>27</v>
      </c>
      <c r="V2515" s="6">
        <f>Table1[[#This Row],[Profit]]/Table1[[#This Row],[Sales]]</f>
        <v>0.14705882352941177</v>
      </c>
      <c r="W2515" s="12">
        <f>[1]!Table1[[#This Row],[Sales]]-[1]!Table1[[#This Row],[Cost]]-[1]!Table1[[#This Row],[Profit]]</f>
        <v>0</v>
      </c>
      <c r="X2515" s="12">
        <f>[1]!Table1[[#This Row],[Quantity]]*[1]!Table1[[#This Row],[Unit_Price]]</f>
        <v>4000</v>
      </c>
      <c r="Y2515" s="16">
        <f>[1]!Table1[[#This Row],[Gross_Sales]]*[1]!Table1[[#This Row],[Discount]]</f>
        <v>600</v>
      </c>
      <c r="Z2515" s="17">
        <f>[1]!Table1[[#This Row],[Gross_Sales]]*[1]!Table1[[#This Row],[Discount_amount]]</f>
        <v>2400000</v>
      </c>
      <c r="AA2515" s="15">
        <f>IFERROR([1]!Table1[[#This Row],[Profit]]/[1]!Table1[[#This Row],[Sales]],0)</f>
        <v>0.14705882352941177</v>
      </c>
      <c r="AB2515" s="12">
        <f>YEAR([1]!Table1[[#This Row],[Order_Date]])</f>
        <v>2024</v>
      </c>
      <c r="AC2515" s="12">
        <f>MONTH([1]!Table1[[#This Row],[Order_Date]])</f>
        <v>4</v>
      </c>
      <c r="AD2515" s="12" t="str">
        <f t="shared" si="117"/>
        <v>Apr</v>
      </c>
      <c r="AE2515" s="12" t="str">
        <f t="shared" si="118"/>
        <v>Q2</v>
      </c>
      <c r="AF2515" s="12" t="str">
        <f t="shared" si="119"/>
        <v>2024-Apr</v>
      </c>
      <c r="AG2515" s="12">
        <f>COUNTIF(C:C,Table1[[#This Row],[Customer_ID]])</f>
        <v>3</v>
      </c>
      <c r="AH2515" s="18" t="e">
        <f>IF([1]!Table1[[#This Row],[Customer_order_count]] &gt;= 10,"FREQUENT",IF([1]!Table1[[#This Row],[Customer_order_count]] &lt;= 10,"REGULAR","OCASSIONAL"))</f>
        <v>#REF!</v>
      </c>
    </row>
    <row r="2516" spans="1:34" x14ac:dyDescent="0.25">
      <c r="A2516" s="1" t="s">
        <v>3372</v>
      </c>
      <c r="B2516" s="2">
        <v>45711</v>
      </c>
      <c r="C2516" s="3" t="s">
        <v>2173</v>
      </c>
      <c r="D2516" s="4" t="s">
        <v>80</v>
      </c>
      <c r="E2516" s="4" t="s">
        <v>3</v>
      </c>
      <c r="F2516" s="5">
        <v>56</v>
      </c>
      <c r="G2516" s="3" t="s">
        <v>339</v>
      </c>
      <c r="H2516" s="3" t="s">
        <v>285</v>
      </c>
      <c r="I2516" s="3" t="s">
        <v>264</v>
      </c>
      <c r="J2516" s="3" t="s">
        <v>265</v>
      </c>
      <c r="K2516" s="3" t="s">
        <v>46</v>
      </c>
      <c r="L2516" s="5">
        <v>2</v>
      </c>
      <c r="M2516" s="5">
        <v>800</v>
      </c>
      <c r="N2516" s="6">
        <v>0.1</v>
      </c>
      <c r="O2516" s="5">
        <v>1440</v>
      </c>
      <c r="P2516" s="5">
        <v>1000</v>
      </c>
      <c r="Q2516" s="5">
        <f>Table1[[#This Row],[Sales]]-Table1[[#This Row],[Cost]]</f>
        <v>440</v>
      </c>
      <c r="R2516" s="3" t="s">
        <v>26</v>
      </c>
      <c r="S2516" s="3" t="s">
        <v>10</v>
      </c>
      <c r="T2516" s="3" t="s">
        <v>18</v>
      </c>
      <c r="U2516" s="3" t="s">
        <v>19</v>
      </c>
      <c r="V2516" s="6">
        <f>Table1[[#This Row],[Profit]]/Table1[[#This Row],[Sales]]</f>
        <v>0.30555555555555558</v>
      </c>
      <c r="W2516" s="3">
        <f>[1]!Table1[[#This Row],[Sales]]-[1]!Table1[[#This Row],[Cost]]-[1]!Table1[[#This Row],[Profit]]</f>
        <v>0</v>
      </c>
      <c r="X2516" s="3">
        <f>[1]!Table1[[#This Row],[Quantity]]*[1]!Table1[[#This Row],[Unit_Price]]</f>
        <v>1600</v>
      </c>
      <c r="Y2516" s="7">
        <f>[1]!Table1[[#This Row],[Gross_Sales]]*[1]!Table1[[#This Row],[Discount]]</f>
        <v>160</v>
      </c>
      <c r="Z2516" s="8">
        <f>[1]!Table1[[#This Row],[Gross_Sales]]*[1]!Table1[[#This Row],[Discount_amount]]</f>
        <v>256000</v>
      </c>
      <c r="AA2516" s="6">
        <f>IFERROR([1]!Table1[[#This Row],[Profit]]/[1]!Table1[[#This Row],[Sales]],0)</f>
        <v>0.30555555555555558</v>
      </c>
      <c r="AB2516" s="3">
        <f>YEAR([1]!Table1[[#This Row],[Order_Date]])</f>
        <v>2025</v>
      </c>
      <c r="AC2516" s="3">
        <f>MONTH([1]!Table1[[#This Row],[Order_Date]])</f>
        <v>2</v>
      </c>
      <c r="AD2516" s="3" t="str">
        <f t="shared" si="117"/>
        <v>Feb</v>
      </c>
      <c r="AE2516" s="3" t="str">
        <f t="shared" si="118"/>
        <v>Q1</v>
      </c>
      <c r="AF2516" s="3" t="str">
        <f t="shared" si="119"/>
        <v>2025-Feb</v>
      </c>
      <c r="AG2516" s="3">
        <f>COUNTIF(C:C,Table1[[#This Row],[Customer_ID]])</f>
        <v>4</v>
      </c>
      <c r="AH2516" s="9" t="e">
        <f>IF([1]!Table1[[#This Row],[Customer_order_count]] &gt;= 10,"FREQUENT",IF([1]!Table1[[#This Row],[Customer_order_count]] &lt;= 10,"REGULAR","OCASSIONAL"))</f>
        <v>#REF!</v>
      </c>
    </row>
    <row r="2517" spans="1:34" x14ac:dyDescent="0.25">
      <c r="A2517" s="10" t="s">
        <v>3373</v>
      </c>
      <c r="B2517" s="11">
        <v>45370</v>
      </c>
      <c r="C2517" s="12" t="s">
        <v>1286</v>
      </c>
      <c r="D2517" s="13" t="s">
        <v>30</v>
      </c>
      <c r="E2517" s="13" t="s">
        <v>3</v>
      </c>
      <c r="F2517" s="14">
        <v>20</v>
      </c>
      <c r="G2517" s="12" t="s">
        <v>275</v>
      </c>
      <c r="H2517" s="12" t="s">
        <v>276</v>
      </c>
      <c r="I2517" s="12" t="s">
        <v>264</v>
      </c>
      <c r="J2517" s="12" t="s">
        <v>265</v>
      </c>
      <c r="K2517" s="12" t="s">
        <v>46</v>
      </c>
      <c r="L2517" s="14">
        <v>1</v>
      </c>
      <c r="M2517" s="14">
        <v>800</v>
      </c>
      <c r="N2517" s="15">
        <v>0.05</v>
      </c>
      <c r="O2517" s="14">
        <v>760</v>
      </c>
      <c r="P2517" s="14">
        <v>500</v>
      </c>
      <c r="Q2517" s="5">
        <f>Table1[[#This Row],[Sales]]-Table1[[#This Row],[Cost]]</f>
        <v>260</v>
      </c>
      <c r="R2517" s="12" t="s">
        <v>9</v>
      </c>
      <c r="S2517" s="12" t="s">
        <v>10</v>
      </c>
      <c r="T2517" s="12" t="s">
        <v>18</v>
      </c>
      <c r="U2517" s="12" t="s">
        <v>27</v>
      </c>
      <c r="V2517" s="6">
        <f>Table1[[#This Row],[Profit]]/Table1[[#This Row],[Sales]]</f>
        <v>0.34210526315789475</v>
      </c>
      <c r="W2517" s="12">
        <f>[1]!Table1[[#This Row],[Sales]]-[1]!Table1[[#This Row],[Cost]]-[1]!Table1[[#This Row],[Profit]]</f>
        <v>0</v>
      </c>
      <c r="X2517" s="12">
        <f>[1]!Table1[[#This Row],[Quantity]]*[1]!Table1[[#This Row],[Unit_Price]]</f>
        <v>800</v>
      </c>
      <c r="Y2517" s="16">
        <f>[1]!Table1[[#This Row],[Gross_Sales]]*[1]!Table1[[#This Row],[Discount]]</f>
        <v>40</v>
      </c>
      <c r="Z2517" s="17">
        <f>[1]!Table1[[#This Row],[Gross_Sales]]*[1]!Table1[[#This Row],[Discount_amount]]</f>
        <v>32000</v>
      </c>
      <c r="AA2517" s="15">
        <f>IFERROR([1]!Table1[[#This Row],[Profit]]/[1]!Table1[[#This Row],[Sales]],0)</f>
        <v>0.34210526315789475</v>
      </c>
      <c r="AB2517" s="12">
        <f>YEAR([1]!Table1[[#This Row],[Order_Date]])</f>
        <v>2024</v>
      </c>
      <c r="AC2517" s="12">
        <f>MONTH([1]!Table1[[#This Row],[Order_Date]])</f>
        <v>3</v>
      </c>
      <c r="AD2517" s="12" t="str">
        <f t="shared" si="117"/>
        <v>Mar</v>
      </c>
      <c r="AE2517" s="12" t="str">
        <f t="shared" si="118"/>
        <v>Q1</v>
      </c>
      <c r="AF2517" s="12" t="str">
        <f t="shared" si="119"/>
        <v>2024-Mar</v>
      </c>
      <c r="AG2517" s="12">
        <f>COUNTIF(C:C,Table1[[#This Row],[Customer_ID]])</f>
        <v>8</v>
      </c>
      <c r="AH2517" s="18" t="e">
        <f>IF([1]!Table1[[#This Row],[Customer_order_count]] &gt;= 10,"FREQUENT",IF([1]!Table1[[#This Row],[Customer_order_count]] &lt;= 10,"REGULAR","OCASSIONAL"))</f>
        <v>#REF!</v>
      </c>
    </row>
    <row r="2518" spans="1:34" x14ac:dyDescent="0.25">
      <c r="A2518" s="1" t="s">
        <v>3374</v>
      </c>
      <c r="B2518" s="2">
        <v>45751</v>
      </c>
      <c r="C2518" s="3" t="s">
        <v>1105</v>
      </c>
      <c r="D2518" s="4" t="s">
        <v>326</v>
      </c>
      <c r="E2518" s="4" t="s">
        <v>16</v>
      </c>
      <c r="F2518" s="5">
        <v>51</v>
      </c>
      <c r="G2518" s="3" t="s">
        <v>295</v>
      </c>
      <c r="H2518" s="3" t="s">
        <v>270</v>
      </c>
      <c r="I2518" s="3" t="s">
        <v>44</v>
      </c>
      <c r="J2518" s="3" t="s">
        <v>45</v>
      </c>
      <c r="K2518" s="3" t="s">
        <v>46</v>
      </c>
      <c r="L2518" s="5">
        <v>2</v>
      </c>
      <c r="M2518" s="5">
        <v>2500</v>
      </c>
      <c r="N2518" s="6">
        <v>0.15</v>
      </c>
      <c r="O2518" s="5">
        <v>4250</v>
      </c>
      <c r="P2518" s="5">
        <v>3000</v>
      </c>
      <c r="Q2518" s="5">
        <f>Table1[[#This Row],[Sales]]-Table1[[#This Row],[Cost]]</f>
        <v>1250</v>
      </c>
      <c r="R2518" s="3" t="s">
        <v>26</v>
      </c>
      <c r="S2518" s="3" t="s">
        <v>10</v>
      </c>
      <c r="T2518" s="3" t="s">
        <v>11</v>
      </c>
      <c r="U2518" s="3" t="s">
        <v>19</v>
      </c>
      <c r="V2518" s="6">
        <f>Table1[[#This Row],[Profit]]/Table1[[#This Row],[Sales]]</f>
        <v>0.29411764705882354</v>
      </c>
      <c r="W2518" s="3">
        <f>[1]!Table1[[#This Row],[Sales]]-[1]!Table1[[#This Row],[Cost]]-[1]!Table1[[#This Row],[Profit]]</f>
        <v>0</v>
      </c>
      <c r="X2518" s="3">
        <f>[1]!Table1[[#This Row],[Quantity]]*[1]!Table1[[#This Row],[Unit_Price]]</f>
        <v>5000</v>
      </c>
      <c r="Y2518" s="7">
        <f>[1]!Table1[[#This Row],[Gross_Sales]]*[1]!Table1[[#This Row],[Discount]]</f>
        <v>750</v>
      </c>
      <c r="Z2518" s="8">
        <f>[1]!Table1[[#This Row],[Gross_Sales]]*[1]!Table1[[#This Row],[Discount_amount]]</f>
        <v>3750000</v>
      </c>
      <c r="AA2518" s="6">
        <f>IFERROR([1]!Table1[[#This Row],[Profit]]/[1]!Table1[[#This Row],[Sales]],0)</f>
        <v>0.29411764705882354</v>
      </c>
      <c r="AB2518" s="3">
        <f>YEAR([1]!Table1[[#This Row],[Order_Date]])</f>
        <v>2025</v>
      </c>
      <c r="AC2518" s="3">
        <f>MONTH([1]!Table1[[#This Row],[Order_Date]])</f>
        <v>4</v>
      </c>
      <c r="AD2518" s="3" t="str">
        <f t="shared" si="117"/>
        <v>Apr</v>
      </c>
      <c r="AE2518" s="3" t="str">
        <f t="shared" si="118"/>
        <v>Q2</v>
      </c>
      <c r="AF2518" s="3" t="str">
        <f t="shared" si="119"/>
        <v>2025-Apr</v>
      </c>
      <c r="AG2518" s="3">
        <f>COUNTIF(C:C,Table1[[#This Row],[Customer_ID]])</f>
        <v>4</v>
      </c>
      <c r="AH2518" s="9" t="e">
        <f>IF([1]!Table1[[#This Row],[Customer_order_count]] &gt;= 10,"FREQUENT",IF([1]!Table1[[#This Row],[Customer_order_count]] &lt;= 10,"REGULAR","OCASSIONAL"))</f>
        <v>#REF!</v>
      </c>
    </row>
    <row r="2519" spans="1:34" x14ac:dyDescent="0.25">
      <c r="A2519" s="10" t="s">
        <v>3375</v>
      </c>
      <c r="B2519" s="11">
        <v>45420</v>
      </c>
      <c r="C2519" s="12" t="s">
        <v>100</v>
      </c>
      <c r="D2519" s="12" t="s">
        <v>101</v>
      </c>
      <c r="E2519" s="12" t="s">
        <v>3</v>
      </c>
      <c r="F2519" s="12">
        <v>40</v>
      </c>
      <c r="G2519" s="12" t="s">
        <v>4</v>
      </c>
      <c r="H2519" s="12" t="s">
        <v>5</v>
      </c>
      <c r="I2519" s="12" t="s">
        <v>127</v>
      </c>
      <c r="J2519" s="12" t="s">
        <v>128</v>
      </c>
      <c r="K2519" s="12" t="s">
        <v>58</v>
      </c>
      <c r="L2519" s="12">
        <v>2</v>
      </c>
      <c r="M2519" s="12">
        <v>3000</v>
      </c>
      <c r="N2519" s="12">
        <v>0.1</v>
      </c>
      <c r="O2519" s="12">
        <v>0</v>
      </c>
      <c r="P2519" s="12">
        <v>4200</v>
      </c>
      <c r="Q2519" s="5">
        <f>Table1[[#This Row],[Sales]]-Table1[[#This Row],[Cost]]</f>
        <v>-4200</v>
      </c>
      <c r="R2519" s="12" t="s">
        <v>26</v>
      </c>
      <c r="S2519" s="12" t="s">
        <v>291</v>
      </c>
      <c r="T2519" s="12" t="s">
        <v>11</v>
      </c>
      <c r="U2519" s="12" t="s">
        <v>27</v>
      </c>
      <c r="V2519" s="3" t="e">
        <f>Table1[[#This Row],[Profit]]/Table1[[#This Row],[Sales]]</f>
        <v>#DIV/0!</v>
      </c>
      <c r="W2519" s="12">
        <f>[1]!Table1[[#This Row],[Sales]]-[1]!Table1[[#This Row],[Cost]]-[1]!Table1[[#This Row],[Profit]]</f>
        <v>-4200</v>
      </c>
      <c r="X2519" s="12">
        <f>[1]!Table1[[#This Row],[Quantity]]*[1]!Table1[[#This Row],[Unit_Price]]</f>
        <v>6000</v>
      </c>
      <c r="Y2519" s="12">
        <f>[1]!Table1[[#This Row],[Gross_Sales]]*[1]!Table1[[#This Row],[Discount]]</f>
        <v>600</v>
      </c>
      <c r="Z2519" s="12">
        <f>[1]!Table1[[#This Row],[Gross_Sales]]*[1]!Table1[[#This Row],[Discount_amount]]</f>
        <v>3600000</v>
      </c>
      <c r="AA2519" s="12">
        <f>IFERROR([1]!Table1[[#This Row],[Profit]]/[1]!Table1[[#This Row],[Sales]],0)</f>
        <v>0</v>
      </c>
      <c r="AB2519" s="12">
        <f>YEAR([1]!Table1[[#This Row],[Order_Date]])</f>
        <v>2024</v>
      </c>
      <c r="AC2519" s="12">
        <f>MONTH([1]!Table1[[#This Row],[Order_Date]])</f>
        <v>5</v>
      </c>
      <c r="AD2519" s="12" t="str">
        <f t="shared" si="117"/>
        <v>May</v>
      </c>
      <c r="AE2519" s="12" t="str">
        <f t="shared" si="118"/>
        <v>Q2</v>
      </c>
      <c r="AF2519" s="12" t="str">
        <f t="shared" si="119"/>
        <v>2024-May</v>
      </c>
      <c r="AG2519" s="12">
        <f>COUNTIF(C:C,Table1[[#This Row],[Customer_ID]])</f>
        <v>12</v>
      </c>
      <c r="AH2519" s="18" t="e">
        <f>IF([1]!Table1[[#This Row],[Customer_order_count]] &gt;= 10,"FREQUENT",IF([1]!Table1[[#This Row],[Customer_order_count]] &lt;= 10,"REGULAR","OCASSIONAL"))</f>
        <v>#REF!</v>
      </c>
    </row>
    <row r="2520" spans="1:34" x14ac:dyDescent="0.25">
      <c r="A2520" s="1" t="s">
        <v>3376</v>
      </c>
      <c r="B2520" s="2">
        <v>45982</v>
      </c>
      <c r="C2520" s="3" t="s">
        <v>530</v>
      </c>
      <c r="D2520" s="4" t="s">
        <v>531</v>
      </c>
      <c r="E2520" s="4" t="s">
        <v>3</v>
      </c>
      <c r="F2520" s="5">
        <v>31</v>
      </c>
      <c r="G2520" s="3" t="s">
        <v>275</v>
      </c>
      <c r="H2520" s="3" t="s">
        <v>276</v>
      </c>
      <c r="I2520" s="3" t="s">
        <v>81</v>
      </c>
      <c r="J2520" s="3" t="s">
        <v>82</v>
      </c>
      <c r="K2520" s="3" t="s">
        <v>58</v>
      </c>
      <c r="L2520" s="5">
        <v>1</v>
      </c>
      <c r="M2520" s="5">
        <v>3500</v>
      </c>
      <c r="N2520" s="6">
        <v>0.05</v>
      </c>
      <c r="O2520" s="5">
        <v>3325</v>
      </c>
      <c r="P2520" s="5">
        <v>2500</v>
      </c>
      <c r="Q2520" s="5">
        <f>Table1[[#This Row],[Sales]]-Table1[[#This Row],[Cost]]</f>
        <v>825</v>
      </c>
      <c r="R2520" s="3" t="s">
        <v>9</v>
      </c>
      <c r="S2520" s="3" t="s">
        <v>10</v>
      </c>
      <c r="T2520" s="3" t="s">
        <v>40</v>
      </c>
      <c r="U2520" s="3" t="s">
        <v>12</v>
      </c>
      <c r="V2520" s="6">
        <f>Table1[[#This Row],[Profit]]/Table1[[#This Row],[Sales]]</f>
        <v>0.24812030075187969</v>
      </c>
      <c r="W2520" s="3">
        <f>[1]!Table1[[#This Row],[Sales]]-[1]!Table1[[#This Row],[Cost]]-[1]!Table1[[#This Row],[Profit]]</f>
        <v>0</v>
      </c>
      <c r="X2520" s="3">
        <f>[1]!Table1[[#This Row],[Quantity]]*[1]!Table1[[#This Row],[Unit_Price]]</f>
        <v>3500</v>
      </c>
      <c r="Y2520" s="7">
        <f>[1]!Table1[[#This Row],[Gross_Sales]]*[1]!Table1[[#This Row],[Discount]]</f>
        <v>175</v>
      </c>
      <c r="Z2520" s="8">
        <f>[1]!Table1[[#This Row],[Gross_Sales]]*[1]!Table1[[#This Row],[Discount_amount]]</f>
        <v>612500</v>
      </c>
      <c r="AA2520" s="6">
        <f>IFERROR([1]!Table1[[#This Row],[Profit]]/[1]!Table1[[#This Row],[Sales]],0)</f>
        <v>0.24812030075187969</v>
      </c>
      <c r="AB2520" s="3">
        <f>YEAR([1]!Table1[[#This Row],[Order_Date]])</f>
        <v>2025</v>
      </c>
      <c r="AC2520" s="3">
        <f>MONTH([1]!Table1[[#This Row],[Order_Date]])</f>
        <v>11</v>
      </c>
      <c r="AD2520" s="3" t="str">
        <f t="shared" si="117"/>
        <v>Nov</v>
      </c>
      <c r="AE2520" s="3" t="str">
        <f t="shared" si="118"/>
        <v>Q4</v>
      </c>
      <c r="AF2520" s="3" t="str">
        <f t="shared" si="119"/>
        <v>2025-Nov</v>
      </c>
      <c r="AG2520" s="3">
        <f>COUNTIF(C:C,Table1[[#This Row],[Customer_ID]])</f>
        <v>13</v>
      </c>
      <c r="AH2520" s="9" t="e">
        <f>IF([1]!Table1[[#This Row],[Customer_order_count]] &gt;= 10,"FREQUENT",IF([1]!Table1[[#This Row],[Customer_order_count]] &lt;= 10,"REGULAR","OCASSIONAL"))</f>
        <v>#REF!</v>
      </c>
    </row>
    <row r="2521" spans="1:34" x14ac:dyDescent="0.25">
      <c r="A2521" s="10" t="s">
        <v>3377</v>
      </c>
      <c r="B2521" s="11">
        <v>45585</v>
      </c>
      <c r="C2521" s="12" t="s">
        <v>789</v>
      </c>
      <c r="D2521" s="13" t="s">
        <v>790</v>
      </c>
      <c r="E2521" s="13" t="s">
        <v>3</v>
      </c>
      <c r="F2521" s="14">
        <v>39</v>
      </c>
      <c r="G2521" s="12" t="s">
        <v>263</v>
      </c>
      <c r="H2521" s="12" t="s">
        <v>5</v>
      </c>
      <c r="I2521" s="12" t="s">
        <v>68</v>
      </c>
      <c r="J2521" s="12" t="s">
        <v>69</v>
      </c>
      <c r="K2521" s="12" t="s">
        <v>39</v>
      </c>
      <c r="L2521" s="14">
        <v>1</v>
      </c>
      <c r="M2521" s="14">
        <v>3500</v>
      </c>
      <c r="N2521" s="15">
        <v>0.05</v>
      </c>
      <c r="O2521" s="14">
        <v>3325</v>
      </c>
      <c r="P2521" s="14">
        <v>2300</v>
      </c>
      <c r="Q2521" s="5">
        <f>Table1[[#This Row],[Sales]]-Table1[[#This Row],[Cost]]</f>
        <v>1025</v>
      </c>
      <c r="R2521" s="12" t="s">
        <v>26</v>
      </c>
      <c r="S2521" s="12" t="s">
        <v>10</v>
      </c>
      <c r="T2521" s="12" t="s">
        <v>40</v>
      </c>
      <c r="U2521" s="12" t="s">
        <v>27</v>
      </c>
      <c r="V2521" s="6">
        <f>Table1[[#This Row],[Profit]]/Table1[[#This Row],[Sales]]</f>
        <v>0.30827067669172931</v>
      </c>
      <c r="W2521" s="12">
        <f>[1]!Table1[[#This Row],[Sales]]-[1]!Table1[[#This Row],[Cost]]-[1]!Table1[[#This Row],[Profit]]</f>
        <v>0</v>
      </c>
      <c r="X2521" s="12">
        <f>[1]!Table1[[#This Row],[Quantity]]*[1]!Table1[[#This Row],[Unit_Price]]</f>
        <v>3500</v>
      </c>
      <c r="Y2521" s="16">
        <f>[1]!Table1[[#This Row],[Gross_Sales]]*[1]!Table1[[#This Row],[Discount]]</f>
        <v>175</v>
      </c>
      <c r="Z2521" s="17">
        <f>[1]!Table1[[#This Row],[Gross_Sales]]*[1]!Table1[[#This Row],[Discount_amount]]</f>
        <v>612500</v>
      </c>
      <c r="AA2521" s="15">
        <f>IFERROR([1]!Table1[[#This Row],[Profit]]/[1]!Table1[[#This Row],[Sales]],0)</f>
        <v>0.30827067669172931</v>
      </c>
      <c r="AB2521" s="12">
        <f>YEAR([1]!Table1[[#This Row],[Order_Date]])</f>
        <v>2024</v>
      </c>
      <c r="AC2521" s="12">
        <f>MONTH([1]!Table1[[#This Row],[Order_Date]])</f>
        <v>10</v>
      </c>
      <c r="AD2521" s="12" t="str">
        <f t="shared" si="117"/>
        <v>Oct</v>
      </c>
      <c r="AE2521" s="12" t="str">
        <f t="shared" si="118"/>
        <v>Q4</v>
      </c>
      <c r="AF2521" s="12" t="str">
        <f t="shared" si="119"/>
        <v>2024-Oct</v>
      </c>
      <c r="AG2521" s="12">
        <f>COUNTIF(C:C,Table1[[#This Row],[Customer_ID]])</f>
        <v>8</v>
      </c>
      <c r="AH2521" s="18" t="e">
        <f>IF([1]!Table1[[#This Row],[Customer_order_count]] &gt;= 10,"FREQUENT",IF([1]!Table1[[#This Row],[Customer_order_count]] &lt;= 10,"REGULAR","OCASSIONAL"))</f>
        <v>#REF!</v>
      </c>
    </row>
    <row r="2522" spans="1:34" x14ac:dyDescent="0.25">
      <c r="A2522" s="1" t="s">
        <v>3378</v>
      </c>
      <c r="B2522" s="2">
        <v>45723</v>
      </c>
      <c r="C2522" s="3" t="s">
        <v>727</v>
      </c>
      <c r="D2522" s="4" t="s">
        <v>728</v>
      </c>
      <c r="E2522" s="4" t="s">
        <v>16</v>
      </c>
      <c r="F2522" s="5">
        <v>37</v>
      </c>
      <c r="G2522" s="3" t="s">
        <v>312</v>
      </c>
      <c r="H2522" s="3" t="s">
        <v>276</v>
      </c>
      <c r="I2522" s="3" t="s">
        <v>105</v>
      </c>
      <c r="J2522" s="3" t="s">
        <v>106</v>
      </c>
      <c r="K2522" s="3" t="s">
        <v>76</v>
      </c>
      <c r="L2522" s="5">
        <v>1</v>
      </c>
      <c r="M2522" s="5">
        <v>450</v>
      </c>
      <c r="N2522" s="6">
        <v>0.1</v>
      </c>
      <c r="O2522" s="5">
        <v>405</v>
      </c>
      <c r="P2522" s="5">
        <v>330</v>
      </c>
      <c r="Q2522" s="5">
        <f>Table1[[#This Row],[Sales]]-Table1[[#This Row],[Cost]]</f>
        <v>75</v>
      </c>
      <c r="R2522" s="3" t="s">
        <v>98</v>
      </c>
      <c r="S2522" s="3" t="s">
        <v>10</v>
      </c>
      <c r="T2522" s="3" t="s">
        <v>18</v>
      </c>
      <c r="U2522" s="3" t="s">
        <v>19</v>
      </c>
      <c r="V2522" s="6">
        <f>Table1[[#This Row],[Profit]]/Table1[[#This Row],[Sales]]</f>
        <v>0.18518518518518517</v>
      </c>
      <c r="W2522" s="3">
        <f>[1]!Table1[[#This Row],[Sales]]-[1]!Table1[[#This Row],[Cost]]-[1]!Table1[[#This Row],[Profit]]</f>
        <v>0</v>
      </c>
      <c r="X2522" s="3">
        <f>[1]!Table1[[#This Row],[Quantity]]*[1]!Table1[[#This Row],[Unit_Price]]</f>
        <v>450</v>
      </c>
      <c r="Y2522" s="7">
        <f>[1]!Table1[[#This Row],[Gross_Sales]]*[1]!Table1[[#This Row],[Discount]]</f>
        <v>45</v>
      </c>
      <c r="Z2522" s="8">
        <f>[1]!Table1[[#This Row],[Gross_Sales]]*[1]!Table1[[#This Row],[Discount_amount]]</f>
        <v>20250</v>
      </c>
      <c r="AA2522" s="6">
        <f>IFERROR([1]!Table1[[#This Row],[Profit]]/[1]!Table1[[#This Row],[Sales]],0)</f>
        <v>0.18518518518518517</v>
      </c>
      <c r="AB2522" s="3">
        <f>YEAR([1]!Table1[[#This Row],[Order_Date]])</f>
        <v>2025</v>
      </c>
      <c r="AC2522" s="3">
        <f>MONTH([1]!Table1[[#This Row],[Order_Date]])</f>
        <v>3</v>
      </c>
      <c r="AD2522" s="3" t="str">
        <f t="shared" si="117"/>
        <v>Mar</v>
      </c>
      <c r="AE2522" s="3" t="str">
        <f t="shared" si="118"/>
        <v>Q1</v>
      </c>
      <c r="AF2522" s="3" t="str">
        <f t="shared" si="119"/>
        <v>2025-Mar</v>
      </c>
      <c r="AG2522" s="3">
        <f>COUNTIF(C:C,Table1[[#This Row],[Customer_ID]])</f>
        <v>8</v>
      </c>
      <c r="AH2522" s="9" t="e">
        <f>IF([1]!Table1[[#This Row],[Customer_order_count]] &gt;= 10,"FREQUENT",IF([1]!Table1[[#This Row],[Customer_order_count]] &lt;= 10,"REGULAR","OCASSIONAL"))</f>
        <v>#REF!</v>
      </c>
    </row>
    <row r="2523" spans="1:34" x14ac:dyDescent="0.25">
      <c r="A2523" s="10" t="s">
        <v>3379</v>
      </c>
      <c r="B2523" s="11">
        <v>45939</v>
      </c>
      <c r="C2523" s="12" t="s">
        <v>1931</v>
      </c>
      <c r="D2523" s="13" t="s">
        <v>541</v>
      </c>
      <c r="E2523" s="13" t="s">
        <v>3</v>
      </c>
      <c r="F2523" s="14">
        <v>54</v>
      </c>
      <c r="G2523" s="12" t="s">
        <v>263</v>
      </c>
      <c r="H2523" s="12" t="s">
        <v>5</v>
      </c>
      <c r="I2523" s="12" t="s">
        <v>186</v>
      </c>
      <c r="J2523" s="12" t="s">
        <v>187</v>
      </c>
      <c r="K2523" s="12" t="s">
        <v>91</v>
      </c>
      <c r="L2523" s="14">
        <v>1</v>
      </c>
      <c r="M2523" s="14">
        <v>12000</v>
      </c>
      <c r="N2523" s="15">
        <v>0.1</v>
      </c>
      <c r="O2523" s="14">
        <v>10800</v>
      </c>
      <c r="P2523" s="14">
        <v>9000</v>
      </c>
      <c r="Q2523" s="5">
        <f>Table1[[#This Row],[Sales]]-Table1[[#This Row],[Cost]]</f>
        <v>1800</v>
      </c>
      <c r="R2523" s="12" t="s">
        <v>77</v>
      </c>
      <c r="S2523" s="12" t="s">
        <v>10</v>
      </c>
      <c r="T2523" s="12" t="s">
        <v>40</v>
      </c>
      <c r="U2523" s="12" t="s">
        <v>12</v>
      </c>
      <c r="V2523" s="6">
        <f>Table1[[#This Row],[Profit]]/Table1[[#This Row],[Sales]]</f>
        <v>0.16666666666666666</v>
      </c>
      <c r="W2523" s="12">
        <f>[1]!Table1[[#This Row],[Sales]]-[1]!Table1[[#This Row],[Cost]]-[1]!Table1[[#This Row],[Profit]]</f>
        <v>0</v>
      </c>
      <c r="X2523" s="12">
        <f>[1]!Table1[[#This Row],[Quantity]]*[1]!Table1[[#This Row],[Unit_Price]]</f>
        <v>12000</v>
      </c>
      <c r="Y2523" s="16">
        <f>[1]!Table1[[#This Row],[Gross_Sales]]*[1]!Table1[[#This Row],[Discount]]</f>
        <v>1200</v>
      </c>
      <c r="Z2523" s="17">
        <f>[1]!Table1[[#This Row],[Gross_Sales]]*[1]!Table1[[#This Row],[Discount_amount]]</f>
        <v>14400000</v>
      </c>
      <c r="AA2523" s="15">
        <f>IFERROR([1]!Table1[[#This Row],[Profit]]/[1]!Table1[[#This Row],[Sales]],0)</f>
        <v>0.16666666666666666</v>
      </c>
      <c r="AB2523" s="12">
        <f>YEAR([1]!Table1[[#This Row],[Order_Date]])</f>
        <v>2025</v>
      </c>
      <c r="AC2523" s="12">
        <f>MONTH([1]!Table1[[#This Row],[Order_Date]])</f>
        <v>10</v>
      </c>
      <c r="AD2523" s="12" t="str">
        <f t="shared" si="117"/>
        <v>Oct</v>
      </c>
      <c r="AE2523" s="12" t="str">
        <f t="shared" si="118"/>
        <v>Q4</v>
      </c>
      <c r="AF2523" s="12" t="str">
        <f t="shared" si="119"/>
        <v>2025-Oct</v>
      </c>
      <c r="AG2523" s="12">
        <f>COUNTIF(C:C,Table1[[#This Row],[Customer_ID]])</f>
        <v>8</v>
      </c>
      <c r="AH2523" s="18" t="e">
        <f>IF([1]!Table1[[#This Row],[Customer_order_count]] &gt;= 10,"FREQUENT",IF([1]!Table1[[#This Row],[Customer_order_count]] &lt;= 10,"REGULAR","OCASSIONAL"))</f>
        <v>#REF!</v>
      </c>
    </row>
    <row r="2524" spans="1:34" x14ac:dyDescent="0.25">
      <c r="A2524" s="1" t="s">
        <v>3380</v>
      </c>
      <c r="B2524" s="2">
        <v>45307</v>
      </c>
      <c r="C2524" s="3" t="s">
        <v>183</v>
      </c>
      <c r="D2524" s="4" t="s">
        <v>184</v>
      </c>
      <c r="E2524" s="4" t="s">
        <v>3</v>
      </c>
      <c r="F2524" s="5">
        <v>28</v>
      </c>
      <c r="G2524" s="3" t="s">
        <v>4</v>
      </c>
      <c r="H2524" s="3" t="s">
        <v>5</v>
      </c>
      <c r="I2524" s="3" t="s">
        <v>305</v>
      </c>
      <c r="J2524" s="3" t="s">
        <v>306</v>
      </c>
      <c r="K2524" s="3" t="s">
        <v>91</v>
      </c>
      <c r="L2524" s="5">
        <v>2</v>
      </c>
      <c r="M2524" s="5">
        <v>8500</v>
      </c>
      <c r="N2524" s="6">
        <v>0.1</v>
      </c>
      <c r="O2524" s="5">
        <v>15300</v>
      </c>
      <c r="P2524" s="5">
        <v>13000</v>
      </c>
      <c r="Q2524" s="5">
        <f>Table1[[#This Row],[Sales]]-Table1[[#This Row],[Cost]]</f>
        <v>2300</v>
      </c>
      <c r="R2524" s="3" t="s">
        <v>26</v>
      </c>
      <c r="S2524" s="3" t="s">
        <v>10</v>
      </c>
      <c r="T2524" s="3" t="s">
        <v>18</v>
      </c>
      <c r="U2524" s="3" t="s">
        <v>19</v>
      </c>
      <c r="V2524" s="6">
        <f>Table1[[#This Row],[Profit]]/Table1[[#This Row],[Sales]]</f>
        <v>0.15032679738562091</v>
      </c>
      <c r="W2524" s="3">
        <f>[1]!Table1[[#This Row],[Sales]]-[1]!Table1[[#This Row],[Cost]]-[1]!Table1[[#This Row],[Profit]]</f>
        <v>0</v>
      </c>
      <c r="X2524" s="3">
        <f>[1]!Table1[[#This Row],[Quantity]]*[1]!Table1[[#This Row],[Unit_Price]]</f>
        <v>17000</v>
      </c>
      <c r="Y2524" s="7">
        <f>[1]!Table1[[#This Row],[Gross_Sales]]*[1]!Table1[[#This Row],[Discount]]</f>
        <v>1700</v>
      </c>
      <c r="Z2524" s="8">
        <f>[1]!Table1[[#This Row],[Gross_Sales]]*[1]!Table1[[#This Row],[Discount_amount]]</f>
        <v>28900000</v>
      </c>
      <c r="AA2524" s="6">
        <f>IFERROR([1]!Table1[[#This Row],[Profit]]/[1]!Table1[[#This Row],[Sales]],0)</f>
        <v>0.15032679738562091</v>
      </c>
      <c r="AB2524" s="3">
        <f>YEAR([1]!Table1[[#This Row],[Order_Date]])</f>
        <v>2024</v>
      </c>
      <c r="AC2524" s="3">
        <f>MONTH([1]!Table1[[#This Row],[Order_Date]])</f>
        <v>1</v>
      </c>
      <c r="AD2524" s="3" t="str">
        <f t="shared" si="117"/>
        <v>Jan</v>
      </c>
      <c r="AE2524" s="3" t="str">
        <f t="shared" si="118"/>
        <v>Q1</v>
      </c>
      <c r="AF2524" s="3" t="str">
        <f t="shared" si="119"/>
        <v>2024-Jan</v>
      </c>
      <c r="AG2524" s="3">
        <f>COUNTIF(C:C,Table1[[#This Row],[Customer_ID]])</f>
        <v>4</v>
      </c>
      <c r="AH2524" s="9" t="e">
        <f>IF([1]!Table1[[#This Row],[Customer_order_count]] &gt;= 10,"FREQUENT",IF([1]!Table1[[#This Row],[Customer_order_count]] &lt;= 10,"REGULAR","OCASSIONAL"))</f>
        <v>#REF!</v>
      </c>
    </row>
    <row r="2525" spans="1:34" x14ac:dyDescent="0.25">
      <c r="A2525" s="10" t="s">
        <v>3381</v>
      </c>
      <c r="B2525" s="11">
        <v>45859</v>
      </c>
      <c r="C2525" s="12" t="s">
        <v>843</v>
      </c>
      <c r="D2525" s="13" t="s">
        <v>484</v>
      </c>
      <c r="E2525" s="13" t="s">
        <v>16</v>
      </c>
      <c r="F2525" s="14">
        <v>60</v>
      </c>
      <c r="G2525" s="12" t="s">
        <v>312</v>
      </c>
      <c r="H2525" s="12" t="s">
        <v>276</v>
      </c>
      <c r="I2525" s="12" t="s">
        <v>109</v>
      </c>
      <c r="J2525" s="12" t="s">
        <v>110</v>
      </c>
      <c r="K2525" s="12" t="s">
        <v>8</v>
      </c>
      <c r="L2525" s="14">
        <v>1</v>
      </c>
      <c r="M2525" s="14">
        <v>4000</v>
      </c>
      <c r="N2525" s="15">
        <v>0.05</v>
      </c>
      <c r="O2525" s="14">
        <v>3800</v>
      </c>
      <c r="P2525" s="14">
        <v>2900</v>
      </c>
      <c r="Q2525" s="5">
        <f>Table1[[#This Row],[Sales]]-Table1[[#This Row],[Cost]]</f>
        <v>900</v>
      </c>
      <c r="R2525" s="12" t="s">
        <v>77</v>
      </c>
      <c r="S2525" s="12" t="s">
        <v>10</v>
      </c>
      <c r="T2525" s="12" t="s">
        <v>33</v>
      </c>
      <c r="U2525" s="12" t="s">
        <v>12</v>
      </c>
      <c r="V2525" s="6">
        <f>Table1[[#This Row],[Profit]]/Table1[[#This Row],[Sales]]</f>
        <v>0.23684210526315788</v>
      </c>
      <c r="W2525" s="12">
        <f>[1]!Table1[[#This Row],[Sales]]-[1]!Table1[[#This Row],[Cost]]-[1]!Table1[[#This Row],[Profit]]</f>
        <v>0</v>
      </c>
      <c r="X2525" s="12">
        <f>[1]!Table1[[#This Row],[Quantity]]*[1]!Table1[[#This Row],[Unit_Price]]</f>
        <v>4000</v>
      </c>
      <c r="Y2525" s="16">
        <f>[1]!Table1[[#This Row],[Gross_Sales]]*[1]!Table1[[#This Row],[Discount]]</f>
        <v>200</v>
      </c>
      <c r="Z2525" s="17">
        <f>[1]!Table1[[#This Row],[Gross_Sales]]*[1]!Table1[[#This Row],[Discount_amount]]</f>
        <v>800000</v>
      </c>
      <c r="AA2525" s="15">
        <f>IFERROR([1]!Table1[[#This Row],[Profit]]/[1]!Table1[[#This Row],[Sales]],0)</f>
        <v>0.23684210526315788</v>
      </c>
      <c r="AB2525" s="12">
        <f>YEAR([1]!Table1[[#This Row],[Order_Date]])</f>
        <v>2025</v>
      </c>
      <c r="AC2525" s="12">
        <f>MONTH([1]!Table1[[#This Row],[Order_Date]])</f>
        <v>7</v>
      </c>
      <c r="AD2525" s="12" t="str">
        <f t="shared" si="117"/>
        <v>Jul</v>
      </c>
      <c r="AE2525" s="12" t="str">
        <f t="shared" si="118"/>
        <v>Q3</v>
      </c>
      <c r="AF2525" s="12" t="str">
        <f t="shared" si="119"/>
        <v>2025-Jul</v>
      </c>
      <c r="AG2525" s="12">
        <f>COUNTIF(C:C,Table1[[#This Row],[Customer_ID]])</f>
        <v>6</v>
      </c>
      <c r="AH2525" s="18" t="e">
        <f>IF([1]!Table1[[#This Row],[Customer_order_count]] &gt;= 10,"FREQUENT",IF([1]!Table1[[#This Row],[Customer_order_count]] &lt;= 10,"REGULAR","OCASSIONAL"))</f>
        <v>#REF!</v>
      </c>
    </row>
    <row r="2526" spans="1:34" x14ac:dyDescent="0.25">
      <c r="A2526" s="1" t="s">
        <v>3382</v>
      </c>
      <c r="B2526" s="2">
        <v>45421</v>
      </c>
      <c r="C2526" s="3" t="s">
        <v>1111</v>
      </c>
      <c r="D2526" s="4" t="s">
        <v>725</v>
      </c>
      <c r="E2526" s="4" t="s">
        <v>3</v>
      </c>
      <c r="F2526" s="5">
        <v>27</v>
      </c>
      <c r="G2526" s="3" t="s">
        <v>284</v>
      </c>
      <c r="H2526" s="3" t="s">
        <v>285</v>
      </c>
      <c r="I2526" s="3" t="s">
        <v>102</v>
      </c>
      <c r="J2526" s="3" t="s">
        <v>103</v>
      </c>
      <c r="K2526" s="3" t="s">
        <v>25</v>
      </c>
      <c r="L2526" s="5">
        <v>3</v>
      </c>
      <c r="M2526" s="5">
        <v>28000</v>
      </c>
      <c r="N2526" s="6">
        <v>0.1</v>
      </c>
      <c r="O2526" s="5">
        <v>75600</v>
      </c>
      <c r="P2526" s="5">
        <v>63000</v>
      </c>
      <c r="Q2526" s="5">
        <f>Table1[[#This Row],[Sales]]-Table1[[#This Row],[Cost]]</f>
        <v>12600</v>
      </c>
      <c r="R2526" s="3" t="s">
        <v>77</v>
      </c>
      <c r="S2526" s="3" t="s">
        <v>10</v>
      </c>
      <c r="T2526" s="3" t="s">
        <v>11</v>
      </c>
      <c r="U2526" s="3" t="s">
        <v>27</v>
      </c>
      <c r="V2526" s="6">
        <f>Table1[[#This Row],[Profit]]/Table1[[#This Row],[Sales]]</f>
        <v>0.16666666666666666</v>
      </c>
      <c r="W2526" s="3">
        <f>[1]!Table1[[#This Row],[Sales]]-[1]!Table1[[#This Row],[Cost]]-[1]!Table1[[#This Row],[Profit]]</f>
        <v>0</v>
      </c>
      <c r="X2526" s="3">
        <f>[1]!Table1[[#This Row],[Quantity]]*[1]!Table1[[#This Row],[Unit_Price]]</f>
        <v>84000</v>
      </c>
      <c r="Y2526" s="7">
        <f>[1]!Table1[[#This Row],[Gross_Sales]]*[1]!Table1[[#This Row],[Discount]]</f>
        <v>8400</v>
      </c>
      <c r="Z2526" s="8">
        <f>[1]!Table1[[#This Row],[Gross_Sales]]*[1]!Table1[[#This Row],[Discount_amount]]</f>
        <v>705600000</v>
      </c>
      <c r="AA2526" s="6">
        <f>IFERROR([1]!Table1[[#This Row],[Profit]]/[1]!Table1[[#This Row],[Sales]],0)</f>
        <v>0.16666666666666666</v>
      </c>
      <c r="AB2526" s="3">
        <f>YEAR([1]!Table1[[#This Row],[Order_Date]])</f>
        <v>2024</v>
      </c>
      <c r="AC2526" s="3">
        <f>MONTH([1]!Table1[[#This Row],[Order_Date]])</f>
        <v>5</v>
      </c>
      <c r="AD2526" s="3" t="str">
        <f t="shared" si="117"/>
        <v>May</v>
      </c>
      <c r="AE2526" s="3" t="str">
        <f t="shared" si="118"/>
        <v>Q2</v>
      </c>
      <c r="AF2526" s="3" t="str">
        <f t="shared" si="119"/>
        <v>2024-May</v>
      </c>
      <c r="AG2526" s="3">
        <f>COUNTIF(C:C,Table1[[#This Row],[Customer_ID]])</f>
        <v>12</v>
      </c>
      <c r="AH2526" s="9" t="e">
        <f>IF([1]!Table1[[#This Row],[Customer_order_count]] &gt;= 10,"FREQUENT",IF([1]!Table1[[#This Row],[Customer_order_count]] &lt;= 10,"REGULAR","OCASSIONAL"))</f>
        <v>#REF!</v>
      </c>
    </row>
    <row r="2527" spans="1:34" x14ac:dyDescent="0.25">
      <c r="A2527" s="10" t="s">
        <v>3383</v>
      </c>
      <c r="B2527" s="11">
        <v>45462</v>
      </c>
      <c r="C2527" s="12" t="s">
        <v>641</v>
      </c>
      <c r="D2527" s="13" t="s">
        <v>642</v>
      </c>
      <c r="E2527" s="13" t="s">
        <v>16</v>
      </c>
      <c r="F2527" s="14">
        <v>22</v>
      </c>
      <c r="G2527" s="12" t="s">
        <v>275</v>
      </c>
      <c r="H2527" s="12" t="s">
        <v>276</v>
      </c>
      <c r="I2527" s="12" t="s">
        <v>65</v>
      </c>
      <c r="J2527" s="12" t="s">
        <v>66</v>
      </c>
      <c r="K2527" s="12" t="s">
        <v>25</v>
      </c>
      <c r="L2527" s="14">
        <v>1</v>
      </c>
      <c r="M2527" s="14">
        <v>2500</v>
      </c>
      <c r="N2527" s="15">
        <v>0.1</v>
      </c>
      <c r="O2527" s="14">
        <v>2250</v>
      </c>
      <c r="P2527" s="14">
        <v>1600</v>
      </c>
      <c r="Q2527" s="5">
        <f>Table1[[#This Row],[Sales]]-Table1[[#This Row],[Cost]]</f>
        <v>650</v>
      </c>
      <c r="R2527" s="12" t="s">
        <v>26</v>
      </c>
      <c r="S2527" s="12" t="s">
        <v>10</v>
      </c>
      <c r="T2527" s="12" t="s">
        <v>11</v>
      </c>
      <c r="U2527" s="12" t="s">
        <v>27</v>
      </c>
      <c r="V2527" s="6">
        <f>Table1[[#This Row],[Profit]]/Table1[[#This Row],[Sales]]</f>
        <v>0.28888888888888886</v>
      </c>
      <c r="W2527" s="12">
        <f>[1]!Table1[[#This Row],[Sales]]-[1]!Table1[[#This Row],[Cost]]-[1]!Table1[[#This Row],[Profit]]</f>
        <v>0</v>
      </c>
      <c r="X2527" s="12">
        <f>[1]!Table1[[#This Row],[Quantity]]*[1]!Table1[[#This Row],[Unit_Price]]</f>
        <v>2500</v>
      </c>
      <c r="Y2527" s="16">
        <f>[1]!Table1[[#This Row],[Gross_Sales]]*[1]!Table1[[#This Row],[Discount]]</f>
        <v>250</v>
      </c>
      <c r="Z2527" s="17">
        <f>[1]!Table1[[#This Row],[Gross_Sales]]*[1]!Table1[[#This Row],[Discount_amount]]</f>
        <v>625000</v>
      </c>
      <c r="AA2527" s="15">
        <f>IFERROR([1]!Table1[[#This Row],[Profit]]/[1]!Table1[[#This Row],[Sales]],0)</f>
        <v>0.28888888888888886</v>
      </c>
      <c r="AB2527" s="12">
        <f>YEAR([1]!Table1[[#This Row],[Order_Date]])</f>
        <v>2024</v>
      </c>
      <c r="AC2527" s="12">
        <f>MONTH([1]!Table1[[#This Row],[Order_Date]])</f>
        <v>6</v>
      </c>
      <c r="AD2527" s="12" t="str">
        <f t="shared" si="117"/>
        <v>Jun</v>
      </c>
      <c r="AE2527" s="12" t="str">
        <f t="shared" si="118"/>
        <v>Q2</v>
      </c>
      <c r="AF2527" s="12" t="str">
        <f t="shared" si="119"/>
        <v>2024-Jun</v>
      </c>
      <c r="AG2527" s="12">
        <f>COUNTIF(C:C,Table1[[#This Row],[Customer_ID]])</f>
        <v>13</v>
      </c>
      <c r="AH2527" s="18" t="e">
        <f>IF([1]!Table1[[#This Row],[Customer_order_count]] &gt;= 10,"FREQUENT",IF([1]!Table1[[#This Row],[Customer_order_count]] &lt;= 10,"REGULAR","OCASSIONAL"))</f>
        <v>#REF!</v>
      </c>
    </row>
    <row r="2528" spans="1:34" x14ac:dyDescent="0.25">
      <c r="A2528" s="1" t="s">
        <v>3384</v>
      </c>
      <c r="B2528" s="2">
        <v>45689</v>
      </c>
      <c r="C2528" s="3" t="s">
        <v>1754</v>
      </c>
      <c r="D2528" s="4" t="s">
        <v>509</v>
      </c>
      <c r="E2528" s="4" t="s">
        <v>3</v>
      </c>
      <c r="F2528" s="5">
        <v>21</v>
      </c>
      <c r="G2528" s="3" t="s">
        <v>280</v>
      </c>
      <c r="H2528" s="3" t="s">
        <v>270</v>
      </c>
      <c r="I2528" s="3" t="s">
        <v>44</v>
      </c>
      <c r="J2528" s="3" t="s">
        <v>45</v>
      </c>
      <c r="K2528" s="3" t="s">
        <v>46</v>
      </c>
      <c r="L2528" s="5">
        <v>2</v>
      </c>
      <c r="M2528" s="5">
        <v>2500</v>
      </c>
      <c r="N2528" s="6">
        <v>0.1</v>
      </c>
      <c r="O2528" s="5">
        <v>4500</v>
      </c>
      <c r="P2528" s="5">
        <v>3000</v>
      </c>
      <c r="Q2528" s="5">
        <f>Table1[[#This Row],[Sales]]-Table1[[#This Row],[Cost]]</f>
        <v>1500</v>
      </c>
      <c r="R2528" s="3" t="s">
        <v>26</v>
      </c>
      <c r="S2528" s="3" t="s">
        <v>10</v>
      </c>
      <c r="T2528" s="3" t="s">
        <v>18</v>
      </c>
      <c r="U2528" s="3" t="s">
        <v>12</v>
      </c>
      <c r="V2528" s="6">
        <f>Table1[[#This Row],[Profit]]/Table1[[#This Row],[Sales]]</f>
        <v>0.33333333333333331</v>
      </c>
      <c r="W2528" s="3">
        <f>[1]!Table1[[#This Row],[Sales]]-[1]!Table1[[#This Row],[Cost]]-[1]!Table1[[#This Row],[Profit]]</f>
        <v>0</v>
      </c>
      <c r="X2528" s="3">
        <f>[1]!Table1[[#This Row],[Quantity]]*[1]!Table1[[#This Row],[Unit_Price]]</f>
        <v>5000</v>
      </c>
      <c r="Y2528" s="7">
        <f>[1]!Table1[[#This Row],[Gross_Sales]]*[1]!Table1[[#This Row],[Discount]]</f>
        <v>500</v>
      </c>
      <c r="Z2528" s="8">
        <f>[1]!Table1[[#This Row],[Gross_Sales]]*[1]!Table1[[#This Row],[Discount_amount]]</f>
        <v>2500000</v>
      </c>
      <c r="AA2528" s="6">
        <f>IFERROR([1]!Table1[[#This Row],[Profit]]/[1]!Table1[[#This Row],[Sales]],0)</f>
        <v>0.33333333333333331</v>
      </c>
      <c r="AB2528" s="3">
        <f>YEAR([1]!Table1[[#This Row],[Order_Date]])</f>
        <v>2025</v>
      </c>
      <c r="AC2528" s="3">
        <f>MONTH([1]!Table1[[#This Row],[Order_Date]])</f>
        <v>2</v>
      </c>
      <c r="AD2528" s="3" t="str">
        <f t="shared" si="117"/>
        <v>Feb</v>
      </c>
      <c r="AE2528" s="3" t="str">
        <f t="shared" si="118"/>
        <v>Q1</v>
      </c>
      <c r="AF2528" s="3" t="str">
        <f t="shared" si="119"/>
        <v>2025-Feb</v>
      </c>
      <c r="AG2528" s="3">
        <f>COUNTIF(C:C,Table1[[#This Row],[Customer_ID]])</f>
        <v>9</v>
      </c>
      <c r="AH2528" s="9" t="e">
        <f>IF([1]!Table1[[#This Row],[Customer_order_count]] &gt;= 10,"FREQUENT",IF([1]!Table1[[#This Row],[Customer_order_count]] &lt;= 10,"REGULAR","OCASSIONAL"))</f>
        <v>#REF!</v>
      </c>
    </row>
    <row r="2529" spans="1:34" x14ac:dyDescent="0.25">
      <c r="A2529" s="10" t="s">
        <v>3385</v>
      </c>
      <c r="B2529" s="11">
        <v>45862</v>
      </c>
      <c r="C2529" s="12" t="s">
        <v>273</v>
      </c>
      <c r="D2529" s="13" t="s">
        <v>274</v>
      </c>
      <c r="E2529" s="13" t="s">
        <v>3</v>
      </c>
      <c r="F2529" s="14">
        <v>43</v>
      </c>
      <c r="G2529" s="12" t="s">
        <v>275</v>
      </c>
      <c r="H2529" s="12" t="s">
        <v>276</v>
      </c>
      <c r="I2529" s="12" t="s">
        <v>89</v>
      </c>
      <c r="J2529" s="12" t="s">
        <v>90</v>
      </c>
      <c r="K2529" s="12" t="s">
        <v>91</v>
      </c>
      <c r="L2529" s="14">
        <v>1</v>
      </c>
      <c r="M2529" s="14">
        <v>35000</v>
      </c>
      <c r="N2529" s="15">
        <v>0.2</v>
      </c>
      <c r="O2529" s="14">
        <v>28000</v>
      </c>
      <c r="P2529" s="14">
        <v>27000</v>
      </c>
      <c r="Q2529" s="5">
        <f>Table1[[#This Row],[Sales]]-Table1[[#This Row],[Cost]]</f>
        <v>1000</v>
      </c>
      <c r="R2529" s="12" t="s">
        <v>9</v>
      </c>
      <c r="S2529" s="12" t="s">
        <v>10</v>
      </c>
      <c r="T2529" s="12" t="s">
        <v>33</v>
      </c>
      <c r="U2529" s="12" t="s">
        <v>27</v>
      </c>
      <c r="V2529" s="6">
        <f>Table1[[#This Row],[Profit]]/Table1[[#This Row],[Sales]]</f>
        <v>3.5714285714285712E-2</v>
      </c>
      <c r="W2529" s="12">
        <f>[1]!Table1[[#This Row],[Sales]]-[1]!Table1[[#This Row],[Cost]]-[1]!Table1[[#This Row],[Profit]]</f>
        <v>0</v>
      </c>
      <c r="X2529" s="12">
        <f>[1]!Table1[[#This Row],[Quantity]]*[1]!Table1[[#This Row],[Unit_Price]]</f>
        <v>35000</v>
      </c>
      <c r="Y2529" s="16">
        <f>[1]!Table1[[#This Row],[Gross_Sales]]*[1]!Table1[[#This Row],[Discount]]</f>
        <v>7000</v>
      </c>
      <c r="Z2529" s="17">
        <f>[1]!Table1[[#This Row],[Gross_Sales]]*[1]!Table1[[#This Row],[Discount_amount]]</f>
        <v>245000000</v>
      </c>
      <c r="AA2529" s="15">
        <f>IFERROR([1]!Table1[[#This Row],[Profit]]/[1]!Table1[[#This Row],[Sales]],0)</f>
        <v>3.5714285714285712E-2</v>
      </c>
      <c r="AB2529" s="12">
        <f>YEAR([1]!Table1[[#This Row],[Order_Date]])</f>
        <v>2025</v>
      </c>
      <c r="AC2529" s="12">
        <f>MONTH([1]!Table1[[#This Row],[Order_Date]])</f>
        <v>7</v>
      </c>
      <c r="AD2529" s="12" t="str">
        <f t="shared" si="117"/>
        <v>Jul</v>
      </c>
      <c r="AE2529" s="12" t="str">
        <f t="shared" si="118"/>
        <v>Q3</v>
      </c>
      <c r="AF2529" s="12" t="str">
        <f t="shared" si="119"/>
        <v>2025-Jul</v>
      </c>
      <c r="AG2529" s="12">
        <f>COUNTIF(C:C,Table1[[#This Row],[Customer_ID]])</f>
        <v>13</v>
      </c>
      <c r="AH2529" s="18" t="e">
        <f>IF([1]!Table1[[#This Row],[Customer_order_count]] &gt;= 10,"FREQUENT",IF([1]!Table1[[#This Row],[Customer_order_count]] &lt;= 10,"REGULAR","OCASSIONAL"))</f>
        <v>#REF!</v>
      </c>
    </row>
    <row r="2530" spans="1:34" x14ac:dyDescent="0.25">
      <c r="A2530" s="1" t="s">
        <v>3386</v>
      </c>
      <c r="B2530" s="2">
        <v>45636</v>
      </c>
      <c r="C2530" s="3" t="s">
        <v>160</v>
      </c>
      <c r="D2530" s="4" t="s">
        <v>161</v>
      </c>
      <c r="E2530" s="4" t="s">
        <v>16</v>
      </c>
      <c r="F2530" s="5">
        <v>60</v>
      </c>
      <c r="G2530" s="3" t="s">
        <v>4</v>
      </c>
      <c r="H2530" s="3" t="s">
        <v>5</v>
      </c>
      <c r="I2530" s="3" t="s">
        <v>81</v>
      </c>
      <c r="J2530" s="3" t="s">
        <v>82</v>
      </c>
      <c r="K2530" s="3" t="s">
        <v>58</v>
      </c>
      <c r="L2530" s="5">
        <v>1</v>
      </c>
      <c r="M2530" s="5">
        <v>3500</v>
      </c>
      <c r="N2530" s="6">
        <v>0.1</v>
      </c>
      <c r="O2530" s="5">
        <v>3150</v>
      </c>
      <c r="P2530" s="5">
        <v>2500</v>
      </c>
      <c r="Q2530" s="5">
        <f>Table1[[#This Row],[Sales]]-Table1[[#This Row],[Cost]]</f>
        <v>650</v>
      </c>
      <c r="R2530" s="3" t="s">
        <v>17</v>
      </c>
      <c r="S2530" s="3" t="s">
        <v>10</v>
      </c>
      <c r="T2530" s="3" t="s">
        <v>40</v>
      </c>
      <c r="U2530" s="3" t="s">
        <v>19</v>
      </c>
      <c r="V2530" s="6">
        <f>Table1[[#This Row],[Profit]]/Table1[[#This Row],[Sales]]</f>
        <v>0.20634920634920634</v>
      </c>
      <c r="W2530" s="3">
        <f>[1]!Table1[[#This Row],[Sales]]-[1]!Table1[[#This Row],[Cost]]-[1]!Table1[[#This Row],[Profit]]</f>
        <v>0</v>
      </c>
      <c r="X2530" s="3">
        <f>[1]!Table1[[#This Row],[Quantity]]*[1]!Table1[[#This Row],[Unit_Price]]</f>
        <v>3500</v>
      </c>
      <c r="Y2530" s="7">
        <f>[1]!Table1[[#This Row],[Gross_Sales]]*[1]!Table1[[#This Row],[Discount]]</f>
        <v>350</v>
      </c>
      <c r="Z2530" s="8">
        <f>[1]!Table1[[#This Row],[Gross_Sales]]*[1]!Table1[[#This Row],[Discount_amount]]</f>
        <v>1225000</v>
      </c>
      <c r="AA2530" s="6">
        <f>IFERROR([1]!Table1[[#This Row],[Profit]]/[1]!Table1[[#This Row],[Sales]],0)</f>
        <v>0.20634920634920634</v>
      </c>
      <c r="AB2530" s="3">
        <f>YEAR([1]!Table1[[#This Row],[Order_Date]])</f>
        <v>2024</v>
      </c>
      <c r="AC2530" s="3">
        <f>MONTH([1]!Table1[[#This Row],[Order_Date]])</f>
        <v>12</v>
      </c>
      <c r="AD2530" s="3" t="str">
        <f t="shared" si="117"/>
        <v>Dec</v>
      </c>
      <c r="AE2530" s="3" t="str">
        <f t="shared" si="118"/>
        <v>Q4</v>
      </c>
      <c r="AF2530" s="3" t="str">
        <f t="shared" si="119"/>
        <v>2024-Dec</v>
      </c>
      <c r="AG2530" s="3">
        <f>COUNTIF(C:C,Table1[[#This Row],[Customer_ID]])</f>
        <v>4</v>
      </c>
      <c r="AH2530" s="9" t="e">
        <f>IF([1]!Table1[[#This Row],[Customer_order_count]] &gt;= 10,"FREQUENT",IF([1]!Table1[[#This Row],[Customer_order_count]] &lt;= 10,"REGULAR","OCASSIONAL"))</f>
        <v>#REF!</v>
      </c>
    </row>
    <row r="2531" spans="1:34" x14ac:dyDescent="0.25">
      <c r="A2531" s="10" t="s">
        <v>3387</v>
      </c>
      <c r="B2531" s="11">
        <v>45338</v>
      </c>
      <c r="C2531" s="12" t="s">
        <v>1931</v>
      </c>
      <c r="D2531" s="13" t="s">
        <v>541</v>
      </c>
      <c r="E2531" s="13" t="s">
        <v>3</v>
      </c>
      <c r="F2531" s="14">
        <v>54</v>
      </c>
      <c r="G2531" s="12" t="s">
        <v>263</v>
      </c>
      <c r="H2531" s="12" t="s">
        <v>5</v>
      </c>
      <c r="I2531" s="12" t="s">
        <v>65</v>
      </c>
      <c r="J2531" s="12" t="s">
        <v>66</v>
      </c>
      <c r="K2531" s="12" t="s">
        <v>25</v>
      </c>
      <c r="L2531" s="14">
        <v>1</v>
      </c>
      <c r="M2531" s="14">
        <v>2500</v>
      </c>
      <c r="N2531" s="15">
        <v>0.1</v>
      </c>
      <c r="O2531" s="14">
        <v>2250</v>
      </c>
      <c r="P2531" s="14">
        <v>1600</v>
      </c>
      <c r="Q2531" s="5">
        <f>Table1[[#This Row],[Sales]]-Table1[[#This Row],[Cost]]</f>
        <v>650</v>
      </c>
      <c r="R2531" s="12" t="s">
        <v>9</v>
      </c>
      <c r="S2531" s="12" t="s">
        <v>10</v>
      </c>
      <c r="T2531" s="12" t="s">
        <v>18</v>
      </c>
      <c r="U2531" s="12" t="s">
        <v>12</v>
      </c>
      <c r="V2531" s="6">
        <f>Table1[[#This Row],[Profit]]/Table1[[#This Row],[Sales]]</f>
        <v>0.28888888888888886</v>
      </c>
      <c r="W2531" s="12">
        <f>[1]!Table1[[#This Row],[Sales]]-[1]!Table1[[#This Row],[Cost]]-[1]!Table1[[#This Row],[Profit]]</f>
        <v>0</v>
      </c>
      <c r="X2531" s="12">
        <f>[1]!Table1[[#This Row],[Quantity]]*[1]!Table1[[#This Row],[Unit_Price]]</f>
        <v>2500</v>
      </c>
      <c r="Y2531" s="16">
        <f>[1]!Table1[[#This Row],[Gross_Sales]]*[1]!Table1[[#This Row],[Discount]]</f>
        <v>250</v>
      </c>
      <c r="Z2531" s="17">
        <f>[1]!Table1[[#This Row],[Gross_Sales]]*[1]!Table1[[#This Row],[Discount_amount]]</f>
        <v>625000</v>
      </c>
      <c r="AA2531" s="15">
        <f>IFERROR([1]!Table1[[#This Row],[Profit]]/[1]!Table1[[#This Row],[Sales]],0)</f>
        <v>0.28888888888888886</v>
      </c>
      <c r="AB2531" s="12">
        <f>YEAR([1]!Table1[[#This Row],[Order_Date]])</f>
        <v>2024</v>
      </c>
      <c r="AC2531" s="12">
        <f>MONTH([1]!Table1[[#This Row],[Order_Date]])</f>
        <v>2</v>
      </c>
      <c r="AD2531" s="12" t="str">
        <f t="shared" si="117"/>
        <v>Feb</v>
      </c>
      <c r="AE2531" s="12" t="str">
        <f t="shared" si="118"/>
        <v>Q1</v>
      </c>
      <c r="AF2531" s="12" t="str">
        <f t="shared" si="119"/>
        <v>2024-Feb</v>
      </c>
      <c r="AG2531" s="12">
        <f>COUNTIF(C:C,Table1[[#This Row],[Customer_ID]])</f>
        <v>8</v>
      </c>
      <c r="AH2531" s="18" t="e">
        <f>IF([1]!Table1[[#This Row],[Customer_order_count]] &gt;= 10,"FREQUENT",IF([1]!Table1[[#This Row],[Customer_order_count]] &lt;= 10,"REGULAR","OCASSIONAL"))</f>
        <v>#REF!</v>
      </c>
    </row>
    <row r="2532" spans="1:34" x14ac:dyDescent="0.25">
      <c r="A2532" s="1" t="s">
        <v>3388</v>
      </c>
      <c r="B2532" s="2">
        <v>45751</v>
      </c>
      <c r="C2532" s="3" t="s">
        <v>437</v>
      </c>
      <c r="D2532" s="4" t="s">
        <v>438</v>
      </c>
      <c r="E2532" s="4" t="s">
        <v>16</v>
      </c>
      <c r="F2532" s="5">
        <v>37</v>
      </c>
      <c r="G2532" s="3" t="s">
        <v>312</v>
      </c>
      <c r="H2532" s="3" t="s">
        <v>276</v>
      </c>
      <c r="I2532" s="3" t="s">
        <v>44</v>
      </c>
      <c r="J2532" s="3" t="s">
        <v>45</v>
      </c>
      <c r="K2532" s="3" t="s">
        <v>46</v>
      </c>
      <c r="L2532" s="5">
        <v>2</v>
      </c>
      <c r="M2532" s="5">
        <v>2500</v>
      </c>
      <c r="N2532" s="6">
        <v>0.1</v>
      </c>
      <c r="O2532" s="5">
        <v>4500</v>
      </c>
      <c r="P2532" s="5">
        <v>3000</v>
      </c>
      <c r="Q2532" s="5">
        <f>Table1[[#This Row],[Sales]]-Table1[[#This Row],[Cost]]</f>
        <v>1500</v>
      </c>
      <c r="R2532" s="3" t="s">
        <v>17</v>
      </c>
      <c r="S2532" s="3" t="s">
        <v>10</v>
      </c>
      <c r="T2532" s="3" t="s">
        <v>11</v>
      </c>
      <c r="U2532" s="3" t="s">
        <v>12</v>
      </c>
      <c r="V2532" s="6">
        <f>Table1[[#This Row],[Profit]]/Table1[[#This Row],[Sales]]</f>
        <v>0.33333333333333331</v>
      </c>
      <c r="W2532" s="3">
        <f>[1]!Table1[[#This Row],[Sales]]-[1]!Table1[[#This Row],[Cost]]-[1]!Table1[[#This Row],[Profit]]</f>
        <v>0</v>
      </c>
      <c r="X2532" s="3">
        <f>[1]!Table1[[#This Row],[Quantity]]*[1]!Table1[[#This Row],[Unit_Price]]</f>
        <v>5000</v>
      </c>
      <c r="Y2532" s="7">
        <f>[1]!Table1[[#This Row],[Gross_Sales]]*[1]!Table1[[#This Row],[Discount]]</f>
        <v>500</v>
      </c>
      <c r="Z2532" s="8">
        <f>[1]!Table1[[#This Row],[Gross_Sales]]*[1]!Table1[[#This Row],[Discount_amount]]</f>
        <v>2500000</v>
      </c>
      <c r="AA2532" s="6">
        <f>IFERROR([1]!Table1[[#This Row],[Profit]]/[1]!Table1[[#This Row],[Sales]],0)</f>
        <v>0.33333333333333331</v>
      </c>
      <c r="AB2532" s="3">
        <f>YEAR([1]!Table1[[#This Row],[Order_Date]])</f>
        <v>2025</v>
      </c>
      <c r="AC2532" s="3">
        <f>MONTH([1]!Table1[[#This Row],[Order_Date]])</f>
        <v>4</v>
      </c>
      <c r="AD2532" s="3" t="str">
        <f t="shared" si="117"/>
        <v>Apr</v>
      </c>
      <c r="AE2532" s="3" t="str">
        <f t="shared" si="118"/>
        <v>Q2</v>
      </c>
      <c r="AF2532" s="3" t="str">
        <f t="shared" si="119"/>
        <v>2025-Apr</v>
      </c>
      <c r="AG2532" s="3">
        <f>COUNTIF(C:C,Table1[[#This Row],[Customer_ID]])</f>
        <v>8</v>
      </c>
      <c r="AH2532" s="9" t="e">
        <f>IF([1]!Table1[[#This Row],[Customer_order_count]] &gt;= 10,"FREQUENT",IF([1]!Table1[[#This Row],[Customer_order_count]] &lt;= 10,"REGULAR","OCASSIONAL"))</f>
        <v>#REF!</v>
      </c>
    </row>
    <row r="2533" spans="1:34" x14ac:dyDescent="0.25">
      <c r="A2533" s="10" t="s">
        <v>3389</v>
      </c>
      <c r="B2533" s="11">
        <v>45738</v>
      </c>
      <c r="C2533" s="12" t="s">
        <v>437</v>
      </c>
      <c r="D2533" s="13" t="s">
        <v>438</v>
      </c>
      <c r="E2533" s="13" t="s">
        <v>16</v>
      </c>
      <c r="F2533" s="14">
        <v>37</v>
      </c>
      <c r="G2533" s="12" t="s">
        <v>312</v>
      </c>
      <c r="H2533" s="12" t="s">
        <v>276</v>
      </c>
      <c r="I2533" s="12" t="s">
        <v>344</v>
      </c>
      <c r="J2533" s="12" t="s">
        <v>345</v>
      </c>
      <c r="K2533" s="12" t="s">
        <v>39</v>
      </c>
      <c r="L2533" s="14">
        <v>1</v>
      </c>
      <c r="M2533" s="14">
        <v>2200</v>
      </c>
      <c r="N2533" s="15">
        <v>0.15</v>
      </c>
      <c r="O2533" s="14">
        <v>1870</v>
      </c>
      <c r="P2533" s="14">
        <v>1400</v>
      </c>
      <c r="Q2533" s="5">
        <f>Table1[[#This Row],[Sales]]-Table1[[#This Row],[Cost]]</f>
        <v>470</v>
      </c>
      <c r="R2533" s="12" t="s">
        <v>9</v>
      </c>
      <c r="S2533" s="12" t="s">
        <v>10</v>
      </c>
      <c r="T2533" s="12" t="s">
        <v>18</v>
      </c>
      <c r="U2533" s="12" t="s">
        <v>12</v>
      </c>
      <c r="V2533" s="6">
        <f>Table1[[#This Row],[Profit]]/Table1[[#This Row],[Sales]]</f>
        <v>0.25133689839572193</v>
      </c>
      <c r="W2533" s="12">
        <f>[1]!Table1[[#This Row],[Sales]]-[1]!Table1[[#This Row],[Cost]]-[1]!Table1[[#This Row],[Profit]]</f>
        <v>0</v>
      </c>
      <c r="X2533" s="12">
        <f>[1]!Table1[[#This Row],[Quantity]]*[1]!Table1[[#This Row],[Unit_Price]]</f>
        <v>2200</v>
      </c>
      <c r="Y2533" s="16">
        <f>[1]!Table1[[#This Row],[Gross_Sales]]*[1]!Table1[[#This Row],[Discount]]</f>
        <v>330</v>
      </c>
      <c r="Z2533" s="17">
        <f>[1]!Table1[[#This Row],[Gross_Sales]]*[1]!Table1[[#This Row],[Discount_amount]]</f>
        <v>726000</v>
      </c>
      <c r="AA2533" s="15">
        <f>IFERROR([1]!Table1[[#This Row],[Profit]]/[1]!Table1[[#This Row],[Sales]],0)</f>
        <v>0.25133689839572193</v>
      </c>
      <c r="AB2533" s="12">
        <f>YEAR([1]!Table1[[#This Row],[Order_Date]])</f>
        <v>2025</v>
      </c>
      <c r="AC2533" s="12">
        <f>MONTH([1]!Table1[[#This Row],[Order_Date]])</f>
        <v>3</v>
      </c>
      <c r="AD2533" s="12" t="str">
        <f t="shared" si="117"/>
        <v>Mar</v>
      </c>
      <c r="AE2533" s="12" t="str">
        <f t="shared" si="118"/>
        <v>Q1</v>
      </c>
      <c r="AF2533" s="12" t="str">
        <f t="shared" si="119"/>
        <v>2025-Mar</v>
      </c>
      <c r="AG2533" s="12">
        <f>COUNTIF(C:C,Table1[[#This Row],[Customer_ID]])</f>
        <v>8</v>
      </c>
      <c r="AH2533" s="18" t="e">
        <f>IF([1]!Table1[[#This Row],[Customer_order_count]] &gt;= 10,"FREQUENT",IF([1]!Table1[[#This Row],[Customer_order_count]] &lt;= 10,"REGULAR","OCASSIONAL"))</f>
        <v>#REF!</v>
      </c>
    </row>
    <row r="2534" spans="1:34" x14ac:dyDescent="0.25">
      <c r="A2534" s="1" t="s">
        <v>3390</v>
      </c>
      <c r="B2534" s="2">
        <v>45479</v>
      </c>
      <c r="C2534" s="3" t="s">
        <v>273</v>
      </c>
      <c r="D2534" s="3" t="s">
        <v>274</v>
      </c>
      <c r="E2534" s="3" t="s">
        <v>3</v>
      </c>
      <c r="F2534" s="3">
        <v>43</v>
      </c>
      <c r="G2534" s="3" t="s">
        <v>275</v>
      </c>
      <c r="H2534" s="3" t="s">
        <v>276</v>
      </c>
      <c r="I2534" s="3" t="s">
        <v>81</v>
      </c>
      <c r="J2534" s="3" t="s">
        <v>82</v>
      </c>
      <c r="K2534" s="3" t="s">
        <v>58</v>
      </c>
      <c r="L2534" s="3">
        <v>2</v>
      </c>
      <c r="M2534" s="3">
        <v>3500</v>
      </c>
      <c r="N2534" s="3">
        <v>0.05</v>
      </c>
      <c r="O2534" s="3">
        <v>0</v>
      </c>
      <c r="P2534" s="3">
        <v>5000</v>
      </c>
      <c r="Q2534" s="5">
        <f>Table1[[#This Row],[Sales]]-Table1[[#This Row],[Cost]]</f>
        <v>-5000</v>
      </c>
      <c r="R2534" s="3" t="s">
        <v>77</v>
      </c>
      <c r="S2534" s="3" t="s">
        <v>291</v>
      </c>
      <c r="T2534" s="3" t="s">
        <v>33</v>
      </c>
      <c r="U2534" s="3" t="s">
        <v>27</v>
      </c>
      <c r="V2534" s="3" t="e">
        <f>Table1[[#This Row],[Profit]]/Table1[[#This Row],[Sales]]</f>
        <v>#DIV/0!</v>
      </c>
      <c r="W2534" s="3">
        <f>[1]!Table1[[#This Row],[Sales]]-[1]!Table1[[#This Row],[Cost]]-[1]!Table1[[#This Row],[Profit]]</f>
        <v>-5000</v>
      </c>
      <c r="X2534" s="3">
        <f>[1]!Table1[[#This Row],[Quantity]]*[1]!Table1[[#This Row],[Unit_Price]]</f>
        <v>7000</v>
      </c>
      <c r="Y2534" s="3">
        <f>[1]!Table1[[#This Row],[Gross_Sales]]*[1]!Table1[[#This Row],[Discount]]</f>
        <v>350</v>
      </c>
      <c r="Z2534" s="3">
        <f>[1]!Table1[[#This Row],[Gross_Sales]]*[1]!Table1[[#This Row],[Discount_amount]]</f>
        <v>2450000</v>
      </c>
      <c r="AA2534" s="3">
        <f>IFERROR([1]!Table1[[#This Row],[Profit]]/[1]!Table1[[#This Row],[Sales]],0)</f>
        <v>0</v>
      </c>
      <c r="AB2534" s="3">
        <f>YEAR([1]!Table1[[#This Row],[Order_Date]])</f>
        <v>2024</v>
      </c>
      <c r="AC2534" s="3">
        <f>MONTH([1]!Table1[[#This Row],[Order_Date]])</f>
        <v>7</v>
      </c>
      <c r="AD2534" s="3" t="str">
        <f t="shared" si="117"/>
        <v>Jul</v>
      </c>
      <c r="AE2534" s="3" t="str">
        <f t="shared" si="118"/>
        <v>Q3</v>
      </c>
      <c r="AF2534" s="3" t="str">
        <f t="shared" si="119"/>
        <v>2024-Jul</v>
      </c>
      <c r="AG2534" s="3">
        <f>COUNTIF(C:C,Table1[[#This Row],[Customer_ID]])</f>
        <v>13</v>
      </c>
      <c r="AH2534" s="9" t="e">
        <f>IF([1]!Table1[[#This Row],[Customer_order_count]] &gt;= 10,"FREQUENT",IF([1]!Table1[[#This Row],[Customer_order_count]] &lt;= 10,"REGULAR","OCASSIONAL"))</f>
        <v>#REF!</v>
      </c>
    </row>
    <row r="2535" spans="1:34" x14ac:dyDescent="0.25">
      <c r="A2535" s="10" t="s">
        <v>3391</v>
      </c>
      <c r="B2535" s="11">
        <v>45377</v>
      </c>
      <c r="C2535" s="12" t="s">
        <v>173</v>
      </c>
      <c r="D2535" s="13" t="s">
        <v>174</v>
      </c>
      <c r="E2535" s="13" t="s">
        <v>3</v>
      </c>
      <c r="F2535" s="14">
        <v>33</v>
      </c>
      <c r="G2535" s="12" t="s">
        <v>4</v>
      </c>
      <c r="H2535" s="12" t="s">
        <v>5</v>
      </c>
      <c r="I2535" s="12" t="s">
        <v>176</v>
      </c>
      <c r="J2535" s="12" t="s">
        <v>177</v>
      </c>
      <c r="K2535" s="12" t="s">
        <v>25</v>
      </c>
      <c r="L2535" s="14">
        <v>1</v>
      </c>
      <c r="M2535" s="14">
        <v>22000</v>
      </c>
      <c r="N2535" s="15">
        <v>0</v>
      </c>
      <c r="O2535" s="14">
        <v>22000</v>
      </c>
      <c r="P2535" s="14">
        <v>16500</v>
      </c>
      <c r="Q2535" s="5">
        <f>Table1[[#This Row],[Sales]]-Table1[[#This Row],[Cost]]</f>
        <v>5500</v>
      </c>
      <c r="R2535" s="12" t="s">
        <v>77</v>
      </c>
      <c r="S2535" s="12" t="s">
        <v>10</v>
      </c>
      <c r="T2535" s="12" t="s">
        <v>18</v>
      </c>
      <c r="U2535" s="12" t="s">
        <v>19</v>
      </c>
      <c r="V2535" s="6">
        <f>Table1[[#This Row],[Profit]]/Table1[[#This Row],[Sales]]</f>
        <v>0.25</v>
      </c>
      <c r="W2535" s="12">
        <f>[1]!Table1[[#This Row],[Sales]]-[1]!Table1[[#This Row],[Cost]]-[1]!Table1[[#This Row],[Profit]]</f>
        <v>0</v>
      </c>
      <c r="X2535" s="12">
        <f>[1]!Table1[[#This Row],[Quantity]]*[1]!Table1[[#This Row],[Unit_Price]]</f>
        <v>22000</v>
      </c>
      <c r="Y2535" s="16">
        <f>[1]!Table1[[#This Row],[Gross_Sales]]*[1]!Table1[[#This Row],[Discount]]</f>
        <v>0</v>
      </c>
      <c r="Z2535" s="17">
        <f>[1]!Table1[[#This Row],[Gross_Sales]]*[1]!Table1[[#This Row],[Discount_amount]]</f>
        <v>0</v>
      </c>
      <c r="AA2535" s="15">
        <f>IFERROR([1]!Table1[[#This Row],[Profit]]/[1]!Table1[[#This Row],[Sales]],0)</f>
        <v>0.25</v>
      </c>
      <c r="AB2535" s="12">
        <f>YEAR([1]!Table1[[#This Row],[Order_Date]])</f>
        <v>2024</v>
      </c>
      <c r="AC2535" s="12">
        <f>MONTH([1]!Table1[[#This Row],[Order_Date]])</f>
        <v>3</v>
      </c>
      <c r="AD2535" s="12" t="str">
        <f t="shared" si="117"/>
        <v>Mar</v>
      </c>
      <c r="AE2535" s="12" t="str">
        <f t="shared" si="118"/>
        <v>Q1</v>
      </c>
      <c r="AF2535" s="12" t="str">
        <f t="shared" si="119"/>
        <v>2024-Mar</v>
      </c>
      <c r="AG2535" s="12">
        <f>COUNTIF(C:C,Table1[[#This Row],[Customer_ID]])</f>
        <v>3</v>
      </c>
      <c r="AH2535" s="18" t="e">
        <f>IF([1]!Table1[[#This Row],[Customer_order_count]] &gt;= 10,"FREQUENT",IF([1]!Table1[[#This Row],[Customer_order_count]] &lt;= 10,"REGULAR","OCASSIONAL"))</f>
        <v>#REF!</v>
      </c>
    </row>
    <row r="2536" spans="1:34" x14ac:dyDescent="0.25">
      <c r="A2536" s="1" t="s">
        <v>3392</v>
      </c>
      <c r="B2536" s="2">
        <v>45670</v>
      </c>
      <c r="C2536" s="3" t="s">
        <v>1286</v>
      </c>
      <c r="D2536" s="4" t="s">
        <v>30</v>
      </c>
      <c r="E2536" s="4" t="s">
        <v>3</v>
      </c>
      <c r="F2536" s="5">
        <v>20</v>
      </c>
      <c r="G2536" s="3" t="s">
        <v>275</v>
      </c>
      <c r="H2536" s="3" t="s">
        <v>276</v>
      </c>
      <c r="I2536" s="3" t="s">
        <v>6</v>
      </c>
      <c r="J2536" s="3" t="s">
        <v>7</v>
      </c>
      <c r="K2536" s="3" t="s">
        <v>8</v>
      </c>
      <c r="L2536" s="5">
        <v>1</v>
      </c>
      <c r="M2536" s="5">
        <v>7000</v>
      </c>
      <c r="N2536" s="6">
        <v>0.05</v>
      </c>
      <c r="O2536" s="5">
        <v>6650</v>
      </c>
      <c r="P2536" s="5">
        <v>5200</v>
      </c>
      <c r="Q2536" s="5">
        <f>Table1[[#This Row],[Sales]]-Table1[[#This Row],[Cost]]</f>
        <v>1450</v>
      </c>
      <c r="R2536" s="3" t="s">
        <v>17</v>
      </c>
      <c r="S2536" s="3" t="s">
        <v>10</v>
      </c>
      <c r="T2536" s="3" t="s">
        <v>18</v>
      </c>
      <c r="U2536" s="3" t="s">
        <v>27</v>
      </c>
      <c r="V2536" s="6">
        <f>Table1[[#This Row],[Profit]]/Table1[[#This Row],[Sales]]</f>
        <v>0.21804511278195488</v>
      </c>
      <c r="W2536" s="3">
        <f>[1]!Table1[[#This Row],[Sales]]-[1]!Table1[[#This Row],[Cost]]-[1]!Table1[[#This Row],[Profit]]</f>
        <v>0</v>
      </c>
      <c r="X2536" s="3">
        <f>[1]!Table1[[#This Row],[Quantity]]*[1]!Table1[[#This Row],[Unit_Price]]</f>
        <v>7000</v>
      </c>
      <c r="Y2536" s="7">
        <f>[1]!Table1[[#This Row],[Gross_Sales]]*[1]!Table1[[#This Row],[Discount]]</f>
        <v>350</v>
      </c>
      <c r="Z2536" s="8">
        <f>[1]!Table1[[#This Row],[Gross_Sales]]*[1]!Table1[[#This Row],[Discount_amount]]</f>
        <v>2450000</v>
      </c>
      <c r="AA2536" s="6">
        <f>IFERROR([1]!Table1[[#This Row],[Profit]]/[1]!Table1[[#This Row],[Sales]],0)</f>
        <v>0.21804511278195488</v>
      </c>
      <c r="AB2536" s="3">
        <f>YEAR([1]!Table1[[#This Row],[Order_Date]])</f>
        <v>2025</v>
      </c>
      <c r="AC2536" s="3">
        <f>MONTH([1]!Table1[[#This Row],[Order_Date]])</f>
        <v>1</v>
      </c>
      <c r="AD2536" s="3" t="str">
        <f t="shared" si="117"/>
        <v>Jan</v>
      </c>
      <c r="AE2536" s="3" t="str">
        <f t="shared" si="118"/>
        <v>Q1</v>
      </c>
      <c r="AF2536" s="3" t="str">
        <f t="shared" si="119"/>
        <v>2025-Jan</v>
      </c>
      <c r="AG2536" s="3">
        <f>COUNTIF(C:C,Table1[[#This Row],[Customer_ID]])</f>
        <v>8</v>
      </c>
      <c r="AH2536" s="9" t="e">
        <f>IF([1]!Table1[[#This Row],[Customer_order_count]] &gt;= 10,"FREQUENT",IF([1]!Table1[[#This Row],[Customer_order_count]] &lt;= 10,"REGULAR","OCASSIONAL"))</f>
        <v>#REF!</v>
      </c>
    </row>
    <row r="2537" spans="1:34" x14ac:dyDescent="0.25">
      <c r="A2537" s="10" t="s">
        <v>3393</v>
      </c>
      <c r="B2537" s="11">
        <v>45741</v>
      </c>
      <c r="C2537" s="12" t="s">
        <v>888</v>
      </c>
      <c r="D2537" s="13" t="s">
        <v>889</v>
      </c>
      <c r="E2537" s="13" t="s">
        <v>16</v>
      </c>
      <c r="F2537" s="14">
        <v>31</v>
      </c>
      <c r="G2537" s="12" t="s">
        <v>284</v>
      </c>
      <c r="H2537" s="12" t="s">
        <v>285</v>
      </c>
      <c r="I2537" s="12" t="s">
        <v>305</v>
      </c>
      <c r="J2537" s="12" t="s">
        <v>306</v>
      </c>
      <c r="K2537" s="12" t="s">
        <v>91</v>
      </c>
      <c r="L2537" s="14">
        <v>1</v>
      </c>
      <c r="M2537" s="14">
        <v>8500</v>
      </c>
      <c r="N2537" s="15">
        <v>0</v>
      </c>
      <c r="O2537" s="14">
        <v>8500</v>
      </c>
      <c r="P2537" s="14">
        <v>6500</v>
      </c>
      <c r="Q2537" s="5">
        <f>Table1[[#This Row],[Sales]]-Table1[[#This Row],[Cost]]</f>
        <v>2000</v>
      </c>
      <c r="R2537" s="12" t="s">
        <v>17</v>
      </c>
      <c r="S2537" s="12" t="s">
        <v>10</v>
      </c>
      <c r="T2537" s="12" t="s">
        <v>18</v>
      </c>
      <c r="U2537" s="12" t="s">
        <v>19</v>
      </c>
      <c r="V2537" s="6">
        <f>Table1[[#This Row],[Profit]]/Table1[[#This Row],[Sales]]</f>
        <v>0.23529411764705882</v>
      </c>
      <c r="W2537" s="12">
        <f>[1]!Table1[[#This Row],[Sales]]-[1]!Table1[[#This Row],[Cost]]-[1]!Table1[[#This Row],[Profit]]</f>
        <v>0</v>
      </c>
      <c r="X2537" s="12">
        <f>[1]!Table1[[#This Row],[Quantity]]*[1]!Table1[[#This Row],[Unit_Price]]</f>
        <v>8500</v>
      </c>
      <c r="Y2537" s="16">
        <f>[1]!Table1[[#This Row],[Gross_Sales]]*[1]!Table1[[#This Row],[Discount]]</f>
        <v>0</v>
      </c>
      <c r="Z2537" s="17">
        <f>[1]!Table1[[#This Row],[Gross_Sales]]*[1]!Table1[[#This Row],[Discount_amount]]</f>
        <v>0</v>
      </c>
      <c r="AA2537" s="15">
        <f>IFERROR([1]!Table1[[#This Row],[Profit]]/[1]!Table1[[#This Row],[Sales]],0)</f>
        <v>0.23529411764705882</v>
      </c>
      <c r="AB2537" s="12">
        <f>YEAR([1]!Table1[[#This Row],[Order_Date]])</f>
        <v>2025</v>
      </c>
      <c r="AC2537" s="12">
        <f>MONTH([1]!Table1[[#This Row],[Order_Date]])</f>
        <v>3</v>
      </c>
      <c r="AD2537" s="12" t="str">
        <f t="shared" si="117"/>
        <v>Mar</v>
      </c>
      <c r="AE2537" s="12" t="str">
        <f t="shared" si="118"/>
        <v>Q1</v>
      </c>
      <c r="AF2537" s="12" t="str">
        <f t="shared" si="119"/>
        <v>2025-Mar</v>
      </c>
      <c r="AG2537" s="12">
        <f>COUNTIF(C:C,Table1[[#This Row],[Customer_ID]])</f>
        <v>7</v>
      </c>
      <c r="AH2537" s="18" t="e">
        <f>IF([1]!Table1[[#This Row],[Customer_order_count]] &gt;= 10,"FREQUENT",IF([1]!Table1[[#This Row],[Customer_order_count]] &lt;= 10,"REGULAR","OCASSIONAL"))</f>
        <v>#REF!</v>
      </c>
    </row>
    <row r="2538" spans="1:34" x14ac:dyDescent="0.25">
      <c r="A2538" s="1" t="s">
        <v>3394</v>
      </c>
      <c r="B2538" s="2">
        <v>45391</v>
      </c>
      <c r="C2538" s="3" t="s">
        <v>608</v>
      </c>
      <c r="D2538" s="4" t="s">
        <v>609</v>
      </c>
      <c r="E2538" s="4" t="s">
        <v>16</v>
      </c>
      <c r="F2538" s="5">
        <v>52</v>
      </c>
      <c r="G2538" s="3" t="s">
        <v>312</v>
      </c>
      <c r="H2538" s="3" t="s">
        <v>276</v>
      </c>
      <c r="I2538" s="3" t="s">
        <v>89</v>
      </c>
      <c r="J2538" s="3" t="s">
        <v>90</v>
      </c>
      <c r="K2538" s="3" t="s">
        <v>91</v>
      </c>
      <c r="L2538" s="5">
        <v>2</v>
      </c>
      <c r="M2538" s="5">
        <v>35000</v>
      </c>
      <c r="N2538" s="6">
        <v>0.25</v>
      </c>
      <c r="O2538" s="5">
        <v>52500</v>
      </c>
      <c r="P2538" s="5">
        <v>54000</v>
      </c>
      <c r="Q2538" s="5">
        <f>Table1[[#This Row],[Sales]]-Table1[[#This Row],[Cost]]</f>
        <v>-1500</v>
      </c>
      <c r="R2538" s="3" t="s">
        <v>26</v>
      </c>
      <c r="S2538" s="3" t="s">
        <v>10</v>
      </c>
      <c r="T2538" s="3" t="s">
        <v>11</v>
      </c>
      <c r="U2538" s="3" t="s">
        <v>27</v>
      </c>
      <c r="V2538" s="6">
        <f>Table1[[#This Row],[Profit]]/Table1[[#This Row],[Sales]]</f>
        <v>-2.8571428571428571E-2</v>
      </c>
      <c r="W2538" s="3">
        <f>[1]!Table1[[#This Row],[Sales]]-[1]!Table1[[#This Row],[Cost]]-[1]!Table1[[#This Row],[Profit]]</f>
        <v>0</v>
      </c>
      <c r="X2538" s="3">
        <f>[1]!Table1[[#This Row],[Quantity]]*[1]!Table1[[#This Row],[Unit_Price]]</f>
        <v>70000</v>
      </c>
      <c r="Y2538" s="7">
        <f>[1]!Table1[[#This Row],[Gross_Sales]]*[1]!Table1[[#This Row],[Discount]]</f>
        <v>17500</v>
      </c>
      <c r="Z2538" s="8">
        <f>[1]!Table1[[#This Row],[Gross_Sales]]*[1]!Table1[[#This Row],[Discount_amount]]</f>
        <v>1225000000</v>
      </c>
      <c r="AA2538" s="6">
        <f>IFERROR([1]!Table1[[#This Row],[Profit]]/[1]!Table1[[#This Row],[Sales]],0)</f>
        <v>-2.8571428571428571E-2</v>
      </c>
      <c r="AB2538" s="3">
        <f>YEAR([1]!Table1[[#This Row],[Order_Date]])</f>
        <v>2024</v>
      </c>
      <c r="AC2538" s="3">
        <f>MONTH([1]!Table1[[#This Row],[Order_Date]])</f>
        <v>4</v>
      </c>
      <c r="AD2538" s="3" t="str">
        <f t="shared" si="117"/>
        <v>Apr</v>
      </c>
      <c r="AE2538" s="3" t="str">
        <f t="shared" si="118"/>
        <v>Q2</v>
      </c>
      <c r="AF2538" s="3" t="str">
        <f t="shared" si="119"/>
        <v>2024-Apr</v>
      </c>
      <c r="AG2538" s="3">
        <f>COUNTIF(C:C,Table1[[#This Row],[Customer_ID]])</f>
        <v>20</v>
      </c>
      <c r="AH2538" s="9" t="e">
        <f>IF([1]!Table1[[#This Row],[Customer_order_count]] &gt;= 10,"FREQUENT",IF([1]!Table1[[#This Row],[Customer_order_count]] &lt;= 10,"REGULAR","OCASSIONAL"))</f>
        <v>#REF!</v>
      </c>
    </row>
    <row r="2539" spans="1:34" x14ac:dyDescent="0.25">
      <c r="A2539" s="10" t="s">
        <v>3395</v>
      </c>
      <c r="B2539" s="11">
        <v>45869</v>
      </c>
      <c r="C2539" s="12" t="s">
        <v>853</v>
      </c>
      <c r="D2539" s="13" t="s">
        <v>854</v>
      </c>
      <c r="E2539" s="13" t="s">
        <v>16</v>
      </c>
      <c r="F2539" s="14">
        <v>47</v>
      </c>
      <c r="G2539" s="12" t="s">
        <v>263</v>
      </c>
      <c r="H2539" s="12" t="s">
        <v>5</v>
      </c>
      <c r="I2539" s="12" t="s">
        <v>105</v>
      </c>
      <c r="J2539" s="12" t="s">
        <v>106</v>
      </c>
      <c r="K2539" s="12" t="s">
        <v>76</v>
      </c>
      <c r="L2539" s="14">
        <v>2</v>
      </c>
      <c r="M2539" s="14">
        <v>450</v>
      </c>
      <c r="N2539" s="15">
        <v>0.1</v>
      </c>
      <c r="O2539" s="14">
        <v>810</v>
      </c>
      <c r="P2539" s="14">
        <v>660</v>
      </c>
      <c r="Q2539" s="5">
        <f>Table1[[#This Row],[Sales]]-Table1[[#This Row],[Cost]]</f>
        <v>150</v>
      </c>
      <c r="R2539" s="12" t="s">
        <v>77</v>
      </c>
      <c r="S2539" s="12" t="s">
        <v>10</v>
      </c>
      <c r="T2539" s="12" t="s">
        <v>33</v>
      </c>
      <c r="U2539" s="12" t="s">
        <v>12</v>
      </c>
      <c r="V2539" s="6">
        <f>Table1[[#This Row],[Profit]]/Table1[[#This Row],[Sales]]</f>
        <v>0.18518518518518517</v>
      </c>
      <c r="W2539" s="12">
        <f>[1]!Table1[[#This Row],[Sales]]-[1]!Table1[[#This Row],[Cost]]-[1]!Table1[[#This Row],[Profit]]</f>
        <v>0</v>
      </c>
      <c r="X2539" s="12">
        <f>[1]!Table1[[#This Row],[Quantity]]*[1]!Table1[[#This Row],[Unit_Price]]</f>
        <v>900</v>
      </c>
      <c r="Y2539" s="16">
        <f>[1]!Table1[[#This Row],[Gross_Sales]]*[1]!Table1[[#This Row],[Discount]]</f>
        <v>90</v>
      </c>
      <c r="Z2539" s="17">
        <f>[1]!Table1[[#This Row],[Gross_Sales]]*[1]!Table1[[#This Row],[Discount_amount]]</f>
        <v>81000</v>
      </c>
      <c r="AA2539" s="15">
        <f>IFERROR([1]!Table1[[#This Row],[Profit]]/[1]!Table1[[#This Row],[Sales]],0)</f>
        <v>0.18518518518518517</v>
      </c>
      <c r="AB2539" s="12">
        <f>YEAR([1]!Table1[[#This Row],[Order_Date]])</f>
        <v>2025</v>
      </c>
      <c r="AC2539" s="12">
        <f>MONTH([1]!Table1[[#This Row],[Order_Date]])</f>
        <v>7</v>
      </c>
      <c r="AD2539" s="12" t="str">
        <f t="shared" si="117"/>
        <v>Jul</v>
      </c>
      <c r="AE2539" s="12" t="str">
        <f t="shared" si="118"/>
        <v>Q3</v>
      </c>
      <c r="AF2539" s="12" t="str">
        <f t="shared" si="119"/>
        <v>2025-Jul</v>
      </c>
      <c r="AG2539" s="12">
        <f>COUNTIF(C:C,Table1[[#This Row],[Customer_ID]])</f>
        <v>9</v>
      </c>
      <c r="AH2539" s="18" t="e">
        <f>IF([1]!Table1[[#This Row],[Customer_order_count]] &gt;= 10,"FREQUENT",IF([1]!Table1[[#This Row],[Customer_order_count]] &lt;= 10,"REGULAR","OCASSIONAL"))</f>
        <v>#REF!</v>
      </c>
    </row>
    <row r="2540" spans="1:34" x14ac:dyDescent="0.25">
      <c r="A2540" s="1" t="s">
        <v>3396</v>
      </c>
      <c r="B2540" s="2">
        <v>45728</v>
      </c>
      <c r="C2540" s="3" t="s">
        <v>1284</v>
      </c>
      <c r="D2540" s="4" t="s">
        <v>420</v>
      </c>
      <c r="E2540" s="4" t="s">
        <v>3</v>
      </c>
      <c r="F2540" s="5">
        <v>32</v>
      </c>
      <c r="G2540" s="3" t="s">
        <v>290</v>
      </c>
      <c r="H2540" s="3" t="s">
        <v>276</v>
      </c>
      <c r="I2540" s="3" t="s">
        <v>344</v>
      </c>
      <c r="J2540" s="3" t="s">
        <v>345</v>
      </c>
      <c r="K2540" s="3" t="s">
        <v>39</v>
      </c>
      <c r="L2540" s="5">
        <v>2</v>
      </c>
      <c r="M2540" s="5">
        <v>2200</v>
      </c>
      <c r="N2540" s="6">
        <v>0.05</v>
      </c>
      <c r="O2540" s="5">
        <v>4180</v>
      </c>
      <c r="P2540" s="5">
        <v>2800</v>
      </c>
      <c r="Q2540" s="5">
        <f>Table1[[#This Row],[Sales]]-Table1[[#This Row],[Cost]]</f>
        <v>1380</v>
      </c>
      <c r="R2540" s="3" t="s">
        <v>26</v>
      </c>
      <c r="S2540" s="3" t="s">
        <v>10</v>
      </c>
      <c r="T2540" s="3" t="s">
        <v>18</v>
      </c>
      <c r="U2540" s="3" t="s">
        <v>27</v>
      </c>
      <c r="V2540" s="6">
        <f>Table1[[#This Row],[Profit]]/Table1[[#This Row],[Sales]]</f>
        <v>0.33014354066985646</v>
      </c>
      <c r="W2540" s="3">
        <f>[1]!Table1[[#This Row],[Sales]]-[1]!Table1[[#This Row],[Cost]]-[1]!Table1[[#This Row],[Profit]]</f>
        <v>0</v>
      </c>
      <c r="X2540" s="3">
        <f>[1]!Table1[[#This Row],[Quantity]]*[1]!Table1[[#This Row],[Unit_Price]]</f>
        <v>4400</v>
      </c>
      <c r="Y2540" s="7">
        <f>[1]!Table1[[#This Row],[Gross_Sales]]*[1]!Table1[[#This Row],[Discount]]</f>
        <v>220</v>
      </c>
      <c r="Z2540" s="8">
        <f>[1]!Table1[[#This Row],[Gross_Sales]]*[1]!Table1[[#This Row],[Discount_amount]]</f>
        <v>968000</v>
      </c>
      <c r="AA2540" s="6">
        <f>IFERROR([1]!Table1[[#This Row],[Profit]]/[1]!Table1[[#This Row],[Sales]],0)</f>
        <v>0.33014354066985646</v>
      </c>
      <c r="AB2540" s="3">
        <f>YEAR([1]!Table1[[#This Row],[Order_Date]])</f>
        <v>2025</v>
      </c>
      <c r="AC2540" s="3">
        <f>MONTH([1]!Table1[[#This Row],[Order_Date]])</f>
        <v>3</v>
      </c>
      <c r="AD2540" s="3" t="str">
        <f t="shared" si="117"/>
        <v>Mar</v>
      </c>
      <c r="AE2540" s="3" t="str">
        <f t="shared" si="118"/>
        <v>Q1</v>
      </c>
      <c r="AF2540" s="3" t="str">
        <f t="shared" si="119"/>
        <v>2025-Mar</v>
      </c>
      <c r="AG2540" s="3">
        <f>COUNTIF(C:C,Table1[[#This Row],[Customer_ID]])</f>
        <v>7</v>
      </c>
      <c r="AH2540" s="9" t="e">
        <f>IF([1]!Table1[[#This Row],[Customer_order_count]] &gt;= 10,"FREQUENT",IF([1]!Table1[[#This Row],[Customer_order_count]] &lt;= 10,"REGULAR","OCASSIONAL"))</f>
        <v>#REF!</v>
      </c>
    </row>
    <row r="2541" spans="1:34" x14ac:dyDescent="0.25">
      <c r="A2541" s="10" t="s">
        <v>3397</v>
      </c>
      <c r="B2541" s="11">
        <v>45474</v>
      </c>
      <c r="C2541" s="12" t="s">
        <v>927</v>
      </c>
      <c r="D2541" s="12" t="s">
        <v>928</v>
      </c>
      <c r="E2541" s="12" t="s">
        <v>3</v>
      </c>
      <c r="F2541" s="12">
        <v>51</v>
      </c>
      <c r="G2541" s="12" t="s">
        <v>312</v>
      </c>
      <c r="H2541" s="12" t="s">
        <v>276</v>
      </c>
      <c r="I2541" s="12" t="s">
        <v>176</v>
      </c>
      <c r="J2541" s="12" t="s">
        <v>177</v>
      </c>
      <c r="K2541" s="12" t="s">
        <v>25</v>
      </c>
      <c r="L2541" s="12">
        <v>1</v>
      </c>
      <c r="M2541" s="12">
        <v>22000</v>
      </c>
      <c r="N2541" s="12">
        <v>0.1</v>
      </c>
      <c r="O2541" s="12">
        <v>0</v>
      </c>
      <c r="P2541" s="12">
        <v>16500</v>
      </c>
      <c r="Q2541" s="5">
        <f>Table1[[#This Row],[Sales]]-Table1[[#This Row],[Cost]]</f>
        <v>-16500</v>
      </c>
      <c r="R2541" s="12" t="s">
        <v>26</v>
      </c>
      <c r="S2541" s="12" t="s">
        <v>291</v>
      </c>
      <c r="T2541" s="12" t="s">
        <v>33</v>
      </c>
      <c r="U2541" s="12" t="s">
        <v>12</v>
      </c>
      <c r="V2541" s="3" t="e">
        <f>Table1[[#This Row],[Profit]]/Table1[[#This Row],[Sales]]</f>
        <v>#DIV/0!</v>
      </c>
      <c r="W2541" s="12">
        <f>[1]!Table1[[#This Row],[Sales]]-[1]!Table1[[#This Row],[Cost]]-[1]!Table1[[#This Row],[Profit]]</f>
        <v>-16500</v>
      </c>
      <c r="X2541" s="12">
        <f>[1]!Table1[[#This Row],[Quantity]]*[1]!Table1[[#This Row],[Unit_Price]]</f>
        <v>22000</v>
      </c>
      <c r="Y2541" s="12">
        <f>[1]!Table1[[#This Row],[Gross_Sales]]*[1]!Table1[[#This Row],[Discount]]</f>
        <v>2200</v>
      </c>
      <c r="Z2541" s="12">
        <f>[1]!Table1[[#This Row],[Gross_Sales]]*[1]!Table1[[#This Row],[Discount_amount]]</f>
        <v>48400000</v>
      </c>
      <c r="AA2541" s="12">
        <f>IFERROR([1]!Table1[[#This Row],[Profit]]/[1]!Table1[[#This Row],[Sales]],0)</f>
        <v>0</v>
      </c>
      <c r="AB2541" s="12">
        <f>YEAR([1]!Table1[[#This Row],[Order_Date]])</f>
        <v>2024</v>
      </c>
      <c r="AC2541" s="12">
        <f>MONTH([1]!Table1[[#This Row],[Order_Date]])</f>
        <v>7</v>
      </c>
      <c r="AD2541" s="12" t="str">
        <f t="shared" si="117"/>
        <v>Jul</v>
      </c>
      <c r="AE2541" s="12" t="str">
        <f t="shared" si="118"/>
        <v>Q3</v>
      </c>
      <c r="AF2541" s="12" t="str">
        <f t="shared" si="119"/>
        <v>2024-Jul</v>
      </c>
      <c r="AG2541" s="12">
        <f>COUNTIF(C:C,Table1[[#This Row],[Customer_ID]])</f>
        <v>10</v>
      </c>
      <c r="AH2541" s="18" t="e">
        <f>IF([1]!Table1[[#This Row],[Customer_order_count]] &gt;= 10,"FREQUENT",IF([1]!Table1[[#This Row],[Customer_order_count]] &lt;= 10,"REGULAR","OCASSIONAL"))</f>
        <v>#REF!</v>
      </c>
    </row>
    <row r="2542" spans="1:34" x14ac:dyDescent="0.25">
      <c r="A2542" s="1" t="s">
        <v>3398</v>
      </c>
      <c r="B2542" s="2">
        <v>45507</v>
      </c>
      <c r="C2542" s="3" t="s">
        <v>1952</v>
      </c>
      <c r="D2542" s="4" t="s">
        <v>101</v>
      </c>
      <c r="E2542" s="4" t="s">
        <v>3</v>
      </c>
      <c r="F2542" s="5">
        <v>42</v>
      </c>
      <c r="G2542" s="3" t="s">
        <v>407</v>
      </c>
      <c r="H2542" s="3" t="s">
        <v>285</v>
      </c>
      <c r="I2542" s="3" t="s">
        <v>44</v>
      </c>
      <c r="J2542" s="3" t="s">
        <v>45</v>
      </c>
      <c r="K2542" s="3" t="s">
        <v>46</v>
      </c>
      <c r="L2542" s="5">
        <v>1</v>
      </c>
      <c r="M2542" s="5">
        <v>2500</v>
      </c>
      <c r="N2542" s="6">
        <v>0</v>
      </c>
      <c r="O2542" s="5">
        <v>2500</v>
      </c>
      <c r="P2542" s="5">
        <v>1500</v>
      </c>
      <c r="Q2542" s="5">
        <f>Table1[[#This Row],[Sales]]-Table1[[#This Row],[Cost]]</f>
        <v>1000</v>
      </c>
      <c r="R2542" s="3" t="s">
        <v>17</v>
      </c>
      <c r="S2542" s="3" t="s">
        <v>10</v>
      </c>
      <c r="T2542" s="3" t="s">
        <v>33</v>
      </c>
      <c r="U2542" s="3" t="s">
        <v>12</v>
      </c>
      <c r="V2542" s="6">
        <f>Table1[[#This Row],[Profit]]/Table1[[#This Row],[Sales]]</f>
        <v>0.4</v>
      </c>
      <c r="W2542" s="3">
        <f>[1]!Table1[[#This Row],[Sales]]-[1]!Table1[[#This Row],[Cost]]-[1]!Table1[[#This Row],[Profit]]</f>
        <v>0</v>
      </c>
      <c r="X2542" s="3">
        <f>[1]!Table1[[#This Row],[Quantity]]*[1]!Table1[[#This Row],[Unit_Price]]</f>
        <v>2500</v>
      </c>
      <c r="Y2542" s="7">
        <f>[1]!Table1[[#This Row],[Gross_Sales]]*[1]!Table1[[#This Row],[Discount]]</f>
        <v>0</v>
      </c>
      <c r="Z2542" s="8">
        <f>[1]!Table1[[#This Row],[Gross_Sales]]*[1]!Table1[[#This Row],[Discount_amount]]</f>
        <v>0</v>
      </c>
      <c r="AA2542" s="6">
        <f>IFERROR([1]!Table1[[#This Row],[Profit]]/[1]!Table1[[#This Row],[Sales]],0)</f>
        <v>0.4</v>
      </c>
      <c r="AB2542" s="3">
        <f>YEAR([1]!Table1[[#This Row],[Order_Date]])</f>
        <v>2024</v>
      </c>
      <c r="AC2542" s="3">
        <f>MONTH([1]!Table1[[#This Row],[Order_Date]])</f>
        <v>8</v>
      </c>
      <c r="AD2542" s="3" t="str">
        <f t="shared" si="117"/>
        <v>Aug</v>
      </c>
      <c r="AE2542" s="3" t="str">
        <f t="shared" si="118"/>
        <v>Q3</v>
      </c>
      <c r="AF2542" s="3" t="str">
        <f t="shared" si="119"/>
        <v>2024-Aug</v>
      </c>
      <c r="AG2542" s="3">
        <f>COUNTIF(C:C,Table1[[#This Row],[Customer_ID]])</f>
        <v>5</v>
      </c>
      <c r="AH2542" s="9" t="e">
        <f>IF([1]!Table1[[#This Row],[Customer_order_count]] &gt;= 10,"FREQUENT",IF([1]!Table1[[#This Row],[Customer_order_count]] &lt;= 10,"REGULAR","OCASSIONAL"))</f>
        <v>#REF!</v>
      </c>
    </row>
    <row r="2543" spans="1:34" x14ac:dyDescent="0.25">
      <c r="A2543" s="10" t="s">
        <v>3399</v>
      </c>
      <c r="B2543" s="11">
        <v>45922</v>
      </c>
      <c r="C2543" s="12" t="s">
        <v>2916</v>
      </c>
      <c r="D2543" s="13" t="s">
        <v>1503</v>
      </c>
      <c r="E2543" s="13" t="s">
        <v>16</v>
      </c>
      <c r="F2543" s="14">
        <v>31</v>
      </c>
      <c r="G2543" s="12" t="s">
        <v>312</v>
      </c>
      <c r="H2543" s="12" t="s">
        <v>276</v>
      </c>
      <c r="I2543" s="12" t="s">
        <v>68</v>
      </c>
      <c r="J2543" s="12" t="s">
        <v>69</v>
      </c>
      <c r="K2543" s="12" t="s">
        <v>39</v>
      </c>
      <c r="L2543" s="14">
        <v>2</v>
      </c>
      <c r="M2543" s="14">
        <v>3500</v>
      </c>
      <c r="N2543" s="15">
        <v>0.05</v>
      </c>
      <c r="O2543" s="14">
        <v>6650</v>
      </c>
      <c r="P2543" s="14">
        <v>4600</v>
      </c>
      <c r="Q2543" s="5">
        <f>Table1[[#This Row],[Sales]]-Table1[[#This Row],[Cost]]</f>
        <v>2050</v>
      </c>
      <c r="R2543" s="12" t="s">
        <v>26</v>
      </c>
      <c r="S2543" s="12" t="s">
        <v>10</v>
      </c>
      <c r="T2543" s="12" t="s">
        <v>33</v>
      </c>
      <c r="U2543" s="12" t="s">
        <v>12</v>
      </c>
      <c r="V2543" s="6">
        <f>Table1[[#This Row],[Profit]]/Table1[[#This Row],[Sales]]</f>
        <v>0.30827067669172931</v>
      </c>
      <c r="W2543" s="12">
        <f>[1]!Table1[[#This Row],[Sales]]-[1]!Table1[[#This Row],[Cost]]-[1]!Table1[[#This Row],[Profit]]</f>
        <v>0</v>
      </c>
      <c r="X2543" s="12">
        <f>[1]!Table1[[#This Row],[Quantity]]*[1]!Table1[[#This Row],[Unit_Price]]</f>
        <v>7000</v>
      </c>
      <c r="Y2543" s="16">
        <f>[1]!Table1[[#This Row],[Gross_Sales]]*[1]!Table1[[#This Row],[Discount]]</f>
        <v>350</v>
      </c>
      <c r="Z2543" s="17">
        <f>[1]!Table1[[#This Row],[Gross_Sales]]*[1]!Table1[[#This Row],[Discount_amount]]</f>
        <v>2450000</v>
      </c>
      <c r="AA2543" s="15">
        <f>IFERROR([1]!Table1[[#This Row],[Profit]]/[1]!Table1[[#This Row],[Sales]],0)</f>
        <v>0.30827067669172931</v>
      </c>
      <c r="AB2543" s="12">
        <f>YEAR([1]!Table1[[#This Row],[Order_Date]])</f>
        <v>2025</v>
      </c>
      <c r="AC2543" s="12">
        <f>MONTH([1]!Table1[[#This Row],[Order_Date]])</f>
        <v>9</v>
      </c>
      <c r="AD2543" s="12" t="str">
        <f t="shared" si="117"/>
        <v>Sep</v>
      </c>
      <c r="AE2543" s="12" t="str">
        <f t="shared" si="118"/>
        <v>Q3</v>
      </c>
      <c r="AF2543" s="12" t="str">
        <f t="shared" si="119"/>
        <v>2025-Sep</v>
      </c>
      <c r="AG2543" s="12">
        <f>COUNTIF(C:C,Table1[[#This Row],[Customer_ID]])</f>
        <v>5</v>
      </c>
      <c r="AH2543" s="18" t="e">
        <f>IF([1]!Table1[[#This Row],[Customer_order_count]] &gt;= 10,"FREQUENT",IF([1]!Table1[[#This Row],[Customer_order_count]] &lt;= 10,"REGULAR","OCASSIONAL"))</f>
        <v>#REF!</v>
      </c>
    </row>
    <row r="2544" spans="1:34" x14ac:dyDescent="0.25">
      <c r="A2544" s="1" t="s">
        <v>3400</v>
      </c>
      <c r="B2544" s="2">
        <v>45413</v>
      </c>
      <c r="C2544" s="3" t="s">
        <v>123</v>
      </c>
      <c r="D2544" s="4" t="s">
        <v>124</v>
      </c>
      <c r="E2544" s="4" t="s">
        <v>3</v>
      </c>
      <c r="F2544" s="5">
        <v>47</v>
      </c>
      <c r="G2544" s="3" t="s">
        <v>4</v>
      </c>
      <c r="H2544" s="3" t="s">
        <v>5</v>
      </c>
      <c r="I2544" s="3" t="s">
        <v>344</v>
      </c>
      <c r="J2544" s="3" t="s">
        <v>345</v>
      </c>
      <c r="K2544" s="3" t="s">
        <v>39</v>
      </c>
      <c r="L2544" s="5">
        <v>1</v>
      </c>
      <c r="M2544" s="5">
        <v>2200</v>
      </c>
      <c r="N2544" s="6">
        <v>0.15</v>
      </c>
      <c r="O2544" s="5">
        <v>1870</v>
      </c>
      <c r="P2544" s="5">
        <v>1400</v>
      </c>
      <c r="Q2544" s="5">
        <f>Table1[[#This Row],[Sales]]-Table1[[#This Row],[Cost]]</f>
        <v>470</v>
      </c>
      <c r="R2544" s="3" t="s">
        <v>26</v>
      </c>
      <c r="S2544" s="3" t="s">
        <v>10</v>
      </c>
      <c r="T2544" s="3" t="s">
        <v>11</v>
      </c>
      <c r="U2544" s="3" t="s">
        <v>12</v>
      </c>
      <c r="V2544" s="6">
        <f>Table1[[#This Row],[Profit]]/Table1[[#This Row],[Sales]]</f>
        <v>0.25133689839572193</v>
      </c>
      <c r="W2544" s="3">
        <f>[1]!Table1[[#This Row],[Sales]]-[1]!Table1[[#This Row],[Cost]]-[1]!Table1[[#This Row],[Profit]]</f>
        <v>0</v>
      </c>
      <c r="X2544" s="3">
        <f>[1]!Table1[[#This Row],[Quantity]]*[1]!Table1[[#This Row],[Unit_Price]]</f>
        <v>2200</v>
      </c>
      <c r="Y2544" s="7">
        <f>[1]!Table1[[#This Row],[Gross_Sales]]*[1]!Table1[[#This Row],[Discount]]</f>
        <v>330</v>
      </c>
      <c r="Z2544" s="8">
        <f>[1]!Table1[[#This Row],[Gross_Sales]]*[1]!Table1[[#This Row],[Discount_amount]]</f>
        <v>726000</v>
      </c>
      <c r="AA2544" s="6">
        <f>IFERROR([1]!Table1[[#This Row],[Profit]]/[1]!Table1[[#This Row],[Sales]],0)</f>
        <v>0.25133689839572193</v>
      </c>
      <c r="AB2544" s="3">
        <f>YEAR([1]!Table1[[#This Row],[Order_Date]])</f>
        <v>2024</v>
      </c>
      <c r="AC2544" s="3">
        <f>MONTH([1]!Table1[[#This Row],[Order_Date]])</f>
        <v>5</v>
      </c>
      <c r="AD2544" s="3" t="str">
        <f t="shared" si="117"/>
        <v>May</v>
      </c>
      <c r="AE2544" s="3" t="str">
        <f t="shared" si="118"/>
        <v>Q2</v>
      </c>
      <c r="AF2544" s="3" t="str">
        <f t="shared" si="119"/>
        <v>2024-May</v>
      </c>
      <c r="AG2544" s="3">
        <f>COUNTIF(C:C,Table1[[#This Row],[Customer_ID]])</f>
        <v>9</v>
      </c>
      <c r="AH2544" s="9" t="e">
        <f>IF([1]!Table1[[#This Row],[Customer_order_count]] &gt;= 10,"FREQUENT",IF([1]!Table1[[#This Row],[Customer_order_count]] &lt;= 10,"REGULAR","OCASSIONAL"))</f>
        <v>#REF!</v>
      </c>
    </row>
    <row r="2545" spans="1:34" x14ac:dyDescent="0.25">
      <c r="A2545" s="10" t="s">
        <v>3401</v>
      </c>
      <c r="B2545" s="11">
        <v>45465</v>
      </c>
      <c r="C2545" s="12" t="s">
        <v>763</v>
      </c>
      <c r="D2545" s="13" t="s">
        <v>207</v>
      </c>
      <c r="E2545" s="13" t="s">
        <v>3</v>
      </c>
      <c r="F2545" s="14">
        <v>50</v>
      </c>
      <c r="G2545" s="12" t="s">
        <v>339</v>
      </c>
      <c r="H2545" s="12" t="s">
        <v>285</v>
      </c>
      <c r="I2545" s="12" t="s">
        <v>344</v>
      </c>
      <c r="J2545" s="12" t="s">
        <v>345</v>
      </c>
      <c r="K2545" s="12" t="s">
        <v>39</v>
      </c>
      <c r="L2545" s="14">
        <v>1</v>
      </c>
      <c r="M2545" s="14">
        <v>2200</v>
      </c>
      <c r="N2545" s="15">
        <v>0.1</v>
      </c>
      <c r="O2545" s="14">
        <v>1980</v>
      </c>
      <c r="P2545" s="14">
        <v>1400</v>
      </c>
      <c r="Q2545" s="5">
        <f>Table1[[#This Row],[Sales]]-Table1[[#This Row],[Cost]]</f>
        <v>580</v>
      </c>
      <c r="R2545" s="12" t="s">
        <v>77</v>
      </c>
      <c r="S2545" s="12" t="s">
        <v>10</v>
      </c>
      <c r="T2545" s="12" t="s">
        <v>11</v>
      </c>
      <c r="U2545" s="12" t="s">
        <v>27</v>
      </c>
      <c r="V2545" s="6">
        <f>Table1[[#This Row],[Profit]]/Table1[[#This Row],[Sales]]</f>
        <v>0.29292929292929293</v>
      </c>
      <c r="W2545" s="12">
        <f>[1]!Table1[[#This Row],[Sales]]-[1]!Table1[[#This Row],[Cost]]-[1]!Table1[[#This Row],[Profit]]</f>
        <v>0</v>
      </c>
      <c r="X2545" s="12">
        <f>[1]!Table1[[#This Row],[Quantity]]*[1]!Table1[[#This Row],[Unit_Price]]</f>
        <v>2200</v>
      </c>
      <c r="Y2545" s="16">
        <f>[1]!Table1[[#This Row],[Gross_Sales]]*[1]!Table1[[#This Row],[Discount]]</f>
        <v>220</v>
      </c>
      <c r="Z2545" s="17">
        <f>[1]!Table1[[#This Row],[Gross_Sales]]*[1]!Table1[[#This Row],[Discount_amount]]</f>
        <v>484000</v>
      </c>
      <c r="AA2545" s="15">
        <f>IFERROR([1]!Table1[[#This Row],[Profit]]/[1]!Table1[[#This Row],[Sales]],0)</f>
        <v>0.29292929292929293</v>
      </c>
      <c r="AB2545" s="12">
        <f>YEAR([1]!Table1[[#This Row],[Order_Date]])</f>
        <v>2024</v>
      </c>
      <c r="AC2545" s="12">
        <f>MONTH([1]!Table1[[#This Row],[Order_Date]])</f>
        <v>6</v>
      </c>
      <c r="AD2545" s="12" t="str">
        <f t="shared" si="117"/>
        <v>Jun</v>
      </c>
      <c r="AE2545" s="12" t="str">
        <f t="shared" si="118"/>
        <v>Q2</v>
      </c>
      <c r="AF2545" s="12" t="str">
        <f t="shared" si="119"/>
        <v>2024-Jun</v>
      </c>
      <c r="AG2545" s="12">
        <f>COUNTIF(C:C,Table1[[#This Row],[Customer_ID]])</f>
        <v>20</v>
      </c>
      <c r="AH2545" s="18" t="e">
        <f>IF([1]!Table1[[#This Row],[Customer_order_count]] &gt;= 10,"FREQUENT",IF([1]!Table1[[#This Row],[Customer_order_count]] &lt;= 10,"REGULAR","OCASSIONAL"))</f>
        <v>#REF!</v>
      </c>
    </row>
    <row r="2546" spans="1:34" x14ac:dyDescent="0.25">
      <c r="A2546" s="1" t="s">
        <v>3402</v>
      </c>
      <c r="B2546" s="2">
        <v>45912</v>
      </c>
      <c r="C2546" s="3" t="s">
        <v>1140</v>
      </c>
      <c r="D2546" s="4" t="s">
        <v>868</v>
      </c>
      <c r="E2546" s="4" t="s">
        <v>16</v>
      </c>
      <c r="F2546" s="5">
        <v>32</v>
      </c>
      <c r="G2546" s="3" t="s">
        <v>290</v>
      </c>
      <c r="H2546" s="3" t="s">
        <v>276</v>
      </c>
      <c r="I2546" s="3" t="s">
        <v>31</v>
      </c>
      <c r="J2546" s="3" t="s">
        <v>32</v>
      </c>
      <c r="K2546" s="3" t="s">
        <v>25</v>
      </c>
      <c r="L2546" s="5">
        <v>1</v>
      </c>
      <c r="M2546" s="5">
        <v>5000</v>
      </c>
      <c r="N2546" s="6">
        <v>0.1</v>
      </c>
      <c r="O2546" s="5">
        <v>4500</v>
      </c>
      <c r="P2546" s="5">
        <v>3500</v>
      </c>
      <c r="Q2546" s="5">
        <f>Table1[[#This Row],[Sales]]-Table1[[#This Row],[Cost]]</f>
        <v>1000</v>
      </c>
      <c r="R2546" s="3" t="s">
        <v>77</v>
      </c>
      <c r="S2546" s="3" t="s">
        <v>10</v>
      </c>
      <c r="T2546" s="3" t="s">
        <v>33</v>
      </c>
      <c r="U2546" s="3" t="s">
        <v>27</v>
      </c>
      <c r="V2546" s="6">
        <f>Table1[[#This Row],[Profit]]/Table1[[#This Row],[Sales]]</f>
        <v>0.22222222222222221</v>
      </c>
      <c r="W2546" s="3">
        <f>[1]!Table1[[#This Row],[Sales]]-[1]!Table1[[#This Row],[Cost]]-[1]!Table1[[#This Row],[Profit]]</f>
        <v>0</v>
      </c>
      <c r="X2546" s="3">
        <f>[1]!Table1[[#This Row],[Quantity]]*[1]!Table1[[#This Row],[Unit_Price]]</f>
        <v>5000</v>
      </c>
      <c r="Y2546" s="7">
        <f>[1]!Table1[[#This Row],[Gross_Sales]]*[1]!Table1[[#This Row],[Discount]]</f>
        <v>500</v>
      </c>
      <c r="Z2546" s="8">
        <f>[1]!Table1[[#This Row],[Gross_Sales]]*[1]!Table1[[#This Row],[Discount_amount]]</f>
        <v>2500000</v>
      </c>
      <c r="AA2546" s="6">
        <f>IFERROR([1]!Table1[[#This Row],[Profit]]/[1]!Table1[[#This Row],[Sales]],0)</f>
        <v>0.22222222222222221</v>
      </c>
      <c r="AB2546" s="3">
        <f>YEAR([1]!Table1[[#This Row],[Order_Date]])</f>
        <v>2025</v>
      </c>
      <c r="AC2546" s="3">
        <f>MONTH([1]!Table1[[#This Row],[Order_Date]])</f>
        <v>9</v>
      </c>
      <c r="AD2546" s="3" t="str">
        <f t="shared" si="117"/>
        <v>Sep</v>
      </c>
      <c r="AE2546" s="3" t="str">
        <f t="shared" si="118"/>
        <v>Q3</v>
      </c>
      <c r="AF2546" s="3" t="str">
        <f t="shared" si="119"/>
        <v>2025-Sep</v>
      </c>
      <c r="AG2546" s="3">
        <f>COUNTIF(C:C,Table1[[#This Row],[Customer_ID]])</f>
        <v>12</v>
      </c>
      <c r="AH2546" s="9" t="e">
        <f>IF([1]!Table1[[#This Row],[Customer_order_count]] &gt;= 10,"FREQUENT",IF([1]!Table1[[#This Row],[Customer_order_count]] &lt;= 10,"REGULAR","OCASSIONAL"))</f>
        <v>#REF!</v>
      </c>
    </row>
    <row r="2547" spans="1:34" x14ac:dyDescent="0.25">
      <c r="A2547" s="10" t="s">
        <v>3403</v>
      </c>
      <c r="B2547" s="11">
        <v>45436</v>
      </c>
      <c r="C2547" s="12" t="s">
        <v>48</v>
      </c>
      <c r="D2547" s="13" t="s">
        <v>49</v>
      </c>
      <c r="E2547" s="13" t="s">
        <v>3</v>
      </c>
      <c r="F2547" s="14">
        <v>45</v>
      </c>
      <c r="G2547" s="12" t="s">
        <v>4</v>
      </c>
      <c r="H2547" s="12" t="s">
        <v>5</v>
      </c>
      <c r="I2547" s="12" t="s">
        <v>31</v>
      </c>
      <c r="J2547" s="12" t="s">
        <v>32</v>
      </c>
      <c r="K2547" s="12" t="s">
        <v>25</v>
      </c>
      <c r="L2547" s="14">
        <v>1</v>
      </c>
      <c r="M2547" s="14">
        <v>5000</v>
      </c>
      <c r="N2547" s="15">
        <v>0.1</v>
      </c>
      <c r="O2547" s="14">
        <v>4500</v>
      </c>
      <c r="P2547" s="14">
        <v>3500</v>
      </c>
      <c r="Q2547" s="5">
        <f>Table1[[#This Row],[Sales]]-Table1[[#This Row],[Cost]]</f>
        <v>1000</v>
      </c>
      <c r="R2547" s="12" t="s">
        <v>26</v>
      </c>
      <c r="S2547" s="12" t="s">
        <v>10</v>
      </c>
      <c r="T2547" s="12" t="s">
        <v>11</v>
      </c>
      <c r="U2547" s="12" t="s">
        <v>12</v>
      </c>
      <c r="V2547" s="6">
        <f>Table1[[#This Row],[Profit]]/Table1[[#This Row],[Sales]]</f>
        <v>0.22222222222222221</v>
      </c>
      <c r="W2547" s="12">
        <f>[1]!Table1[[#This Row],[Sales]]-[1]!Table1[[#This Row],[Cost]]-[1]!Table1[[#This Row],[Profit]]</f>
        <v>0</v>
      </c>
      <c r="X2547" s="12">
        <f>[1]!Table1[[#This Row],[Quantity]]*[1]!Table1[[#This Row],[Unit_Price]]</f>
        <v>5000</v>
      </c>
      <c r="Y2547" s="16">
        <f>[1]!Table1[[#This Row],[Gross_Sales]]*[1]!Table1[[#This Row],[Discount]]</f>
        <v>500</v>
      </c>
      <c r="Z2547" s="17">
        <f>[1]!Table1[[#This Row],[Gross_Sales]]*[1]!Table1[[#This Row],[Discount_amount]]</f>
        <v>2500000</v>
      </c>
      <c r="AA2547" s="15">
        <f>IFERROR([1]!Table1[[#This Row],[Profit]]/[1]!Table1[[#This Row],[Sales]],0)</f>
        <v>0.22222222222222221</v>
      </c>
      <c r="AB2547" s="12">
        <f>YEAR([1]!Table1[[#This Row],[Order_Date]])</f>
        <v>2024</v>
      </c>
      <c r="AC2547" s="12">
        <f>MONTH([1]!Table1[[#This Row],[Order_Date]])</f>
        <v>5</v>
      </c>
      <c r="AD2547" s="12" t="str">
        <f t="shared" si="117"/>
        <v>May</v>
      </c>
      <c r="AE2547" s="12" t="str">
        <f t="shared" si="118"/>
        <v>Q2</v>
      </c>
      <c r="AF2547" s="12" t="str">
        <f t="shared" si="119"/>
        <v>2024-May</v>
      </c>
      <c r="AG2547" s="12">
        <f>COUNTIF(C:C,Table1[[#This Row],[Customer_ID]])</f>
        <v>12</v>
      </c>
      <c r="AH2547" s="18" t="e">
        <f>IF([1]!Table1[[#This Row],[Customer_order_count]] &gt;= 10,"FREQUENT",IF([1]!Table1[[#This Row],[Customer_order_count]] &lt;= 10,"REGULAR","OCASSIONAL"))</f>
        <v>#REF!</v>
      </c>
    </row>
    <row r="2548" spans="1:34" x14ac:dyDescent="0.25">
      <c r="A2548" s="1" t="s">
        <v>3404</v>
      </c>
      <c r="B2548" s="2">
        <v>45464</v>
      </c>
      <c r="C2548" s="3" t="s">
        <v>334</v>
      </c>
      <c r="D2548" s="4" t="s">
        <v>335</v>
      </c>
      <c r="E2548" s="4" t="s">
        <v>16</v>
      </c>
      <c r="F2548" s="5">
        <v>31</v>
      </c>
      <c r="G2548" s="3" t="s">
        <v>317</v>
      </c>
      <c r="H2548" s="3" t="s">
        <v>5</v>
      </c>
      <c r="I2548" s="3" t="s">
        <v>23</v>
      </c>
      <c r="J2548" s="3" t="s">
        <v>24</v>
      </c>
      <c r="K2548" s="3" t="s">
        <v>25</v>
      </c>
      <c r="L2548" s="5">
        <v>2</v>
      </c>
      <c r="M2548" s="5">
        <v>55000</v>
      </c>
      <c r="N2548" s="6">
        <v>0.1</v>
      </c>
      <c r="O2548" s="5">
        <v>99000</v>
      </c>
      <c r="P2548" s="5">
        <v>80000</v>
      </c>
      <c r="Q2548" s="5">
        <f>Table1[[#This Row],[Sales]]-Table1[[#This Row],[Cost]]</f>
        <v>19000</v>
      </c>
      <c r="R2548" s="3" t="s">
        <v>17</v>
      </c>
      <c r="S2548" s="3" t="s">
        <v>10</v>
      </c>
      <c r="T2548" s="3" t="s">
        <v>11</v>
      </c>
      <c r="U2548" s="3" t="s">
        <v>27</v>
      </c>
      <c r="V2548" s="6">
        <f>Table1[[#This Row],[Profit]]/Table1[[#This Row],[Sales]]</f>
        <v>0.19191919191919191</v>
      </c>
      <c r="W2548" s="3">
        <f>[1]!Table1[[#This Row],[Sales]]-[1]!Table1[[#This Row],[Cost]]-[1]!Table1[[#This Row],[Profit]]</f>
        <v>0</v>
      </c>
      <c r="X2548" s="3">
        <f>[1]!Table1[[#This Row],[Quantity]]*[1]!Table1[[#This Row],[Unit_Price]]</f>
        <v>110000</v>
      </c>
      <c r="Y2548" s="7">
        <f>[1]!Table1[[#This Row],[Gross_Sales]]*[1]!Table1[[#This Row],[Discount]]</f>
        <v>11000</v>
      </c>
      <c r="Z2548" s="8">
        <f>[1]!Table1[[#This Row],[Gross_Sales]]*[1]!Table1[[#This Row],[Discount_amount]]</f>
        <v>1210000000</v>
      </c>
      <c r="AA2548" s="6">
        <f>IFERROR([1]!Table1[[#This Row],[Profit]]/[1]!Table1[[#This Row],[Sales]],0)</f>
        <v>0.19191919191919191</v>
      </c>
      <c r="AB2548" s="3">
        <f>YEAR([1]!Table1[[#This Row],[Order_Date]])</f>
        <v>2024</v>
      </c>
      <c r="AC2548" s="3">
        <f>MONTH([1]!Table1[[#This Row],[Order_Date]])</f>
        <v>6</v>
      </c>
      <c r="AD2548" s="3" t="str">
        <f t="shared" si="117"/>
        <v>Jun</v>
      </c>
      <c r="AE2548" s="3" t="str">
        <f t="shared" si="118"/>
        <v>Q2</v>
      </c>
      <c r="AF2548" s="3" t="str">
        <f t="shared" si="119"/>
        <v>2024-Jun</v>
      </c>
      <c r="AG2548" s="3">
        <f>COUNTIF(C:C,Table1[[#This Row],[Customer_ID]])</f>
        <v>13</v>
      </c>
      <c r="AH2548" s="9" t="e">
        <f>IF([1]!Table1[[#This Row],[Customer_order_count]] &gt;= 10,"FREQUENT",IF([1]!Table1[[#This Row],[Customer_order_count]] &lt;= 10,"REGULAR","OCASSIONAL"))</f>
        <v>#REF!</v>
      </c>
    </row>
    <row r="2549" spans="1:34" x14ac:dyDescent="0.25">
      <c r="A2549" s="10" t="s">
        <v>3405</v>
      </c>
      <c r="B2549" s="11">
        <v>45844</v>
      </c>
      <c r="C2549" s="12" t="s">
        <v>1931</v>
      </c>
      <c r="D2549" s="13" t="s">
        <v>541</v>
      </c>
      <c r="E2549" s="13" t="s">
        <v>3</v>
      </c>
      <c r="F2549" s="14">
        <v>54</v>
      </c>
      <c r="G2549" s="12" t="s">
        <v>263</v>
      </c>
      <c r="H2549" s="12" t="s">
        <v>5</v>
      </c>
      <c r="I2549" s="12" t="s">
        <v>127</v>
      </c>
      <c r="J2549" s="12" t="s">
        <v>128</v>
      </c>
      <c r="K2549" s="12" t="s">
        <v>58</v>
      </c>
      <c r="L2549" s="14">
        <v>1</v>
      </c>
      <c r="M2549" s="14">
        <v>3000</v>
      </c>
      <c r="N2549" s="15">
        <v>0.05</v>
      </c>
      <c r="O2549" s="14">
        <v>2850</v>
      </c>
      <c r="P2549" s="14">
        <v>2100</v>
      </c>
      <c r="Q2549" s="5">
        <f>Table1[[#This Row],[Sales]]-Table1[[#This Row],[Cost]]</f>
        <v>750</v>
      </c>
      <c r="R2549" s="12" t="s">
        <v>9</v>
      </c>
      <c r="S2549" s="12" t="s">
        <v>10</v>
      </c>
      <c r="T2549" s="12" t="s">
        <v>33</v>
      </c>
      <c r="U2549" s="12" t="s">
        <v>12</v>
      </c>
      <c r="V2549" s="6">
        <f>Table1[[#This Row],[Profit]]/Table1[[#This Row],[Sales]]</f>
        <v>0.26315789473684209</v>
      </c>
      <c r="W2549" s="12">
        <f>[1]!Table1[[#This Row],[Sales]]-[1]!Table1[[#This Row],[Cost]]-[1]!Table1[[#This Row],[Profit]]</f>
        <v>0</v>
      </c>
      <c r="X2549" s="12">
        <f>[1]!Table1[[#This Row],[Quantity]]*[1]!Table1[[#This Row],[Unit_Price]]</f>
        <v>3000</v>
      </c>
      <c r="Y2549" s="16">
        <f>[1]!Table1[[#This Row],[Gross_Sales]]*[1]!Table1[[#This Row],[Discount]]</f>
        <v>150</v>
      </c>
      <c r="Z2549" s="17">
        <f>[1]!Table1[[#This Row],[Gross_Sales]]*[1]!Table1[[#This Row],[Discount_amount]]</f>
        <v>450000</v>
      </c>
      <c r="AA2549" s="15">
        <f>IFERROR([1]!Table1[[#This Row],[Profit]]/[1]!Table1[[#This Row],[Sales]],0)</f>
        <v>0.26315789473684209</v>
      </c>
      <c r="AB2549" s="12">
        <f>YEAR([1]!Table1[[#This Row],[Order_Date]])</f>
        <v>2025</v>
      </c>
      <c r="AC2549" s="12">
        <f>MONTH([1]!Table1[[#This Row],[Order_Date]])</f>
        <v>7</v>
      </c>
      <c r="AD2549" s="12" t="str">
        <f t="shared" si="117"/>
        <v>Jul</v>
      </c>
      <c r="AE2549" s="12" t="str">
        <f t="shared" si="118"/>
        <v>Q3</v>
      </c>
      <c r="AF2549" s="12" t="str">
        <f t="shared" si="119"/>
        <v>2025-Jul</v>
      </c>
      <c r="AG2549" s="12">
        <f>COUNTIF(C:C,Table1[[#This Row],[Customer_ID]])</f>
        <v>8</v>
      </c>
      <c r="AH2549" s="18" t="e">
        <f>IF([1]!Table1[[#This Row],[Customer_order_count]] &gt;= 10,"FREQUENT",IF([1]!Table1[[#This Row],[Customer_order_count]] &lt;= 10,"REGULAR","OCASSIONAL"))</f>
        <v>#REF!</v>
      </c>
    </row>
    <row r="2550" spans="1:34" x14ac:dyDescent="0.25">
      <c r="A2550" s="1" t="s">
        <v>3406</v>
      </c>
      <c r="B2550" s="2">
        <v>45318</v>
      </c>
      <c r="C2550" s="3" t="s">
        <v>273</v>
      </c>
      <c r="D2550" s="3" t="s">
        <v>274</v>
      </c>
      <c r="E2550" s="3" t="s">
        <v>3</v>
      </c>
      <c r="F2550" s="3">
        <v>43</v>
      </c>
      <c r="G2550" s="3" t="s">
        <v>275</v>
      </c>
      <c r="H2550" s="3" t="s">
        <v>276</v>
      </c>
      <c r="I2550" s="3" t="s">
        <v>264</v>
      </c>
      <c r="J2550" s="3" t="s">
        <v>265</v>
      </c>
      <c r="K2550" s="3" t="s">
        <v>46</v>
      </c>
      <c r="L2550" s="3">
        <v>2</v>
      </c>
      <c r="M2550" s="3">
        <v>800</v>
      </c>
      <c r="N2550" s="3">
        <v>0.05</v>
      </c>
      <c r="O2550" s="3">
        <v>0</v>
      </c>
      <c r="P2550" s="3">
        <v>1000</v>
      </c>
      <c r="Q2550" s="5">
        <f>Table1[[#This Row],[Sales]]-Table1[[#This Row],[Cost]]</f>
        <v>-1000</v>
      </c>
      <c r="R2550" s="3" t="s">
        <v>26</v>
      </c>
      <c r="S2550" s="3" t="s">
        <v>291</v>
      </c>
      <c r="T2550" s="3" t="s">
        <v>18</v>
      </c>
      <c r="U2550" s="3" t="s">
        <v>27</v>
      </c>
      <c r="V2550" s="3" t="e">
        <f>Table1[[#This Row],[Profit]]/Table1[[#This Row],[Sales]]</f>
        <v>#DIV/0!</v>
      </c>
      <c r="W2550" s="3">
        <f>[1]!Table1[[#This Row],[Sales]]-[1]!Table1[[#This Row],[Cost]]-[1]!Table1[[#This Row],[Profit]]</f>
        <v>-1000</v>
      </c>
      <c r="X2550" s="3">
        <f>[1]!Table1[[#This Row],[Quantity]]*[1]!Table1[[#This Row],[Unit_Price]]</f>
        <v>1600</v>
      </c>
      <c r="Y2550" s="3">
        <f>[1]!Table1[[#This Row],[Gross_Sales]]*[1]!Table1[[#This Row],[Discount]]</f>
        <v>80</v>
      </c>
      <c r="Z2550" s="3">
        <f>[1]!Table1[[#This Row],[Gross_Sales]]*[1]!Table1[[#This Row],[Discount_amount]]</f>
        <v>128000</v>
      </c>
      <c r="AA2550" s="3">
        <f>IFERROR([1]!Table1[[#This Row],[Profit]]/[1]!Table1[[#This Row],[Sales]],0)</f>
        <v>0</v>
      </c>
      <c r="AB2550" s="3">
        <f>YEAR([1]!Table1[[#This Row],[Order_Date]])</f>
        <v>2024</v>
      </c>
      <c r="AC2550" s="3">
        <f>MONTH([1]!Table1[[#This Row],[Order_Date]])</f>
        <v>1</v>
      </c>
      <c r="AD2550" s="3" t="str">
        <f t="shared" si="117"/>
        <v>Jan</v>
      </c>
      <c r="AE2550" s="3" t="str">
        <f t="shared" si="118"/>
        <v>Q1</v>
      </c>
      <c r="AF2550" s="3" t="str">
        <f t="shared" si="119"/>
        <v>2024-Jan</v>
      </c>
      <c r="AG2550" s="3">
        <f>COUNTIF(C:C,Table1[[#This Row],[Customer_ID]])</f>
        <v>13</v>
      </c>
      <c r="AH2550" s="9" t="e">
        <f>IF([1]!Table1[[#This Row],[Customer_order_count]] &gt;= 10,"FREQUENT",IF([1]!Table1[[#This Row],[Customer_order_count]] &lt;= 10,"REGULAR","OCASSIONAL"))</f>
        <v>#REF!</v>
      </c>
    </row>
    <row r="2551" spans="1:34" x14ac:dyDescent="0.25">
      <c r="A2551" s="10" t="s">
        <v>3407</v>
      </c>
      <c r="B2551" s="11">
        <v>45876</v>
      </c>
      <c r="C2551" s="12" t="s">
        <v>525</v>
      </c>
      <c r="D2551" s="13" t="s">
        <v>526</v>
      </c>
      <c r="E2551" s="13" t="s">
        <v>3</v>
      </c>
      <c r="F2551" s="14">
        <v>52</v>
      </c>
      <c r="G2551" s="12" t="s">
        <v>407</v>
      </c>
      <c r="H2551" s="12" t="s">
        <v>285</v>
      </c>
      <c r="I2551" s="12" t="s">
        <v>44</v>
      </c>
      <c r="J2551" s="12" t="s">
        <v>45</v>
      </c>
      <c r="K2551" s="12" t="s">
        <v>46</v>
      </c>
      <c r="L2551" s="14">
        <v>1</v>
      </c>
      <c r="M2551" s="14">
        <v>2500</v>
      </c>
      <c r="N2551" s="15">
        <v>0.2</v>
      </c>
      <c r="O2551" s="14">
        <v>2000</v>
      </c>
      <c r="P2551" s="14">
        <v>1500</v>
      </c>
      <c r="Q2551" s="5">
        <f>Table1[[#This Row],[Sales]]-Table1[[#This Row],[Cost]]</f>
        <v>500</v>
      </c>
      <c r="R2551" s="12" t="s">
        <v>9</v>
      </c>
      <c r="S2551" s="12" t="s">
        <v>10</v>
      </c>
      <c r="T2551" s="12" t="s">
        <v>33</v>
      </c>
      <c r="U2551" s="12" t="s">
        <v>19</v>
      </c>
      <c r="V2551" s="6">
        <f>Table1[[#This Row],[Profit]]/Table1[[#This Row],[Sales]]</f>
        <v>0.25</v>
      </c>
      <c r="W2551" s="12">
        <f>[1]!Table1[[#This Row],[Sales]]-[1]!Table1[[#This Row],[Cost]]-[1]!Table1[[#This Row],[Profit]]</f>
        <v>0</v>
      </c>
      <c r="X2551" s="12">
        <f>[1]!Table1[[#This Row],[Quantity]]*[1]!Table1[[#This Row],[Unit_Price]]</f>
        <v>2500</v>
      </c>
      <c r="Y2551" s="16">
        <f>[1]!Table1[[#This Row],[Gross_Sales]]*[1]!Table1[[#This Row],[Discount]]</f>
        <v>500</v>
      </c>
      <c r="Z2551" s="17">
        <f>[1]!Table1[[#This Row],[Gross_Sales]]*[1]!Table1[[#This Row],[Discount_amount]]</f>
        <v>1250000</v>
      </c>
      <c r="AA2551" s="15">
        <f>IFERROR([1]!Table1[[#This Row],[Profit]]/[1]!Table1[[#This Row],[Sales]],0)</f>
        <v>0.25</v>
      </c>
      <c r="AB2551" s="12">
        <f>YEAR([1]!Table1[[#This Row],[Order_Date]])</f>
        <v>2025</v>
      </c>
      <c r="AC2551" s="12">
        <f>MONTH([1]!Table1[[#This Row],[Order_Date]])</f>
        <v>8</v>
      </c>
      <c r="AD2551" s="12" t="str">
        <f t="shared" si="117"/>
        <v>Aug</v>
      </c>
      <c r="AE2551" s="12" t="str">
        <f t="shared" si="118"/>
        <v>Q3</v>
      </c>
      <c r="AF2551" s="12" t="str">
        <f t="shared" si="119"/>
        <v>2025-Aug</v>
      </c>
      <c r="AG2551" s="12">
        <f>COUNTIF(C:C,Table1[[#This Row],[Customer_ID]])</f>
        <v>5</v>
      </c>
      <c r="AH2551" s="18" t="e">
        <f>IF([1]!Table1[[#This Row],[Customer_order_count]] &gt;= 10,"FREQUENT",IF([1]!Table1[[#This Row],[Customer_order_count]] &lt;= 10,"REGULAR","OCASSIONAL"))</f>
        <v>#REF!</v>
      </c>
    </row>
    <row r="2552" spans="1:34" x14ac:dyDescent="0.25">
      <c r="A2552" s="1" t="s">
        <v>3408</v>
      </c>
      <c r="B2552" s="2">
        <v>45756</v>
      </c>
      <c r="C2552" s="3" t="s">
        <v>1444</v>
      </c>
      <c r="D2552" s="4" t="s">
        <v>141</v>
      </c>
      <c r="E2552" s="4" t="s">
        <v>16</v>
      </c>
      <c r="F2552" s="5">
        <v>35</v>
      </c>
      <c r="G2552" s="3" t="s">
        <v>312</v>
      </c>
      <c r="H2552" s="3" t="s">
        <v>276</v>
      </c>
      <c r="I2552" s="3" t="s">
        <v>344</v>
      </c>
      <c r="J2552" s="3" t="s">
        <v>345</v>
      </c>
      <c r="K2552" s="3" t="s">
        <v>39</v>
      </c>
      <c r="L2552" s="5">
        <v>1</v>
      </c>
      <c r="M2552" s="5">
        <v>2200</v>
      </c>
      <c r="N2552" s="6">
        <v>0</v>
      </c>
      <c r="O2552" s="5">
        <v>2200</v>
      </c>
      <c r="P2552" s="5">
        <v>1400</v>
      </c>
      <c r="Q2552" s="5">
        <f>Table1[[#This Row],[Sales]]-Table1[[#This Row],[Cost]]</f>
        <v>800</v>
      </c>
      <c r="R2552" s="3" t="s">
        <v>77</v>
      </c>
      <c r="S2552" s="3" t="s">
        <v>10</v>
      </c>
      <c r="T2552" s="3" t="s">
        <v>11</v>
      </c>
      <c r="U2552" s="3" t="s">
        <v>19</v>
      </c>
      <c r="V2552" s="6">
        <f>Table1[[#This Row],[Profit]]/Table1[[#This Row],[Sales]]</f>
        <v>0.36363636363636365</v>
      </c>
      <c r="W2552" s="3">
        <f>[1]!Table1[[#This Row],[Sales]]-[1]!Table1[[#This Row],[Cost]]-[1]!Table1[[#This Row],[Profit]]</f>
        <v>0</v>
      </c>
      <c r="X2552" s="3">
        <f>[1]!Table1[[#This Row],[Quantity]]*[1]!Table1[[#This Row],[Unit_Price]]</f>
        <v>2200</v>
      </c>
      <c r="Y2552" s="7">
        <f>[1]!Table1[[#This Row],[Gross_Sales]]*[1]!Table1[[#This Row],[Discount]]</f>
        <v>0</v>
      </c>
      <c r="Z2552" s="8">
        <f>[1]!Table1[[#This Row],[Gross_Sales]]*[1]!Table1[[#This Row],[Discount_amount]]</f>
        <v>0</v>
      </c>
      <c r="AA2552" s="6">
        <f>IFERROR([1]!Table1[[#This Row],[Profit]]/[1]!Table1[[#This Row],[Sales]],0)</f>
        <v>0.36363636363636365</v>
      </c>
      <c r="AB2552" s="3">
        <f>YEAR([1]!Table1[[#This Row],[Order_Date]])</f>
        <v>2025</v>
      </c>
      <c r="AC2552" s="3">
        <f>MONTH([1]!Table1[[#This Row],[Order_Date]])</f>
        <v>4</v>
      </c>
      <c r="AD2552" s="3" t="str">
        <f t="shared" si="117"/>
        <v>Apr</v>
      </c>
      <c r="AE2552" s="3" t="str">
        <f t="shared" si="118"/>
        <v>Q2</v>
      </c>
      <c r="AF2552" s="3" t="str">
        <f t="shared" si="119"/>
        <v>2025-Apr</v>
      </c>
      <c r="AG2552" s="3">
        <f>COUNTIF(C:C,Table1[[#This Row],[Customer_ID]])</f>
        <v>2</v>
      </c>
      <c r="AH2552" s="9" t="e">
        <f>IF([1]!Table1[[#This Row],[Customer_order_count]] &gt;= 10,"FREQUENT",IF([1]!Table1[[#This Row],[Customer_order_count]] &lt;= 10,"REGULAR","OCASSIONAL"))</f>
        <v>#REF!</v>
      </c>
    </row>
    <row r="2553" spans="1:34" x14ac:dyDescent="0.25">
      <c r="A2553" s="10" t="s">
        <v>3409</v>
      </c>
      <c r="B2553" s="11">
        <v>45414</v>
      </c>
      <c r="C2553" s="12" t="s">
        <v>853</v>
      </c>
      <c r="D2553" s="13" t="s">
        <v>854</v>
      </c>
      <c r="E2553" s="13" t="s">
        <v>16</v>
      </c>
      <c r="F2553" s="14">
        <v>47</v>
      </c>
      <c r="G2553" s="12" t="s">
        <v>263</v>
      </c>
      <c r="H2553" s="12" t="s">
        <v>5</v>
      </c>
      <c r="I2553" s="12" t="s">
        <v>74</v>
      </c>
      <c r="J2553" s="12" t="s">
        <v>75</v>
      </c>
      <c r="K2553" s="12" t="s">
        <v>76</v>
      </c>
      <c r="L2553" s="14">
        <v>3</v>
      </c>
      <c r="M2553" s="14">
        <v>550</v>
      </c>
      <c r="N2553" s="15">
        <v>0.05</v>
      </c>
      <c r="O2553" s="14">
        <v>1567.5</v>
      </c>
      <c r="P2553" s="14">
        <v>1350</v>
      </c>
      <c r="Q2553" s="5">
        <f>Table1[[#This Row],[Sales]]-Table1[[#This Row],[Cost]]</f>
        <v>217.5</v>
      </c>
      <c r="R2553" s="12" t="s">
        <v>77</v>
      </c>
      <c r="S2553" s="12" t="s">
        <v>10</v>
      </c>
      <c r="T2553" s="12" t="s">
        <v>11</v>
      </c>
      <c r="U2553" s="12" t="s">
        <v>12</v>
      </c>
      <c r="V2553" s="6">
        <f>Table1[[#This Row],[Profit]]/Table1[[#This Row],[Sales]]</f>
        <v>0.13875598086124402</v>
      </c>
      <c r="W2553" s="12">
        <f>[1]!Table1[[#This Row],[Sales]]-[1]!Table1[[#This Row],[Cost]]-[1]!Table1[[#This Row],[Profit]]</f>
        <v>0</v>
      </c>
      <c r="X2553" s="12">
        <f>[1]!Table1[[#This Row],[Quantity]]*[1]!Table1[[#This Row],[Unit_Price]]</f>
        <v>1650</v>
      </c>
      <c r="Y2553" s="16">
        <f>[1]!Table1[[#This Row],[Gross_Sales]]*[1]!Table1[[#This Row],[Discount]]</f>
        <v>82.5</v>
      </c>
      <c r="Z2553" s="17">
        <f>[1]!Table1[[#This Row],[Gross_Sales]]*[1]!Table1[[#This Row],[Discount_amount]]</f>
        <v>136125</v>
      </c>
      <c r="AA2553" s="15">
        <f>IFERROR([1]!Table1[[#This Row],[Profit]]/[1]!Table1[[#This Row],[Sales]],0)</f>
        <v>0.13875598086124402</v>
      </c>
      <c r="AB2553" s="12">
        <f>YEAR([1]!Table1[[#This Row],[Order_Date]])</f>
        <v>2024</v>
      </c>
      <c r="AC2553" s="12">
        <f>MONTH([1]!Table1[[#This Row],[Order_Date]])</f>
        <v>5</v>
      </c>
      <c r="AD2553" s="12" t="str">
        <f t="shared" si="117"/>
        <v>May</v>
      </c>
      <c r="AE2553" s="12" t="str">
        <f t="shared" si="118"/>
        <v>Q2</v>
      </c>
      <c r="AF2553" s="12" t="str">
        <f t="shared" si="119"/>
        <v>2024-May</v>
      </c>
      <c r="AG2553" s="12">
        <f>COUNTIF(C:C,Table1[[#This Row],[Customer_ID]])</f>
        <v>9</v>
      </c>
      <c r="AH2553" s="18" t="e">
        <f>IF([1]!Table1[[#This Row],[Customer_order_count]] &gt;= 10,"FREQUENT",IF([1]!Table1[[#This Row],[Customer_order_count]] &lt;= 10,"REGULAR","OCASSIONAL"))</f>
        <v>#REF!</v>
      </c>
    </row>
    <row r="2554" spans="1:34" x14ac:dyDescent="0.25">
      <c r="A2554" s="1" t="s">
        <v>3410</v>
      </c>
      <c r="B2554" s="2">
        <v>45380</v>
      </c>
      <c r="C2554" s="3" t="s">
        <v>724</v>
      </c>
      <c r="D2554" s="4" t="s">
        <v>725</v>
      </c>
      <c r="E2554" s="4" t="s">
        <v>16</v>
      </c>
      <c r="F2554" s="5">
        <v>44</v>
      </c>
      <c r="G2554" s="3" t="s">
        <v>407</v>
      </c>
      <c r="H2554" s="3" t="s">
        <v>285</v>
      </c>
      <c r="I2554" s="3" t="s">
        <v>176</v>
      </c>
      <c r="J2554" s="3" t="s">
        <v>177</v>
      </c>
      <c r="K2554" s="3" t="s">
        <v>25</v>
      </c>
      <c r="L2554" s="5">
        <v>1</v>
      </c>
      <c r="M2554" s="5">
        <v>22000</v>
      </c>
      <c r="N2554" s="6">
        <v>0.1</v>
      </c>
      <c r="O2554" s="5">
        <v>19800</v>
      </c>
      <c r="P2554" s="5">
        <v>16500</v>
      </c>
      <c r="Q2554" s="5">
        <f>Table1[[#This Row],[Sales]]-Table1[[#This Row],[Cost]]</f>
        <v>3300</v>
      </c>
      <c r="R2554" s="3" t="s">
        <v>98</v>
      </c>
      <c r="S2554" s="3" t="s">
        <v>10</v>
      </c>
      <c r="T2554" s="3" t="s">
        <v>18</v>
      </c>
      <c r="U2554" s="3" t="s">
        <v>27</v>
      </c>
      <c r="V2554" s="6">
        <f>Table1[[#This Row],[Profit]]/Table1[[#This Row],[Sales]]</f>
        <v>0.16666666666666666</v>
      </c>
      <c r="W2554" s="3">
        <f>[1]!Table1[[#This Row],[Sales]]-[1]!Table1[[#This Row],[Cost]]-[1]!Table1[[#This Row],[Profit]]</f>
        <v>0</v>
      </c>
      <c r="X2554" s="3">
        <f>[1]!Table1[[#This Row],[Quantity]]*[1]!Table1[[#This Row],[Unit_Price]]</f>
        <v>22000</v>
      </c>
      <c r="Y2554" s="7">
        <f>[1]!Table1[[#This Row],[Gross_Sales]]*[1]!Table1[[#This Row],[Discount]]</f>
        <v>2200</v>
      </c>
      <c r="Z2554" s="8">
        <f>[1]!Table1[[#This Row],[Gross_Sales]]*[1]!Table1[[#This Row],[Discount_amount]]</f>
        <v>48400000</v>
      </c>
      <c r="AA2554" s="6">
        <f>IFERROR([1]!Table1[[#This Row],[Profit]]/[1]!Table1[[#This Row],[Sales]],0)</f>
        <v>0.16666666666666666</v>
      </c>
      <c r="AB2554" s="3">
        <f>YEAR([1]!Table1[[#This Row],[Order_Date]])</f>
        <v>2024</v>
      </c>
      <c r="AC2554" s="3">
        <f>MONTH([1]!Table1[[#This Row],[Order_Date]])</f>
        <v>3</v>
      </c>
      <c r="AD2554" s="3" t="str">
        <f t="shared" si="117"/>
        <v>Mar</v>
      </c>
      <c r="AE2554" s="3" t="str">
        <f t="shared" si="118"/>
        <v>Q1</v>
      </c>
      <c r="AF2554" s="3" t="str">
        <f t="shared" si="119"/>
        <v>2024-Mar</v>
      </c>
      <c r="AG2554" s="3">
        <f>COUNTIF(C:C,Table1[[#This Row],[Customer_ID]])</f>
        <v>18</v>
      </c>
      <c r="AH2554" s="9" t="e">
        <f>IF([1]!Table1[[#This Row],[Customer_order_count]] &gt;= 10,"FREQUENT",IF([1]!Table1[[#This Row],[Customer_order_count]] &lt;= 10,"REGULAR","OCASSIONAL"))</f>
        <v>#REF!</v>
      </c>
    </row>
    <row r="2555" spans="1:34" x14ac:dyDescent="0.25">
      <c r="A2555" s="10" t="s">
        <v>3411</v>
      </c>
      <c r="B2555" s="11">
        <v>45411</v>
      </c>
      <c r="C2555" s="12" t="s">
        <v>351</v>
      </c>
      <c r="D2555" s="13" t="s">
        <v>352</v>
      </c>
      <c r="E2555" s="13" t="s">
        <v>3</v>
      </c>
      <c r="F2555" s="14">
        <v>54</v>
      </c>
      <c r="G2555" s="12" t="s">
        <v>275</v>
      </c>
      <c r="H2555" s="12" t="s">
        <v>276</v>
      </c>
      <c r="I2555" s="12" t="s">
        <v>264</v>
      </c>
      <c r="J2555" s="12" t="s">
        <v>265</v>
      </c>
      <c r="K2555" s="12" t="s">
        <v>46</v>
      </c>
      <c r="L2555" s="14">
        <v>1</v>
      </c>
      <c r="M2555" s="14">
        <v>800</v>
      </c>
      <c r="N2555" s="15">
        <v>0</v>
      </c>
      <c r="O2555" s="14">
        <v>800</v>
      </c>
      <c r="P2555" s="14">
        <v>500</v>
      </c>
      <c r="Q2555" s="5">
        <f>Table1[[#This Row],[Sales]]-Table1[[#This Row],[Cost]]</f>
        <v>300</v>
      </c>
      <c r="R2555" s="12" t="s">
        <v>77</v>
      </c>
      <c r="S2555" s="12" t="s">
        <v>10</v>
      </c>
      <c r="T2555" s="12" t="s">
        <v>11</v>
      </c>
      <c r="U2555" s="12" t="s">
        <v>27</v>
      </c>
      <c r="V2555" s="6">
        <f>Table1[[#This Row],[Profit]]/Table1[[#This Row],[Sales]]</f>
        <v>0.375</v>
      </c>
      <c r="W2555" s="12">
        <f>[1]!Table1[[#This Row],[Sales]]-[1]!Table1[[#This Row],[Cost]]-[1]!Table1[[#This Row],[Profit]]</f>
        <v>0</v>
      </c>
      <c r="X2555" s="12">
        <f>[1]!Table1[[#This Row],[Quantity]]*[1]!Table1[[#This Row],[Unit_Price]]</f>
        <v>800</v>
      </c>
      <c r="Y2555" s="16">
        <f>[1]!Table1[[#This Row],[Gross_Sales]]*[1]!Table1[[#This Row],[Discount]]</f>
        <v>0</v>
      </c>
      <c r="Z2555" s="17">
        <f>[1]!Table1[[#This Row],[Gross_Sales]]*[1]!Table1[[#This Row],[Discount_amount]]</f>
        <v>0</v>
      </c>
      <c r="AA2555" s="15">
        <f>IFERROR([1]!Table1[[#This Row],[Profit]]/[1]!Table1[[#This Row],[Sales]],0)</f>
        <v>0.375</v>
      </c>
      <c r="AB2555" s="12">
        <f>YEAR([1]!Table1[[#This Row],[Order_Date]])</f>
        <v>2024</v>
      </c>
      <c r="AC2555" s="12">
        <f>MONTH([1]!Table1[[#This Row],[Order_Date]])</f>
        <v>4</v>
      </c>
      <c r="AD2555" s="12" t="str">
        <f t="shared" si="117"/>
        <v>Apr</v>
      </c>
      <c r="AE2555" s="12" t="str">
        <f t="shared" si="118"/>
        <v>Q2</v>
      </c>
      <c r="AF2555" s="12" t="str">
        <f t="shared" si="119"/>
        <v>2024-Apr</v>
      </c>
      <c r="AG2555" s="12">
        <f>COUNTIF(C:C,Table1[[#This Row],[Customer_ID]])</f>
        <v>22</v>
      </c>
      <c r="AH2555" s="18" t="e">
        <f>IF([1]!Table1[[#This Row],[Customer_order_count]] &gt;= 10,"FREQUENT",IF([1]!Table1[[#This Row],[Customer_order_count]] &lt;= 10,"REGULAR","OCASSIONAL"))</f>
        <v>#REF!</v>
      </c>
    </row>
    <row r="2556" spans="1:34" x14ac:dyDescent="0.25">
      <c r="A2556" s="1" t="s">
        <v>3412</v>
      </c>
      <c r="B2556" s="2">
        <v>45519</v>
      </c>
      <c r="C2556" s="3" t="s">
        <v>1126</v>
      </c>
      <c r="D2556" s="4" t="s">
        <v>1127</v>
      </c>
      <c r="E2556" s="4" t="s">
        <v>3</v>
      </c>
      <c r="F2556" s="5">
        <v>33</v>
      </c>
      <c r="G2556" s="3" t="s">
        <v>407</v>
      </c>
      <c r="H2556" s="3" t="s">
        <v>285</v>
      </c>
      <c r="I2556" s="3" t="s">
        <v>65</v>
      </c>
      <c r="J2556" s="3" t="s">
        <v>66</v>
      </c>
      <c r="K2556" s="3" t="s">
        <v>25</v>
      </c>
      <c r="L2556" s="5">
        <v>1</v>
      </c>
      <c r="M2556" s="5">
        <v>2500</v>
      </c>
      <c r="N2556" s="6">
        <v>0.15</v>
      </c>
      <c r="O2556" s="5">
        <v>2125</v>
      </c>
      <c r="P2556" s="5">
        <v>1600</v>
      </c>
      <c r="Q2556" s="5">
        <f>Table1[[#This Row],[Sales]]-Table1[[#This Row],[Cost]]</f>
        <v>525</v>
      </c>
      <c r="R2556" s="3" t="s">
        <v>26</v>
      </c>
      <c r="S2556" s="3" t="s">
        <v>10</v>
      </c>
      <c r="T2556" s="3" t="s">
        <v>33</v>
      </c>
      <c r="U2556" s="3" t="s">
        <v>12</v>
      </c>
      <c r="V2556" s="6">
        <f>Table1[[#This Row],[Profit]]/Table1[[#This Row],[Sales]]</f>
        <v>0.24705882352941178</v>
      </c>
      <c r="W2556" s="3">
        <f>[1]!Table1[[#This Row],[Sales]]-[1]!Table1[[#This Row],[Cost]]-[1]!Table1[[#This Row],[Profit]]</f>
        <v>0</v>
      </c>
      <c r="X2556" s="3">
        <f>[1]!Table1[[#This Row],[Quantity]]*[1]!Table1[[#This Row],[Unit_Price]]</f>
        <v>2500</v>
      </c>
      <c r="Y2556" s="7">
        <f>[1]!Table1[[#This Row],[Gross_Sales]]*[1]!Table1[[#This Row],[Discount]]</f>
        <v>375</v>
      </c>
      <c r="Z2556" s="8">
        <f>[1]!Table1[[#This Row],[Gross_Sales]]*[1]!Table1[[#This Row],[Discount_amount]]</f>
        <v>937500</v>
      </c>
      <c r="AA2556" s="6">
        <f>IFERROR([1]!Table1[[#This Row],[Profit]]/[1]!Table1[[#This Row],[Sales]],0)</f>
        <v>0.24705882352941178</v>
      </c>
      <c r="AB2556" s="3">
        <f>YEAR([1]!Table1[[#This Row],[Order_Date]])</f>
        <v>2024</v>
      </c>
      <c r="AC2556" s="3">
        <f>MONTH([1]!Table1[[#This Row],[Order_Date]])</f>
        <v>8</v>
      </c>
      <c r="AD2556" s="3" t="str">
        <f t="shared" si="117"/>
        <v>Aug</v>
      </c>
      <c r="AE2556" s="3" t="str">
        <f t="shared" si="118"/>
        <v>Q3</v>
      </c>
      <c r="AF2556" s="3" t="str">
        <f t="shared" si="119"/>
        <v>2024-Aug</v>
      </c>
      <c r="AG2556" s="3">
        <f>COUNTIF(C:C,Table1[[#This Row],[Customer_ID]])</f>
        <v>5</v>
      </c>
      <c r="AH2556" s="9" t="e">
        <f>IF([1]!Table1[[#This Row],[Customer_order_count]] &gt;= 10,"FREQUENT",IF([1]!Table1[[#This Row],[Customer_order_count]] &lt;= 10,"REGULAR","OCASSIONAL"))</f>
        <v>#REF!</v>
      </c>
    </row>
    <row r="2557" spans="1:34" x14ac:dyDescent="0.25">
      <c r="A2557" s="10" t="s">
        <v>3413</v>
      </c>
      <c r="B2557" s="11">
        <v>45574</v>
      </c>
      <c r="C2557" s="12" t="s">
        <v>1047</v>
      </c>
      <c r="D2557" s="13" t="s">
        <v>1029</v>
      </c>
      <c r="E2557" s="13" t="s">
        <v>16</v>
      </c>
      <c r="F2557" s="14">
        <v>52</v>
      </c>
      <c r="G2557" s="12" t="s">
        <v>275</v>
      </c>
      <c r="H2557" s="12" t="s">
        <v>276</v>
      </c>
      <c r="I2557" s="12" t="s">
        <v>74</v>
      </c>
      <c r="J2557" s="12" t="s">
        <v>75</v>
      </c>
      <c r="K2557" s="12" t="s">
        <v>76</v>
      </c>
      <c r="L2557" s="14">
        <v>2</v>
      </c>
      <c r="M2557" s="14">
        <v>550</v>
      </c>
      <c r="N2557" s="15">
        <v>0.05</v>
      </c>
      <c r="O2557" s="14">
        <v>1045</v>
      </c>
      <c r="P2557" s="14">
        <v>900</v>
      </c>
      <c r="Q2557" s="5">
        <f>Table1[[#This Row],[Sales]]-Table1[[#This Row],[Cost]]</f>
        <v>145</v>
      </c>
      <c r="R2557" s="12" t="s">
        <v>17</v>
      </c>
      <c r="S2557" s="12" t="s">
        <v>10</v>
      </c>
      <c r="T2557" s="12" t="s">
        <v>40</v>
      </c>
      <c r="U2557" s="12" t="s">
        <v>27</v>
      </c>
      <c r="V2557" s="6">
        <f>Table1[[#This Row],[Profit]]/Table1[[#This Row],[Sales]]</f>
        <v>0.13875598086124402</v>
      </c>
      <c r="W2557" s="12">
        <f>[1]!Table1[[#This Row],[Sales]]-[1]!Table1[[#This Row],[Cost]]-[1]!Table1[[#This Row],[Profit]]</f>
        <v>0</v>
      </c>
      <c r="X2557" s="12">
        <f>[1]!Table1[[#This Row],[Quantity]]*[1]!Table1[[#This Row],[Unit_Price]]</f>
        <v>1100</v>
      </c>
      <c r="Y2557" s="16">
        <f>[1]!Table1[[#This Row],[Gross_Sales]]*[1]!Table1[[#This Row],[Discount]]</f>
        <v>55</v>
      </c>
      <c r="Z2557" s="17">
        <f>[1]!Table1[[#This Row],[Gross_Sales]]*[1]!Table1[[#This Row],[Discount_amount]]</f>
        <v>60500</v>
      </c>
      <c r="AA2557" s="15">
        <f>IFERROR([1]!Table1[[#This Row],[Profit]]/[1]!Table1[[#This Row],[Sales]],0)</f>
        <v>0.13875598086124402</v>
      </c>
      <c r="AB2557" s="12">
        <f>YEAR([1]!Table1[[#This Row],[Order_Date]])</f>
        <v>2024</v>
      </c>
      <c r="AC2557" s="12">
        <f>MONTH([1]!Table1[[#This Row],[Order_Date]])</f>
        <v>10</v>
      </c>
      <c r="AD2557" s="12" t="str">
        <f t="shared" si="117"/>
        <v>Oct</v>
      </c>
      <c r="AE2557" s="12" t="str">
        <f t="shared" si="118"/>
        <v>Q4</v>
      </c>
      <c r="AF2557" s="12" t="str">
        <f t="shared" si="119"/>
        <v>2024-Oct</v>
      </c>
      <c r="AG2557" s="12">
        <f>COUNTIF(C:C,Table1[[#This Row],[Customer_ID]])</f>
        <v>23</v>
      </c>
      <c r="AH2557" s="18" t="e">
        <f>IF([1]!Table1[[#This Row],[Customer_order_count]] &gt;= 10,"FREQUENT",IF([1]!Table1[[#This Row],[Customer_order_count]] &lt;= 10,"REGULAR","OCASSIONAL"))</f>
        <v>#REF!</v>
      </c>
    </row>
    <row r="2558" spans="1:34" x14ac:dyDescent="0.25">
      <c r="A2558" s="1" t="s">
        <v>3414</v>
      </c>
      <c r="B2558" s="2">
        <v>45367</v>
      </c>
      <c r="C2558" s="3" t="s">
        <v>619</v>
      </c>
      <c r="D2558" s="3" t="s">
        <v>609</v>
      </c>
      <c r="E2558" s="3" t="s">
        <v>3</v>
      </c>
      <c r="F2558" s="3">
        <v>32</v>
      </c>
      <c r="G2558" s="3" t="s">
        <v>407</v>
      </c>
      <c r="H2558" s="3" t="s">
        <v>285</v>
      </c>
      <c r="I2558" s="3" t="s">
        <v>109</v>
      </c>
      <c r="J2558" s="3" t="s">
        <v>110</v>
      </c>
      <c r="K2558" s="3" t="s">
        <v>8</v>
      </c>
      <c r="L2558" s="3">
        <v>3</v>
      </c>
      <c r="M2558" s="3">
        <v>4000</v>
      </c>
      <c r="N2558" s="3">
        <v>0.05</v>
      </c>
      <c r="O2558" s="3">
        <v>0</v>
      </c>
      <c r="P2558" s="3">
        <v>8700</v>
      </c>
      <c r="Q2558" s="5">
        <f>Table1[[#This Row],[Sales]]-Table1[[#This Row],[Cost]]</f>
        <v>-8700</v>
      </c>
      <c r="R2558" s="3" t="s">
        <v>9</v>
      </c>
      <c r="S2558" s="3" t="s">
        <v>291</v>
      </c>
      <c r="T2558" s="3" t="s">
        <v>18</v>
      </c>
      <c r="U2558" s="3" t="s">
        <v>19</v>
      </c>
      <c r="V2558" s="3" t="e">
        <f>Table1[[#This Row],[Profit]]/Table1[[#This Row],[Sales]]</f>
        <v>#DIV/0!</v>
      </c>
      <c r="W2558" s="3">
        <f>[1]!Table1[[#This Row],[Sales]]-[1]!Table1[[#This Row],[Cost]]-[1]!Table1[[#This Row],[Profit]]</f>
        <v>-8700</v>
      </c>
      <c r="X2558" s="3">
        <f>[1]!Table1[[#This Row],[Quantity]]*[1]!Table1[[#This Row],[Unit_Price]]</f>
        <v>12000</v>
      </c>
      <c r="Y2558" s="3">
        <f>[1]!Table1[[#This Row],[Gross_Sales]]*[1]!Table1[[#This Row],[Discount]]</f>
        <v>600</v>
      </c>
      <c r="Z2558" s="3">
        <f>[1]!Table1[[#This Row],[Gross_Sales]]*[1]!Table1[[#This Row],[Discount_amount]]</f>
        <v>7200000</v>
      </c>
      <c r="AA2558" s="3">
        <f>IFERROR([1]!Table1[[#This Row],[Profit]]/[1]!Table1[[#This Row],[Sales]],0)</f>
        <v>0</v>
      </c>
      <c r="AB2558" s="3">
        <f>YEAR([1]!Table1[[#This Row],[Order_Date]])</f>
        <v>2024</v>
      </c>
      <c r="AC2558" s="3">
        <f>MONTH([1]!Table1[[#This Row],[Order_Date]])</f>
        <v>3</v>
      </c>
      <c r="AD2558" s="3" t="str">
        <f t="shared" si="117"/>
        <v>Mar</v>
      </c>
      <c r="AE2558" s="3" t="str">
        <f t="shared" si="118"/>
        <v>Q1</v>
      </c>
      <c r="AF2558" s="3" t="str">
        <f t="shared" si="119"/>
        <v>2024-Mar</v>
      </c>
      <c r="AG2558" s="3">
        <f>COUNTIF(C:C,Table1[[#This Row],[Customer_ID]])</f>
        <v>23</v>
      </c>
      <c r="AH2558" s="9" t="e">
        <f>IF([1]!Table1[[#This Row],[Customer_order_count]] &gt;= 10,"FREQUENT",IF([1]!Table1[[#This Row],[Customer_order_count]] &lt;= 10,"REGULAR","OCASSIONAL"))</f>
        <v>#REF!</v>
      </c>
    </row>
    <row r="2559" spans="1:34" x14ac:dyDescent="0.25">
      <c r="A2559" s="10" t="s">
        <v>3415</v>
      </c>
      <c r="B2559" s="11">
        <v>45331</v>
      </c>
      <c r="C2559" s="12" t="s">
        <v>1576</v>
      </c>
      <c r="D2559" s="13" t="s">
        <v>1577</v>
      </c>
      <c r="E2559" s="13" t="s">
        <v>16</v>
      </c>
      <c r="F2559" s="14">
        <v>36</v>
      </c>
      <c r="G2559" s="12" t="s">
        <v>284</v>
      </c>
      <c r="H2559" s="12" t="s">
        <v>285</v>
      </c>
      <c r="I2559" s="12" t="s">
        <v>44</v>
      </c>
      <c r="J2559" s="12" t="s">
        <v>45</v>
      </c>
      <c r="K2559" s="12" t="s">
        <v>46</v>
      </c>
      <c r="L2559" s="14">
        <v>1</v>
      </c>
      <c r="M2559" s="14">
        <v>2500</v>
      </c>
      <c r="N2559" s="15">
        <v>0.1</v>
      </c>
      <c r="O2559" s="14">
        <v>2250</v>
      </c>
      <c r="P2559" s="14">
        <v>1500</v>
      </c>
      <c r="Q2559" s="5">
        <f>Table1[[#This Row],[Sales]]-Table1[[#This Row],[Cost]]</f>
        <v>750</v>
      </c>
      <c r="R2559" s="12" t="s">
        <v>26</v>
      </c>
      <c r="S2559" s="12" t="s">
        <v>10</v>
      </c>
      <c r="T2559" s="12" t="s">
        <v>18</v>
      </c>
      <c r="U2559" s="12" t="s">
        <v>12</v>
      </c>
      <c r="V2559" s="6">
        <f>Table1[[#This Row],[Profit]]/Table1[[#This Row],[Sales]]</f>
        <v>0.33333333333333331</v>
      </c>
      <c r="W2559" s="12">
        <f>[1]!Table1[[#This Row],[Sales]]-[1]!Table1[[#This Row],[Cost]]-[1]!Table1[[#This Row],[Profit]]</f>
        <v>0</v>
      </c>
      <c r="X2559" s="12">
        <f>[1]!Table1[[#This Row],[Quantity]]*[1]!Table1[[#This Row],[Unit_Price]]</f>
        <v>2500</v>
      </c>
      <c r="Y2559" s="16">
        <f>[1]!Table1[[#This Row],[Gross_Sales]]*[1]!Table1[[#This Row],[Discount]]</f>
        <v>250</v>
      </c>
      <c r="Z2559" s="17">
        <f>[1]!Table1[[#This Row],[Gross_Sales]]*[1]!Table1[[#This Row],[Discount_amount]]</f>
        <v>625000</v>
      </c>
      <c r="AA2559" s="15">
        <f>IFERROR([1]!Table1[[#This Row],[Profit]]/[1]!Table1[[#This Row],[Sales]],0)</f>
        <v>0.33333333333333331</v>
      </c>
      <c r="AB2559" s="12">
        <f>YEAR([1]!Table1[[#This Row],[Order_Date]])</f>
        <v>2024</v>
      </c>
      <c r="AC2559" s="12">
        <f>MONTH([1]!Table1[[#This Row],[Order_Date]])</f>
        <v>2</v>
      </c>
      <c r="AD2559" s="12" t="str">
        <f t="shared" si="117"/>
        <v>Feb</v>
      </c>
      <c r="AE2559" s="12" t="str">
        <f t="shared" si="118"/>
        <v>Q1</v>
      </c>
      <c r="AF2559" s="12" t="str">
        <f t="shared" si="119"/>
        <v>2024-Feb</v>
      </c>
      <c r="AG2559" s="12">
        <f>COUNTIF(C:C,Table1[[#This Row],[Customer_ID]])</f>
        <v>7</v>
      </c>
      <c r="AH2559" s="18" t="e">
        <f>IF([1]!Table1[[#This Row],[Customer_order_count]] &gt;= 10,"FREQUENT",IF([1]!Table1[[#This Row],[Customer_order_count]] &lt;= 10,"REGULAR","OCASSIONAL"))</f>
        <v>#REF!</v>
      </c>
    </row>
    <row r="2560" spans="1:34" x14ac:dyDescent="0.25">
      <c r="A2560" s="1" t="s">
        <v>3416</v>
      </c>
      <c r="B2560" s="2">
        <v>45825</v>
      </c>
      <c r="C2560" s="3" t="s">
        <v>753</v>
      </c>
      <c r="D2560" s="4" t="s">
        <v>754</v>
      </c>
      <c r="E2560" s="4" t="s">
        <v>16</v>
      </c>
      <c r="F2560" s="5">
        <v>59</v>
      </c>
      <c r="G2560" s="3" t="s">
        <v>407</v>
      </c>
      <c r="H2560" s="3" t="s">
        <v>285</v>
      </c>
      <c r="I2560" s="3" t="s">
        <v>68</v>
      </c>
      <c r="J2560" s="3" t="s">
        <v>69</v>
      </c>
      <c r="K2560" s="3" t="s">
        <v>39</v>
      </c>
      <c r="L2560" s="5">
        <v>2</v>
      </c>
      <c r="M2560" s="5">
        <v>3500</v>
      </c>
      <c r="N2560" s="6">
        <v>0.1</v>
      </c>
      <c r="O2560" s="5">
        <v>6300</v>
      </c>
      <c r="P2560" s="5">
        <v>4600</v>
      </c>
      <c r="Q2560" s="5">
        <f>Table1[[#This Row],[Sales]]-Table1[[#This Row],[Cost]]</f>
        <v>1700</v>
      </c>
      <c r="R2560" s="3" t="s">
        <v>26</v>
      </c>
      <c r="S2560" s="3" t="s">
        <v>10</v>
      </c>
      <c r="T2560" s="3" t="s">
        <v>11</v>
      </c>
      <c r="U2560" s="3" t="s">
        <v>27</v>
      </c>
      <c r="V2560" s="6">
        <f>Table1[[#This Row],[Profit]]/Table1[[#This Row],[Sales]]</f>
        <v>0.26984126984126983</v>
      </c>
      <c r="W2560" s="3">
        <f>[1]!Table1[[#This Row],[Sales]]-[1]!Table1[[#This Row],[Cost]]-[1]!Table1[[#This Row],[Profit]]</f>
        <v>0</v>
      </c>
      <c r="X2560" s="3">
        <f>[1]!Table1[[#This Row],[Quantity]]*[1]!Table1[[#This Row],[Unit_Price]]</f>
        <v>7000</v>
      </c>
      <c r="Y2560" s="7">
        <f>[1]!Table1[[#This Row],[Gross_Sales]]*[1]!Table1[[#This Row],[Discount]]</f>
        <v>700</v>
      </c>
      <c r="Z2560" s="8">
        <f>[1]!Table1[[#This Row],[Gross_Sales]]*[1]!Table1[[#This Row],[Discount_amount]]</f>
        <v>4900000</v>
      </c>
      <c r="AA2560" s="6">
        <f>IFERROR([1]!Table1[[#This Row],[Profit]]/[1]!Table1[[#This Row],[Sales]],0)</f>
        <v>0.26984126984126983</v>
      </c>
      <c r="AB2560" s="3">
        <f>YEAR([1]!Table1[[#This Row],[Order_Date]])</f>
        <v>2025</v>
      </c>
      <c r="AC2560" s="3">
        <f>MONTH([1]!Table1[[#This Row],[Order_Date]])</f>
        <v>6</v>
      </c>
      <c r="AD2560" s="3" t="str">
        <f t="shared" si="117"/>
        <v>Jun</v>
      </c>
      <c r="AE2560" s="3" t="str">
        <f t="shared" si="118"/>
        <v>Q2</v>
      </c>
      <c r="AF2560" s="3" t="str">
        <f t="shared" si="119"/>
        <v>2025-Jun</v>
      </c>
      <c r="AG2560" s="3">
        <f>COUNTIF(C:C,Table1[[#This Row],[Customer_ID]])</f>
        <v>19</v>
      </c>
      <c r="AH2560" s="9" t="e">
        <f>IF([1]!Table1[[#This Row],[Customer_order_count]] &gt;= 10,"FREQUENT",IF([1]!Table1[[#This Row],[Customer_order_count]] &lt;= 10,"REGULAR","OCASSIONAL"))</f>
        <v>#REF!</v>
      </c>
    </row>
    <row r="2561" spans="1:34" x14ac:dyDescent="0.25">
      <c r="A2561" s="10" t="s">
        <v>3417</v>
      </c>
      <c r="B2561" s="11">
        <v>45933</v>
      </c>
      <c r="C2561" s="12" t="s">
        <v>3418</v>
      </c>
      <c r="D2561" s="13" t="s">
        <v>379</v>
      </c>
      <c r="E2561" s="13" t="s">
        <v>16</v>
      </c>
      <c r="F2561" s="14">
        <v>57</v>
      </c>
      <c r="G2561" s="12" t="s">
        <v>312</v>
      </c>
      <c r="H2561" s="12" t="s">
        <v>276</v>
      </c>
      <c r="I2561" s="12" t="s">
        <v>102</v>
      </c>
      <c r="J2561" s="12" t="s">
        <v>103</v>
      </c>
      <c r="K2561" s="12" t="s">
        <v>25</v>
      </c>
      <c r="L2561" s="14">
        <v>1</v>
      </c>
      <c r="M2561" s="14">
        <v>28000</v>
      </c>
      <c r="N2561" s="15">
        <v>0.2</v>
      </c>
      <c r="O2561" s="14">
        <v>22400</v>
      </c>
      <c r="P2561" s="14">
        <v>21000</v>
      </c>
      <c r="Q2561" s="5">
        <f>Table1[[#This Row],[Sales]]-Table1[[#This Row],[Cost]]</f>
        <v>1400</v>
      </c>
      <c r="R2561" s="12" t="s">
        <v>77</v>
      </c>
      <c r="S2561" s="12" t="s">
        <v>10</v>
      </c>
      <c r="T2561" s="12" t="s">
        <v>40</v>
      </c>
      <c r="U2561" s="12" t="s">
        <v>19</v>
      </c>
      <c r="V2561" s="6">
        <f>Table1[[#This Row],[Profit]]/Table1[[#This Row],[Sales]]</f>
        <v>6.25E-2</v>
      </c>
      <c r="W2561" s="12">
        <f>[1]!Table1[[#This Row],[Sales]]-[1]!Table1[[#This Row],[Cost]]-[1]!Table1[[#This Row],[Profit]]</f>
        <v>0</v>
      </c>
      <c r="X2561" s="12">
        <f>[1]!Table1[[#This Row],[Quantity]]*[1]!Table1[[#This Row],[Unit_Price]]</f>
        <v>28000</v>
      </c>
      <c r="Y2561" s="16">
        <f>[1]!Table1[[#This Row],[Gross_Sales]]*[1]!Table1[[#This Row],[Discount]]</f>
        <v>5600</v>
      </c>
      <c r="Z2561" s="17">
        <f>[1]!Table1[[#This Row],[Gross_Sales]]*[1]!Table1[[#This Row],[Discount_amount]]</f>
        <v>156800000</v>
      </c>
      <c r="AA2561" s="15">
        <f>IFERROR([1]!Table1[[#This Row],[Profit]]/[1]!Table1[[#This Row],[Sales]],0)</f>
        <v>6.25E-2</v>
      </c>
      <c r="AB2561" s="12">
        <f>YEAR([1]!Table1[[#This Row],[Order_Date]])</f>
        <v>2025</v>
      </c>
      <c r="AC2561" s="12">
        <f>MONTH([1]!Table1[[#This Row],[Order_Date]])</f>
        <v>10</v>
      </c>
      <c r="AD2561" s="12" t="str">
        <f t="shared" si="117"/>
        <v>Oct</v>
      </c>
      <c r="AE2561" s="12" t="str">
        <f t="shared" si="118"/>
        <v>Q4</v>
      </c>
      <c r="AF2561" s="12" t="str">
        <f t="shared" si="119"/>
        <v>2025-Oct</v>
      </c>
      <c r="AG2561" s="12">
        <f>COUNTIF(C:C,Table1[[#This Row],[Customer_ID]])</f>
        <v>1</v>
      </c>
      <c r="AH2561" s="18" t="e">
        <f>IF([1]!Table1[[#This Row],[Customer_order_count]] &gt;= 10,"FREQUENT",IF([1]!Table1[[#This Row],[Customer_order_count]] &lt;= 10,"REGULAR","OCASSIONAL"))</f>
        <v>#REF!</v>
      </c>
    </row>
    <row r="2562" spans="1:34" x14ac:dyDescent="0.25">
      <c r="A2562" s="1" t="s">
        <v>3419</v>
      </c>
      <c r="B2562" s="2">
        <v>45543</v>
      </c>
      <c r="C2562" s="3" t="s">
        <v>1464</v>
      </c>
      <c r="D2562" s="4" t="s">
        <v>1465</v>
      </c>
      <c r="E2562" s="4" t="s">
        <v>3</v>
      </c>
      <c r="F2562" s="5">
        <v>54</v>
      </c>
      <c r="G2562" s="3" t="s">
        <v>407</v>
      </c>
      <c r="H2562" s="3" t="s">
        <v>285</v>
      </c>
      <c r="I2562" s="3" t="s">
        <v>176</v>
      </c>
      <c r="J2562" s="3" t="s">
        <v>177</v>
      </c>
      <c r="K2562" s="3" t="s">
        <v>25</v>
      </c>
      <c r="L2562" s="5">
        <v>1</v>
      </c>
      <c r="M2562" s="5">
        <v>22000</v>
      </c>
      <c r="N2562" s="6">
        <v>0.1</v>
      </c>
      <c r="O2562" s="5">
        <v>19800</v>
      </c>
      <c r="P2562" s="5">
        <v>16500</v>
      </c>
      <c r="Q2562" s="5">
        <f>Table1[[#This Row],[Sales]]-Table1[[#This Row],[Cost]]</f>
        <v>3300</v>
      </c>
      <c r="R2562" s="3" t="s">
        <v>17</v>
      </c>
      <c r="S2562" s="3" t="s">
        <v>10</v>
      </c>
      <c r="T2562" s="3" t="s">
        <v>33</v>
      </c>
      <c r="U2562" s="3" t="s">
        <v>12</v>
      </c>
      <c r="V2562" s="6">
        <f>Table1[[#This Row],[Profit]]/Table1[[#This Row],[Sales]]</f>
        <v>0.16666666666666666</v>
      </c>
      <c r="W2562" s="3">
        <f>[1]!Table1[[#This Row],[Sales]]-[1]!Table1[[#This Row],[Cost]]-[1]!Table1[[#This Row],[Profit]]</f>
        <v>0</v>
      </c>
      <c r="X2562" s="3">
        <f>[1]!Table1[[#This Row],[Quantity]]*[1]!Table1[[#This Row],[Unit_Price]]</f>
        <v>22000</v>
      </c>
      <c r="Y2562" s="7">
        <f>[1]!Table1[[#This Row],[Gross_Sales]]*[1]!Table1[[#This Row],[Discount]]</f>
        <v>2200</v>
      </c>
      <c r="Z2562" s="8">
        <f>[1]!Table1[[#This Row],[Gross_Sales]]*[1]!Table1[[#This Row],[Discount_amount]]</f>
        <v>48400000</v>
      </c>
      <c r="AA2562" s="6">
        <f>IFERROR([1]!Table1[[#This Row],[Profit]]/[1]!Table1[[#This Row],[Sales]],0)</f>
        <v>0.16666666666666666</v>
      </c>
      <c r="AB2562" s="3">
        <f>YEAR([1]!Table1[[#This Row],[Order_Date]])</f>
        <v>2024</v>
      </c>
      <c r="AC2562" s="3">
        <f>MONTH([1]!Table1[[#This Row],[Order_Date]])</f>
        <v>9</v>
      </c>
      <c r="AD2562" s="3" t="str">
        <f t="shared" ref="AD2562:AD2625" si="120">TEXT(B:B,"mmm")</f>
        <v>Sep</v>
      </c>
      <c r="AE2562" s="3" t="str">
        <f t="shared" ref="AE2562:AE2625" si="121">"Q"&amp;ROUNDUP(MONTH(B2562)/3,0)</f>
        <v>Q3</v>
      </c>
      <c r="AF2562" s="3" t="str">
        <f t="shared" ref="AF2562:AF2625" si="122">TEXT(B:B,"yyyy-mmm")</f>
        <v>2024-Sep</v>
      </c>
      <c r="AG2562" s="3">
        <f>COUNTIF(C:C,Table1[[#This Row],[Customer_ID]])</f>
        <v>6</v>
      </c>
      <c r="AH2562" s="9" t="e">
        <f>IF([1]!Table1[[#This Row],[Customer_order_count]] &gt;= 10,"FREQUENT",IF([1]!Table1[[#This Row],[Customer_order_count]] &lt;= 10,"REGULAR","OCASSIONAL"))</f>
        <v>#REF!</v>
      </c>
    </row>
    <row r="2563" spans="1:34" x14ac:dyDescent="0.25">
      <c r="A2563" s="10" t="s">
        <v>3420</v>
      </c>
      <c r="B2563" s="11">
        <v>45517</v>
      </c>
      <c r="C2563" s="12" t="s">
        <v>528</v>
      </c>
      <c r="D2563" s="13" t="s">
        <v>375</v>
      </c>
      <c r="E2563" s="13" t="s">
        <v>16</v>
      </c>
      <c r="F2563" s="14">
        <v>44</v>
      </c>
      <c r="G2563" s="12" t="s">
        <v>312</v>
      </c>
      <c r="H2563" s="12" t="s">
        <v>276</v>
      </c>
      <c r="I2563" s="12" t="s">
        <v>6</v>
      </c>
      <c r="J2563" s="12" t="s">
        <v>7</v>
      </c>
      <c r="K2563" s="12" t="s">
        <v>8</v>
      </c>
      <c r="L2563" s="14">
        <v>1</v>
      </c>
      <c r="M2563" s="14">
        <v>7000</v>
      </c>
      <c r="N2563" s="15">
        <v>0.05</v>
      </c>
      <c r="O2563" s="14">
        <v>6650</v>
      </c>
      <c r="P2563" s="14">
        <v>5200</v>
      </c>
      <c r="Q2563" s="5">
        <f>Table1[[#This Row],[Sales]]-Table1[[#This Row],[Cost]]</f>
        <v>1450</v>
      </c>
      <c r="R2563" s="12" t="s">
        <v>26</v>
      </c>
      <c r="S2563" s="12" t="s">
        <v>10</v>
      </c>
      <c r="T2563" s="12" t="s">
        <v>33</v>
      </c>
      <c r="U2563" s="12" t="s">
        <v>19</v>
      </c>
      <c r="V2563" s="6">
        <f>Table1[[#This Row],[Profit]]/Table1[[#This Row],[Sales]]</f>
        <v>0.21804511278195488</v>
      </c>
      <c r="W2563" s="12">
        <f>[1]!Table1[[#This Row],[Sales]]-[1]!Table1[[#This Row],[Cost]]-[1]!Table1[[#This Row],[Profit]]</f>
        <v>0</v>
      </c>
      <c r="X2563" s="12">
        <f>[1]!Table1[[#This Row],[Quantity]]*[1]!Table1[[#This Row],[Unit_Price]]</f>
        <v>7000</v>
      </c>
      <c r="Y2563" s="16">
        <f>[1]!Table1[[#This Row],[Gross_Sales]]*[1]!Table1[[#This Row],[Discount]]</f>
        <v>350</v>
      </c>
      <c r="Z2563" s="17">
        <f>[1]!Table1[[#This Row],[Gross_Sales]]*[1]!Table1[[#This Row],[Discount_amount]]</f>
        <v>2450000</v>
      </c>
      <c r="AA2563" s="15">
        <f>IFERROR([1]!Table1[[#This Row],[Profit]]/[1]!Table1[[#This Row],[Sales]],0)</f>
        <v>0.21804511278195488</v>
      </c>
      <c r="AB2563" s="12">
        <f>YEAR([1]!Table1[[#This Row],[Order_Date]])</f>
        <v>2024</v>
      </c>
      <c r="AC2563" s="12">
        <f>MONTH([1]!Table1[[#This Row],[Order_Date]])</f>
        <v>8</v>
      </c>
      <c r="AD2563" s="12" t="str">
        <f t="shared" si="120"/>
        <v>Aug</v>
      </c>
      <c r="AE2563" s="12" t="str">
        <f t="shared" si="121"/>
        <v>Q3</v>
      </c>
      <c r="AF2563" s="12" t="str">
        <f t="shared" si="122"/>
        <v>2024-Aug</v>
      </c>
      <c r="AG2563" s="12">
        <f>COUNTIF(C:C,Table1[[#This Row],[Customer_ID]])</f>
        <v>6</v>
      </c>
      <c r="AH2563" s="18" t="e">
        <f>IF([1]!Table1[[#This Row],[Customer_order_count]] &gt;= 10,"FREQUENT",IF([1]!Table1[[#This Row],[Customer_order_count]] &lt;= 10,"REGULAR","OCASSIONAL"))</f>
        <v>#REF!</v>
      </c>
    </row>
    <row r="2564" spans="1:34" x14ac:dyDescent="0.25">
      <c r="A2564" s="1" t="s">
        <v>3421</v>
      </c>
      <c r="B2564" s="2">
        <v>45788</v>
      </c>
      <c r="C2564" s="3" t="s">
        <v>1754</v>
      </c>
      <c r="D2564" s="4" t="s">
        <v>509</v>
      </c>
      <c r="E2564" s="4" t="s">
        <v>3</v>
      </c>
      <c r="F2564" s="5">
        <v>21</v>
      </c>
      <c r="G2564" s="3" t="s">
        <v>280</v>
      </c>
      <c r="H2564" s="3" t="s">
        <v>270</v>
      </c>
      <c r="I2564" s="3" t="s">
        <v>305</v>
      </c>
      <c r="J2564" s="3" t="s">
        <v>306</v>
      </c>
      <c r="K2564" s="3" t="s">
        <v>91</v>
      </c>
      <c r="L2564" s="5">
        <v>1</v>
      </c>
      <c r="M2564" s="5">
        <v>8500</v>
      </c>
      <c r="N2564" s="6">
        <v>0.2</v>
      </c>
      <c r="O2564" s="5">
        <v>6800</v>
      </c>
      <c r="P2564" s="5">
        <v>6500</v>
      </c>
      <c r="Q2564" s="5">
        <f>Table1[[#This Row],[Sales]]-Table1[[#This Row],[Cost]]</f>
        <v>300</v>
      </c>
      <c r="R2564" s="3" t="s">
        <v>9</v>
      </c>
      <c r="S2564" s="3" t="s">
        <v>10</v>
      </c>
      <c r="T2564" s="3" t="s">
        <v>11</v>
      </c>
      <c r="U2564" s="3" t="s">
        <v>12</v>
      </c>
      <c r="V2564" s="6">
        <f>Table1[[#This Row],[Profit]]/Table1[[#This Row],[Sales]]</f>
        <v>4.4117647058823532E-2</v>
      </c>
      <c r="W2564" s="3">
        <f>[1]!Table1[[#This Row],[Sales]]-[1]!Table1[[#This Row],[Cost]]-[1]!Table1[[#This Row],[Profit]]</f>
        <v>0</v>
      </c>
      <c r="X2564" s="3">
        <f>[1]!Table1[[#This Row],[Quantity]]*[1]!Table1[[#This Row],[Unit_Price]]</f>
        <v>8500</v>
      </c>
      <c r="Y2564" s="7">
        <f>[1]!Table1[[#This Row],[Gross_Sales]]*[1]!Table1[[#This Row],[Discount]]</f>
        <v>1700</v>
      </c>
      <c r="Z2564" s="8">
        <f>[1]!Table1[[#This Row],[Gross_Sales]]*[1]!Table1[[#This Row],[Discount_amount]]</f>
        <v>14450000</v>
      </c>
      <c r="AA2564" s="6">
        <f>IFERROR([1]!Table1[[#This Row],[Profit]]/[1]!Table1[[#This Row],[Sales]],0)</f>
        <v>4.4117647058823532E-2</v>
      </c>
      <c r="AB2564" s="3">
        <f>YEAR([1]!Table1[[#This Row],[Order_Date]])</f>
        <v>2025</v>
      </c>
      <c r="AC2564" s="3">
        <f>MONTH([1]!Table1[[#This Row],[Order_Date]])</f>
        <v>5</v>
      </c>
      <c r="AD2564" s="3" t="str">
        <f t="shared" si="120"/>
        <v>May</v>
      </c>
      <c r="AE2564" s="3" t="str">
        <f t="shared" si="121"/>
        <v>Q2</v>
      </c>
      <c r="AF2564" s="3" t="str">
        <f t="shared" si="122"/>
        <v>2025-May</v>
      </c>
      <c r="AG2564" s="3">
        <f>COUNTIF(C:C,Table1[[#This Row],[Customer_ID]])</f>
        <v>9</v>
      </c>
      <c r="AH2564" s="9" t="e">
        <f>IF([1]!Table1[[#This Row],[Customer_order_count]] &gt;= 10,"FREQUENT",IF([1]!Table1[[#This Row],[Customer_order_count]] &lt;= 10,"REGULAR","OCASSIONAL"))</f>
        <v>#REF!</v>
      </c>
    </row>
    <row r="2565" spans="1:34" x14ac:dyDescent="0.25">
      <c r="A2565" s="10" t="s">
        <v>3422</v>
      </c>
      <c r="B2565" s="11">
        <v>45495</v>
      </c>
      <c r="C2565" s="12" t="s">
        <v>303</v>
      </c>
      <c r="D2565" s="12" t="s">
        <v>304</v>
      </c>
      <c r="E2565" s="12" t="s">
        <v>16</v>
      </c>
      <c r="F2565" s="12">
        <v>36</v>
      </c>
      <c r="G2565" s="12" t="s">
        <v>275</v>
      </c>
      <c r="H2565" s="12" t="s">
        <v>276</v>
      </c>
      <c r="I2565" s="12" t="s">
        <v>51</v>
      </c>
      <c r="J2565" s="12" t="s">
        <v>52</v>
      </c>
      <c r="K2565" s="12" t="s">
        <v>8</v>
      </c>
      <c r="L2565" s="12">
        <v>4</v>
      </c>
      <c r="M2565" s="12">
        <v>4500</v>
      </c>
      <c r="N2565" s="12">
        <v>0.05</v>
      </c>
      <c r="O2565" s="12">
        <v>17100</v>
      </c>
      <c r="P2565" s="12">
        <v>12800</v>
      </c>
      <c r="Q2565" s="5">
        <f>Table1[[#This Row],[Sales]]-Table1[[#This Row],[Cost]]</f>
        <v>4300</v>
      </c>
      <c r="R2565" s="12" t="s">
        <v>77</v>
      </c>
      <c r="S2565" s="12" t="s">
        <v>287</v>
      </c>
      <c r="T2565" s="12" t="s">
        <v>33</v>
      </c>
      <c r="U2565" s="12" t="s">
        <v>27</v>
      </c>
      <c r="V2565" s="6">
        <f>Table1[[#This Row],[Profit]]/Table1[[#This Row],[Sales]]</f>
        <v>0.25146198830409355</v>
      </c>
      <c r="W2565" s="12">
        <f>[1]!Table1[[#This Row],[Sales]]-[1]!Table1[[#This Row],[Cost]]-[1]!Table1[[#This Row],[Profit]]</f>
        <v>-25600</v>
      </c>
      <c r="X2565" s="12">
        <f>[1]!Table1[[#This Row],[Quantity]]*[1]!Table1[[#This Row],[Unit_Price]]</f>
        <v>18000</v>
      </c>
      <c r="Y2565" s="12">
        <f>[1]!Table1[[#This Row],[Gross_Sales]]*[1]!Table1[[#This Row],[Discount]]</f>
        <v>900</v>
      </c>
      <c r="Z2565" s="12">
        <f>[1]!Table1[[#This Row],[Gross_Sales]]*[1]!Table1[[#This Row],[Discount_amount]]</f>
        <v>16200000</v>
      </c>
      <c r="AA2565" s="12">
        <f>IFERROR([1]!Table1[[#This Row],[Profit]]/[1]!Table1[[#This Row],[Sales]],0)</f>
        <v>0.25146198830409355</v>
      </c>
      <c r="AB2565" s="12">
        <f>YEAR([1]!Table1[[#This Row],[Order_Date]])</f>
        <v>2024</v>
      </c>
      <c r="AC2565" s="12">
        <f>MONTH([1]!Table1[[#This Row],[Order_Date]])</f>
        <v>7</v>
      </c>
      <c r="AD2565" s="12" t="str">
        <f t="shared" si="120"/>
        <v>Jul</v>
      </c>
      <c r="AE2565" s="12" t="str">
        <f t="shared" si="121"/>
        <v>Q3</v>
      </c>
      <c r="AF2565" s="12" t="str">
        <f t="shared" si="122"/>
        <v>2024-Jul</v>
      </c>
      <c r="AG2565" s="12">
        <f>COUNTIF(C:C,Table1[[#This Row],[Customer_ID]])</f>
        <v>23</v>
      </c>
      <c r="AH2565" s="18" t="e">
        <f>IF([1]!Table1[[#This Row],[Customer_order_count]] &gt;= 10,"FREQUENT",IF([1]!Table1[[#This Row],[Customer_order_count]] &lt;= 10,"REGULAR","OCASSIONAL"))</f>
        <v>#REF!</v>
      </c>
    </row>
    <row r="2566" spans="1:34" x14ac:dyDescent="0.25">
      <c r="A2566" s="1" t="s">
        <v>3423</v>
      </c>
      <c r="B2566" s="2">
        <v>45511</v>
      </c>
      <c r="C2566" s="3" t="s">
        <v>3424</v>
      </c>
      <c r="D2566" s="4" t="s">
        <v>573</v>
      </c>
      <c r="E2566" s="4" t="s">
        <v>16</v>
      </c>
      <c r="F2566" s="5">
        <v>54</v>
      </c>
      <c r="G2566" s="3" t="s">
        <v>269</v>
      </c>
      <c r="H2566" s="3" t="s">
        <v>270</v>
      </c>
      <c r="I2566" s="3" t="s">
        <v>23</v>
      </c>
      <c r="J2566" s="3" t="s">
        <v>24</v>
      </c>
      <c r="K2566" s="3" t="s">
        <v>25</v>
      </c>
      <c r="L2566" s="5">
        <v>1</v>
      </c>
      <c r="M2566" s="5">
        <v>55000</v>
      </c>
      <c r="N2566" s="6">
        <v>0.05</v>
      </c>
      <c r="O2566" s="5">
        <v>52250</v>
      </c>
      <c r="P2566" s="5">
        <v>40000</v>
      </c>
      <c r="Q2566" s="5">
        <f>Table1[[#This Row],[Sales]]-Table1[[#This Row],[Cost]]</f>
        <v>12250</v>
      </c>
      <c r="R2566" s="3" t="s">
        <v>17</v>
      </c>
      <c r="S2566" s="3" t="s">
        <v>10</v>
      </c>
      <c r="T2566" s="3" t="s">
        <v>33</v>
      </c>
      <c r="U2566" s="3" t="s">
        <v>12</v>
      </c>
      <c r="V2566" s="6">
        <f>Table1[[#This Row],[Profit]]/Table1[[#This Row],[Sales]]</f>
        <v>0.23444976076555024</v>
      </c>
      <c r="W2566" s="3">
        <f>[1]!Table1[[#This Row],[Sales]]-[1]!Table1[[#This Row],[Cost]]-[1]!Table1[[#This Row],[Profit]]</f>
        <v>0</v>
      </c>
      <c r="X2566" s="3">
        <f>[1]!Table1[[#This Row],[Quantity]]*[1]!Table1[[#This Row],[Unit_Price]]</f>
        <v>55000</v>
      </c>
      <c r="Y2566" s="7">
        <f>[1]!Table1[[#This Row],[Gross_Sales]]*[1]!Table1[[#This Row],[Discount]]</f>
        <v>2750</v>
      </c>
      <c r="Z2566" s="8">
        <f>[1]!Table1[[#This Row],[Gross_Sales]]*[1]!Table1[[#This Row],[Discount_amount]]</f>
        <v>151250000</v>
      </c>
      <c r="AA2566" s="6">
        <f>IFERROR([1]!Table1[[#This Row],[Profit]]/[1]!Table1[[#This Row],[Sales]],0)</f>
        <v>0.23444976076555024</v>
      </c>
      <c r="AB2566" s="3">
        <f>YEAR([1]!Table1[[#This Row],[Order_Date]])</f>
        <v>2024</v>
      </c>
      <c r="AC2566" s="3">
        <f>MONTH([1]!Table1[[#This Row],[Order_Date]])</f>
        <v>8</v>
      </c>
      <c r="AD2566" s="3" t="str">
        <f t="shared" si="120"/>
        <v>Aug</v>
      </c>
      <c r="AE2566" s="3" t="str">
        <f t="shared" si="121"/>
        <v>Q3</v>
      </c>
      <c r="AF2566" s="3" t="str">
        <f t="shared" si="122"/>
        <v>2024-Aug</v>
      </c>
      <c r="AG2566" s="3">
        <f>COUNTIF(C:C,Table1[[#This Row],[Customer_ID]])</f>
        <v>1</v>
      </c>
      <c r="AH2566" s="9" t="e">
        <f>IF([1]!Table1[[#This Row],[Customer_order_count]] &gt;= 10,"FREQUENT",IF([1]!Table1[[#This Row],[Customer_order_count]] &lt;= 10,"REGULAR","OCASSIONAL"))</f>
        <v>#REF!</v>
      </c>
    </row>
    <row r="2567" spans="1:34" x14ac:dyDescent="0.25">
      <c r="A2567" s="10" t="s">
        <v>3425</v>
      </c>
      <c r="B2567" s="11">
        <v>45917</v>
      </c>
      <c r="C2567" s="12" t="s">
        <v>961</v>
      </c>
      <c r="D2567" s="13" t="s">
        <v>962</v>
      </c>
      <c r="E2567" s="13" t="s">
        <v>16</v>
      </c>
      <c r="F2567" s="14">
        <v>48</v>
      </c>
      <c r="G2567" s="12" t="s">
        <v>407</v>
      </c>
      <c r="H2567" s="12" t="s">
        <v>285</v>
      </c>
      <c r="I2567" s="12" t="s">
        <v>186</v>
      </c>
      <c r="J2567" s="12" t="s">
        <v>187</v>
      </c>
      <c r="K2567" s="12" t="s">
        <v>91</v>
      </c>
      <c r="L2567" s="14">
        <v>1</v>
      </c>
      <c r="M2567" s="14">
        <v>12000</v>
      </c>
      <c r="N2567" s="15">
        <v>0.15</v>
      </c>
      <c r="O2567" s="14">
        <v>10200</v>
      </c>
      <c r="P2567" s="14">
        <v>9000</v>
      </c>
      <c r="Q2567" s="5">
        <f>Table1[[#This Row],[Sales]]-Table1[[#This Row],[Cost]]</f>
        <v>1200</v>
      </c>
      <c r="R2567" s="12" t="s">
        <v>9</v>
      </c>
      <c r="S2567" s="12" t="s">
        <v>10</v>
      </c>
      <c r="T2567" s="12" t="s">
        <v>33</v>
      </c>
      <c r="U2567" s="12" t="s">
        <v>27</v>
      </c>
      <c r="V2567" s="6">
        <f>Table1[[#This Row],[Profit]]/Table1[[#This Row],[Sales]]</f>
        <v>0.11764705882352941</v>
      </c>
      <c r="W2567" s="12">
        <f>[1]!Table1[[#This Row],[Sales]]-[1]!Table1[[#This Row],[Cost]]-[1]!Table1[[#This Row],[Profit]]</f>
        <v>0</v>
      </c>
      <c r="X2567" s="12">
        <f>[1]!Table1[[#This Row],[Quantity]]*[1]!Table1[[#This Row],[Unit_Price]]</f>
        <v>12000</v>
      </c>
      <c r="Y2567" s="16">
        <f>[1]!Table1[[#This Row],[Gross_Sales]]*[1]!Table1[[#This Row],[Discount]]</f>
        <v>1800</v>
      </c>
      <c r="Z2567" s="17">
        <f>[1]!Table1[[#This Row],[Gross_Sales]]*[1]!Table1[[#This Row],[Discount_amount]]</f>
        <v>21600000</v>
      </c>
      <c r="AA2567" s="15">
        <f>IFERROR([1]!Table1[[#This Row],[Profit]]/[1]!Table1[[#This Row],[Sales]],0)</f>
        <v>0.11764705882352941</v>
      </c>
      <c r="AB2567" s="12">
        <f>YEAR([1]!Table1[[#This Row],[Order_Date]])</f>
        <v>2025</v>
      </c>
      <c r="AC2567" s="12">
        <f>MONTH([1]!Table1[[#This Row],[Order_Date]])</f>
        <v>9</v>
      </c>
      <c r="AD2567" s="12" t="str">
        <f t="shared" si="120"/>
        <v>Sep</v>
      </c>
      <c r="AE2567" s="12" t="str">
        <f t="shared" si="121"/>
        <v>Q3</v>
      </c>
      <c r="AF2567" s="12" t="str">
        <f t="shared" si="122"/>
        <v>2025-Sep</v>
      </c>
      <c r="AG2567" s="12">
        <f>COUNTIF(C:C,Table1[[#This Row],[Customer_ID]])</f>
        <v>14</v>
      </c>
      <c r="AH2567" s="18" t="e">
        <f>IF([1]!Table1[[#This Row],[Customer_order_count]] &gt;= 10,"FREQUENT",IF([1]!Table1[[#This Row],[Customer_order_count]] &lt;= 10,"REGULAR","OCASSIONAL"))</f>
        <v>#REF!</v>
      </c>
    </row>
    <row r="2568" spans="1:34" x14ac:dyDescent="0.25">
      <c r="A2568" s="1" t="s">
        <v>3426</v>
      </c>
      <c r="B2568" s="2">
        <v>45996</v>
      </c>
      <c r="C2568" s="3" t="s">
        <v>582</v>
      </c>
      <c r="D2568" s="4" t="s">
        <v>583</v>
      </c>
      <c r="E2568" s="4" t="s">
        <v>16</v>
      </c>
      <c r="F2568" s="5">
        <v>59</v>
      </c>
      <c r="G2568" s="3" t="s">
        <v>269</v>
      </c>
      <c r="H2568" s="3" t="s">
        <v>270</v>
      </c>
      <c r="I2568" s="3" t="s">
        <v>37</v>
      </c>
      <c r="J2568" s="3" t="s">
        <v>38</v>
      </c>
      <c r="K2568" s="3" t="s">
        <v>39</v>
      </c>
      <c r="L2568" s="5">
        <v>1</v>
      </c>
      <c r="M2568" s="5">
        <v>900</v>
      </c>
      <c r="N2568" s="6">
        <v>0.1</v>
      </c>
      <c r="O2568" s="5">
        <v>810</v>
      </c>
      <c r="P2568" s="5">
        <v>550</v>
      </c>
      <c r="Q2568" s="5">
        <f>Table1[[#This Row],[Sales]]-Table1[[#This Row],[Cost]]</f>
        <v>260</v>
      </c>
      <c r="R2568" s="3" t="s">
        <v>17</v>
      </c>
      <c r="S2568" s="3" t="s">
        <v>10</v>
      </c>
      <c r="T2568" s="3" t="s">
        <v>40</v>
      </c>
      <c r="U2568" s="3" t="s">
        <v>19</v>
      </c>
      <c r="V2568" s="6">
        <f>Table1[[#This Row],[Profit]]/Table1[[#This Row],[Sales]]</f>
        <v>0.32098765432098764</v>
      </c>
      <c r="W2568" s="3">
        <f>[1]!Table1[[#This Row],[Sales]]-[1]!Table1[[#This Row],[Cost]]-[1]!Table1[[#This Row],[Profit]]</f>
        <v>0</v>
      </c>
      <c r="X2568" s="3">
        <f>[1]!Table1[[#This Row],[Quantity]]*[1]!Table1[[#This Row],[Unit_Price]]</f>
        <v>900</v>
      </c>
      <c r="Y2568" s="7">
        <f>[1]!Table1[[#This Row],[Gross_Sales]]*[1]!Table1[[#This Row],[Discount]]</f>
        <v>90</v>
      </c>
      <c r="Z2568" s="8">
        <f>[1]!Table1[[#This Row],[Gross_Sales]]*[1]!Table1[[#This Row],[Discount_amount]]</f>
        <v>81000</v>
      </c>
      <c r="AA2568" s="6">
        <f>IFERROR([1]!Table1[[#This Row],[Profit]]/[1]!Table1[[#This Row],[Sales]],0)</f>
        <v>0.32098765432098764</v>
      </c>
      <c r="AB2568" s="3">
        <f>YEAR([1]!Table1[[#This Row],[Order_Date]])</f>
        <v>2025</v>
      </c>
      <c r="AC2568" s="3">
        <f>MONTH([1]!Table1[[#This Row],[Order_Date]])</f>
        <v>12</v>
      </c>
      <c r="AD2568" s="3" t="str">
        <f t="shared" si="120"/>
        <v>Dec</v>
      </c>
      <c r="AE2568" s="3" t="str">
        <f t="shared" si="121"/>
        <v>Q4</v>
      </c>
      <c r="AF2568" s="3" t="str">
        <f t="shared" si="122"/>
        <v>2025-Dec</v>
      </c>
      <c r="AG2568" s="3">
        <f>COUNTIF(C:C,Table1[[#This Row],[Customer_ID]])</f>
        <v>4</v>
      </c>
      <c r="AH2568" s="9" t="e">
        <f>IF([1]!Table1[[#This Row],[Customer_order_count]] &gt;= 10,"FREQUENT",IF([1]!Table1[[#This Row],[Customer_order_count]] &lt;= 10,"REGULAR","OCASSIONAL"))</f>
        <v>#REF!</v>
      </c>
    </row>
    <row r="2569" spans="1:34" x14ac:dyDescent="0.25">
      <c r="A2569" s="10" t="s">
        <v>3427</v>
      </c>
      <c r="B2569" s="11">
        <v>45532</v>
      </c>
      <c r="C2569" s="12" t="s">
        <v>470</v>
      </c>
      <c r="D2569" s="13" t="s">
        <v>471</v>
      </c>
      <c r="E2569" s="13" t="s">
        <v>3</v>
      </c>
      <c r="F2569" s="14">
        <v>20</v>
      </c>
      <c r="G2569" s="12" t="s">
        <v>290</v>
      </c>
      <c r="H2569" s="12" t="s">
        <v>276</v>
      </c>
      <c r="I2569" s="12" t="s">
        <v>51</v>
      </c>
      <c r="J2569" s="12" t="s">
        <v>52</v>
      </c>
      <c r="K2569" s="12" t="s">
        <v>8</v>
      </c>
      <c r="L2569" s="14">
        <v>1</v>
      </c>
      <c r="M2569" s="14">
        <v>4500</v>
      </c>
      <c r="N2569" s="15">
        <v>0.1</v>
      </c>
      <c r="O2569" s="14">
        <v>4050</v>
      </c>
      <c r="P2569" s="14">
        <v>3200</v>
      </c>
      <c r="Q2569" s="5">
        <f>Table1[[#This Row],[Sales]]-Table1[[#This Row],[Cost]]</f>
        <v>850</v>
      </c>
      <c r="R2569" s="12" t="s">
        <v>26</v>
      </c>
      <c r="S2569" s="12" t="s">
        <v>10</v>
      </c>
      <c r="T2569" s="12" t="s">
        <v>33</v>
      </c>
      <c r="U2569" s="12" t="s">
        <v>27</v>
      </c>
      <c r="V2569" s="6">
        <f>Table1[[#This Row],[Profit]]/Table1[[#This Row],[Sales]]</f>
        <v>0.20987654320987653</v>
      </c>
      <c r="W2569" s="12">
        <f>[1]!Table1[[#This Row],[Sales]]-[1]!Table1[[#This Row],[Cost]]-[1]!Table1[[#This Row],[Profit]]</f>
        <v>0</v>
      </c>
      <c r="X2569" s="12">
        <f>[1]!Table1[[#This Row],[Quantity]]*[1]!Table1[[#This Row],[Unit_Price]]</f>
        <v>4500</v>
      </c>
      <c r="Y2569" s="16">
        <f>[1]!Table1[[#This Row],[Gross_Sales]]*[1]!Table1[[#This Row],[Discount]]</f>
        <v>450</v>
      </c>
      <c r="Z2569" s="17">
        <f>[1]!Table1[[#This Row],[Gross_Sales]]*[1]!Table1[[#This Row],[Discount_amount]]</f>
        <v>2025000</v>
      </c>
      <c r="AA2569" s="15">
        <f>IFERROR([1]!Table1[[#This Row],[Profit]]/[1]!Table1[[#This Row],[Sales]],0)</f>
        <v>0.20987654320987653</v>
      </c>
      <c r="AB2569" s="12">
        <f>YEAR([1]!Table1[[#This Row],[Order_Date]])</f>
        <v>2024</v>
      </c>
      <c r="AC2569" s="12">
        <f>MONTH([1]!Table1[[#This Row],[Order_Date]])</f>
        <v>8</v>
      </c>
      <c r="AD2569" s="12" t="str">
        <f t="shared" si="120"/>
        <v>Aug</v>
      </c>
      <c r="AE2569" s="12" t="str">
        <f t="shared" si="121"/>
        <v>Q3</v>
      </c>
      <c r="AF2569" s="12" t="str">
        <f t="shared" si="122"/>
        <v>2024-Aug</v>
      </c>
      <c r="AG2569" s="12">
        <f>COUNTIF(C:C,Table1[[#This Row],[Customer_ID]])</f>
        <v>7</v>
      </c>
      <c r="AH2569" s="18" t="e">
        <f>IF([1]!Table1[[#This Row],[Customer_order_count]] &gt;= 10,"FREQUENT",IF([1]!Table1[[#This Row],[Customer_order_count]] &lt;= 10,"REGULAR","OCASSIONAL"))</f>
        <v>#REF!</v>
      </c>
    </row>
    <row r="2570" spans="1:34" x14ac:dyDescent="0.25">
      <c r="A2570" s="1" t="s">
        <v>3428</v>
      </c>
      <c r="B2570" s="2">
        <v>45476</v>
      </c>
      <c r="C2570" s="3" t="s">
        <v>399</v>
      </c>
      <c r="D2570" s="4" t="s">
        <v>15</v>
      </c>
      <c r="E2570" s="4" t="s">
        <v>3</v>
      </c>
      <c r="F2570" s="5">
        <v>24</v>
      </c>
      <c r="G2570" s="3" t="s">
        <v>269</v>
      </c>
      <c r="H2570" s="3" t="s">
        <v>270</v>
      </c>
      <c r="I2570" s="3" t="s">
        <v>344</v>
      </c>
      <c r="J2570" s="3" t="s">
        <v>345</v>
      </c>
      <c r="K2570" s="3" t="s">
        <v>39</v>
      </c>
      <c r="L2570" s="5">
        <v>1</v>
      </c>
      <c r="M2570" s="5">
        <v>2200</v>
      </c>
      <c r="N2570" s="6">
        <v>0</v>
      </c>
      <c r="O2570" s="5">
        <v>2200</v>
      </c>
      <c r="P2570" s="5">
        <v>1400</v>
      </c>
      <c r="Q2570" s="5">
        <f>Table1[[#This Row],[Sales]]-Table1[[#This Row],[Cost]]</f>
        <v>800</v>
      </c>
      <c r="R2570" s="3" t="s">
        <v>77</v>
      </c>
      <c r="S2570" s="3" t="s">
        <v>10</v>
      </c>
      <c r="T2570" s="3" t="s">
        <v>33</v>
      </c>
      <c r="U2570" s="3" t="s">
        <v>12</v>
      </c>
      <c r="V2570" s="6">
        <f>Table1[[#This Row],[Profit]]/Table1[[#This Row],[Sales]]</f>
        <v>0.36363636363636365</v>
      </c>
      <c r="W2570" s="3">
        <f>[1]!Table1[[#This Row],[Sales]]-[1]!Table1[[#This Row],[Cost]]-[1]!Table1[[#This Row],[Profit]]</f>
        <v>0</v>
      </c>
      <c r="X2570" s="3">
        <f>[1]!Table1[[#This Row],[Quantity]]*[1]!Table1[[#This Row],[Unit_Price]]</f>
        <v>2200</v>
      </c>
      <c r="Y2570" s="7">
        <f>[1]!Table1[[#This Row],[Gross_Sales]]*[1]!Table1[[#This Row],[Discount]]</f>
        <v>0</v>
      </c>
      <c r="Z2570" s="8">
        <f>[1]!Table1[[#This Row],[Gross_Sales]]*[1]!Table1[[#This Row],[Discount_amount]]</f>
        <v>0</v>
      </c>
      <c r="AA2570" s="6">
        <f>IFERROR([1]!Table1[[#This Row],[Profit]]/[1]!Table1[[#This Row],[Sales]],0)</f>
        <v>0.36363636363636365</v>
      </c>
      <c r="AB2570" s="3">
        <f>YEAR([1]!Table1[[#This Row],[Order_Date]])</f>
        <v>2024</v>
      </c>
      <c r="AC2570" s="3">
        <f>MONTH([1]!Table1[[#This Row],[Order_Date]])</f>
        <v>7</v>
      </c>
      <c r="AD2570" s="3" t="str">
        <f t="shared" si="120"/>
        <v>Jul</v>
      </c>
      <c r="AE2570" s="3" t="str">
        <f t="shared" si="121"/>
        <v>Q3</v>
      </c>
      <c r="AF2570" s="3" t="str">
        <f t="shared" si="122"/>
        <v>2024-Jul</v>
      </c>
      <c r="AG2570" s="3">
        <f>COUNTIF(C:C,Table1[[#This Row],[Customer_ID]])</f>
        <v>14</v>
      </c>
      <c r="AH2570" s="9" t="e">
        <f>IF([1]!Table1[[#This Row],[Customer_order_count]] &gt;= 10,"FREQUENT",IF([1]!Table1[[#This Row],[Customer_order_count]] &lt;= 10,"REGULAR","OCASSIONAL"))</f>
        <v>#REF!</v>
      </c>
    </row>
    <row r="2571" spans="1:34" x14ac:dyDescent="0.25">
      <c r="A2571" s="10" t="s">
        <v>203</v>
      </c>
      <c r="B2571" s="11">
        <v>45976</v>
      </c>
      <c r="C2571" s="12" t="s">
        <v>112</v>
      </c>
      <c r="D2571" s="13" t="s">
        <v>113</v>
      </c>
      <c r="E2571" s="13" t="s">
        <v>16</v>
      </c>
      <c r="F2571" s="14">
        <v>39</v>
      </c>
      <c r="G2571" s="12" t="s">
        <v>4</v>
      </c>
      <c r="H2571" s="12" t="s">
        <v>5</v>
      </c>
      <c r="I2571" s="12" t="s">
        <v>143</v>
      </c>
      <c r="J2571" s="12" t="s">
        <v>144</v>
      </c>
      <c r="K2571" s="12" t="s">
        <v>76</v>
      </c>
      <c r="L2571" s="14">
        <v>2</v>
      </c>
      <c r="M2571" s="14">
        <v>700</v>
      </c>
      <c r="N2571" s="15">
        <v>0.05</v>
      </c>
      <c r="O2571" s="14">
        <v>1330</v>
      </c>
      <c r="P2571" s="14">
        <v>1140</v>
      </c>
      <c r="Q2571" s="5">
        <f>Table1[[#This Row],[Sales]]-Table1[[#This Row],[Cost]]</f>
        <v>190</v>
      </c>
      <c r="R2571" s="12" t="s">
        <v>17</v>
      </c>
      <c r="S2571" s="12" t="s">
        <v>10</v>
      </c>
      <c r="T2571" s="12" t="s">
        <v>40</v>
      </c>
      <c r="U2571" s="12" t="s">
        <v>19</v>
      </c>
      <c r="V2571" s="6">
        <f>Table1[[#This Row],[Profit]]/Table1[[#This Row],[Sales]]</f>
        <v>0.14285714285714285</v>
      </c>
      <c r="W2571" s="12">
        <f>[1]!Table1[[#This Row],[Sales]]-[1]!Table1[[#This Row],[Cost]]-[1]!Table1[[#This Row],[Profit]]</f>
        <v>0</v>
      </c>
      <c r="X2571" s="12">
        <f>[1]!Table1[[#This Row],[Quantity]]*[1]!Table1[[#This Row],[Unit_Price]]</f>
        <v>1400</v>
      </c>
      <c r="Y2571" s="16">
        <f>[1]!Table1[[#This Row],[Gross_Sales]]*[1]!Table1[[#This Row],[Discount]]</f>
        <v>70</v>
      </c>
      <c r="Z2571" s="17">
        <f>[1]!Table1[[#This Row],[Gross_Sales]]*[1]!Table1[[#This Row],[Discount_amount]]</f>
        <v>98000</v>
      </c>
      <c r="AA2571" s="15">
        <f>IFERROR([1]!Table1[[#This Row],[Profit]]/[1]!Table1[[#This Row],[Sales]],0)</f>
        <v>0.14285714285714285</v>
      </c>
      <c r="AB2571" s="12">
        <f>YEAR([1]!Table1[[#This Row],[Order_Date]])</f>
        <v>2025</v>
      </c>
      <c r="AC2571" s="12">
        <f>MONTH([1]!Table1[[#This Row],[Order_Date]])</f>
        <v>11</v>
      </c>
      <c r="AD2571" s="12" t="str">
        <f t="shared" si="120"/>
        <v>Nov</v>
      </c>
      <c r="AE2571" s="12" t="str">
        <f t="shared" si="121"/>
        <v>Q4</v>
      </c>
      <c r="AF2571" s="12" t="str">
        <f t="shared" si="122"/>
        <v>2025-Nov</v>
      </c>
      <c r="AG2571" s="12">
        <f>COUNTIF(C:C,Table1[[#This Row],[Customer_ID]])</f>
        <v>6</v>
      </c>
      <c r="AH2571" s="18" t="e">
        <f>IF([1]!Table1[[#This Row],[Customer_order_count]] &gt;= 10,"FREQUENT",IF([1]!Table1[[#This Row],[Customer_order_count]] &lt;= 10,"REGULAR","OCASSIONAL"))</f>
        <v>#REF!</v>
      </c>
    </row>
    <row r="2572" spans="1:34" x14ac:dyDescent="0.25">
      <c r="A2572" s="1" t="s">
        <v>3429</v>
      </c>
      <c r="B2572" s="2">
        <v>45904</v>
      </c>
      <c r="C2572" s="3" t="s">
        <v>556</v>
      </c>
      <c r="D2572" s="4" t="s">
        <v>557</v>
      </c>
      <c r="E2572" s="4" t="s">
        <v>16</v>
      </c>
      <c r="F2572" s="5">
        <v>25</v>
      </c>
      <c r="G2572" s="3" t="s">
        <v>269</v>
      </c>
      <c r="H2572" s="3" t="s">
        <v>270</v>
      </c>
      <c r="I2572" s="3" t="s">
        <v>264</v>
      </c>
      <c r="J2572" s="3" t="s">
        <v>265</v>
      </c>
      <c r="K2572" s="3" t="s">
        <v>46</v>
      </c>
      <c r="L2572" s="5">
        <v>1</v>
      </c>
      <c r="M2572" s="5">
        <v>800</v>
      </c>
      <c r="N2572" s="6">
        <v>0</v>
      </c>
      <c r="O2572" s="5">
        <v>800</v>
      </c>
      <c r="P2572" s="5">
        <v>500</v>
      </c>
      <c r="Q2572" s="5">
        <f>Table1[[#This Row],[Sales]]-Table1[[#This Row],[Cost]]</f>
        <v>300</v>
      </c>
      <c r="R2572" s="3" t="s">
        <v>17</v>
      </c>
      <c r="S2572" s="3" t="s">
        <v>10</v>
      </c>
      <c r="T2572" s="3" t="s">
        <v>33</v>
      </c>
      <c r="U2572" s="3" t="s">
        <v>12</v>
      </c>
      <c r="V2572" s="6">
        <f>Table1[[#This Row],[Profit]]/Table1[[#This Row],[Sales]]</f>
        <v>0.375</v>
      </c>
      <c r="W2572" s="3">
        <f>[1]!Table1[[#This Row],[Sales]]-[1]!Table1[[#This Row],[Cost]]-[1]!Table1[[#This Row],[Profit]]</f>
        <v>0</v>
      </c>
      <c r="X2572" s="3">
        <f>[1]!Table1[[#This Row],[Quantity]]*[1]!Table1[[#This Row],[Unit_Price]]</f>
        <v>800</v>
      </c>
      <c r="Y2572" s="7">
        <f>[1]!Table1[[#This Row],[Gross_Sales]]*[1]!Table1[[#This Row],[Discount]]</f>
        <v>0</v>
      </c>
      <c r="Z2572" s="8">
        <f>[1]!Table1[[#This Row],[Gross_Sales]]*[1]!Table1[[#This Row],[Discount_amount]]</f>
        <v>0</v>
      </c>
      <c r="AA2572" s="6">
        <f>IFERROR([1]!Table1[[#This Row],[Profit]]/[1]!Table1[[#This Row],[Sales]],0)</f>
        <v>0.375</v>
      </c>
      <c r="AB2572" s="3">
        <f>YEAR([1]!Table1[[#This Row],[Order_Date]])</f>
        <v>2025</v>
      </c>
      <c r="AC2572" s="3">
        <f>MONTH([1]!Table1[[#This Row],[Order_Date]])</f>
        <v>9</v>
      </c>
      <c r="AD2572" s="3" t="str">
        <f t="shared" si="120"/>
        <v>Sep</v>
      </c>
      <c r="AE2572" s="3" t="str">
        <f t="shared" si="121"/>
        <v>Q3</v>
      </c>
      <c r="AF2572" s="3" t="str">
        <f t="shared" si="122"/>
        <v>2025-Sep</v>
      </c>
      <c r="AG2572" s="3">
        <f>COUNTIF(C:C,Table1[[#This Row],[Customer_ID]])</f>
        <v>11</v>
      </c>
      <c r="AH2572" s="9" t="e">
        <f>IF([1]!Table1[[#This Row],[Customer_order_count]] &gt;= 10,"FREQUENT",IF([1]!Table1[[#This Row],[Customer_order_count]] &lt;= 10,"REGULAR","OCASSIONAL"))</f>
        <v>#REF!</v>
      </c>
    </row>
    <row r="2573" spans="1:34" x14ac:dyDescent="0.25">
      <c r="A2573" s="10" t="s">
        <v>3430</v>
      </c>
      <c r="B2573" s="11">
        <v>45516</v>
      </c>
      <c r="C2573" s="12" t="s">
        <v>768</v>
      </c>
      <c r="D2573" s="12" t="s">
        <v>769</v>
      </c>
      <c r="E2573" s="12" t="s">
        <v>3</v>
      </c>
      <c r="F2573" s="12">
        <v>57</v>
      </c>
      <c r="G2573" s="12" t="s">
        <v>312</v>
      </c>
      <c r="H2573" s="12" t="s">
        <v>276</v>
      </c>
      <c r="I2573" s="12" t="s">
        <v>31</v>
      </c>
      <c r="J2573" s="12" t="s">
        <v>32</v>
      </c>
      <c r="K2573" s="12" t="s">
        <v>25</v>
      </c>
      <c r="L2573" s="12">
        <v>2</v>
      </c>
      <c r="M2573" s="12">
        <v>5000</v>
      </c>
      <c r="N2573" s="12">
        <v>0.1</v>
      </c>
      <c r="O2573" s="12">
        <v>0</v>
      </c>
      <c r="P2573" s="12">
        <v>7000</v>
      </c>
      <c r="Q2573" s="5">
        <f>Table1[[#This Row],[Sales]]-Table1[[#This Row],[Cost]]</f>
        <v>-7000</v>
      </c>
      <c r="R2573" s="12" t="s">
        <v>98</v>
      </c>
      <c r="S2573" s="12" t="s">
        <v>291</v>
      </c>
      <c r="T2573" s="12" t="s">
        <v>33</v>
      </c>
      <c r="U2573" s="12" t="s">
        <v>19</v>
      </c>
      <c r="V2573" s="3" t="e">
        <f>Table1[[#This Row],[Profit]]/Table1[[#This Row],[Sales]]</f>
        <v>#DIV/0!</v>
      </c>
      <c r="W2573" s="12">
        <f>[1]!Table1[[#This Row],[Sales]]-[1]!Table1[[#This Row],[Cost]]-[1]!Table1[[#This Row],[Profit]]</f>
        <v>-7000</v>
      </c>
      <c r="X2573" s="12">
        <f>[1]!Table1[[#This Row],[Quantity]]*[1]!Table1[[#This Row],[Unit_Price]]</f>
        <v>10000</v>
      </c>
      <c r="Y2573" s="12">
        <f>[1]!Table1[[#This Row],[Gross_Sales]]*[1]!Table1[[#This Row],[Discount]]</f>
        <v>1000</v>
      </c>
      <c r="Z2573" s="12">
        <f>[1]!Table1[[#This Row],[Gross_Sales]]*[1]!Table1[[#This Row],[Discount_amount]]</f>
        <v>10000000</v>
      </c>
      <c r="AA2573" s="12">
        <f>IFERROR([1]!Table1[[#This Row],[Profit]]/[1]!Table1[[#This Row],[Sales]],0)</f>
        <v>0</v>
      </c>
      <c r="AB2573" s="12">
        <f>YEAR([1]!Table1[[#This Row],[Order_Date]])</f>
        <v>2024</v>
      </c>
      <c r="AC2573" s="12">
        <f>MONTH([1]!Table1[[#This Row],[Order_Date]])</f>
        <v>8</v>
      </c>
      <c r="AD2573" s="12" t="str">
        <f t="shared" si="120"/>
        <v>Aug</v>
      </c>
      <c r="AE2573" s="12" t="str">
        <f t="shared" si="121"/>
        <v>Q3</v>
      </c>
      <c r="AF2573" s="12" t="str">
        <f t="shared" si="122"/>
        <v>2024-Aug</v>
      </c>
      <c r="AG2573" s="12">
        <f>COUNTIF(C:C,Table1[[#This Row],[Customer_ID]])</f>
        <v>4</v>
      </c>
      <c r="AH2573" s="18" t="e">
        <f>IF([1]!Table1[[#This Row],[Customer_order_count]] &gt;= 10,"FREQUENT",IF([1]!Table1[[#This Row],[Customer_order_count]] &lt;= 10,"REGULAR","OCASSIONAL"))</f>
        <v>#REF!</v>
      </c>
    </row>
    <row r="2574" spans="1:34" x14ac:dyDescent="0.25">
      <c r="A2574" s="1" t="s">
        <v>3431</v>
      </c>
      <c r="B2574" s="2">
        <v>45586</v>
      </c>
      <c r="C2574" s="3" t="s">
        <v>3181</v>
      </c>
      <c r="D2574" s="4" t="s">
        <v>357</v>
      </c>
      <c r="E2574" s="4" t="s">
        <v>3</v>
      </c>
      <c r="F2574" s="5">
        <v>46</v>
      </c>
      <c r="G2574" s="3" t="s">
        <v>275</v>
      </c>
      <c r="H2574" s="3" t="s">
        <v>276</v>
      </c>
      <c r="I2574" s="3" t="s">
        <v>44</v>
      </c>
      <c r="J2574" s="3" t="s">
        <v>45</v>
      </c>
      <c r="K2574" s="3" t="s">
        <v>46</v>
      </c>
      <c r="L2574" s="5">
        <v>4</v>
      </c>
      <c r="M2574" s="5">
        <v>2500</v>
      </c>
      <c r="N2574" s="6">
        <v>0.1</v>
      </c>
      <c r="O2574" s="5">
        <v>9000</v>
      </c>
      <c r="P2574" s="5">
        <v>6000</v>
      </c>
      <c r="Q2574" s="5">
        <f>Table1[[#This Row],[Sales]]-Table1[[#This Row],[Cost]]</f>
        <v>3000</v>
      </c>
      <c r="R2574" s="3" t="s">
        <v>98</v>
      </c>
      <c r="S2574" s="3" t="s">
        <v>10</v>
      </c>
      <c r="T2574" s="3" t="s">
        <v>40</v>
      </c>
      <c r="U2574" s="3" t="s">
        <v>19</v>
      </c>
      <c r="V2574" s="6">
        <f>Table1[[#This Row],[Profit]]/Table1[[#This Row],[Sales]]</f>
        <v>0.33333333333333331</v>
      </c>
      <c r="W2574" s="3">
        <f>[1]!Table1[[#This Row],[Sales]]-[1]!Table1[[#This Row],[Cost]]-[1]!Table1[[#This Row],[Profit]]</f>
        <v>0</v>
      </c>
      <c r="X2574" s="3">
        <f>[1]!Table1[[#This Row],[Quantity]]*[1]!Table1[[#This Row],[Unit_Price]]</f>
        <v>10000</v>
      </c>
      <c r="Y2574" s="7">
        <f>[1]!Table1[[#This Row],[Gross_Sales]]*[1]!Table1[[#This Row],[Discount]]</f>
        <v>1000</v>
      </c>
      <c r="Z2574" s="8">
        <f>[1]!Table1[[#This Row],[Gross_Sales]]*[1]!Table1[[#This Row],[Discount_amount]]</f>
        <v>10000000</v>
      </c>
      <c r="AA2574" s="6">
        <f>IFERROR([1]!Table1[[#This Row],[Profit]]/[1]!Table1[[#This Row],[Sales]],0)</f>
        <v>0.33333333333333331</v>
      </c>
      <c r="AB2574" s="3">
        <f>YEAR([1]!Table1[[#This Row],[Order_Date]])</f>
        <v>2024</v>
      </c>
      <c r="AC2574" s="3">
        <f>MONTH([1]!Table1[[#This Row],[Order_Date]])</f>
        <v>10</v>
      </c>
      <c r="AD2574" s="3" t="str">
        <f t="shared" si="120"/>
        <v>Oct</v>
      </c>
      <c r="AE2574" s="3" t="str">
        <f t="shared" si="121"/>
        <v>Q4</v>
      </c>
      <c r="AF2574" s="3" t="str">
        <f t="shared" si="122"/>
        <v>2024-Oct</v>
      </c>
      <c r="AG2574" s="3">
        <f>COUNTIF(C:C,Table1[[#This Row],[Customer_ID]])</f>
        <v>4</v>
      </c>
      <c r="AH2574" s="9" t="e">
        <f>IF([1]!Table1[[#This Row],[Customer_order_count]] &gt;= 10,"FREQUENT",IF([1]!Table1[[#This Row],[Customer_order_count]] &lt;= 10,"REGULAR","OCASSIONAL"))</f>
        <v>#REF!</v>
      </c>
    </row>
    <row r="2575" spans="1:34" x14ac:dyDescent="0.25">
      <c r="A2575" s="10" t="s">
        <v>3432</v>
      </c>
      <c r="B2575" s="11">
        <v>45970</v>
      </c>
      <c r="C2575" s="12" t="s">
        <v>977</v>
      </c>
      <c r="D2575" s="13" t="s">
        <v>651</v>
      </c>
      <c r="E2575" s="13" t="s">
        <v>3</v>
      </c>
      <c r="F2575" s="14">
        <v>58</v>
      </c>
      <c r="G2575" s="12" t="s">
        <v>407</v>
      </c>
      <c r="H2575" s="12" t="s">
        <v>285</v>
      </c>
      <c r="I2575" s="12" t="s">
        <v>44</v>
      </c>
      <c r="J2575" s="12" t="s">
        <v>45</v>
      </c>
      <c r="K2575" s="12" t="s">
        <v>46</v>
      </c>
      <c r="L2575" s="14">
        <v>1</v>
      </c>
      <c r="M2575" s="14">
        <v>2500</v>
      </c>
      <c r="N2575" s="15">
        <v>0.1</v>
      </c>
      <c r="O2575" s="14">
        <v>2250</v>
      </c>
      <c r="P2575" s="14">
        <v>1500</v>
      </c>
      <c r="Q2575" s="5">
        <f>Table1[[#This Row],[Sales]]-Table1[[#This Row],[Cost]]</f>
        <v>750</v>
      </c>
      <c r="R2575" s="12" t="s">
        <v>26</v>
      </c>
      <c r="S2575" s="12" t="s">
        <v>10</v>
      </c>
      <c r="T2575" s="12" t="s">
        <v>40</v>
      </c>
      <c r="U2575" s="12" t="s">
        <v>19</v>
      </c>
      <c r="V2575" s="6">
        <f>Table1[[#This Row],[Profit]]/Table1[[#This Row],[Sales]]</f>
        <v>0.33333333333333331</v>
      </c>
      <c r="W2575" s="12">
        <f>[1]!Table1[[#This Row],[Sales]]-[1]!Table1[[#This Row],[Cost]]-[1]!Table1[[#This Row],[Profit]]</f>
        <v>0</v>
      </c>
      <c r="X2575" s="12">
        <f>[1]!Table1[[#This Row],[Quantity]]*[1]!Table1[[#This Row],[Unit_Price]]</f>
        <v>2500</v>
      </c>
      <c r="Y2575" s="16">
        <f>[1]!Table1[[#This Row],[Gross_Sales]]*[1]!Table1[[#This Row],[Discount]]</f>
        <v>250</v>
      </c>
      <c r="Z2575" s="17">
        <f>[1]!Table1[[#This Row],[Gross_Sales]]*[1]!Table1[[#This Row],[Discount_amount]]</f>
        <v>625000</v>
      </c>
      <c r="AA2575" s="15">
        <f>IFERROR([1]!Table1[[#This Row],[Profit]]/[1]!Table1[[#This Row],[Sales]],0)</f>
        <v>0.33333333333333331</v>
      </c>
      <c r="AB2575" s="12">
        <f>YEAR([1]!Table1[[#This Row],[Order_Date]])</f>
        <v>2025</v>
      </c>
      <c r="AC2575" s="12">
        <f>MONTH([1]!Table1[[#This Row],[Order_Date]])</f>
        <v>11</v>
      </c>
      <c r="AD2575" s="12" t="str">
        <f t="shared" si="120"/>
        <v>Nov</v>
      </c>
      <c r="AE2575" s="12" t="str">
        <f t="shared" si="121"/>
        <v>Q4</v>
      </c>
      <c r="AF2575" s="12" t="str">
        <f t="shared" si="122"/>
        <v>2025-Nov</v>
      </c>
      <c r="AG2575" s="12">
        <f>COUNTIF(C:C,Table1[[#This Row],[Customer_ID]])</f>
        <v>3</v>
      </c>
      <c r="AH2575" s="18" t="e">
        <f>IF([1]!Table1[[#This Row],[Customer_order_count]] &gt;= 10,"FREQUENT",IF([1]!Table1[[#This Row],[Customer_order_count]] &lt;= 10,"REGULAR","OCASSIONAL"))</f>
        <v>#REF!</v>
      </c>
    </row>
    <row r="2576" spans="1:34" x14ac:dyDescent="0.25">
      <c r="A2576" s="1" t="s">
        <v>3433</v>
      </c>
      <c r="B2576" s="2">
        <v>45618</v>
      </c>
      <c r="C2576" s="3" t="s">
        <v>545</v>
      </c>
      <c r="D2576" s="4" t="s">
        <v>546</v>
      </c>
      <c r="E2576" s="4" t="s">
        <v>16</v>
      </c>
      <c r="F2576" s="5">
        <v>21</v>
      </c>
      <c r="G2576" s="3" t="s">
        <v>339</v>
      </c>
      <c r="H2576" s="3" t="s">
        <v>285</v>
      </c>
      <c r="I2576" s="3" t="s">
        <v>6</v>
      </c>
      <c r="J2576" s="3" t="s">
        <v>7</v>
      </c>
      <c r="K2576" s="3" t="s">
        <v>8</v>
      </c>
      <c r="L2576" s="5">
        <v>1</v>
      </c>
      <c r="M2576" s="5">
        <v>7000</v>
      </c>
      <c r="N2576" s="6">
        <v>0.05</v>
      </c>
      <c r="O2576" s="5">
        <v>6650</v>
      </c>
      <c r="P2576" s="5">
        <v>5200</v>
      </c>
      <c r="Q2576" s="5">
        <f>Table1[[#This Row],[Sales]]-Table1[[#This Row],[Cost]]</f>
        <v>1450</v>
      </c>
      <c r="R2576" s="3" t="s">
        <v>26</v>
      </c>
      <c r="S2576" s="3" t="s">
        <v>10</v>
      </c>
      <c r="T2576" s="3" t="s">
        <v>40</v>
      </c>
      <c r="U2576" s="3" t="s">
        <v>27</v>
      </c>
      <c r="V2576" s="6">
        <f>Table1[[#This Row],[Profit]]/Table1[[#This Row],[Sales]]</f>
        <v>0.21804511278195488</v>
      </c>
      <c r="W2576" s="3">
        <f>[1]!Table1[[#This Row],[Sales]]-[1]!Table1[[#This Row],[Cost]]-[1]!Table1[[#This Row],[Profit]]</f>
        <v>0</v>
      </c>
      <c r="X2576" s="3">
        <f>[1]!Table1[[#This Row],[Quantity]]*[1]!Table1[[#This Row],[Unit_Price]]</f>
        <v>7000</v>
      </c>
      <c r="Y2576" s="7">
        <f>[1]!Table1[[#This Row],[Gross_Sales]]*[1]!Table1[[#This Row],[Discount]]</f>
        <v>350</v>
      </c>
      <c r="Z2576" s="8">
        <f>[1]!Table1[[#This Row],[Gross_Sales]]*[1]!Table1[[#This Row],[Discount_amount]]</f>
        <v>2450000</v>
      </c>
      <c r="AA2576" s="6">
        <f>IFERROR([1]!Table1[[#This Row],[Profit]]/[1]!Table1[[#This Row],[Sales]],0)</f>
        <v>0.21804511278195488</v>
      </c>
      <c r="AB2576" s="3">
        <f>YEAR([1]!Table1[[#This Row],[Order_Date]])</f>
        <v>2024</v>
      </c>
      <c r="AC2576" s="3">
        <f>MONTH([1]!Table1[[#This Row],[Order_Date]])</f>
        <v>11</v>
      </c>
      <c r="AD2576" s="3" t="str">
        <f t="shared" si="120"/>
        <v>Nov</v>
      </c>
      <c r="AE2576" s="3" t="str">
        <f t="shared" si="121"/>
        <v>Q4</v>
      </c>
      <c r="AF2576" s="3" t="str">
        <f t="shared" si="122"/>
        <v>2024-Nov</v>
      </c>
      <c r="AG2576" s="3">
        <f>COUNTIF(C:C,Table1[[#This Row],[Customer_ID]])</f>
        <v>17</v>
      </c>
      <c r="AH2576" s="9" t="e">
        <f>IF([1]!Table1[[#This Row],[Customer_order_count]] &gt;= 10,"FREQUENT",IF([1]!Table1[[#This Row],[Customer_order_count]] &lt;= 10,"REGULAR","OCASSIONAL"))</f>
        <v>#REF!</v>
      </c>
    </row>
    <row r="2577" spans="1:34" x14ac:dyDescent="0.25">
      <c r="A2577" s="10" t="s">
        <v>3434</v>
      </c>
      <c r="B2577" s="11">
        <v>46013</v>
      </c>
      <c r="C2577" s="12" t="s">
        <v>3435</v>
      </c>
      <c r="D2577" s="13" t="s">
        <v>731</v>
      </c>
      <c r="E2577" s="13" t="s">
        <v>3</v>
      </c>
      <c r="F2577" s="14">
        <v>56</v>
      </c>
      <c r="G2577" s="12" t="s">
        <v>290</v>
      </c>
      <c r="H2577" s="12" t="s">
        <v>276</v>
      </c>
      <c r="I2577" s="12" t="s">
        <v>176</v>
      </c>
      <c r="J2577" s="12" t="s">
        <v>177</v>
      </c>
      <c r="K2577" s="12" t="s">
        <v>25</v>
      </c>
      <c r="L2577" s="14">
        <v>2</v>
      </c>
      <c r="M2577" s="14">
        <v>22000</v>
      </c>
      <c r="N2577" s="15">
        <v>0.1</v>
      </c>
      <c r="O2577" s="14">
        <v>39600</v>
      </c>
      <c r="P2577" s="14">
        <v>33000</v>
      </c>
      <c r="Q2577" s="5">
        <f>Table1[[#This Row],[Sales]]-Table1[[#This Row],[Cost]]</f>
        <v>6600</v>
      </c>
      <c r="R2577" s="12" t="s">
        <v>9</v>
      </c>
      <c r="S2577" s="12" t="s">
        <v>10</v>
      </c>
      <c r="T2577" s="12" t="s">
        <v>40</v>
      </c>
      <c r="U2577" s="12" t="s">
        <v>12</v>
      </c>
      <c r="V2577" s="6">
        <f>Table1[[#This Row],[Profit]]/Table1[[#This Row],[Sales]]</f>
        <v>0.16666666666666666</v>
      </c>
      <c r="W2577" s="12">
        <f>[1]!Table1[[#This Row],[Sales]]-[1]!Table1[[#This Row],[Cost]]-[1]!Table1[[#This Row],[Profit]]</f>
        <v>0</v>
      </c>
      <c r="X2577" s="12">
        <f>[1]!Table1[[#This Row],[Quantity]]*[1]!Table1[[#This Row],[Unit_Price]]</f>
        <v>44000</v>
      </c>
      <c r="Y2577" s="16">
        <f>[1]!Table1[[#This Row],[Gross_Sales]]*[1]!Table1[[#This Row],[Discount]]</f>
        <v>4400</v>
      </c>
      <c r="Z2577" s="17">
        <f>[1]!Table1[[#This Row],[Gross_Sales]]*[1]!Table1[[#This Row],[Discount_amount]]</f>
        <v>193600000</v>
      </c>
      <c r="AA2577" s="15">
        <f>IFERROR([1]!Table1[[#This Row],[Profit]]/[1]!Table1[[#This Row],[Sales]],0)</f>
        <v>0.16666666666666666</v>
      </c>
      <c r="AB2577" s="12">
        <f>YEAR([1]!Table1[[#This Row],[Order_Date]])</f>
        <v>2025</v>
      </c>
      <c r="AC2577" s="12">
        <f>MONTH([1]!Table1[[#This Row],[Order_Date]])</f>
        <v>12</v>
      </c>
      <c r="AD2577" s="12" t="str">
        <f t="shared" si="120"/>
        <v>Dec</v>
      </c>
      <c r="AE2577" s="12" t="str">
        <f t="shared" si="121"/>
        <v>Q4</v>
      </c>
      <c r="AF2577" s="12" t="str">
        <f t="shared" si="122"/>
        <v>2025-Dec</v>
      </c>
      <c r="AG2577" s="12">
        <f>COUNTIF(C:C,Table1[[#This Row],[Customer_ID]])</f>
        <v>4</v>
      </c>
      <c r="AH2577" s="18" t="e">
        <f>IF([1]!Table1[[#This Row],[Customer_order_count]] &gt;= 10,"FREQUENT",IF([1]!Table1[[#This Row],[Customer_order_count]] &lt;= 10,"REGULAR","OCASSIONAL"))</f>
        <v>#REF!</v>
      </c>
    </row>
    <row r="2578" spans="1:34" x14ac:dyDescent="0.25">
      <c r="A2578" s="1" t="s">
        <v>3436</v>
      </c>
      <c r="B2578" s="2">
        <v>45792</v>
      </c>
      <c r="C2578" s="3" t="s">
        <v>388</v>
      </c>
      <c r="D2578" s="4" t="s">
        <v>389</v>
      </c>
      <c r="E2578" s="4" t="s">
        <v>3</v>
      </c>
      <c r="F2578" s="5">
        <v>41</v>
      </c>
      <c r="G2578" s="3" t="s">
        <v>280</v>
      </c>
      <c r="H2578" s="3" t="s">
        <v>270</v>
      </c>
      <c r="I2578" s="3" t="s">
        <v>56</v>
      </c>
      <c r="J2578" s="3" t="s">
        <v>57</v>
      </c>
      <c r="K2578" s="3" t="s">
        <v>58</v>
      </c>
      <c r="L2578" s="5">
        <v>2</v>
      </c>
      <c r="M2578" s="5">
        <v>1200</v>
      </c>
      <c r="N2578" s="6">
        <v>0.1</v>
      </c>
      <c r="O2578" s="5">
        <v>2160</v>
      </c>
      <c r="P2578" s="5">
        <v>1600</v>
      </c>
      <c r="Q2578" s="5">
        <f>Table1[[#This Row],[Sales]]-Table1[[#This Row],[Cost]]</f>
        <v>560</v>
      </c>
      <c r="R2578" s="3" t="s">
        <v>17</v>
      </c>
      <c r="S2578" s="3" t="s">
        <v>10</v>
      </c>
      <c r="T2578" s="3" t="s">
        <v>11</v>
      </c>
      <c r="U2578" s="3" t="s">
        <v>12</v>
      </c>
      <c r="V2578" s="6">
        <f>Table1[[#This Row],[Profit]]/Table1[[#This Row],[Sales]]</f>
        <v>0.25925925925925924</v>
      </c>
      <c r="W2578" s="3">
        <f>[1]!Table1[[#This Row],[Sales]]-[1]!Table1[[#This Row],[Cost]]-[1]!Table1[[#This Row],[Profit]]</f>
        <v>0</v>
      </c>
      <c r="X2578" s="3">
        <f>[1]!Table1[[#This Row],[Quantity]]*[1]!Table1[[#This Row],[Unit_Price]]</f>
        <v>2400</v>
      </c>
      <c r="Y2578" s="7">
        <f>[1]!Table1[[#This Row],[Gross_Sales]]*[1]!Table1[[#This Row],[Discount]]</f>
        <v>240</v>
      </c>
      <c r="Z2578" s="8">
        <f>[1]!Table1[[#This Row],[Gross_Sales]]*[1]!Table1[[#This Row],[Discount_amount]]</f>
        <v>576000</v>
      </c>
      <c r="AA2578" s="6">
        <f>IFERROR([1]!Table1[[#This Row],[Profit]]/[1]!Table1[[#This Row],[Sales]],0)</f>
        <v>0.25925925925925924</v>
      </c>
      <c r="AB2578" s="3">
        <f>YEAR([1]!Table1[[#This Row],[Order_Date]])</f>
        <v>2025</v>
      </c>
      <c r="AC2578" s="3">
        <f>MONTH([1]!Table1[[#This Row],[Order_Date]])</f>
        <v>5</v>
      </c>
      <c r="AD2578" s="3" t="str">
        <f t="shared" si="120"/>
        <v>May</v>
      </c>
      <c r="AE2578" s="3" t="str">
        <f t="shared" si="121"/>
        <v>Q2</v>
      </c>
      <c r="AF2578" s="3" t="str">
        <f t="shared" si="122"/>
        <v>2025-May</v>
      </c>
      <c r="AG2578" s="3">
        <f>COUNTIF(C:C,Table1[[#This Row],[Customer_ID]])</f>
        <v>9</v>
      </c>
      <c r="AH2578" s="9" t="e">
        <f>IF([1]!Table1[[#This Row],[Customer_order_count]] &gt;= 10,"FREQUENT",IF([1]!Table1[[#This Row],[Customer_order_count]] &lt;= 10,"REGULAR","OCASSIONAL"))</f>
        <v>#REF!</v>
      </c>
    </row>
    <row r="2579" spans="1:34" x14ac:dyDescent="0.25">
      <c r="A2579" s="10" t="s">
        <v>3437</v>
      </c>
      <c r="B2579" s="11">
        <v>45589</v>
      </c>
      <c r="C2579" s="12" t="s">
        <v>3438</v>
      </c>
      <c r="D2579" s="12" t="s">
        <v>224</v>
      </c>
      <c r="E2579" s="12" t="s">
        <v>3</v>
      </c>
      <c r="F2579" s="12">
        <v>60</v>
      </c>
      <c r="G2579" s="12" t="s">
        <v>4</v>
      </c>
      <c r="H2579" s="12" t="s">
        <v>5</v>
      </c>
      <c r="I2579" s="12" t="s">
        <v>37</v>
      </c>
      <c r="J2579" s="12" t="s">
        <v>38</v>
      </c>
      <c r="K2579" s="12" t="s">
        <v>39</v>
      </c>
      <c r="L2579" s="12">
        <v>2</v>
      </c>
      <c r="M2579" s="12">
        <v>900</v>
      </c>
      <c r="N2579" s="12">
        <v>0.05</v>
      </c>
      <c r="O2579" s="12">
        <v>0</v>
      </c>
      <c r="P2579" s="12">
        <v>1100</v>
      </c>
      <c r="Q2579" s="5">
        <f>Table1[[#This Row],[Sales]]-Table1[[#This Row],[Cost]]</f>
        <v>-1100</v>
      </c>
      <c r="R2579" s="12" t="s">
        <v>17</v>
      </c>
      <c r="S2579" s="12" t="s">
        <v>291</v>
      </c>
      <c r="T2579" s="12" t="s">
        <v>40</v>
      </c>
      <c r="U2579" s="12" t="s">
        <v>19</v>
      </c>
      <c r="V2579" s="3" t="e">
        <f>Table1[[#This Row],[Profit]]/Table1[[#This Row],[Sales]]</f>
        <v>#DIV/0!</v>
      </c>
      <c r="W2579" s="12">
        <f>[1]!Table1[[#This Row],[Sales]]-[1]!Table1[[#This Row],[Cost]]-[1]!Table1[[#This Row],[Profit]]</f>
        <v>-1100</v>
      </c>
      <c r="X2579" s="12">
        <f>[1]!Table1[[#This Row],[Quantity]]*[1]!Table1[[#This Row],[Unit_Price]]</f>
        <v>1800</v>
      </c>
      <c r="Y2579" s="12">
        <f>[1]!Table1[[#This Row],[Gross_Sales]]*[1]!Table1[[#This Row],[Discount]]</f>
        <v>90</v>
      </c>
      <c r="Z2579" s="12">
        <f>[1]!Table1[[#This Row],[Gross_Sales]]*[1]!Table1[[#This Row],[Discount_amount]]</f>
        <v>162000</v>
      </c>
      <c r="AA2579" s="12">
        <f>IFERROR([1]!Table1[[#This Row],[Profit]]/[1]!Table1[[#This Row],[Sales]],0)</f>
        <v>0</v>
      </c>
      <c r="AB2579" s="12">
        <f>YEAR([1]!Table1[[#This Row],[Order_Date]])</f>
        <v>2024</v>
      </c>
      <c r="AC2579" s="12">
        <f>MONTH([1]!Table1[[#This Row],[Order_Date]])</f>
        <v>10</v>
      </c>
      <c r="AD2579" s="12" t="str">
        <f t="shared" si="120"/>
        <v>Oct</v>
      </c>
      <c r="AE2579" s="12" t="str">
        <f t="shared" si="121"/>
        <v>Q4</v>
      </c>
      <c r="AF2579" s="12" t="str">
        <f t="shared" si="122"/>
        <v>2024-Oct</v>
      </c>
      <c r="AG2579" s="12">
        <f>COUNTIF(C:C,Table1[[#This Row],[Customer_ID]])</f>
        <v>1</v>
      </c>
      <c r="AH2579" s="18" t="e">
        <f>IF([1]!Table1[[#This Row],[Customer_order_count]] &gt;= 10,"FREQUENT",IF([1]!Table1[[#This Row],[Customer_order_count]] &lt;= 10,"REGULAR","OCASSIONAL"))</f>
        <v>#REF!</v>
      </c>
    </row>
    <row r="2580" spans="1:34" x14ac:dyDescent="0.25">
      <c r="A2580" s="1" t="s">
        <v>3439</v>
      </c>
      <c r="B2580" s="2">
        <v>45710</v>
      </c>
      <c r="C2580" s="3" t="s">
        <v>953</v>
      </c>
      <c r="D2580" s="4" t="s">
        <v>501</v>
      </c>
      <c r="E2580" s="4" t="s">
        <v>16</v>
      </c>
      <c r="F2580" s="5">
        <v>23</v>
      </c>
      <c r="G2580" s="3" t="s">
        <v>312</v>
      </c>
      <c r="H2580" s="3" t="s">
        <v>276</v>
      </c>
      <c r="I2580" s="3" t="s">
        <v>102</v>
      </c>
      <c r="J2580" s="3" t="s">
        <v>103</v>
      </c>
      <c r="K2580" s="3" t="s">
        <v>25</v>
      </c>
      <c r="L2580" s="5">
        <v>4</v>
      </c>
      <c r="M2580" s="5">
        <v>28000</v>
      </c>
      <c r="N2580" s="6">
        <v>0.05</v>
      </c>
      <c r="O2580" s="5">
        <v>106400</v>
      </c>
      <c r="P2580" s="5">
        <v>84000</v>
      </c>
      <c r="Q2580" s="5">
        <f>Table1[[#This Row],[Sales]]-Table1[[#This Row],[Cost]]</f>
        <v>22400</v>
      </c>
      <c r="R2580" s="3" t="s">
        <v>17</v>
      </c>
      <c r="S2580" s="3" t="s">
        <v>10</v>
      </c>
      <c r="T2580" s="3" t="s">
        <v>18</v>
      </c>
      <c r="U2580" s="3" t="s">
        <v>27</v>
      </c>
      <c r="V2580" s="6">
        <f>Table1[[#This Row],[Profit]]/Table1[[#This Row],[Sales]]</f>
        <v>0.21052631578947367</v>
      </c>
      <c r="W2580" s="3">
        <f>[1]!Table1[[#This Row],[Sales]]-[1]!Table1[[#This Row],[Cost]]-[1]!Table1[[#This Row],[Profit]]</f>
        <v>0</v>
      </c>
      <c r="X2580" s="3">
        <f>[1]!Table1[[#This Row],[Quantity]]*[1]!Table1[[#This Row],[Unit_Price]]</f>
        <v>112000</v>
      </c>
      <c r="Y2580" s="7">
        <f>[1]!Table1[[#This Row],[Gross_Sales]]*[1]!Table1[[#This Row],[Discount]]</f>
        <v>5600</v>
      </c>
      <c r="Z2580" s="8">
        <f>[1]!Table1[[#This Row],[Gross_Sales]]*[1]!Table1[[#This Row],[Discount_amount]]</f>
        <v>627200000</v>
      </c>
      <c r="AA2580" s="6">
        <f>IFERROR([1]!Table1[[#This Row],[Profit]]/[1]!Table1[[#This Row],[Sales]],0)</f>
        <v>0.21052631578947367</v>
      </c>
      <c r="AB2580" s="3">
        <f>YEAR([1]!Table1[[#This Row],[Order_Date]])</f>
        <v>2025</v>
      </c>
      <c r="AC2580" s="3">
        <f>MONTH([1]!Table1[[#This Row],[Order_Date]])</f>
        <v>2</v>
      </c>
      <c r="AD2580" s="3" t="str">
        <f t="shared" si="120"/>
        <v>Feb</v>
      </c>
      <c r="AE2580" s="3" t="str">
        <f t="shared" si="121"/>
        <v>Q1</v>
      </c>
      <c r="AF2580" s="3" t="str">
        <f t="shared" si="122"/>
        <v>2025-Feb</v>
      </c>
      <c r="AG2580" s="3">
        <f>COUNTIF(C:C,Table1[[#This Row],[Customer_ID]])</f>
        <v>19</v>
      </c>
      <c r="AH2580" s="9" t="e">
        <f>IF([1]!Table1[[#This Row],[Customer_order_count]] &gt;= 10,"FREQUENT",IF([1]!Table1[[#This Row],[Customer_order_count]] &lt;= 10,"REGULAR","OCASSIONAL"))</f>
        <v>#REF!</v>
      </c>
    </row>
    <row r="2581" spans="1:34" x14ac:dyDescent="0.25">
      <c r="A2581" s="10" t="s">
        <v>3440</v>
      </c>
      <c r="B2581" s="11">
        <v>45983</v>
      </c>
      <c r="C2581" s="12" t="s">
        <v>489</v>
      </c>
      <c r="D2581" s="13" t="s">
        <v>490</v>
      </c>
      <c r="E2581" s="13" t="s">
        <v>3</v>
      </c>
      <c r="F2581" s="14">
        <v>26</v>
      </c>
      <c r="G2581" s="12" t="s">
        <v>339</v>
      </c>
      <c r="H2581" s="12" t="s">
        <v>285</v>
      </c>
      <c r="I2581" s="12" t="s">
        <v>68</v>
      </c>
      <c r="J2581" s="12" t="s">
        <v>69</v>
      </c>
      <c r="K2581" s="12" t="s">
        <v>39</v>
      </c>
      <c r="L2581" s="14">
        <v>3</v>
      </c>
      <c r="M2581" s="14">
        <v>3500</v>
      </c>
      <c r="N2581" s="15">
        <v>0.05</v>
      </c>
      <c r="O2581" s="14">
        <v>9975</v>
      </c>
      <c r="P2581" s="14">
        <v>6900</v>
      </c>
      <c r="Q2581" s="5">
        <f>Table1[[#This Row],[Sales]]-Table1[[#This Row],[Cost]]</f>
        <v>3075</v>
      </c>
      <c r="R2581" s="12" t="s">
        <v>17</v>
      </c>
      <c r="S2581" s="12" t="s">
        <v>10</v>
      </c>
      <c r="T2581" s="12" t="s">
        <v>40</v>
      </c>
      <c r="U2581" s="12" t="s">
        <v>27</v>
      </c>
      <c r="V2581" s="6">
        <f>Table1[[#This Row],[Profit]]/Table1[[#This Row],[Sales]]</f>
        <v>0.30827067669172931</v>
      </c>
      <c r="W2581" s="12">
        <f>[1]!Table1[[#This Row],[Sales]]-[1]!Table1[[#This Row],[Cost]]-[1]!Table1[[#This Row],[Profit]]</f>
        <v>0</v>
      </c>
      <c r="X2581" s="12">
        <f>[1]!Table1[[#This Row],[Quantity]]*[1]!Table1[[#This Row],[Unit_Price]]</f>
        <v>10500</v>
      </c>
      <c r="Y2581" s="16">
        <f>[1]!Table1[[#This Row],[Gross_Sales]]*[1]!Table1[[#This Row],[Discount]]</f>
        <v>525</v>
      </c>
      <c r="Z2581" s="17">
        <f>[1]!Table1[[#This Row],[Gross_Sales]]*[1]!Table1[[#This Row],[Discount_amount]]</f>
        <v>5512500</v>
      </c>
      <c r="AA2581" s="15">
        <f>IFERROR([1]!Table1[[#This Row],[Profit]]/[1]!Table1[[#This Row],[Sales]],0)</f>
        <v>0.30827067669172931</v>
      </c>
      <c r="AB2581" s="12">
        <f>YEAR([1]!Table1[[#This Row],[Order_Date]])</f>
        <v>2025</v>
      </c>
      <c r="AC2581" s="12">
        <f>MONTH([1]!Table1[[#This Row],[Order_Date]])</f>
        <v>11</v>
      </c>
      <c r="AD2581" s="12" t="str">
        <f t="shared" si="120"/>
        <v>Nov</v>
      </c>
      <c r="AE2581" s="12" t="str">
        <f t="shared" si="121"/>
        <v>Q4</v>
      </c>
      <c r="AF2581" s="12" t="str">
        <f t="shared" si="122"/>
        <v>2025-Nov</v>
      </c>
      <c r="AG2581" s="12">
        <f>COUNTIF(C:C,Table1[[#This Row],[Customer_ID]])</f>
        <v>26</v>
      </c>
      <c r="AH2581" s="18" t="e">
        <f>IF([1]!Table1[[#This Row],[Customer_order_count]] &gt;= 10,"FREQUENT",IF([1]!Table1[[#This Row],[Customer_order_count]] &lt;= 10,"REGULAR","OCASSIONAL"))</f>
        <v>#REF!</v>
      </c>
    </row>
    <row r="2582" spans="1:34" x14ac:dyDescent="0.25">
      <c r="A2582" s="1" t="s">
        <v>3441</v>
      </c>
      <c r="B2582" s="2">
        <v>45727</v>
      </c>
      <c r="C2582" s="3" t="s">
        <v>486</v>
      </c>
      <c r="D2582" s="4" t="s">
        <v>487</v>
      </c>
      <c r="E2582" s="4" t="s">
        <v>3</v>
      </c>
      <c r="F2582" s="5">
        <v>59</v>
      </c>
      <c r="G2582" s="3" t="s">
        <v>407</v>
      </c>
      <c r="H2582" s="3" t="s">
        <v>285</v>
      </c>
      <c r="I2582" s="3" t="s">
        <v>95</v>
      </c>
      <c r="J2582" s="3" t="s">
        <v>96</v>
      </c>
      <c r="K2582" s="3" t="s">
        <v>46</v>
      </c>
      <c r="L2582" s="5">
        <v>1</v>
      </c>
      <c r="M2582" s="5">
        <v>600</v>
      </c>
      <c r="N2582" s="6">
        <v>0.05</v>
      </c>
      <c r="O2582" s="5">
        <v>570</v>
      </c>
      <c r="P2582" s="5">
        <v>380</v>
      </c>
      <c r="Q2582" s="5">
        <f>Table1[[#This Row],[Sales]]-Table1[[#This Row],[Cost]]</f>
        <v>190</v>
      </c>
      <c r="R2582" s="3" t="s">
        <v>26</v>
      </c>
      <c r="S2582" s="3" t="s">
        <v>10</v>
      </c>
      <c r="T2582" s="3" t="s">
        <v>18</v>
      </c>
      <c r="U2582" s="3" t="s">
        <v>12</v>
      </c>
      <c r="V2582" s="6">
        <f>Table1[[#This Row],[Profit]]/Table1[[#This Row],[Sales]]</f>
        <v>0.33333333333333331</v>
      </c>
      <c r="W2582" s="3">
        <f>[1]!Table1[[#This Row],[Sales]]-[1]!Table1[[#This Row],[Cost]]-[1]!Table1[[#This Row],[Profit]]</f>
        <v>0</v>
      </c>
      <c r="X2582" s="3">
        <f>[1]!Table1[[#This Row],[Quantity]]*[1]!Table1[[#This Row],[Unit_Price]]</f>
        <v>600</v>
      </c>
      <c r="Y2582" s="7">
        <f>[1]!Table1[[#This Row],[Gross_Sales]]*[1]!Table1[[#This Row],[Discount]]</f>
        <v>30</v>
      </c>
      <c r="Z2582" s="8">
        <f>[1]!Table1[[#This Row],[Gross_Sales]]*[1]!Table1[[#This Row],[Discount_amount]]</f>
        <v>18000</v>
      </c>
      <c r="AA2582" s="6">
        <f>IFERROR([1]!Table1[[#This Row],[Profit]]/[1]!Table1[[#This Row],[Sales]],0)</f>
        <v>0.33333333333333331</v>
      </c>
      <c r="AB2582" s="3">
        <f>YEAR([1]!Table1[[#This Row],[Order_Date]])</f>
        <v>2025</v>
      </c>
      <c r="AC2582" s="3">
        <f>MONTH([1]!Table1[[#This Row],[Order_Date]])</f>
        <v>3</v>
      </c>
      <c r="AD2582" s="3" t="str">
        <f t="shared" si="120"/>
        <v>Mar</v>
      </c>
      <c r="AE2582" s="3" t="str">
        <f t="shared" si="121"/>
        <v>Q1</v>
      </c>
      <c r="AF2582" s="3" t="str">
        <f t="shared" si="122"/>
        <v>2025-Mar</v>
      </c>
      <c r="AG2582" s="3">
        <f>COUNTIF(C:C,Table1[[#This Row],[Customer_ID]])</f>
        <v>10</v>
      </c>
      <c r="AH2582" s="9" t="e">
        <f>IF([1]!Table1[[#This Row],[Customer_order_count]] &gt;= 10,"FREQUENT",IF([1]!Table1[[#This Row],[Customer_order_count]] &lt;= 10,"REGULAR","OCASSIONAL"))</f>
        <v>#REF!</v>
      </c>
    </row>
    <row r="2583" spans="1:34" x14ac:dyDescent="0.25">
      <c r="A2583" s="10" t="s">
        <v>3442</v>
      </c>
      <c r="B2583" s="11">
        <v>45789</v>
      </c>
      <c r="C2583" s="12" t="s">
        <v>997</v>
      </c>
      <c r="D2583" s="13" t="s">
        <v>477</v>
      </c>
      <c r="E2583" s="13" t="s">
        <v>16</v>
      </c>
      <c r="F2583" s="14">
        <v>47</v>
      </c>
      <c r="G2583" s="12" t="s">
        <v>312</v>
      </c>
      <c r="H2583" s="12" t="s">
        <v>276</v>
      </c>
      <c r="I2583" s="12" t="s">
        <v>89</v>
      </c>
      <c r="J2583" s="12" t="s">
        <v>90</v>
      </c>
      <c r="K2583" s="12" t="s">
        <v>91</v>
      </c>
      <c r="L2583" s="14">
        <v>1</v>
      </c>
      <c r="M2583" s="14">
        <v>35000</v>
      </c>
      <c r="N2583" s="15">
        <v>0.1</v>
      </c>
      <c r="O2583" s="14">
        <v>31500</v>
      </c>
      <c r="P2583" s="14">
        <v>27000</v>
      </c>
      <c r="Q2583" s="5">
        <f>Table1[[#This Row],[Sales]]-Table1[[#This Row],[Cost]]</f>
        <v>4500</v>
      </c>
      <c r="R2583" s="12" t="s">
        <v>26</v>
      </c>
      <c r="S2583" s="12" t="s">
        <v>10</v>
      </c>
      <c r="T2583" s="12" t="s">
        <v>11</v>
      </c>
      <c r="U2583" s="12" t="s">
        <v>12</v>
      </c>
      <c r="V2583" s="6">
        <f>Table1[[#This Row],[Profit]]/Table1[[#This Row],[Sales]]</f>
        <v>0.14285714285714285</v>
      </c>
      <c r="W2583" s="12">
        <f>[1]!Table1[[#This Row],[Sales]]-[1]!Table1[[#This Row],[Cost]]-[1]!Table1[[#This Row],[Profit]]</f>
        <v>0</v>
      </c>
      <c r="X2583" s="12">
        <f>[1]!Table1[[#This Row],[Quantity]]*[1]!Table1[[#This Row],[Unit_Price]]</f>
        <v>35000</v>
      </c>
      <c r="Y2583" s="16">
        <f>[1]!Table1[[#This Row],[Gross_Sales]]*[1]!Table1[[#This Row],[Discount]]</f>
        <v>3500</v>
      </c>
      <c r="Z2583" s="17">
        <f>[1]!Table1[[#This Row],[Gross_Sales]]*[1]!Table1[[#This Row],[Discount_amount]]</f>
        <v>122500000</v>
      </c>
      <c r="AA2583" s="15">
        <f>IFERROR([1]!Table1[[#This Row],[Profit]]/[1]!Table1[[#This Row],[Sales]],0)</f>
        <v>0.14285714285714285</v>
      </c>
      <c r="AB2583" s="12">
        <f>YEAR([1]!Table1[[#This Row],[Order_Date]])</f>
        <v>2025</v>
      </c>
      <c r="AC2583" s="12">
        <f>MONTH([1]!Table1[[#This Row],[Order_Date]])</f>
        <v>5</v>
      </c>
      <c r="AD2583" s="12" t="str">
        <f t="shared" si="120"/>
        <v>May</v>
      </c>
      <c r="AE2583" s="12" t="str">
        <f t="shared" si="121"/>
        <v>Q2</v>
      </c>
      <c r="AF2583" s="12" t="str">
        <f t="shared" si="122"/>
        <v>2025-May</v>
      </c>
      <c r="AG2583" s="12">
        <f>COUNTIF(C:C,Table1[[#This Row],[Customer_ID]])</f>
        <v>9</v>
      </c>
      <c r="AH2583" s="18" t="e">
        <f>IF([1]!Table1[[#This Row],[Customer_order_count]] &gt;= 10,"FREQUENT",IF([1]!Table1[[#This Row],[Customer_order_count]] &lt;= 10,"REGULAR","OCASSIONAL"))</f>
        <v>#REF!</v>
      </c>
    </row>
    <row r="2584" spans="1:34" x14ac:dyDescent="0.25">
      <c r="A2584" s="1" t="s">
        <v>3443</v>
      </c>
      <c r="B2584" s="2">
        <v>45607</v>
      </c>
      <c r="C2584" s="3" t="s">
        <v>1938</v>
      </c>
      <c r="D2584" s="4" t="s">
        <v>468</v>
      </c>
      <c r="E2584" s="4" t="s">
        <v>16</v>
      </c>
      <c r="F2584" s="5">
        <v>52</v>
      </c>
      <c r="G2584" s="3" t="s">
        <v>269</v>
      </c>
      <c r="H2584" s="3" t="s">
        <v>270</v>
      </c>
      <c r="I2584" s="3" t="s">
        <v>74</v>
      </c>
      <c r="J2584" s="3" t="s">
        <v>75</v>
      </c>
      <c r="K2584" s="3" t="s">
        <v>76</v>
      </c>
      <c r="L2584" s="5">
        <v>3</v>
      </c>
      <c r="M2584" s="5">
        <v>550</v>
      </c>
      <c r="N2584" s="6">
        <v>0.15</v>
      </c>
      <c r="O2584" s="5">
        <v>1402.5</v>
      </c>
      <c r="P2584" s="5">
        <v>1350</v>
      </c>
      <c r="Q2584" s="5">
        <f>Table1[[#This Row],[Sales]]-Table1[[#This Row],[Cost]]</f>
        <v>52.5</v>
      </c>
      <c r="R2584" s="3" t="s">
        <v>17</v>
      </c>
      <c r="S2584" s="3" t="s">
        <v>10</v>
      </c>
      <c r="T2584" s="3" t="s">
        <v>40</v>
      </c>
      <c r="U2584" s="3" t="s">
        <v>19</v>
      </c>
      <c r="V2584" s="6">
        <f>Table1[[#This Row],[Profit]]/Table1[[#This Row],[Sales]]</f>
        <v>3.7433155080213901E-2</v>
      </c>
      <c r="W2584" s="3">
        <f>[1]!Table1[[#This Row],[Sales]]-[1]!Table1[[#This Row],[Cost]]-[1]!Table1[[#This Row],[Profit]]</f>
        <v>0</v>
      </c>
      <c r="X2584" s="3">
        <f>[1]!Table1[[#This Row],[Quantity]]*[1]!Table1[[#This Row],[Unit_Price]]</f>
        <v>1650</v>
      </c>
      <c r="Y2584" s="7">
        <f>[1]!Table1[[#This Row],[Gross_Sales]]*[1]!Table1[[#This Row],[Discount]]</f>
        <v>247.5</v>
      </c>
      <c r="Z2584" s="8">
        <f>[1]!Table1[[#This Row],[Gross_Sales]]*[1]!Table1[[#This Row],[Discount_amount]]</f>
        <v>408375</v>
      </c>
      <c r="AA2584" s="6">
        <f>IFERROR([1]!Table1[[#This Row],[Profit]]/[1]!Table1[[#This Row],[Sales]],0)</f>
        <v>3.7433155080213901E-2</v>
      </c>
      <c r="AB2584" s="3">
        <f>YEAR([1]!Table1[[#This Row],[Order_Date]])</f>
        <v>2024</v>
      </c>
      <c r="AC2584" s="3">
        <f>MONTH([1]!Table1[[#This Row],[Order_Date]])</f>
        <v>11</v>
      </c>
      <c r="AD2584" s="3" t="str">
        <f t="shared" si="120"/>
        <v>Nov</v>
      </c>
      <c r="AE2584" s="3" t="str">
        <f t="shared" si="121"/>
        <v>Q4</v>
      </c>
      <c r="AF2584" s="3" t="str">
        <f t="shared" si="122"/>
        <v>2024-Nov</v>
      </c>
      <c r="AG2584" s="3">
        <f>COUNTIF(C:C,Table1[[#This Row],[Customer_ID]])</f>
        <v>6</v>
      </c>
      <c r="AH2584" s="9" t="e">
        <f>IF([1]!Table1[[#This Row],[Customer_order_count]] &gt;= 10,"FREQUENT",IF([1]!Table1[[#This Row],[Customer_order_count]] &lt;= 10,"REGULAR","OCASSIONAL"))</f>
        <v>#REF!</v>
      </c>
    </row>
    <row r="2585" spans="1:34" x14ac:dyDescent="0.25">
      <c r="A2585" s="10" t="s">
        <v>3444</v>
      </c>
      <c r="B2585" s="11">
        <v>45462</v>
      </c>
      <c r="C2585" s="12" t="s">
        <v>545</v>
      </c>
      <c r="D2585" s="13" t="s">
        <v>546</v>
      </c>
      <c r="E2585" s="13" t="s">
        <v>16</v>
      </c>
      <c r="F2585" s="14">
        <v>21</v>
      </c>
      <c r="G2585" s="12" t="s">
        <v>339</v>
      </c>
      <c r="H2585" s="12" t="s">
        <v>285</v>
      </c>
      <c r="I2585" s="12" t="s">
        <v>127</v>
      </c>
      <c r="J2585" s="12" t="s">
        <v>128</v>
      </c>
      <c r="K2585" s="12" t="s">
        <v>58</v>
      </c>
      <c r="L2585" s="14">
        <v>1</v>
      </c>
      <c r="M2585" s="14">
        <v>3000</v>
      </c>
      <c r="N2585" s="15">
        <v>0.1</v>
      </c>
      <c r="O2585" s="14">
        <v>2700</v>
      </c>
      <c r="P2585" s="14">
        <v>2100</v>
      </c>
      <c r="Q2585" s="5">
        <f>Table1[[#This Row],[Sales]]-Table1[[#This Row],[Cost]]</f>
        <v>600</v>
      </c>
      <c r="R2585" s="12" t="s">
        <v>26</v>
      </c>
      <c r="S2585" s="12" t="s">
        <v>10</v>
      </c>
      <c r="T2585" s="12" t="s">
        <v>11</v>
      </c>
      <c r="U2585" s="12" t="s">
        <v>27</v>
      </c>
      <c r="V2585" s="6">
        <f>Table1[[#This Row],[Profit]]/Table1[[#This Row],[Sales]]</f>
        <v>0.22222222222222221</v>
      </c>
      <c r="W2585" s="12">
        <f>[1]!Table1[[#This Row],[Sales]]-[1]!Table1[[#This Row],[Cost]]-[1]!Table1[[#This Row],[Profit]]</f>
        <v>0</v>
      </c>
      <c r="X2585" s="12">
        <f>[1]!Table1[[#This Row],[Quantity]]*[1]!Table1[[#This Row],[Unit_Price]]</f>
        <v>3000</v>
      </c>
      <c r="Y2585" s="16">
        <f>[1]!Table1[[#This Row],[Gross_Sales]]*[1]!Table1[[#This Row],[Discount]]</f>
        <v>300</v>
      </c>
      <c r="Z2585" s="17">
        <f>[1]!Table1[[#This Row],[Gross_Sales]]*[1]!Table1[[#This Row],[Discount_amount]]</f>
        <v>900000</v>
      </c>
      <c r="AA2585" s="15">
        <f>IFERROR([1]!Table1[[#This Row],[Profit]]/[1]!Table1[[#This Row],[Sales]],0)</f>
        <v>0.22222222222222221</v>
      </c>
      <c r="AB2585" s="12">
        <f>YEAR([1]!Table1[[#This Row],[Order_Date]])</f>
        <v>2024</v>
      </c>
      <c r="AC2585" s="12">
        <f>MONTH([1]!Table1[[#This Row],[Order_Date]])</f>
        <v>6</v>
      </c>
      <c r="AD2585" s="12" t="str">
        <f t="shared" si="120"/>
        <v>Jun</v>
      </c>
      <c r="AE2585" s="12" t="str">
        <f t="shared" si="121"/>
        <v>Q2</v>
      </c>
      <c r="AF2585" s="12" t="str">
        <f t="shared" si="122"/>
        <v>2024-Jun</v>
      </c>
      <c r="AG2585" s="12">
        <f>COUNTIF(C:C,Table1[[#This Row],[Customer_ID]])</f>
        <v>17</v>
      </c>
      <c r="AH2585" s="18" t="e">
        <f>IF([1]!Table1[[#This Row],[Customer_order_count]] &gt;= 10,"FREQUENT",IF([1]!Table1[[#This Row],[Customer_order_count]] &lt;= 10,"REGULAR","OCASSIONAL"))</f>
        <v>#REF!</v>
      </c>
    </row>
    <row r="2586" spans="1:34" x14ac:dyDescent="0.25">
      <c r="A2586" s="1" t="s">
        <v>3445</v>
      </c>
      <c r="B2586" s="2">
        <v>45920</v>
      </c>
      <c r="C2586" s="3" t="s">
        <v>699</v>
      </c>
      <c r="D2586" s="4" t="s">
        <v>700</v>
      </c>
      <c r="E2586" s="4" t="s">
        <v>3</v>
      </c>
      <c r="F2586" s="5">
        <v>45</v>
      </c>
      <c r="G2586" s="3" t="s">
        <v>295</v>
      </c>
      <c r="H2586" s="3" t="s">
        <v>270</v>
      </c>
      <c r="I2586" s="3" t="s">
        <v>56</v>
      </c>
      <c r="J2586" s="3" t="s">
        <v>57</v>
      </c>
      <c r="K2586" s="3" t="s">
        <v>58</v>
      </c>
      <c r="L2586" s="5">
        <v>1</v>
      </c>
      <c r="M2586" s="5">
        <v>1200</v>
      </c>
      <c r="N2586" s="6">
        <v>0.1</v>
      </c>
      <c r="O2586" s="5">
        <v>1080</v>
      </c>
      <c r="P2586" s="5">
        <v>800</v>
      </c>
      <c r="Q2586" s="5">
        <f>Table1[[#This Row],[Sales]]-Table1[[#This Row],[Cost]]</f>
        <v>280</v>
      </c>
      <c r="R2586" s="3" t="s">
        <v>26</v>
      </c>
      <c r="S2586" s="3" t="s">
        <v>10</v>
      </c>
      <c r="T2586" s="3" t="s">
        <v>33</v>
      </c>
      <c r="U2586" s="3" t="s">
        <v>12</v>
      </c>
      <c r="V2586" s="6">
        <f>Table1[[#This Row],[Profit]]/Table1[[#This Row],[Sales]]</f>
        <v>0.25925925925925924</v>
      </c>
      <c r="W2586" s="3">
        <f>[1]!Table1[[#This Row],[Sales]]-[1]!Table1[[#This Row],[Cost]]-[1]!Table1[[#This Row],[Profit]]</f>
        <v>0</v>
      </c>
      <c r="X2586" s="3">
        <f>[1]!Table1[[#This Row],[Quantity]]*[1]!Table1[[#This Row],[Unit_Price]]</f>
        <v>1200</v>
      </c>
      <c r="Y2586" s="7">
        <f>[1]!Table1[[#This Row],[Gross_Sales]]*[1]!Table1[[#This Row],[Discount]]</f>
        <v>120</v>
      </c>
      <c r="Z2586" s="8">
        <f>[1]!Table1[[#This Row],[Gross_Sales]]*[1]!Table1[[#This Row],[Discount_amount]]</f>
        <v>144000</v>
      </c>
      <c r="AA2586" s="6">
        <f>IFERROR([1]!Table1[[#This Row],[Profit]]/[1]!Table1[[#This Row],[Sales]],0)</f>
        <v>0.25925925925925924</v>
      </c>
      <c r="AB2586" s="3">
        <f>YEAR([1]!Table1[[#This Row],[Order_Date]])</f>
        <v>2025</v>
      </c>
      <c r="AC2586" s="3">
        <f>MONTH([1]!Table1[[#This Row],[Order_Date]])</f>
        <v>9</v>
      </c>
      <c r="AD2586" s="3" t="str">
        <f t="shared" si="120"/>
        <v>Sep</v>
      </c>
      <c r="AE2586" s="3" t="str">
        <f t="shared" si="121"/>
        <v>Q3</v>
      </c>
      <c r="AF2586" s="3" t="str">
        <f t="shared" si="122"/>
        <v>2025-Sep</v>
      </c>
      <c r="AG2586" s="3">
        <f>COUNTIF(C:C,Table1[[#This Row],[Customer_ID]])</f>
        <v>14</v>
      </c>
      <c r="AH2586" s="9" t="e">
        <f>IF([1]!Table1[[#This Row],[Customer_order_count]] &gt;= 10,"FREQUENT",IF([1]!Table1[[#This Row],[Customer_order_count]] &lt;= 10,"REGULAR","OCASSIONAL"))</f>
        <v>#REF!</v>
      </c>
    </row>
    <row r="2587" spans="1:34" x14ac:dyDescent="0.25">
      <c r="A2587" s="10" t="s">
        <v>3446</v>
      </c>
      <c r="B2587" s="11">
        <v>45312</v>
      </c>
      <c r="C2587" s="12" t="s">
        <v>702</v>
      </c>
      <c r="D2587" s="13" t="s">
        <v>703</v>
      </c>
      <c r="E2587" s="13" t="s">
        <v>16</v>
      </c>
      <c r="F2587" s="14">
        <v>24</v>
      </c>
      <c r="G2587" s="12" t="s">
        <v>275</v>
      </c>
      <c r="H2587" s="12" t="s">
        <v>276</v>
      </c>
      <c r="I2587" s="12" t="s">
        <v>23</v>
      </c>
      <c r="J2587" s="12" t="s">
        <v>24</v>
      </c>
      <c r="K2587" s="12" t="s">
        <v>25</v>
      </c>
      <c r="L2587" s="14">
        <v>1</v>
      </c>
      <c r="M2587" s="14">
        <v>55000</v>
      </c>
      <c r="N2587" s="15">
        <v>0.2</v>
      </c>
      <c r="O2587" s="14">
        <v>44000</v>
      </c>
      <c r="P2587" s="14">
        <v>40000</v>
      </c>
      <c r="Q2587" s="5">
        <f>Table1[[#This Row],[Sales]]-Table1[[#This Row],[Cost]]</f>
        <v>4000</v>
      </c>
      <c r="R2587" s="12" t="s">
        <v>77</v>
      </c>
      <c r="S2587" s="12" t="s">
        <v>10</v>
      </c>
      <c r="T2587" s="12" t="s">
        <v>18</v>
      </c>
      <c r="U2587" s="12" t="s">
        <v>12</v>
      </c>
      <c r="V2587" s="6">
        <f>Table1[[#This Row],[Profit]]/Table1[[#This Row],[Sales]]</f>
        <v>9.0909090909090912E-2</v>
      </c>
      <c r="W2587" s="12">
        <f>[1]!Table1[[#This Row],[Sales]]-[1]!Table1[[#This Row],[Cost]]-[1]!Table1[[#This Row],[Profit]]</f>
        <v>0</v>
      </c>
      <c r="X2587" s="12">
        <f>[1]!Table1[[#This Row],[Quantity]]*[1]!Table1[[#This Row],[Unit_Price]]</f>
        <v>55000</v>
      </c>
      <c r="Y2587" s="16">
        <f>[1]!Table1[[#This Row],[Gross_Sales]]*[1]!Table1[[#This Row],[Discount]]</f>
        <v>11000</v>
      </c>
      <c r="Z2587" s="17">
        <f>[1]!Table1[[#This Row],[Gross_Sales]]*[1]!Table1[[#This Row],[Discount_amount]]</f>
        <v>605000000</v>
      </c>
      <c r="AA2587" s="15">
        <f>IFERROR([1]!Table1[[#This Row],[Profit]]/[1]!Table1[[#This Row],[Sales]],0)</f>
        <v>9.0909090909090912E-2</v>
      </c>
      <c r="AB2587" s="12">
        <f>YEAR([1]!Table1[[#This Row],[Order_Date]])</f>
        <v>2024</v>
      </c>
      <c r="AC2587" s="12">
        <f>MONTH([1]!Table1[[#This Row],[Order_Date]])</f>
        <v>1</v>
      </c>
      <c r="AD2587" s="12" t="str">
        <f t="shared" si="120"/>
        <v>Jan</v>
      </c>
      <c r="AE2587" s="12" t="str">
        <f t="shared" si="121"/>
        <v>Q1</v>
      </c>
      <c r="AF2587" s="12" t="str">
        <f t="shared" si="122"/>
        <v>2024-Jan</v>
      </c>
      <c r="AG2587" s="12">
        <f>COUNTIF(C:C,Table1[[#This Row],[Customer_ID]])</f>
        <v>12</v>
      </c>
      <c r="AH2587" s="18" t="e">
        <f>IF([1]!Table1[[#This Row],[Customer_order_count]] &gt;= 10,"FREQUENT",IF([1]!Table1[[#This Row],[Customer_order_count]] &lt;= 10,"REGULAR","OCASSIONAL"))</f>
        <v>#REF!</v>
      </c>
    </row>
    <row r="2588" spans="1:34" x14ac:dyDescent="0.25">
      <c r="A2588" s="1" t="s">
        <v>3447</v>
      </c>
      <c r="B2588" s="2">
        <v>46013</v>
      </c>
      <c r="C2588" s="3" t="s">
        <v>753</v>
      </c>
      <c r="D2588" s="4" t="s">
        <v>754</v>
      </c>
      <c r="E2588" s="4" t="s">
        <v>16</v>
      </c>
      <c r="F2588" s="5">
        <v>59</v>
      </c>
      <c r="G2588" s="3" t="s">
        <v>407</v>
      </c>
      <c r="H2588" s="3" t="s">
        <v>285</v>
      </c>
      <c r="I2588" s="3" t="s">
        <v>68</v>
      </c>
      <c r="J2588" s="3" t="s">
        <v>69</v>
      </c>
      <c r="K2588" s="3" t="s">
        <v>39</v>
      </c>
      <c r="L2588" s="5">
        <v>2</v>
      </c>
      <c r="M2588" s="5">
        <v>3500</v>
      </c>
      <c r="N2588" s="6">
        <v>0.15</v>
      </c>
      <c r="O2588" s="5">
        <v>5950</v>
      </c>
      <c r="P2588" s="5">
        <v>4600</v>
      </c>
      <c r="Q2588" s="5">
        <f>Table1[[#This Row],[Sales]]-Table1[[#This Row],[Cost]]</f>
        <v>1350</v>
      </c>
      <c r="R2588" s="3" t="s">
        <v>77</v>
      </c>
      <c r="S2588" s="3" t="s">
        <v>10</v>
      </c>
      <c r="T2588" s="3" t="s">
        <v>40</v>
      </c>
      <c r="U2588" s="3" t="s">
        <v>27</v>
      </c>
      <c r="V2588" s="6">
        <f>Table1[[#This Row],[Profit]]/Table1[[#This Row],[Sales]]</f>
        <v>0.22689075630252101</v>
      </c>
      <c r="W2588" s="3">
        <f>[1]!Table1[[#This Row],[Sales]]-[1]!Table1[[#This Row],[Cost]]-[1]!Table1[[#This Row],[Profit]]</f>
        <v>0</v>
      </c>
      <c r="X2588" s="3">
        <f>[1]!Table1[[#This Row],[Quantity]]*[1]!Table1[[#This Row],[Unit_Price]]</f>
        <v>7000</v>
      </c>
      <c r="Y2588" s="7">
        <f>[1]!Table1[[#This Row],[Gross_Sales]]*[1]!Table1[[#This Row],[Discount]]</f>
        <v>1050</v>
      </c>
      <c r="Z2588" s="8">
        <f>[1]!Table1[[#This Row],[Gross_Sales]]*[1]!Table1[[#This Row],[Discount_amount]]</f>
        <v>7350000</v>
      </c>
      <c r="AA2588" s="6">
        <f>IFERROR([1]!Table1[[#This Row],[Profit]]/[1]!Table1[[#This Row],[Sales]],0)</f>
        <v>0.22689075630252101</v>
      </c>
      <c r="AB2588" s="3">
        <f>YEAR([1]!Table1[[#This Row],[Order_Date]])</f>
        <v>2025</v>
      </c>
      <c r="AC2588" s="3">
        <f>MONTH([1]!Table1[[#This Row],[Order_Date]])</f>
        <v>12</v>
      </c>
      <c r="AD2588" s="3" t="str">
        <f t="shared" si="120"/>
        <v>Dec</v>
      </c>
      <c r="AE2588" s="3" t="str">
        <f t="shared" si="121"/>
        <v>Q4</v>
      </c>
      <c r="AF2588" s="3" t="str">
        <f t="shared" si="122"/>
        <v>2025-Dec</v>
      </c>
      <c r="AG2588" s="3">
        <f>COUNTIF(C:C,Table1[[#This Row],[Customer_ID]])</f>
        <v>19</v>
      </c>
      <c r="AH2588" s="9" t="e">
        <f>IF([1]!Table1[[#This Row],[Customer_order_count]] &gt;= 10,"FREQUENT",IF([1]!Table1[[#This Row],[Customer_order_count]] &lt;= 10,"REGULAR","OCASSIONAL"))</f>
        <v>#REF!</v>
      </c>
    </row>
    <row r="2589" spans="1:34" x14ac:dyDescent="0.25">
      <c r="A2589" s="10" t="s">
        <v>3448</v>
      </c>
      <c r="B2589" s="11">
        <v>45858</v>
      </c>
      <c r="C2589" s="12" t="s">
        <v>888</v>
      </c>
      <c r="D2589" s="13" t="s">
        <v>889</v>
      </c>
      <c r="E2589" s="13" t="s">
        <v>16</v>
      </c>
      <c r="F2589" s="14">
        <v>31</v>
      </c>
      <c r="G2589" s="12" t="s">
        <v>284</v>
      </c>
      <c r="H2589" s="12" t="s">
        <v>285</v>
      </c>
      <c r="I2589" s="12" t="s">
        <v>65</v>
      </c>
      <c r="J2589" s="12" t="s">
        <v>66</v>
      </c>
      <c r="K2589" s="12" t="s">
        <v>25</v>
      </c>
      <c r="L2589" s="14">
        <v>1</v>
      </c>
      <c r="M2589" s="14">
        <v>2500</v>
      </c>
      <c r="N2589" s="15">
        <v>0</v>
      </c>
      <c r="O2589" s="14">
        <v>2500</v>
      </c>
      <c r="P2589" s="14">
        <v>1600</v>
      </c>
      <c r="Q2589" s="5">
        <f>Table1[[#This Row],[Sales]]-Table1[[#This Row],[Cost]]</f>
        <v>900</v>
      </c>
      <c r="R2589" s="12" t="s">
        <v>9</v>
      </c>
      <c r="S2589" s="12" t="s">
        <v>10</v>
      </c>
      <c r="T2589" s="12" t="s">
        <v>33</v>
      </c>
      <c r="U2589" s="12" t="s">
        <v>19</v>
      </c>
      <c r="V2589" s="6">
        <f>Table1[[#This Row],[Profit]]/Table1[[#This Row],[Sales]]</f>
        <v>0.36</v>
      </c>
      <c r="W2589" s="12">
        <f>[1]!Table1[[#This Row],[Sales]]-[1]!Table1[[#This Row],[Cost]]-[1]!Table1[[#This Row],[Profit]]</f>
        <v>0</v>
      </c>
      <c r="X2589" s="12">
        <f>[1]!Table1[[#This Row],[Quantity]]*[1]!Table1[[#This Row],[Unit_Price]]</f>
        <v>2500</v>
      </c>
      <c r="Y2589" s="16">
        <f>[1]!Table1[[#This Row],[Gross_Sales]]*[1]!Table1[[#This Row],[Discount]]</f>
        <v>0</v>
      </c>
      <c r="Z2589" s="17">
        <f>[1]!Table1[[#This Row],[Gross_Sales]]*[1]!Table1[[#This Row],[Discount_amount]]</f>
        <v>0</v>
      </c>
      <c r="AA2589" s="15">
        <f>IFERROR([1]!Table1[[#This Row],[Profit]]/[1]!Table1[[#This Row],[Sales]],0)</f>
        <v>0.36</v>
      </c>
      <c r="AB2589" s="12">
        <f>YEAR([1]!Table1[[#This Row],[Order_Date]])</f>
        <v>2025</v>
      </c>
      <c r="AC2589" s="12">
        <f>MONTH([1]!Table1[[#This Row],[Order_Date]])</f>
        <v>7</v>
      </c>
      <c r="AD2589" s="12" t="str">
        <f t="shared" si="120"/>
        <v>Jul</v>
      </c>
      <c r="AE2589" s="12" t="str">
        <f t="shared" si="121"/>
        <v>Q3</v>
      </c>
      <c r="AF2589" s="12" t="str">
        <f t="shared" si="122"/>
        <v>2025-Jul</v>
      </c>
      <c r="AG2589" s="12">
        <f>COUNTIF(C:C,Table1[[#This Row],[Customer_ID]])</f>
        <v>7</v>
      </c>
      <c r="AH2589" s="18" t="e">
        <f>IF([1]!Table1[[#This Row],[Customer_order_count]] &gt;= 10,"FREQUENT",IF([1]!Table1[[#This Row],[Customer_order_count]] &lt;= 10,"REGULAR","OCASSIONAL"))</f>
        <v>#REF!</v>
      </c>
    </row>
    <row r="2590" spans="1:34" x14ac:dyDescent="0.25">
      <c r="A2590" s="1" t="s">
        <v>3449</v>
      </c>
      <c r="B2590" s="2">
        <v>45662</v>
      </c>
      <c r="C2590" s="3" t="s">
        <v>699</v>
      </c>
      <c r="D2590" s="4" t="s">
        <v>700</v>
      </c>
      <c r="E2590" s="4" t="s">
        <v>3</v>
      </c>
      <c r="F2590" s="5">
        <v>45</v>
      </c>
      <c r="G2590" s="3" t="s">
        <v>295</v>
      </c>
      <c r="H2590" s="3" t="s">
        <v>270</v>
      </c>
      <c r="I2590" s="3" t="s">
        <v>127</v>
      </c>
      <c r="J2590" s="3" t="s">
        <v>128</v>
      </c>
      <c r="K2590" s="3" t="s">
        <v>58</v>
      </c>
      <c r="L2590" s="5">
        <v>1</v>
      </c>
      <c r="M2590" s="5">
        <v>3000</v>
      </c>
      <c r="N2590" s="6">
        <v>0</v>
      </c>
      <c r="O2590" s="5">
        <v>3000</v>
      </c>
      <c r="P2590" s="5">
        <v>2100</v>
      </c>
      <c r="Q2590" s="5">
        <f>Table1[[#This Row],[Sales]]-Table1[[#This Row],[Cost]]</f>
        <v>900</v>
      </c>
      <c r="R2590" s="3" t="s">
        <v>26</v>
      </c>
      <c r="S2590" s="3" t="s">
        <v>10</v>
      </c>
      <c r="T2590" s="3" t="s">
        <v>18</v>
      </c>
      <c r="U2590" s="3" t="s">
        <v>12</v>
      </c>
      <c r="V2590" s="6">
        <f>Table1[[#This Row],[Profit]]/Table1[[#This Row],[Sales]]</f>
        <v>0.3</v>
      </c>
      <c r="W2590" s="3">
        <f>[1]!Table1[[#This Row],[Sales]]-[1]!Table1[[#This Row],[Cost]]-[1]!Table1[[#This Row],[Profit]]</f>
        <v>0</v>
      </c>
      <c r="X2590" s="3">
        <f>[1]!Table1[[#This Row],[Quantity]]*[1]!Table1[[#This Row],[Unit_Price]]</f>
        <v>3000</v>
      </c>
      <c r="Y2590" s="7">
        <f>[1]!Table1[[#This Row],[Gross_Sales]]*[1]!Table1[[#This Row],[Discount]]</f>
        <v>0</v>
      </c>
      <c r="Z2590" s="8">
        <f>[1]!Table1[[#This Row],[Gross_Sales]]*[1]!Table1[[#This Row],[Discount_amount]]</f>
        <v>0</v>
      </c>
      <c r="AA2590" s="6">
        <f>IFERROR([1]!Table1[[#This Row],[Profit]]/[1]!Table1[[#This Row],[Sales]],0)</f>
        <v>0.3</v>
      </c>
      <c r="AB2590" s="3">
        <f>YEAR([1]!Table1[[#This Row],[Order_Date]])</f>
        <v>2025</v>
      </c>
      <c r="AC2590" s="3">
        <f>MONTH([1]!Table1[[#This Row],[Order_Date]])</f>
        <v>1</v>
      </c>
      <c r="AD2590" s="3" t="str">
        <f t="shared" si="120"/>
        <v>Jan</v>
      </c>
      <c r="AE2590" s="3" t="str">
        <f t="shared" si="121"/>
        <v>Q1</v>
      </c>
      <c r="AF2590" s="3" t="str">
        <f t="shared" si="122"/>
        <v>2025-Jan</v>
      </c>
      <c r="AG2590" s="3">
        <f>COUNTIF(C:C,Table1[[#This Row],[Customer_ID]])</f>
        <v>14</v>
      </c>
      <c r="AH2590" s="9" t="e">
        <f>IF([1]!Table1[[#This Row],[Customer_order_count]] &gt;= 10,"FREQUENT",IF([1]!Table1[[#This Row],[Customer_order_count]] &lt;= 10,"REGULAR","OCASSIONAL"))</f>
        <v>#REF!</v>
      </c>
    </row>
    <row r="2591" spans="1:34" x14ac:dyDescent="0.25">
      <c r="A2591" s="10" t="s">
        <v>3450</v>
      </c>
      <c r="B2591" s="11">
        <v>45840</v>
      </c>
      <c r="C2591" s="12" t="s">
        <v>1646</v>
      </c>
      <c r="D2591" s="13" t="s">
        <v>846</v>
      </c>
      <c r="E2591" s="13" t="s">
        <v>16</v>
      </c>
      <c r="F2591" s="14">
        <v>50</v>
      </c>
      <c r="G2591" s="12" t="s">
        <v>269</v>
      </c>
      <c r="H2591" s="12" t="s">
        <v>270</v>
      </c>
      <c r="I2591" s="12" t="s">
        <v>95</v>
      </c>
      <c r="J2591" s="12" t="s">
        <v>96</v>
      </c>
      <c r="K2591" s="12" t="s">
        <v>46</v>
      </c>
      <c r="L2591" s="14">
        <v>1</v>
      </c>
      <c r="M2591" s="14">
        <v>600</v>
      </c>
      <c r="N2591" s="15">
        <v>0</v>
      </c>
      <c r="O2591" s="14">
        <v>600</v>
      </c>
      <c r="P2591" s="14">
        <v>380</v>
      </c>
      <c r="Q2591" s="5">
        <f>Table1[[#This Row],[Sales]]-Table1[[#This Row],[Cost]]</f>
        <v>220</v>
      </c>
      <c r="R2591" s="12" t="s">
        <v>77</v>
      </c>
      <c r="S2591" s="12" t="s">
        <v>10</v>
      </c>
      <c r="T2591" s="12" t="s">
        <v>33</v>
      </c>
      <c r="U2591" s="12" t="s">
        <v>19</v>
      </c>
      <c r="V2591" s="6">
        <f>Table1[[#This Row],[Profit]]/Table1[[#This Row],[Sales]]</f>
        <v>0.36666666666666664</v>
      </c>
      <c r="W2591" s="12">
        <f>[1]!Table1[[#This Row],[Sales]]-[1]!Table1[[#This Row],[Cost]]-[1]!Table1[[#This Row],[Profit]]</f>
        <v>0</v>
      </c>
      <c r="X2591" s="12">
        <f>[1]!Table1[[#This Row],[Quantity]]*[1]!Table1[[#This Row],[Unit_Price]]</f>
        <v>600</v>
      </c>
      <c r="Y2591" s="16">
        <f>[1]!Table1[[#This Row],[Gross_Sales]]*[1]!Table1[[#This Row],[Discount]]</f>
        <v>0</v>
      </c>
      <c r="Z2591" s="17">
        <f>[1]!Table1[[#This Row],[Gross_Sales]]*[1]!Table1[[#This Row],[Discount_amount]]</f>
        <v>0</v>
      </c>
      <c r="AA2591" s="15">
        <f>IFERROR([1]!Table1[[#This Row],[Profit]]/[1]!Table1[[#This Row],[Sales]],0)</f>
        <v>0.36666666666666664</v>
      </c>
      <c r="AB2591" s="12">
        <f>YEAR([1]!Table1[[#This Row],[Order_Date]])</f>
        <v>2025</v>
      </c>
      <c r="AC2591" s="12">
        <f>MONTH([1]!Table1[[#This Row],[Order_Date]])</f>
        <v>7</v>
      </c>
      <c r="AD2591" s="12" t="str">
        <f t="shared" si="120"/>
        <v>Jul</v>
      </c>
      <c r="AE2591" s="12" t="str">
        <f t="shared" si="121"/>
        <v>Q3</v>
      </c>
      <c r="AF2591" s="12" t="str">
        <f t="shared" si="122"/>
        <v>2025-Jul</v>
      </c>
      <c r="AG2591" s="12">
        <f>COUNTIF(C:C,Table1[[#This Row],[Customer_ID]])</f>
        <v>6</v>
      </c>
      <c r="AH2591" s="18" t="e">
        <f>IF([1]!Table1[[#This Row],[Customer_order_count]] &gt;= 10,"FREQUENT",IF([1]!Table1[[#This Row],[Customer_order_count]] &lt;= 10,"REGULAR","OCASSIONAL"))</f>
        <v>#REF!</v>
      </c>
    </row>
    <row r="2592" spans="1:34" x14ac:dyDescent="0.25">
      <c r="A2592" s="1" t="s">
        <v>3451</v>
      </c>
      <c r="B2592" s="2">
        <v>45457</v>
      </c>
      <c r="C2592" s="3" t="s">
        <v>1931</v>
      </c>
      <c r="D2592" s="4" t="s">
        <v>541</v>
      </c>
      <c r="E2592" s="4" t="s">
        <v>3</v>
      </c>
      <c r="F2592" s="5">
        <v>54</v>
      </c>
      <c r="G2592" s="3" t="s">
        <v>263</v>
      </c>
      <c r="H2592" s="3" t="s">
        <v>5</v>
      </c>
      <c r="I2592" s="3" t="s">
        <v>264</v>
      </c>
      <c r="J2592" s="3" t="s">
        <v>265</v>
      </c>
      <c r="K2592" s="3" t="s">
        <v>46</v>
      </c>
      <c r="L2592" s="5">
        <v>1</v>
      </c>
      <c r="M2592" s="5">
        <v>800</v>
      </c>
      <c r="N2592" s="6">
        <v>0.1</v>
      </c>
      <c r="O2592" s="5">
        <v>720</v>
      </c>
      <c r="P2592" s="5">
        <v>500</v>
      </c>
      <c r="Q2592" s="5">
        <f>Table1[[#This Row],[Sales]]-Table1[[#This Row],[Cost]]</f>
        <v>220</v>
      </c>
      <c r="R2592" s="3" t="s">
        <v>26</v>
      </c>
      <c r="S2592" s="3" t="s">
        <v>10</v>
      </c>
      <c r="T2592" s="3" t="s">
        <v>11</v>
      </c>
      <c r="U2592" s="3" t="s">
        <v>12</v>
      </c>
      <c r="V2592" s="6">
        <f>Table1[[#This Row],[Profit]]/Table1[[#This Row],[Sales]]</f>
        <v>0.30555555555555558</v>
      </c>
      <c r="W2592" s="3">
        <f>[1]!Table1[[#This Row],[Sales]]-[1]!Table1[[#This Row],[Cost]]-[1]!Table1[[#This Row],[Profit]]</f>
        <v>0</v>
      </c>
      <c r="X2592" s="3">
        <f>[1]!Table1[[#This Row],[Quantity]]*[1]!Table1[[#This Row],[Unit_Price]]</f>
        <v>800</v>
      </c>
      <c r="Y2592" s="7">
        <f>[1]!Table1[[#This Row],[Gross_Sales]]*[1]!Table1[[#This Row],[Discount]]</f>
        <v>80</v>
      </c>
      <c r="Z2592" s="8">
        <f>[1]!Table1[[#This Row],[Gross_Sales]]*[1]!Table1[[#This Row],[Discount_amount]]</f>
        <v>64000</v>
      </c>
      <c r="AA2592" s="6">
        <f>IFERROR([1]!Table1[[#This Row],[Profit]]/[1]!Table1[[#This Row],[Sales]],0)</f>
        <v>0.30555555555555558</v>
      </c>
      <c r="AB2592" s="3">
        <f>YEAR([1]!Table1[[#This Row],[Order_Date]])</f>
        <v>2024</v>
      </c>
      <c r="AC2592" s="3">
        <f>MONTH([1]!Table1[[#This Row],[Order_Date]])</f>
        <v>6</v>
      </c>
      <c r="AD2592" s="3" t="str">
        <f t="shared" si="120"/>
        <v>Jun</v>
      </c>
      <c r="AE2592" s="3" t="str">
        <f t="shared" si="121"/>
        <v>Q2</v>
      </c>
      <c r="AF2592" s="3" t="str">
        <f t="shared" si="122"/>
        <v>2024-Jun</v>
      </c>
      <c r="AG2592" s="3">
        <f>COUNTIF(C:C,Table1[[#This Row],[Customer_ID]])</f>
        <v>8</v>
      </c>
      <c r="AH2592" s="9" t="e">
        <f>IF([1]!Table1[[#This Row],[Customer_order_count]] &gt;= 10,"FREQUENT",IF([1]!Table1[[#This Row],[Customer_order_count]] &lt;= 10,"REGULAR","OCASSIONAL"))</f>
        <v>#REF!</v>
      </c>
    </row>
    <row r="2593" spans="1:34" x14ac:dyDescent="0.25">
      <c r="A2593" s="10" t="s">
        <v>3452</v>
      </c>
      <c r="B2593" s="11">
        <v>45546</v>
      </c>
      <c r="C2593" s="12" t="s">
        <v>508</v>
      </c>
      <c r="D2593" s="13" t="s">
        <v>509</v>
      </c>
      <c r="E2593" s="13" t="s">
        <v>16</v>
      </c>
      <c r="F2593" s="14">
        <v>25</v>
      </c>
      <c r="G2593" s="12" t="s">
        <v>312</v>
      </c>
      <c r="H2593" s="12" t="s">
        <v>276</v>
      </c>
      <c r="I2593" s="12" t="s">
        <v>23</v>
      </c>
      <c r="J2593" s="12" t="s">
        <v>24</v>
      </c>
      <c r="K2593" s="12" t="s">
        <v>25</v>
      </c>
      <c r="L2593" s="14">
        <v>1</v>
      </c>
      <c r="M2593" s="14">
        <v>55000</v>
      </c>
      <c r="N2593" s="15">
        <v>0.2</v>
      </c>
      <c r="O2593" s="14">
        <v>44000</v>
      </c>
      <c r="P2593" s="14">
        <v>40000</v>
      </c>
      <c r="Q2593" s="5">
        <f>Table1[[#This Row],[Sales]]-Table1[[#This Row],[Cost]]</f>
        <v>4000</v>
      </c>
      <c r="R2593" s="12" t="s">
        <v>26</v>
      </c>
      <c r="S2593" s="12" t="s">
        <v>10</v>
      </c>
      <c r="T2593" s="12" t="s">
        <v>33</v>
      </c>
      <c r="U2593" s="12" t="s">
        <v>27</v>
      </c>
      <c r="V2593" s="6">
        <f>Table1[[#This Row],[Profit]]/Table1[[#This Row],[Sales]]</f>
        <v>9.0909090909090912E-2</v>
      </c>
      <c r="W2593" s="12">
        <f>[1]!Table1[[#This Row],[Sales]]-[1]!Table1[[#This Row],[Cost]]-[1]!Table1[[#This Row],[Profit]]</f>
        <v>0</v>
      </c>
      <c r="X2593" s="12">
        <f>[1]!Table1[[#This Row],[Quantity]]*[1]!Table1[[#This Row],[Unit_Price]]</f>
        <v>55000</v>
      </c>
      <c r="Y2593" s="16">
        <f>[1]!Table1[[#This Row],[Gross_Sales]]*[1]!Table1[[#This Row],[Discount]]</f>
        <v>11000</v>
      </c>
      <c r="Z2593" s="17">
        <f>[1]!Table1[[#This Row],[Gross_Sales]]*[1]!Table1[[#This Row],[Discount_amount]]</f>
        <v>605000000</v>
      </c>
      <c r="AA2593" s="15">
        <f>IFERROR([1]!Table1[[#This Row],[Profit]]/[1]!Table1[[#This Row],[Sales]],0)</f>
        <v>9.0909090909090912E-2</v>
      </c>
      <c r="AB2593" s="12">
        <f>YEAR([1]!Table1[[#This Row],[Order_Date]])</f>
        <v>2024</v>
      </c>
      <c r="AC2593" s="12">
        <f>MONTH([1]!Table1[[#This Row],[Order_Date]])</f>
        <v>9</v>
      </c>
      <c r="AD2593" s="12" t="str">
        <f t="shared" si="120"/>
        <v>Sep</v>
      </c>
      <c r="AE2593" s="12" t="str">
        <f t="shared" si="121"/>
        <v>Q3</v>
      </c>
      <c r="AF2593" s="12" t="str">
        <f t="shared" si="122"/>
        <v>2024-Sep</v>
      </c>
      <c r="AG2593" s="12">
        <f>COUNTIF(C:C,Table1[[#This Row],[Customer_ID]])</f>
        <v>11</v>
      </c>
      <c r="AH2593" s="18" t="e">
        <f>IF([1]!Table1[[#This Row],[Customer_order_count]] &gt;= 10,"FREQUENT",IF([1]!Table1[[#This Row],[Customer_order_count]] &lt;= 10,"REGULAR","OCASSIONAL"))</f>
        <v>#REF!</v>
      </c>
    </row>
    <row r="2594" spans="1:34" x14ac:dyDescent="0.25">
      <c r="A2594" s="1" t="s">
        <v>3453</v>
      </c>
      <c r="B2594" s="2">
        <v>45831</v>
      </c>
      <c r="C2594" s="3" t="s">
        <v>961</v>
      </c>
      <c r="D2594" s="4" t="s">
        <v>962</v>
      </c>
      <c r="E2594" s="4" t="s">
        <v>16</v>
      </c>
      <c r="F2594" s="5">
        <v>48</v>
      </c>
      <c r="G2594" s="3" t="s">
        <v>407</v>
      </c>
      <c r="H2594" s="3" t="s">
        <v>285</v>
      </c>
      <c r="I2594" s="3" t="s">
        <v>31</v>
      </c>
      <c r="J2594" s="3" t="s">
        <v>32</v>
      </c>
      <c r="K2594" s="3" t="s">
        <v>25</v>
      </c>
      <c r="L2594" s="5">
        <v>2</v>
      </c>
      <c r="M2594" s="5">
        <v>5000</v>
      </c>
      <c r="N2594" s="6">
        <v>0</v>
      </c>
      <c r="O2594" s="5">
        <v>10000</v>
      </c>
      <c r="P2594" s="5">
        <v>7000</v>
      </c>
      <c r="Q2594" s="5">
        <f>Table1[[#This Row],[Sales]]-Table1[[#This Row],[Cost]]</f>
        <v>3000</v>
      </c>
      <c r="R2594" s="3" t="s">
        <v>17</v>
      </c>
      <c r="S2594" s="3" t="s">
        <v>10</v>
      </c>
      <c r="T2594" s="3" t="s">
        <v>11</v>
      </c>
      <c r="U2594" s="3" t="s">
        <v>27</v>
      </c>
      <c r="V2594" s="6">
        <f>Table1[[#This Row],[Profit]]/Table1[[#This Row],[Sales]]</f>
        <v>0.3</v>
      </c>
      <c r="W2594" s="3">
        <f>[1]!Table1[[#This Row],[Sales]]-[1]!Table1[[#This Row],[Cost]]-[1]!Table1[[#This Row],[Profit]]</f>
        <v>0</v>
      </c>
      <c r="X2594" s="3">
        <f>[1]!Table1[[#This Row],[Quantity]]*[1]!Table1[[#This Row],[Unit_Price]]</f>
        <v>10000</v>
      </c>
      <c r="Y2594" s="7">
        <f>[1]!Table1[[#This Row],[Gross_Sales]]*[1]!Table1[[#This Row],[Discount]]</f>
        <v>0</v>
      </c>
      <c r="Z2594" s="8">
        <f>[1]!Table1[[#This Row],[Gross_Sales]]*[1]!Table1[[#This Row],[Discount_amount]]</f>
        <v>0</v>
      </c>
      <c r="AA2594" s="6">
        <f>IFERROR([1]!Table1[[#This Row],[Profit]]/[1]!Table1[[#This Row],[Sales]],0)</f>
        <v>0.3</v>
      </c>
      <c r="AB2594" s="3">
        <f>YEAR([1]!Table1[[#This Row],[Order_Date]])</f>
        <v>2025</v>
      </c>
      <c r="AC2594" s="3">
        <f>MONTH([1]!Table1[[#This Row],[Order_Date]])</f>
        <v>6</v>
      </c>
      <c r="AD2594" s="3" t="str">
        <f t="shared" si="120"/>
        <v>Jun</v>
      </c>
      <c r="AE2594" s="3" t="str">
        <f t="shared" si="121"/>
        <v>Q2</v>
      </c>
      <c r="AF2594" s="3" t="str">
        <f t="shared" si="122"/>
        <v>2025-Jun</v>
      </c>
      <c r="AG2594" s="3">
        <f>COUNTIF(C:C,Table1[[#This Row],[Customer_ID]])</f>
        <v>14</v>
      </c>
      <c r="AH2594" s="9" t="e">
        <f>IF([1]!Table1[[#This Row],[Customer_order_count]] &gt;= 10,"FREQUENT",IF([1]!Table1[[#This Row],[Customer_order_count]] &lt;= 10,"REGULAR","OCASSIONAL"))</f>
        <v>#REF!</v>
      </c>
    </row>
    <row r="2595" spans="1:34" x14ac:dyDescent="0.25">
      <c r="A2595" s="10" t="s">
        <v>3454</v>
      </c>
      <c r="B2595" s="11">
        <v>45335</v>
      </c>
      <c r="C2595" s="12" t="s">
        <v>848</v>
      </c>
      <c r="D2595" s="13" t="s">
        <v>426</v>
      </c>
      <c r="E2595" s="13" t="s">
        <v>16</v>
      </c>
      <c r="F2595" s="14">
        <v>20</v>
      </c>
      <c r="G2595" s="12" t="s">
        <v>317</v>
      </c>
      <c r="H2595" s="12" t="s">
        <v>5</v>
      </c>
      <c r="I2595" s="12" t="s">
        <v>305</v>
      </c>
      <c r="J2595" s="12" t="s">
        <v>306</v>
      </c>
      <c r="K2595" s="12" t="s">
        <v>91</v>
      </c>
      <c r="L2595" s="14">
        <v>1</v>
      </c>
      <c r="M2595" s="14">
        <v>8500</v>
      </c>
      <c r="N2595" s="15">
        <v>0.15</v>
      </c>
      <c r="O2595" s="14">
        <v>7225</v>
      </c>
      <c r="P2595" s="14">
        <v>6500</v>
      </c>
      <c r="Q2595" s="5">
        <f>Table1[[#This Row],[Sales]]-Table1[[#This Row],[Cost]]</f>
        <v>725</v>
      </c>
      <c r="R2595" s="12" t="s">
        <v>26</v>
      </c>
      <c r="S2595" s="12" t="s">
        <v>10</v>
      </c>
      <c r="T2595" s="12" t="s">
        <v>18</v>
      </c>
      <c r="U2595" s="12" t="s">
        <v>12</v>
      </c>
      <c r="V2595" s="6">
        <f>Table1[[#This Row],[Profit]]/Table1[[#This Row],[Sales]]</f>
        <v>0.10034602076124567</v>
      </c>
      <c r="W2595" s="12">
        <f>[1]!Table1[[#This Row],[Sales]]-[1]!Table1[[#This Row],[Cost]]-[1]!Table1[[#This Row],[Profit]]</f>
        <v>0</v>
      </c>
      <c r="X2595" s="12">
        <f>[1]!Table1[[#This Row],[Quantity]]*[1]!Table1[[#This Row],[Unit_Price]]</f>
        <v>8500</v>
      </c>
      <c r="Y2595" s="16">
        <f>[1]!Table1[[#This Row],[Gross_Sales]]*[1]!Table1[[#This Row],[Discount]]</f>
        <v>1275</v>
      </c>
      <c r="Z2595" s="17">
        <f>[1]!Table1[[#This Row],[Gross_Sales]]*[1]!Table1[[#This Row],[Discount_amount]]</f>
        <v>10837500</v>
      </c>
      <c r="AA2595" s="15">
        <f>IFERROR([1]!Table1[[#This Row],[Profit]]/[1]!Table1[[#This Row],[Sales]],0)</f>
        <v>0.10034602076124567</v>
      </c>
      <c r="AB2595" s="12">
        <f>YEAR([1]!Table1[[#This Row],[Order_Date]])</f>
        <v>2024</v>
      </c>
      <c r="AC2595" s="12">
        <f>MONTH([1]!Table1[[#This Row],[Order_Date]])</f>
        <v>2</v>
      </c>
      <c r="AD2595" s="12" t="str">
        <f t="shared" si="120"/>
        <v>Feb</v>
      </c>
      <c r="AE2595" s="12" t="str">
        <f t="shared" si="121"/>
        <v>Q1</v>
      </c>
      <c r="AF2595" s="12" t="str">
        <f t="shared" si="122"/>
        <v>2024-Feb</v>
      </c>
      <c r="AG2595" s="12">
        <f>COUNTIF(C:C,Table1[[#This Row],[Customer_ID]])</f>
        <v>6</v>
      </c>
      <c r="AH2595" s="18" t="e">
        <f>IF([1]!Table1[[#This Row],[Customer_order_count]] &gt;= 10,"FREQUENT",IF([1]!Table1[[#This Row],[Customer_order_count]] &lt;= 10,"REGULAR","OCASSIONAL"))</f>
        <v>#REF!</v>
      </c>
    </row>
    <row r="2596" spans="1:34" x14ac:dyDescent="0.25">
      <c r="A2596" s="1" t="s">
        <v>3455</v>
      </c>
      <c r="B2596" s="2">
        <v>45938</v>
      </c>
      <c r="C2596" s="3" t="s">
        <v>486</v>
      </c>
      <c r="D2596" s="4" t="s">
        <v>487</v>
      </c>
      <c r="E2596" s="4" t="s">
        <v>3</v>
      </c>
      <c r="F2596" s="5">
        <v>59</v>
      </c>
      <c r="G2596" s="3" t="s">
        <v>407</v>
      </c>
      <c r="H2596" s="3" t="s">
        <v>285</v>
      </c>
      <c r="I2596" s="3" t="s">
        <v>109</v>
      </c>
      <c r="J2596" s="3" t="s">
        <v>110</v>
      </c>
      <c r="K2596" s="3" t="s">
        <v>8</v>
      </c>
      <c r="L2596" s="5">
        <v>1</v>
      </c>
      <c r="M2596" s="5">
        <v>4000</v>
      </c>
      <c r="N2596" s="6">
        <v>0.15</v>
      </c>
      <c r="O2596" s="5">
        <v>3400</v>
      </c>
      <c r="P2596" s="5">
        <v>2900</v>
      </c>
      <c r="Q2596" s="5">
        <f>Table1[[#This Row],[Sales]]-Table1[[#This Row],[Cost]]</f>
        <v>500</v>
      </c>
      <c r="R2596" s="3" t="s">
        <v>26</v>
      </c>
      <c r="S2596" s="3" t="s">
        <v>10</v>
      </c>
      <c r="T2596" s="3" t="s">
        <v>40</v>
      </c>
      <c r="U2596" s="3" t="s">
        <v>12</v>
      </c>
      <c r="V2596" s="6">
        <f>Table1[[#This Row],[Profit]]/Table1[[#This Row],[Sales]]</f>
        <v>0.14705882352941177</v>
      </c>
      <c r="W2596" s="3">
        <f>[1]!Table1[[#This Row],[Sales]]-[1]!Table1[[#This Row],[Cost]]-[1]!Table1[[#This Row],[Profit]]</f>
        <v>0</v>
      </c>
      <c r="X2596" s="3">
        <f>[1]!Table1[[#This Row],[Quantity]]*[1]!Table1[[#This Row],[Unit_Price]]</f>
        <v>4000</v>
      </c>
      <c r="Y2596" s="7">
        <f>[1]!Table1[[#This Row],[Gross_Sales]]*[1]!Table1[[#This Row],[Discount]]</f>
        <v>600</v>
      </c>
      <c r="Z2596" s="8">
        <f>[1]!Table1[[#This Row],[Gross_Sales]]*[1]!Table1[[#This Row],[Discount_amount]]</f>
        <v>2400000</v>
      </c>
      <c r="AA2596" s="6">
        <f>IFERROR([1]!Table1[[#This Row],[Profit]]/[1]!Table1[[#This Row],[Sales]],0)</f>
        <v>0.14705882352941177</v>
      </c>
      <c r="AB2596" s="3">
        <f>YEAR([1]!Table1[[#This Row],[Order_Date]])</f>
        <v>2025</v>
      </c>
      <c r="AC2596" s="3">
        <f>MONTH([1]!Table1[[#This Row],[Order_Date]])</f>
        <v>10</v>
      </c>
      <c r="AD2596" s="3" t="str">
        <f t="shared" si="120"/>
        <v>Oct</v>
      </c>
      <c r="AE2596" s="3" t="str">
        <f t="shared" si="121"/>
        <v>Q4</v>
      </c>
      <c r="AF2596" s="3" t="str">
        <f t="shared" si="122"/>
        <v>2025-Oct</v>
      </c>
      <c r="AG2596" s="3">
        <f>COUNTIF(C:C,Table1[[#This Row],[Customer_ID]])</f>
        <v>10</v>
      </c>
      <c r="AH2596" s="9" t="e">
        <f>IF([1]!Table1[[#This Row],[Customer_order_count]] &gt;= 10,"FREQUENT",IF([1]!Table1[[#This Row],[Customer_order_count]] &lt;= 10,"REGULAR","OCASSIONAL"))</f>
        <v>#REF!</v>
      </c>
    </row>
    <row r="2597" spans="1:34" x14ac:dyDescent="0.25">
      <c r="A2597" s="10" t="s">
        <v>3456</v>
      </c>
      <c r="B2597" s="11">
        <v>45418</v>
      </c>
      <c r="C2597" s="12" t="s">
        <v>2261</v>
      </c>
      <c r="D2597" s="13" t="s">
        <v>392</v>
      </c>
      <c r="E2597" s="13" t="s">
        <v>3</v>
      </c>
      <c r="F2597" s="14">
        <v>59</v>
      </c>
      <c r="G2597" s="12" t="s">
        <v>263</v>
      </c>
      <c r="H2597" s="12" t="s">
        <v>5</v>
      </c>
      <c r="I2597" s="12" t="s">
        <v>95</v>
      </c>
      <c r="J2597" s="12" t="s">
        <v>96</v>
      </c>
      <c r="K2597" s="12" t="s">
        <v>46</v>
      </c>
      <c r="L2597" s="14">
        <v>2</v>
      </c>
      <c r="M2597" s="14">
        <v>600</v>
      </c>
      <c r="N2597" s="15">
        <v>0</v>
      </c>
      <c r="O2597" s="14">
        <v>1200</v>
      </c>
      <c r="P2597" s="14">
        <v>760</v>
      </c>
      <c r="Q2597" s="5">
        <f>Table1[[#This Row],[Sales]]-Table1[[#This Row],[Cost]]</f>
        <v>440</v>
      </c>
      <c r="R2597" s="12" t="s">
        <v>9</v>
      </c>
      <c r="S2597" s="12" t="s">
        <v>10</v>
      </c>
      <c r="T2597" s="12" t="s">
        <v>11</v>
      </c>
      <c r="U2597" s="12" t="s">
        <v>19</v>
      </c>
      <c r="V2597" s="6">
        <f>Table1[[#This Row],[Profit]]/Table1[[#This Row],[Sales]]</f>
        <v>0.36666666666666664</v>
      </c>
      <c r="W2597" s="12">
        <f>[1]!Table1[[#This Row],[Sales]]-[1]!Table1[[#This Row],[Cost]]-[1]!Table1[[#This Row],[Profit]]</f>
        <v>0</v>
      </c>
      <c r="X2597" s="12">
        <f>[1]!Table1[[#This Row],[Quantity]]*[1]!Table1[[#This Row],[Unit_Price]]</f>
        <v>1200</v>
      </c>
      <c r="Y2597" s="16">
        <f>[1]!Table1[[#This Row],[Gross_Sales]]*[1]!Table1[[#This Row],[Discount]]</f>
        <v>0</v>
      </c>
      <c r="Z2597" s="17">
        <f>[1]!Table1[[#This Row],[Gross_Sales]]*[1]!Table1[[#This Row],[Discount_amount]]</f>
        <v>0</v>
      </c>
      <c r="AA2597" s="15">
        <f>IFERROR([1]!Table1[[#This Row],[Profit]]/[1]!Table1[[#This Row],[Sales]],0)</f>
        <v>0.36666666666666664</v>
      </c>
      <c r="AB2597" s="12">
        <f>YEAR([1]!Table1[[#This Row],[Order_Date]])</f>
        <v>2024</v>
      </c>
      <c r="AC2597" s="12">
        <f>MONTH([1]!Table1[[#This Row],[Order_Date]])</f>
        <v>5</v>
      </c>
      <c r="AD2597" s="12" t="str">
        <f t="shared" si="120"/>
        <v>May</v>
      </c>
      <c r="AE2597" s="12" t="str">
        <f t="shared" si="121"/>
        <v>Q2</v>
      </c>
      <c r="AF2597" s="12" t="str">
        <f t="shared" si="122"/>
        <v>2024-May</v>
      </c>
      <c r="AG2597" s="12">
        <f>COUNTIF(C:C,Table1[[#This Row],[Customer_ID]])</f>
        <v>2</v>
      </c>
      <c r="AH2597" s="18" t="e">
        <f>IF([1]!Table1[[#This Row],[Customer_order_count]] &gt;= 10,"FREQUENT",IF([1]!Table1[[#This Row],[Customer_order_count]] &lt;= 10,"REGULAR","OCASSIONAL"))</f>
        <v>#REF!</v>
      </c>
    </row>
    <row r="2598" spans="1:34" x14ac:dyDescent="0.25">
      <c r="A2598" s="1" t="s">
        <v>3457</v>
      </c>
      <c r="B2598" s="2">
        <v>45568</v>
      </c>
      <c r="C2598" s="3" t="s">
        <v>2140</v>
      </c>
      <c r="D2598" s="4" t="s">
        <v>2141</v>
      </c>
      <c r="E2598" s="4" t="s">
        <v>16</v>
      </c>
      <c r="F2598" s="5">
        <v>22</v>
      </c>
      <c r="G2598" s="3" t="s">
        <v>284</v>
      </c>
      <c r="H2598" s="3" t="s">
        <v>285</v>
      </c>
      <c r="I2598" s="3" t="s">
        <v>65</v>
      </c>
      <c r="J2598" s="3" t="s">
        <v>66</v>
      </c>
      <c r="K2598" s="3" t="s">
        <v>25</v>
      </c>
      <c r="L2598" s="5">
        <v>1</v>
      </c>
      <c r="M2598" s="5">
        <v>2500</v>
      </c>
      <c r="N2598" s="6">
        <v>0</v>
      </c>
      <c r="O2598" s="5">
        <v>2500</v>
      </c>
      <c r="P2598" s="5">
        <v>1600</v>
      </c>
      <c r="Q2598" s="5">
        <f>Table1[[#This Row],[Sales]]-Table1[[#This Row],[Cost]]</f>
        <v>900</v>
      </c>
      <c r="R2598" s="3" t="s">
        <v>26</v>
      </c>
      <c r="S2598" s="3" t="s">
        <v>10</v>
      </c>
      <c r="T2598" s="3" t="s">
        <v>40</v>
      </c>
      <c r="U2598" s="3" t="s">
        <v>19</v>
      </c>
      <c r="V2598" s="6">
        <f>Table1[[#This Row],[Profit]]/Table1[[#This Row],[Sales]]</f>
        <v>0.36</v>
      </c>
      <c r="W2598" s="3">
        <f>[1]!Table1[[#This Row],[Sales]]-[1]!Table1[[#This Row],[Cost]]-[1]!Table1[[#This Row],[Profit]]</f>
        <v>0</v>
      </c>
      <c r="X2598" s="3">
        <f>[1]!Table1[[#This Row],[Quantity]]*[1]!Table1[[#This Row],[Unit_Price]]</f>
        <v>2500</v>
      </c>
      <c r="Y2598" s="7">
        <f>[1]!Table1[[#This Row],[Gross_Sales]]*[1]!Table1[[#This Row],[Discount]]</f>
        <v>0</v>
      </c>
      <c r="Z2598" s="8">
        <f>[1]!Table1[[#This Row],[Gross_Sales]]*[1]!Table1[[#This Row],[Discount_amount]]</f>
        <v>0</v>
      </c>
      <c r="AA2598" s="6">
        <f>IFERROR([1]!Table1[[#This Row],[Profit]]/[1]!Table1[[#This Row],[Sales]],0)</f>
        <v>0.36</v>
      </c>
      <c r="AB2598" s="3">
        <f>YEAR([1]!Table1[[#This Row],[Order_Date]])</f>
        <v>2024</v>
      </c>
      <c r="AC2598" s="3">
        <f>MONTH([1]!Table1[[#This Row],[Order_Date]])</f>
        <v>10</v>
      </c>
      <c r="AD2598" s="3" t="str">
        <f t="shared" si="120"/>
        <v>Oct</v>
      </c>
      <c r="AE2598" s="3" t="str">
        <f t="shared" si="121"/>
        <v>Q4</v>
      </c>
      <c r="AF2598" s="3" t="str">
        <f t="shared" si="122"/>
        <v>2024-Oct</v>
      </c>
      <c r="AG2598" s="3">
        <f>COUNTIF(C:C,Table1[[#This Row],[Customer_ID]])</f>
        <v>3</v>
      </c>
      <c r="AH2598" s="9" t="e">
        <f>IF([1]!Table1[[#This Row],[Customer_order_count]] &gt;= 10,"FREQUENT",IF([1]!Table1[[#This Row],[Customer_order_count]] &lt;= 10,"REGULAR","OCASSIONAL"))</f>
        <v>#REF!</v>
      </c>
    </row>
    <row r="2599" spans="1:34" x14ac:dyDescent="0.25">
      <c r="A2599" s="10" t="s">
        <v>3458</v>
      </c>
      <c r="B2599" s="11">
        <v>46012</v>
      </c>
      <c r="C2599" s="12" t="s">
        <v>671</v>
      </c>
      <c r="D2599" s="13" t="s">
        <v>672</v>
      </c>
      <c r="E2599" s="13" t="s">
        <v>16</v>
      </c>
      <c r="F2599" s="14">
        <v>57</v>
      </c>
      <c r="G2599" s="12" t="s">
        <v>290</v>
      </c>
      <c r="H2599" s="12" t="s">
        <v>276</v>
      </c>
      <c r="I2599" s="12" t="s">
        <v>44</v>
      </c>
      <c r="J2599" s="12" t="s">
        <v>45</v>
      </c>
      <c r="K2599" s="12" t="s">
        <v>46</v>
      </c>
      <c r="L2599" s="14">
        <v>1</v>
      </c>
      <c r="M2599" s="14">
        <v>2500</v>
      </c>
      <c r="N2599" s="15">
        <v>0.05</v>
      </c>
      <c r="O2599" s="14">
        <v>2375</v>
      </c>
      <c r="P2599" s="14">
        <v>1500</v>
      </c>
      <c r="Q2599" s="5">
        <f>Table1[[#This Row],[Sales]]-Table1[[#This Row],[Cost]]</f>
        <v>875</v>
      </c>
      <c r="R2599" s="12" t="s">
        <v>26</v>
      </c>
      <c r="S2599" s="12" t="s">
        <v>10</v>
      </c>
      <c r="T2599" s="12" t="s">
        <v>40</v>
      </c>
      <c r="U2599" s="12" t="s">
        <v>27</v>
      </c>
      <c r="V2599" s="6">
        <f>Table1[[#This Row],[Profit]]/Table1[[#This Row],[Sales]]</f>
        <v>0.36842105263157893</v>
      </c>
      <c r="W2599" s="12">
        <f>[1]!Table1[[#This Row],[Sales]]-[1]!Table1[[#This Row],[Cost]]-[1]!Table1[[#This Row],[Profit]]</f>
        <v>0</v>
      </c>
      <c r="X2599" s="12">
        <f>[1]!Table1[[#This Row],[Quantity]]*[1]!Table1[[#This Row],[Unit_Price]]</f>
        <v>2500</v>
      </c>
      <c r="Y2599" s="16">
        <f>[1]!Table1[[#This Row],[Gross_Sales]]*[1]!Table1[[#This Row],[Discount]]</f>
        <v>125</v>
      </c>
      <c r="Z2599" s="17">
        <f>[1]!Table1[[#This Row],[Gross_Sales]]*[1]!Table1[[#This Row],[Discount_amount]]</f>
        <v>312500</v>
      </c>
      <c r="AA2599" s="15">
        <f>IFERROR([1]!Table1[[#This Row],[Profit]]/[1]!Table1[[#This Row],[Sales]],0)</f>
        <v>0.36842105263157893</v>
      </c>
      <c r="AB2599" s="12">
        <f>YEAR([1]!Table1[[#This Row],[Order_Date]])</f>
        <v>2025</v>
      </c>
      <c r="AC2599" s="12">
        <f>MONTH([1]!Table1[[#This Row],[Order_Date]])</f>
        <v>12</v>
      </c>
      <c r="AD2599" s="12" t="str">
        <f t="shared" si="120"/>
        <v>Dec</v>
      </c>
      <c r="AE2599" s="12" t="str">
        <f t="shared" si="121"/>
        <v>Q4</v>
      </c>
      <c r="AF2599" s="12" t="str">
        <f t="shared" si="122"/>
        <v>2025-Dec</v>
      </c>
      <c r="AG2599" s="12">
        <f>COUNTIF(C:C,Table1[[#This Row],[Customer_ID]])</f>
        <v>14</v>
      </c>
      <c r="AH2599" s="18" t="e">
        <f>IF([1]!Table1[[#This Row],[Customer_order_count]] &gt;= 10,"FREQUENT",IF([1]!Table1[[#This Row],[Customer_order_count]] &lt;= 10,"REGULAR","OCASSIONAL"))</f>
        <v>#REF!</v>
      </c>
    </row>
    <row r="2600" spans="1:34" x14ac:dyDescent="0.25">
      <c r="A2600" s="1" t="s">
        <v>3459</v>
      </c>
      <c r="B2600" s="2">
        <v>45846</v>
      </c>
      <c r="C2600" s="3" t="s">
        <v>1830</v>
      </c>
      <c r="D2600" s="4" t="s">
        <v>362</v>
      </c>
      <c r="E2600" s="4" t="s">
        <v>16</v>
      </c>
      <c r="F2600" s="5">
        <v>35</v>
      </c>
      <c r="G2600" s="3" t="s">
        <v>295</v>
      </c>
      <c r="H2600" s="3" t="s">
        <v>270</v>
      </c>
      <c r="I2600" s="3" t="s">
        <v>56</v>
      </c>
      <c r="J2600" s="3" t="s">
        <v>57</v>
      </c>
      <c r="K2600" s="3" t="s">
        <v>58</v>
      </c>
      <c r="L2600" s="5">
        <v>1</v>
      </c>
      <c r="M2600" s="5">
        <v>1200</v>
      </c>
      <c r="N2600" s="6">
        <v>0</v>
      </c>
      <c r="O2600" s="5">
        <v>1200</v>
      </c>
      <c r="P2600" s="5">
        <v>800</v>
      </c>
      <c r="Q2600" s="5">
        <f>Table1[[#This Row],[Sales]]-Table1[[#This Row],[Cost]]</f>
        <v>400</v>
      </c>
      <c r="R2600" s="3" t="s">
        <v>77</v>
      </c>
      <c r="S2600" s="3" t="s">
        <v>10</v>
      </c>
      <c r="T2600" s="3" t="s">
        <v>33</v>
      </c>
      <c r="U2600" s="3" t="s">
        <v>27</v>
      </c>
      <c r="V2600" s="6">
        <f>Table1[[#This Row],[Profit]]/Table1[[#This Row],[Sales]]</f>
        <v>0.33333333333333331</v>
      </c>
      <c r="W2600" s="3">
        <f>[1]!Table1[[#This Row],[Sales]]-[1]!Table1[[#This Row],[Cost]]-[1]!Table1[[#This Row],[Profit]]</f>
        <v>0</v>
      </c>
      <c r="X2600" s="3">
        <f>[1]!Table1[[#This Row],[Quantity]]*[1]!Table1[[#This Row],[Unit_Price]]</f>
        <v>1200</v>
      </c>
      <c r="Y2600" s="7">
        <f>[1]!Table1[[#This Row],[Gross_Sales]]*[1]!Table1[[#This Row],[Discount]]</f>
        <v>0</v>
      </c>
      <c r="Z2600" s="8">
        <f>[1]!Table1[[#This Row],[Gross_Sales]]*[1]!Table1[[#This Row],[Discount_amount]]</f>
        <v>0</v>
      </c>
      <c r="AA2600" s="6">
        <f>IFERROR([1]!Table1[[#This Row],[Profit]]/[1]!Table1[[#This Row],[Sales]],0)</f>
        <v>0.33333333333333331</v>
      </c>
      <c r="AB2600" s="3">
        <f>YEAR([1]!Table1[[#This Row],[Order_Date]])</f>
        <v>2025</v>
      </c>
      <c r="AC2600" s="3">
        <f>MONTH([1]!Table1[[#This Row],[Order_Date]])</f>
        <v>7</v>
      </c>
      <c r="AD2600" s="3" t="str">
        <f t="shared" si="120"/>
        <v>Jul</v>
      </c>
      <c r="AE2600" s="3" t="str">
        <f t="shared" si="121"/>
        <v>Q3</v>
      </c>
      <c r="AF2600" s="3" t="str">
        <f t="shared" si="122"/>
        <v>2025-Jul</v>
      </c>
      <c r="AG2600" s="3">
        <f>COUNTIF(C:C,Table1[[#This Row],[Customer_ID]])</f>
        <v>2</v>
      </c>
      <c r="AH2600" s="9" t="e">
        <f>IF([1]!Table1[[#This Row],[Customer_order_count]] &gt;= 10,"FREQUENT",IF([1]!Table1[[#This Row],[Customer_order_count]] &lt;= 10,"REGULAR","OCASSIONAL"))</f>
        <v>#REF!</v>
      </c>
    </row>
    <row r="2601" spans="1:34" x14ac:dyDescent="0.25">
      <c r="A2601" s="10" t="s">
        <v>3460</v>
      </c>
      <c r="B2601" s="11">
        <v>45894</v>
      </c>
      <c r="C2601" s="12" t="s">
        <v>1198</v>
      </c>
      <c r="D2601" s="13" t="s">
        <v>962</v>
      </c>
      <c r="E2601" s="13" t="s">
        <v>3</v>
      </c>
      <c r="F2601" s="14">
        <v>25</v>
      </c>
      <c r="G2601" s="12" t="s">
        <v>280</v>
      </c>
      <c r="H2601" s="12" t="s">
        <v>270</v>
      </c>
      <c r="I2601" s="12" t="s">
        <v>95</v>
      </c>
      <c r="J2601" s="12" t="s">
        <v>96</v>
      </c>
      <c r="K2601" s="12" t="s">
        <v>46</v>
      </c>
      <c r="L2601" s="14">
        <v>2</v>
      </c>
      <c r="M2601" s="14">
        <v>600</v>
      </c>
      <c r="N2601" s="15">
        <v>0.1</v>
      </c>
      <c r="O2601" s="14">
        <v>1080</v>
      </c>
      <c r="P2601" s="14">
        <v>760</v>
      </c>
      <c r="Q2601" s="5">
        <f>Table1[[#This Row],[Sales]]-Table1[[#This Row],[Cost]]</f>
        <v>320</v>
      </c>
      <c r="R2601" s="12" t="s">
        <v>26</v>
      </c>
      <c r="S2601" s="12" t="s">
        <v>10</v>
      </c>
      <c r="T2601" s="12" t="s">
        <v>33</v>
      </c>
      <c r="U2601" s="12" t="s">
        <v>19</v>
      </c>
      <c r="V2601" s="6">
        <f>Table1[[#This Row],[Profit]]/Table1[[#This Row],[Sales]]</f>
        <v>0.29629629629629628</v>
      </c>
      <c r="W2601" s="12">
        <f>[1]!Table1[[#This Row],[Sales]]-[1]!Table1[[#This Row],[Cost]]-[1]!Table1[[#This Row],[Profit]]</f>
        <v>0</v>
      </c>
      <c r="X2601" s="12">
        <f>[1]!Table1[[#This Row],[Quantity]]*[1]!Table1[[#This Row],[Unit_Price]]</f>
        <v>1200</v>
      </c>
      <c r="Y2601" s="16">
        <f>[1]!Table1[[#This Row],[Gross_Sales]]*[1]!Table1[[#This Row],[Discount]]</f>
        <v>120</v>
      </c>
      <c r="Z2601" s="17">
        <f>[1]!Table1[[#This Row],[Gross_Sales]]*[1]!Table1[[#This Row],[Discount_amount]]</f>
        <v>144000</v>
      </c>
      <c r="AA2601" s="15">
        <f>IFERROR([1]!Table1[[#This Row],[Profit]]/[1]!Table1[[#This Row],[Sales]],0)</f>
        <v>0.29629629629629628</v>
      </c>
      <c r="AB2601" s="12">
        <f>YEAR([1]!Table1[[#This Row],[Order_Date]])</f>
        <v>2025</v>
      </c>
      <c r="AC2601" s="12">
        <f>MONTH([1]!Table1[[#This Row],[Order_Date]])</f>
        <v>8</v>
      </c>
      <c r="AD2601" s="12" t="str">
        <f t="shared" si="120"/>
        <v>Aug</v>
      </c>
      <c r="AE2601" s="12" t="str">
        <f t="shared" si="121"/>
        <v>Q3</v>
      </c>
      <c r="AF2601" s="12" t="str">
        <f t="shared" si="122"/>
        <v>2025-Aug</v>
      </c>
      <c r="AG2601" s="12">
        <f>COUNTIF(C:C,Table1[[#This Row],[Customer_ID]])</f>
        <v>20</v>
      </c>
      <c r="AH2601" s="18" t="e">
        <f>IF([1]!Table1[[#This Row],[Customer_order_count]] &gt;= 10,"FREQUENT",IF([1]!Table1[[#This Row],[Customer_order_count]] &lt;= 10,"REGULAR","OCASSIONAL"))</f>
        <v>#REF!</v>
      </c>
    </row>
    <row r="2602" spans="1:34" x14ac:dyDescent="0.25">
      <c r="A2602" s="1" t="s">
        <v>3461</v>
      </c>
      <c r="B2602" s="2">
        <v>45611</v>
      </c>
      <c r="C2602" s="3" t="s">
        <v>500</v>
      </c>
      <c r="D2602" s="4" t="s">
        <v>501</v>
      </c>
      <c r="E2602" s="4" t="s">
        <v>16</v>
      </c>
      <c r="F2602" s="5">
        <v>22</v>
      </c>
      <c r="G2602" s="3" t="s">
        <v>339</v>
      </c>
      <c r="H2602" s="3" t="s">
        <v>285</v>
      </c>
      <c r="I2602" s="3" t="s">
        <v>68</v>
      </c>
      <c r="J2602" s="3" t="s">
        <v>69</v>
      </c>
      <c r="K2602" s="3" t="s">
        <v>39</v>
      </c>
      <c r="L2602" s="5">
        <v>2</v>
      </c>
      <c r="M2602" s="5">
        <v>3500</v>
      </c>
      <c r="N2602" s="6">
        <v>0.05</v>
      </c>
      <c r="O2602" s="5">
        <v>6650</v>
      </c>
      <c r="P2602" s="5">
        <v>4600</v>
      </c>
      <c r="Q2602" s="5">
        <f>Table1[[#This Row],[Sales]]-Table1[[#This Row],[Cost]]</f>
        <v>2050</v>
      </c>
      <c r="R2602" s="3" t="s">
        <v>17</v>
      </c>
      <c r="S2602" s="3" t="s">
        <v>10</v>
      </c>
      <c r="T2602" s="3" t="s">
        <v>40</v>
      </c>
      <c r="U2602" s="3" t="s">
        <v>27</v>
      </c>
      <c r="V2602" s="6">
        <f>Table1[[#This Row],[Profit]]/Table1[[#This Row],[Sales]]</f>
        <v>0.30827067669172931</v>
      </c>
      <c r="W2602" s="3">
        <f>[1]!Table1[[#This Row],[Sales]]-[1]!Table1[[#This Row],[Cost]]-[1]!Table1[[#This Row],[Profit]]</f>
        <v>0</v>
      </c>
      <c r="X2602" s="3">
        <f>[1]!Table1[[#This Row],[Quantity]]*[1]!Table1[[#This Row],[Unit_Price]]</f>
        <v>7000</v>
      </c>
      <c r="Y2602" s="7">
        <f>[1]!Table1[[#This Row],[Gross_Sales]]*[1]!Table1[[#This Row],[Discount]]</f>
        <v>350</v>
      </c>
      <c r="Z2602" s="8">
        <f>[1]!Table1[[#This Row],[Gross_Sales]]*[1]!Table1[[#This Row],[Discount_amount]]</f>
        <v>2450000</v>
      </c>
      <c r="AA2602" s="6">
        <f>IFERROR([1]!Table1[[#This Row],[Profit]]/[1]!Table1[[#This Row],[Sales]],0)</f>
        <v>0.30827067669172931</v>
      </c>
      <c r="AB2602" s="3">
        <f>YEAR([1]!Table1[[#This Row],[Order_Date]])</f>
        <v>2024</v>
      </c>
      <c r="AC2602" s="3">
        <f>MONTH([1]!Table1[[#This Row],[Order_Date]])</f>
        <v>11</v>
      </c>
      <c r="AD2602" s="3" t="str">
        <f t="shared" si="120"/>
        <v>Nov</v>
      </c>
      <c r="AE2602" s="3" t="str">
        <f t="shared" si="121"/>
        <v>Q4</v>
      </c>
      <c r="AF2602" s="3" t="str">
        <f t="shared" si="122"/>
        <v>2024-Nov</v>
      </c>
      <c r="AG2602" s="3">
        <f>COUNTIF(C:C,Table1[[#This Row],[Customer_ID]])</f>
        <v>19</v>
      </c>
      <c r="AH2602" s="9" t="e">
        <f>IF([1]!Table1[[#This Row],[Customer_order_count]] &gt;= 10,"FREQUENT",IF([1]!Table1[[#This Row],[Customer_order_count]] &lt;= 10,"REGULAR","OCASSIONAL"))</f>
        <v>#REF!</v>
      </c>
    </row>
    <row r="2603" spans="1:34" x14ac:dyDescent="0.25">
      <c r="A2603" s="10" t="s">
        <v>3462</v>
      </c>
      <c r="B2603" s="11">
        <v>45601</v>
      </c>
      <c r="C2603" s="12" t="s">
        <v>434</v>
      </c>
      <c r="D2603" s="13" t="s">
        <v>435</v>
      </c>
      <c r="E2603" s="13" t="s">
        <v>16</v>
      </c>
      <c r="F2603" s="14">
        <v>26</v>
      </c>
      <c r="G2603" s="12" t="s">
        <v>280</v>
      </c>
      <c r="H2603" s="12" t="s">
        <v>270</v>
      </c>
      <c r="I2603" s="12" t="s">
        <v>37</v>
      </c>
      <c r="J2603" s="12" t="s">
        <v>38</v>
      </c>
      <c r="K2603" s="12" t="s">
        <v>39</v>
      </c>
      <c r="L2603" s="14">
        <v>1</v>
      </c>
      <c r="M2603" s="14">
        <v>900</v>
      </c>
      <c r="N2603" s="15">
        <v>0.15</v>
      </c>
      <c r="O2603" s="14">
        <v>765</v>
      </c>
      <c r="P2603" s="14">
        <v>550</v>
      </c>
      <c r="Q2603" s="5">
        <f>Table1[[#This Row],[Sales]]-Table1[[#This Row],[Cost]]</f>
        <v>215</v>
      </c>
      <c r="R2603" s="12" t="s">
        <v>17</v>
      </c>
      <c r="S2603" s="12" t="s">
        <v>10</v>
      </c>
      <c r="T2603" s="12" t="s">
        <v>40</v>
      </c>
      <c r="U2603" s="12" t="s">
        <v>27</v>
      </c>
      <c r="V2603" s="6">
        <f>Table1[[#This Row],[Profit]]/Table1[[#This Row],[Sales]]</f>
        <v>0.28104575163398693</v>
      </c>
      <c r="W2603" s="12">
        <f>[1]!Table1[[#This Row],[Sales]]-[1]!Table1[[#This Row],[Cost]]-[1]!Table1[[#This Row],[Profit]]</f>
        <v>0</v>
      </c>
      <c r="X2603" s="12">
        <f>[1]!Table1[[#This Row],[Quantity]]*[1]!Table1[[#This Row],[Unit_Price]]</f>
        <v>900</v>
      </c>
      <c r="Y2603" s="16">
        <f>[1]!Table1[[#This Row],[Gross_Sales]]*[1]!Table1[[#This Row],[Discount]]</f>
        <v>135</v>
      </c>
      <c r="Z2603" s="17">
        <f>[1]!Table1[[#This Row],[Gross_Sales]]*[1]!Table1[[#This Row],[Discount_amount]]</f>
        <v>121500</v>
      </c>
      <c r="AA2603" s="15">
        <f>IFERROR([1]!Table1[[#This Row],[Profit]]/[1]!Table1[[#This Row],[Sales]],0)</f>
        <v>0.28104575163398693</v>
      </c>
      <c r="AB2603" s="12">
        <f>YEAR([1]!Table1[[#This Row],[Order_Date]])</f>
        <v>2024</v>
      </c>
      <c r="AC2603" s="12">
        <f>MONTH([1]!Table1[[#This Row],[Order_Date]])</f>
        <v>11</v>
      </c>
      <c r="AD2603" s="12" t="str">
        <f t="shared" si="120"/>
        <v>Nov</v>
      </c>
      <c r="AE2603" s="12" t="str">
        <f t="shared" si="121"/>
        <v>Q4</v>
      </c>
      <c r="AF2603" s="12" t="str">
        <f t="shared" si="122"/>
        <v>2024-Nov</v>
      </c>
      <c r="AG2603" s="12">
        <f>COUNTIF(C:C,Table1[[#This Row],[Customer_ID]])</f>
        <v>32</v>
      </c>
      <c r="AH2603" s="18" t="e">
        <f>IF([1]!Table1[[#This Row],[Customer_order_count]] &gt;= 10,"FREQUENT",IF([1]!Table1[[#This Row],[Customer_order_count]] &lt;= 10,"REGULAR","OCASSIONAL"))</f>
        <v>#REF!</v>
      </c>
    </row>
    <row r="2604" spans="1:34" x14ac:dyDescent="0.25">
      <c r="A2604" s="1" t="s">
        <v>3463</v>
      </c>
      <c r="B2604" s="2">
        <v>45963</v>
      </c>
      <c r="C2604" s="3" t="s">
        <v>802</v>
      </c>
      <c r="D2604" s="4" t="s">
        <v>803</v>
      </c>
      <c r="E2604" s="4" t="s">
        <v>3</v>
      </c>
      <c r="F2604" s="5">
        <v>37</v>
      </c>
      <c r="G2604" s="3" t="s">
        <v>275</v>
      </c>
      <c r="H2604" s="3" t="s">
        <v>276</v>
      </c>
      <c r="I2604" s="3" t="s">
        <v>81</v>
      </c>
      <c r="J2604" s="3" t="s">
        <v>82</v>
      </c>
      <c r="K2604" s="3" t="s">
        <v>58</v>
      </c>
      <c r="L2604" s="5">
        <v>1</v>
      </c>
      <c r="M2604" s="5">
        <v>3500</v>
      </c>
      <c r="N2604" s="6">
        <v>0</v>
      </c>
      <c r="O2604" s="5">
        <v>3500</v>
      </c>
      <c r="P2604" s="5">
        <v>2500</v>
      </c>
      <c r="Q2604" s="5">
        <f>Table1[[#This Row],[Sales]]-Table1[[#This Row],[Cost]]</f>
        <v>1000</v>
      </c>
      <c r="R2604" s="3" t="s">
        <v>17</v>
      </c>
      <c r="S2604" s="3" t="s">
        <v>10</v>
      </c>
      <c r="T2604" s="3" t="s">
        <v>40</v>
      </c>
      <c r="U2604" s="3" t="s">
        <v>19</v>
      </c>
      <c r="V2604" s="6">
        <f>Table1[[#This Row],[Profit]]/Table1[[#This Row],[Sales]]</f>
        <v>0.2857142857142857</v>
      </c>
      <c r="W2604" s="3">
        <f>[1]!Table1[[#This Row],[Sales]]-[1]!Table1[[#This Row],[Cost]]-[1]!Table1[[#This Row],[Profit]]</f>
        <v>0</v>
      </c>
      <c r="X2604" s="3">
        <f>[1]!Table1[[#This Row],[Quantity]]*[1]!Table1[[#This Row],[Unit_Price]]</f>
        <v>3500</v>
      </c>
      <c r="Y2604" s="7">
        <f>[1]!Table1[[#This Row],[Gross_Sales]]*[1]!Table1[[#This Row],[Discount]]</f>
        <v>0</v>
      </c>
      <c r="Z2604" s="8">
        <f>[1]!Table1[[#This Row],[Gross_Sales]]*[1]!Table1[[#This Row],[Discount_amount]]</f>
        <v>0</v>
      </c>
      <c r="AA2604" s="6">
        <f>IFERROR([1]!Table1[[#This Row],[Profit]]/[1]!Table1[[#This Row],[Sales]],0)</f>
        <v>0.2857142857142857</v>
      </c>
      <c r="AB2604" s="3">
        <f>YEAR([1]!Table1[[#This Row],[Order_Date]])</f>
        <v>2025</v>
      </c>
      <c r="AC2604" s="3">
        <f>MONTH([1]!Table1[[#This Row],[Order_Date]])</f>
        <v>11</v>
      </c>
      <c r="AD2604" s="3" t="str">
        <f t="shared" si="120"/>
        <v>Nov</v>
      </c>
      <c r="AE2604" s="3" t="str">
        <f t="shared" si="121"/>
        <v>Q4</v>
      </c>
      <c r="AF2604" s="3" t="str">
        <f t="shared" si="122"/>
        <v>2025-Nov</v>
      </c>
      <c r="AG2604" s="3">
        <f>COUNTIF(C:C,Table1[[#This Row],[Customer_ID]])</f>
        <v>6</v>
      </c>
      <c r="AH2604" s="9" t="e">
        <f>IF([1]!Table1[[#This Row],[Customer_order_count]] &gt;= 10,"FREQUENT",IF([1]!Table1[[#This Row],[Customer_order_count]] &lt;= 10,"REGULAR","OCASSIONAL"))</f>
        <v>#REF!</v>
      </c>
    </row>
    <row r="2605" spans="1:34" x14ac:dyDescent="0.25">
      <c r="A2605" s="10" t="s">
        <v>3464</v>
      </c>
      <c r="B2605" s="11">
        <v>45387</v>
      </c>
      <c r="C2605" s="12" t="s">
        <v>556</v>
      </c>
      <c r="D2605" s="13" t="s">
        <v>557</v>
      </c>
      <c r="E2605" s="13" t="s">
        <v>16</v>
      </c>
      <c r="F2605" s="14">
        <v>25</v>
      </c>
      <c r="G2605" s="12" t="s">
        <v>269</v>
      </c>
      <c r="H2605" s="12" t="s">
        <v>270</v>
      </c>
      <c r="I2605" s="12" t="s">
        <v>89</v>
      </c>
      <c r="J2605" s="12" t="s">
        <v>90</v>
      </c>
      <c r="K2605" s="12" t="s">
        <v>91</v>
      </c>
      <c r="L2605" s="14">
        <v>1</v>
      </c>
      <c r="M2605" s="14">
        <v>35000</v>
      </c>
      <c r="N2605" s="15">
        <v>0.15</v>
      </c>
      <c r="O2605" s="14">
        <v>29750</v>
      </c>
      <c r="P2605" s="14">
        <v>27000</v>
      </c>
      <c r="Q2605" s="5">
        <f>Table1[[#This Row],[Sales]]-Table1[[#This Row],[Cost]]</f>
        <v>2750</v>
      </c>
      <c r="R2605" s="12" t="s">
        <v>98</v>
      </c>
      <c r="S2605" s="12" t="s">
        <v>10</v>
      </c>
      <c r="T2605" s="12" t="s">
        <v>11</v>
      </c>
      <c r="U2605" s="12" t="s">
        <v>12</v>
      </c>
      <c r="V2605" s="6">
        <f>Table1[[#This Row],[Profit]]/Table1[[#This Row],[Sales]]</f>
        <v>9.2436974789915971E-2</v>
      </c>
      <c r="W2605" s="12">
        <f>[1]!Table1[[#This Row],[Sales]]-[1]!Table1[[#This Row],[Cost]]-[1]!Table1[[#This Row],[Profit]]</f>
        <v>0</v>
      </c>
      <c r="X2605" s="12">
        <f>[1]!Table1[[#This Row],[Quantity]]*[1]!Table1[[#This Row],[Unit_Price]]</f>
        <v>35000</v>
      </c>
      <c r="Y2605" s="16">
        <f>[1]!Table1[[#This Row],[Gross_Sales]]*[1]!Table1[[#This Row],[Discount]]</f>
        <v>5250</v>
      </c>
      <c r="Z2605" s="17">
        <f>[1]!Table1[[#This Row],[Gross_Sales]]*[1]!Table1[[#This Row],[Discount_amount]]</f>
        <v>183750000</v>
      </c>
      <c r="AA2605" s="15">
        <f>IFERROR([1]!Table1[[#This Row],[Profit]]/[1]!Table1[[#This Row],[Sales]],0)</f>
        <v>9.2436974789915971E-2</v>
      </c>
      <c r="AB2605" s="12">
        <f>YEAR([1]!Table1[[#This Row],[Order_Date]])</f>
        <v>2024</v>
      </c>
      <c r="AC2605" s="12">
        <f>MONTH([1]!Table1[[#This Row],[Order_Date]])</f>
        <v>4</v>
      </c>
      <c r="AD2605" s="12" t="str">
        <f t="shared" si="120"/>
        <v>Apr</v>
      </c>
      <c r="AE2605" s="12" t="str">
        <f t="shared" si="121"/>
        <v>Q2</v>
      </c>
      <c r="AF2605" s="12" t="str">
        <f t="shared" si="122"/>
        <v>2024-Apr</v>
      </c>
      <c r="AG2605" s="12">
        <f>COUNTIF(C:C,Table1[[#This Row],[Customer_ID]])</f>
        <v>11</v>
      </c>
      <c r="AH2605" s="18" t="e">
        <f>IF([1]!Table1[[#This Row],[Customer_order_count]] &gt;= 10,"FREQUENT",IF([1]!Table1[[#This Row],[Customer_order_count]] &lt;= 10,"REGULAR","OCASSIONAL"))</f>
        <v>#REF!</v>
      </c>
    </row>
    <row r="2606" spans="1:34" x14ac:dyDescent="0.25">
      <c r="A2606" s="1" t="s">
        <v>3465</v>
      </c>
      <c r="B2606" s="2">
        <v>45786</v>
      </c>
      <c r="C2606" s="3" t="s">
        <v>1247</v>
      </c>
      <c r="D2606" s="4" t="s">
        <v>830</v>
      </c>
      <c r="E2606" s="4" t="s">
        <v>3</v>
      </c>
      <c r="F2606" s="5">
        <v>28</v>
      </c>
      <c r="G2606" s="3" t="s">
        <v>295</v>
      </c>
      <c r="H2606" s="3" t="s">
        <v>270</v>
      </c>
      <c r="I2606" s="3" t="s">
        <v>344</v>
      </c>
      <c r="J2606" s="3" t="s">
        <v>345</v>
      </c>
      <c r="K2606" s="3" t="s">
        <v>39</v>
      </c>
      <c r="L2606" s="5">
        <v>3</v>
      </c>
      <c r="M2606" s="5">
        <v>2200</v>
      </c>
      <c r="N2606" s="6">
        <v>0.05</v>
      </c>
      <c r="O2606" s="5">
        <v>6270</v>
      </c>
      <c r="P2606" s="5">
        <v>4200</v>
      </c>
      <c r="Q2606" s="5">
        <f>Table1[[#This Row],[Sales]]-Table1[[#This Row],[Cost]]</f>
        <v>2070</v>
      </c>
      <c r="R2606" s="3" t="s">
        <v>77</v>
      </c>
      <c r="S2606" s="3" t="s">
        <v>10</v>
      </c>
      <c r="T2606" s="3" t="s">
        <v>11</v>
      </c>
      <c r="U2606" s="3" t="s">
        <v>12</v>
      </c>
      <c r="V2606" s="6">
        <f>Table1[[#This Row],[Profit]]/Table1[[#This Row],[Sales]]</f>
        <v>0.33014354066985646</v>
      </c>
      <c r="W2606" s="3">
        <f>[1]!Table1[[#This Row],[Sales]]-[1]!Table1[[#This Row],[Cost]]-[1]!Table1[[#This Row],[Profit]]</f>
        <v>0</v>
      </c>
      <c r="X2606" s="3">
        <f>[1]!Table1[[#This Row],[Quantity]]*[1]!Table1[[#This Row],[Unit_Price]]</f>
        <v>6600</v>
      </c>
      <c r="Y2606" s="7">
        <f>[1]!Table1[[#This Row],[Gross_Sales]]*[1]!Table1[[#This Row],[Discount]]</f>
        <v>330</v>
      </c>
      <c r="Z2606" s="8">
        <f>[1]!Table1[[#This Row],[Gross_Sales]]*[1]!Table1[[#This Row],[Discount_amount]]</f>
        <v>2178000</v>
      </c>
      <c r="AA2606" s="6">
        <f>IFERROR([1]!Table1[[#This Row],[Profit]]/[1]!Table1[[#This Row],[Sales]],0)</f>
        <v>0.33014354066985646</v>
      </c>
      <c r="AB2606" s="3">
        <f>YEAR([1]!Table1[[#This Row],[Order_Date]])</f>
        <v>2025</v>
      </c>
      <c r="AC2606" s="3">
        <f>MONTH([1]!Table1[[#This Row],[Order_Date]])</f>
        <v>5</v>
      </c>
      <c r="AD2606" s="3" t="str">
        <f t="shared" si="120"/>
        <v>May</v>
      </c>
      <c r="AE2606" s="3" t="str">
        <f t="shared" si="121"/>
        <v>Q2</v>
      </c>
      <c r="AF2606" s="3" t="str">
        <f t="shared" si="122"/>
        <v>2025-May</v>
      </c>
      <c r="AG2606" s="3">
        <f>COUNTIF(C:C,Table1[[#This Row],[Customer_ID]])</f>
        <v>4</v>
      </c>
      <c r="AH2606" s="9" t="e">
        <f>IF([1]!Table1[[#This Row],[Customer_order_count]] &gt;= 10,"FREQUENT",IF([1]!Table1[[#This Row],[Customer_order_count]] &lt;= 10,"REGULAR","OCASSIONAL"))</f>
        <v>#REF!</v>
      </c>
    </row>
    <row r="2607" spans="1:34" x14ac:dyDescent="0.25">
      <c r="A2607" s="10" t="s">
        <v>3466</v>
      </c>
      <c r="B2607" s="11">
        <v>45542</v>
      </c>
      <c r="C2607" s="12" t="s">
        <v>1394</v>
      </c>
      <c r="D2607" s="13" t="s">
        <v>64</v>
      </c>
      <c r="E2607" s="13" t="s">
        <v>3</v>
      </c>
      <c r="F2607" s="14">
        <v>38</v>
      </c>
      <c r="G2607" s="12" t="s">
        <v>317</v>
      </c>
      <c r="H2607" s="12" t="s">
        <v>5</v>
      </c>
      <c r="I2607" s="12" t="s">
        <v>95</v>
      </c>
      <c r="J2607" s="12" t="s">
        <v>96</v>
      </c>
      <c r="K2607" s="12" t="s">
        <v>46</v>
      </c>
      <c r="L2607" s="14">
        <v>2</v>
      </c>
      <c r="M2607" s="14">
        <v>600</v>
      </c>
      <c r="N2607" s="15">
        <v>0.1</v>
      </c>
      <c r="O2607" s="14">
        <v>1080</v>
      </c>
      <c r="P2607" s="14">
        <v>760</v>
      </c>
      <c r="Q2607" s="5">
        <f>Table1[[#This Row],[Sales]]-Table1[[#This Row],[Cost]]</f>
        <v>320</v>
      </c>
      <c r="R2607" s="12" t="s">
        <v>26</v>
      </c>
      <c r="S2607" s="12" t="s">
        <v>10</v>
      </c>
      <c r="T2607" s="12" t="s">
        <v>33</v>
      </c>
      <c r="U2607" s="12" t="s">
        <v>27</v>
      </c>
      <c r="V2607" s="6">
        <f>Table1[[#This Row],[Profit]]/Table1[[#This Row],[Sales]]</f>
        <v>0.29629629629629628</v>
      </c>
      <c r="W2607" s="12">
        <f>[1]!Table1[[#This Row],[Sales]]-[1]!Table1[[#This Row],[Cost]]-[1]!Table1[[#This Row],[Profit]]</f>
        <v>0</v>
      </c>
      <c r="X2607" s="12">
        <f>[1]!Table1[[#This Row],[Quantity]]*[1]!Table1[[#This Row],[Unit_Price]]</f>
        <v>1200</v>
      </c>
      <c r="Y2607" s="16">
        <f>[1]!Table1[[#This Row],[Gross_Sales]]*[1]!Table1[[#This Row],[Discount]]</f>
        <v>120</v>
      </c>
      <c r="Z2607" s="17">
        <f>[1]!Table1[[#This Row],[Gross_Sales]]*[1]!Table1[[#This Row],[Discount_amount]]</f>
        <v>144000</v>
      </c>
      <c r="AA2607" s="15">
        <f>IFERROR([1]!Table1[[#This Row],[Profit]]/[1]!Table1[[#This Row],[Sales]],0)</f>
        <v>0.29629629629629628</v>
      </c>
      <c r="AB2607" s="12">
        <f>YEAR([1]!Table1[[#This Row],[Order_Date]])</f>
        <v>2024</v>
      </c>
      <c r="AC2607" s="12">
        <f>MONTH([1]!Table1[[#This Row],[Order_Date]])</f>
        <v>9</v>
      </c>
      <c r="AD2607" s="12" t="str">
        <f t="shared" si="120"/>
        <v>Sep</v>
      </c>
      <c r="AE2607" s="12" t="str">
        <f t="shared" si="121"/>
        <v>Q3</v>
      </c>
      <c r="AF2607" s="12" t="str">
        <f t="shared" si="122"/>
        <v>2024-Sep</v>
      </c>
      <c r="AG2607" s="12">
        <f>COUNTIF(C:C,Table1[[#This Row],[Customer_ID]])</f>
        <v>14</v>
      </c>
      <c r="AH2607" s="18" t="e">
        <f>IF([1]!Table1[[#This Row],[Customer_order_count]] &gt;= 10,"FREQUENT",IF([1]!Table1[[#This Row],[Customer_order_count]] &lt;= 10,"REGULAR","OCASSIONAL"))</f>
        <v>#REF!</v>
      </c>
    </row>
    <row r="2608" spans="1:34" x14ac:dyDescent="0.25">
      <c r="A2608" s="1" t="s">
        <v>3467</v>
      </c>
      <c r="B2608" s="2">
        <v>45695</v>
      </c>
      <c r="C2608" s="3" t="s">
        <v>262</v>
      </c>
      <c r="D2608" s="4" t="s">
        <v>101</v>
      </c>
      <c r="E2608" s="4" t="s">
        <v>3</v>
      </c>
      <c r="F2608" s="5">
        <v>56</v>
      </c>
      <c r="G2608" s="3" t="s">
        <v>263</v>
      </c>
      <c r="H2608" s="3" t="s">
        <v>5</v>
      </c>
      <c r="I2608" s="3" t="s">
        <v>264</v>
      </c>
      <c r="J2608" s="3" t="s">
        <v>265</v>
      </c>
      <c r="K2608" s="3" t="s">
        <v>46</v>
      </c>
      <c r="L2608" s="5">
        <v>2</v>
      </c>
      <c r="M2608" s="5">
        <v>800</v>
      </c>
      <c r="N2608" s="6">
        <v>0.1</v>
      </c>
      <c r="O2608" s="5">
        <v>1440</v>
      </c>
      <c r="P2608" s="5">
        <v>1000</v>
      </c>
      <c r="Q2608" s="5">
        <f>Table1[[#This Row],[Sales]]-Table1[[#This Row],[Cost]]</f>
        <v>440</v>
      </c>
      <c r="R2608" s="3" t="s">
        <v>9</v>
      </c>
      <c r="S2608" s="3" t="s">
        <v>10</v>
      </c>
      <c r="T2608" s="3" t="s">
        <v>18</v>
      </c>
      <c r="U2608" s="3" t="s">
        <v>27</v>
      </c>
      <c r="V2608" s="6">
        <f>Table1[[#This Row],[Profit]]/Table1[[#This Row],[Sales]]</f>
        <v>0.30555555555555558</v>
      </c>
      <c r="W2608" s="3">
        <f>[1]!Table1[[#This Row],[Sales]]-[1]!Table1[[#This Row],[Cost]]-[1]!Table1[[#This Row],[Profit]]</f>
        <v>0</v>
      </c>
      <c r="X2608" s="3">
        <f>[1]!Table1[[#This Row],[Quantity]]*[1]!Table1[[#This Row],[Unit_Price]]</f>
        <v>1600</v>
      </c>
      <c r="Y2608" s="7">
        <f>[1]!Table1[[#This Row],[Gross_Sales]]*[1]!Table1[[#This Row],[Discount]]</f>
        <v>160</v>
      </c>
      <c r="Z2608" s="8">
        <f>[1]!Table1[[#This Row],[Gross_Sales]]*[1]!Table1[[#This Row],[Discount_amount]]</f>
        <v>256000</v>
      </c>
      <c r="AA2608" s="6">
        <f>IFERROR([1]!Table1[[#This Row],[Profit]]/[1]!Table1[[#This Row],[Sales]],0)</f>
        <v>0.30555555555555558</v>
      </c>
      <c r="AB2608" s="3">
        <f>YEAR([1]!Table1[[#This Row],[Order_Date]])</f>
        <v>2025</v>
      </c>
      <c r="AC2608" s="3">
        <f>MONTH([1]!Table1[[#This Row],[Order_Date]])</f>
        <v>2</v>
      </c>
      <c r="AD2608" s="3" t="str">
        <f t="shared" si="120"/>
        <v>Feb</v>
      </c>
      <c r="AE2608" s="3" t="str">
        <f t="shared" si="121"/>
        <v>Q1</v>
      </c>
      <c r="AF2608" s="3" t="str">
        <f t="shared" si="122"/>
        <v>2025-Feb</v>
      </c>
      <c r="AG2608" s="3">
        <f>COUNTIF(C:C,Table1[[#This Row],[Customer_ID]])</f>
        <v>30</v>
      </c>
      <c r="AH2608" s="9" t="e">
        <f>IF([1]!Table1[[#This Row],[Customer_order_count]] &gt;= 10,"FREQUENT",IF([1]!Table1[[#This Row],[Customer_order_count]] &lt;= 10,"REGULAR","OCASSIONAL"))</f>
        <v>#REF!</v>
      </c>
    </row>
    <row r="2609" spans="1:34" x14ac:dyDescent="0.25">
      <c r="A2609" s="10" t="s">
        <v>3468</v>
      </c>
      <c r="B2609" s="11">
        <v>45755</v>
      </c>
      <c r="C2609" s="12" t="s">
        <v>1412</v>
      </c>
      <c r="D2609" s="13" t="s">
        <v>357</v>
      </c>
      <c r="E2609" s="13" t="s">
        <v>3</v>
      </c>
      <c r="F2609" s="14">
        <v>49</v>
      </c>
      <c r="G2609" s="12" t="s">
        <v>317</v>
      </c>
      <c r="H2609" s="12" t="s">
        <v>5</v>
      </c>
      <c r="I2609" s="12" t="s">
        <v>89</v>
      </c>
      <c r="J2609" s="12" t="s">
        <v>90</v>
      </c>
      <c r="K2609" s="12" t="s">
        <v>91</v>
      </c>
      <c r="L2609" s="14">
        <v>2</v>
      </c>
      <c r="M2609" s="14">
        <v>35000</v>
      </c>
      <c r="N2609" s="15">
        <v>0.25</v>
      </c>
      <c r="O2609" s="14">
        <v>52500</v>
      </c>
      <c r="P2609" s="14">
        <v>54000</v>
      </c>
      <c r="Q2609" s="5">
        <f>Table1[[#This Row],[Sales]]-Table1[[#This Row],[Cost]]</f>
        <v>-1500</v>
      </c>
      <c r="R2609" s="12" t="s">
        <v>17</v>
      </c>
      <c r="S2609" s="12" t="s">
        <v>10</v>
      </c>
      <c r="T2609" s="12" t="s">
        <v>11</v>
      </c>
      <c r="U2609" s="12" t="s">
        <v>27</v>
      </c>
      <c r="V2609" s="6">
        <f>Table1[[#This Row],[Profit]]/Table1[[#This Row],[Sales]]</f>
        <v>-2.8571428571428571E-2</v>
      </c>
      <c r="W2609" s="12">
        <f>[1]!Table1[[#This Row],[Sales]]-[1]!Table1[[#This Row],[Cost]]-[1]!Table1[[#This Row],[Profit]]</f>
        <v>0</v>
      </c>
      <c r="X2609" s="12">
        <f>[1]!Table1[[#This Row],[Quantity]]*[1]!Table1[[#This Row],[Unit_Price]]</f>
        <v>70000</v>
      </c>
      <c r="Y2609" s="16">
        <f>[1]!Table1[[#This Row],[Gross_Sales]]*[1]!Table1[[#This Row],[Discount]]</f>
        <v>17500</v>
      </c>
      <c r="Z2609" s="17">
        <f>[1]!Table1[[#This Row],[Gross_Sales]]*[1]!Table1[[#This Row],[Discount_amount]]</f>
        <v>1225000000</v>
      </c>
      <c r="AA2609" s="15">
        <f>IFERROR([1]!Table1[[#This Row],[Profit]]/[1]!Table1[[#This Row],[Sales]],0)</f>
        <v>-2.8571428571428571E-2</v>
      </c>
      <c r="AB2609" s="12">
        <f>YEAR([1]!Table1[[#This Row],[Order_Date]])</f>
        <v>2025</v>
      </c>
      <c r="AC2609" s="12">
        <f>MONTH([1]!Table1[[#This Row],[Order_Date]])</f>
        <v>4</v>
      </c>
      <c r="AD2609" s="12" t="str">
        <f t="shared" si="120"/>
        <v>Apr</v>
      </c>
      <c r="AE2609" s="12" t="str">
        <f t="shared" si="121"/>
        <v>Q2</v>
      </c>
      <c r="AF2609" s="12" t="str">
        <f t="shared" si="122"/>
        <v>2025-Apr</v>
      </c>
      <c r="AG2609" s="12">
        <f>COUNTIF(C:C,Table1[[#This Row],[Customer_ID]])</f>
        <v>8</v>
      </c>
      <c r="AH2609" s="18" t="e">
        <f>IF([1]!Table1[[#This Row],[Customer_order_count]] &gt;= 10,"FREQUENT",IF([1]!Table1[[#This Row],[Customer_order_count]] &lt;= 10,"REGULAR","OCASSIONAL"))</f>
        <v>#REF!</v>
      </c>
    </row>
    <row r="2610" spans="1:34" x14ac:dyDescent="0.25">
      <c r="A2610" s="1" t="s">
        <v>3469</v>
      </c>
      <c r="B2610" s="2">
        <v>45529</v>
      </c>
      <c r="C2610" s="3" t="s">
        <v>470</v>
      </c>
      <c r="D2610" s="4" t="s">
        <v>471</v>
      </c>
      <c r="E2610" s="4" t="s">
        <v>3</v>
      </c>
      <c r="F2610" s="5">
        <v>20</v>
      </c>
      <c r="G2610" s="3" t="s">
        <v>290</v>
      </c>
      <c r="H2610" s="3" t="s">
        <v>276</v>
      </c>
      <c r="I2610" s="3" t="s">
        <v>74</v>
      </c>
      <c r="J2610" s="3" t="s">
        <v>75</v>
      </c>
      <c r="K2610" s="3" t="s">
        <v>76</v>
      </c>
      <c r="L2610" s="5">
        <v>4</v>
      </c>
      <c r="M2610" s="5">
        <v>550</v>
      </c>
      <c r="N2610" s="6">
        <v>0.15</v>
      </c>
      <c r="O2610" s="5">
        <v>1870</v>
      </c>
      <c r="P2610" s="5">
        <v>1800</v>
      </c>
      <c r="Q2610" s="5">
        <f>Table1[[#This Row],[Sales]]-Table1[[#This Row],[Cost]]</f>
        <v>70</v>
      </c>
      <c r="R2610" s="3" t="s">
        <v>26</v>
      </c>
      <c r="S2610" s="3" t="s">
        <v>10</v>
      </c>
      <c r="T2610" s="3" t="s">
        <v>33</v>
      </c>
      <c r="U2610" s="3" t="s">
        <v>27</v>
      </c>
      <c r="V2610" s="6">
        <f>Table1[[#This Row],[Profit]]/Table1[[#This Row],[Sales]]</f>
        <v>3.7433155080213901E-2</v>
      </c>
      <c r="W2610" s="3">
        <f>[1]!Table1[[#This Row],[Sales]]-[1]!Table1[[#This Row],[Cost]]-[1]!Table1[[#This Row],[Profit]]</f>
        <v>0</v>
      </c>
      <c r="X2610" s="3">
        <f>[1]!Table1[[#This Row],[Quantity]]*[1]!Table1[[#This Row],[Unit_Price]]</f>
        <v>2200</v>
      </c>
      <c r="Y2610" s="7">
        <f>[1]!Table1[[#This Row],[Gross_Sales]]*[1]!Table1[[#This Row],[Discount]]</f>
        <v>330</v>
      </c>
      <c r="Z2610" s="8">
        <f>[1]!Table1[[#This Row],[Gross_Sales]]*[1]!Table1[[#This Row],[Discount_amount]]</f>
        <v>726000</v>
      </c>
      <c r="AA2610" s="6">
        <f>IFERROR([1]!Table1[[#This Row],[Profit]]/[1]!Table1[[#This Row],[Sales]],0)</f>
        <v>3.7433155080213901E-2</v>
      </c>
      <c r="AB2610" s="3">
        <f>YEAR([1]!Table1[[#This Row],[Order_Date]])</f>
        <v>2024</v>
      </c>
      <c r="AC2610" s="3">
        <f>MONTH([1]!Table1[[#This Row],[Order_Date]])</f>
        <v>8</v>
      </c>
      <c r="AD2610" s="3" t="str">
        <f t="shared" si="120"/>
        <v>Aug</v>
      </c>
      <c r="AE2610" s="3" t="str">
        <f t="shared" si="121"/>
        <v>Q3</v>
      </c>
      <c r="AF2610" s="3" t="str">
        <f t="shared" si="122"/>
        <v>2024-Aug</v>
      </c>
      <c r="AG2610" s="3">
        <f>COUNTIF(C:C,Table1[[#This Row],[Customer_ID]])</f>
        <v>7</v>
      </c>
      <c r="AH2610" s="9" t="e">
        <f>IF([1]!Table1[[#This Row],[Customer_order_count]] &gt;= 10,"FREQUENT",IF([1]!Table1[[#This Row],[Customer_order_count]] &lt;= 10,"REGULAR","OCASSIONAL"))</f>
        <v>#REF!</v>
      </c>
    </row>
    <row r="2611" spans="1:34" x14ac:dyDescent="0.25">
      <c r="A2611" s="10" t="s">
        <v>3470</v>
      </c>
      <c r="B2611" s="11">
        <v>45950</v>
      </c>
      <c r="C2611" s="12" t="s">
        <v>572</v>
      </c>
      <c r="D2611" s="13" t="s">
        <v>573</v>
      </c>
      <c r="E2611" s="13" t="s">
        <v>16</v>
      </c>
      <c r="F2611" s="14">
        <v>59</v>
      </c>
      <c r="G2611" s="12" t="s">
        <v>407</v>
      </c>
      <c r="H2611" s="12" t="s">
        <v>285</v>
      </c>
      <c r="I2611" s="12" t="s">
        <v>344</v>
      </c>
      <c r="J2611" s="12" t="s">
        <v>345</v>
      </c>
      <c r="K2611" s="12" t="s">
        <v>39</v>
      </c>
      <c r="L2611" s="14">
        <v>1</v>
      </c>
      <c r="M2611" s="14">
        <v>2200</v>
      </c>
      <c r="N2611" s="15">
        <v>0.1</v>
      </c>
      <c r="O2611" s="14">
        <v>1980</v>
      </c>
      <c r="P2611" s="14">
        <v>1400</v>
      </c>
      <c r="Q2611" s="5">
        <f>Table1[[#This Row],[Sales]]-Table1[[#This Row],[Cost]]</f>
        <v>580</v>
      </c>
      <c r="R2611" s="12" t="s">
        <v>26</v>
      </c>
      <c r="S2611" s="12" t="s">
        <v>10</v>
      </c>
      <c r="T2611" s="12" t="s">
        <v>40</v>
      </c>
      <c r="U2611" s="12" t="s">
        <v>19</v>
      </c>
      <c r="V2611" s="6">
        <f>Table1[[#This Row],[Profit]]/Table1[[#This Row],[Sales]]</f>
        <v>0.29292929292929293</v>
      </c>
      <c r="W2611" s="12">
        <f>[1]!Table1[[#This Row],[Sales]]-[1]!Table1[[#This Row],[Cost]]-[1]!Table1[[#This Row],[Profit]]</f>
        <v>0</v>
      </c>
      <c r="X2611" s="12">
        <f>[1]!Table1[[#This Row],[Quantity]]*[1]!Table1[[#This Row],[Unit_Price]]</f>
        <v>2200</v>
      </c>
      <c r="Y2611" s="16">
        <f>[1]!Table1[[#This Row],[Gross_Sales]]*[1]!Table1[[#This Row],[Discount]]</f>
        <v>220</v>
      </c>
      <c r="Z2611" s="17">
        <f>[1]!Table1[[#This Row],[Gross_Sales]]*[1]!Table1[[#This Row],[Discount_amount]]</f>
        <v>484000</v>
      </c>
      <c r="AA2611" s="15">
        <f>IFERROR([1]!Table1[[#This Row],[Profit]]/[1]!Table1[[#This Row],[Sales]],0)</f>
        <v>0.29292929292929293</v>
      </c>
      <c r="AB2611" s="12">
        <f>YEAR([1]!Table1[[#This Row],[Order_Date]])</f>
        <v>2025</v>
      </c>
      <c r="AC2611" s="12">
        <f>MONTH([1]!Table1[[#This Row],[Order_Date]])</f>
        <v>10</v>
      </c>
      <c r="AD2611" s="12" t="str">
        <f t="shared" si="120"/>
        <v>Oct</v>
      </c>
      <c r="AE2611" s="12" t="str">
        <f t="shared" si="121"/>
        <v>Q4</v>
      </c>
      <c r="AF2611" s="12" t="str">
        <f t="shared" si="122"/>
        <v>2025-Oct</v>
      </c>
      <c r="AG2611" s="12">
        <f>COUNTIF(C:C,Table1[[#This Row],[Customer_ID]])</f>
        <v>2</v>
      </c>
      <c r="AH2611" s="18" t="e">
        <f>IF([1]!Table1[[#This Row],[Customer_order_count]] &gt;= 10,"FREQUENT",IF([1]!Table1[[#This Row],[Customer_order_count]] &lt;= 10,"REGULAR","OCASSIONAL"))</f>
        <v>#REF!</v>
      </c>
    </row>
    <row r="2612" spans="1:34" x14ac:dyDescent="0.25">
      <c r="A2612" s="1" t="s">
        <v>3471</v>
      </c>
      <c r="B2612" s="2">
        <v>45377</v>
      </c>
      <c r="C2612" s="3" t="s">
        <v>517</v>
      </c>
      <c r="D2612" s="4" t="s">
        <v>518</v>
      </c>
      <c r="E2612" s="4" t="s">
        <v>16</v>
      </c>
      <c r="F2612" s="5">
        <v>54</v>
      </c>
      <c r="G2612" s="3" t="s">
        <v>284</v>
      </c>
      <c r="H2612" s="3" t="s">
        <v>285</v>
      </c>
      <c r="I2612" s="3" t="s">
        <v>31</v>
      </c>
      <c r="J2612" s="3" t="s">
        <v>32</v>
      </c>
      <c r="K2612" s="3" t="s">
        <v>25</v>
      </c>
      <c r="L2612" s="5">
        <v>2</v>
      </c>
      <c r="M2612" s="5">
        <v>5000</v>
      </c>
      <c r="N2612" s="6">
        <v>0.1</v>
      </c>
      <c r="O2612" s="5">
        <v>9000</v>
      </c>
      <c r="P2612" s="5">
        <v>7000</v>
      </c>
      <c r="Q2612" s="5">
        <f>Table1[[#This Row],[Sales]]-Table1[[#This Row],[Cost]]</f>
        <v>2000</v>
      </c>
      <c r="R2612" s="3" t="s">
        <v>17</v>
      </c>
      <c r="S2612" s="3" t="s">
        <v>10</v>
      </c>
      <c r="T2612" s="3" t="s">
        <v>18</v>
      </c>
      <c r="U2612" s="3" t="s">
        <v>27</v>
      </c>
      <c r="V2612" s="6">
        <f>Table1[[#This Row],[Profit]]/Table1[[#This Row],[Sales]]</f>
        <v>0.22222222222222221</v>
      </c>
      <c r="W2612" s="3">
        <f>[1]!Table1[[#This Row],[Sales]]-[1]!Table1[[#This Row],[Cost]]-[1]!Table1[[#This Row],[Profit]]</f>
        <v>0</v>
      </c>
      <c r="X2612" s="3">
        <f>[1]!Table1[[#This Row],[Quantity]]*[1]!Table1[[#This Row],[Unit_Price]]</f>
        <v>10000</v>
      </c>
      <c r="Y2612" s="7">
        <f>[1]!Table1[[#This Row],[Gross_Sales]]*[1]!Table1[[#This Row],[Discount]]</f>
        <v>1000</v>
      </c>
      <c r="Z2612" s="8">
        <f>[1]!Table1[[#This Row],[Gross_Sales]]*[1]!Table1[[#This Row],[Discount_amount]]</f>
        <v>10000000</v>
      </c>
      <c r="AA2612" s="6">
        <f>IFERROR([1]!Table1[[#This Row],[Profit]]/[1]!Table1[[#This Row],[Sales]],0)</f>
        <v>0.22222222222222221</v>
      </c>
      <c r="AB2612" s="3">
        <f>YEAR([1]!Table1[[#This Row],[Order_Date]])</f>
        <v>2024</v>
      </c>
      <c r="AC2612" s="3">
        <f>MONTH([1]!Table1[[#This Row],[Order_Date]])</f>
        <v>3</v>
      </c>
      <c r="AD2612" s="3" t="str">
        <f t="shared" si="120"/>
        <v>Mar</v>
      </c>
      <c r="AE2612" s="3" t="str">
        <f t="shared" si="121"/>
        <v>Q1</v>
      </c>
      <c r="AF2612" s="3" t="str">
        <f t="shared" si="122"/>
        <v>2024-Mar</v>
      </c>
      <c r="AG2612" s="3">
        <f>COUNTIF(C:C,Table1[[#This Row],[Customer_ID]])</f>
        <v>12</v>
      </c>
      <c r="AH2612" s="9" t="e">
        <f>IF([1]!Table1[[#This Row],[Customer_order_count]] &gt;= 10,"FREQUENT",IF([1]!Table1[[#This Row],[Customer_order_count]] &lt;= 10,"REGULAR","OCASSIONAL"))</f>
        <v>#REF!</v>
      </c>
    </row>
    <row r="2613" spans="1:34" x14ac:dyDescent="0.25">
      <c r="A2613" s="10" t="s">
        <v>3472</v>
      </c>
      <c r="B2613" s="11">
        <v>45793</v>
      </c>
      <c r="C2613" s="12" t="s">
        <v>1052</v>
      </c>
      <c r="D2613" s="13" t="s">
        <v>335</v>
      </c>
      <c r="E2613" s="13" t="s">
        <v>16</v>
      </c>
      <c r="F2613" s="14">
        <v>48</v>
      </c>
      <c r="G2613" s="12" t="s">
        <v>275</v>
      </c>
      <c r="H2613" s="12" t="s">
        <v>276</v>
      </c>
      <c r="I2613" s="12" t="s">
        <v>81</v>
      </c>
      <c r="J2613" s="12" t="s">
        <v>82</v>
      </c>
      <c r="K2613" s="12" t="s">
        <v>58</v>
      </c>
      <c r="L2613" s="14">
        <v>1</v>
      </c>
      <c r="M2613" s="14">
        <v>3500</v>
      </c>
      <c r="N2613" s="15">
        <v>0</v>
      </c>
      <c r="O2613" s="14">
        <v>3500</v>
      </c>
      <c r="P2613" s="14">
        <v>2500</v>
      </c>
      <c r="Q2613" s="5">
        <f>Table1[[#This Row],[Sales]]-Table1[[#This Row],[Cost]]</f>
        <v>1000</v>
      </c>
      <c r="R2613" s="12" t="s">
        <v>26</v>
      </c>
      <c r="S2613" s="12" t="s">
        <v>10</v>
      </c>
      <c r="T2613" s="12" t="s">
        <v>11</v>
      </c>
      <c r="U2613" s="12" t="s">
        <v>19</v>
      </c>
      <c r="V2613" s="6">
        <f>Table1[[#This Row],[Profit]]/Table1[[#This Row],[Sales]]</f>
        <v>0.2857142857142857</v>
      </c>
      <c r="W2613" s="12">
        <f>[1]!Table1[[#This Row],[Sales]]-[1]!Table1[[#This Row],[Cost]]-[1]!Table1[[#This Row],[Profit]]</f>
        <v>0</v>
      </c>
      <c r="X2613" s="12">
        <f>[1]!Table1[[#This Row],[Quantity]]*[1]!Table1[[#This Row],[Unit_Price]]</f>
        <v>3500</v>
      </c>
      <c r="Y2613" s="16">
        <f>[1]!Table1[[#This Row],[Gross_Sales]]*[1]!Table1[[#This Row],[Discount]]</f>
        <v>0</v>
      </c>
      <c r="Z2613" s="17">
        <f>[1]!Table1[[#This Row],[Gross_Sales]]*[1]!Table1[[#This Row],[Discount_amount]]</f>
        <v>0</v>
      </c>
      <c r="AA2613" s="15">
        <f>IFERROR([1]!Table1[[#This Row],[Profit]]/[1]!Table1[[#This Row],[Sales]],0)</f>
        <v>0.2857142857142857</v>
      </c>
      <c r="AB2613" s="12">
        <f>YEAR([1]!Table1[[#This Row],[Order_Date]])</f>
        <v>2025</v>
      </c>
      <c r="AC2613" s="12">
        <f>MONTH([1]!Table1[[#This Row],[Order_Date]])</f>
        <v>5</v>
      </c>
      <c r="AD2613" s="12" t="str">
        <f t="shared" si="120"/>
        <v>May</v>
      </c>
      <c r="AE2613" s="12" t="str">
        <f t="shared" si="121"/>
        <v>Q2</v>
      </c>
      <c r="AF2613" s="12" t="str">
        <f t="shared" si="122"/>
        <v>2025-May</v>
      </c>
      <c r="AG2613" s="12">
        <f>COUNTIF(C:C,Table1[[#This Row],[Customer_ID]])</f>
        <v>5</v>
      </c>
      <c r="AH2613" s="18" t="e">
        <f>IF([1]!Table1[[#This Row],[Customer_order_count]] &gt;= 10,"FREQUENT",IF([1]!Table1[[#This Row],[Customer_order_count]] &lt;= 10,"REGULAR","OCASSIONAL"))</f>
        <v>#REF!</v>
      </c>
    </row>
    <row r="2614" spans="1:34" x14ac:dyDescent="0.25">
      <c r="A2614" s="1" t="s">
        <v>3473</v>
      </c>
      <c r="B2614" s="2">
        <v>45923</v>
      </c>
      <c r="C2614" s="3" t="s">
        <v>834</v>
      </c>
      <c r="D2614" s="4" t="s">
        <v>379</v>
      </c>
      <c r="E2614" s="4" t="s">
        <v>3</v>
      </c>
      <c r="F2614" s="5">
        <v>52</v>
      </c>
      <c r="G2614" s="3" t="s">
        <v>284</v>
      </c>
      <c r="H2614" s="3" t="s">
        <v>285</v>
      </c>
      <c r="I2614" s="3" t="s">
        <v>143</v>
      </c>
      <c r="J2614" s="3" t="s">
        <v>144</v>
      </c>
      <c r="K2614" s="3" t="s">
        <v>76</v>
      </c>
      <c r="L2614" s="5">
        <v>4</v>
      </c>
      <c r="M2614" s="5">
        <v>700</v>
      </c>
      <c r="N2614" s="6">
        <v>0.05</v>
      </c>
      <c r="O2614" s="5">
        <v>2660</v>
      </c>
      <c r="P2614" s="5">
        <v>2280</v>
      </c>
      <c r="Q2614" s="5">
        <f>Table1[[#This Row],[Sales]]-Table1[[#This Row],[Cost]]</f>
        <v>380</v>
      </c>
      <c r="R2614" s="3" t="s">
        <v>17</v>
      </c>
      <c r="S2614" s="3" t="s">
        <v>10</v>
      </c>
      <c r="T2614" s="3" t="s">
        <v>33</v>
      </c>
      <c r="U2614" s="3" t="s">
        <v>12</v>
      </c>
      <c r="V2614" s="6">
        <f>Table1[[#This Row],[Profit]]/Table1[[#This Row],[Sales]]</f>
        <v>0.14285714285714285</v>
      </c>
      <c r="W2614" s="3">
        <f>[1]!Table1[[#This Row],[Sales]]-[1]!Table1[[#This Row],[Cost]]-[1]!Table1[[#This Row],[Profit]]</f>
        <v>0</v>
      </c>
      <c r="X2614" s="3">
        <f>[1]!Table1[[#This Row],[Quantity]]*[1]!Table1[[#This Row],[Unit_Price]]</f>
        <v>2800</v>
      </c>
      <c r="Y2614" s="7">
        <f>[1]!Table1[[#This Row],[Gross_Sales]]*[1]!Table1[[#This Row],[Discount]]</f>
        <v>140</v>
      </c>
      <c r="Z2614" s="8">
        <f>[1]!Table1[[#This Row],[Gross_Sales]]*[1]!Table1[[#This Row],[Discount_amount]]</f>
        <v>392000</v>
      </c>
      <c r="AA2614" s="6">
        <f>IFERROR([1]!Table1[[#This Row],[Profit]]/[1]!Table1[[#This Row],[Sales]],0)</f>
        <v>0.14285714285714285</v>
      </c>
      <c r="AB2614" s="3">
        <f>YEAR([1]!Table1[[#This Row],[Order_Date]])</f>
        <v>2025</v>
      </c>
      <c r="AC2614" s="3">
        <f>MONTH([1]!Table1[[#This Row],[Order_Date]])</f>
        <v>9</v>
      </c>
      <c r="AD2614" s="3" t="str">
        <f t="shared" si="120"/>
        <v>Sep</v>
      </c>
      <c r="AE2614" s="3" t="str">
        <f t="shared" si="121"/>
        <v>Q3</v>
      </c>
      <c r="AF2614" s="3" t="str">
        <f t="shared" si="122"/>
        <v>2025-Sep</v>
      </c>
      <c r="AG2614" s="3">
        <f>COUNTIF(C:C,Table1[[#This Row],[Customer_ID]])</f>
        <v>5</v>
      </c>
      <c r="AH2614" s="9" t="e">
        <f>IF([1]!Table1[[#This Row],[Customer_order_count]] &gt;= 10,"FREQUENT",IF([1]!Table1[[#This Row],[Customer_order_count]] &lt;= 10,"REGULAR","OCASSIONAL"))</f>
        <v>#REF!</v>
      </c>
    </row>
    <row r="2615" spans="1:34" x14ac:dyDescent="0.25">
      <c r="A2615" s="10" t="s">
        <v>3474</v>
      </c>
      <c r="B2615" s="11">
        <v>45530</v>
      </c>
      <c r="C2615" s="12" t="s">
        <v>845</v>
      </c>
      <c r="D2615" s="13" t="s">
        <v>846</v>
      </c>
      <c r="E2615" s="13" t="s">
        <v>16</v>
      </c>
      <c r="F2615" s="14">
        <v>21</v>
      </c>
      <c r="G2615" s="12" t="s">
        <v>339</v>
      </c>
      <c r="H2615" s="12" t="s">
        <v>285</v>
      </c>
      <c r="I2615" s="12" t="s">
        <v>102</v>
      </c>
      <c r="J2615" s="12" t="s">
        <v>103</v>
      </c>
      <c r="K2615" s="12" t="s">
        <v>25</v>
      </c>
      <c r="L2615" s="14">
        <v>2</v>
      </c>
      <c r="M2615" s="14">
        <v>28000</v>
      </c>
      <c r="N2615" s="15">
        <v>0.05</v>
      </c>
      <c r="O2615" s="14">
        <v>53200</v>
      </c>
      <c r="P2615" s="14">
        <v>42000</v>
      </c>
      <c r="Q2615" s="5">
        <f>Table1[[#This Row],[Sales]]-Table1[[#This Row],[Cost]]</f>
        <v>11200</v>
      </c>
      <c r="R2615" s="12" t="s">
        <v>9</v>
      </c>
      <c r="S2615" s="12" t="s">
        <v>10</v>
      </c>
      <c r="T2615" s="12" t="s">
        <v>33</v>
      </c>
      <c r="U2615" s="12" t="s">
        <v>12</v>
      </c>
      <c r="V2615" s="6">
        <f>Table1[[#This Row],[Profit]]/Table1[[#This Row],[Sales]]</f>
        <v>0.21052631578947367</v>
      </c>
      <c r="W2615" s="12">
        <f>[1]!Table1[[#This Row],[Sales]]-[1]!Table1[[#This Row],[Cost]]-[1]!Table1[[#This Row],[Profit]]</f>
        <v>0</v>
      </c>
      <c r="X2615" s="12">
        <f>[1]!Table1[[#This Row],[Quantity]]*[1]!Table1[[#This Row],[Unit_Price]]</f>
        <v>56000</v>
      </c>
      <c r="Y2615" s="16">
        <f>[1]!Table1[[#This Row],[Gross_Sales]]*[1]!Table1[[#This Row],[Discount]]</f>
        <v>2800</v>
      </c>
      <c r="Z2615" s="17">
        <f>[1]!Table1[[#This Row],[Gross_Sales]]*[1]!Table1[[#This Row],[Discount_amount]]</f>
        <v>156800000</v>
      </c>
      <c r="AA2615" s="15">
        <f>IFERROR([1]!Table1[[#This Row],[Profit]]/[1]!Table1[[#This Row],[Sales]],0)</f>
        <v>0.21052631578947367</v>
      </c>
      <c r="AB2615" s="12">
        <f>YEAR([1]!Table1[[#This Row],[Order_Date]])</f>
        <v>2024</v>
      </c>
      <c r="AC2615" s="12">
        <f>MONTH([1]!Table1[[#This Row],[Order_Date]])</f>
        <v>8</v>
      </c>
      <c r="AD2615" s="12" t="str">
        <f t="shared" si="120"/>
        <v>Aug</v>
      </c>
      <c r="AE2615" s="12" t="str">
        <f t="shared" si="121"/>
        <v>Q3</v>
      </c>
      <c r="AF2615" s="12" t="str">
        <f t="shared" si="122"/>
        <v>2024-Aug</v>
      </c>
      <c r="AG2615" s="12">
        <f>COUNTIF(C:C,Table1[[#This Row],[Customer_ID]])</f>
        <v>5</v>
      </c>
      <c r="AH2615" s="18" t="e">
        <f>IF([1]!Table1[[#This Row],[Customer_order_count]] &gt;= 10,"FREQUENT",IF([1]!Table1[[#This Row],[Customer_order_count]] &lt;= 10,"REGULAR","OCASSIONAL"))</f>
        <v>#REF!</v>
      </c>
    </row>
    <row r="2616" spans="1:34" x14ac:dyDescent="0.25">
      <c r="A2616" s="1" t="s">
        <v>3475</v>
      </c>
      <c r="B2616" s="2">
        <v>45610</v>
      </c>
      <c r="C2616" s="3" t="s">
        <v>1126</v>
      </c>
      <c r="D2616" s="4" t="s">
        <v>1127</v>
      </c>
      <c r="E2616" s="4" t="s">
        <v>3</v>
      </c>
      <c r="F2616" s="5">
        <v>33</v>
      </c>
      <c r="G2616" s="3" t="s">
        <v>407</v>
      </c>
      <c r="H2616" s="3" t="s">
        <v>285</v>
      </c>
      <c r="I2616" s="3" t="s">
        <v>68</v>
      </c>
      <c r="J2616" s="3" t="s">
        <v>69</v>
      </c>
      <c r="K2616" s="3" t="s">
        <v>39</v>
      </c>
      <c r="L2616" s="5">
        <v>4</v>
      </c>
      <c r="M2616" s="5">
        <v>3500</v>
      </c>
      <c r="N2616" s="6">
        <v>0.05</v>
      </c>
      <c r="O2616" s="5">
        <v>13300</v>
      </c>
      <c r="P2616" s="5">
        <v>9200</v>
      </c>
      <c r="Q2616" s="5">
        <f>Table1[[#This Row],[Sales]]-Table1[[#This Row],[Cost]]</f>
        <v>4100</v>
      </c>
      <c r="R2616" s="3" t="s">
        <v>77</v>
      </c>
      <c r="S2616" s="3" t="s">
        <v>10</v>
      </c>
      <c r="T2616" s="3" t="s">
        <v>40</v>
      </c>
      <c r="U2616" s="3" t="s">
        <v>12</v>
      </c>
      <c r="V2616" s="6">
        <f>Table1[[#This Row],[Profit]]/Table1[[#This Row],[Sales]]</f>
        <v>0.30827067669172931</v>
      </c>
      <c r="W2616" s="3">
        <f>[1]!Table1[[#This Row],[Sales]]-[1]!Table1[[#This Row],[Cost]]-[1]!Table1[[#This Row],[Profit]]</f>
        <v>0</v>
      </c>
      <c r="X2616" s="3">
        <f>[1]!Table1[[#This Row],[Quantity]]*[1]!Table1[[#This Row],[Unit_Price]]</f>
        <v>14000</v>
      </c>
      <c r="Y2616" s="7">
        <f>[1]!Table1[[#This Row],[Gross_Sales]]*[1]!Table1[[#This Row],[Discount]]</f>
        <v>700</v>
      </c>
      <c r="Z2616" s="8">
        <f>[1]!Table1[[#This Row],[Gross_Sales]]*[1]!Table1[[#This Row],[Discount_amount]]</f>
        <v>9800000</v>
      </c>
      <c r="AA2616" s="6">
        <f>IFERROR([1]!Table1[[#This Row],[Profit]]/[1]!Table1[[#This Row],[Sales]],0)</f>
        <v>0.30827067669172931</v>
      </c>
      <c r="AB2616" s="3">
        <f>YEAR([1]!Table1[[#This Row],[Order_Date]])</f>
        <v>2024</v>
      </c>
      <c r="AC2616" s="3">
        <f>MONTH([1]!Table1[[#This Row],[Order_Date]])</f>
        <v>11</v>
      </c>
      <c r="AD2616" s="3" t="str">
        <f t="shared" si="120"/>
        <v>Nov</v>
      </c>
      <c r="AE2616" s="3" t="str">
        <f t="shared" si="121"/>
        <v>Q4</v>
      </c>
      <c r="AF2616" s="3" t="str">
        <f t="shared" si="122"/>
        <v>2024-Nov</v>
      </c>
      <c r="AG2616" s="3">
        <f>COUNTIF(C:C,Table1[[#This Row],[Customer_ID]])</f>
        <v>5</v>
      </c>
      <c r="AH2616" s="9" t="e">
        <f>IF([1]!Table1[[#This Row],[Customer_order_count]] &gt;= 10,"FREQUENT",IF([1]!Table1[[#This Row],[Customer_order_count]] &lt;= 10,"REGULAR","OCASSIONAL"))</f>
        <v>#REF!</v>
      </c>
    </row>
    <row r="2617" spans="1:34" x14ac:dyDescent="0.25">
      <c r="A2617" s="10" t="s">
        <v>204</v>
      </c>
      <c r="B2617" s="11">
        <v>45997</v>
      </c>
      <c r="C2617" s="12" t="s">
        <v>183</v>
      </c>
      <c r="D2617" s="13" t="s">
        <v>184</v>
      </c>
      <c r="E2617" s="13" t="s">
        <v>3</v>
      </c>
      <c r="F2617" s="14">
        <v>28</v>
      </c>
      <c r="G2617" s="12" t="s">
        <v>4</v>
      </c>
      <c r="H2617" s="12" t="s">
        <v>5</v>
      </c>
      <c r="I2617" s="12" t="s">
        <v>81</v>
      </c>
      <c r="J2617" s="12" t="s">
        <v>82</v>
      </c>
      <c r="K2617" s="12" t="s">
        <v>58</v>
      </c>
      <c r="L2617" s="14">
        <v>1</v>
      </c>
      <c r="M2617" s="14">
        <v>3500</v>
      </c>
      <c r="N2617" s="15">
        <v>0.1</v>
      </c>
      <c r="O2617" s="14">
        <v>3150</v>
      </c>
      <c r="P2617" s="14">
        <v>2500</v>
      </c>
      <c r="Q2617" s="5">
        <f>Table1[[#This Row],[Sales]]-Table1[[#This Row],[Cost]]</f>
        <v>650</v>
      </c>
      <c r="R2617" s="12" t="s">
        <v>17</v>
      </c>
      <c r="S2617" s="12" t="s">
        <v>10</v>
      </c>
      <c r="T2617" s="12" t="s">
        <v>40</v>
      </c>
      <c r="U2617" s="12" t="s">
        <v>19</v>
      </c>
      <c r="V2617" s="6">
        <f>Table1[[#This Row],[Profit]]/Table1[[#This Row],[Sales]]</f>
        <v>0.20634920634920634</v>
      </c>
      <c r="W2617" s="12">
        <f>[1]!Table1[[#This Row],[Sales]]-[1]!Table1[[#This Row],[Cost]]-[1]!Table1[[#This Row],[Profit]]</f>
        <v>0</v>
      </c>
      <c r="X2617" s="12">
        <f>[1]!Table1[[#This Row],[Quantity]]*[1]!Table1[[#This Row],[Unit_Price]]</f>
        <v>3500</v>
      </c>
      <c r="Y2617" s="16">
        <f>[1]!Table1[[#This Row],[Gross_Sales]]*[1]!Table1[[#This Row],[Discount]]</f>
        <v>350</v>
      </c>
      <c r="Z2617" s="17">
        <f>[1]!Table1[[#This Row],[Gross_Sales]]*[1]!Table1[[#This Row],[Discount_amount]]</f>
        <v>1225000</v>
      </c>
      <c r="AA2617" s="15">
        <f>IFERROR([1]!Table1[[#This Row],[Profit]]/[1]!Table1[[#This Row],[Sales]],0)</f>
        <v>0.20634920634920634</v>
      </c>
      <c r="AB2617" s="12">
        <f>YEAR([1]!Table1[[#This Row],[Order_Date]])</f>
        <v>2025</v>
      </c>
      <c r="AC2617" s="12">
        <f>MONTH([1]!Table1[[#This Row],[Order_Date]])</f>
        <v>12</v>
      </c>
      <c r="AD2617" s="12" t="str">
        <f t="shared" si="120"/>
        <v>Dec</v>
      </c>
      <c r="AE2617" s="12" t="str">
        <f t="shared" si="121"/>
        <v>Q4</v>
      </c>
      <c r="AF2617" s="12" t="str">
        <f t="shared" si="122"/>
        <v>2025-Dec</v>
      </c>
      <c r="AG2617" s="12">
        <f>COUNTIF(C:C,Table1[[#This Row],[Customer_ID]])</f>
        <v>4</v>
      </c>
      <c r="AH2617" s="18" t="e">
        <f>IF([1]!Table1[[#This Row],[Customer_order_count]] &gt;= 10,"FREQUENT",IF([1]!Table1[[#This Row],[Customer_order_count]] &lt;= 10,"REGULAR","OCASSIONAL"))</f>
        <v>#REF!</v>
      </c>
    </row>
    <row r="2618" spans="1:34" x14ac:dyDescent="0.25">
      <c r="A2618" s="1" t="s">
        <v>3476</v>
      </c>
      <c r="B2618" s="2">
        <v>45566</v>
      </c>
      <c r="C2618" s="3" t="s">
        <v>262</v>
      </c>
      <c r="D2618" s="4" t="s">
        <v>101</v>
      </c>
      <c r="E2618" s="4" t="s">
        <v>3</v>
      </c>
      <c r="F2618" s="5">
        <v>56</v>
      </c>
      <c r="G2618" s="3" t="s">
        <v>263</v>
      </c>
      <c r="H2618" s="3" t="s">
        <v>5</v>
      </c>
      <c r="I2618" s="3" t="s">
        <v>109</v>
      </c>
      <c r="J2618" s="3" t="s">
        <v>110</v>
      </c>
      <c r="K2618" s="3" t="s">
        <v>8</v>
      </c>
      <c r="L2618" s="5">
        <v>2</v>
      </c>
      <c r="M2618" s="5">
        <v>4000</v>
      </c>
      <c r="N2618" s="6">
        <v>0</v>
      </c>
      <c r="O2618" s="5">
        <v>8000</v>
      </c>
      <c r="P2618" s="5">
        <v>5800</v>
      </c>
      <c r="Q2618" s="5">
        <f>Table1[[#This Row],[Sales]]-Table1[[#This Row],[Cost]]</f>
        <v>2200</v>
      </c>
      <c r="R2618" s="3" t="s">
        <v>26</v>
      </c>
      <c r="S2618" s="3" t="s">
        <v>10</v>
      </c>
      <c r="T2618" s="3" t="s">
        <v>40</v>
      </c>
      <c r="U2618" s="3" t="s">
        <v>27</v>
      </c>
      <c r="V2618" s="6">
        <f>Table1[[#This Row],[Profit]]/Table1[[#This Row],[Sales]]</f>
        <v>0.27500000000000002</v>
      </c>
      <c r="W2618" s="3">
        <f>[1]!Table1[[#This Row],[Sales]]-[1]!Table1[[#This Row],[Cost]]-[1]!Table1[[#This Row],[Profit]]</f>
        <v>0</v>
      </c>
      <c r="X2618" s="3">
        <f>[1]!Table1[[#This Row],[Quantity]]*[1]!Table1[[#This Row],[Unit_Price]]</f>
        <v>8000</v>
      </c>
      <c r="Y2618" s="7">
        <f>[1]!Table1[[#This Row],[Gross_Sales]]*[1]!Table1[[#This Row],[Discount]]</f>
        <v>0</v>
      </c>
      <c r="Z2618" s="8">
        <f>[1]!Table1[[#This Row],[Gross_Sales]]*[1]!Table1[[#This Row],[Discount_amount]]</f>
        <v>0</v>
      </c>
      <c r="AA2618" s="6">
        <f>IFERROR([1]!Table1[[#This Row],[Profit]]/[1]!Table1[[#This Row],[Sales]],0)</f>
        <v>0.27500000000000002</v>
      </c>
      <c r="AB2618" s="3">
        <f>YEAR([1]!Table1[[#This Row],[Order_Date]])</f>
        <v>2024</v>
      </c>
      <c r="AC2618" s="3">
        <f>MONTH([1]!Table1[[#This Row],[Order_Date]])</f>
        <v>10</v>
      </c>
      <c r="AD2618" s="3" t="str">
        <f t="shared" si="120"/>
        <v>Oct</v>
      </c>
      <c r="AE2618" s="3" t="str">
        <f t="shared" si="121"/>
        <v>Q4</v>
      </c>
      <c r="AF2618" s="3" t="str">
        <f t="shared" si="122"/>
        <v>2024-Oct</v>
      </c>
      <c r="AG2618" s="3">
        <f>COUNTIF(C:C,Table1[[#This Row],[Customer_ID]])</f>
        <v>30</v>
      </c>
      <c r="AH2618" s="9" t="e">
        <f>IF([1]!Table1[[#This Row],[Customer_order_count]] &gt;= 10,"FREQUENT",IF([1]!Table1[[#This Row],[Customer_order_count]] &lt;= 10,"REGULAR","OCASSIONAL"))</f>
        <v>#REF!</v>
      </c>
    </row>
    <row r="2619" spans="1:34" x14ac:dyDescent="0.25">
      <c r="A2619" s="10" t="s">
        <v>3477</v>
      </c>
      <c r="B2619" s="11">
        <v>45792</v>
      </c>
      <c r="C2619" s="12" t="s">
        <v>3478</v>
      </c>
      <c r="D2619" s="12" t="s">
        <v>1009</v>
      </c>
      <c r="E2619" s="12" t="s">
        <v>3</v>
      </c>
      <c r="F2619" s="12">
        <v>21</v>
      </c>
      <c r="G2619" s="12" t="s">
        <v>275</v>
      </c>
      <c r="H2619" s="12" t="s">
        <v>276</v>
      </c>
      <c r="I2619" s="12" t="s">
        <v>127</v>
      </c>
      <c r="J2619" s="12" t="s">
        <v>128</v>
      </c>
      <c r="K2619" s="12" t="s">
        <v>58</v>
      </c>
      <c r="L2619" s="12">
        <v>1</v>
      </c>
      <c r="M2619" s="12">
        <v>3000</v>
      </c>
      <c r="N2619" s="12">
        <v>0.05</v>
      </c>
      <c r="O2619" s="12">
        <v>2850</v>
      </c>
      <c r="P2619" s="12">
        <v>2100</v>
      </c>
      <c r="Q2619" s="5">
        <f>Table1[[#This Row],[Sales]]-Table1[[#This Row],[Cost]]</f>
        <v>750</v>
      </c>
      <c r="R2619" s="12" t="s">
        <v>17</v>
      </c>
      <c r="S2619" s="12" t="s">
        <v>287</v>
      </c>
      <c r="T2619" s="12" t="s">
        <v>11</v>
      </c>
      <c r="U2619" s="12" t="s">
        <v>19</v>
      </c>
      <c r="V2619" s="6">
        <f>Table1[[#This Row],[Profit]]/Table1[[#This Row],[Sales]]</f>
        <v>0.26315789473684209</v>
      </c>
      <c r="W2619" s="12">
        <f>[1]!Table1[[#This Row],[Sales]]-[1]!Table1[[#This Row],[Cost]]-[1]!Table1[[#This Row],[Profit]]</f>
        <v>-4200</v>
      </c>
      <c r="X2619" s="12">
        <f>[1]!Table1[[#This Row],[Quantity]]*[1]!Table1[[#This Row],[Unit_Price]]</f>
        <v>3000</v>
      </c>
      <c r="Y2619" s="12">
        <f>[1]!Table1[[#This Row],[Gross_Sales]]*[1]!Table1[[#This Row],[Discount]]</f>
        <v>150</v>
      </c>
      <c r="Z2619" s="12">
        <f>[1]!Table1[[#This Row],[Gross_Sales]]*[1]!Table1[[#This Row],[Discount_amount]]</f>
        <v>450000</v>
      </c>
      <c r="AA2619" s="12">
        <f>IFERROR([1]!Table1[[#This Row],[Profit]]/[1]!Table1[[#This Row],[Sales]],0)</f>
        <v>0.26315789473684209</v>
      </c>
      <c r="AB2619" s="12">
        <f>YEAR([1]!Table1[[#This Row],[Order_Date]])</f>
        <v>2025</v>
      </c>
      <c r="AC2619" s="12">
        <f>MONTH([1]!Table1[[#This Row],[Order_Date]])</f>
        <v>5</v>
      </c>
      <c r="AD2619" s="12" t="str">
        <f t="shared" si="120"/>
        <v>May</v>
      </c>
      <c r="AE2619" s="12" t="str">
        <f t="shared" si="121"/>
        <v>Q2</v>
      </c>
      <c r="AF2619" s="12" t="str">
        <f t="shared" si="122"/>
        <v>2025-May</v>
      </c>
      <c r="AG2619" s="12">
        <f>COUNTIF(C:C,Table1[[#This Row],[Customer_ID]])</f>
        <v>1</v>
      </c>
      <c r="AH2619" s="18" t="e">
        <f>IF([1]!Table1[[#This Row],[Customer_order_count]] &gt;= 10,"FREQUENT",IF([1]!Table1[[#This Row],[Customer_order_count]] &lt;= 10,"REGULAR","OCASSIONAL"))</f>
        <v>#REF!</v>
      </c>
    </row>
    <row r="2620" spans="1:34" x14ac:dyDescent="0.25">
      <c r="A2620" s="1" t="s">
        <v>3479</v>
      </c>
      <c r="B2620" s="2">
        <v>45533</v>
      </c>
      <c r="C2620" s="3" t="s">
        <v>492</v>
      </c>
      <c r="D2620" s="4" t="s">
        <v>493</v>
      </c>
      <c r="E2620" s="4" t="s">
        <v>3</v>
      </c>
      <c r="F2620" s="5">
        <v>26</v>
      </c>
      <c r="G2620" s="3" t="s">
        <v>275</v>
      </c>
      <c r="H2620" s="3" t="s">
        <v>276</v>
      </c>
      <c r="I2620" s="3" t="s">
        <v>68</v>
      </c>
      <c r="J2620" s="3" t="s">
        <v>69</v>
      </c>
      <c r="K2620" s="3" t="s">
        <v>39</v>
      </c>
      <c r="L2620" s="5">
        <v>1</v>
      </c>
      <c r="M2620" s="5">
        <v>3500</v>
      </c>
      <c r="N2620" s="6">
        <v>0.15</v>
      </c>
      <c r="O2620" s="5">
        <v>2975</v>
      </c>
      <c r="P2620" s="5">
        <v>2300</v>
      </c>
      <c r="Q2620" s="5">
        <f>Table1[[#This Row],[Sales]]-Table1[[#This Row],[Cost]]</f>
        <v>675</v>
      </c>
      <c r="R2620" s="3" t="s">
        <v>17</v>
      </c>
      <c r="S2620" s="3" t="s">
        <v>10</v>
      </c>
      <c r="T2620" s="3" t="s">
        <v>33</v>
      </c>
      <c r="U2620" s="3" t="s">
        <v>19</v>
      </c>
      <c r="V2620" s="6">
        <f>Table1[[#This Row],[Profit]]/Table1[[#This Row],[Sales]]</f>
        <v>0.22689075630252101</v>
      </c>
      <c r="W2620" s="3">
        <f>[1]!Table1[[#This Row],[Sales]]-[1]!Table1[[#This Row],[Cost]]-[1]!Table1[[#This Row],[Profit]]</f>
        <v>0</v>
      </c>
      <c r="X2620" s="3">
        <f>[1]!Table1[[#This Row],[Quantity]]*[1]!Table1[[#This Row],[Unit_Price]]</f>
        <v>3500</v>
      </c>
      <c r="Y2620" s="7">
        <f>[1]!Table1[[#This Row],[Gross_Sales]]*[1]!Table1[[#This Row],[Discount]]</f>
        <v>525</v>
      </c>
      <c r="Z2620" s="8">
        <f>[1]!Table1[[#This Row],[Gross_Sales]]*[1]!Table1[[#This Row],[Discount_amount]]</f>
        <v>1837500</v>
      </c>
      <c r="AA2620" s="6">
        <f>IFERROR([1]!Table1[[#This Row],[Profit]]/[1]!Table1[[#This Row],[Sales]],0)</f>
        <v>0.22689075630252101</v>
      </c>
      <c r="AB2620" s="3">
        <f>YEAR([1]!Table1[[#This Row],[Order_Date]])</f>
        <v>2024</v>
      </c>
      <c r="AC2620" s="3">
        <f>MONTH([1]!Table1[[#This Row],[Order_Date]])</f>
        <v>8</v>
      </c>
      <c r="AD2620" s="3" t="str">
        <f t="shared" si="120"/>
        <v>Aug</v>
      </c>
      <c r="AE2620" s="3" t="str">
        <f t="shared" si="121"/>
        <v>Q3</v>
      </c>
      <c r="AF2620" s="3" t="str">
        <f t="shared" si="122"/>
        <v>2024-Aug</v>
      </c>
      <c r="AG2620" s="3">
        <f>COUNTIF(C:C,Table1[[#This Row],[Customer_ID]])</f>
        <v>3</v>
      </c>
      <c r="AH2620" s="9" t="e">
        <f>IF([1]!Table1[[#This Row],[Customer_order_count]] &gt;= 10,"FREQUENT",IF([1]!Table1[[#This Row],[Customer_order_count]] &lt;= 10,"REGULAR","OCASSIONAL"))</f>
        <v>#REF!</v>
      </c>
    </row>
    <row r="2621" spans="1:34" x14ac:dyDescent="0.25">
      <c r="A2621" s="10" t="s">
        <v>3480</v>
      </c>
      <c r="B2621" s="11">
        <v>45860</v>
      </c>
      <c r="C2621" s="12" t="s">
        <v>1284</v>
      </c>
      <c r="D2621" s="13" t="s">
        <v>420</v>
      </c>
      <c r="E2621" s="13" t="s">
        <v>3</v>
      </c>
      <c r="F2621" s="14">
        <v>32</v>
      </c>
      <c r="G2621" s="12" t="s">
        <v>290</v>
      </c>
      <c r="H2621" s="12" t="s">
        <v>276</v>
      </c>
      <c r="I2621" s="12" t="s">
        <v>65</v>
      </c>
      <c r="J2621" s="12" t="s">
        <v>66</v>
      </c>
      <c r="K2621" s="12" t="s">
        <v>25</v>
      </c>
      <c r="L2621" s="14">
        <v>1</v>
      </c>
      <c r="M2621" s="14">
        <v>2500</v>
      </c>
      <c r="N2621" s="15">
        <v>0.2</v>
      </c>
      <c r="O2621" s="14">
        <v>2000</v>
      </c>
      <c r="P2621" s="14">
        <v>1600</v>
      </c>
      <c r="Q2621" s="5">
        <f>Table1[[#This Row],[Sales]]-Table1[[#This Row],[Cost]]</f>
        <v>400</v>
      </c>
      <c r="R2621" s="12" t="s">
        <v>77</v>
      </c>
      <c r="S2621" s="12" t="s">
        <v>10</v>
      </c>
      <c r="T2621" s="12" t="s">
        <v>33</v>
      </c>
      <c r="U2621" s="12" t="s">
        <v>27</v>
      </c>
      <c r="V2621" s="6">
        <f>Table1[[#This Row],[Profit]]/Table1[[#This Row],[Sales]]</f>
        <v>0.2</v>
      </c>
      <c r="W2621" s="12">
        <f>[1]!Table1[[#This Row],[Sales]]-[1]!Table1[[#This Row],[Cost]]-[1]!Table1[[#This Row],[Profit]]</f>
        <v>0</v>
      </c>
      <c r="X2621" s="12">
        <f>[1]!Table1[[#This Row],[Quantity]]*[1]!Table1[[#This Row],[Unit_Price]]</f>
        <v>2500</v>
      </c>
      <c r="Y2621" s="16">
        <f>[1]!Table1[[#This Row],[Gross_Sales]]*[1]!Table1[[#This Row],[Discount]]</f>
        <v>500</v>
      </c>
      <c r="Z2621" s="17">
        <f>[1]!Table1[[#This Row],[Gross_Sales]]*[1]!Table1[[#This Row],[Discount_amount]]</f>
        <v>1250000</v>
      </c>
      <c r="AA2621" s="15">
        <f>IFERROR([1]!Table1[[#This Row],[Profit]]/[1]!Table1[[#This Row],[Sales]],0)</f>
        <v>0.2</v>
      </c>
      <c r="AB2621" s="12">
        <f>YEAR([1]!Table1[[#This Row],[Order_Date]])</f>
        <v>2025</v>
      </c>
      <c r="AC2621" s="12">
        <f>MONTH([1]!Table1[[#This Row],[Order_Date]])</f>
        <v>7</v>
      </c>
      <c r="AD2621" s="12" t="str">
        <f t="shared" si="120"/>
        <v>Jul</v>
      </c>
      <c r="AE2621" s="12" t="str">
        <f t="shared" si="121"/>
        <v>Q3</v>
      </c>
      <c r="AF2621" s="12" t="str">
        <f t="shared" si="122"/>
        <v>2025-Jul</v>
      </c>
      <c r="AG2621" s="12">
        <f>COUNTIF(C:C,Table1[[#This Row],[Customer_ID]])</f>
        <v>7</v>
      </c>
      <c r="AH2621" s="18" t="e">
        <f>IF([1]!Table1[[#This Row],[Customer_order_count]] &gt;= 10,"FREQUENT",IF([1]!Table1[[#This Row],[Customer_order_count]] &lt;= 10,"REGULAR","OCASSIONAL"))</f>
        <v>#REF!</v>
      </c>
    </row>
    <row r="2622" spans="1:34" x14ac:dyDescent="0.25">
      <c r="A2622" s="1" t="s">
        <v>3481</v>
      </c>
      <c r="B2622" s="2">
        <v>45371</v>
      </c>
      <c r="C2622" s="3" t="s">
        <v>836</v>
      </c>
      <c r="D2622" s="4" t="s">
        <v>654</v>
      </c>
      <c r="E2622" s="4" t="s">
        <v>16</v>
      </c>
      <c r="F2622" s="5">
        <v>43</v>
      </c>
      <c r="G2622" s="3" t="s">
        <v>284</v>
      </c>
      <c r="H2622" s="3" t="s">
        <v>285</v>
      </c>
      <c r="I2622" s="3" t="s">
        <v>95</v>
      </c>
      <c r="J2622" s="3" t="s">
        <v>96</v>
      </c>
      <c r="K2622" s="3" t="s">
        <v>46</v>
      </c>
      <c r="L2622" s="5">
        <v>3</v>
      </c>
      <c r="M2622" s="5">
        <v>600</v>
      </c>
      <c r="N2622" s="6">
        <v>0.05</v>
      </c>
      <c r="O2622" s="5">
        <v>1710</v>
      </c>
      <c r="P2622" s="5">
        <v>1140</v>
      </c>
      <c r="Q2622" s="5">
        <f>Table1[[#This Row],[Sales]]-Table1[[#This Row],[Cost]]</f>
        <v>570</v>
      </c>
      <c r="R2622" s="3" t="s">
        <v>26</v>
      </c>
      <c r="S2622" s="3" t="s">
        <v>10</v>
      </c>
      <c r="T2622" s="3" t="s">
        <v>18</v>
      </c>
      <c r="U2622" s="3" t="s">
        <v>27</v>
      </c>
      <c r="V2622" s="6">
        <f>Table1[[#This Row],[Profit]]/Table1[[#This Row],[Sales]]</f>
        <v>0.33333333333333331</v>
      </c>
      <c r="W2622" s="3">
        <f>[1]!Table1[[#This Row],[Sales]]-[1]!Table1[[#This Row],[Cost]]-[1]!Table1[[#This Row],[Profit]]</f>
        <v>0</v>
      </c>
      <c r="X2622" s="3">
        <f>[1]!Table1[[#This Row],[Quantity]]*[1]!Table1[[#This Row],[Unit_Price]]</f>
        <v>1800</v>
      </c>
      <c r="Y2622" s="7">
        <f>[1]!Table1[[#This Row],[Gross_Sales]]*[1]!Table1[[#This Row],[Discount]]</f>
        <v>90</v>
      </c>
      <c r="Z2622" s="8">
        <f>[1]!Table1[[#This Row],[Gross_Sales]]*[1]!Table1[[#This Row],[Discount_amount]]</f>
        <v>162000</v>
      </c>
      <c r="AA2622" s="6">
        <f>IFERROR([1]!Table1[[#This Row],[Profit]]/[1]!Table1[[#This Row],[Sales]],0)</f>
        <v>0.33333333333333331</v>
      </c>
      <c r="AB2622" s="3">
        <f>YEAR([1]!Table1[[#This Row],[Order_Date]])</f>
        <v>2024</v>
      </c>
      <c r="AC2622" s="3">
        <f>MONTH([1]!Table1[[#This Row],[Order_Date]])</f>
        <v>3</v>
      </c>
      <c r="AD2622" s="3" t="str">
        <f t="shared" si="120"/>
        <v>Mar</v>
      </c>
      <c r="AE2622" s="3" t="str">
        <f t="shared" si="121"/>
        <v>Q1</v>
      </c>
      <c r="AF2622" s="3" t="str">
        <f t="shared" si="122"/>
        <v>2024-Mar</v>
      </c>
      <c r="AG2622" s="3">
        <f>COUNTIF(C:C,Table1[[#This Row],[Customer_ID]])</f>
        <v>16</v>
      </c>
      <c r="AH2622" s="9" t="e">
        <f>IF([1]!Table1[[#This Row],[Customer_order_count]] &gt;= 10,"FREQUENT",IF([1]!Table1[[#This Row],[Customer_order_count]] &lt;= 10,"REGULAR","OCASSIONAL"))</f>
        <v>#REF!</v>
      </c>
    </row>
    <row r="2623" spans="1:34" x14ac:dyDescent="0.25">
      <c r="A2623" s="10" t="s">
        <v>3482</v>
      </c>
      <c r="B2623" s="11">
        <v>45824</v>
      </c>
      <c r="C2623" s="12" t="s">
        <v>1080</v>
      </c>
      <c r="D2623" s="13" t="s">
        <v>369</v>
      </c>
      <c r="E2623" s="13" t="s">
        <v>16</v>
      </c>
      <c r="F2623" s="14">
        <v>32</v>
      </c>
      <c r="G2623" s="12" t="s">
        <v>290</v>
      </c>
      <c r="H2623" s="12" t="s">
        <v>276</v>
      </c>
      <c r="I2623" s="12" t="s">
        <v>31</v>
      </c>
      <c r="J2623" s="12" t="s">
        <v>32</v>
      </c>
      <c r="K2623" s="12" t="s">
        <v>25</v>
      </c>
      <c r="L2623" s="14">
        <v>1</v>
      </c>
      <c r="M2623" s="14">
        <v>5000</v>
      </c>
      <c r="N2623" s="15">
        <v>0.2</v>
      </c>
      <c r="O2623" s="14">
        <v>4000</v>
      </c>
      <c r="P2623" s="14">
        <v>3500</v>
      </c>
      <c r="Q2623" s="5">
        <f>Table1[[#This Row],[Sales]]-Table1[[#This Row],[Cost]]</f>
        <v>500</v>
      </c>
      <c r="R2623" s="12" t="s">
        <v>26</v>
      </c>
      <c r="S2623" s="12" t="s">
        <v>10</v>
      </c>
      <c r="T2623" s="12" t="s">
        <v>11</v>
      </c>
      <c r="U2623" s="12" t="s">
        <v>27</v>
      </c>
      <c r="V2623" s="6">
        <f>Table1[[#This Row],[Profit]]/Table1[[#This Row],[Sales]]</f>
        <v>0.125</v>
      </c>
      <c r="W2623" s="12">
        <f>[1]!Table1[[#This Row],[Sales]]-[1]!Table1[[#This Row],[Cost]]-[1]!Table1[[#This Row],[Profit]]</f>
        <v>0</v>
      </c>
      <c r="X2623" s="12">
        <f>[1]!Table1[[#This Row],[Quantity]]*[1]!Table1[[#This Row],[Unit_Price]]</f>
        <v>5000</v>
      </c>
      <c r="Y2623" s="16">
        <f>[1]!Table1[[#This Row],[Gross_Sales]]*[1]!Table1[[#This Row],[Discount]]</f>
        <v>1000</v>
      </c>
      <c r="Z2623" s="17">
        <f>[1]!Table1[[#This Row],[Gross_Sales]]*[1]!Table1[[#This Row],[Discount_amount]]</f>
        <v>5000000</v>
      </c>
      <c r="AA2623" s="15">
        <f>IFERROR([1]!Table1[[#This Row],[Profit]]/[1]!Table1[[#This Row],[Sales]],0)</f>
        <v>0.125</v>
      </c>
      <c r="AB2623" s="12">
        <f>YEAR([1]!Table1[[#This Row],[Order_Date]])</f>
        <v>2025</v>
      </c>
      <c r="AC2623" s="12">
        <f>MONTH([1]!Table1[[#This Row],[Order_Date]])</f>
        <v>6</v>
      </c>
      <c r="AD2623" s="12" t="str">
        <f t="shared" si="120"/>
        <v>Jun</v>
      </c>
      <c r="AE2623" s="12" t="str">
        <f t="shared" si="121"/>
        <v>Q2</v>
      </c>
      <c r="AF2623" s="12" t="str">
        <f t="shared" si="122"/>
        <v>2025-Jun</v>
      </c>
      <c r="AG2623" s="12">
        <f>COUNTIF(C:C,Table1[[#This Row],[Customer_ID]])</f>
        <v>16</v>
      </c>
      <c r="AH2623" s="18" t="e">
        <f>IF([1]!Table1[[#This Row],[Customer_order_count]] &gt;= 10,"FREQUENT",IF([1]!Table1[[#This Row],[Customer_order_count]] &lt;= 10,"REGULAR","OCASSIONAL"))</f>
        <v>#REF!</v>
      </c>
    </row>
    <row r="2624" spans="1:34" x14ac:dyDescent="0.25">
      <c r="A2624" s="1" t="s">
        <v>3483</v>
      </c>
      <c r="B2624" s="2">
        <v>45408</v>
      </c>
      <c r="C2624" s="3" t="s">
        <v>2779</v>
      </c>
      <c r="D2624" s="4" t="s">
        <v>2780</v>
      </c>
      <c r="E2624" s="4" t="s">
        <v>16</v>
      </c>
      <c r="F2624" s="5">
        <v>34</v>
      </c>
      <c r="G2624" s="3" t="s">
        <v>290</v>
      </c>
      <c r="H2624" s="3" t="s">
        <v>276</v>
      </c>
      <c r="I2624" s="3" t="s">
        <v>102</v>
      </c>
      <c r="J2624" s="3" t="s">
        <v>103</v>
      </c>
      <c r="K2624" s="3" t="s">
        <v>25</v>
      </c>
      <c r="L2624" s="5">
        <v>2</v>
      </c>
      <c r="M2624" s="5">
        <v>28000</v>
      </c>
      <c r="N2624" s="6">
        <v>0.1</v>
      </c>
      <c r="O2624" s="5">
        <v>50400</v>
      </c>
      <c r="P2624" s="5">
        <v>42000</v>
      </c>
      <c r="Q2624" s="5">
        <f>Table1[[#This Row],[Sales]]-Table1[[#This Row],[Cost]]</f>
        <v>8400</v>
      </c>
      <c r="R2624" s="3" t="s">
        <v>77</v>
      </c>
      <c r="S2624" s="3" t="s">
        <v>10</v>
      </c>
      <c r="T2624" s="3" t="s">
        <v>11</v>
      </c>
      <c r="U2624" s="3" t="s">
        <v>27</v>
      </c>
      <c r="V2624" s="6">
        <f>Table1[[#This Row],[Profit]]/Table1[[#This Row],[Sales]]</f>
        <v>0.16666666666666666</v>
      </c>
      <c r="W2624" s="3">
        <f>[1]!Table1[[#This Row],[Sales]]-[1]!Table1[[#This Row],[Cost]]-[1]!Table1[[#This Row],[Profit]]</f>
        <v>0</v>
      </c>
      <c r="X2624" s="3">
        <f>[1]!Table1[[#This Row],[Quantity]]*[1]!Table1[[#This Row],[Unit_Price]]</f>
        <v>56000</v>
      </c>
      <c r="Y2624" s="7">
        <f>[1]!Table1[[#This Row],[Gross_Sales]]*[1]!Table1[[#This Row],[Discount]]</f>
        <v>5600</v>
      </c>
      <c r="Z2624" s="8">
        <f>[1]!Table1[[#This Row],[Gross_Sales]]*[1]!Table1[[#This Row],[Discount_amount]]</f>
        <v>313600000</v>
      </c>
      <c r="AA2624" s="6">
        <f>IFERROR([1]!Table1[[#This Row],[Profit]]/[1]!Table1[[#This Row],[Sales]],0)</f>
        <v>0.16666666666666666</v>
      </c>
      <c r="AB2624" s="3">
        <f>YEAR([1]!Table1[[#This Row],[Order_Date]])</f>
        <v>2024</v>
      </c>
      <c r="AC2624" s="3">
        <f>MONTH([1]!Table1[[#This Row],[Order_Date]])</f>
        <v>4</v>
      </c>
      <c r="AD2624" s="3" t="str">
        <f t="shared" si="120"/>
        <v>Apr</v>
      </c>
      <c r="AE2624" s="3" t="str">
        <f t="shared" si="121"/>
        <v>Q2</v>
      </c>
      <c r="AF2624" s="3" t="str">
        <f t="shared" si="122"/>
        <v>2024-Apr</v>
      </c>
      <c r="AG2624" s="3">
        <f>COUNTIF(C:C,Table1[[#This Row],[Customer_ID]])</f>
        <v>9</v>
      </c>
      <c r="AH2624" s="9" t="e">
        <f>IF([1]!Table1[[#This Row],[Customer_order_count]] &gt;= 10,"FREQUENT",IF([1]!Table1[[#This Row],[Customer_order_count]] &lt;= 10,"REGULAR","OCASSIONAL"))</f>
        <v>#REF!</v>
      </c>
    </row>
    <row r="2625" spans="1:34" x14ac:dyDescent="0.25">
      <c r="A2625" s="10" t="s">
        <v>3484</v>
      </c>
      <c r="B2625" s="11">
        <v>45933</v>
      </c>
      <c r="C2625" s="12" t="s">
        <v>378</v>
      </c>
      <c r="D2625" s="13" t="s">
        <v>379</v>
      </c>
      <c r="E2625" s="13" t="s">
        <v>3</v>
      </c>
      <c r="F2625" s="14">
        <v>30</v>
      </c>
      <c r="G2625" s="12" t="s">
        <v>263</v>
      </c>
      <c r="H2625" s="12" t="s">
        <v>5</v>
      </c>
      <c r="I2625" s="12" t="s">
        <v>105</v>
      </c>
      <c r="J2625" s="12" t="s">
        <v>106</v>
      </c>
      <c r="K2625" s="12" t="s">
        <v>76</v>
      </c>
      <c r="L2625" s="14">
        <v>3</v>
      </c>
      <c r="M2625" s="14">
        <v>450</v>
      </c>
      <c r="N2625" s="15">
        <v>0.15</v>
      </c>
      <c r="O2625" s="14">
        <v>1147.5</v>
      </c>
      <c r="P2625" s="14">
        <v>990</v>
      </c>
      <c r="Q2625" s="5">
        <f>Table1[[#This Row],[Sales]]-Table1[[#This Row],[Cost]]</f>
        <v>157.5</v>
      </c>
      <c r="R2625" s="12" t="s">
        <v>17</v>
      </c>
      <c r="S2625" s="12" t="s">
        <v>10</v>
      </c>
      <c r="T2625" s="12" t="s">
        <v>40</v>
      </c>
      <c r="U2625" s="12" t="s">
        <v>19</v>
      </c>
      <c r="V2625" s="6">
        <f>Table1[[#This Row],[Profit]]/Table1[[#This Row],[Sales]]</f>
        <v>0.13725490196078433</v>
      </c>
      <c r="W2625" s="12">
        <f>[1]!Table1[[#This Row],[Sales]]-[1]!Table1[[#This Row],[Cost]]-[1]!Table1[[#This Row],[Profit]]</f>
        <v>0</v>
      </c>
      <c r="X2625" s="12">
        <f>[1]!Table1[[#This Row],[Quantity]]*[1]!Table1[[#This Row],[Unit_Price]]</f>
        <v>1350</v>
      </c>
      <c r="Y2625" s="16">
        <f>[1]!Table1[[#This Row],[Gross_Sales]]*[1]!Table1[[#This Row],[Discount]]</f>
        <v>202.5</v>
      </c>
      <c r="Z2625" s="17">
        <f>[1]!Table1[[#This Row],[Gross_Sales]]*[1]!Table1[[#This Row],[Discount_amount]]</f>
        <v>273375</v>
      </c>
      <c r="AA2625" s="15">
        <f>IFERROR([1]!Table1[[#This Row],[Profit]]/[1]!Table1[[#This Row],[Sales]],0)</f>
        <v>0.13725490196078433</v>
      </c>
      <c r="AB2625" s="12">
        <f>YEAR([1]!Table1[[#This Row],[Order_Date]])</f>
        <v>2025</v>
      </c>
      <c r="AC2625" s="12">
        <f>MONTH([1]!Table1[[#This Row],[Order_Date]])</f>
        <v>10</v>
      </c>
      <c r="AD2625" s="12" t="str">
        <f t="shared" si="120"/>
        <v>Oct</v>
      </c>
      <c r="AE2625" s="12" t="str">
        <f t="shared" si="121"/>
        <v>Q4</v>
      </c>
      <c r="AF2625" s="12" t="str">
        <f t="shared" si="122"/>
        <v>2025-Oct</v>
      </c>
      <c r="AG2625" s="12">
        <f>COUNTIF(C:C,Table1[[#This Row],[Customer_ID]])</f>
        <v>21</v>
      </c>
      <c r="AH2625" s="18" t="e">
        <f>IF([1]!Table1[[#This Row],[Customer_order_count]] &gt;= 10,"FREQUENT",IF([1]!Table1[[#This Row],[Customer_order_count]] &lt;= 10,"REGULAR","OCASSIONAL"))</f>
        <v>#REF!</v>
      </c>
    </row>
    <row r="2626" spans="1:34" x14ac:dyDescent="0.25">
      <c r="A2626" s="1" t="s">
        <v>3485</v>
      </c>
      <c r="B2626" s="2">
        <v>45852</v>
      </c>
      <c r="C2626" s="3" t="s">
        <v>262</v>
      </c>
      <c r="D2626" s="4" t="s">
        <v>101</v>
      </c>
      <c r="E2626" s="4" t="s">
        <v>3</v>
      </c>
      <c r="F2626" s="5">
        <v>56</v>
      </c>
      <c r="G2626" s="3" t="s">
        <v>263</v>
      </c>
      <c r="H2626" s="3" t="s">
        <v>5</v>
      </c>
      <c r="I2626" s="3" t="s">
        <v>44</v>
      </c>
      <c r="J2626" s="3" t="s">
        <v>45</v>
      </c>
      <c r="K2626" s="3" t="s">
        <v>46</v>
      </c>
      <c r="L2626" s="5">
        <v>3</v>
      </c>
      <c r="M2626" s="5">
        <v>2500</v>
      </c>
      <c r="N2626" s="6">
        <v>0.05</v>
      </c>
      <c r="O2626" s="5">
        <v>7125</v>
      </c>
      <c r="P2626" s="5">
        <v>4500</v>
      </c>
      <c r="Q2626" s="5">
        <f>Table1[[#This Row],[Sales]]-Table1[[#This Row],[Cost]]</f>
        <v>2625</v>
      </c>
      <c r="R2626" s="3" t="s">
        <v>26</v>
      </c>
      <c r="S2626" s="3" t="s">
        <v>10</v>
      </c>
      <c r="T2626" s="3" t="s">
        <v>33</v>
      </c>
      <c r="U2626" s="3" t="s">
        <v>27</v>
      </c>
      <c r="V2626" s="6">
        <f>Table1[[#This Row],[Profit]]/Table1[[#This Row],[Sales]]</f>
        <v>0.36842105263157893</v>
      </c>
      <c r="W2626" s="3">
        <f>[1]!Table1[[#This Row],[Sales]]-[1]!Table1[[#This Row],[Cost]]-[1]!Table1[[#This Row],[Profit]]</f>
        <v>0</v>
      </c>
      <c r="X2626" s="3">
        <f>[1]!Table1[[#This Row],[Quantity]]*[1]!Table1[[#This Row],[Unit_Price]]</f>
        <v>7500</v>
      </c>
      <c r="Y2626" s="7">
        <f>[1]!Table1[[#This Row],[Gross_Sales]]*[1]!Table1[[#This Row],[Discount]]</f>
        <v>375</v>
      </c>
      <c r="Z2626" s="8">
        <f>[1]!Table1[[#This Row],[Gross_Sales]]*[1]!Table1[[#This Row],[Discount_amount]]</f>
        <v>2812500</v>
      </c>
      <c r="AA2626" s="6">
        <f>IFERROR([1]!Table1[[#This Row],[Profit]]/[1]!Table1[[#This Row],[Sales]],0)</f>
        <v>0.36842105263157893</v>
      </c>
      <c r="AB2626" s="3">
        <f>YEAR([1]!Table1[[#This Row],[Order_Date]])</f>
        <v>2025</v>
      </c>
      <c r="AC2626" s="3">
        <f>MONTH([1]!Table1[[#This Row],[Order_Date]])</f>
        <v>7</v>
      </c>
      <c r="AD2626" s="3" t="str">
        <f t="shared" ref="AD2626:AD2689" si="123">TEXT(B:B,"mmm")</f>
        <v>Jul</v>
      </c>
      <c r="AE2626" s="3" t="str">
        <f t="shared" ref="AE2626:AE2689" si="124">"Q"&amp;ROUNDUP(MONTH(B2626)/3,0)</f>
        <v>Q3</v>
      </c>
      <c r="AF2626" s="3" t="str">
        <f t="shared" ref="AF2626:AF2689" si="125">TEXT(B:B,"yyyy-mmm")</f>
        <v>2025-Jul</v>
      </c>
      <c r="AG2626" s="3">
        <f>COUNTIF(C:C,Table1[[#This Row],[Customer_ID]])</f>
        <v>30</v>
      </c>
      <c r="AH2626" s="9" t="e">
        <f>IF([1]!Table1[[#This Row],[Customer_order_count]] &gt;= 10,"FREQUENT",IF([1]!Table1[[#This Row],[Customer_order_count]] &lt;= 10,"REGULAR","OCASSIONAL"))</f>
        <v>#REF!</v>
      </c>
    </row>
    <row r="2627" spans="1:34" x14ac:dyDescent="0.25">
      <c r="A2627" s="10" t="s">
        <v>3486</v>
      </c>
      <c r="B2627" s="11">
        <v>45737</v>
      </c>
      <c r="C2627" s="12" t="s">
        <v>608</v>
      </c>
      <c r="D2627" s="12" t="s">
        <v>609</v>
      </c>
      <c r="E2627" s="12" t="s">
        <v>16</v>
      </c>
      <c r="F2627" s="12">
        <v>52</v>
      </c>
      <c r="G2627" s="12" t="s">
        <v>312</v>
      </c>
      <c r="H2627" s="12" t="s">
        <v>276</v>
      </c>
      <c r="I2627" s="12" t="s">
        <v>344</v>
      </c>
      <c r="J2627" s="12" t="s">
        <v>345</v>
      </c>
      <c r="K2627" s="12" t="s">
        <v>39</v>
      </c>
      <c r="L2627" s="12">
        <v>1</v>
      </c>
      <c r="M2627" s="12">
        <v>2200</v>
      </c>
      <c r="N2627" s="12">
        <v>0</v>
      </c>
      <c r="O2627" s="12">
        <v>0</v>
      </c>
      <c r="P2627" s="12">
        <v>1400</v>
      </c>
      <c r="Q2627" s="5">
        <f>Table1[[#This Row],[Sales]]-Table1[[#This Row],[Cost]]</f>
        <v>-1400</v>
      </c>
      <c r="R2627" s="12" t="s">
        <v>9</v>
      </c>
      <c r="S2627" s="12" t="s">
        <v>291</v>
      </c>
      <c r="T2627" s="12" t="s">
        <v>18</v>
      </c>
      <c r="U2627" s="12" t="s">
        <v>27</v>
      </c>
      <c r="V2627" s="3" t="e">
        <f>Table1[[#This Row],[Profit]]/Table1[[#This Row],[Sales]]</f>
        <v>#DIV/0!</v>
      </c>
      <c r="W2627" s="12">
        <f>[1]!Table1[[#This Row],[Sales]]-[1]!Table1[[#This Row],[Cost]]-[1]!Table1[[#This Row],[Profit]]</f>
        <v>-1400</v>
      </c>
      <c r="X2627" s="12">
        <f>[1]!Table1[[#This Row],[Quantity]]*[1]!Table1[[#This Row],[Unit_Price]]</f>
        <v>2200</v>
      </c>
      <c r="Y2627" s="12">
        <f>[1]!Table1[[#This Row],[Gross_Sales]]*[1]!Table1[[#This Row],[Discount]]</f>
        <v>0</v>
      </c>
      <c r="Z2627" s="12">
        <f>[1]!Table1[[#This Row],[Gross_Sales]]*[1]!Table1[[#This Row],[Discount_amount]]</f>
        <v>0</v>
      </c>
      <c r="AA2627" s="12">
        <f>IFERROR([1]!Table1[[#This Row],[Profit]]/[1]!Table1[[#This Row],[Sales]],0)</f>
        <v>0</v>
      </c>
      <c r="AB2627" s="12">
        <f>YEAR([1]!Table1[[#This Row],[Order_Date]])</f>
        <v>2025</v>
      </c>
      <c r="AC2627" s="12">
        <f>MONTH([1]!Table1[[#This Row],[Order_Date]])</f>
        <v>3</v>
      </c>
      <c r="AD2627" s="12" t="str">
        <f t="shared" si="123"/>
        <v>Mar</v>
      </c>
      <c r="AE2627" s="12" t="str">
        <f t="shared" si="124"/>
        <v>Q1</v>
      </c>
      <c r="AF2627" s="12" t="str">
        <f t="shared" si="125"/>
        <v>2025-Mar</v>
      </c>
      <c r="AG2627" s="12">
        <f>COUNTIF(C:C,Table1[[#This Row],[Customer_ID]])</f>
        <v>20</v>
      </c>
      <c r="AH2627" s="18" t="e">
        <f>IF([1]!Table1[[#This Row],[Customer_order_count]] &gt;= 10,"FREQUENT",IF([1]!Table1[[#This Row],[Customer_order_count]] &lt;= 10,"REGULAR","OCASSIONAL"))</f>
        <v>#REF!</v>
      </c>
    </row>
    <row r="2628" spans="1:34" x14ac:dyDescent="0.25">
      <c r="A2628" s="1" t="s">
        <v>3487</v>
      </c>
      <c r="B2628" s="2">
        <v>45569</v>
      </c>
      <c r="C2628" s="3" t="s">
        <v>1754</v>
      </c>
      <c r="D2628" s="3" t="s">
        <v>509</v>
      </c>
      <c r="E2628" s="3" t="s">
        <v>3</v>
      </c>
      <c r="F2628" s="3">
        <v>21</v>
      </c>
      <c r="G2628" s="3" t="s">
        <v>280</v>
      </c>
      <c r="H2628" s="3" t="s">
        <v>270</v>
      </c>
      <c r="I2628" s="3" t="s">
        <v>105</v>
      </c>
      <c r="J2628" s="3" t="s">
        <v>106</v>
      </c>
      <c r="K2628" s="3" t="s">
        <v>76</v>
      </c>
      <c r="L2628" s="3">
        <v>3</v>
      </c>
      <c r="M2628" s="3">
        <v>450</v>
      </c>
      <c r="N2628" s="3">
        <v>0.1</v>
      </c>
      <c r="O2628" s="3">
        <v>0</v>
      </c>
      <c r="P2628" s="3">
        <v>990</v>
      </c>
      <c r="Q2628" s="5">
        <f>Table1[[#This Row],[Sales]]-Table1[[#This Row],[Cost]]</f>
        <v>-990</v>
      </c>
      <c r="R2628" s="3" t="s">
        <v>26</v>
      </c>
      <c r="S2628" s="3" t="s">
        <v>291</v>
      </c>
      <c r="T2628" s="3" t="s">
        <v>40</v>
      </c>
      <c r="U2628" s="3" t="s">
        <v>12</v>
      </c>
      <c r="V2628" s="3" t="e">
        <f>Table1[[#This Row],[Profit]]/Table1[[#This Row],[Sales]]</f>
        <v>#DIV/0!</v>
      </c>
      <c r="W2628" s="3">
        <f>[1]!Table1[[#This Row],[Sales]]-[1]!Table1[[#This Row],[Cost]]-[1]!Table1[[#This Row],[Profit]]</f>
        <v>-990</v>
      </c>
      <c r="X2628" s="3">
        <f>[1]!Table1[[#This Row],[Quantity]]*[1]!Table1[[#This Row],[Unit_Price]]</f>
        <v>1350</v>
      </c>
      <c r="Y2628" s="3">
        <f>[1]!Table1[[#This Row],[Gross_Sales]]*[1]!Table1[[#This Row],[Discount]]</f>
        <v>135</v>
      </c>
      <c r="Z2628" s="3">
        <f>[1]!Table1[[#This Row],[Gross_Sales]]*[1]!Table1[[#This Row],[Discount_amount]]</f>
        <v>182250</v>
      </c>
      <c r="AA2628" s="3">
        <f>IFERROR([1]!Table1[[#This Row],[Profit]]/[1]!Table1[[#This Row],[Sales]],0)</f>
        <v>0</v>
      </c>
      <c r="AB2628" s="3">
        <f>YEAR([1]!Table1[[#This Row],[Order_Date]])</f>
        <v>2024</v>
      </c>
      <c r="AC2628" s="3">
        <f>MONTH([1]!Table1[[#This Row],[Order_Date]])</f>
        <v>10</v>
      </c>
      <c r="AD2628" s="3" t="str">
        <f t="shared" si="123"/>
        <v>Oct</v>
      </c>
      <c r="AE2628" s="3" t="str">
        <f t="shared" si="124"/>
        <v>Q4</v>
      </c>
      <c r="AF2628" s="3" t="str">
        <f t="shared" si="125"/>
        <v>2024-Oct</v>
      </c>
      <c r="AG2628" s="3">
        <f>COUNTIF(C:C,Table1[[#This Row],[Customer_ID]])</f>
        <v>9</v>
      </c>
      <c r="AH2628" s="9" t="e">
        <f>IF([1]!Table1[[#This Row],[Customer_order_count]] &gt;= 10,"FREQUENT",IF([1]!Table1[[#This Row],[Customer_order_count]] &lt;= 10,"REGULAR","OCASSIONAL"))</f>
        <v>#REF!</v>
      </c>
    </row>
    <row r="2629" spans="1:34" x14ac:dyDescent="0.25">
      <c r="A2629" s="10" t="s">
        <v>3488</v>
      </c>
      <c r="B2629" s="11">
        <v>45869</v>
      </c>
      <c r="C2629" s="12" t="s">
        <v>650</v>
      </c>
      <c r="D2629" s="13" t="s">
        <v>651</v>
      </c>
      <c r="E2629" s="13" t="s">
        <v>3</v>
      </c>
      <c r="F2629" s="14">
        <v>48</v>
      </c>
      <c r="G2629" s="12" t="s">
        <v>317</v>
      </c>
      <c r="H2629" s="12" t="s">
        <v>5</v>
      </c>
      <c r="I2629" s="12" t="s">
        <v>51</v>
      </c>
      <c r="J2629" s="12" t="s">
        <v>52</v>
      </c>
      <c r="K2629" s="12" t="s">
        <v>8</v>
      </c>
      <c r="L2629" s="14">
        <v>2</v>
      </c>
      <c r="M2629" s="14">
        <v>4500</v>
      </c>
      <c r="N2629" s="15">
        <v>0</v>
      </c>
      <c r="O2629" s="14">
        <v>9000</v>
      </c>
      <c r="P2629" s="14">
        <v>6400</v>
      </c>
      <c r="Q2629" s="5">
        <f>Table1[[#This Row],[Sales]]-Table1[[#This Row],[Cost]]</f>
        <v>2600</v>
      </c>
      <c r="R2629" s="12" t="s">
        <v>26</v>
      </c>
      <c r="S2629" s="12" t="s">
        <v>10</v>
      </c>
      <c r="T2629" s="12" t="s">
        <v>33</v>
      </c>
      <c r="U2629" s="12" t="s">
        <v>27</v>
      </c>
      <c r="V2629" s="6">
        <f>Table1[[#This Row],[Profit]]/Table1[[#This Row],[Sales]]</f>
        <v>0.28888888888888886</v>
      </c>
      <c r="W2629" s="12">
        <f>[1]!Table1[[#This Row],[Sales]]-[1]!Table1[[#This Row],[Cost]]-[1]!Table1[[#This Row],[Profit]]</f>
        <v>0</v>
      </c>
      <c r="X2629" s="12">
        <f>[1]!Table1[[#This Row],[Quantity]]*[1]!Table1[[#This Row],[Unit_Price]]</f>
        <v>9000</v>
      </c>
      <c r="Y2629" s="16">
        <f>[1]!Table1[[#This Row],[Gross_Sales]]*[1]!Table1[[#This Row],[Discount]]</f>
        <v>0</v>
      </c>
      <c r="Z2629" s="17">
        <f>[1]!Table1[[#This Row],[Gross_Sales]]*[1]!Table1[[#This Row],[Discount_amount]]</f>
        <v>0</v>
      </c>
      <c r="AA2629" s="15">
        <f>IFERROR([1]!Table1[[#This Row],[Profit]]/[1]!Table1[[#This Row],[Sales]],0)</f>
        <v>0.28888888888888886</v>
      </c>
      <c r="AB2629" s="12">
        <f>YEAR([1]!Table1[[#This Row],[Order_Date]])</f>
        <v>2025</v>
      </c>
      <c r="AC2629" s="12">
        <f>MONTH([1]!Table1[[#This Row],[Order_Date]])</f>
        <v>7</v>
      </c>
      <c r="AD2629" s="12" t="str">
        <f t="shared" si="123"/>
        <v>Jul</v>
      </c>
      <c r="AE2629" s="12" t="str">
        <f t="shared" si="124"/>
        <v>Q3</v>
      </c>
      <c r="AF2629" s="12" t="str">
        <f t="shared" si="125"/>
        <v>2025-Jul</v>
      </c>
      <c r="AG2629" s="12">
        <f>COUNTIF(C:C,Table1[[#This Row],[Customer_ID]])</f>
        <v>18</v>
      </c>
      <c r="AH2629" s="18" t="e">
        <f>IF([1]!Table1[[#This Row],[Customer_order_count]] &gt;= 10,"FREQUENT",IF([1]!Table1[[#This Row],[Customer_order_count]] &lt;= 10,"REGULAR","OCASSIONAL"))</f>
        <v>#REF!</v>
      </c>
    </row>
    <row r="2630" spans="1:34" x14ac:dyDescent="0.25">
      <c r="A2630" s="1" t="s">
        <v>3489</v>
      </c>
      <c r="B2630" s="2">
        <v>45993</v>
      </c>
      <c r="C2630" s="3" t="s">
        <v>705</v>
      </c>
      <c r="D2630" s="3" t="s">
        <v>642</v>
      </c>
      <c r="E2630" s="3" t="s">
        <v>16</v>
      </c>
      <c r="F2630" s="3">
        <v>27</v>
      </c>
      <c r="G2630" s="3" t="s">
        <v>280</v>
      </c>
      <c r="H2630" s="3" t="s">
        <v>270</v>
      </c>
      <c r="I2630" s="3" t="s">
        <v>186</v>
      </c>
      <c r="J2630" s="3" t="s">
        <v>187</v>
      </c>
      <c r="K2630" s="3" t="s">
        <v>91</v>
      </c>
      <c r="L2630" s="3">
        <v>2</v>
      </c>
      <c r="M2630" s="3">
        <v>12000</v>
      </c>
      <c r="N2630" s="3">
        <v>0.1</v>
      </c>
      <c r="O2630" s="3">
        <v>21600</v>
      </c>
      <c r="P2630" s="3">
        <v>18000</v>
      </c>
      <c r="Q2630" s="5">
        <f>Table1[[#This Row],[Sales]]-Table1[[#This Row],[Cost]]</f>
        <v>3600</v>
      </c>
      <c r="R2630" s="3" t="s">
        <v>77</v>
      </c>
      <c r="S2630" s="3" t="s">
        <v>287</v>
      </c>
      <c r="T2630" s="3" t="s">
        <v>40</v>
      </c>
      <c r="U2630" s="3" t="s">
        <v>27</v>
      </c>
      <c r="V2630" s="6">
        <f>Table1[[#This Row],[Profit]]/Table1[[#This Row],[Sales]]</f>
        <v>0.16666666666666666</v>
      </c>
      <c r="W2630" s="3">
        <f>[1]!Table1[[#This Row],[Sales]]-[1]!Table1[[#This Row],[Cost]]-[1]!Table1[[#This Row],[Profit]]</f>
        <v>-36000</v>
      </c>
      <c r="X2630" s="3">
        <f>[1]!Table1[[#This Row],[Quantity]]*[1]!Table1[[#This Row],[Unit_Price]]</f>
        <v>24000</v>
      </c>
      <c r="Y2630" s="3">
        <f>[1]!Table1[[#This Row],[Gross_Sales]]*[1]!Table1[[#This Row],[Discount]]</f>
        <v>2400</v>
      </c>
      <c r="Z2630" s="3">
        <f>[1]!Table1[[#This Row],[Gross_Sales]]*[1]!Table1[[#This Row],[Discount_amount]]</f>
        <v>57600000</v>
      </c>
      <c r="AA2630" s="3">
        <f>IFERROR([1]!Table1[[#This Row],[Profit]]/[1]!Table1[[#This Row],[Sales]],0)</f>
        <v>0.16666666666666666</v>
      </c>
      <c r="AB2630" s="3">
        <f>YEAR([1]!Table1[[#This Row],[Order_Date]])</f>
        <v>2025</v>
      </c>
      <c r="AC2630" s="3">
        <f>MONTH([1]!Table1[[#This Row],[Order_Date]])</f>
        <v>12</v>
      </c>
      <c r="AD2630" s="3" t="str">
        <f t="shared" si="123"/>
        <v>Dec</v>
      </c>
      <c r="AE2630" s="3" t="str">
        <f t="shared" si="124"/>
        <v>Q4</v>
      </c>
      <c r="AF2630" s="3" t="str">
        <f t="shared" si="125"/>
        <v>2025-Dec</v>
      </c>
      <c r="AG2630" s="3">
        <f>COUNTIF(C:C,Table1[[#This Row],[Customer_ID]])</f>
        <v>26</v>
      </c>
      <c r="AH2630" s="9" t="e">
        <f>IF([1]!Table1[[#This Row],[Customer_order_count]] &gt;= 10,"FREQUENT",IF([1]!Table1[[#This Row],[Customer_order_count]] &lt;= 10,"REGULAR","OCASSIONAL"))</f>
        <v>#REF!</v>
      </c>
    </row>
    <row r="2631" spans="1:34" x14ac:dyDescent="0.25">
      <c r="A2631" s="10" t="s">
        <v>3490</v>
      </c>
      <c r="B2631" s="11">
        <v>45672</v>
      </c>
      <c r="C2631" s="12" t="s">
        <v>912</v>
      </c>
      <c r="D2631" s="13" t="s">
        <v>913</v>
      </c>
      <c r="E2631" s="13" t="s">
        <v>3</v>
      </c>
      <c r="F2631" s="14">
        <v>37</v>
      </c>
      <c r="G2631" s="12" t="s">
        <v>339</v>
      </c>
      <c r="H2631" s="12" t="s">
        <v>285</v>
      </c>
      <c r="I2631" s="12" t="s">
        <v>105</v>
      </c>
      <c r="J2631" s="12" t="s">
        <v>106</v>
      </c>
      <c r="K2631" s="12" t="s">
        <v>76</v>
      </c>
      <c r="L2631" s="14">
        <v>2</v>
      </c>
      <c r="M2631" s="14">
        <v>450</v>
      </c>
      <c r="N2631" s="15">
        <v>0.1</v>
      </c>
      <c r="O2631" s="14">
        <v>810</v>
      </c>
      <c r="P2631" s="14">
        <v>660</v>
      </c>
      <c r="Q2631" s="5">
        <f>Table1[[#This Row],[Sales]]-Table1[[#This Row],[Cost]]</f>
        <v>150</v>
      </c>
      <c r="R2631" s="12" t="s">
        <v>17</v>
      </c>
      <c r="S2631" s="12" t="s">
        <v>10</v>
      </c>
      <c r="T2631" s="12" t="s">
        <v>18</v>
      </c>
      <c r="U2631" s="12" t="s">
        <v>27</v>
      </c>
      <c r="V2631" s="6">
        <f>Table1[[#This Row],[Profit]]/Table1[[#This Row],[Sales]]</f>
        <v>0.18518518518518517</v>
      </c>
      <c r="W2631" s="12">
        <f>[1]!Table1[[#This Row],[Sales]]-[1]!Table1[[#This Row],[Cost]]-[1]!Table1[[#This Row],[Profit]]</f>
        <v>0</v>
      </c>
      <c r="X2631" s="12">
        <f>[1]!Table1[[#This Row],[Quantity]]*[1]!Table1[[#This Row],[Unit_Price]]</f>
        <v>900</v>
      </c>
      <c r="Y2631" s="16">
        <f>[1]!Table1[[#This Row],[Gross_Sales]]*[1]!Table1[[#This Row],[Discount]]</f>
        <v>90</v>
      </c>
      <c r="Z2631" s="17">
        <f>[1]!Table1[[#This Row],[Gross_Sales]]*[1]!Table1[[#This Row],[Discount_amount]]</f>
        <v>81000</v>
      </c>
      <c r="AA2631" s="15">
        <f>IFERROR([1]!Table1[[#This Row],[Profit]]/[1]!Table1[[#This Row],[Sales]],0)</f>
        <v>0.18518518518518517</v>
      </c>
      <c r="AB2631" s="12">
        <f>YEAR([1]!Table1[[#This Row],[Order_Date]])</f>
        <v>2025</v>
      </c>
      <c r="AC2631" s="12">
        <f>MONTH([1]!Table1[[#This Row],[Order_Date]])</f>
        <v>1</v>
      </c>
      <c r="AD2631" s="12" t="str">
        <f t="shared" si="123"/>
        <v>Jan</v>
      </c>
      <c r="AE2631" s="12" t="str">
        <f t="shared" si="124"/>
        <v>Q1</v>
      </c>
      <c r="AF2631" s="12" t="str">
        <f t="shared" si="125"/>
        <v>2025-Jan</v>
      </c>
      <c r="AG2631" s="12">
        <f>COUNTIF(C:C,Table1[[#This Row],[Customer_ID]])</f>
        <v>16</v>
      </c>
      <c r="AH2631" s="18" t="e">
        <f>IF([1]!Table1[[#This Row],[Customer_order_count]] &gt;= 10,"FREQUENT",IF([1]!Table1[[#This Row],[Customer_order_count]] &lt;= 10,"REGULAR","OCASSIONAL"))</f>
        <v>#REF!</v>
      </c>
    </row>
    <row r="2632" spans="1:34" x14ac:dyDescent="0.25">
      <c r="A2632" s="1" t="s">
        <v>3491</v>
      </c>
      <c r="B2632" s="2">
        <v>45507</v>
      </c>
      <c r="C2632" s="3" t="s">
        <v>1576</v>
      </c>
      <c r="D2632" s="4" t="s">
        <v>1577</v>
      </c>
      <c r="E2632" s="4" t="s">
        <v>16</v>
      </c>
      <c r="F2632" s="5">
        <v>36</v>
      </c>
      <c r="G2632" s="3" t="s">
        <v>284</v>
      </c>
      <c r="H2632" s="3" t="s">
        <v>285</v>
      </c>
      <c r="I2632" s="3" t="s">
        <v>68</v>
      </c>
      <c r="J2632" s="3" t="s">
        <v>69</v>
      </c>
      <c r="K2632" s="3" t="s">
        <v>39</v>
      </c>
      <c r="L2632" s="5">
        <v>2</v>
      </c>
      <c r="M2632" s="5">
        <v>3500</v>
      </c>
      <c r="N2632" s="6">
        <v>0.1</v>
      </c>
      <c r="O2632" s="5">
        <v>6300</v>
      </c>
      <c r="P2632" s="5">
        <v>4600</v>
      </c>
      <c r="Q2632" s="5">
        <f>Table1[[#This Row],[Sales]]-Table1[[#This Row],[Cost]]</f>
        <v>1700</v>
      </c>
      <c r="R2632" s="3" t="s">
        <v>77</v>
      </c>
      <c r="S2632" s="3" t="s">
        <v>10</v>
      </c>
      <c r="T2632" s="3" t="s">
        <v>33</v>
      </c>
      <c r="U2632" s="3" t="s">
        <v>12</v>
      </c>
      <c r="V2632" s="6">
        <f>Table1[[#This Row],[Profit]]/Table1[[#This Row],[Sales]]</f>
        <v>0.26984126984126983</v>
      </c>
      <c r="W2632" s="3">
        <f>[1]!Table1[[#This Row],[Sales]]-[1]!Table1[[#This Row],[Cost]]-[1]!Table1[[#This Row],[Profit]]</f>
        <v>0</v>
      </c>
      <c r="X2632" s="3">
        <f>[1]!Table1[[#This Row],[Quantity]]*[1]!Table1[[#This Row],[Unit_Price]]</f>
        <v>7000</v>
      </c>
      <c r="Y2632" s="7">
        <f>[1]!Table1[[#This Row],[Gross_Sales]]*[1]!Table1[[#This Row],[Discount]]</f>
        <v>700</v>
      </c>
      <c r="Z2632" s="8">
        <f>[1]!Table1[[#This Row],[Gross_Sales]]*[1]!Table1[[#This Row],[Discount_amount]]</f>
        <v>4900000</v>
      </c>
      <c r="AA2632" s="6">
        <f>IFERROR([1]!Table1[[#This Row],[Profit]]/[1]!Table1[[#This Row],[Sales]],0)</f>
        <v>0.26984126984126983</v>
      </c>
      <c r="AB2632" s="3">
        <f>YEAR([1]!Table1[[#This Row],[Order_Date]])</f>
        <v>2024</v>
      </c>
      <c r="AC2632" s="3">
        <f>MONTH([1]!Table1[[#This Row],[Order_Date]])</f>
        <v>8</v>
      </c>
      <c r="AD2632" s="3" t="str">
        <f t="shared" si="123"/>
        <v>Aug</v>
      </c>
      <c r="AE2632" s="3" t="str">
        <f t="shared" si="124"/>
        <v>Q3</v>
      </c>
      <c r="AF2632" s="3" t="str">
        <f t="shared" si="125"/>
        <v>2024-Aug</v>
      </c>
      <c r="AG2632" s="3">
        <f>COUNTIF(C:C,Table1[[#This Row],[Customer_ID]])</f>
        <v>7</v>
      </c>
      <c r="AH2632" s="9" t="e">
        <f>IF([1]!Table1[[#This Row],[Customer_order_count]] &gt;= 10,"FREQUENT",IF([1]!Table1[[#This Row],[Customer_order_count]] &lt;= 10,"REGULAR","OCASSIONAL"))</f>
        <v>#REF!</v>
      </c>
    </row>
    <row r="2633" spans="1:34" x14ac:dyDescent="0.25">
      <c r="A2633" s="10" t="s">
        <v>3492</v>
      </c>
      <c r="B2633" s="11">
        <v>45430</v>
      </c>
      <c r="C2633" s="12" t="s">
        <v>671</v>
      </c>
      <c r="D2633" s="13" t="s">
        <v>672</v>
      </c>
      <c r="E2633" s="13" t="s">
        <v>16</v>
      </c>
      <c r="F2633" s="14">
        <v>57</v>
      </c>
      <c r="G2633" s="12" t="s">
        <v>290</v>
      </c>
      <c r="H2633" s="12" t="s">
        <v>276</v>
      </c>
      <c r="I2633" s="12" t="s">
        <v>305</v>
      </c>
      <c r="J2633" s="12" t="s">
        <v>306</v>
      </c>
      <c r="K2633" s="12" t="s">
        <v>91</v>
      </c>
      <c r="L2633" s="14">
        <v>2</v>
      </c>
      <c r="M2633" s="14">
        <v>8500</v>
      </c>
      <c r="N2633" s="15">
        <v>0.15</v>
      </c>
      <c r="O2633" s="14">
        <v>14450</v>
      </c>
      <c r="P2633" s="14">
        <v>13000</v>
      </c>
      <c r="Q2633" s="5">
        <f>Table1[[#This Row],[Sales]]-Table1[[#This Row],[Cost]]</f>
        <v>1450</v>
      </c>
      <c r="R2633" s="12" t="s">
        <v>17</v>
      </c>
      <c r="S2633" s="12" t="s">
        <v>10</v>
      </c>
      <c r="T2633" s="12" t="s">
        <v>11</v>
      </c>
      <c r="U2633" s="12" t="s">
        <v>27</v>
      </c>
      <c r="V2633" s="6">
        <f>Table1[[#This Row],[Profit]]/Table1[[#This Row],[Sales]]</f>
        <v>0.10034602076124567</v>
      </c>
      <c r="W2633" s="12">
        <f>[1]!Table1[[#This Row],[Sales]]-[1]!Table1[[#This Row],[Cost]]-[1]!Table1[[#This Row],[Profit]]</f>
        <v>0</v>
      </c>
      <c r="X2633" s="12">
        <f>[1]!Table1[[#This Row],[Quantity]]*[1]!Table1[[#This Row],[Unit_Price]]</f>
        <v>17000</v>
      </c>
      <c r="Y2633" s="16">
        <f>[1]!Table1[[#This Row],[Gross_Sales]]*[1]!Table1[[#This Row],[Discount]]</f>
        <v>2550</v>
      </c>
      <c r="Z2633" s="17">
        <f>[1]!Table1[[#This Row],[Gross_Sales]]*[1]!Table1[[#This Row],[Discount_amount]]</f>
        <v>43350000</v>
      </c>
      <c r="AA2633" s="15">
        <f>IFERROR([1]!Table1[[#This Row],[Profit]]/[1]!Table1[[#This Row],[Sales]],0)</f>
        <v>0.10034602076124567</v>
      </c>
      <c r="AB2633" s="12">
        <f>YEAR([1]!Table1[[#This Row],[Order_Date]])</f>
        <v>2024</v>
      </c>
      <c r="AC2633" s="12">
        <f>MONTH([1]!Table1[[#This Row],[Order_Date]])</f>
        <v>5</v>
      </c>
      <c r="AD2633" s="12" t="str">
        <f t="shared" si="123"/>
        <v>May</v>
      </c>
      <c r="AE2633" s="12" t="str">
        <f t="shared" si="124"/>
        <v>Q2</v>
      </c>
      <c r="AF2633" s="12" t="str">
        <f t="shared" si="125"/>
        <v>2024-May</v>
      </c>
      <c r="AG2633" s="12">
        <f>COUNTIF(C:C,Table1[[#This Row],[Customer_ID]])</f>
        <v>14</v>
      </c>
      <c r="AH2633" s="18" t="e">
        <f>IF([1]!Table1[[#This Row],[Customer_order_count]] &gt;= 10,"FREQUENT",IF([1]!Table1[[#This Row],[Customer_order_count]] &lt;= 10,"REGULAR","OCASSIONAL"))</f>
        <v>#REF!</v>
      </c>
    </row>
    <row r="2634" spans="1:34" x14ac:dyDescent="0.25">
      <c r="A2634" s="1" t="s">
        <v>3493</v>
      </c>
      <c r="B2634" s="2">
        <v>45302</v>
      </c>
      <c r="C2634" s="3" t="s">
        <v>553</v>
      </c>
      <c r="D2634" s="4" t="s">
        <v>493</v>
      </c>
      <c r="E2634" s="4" t="s">
        <v>16</v>
      </c>
      <c r="F2634" s="5">
        <v>42</v>
      </c>
      <c r="G2634" s="3" t="s">
        <v>284</v>
      </c>
      <c r="H2634" s="3" t="s">
        <v>285</v>
      </c>
      <c r="I2634" s="3" t="s">
        <v>68</v>
      </c>
      <c r="J2634" s="3" t="s">
        <v>69</v>
      </c>
      <c r="K2634" s="3" t="s">
        <v>39</v>
      </c>
      <c r="L2634" s="5">
        <v>2</v>
      </c>
      <c r="M2634" s="5">
        <v>3500</v>
      </c>
      <c r="N2634" s="6">
        <v>0</v>
      </c>
      <c r="O2634" s="5">
        <v>7000</v>
      </c>
      <c r="P2634" s="5">
        <v>4600</v>
      </c>
      <c r="Q2634" s="5">
        <f>Table1[[#This Row],[Sales]]-Table1[[#This Row],[Cost]]</f>
        <v>2400</v>
      </c>
      <c r="R2634" s="3" t="s">
        <v>17</v>
      </c>
      <c r="S2634" s="3" t="s">
        <v>10</v>
      </c>
      <c r="T2634" s="3" t="s">
        <v>18</v>
      </c>
      <c r="U2634" s="3" t="s">
        <v>27</v>
      </c>
      <c r="V2634" s="6">
        <f>Table1[[#This Row],[Profit]]/Table1[[#This Row],[Sales]]</f>
        <v>0.34285714285714286</v>
      </c>
      <c r="W2634" s="3">
        <f>[1]!Table1[[#This Row],[Sales]]-[1]!Table1[[#This Row],[Cost]]-[1]!Table1[[#This Row],[Profit]]</f>
        <v>0</v>
      </c>
      <c r="X2634" s="3">
        <f>[1]!Table1[[#This Row],[Quantity]]*[1]!Table1[[#This Row],[Unit_Price]]</f>
        <v>7000</v>
      </c>
      <c r="Y2634" s="7">
        <f>[1]!Table1[[#This Row],[Gross_Sales]]*[1]!Table1[[#This Row],[Discount]]</f>
        <v>0</v>
      </c>
      <c r="Z2634" s="8">
        <f>[1]!Table1[[#This Row],[Gross_Sales]]*[1]!Table1[[#This Row],[Discount_amount]]</f>
        <v>0</v>
      </c>
      <c r="AA2634" s="6">
        <f>IFERROR([1]!Table1[[#This Row],[Profit]]/[1]!Table1[[#This Row],[Sales]],0)</f>
        <v>0.34285714285714286</v>
      </c>
      <c r="AB2634" s="3">
        <f>YEAR([1]!Table1[[#This Row],[Order_Date]])</f>
        <v>2024</v>
      </c>
      <c r="AC2634" s="3">
        <f>MONTH([1]!Table1[[#This Row],[Order_Date]])</f>
        <v>1</v>
      </c>
      <c r="AD2634" s="3" t="str">
        <f t="shared" si="123"/>
        <v>Jan</v>
      </c>
      <c r="AE2634" s="3" t="str">
        <f t="shared" si="124"/>
        <v>Q1</v>
      </c>
      <c r="AF2634" s="3" t="str">
        <f t="shared" si="125"/>
        <v>2024-Jan</v>
      </c>
      <c r="AG2634" s="3">
        <f>COUNTIF(C:C,Table1[[#This Row],[Customer_ID]])</f>
        <v>11</v>
      </c>
      <c r="AH2634" s="9" t="e">
        <f>IF([1]!Table1[[#This Row],[Customer_order_count]] &gt;= 10,"FREQUENT",IF([1]!Table1[[#This Row],[Customer_order_count]] &lt;= 10,"REGULAR","OCASSIONAL"))</f>
        <v>#REF!</v>
      </c>
    </row>
    <row r="2635" spans="1:34" x14ac:dyDescent="0.25">
      <c r="A2635" s="10" t="s">
        <v>3494</v>
      </c>
      <c r="B2635" s="11">
        <v>45360</v>
      </c>
      <c r="C2635" s="12" t="s">
        <v>29</v>
      </c>
      <c r="D2635" s="13" t="s">
        <v>30</v>
      </c>
      <c r="E2635" s="13" t="s">
        <v>3</v>
      </c>
      <c r="F2635" s="14">
        <v>24</v>
      </c>
      <c r="G2635" s="12" t="s">
        <v>4</v>
      </c>
      <c r="H2635" s="12" t="s">
        <v>5</v>
      </c>
      <c r="I2635" s="12" t="s">
        <v>23</v>
      </c>
      <c r="J2635" s="12" t="s">
        <v>24</v>
      </c>
      <c r="K2635" s="12" t="s">
        <v>25</v>
      </c>
      <c r="L2635" s="14">
        <v>1</v>
      </c>
      <c r="M2635" s="14">
        <v>55000</v>
      </c>
      <c r="N2635" s="15">
        <v>0.2</v>
      </c>
      <c r="O2635" s="14">
        <v>44000</v>
      </c>
      <c r="P2635" s="14">
        <v>40000</v>
      </c>
      <c r="Q2635" s="5">
        <f>Table1[[#This Row],[Sales]]-Table1[[#This Row],[Cost]]</f>
        <v>4000</v>
      </c>
      <c r="R2635" s="12" t="s">
        <v>26</v>
      </c>
      <c r="S2635" s="12" t="s">
        <v>10</v>
      </c>
      <c r="T2635" s="12" t="s">
        <v>18</v>
      </c>
      <c r="U2635" s="12" t="s">
        <v>12</v>
      </c>
      <c r="V2635" s="6">
        <f>Table1[[#This Row],[Profit]]/Table1[[#This Row],[Sales]]</f>
        <v>9.0909090909090912E-2</v>
      </c>
      <c r="W2635" s="12">
        <f>[1]!Table1[[#This Row],[Sales]]-[1]!Table1[[#This Row],[Cost]]-[1]!Table1[[#This Row],[Profit]]</f>
        <v>0</v>
      </c>
      <c r="X2635" s="12">
        <f>[1]!Table1[[#This Row],[Quantity]]*[1]!Table1[[#This Row],[Unit_Price]]</f>
        <v>55000</v>
      </c>
      <c r="Y2635" s="16">
        <f>[1]!Table1[[#This Row],[Gross_Sales]]*[1]!Table1[[#This Row],[Discount]]</f>
        <v>11000</v>
      </c>
      <c r="Z2635" s="17">
        <f>[1]!Table1[[#This Row],[Gross_Sales]]*[1]!Table1[[#This Row],[Discount_amount]]</f>
        <v>605000000</v>
      </c>
      <c r="AA2635" s="15">
        <f>IFERROR([1]!Table1[[#This Row],[Profit]]/[1]!Table1[[#This Row],[Sales]],0)</f>
        <v>9.0909090909090912E-2</v>
      </c>
      <c r="AB2635" s="12">
        <f>YEAR([1]!Table1[[#This Row],[Order_Date]])</f>
        <v>2024</v>
      </c>
      <c r="AC2635" s="12">
        <f>MONTH([1]!Table1[[#This Row],[Order_Date]])</f>
        <v>3</v>
      </c>
      <c r="AD2635" s="12" t="str">
        <f t="shared" si="123"/>
        <v>Mar</v>
      </c>
      <c r="AE2635" s="12" t="str">
        <f t="shared" si="124"/>
        <v>Q1</v>
      </c>
      <c r="AF2635" s="12" t="str">
        <f t="shared" si="125"/>
        <v>2024-Mar</v>
      </c>
      <c r="AG2635" s="12">
        <f>COUNTIF(C:C,Table1[[#This Row],[Customer_ID]])</f>
        <v>3</v>
      </c>
      <c r="AH2635" s="18" t="e">
        <f>IF([1]!Table1[[#This Row],[Customer_order_count]] &gt;= 10,"FREQUENT",IF([1]!Table1[[#This Row],[Customer_order_count]] &lt;= 10,"REGULAR","OCASSIONAL"))</f>
        <v>#REF!</v>
      </c>
    </row>
    <row r="2636" spans="1:34" x14ac:dyDescent="0.25">
      <c r="A2636" s="1" t="s">
        <v>3495</v>
      </c>
      <c r="B2636" s="2">
        <v>46002</v>
      </c>
      <c r="C2636" s="3" t="s">
        <v>715</v>
      </c>
      <c r="D2636" s="4" t="s">
        <v>448</v>
      </c>
      <c r="E2636" s="4" t="s">
        <v>16</v>
      </c>
      <c r="F2636" s="5">
        <v>38</v>
      </c>
      <c r="G2636" s="3" t="s">
        <v>317</v>
      </c>
      <c r="H2636" s="3" t="s">
        <v>5</v>
      </c>
      <c r="I2636" s="3" t="s">
        <v>31</v>
      </c>
      <c r="J2636" s="3" t="s">
        <v>32</v>
      </c>
      <c r="K2636" s="3" t="s">
        <v>25</v>
      </c>
      <c r="L2636" s="5">
        <v>2</v>
      </c>
      <c r="M2636" s="5">
        <v>5000</v>
      </c>
      <c r="N2636" s="6">
        <v>0.1</v>
      </c>
      <c r="O2636" s="5">
        <v>9000</v>
      </c>
      <c r="P2636" s="5">
        <v>7000</v>
      </c>
      <c r="Q2636" s="5">
        <f>Table1[[#This Row],[Sales]]-Table1[[#This Row],[Cost]]</f>
        <v>2000</v>
      </c>
      <c r="R2636" s="3" t="s">
        <v>17</v>
      </c>
      <c r="S2636" s="3" t="s">
        <v>10</v>
      </c>
      <c r="T2636" s="3" t="s">
        <v>40</v>
      </c>
      <c r="U2636" s="3" t="s">
        <v>27</v>
      </c>
      <c r="V2636" s="6">
        <f>Table1[[#This Row],[Profit]]/Table1[[#This Row],[Sales]]</f>
        <v>0.22222222222222221</v>
      </c>
      <c r="W2636" s="3">
        <f>[1]!Table1[[#This Row],[Sales]]-[1]!Table1[[#This Row],[Cost]]-[1]!Table1[[#This Row],[Profit]]</f>
        <v>0</v>
      </c>
      <c r="X2636" s="3">
        <f>[1]!Table1[[#This Row],[Quantity]]*[1]!Table1[[#This Row],[Unit_Price]]</f>
        <v>10000</v>
      </c>
      <c r="Y2636" s="7">
        <f>[1]!Table1[[#This Row],[Gross_Sales]]*[1]!Table1[[#This Row],[Discount]]</f>
        <v>1000</v>
      </c>
      <c r="Z2636" s="8">
        <f>[1]!Table1[[#This Row],[Gross_Sales]]*[1]!Table1[[#This Row],[Discount_amount]]</f>
        <v>10000000</v>
      </c>
      <c r="AA2636" s="6">
        <f>IFERROR([1]!Table1[[#This Row],[Profit]]/[1]!Table1[[#This Row],[Sales]],0)</f>
        <v>0.22222222222222221</v>
      </c>
      <c r="AB2636" s="3">
        <f>YEAR([1]!Table1[[#This Row],[Order_Date]])</f>
        <v>2025</v>
      </c>
      <c r="AC2636" s="3">
        <f>MONTH([1]!Table1[[#This Row],[Order_Date]])</f>
        <v>12</v>
      </c>
      <c r="AD2636" s="3" t="str">
        <f t="shared" si="123"/>
        <v>Dec</v>
      </c>
      <c r="AE2636" s="3" t="str">
        <f t="shared" si="124"/>
        <v>Q4</v>
      </c>
      <c r="AF2636" s="3" t="str">
        <f t="shared" si="125"/>
        <v>2025-Dec</v>
      </c>
      <c r="AG2636" s="3">
        <f>COUNTIF(C:C,Table1[[#This Row],[Customer_ID]])</f>
        <v>21</v>
      </c>
      <c r="AH2636" s="9" t="e">
        <f>IF([1]!Table1[[#This Row],[Customer_order_count]] &gt;= 10,"FREQUENT",IF([1]!Table1[[#This Row],[Customer_order_count]] &lt;= 10,"REGULAR","OCASSIONAL"))</f>
        <v>#REF!</v>
      </c>
    </row>
    <row r="2637" spans="1:34" x14ac:dyDescent="0.25">
      <c r="A2637" s="10" t="s">
        <v>3496</v>
      </c>
      <c r="B2637" s="11">
        <v>45354</v>
      </c>
      <c r="C2637" s="12" t="s">
        <v>540</v>
      </c>
      <c r="D2637" s="13" t="s">
        <v>541</v>
      </c>
      <c r="E2637" s="13" t="s">
        <v>3</v>
      </c>
      <c r="F2637" s="14">
        <v>47</v>
      </c>
      <c r="G2637" s="12" t="s">
        <v>275</v>
      </c>
      <c r="H2637" s="12" t="s">
        <v>276</v>
      </c>
      <c r="I2637" s="12" t="s">
        <v>56</v>
      </c>
      <c r="J2637" s="12" t="s">
        <v>57</v>
      </c>
      <c r="K2637" s="12" t="s">
        <v>58</v>
      </c>
      <c r="L2637" s="14">
        <v>1</v>
      </c>
      <c r="M2637" s="14">
        <v>1200</v>
      </c>
      <c r="N2637" s="15">
        <v>0.1</v>
      </c>
      <c r="O2637" s="14">
        <v>1080</v>
      </c>
      <c r="P2637" s="14">
        <v>800</v>
      </c>
      <c r="Q2637" s="5">
        <f>Table1[[#This Row],[Sales]]-Table1[[#This Row],[Cost]]</f>
        <v>280</v>
      </c>
      <c r="R2637" s="12" t="s">
        <v>17</v>
      </c>
      <c r="S2637" s="12" t="s">
        <v>10</v>
      </c>
      <c r="T2637" s="12" t="s">
        <v>18</v>
      </c>
      <c r="U2637" s="12" t="s">
        <v>19</v>
      </c>
      <c r="V2637" s="6">
        <f>Table1[[#This Row],[Profit]]/Table1[[#This Row],[Sales]]</f>
        <v>0.25925925925925924</v>
      </c>
      <c r="W2637" s="12">
        <f>[1]!Table1[[#This Row],[Sales]]-[1]!Table1[[#This Row],[Cost]]-[1]!Table1[[#This Row],[Profit]]</f>
        <v>0</v>
      </c>
      <c r="X2637" s="12">
        <f>[1]!Table1[[#This Row],[Quantity]]*[1]!Table1[[#This Row],[Unit_Price]]</f>
        <v>1200</v>
      </c>
      <c r="Y2637" s="16">
        <f>[1]!Table1[[#This Row],[Gross_Sales]]*[1]!Table1[[#This Row],[Discount]]</f>
        <v>120</v>
      </c>
      <c r="Z2637" s="17">
        <f>[1]!Table1[[#This Row],[Gross_Sales]]*[1]!Table1[[#This Row],[Discount_amount]]</f>
        <v>144000</v>
      </c>
      <c r="AA2637" s="15">
        <f>IFERROR([1]!Table1[[#This Row],[Profit]]/[1]!Table1[[#This Row],[Sales]],0)</f>
        <v>0.25925925925925924</v>
      </c>
      <c r="AB2637" s="12">
        <f>YEAR([1]!Table1[[#This Row],[Order_Date]])</f>
        <v>2024</v>
      </c>
      <c r="AC2637" s="12">
        <f>MONTH([1]!Table1[[#This Row],[Order_Date]])</f>
        <v>3</v>
      </c>
      <c r="AD2637" s="12" t="str">
        <f t="shared" si="123"/>
        <v>Mar</v>
      </c>
      <c r="AE2637" s="12" t="str">
        <f t="shared" si="124"/>
        <v>Q1</v>
      </c>
      <c r="AF2637" s="12" t="str">
        <f t="shared" si="125"/>
        <v>2024-Mar</v>
      </c>
      <c r="AG2637" s="12">
        <f>COUNTIF(C:C,Table1[[#This Row],[Customer_ID]])</f>
        <v>17</v>
      </c>
      <c r="AH2637" s="18" t="e">
        <f>IF([1]!Table1[[#This Row],[Customer_order_count]] &gt;= 10,"FREQUENT",IF([1]!Table1[[#This Row],[Customer_order_count]] &lt;= 10,"REGULAR","OCASSIONAL"))</f>
        <v>#REF!</v>
      </c>
    </row>
    <row r="2638" spans="1:34" x14ac:dyDescent="0.25">
      <c r="A2638" s="1" t="s">
        <v>3497</v>
      </c>
      <c r="B2638" s="2">
        <v>45650</v>
      </c>
      <c r="C2638" s="3" t="s">
        <v>365</v>
      </c>
      <c r="D2638" s="4" t="s">
        <v>366</v>
      </c>
      <c r="E2638" s="4" t="s">
        <v>16</v>
      </c>
      <c r="F2638" s="5">
        <v>56</v>
      </c>
      <c r="G2638" s="3" t="s">
        <v>295</v>
      </c>
      <c r="H2638" s="3" t="s">
        <v>270</v>
      </c>
      <c r="I2638" s="3" t="s">
        <v>51</v>
      </c>
      <c r="J2638" s="3" t="s">
        <v>52</v>
      </c>
      <c r="K2638" s="3" t="s">
        <v>8</v>
      </c>
      <c r="L2638" s="5">
        <v>1</v>
      </c>
      <c r="M2638" s="5">
        <v>4500</v>
      </c>
      <c r="N2638" s="6">
        <v>0.05</v>
      </c>
      <c r="O2638" s="5">
        <v>4275</v>
      </c>
      <c r="P2638" s="5">
        <v>3200</v>
      </c>
      <c r="Q2638" s="5">
        <f>Table1[[#This Row],[Sales]]-Table1[[#This Row],[Cost]]</f>
        <v>1075</v>
      </c>
      <c r="R2638" s="3" t="s">
        <v>17</v>
      </c>
      <c r="S2638" s="3" t="s">
        <v>10</v>
      </c>
      <c r="T2638" s="3" t="s">
        <v>40</v>
      </c>
      <c r="U2638" s="3" t="s">
        <v>27</v>
      </c>
      <c r="V2638" s="6">
        <f>Table1[[#This Row],[Profit]]/Table1[[#This Row],[Sales]]</f>
        <v>0.25146198830409355</v>
      </c>
      <c r="W2638" s="3">
        <f>[1]!Table1[[#This Row],[Sales]]-[1]!Table1[[#This Row],[Cost]]-[1]!Table1[[#This Row],[Profit]]</f>
        <v>0</v>
      </c>
      <c r="X2638" s="3">
        <f>[1]!Table1[[#This Row],[Quantity]]*[1]!Table1[[#This Row],[Unit_Price]]</f>
        <v>4500</v>
      </c>
      <c r="Y2638" s="7">
        <f>[1]!Table1[[#This Row],[Gross_Sales]]*[1]!Table1[[#This Row],[Discount]]</f>
        <v>225</v>
      </c>
      <c r="Z2638" s="8">
        <f>[1]!Table1[[#This Row],[Gross_Sales]]*[1]!Table1[[#This Row],[Discount_amount]]</f>
        <v>1012500</v>
      </c>
      <c r="AA2638" s="6">
        <f>IFERROR([1]!Table1[[#This Row],[Profit]]/[1]!Table1[[#This Row],[Sales]],0)</f>
        <v>0.25146198830409355</v>
      </c>
      <c r="AB2638" s="3">
        <f>YEAR([1]!Table1[[#This Row],[Order_Date]])</f>
        <v>2024</v>
      </c>
      <c r="AC2638" s="3">
        <f>MONTH([1]!Table1[[#This Row],[Order_Date]])</f>
        <v>12</v>
      </c>
      <c r="AD2638" s="3" t="str">
        <f t="shared" si="123"/>
        <v>Dec</v>
      </c>
      <c r="AE2638" s="3" t="str">
        <f t="shared" si="124"/>
        <v>Q4</v>
      </c>
      <c r="AF2638" s="3" t="str">
        <f t="shared" si="125"/>
        <v>2024-Dec</v>
      </c>
      <c r="AG2638" s="3">
        <f>COUNTIF(C:C,Table1[[#This Row],[Customer_ID]])</f>
        <v>25</v>
      </c>
      <c r="AH2638" s="9" t="e">
        <f>IF([1]!Table1[[#This Row],[Customer_order_count]] &gt;= 10,"FREQUENT",IF([1]!Table1[[#This Row],[Customer_order_count]] &lt;= 10,"REGULAR","OCASSIONAL"))</f>
        <v>#REF!</v>
      </c>
    </row>
    <row r="2639" spans="1:34" x14ac:dyDescent="0.25">
      <c r="A2639" s="10" t="s">
        <v>205</v>
      </c>
      <c r="B2639" s="11">
        <v>45935</v>
      </c>
      <c r="C2639" s="12" t="s">
        <v>206</v>
      </c>
      <c r="D2639" s="13" t="s">
        <v>207</v>
      </c>
      <c r="E2639" s="13" t="s">
        <v>3</v>
      </c>
      <c r="F2639" s="14">
        <v>38</v>
      </c>
      <c r="G2639" s="12" t="s">
        <v>4</v>
      </c>
      <c r="H2639" s="12" t="s">
        <v>5</v>
      </c>
      <c r="I2639" s="12" t="s">
        <v>23</v>
      </c>
      <c r="J2639" s="12" t="s">
        <v>24</v>
      </c>
      <c r="K2639" s="12" t="s">
        <v>25</v>
      </c>
      <c r="L2639" s="14">
        <v>1</v>
      </c>
      <c r="M2639" s="14">
        <v>55000</v>
      </c>
      <c r="N2639" s="15">
        <v>0.2</v>
      </c>
      <c r="O2639" s="14">
        <v>44000</v>
      </c>
      <c r="P2639" s="14">
        <v>40000</v>
      </c>
      <c r="Q2639" s="5">
        <f>Table1[[#This Row],[Sales]]-Table1[[#This Row],[Cost]]</f>
        <v>4000</v>
      </c>
      <c r="R2639" s="12" t="s">
        <v>77</v>
      </c>
      <c r="S2639" s="12" t="s">
        <v>10</v>
      </c>
      <c r="T2639" s="12" t="s">
        <v>40</v>
      </c>
      <c r="U2639" s="12" t="s">
        <v>12</v>
      </c>
      <c r="V2639" s="6">
        <f>Table1[[#This Row],[Profit]]/Table1[[#This Row],[Sales]]</f>
        <v>9.0909090909090912E-2</v>
      </c>
      <c r="W2639" s="12">
        <f>[1]!Table1[[#This Row],[Sales]]-[1]!Table1[[#This Row],[Cost]]-[1]!Table1[[#This Row],[Profit]]</f>
        <v>0</v>
      </c>
      <c r="X2639" s="12">
        <f>[1]!Table1[[#This Row],[Quantity]]*[1]!Table1[[#This Row],[Unit_Price]]</f>
        <v>55000</v>
      </c>
      <c r="Y2639" s="16">
        <f>[1]!Table1[[#This Row],[Gross_Sales]]*[1]!Table1[[#This Row],[Discount]]</f>
        <v>11000</v>
      </c>
      <c r="Z2639" s="17">
        <f>[1]!Table1[[#This Row],[Gross_Sales]]*[1]!Table1[[#This Row],[Discount_amount]]</f>
        <v>605000000</v>
      </c>
      <c r="AA2639" s="15">
        <f>IFERROR([1]!Table1[[#This Row],[Profit]]/[1]!Table1[[#This Row],[Sales]],0)</f>
        <v>9.0909090909090912E-2</v>
      </c>
      <c r="AB2639" s="12">
        <f>YEAR([1]!Table1[[#This Row],[Order_Date]])</f>
        <v>2025</v>
      </c>
      <c r="AC2639" s="12">
        <f>MONTH([1]!Table1[[#This Row],[Order_Date]])</f>
        <v>10</v>
      </c>
      <c r="AD2639" s="12" t="str">
        <f t="shared" si="123"/>
        <v>Oct</v>
      </c>
      <c r="AE2639" s="12" t="str">
        <f t="shared" si="124"/>
        <v>Q4</v>
      </c>
      <c r="AF2639" s="12" t="str">
        <f t="shared" si="125"/>
        <v>2025-Oct</v>
      </c>
      <c r="AG2639" s="12">
        <f>COUNTIF(C:C,Table1[[#This Row],[Customer_ID]])</f>
        <v>1</v>
      </c>
      <c r="AH2639" s="18" t="e">
        <f>IF([1]!Table1[[#This Row],[Customer_order_count]] &gt;= 10,"FREQUENT",IF([1]!Table1[[#This Row],[Customer_order_count]] &lt;= 10,"REGULAR","OCASSIONAL"))</f>
        <v>#REF!</v>
      </c>
    </row>
    <row r="2640" spans="1:34" x14ac:dyDescent="0.25">
      <c r="A2640" s="1" t="s">
        <v>3498</v>
      </c>
      <c r="B2640" s="2">
        <v>45728</v>
      </c>
      <c r="C2640" s="3" t="s">
        <v>1394</v>
      </c>
      <c r="D2640" s="4" t="s">
        <v>64</v>
      </c>
      <c r="E2640" s="4" t="s">
        <v>3</v>
      </c>
      <c r="F2640" s="5">
        <v>38</v>
      </c>
      <c r="G2640" s="3" t="s">
        <v>317</v>
      </c>
      <c r="H2640" s="3" t="s">
        <v>5</v>
      </c>
      <c r="I2640" s="3" t="s">
        <v>81</v>
      </c>
      <c r="J2640" s="3" t="s">
        <v>82</v>
      </c>
      <c r="K2640" s="3" t="s">
        <v>58</v>
      </c>
      <c r="L2640" s="5">
        <v>1</v>
      </c>
      <c r="M2640" s="5">
        <v>3500</v>
      </c>
      <c r="N2640" s="6">
        <v>0.1</v>
      </c>
      <c r="O2640" s="5">
        <v>3150</v>
      </c>
      <c r="P2640" s="5">
        <v>2500</v>
      </c>
      <c r="Q2640" s="5">
        <f>Table1[[#This Row],[Sales]]-Table1[[#This Row],[Cost]]</f>
        <v>650</v>
      </c>
      <c r="R2640" s="3" t="s">
        <v>9</v>
      </c>
      <c r="S2640" s="3" t="s">
        <v>10</v>
      </c>
      <c r="T2640" s="3" t="s">
        <v>18</v>
      </c>
      <c r="U2640" s="3" t="s">
        <v>27</v>
      </c>
      <c r="V2640" s="6">
        <f>Table1[[#This Row],[Profit]]/Table1[[#This Row],[Sales]]</f>
        <v>0.20634920634920634</v>
      </c>
      <c r="W2640" s="3">
        <f>[1]!Table1[[#This Row],[Sales]]-[1]!Table1[[#This Row],[Cost]]-[1]!Table1[[#This Row],[Profit]]</f>
        <v>0</v>
      </c>
      <c r="X2640" s="3">
        <f>[1]!Table1[[#This Row],[Quantity]]*[1]!Table1[[#This Row],[Unit_Price]]</f>
        <v>3500</v>
      </c>
      <c r="Y2640" s="7">
        <f>[1]!Table1[[#This Row],[Gross_Sales]]*[1]!Table1[[#This Row],[Discount]]</f>
        <v>350</v>
      </c>
      <c r="Z2640" s="8">
        <f>[1]!Table1[[#This Row],[Gross_Sales]]*[1]!Table1[[#This Row],[Discount_amount]]</f>
        <v>1225000</v>
      </c>
      <c r="AA2640" s="6">
        <f>IFERROR([1]!Table1[[#This Row],[Profit]]/[1]!Table1[[#This Row],[Sales]],0)</f>
        <v>0.20634920634920634</v>
      </c>
      <c r="AB2640" s="3">
        <f>YEAR([1]!Table1[[#This Row],[Order_Date]])</f>
        <v>2025</v>
      </c>
      <c r="AC2640" s="3">
        <f>MONTH([1]!Table1[[#This Row],[Order_Date]])</f>
        <v>3</v>
      </c>
      <c r="AD2640" s="3" t="str">
        <f t="shared" si="123"/>
        <v>Mar</v>
      </c>
      <c r="AE2640" s="3" t="str">
        <f t="shared" si="124"/>
        <v>Q1</v>
      </c>
      <c r="AF2640" s="3" t="str">
        <f t="shared" si="125"/>
        <v>2025-Mar</v>
      </c>
      <c r="AG2640" s="3">
        <f>COUNTIF(C:C,Table1[[#This Row],[Customer_ID]])</f>
        <v>14</v>
      </c>
      <c r="AH2640" s="9" t="e">
        <f>IF([1]!Table1[[#This Row],[Customer_order_count]] &gt;= 10,"FREQUENT",IF([1]!Table1[[#This Row],[Customer_order_count]] &lt;= 10,"REGULAR","OCASSIONAL"))</f>
        <v>#REF!</v>
      </c>
    </row>
    <row r="2641" spans="1:34" x14ac:dyDescent="0.25">
      <c r="A2641" s="10" t="s">
        <v>3499</v>
      </c>
      <c r="B2641" s="11">
        <v>45704</v>
      </c>
      <c r="C2641" s="12" t="s">
        <v>590</v>
      </c>
      <c r="D2641" s="13" t="s">
        <v>591</v>
      </c>
      <c r="E2641" s="13" t="s">
        <v>16</v>
      </c>
      <c r="F2641" s="14">
        <v>37</v>
      </c>
      <c r="G2641" s="12" t="s">
        <v>269</v>
      </c>
      <c r="H2641" s="12" t="s">
        <v>270</v>
      </c>
      <c r="I2641" s="12" t="s">
        <v>37</v>
      </c>
      <c r="J2641" s="12" t="s">
        <v>38</v>
      </c>
      <c r="K2641" s="12" t="s">
        <v>39</v>
      </c>
      <c r="L2641" s="14">
        <v>2</v>
      </c>
      <c r="M2641" s="14">
        <v>900</v>
      </c>
      <c r="N2641" s="15">
        <v>0.05</v>
      </c>
      <c r="O2641" s="14">
        <v>1710</v>
      </c>
      <c r="P2641" s="14">
        <v>1100</v>
      </c>
      <c r="Q2641" s="5">
        <f>Table1[[#This Row],[Sales]]-Table1[[#This Row],[Cost]]</f>
        <v>610</v>
      </c>
      <c r="R2641" s="12" t="s">
        <v>17</v>
      </c>
      <c r="S2641" s="12" t="s">
        <v>10</v>
      </c>
      <c r="T2641" s="12" t="s">
        <v>18</v>
      </c>
      <c r="U2641" s="12" t="s">
        <v>19</v>
      </c>
      <c r="V2641" s="6">
        <f>Table1[[#This Row],[Profit]]/Table1[[#This Row],[Sales]]</f>
        <v>0.35672514619883039</v>
      </c>
      <c r="W2641" s="12">
        <f>[1]!Table1[[#This Row],[Sales]]-[1]!Table1[[#This Row],[Cost]]-[1]!Table1[[#This Row],[Profit]]</f>
        <v>0</v>
      </c>
      <c r="X2641" s="12">
        <f>[1]!Table1[[#This Row],[Quantity]]*[1]!Table1[[#This Row],[Unit_Price]]</f>
        <v>1800</v>
      </c>
      <c r="Y2641" s="16">
        <f>[1]!Table1[[#This Row],[Gross_Sales]]*[1]!Table1[[#This Row],[Discount]]</f>
        <v>90</v>
      </c>
      <c r="Z2641" s="17">
        <f>[1]!Table1[[#This Row],[Gross_Sales]]*[1]!Table1[[#This Row],[Discount_amount]]</f>
        <v>162000</v>
      </c>
      <c r="AA2641" s="15">
        <f>IFERROR([1]!Table1[[#This Row],[Profit]]/[1]!Table1[[#This Row],[Sales]],0)</f>
        <v>0.35672514619883039</v>
      </c>
      <c r="AB2641" s="12">
        <f>YEAR([1]!Table1[[#This Row],[Order_Date]])</f>
        <v>2025</v>
      </c>
      <c r="AC2641" s="12">
        <f>MONTH([1]!Table1[[#This Row],[Order_Date]])</f>
        <v>2</v>
      </c>
      <c r="AD2641" s="12" t="str">
        <f t="shared" si="123"/>
        <v>Feb</v>
      </c>
      <c r="AE2641" s="12" t="str">
        <f t="shared" si="124"/>
        <v>Q1</v>
      </c>
      <c r="AF2641" s="12" t="str">
        <f t="shared" si="125"/>
        <v>2025-Feb</v>
      </c>
      <c r="AG2641" s="12">
        <f>COUNTIF(C:C,Table1[[#This Row],[Customer_ID]])</f>
        <v>4</v>
      </c>
      <c r="AH2641" s="18" t="e">
        <f>IF([1]!Table1[[#This Row],[Customer_order_count]] &gt;= 10,"FREQUENT",IF([1]!Table1[[#This Row],[Customer_order_count]] &lt;= 10,"REGULAR","OCASSIONAL"))</f>
        <v>#REF!</v>
      </c>
    </row>
    <row r="2642" spans="1:34" x14ac:dyDescent="0.25">
      <c r="A2642" s="1" t="s">
        <v>3500</v>
      </c>
      <c r="B2642" s="2">
        <v>45499</v>
      </c>
      <c r="C2642" s="3" t="s">
        <v>365</v>
      </c>
      <c r="D2642" s="4" t="s">
        <v>366</v>
      </c>
      <c r="E2642" s="4" t="s">
        <v>16</v>
      </c>
      <c r="F2642" s="5">
        <v>56</v>
      </c>
      <c r="G2642" s="3" t="s">
        <v>295</v>
      </c>
      <c r="H2642" s="3" t="s">
        <v>270</v>
      </c>
      <c r="I2642" s="3" t="s">
        <v>65</v>
      </c>
      <c r="J2642" s="3" t="s">
        <v>66</v>
      </c>
      <c r="K2642" s="3" t="s">
        <v>25</v>
      </c>
      <c r="L2642" s="5">
        <v>2</v>
      </c>
      <c r="M2642" s="5">
        <v>2500</v>
      </c>
      <c r="N2642" s="6">
        <v>0.1</v>
      </c>
      <c r="O2642" s="5">
        <v>4500</v>
      </c>
      <c r="P2642" s="5">
        <v>3200</v>
      </c>
      <c r="Q2642" s="5">
        <f>Table1[[#This Row],[Sales]]-Table1[[#This Row],[Cost]]</f>
        <v>1300</v>
      </c>
      <c r="R2642" s="3" t="s">
        <v>17</v>
      </c>
      <c r="S2642" s="3" t="s">
        <v>10</v>
      </c>
      <c r="T2642" s="3" t="s">
        <v>33</v>
      </c>
      <c r="U2642" s="3" t="s">
        <v>27</v>
      </c>
      <c r="V2642" s="6">
        <f>Table1[[#This Row],[Profit]]/Table1[[#This Row],[Sales]]</f>
        <v>0.28888888888888886</v>
      </c>
      <c r="W2642" s="3">
        <f>[1]!Table1[[#This Row],[Sales]]-[1]!Table1[[#This Row],[Cost]]-[1]!Table1[[#This Row],[Profit]]</f>
        <v>0</v>
      </c>
      <c r="X2642" s="3">
        <f>[1]!Table1[[#This Row],[Quantity]]*[1]!Table1[[#This Row],[Unit_Price]]</f>
        <v>5000</v>
      </c>
      <c r="Y2642" s="7">
        <f>[1]!Table1[[#This Row],[Gross_Sales]]*[1]!Table1[[#This Row],[Discount]]</f>
        <v>500</v>
      </c>
      <c r="Z2642" s="8">
        <f>[1]!Table1[[#This Row],[Gross_Sales]]*[1]!Table1[[#This Row],[Discount_amount]]</f>
        <v>2500000</v>
      </c>
      <c r="AA2642" s="6">
        <f>IFERROR([1]!Table1[[#This Row],[Profit]]/[1]!Table1[[#This Row],[Sales]],0)</f>
        <v>0.28888888888888886</v>
      </c>
      <c r="AB2642" s="3">
        <f>YEAR([1]!Table1[[#This Row],[Order_Date]])</f>
        <v>2024</v>
      </c>
      <c r="AC2642" s="3">
        <f>MONTH([1]!Table1[[#This Row],[Order_Date]])</f>
        <v>7</v>
      </c>
      <c r="AD2642" s="3" t="str">
        <f t="shared" si="123"/>
        <v>Jul</v>
      </c>
      <c r="AE2642" s="3" t="str">
        <f t="shared" si="124"/>
        <v>Q3</v>
      </c>
      <c r="AF2642" s="3" t="str">
        <f t="shared" si="125"/>
        <v>2024-Jul</v>
      </c>
      <c r="AG2642" s="3">
        <f>COUNTIF(C:C,Table1[[#This Row],[Customer_ID]])</f>
        <v>25</v>
      </c>
      <c r="AH2642" s="9" t="e">
        <f>IF([1]!Table1[[#This Row],[Customer_order_count]] &gt;= 10,"FREQUENT",IF([1]!Table1[[#This Row],[Customer_order_count]] &lt;= 10,"REGULAR","OCASSIONAL"))</f>
        <v>#REF!</v>
      </c>
    </row>
    <row r="2643" spans="1:34" x14ac:dyDescent="0.25">
      <c r="A2643" s="10" t="s">
        <v>3501</v>
      </c>
      <c r="B2643" s="11">
        <v>45513</v>
      </c>
      <c r="C2643" s="12" t="s">
        <v>2218</v>
      </c>
      <c r="D2643" s="13" t="s">
        <v>1298</v>
      </c>
      <c r="E2643" s="13" t="s">
        <v>16</v>
      </c>
      <c r="F2643" s="14">
        <v>26</v>
      </c>
      <c r="G2643" s="12" t="s">
        <v>407</v>
      </c>
      <c r="H2643" s="12" t="s">
        <v>285</v>
      </c>
      <c r="I2643" s="12" t="s">
        <v>37</v>
      </c>
      <c r="J2643" s="12" t="s">
        <v>38</v>
      </c>
      <c r="K2643" s="12" t="s">
        <v>39</v>
      </c>
      <c r="L2643" s="14">
        <v>1</v>
      </c>
      <c r="M2643" s="14">
        <v>900</v>
      </c>
      <c r="N2643" s="15">
        <v>0.05</v>
      </c>
      <c r="O2643" s="14">
        <v>855</v>
      </c>
      <c r="P2643" s="14">
        <v>550</v>
      </c>
      <c r="Q2643" s="5">
        <f>Table1[[#This Row],[Sales]]-Table1[[#This Row],[Cost]]</f>
        <v>305</v>
      </c>
      <c r="R2643" s="12" t="s">
        <v>26</v>
      </c>
      <c r="S2643" s="12" t="s">
        <v>10</v>
      </c>
      <c r="T2643" s="12" t="s">
        <v>33</v>
      </c>
      <c r="U2643" s="12" t="s">
        <v>19</v>
      </c>
      <c r="V2643" s="6">
        <f>Table1[[#This Row],[Profit]]/Table1[[#This Row],[Sales]]</f>
        <v>0.35672514619883039</v>
      </c>
      <c r="W2643" s="12">
        <f>[1]!Table1[[#This Row],[Sales]]-[1]!Table1[[#This Row],[Cost]]-[1]!Table1[[#This Row],[Profit]]</f>
        <v>0</v>
      </c>
      <c r="X2643" s="12">
        <f>[1]!Table1[[#This Row],[Quantity]]*[1]!Table1[[#This Row],[Unit_Price]]</f>
        <v>900</v>
      </c>
      <c r="Y2643" s="16">
        <f>[1]!Table1[[#This Row],[Gross_Sales]]*[1]!Table1[[#This Row],[Discount]]</f>
        <v>45</v>
      </c>
      <c r="Z2643" s="17">
        <f>[1]!Table1[[#This Row],[Gross_Sales]]*[1]!Table1[[#This Row],[Discount_amount]]</f>
        <v>40500</v>
      </c>
      <c r="AA2643" s="15">
        <f>IFERROR([1]!Table1[[#This Row],[Profit]]/[1]!Table1[[#This Row],[Sales]],0)</f>
        <v>0.35672514619883039</v>
      </c>
      <c r="AB2643" s="12">
        <f>YEAR([1]!Table1[[#This Row],[Order_Date]])</f>
        <v>2024</v>
      </c>
      <c r="AC2643" s="12">
        <f>MONTH([1]!Table1[[#This Row],[Order_Date]])</f>
        <v>8</v>
      </c>
      <c r="AD2643" s="12" t="str">
        <f t="shared" si="123"/>
        <v>Aug</v>
      </c>
      <c r="AE2643" s="12" t="str">
        <f t="shared" si="124"/>
        <v>Q3</v>
      </c>
      <c r="AF2643" s="12" t="str">
        <f t="shared" si="125"/>
        <v>2024-Aug</v>
      </c>
      <c r="AG2643" s="12">
        <f>COUNTIF(C:C,Table1[[#This Row],[Customer_ID]])</f>
        <v>6</v>
      </c>
      <c r="AH2643" s="18" t="e">
        <f>IF([1]!Table1[[#This Row],[Customer_order_count]] &gt;= 10,"FREQUENT",IF([1]!Table1[[#This Row],[Customer_order_count]] &lt;= 10,"REGULAR","OCASSIONAL"))</f>
        <v>#REF!</v>
      </c>
    </row>
    <row r="2644" spans="1:34" x14ac:dyDescent="0.25">
      <c r="A2644" s="1" t="s">
        <v>3502</v>
      </c>
      <c r="B2644" s="2">
        <v>45421</v>
      </c>
      <c r="C2644" s="3" t="s">
        <v>953</v>
      </c>
      <c r="D2644" s="4" t="s">
        <v>501</v>
      </c>
      <c r="E2644" s="4" t="s">
        <v>16</v>
      </c>
      <c r="F2644" s="5">
        <v>23</v>
      </c>
      <c r="G2644" s="3" t="s">
        <v>312</v>
      </c>
      <c r="H2644" s="3" t="s">
        <v>276</v>
      </c>
      <c r="I2644" s="3" t="s">
        <v>105</v>
      </c>
      <c r="J2644" s="3" t="s">
        <v>106</v>
      </c>
      <c r="K2644" s="3" t="s">
        <v>76</v>
      </c>
      <c r="L2644" s="5">
        <v>1</v>
      </c>
      <c r="M2644" s="5">
        <v>450</v>
      </c>
      <c r="N2644" s="6">
        <v>0.05</v>
      </c>
      <c r="O2644" s="5">
        <v>427.5</v>
      </c>
      <c r="P2644" s="5">
        <v>330</v>
      </c>
      <c r="Q2644" s="5">
        <f>Table1[[#This Row],[Sales]]-Table1[[#This Row],[Cost]]</f>
        <v>97.5</v>
      </c>
      <c r="R2644" s="3" t="s">
        <v>17</v>
      </c>
      <c r="S2644" s="3" t="s">
        <v>10</v>
      </c>
      <c r="T2644" s="3" t="s">
        <v>11</v>
      </c>
      <c r="U2644" s="3" t="s">
        <v>27</v>
      </c>
      <c r="V2644" s="6">
        <f>Table1[[#This Row],[Profit]]/Table1[[#This Row],[Sales]]</f>
        <v>0.22807017543859648</v>
      </c>
      <c r="W2644" s="3">
        <f>[1]!Table1[[#This Row],[Sales]]-[1]!Table1[[#This Row],[Cost]]-[1]!Table1[[#This Row],[Profit]]</f>
        <v>0</v>
      </c>
      <c r="X2644" s="3">
        <f>[1]!Table1[[#This Row],[Quantity]]*[1]!Table1[[#This Row],[Unit_Price]]</f>
        <v>450</v>
      </c>
      <c r="Y2644" s="7">
        <f>[1]!Table1[[#This Row],[Gross_Sales]]*[1]!Table1[[#This Row],[Discount]]</f>
        <v>22.5</v>
      </c>
      <c r="Z2644" s="8">
        <f>[1]!Table1[[#This Row],[Gross_Sales]]*[1]!Table1[[#This Row],[Discount_amount]]</f>
        <v>10125</v>
      </c>
      <c r="AA2644" s="6">
        <f>IFERROR([1]!Table1[[#This Row],[Profit]]/[1]!Table1[[#This Row],[Sales]],0)</f>
        <v>0.22807017543859648</v>
      </c>
      <c r="AB2644" s="3">
        <f>YEAR([1]!Table1[[#This Row],[Order_Date]])</f>
        <v>2024</v>
      </c>
      <c r="AC2644" s="3">
        <f>MONTH([1]!Table1[[#This Row],[Order_Date]])</f>
        <v>5</v>
      </c>
      <c r="AD2644" s="3" t="str">
        <f t="shared" si="123"/>
        <v>May</v>
      </c>
      <c r="AE2644" s="3" t="str">
        <f t="shared" si="124"/>
        <v>Q2</v>
      </c>
      <c r="AF2644" s="3" t="str">
        <f t="shared" si="125"/>
        <v>2024-May</v>
      </c>
      <c r="AG2644" s="3">
        <f>COUNTIF(C:C,Table1[[#This Row],[Customer_ID]])</f>
        <v>19</v>
      </c>
      <c r="AH2644" s="9" t="e">
        <f>IF([1]!Table1[[#This Row],[Customer_order_count]] &gt;= 10,"FREQUENT",IF([1]!Table1[[#This Row],[Customer_order_count]] &lt;= 10,"REGULAR","OCASSIONAL"))</f>
        <v>#REF!</v>
      </c>
    </row>
    <row r="2645" spans="1:34" x14ac:dyDescent="0.25">
      <c r="A2645" s="10" t="s">
        <v>3503</v>
      </c>
      <c r="B2645" s="11">
        <v>45630</v>
      </c>
      <c r="C2645" s="12" t="s">
        <v>489</v>
      </c>
      <c r="D2645" s="13" t="s">
        <v>490</v>
      </c>
      <c r="E2645" s="13" t="s">
        <v>3</v>
      </c>
      <c r="F2645" s="14">
        <v>26</v>
      </c>
      <c r="G2645" s="12" t="s">
        <v>339</v>
      </c>
      <c r="H2645" s="12" t="s">
        <v>285</v>
      </c>
      <c r="I2645" s="12" t="s">
        <v>81</v>
      </c>
      <c r="J2645" s="12" t="s">
        <v>82</v>
      </c>
      <c r="K2645" s="12" t="s">
        <v>58</v>
      </c>
      <c r="L2645" s="14">
        <v>1</v>
      </c>
      <c r="M2645" s="14">
        <v>3500</v>
      </c>
      <c r="N2645" s="15">
        <v>0.15</v>
      </c>
      <c r="O2645" s="14">
        <v>2975</v>
      </c>
      <c r="P2645" s="14">
        <v>2500</v>
      </c>
      <c r="Q2645" s="5">
        <f>Table1[[#This Row],[Sales]]-Table1[[#This Row],[Cost]]</f>
        <v>475</v>
      </c>
      <c r="R2645" s="12" t="s">
        <v>9</v>
      </c>
      <c r="S2645" s="12" t="s">
        <v>10</v>
      </c>
      <c r="T2645" s="12" t="s">
        <v>40</v>
      </c>
      <c r="U2645" s="12" t="s">
        <v>27</v>
      </c>
      <c r="V2645" s="6">
        <f>Table1[[#This Row],[Profit]]/Table1[[#This Row],[Sales]]</f>
        <v>0.15966386554621848</v>
      </c>
      <c r="W2645" s="12">
        <f>[1]!Table1[[#This Row],[Sales]]-[1]!Table1[[#This Row],[Cost]]-[1]!Table1[[#This Row],[Profit]]</f>
        <v>0</v>
      </c>
      <c r="X2645" s="12">
        <f>[1]!Table1[[#This Row],[Quantity]]*[1]!Table1[[#This Row],[Unit_Price]]</f>
        <v>3500</v>
      </c>
      <c r="Y2645" s="16">
        <f>[1]!Table1[[#This Row],[Gross_Sales]]*[1]!Table1[[#This Row],[Discount]]</f>
        <v>525</v>
      </c>
      <c r="Z2645" s="17">
        <f>[1]!Table1[[#This Row],[Gross_Sales]]*[1]!Table1[[#This Row],[Discount_amount]]</f>
        <v>1837500</v>
      </c>
      <c r="AA2645" s="15">
        <f>IFERROR([1]!Table1[[#This Row],[Profit]]/[1]!Table1[[#This Row],[Sales]],0)</f>
        <v>0.15966386554621848</v>
      </c>
      <c r="AB2645" s="12">
        <f>YEAR([1]!Table1[[#This Row],[Order_Date]])</f>
        <v>2024</v>
      </c>
      <c r="AC2645" s="12">
        <f>MONTH([1]!Table1[[#This Row],[Order_Date]])</f>
        <v>12</v>
      </c>
      <c r="AD2645" s="12" t="str">
        <f t="shared" si="123"/>
        <v>Dec</v>
      </c>
      <c r="AE2645" s="12" t="str">
        <f t="shared" si="124"/>
        <v>Q4</v>
      </c>
      <c r="AF2645" s="12" t="str">
        <f t="shared" si="125"/>
        <v>2024-Dec</v>
      </c>
      <c r="AG2645" s="12">
        <f>COUNTIF(C:C,Table1[[#This Row],[Customer_ID]])</f>
        <v>26</v>
      </c>
      <c r="AH2645" s="18" t="e">
        <f>IF([1]!Table1[[#This Row],[Customer_order_count]] &gt;= 10,"FREQUENT",IF([1]!Table1[[#This Row],[Customer_order_count]] &lt;= 10,"REGULAR","OCASSIONAL"))</f>
        <v>#REF!</v>
      </c>
    </row>
    <row r="2646" spans="1:34" x14ac:dyDescent="0.25">
      <c r="A2646" s="1" t="s">
        <v>3504</v>
      </c>
      <c r="B2646" s="2">
        <v>45575</v>
      </c>
      <c r="C2646" s="3" t="s">
        <v>545</v>
      </c>
      <c r="D2646" s="4" t="s">
        <v>546</v>
      </c>
      <c r="E2646" s="4" t="s">
        <v>16</v>
      </c>
      <c r="F2646" s="5">
        <v>21</v>
      </c>
      <c r="G2646" s="3" t="s">
        <v>339</v>
      </c>
      <c r="H2646" s="3" t="s">
        <v>285</v>
      </c>
      <c r="I2646" s="3" t="s">
        <v>56</v>
      </c>
      <c r="J2646" s="3" t="s">
        <v>57</v>
      </c>
      <c r="K2646" s="3" t="s">
        <v>58</v>
      </c>
      <c r="L2646" s="5">
        <v>2</v>
      </c>
      <c r="M2646" s="5">
        <v>1200</v>
      </c>
      <c r="N2646" s="6">
        <v>0.05</v>
      </c>
      <c r="O2646" s="5">
        <v>2280</v>
      </c>
      <c r="P2646" s="5">
        <v>1600</v>
      </c>
      <c r="Q2646" s="5">
        <f>Table1[[#This Row],[Sales]]-Table1[[#This Row],[Cost]]</f>
        <v>680</v>
      </c>
      <c r="R2646" s="3" t="s">
        <v>9</v>
      </c>
      <c r="S2646" s="3" t="s">
        <v>10</v>
      </c>
      <c r="T2646" s="3" t="s">
        <v>40</v>
      </c>
      <c r="U2646" s="3" t="s">
        <v>27</v>
      </c>
      <c r="V2646" s="6">
        <f>Table1[[#This Row],[Profit]]/Table1[[#This Row],[Sales]]</f>
        <v>0.2982456140350877</v>
      </c>
      <c r="W2646" s="3">
        <f>[1]!Table1[[#This Row],[Sales]]-[1]!Table1[[#This Row],[Cost]]-[1]!Table1[[#This Row],[Profit]]</f>
        <v>0</v>
      </c>
      <c r="X2646" s="3">
        <f>[1]!Table1[[#This Row],[Quantity]]*[1]!Table1[[#This Row],[Unit_Price]]</f>
        <v>2400</v>
      </c>
      <c r="Y2646" s="7">
        <f>[1]!Table1[[#This Row],[Gross_Sales]]*[1]!Table1[[#This Row],[Discount]]</f>
        <v>120</v>
      </c>
      <c r="Z2646" s="8">
        <f>[1]!Table1[[#This Row],[Gross_Sales]]*[1]!Table1[[#This Row],[Discount_amount]]</f>
        <v>288000</v>
      </c>
      <c r="AA2646" s="6">
        <f>IFERROR([1]!Table1[[#This Row],[Profit]]/[1]!Table1[[#This Row],[Sales]],0)</f>
        <v>0.2982456140350877</v>
      </c>
      <c r="AB2646" s="3">
        <f>YEAR([1]!Table1[[#This Row],[Order_Date]])</f>
        <v>2024</v>
      </c>
      <c r="AC2646" s="3">
        <f>MONTH([1]!Table1[[#This Row],[Order_Date]])</f>
        <v>10</v>
      </c>
      <c r="AD2646" s="3" t="str">
        <f t="shared" si="123"/>
        <v>Oct</v>
      </c>
      <c r="AE2646" s="3" t="str">
        <f t="shared" si="124"/>
        <v>Q4</v>
      </c>
      <c r="AF2646" s="3" t="str">
        <f t="shared" si="125"/>
        <v>2024-Oct</v>
      </c>
      <c r="AG2646" s="3">
        <f>COUNTIF(C:C,Table1[[#This Row],[Customer_ID]])</f>
        <v>17</v>
      </c>
      <c r="AH2646" s="9" t="e">
        <f>IF([1]!Table1[[#This Row],[Customer_order_count]] &gt;= 10,"FREQUENT",IF([1]!Table1[[#This Row],[Customer_order_count]] &lt;= 10,"REGULAR","OCASSIONAL"))</f>
        <v>#REF!</v>
      </c>
    </row>
    <row r="2647" spans="1:34" x14ac:dyDescent="0.25">
      <c r="A2647" s="10" t="s">
        <v>3505</v>
      </c>
      <c r="B2647" s="11">
        <v>45464</v>
      </c>
      <c r="C2647" s="12" t="s">
        <v>342</v>
      </c>
      <c r="D2647" s="12" t="s">
        <v>343</v>
      </c>
      <c r="E2647" s="12" t="s">
        <v>16</v>
      </c>
      <c r="F2647" s="12">
        <v>57</v>
      </c>
      <c r="G2647" s="12" t="s">
        <v>290</v>
      </c>
      <c r="H2647" s="12" t="s">
        <v>276</v>
      </c>
      <c r="I2647" s="12" t="s">
        <v>23</v>
      </c>
      <c r="J2647" s="12" t="s">
        <v>24</v>
      </c>
      <c r="K2647" s="12" t="s">
        <v>25</v>
      </c>
      <c r="L2647" s="12">
        <v>1</v>
      </c>
      <c r="M2647" s="12">
        <v>55000</v>
      </c>
      <c r="N2647" s="12">
        <v>0.1</v>
      </c>
      <c r="O2647" s="12">
        <v>49500</v>
      </c>
      <c r="P2647" s="12">
        <v>40000</v>
      </c>
      <c r="Q2647" s="5">
        <f>Table1[[#This Row],[Sales]]-Table1[[#This Row],[Cost]]</f>
        <v>9500</v>
      </c>
      <c r="R2647" s="12" t="s">
        <v>9</v>
      </c>
      <c r="S2647" s="12" t="s">
        <v>287</v>
      </c>
      <c r="T2647" s="12" t="s">
        <v>11</v>
      </c>
      <c r="U2647" s="12" t="s">
        <v>19</v>
      </c>
      <c r="V2647" s="6">
        <f>Table1[[#This Row],[Profit]]/Table1[[#This Row],[Sales]]</f>
        <v>0.19191919191919191</v>
      </c>
      <c r="W2647" s="12">
        <f>[1]!Table1[[#This Row],[Sales]]-[1]!Table1[[#This Row],[Cost]]-[1]!Table1[[#This Row],[Profit]]</f>
        <v>-80000</v>
      </c>
      <c r="X2647" s="12">
        <f>[1]!Table1[[#This Row],[Quantity]]*[1]!Table1[[#This Row],[Unit_Price]]</f>
        <v>55000</v>
      </c>
      <c r="Y2647" s="12">
        <f>[1]!Table1[[#This Row],[Gross_Sales]]*[1]!Table1[[#This Row],[Discount]]</f>
        <v>5500</v>
      </c>
      <c r="Z2647" s="12">
        <f>[1]!Table1[[#This Row],[Gross_Sales]]*[1]!Table1[[#This Row],[Discount_amount]]</f>
        <v>302500000</v>
      </c>
      <c r="AA2647" s="12">
        <f>IFERROR([1]!Table1[[#This Row],[Profit]]/[1]!Table1[[#This Row],[Sales]],0)</f>
        <v>0.19191919191919191</v>
      </c>
      <c r="AB2647" s="12">
        <f>YEAR([1]!Table1[[#This Row],[Order_Date]])</f>
        <v>2024</v>
      </c>
      <c r="AC2647" s="12">
        <f>MONTH([1]!Table1[[#This Row],[Order_Date]])</f>
        <v>6</v>
      </c>
      <c r="AD2647" s="12" t="str">
        <f t="shared" si="123"/>
        <v>Jun</v>
      </c>
      <c r="AE2647" s="12" t="str">
        <f t="shared" si="124"/>
        <v>Q2</v>
      </c>
      <c r="AF2647" s="12" t="str">
        <f t="shared" si="125"/>
        <v>2024-Jun</v>
      </c>
      <c r="AG2647" s="12">
        <f>COUNTIF(C:C,Table1[[#This Row],[Customer_ID]])</f>
        <v>14</v>
      </c>
      <c r="AH2647" s="18" t="e">
        <f>IF([1]!Table1[[#This Row],[Customer_order_count]] &gt;= 10,"FREQUENT",IF([1]!Table1[[#This Row],[Customer_order_count]] &lt;= 10,"REGULAR","OCASSIONAL"))</f>
        <v>#REF!</v>
      </c>
    </row>
    <row r="2648" spans="1:34" x14ac:dyDescent="0.25">
      <c r="A2648" s="1" t="s">
        <v>3506</v>
      </c>
      <c r="B2648" s="2">
        <v>45385</v>
      </c>
      <c r="C2648" s="3" t="s">
        <v>608</v>
      </c>
      <c r="D2648" s="4" t="s">
        <v>609</v>
      </c>
      <c r="E2648" s="4" t="s">
        <v>16</v>
      </c>
      <c r="F2648" s="5">
        <v>52</v>
      </c>
      <c r="G2648" s="3" t="s">
        <v>312</v>
      </c>
      <c r="H2648" s="3" t="s">
        <v>276</v>
      </c>
      <c r="I2648" s="3" t="s">
        <v>56</v>
      </c>
      <c r="J2648" s="3" t="s">
        <v>57</v>
      </c>
      <c r="K2648" s="3" t="s">
        <v>58</v>
      </c>
      <c r="L2648" s="5">
        <v>1</v>
      </c>
      <c r="M2648" s="5">
        <v>1200</v>
      </c>
      <c r="N2648" s="6">
        <v>0.1</v>
      </c>
      <c r="O2648" s="5">
        <v>1080</v>
      </c>
      <c r="P2648" s="5">
        <v>800</v>
      </c>
      <c r="Q2648" s="5">
        <f>Table1[[#This Row],[Sales]]-Table1[[#This Row],[Cost]]</f>
        <v>280</v>
      </c>
      <c r="R2648" s="3" t="s">
        <v>26</v>
      </c>
      <c r="S2648" s="3" t="s">
        <v>10</v>
      </c>
      <c r="T2648" s="3" t="s">
        <v>11</v>
      </c>
      <c r="U2648" s="3" t="s">
        <v>27</v>
      </c>
      <c r="V2648" s="6">
        <f>Table1[[#This Row],[Profit]]/Table1[[#This Row],[Sales]]</f>
        <v>0.25925925925925924</v>
      </c>
      <c r="W2648" s="3">
        <f>[1]!Table1[[#This Row],[Sales]]-[1]!Table1[[#This Row],[Cost]]-[1]!Table1[[#This Row],[Profit]]</f>
        <v>0</v>
      </c>
      <c r="X2648" s="3">
        <f>[1]!Table1[[#This Row],[Quantity]]*[1]!Table1[[#This Row],[Unit_Price]]</f>
        <v>1200</v>
      </c>
      <c r="Y2648" s="7">
        <f>[1]!Table1[[#This Row],[Gross_Sales]]*[1]!Table1[[#This Row],[Discount]]</f>
        <v>120</v>
      </c>
      <c r="Z2648" s="8">
        <f>[1]!Table1[[#This Row],[Gross_Sales]]*[1]!Table1[[#This Row],[Discount_amount]]</f>
        <v>144000</v>
      </c>
      <c r="AA2648" s="6">
        <f>IFERROR([1]!Table1[[#This Row],[Profit]]/[1]!Table1[[#This Row],[Sales]],0)</f>
        <v>0.25925925925925924</v>
      </c>
      <c r="AB2648" s="3">
        <f>YEAR([1]!Table1[[#This Row],[Order_Date]])</f>
        <v>2024</v>
      </c>
      <c r="AC2648" s="3">
        <f>MONTH([1]!Table1[[#This Row],[Order_Date]])</f>
        <v>4</v>
      </c>
      <c r="AD2648" s="3" t="str">
        <f t="shared" si="123"/>
        <v>Apr</v>
      </c>
      <c r="AE2648" s="3" t="str">
        <f t="shared" si="124"/>
        <v>Q2</v>
      </c>
      <c r="AF2648" s="3" t="str">
        <f t="shared" si="125"/>
        <v>2024-Apr</v>
      </c>
      <c r="AG2648" s="3">
        <f>COUNTIF(C:C,Table1[[#This Row],[Customer_ID]])</f>
        <v>20</v>
      </c>
      <c r="AH2648" s="9" t="e">
        <f>IF([1]!Table1[[#This Row],[Customer_order_count]] &gt;= 10,"FREQUENT",IF([1]!Table1[[#This Row],[Customer_order_count]] &lt;= 10,"REGULAR","OCASSIONAL"))</f>
        <v>#REF!</v>
      </c>
    </row>
    <row r="2649" spans="1:34" x14ac:dyDescent="0.25">
      <c r="A2649" s="10" t="s">
        <v>3507</v>
      </c>
      <c r="B2649" s="11">
        <v>45292</v>
      </c>
      <c r="C2649" s="12" t="s">
        <v>705</v>
      </c>
      <c r="D2649" s="12" t="s">
        <v>642</v>
      </c>
      <c r="E2649" s="12" t="s">
        <v>16</v>
      </c>
      <c r="F2649" s="12">
        <v>27</v>
      </c>
      <c r="G2649" s="12" t="s">
        <v>280</v>
      </c>
      <c r="H2649" s="12" t="s">
        <v>270</v>
      </c>
      <c r="I2649" s="12" t="s">
        <v>68</v>
      </c>
      <c r="J2649" s="12" t="s">
        <v>69</v>
      </c>
      <c r="K2649" s="12" t="s">
        <v>39</v>
      </c>
      <c r="L2649" s="12">
        <v>4</v>
      </c>
      <c r="M2649" s="12">
        <v>3500</v>
      </c>
      <c r="N2649" s="12">
        <v>0.05</v>
      </c>
      <c r="O2649" s="12">
        <v>13300</v>
      </c>
      <c r="P2649" s="12">
        <v>9200</v>
      </c>
      <c r="Q2649" s="5">
        <f>Table1[[#This Row],[Sales]]-Table1[[#This Row],[Cost]]</f>
        <v>4100</v>
      </c>
      <c r="R2649" s="12" t="s">
        <v>26</v>
      </c>
      <c r="S2649" s="12" t="s">
        <v>287</v>
      </c>
      <c r="T2649" s="12" t="s">
        <v>18</v>
      </c>
      <c r="U2649" s="12" t="s">
        <v>27</v>
      </c>
      <c r="V2649" s="6">
        <f>Table1[[#This Row],[Profit]]/Table1[[#This Row],[Sales]]</f>
        <v>0.30827067669172931</v>
      </c>
      <c r="W2649" s="12">
        <f>[1]!Table1[[#This Row],[Sales]]-[1]!Table1[[#This Row],[Cost]]-[1]!Table1[[#This Row],[Profit]]</f>
        <v>-18400</v>
      </c>
      <c r="X2649" s="12">
        <f>[1]!Table1[[#This Row],[Quantity]]*[1]!Table1[[#This Row],[Unit_Price]]</f>
        <v>14000</v>
      </c>
      <c r="Y2649" s="12">
        <f>[1]!Table1[[#This Row],[Gross_Sales]]*[1]!Table1[[#This Row],[Discount]]</f>
        <v>700</v>
      </c>
      <c r="Z2649" s="12">
        <f>[1]!Table1[[#This Row],[Gross_Sales]]*[1]!Table1[[#This Row],[Discount_amount]]</f>
        <v>9800000</v>
      </c>
      <c r="AA2649" s="12">
        <f>IFERROR([1]!Table1[[#This Row],[Profit]]/[1]!Table1[[#This Row],[Sales]],0)</f>
        <v>0.30827067669172931</v>
      </c>
      <c r="AB2649" s="12">
        <f>YEAR([1]!Table1[[#This Row],[Order_Date]])</f>
        <v>2024</v>
      </c>
      <c r="AC2649" s="12">
        <f>MONTH([1]!Table1[[#This Row],[Order_Date]])</f>
        <v>1</v>
      </c>
      <c r="AD2649" s="12" t="str">
        <f t="shared" si="123"/>
        <v>Jan</v>
      </c>
      <c r="AE2649" s="12" t="str">
        <f t="shared" si="124"/>
        <v>Q1</v>
      </c>
      <c r="AF2649" s="12" t="str">
        <f t="shared" si="125"/>
        <v>2024-Jan</v>
      </c>
      <c r="AG2649" s="12">
        <f>COUNTIF(C:C,Table1[[#This Row],[Customer_ID]])</f>
        <v>26</v>
      </c>
      <c r="AH2649" s="18" t="e">
        <f>IF([1]!Table1[[#This Row],[Customer_order_count]] &gt;= 10,"FREQUENT",IF([1]!Table1[[#This Row],[Customer_order_count]] &lt;= 10,"REGULAR","OCASSIONAL"))</f>
        <v>#REF!</v>
      </c>
    </row>
    <row r="2650" spans="1:34" x14ac:dyDescent="0.25">
      <c r="A2650" s="1" t="s">
        <v>3508</v>
      </c>
      <c r="B2650" s="2">
        <v>45432</v>
      </c>
      <c r="C2650" s="3" t="s">
        <v>899</v>
      </c>
      <c r="D2650" s="4" t="s">
        <v>167</v>
      </c>
      <c r="E2650" s="4" t="s">
        <v>3</v>
      </c>
      <c r="F2650" s="5">
        <v>35</v>
      </c>
      <c r="G2650" s="3" t="s">
        <v>407</v>
      </c>
      <c r="H2650" s="3" t="s">
        <v>285</v>
      </c>
      <c r="I2650" s="3" t="s">
        <v>105</v>
      </c>
      <c r="J2650" s="3" t="s">
        <v>106</v>
      </c>
      <c r="K2650" s="3" t="s">
        <v>76</v>
      </c>
      <c r="L2650" s="5">
        <v>3</v>
      </c>
      <c r="M2650" s="5">
        <v>450</v>
      </c>
      <c r="N2650" s="6">
        <v>0.05</v>
      </c>
      <c r="O2650" s="5">
        <v>1282.5</v>
      </c>
      <c r="P2650" s="5">
        <v>990</v>
      </c>
      <c r="Q2650" s="5">
        <f>Table1[[#This Row],[Sales]]-Table1[[#This Row],[Cost]]</f>
        <v>292.5</v>
      </c>
      <c r="R2650" s="3" t="s">
        <v>77</v>
      </c>
      <c r="S2650" s="3" t="s">
        <v>10</v>
      </c>
      <c r="T2650" s="3" t="s">
        <v>11</v>
      </c>
      <c r="U2650" s="3" t="s">
        <v>12</v>
      </c>
      <c r="V2650" s="6">
        <f>Table1[[#This Row],[Profit]]/Table1[[#This Row],[Sales]]</f>
        <v>0.22807017543859648</v>
      </c>
      <c r="W2650" s="3">
        <f>[1]!Table1[[#This Row],[Sales]]-[1]!Table1[[#This Row],[Cost]]-[1]!Table1[[#This Row],[Profit]]</f>
        <v>0</v>
      </c>
      <c r="X2650" s="3">
        <f>[1]!Table1[[#This Row],[Quantity]]*[1]!Table1[[#This Row],[Unit_Price]]</f>
        <v>1350</v>
      </c>
      <c r="Y2650" s="7">
        <f>[1]!Table1[[#This Row],[Gross_Sales]]*[1]!Table1[[#This Row],[Discount]]</f>
        <v>67.5</v>
      </c>
      <c r="Z2650" s="8">
        <f>[1]!Table1[[#This Row],[Gross_Sales]]*[1]!Table1[[#This Row],[Discount_amount]]</f>
        <v>91125</v>
      </c>
      <c r="AA2650" s="6">
        <f>IFERROR([1]!Table1[[#This Row],[Profit]]/[1]!Table1[[#This Row],[Sales]],0)</f>
        <v>0.22807017543859648</v>
      </c>
      <c r="AB2650" s="3">
        <f>YEAR([1]!Table1[[#This Row],[Order_Date]])</f>
        <v>2024</v>
      </c>
      <c r="AC2650" s="3">
        <f>MONTH([1]!Table1[[#This Row],[Order_Date]])</f>
        <v>5</v>
      </c>
      <c r="AD2650" s="3" t="str">
        <f t="shared" si="123"/>
        <v>May</v>
      </c>
      <c r="AE2650" s="3" t="str">
        <f t="shared" si="124"/>
        <v>Q2</v>
      </c>
      <c r="AF2650" s="3" t="str">
        <f t="shared" si="125"/>
        <v>2024-May</v>
      </c>
      <c r="AG2650" s="3">
        <f>COUNTIF(C:C,Table1[[#This Row],[Customer_ID]])</f>
        <v>6</v>
      </c>
      <c r="AH2650" s="9" t="e">
        <f>IF([1]!Table1[[#This Row],[Customer_order_count]] &gt;= 10,"FREQUENT",IF([1]!Table1[[#This Row],[Customer_order_count]] &lt;= 10,"REGULAR","OCASSIONAL"))</f>
        <v>#REF!</v>
      </c>
    </row>
    <row r="2651" spans="1:34" x14ac:dyDescent="0.25">
      <c r="A2651" s="10" t="s">
        <v>3509</v>
      </c>
      <c r="B2651" s="11">
        <v>45775</v>
      </c>
      <c r="C2651" s="12" t="s">
        <v>878</v>
      </c>
      <c r="D2651" s="13" t="s">
        <v>468</v>
      </c>
      <c r="E2651" s="13" t="s">
        <v>3</v>
      </c>
      <c r="F2651" s="14">
        <v>40</v>
      </c>
      <c r="G2651" s="12" t="s">
        <v>280</v>
      </c>
      <c r="H2651" s="12" t="s">
        <v>270</v>
      </c>
      <c r="I2651" s="12" t="s">
        <v>68</v>
      </c>
      <c r="J2651" s="12" t="s">
        <v>69</v>
      </c>
      <c r="K2651" s="12" t="s">
        <v>39</v>
      </c>
      <c r="L2651" s="14">
        <v>1</v>
      </c>
      <c r="M2651" s="14">
        <v>3500</v>
      </c>
      <c r="N2651" s="15">
        <v>0.1</v>
      </c>
      <c r="O2651" s="14">
        <v>3150</v>
      </c>
      <c r="P2651" s="14">
        <v>2300</v>
      </c>
      <c r="Q2651" s="5">
        <f>Table1[[#This Row],[Sales]]-Table1[[#This Row],[Cost]]</f>
        <v>850</v>
      </c>
      <c r="R2651" s="12" t="s">
        <v>26</v>
      </c>
      <c r="S2651" s="12" t="s">
        <v>10</v>
      </c>
      <c r="T2651" s="12" t="s">
        <v>11</v>
      </c>
      <c r="U2651" s="12" t="s">
        <v>27</v>
      </c>
      <c r="V2651" s="6">
        <f>Table1[[#This Row],[Profit]]/Table1[[#This Row],[Sales]]</f>
        <v>0.26984126984126983</v>
      </c>
      <c r="W2651" s="12">
        <f>[1]!Table1[[#This Row],[Sales]]-[1]!Table1[[#This Row],[Cost]]-[1]!Table1[[#This Row],[Profit]]</f>
        <v>0</v>
      </c>
      <c r="X2651" s="12">
        <f>[1]!Table1[[#This Row],[Quantity]]*[1]!Table1[[#This Row],[Unit_Price]]</f>
        <v>3500</v>
      </c>
      <c r="Y2651" s="16">
        <f>[1]!Table1[[#This Row],[Gross_Sales]]*[1]!Table1[[#This Row],[Discount]]</f>
        <v>350</v>
      </c>
      <c r="Z2651" s="17">
        <f>[1]!Table1[[#This Row],[Gross_Sales]]*[1]!Table1[[#This Row],[Discount_amount]]</f>
        <v>1225000</v>
      </c>
      <c r="AA2651" s="15">
        <f>IFERROR([1]!Table1[[#This Row],[Profit]]/[1]!Table1[[#This Row],[Sales]],0)</f>
        <v>0.26984126984126983</v>
      </c>
      <c r="AB2651" s="12">
        <f>YEAR([1]!Table1[[#This Row],[Order_Date]])</f>
        <v>2025</v>
      </c>
      <c r="AC2651" s="12">
        <f>MONTH([1]!Table1[[#This Row],[Order_Date]])</f>
        <v>4</v>
      </c>
      <c r="AD2651" s="12" t="str">
        <f t="shared" si="123"/>
        <v>Apr</v>
      </c>
      <c r="AE2651" s="12" t="str">
        <f t="shared" si="124"/>
        <v>Q2</v>
      </c>
      <c r="AF2651" s="12" t="str">
        <f t="shared" si="125"/>
        <v>2025-Apr</v>
      </c>
      <c r="AG2651" s="12">
        <f>COUNTIF(C:C,Table1[[#This Row],[Customer_ID]])</f>
        <v>7</v>
      </c>
      <c r="AH2651" s="18" t="e">
        <f>IF([1]!Table1[[#This Row],[Customer_order_count]] &gt;= 10,"FREQUENT",IF([1]!Table1[[#This Row],[Customer_order_count]] &lt;= 10,"REGULAR","OCASSIONAL"))</f>
        <v>#REF!</v>
      </c>
    </row>
    <row r="2652" spans="1:34" x14ac:dyDescent="0.25">
      <c r="A2652" s="1" t="s">
        <v>3510</v>
      </c>
      <c r="B2652" s="2">
        <v>45538</v>
      </c>
      <c r="C2652" s="3" t="s">
        <v>434</v>
      </c>
      <c r="D2652" s="4" t="s">
        <v>435</v>
      </c>
      <c r="E2652" s="4" t="s">
        <v>16</v>
      </c>
      <c r="F2652" s="5">
        <v>26</v>
      </c>
      <c r="G2652" s="3" t="s">
        <v>280</v>
      </c>
      <c r="H2652" s="3" t="s">
        <v>270</v>
      </c>
      <c r="I2652" s="3" t="s">
        <v>127</v>
      </c>
      <c r="J2652" s="3" t="s">
        <v>128</v>
      </c>
      <c r="K2652" s="3" t="s">
        <v>58</v>
      </c>
      <c r="L2652" s="5">
        <v>2</v>
      </c>
      <c r="M2652" s="5">
        <v>3000</v>
      </c>
      <c r="N2652" s="6">
        <v>0.1</v>
      </c>
      <c r="O2652" s="5">
        <v>5400</v>
      </c>
      <c r="P2652" s="5">
        <v>4200</v>
      </c>
      <c r="Q2652" s="5">
        <f>Table1[[#This Row],[Sales]]-Table1[[#This Row],[Cost]]</f>
        <v>1200</v>
      </c>
      <c r="R2652" s="3" t="s">
        <v>26</v>
      </c>
      <c r="S2652" s="3" t="s">
        <v>10</v>
      </c>
      <c r="T2652" s="3" t="s">
        <v>33</v>
      </c>
      <c r="U2652" s="3" t="s">
        <v>27</v>
      </c>
      <c r="V2652" s="6">
        <f>Table1[[#This Row],[Profit]]/Table1[[#This Row],[Sales]]</f>
        <v>0.22222222222222221</v>
      </c>
      <c r="W2652" s="3">
        <f>[1]!Table1[[#This Row],[Sales]]-[1]!Table1[[#This Row],[Cost]]-[1]!Table1[[#This Row],[Profit]]</f>
        <v>0</v>
      </c>
      <c r="X2652" s="3">
        <f>[1]!Table1[[#This Row],[Quantity]]*[1]!Table1[[#This Row],[Unit_Price]]</f>
        <v>6000</v>
      </c>
      <c r="Y2652" s="7">
        <f>[1]!Table1[[#This Row],[Gross_Sales]]*[1]!Table1[[#This Row],[Discount]]</f>
        <v>600</v>
      </c>
      <c r="Z2652" s="8">
        <f>[1]!Table1[[#This Row],[Gross_Sales]]*[1]!Table1[[#This Row],[Discount_amount]]</f>
        <v>3600000</v>
      </c>
      <c r="AA2652" s="6">
        <f>IFERROR([1]!Table1[[#This Row],[Profit]]/[1]!Table1[[#This Row],[Sales]],0)</f>
        <v>0.22222222222222221</v>
      </c>
      <c r="AB2652" s="3">
        <f>YEAR([1]!Table1[[#This Row],[Order_Date]])</f>
        <v>2024</v>
      </c>
      <c r="AC2652" s="3">
        <f>MONTH([1]!Table1[[#This Row],[Order_Date]])</f>
        <v>9</v>
      </c>
      <c r="AD2652" s="3" t="str">
        <f t="shared" si="123"/>
        <v>Sep</v>
      </c>
      <c r="AE2652" s="3" t="str">
        <f t="shared" si="124"/>
        <v>Q3</v>
      </c>
      <c r="AF2652" s="3" t="str">
        <f t="shared" si="125"/>
        <v>2024-Sep</v>
      </c>
      <c r="AG2652" s="3">
        <f>COUNTIF(C:C,Table1[[#This Row],[Customer_ID]])</f>
        <v>32</v>
      </c>
      <c r="AH2652" s="9" t="e">
        <f>IF([1]!Table1[[#This Row],[Customer_order_count]] &gt;= 10,"FREQUENT",IF([1]!Table1[[#This Row],[Customer_order_count]] &lt;= 10,"REGULAR","OCASSIONAL"))</f>
        <v>#REF!</v>
      </c>
    </row>
    <row r="2653" spans="1:34" x14ac:dyDescent="0.25">
      <c r="A2653" s="10" t="s">
        <v>208</v>
      </c>
      <c r="B2653" s="11">
        <v>46015</v>
      </c>
      <c r="C2653" s="12" t="s">
        <v>63</v>
      </c>
      <c r="D2653" s="13" t="s">
        <v>64</v>
      </c>
      <c r="E2653" s="13" t="s">
        <v>3</v>
      </c>
      <c r="F2653" s="14">
        <v>27</v>
      </c>
      <c r="G2653" s="12" t="s">
        <v>4</v>
      </c>
      <c r="H2653" s="12" t="s">
        <v>5</v>
      </c>
      <c r="I2653" s="12" t="s">
        <v>143</v>
      </c>
      <c r="J2653" s="12" t="s">
        <v>144</v>
      </c>
      <c r="K2653" s="12" t="s">
        <v>76</v>
      </c>
      <c r="L2653" s="14">
        <v>1</v>
      </c>
      <c r="M2653" s="14">
        <v>700</v>
      </c>
      <c r="N2653" s="15">
        <v>0.05</v>
      </c>
      <c r="O2653" s="14">
        <v>665</v>
      </c>
      <c r="P2653" s="14">
        <v>570</v>
      </c>
      <c r="Q2653" s="5">
        <f>Table1[[#This Row],[Sales]]-Table1[[#This Row],[Cost]]</f>
        <v>95</v>
      </c>
      <c r="R2653" s="12" t="s">
        <v>26</v>
      </c>
      <c r="S2653" s="12" t="s">
        <v>10</v>
      </c>
      <c r="T2653" s="12" t="s">
        <v>40</v>
      </c>
      <c r="U2653" s="12" t="s">
        <v>19</v>
      </c>
      <c r="V2653" s="6">
        <f>Table1[[#This Row],[Profit]]/Table1[[#This Row],[Sales]]</f>
        <v>0.14285714285714285</v>
      </c>
      <c r="W2653" s="12">
        <f>[1]!Table1[[#This Row],[Sales]]-[1]!Table1[[#This Row],[Cost]]-[1]!Table1[[#This Row],[Profit]]</f>
        <v>0</v>
      </c>
      <c r="X2653" s="12">
        <f>[1]!Table1[[#This Row],[Quantity]]*[1]!Table1[[#This Row],[Unit_Price]]</f>
        <v>700</v>
      </c>
      <c r="Y2653" s="16">
        <f>[1]!Table1[[#This Row],[Gross_Sales]]*[1]!Table1[[#This Row],[Discount]]</f>
        <v>35</v>
      </c>
      <c r="Z2653" s="17">
        <f>[1]!Table1[[#This Row],[Gross_Sales]]*[1]!Table1[[#This Row],[Discount_amount]]</f>
        <v>24500</v>
      </c>
      <c r="AA2653" s="15">
        <f>IFERROR([1]!Table1[[#This Row],[Profit]]/[1]!Table1[[#This Row],[Sales]],0)</f>
        <v>0.14285714285714285</v>
      </c>
      <c r="AB2653" s="12">
        <f>YEAR([1]!Table1[[#This Row],[Order_Date]])</f>
        <v>2025</v>
      </c>
      <c r="AC2653" s="12">
        <f>MONTH([1]!Table1[[#This Row],[Order_Date]])</f>
        <v>12</v>
      </c>
      <c r="AD2653" s="12" t="str">
        <f t="shared" si="123"/>
        <v>Dec</v>
      </c>
      <c r="AE2653" s="12" t="str">
        <f t="shared" si="124"/>
        <v>Q4</v>
      </c>
      <c r="AF2653" s="12" t="str">
        <f t="shared" si="125"/>
        <v>2025-Dec</v>
      </c>
      <c r="AG2653" s="12">
        <f>COUNTIF(C:C,Table1[[#This Row],[Customer_ID]])</f>
        <v>8</v>
      </c>
      <c r="AH2653" s="18" t="e">
        <f>IF([1]!Table1[[#This Row],[Customer_order_count]] &gt;= 10,"FREQUENT",IF([1]!Table1[[#This Row],[Customer_order_count]] &lt;= 10,"REGULAR","OCASSIONAL"))</f>
        <v>#REF!</v>
      </c>
    </row>
    <row r="2654" spans="1:34" x14ac:dyDescent="0.25">
      <c r="A2654" s="1" t="s">
        <v>3511</v>
      </c>
      <c r="B2654" s="2">
        <v>45616</v>
      </c>
      <c r="C2654" s="3" t="s">
        <v>1045</v>
      </c>
      <c r="D2654" s="4" t="s">
        <v>803</v>
      </c>
      <c r="E2654" s="4" t="s">
        <v>16</v>
      </c>
      <c r="F2654" s="5">
        <v>54</v>
      </c>
      <c r="G2654" s="3" t="s">
        <v>275</v>
      </c>
      <c r="H2654" s="3" t="s">
        <v>276</v>
      </c>
      <c r="I2654" s="3" t="s">
        <v>105</v>
      </c>
      <c r="J2654" s="3" t="s">
        <v>106</v>
      </c>
      <c r="K2654" s="3" t="s">
        <v>76</v>
      </c>
      <c r="L2654" s="5">
        <v>2</v>
      </c>
      <c r="M2654" s="5">
        <v>450</v>
      </c>
      <c r="N2654" s="6">
        <v>0.1</v>
      </c>
      <c r="O2654" s="5">
        <v>810</v>
      </c>
      <c r="P2654" s="5">
        <v>660</v>
      </c>
      <c r="Q2654" s="5">
        <f>Table1[[#This Row],[Sales]]-Table1[[#This Row],[Cost]]</f>
        <v>150</v>
      </c>
      <c r="R2654" s="3" t="s">
        <v>26</v>
      </c>
      <c r="S2654" s="3" t="s">
        <v>10</v>
      </c>
      <c r="T2654" s="3" t="s">
        <v>40</v>
      </c>
      <c r="U2654" s="3" t="s">
        <v>27</v>
      </c>
      <c r="V2654" s="6">
        <f>Table1[[#This Row],[Profit]]/Table1[[#This Row],[Sales]]</f>
        <v>0.18518518518518517</v>
      </c>
      <c r="W2654" s="3">
        <f>[1]!Table1[[#This Row],[Sales]]-[1]!Table1[[#This Row],[Cost]]-[1]!Table1[[#This Row],[Profit]]</f>
        <v>0</v>
      </c>
      <c r="X2654" s="3">
        <f>[1]!Table1[[#This Row],[Quantity]]*[1]!Table1[[#This Row],[Unit_Price]]</f>
        <v>900</v>
      </c>
      <c r="Y2654" s="7">
        <f>[1]!Table1[[#This Row],[Gross_Sales]]*[1]!Table1[[#This Row],[Discount]]</f>
        <v>90</v>
      </c>
      <c r="Z2654" s="8">
        <f>[1]!Table1[[#This Row],[Gross_Sales]]*[1]!Table1[[#This Row],[Discount_amount]]</f>
        <v>81000</v>
      </c>
      <c r="AA2654" s="6">
        <f>IFERROR([1]!Table1[[#This Row],[Profit]]/[1]!Table1[[#This Row],[Sales]],0)</f>
        <v>0.18518518518518517</v>
      </c>
      <c r="AB2654" s="3">
        <f>YEAR([1]!Table1[[#This Row],[Order_Date]])</f>
        <v>2024</v>
      </c>
      <c r="AC2654" s="3">
        <f>MONTH([1]!Table1[[#This Row],[Order_Date]])</f>
        <v>11</v>
      </c>
      <c r="AD2654" s="3" t="str">
        <f t="shared" si="123"/>
        <v>Nov</v>
      </c>
      <c r="AE2654" s="3" t="str">
        <f t="shared" si="124"/>
        <v>Q4</v>
      </c>
      <c r="AF2654" s="3" t="str">
        <f t="shared" si="125"/>
        <v>2024-Nov</v>
      </c>
      <c r="AG2654" s="3">
        <f>COUNTIF(C:C,Table1[[#This Row],[Customer_ID]])</f>
        <v>14</v>
      </c>
      <c r="AH2654" s="9" t="e">
        <f>IF([1]!Table1[[#This Row],[Customer_order_count]] &gt;= 10,"FREQUENT",IF([1]!Table1[[#This Row],[Customer_order_count]] &lt;= 10,"REGULAR","OCASSIONAL"))</f>
        <v>#REF!</v>
      </c>
    </row>
    <row r="2655" spans="1:34" x14ac:dyDescent="0.25">
      <c r="A2655" s="10" t="s">
        <v>3512</v>
      </c>
      <c r="B2655" s="11">
        <v>45511</v>
      </c>
      <c r="C2655" s="12" t="s">
        <v>401</v>
      </c>
      <c r="D2655" s="13" t="s">
        <v>402</v>
      </c>
      <c r="E2655" s="13" t="s">
        <v>16</v>
      </c>
      <c r="F2655" s="14">
        <v>22</v>
      </c>
      <c r="G2655" s="12" t="s">
        <v>275</v>
      </c>
      <c r="H2655" s="12" t="s">
        <v>276</v>
      </c>
      <c r="I2655" s="12" t="s">
        <v>305</v>
      </c>
      <c r="J2655" s="12" t="s">
        <v>306</v>
      </c>
      <c r="K2655" s="12" t="s">
        <v>91</v>
      </c>
      <c r="L2655" s="14">
        <v>1</v>
      </c>
      <c r="M2655" s="14">
        <v>8500</v>
      </c>
      <c r="N2655" s="15">
        <v>0.15</v>
      </c>
      <c r="O2655" s="14">
        <v>7225</v>
      </c>
      <c r="P2655" s="14">
        <v>6500</v>
      </c>
      <c r="Q2655" s="5">
        <f>Table1[[#This Row],[Sales]]-Table1[[#This Row],[Cost]]</f>
        <v>725</v>
      </c>
      <c r="R2655" s="12" t="s">
        <v>77</v>
      </c>
      <c r="S2655" s="12" t="s">
        <v>10</v>
      </c>
      <c r="T2655" s="12" t="s">
        <v>33</v>
      </c>
      <c r="U2655" s="12" t="s">
        <v>19</v>
      </c>
      <c r="V2655" s="6">
        <f>Table1[[#This Row],[Profit]]/Table1[[#This Row],[Sales]]</f>
        <v>0.10034602076124567</v>
      </c>
      <c r="W2655" s="12">
        <f>[1]!Table1[[#This Row],[Sales]]-[1]!Table1[[#This Row],[Cost]]-[1]!Table1[[#This Row],[Profit]]</f>
        <v>0</v>
      </c>
      <c r="X2655" s="12">
        <f>[1]!Table1[[#This Row],[Quantity]]*[1]!Table1[[#This Row],[Unit_Price]]</f>
        <v>8500</v>
      </c>
      <c r="Y2655" s="16">
        <f>[1]!Table1[[#This Row],[Gross_Sales]]*[1]!Table1[[#This Row],[Discount]]</f>
        <v>1275</v>
      </c>
      <c r="Z2655" s="17">
        <f>[1]!Table1[[#This Row],[Gross_Sales]]*[1]!Table1[[#This Row],[Discount_amount]]</f>
        <v>10837500</v>
      </c>
      <c r="AA2655" s="15">
        <f>IFERROR([1]!Table1[[#This Row],[Profit]]/[1]!Table1[[#This Row],[Sales]],0)</f>
        <v>0.10034602076124567</v>
      </c>
      <c r="AB2655" s="12">
        <f>YEAR([1]!Table1[[#This Row],[Order_Date]])</f>
        <v>2024</v>
      </c>
      <c r="AC2655" s="12">
        <f>MONTH([1]!Table1[[#This Row],[Order_Date]])</f>
        <v>8</v>
      </c>
      <c r="AD2655" s="12" t="str">
        <f t="shared" si="123"/>
        <v>Aug</v>
      </c>
      <c r="AE2655" s="12" t="str">
        <f t="shared" si="124"/>
        <v>Q3</v>
      </c>
      <c r="AF2655" s="12" t="str">
        <f t="shared" si="125"/>
        <v>2024-Aug</v>
      </c>
      <c r="AG2655" s="12">
        <f>COUNTIF(C:C,Table1[[#This Row],[Customer_ID]])</f>
        <v>6</v>
      </c>
      <c r="AH2655" s="18" t="e">
        <f>IF([1]!Table1[[#This Row],[Customer_order_count]] &gt;= 10,"FREQUENT",IF([1]!Table1[[#This Row],[Customer_order_count]] &lt;= 10,"REGULAR","OCASSIONAL"))</f>
        <v>#REF!</v>
      </c>
    </row>
    <row r="2656" spans="1:34" x14ac:dyDescent="0.25">
      <c r="A2656" s="1" t="s">
        <v>3513</v>
      </c>
      <c r="B2656" s="2">
        <v>46020</v>
      </c>
      <c r="C2656" s="3" t="s">
        <v>1037</v>
      </c>
      <c r="D2656" s="4" t="s">
        <v>1038</v>
      </c>
      <c r="E2656" s="4" t="s">
        <v>3</v>
      </c>
      <c r="F2656" s="5">
        <v>22</v>
      </c>
      <c r="G2656" s="3" t="s">
        <v>290</v>
      </c>
      <c r="H2656" s="3" t="s">
        <v>276</v>
      </c>
      <c r="I2656" s="3" t="s">
        <v>176</v>
      </c>
      <c r="J2656" s="3" t="s">
        <v>177</v>
      </c>
      <c r="K2656" s="3" t="s">
        <v>25</v>
      </c>
      <c r="L2656" s="5">
        <v>1</v>
      </c>
      <c r="M2656" s="5">
        <v>22000</v>
      </c>
      <c r="N2656" s="6">
        <v>0.2</v>
      </c>
      <c r="O2656" s="5">
        <v>17600</v>
      </c>
      <c r="P2656" s="5">
        <v>16500</v>
      </c>
      <c r="Q2656" s="5">
        <f>Table1[[#This Row],[Sales]]-Table1[[#This Row],[Cost]]</f>
        <v>1100</v>
      </c>
      <c r="R2656" s="3" t="s">
        <v>77</v>
      </c>
      <c r="S2656" s="3" t="s">
        <v>10</v>
      </c>
      <c r="T2656" s="3" t="s">
        <v>40</v>
      </c>
      <c r="U2656" s="3" t="s">
        <v>12</v>
      </c>
      <c r="V2656" s="6">
        <f>Table1[[#This Row],[Profit]]/Table1[[#This Row],[Sales]]</f>
        <v>6.25E-2</v>
      </c>
      <c r="W2656" s="3">
        <f>[1]!Table1[[#This Row],[Sales]]-[1]!Table1[[#This Row],[Cost]]-[1]!Table1[[#This Row],[Profit]]</f>
        <v>0</v>
      </c>
      <c r="X2656" s="3">
        <f>[1]!Table1[[#This Row],[Quantity]]*[1]!Table1[[#This Row],[Unit_Price]]</f>
        <v>22000</v>
      </c>
      <c r="Y2656" s="7">
        <f>[1]!Table1[[#This Row],[Gross_Sales]]*[1]!Table1[[#This Row],[Discount]]</f>
        <v>4400</v>
      </c>
      <c r="Z2656" s="8">
        <f>[1]!Table1[[#This Row],[Gross_Sales]]*[1]!Table1[[#This Row],[Discount_amount]]</f>
        <v>96800000</v>
      </c>
      <c r="AA2656" s="6">
        <f>IFERROR([1]!Table1[[#This Row],[Profit]]/[1]!Table1[[#This Row],[Sales]],0)</f>
        <v>6.25E-2</v>
      </c>
      <c r="AB2656" s="3">
        <f>YEAR([1]!Table1[[#This Row],[Order_Date]])</f>
        <v>2025</v>
      </c>
      <c r="AC2656" s="3">
        <f>MONTH([1]!Table1[[#This Row],[Order_Date]])</f>
        <v>12</v>
      </c>
      <c r="AD2656" s="3" t="str">
        <f t="shared" si="123"/>
        <v>Dec</v>
      </c>
      <c r="AE2656" s="3" t="str">
        <f t="shared" si="124"/>
        <v>Q4</v>
      </c>
      <c r="AF2656" s="3" t="str">
        <f t="shared" si="125"/>
        <v>2025-Dec</v>
      </c>
      <c r="AG2656" s="3">
        <f>COUNTIF(C:C,Table1[[#This Row],[Customer_ID]])</f>
        <v>14</v>
      </c>
      <c r="AH2656" s="9" t="e">
        <f>IF([1]!Table1[[#This Row],[Customer_order_count]] &gt;= 10,"FREQUENT",IF([1]!Table1[[#This Row],[Customer_order_count]] &lt;= 10,"REGULAR","OCASSIONAL"))</f>
        <v>#REF!</v>
      </c>
    </row>
    <row r="2657" spans="1:34" x14ac:dyDescent="0.25">
      <c r="A2657" s="10" t="s">
        <v>3514</v>
      </c>
      <c r="B2657" s="11">
        <v>45793</v>
      </c>
      <c r="C2657" s="12" t="s">
        <v>311</v>
      </c>
      <c r="D2657" s="13" t="s">
        <v>101</v>
      </c>
      <c r="E2657" s="13" t="s">
        <v>16</v>
      </c>
      <c r="F2657" s="14">
        <v>42</v>
      </c>
      <c r="G2657" s="12" t="s">
        <v>312</v>
      </c>
      <c r="H2657" s="12" t="s">
        <v>276</v>
      </c>
      <c r="I2657" s="12" t="s">
        <v>109</v>
      </c>
      <c r="J2657" s="12" t="s">
        <v>110</v>
      </c>
      <c r="K2657" s="12" t="s">
        <v>8</v>
      </c>
      <c r="L2657" s="14">
        <v>1</v>
      </c>
      <c r="M2657" s="14">
        <v>4000</v>
      </c>
      <c r="N2657" s="15">
        <v>0.05</v>
      </c>
      <c r="O2657" s="14">
        <v>3800</v>
      </c>
      <c r="P2657" s="14">
        <v>2900</v>
      </c>
      <c r="Q2657" s="5">
        <f>Table1[[#This Row],[Sales]]-Table1[[#This Row],[Cost]]</f>
        <v>900</v>
      </c>
      <c r="R2657" s="12" t="s">
        <v>9</v>
      </c>
      <c r="S2657" s="12" t="s">
        <v>10</v>
      </c>
      <c r="T2657" s="12" t="s">
        <v>11</v>
      </c>
      <c r="U2657" s="12" t="s">
        <v>27</v>
      </c>
      <c r="V2657" s="6">
        <f>Table1[[#This Row],[Profit]]/Table1[[#This Row],[Sales]]</f>
        <v>0.23684210526315788</v>
      </c>
      <c r="W2657" s="12">
        <f>[1]!Table1[[#This Row],[Sales]]-[1]!Table1[[#This Row],[Cost]]-[1]!Table1[[#This Row],[Profit]]</f>
        <v>0</v>
      </c>
      <c r="X2657" s="12">
        <f>[1]!Table1[[#This Row],[Quantity]]*[1]!Table1[[#This Row],[Unit_Price]]</f>
        <v>4000</v>
      </c>
      <c r="Y2657" s="16">
        <f>[1]!Table1[[#This Row],[Gross_Sales]]*[1]!Table1[[#This Row],[Discount]]</f>
        <v>200</v>
      </c>
      <c r="Z2657" s="17">
        <f>[1]!Table1[[#This Row],[Gross_Sales]]*[1]!Table1[[#This Row],[Discount_amount]]</f>
        <v>800000</v>
      </c>
      <c r="AA2657" s="15">
        <f>IFERROR([1]!Table1[[#This Row],[Profit]]/[1]!Table1[[#This Row],[Sales]],0)</f>
        <v>0.23684210526315788</v>
      </c>
      <c r="AB2657" s="12">
        <f>YEAR([1]!Table1[[#This Row],[Order_Date]])</f>
        <v>2025</v>
      </c>
      <c r="AC2657" s="12">
        <f>MONTH([1]!Table1[[#This Row],[Order_Date]])</f>
        <v>5</v>
      </c>
      <c r="AD2657" s="12" t="str">
        <f t="shared" si="123"/>
        <v>May</v>
      </c>
      <c r="AE2657" s="12" t="str">
        <f t="shared" si="124"/>
        <v>Q2</v>
      </c>
      <c r="AF2657" s="12" t="str">
        <f t="shared" si="125"/>
        <v>2025-May</v>
      </c>
      <c r="AG2657" s="12">
        <f>COUNTIF(C:C,Table1[[#This Row],[Customer_ID]])</f>
        <v>21</v>
      </c>
      <c r="AH2657" s="18" t="e">
        <f>IF([1]!Table1[[#This Row],[Customer_order_count]] &gt;= 10,"FREQUENT",IF([1]!Table1[[#This Row],[Customer_order_count]] &lt;= 10,"REGULAR","OCASSIONAL"))</f>
        <v>#REF!</v>
      </c>
    </row>
    <row r="2658" spans="1:34" x14ac:dyDescent="0.25">
      <c r="A2658" s="1" t="s">
        <v>3515</v>
      </c>
      <c r="B2658" s="2">
        <v>45863</v>
      </c>
      <c r="C2658" s="3" t="s">
        <v>1080</v>
      </c>
      <c r="D2658" s="4" t="s">
        <v>369</v>
      </c>
      <c r="E2658" s="4" t="s">
        <v>16</v>
      </c>
      <c r="F2658" s="5">
        <v>32</v>
      </c>
      <c r="G2658" s="3" t="s">
        <v>290</v>
      </c>
      <c r="H2658" s="3" t="s">
        <v>276</v>
      </c>
      <c r="I2658" s="3" t="s">
        <v>44</v>
      </c>
      <c r="J2658" s="3" t="s">
        <v>45</v>
      </c>
      <c r="K2658" s="3" t="s">
        <v>46</v>
      </c>
      <c r="L2658" s="5">
        <v>4</v>
      </c>
      <c r="M2658" s="5">
        <v>2500</v>
      </c>
      <c r="N2658" s="6">
        <v>0.15</v>
      </c>
      <c r="O2658" s="5">
        <v>8500</v>
      </c>
      <c r="P2658" s="5">
        <v>6000</v>
      </c>
      <c r="Q2658" s="5">
        <f>Table1[[#This Row],[Sales]]-Table1[[#This Row],[Cost]]</f>
        <v>2500</v>
      </c>
      <c r="R2658" s="3" t="s">
        <v>9</v>
      </c>
      <c r="S2658" s="3" t="s">
        <v>10</v>
      </c>
      <c r="T2658" s="3" t="s">
        <v>33</v>
      </c>
      <c r="U2658" s="3" t="s">
        <v>27</v>
      </c>
      <c r="V2658" s="6">
        <f>Table1[[#This Row],[Profit]]/Table1[[#This Row],[Sales]]</f>
        <v>0.29411764705882354</v>
      </c>
      <c r="W2658" s="3">
        <f>[1]!Table1[[#This Row],[Sales]]-[1]!Table1[[#This Row],[Cost]]-[1]!Table1[[#This Row],[Profit]]</f>
        <v>0</v>
      </c>
      <c r="X2658" s="3">
        <f>[1]!Table1[[#This Row],[Quantity]]*[1]!Table1[[#This Row],[Unit_Price]]</f>
        <v>10000</v>
      </c>
      <c r="Y2658" s="7">
        <f>[1]!Table1[[#This Row],[Gross_Sales]]*[1]!Table1[[#This Row],[Discount]]</f>
        <v>1500</v>
      </c>
      <c r="Z2658" s="8">
        <f>[1]!Table1[[#This Row],[Gross_Sales]]*[1]!Table1[[#This Row],[Discount_amount]]</f>
        <v>15000000</v>
      </c>
      <c r="AA2658" s="6">
        <f>IFERROR([1]!Table1[[#This Row],[Profit]]/[1]!Table1[[#This Row],[Sales]],0)</f>
        <v>0.29411764705882354</v>
      </c>
      <c r="AB2658" s="3">
        <f>YEAR([1]!Table1[[#This Row],[Order_Date]])</f>
        <v>2025</v>
      </c>
      <c r="AC2658" s="3">
        <f>MONTH([1]!Table1[[#This Row],[Order_Date]])</f>
        <v>7</v>
      </c>
      <c r="AD2658" s="3" t="str">
        <f t="shared" si="123"/>
        <v>Jul</v>
      </c>
      <c r="AE2658" s="3" t="str">
        <f t="shared" si="124"/>
        <v>Q3</v>
      </c>
      <c r="AF2658" s="3" t="str">
        <f t="shared" si="125"/>
        <v>2025-Jul</v>
      </c>
      <c r="AG2658" s="3">
        <f>COUNTIF(C:C,Table1[[#This Row],[Customer_ID]])</f>
        <v>16</v>
      </c>
      <c r="AH2658" s="9" t="e">
        <f>IF([1]!Table1[[#This Row],[Customer_order_count]] &gt;= 10,"FREQUENT",IF([1]!Table1[[#This Row],[Customer_order_count]] &lt;= 10,"REGULAR","OCASSIONAL"))</f>
        <v>#REF!</v>
      </c>
    </row>
    <row r="2659" spans="1:34" x14ac:dyDescent="0.25">
      <c r="A2659" s="10" t="s">
        <v>3516</v>
      </c>
      <c r="B2659" s="11">
        <v>45666</v>
      </c>
      <c r="C2659" s="12" t="s">
        <v>483</v>
      </c>
      <c r="D2659" s="13" t="s">
        <v>484</v>
      </c>
      <c r="E2659" s="13" t="s">
        <v>3</v>
      </c>
      <c r="F2659" s="14">
        <v>34</v>
      </c>
      <c r="G2659" s="12" t="s">
        <v>269</v>
      </c>
      <c r="H2659" s="12" t="s">
        <v>270</v>
      </c>
      <c r="I2659" s="12" t="s">
        <v>74</v>
      </c>
      <c r="J2659" s="12" t="s">
        <v>75</v>
      </c>
      <c r="K2659" s="12" t="s">
        <v>76</v>
      </c>
      <c r="L2659" s="14">
        <v>2</v>
      </c>
      <c r="M2659" s="14">
        <v>550</v>
      </c>
      <c r="N2659" s="15">
        <v>0.05</v>
      </c>
      <c r="O2659" s="14">
        <v>1045</v>
      </c>
      <c r="P2659" s="14">
        <v>900</v>
      </c>
      <c r="Q2659" s="5">
        <f>Table1[[#This Row],[Sales]]-Table1[[#This Row],[Cost]]</f>
        <v>145</v>
      </c>
      <c r="R2659" s="12" t="s">
        <v>9</v>
      </c>
      <c r="S2659" s="12" t="s">
        <v>10</v>
      </c>
      <c r="T2659" s="12" t="s">
        <v>18</v>
      </c>
      <c r="U2659" s="12" t="s">
        <v>19</v>
      </c>
      <c r="V2659" s="6">
        <f>Table1[[#This Row],[Profit]]/Table1[[#This Row],[Sales]]</f>
        <v>0.13875598086124402</v>
      </c>
      <c r="W2659" s="12">
        <f>[1]!Table1[[#This Row],[Sales]]-[1]!Table1[[#This Row],[Cost]]-[1]!Table1[[#This Row],[Profit]]</f>
        <v>0</v>
      </c>
      <c r="X2659" s="12">
        <f>[1]!Table1[[#This Row],[Quantity]]*[1]!Table1[[#This Row],[Unit_Price]]</f>
        <v>1100</v>
      </c>
      <c r="Y2659" s="16">
        <f>[1]!Table1[[#This Row],[Gross_Sales]]*[1]!Table1[[#This Row],[Discount]]</f>
        <v>55</v>
      </c>
      <c r="Z2659" s="17">
        <f>[1]!Table1[[#This Row],[Gross_Sales]]*[1]!Table1[[#This Row],[Discount_amount]]</f>
        <v>60500</v>
      </c>
      <c r="AA2659" s="15">
        <f>IFERROR([1]!Table1[[#This Row],[Profit]]/[1]!Table1[[#This Row],[Sales]],0)</f>
        <v>0.13875598086124402</v>
      </c>
      <c r="AB2659" s="12">
        <f>YEAR([1]!Table1[[#This Row],[Order_Date]])</f>
        <v>2025</v>
      </c>
      <c r="AC2659" s="12">
        <f>MONTH([1]!Table1[[#This Row],[Order_Date]])</f>
        <v>1</v>
      </c>
      <c r="AD2659" s="12" t="str">
        <f t="shared" si="123"/>
        <v>Jan</v>
      </c>
      <c r="AE2659" s="12" t="str">
        <f t="shared" si="124"/>
        <v>Q1</v>
      </c>
      <c r="AF2659" s="12" t="str">
        <f t="shared" si="125"/>
        <v>2025-Jan</v>
      </c>
      <c r="AG2659" s="12">
        <f>COUNTIF(C:C,Table1[[#This Row],[Customer_ID]])</f>
        <v>4</v>
      </c>
      <c r="AH2659" s="18" t="e">
        <f>IF([1]!Table1[[#This Row],[Customer_order_count]] &gt;= 10,"FREQUENT",IF([1]!Table1[[#This Row],[Customer_order_count]] &lt;= 10,"REGULAR","OCASSIONAL"))</f>
        <v>#REF!</v>
      </c>
    </row>
    <row r="2660" spans="1:34" x14ac:dyDescent="0.25">
      <c r="A2660" s="1" t="s">
        <v>3517</v>
      </c>
      <c r="B2660" s="2">
        <v>45726</v>
      </c>
      <c r="C2660" s="3" t="s">
        <v>412</v>
      </c>
      <c r="D2660" s="4" t="s">
        <v>335</v>
      </c>
      <c r="E2660" s="4" t="s">
        <v>16</v>
      </c>
      <c r="F2660" s="5">
        <v>58</v>
      </c>
      <c r="G2660" s="3" t="s">
        <v>317</v>
      </c>
      <c r="H2660" s="3" t="s">
        <v>5</v>
      </c>
      <c r="I2660" s="3" t="s">
        <v>186</v>
      </c>
      <c r="J2660" s="3" t="s">
        <v>187</v>
      </c>
      <c r="K2660" s="3" t="s">
        <v>91</v>
      </c>
      <c r="L2660" s="5">
        <v>3</v>
      </c>
      <c r="M2660" s="5">
        <v>12000</v>
      </c>
      <c r="N2660" s="6">
        <v>0.15</v>
      </c>
      <c r="O2660" s="5">
        <v>30600</v>
      </c>
      <c r="P2660" s="5">
        <v>27000</v>
      </c>
      <c r="Q2660" s="5">
        <f>Table1[[#This Row],[Sales]]-Table1[[#This Row],[Cost]]</f>
        <v>3600</v>
      </c>
      <c r="R2660" s="3" t="s">
        <v>17</v>
      </c>
      <c r="S2660" s="3" t="s">
        <v>10</v>
      </c>
      <c r="T2660" s="3" t="s">
        <v>18</v>
      </c>
      <c r="U2660" s="3" t="s">
        <v>27</v>
      </c>
      <c r="V2660" s="6">
        <f>Table1[[#This Row],[Profit]]/Table1[[#This Row],[Sales]]</f>
        <v>0.11764705882352941</v>
      </c>
      <c r="W2660" s="3">
        <f>[1]!Table1[[#This Row],[Sales]]-[1]!Table1[[#This Row],[Cost]]-[1]!Table1[[#This Row],[Profit]]</f>
        <v>0</v>
      </c>
      <c r="X2660" s="3">
        <f>[1]!Table1[[#This Row],[Quantity]]*[1]!Table1[[#This Row],[Unit_Price]]</f>
        <v>36000</v>
      </c>
      <c r="Y2660" s="7">
        <f>[1]!Table1[[#This Row],[Gross_Sales]]*[1]!Table1[[#This Row],[Discount]]</f>
        <v>5400</v>
      </c>
      <c r="Z2660" s="8">
        <f>[1]!Table1[[#This Row],[Gross_Sales]]*[1]!Table1[[#This Row],[Discount_amount]]</f>
        <v>194400000</v>
      </c>
      <c r="AA2660" s="6">
        <f>IFERROR([1]!Table1[[#This Row],[Profit]]/[1]!Table1[[#This Row],[Sales]],0)</f>
        <v>0.11764705882352941</v>
      </c>
      <c r="AB2660" s="3">
        <f>YEAR([1]!Table1[[#This Row],[Order_Date]])</f>
        <v>2025</v>
      </c>
      <c r="AC2660" s="3">
        <f>MONTH([1]!Table1[[#This Row],[Order_Date]])</f>
        <v>3</v>
      </c>
      <c r="AD2660" s="3" t="str">
        <f t="shared" si="123"/>
        <v>Mar</v>
      </c>
      <c r="AE2660" s="3" t="str">
        <f t="shared" si="124"/>
        <v>Q1</v>
      </c>
      <c r="AF2660" s="3" t="str">
        <f t="shared" si="125"/>
        <v>2025-Mar</v>
      </c>
      <c r="AG2660" s="3">
        <f>COUNTIF(C:C,Table1[[#This Row],[Customer_ID]])</f>
        <v>12</v>
      </c>
      <c r="AH2660" s="9" t="e">
        <f>IF([1]!Table1[[#This Row],[Customer_order_count]] &gt;= 10,"FREQUENT",IF([1]!Table1[[#This Row],[Customer_order_count]] &lt;= 10,"REGULAR","OCASSIONAL"))</f>
        <v>#REF!</v>
      </c>
    </row>
    <row r="2661" spans="1:34" x14ac:dyDescent="0.25">
      <c r="A2661" s="10" t="s">
        <v>3518</v>
      </c>
      <c r="B2661" s="11">
        <v>45487</v>
      </c>
      <c r="C2661" s="12" t="s">
        <v>428</v>
      </c>
      <c r="D2661" s="12" t="s">
        <v>36</v>
      </c>
      <c r="E2661" s="12" t="s">
        <v>3</v>
      </c>
      <c r="F2661" s="12">
        <v>45</v>
      </c>
      <c r="G2661" s="12" t="s">
        <v>275</v>
      </c>
      <c r="H2661" s="12" t="s">
        <v>276</v>
      </c>
      <c r="I2661" s="12" t="s">
        <v>95</v>
      </c>
      <c r="J2661" s="12" t="s">
        <v>96</v>
      </c>
      <c r="K2661" s="12" t="s">
        <v>46</v>
      </c>
      <c r="L2661" s="12">
        <v>1</v>
      </c>
      <c r="M2661" s="12">
        <v>600</v>
      </c>
      <c r="N2661" s="12">
        <v>0.1</v>
      </c>
      <c r="O2661" s="12">
        <v>0</v>
      </c>
      <c r="P2661" s="12">
        <v>380</v>
      </c>
      <c r="Q2661" s="5">
        <f>Table1[[#This Row],[Sales]]-Table1[[#This Row],[Cost]]</f>
        <v>-380</v>
      </c>
      <c r="R2661" s="12" t="s">
        <v>26</v>
      </c>
      <c r="S2661" s="12" t="s">
        <v>291</v>
      </c>
      <c r="T2661" s="12" t="s">
        <v>33</v>
      </c>
      <c r="U2661" s="12" t="s">
        <v>27</v>
      </c>
      <c r="V2661" s="3" t="e">
        <f>Table1[[#This Row],[Profit]]/Table1[[#This Row],[Sales]]</f>
        <v>#DIV/0!</v>
      </c>
      <c r="W2661" s="12">
        <f>[1]!Table1[[#This Row],[Sales]]-[1]!Table1[[#This Row],[Cost]]-[1]!Table1[[#This Row],[Profit]]</f>
        <v>-380</v>
      </c>
      <c r="X2661" s="12">
        <f>[1]!Table1[[#This Row],[Quantity]]*[1]!Table1[[#This Row],[Unit_Price]]</f>
        <v>600</v>
      </c>
      <c r="Y2661" s="12">
        <f>[1]!Table1[[#This Row],[Gross_Sales]]*[1]!Table1[[#This Row],[Discount]]</f>
        <v>60</v>
      </c>
      <c r="Z2661" s="12">
        <f>[1]!Table1[[#This Row],[Gross_Sales]]*[1]!Table1[[#This Row],[Discount_amount]]</f>
        <v>36000</v>
      </c>
      <c r="AA2661" s="12">
        <f>IFERROR([1]!Table1[[#This Row],[Profit]]/[1]!Table1[[#This Row],[Sales]],0)</f>
        <v>0</v>
      </c>
      <c r="AB2661" s="12">
        <f>YEAR([1]!Table1[[#This Row],[Order_Date]])</f>
        <v>2024</v>
      </c>
      <c r="AC2661" s="12">
        <f>MONTH([1]!Table1[[#This Row],[Order_Date]])</f>
        <v>7</v>
      </c>
      <c r="AD2661" s="12" t="str">
        <f t="shared" si="123"/>
        <v>Jul</v>
      </c>
      <c r="AE2661" s="12" t="str">
        <f t="shared" si="124"/>
        <v>Q3</v>
      </c>
      <c r="AF2661" s="12" t="str">
        <f t="shared" si="125"/>
        <v>2024-Jul</v>
      </c>
      <c r="AG2661" s="12">
        <f>COUNTIF(C:C,Table1[[#This Row],[Customer_ID]])</f>
        <v>6</v>
      </c>
      <c r="AH2661" s="18" t="e">
        <f>IF([1]!Table1[[#This Row],[Customer_order_count]] &gt;= 10,"FREQUENT",IF([1]!Table1[[#This Row],[Customer_order_count]] &lt;= 10,"REGULAR","OCASSIONAL"))</f>
        <v>#REF!</v>
      </c>
    </row>
    <row r="2662" spans="1:34" x14ac:dyDescent="0.25">
      <c r="A2662" s="1" t="s">
        <v>3519</v>
      </c>
      <c r="B2662" s="2">
        <v>45302</v>
      </c>
      <c r="C2662" s="3" t="s">
        <v>3303</v>
      </c>
      <c r="D2662" s="4" t="s">
        <v>2444</v>
      </c>
      <c r="E2662" s="4" t="s">
        <v>16</v>
      </c>
      <c r="F2662" s="5">
        <v>26</v>
      </c>
      <c r="G2662" s="3" t="s">
        <v>263</v>
      </c>
      <c r="H2662" s="3" t="s">
        <v>5</v>
      </c>
      <c r="I2662" s="3" t="s">
        <v>186</v>
      </c>
      <c r="J2662" s="3" t="s">
        <v>187</v>
      </c>
      <c r="K2662" s="3" t="s">
        <v>91</v>
      </c>
      <c r="L2662" s="5">
        <v>1</v>
      </c>
      <c r="M2662" s="5">
        <v>12000</v>
      </c>
      <c r="N2662" s="6">
        <v>0</v>
      </c>
      <c r="O2662" s="5">
        <v>12000</v>
      </c>
      <c r="P2662" s="5">
        <v>9000</v>
      </c>
      <c r="Q2662" s="5">
        <f>Table1[[#This Row],[Sales]]-Table1[[#This Row],[Cost]]</f>
        <v>3000</v>
      </c>
      <c r="R2662" s="3" t="s">
        <v>17</v>
      </c>
      <c r="S2662" s="3" t="s">
        <v>10</v>
      </c>
      <c r="T2662" s="3" t="s">
        <v>18</v>
      </c>
      <c r="U2662" s="3" t="s">
        <v>12</v>
      </c>
      <c r="V2662" s="6">
        <f>Table1[[#This Row],[Profit]]/Table1[[#This Row],[Sales]]</f>
        <v>0.25</v>
      </c>
      <c r="W2662" s="3">
        <f>[1]!Table1[[#This Row],[Sales]]-[1]!Table1[[#This Row],[Cost]]-[1]!Table1[[#This Row],[Profit]]</f>
        <v>0</v>
      </c>
      <c r="X2662" s="3">
        <f>[1]!Table1[[#This Row],[Quantity]]*[1]!Table1[[#This Row],[Unit_Price]]</f>
        <v>12000</v>
      </c>
      <c r="Y2662" s="7">
        <f>[1]!Table1[[#This Row],[Gross_Sales]]*[1]!Table1[[#This Row],[Discount]]</f>
        <v>0</v>
      </c>
      <c r="Z2662" s="8">
        <f>[1]!Table1[[#This Row],[Gross_Sales]]*[1]!Table1[[#This Row],[Discount_amount]]</f>
        <v>0</v>
      </c>
      <c r="AA2662" s="6">
        <f>IFERROR([1]!Table1[[#This Row],[Profit]]/[1]!Table1[[#This Row],[Sales]],0)</f>
        <v>0.25</v>
      </c>
      <c r="AB2662" s="3">
        <f>YEAR([1]!Table1[[#This Row],[Order_Date]])</f>
        <v>2024</v>
      </c>
      <c r="AC2662" s="3">
        <f>MONTH([1]!Table1[[#This Row],[Order_Date]])</f>
        <v>1</v>
      </c>
      <c r="AD2662" s="3" t="str">
        <f t="shared" si="123"/>
        <v>Jan</v>
      </c>
      <c r="AE2662" s="3" t="str">
        <f t="shared" si="124"/>
        <v>Q1</v>
      </c>
      <c r="AF2662" s="3" t="str">
        <f t="shared" si="125"/>
        <v>2024-Jan</v>
      </c>
      <c r="AG2662" s="3">
        <f>COUNTIF(C:C,Table1[[#This Row],[Customer_ID]])</f>
        <v>3</v>
      </c>
      <c r="AH2662" s="9" t="e">
        <f>IF([1]!Table1[[#This Row],[Customer_order_count]] &gt;= 10,"FREQUENT",IF([1]!Table1[[#This Row],[Customer_order_count]] &lt;= 10,"REGULAR","OCASSIONAL"))</f>
        <v>#REF!</v>
      </c>
    </row>
    <row r="2663" spans="1:34" x14ac:dyDescent="0.25">
      <c r="A2663" s="10" t="s">
        <v>3520</v>
      </c>
      <c r="B2663" s="11">
        <v>45297</v>
      </c>
      <c r="C2663" s="12" t="s">
        <v>511</v>
      </c>
      <c r="D2663" s="13" t="s">
        <v>101</v>
      </c>
      <c r="E2663" s="13" t="s">
        <v>3</v>
      </c>
      <c r="F2663" s="14">
        <v>55</v>
      </c>
      <c r="G2663" s="12" t="s">
        <v>407</v>
      </c>
      <c r="H2663" s="12" t="s">
        <v>285</v>
      </c>
      <c r="I2663" s="12" t="s">
        <v>81</v>
      </c>
      <c r="J2663" s="12" t="s">
        <v>82</v>
      </c>
      <c r="K2663" s="12" t="s">
        <v>58</v>
      </c>
      <c r="L2663" s="14">
        <v>3</v>
      </c>
      <c r="M2663" s="14">
        <v>3500</v>
      </c>
      <c r="N2663" s="15">
        <v>0.1</v>
      </c>
      <c r="O2663" s="14">
        <v>9450</v>
      </c>
      <c r="P2663" s="14">
        <v>7500</v>
      </c>
      <c r="Q2663" s="5">
        <f>Table1[[#This Row],[Sales]]-Table1[[#This Row],[Cost]]</f>
        <v>1950</v>
      </c>
      <c r="R2663" s="12" t="s">
        <v>26</v>
      </c>
      <c r="S2663" s="12" t="s">
        <v>10</v>
      </c>
      <c r="T2663" s="12" t="s">
        <v>18</v>
      </c>
      <c r="U2663" s="12" t="s">
        <v>27</v>
      </c>
      <c r="V2663" s="6">
        <f>Table1[[#This Row],[Profit]]/Table1[[#This Row],[Sales]]</f>
        <v>0.20634920634920634</v>
      </c>
      <c r="W2663" s="12">
        <f>[1]!Table1[[#This Row],[Sales]]-[1]!Table1[[#This Row],[Cost]]-[1]!Table1[[#This Row],[Profit]]</f>
        <v>0</v>
      </c>
      <c r="X2663" s="12">
        <f>[1]!Table1[[#This Row],[Quantity]]*[1]!Table1[[#This Row],[Unit_Price]]</f>
        <v>10500</v>
      </c>
      <c r="Y2663" s="16">
        <f>[1]!Table1[[#This Row],[Gross_Sales]]*[1]!Table1[[#This Row],[Discount]]</f>
        <v>1050</v>
      </c>
      <c r="Z2663" s="17">
        <f>[1]!Table1[[#This Row],[Gross_Sales]]*[1]!Table1[[#This Row],[Discount_amount]]</f>
        <v>11025000</v>
      </c>
      <c r="AA2663" s="15">
        <f>IFERROR([1]!Table1[[#This Row],[Profit]]/[1]!Table1[[#This Row],[Sales]],0)</f>
        <v>0.20634920634920634</v>
      </c>
      <c r="AB2663" s="12">
        <f>YEAR([1]!Table1[[#This Row],[Order_Date]])</f>
        <v>2024</v>
      </c>
      <c r="AC2663" s="12">
        <f>MONTH([1]!Table1[[#This Row],[Order_Date]])</f>
        <v>1</v>
      </c>
      <c r="AD2663" s="12" t="str">
        <f t="shared" si="123"/>
        <v>Jan</v>
      </c>
      <c r="AE2663" s="12" t="str">
        <f t="shared" si="124"/>
        <v>Q1</v>
      </c>
      <c r="AF2663" s="12" t="str">
        <f t="shared" si="125"/>
        <v>2024-Jan</v>
      </c>
      <c r="AG2663" s="12">
        <f>COUNTIF(C:C,Table1[[#This Row],[Customer_ID]])</f>
        <v>9</v>
      </c>
      <c r="AH2663" s="18" t="e">
        <f>IF([1]!Table1[[#This Row],[Customer_order_count]] &gt;= 10,"FREQUENT",IF([1]!Table1[[#This Row],[Customer_order_count]] &lt;= 10,"REGULAR","OCASSIONAL"))</f>
        <v>#REF!</v>
      </c>
    </row>
    <row r="2664" spans="1:34" x14ac:dyDescent="0.25">
      <c r="A2664" s="1" t="s">
        <v>209</v>
      </c>
      <c r="B2664" s="2">
        <v>45669</v>
      </c>
      <c r="C2664" s="3" t="s">
        <v>35</v>
      </c>
      <c r="D2664" s="4" t="s">
        <v>36</v>
      </c>
      <c r="E2664" s="4" t="s">
        <v>16</v>
      </c>
      <c r="F2664" s="5">
        <v>27</v>
      </c>
      <c r="G2664" s="3" t="s">
        <v>4</v>
      </c>
      <c r="H2664" s="3" t="s">
        <v>5</v>
      </c>
      <c r="I2664" s="3" t="s">
        <v>37</v>
      </c>
      <c r="J2664" s="3" t="s">
        <v>38</v>
      </c>
      <c r="K2664" s="3" t="s">
        <v>39</v>
      </c>
      <c r="L2664" s="5">
        <v>1</v>
      </c>
      <c r="M2664" s="5">
        <v>900</v>
      </c>
      <c r="N2664" s="6">
        <v>0.05</v>
      </c>
      <c r="O2664" s="5">
        <v>855</v>
      </c>
      <c r="P2664" s="5">
        <v>550</v>
      </c>
      <c r="Q2664" s="5">
        <f>Table1[[#This Row],[Sales]]-Table1[[#This Row],[Cost]]</f>
        <v>305</v>
      </c>
      <c r="R2664" s="3" t="s">
        <v>17</v>
      </c>
      <c r="S2664" s="3" t="s">
        <v>10</v>
      </c>
      <c r="T2664" s="3" t="s">
        <v>18</v>
      </c>
      <c r="U2664" s="3" t="s">
        <v>19</v>
      </c>
      <c r="V2664" s="6">
        <f>Table1[[#This Row],[Profit]]/Table1[[#This Row],[Sales]]</f>
        <v>0.35672514619883039</v>
      </c>
      <c r="W2664" s="3">
        <f>[1]!Table1[[#This Row],[Sales]]-[1]!Table1[[#This Row],[Cost]]-[1]!Table1[[#This Row],[Profit]]</f>
        <v>0</v>
      </c>
      <c r="X2664" s="3">
        <f>[1]!Table1[[#This Row],[Quantity]]*[1]!Table1[[#This Row],[Unit_Price]]</f>
        <v>900</v>
      </c>
      <c r="Y2664" s="7">
        <f>[1]!Table1[[#This Row],[Gross_Sales]]*[1]!Table1[[#This Row],[Discount]]</f>
        <v>45</v>
      </c>
      <c r="Z2664" s="8">
        <f>[1]!Table1[[#This Row],[Gross_Sales]]*[1]!Table1[[#This Row],[Discount_amount]]</f>
        <v>40500</v>
      </c>
      <c r="AA2664" s="6">
        <f>IFERROR([1]!Table1[[#This Row],[Profit]]/[1]!Table1[[#This Row],[Sales]],0)</f>
        <v>0.35672514619883039</v>
      </c>
      <c r="AB2664" s="3">
        <f>YEAR([1]!Table1[[#This Row],[Order_Date]])</f>
        <v>2025</v>
      </c>
      <c r="AC2664" s="3">
        <f>MONTH([1]!Table1[[#This Row],[Order_Date]])</f>
        <v>1</v>
      </c>
      <c r="AD2664" s="3" t="str">
        <f t="shared" si="123"/>
        <v>Jan</v>
      </c>
      <c r="AE2664" s="3" t="str">
        <f t="shared" si="124"/>
        <v>Q1</v>
      </c>
      <c r="AF2664" s="3" t="str">
        <f t="shared" si="125"/>
        <v>2025-Jan</v>
      </c>
      <c r="AG2664" s="3">
        <f>COUNTIF(C:C,Table1[[#This Row],[Customer_ID]])</f>
        <v>6</v>
      </c>
      <c r="AH2664" s="9" t="e">
        <f>IF([1]!Table1[[#This Row],[Customer_order_count]] &gt;= 10,"FREQUENT",IF([1]!Table1[[#This Row],[Customer_order_count]] &lt;= 10,"REGULAR","OCASSIONAL"))</f>
        <v>#REF!</v>
      </c>
    </row>
    <row r="2665" spans="1:34" x14ac:dyDescent="0.25">
      <c r="A2665" s="10" t="s">
        <v>3521</v>
      </c>
      <c r="B2665" s="11">
        <v>45571</v>
      </c>
      <c r="C2665" s="12" t="s">
        <v>1195</v>
      </c>
      <c r="D2665" s="13" t="s">
        <v>335</v>
      </c>
      <c r="E2665" s="13" t="s">
        <v>3</v>
      </c>
      <c r="F2665" s="14">
        <v>21</v>
      </c>
      <c r="G2665" s="12" t="s">
        <v>269</v>
      </c>
      <c r="H2665" s="12" t="s">
        <v>270</v>
      </c>
      <c r="I2665" s="12" t="s">
        <v>102</v>
      </c>
      <c r="J2665" s="12" t="s">
        <v>103</v>
      </c>
      <c r="K2665" s="12" t="s">
        <v>25</v>
      </c>
      <c r="L2665" s="14">
        <v>2</v>
      </c>
      <c r="M2665" s="14">
        <v>28000</v>
      </c>
      <c r="N2665" s="15">
        <v>0.15</v>
      </c>
      <c r="O2665" s="14">
        <v>47600</v>
      </c>
      <c r="P2665" s="14">
        <v>42000</v>
      </c>
      <c r="Q2665" s="5">
        <f>Table1[[#This Row],[Sales]]-Table1[[#This Row],[Cost]]</f>
        <v>5600</v>
      </c>
      <c r="R2665" s="12" t="s">
        <v>17</v>
      </c>
      <c r="S2665" s="12" t="s">
        <v>10</v>
      </c>
      <c r="T2665" s="12" t="s">
        <v>40</v>
      </c>
      <c r="U2665" s="12" t="s">
        <v>27</v>
      </c>
      <c r="V2665" s="6">
        <f>Table1[[#This Row],[Profit]]/Table1[[#This Row],[Sales]]</f>
        <v>0.11764705882352941</v>
      </c>
      <c r="W2665" s="12">
        <f>[1]!Table1[[#This Row],[Sales]]-[1]!Table1[[#This Row],[Cost]]-[1]!Table1[[#This Row],[Profit]]</f>
        <v>0</v>
      </c>
      <c r="X2665" s="12">
        <f>[1]!Table1[[#This Row],[Quantity]]*[1]!Table1[[#This Row],[Unit_Price]]</f>
        <v>56000</v>
      </c>
      <c r="Y2665" s="16">
        <f>[1]!Table1[[#This Row],[Gross_Sales]]*[1]!Table1[[#This Row],[Discount]]</f>
        <v>8400</v>
      </c>
      <c r="Z2665" s="17">
        <f>[1]!Table1[[#This Row],[Gross_Sales]]*[1]!Table1[[#This Row],[Discount_amount]]</f>
        <v>470400000</v>
      </c>
      <c r="AA2665" s="15">
        <f>IFERROR([1]!Table1[[#This Row],[Profit]]/[1]!Table1[[#This Row],[Sales]],0)</f>
        <v>0.11764705882352941</v>
      </c>
      <c r="AB2665" s="12">
        <f>YEAR([1]!Table1[[#This Row],[Order_Date]])</f>
        <v>2024</v>
      </c>
      <c r="AC2665" s="12">
        <f>MONTH([1]!Table1[[#This Row],[Order_Date]])</f>
        <v>10</v>
      </c>
      <c r="AD2665" s="12" t="str">
        <f t="shared" si="123"/>
        <v>Oct</v>
      </c>
      <c r="AE2665" s="12" t="str">
        <f t="shared" si="124"/>
        <v>Q4</v>
      </c>
      <c r="AF2665" s="12" t="str">
        <f t="shared" si="125"/>
        <v>2024-Oct</v>
      </c>
      <c r="AG2665" s="12">
        <f>COUNTIF(C:C,Table1[[#This Row],[Customer_ID]])</f>
        <v>3</v>
      </c>
      <c r="AH2665" s="18" t="e">
        <f>IF([1]!Table1[[#This Row],[Customer_order_count]] &gt;= 10,"FREQUENT",IF([1]!Table1[[#This Row],[Customer_order_count]] &lt;= 10,"REGULAR","OCASSIONAL"))</f>
        <v>#REF!</v>
      </c>
    </row>
    <row r="2666" spans="1:34" x14ac:dyDescent="0.25">
      <c r="A2666" s="1" t="s">
        <v>3522</v>
      </c>
      <c r="B2666" s="2">
        <v>45699</v>
      </c>
      <c r="C2666" s="3" t="s">
        <v>2916</v>
      </c>
      <c r="D2666" s="4" t="s">
        <v>1503</v>
      </c>
      <c r="E2666" s="4" t="s">
        <v>16</v>
      </c>
      <c r="F2666" s="5">
        <v>31</v>
      </c>
      <c r="G2666" s="3" t="s">
        <v>312</v>
      </c>
      <c r="H2666" s="3" t="s">
        <v>276</v>
      </c>
      <c r="I2666" s="3" t="s">
        <v>102</v>
      </c>
      <c r="J2666" s="3" t="s">
        <v>103</v>
      </c>
      <c r="K2666" s="3" t="s">
        <v>25</v>
      </c>
      <c r="L2666" s="5">
        <v>1</v>
      </c>
      <c r="M2666" s="5">
        <v>28000</v>
      </c>
      <c r="N2666" s="6">
        <v>0.1</v>
      </c>
      <c r="O2666" s="5">
        <v>25200</v>
      </c>
      <c r="P2666" s="5">
        <v>21000</v>
      </c>
      <c r="Q2666" s="5">
        <f>Table1[[#This Row],[Sales]]-Table1[[#This Row],[Cost]]</f>
        <v>4200</v>
      </c>
      <c r="R2666" s="3" t="s">
        <v>98</v>
      </c>
      <c r="S2666" s="3" t="s">
        <v>10</v>
      </c>
      <c r="T2666" s="3" t="s">
        <v>18</v>
      </c>
      <c r="U2666" s="3" t="s">
        <v>12</v>
      </c>
      <c r="V2666" s="6">
        <f>Table1[[#This Row],[Profit]]/Table1[[#This Row],[Sales]]</f>
        <v>0.16666666666666666</v>
      </c>
      <c r="W2666" s="3">
        <f>[1]!Table1[[#This Row],[Sales]]-[1]!Table1[[#This Row],[Cost]]-[1]!Table1[[#This Row],[Profit]]</f>
        <v>0</v>
      </c>
      <c r="X2666" s="3">
        <f>[1]!Table1[[#This Row],[Quantity]]*[1]!Table1[[#This Row],[Unit_Price]]</f>
        <v>28000</v>
      </c>
      <c r="Y2666" s="7">
        <f>[1]!Table1[[#This Row],[Gross_Sales]]*[1]!Table1[[#This Row],[Discount]]</f>
        <v>2800</v>
      </c>
      <c r="Z2666" s="8">
        <f>[1]!Table1[[#This Row],[Gross_Sales]]*[1]!Table1[[#This Row],[Discount_amount]]</f>
        <v>78400000</v>
      </c>
      <c r="AA2666" s="6">
        <f>IFERROR([1]!Table1[[#This Row],[Profit]]/[1]!Table1[[#This Row],[Sales]],0)</f>
        <v>0.16666666666666666</v>
      </c>
      <c r="AB2666" s="3">
        <f>YEAR([1]!Table1[[#This Row],[Order_Date]])</f>
        <v>2025</v>
      </c>
      <c r="AC2666" s="3">
        <f>MONTH([1]!Table1[[#This Row],[Order_Date]])</f>
        <v>2</v>
      </c>
      <c r="AD2666" s="3" t="str">
        <f t="shared" si="123"/>
        <v>Feb</v>
      </c>
      <c r="AE2666" s="3" t="str">
        <f t="shared" si="124"/>
        <v>Q1</v>
      </c>
      <c r="AF2666" s="3" t="str">
        <f t="shared" si="125"/>
        <v>2025-Feb</v>
      </c>
      <c r="AG2666" s="3">
        <f>COUNTIF(C:C,Table1[[#This Row],[Customer_ID]])</f>
        <v>5</v>
      </c>
      <c r="AH2666" s="9" t="e">
        <f>IF([1]!Table1[[#This Row],[Customer_order_count]] &gt;= 10,"FREQUENT",IF([1]!Table1[[#This Row],[Customer_order_count]] &lt;= 10,"REGULAR","OCASSIONAL"))</f>
        <v>#REF!</v>
      </c>
    </row>
    <row r="2667" spans="1:34" x14ac:dyDescent="0.25">
      <c r="A2667" s="10" t="s">
        <v>3523</v>
      </c>
      <c r="B2667" s="11">
        <v>45572</v>
      </c>
      <c r="C2667" s="12" t="s">
        <v>1640</v>
      </c>
      <c r="D2667" s="13" t="s">
        <v>731</v>
      </c>
      <c r="E2667" s="13" t="s">
        <v>3</v>
      </c>
      <c r="F2667" s="14">
        <v>41</v>
      </c>
      <c r="G2667" s="12" t="s">
        <v>339</v>
      </c>
      <c r="H2667" s="12" t="s">
        <v>285</v>
      </c>
      <c r="I2667" s="12" t="s">
        <v>51</v>
      </c>
      <c r="J2667" s="12" t="s">
        <v>52</v>
      </c>
      <c r="K2667" s="12" t="s">
        <v>8</v>
      </c>
      <c r="L2667" s="14">
        <v>1</v>
      </c>
      <c r="M2667" s="14">
        <v>4500</v>
      </c>
      <c r="N2667" s="15">
        <v>0.1</v>
      </c>
      <c r="O2667" s="14">
        <v>4050</v>
      </c>
      <c r="P2667" s="14">
        <v>3200</v>
      </c>
      <c r="Q2667" s="5">
        <f>Table1[[#This Row],[Sales]]-Table1[[#This Row],[Cost]]</f>
        <v>850</v>
      </c>
      <c r="R2667" s="12" t="s">
        <v>26</v>
      </c>
      <c r="S2667" s="12" t="s">
        <v>10</v>
      </c>
      <c r="T2667" s="12" t="s">
        <v>40</v>
      </c>
      <c r="U2667" s="12" t="s">
        <v>12</v>
      </c>
      <c r="V2667" s="6">
        <f>Table1[[#This Row],[Profit]]/Table1[[#This Row],[Sales]]</f>
        <v>0.20987654320987653</v>
      </c>
      <c r="W2667" s="12">
        <f>[1]!Table1[[#This Row],[Sales]]-[1]!Table1[[#This Row],[Cost]]-[1]!Table1[[#This Row],[Profit]]</f>
        <v>0</v>
      </c>
      <c r="X2667" s="12">
        <f>[1]!Table1[[#This Row],[Quantity]]*[1]!Table1[[#This Row],[Unit_Price]]</f>
        <v>4500</v>
      </c>
      <c r="Y2667" s="16">
        <f>[1]!Table1[[#This Row],[Gross_Sales]]*[1]!Table1[[#This Row],[Discount]]</f>
        <v>450</v>
      </c>
      <c r="Z2667" s="17">
        <f>[1]!Table1[[#This Row],[Gross_Sales]]*[1]!Table1[[#This Row],[Discount_amount]]</f>
        <v>2025000</v>
      </c>
      <c r="AA2667" s="15">
        <f>IFERROR([1]!Table1[[#This Row],[Profit]]/[1]!Table1[[#This Row],[Sales]],0)</f>
        <v>0.20987654320987653</v>
      </c>
      <c r="AB2667" s="12">
        <f>YEAR([1]!Table1[[#This Row],[Order_Date]])</f>
        <v>2024</v>
      </c>
      <c r="AC2667" s="12">
        <f>MONTH([1]!Table1[[#This Row],[Order_Date]])</f>
        <v>10</v>
      </c>
      <c r="AD2667" s="12" t="str">
        <f t="shared" si="123"/>
        <v>Oct</v>
      </c>
      <c r="AE2667" s="12" t="str">
        <f t="shared" si="124"/>
        <v>Q4</v>
      </c>
      <c r="AF2667" s="12" t="str">
        <f t="shared" si="125"/>
        <v>2024-Oct</v>
      </c>
      <c r="AG2667" s="12">
        <f>COUNTIF(C:C,Table1[[#This Row],[Customer_ID]])</f>
        <v>10</v>
      </c>
      <c r="AH2667" s="18" t="e">
        <f>IF([1]!Table1[[#This Row],[Customer_order_count]] &gt;= 10,"FREQUENT",IF([1]!Table1[[#This Row],[Customer_order_count]] &lt;= 10,"REGULAR","OCASSIONAL"))</f>
        <v>#REF!</v>
      </c>
    </row>
    <row r="2668" spans="1:34" x14ac:dyDescent="0.25">
      <c r="A2668" s="1" t="s">
        <v>3524</v>
      </c>
      <c r="B2668" s="2">
        <v>45323</v>
      </c>
      <c r="C2668" s="3" t="s">
        <v>1576</v>
      </c>
      <c r="D2668" s="3" t="s">
        <v>1577</v>
      </c>
      <c r="E2668" s="3" t="s">
        <v>16</v>
      </c>
      <c r="F2668" s="3">
        <v>36</v>
      </c>
      <c r="G2668" s="3" t="s">
        <v>284</v>
      </c>
      <c r="H2668" s="3" t="s">
        <v>285</v>
      </c>
      <c r="I2668" s="3" t="s">
        <v>109</v>
      </c>
      <c r="J2668" s="3" t="s">
        <v>110</v>
      </c>
      <c r="K2668" s="3" t="s">
        <v>8</v>
      </c>
      <c r="L2668" s="3">
        <v>1</v>
      </c>
      <c r="M2668" s="3">
        <v>4000</v>
      </c>
      <c r="N2668" s="3">
        <v>0.05</v>
      </c>
      <c r="O2668" s="3">
        <v>3800</v>
      </c>
      <c r="P2668" s="3">
        <v>2900</v>
      </c>
      <c r="Q2668" s="5">
        <f>Table1[[#This Row],[Sales]]-Table1[[#This Row],[Cost]]</f>
        <v>900</v>
      </c>
      <c r="R2668" s="3" t="s">
        <v>77</v>
      </c>
      <c r="S2668" s="3" t="s">
        <v>287</v>
      </c>
      <c r="T2668" s="3" t="s">
        <v>18</v>
      </c>
      <c r="U2668" s="3" t="s">
        <v>12</v>
      </c>
      <c r="V2668" s="6">
        <f>Table1[[#This Row],[Profit]]/Table1[[#This Row],[Sales]]</f>
        <v>0.23684210526315788</v>
      </c>
      <c r="W2668" s="3">
        <f>[1]!Table1[[#This Row],[Sales]]-[1]!Table1[[#This Row],[Cost]]-[1]!Table1[[#This Row],[Profit]]</f>
        <v>-5800</v>
      </c>
      <c r="X2668" s="3">
        <f>[1]!Table1[[#This Row],[Quantity]]*[1]!Table1[[#This Row],[Unit_Price]]</f>
        <v>4000</v>
      </c>
      <c r="Y2668" s="3">
        <f>[1]!Table1[[#This Row],[Gross_Sales]]*[1]!Table1[[#This Row],[Discount]]</f>
        <v>200</v>
      </c>
      <c r="Z2668" s="3">
        <f>[1]!Table1[[#This Row],[Gross_Sales]]*[1]!Table1[[#This Row],[Discount_amount]]</f>
        <v>800000</v>
      </c>
      <c r="AA2668" s="3">
        <f>IFERROR([1]!Table1[[#This Row],[Profit]]/[1]!Table1[[#This Row],[Sales]],0)</f>
        <v>0.23684210526315788</v>
      </c>
      <c r="AB2668" s="3">
        <f>YEAR([1]!Table1[[#This Row],[Order_Date]])</f>
        <v>2024</v>
      </c>
      <c r="AC2668" s="3">
        <f>MONTH([1]!Table1[[#This Row],[Order_Date]])</f>
        <v>2</v>
      </c>
      <c r="AD2668" s="3" t="str">
        <f t="shared" si="123"/>
        <v>Feb</v>
      </c>
      <c r="AE2668" s="3" t="str">
        <f t="shared" si="124"/>
        <v>Q1</v>
      </c>
      <c r="AF2668" s="3" t="str">
        <f t="shared" si="125"/>
        <v>2024-Feb</v>
      </c>
      <c r="AG2668" s="3">
        <f>COUNTIF(C:C,Table1[[#This Row],[Customer_ID]])</f>
        <v>7</v>
      </c>
      <c r="AH2668" s="9" t="e">
        <f>IF([1]!Table1[[#This Row],[Customer_order_count]] &gt;= 10,"FREQUENT",IF([1]!Table1[[#This Row],[Customer_order_count]] &lt;= 10,"REGULAR","OCASSIONAL"))</f>
        <v>#REF!</v>
      </c>
    </row>
    <row r="2669" spans="1:34" x14ac:dyDescent="0.25">
      <c r="A2669" s="10" t="s">
        <v>3525</v>
      </c>
      <c r="B2669" s="11">
        <v>45939</v>
      </c>
      <c r="C2669" s="12" t="s">
        <v>802</v>
      </c>
      <c r="D2669" s="13" t="s">
        <v>803</v>
      </c>
      <c r="E2669" s="13" t="s">
        <v>3</v>
      </c>
      <c r="F2669" s="14">
        <v>37</v>
      </c>
      <c r="G2669" s="12" t="s">
        <v>275</v>
      </c>
      <c r="H2669" s="12" t="s">
        <v>276</v>
      </c>
      <c r="I2669" s="12" t="s">
        <v>74</v>
      </c>
      <c r="J2669" s="12" t="s">
        <v>75</v>
      </c>
      <c r="K2669" s="12" t="s">
        <v>76</v>
      </c>
      <c r="L2669" s="14">
        <v>2</v>
      </c>
      <c r="M2669" s="14">
        <v>550</v>
      </c>
      <c r="N2669" s="15">
        <v>0.1</v>
      </c>
      <c r="O2669" s="14">
        <v>990</v>
      </c>
      <c r="P2669" s="14">
        <v>900</v>
      </c>
      <c r="Q2669" s="5">
        <f>Table1[[#This Row],[Sales]]-Table1[[#This Row],[Cost]]</f>
        <v>90</v>
      </c>
      <c r="R2669" s="12" t="s">
        <v>17</v>
      </c>
      <c r="S2669" s="12" t="s">
        <v>10</v>
      </c>
      <c r="T2669" s="12" t="s">
        <v>40</v>
      </c>
      <c r="U2669" s="12" t="s">
        <v>19</v>
      </c>
      <c r="V2669" s="6">
        <f>Table1[[#This Row],[Profit]]/Table1[[#This Row],[Sales]]</f>
        <v>9.0909090909090912E-2</v>
      </c>
      <c r="W2669" s="12">
        <f>[1]!Table1[[#This Row],[Sales]]-[1]!Table1[[#This Row],[Cost]]-[1]!Table1[[#This Row],[Profit]]</f>
        <v>0</v>
      </c>
      <c r="X2669" s="12">
        <f>[1]!Table1[[#This Row],[Quantity]]*[1]!Table1[[#This Row],[Unit_Price]]</f>
        <v>1100</v>
      </c>
      <c r="Y2669" s="16">
        <f>[1]!Table1[[#This Row],[Gross_Sales]]*[1]!Table1[[#This Row],[Discount]]</f>
        <v>110</v>
      </c>
      <c r="Z2669" s="17">
        <f>[1]!Table1[[#This Row],[Gross_Sales]]*[1]!Table1[[#This Row],[Discount_amount]]</f>
        <v>121000</v>
      </c>
      <c r="AA2669" s="15">
        <f>IFERROR([1]!Table1[[#This Row],[Profit]]/[1]!Table1[[#This Row],[Sales]],0)</f>
        <v>9.0909090909090912E-2</v>
      </c>
      <c r="AB2669" s="12">
        <f>YEAR([1]!Table1[[#This Row],[Order_Date]])</f>
        <v>2025</v>
      </c>
      <c r="AC2669" s="12">
        <f>MONTH([1]!Table1[[#This Row],[Order_Date]])</f>
        <v>10</v>
      </c>
      <c r="AD2669" s="12" t="str">
        <f t="shared" si="123"/>
        <v>Oct</v>
      </c>
      <c r="AE2669" s="12" t="str">
        <f t="shared" si="124"/>
        <v>Q4</v>
      </c>
      <c r="AF2669" s="12" t="str">
        <f t="shared" si="125"/>
        <v>2025-Oct</v>
      </c>
      <c r="AG2669" s="12">
        <f>COUNTIF(C:C,Table1[[#This Row],[Customer_ID]])</f>
        <v>6</v>
      </c>
      <c r="AH2669" s="18" t="e">
        <f>IF([1]!Table1[[#This Row],[Customer_order_count]] &gt;= 10,"FREQUENT",IF([1]!Table1[[#This Row],[Customer_order_count]] &lt;= 10,"REGULAR","OCASSIONAL"))</f>
        <v>#REF!</v>
      </c>
    </row>
    <row r="2670" spans="1:34" x14ac:dyDescent="0.25">
      <c r="A2670" s="1" t="s">
        <v>3526</v>
      </c>
      <c r="B2670" s="2">
        <v>45955</v>
      </c>
      <c r="C2670" s="3" t="s">
        <v>724</v>
      </c>
      <c r="D2670" s="4" t="s">
        <v>725</v>
      </c>
      <c r="E2670" s="4" t="s">
        <v>16</v>
      </c>
      <c r="F2670" s="5">
        <v>44</v>
      </c>
      <c r="G2670" s="3" t="s">
        <v>407</v>
      </c>
      <c r="H2670" s="3" t="s">
        <v>285</v>
      </c>
      <c r="I2670" s="3" t="s">
        <v>127</v>
      </c>
      <c r="J2670" s="3" t="s">
        <v>128</v>
      </c>
      <c r="K2670" s="3" t="s">
        <v>58</v>
      </c>
      <c r="L2670" s="5">
        <v>1</v>
      </c>
      <c r="M2670" s="5">
        <v>3000</v>
      </c>
      <c r="N2670" s="6">
        <v>0.1</v>
      </c>
      <c r="O2670" s="5">
        <v>2700</v>
      </c>
      <c r="P2670" s="5">
        <v>2100</v>
      </c>
      <c r="Q2670" s="5">
        <f>Table1[[#This Row],[Sales]]-Table1[[#This Row],[Cost]]</f>
        <v>600</v>
      </c>
      <c r="R2670" s="3" t="s">
        <v>77</v>
      </c>
      <c r="S2670" s="3" t="s">
        <v>10</v>
      </c>
      <c r="T2670" s="3" t="s">
        <v>40</v>
      </c>
      <c r="U2670" s="3" t="s">
        <v>27</v>
      </c>
      <c r="V2670" s="6">
        <f>Table1[[#This Row],[Profit]]/Table1[[#This Row],[Sales]]</f>
        <v>0.22222222222222221</v>
      </c>
      <c r="W2670" s="3">
        <f>[1]!Table1[[#This Row],[Sales]]-[1]!Table1[[#This Row],[Cost]]-[1]!Table1[[#This Row],[Profit]]</f>
        <v>0</v>
      </c>
      <c r="X2670" s="3">
        <f>[1]!Table1[[#This Row],[Quantity]]*[1]!Table1[[#This Row],[Unit_Price]]</f>
        <v>3000</v>
      </c>
      <c r="Y2670" s="7">
        <f>[1]!Table1[[#This Row],[Gross_Sales]]*[1]!Table1[[#This Row],[Discount]]</f>
        <v>300</v>
      </c>
      <c r="Z2670" s="8">
        <f>[1]!Table1[[#This Row],[Gross_Sales]]*[1]!Table1[[#This Row],[Discount_amount]]</f>
        <v>900000</v>
      </c>
      <c r="AA2670" s="6">
        <f>IFERROR([1]!Table1[[#This Row],[Profit]]/[1]!Table1[[#This Row],[Sales]],0)</f>
        <v>0.22222222222222221</v>
      </c>
      <c r="AB2670" s="3">
        <f>YEAR([1]!Table1[[#This Row],[Order_Date]])</f>
        <v>2025</v>
      </c>
      <c r="AC2670" s="3">
        <f>MONTH([1]!Table1[[#This Row],[Order_Date]])</f>
        <v>10</v>
      </c>
      <c r="AD2670" s="3" t="str">
        <f t="shared" si="123"/>
        <v>Oct</v>
      </c>
      <c r="AE2670" s="3" t="str">
        <f t="shared" si="124"/>
        <v>Q4</v>
      </c>
      <c r="AF2670" s="3" t="str">
        <f t="shared" si="125"/>
        <v>2025-Oct</v>
      </c>
      <c r="AG2670" s="3">
        <f>COUNTIF(C:C,Table1[[#This Row],[Customer_ID]])</f>
        <v>18</v>
      </c>
      <c r="AH2670" s="9" t="e">
        <f>IF([1]!Table1[[#This Row],[Customer_order_count]] &gt;= 10,"FREQUENT",IF([1]!Table1[[#This Row],[Customer_order_count]] &lt;= 10,"REGULAR","OCASSIONAL"))</f>
        <v>#REF!</v>
      </c>
    </row>
    <row r="2671" spans="1:34" x14ac:dyDescent="0.25">
      <c r="A2671" s="10" t="s">
        <v>3527</v>
      </c>
      <c r="B2671" s="11">
        <v>45321</v>
      </c>
      <c r="C2671" s="12" t="s">
        <v>337</v>
      </c>
      <c r="D2671" s="13" t="s">
        <v>338</v>
      </c>
      <c r="E2671" s="13" t="s">
        <v>16</v>
      </c>
      <c r="F2671" s="14">
        <v>35</v>
      </c>
      <c r="G2671" s="12" t="s">
        <v>339</v>
      </c>
      <c r="H2671" s="12" t="s">
        <v>285</v>
      </c>
      <c r="I2671" s="12" t="s">
        <v>56</v>
      </c>
      <c r="J2671" s="12" t="s">
        <v>57</v>
      </c>
      <c r="K2671" s="12" t="s">
        <v>58</v>
      </c>
      <c r="L2671" s="14">
        <v>1</v>
      </c>
      <c r="M2671" s="14">
        <v>1200</v>
      </c>
      <c r="N2671" s="15">
        <v>0.15</v>
      </c>
      <c r="O2671" s="14">
        <v>1020</v>
      </c>
      <c r="P2671" s="14">
        <v>800</v>
      </c>
      <c r="Q2671" s="5">
        <f>Table1[[#This Row],[Sales]]-Table1[[#This Row],[Cost]]</f>
        <v>220</v>
      </c>
      <c r="R2671" s="12" t="s">
        <v>77</v>
      </c>
      <c r="S2671" s="12" t="s">
        <v>10</v>
      </c>
      <c r="T2671" s="12" t="s">
        <v>18</v>
      </c>
      <c r="U2671" s="12" t="s">
        <v>27</v>
      </c>
      <c r="V2671" s="6">
        <f>Table1[[#This Row],[Profit]]/Table1[[#This Row],[Sales]]</f>
        <v>0.21568627450980393</v>
      </c>
      <c r="W2671" s="12">
        <f>[1]!Table1[[#This Row],[Sales]]-[1]!Table1[[#This Row],[Cost]]-[1]!Table1[[#This Row],[Profit]]</f>
        <v>0</v>
      </c>
      <c r="X2671" s="12">
        <f>[1]!Table1[[#This Row],[Quantity]]*[1]!Table1[[#This Row],[Unit_Price]]</f>
        <v>1200</v>
      </c>
      <c r="Y2671" s="16">
        <f>[1]!Table1[[#This Row],[Gross_Sales]]*[1]!Table1[[#This Row],[Discount]]</f>
        <v>180</v>
      </c>
      <c r="Z2671" s="17">
        <f>[1]!Table1[[#This Row],[Gross_Sales]]*[1]!Table1[[#This Row],[Discount_amount]]</f>
        <v>216000</v>
      </c>
      <c r="AA2671" s="15">
        <f>IFERROR([1]!Table1[[#This Row],[Profit]]/[1]!Table1[[#This Row],[Sales]],0)</f>
        <v>0.21568627450980393</v>
      </c>
      <c r="AB2671" s="12">
        <f>YEAR([1]!Table1[[#This Row],[Order_Date]])</f>
        <v>2024</v>
      </c>
      <c r="AC2671" s="12">
        <f>MONTH([1]!Table1[[#This Row],[Order_Date]])</f>
        <v>1</v>
      </c>
      <c r="AD2671" s="12" t="str">
        <f t="shared" si="123"/>
        <v>Jan</v>
      </c>
      <c r="AE2671" s="12" t="str">
        <f t="shared" si="124"/>
        <v>Q1</v>
      </c>
      <c r="AF2671" s="12" t="str">
        <f t="shared" si="125"/>
        <v>2024-Jan</v>
      </c>
      <c r="AG2671" s="12">
        <f>COUNTIF(C:C,Table1[[#This Row],[Customer_ID]])</f>
        <v>11</v>
      </c>
      <c r="AH2671" s="18" t="e">
        <f>IF([1]!Table1[[#This Row],[Customer_order_count]] &gt;= 10,"FREQUENT",IF([1]!Table1[[#This Row],[Customer_order_count]] &lt;= 10,"REGULAR","OCASSIONAL"))</f>
        <v>#REF!</v>
      </c>
    </row>
    <row r="2672" spans="1:34" x14ac:dyDescent="0.25">
      <c r="A2672" s="1" t="s">
        <v>3528</v>
      </c>
      <c r="B2672" s="2">
        <v>45473</v>
      </c>
      <c r="C2672" s="3" t="s">
        <v>938</v>
      </c>
      <c r="D2672" s="4" t="s">
        <v>760</v>
      </c>
      <c r="E2672" s="4" t="s">
        <v>16</v>
      </c>
      <c r="F2672" s="5">
        <v>51</v>
      </c>
      <c r="G2672" s="3" t="s">
        <v>339</v>
      </c>
      <c r="H2672" s="3" t="s">
        <v>285</v>
      </c>
      <c r="I2672" s="3" t="s">
        <v>176</v>
      </c>
      <c r="J2672" s="3" t="s">
        <v>177</v>
      </c>
      <c r="K2672" s="3" t="s">
        <v>25</v>
      </c>
      <c r="L2672" s="5">
        <v>1</v>
      </c>
      <c r="M2672" s="5">
        <v>22000</v>
      </c>
      <c r="N2672" s="6">
        <v>0.2</v>
      </c>
      <c r="O2672" s="5">
        <v>17600</v>
      </c>
      <c r="P2672" s="5">
        <v>16500</v>
      </c>
      <c r="Q2672" s="5">
        <f>Table1[[#This Row],[Sales]]-Table1[[#This Row],[Cost]]</f>
        <v>1100</v>
      </c>
      <c r="R2672" s="3" t="s">
        <v>26</v>
      </c>
      <c r="S2672" s="3" t="s">
        <v>10</v>
      </c>
      <c r="T2672" s="3" t="s">
        <v>11</v>
      </c>
      <c r="U2672" s="3" t="s">
        <v>27</v>
      </c>
      <c r="V2672" s="6">
        <f>Table1[[#This Row],[Profit]]/Table1[[#This Row],[Sales]]</f>
        <v>6.25E-2</v>
      </c>
      <c r="W2672" s="3">
        <f>[1]!Table1[[#This Row],[Sales]]-[1]!Table1[[#This Row],[Cost]]-[1]!Table1[[#This Row],[Profit]]</f>
        <v>0</v>
      </c>
      <c r="X2672" s="3">
        <f>[1]!Table1[[#This Row],[Quantity]]*[1]!Table1[[#This Row],[Unit_Price]]</f>
        <v>22000</v>
      </c>
      <c r="Y2672" s="7">
        <f>[1]!Table1[[#This Row],[Gross_Sales]]*[1]!Table1[[#This Row],[Discount]]</f>
        <v>4400</v>
      </c>
      <c r="Z2672" s="8">
        <f>[1]!Table1[[#This Row],[Gross_Sales]]*[1]!Table1[[#This Row],[Discount_amount]]</f>
        <v>96800000</v>
      </c>
      <c r="AA2672" s="6">
        <f>IFERROR([1]!Table1[[#This Row],[Profit]]/[1]!Table1[[#This Row],[Sales]],0)</f>
        <v>6.25E-2</v>
      </c>
      <c r="AB2672" s="3">
        <f>YEAR([1]!Table1[[#This Row],[Order_Date]])</f>
        <v>2024</v>
      </c>
      <c r="AC2672" s="3">
        <f>MONTH([1]!Table1[[#This Row],[Order_Date]])</f>
        <v>6</v>
      </c>
      <c r="AD2672" s="3" t="str">
        <f t="shared" si="123"/>
        <v>Jun</v>
      </c>
      <c r="AE2672" s="3" t="str">
        <f t="shared" si="124"/>
        <v>Q2</v>
      </c>
      <c r="AF2672" s="3" t="str">
        <f t="shared" si="125"/>
        <v>2024-Jun</v>
      </c>
      <c r="AG2672" s="3">
        <f>COUNTIF(C:C,Table1[[#This Row],[Customer_ID]])</f>
        <v>9</v>
      </c>
      <c r="AH2672" s="9" t="e">
        <f>IF([1]!Table1[[#This Row],[Customer_order_count]] &gt;= 10,"FREQUENT",IF([1]!Table1[[#This Row],[Customer_order_count]] &lt;= 10,"REGULAR","OCASSIONAL"))</f>
        <v>#REF!</v>
      </c>
    </row>
    <row r="2673" spans="1:34" x14ac:dyDescent="0.25">
      <c r="A2673" s="10" t="s">
        <v>3529</v>
      </c>
      <c r="B2673" s="11">
        <v>45414</v>
      </c>
      <c r="C2673" s="12" t="s">
        <v>1001</v>
      </c>
      <c r="D2673" s="13" t="s">
        <v>1002</v>
      </c>
      <c r="E2673" s="13" t="s">
        <v>16</v>
      </c>
      <c r="F2673" s="14">
        <v>49</v>
      </c>
      <c r="G2673" s="12" t="s">
        <v>280</v>
      </c>
      <c r="H2673" s="12" t="s">
        <v>270</v>
      </c>
      <c r="I2673" s="12" t="s">
        <v>102</v>
      </c>
      <c r="J2673" s="12" t="s">
        <v>103</v>
      </c>
      <c r="K2673" s="12" t="s">
        <v>25</v>
      </c>
      <c r="L2673" s="14">
        <v>2</v>
      </c>
      <c r="M2673" s="14">
        <v>28000</v>
      </c>
      <c r="N2673" s="15">
        <v>0.15</v>
      </c>
      <c r="O2673" s="14">
        <v>47600</v>
      </c>
      <c r="P2673" s="14">
        <v>42000</v>
      </c>
      <c r="Q2673" s="5">
        <f>Table1[[#This Row],[Sales]]-Table1[[#This Row],[Cost]]</f>
        <v>5600</v>
      </c>
      <c r="R2673" s="12" t="s">
        <v>17</v>
      </c>
      <c r="S2673" s="12" t="s">
        <v>10</v>
      </c>
      <c r="T2673" s="12" t="s">
        <v>11</v>
      </c>
      <c r="U2673" s="12" t="s">
        <v>27</v>
      </c>
      <c r="V2673" s="6">
        <f>Table1[[#This Row],[Profit]]/Table1[[#This Row],[Sales]]</f>
        <v>0.11764705882352941</v>
      </c>
      <c r="W2673" s="12">
        <f>[1]!Table1[[#This Row],[Sales]]-[1]!Table1[[#This Row],[Cost]]-[1]!Table1[[#This Row],[Profit]]</f>
        <v>0</v>
      </c>
      <c r="X2673" s="12">
        <f>[1]!Table1[[#This Row],[Quantity]]*[1]!Table1[[#This Row],[Unit_Price]]</f>
        <v>56000</v>
      </c>
      <c r="Y2673" s="16">
        <f>[1]!Table1[[#This Row],[Gross_Sales]]*[1]!Table1[[#This Row],[Discount]]</f>
        <v>8400</v>
      </c>
      <c r="Z2673" s="17">
        <f>[1]!Table1[[#This Row],[Gross_Sales]]*[1]!Table1[[#This Row],[Discount_amount]]</f>
        <v>470400000</v>
      </c>
      <c r="AA2673" s="15">
        <f>IFERROR([1]!Table1[[#This Row],[Profit]]/[1]!Table1[[#This Row],[Sales]],0)</f>
        <v>0.11764705882352941</v>
      </c>
      <c r="AB2673" s="12">
        <f>YEAR([1]!Table1[[#This Row],[Order_Date]])</f>
        <v>2024</v>
      </c>
      <c r="AC2673" s="12">
        <f>MONTH([1]!Table1[[#This Row],[Order_Date]])</f>
        <v>5</v>
      </c>
      <c r="AD2673" s="12" t="str">
        <f t="shared" si="123"/>
        <v>May</v>
      </c>
      <c r="AE2673" s="12" t="str">
        <f t="shared" si="124"/>
        <v>Q2</v>
      </c>
      <c r="AF2673" s="12" t="str">
        <f t="shared" si="125"/>
        <v>2024-May</v>
      </c>
      <c r="AG2673" s="12">
        <f>COUNTIF(C:C,Table1[[#This Row],[Customer_ID]])</f>
        <v>16</v>
      </c>
      <c r="AH2673" s="18" t="e">
        <f>IF([1]!Table1[[#This Row],[Customer_order_count]] &gt;= 10,"FREQUENT",IF([1]!Table1[[#This Row],[Customer_order_count]] &lt;= 10,"REGULAR","OCASSIONAL"))</f>
        <v>#REF!</v>
      </c>
    </row>
    <row r="2674" spans="1:34" x14ac:dyDescent="0.25">
      <c r="A2674" s="1" t="s">
        <v>3530</v>
      </c>
      <c r="B2674" s="2">
        <v>45613</v>
      </c>
      <c r="C2674" s="3" t="s">
        <v>378</v>
      </c>
      <c r="D2674" s="4" t="s">
        <v>379</v>
      </c>
      <c r="E2674" s="4" t="s">
        <v>3</v>
      </c>
      <c r="F2674" s="5">
        <v>30</v>
      </c>
      <c r="G2674" s="3" t="s">
        <v>263</v>
      </c>
      <c r="H2674" s="3" t="s">
        <v>5</v>
      </c>
      <c r="I2674" s="3" t="s">
        <v>31</v>
      </c>
      <c r="J2674" s="3" t="s">
        <v>32</v>
      </c>
      <c r="K2674" s="3" t="s">
        <v>25</v>
      </c>
      <c r="L2674" s="5">
        <v>2</v>
      </c>
      <c r="M2674" s="5">
        <v>5000</v>
      </c>
      <c r="N2674" s="6">
        <v>0.05</v>
      </c>
      <c r="O2674" s="5">
        <v>9500</v>
      </c>
      <c r="P2674" s="5">
        <v>7000</v>
      </c>
      <c r="Q2674" s="5">
        <f>Table1[[#This Row],[Sales]]-Table1[[#This Row],[Cost]]</f>
        <v>2500</v>
      </c>
      <c r="R2674" s="3" t="s">
        <v>77</v>
      </c>
      <c r="S2674" s="3" t="s">
        <v>10</v>
      </c>
      <c r="T2674" s="3" t="s">
        <v>40</v>
      </c>
      <c r="U2674" s="3" t="s">
        <v>19</v>
      </c>
      <c r="V2674" s="6">
        <f>Table1[[#This Row],[Profit]]/Table1[[#This Row],[Sales]]</f>
        <v>0.26315789473684209</v>
      </c>
      <c r="W2674" s="3">
        <f>[1]!Table1[[#This Row],[Sales]]-[1]!Table1[[#This Row],[Cost]]-[1]!Table1[[#This Row],[Profit]]</f>
        <v>0</v>
      </c>
      <c r="X2674" s="3">
        <f>[1]!Table1[[#This Row],[Quantity]]*[1]!Table1[[#This Row],[Unit_Price]]</f>
        <v>10000</v>
      </c>
      <c r="Y2674" s="7">
        <f>[1]!Table1[[#This Row],[Gross_Sales]]*[1]!Table1[[#This Row],[Discount]]</f>
        <v>500</v>
      </c>
      <c r="Z2674" s="8">
        <f>[1]!Table1[[#This Row],[Gross_Sales]]*[1]!Table1[[#This Row],[Discount_amount]]</f>
        <v>5000000</v>
      </c>
      <c r="AA2674" s="6">
        <f>IFERROR([1]!Table1[[#This Row],[Profit]]/[1]!Table1[[#This Row],[Sales]],0)</f>
        <v>0.26315789473684209</v>
      </c>
      <c r="AB2674" s="3">
        <f>YEAR([1]!Table1[[#This Row],[Order_Date]])</f>
        <v>2024</v>
      </c>
      <c r="AC2674" s="3">
        <f>MONTH([1]!Table1[[#This Row],[Order_Date]])</f>
        <v>11</v>
      </c>
      <c r="AD2674" s="3" t="str">
        <f t="shared" si="123"/>
        <v>Nov</v>
      </c>
      <c r="AE2674" s="3" t="str">
        <f t="shared" si="124"/>
        <v>Q4</v>
      </c>
      <c r="AF2674" s="3" t="str">
        <f t="shared" si="125"/>
        <v>2024-Nov</v>
      </c>
      <c r="AG2674" s="3">
        <f>COUNTIF(C:C,Table1[[#This Row],[Customer_ID]])</f>
        <v>21</v>
      </c>
      <c r="AH2674" s="9" t="e">
        <f>IF([1]!Table1[[#This Row],[Customer_order_count]] &gt;= 10,"FREQUENT",IF([1]!Table1[[#This Row],[Customer_order_count]] &lt;= 10,"REGULAR","OCASSIONAL"))</f>
        <v>#REF!</v>
      </c>
    </row>
    <row r="2675" spans="1:34" x14ac:dyDescent="0.25">
      <c r="A2675" s="10" t="s">
        <v>3531</v>
      </c>
      <c r="B2675" s="11">
        <v>45490</v>
      </c>
      <c r="C2675" s="12" t="s">
        <v>3532</v>
      </c>
      <c r="D2675" s="13" t="s">
        <v>1711</v>
      </c>
      <c r="E2675" s="13" t="s">
        <v>3</v>
      </c>
      <c r="F2675" s="14">
        <v>31</v>
      </c>
      <c r="G2675" s="12" t="s">
        <v>269</v>
      </c>
      <c r="H2675" s="12" t="s">
        <v>270</v>
      </c>
      <c r="I2675" s="12" t="s">
        <v>51</v>
      </c>
      <c r="J2675" s="12" t="s">
        <v>52</v>
      </c>
      <c r="K2675" s="12" t="s">
        <v>8</v>
      </c>
      <c r="L2675" s="14">
        <v>1</v>
      </c>
      <c r="M2675" s="14">
        <v>4500</v>
      </c>
      <c r="N2675" s="15">
        <v>0.15</v>
      </c>
      <c r="O2675" s="14">
        <v>3825</v>
      </c>
      <c r="P2675" s="14">
        <v>3200</v>
      </c>
      <c r="Q2675" s="5">
        <f>Table1[[#This Row],[Sales]]-Table1[[#This Row],[Cost]]</f>
        <v>625</v>
      </c>
      <c r="R2675" s="12" t="s">
        <v>17</v>
      </c>
      <c r="S2675" s="12" t="s">
        <v>10</v>
      </c>
      <c r="T2675" s="12" t="s">
        <v>33</v>
      </c>
      <c r="U2675" s="12" t="s">
        <v>19</v>
      </c>
      <c r="V2675" s="6">
        <f>Table1[[#This Row],[Profit]]/Table1[[#This Row],[Sales]]</f>
        <v>0.16339869281045752</v>
      </c>
      <c r="W2675" s="12">
        <f>[1]!Table1[[#This Row],[Sales]]-[1]!Table1[[#This Row],[Cost]]-[1]!Table1[[#This Row],[Profit]]</f>
        <v>0</v>
      </c>
      <c r="X2675" s="12">
        <f>[1]!Table1[[#This Row],[Quantity]]*[1]!Table1[[#This Row],[Unit_Price]]</f>
        <v>4500</v>
      </c>
      <c r="Y2675" s="16">
        <f>[1]!Table1[[#This Row],[Gross_Sales]]*[1]!Table1[[#This Row],[Discount]]</f>
        <v>675</v>
      </c>
      <c r="Z2675" s="17">
        <f>[1]!Table1[[#This Row],[Gross_Sales]]*[1]!Table1[[#This Row],[Discount_amount]]</f>
        <v>3037500</v>
      </c>
      <c r="AA2675" s="15">
        <f>IFERROR([1]!Table1[[#This Row],[Profit]]/[1]!Table1[[#This Row],[Sales]],0)</f>
        <v>0.16339869281045752</v>
      </c>
      <c r="AB2675" s="12">
        <f>YEAR([1]!Table1[[#This Row],[Order_Date]])</f>
        <v>2024</v>
      </c>
      <c r="AC2675" s="12">
        <f>MONTH([1]!Table1[[#This Row],[Order_Date]])</f>
        <v>7</v>
      </c>
      <c r="AD2675" s="12" t="str">
        <f t="shared" si="123"/>
        <v>Jul</v>
      </c>
      <c r="AE2675" s="12" t="str">
        <f t="shared" si="124"/>
        <v>Q3</v>
      </c>
      <c r="AF2675" s="12" t="str">
        <f t="shared" si="125"/>
        <v>2024-Jul</v>
      </c>
      <c r="AG2675" s="12">
        <f>COUNTIF(C:C,Table1[[#This Row],[Customer_ID]])</f>
        <v>1</v>
      </c>
      <c r="AH2675" s="18" t="e">
        <f>IF([1]!Table1[[#This Row],[Customer_order_count]] &gt;= 10,"FREQUENT",IF([1]!Table1[[#This Row],[Customer_order_count]] &lt;= 10,"REGULAR","OCASSIONAL"))</f>
        <v>#REF!</v>
      </c>
    </row>
    <row r="2676" spans="1:34" x14ac:dyDescent="0.25">
      <c r="A2676" s="1" t="s">
        <v>3533</v>
      </c>
      <c r="B2676" s="2">
        <v>45980</v>
      </c>
      <c r="C2676" s="3" t="s">
        <v>1286</v>
      </c>
      <c r="D2676" s="4" t="s">
        <v>30</v>
      </c>
      <c r="E2676" s="4" t="s">
        <v>3</v>
      </c>
      <c r="F2676" s="5">
        <v>20</v>
      </c>
      <c r="G2676" s="3" t="s">
        <v>275</v>
      </c>
      <c r="H2676" s="3" t="s">
        <v>276</v>
      </c>
      <c r="I2676" s="3" t="s">
        <v>68</v>
      </c>
      <c r="J2676" s="3" t="s">
        <v>69</v>
      </c>
      <c r="K2676" s="3" t="s">
        <v>39</v>
      </c>
      <c r="L2676" s="5">
        <v>2</v>
      </c>
      <c r="M2676" s="5">
        <v>3500</v>
      </c>
      <c r="N2676" s="6">
        <v>0.15</v>
      </c>
      <c r="O2676" s="5">
        <v>5950</v>
      </c>
      <c r="P2676" s="5">
        <v>4600</v>
      </c>
      <c r="Q2676" s="5">
        <f>Table1[[#This Row],[Sales]]-Table1[[#This Row],[Cost]]</f>
        <v>1350</v>
      </c>
      <c r="R2676" s="3" t="s">
        <v>77</v>
      </c>
      <c r="S2676" s="3" t="s">
        <v>10</v>
      </c>
      <c r="T2676" s="3" t="s">
        <v>40</v>
      </c>
      <c r="U2676" s="3" t="s">
        <v>27</v>
      </c>
      <c r="V2676" s="6">
        <f>Table1[[#This Row],[Profit]]/Table1[[#This Row],[Sales]]</f>
        <v>0.22689075630252101</v>
      </c>
      <c r="W2676" s="3">
        <f>[1]!Table1[[#This Row],[Sales]]-[1]!Table1[[#This Row],[Cost]]-[1]!Table1[[#This Row],[Profit]]</f>
        <v>0</v>
      </c>
      <c r="X2676" s="3">
        <f>[1]!Table1[[#This Row],[Quantity]]*[1]!Table1[[#This Row],[Unit_Price]]</f>
        <v>7000</v>
      </c>
      <c r="Y2676" s="7">
        <f>[1]!Table1[[#This Row],[Gross_Sales]]*[1]!Table1[[#This Row],[Discount]]</f>
        <v>1050</v>
      </c>
      <c r="Z2676" s="8">
        <f>[1]!Table1[[#This Row],[Gross_Sales]]*[1]!Table1[[#This Row],[Discount_amount]]</f>
        <v>7350000</v>
      </c>
      <c r="AA2676" s="6">
        <f>IFERROR([1]!Table1[[#This Row],[Profit]]/[1]!Table1[[#This Row],[Sales]],0)</f>
        <v>0.22689075630252101</v>
      </c>
      <c r="AB2676" s="3">
        <f>YEAR([1]!Table1[[#This Row],[Order_Date]])</f>
        <v>2025</v>
      </c>
      <c r="AC2676" s="3">
        <f>MONTH([1]!Table1[[#This Row],[Order_Date]])</f>
        <v>11</v>
      </c>
      <c r="AD2676" s="3" t="str">
        <f t="shared" si="123"/>
        <v>Nov</v>
      </c>
      <c r="AE2676" s="3" t="str">
        <f t="shared" si="124"/>
        <v>Q4</v>
      </c>
      <c r="AF2676" s="3" t="str">
        <f t="shared" si="125"/>
        <v>2025-Nov</v>
      </c>
      <c r="AG2676" s="3">
        <f>COUNTIF(C:C,Table1[[#This Row],[Customer_ID]])</f>
        <v>8</v>
      </c>
      <c r="AH2676" s="9" t="e">
        <f>IF([1]!Table1[[#This Row],[Customer_order_count]] &gt;= 10,"FREQUENT",IF([1]!Table1[[#This Row],[Customer_order_count]] &lt;= 10,"REGULAR","OCASSIONAL"))</f>
        <v>#REF!</v>
      </c>
    </row>
    <row r="2677" spans="1:34" x14ac:dyDescent="0.25">
      <c r="A2677" s="10" t="s">
        <v>3534</v>
      </c>
      <c r="B2677" s="11">
        <v>45892</v>
      </c>
      <c r="C2677" s="12" t="s">
        <v>116</v>
      </c>
      <c r="D2677" s="12" t="s">
        <v>117</v>
      </c>
      <c r="E2677" s="12" t="s">
        <v>16</v>
      </c>
      <c r="F2677" s="12">
        <v>42</v>
      </c>
      <c r="G2677" s="12" t="s">
        <v>4</v>
      </c>
      <c r="H2677" s="12" t="s">
        <v>5</v>
      </c>
      <c r="I2677" s="12" t="s">
        <v>264</v>
      </c>
      <c r="J2677" s="12" t="s">
        <v>265</v>
      </c>
      <c r="K2677" s="12" t="s">
        <v>46</v>
      </c>
      <c r="L2677" s="12">
        <v>1</v>
      </c>
      <c r="M2677" s="12">
        <v>800</v>
      </c>
      <c r="N2677" s="12">
        <v>0.1</v>
      </c>
      <c r="O2677" s="12">
        <v>0</v>
      </c>
      <c r="P2677" s="12">
        <v>500</v>
      </c>
      <c r="Q2677" s="5">
        <f>Table1[[#This Row],[Sales]]-Table1[[#This Row],[Cost]]</f>
        <v>-500</v>
      </c>
      <c r="R2677" s="12" t="s">
        <v>17</v>
      </c>
      <c r="S2677" s="12" t="s">
        <v>291</v>
      </c>
      <c r="T2677" s="12" t="s">
        <v>33</v>
      </c>
      <c r="U2677" s="12" t="s">
        <v>19</v>
      </c>
      <c r="V2677" s="3" t="e">
        <f>Table1[[#This Row],[Profit]]/Table1[[#This Row],[Sales]]</f>
        <v>#DIV/0!</v>
      </c>
      <c r="W2677" s="12">
        <f>[1]!Table1[[#This Row],[Sales]]-[1]!Table1[[#This Row],[Cost]]-[1]!Table1[[#This Row],[Profit]]</f>
        <v>-500</v>
      </c>
      <c r="X2677" s="12">
        <f>[1]!Table1[[#This Row],[Quantity]]*[1]!Table1[[#This Row],[Unit_Price]]</f>
        <v>800</v>
      </c>
      <c r="Y2677" s="12">
        <f>[1]!Table1[[#This Row],[Gross_Sales]]*[1]!Table1[[#This Row],[Discount]]</f>
        <v>80</v>
      </c>
      <c r="Z2677" s="12">
        <f>[1]!Table1[[#This Row],[Gross_Sales]]*[1]!Table1[[#This Row],[Discount_amount]]</f>
        <v>64000</v>
      </c>
      <c r="AA2677" s="12">
        <f>IFERROR([1]!Table1[[#This Row],[Profit]]/[1]!Table1[[#This Row],[Sales]],0)</f>
        <v>0</v>
      </c>
      <c r="AB2677" s="12">
        <f>YEAR([1]!Table1[[#This Row],[Order_Date]])</f>
        <v>2025</v>
      </c>
      <c r="AC2677" s="12">
        <f>MONTH([1]!Table1[[#This Row],[Order_Date]])</f>
        <v>8</v>
      </c>
      <c r="AD2677" s="12" t="str">
        <f t="shared" si="123"/>
        <v>Aug</v>
      </c>
      <c r="AE2677" s="12" t="str">
        <f t="shared" si="124"/>
        <v>Q3</v>
      </c>
      <c r="AF2677" s="12" t="str">
        <f t="shared" si="125"/>
        <v>2025-Aug</v>
      </c>
      <c r="AG2677" s="12">
        <f>COUNTIF(C:C,Table1[[#This Row],[Customer_ID]])</f>
        <v>10</v>
      </c>
      <c r="AH2677" s="18" t="e">
        <f>IF([1]!Table1[[#This Row],[Customer_order_count]] &gt;= 10,"FREQUENT",IF([1]!Table1[[#This Row],[Customer_order_count]] &lt;= 10,"REGULAR","OCASSIONAL"))</f>
        <v>#REF!</v>
      </c>
    </row>
    <row r="2678" spans="1:34" x14ac:dyDescent="0.25">
      <c r="A2678" s="1" t="s">
        <v>3535</v>
      </c>
      <c r="B2678" s="2">
        <v>45704</v>
      </c>
      <c r="C2678" s="3" t="s">
        <v>378</v>
      </c>
      <c r="D2678" s="4" t="s">
        <v>379</v>
      </c>
      <c r="E2678" s="4" t="s">
        <v>3</v>
      </c>
      <c r="F2678" s="5">
        <v>30</v>
      </c>
      <c r="G2678" s="3" t="s">
        <v>263</v>
      </c>
      <c r="H2678" s="3" t="s">
        <v>5</v>
      </c>
      <c r="I2678" s="3" t="s">
        <v>44</v>
      </c>
      <c r="J2678" s="3" t="s">
        <v>45</v>
      </c>
      <c r="K2678" s="3" t="s">
        <v>46</v>
      </c>
      <c r="L2678" s="5">
        <v>1</v>
      </c>
      <c r="M2678" s="5">
        <v>2500</v>
      </c>
      <c r="N2678" s="6">
        <v>0.1</v>
      </c>
      <c r="O2678" s="5">
        <v>2250</v>
      </c>
      <c r="P2678" s="5">
        <v>1500</v>
      </c>
      <c r="Q2678" s="5">
        <f>Table1[[#This Row],[Sales]]-Table1[[#This Row],[Cost]]</f>
        <v>750</v>
      </c>
      <c r="R2678" s="3" t="s">
        <v>77</v>
      </c>
      <c r="S2678" s="3" t="s">
        <v>10</v>
      </c>
      <c r="T2678" s="3" t="s">
        <v>18</v>
      </c>
      <c r="U2678" s="3" t="s">
        <v>19</v>
      </c>
      <c r="V2678" s="6">
        <f>Table1[[#This Row],[Profit]]/Table1[[#This Row],[Sales]]</f>
        <v>0.33333333333333331</v>
      </c>
      <c r="W2678" s="3">
        <f>[1]!Table1[[#This Row],[Sales]]-[1]!Table1[[#This Row],[Cost]]-[1]!Table1[[#This Row],[Profit]]</f>
        <v>0</v>
      </c>
      <c r="X2678" s="3">
        <f>[1]!Table1[[#This Row],[Quantity]]*[1]!Table1[[#This Row],[Unit_Price]]</f>
        <v>2500</v>
      </c>
      <c r="Y2678" s="7">
        <f>[1]!Table1[[#This Row],[Gross_Sales]]*[1]!Table1[[#This Row],[Discount]]</f>
        <v>250</v>
      </c>
      <c r="Z2678" s="8">
        <f>[1]!Table1[[#This Row],[Gross_Sales]]*[1]!Table1[[#This Row],[Discount_amount]]</f>
        <v>625000</v>
      </c>
      <c r="AA2678" s="6">
        <f>IFERROR([1]!Table1[[#This Row],[Profit]]/[1]!Table1[[#This Row],[Sales]],0)</f>
        <v>0.33333333333333331</v>
      </c>
      <c r="AB2678" s="3">
        <f>YEAR([1]!Table1[[#This Row],[Order_Date]])</f>
        <v>2025</v>
      </c>
      <c r="AC2678" s="3">
        <f>MONTH([1]!Table1[[#This Row],[Order_Date]])</f>
        <v>2</v>
      </c>
      <c r="AD2678" s="3" t="str">
        <f t="shared" si="123"/>
        <v>Feb</v>
      </c>
      <c r="AE2678" s="3" t="str">
        <f t="shared" si="124"/>
        <v>Q1</v>
      </c>
      <c r="AF2678" s="3" t="str">
        <f t="shared" si="125"/>
        <v>2025-Feb</v>
      </c>
      <c r="AG2678" s="3">
        <f>COUNTIF(C:C,Table1[[#This Row],[Customer_ID]])</f>
        <v>21</v>
      </c>
      <c r="AH2678" s="9" t="e">
        <f>IF([1]!Table1[[#This Row],[Customer_order_count]] &gt;= 10,"FREQUENT",IF([1]!Table1[[#This Row],[Customer_order_count]] &lt;= 10,"REGULAR","OCASSIONAL"))</f>
        <v>#REF!</v>
      </c>
    </row>
    <row r="2679" spans="1:34" x14ac:dyDescent="0.25">
      <c r="A2679" s="10" t="s">
        <v>3536</v>
      </c>
      <c r="B2679" s="11">
        <v>45358</v>
      </c>
      <c r="C2679" s="12" t="s">
        <v>947</v>
      </c>
      <c r="D2679" s="13" t="s">
        <v>948</v>
      </c>
      <c r="E2679" s="13" t="s">
        <v>16</v>
      </c>
      <c r="F2679" s="14">
        <v>33</v>
      </c>
      <c r="G2679" s="12" t="s">
        <v>317</v>
      </c>
      <c r="H2679" s="12" t="s">
        <v>5</v>
      </c>
      <c r="I2679" s="12" t="s">
        <v>186</v>
      </c>
      <c r="J2679" s="12" t="s">
        <v>187</v>
      </c>
      <c r="K2679" s="12" t="s">
        <v>91</v>
      </c>
      <c r="L2679" s="14">
        <v>3</v>
      </c>
      <c r="M2679" s="14">
        <v>12000</v>
      </c>
      <c r="N2679" s="15">
        <v>0.2</v>
      </c>
      <c r="O2679" s="14">
        <v>28800</v>
      </c>
      <c r="P2679" s="14">
        <v>27000</v>
      </c>
      <c r="Q2679" s="5">
        <f>Table1[[#This Row],[Sales]]-Table1[[#This Row],[Cost]]</f>
        <v>1800</v>
      </c>
      <c r="R2679" s="12" t="s">
        <v>77</v>
      </c>
      <c r="S2679" s="12" t="s">
        <v>10</v>
      </c>
      <c r="T2679" s="12" t="s">
        <v>18</v>
      </c>
      <c r="U2679" s="12" t="s">
        <v>27</v>
      </c>
      <c r="V2679" s="6">
        <f>Table1[[#This Row],[Profit]]/Table1[[#This Row],[Sales]]</f>
        <v>6.25E-2</v>
      </c>
      <c r="W2679" s="12">
        <f>[1]!Table1[[#This Row],[Sales]]-[1]!Table1[[#This Row],[Cost]]-[1]!Table1[[#This Row],[Profit]]</f>
        <v>0</v>
      </c>
      <c r="X2679" s="12">
        <f>[1]!Table1[[#This Row],[Quantity]]*[1]!Table1[[#This Row],[Unit_Price]]</f>
        <v>36000</v>
      </c>
      <c r="Y2679" s="16">
        <f>[1]!Table1[[#This Row],[Gross_Sales]]*[1]!Table1[[#This Row],[Discount]]</f>
        <v>7200</v>
      </c>
      <c r="Z2679" s="17">
        <f>[1]!Table1[[#This Row],[Gross_Sales]]*[1]!Table1[[#This Row],[Discount_amount]]</f>
        <v>259200000</v>
      </c>
      <c r="AA2679" s="15">
        <f>IFERROR([1]!Table1[[#This Row],[Profit]]/[1]!Table1[[#This Row],[Sales]],0)</f>
        <v>6.25E-2</v>
      </c>
      <c r="AB2679" s="12">
        <f>YEAR([1]!Table1[[#This Row],[Order_Date]])</f>
        <v>2024</v>
      </c>
      <c r="AC2679" s="12">
        <f>MONTH([1]!Table1[[#This Row],[Order_Date]])</f>
        <v>3</v>
      </c>
      <c r="AD2679" s="12" t="str">
        <f t="shared" si="123"/>
        <v>Mar</v>
      </c>
      <c r="AE2679" s="12" t="str">
        <f t="shared" si="124"/>
        <v>Q1</v>
      </c>
      <c r="AF2679" s="12" t="str">
        <f t="shared" si="125"/>
        <v>2024-Mar</v>
      </c>
      <c r="AG2679" s="12">
        <f>COUNTIF(C:C,Table1[[#This Row],[Customer_ID]])</f>
        <v>13</v>
      </c>
      <c r="AH2679" s="18" t="e">
        <f>IF([1]!Table1[[#This Row],[Customer_order_count]] &gt;= 10,"FREQUENT",IF([1]!Table1[[#This Row],[Customer_order_count]] &lt;= 10,"REGULAR","OCASSIONAL"))</f>
        <v>#REF!</v>
      </c>
    </row>
    <row r="2680" spans="1:34" x14ac:dyDescent="0.25">
      <c r="A2680" s="1" t="s">
        <v>3537</v>
      </c>
      <c r="B2680" s="2">
        <v>45565</v>
      </c>
      <c r="C2680" s="3" t="s">
        <v>813</v>
      </c>
      <c r="D2680" s="4" t="s">
        <v>420</v>
      </c>
      <c r="E2680" s="4" t="s">
        <v>3</v>
      </c>
      <c r="F2680" s="5">
        <v>28</v>
      </c>
      <c r="G2680" s="3" t="s">
        <v>295</v>
      </c>
      <c r="H2680" s="3" t="s">
        <v>270</v>
      </c>
      <c r="I2680" s="3" t="s">
        <v>65</v>
      </c>
      <c r="J2680" s="3" t="s">
        <v>66</v>
      </c>
      <c r="K2680" s="3" t="s">
        <v>25</v>
      </c>
      <c r="L2680" s="5">
        <v>1</v>
      </c>
      <c r="M2680" s="5">
        <v>2500</v>
      </c>
      <c r="N2680" s="6">
        <v>0.15</v>
      </c>
      <c r="O2680" s="5">
        <v>2125</v>
      </c>
      <c r="P2680" s="5">
        <v>1600</v>
      </c>
      <c r="Q2680" s="5">
        <f>Table1[[#This Row],[Sales]]-Table1[[#This Row],[Cost]]</f>
        <v>525</v>
      </c>
      <c r="R2680" s="3" t="s">
        <v>26</v>
      </c>
      <c r="S2680" s="3" t="s">
        <v>10</v>
      </c>
      <c r="T2680" s="3" t="s">
        <v>33</v>
      </c>
      <c r="U2680" s="3" t="s">
        <v>12</v>
      </c>
      <c r="V2680" s="6">
        <f>Table1[[#This Row],[Profit]]/Table1[[#This Row],[Sales]]</f>
        <v>0.24705882352941178</v>
      </c>
      <c r="W2680" s="3">
        <f>[1]!Table1[[#This Row],[Sales]]-[1]!Table1[[#This Row],[Cost]]-[1]!Table1[[#This Row],[Profit]]</f>
        <v>0</v>
      </c>
      <c r="X2680" s="3">
        <f>[1]!Table1[[#This Row],[Quantity]]*[1]!Table1[[#This Row],[Unit_Price]]</f>
        <v>2500</v>
      </c>
      <c r="Y2680" s="7">
        <f>[1]!Table1[[#This Row],[Gross_Sales]]*[1]!Table1[[#This Row],[Discount]]</f>
        <v>375</v>
      </c>
      <c r="Z2680" s="8">
        <f>[1]!Table1[[#This Row],[Gross_Sales]]*[1]!Table1[[#This Row],[Discount_amount]]</f>
        <v>937500</v>
      </c>
      <c r="AA2680" s="6">
        <f>IFERROR([1]!Table1[[#This Row],[Profit]]/[1]!Table1[[#This Row],[Sales]],0)</f>
        <v>0.24705882352941178</v>
      </c>
      <c r="AB2680" s="3">
        <f>YEAR([1]!Table1[[#This Row],[Order_Date]])</f>
        <v>2024</v>
      </c>
      <c r="AC2680" s="3">
        <f>MONTH([1]!Table1[[#This Row],[Order_Date]])</f>
        <v>9</v>
      </c>
      <c r="AD2680" s="3" t="str">
        <f t="shared" si="123"/>
        <v>Sep</v>
      </c>
      <c r="AE2680" s="3" t="str">
        <f t="shared" si="124"/>
        <v>Q3</v>
      </c>
      <c r="AF2680" s="3" t="str">
        <f t="shared" si="125"/>
        <v>2024-Sep</v>
      </c>
      <c r="AG2680" s="3">
        <f>COUNTIF(C:C,Table1[[#This Row],[Customer_ID]])</f>
        <v>8</v>
      </c>
      <c r="AH2680" s="9" t="e">
        <f>IF([1]!Table1[[#This Row],[Customer_order_count]] &gt;= 10,"FREQUENT",IF([1]!Table1[[#This Row],[Customer_order_count]] &lt;= 10,"REGULAR","OCASSIONAL"))</f>
        <v>#REF!</v>
      </c>
    </row>
    <row r="2681" spans="1:34" x14ac:dyDescent="0.25">
      <c r="A2681" s="10" t="s">
        <v>3538</v>
      </c>
      <c r="B2681" s="11">
        <v>45915</v>
      </c>
      <c r="C2681" s="12" t="s">
        <v>399</v>
      </c>
      <c r="D2681" s="13" t="s">
        <v>15</v>
      </c>
      <c r="E2681" s="13" t="s">
        <v>3</v>
      </c>
      <c r="F2681" s="14">
        <v>24</v>
      </c>
      <c r="G2681" s="12" t="s">
        <v>269</v>
      </c>
      <c r="H2681" s="12" t="s">
        <v>270</v>
      </c>
      <c r="I2681" s="12" t="s">
        <v>186</v>
      </c>
      <c r="J2681" s="12" t="s">
        <v>187</v>
      </c>
      <c r="K2681" s="12" t="s">
        <v>91</v>
      </c>
      <c r="L2681" s="14">
        <v>1</v>
      </c>
      <c r="M2681" s="14">
        <v>12000</v>
      </c>
      <c r="N2681" s="15">
        <v>0.25</v>
      </c>
      <c r="O2681" s="14">
        <v>9000</v>
      </c>
      <c r="P2681" s="14">
        <v>9000</v>
      </c>
      <c r="Q2681" s="5">
        <f>Table1[[#This Row],[Sales]]-Table1[[#This Row],[Cost]]</f>
        <v>0</v>
      </c>
      <c r="R2681" s="12" t="s">
        <v>9</v>
      </c>
      <c r="S2681" s="12" t="s">
        <v>10</v>
      </c>
      <c r="T2681" s="12" t="s">
        <v>33</v>
      </c>
      <c r="U2681" s="12" t="s">
        <v>12</v>
      </c>
      <c r="V2681" s="6">
        <f>Table1[[#This Row],[Profit]]/Table1[[#This Row],[Sales]]</f>
        <v>0</v>
      </c>
      <c r="W2681" s="12">
        <f>[1]!Table1[[#This Row],[Sales]]-[1]!Table1[[#This Row],[Cost]]-[1]!Table1[[#This Row],[Profit]]</f>
        <v>0</v>
      </c>
      <c r="X2681" s="12">
        <f>[1]!Table1[[#This Row],[Quantity]]*[1]!Table1[[#This Row],[Unit_Price]]</f>
        <v>12000</v>
      </c>
      <c r="Y2681" s="16">
        <f>[1]!Table1[[#This Row],[Gross_Sales]]*[1]!Table1[[#This Row],[Discount]]</f>
        <v>3000</v>
      </c>
      <c r="Z2681" s="17">
        <f>[1]!Table1[[#This Row],[Gross_Sales]]*[1]!Table1[[#This Row],[Discount_amount]]</f>
        <v>36000000</v>
      </c>
      <c r="AA2681" s="15">
        <f>IFERROR([1]!Table1[[#This Row],[Profit]]/[1]!Table1[[#This Row],[Sales]],0)</f>
        <v>0</v>
      </c>
      <c r="AB2681" s="12">
        <f>YEAR([1]!Table1[[#This Row],[Order_Date]])</f>
        <v>2025</v>
      </c>
      <c r="AC2681" s="12">
        <f>MONTH([1]!Table1[[#This Row],[Order_Date]])</f>
        <v>9</v>
      </c>
      <c r="AD2681" s="12" t="str">
        <f t="shared" si="123"/>
        <v>Sep</v>
      </c>
      <c r="AE2681" s="12" t="str">
        <f t="shared" si="124"/>
        <v>Q3</v>
      </c>
      <c r="AF2681" s="12" t="str">
        <f t="shared" si="125"/>
        <v>2025-Sep</v>
      </c>
      <c r="AG2681" s="12">
        <f>COUNTIF(C:C,Table1[[#This Row],[Customer_ID]])</f>
        <v>14</v>
      </c>
      <c r="AH2681" s="18" t="e">
        <f>IF([1]!Table1[[#This Row],[Customer_order_count]] &gt;= 10,"FREQUENT",IF([1]!Table1[[#This Row],[Customer_order_count]] &lt;= 10,"REGULAR","OCASSIONAL"))</f>
        <v>#REF!</v>
      </c>
    </row>
    <row r="2682" spans="1:34" x14ac:dyDescent="0.25">
      <c r="A2682" s="1" t="s">
        <v>210</v>
      </c>
      <c r="B2682" s="2">
        <v>45942</v>
      </c>
      <c r="C2682" s="3" t="s">
        <v>135</v>
      </c>
      <c r="D2682" s="4" t="s">
        <v>136</v>
      </c>
      <c r="E2682" s="4" t="s">
        <v>3</v>
      </c>
      <c r="F2682" s="5">
        <v>52</v>
      </c>
      <c r="G2682" s="3" t="s">
        <v>4</v>
      </c>
      <c r="H2682" s="3" t="s">
        <v>5</v>
      </c>
      <c r="I2682" s="3" t="s">
        <v>23</v>
      </c>
      <c r="J2682" s="3" t="s">
        <v>24</v>
      </c>
      <c r="K2682" s="3" t="s">
        <v>25</v>
      </c>
      <c r="L2682" s="5">
        <v>2</v>
      </c>
      <c r="M2682" s="5">
        <v>55000</v>
      </c>
      <c r="N2682" s="6">
        <v>0.15</v>
      </c>
      <c r="O2682" s="5">
        <v>93500</v>
      </c>
      <c r="P2682" s="5">
        <v>80000</v>
      </c>
      <c r="Q2682" s="5">
        <f>Table1[[#This Row],[Sales]]-Table1[[#This Row],[Cost]]</f>
        <v>13500</v>
      </c>
      <c r="R2682" s="3" t="s">
        <v>26</v>
      </c>
      <c r="S2682" s="3" t="s">
        <v>10</v>
      </c>
      <c r="T2682" s="3" t="s">
        <v>40</v>
      </c>
      <c r="U2682" s="3" t="s">
        <v>12</v>
      </c>
      <c r="V2682" s="6">
        <f>Table1[[#This Row],[Profit]]/Table1[[#This Row],[Sales]]</f>
        <v>0.14438502673796791</v>
      </c>
      <c r="W2682" s="3">
        <f>[1]!Table1[[#This Row],[Sales]]-[1]!Table1[[#This Row],[Cost]]-[1]!Table1[[#This Row],[Profit]]</f>
        <v>0</v>
      </c>
      <c r="X2682" s="3">
        <f>[1]!Table1[[#This Row],[Quantity]]*[1]!Table1[[#This Row],[Unit_Price]]</f>
        <v>110000</v>
      </c>
      <c r="Y2682" s="7">
        <f>[1]!Table1[[#This Row],[Gross_Sales]]*[1]!Table1[[#This Row],[Discount]]</f>
        <v>16500</v>
      </c>
      <c r="Z2682" s="8">
        <f>[1]!Table1[[#This Row],[Gross_Sales]]*[1]!Table1[[#This Row],[Discount_amount]]</f>
        <v>1815000000</v>
      </c>
      <c r="AA2682" s="6">
        <f>IFERROR([1]!Table1[[#This Row],[Profit]]/[1]!Table1[[#This Row],[Sales]],0)</f>
        <v>0.14438502673796791</v>
      </c>
      <c r="AB2682" s="3">
        <f>YEAR([1]!Table1[[#This Row],[Order_Date]])</f>
        <v>2025</v>
      </c>
      <c r="AC2682" s="3">
        <f>MONTH([1]!Table1[[#This Row],[Order_Date]])</f>
        <v>10</v>
      </c>
      <c r="AD2682" s="3" t="str">
        <f t="shared" si="123"/>
        <v>Oct</v>
      </c>
      <c r="AE2682" s="3" t="str">
        <f t="shared" si="124"/>
        <v>Q4</v>
      </c>
      <c r="AF2682" s="3" t="str">
        <f t="shared" si="125"/>
        <v>2025-Oct</v>
      </c>
      <c r="AG2682" s="3">
        <f>COUNTIF(C:C,Table1[[#This Row],[Customer_ID]])</f>
        <v>5</v>
      </c>
      <c r="AH2682" s="9" t="e">
        <f>IF([1]!Table1[[#This Row],[Customer_order_count]] &gt;= 10,"FREQUENT",IF([1]!Table1[[#This Row],[Customer_order_count]] &lt;= 10,"REGULAR","OCASSIONAL"))</f>
        <v>#REF!</v>
      </c>
    </row>
    <row r="2683" spans="1:34" x14ac:dyDescent="0.25">
      <c r="A2683" s="10" t="s">
        <v>3539</v>
      </c>
      <c r="B2683" s="11">
        <v>45412</v>
      </c>
      <c r="C2683" s="12" t="s">
        <v>1037</v>
      </c>
      <c r="D2683" s="13" t="s">
        <v>1038</v>
      </c>
      <c r="E2683" s="13" t="s">
        <v>3</v>
      </c>
      <c r="F2683" s="14">
        <v>22</v>
      </c>
      <c r="G2683" s="12" t="s">
        <v>290</v>
      </c>
      <c r="H2683" s="12" t="s">
        <v>276</v>
      </c>
      <c r="I2683" s="12" t="s">
        <v>68</v>
      </c>
      <c r="J2683" s="12" t="s">
        <v>69</v>
      </c>
      <c r="K2683" s="12" t="s">
        <v>39</v>
      </c>
      <c r="L2683" s="14">
        <v>1</v>
      </c>
      <c r="M2683" s="14">
        <v>3500</v>
      </c>
      <c r="N2683" s="15">
        <v>0.1</v>
      </c>
      <c r="O2683" s="14">
        <v>3150</v>
      </c>
      <c r="P2683" s="14">
        <v>2300</v>
      </c>
      <c r="Q2683" s="5">
        <f>Table1[[#This Row],[Sales]]-Table1[[#This Row],[Cost]]</f>
        <v>850</v>
      </c>
      <c r="R2683" s="12" t="s">
        <v>17</v>
      </c>
      <c r="S2683" s="12" t="s">
        <v>10</v>
      </c>
      <c r="T2683" s="12" t="s">
        <v>11</v>
      </c>
      <c r="U2683" s="12" t="s">
        <v>12</v>
      </c>
      <c r="V2683" s="6">
        <f>Table1[[#This Row],[Profit]]/Table1[[#This Row],[Sales]]</f>
        <v>0.26984126984126983</v>
      </c>
      <c r="W2683" s="12">
        <f>[1]!Table1[[#This Row],[Sales]]-[1]!Table1[[#This Row],[Cost]]-[1]!Table1[[#This Row],[Profit]]</f>
        <v>0</v>
      </c>
      <c r="X2683" s="12">
        <f>[1]!Table1[[#This Row],[Quantity]]*[1]!Table1[[#This Row],[Unit_Price]]</f>
        <v>3500</v>
      </c>
      <c r="Y2683" s="16">
        <f>[1]!Table1[[#This Row],[Gross_Sales]]*[1]!Table1[[#This Row],[Discount]]</f>
        <v>350</v>
      </c>
      <c r="Z2683" s="17">
        <f>[1]!Table1[[#This Row],[Gross_Sales]]*[1]!Table1[[#This Row],[Discount_amount]]</f>
        <v>1225000</v>
      </c>
      <c r="AA2683" s="15">
        <f>IFERROR([1]!Table1[[#This Row],[Profit]]/[1]!Table1[[#This Row],[Sales]],0)</f>
        <v>0.26984126984126983</v>
      </c>
      <c r="AB2683" s="12">
        <f>YEAR([1]!Table1[[#This Row],[Order_Date]])</f>
        <v>2024</v>
      </c>
      <c r="AC2683" s="12">
        <f>MONTH([1]!Table1[[#This Row],[Order_Date]])</f>
        <v>4</v>
      </c>
      <c r="AD2683" s="12" t="str">
        <f t="shared" si="123"/>
        <v>Apr</v>
      </c>
      <c r="AE2683" s="12" t="str">
        <f t="shared" si="124"/>
        <v>Q2</v>
      </c>
      <c r="AF2683" s="12" t="str">
        <f t="shared" si="125"/>
        <v>2024-Apr</v>
      </c>
      <c r="AG2683" s="12">
        <f>COUNTIF(C:C,Table1[[#This Row],[Customer_ID]])</f>
        <v>14</v>
      </c>
      <c r="AH2683" s="18" t="e">
        <f>IF([1]!Table1[[#This Row],[Customer_order_count]] &gt;= 10,"FREQUENT",IF([1]!Table1[[#This Row],[Customer_order_count]] &lt;= 10,"REGULAR","OCASSIONAL"))</f>
        <v>#REF!</v>
      </c>
    </row>
    <row r="2684" spans="1:34" x14ac:dyDescent="0.25">
      <c r="A2684" s="1" t="s">
        <v>3540</v>
      </c>
      <c r="B2684" s="2">
        <v>45380</v>
      </c>
      <c r="C2684" s="3" t="s">
        <v>1233</v>
      </c>
      <c r="D2684" s="4" t="s">
        <v>349</v>
      </c>
      <c r="E2684" s="4" t="s">
        <v>16</v>
      </c>
      <c r="F2684" s="5">
        <v>40</v>
      </c>
      <c r="G2684" s="3" t="s">
        <v>317</v>
      </c>
      <c r="H2684" s="3" t="s">
        <v>5</v>
      </c>
      <c r="I2684" s="3" t="s">
        <v>81</v>
      </c>
      <c r="J2684" s="3" t="s">
        <v>82</v>
      </c>
      <c r="K2684" s="3" t="s">
        <v>58</v>
      </c>
      <c r="L2684" s="5">
        <v>1</v>
      </c>
      <c r="M2684" s="5">
        <v>3500</v>
      </c>
      <c r="N2684" s="6">
        <v>0.1</v>
      </c>
      <c r="O2684" s="5">
        <v>3150</v>
      </c>
      <c r="P2684" s="5">
        <v>2500</v>
      </c>
      <c r="Q2684" s="5">
        <f>Table1[[#This Row],[Sales]]-Table1[[#This Row],[Cost]]</f>
        <v>650</v>
      </c>
      <c r="R2684" s="3" t="s">
        <v>77</v>
      </c>
      <c r="S2684" s="3" t="s">
        <v>10</v>
      </c>
      <c r="T2684" s="3" t="s">
        <v>18</v>
      </c>
      <c r="U2684" s="3" t="s">
        <v>19</v>
      </c>
      <c r="V2684" s="6">
        <f>Table1[[#This Row],[Profit]]/Table1[[#This Row],[Sales]]</f>
        <v>0.20634920634920634</v>
      </c>
      <c r="W2684" s="3">
        <f>[1]!Table1[[#This Row],[Sales]]-[1]!Table1[[#This Row],[Cost]]-[1]!Table1[[#This Row],[Profit]]</f>
        <v>0</v>
      </c>
      <c r="X2684" s="3">
        <f>[1]!Table1[[#This Row],[Quantity]]*[1]!Table1[[#This Row],[Unit_Price]]</f>
        <v>3500</v>
      </c>
      <c r="Y2684" s="7">
        <f>[1]!Table1[[#This Row],[Gross_Sales]]*[1]!Table1[[#This Row],[Discount]]</f>
        <v>350</v>
      </c>
      <c r="Z2684" s="8">
        <f>[1]!Table1[[#This Row],[Gross_Sales]]*[1]!Table1[[#This Row],[Discount_amount]]</f>
        <v>1225000</v>
      </c>
      <c r="AA2684" s="6">
        <f>IFERROR([1]!Table1[[#This Row],[Profit]]/[1]!Table1[[#This Row],[Sales]],0)</f>
        <v>0.20634920634920634</v>
      </c>
      <c r="AB2684" s="3">
        <f>YEAR([1]!Table1[[#This Row],[Order_Date]])</f>
        <v>2024</v>
      </c>
      <c r="AC2684" s="3">
        <f>MONTH([1]!Table1[[#This Row],[Order_Date]])</f>
        <v>3</v>
      </c>
      <c r="AD2684" s="3" t="str">
        <f t="shared" si="123"/>
        <v>Mar</v>
      </c>
      <c r="AE2684" s="3" t="str">
        <f t="shared" si="124"/>
        <v>Q1</v>
      </c>
      <c r="AF2684" s="3" t="str">
        <f t="shared" si="125"/>
        <v>2024-Mar</v>
      </c>
      <c r="AG2684" s="3">
        <f>COUNTIF(C:C,Table1[[#This Row],[Customer_ID]])</f>
        <v>6</v>
      </c>
      <c r="AH2684" s="9" t="e">
        <f>IF([1]!Table1[[#This Row],[Customer_order_count]] &gt;= 10,"FREQUENT",IF([1]!Table1[[#This Row],[Customer_order_count]] &lt;= 10,"REGULAR","OCASSIONAL"))</f>
        <v>#REF!</v>
      </c>
    </row>
    <row r="2685" spans="1:34" x14ac:dyDescent="0.25">
      <c r="A2685" s="10" t="s">
        <v>3541</v>
      </c>
      <c r="B2685" s="11">
        <v>45384</v>
      </c>
      <c r="C2685" s="12" t="s">
        <v>311</v>
      </c>
      <c r="D2685" s="13" t="s">
        <v>101</v>
      </c>
      <c r="E2685" s="13" t="s">
        <v>16</v>
      </c>
      <c r="F2685" s="14">
        <v>42</v>
      </c>
      <c r="G2685" s="12" t="s">
        <v>312</v>
      </c>
      <c r="H2685" s="12" t="s">
        <v>276</v>
      </c>
      <c r="I2685" s="12" t="s">
        <v>305</v>
      </c>
      <c r="J2685" s="12" t="s">
        <v>306</v>
      </c>
      <c r="K2685" s="12" t="s">
        <v>91</v>
      </c>
      <c r="L2685" s="14">
        <v>2</v>
      </c>
      <c r="M2685" s="14">
        <v>8500</v>
      </c>
      <c r="N2685" s="15">
        <v>0.1</v>
      </c>
      <c r="O2685" s="14">
        <v>15300</v>
      </c>
      <c r="P2685" s="14">
        <v>13000</v>
      </c>
      <c r="Q2685" s="5">
        <f>Table1[[#This Row],[Sales]]-Table1[[#This Row],[Cost]]</f>
        <v>2300</v>
      </c>
      <c r="R2685" s="12" t="s">
        <v>9</v>
      </c>
      <c r="S2685" s="12" t="s">
        <v>10</v>
      </c>
      <c r="T2685" s="12" t="s">
        <v>11</v>
      </c>
      <c r="U2685" s="12" t="s">
        <v>27</v>
      </c>
      <c r="V2685" s="6">
        <f>Table1[[#This Row],[Profit]]/Table1[[#This Row],[Sales]]</f>
        <v>0.15032679738562091</v>
      </c>
      <c r="W2685" s="12">
        <f>[1]!Table1[[#This Row],[Sales]]-[1]!Table1[[#This Row],[Cost]]-[1]!Table1[[#This Row],[Profit]]</f>
        <v>0</v>
      </c>
      <c r="X2685" s="12">
        <f>[1]!Table1[[#This Row],[Quantity]]*[1]!Table1[[#This Row],[Unit_Price]]</f>
        <v>17000</v>
      </c>
      <c r="Y2685" s="16">
        <f>[1]!Table1[[#This Row],[Gross_Sales]]*[1]!Table1[[#This Row],[Discount]]</f>
        <v>1700</v>
      </c>
      <c r="Z2685" s="17">
        <f>[1]!Table1[[#This Row],[Gross_Sales]]*[1]!Table1[[#This Row],[Discount_amount]]</f>
        <v>28900000</v>
      </c>
      <c r="AA2685" s="15">
        <f>IFERROR([1]!Table1[[#This Row],[Profit]]/[1]!Table1[[#This Row],[Sales]],0)</f>
        <v>0.15032679738562091</v>
      </c>
      <c r="AB2685" s="12">
        <f>YEAR([1]!Table1[[#This Row],[Order_Date]])</f>
        <v>2024</v>
      </c>
      <c r="AC2685" s="12">
        <f>MONTH([1]!Table1[[#This Row],[Order_Date]])</f>
        <v>4</v>
      </c>
      <c r="AD2685" s="12" t="str">
        <f t="shared" si="123"/>
        <v>Apr</v>
      </c>
      <c r="AE2685" s="12" t="str">
        <f t="shared" si="124"/>
        <v>Q2</v>
      </c>
      <c r="AF2685" s="12" t="str">
        <f t="shared" si="125"/>
        <v>2024-Apr</v>
      </c>
      <c r="AG2685" s="12">
        <f>COUNTIF(C:C,Table1[[#This Row],[Customer_ID]])</f>
        <v>21</v>
      </c>
      <c r="AH2685" s="18" t="e">
        <f>IF([1]!Table1[[#This Row],[Customer_order_count]] &gt;= 10,"FREQUENT",IF([1]!Table1[[#This Row],[Customer_order_count]] &lt;= 10,"REGULAR","OCASSIONAL"))</f>
        <v>#REF!</v>
      </c>
    </row>
    <row r="2686" spans="1:34" x14ac:dyDescent="0.25">
      <c r="A2686" s="1" t="s">
        <v>3542</v>
      </c>
      <c r="B2686" s="2">
        <v>45897</v>
      </c>
      <c r="C2686" s="3" t="s">
        <v>414</v>
      </c>
      <c r="D2686" s="4" t="s">
        <v>326</v>
      </c>
      <c r="E2686" s="4" t="s">
        <v>16</v>
      </c>
      <c r="F2686" s="5">
        <v>53</v>
      </c>
      <c r="G2686" s="3" t="s">
        <v>312</v>
      </c>
      <c r="H2686" s="3" t="s">
        <v>276</v>
      </c>
      <c r="I2686" s="3" t="s">
        <v>51</v>
      </c>
      <c r="J2686" s="3" t="s">
        <v>52</v>
      </c>
      <c r="K2686" s="3" t="s">
        <v>8</v>
      </c>
      <c r="L2686" s="5">
        <v>2</v>
      </c>
      <c r="M2686" s="5">
        <v>4500</v>
      </c>
      <c r="N2686" s="6">
        <v>0.05</v>
      </c>
      <c r="O2686" s="5">
        <v>8550</v>
      </c>
      <c r="P2686" s="5">
        <v>6400</v>
      </c>
      <c r="Q2686" s="5">
        <f>Table1[[#This Row],[Sales]]-Table1[[#This Row],[Cost]]</f>
        <v>2150</v>
      </c>
      <c r="R2686" s="3" t="s">
        <v>98</v>
      </c>
      <c r="S2686" s="3" t="s">
        <v>10</v>
      </c>
      <c r="T2686" s="3" t="s">
        <v>33</v>
      </c>
      <c r="U2686" s="3" t="s">
        <v>12</v>
      </c>
      <c r="V2686" s="6">
        <f>Table1[[#This Row],[Profit]]/Table1[[#This Row],[Sales]]</f>
        <v>0.25146198830409355</v>
      </c>
      <c r="W2686" s="3">
        <f>[1]!Table1[[#This Row],[Sales]]-[1]!Table1[[#This Row],[Cost]]-[1]!Table1[[#This Row],[Profit]]</f>
        <v>0</v>
      </c>
      <c r="X2686" s="3">
        <f>[1]!Table1[[#This Row],[Quantity]]*[1]!Table1[[#This Row],[Unit_Price]]</f>
        <v>9000</v>
      </c>
      <c r="Y2686" s="7">
        <f>[1]!Table1[[#This Row],[Gross_Sales]]*[1]!Table1[[#This Row],[Discount]]</f>
        <v>450</v>
      </c>
      <c r="Z2686" s="8">
        <f>[1]!Table1[[#This Row],[Gross_Sales]]*[1]!Table1[[#This Row],[Discount_amount]]</f>
        <v>4050000</v>
      </c>
      <c r="AA2686" s="6">
        <f>IFERROR([1]!Table1[[#This Row],[Profit]]/[1]!Table1[[#This Row],[Sales]],0)</f>
        <v>0.25146198830409355</v>
      </c>
      <c r="AB2686" s="3">
        <f>YEAR([1]!Table1[[#This Row],[Order_Date]])</f>
        <v>2025</v>
      </c>
      <c r="AC2686" s="3">
        <f>MONTH([1]!Table1[[#This Row],[Order_Date]])</f>
        <v>8</v>
      </c>
      <c r="AD2686" s="3" t="str">
        <f t="shared" si="123"/>
        <v>Aug</v>
      </c>
      <c r="AE2686" s="3" t="str">
        <f t="shared" si="124"/>
        <v>Q3</v>
      </c>
      <c r="AF2686" s="3" t="str">
        <f t="shared" si="125"/>
        <v>2025-Aug</v>
      </c>
      <c r="AG2686" s="3">
        <f>COUNTIF(C:C,Table1[[#This Row],[Customer_ID]])</f>
        <v>12</v>
      </c>
      <c r="AH2686" s="9" t="e">
        <f>IF([1]!Table1[[#This Row],[Customer_order_count]] &gt;= 10,"FREQUENT",IF([1]!Table1[[#This Row],[Customer_order_count]] &lt;= 10,"REGULAR","OCASSIONAL"))</f>
        <v>#REF!</v>
      </c>
    </row>
    <row r="2687" spans="1:34" x14ac:dyDescent="0.25">
      <c r="A2687" s="10" t="s">
        <v>3543</v>
      </c>
      <c r="B2687" s="11">
        <v>45302</v>
      </c>
      <c r="C2687" s="12" t="s">
        <v>1047</v>
      </c>
      <c r="D2687" s="13" t="s">
        <v>1029</v>
      </c>
      <c r="E2687" s="13" t="s">
        <v>16</v>
      </c>
      <c r="F2687" s="14">
        <v>52</v>
      </c>
      <c r="G2687" s="12" t="s">
        <v>275</v>
      </c>
      <c r="H2687" s="12" t="s">
        <v>276</v>
      </c>
      <c r="I2687" s="12" t="s">
        <v>186</v>
      </c>
      <c r="J2687" s="12" t="s">
        <v>187</v>
      </c>
      <c r="K2687" s="12" t="s">
        <v>91</v>
      </c>
      <c r="L2687" s="14">
        <v>4</v>
      </c>
      <c r="M2687" s="14">
        <v>12000</v>
      </c>
      <c r="N2687" s="15">
        <v>0.1</v>
      </c>
      <c r="O2687" s="14">
        <v>43200</v>
      </c>
      <c r="P2687" s="14">
        <v>36000</v>
      </c>
      <c r="Q2687" s="5">
        <f>Table1[[#This Row],[Sales]]-Table1[[#This Row],[Cost]]</f>
        <v>7200</v>
      </c>
      <c r="R2687" s="12" t="s">
        <v>17</v>
      </c>
      <c r="S2687" s="12" t="s">
        <v>10</v>
      </c>
      <c r="T2687" s="12" t="s">
        <v>18</v>
      </c>
      <c r="U2687" s="12" t="s">
        <v>27</v>
      </c>
      <c r="V2687" s="6">
        <f>Table1[[#This Row],[Profit]]/Table1[[#This Row],[Sales]]</f>
        <v>0.16666666666666666</v>
      </c>
      <c r="W2687" s="12">
        <f>[1]!Table1[[#This Row],[Sales]]-[1]!Table1[[#This Row],[Cost]]-[1]!Table1[[#This Row],[Profit]]</f>
        <v>0</v>
      </c>
      <c r="X2687" s="12">
        <f>[1]!Table1[[#This Row],[Quantity]]*[1]!Table1[[#This Row],[Unit_Price]]</f>
        <v>48000</v>
      </c>
      <c r="Y2687" s="16">
        <f>[1]!Table1[[#This Row],[Gross_Sales]]*[1]!Table1[[#This Row],[Discount]]</f>
        <v>4800</v>
      </c>
      <c r="Z2687" s="17">
        <f>[1]!Table1[[#This Row],[Gross_Sales]]*[1]!Table1[[#This Row],[Discount_amount]]</f>
        <v>230400000</v>
      </c>
      <c r="AA2687" s="15">
        <f>IFERROR([1]!Table1[[#This Row],[Profit]]/[1]!Table1[[#This Row],[Sales]],0)</f>
        <v>0.16666666666666666</v>
      </c>
      <c r="AB2687" s="12">
        <f>YEAR([1]!Table1[[#This Row],[Order_Date]])</f>
        <v>2024</v>
      </c>
      <c r="AC2687" s="12">
        <f>MONTH([1]!Table1[[#This Row],[Order_Date]])</f>
        <v>1</v>
      </c>
      <c r="AD2687" s="12" t="str">
        <f t="shared" si="123"/>
        <v>Jan</v>
      </c>
      <c r="AE2687" s="12" t="str">
        <f t="shared" si="124"/>
        <v>Q1</v>
      </c>
      <c r="AF2687" s="12" t="str">
        <f t="shared" si="125"/>
        <v>2024-Jan</v>
      </c>
      <c r="AG2687" s="12">
        <f>COUNTIF(C:C,Table1[[#This Row],[Customer_ID]])</f>
        <v>23</v>
      </c>
      <c r="AH2687" s="18" t="e">
        <f>IF([1]!Table1[[#This Row],[Customer_order_count]] &gt;= 10,"FREQUENT",IF([1]!Table1[[#This Row],[Customer_order_count]] &lt;= 10,"REGULAR","OCASSIONAL"))</f>
        <v>#REF!</v>
      </c>
    </row>
    <row r="2688" spans="1:34" x14ac:dyDescent="0.25">
      <c r="A2688" s="1" t="s">
        <v>3544</v>
      </c>
      <c r="B2688" s="2">
        <v>45544</v>
      </c>
      <c r="C2688" s="3" t="s">
        <v>650</v>
      </c>
      <c r="D2688" s="4" t="s">
        <v>651</v>
      </c>
      <c r="E2688" s="4" t="s">
        <v>3</v>
      </c>
      <c r="F2688" s="5">
        <v>48</v>
      </c>
      <c r="G2688" s="3" t="s">
        <v>317</v>
      </c>
      <c r="H2688" s="3" t="s">
        <v>5</v>
      </c>
      <c r="I2688" s="3" t="s">
        <v>344</v>
      </c>
      <c r="J2688" s="3" t="s">
        <v>345</v>
      </c>
      <c r="K2688" s="3" t="s">
        <v>39</v>
      </c>
      <c r="L2688" s="5">
        <v>1</v>
      </c>
      <c r="M2688" s="5">
        <v>2200</v>
      </c>
      <c r="N2688" s="6">
        <v>0.05</v>
      </c>
      <c r="O2688" s="5">
        <v>2090</v>
      </c>
      <c r="P2688" s="5">
        <v>1400</v>
      </c>
      <c r="Q2688" s="5">
        <f>Table1[[#This Row],[Sales]]-Table1[[#This Row],[Cost]]</f>
        <v>690</v>
      </c>
      <c r="R2688" s="3" t="s">
        <v>77</v>
      </c>
      <c r="S2688" s="3" t="s">
        <v>10</v>
      </c>
      <c r="T2688" s="3" t="s">
        <v>33</v>
      </c>
      <c r="U2688" s="3" t="s">
        <v>27</v>
      </c>
      <c r="V2688" s="6">
        <f>Table1[[#This Row],[Profit]]/Table1[[#This Row],[Sales]]</f>
        <v>0.33014354066985646</v>
      </c>
      <c r="W2688" s="3">
        <f>[1]!Table1[[#This Row],[Sales]]-[1]!Table1[[#This Row],[Cost]]-[1]!Table1[[#This Row],[Profit]]</f>
        <v>0</v>
      </c>
      <c r="X2688" s="3">
        <f>[1]!Table1[[#This Row],[Quantity]]*[1]!Table1[[#This Row],[Unit_Price]]</f>
        <v>2200</v>
      </c>
      <c r="Y2688" s="7">
        <f>[1]!Table1[[#This Row],[Gross_Sales]]*[1]!Table1[[#This Row],[Discount]]</f>
        <v>110</v>
      </c>
      <c r="Z2688" s="8">
        <f>[1]!Table1[[#This Row],[Gross_Sales]]*[1]!Table1[[#This Row],[Discount_amount]]</f>
        <v>242000</v>
      </c>
      <c r="AA2688" s="6">
        <f>IFERROR([1]!Table1[[#This Row],[Profit]]/[1]!Table1[[#This Row],[Sales]],0)</f>
        <v>0.33014354066985646</v>
      </c>
      <c r="AB2688" s="3">
        <f>YEAR([1]!Table1[[#This Row],[Order_Date]])</f>
        <v>2024</v>
      </c>
      <c r="AC2688" s="3">
        <f>MONTH([1]!Table1[[#This Row],[Order_Date]])</f>
        <v>9</v>
      </c>
      <c r="AD2688" s="3" t="str">
        <f t="shared" si="123"/>
        <v>Sep</v>
      </c>
      <c r="AE2688" s="3" t="str">
        <f t="shared" si="124"/>
        <v>Q3</v>
      </c>
      <c r="AF2688" s="3" t="str">
        <f t="shared" si="125"/>
        <v>2024-Sep</v>
      </c>
      <c r="AG2688" s="3">
        <f>COUNTIF(C:C,Table1[[#This Row],[Customer_ID]])</f>
        <v>18</v>
      </c>
      <c r="AH2688" s="9" t="e">
        <f>IF([1]!Table1[[#This Row],[Customer_order_count]] &gt;= 10,"FREQUENT",IF([1]!Table1[[#This Row],[Customer_order_count]] &lt;= 10,"REGULAR","OCASSIONAL"))</f>
        <v>#REF!</v>
      </c>
    </row>
    <row r="2689" spans="1:34" x14ac:dyDescent="0.25">
      <c r="A2689" s="10" t="s">
        <v>3545</v>
      </c>
      <c r="B2689" s="11">
        <v>45487</v>
      </c>
      <c r="C2689" s="12" t="s">
        <v>580</v>
      </c>
      <c r="D2689" s="13" t="s">
        <v>36</v>
      </c>
      <c r="E2689" s="13" t="s">
        <v>3</v>
      </c>
      <c r="F2689" s="14">
        <v>60</v>
      </c>
      <c r="G2689" s="12" t="s">
        <v>290</v>
      </c>
      <c r="H2689" s="12" t="s">
        <v>276</v>
      </c>
      <c r="I2689" s="12" t="s">
        <v>176</v>
      </c>
      <c r="J2689" s="12" t="s">
        <v>177</v>
      </c>
      <c r="K2689" s="12" t="s">
        <v>25</v>
      </c>
      <c r="L2689" s="14">
        <v>1</v>
      </c>
      <c r="M2689" s="14">
        <v>22000</v>
      </c>
      <c r="N2689" s="15">
        <v>0.1</v>
      </c>
      <c r="O2689" s="14">
        <v>19800</v>
      </c>
      <c r="P2689" s="14">
        <v>16500</v>
      </c>
      <c r="Q2689" s="5">
        <f>Table1[[#This Row],[Sales]]-Table1[[#This Row],[Cost]]</f>
        <v>3300</v>
      </c>
      <c r="R2689" s="12" t="s">
        <v>26</v>
      </c>
      <c r="S2689" s="12" t="s">
        <v>10</v>
      </c>
      <c r="T2689" s="12" t="s">
        <v>33</v>
      </c>
      <c r="U2689" s="12" t="s">
        <v>19</v>
      </c>
      <c r="V2689" s="6">
        <f>Table1[[#This Row],[Profit]]/Table1[[#This Row],[Sales]]</f>
        <v>0.16666666666666666</v>
      </c>
      <c r="W2689" s="12">
        <f>[1]!Table1[[#This Row],[Sales]]-[1]!Table1[[#This Row],[Cost]]-[1]!Table1[[#This Row],[Profit]]</f>
        <v>0</v>
      </c>
      <c r="X2689" s="12">
        <f>[1]!Table1[[#This Row],[Quantity]]*[1]!Table1[[#This Row],[Unit_Price]]</f>
        <v>22000</v>
      </c>
      <c r="Y2689" s="16">
        <f>[1]!Table1[[#This Row],[Gross_Sales]]*[1]!Table1[[#This Row],[Discount]]</f>
        <v>2200</v>
      </c>
      <c r="Z2689" s="17">
        <f>[1]!Table1[[#This Row],[Gross_Sales]]*[1]!Table1[[#This Row],[Discount_amount]]</f>
        <v>48400000</v>
      </c>
      <c r="AA2689" s="15">
        <f>IFERROR([1]!Table1[[#This Row],[Profit]]/[1]!Table1[[#This Row],[Sales]],0)</f>
        <v>0.16666666666666666</v>
      </c>
      <c r="AB2689" s="12">
        <f>YEAR([1]!Table1[[#This Row],[Order_Date]])</f>
        <v>2024</v>
      </c>
      <c r="AC2689" s="12">
        <f>MONTH([1]!Table1[[#This Row],[Order_Date]])</f>
        <v>7</v>
      </c>
      <c r="AD2689" s="12" t="str">
        <f t="shared" si="123"/>
        <v>Jul</v>
      </c>
      <c r="AE2689" s="12" t="str">
        <f t="shared" si="124"/>
        <v>Q3</v>
      </c>
      <c r="AF2689" s="12" t="str">
        <f t="shared" si="125"/>
        <v>2024-Jul</v>
      </c>
      <c r="AG2689" s="12">
        <f>COUNTIF(C:C,Table1[[#This Row],[Customer_ID]])</f>
        <v>11</v>
      </c>
      <c r="AH2689" s="18" t="e">
        <f>IF([1]!Table1[[#This Row],[Customer_order_count]] &gt;= 10,"FREQUENT",IF([1]!Table1[[#This Row],[Customer_order_count]] &lt;= 10,"REGULAR","OCASSIONAL"))</f>
        <v>#REF!</v>
      </c>
    </row>
    <row r="2690" spans="1:34" x14ac:dyDescent="0.25">
      <c r="A2690" s="1" t="s">
        <v>3546</v>
      </c>
      <c r="B2690" s="2">
        <v>45585</v>
      </c>
      <c r="C2690" s="3" t="s">
        <v>593</v>
      </c>
      <c r="D2690" s="4" t="s">
        <v>594</v>
      </c>
      <c r="E2690" s="4" t="s">
        <v>3</v>
      </c>
      <c r="F2690" s="5">
        <v>43</v>
      </c>
      <c r="G2690" s="3" t="s">
        <v>263</v>
      </c>
      <c r="H2690" s="3" t="s">
        <v>5</v>
      </c>
      <c r="I2690" s="3" t="s">
        <v>305</v>
      </c>
      <c r="J2690" s="3" t="s">
        <v>306</v>
      </c>
      <c r="K2690" s="3" t="s">
        <v>91</v>
      </c>
      <c r="L2690" s="5">
        <v>1</v>
      </c>
      <c r="M2690" s="5">
        <v>8500</v>
      </c>
      <c r="N2690" s="6">
        <v>0.05</v>
      </c>
      <c r="O2690" s="5">
        <v>8075</v>
      </c>
      <c r="P2690" s="5">
        <v>6500</v>
      </c>
      <c r="Q2690" s="5">
        <f>Table1[[#This Row],[Sales]]-Table1[[#This Row],[Cost]]</f>
        <v>1575</v>
      </c>
      <c r="R2690" s="3" t="s">
        <v>26</v>
      </c>
      <c r="S2690" s="3" t="s">
        <v>10</v>
      </c>
      <c r="T2690" s="3" t="s">
        <v>40</v>
      </c>
      <c r="U2690" s="3" t="s">
        <v>27</v>
      </c>
      <c r="V2690" s="6">
        <f>Table1[[#This Row],[Profit]]/Table1[[#This Row],[Sales]]</f>
        <v>0.19504643962848298</v>
      </c>
      <c r="W2690" s="3">
        <f>[1]!Table1[[#This Row],[Sales]]-[1]!Table1[[#This Row],[Cost]]-[1]!Table1[[#This Row],[Profit]]</f>
        <v>0</v>
      </c>
      <c r="X2690" s="3">
        <f>[1]!Table1[[#This Row],[Quantity]]*[1]!Table1[[#This Row],[Unit_Price]]</f>
        <v>8500</v>
      </c>
      <c r="Y2690" s="7">
        <f>[1]!Table1[[#This Row],[Gross_Sales]]*[1]!Table1[[#This Row],[Discount]]</f>
        <v>425</v>
      </c>
      <c r="Z2690" s="8">
        <f>[1]!Table1[[#This Row],[Gross_Sales]]*[1]!Table1[[#This Row],[Discount_amount]]</f>
        <v>3612500</v>
      </c>
      <c r="AA2690" s="6">
        <f>IFERROR([1]!Table1[[#This Row],[Profit]]/[1]!Table1[[#This Row],[Sales]],0)</f>
        <v>0.19504643962848298</v>
      </c>
      <c r="AB2690" s="3">
        <f>YEAR([1]!Table1[[#This Row],[Order_Date]])</f>
        <v>2024</v>
      </c>
      <c r="AC2690" s="3">
        <f>MONTH([1]!Table1[[#This Row],[Order_Date]])</f>
        <v>10</v>
      </c>
      <c r="AD2690" s="3" t="str">
        <f t="shared" ref="AD2690:AD2753" si="126">TEXT(B:B,"mmm")</f>
        <v>Oct</v>
      </c>
      <c r="AE2690" s="3" t="str">
        <f t="shared" ref="AE2690:AE2753" si="127">"Q"&amp;ROUNDUP(MONTH(B2690)/3,0)</f>
        <v>Q4</v>
      </c>
      <c r="AF2690" s="3" t="str">
        <f t="shared" ref="AF2690:AF2753" si="128">TEXT(B:B,"yyyy-mmm")</f>
        <v>2024-Oct</v>
      </c>
      <c r="AG2690" s="3">
        <f>COUNTIF(C:C,Table1[[#This Row],[Customer_ID]])</f>
        <v>17</v>
      </c>
      <c r="AH2690" s="9" t="e">
        <f>IF([1]!Table1[[#This Row],[Customer_order_count]] &gt;= 10,"FREQUENT",IF([1]!Table1[[#This Row],[Customer_order_count]] &lt;= 10,"REGULAR","OCASSIONAL"))</f>
        <v>#REF!</v>
      </c>
    </row>
    <row r="2691" spans="1:34" x14ac:dyDescent="0.25">
      <c r="A2691" s="10" t="s">
        <v>3547</v>
      </c>
      <c r="B2691" s="11">
        <v>45715</v>
      </c>
      <c r="C2691" s="12" t="s">
        <v>316</v>
      </c>
      <c r="D2691" s="13" t="s">
        <v>167</v>
      </c>
      <c r="E2691" s="13" t="s">
        <v>3</v>
      </c>
      <c r="F2691" s="14">
        <v>47</v>
      </c>
      <c r="G2691" s="12" t="s">
        <v>317</v>
      </c>
      <c r="H2691" s="12" t="s">
        <v>5</v>
      </c>
      <c r="I2691" s="12" t="s">
        <v>89</v>
      </c>
      <c r="J2691" s="12" t="s">
        <v>90</v>
      </c>
      <c r="K2691" s="12" t="s">
        <v>91</v>
      </c>
      <c r="L2691" s="14">
        <v>1</v>
      </c>
      <c r="M2691" s="14">
        <v>35000</v>
      </c>
      <c r="N2691" s="15">
        <v>0.05</v>
      </c>
      <c r="O2691" s="14">
        <v>33250</v>
      </c>
      <c r="P2691" s="14">
        <v>27000</v>
      </c>
      <c r="Q2691" s="5">
        <f>Table1[[#This Row],[Sales]]-Table1[[#This Row],[Cost]]</f>
        <v>6250</v>
      </c>
      <c r="R2691" s="12" t="s">
        <v>77</v>
      </c>
      <c r="S2691" s="12" t="s">
        <v>10</v>
      </c>
      <c r="T2691" s="12" t="s">
        <v>18</v>
      </c>
      <c r="U2691" s="12" t="s">
        <v>27</v>
      </c>
      <c r="V2691" s="6">
        <f>Table1[[#This Row],[Profit]]/Table1[[#This Row],[Sales]]</f>
        <v>0.18796992481203006</v>
      </c>
      <c r="W2691" s="12">
        <f>[1]!Table1[[#This Row],[Sales]]-[1]!Table1[[#This Row],[Cost]]-[1]!Table1[[#This Row],[Profit]]</f>
        <v>0</v>
      </c>
      <c r="X2691" s="12">
        <f>[1]!Table1[[#This Row],[Quantity]]*[1]!Table1[[#This Row],[Unit_Price]]</f>
        <v>35000</v>
      </c>
      <c r="Y2691" s="16">
        <f>[1]!Table1[[#This Row],[Gross_Sales]]*[1]!Table1[[#This Row],[Discount]]</f>
        <v>1750</v>
      </c>
      <c r="Z2691" s="17">
        <f>[1]!Table1[[#This Row],[Gross_Sales]]*[1]!Table1[[#This Row],[Discount_amount]]</f>
        <v>61250000</v>
      </c>
      <c r="AA2691" s="15">
        <f>IFERROR([1]!Table1[[#This Row],[Profit]]/[1]!Table1[[#This Row],[Sales]],0)</f>
        <v>0.18796992481203006</v>
      </c>
      <c r="AB2691" s="12">
        <f>YEAR([1]!Table1[[#This Row],[Order_Date]])</f>
        <v>2025</v>
      </c>
      <c r="AC2691" s="12">
        <f>MONTH([1]!Table1[[#This Row],[Order_Date]])</f>
        <v>2</v>
      </c>
      <c r="AD2691" s="12" t="str">
        <f t="shared" si="126"/>
        <v>Feb</v>
      </c>
      <c r="AE2691" s="12" t="str">
        <f t="shared" si="127"/>
        <v>Q1</v>
      </c>
      <c r="AF2691" s="12" t="str">
        <f t="shared" si="128"/>
        <v>2025-Feb</v>
      </c>
      <c r="AG2691" s="12">
        <f>COUNTIF(C:C,Table1[[#This Row],[Customer_ID]])</f>
        <v>10</v>
      </c>
      <c r="AH2691" s="18" t="e">
        <f>IF([1]!Table1[[#This Row],[Customer_order_count]] &gt;= 10,"FREQUENT",IF([1]!Table1[[#This Row],[Customer_order_count]] &lt;= 10,"REGULAR","OCASSIONAL"))</f>
        <v>#REF!</v>
      </c>
    </row>
    <row r="2692" spans="1:34" x14ac:dyDescent="0.25">
      <c r="A2692" s="1" t="s">
        <v>3548</v>
      </c>
      <c r="B2692" s="2">
        <v>45496</v>
      </c>
      <c r="C2692" s="3" t="s">
        <v>569</v>
      </c>
      <c r="D2692" s="4" t="s">
        <v>570</v>
      </c>
      <c r="E2692" s="4" t="s">
        <v>16</v>
      </c>
      <c r="F2692" s="5">
        <v>47</v>
      </c>
      <c r="G2692" s="3" t="s">
        <v>339</v>
      </c>
      <c r="H2692" s="3" t="s">
        <v>285</v>
      </c>
      <c r="I2692" s="3" t="s">
        <v>305</v>
      </c>
      <c r="J2692" s="3" t="s">
        <v>306</v>
      </c>
      <c r="K2692" s="3" t="s">
        <v>91</v>
      </c>
      <c r="L2692" s="5">
        <v>2</v>
      </c>
      <c r="M2692" s="5">
        <v>8500</v>
      </c>
      <c r="N2692" s="6">
        <v>0.15</v>
      </c>
      <c r="O2692" s="5">
        <v>14450</v>
      </c>
      <c r="P2692" s="5">
        <v>13000</v>
      </c>
      <c r="Q2692" s="5">
        <f>Table1[[#This Row],[Sales]]-Table1[[#This Row],[Cost]]</f>
        <v>1450</v>
      </c>
      <c r="R2692" s="3" t="s">
        <v>98</v>
      </c>
      <c r="S2692" s="3" t="s">
        <v>10</v>
      </c>
      <c r="T2692" s="3" t="s">
        <v>33</v>
      </c>
      <c r="U2692" s="3" t="s">
        <v>12</v>
      </c>
      <c r="V2692" s="6">
        <f>Table1[[#This Row],[Profit]]/Table1[[#This Row],[Sales]]</f>
        <v>0.10034602076124567</v>
      </c>
      <c r="W2692" s="3">
        <f>[1]!Table1[[#This Row],[Sales]]-[1]!Table1[[#This Row],[Cost]]-[1]!Table1[[#This Row],[Profit]]</f>
        <v>0</v>
      </c>
      <c r="X2692" s="3">
        <f>[1]!Table1[[#This Row],[Quantity]]*[1]!Table1[[#This Row],[Unit_Price]]</f>
        <v>17000</v>
      </c>
      <c r="Y2692" s="7">
        <f>[1]!Table1[[#This Row],[Gross_Sales]]*[1]!Table1[[#This Row],[Discount]]</f>
        <v>2550</v>
      </c>
      <c r="Z2692" s="8">
        <f>[1]!Table1[[#This Row],[Gross_Sales]]*[1]!Table1[[#This Row],[Discount_amount]]</f>
        <v>43350000</v>
      </c>
      <c r="AA2692" s="6">
        <f>IFERROR([1]!Table1[[#This Row],[Profit]]/[1]!Table1[[#This Row],[Sales]],0)</f>
        <v>0.10034602076124567</v>
      </c>
      <c r="AB2692" s="3">
        <f>YEAR([1]!Table1[[#This Row],[Order_Date]])</f>
        <v>2024</v>
      </c>
      <c r="AC2692" s="3">
        <f>MONTH([1]!Table1[[#This Row],[Order_Date]])</f>
        <v>7</v>
      </c>
      <c r="AD2692" s="3" t="str">
        <f t="shared" si="126"/>
        <v>Jul</v>
      </c>
      <c r="AE2692" s="3" t="str">
        <f t="shared" si="127"/>
        <v>Q3</v>
      </c>
      <c r="AF2692" s="3" t="str">
        <f t="shared" si="128"/>
        <v>2024-Jul</v>
      </c>
      <c r="AG2692" s="3">
        <f>COUNTIF(C:C,Table1[[#This Row],[Customer_ID]])</f>
        <v>8</v>
      </c>
      <c r="AH2692" s="9" t="e">
        <f>IF([1]!Table1[[#This Row],[Customer_order_count]] &gt;= 10,"FREQUENT",IF([1]!Table1[[#This Row],[Customer_order_count]] &lt;= 10,"REGULAR","OCASSIONAL"))</f>
        <v>#REF!</v>
      </c>
    </row>
    <row r="2693" spans="1:34" x14ac:dyDescent="0.25">
      <c r="A2693" s="10" t="s">
        <v>3549</v>
      </c>
      <c r="B2693" s="11">
        <v>45742</v>
      </c>
      <c r="C2693" s="12" t="s">
        <v>3435</v>
      </c>
      <c r="D2693" s="13" t="s">
        <v>731</v>
      </c>
      <c r="E2693" s="13" t="s">
        <v>3</v>
      </c>
      <c r="F2693" s="14">
        <v>56</v>
      </c>
      <c r="G2693" s="12" t="s">
        <v>290</v>
      </c>
      <c r="H2693" s="12" t="s">
        <v>276</v>
      </c>
      <c r="I2693" s="12" t="s">
        <v>37</v>
      </c>
      <c r="J2693" s="12" t="s">
        <v>38</v>
      </c>
      <c r="K2693" s="12" t="s">
        <v>39</v>
      </c>
      <c r="L2693" s="14">
        <v>3</v>
      </c>
      <c r="M2693" s="14">
        <v>900</v>
      </c>
      <c r="N2693" s="15">
        <v>0.1</v>
      </c>
      <c r="O2693" s="14">
        <v>2430</v>
      </c>
      <c r="P2693" s="14">
        <v>1650</v>
      </c>
      <c r="Q2693" s="5">
        <f>Table1[[#This Row],[Sales]]-Table1[[#This Row],[Cost]]</f>
        <v>780</v>
      </c>
      <c r="R2693" s="12" t="s">
        <v>26</v>
      </c>
      <c r="S2693" s="12" t="s">
        <v>10</v>
      </c>
      <c r="T2693" s="12" t="s">
        <v>18</v>
      </c>
      <c r="U2693" s="12" t="s">
        <v>12</v>
      </c>
      <c r="V2693" s="6">
        <f>Table1[[#This Row],[Profit]]/Table1[[#This Row],[Sales]]</f>
        <v>0.32098765432098764</v>
      </c>
      <c r="W2693" s="12">
        <f>[1]!Table1[[#This Row],[Sales]]-[1]!Table1[[#This Row],[Cost]]-[1]!Table1[[#This Row],[Profit]]</f>
        <v>0</v>
      </c>
      <c r="X2693" s="12">
        <f>[1]!Table1[[#This Row],[Quantity]]*[1]!Table1[[#This Row],[Unit_Price]]</f>
        <v>2700</v>
      </c>
      <c r="Y2693" s="16">
        <f>[1]!Table1[[#This Row],[Gross_Sales]]*[1]!Table1[[#This Row],[Discount]]</f>
        <v>270</v>
      </c>
      <c r="Z2693" s="17">
        <f>[1]!Table1[[#This Row],[Gross_Sales]]*[1]!Table1[[#This Row],[Discount_amount]]</f>
        <v>729000</v>
      </c>
      <c r="AA2693" s="15">
        <f>IFERROR([1]!Table1[[#This Row],[Profit]]/[1]!Table1[[#This Row],[Sales]],0)</f>
        <v>0.32098765432098764</v>
      </c>
      <c r="AB2693" s="12">
        <f>YEAR([1]!Table1[[#This Row],[Order_Date]])</f>
        <v>2025</v>
      </c>
      <c r="AC2693" s="12">
        <f>MONTH([1]!Table1[[#This Row],[Order_Date]])</f>
        <v>3</v>
      </c>
      <c r="AD2693" s="12" t="str">
        <f t="shared" si="126"/>
        <v>Mar</v>
      </c>
      <c r="AE2693" s="12" t="str">
        <f t="shared" si="127"/>
        <v>Q1</v>
      </c>
      <c r="AF2693" s="12" t="str">
        <f t="shared" si="128"/>
        <v>2025-Mar</v>
      </c>
      <c r="AG2693" s="12">
        <f>COUNTIF(C:C,Table1[[#This Row],[Customer_ID]])</f>
        <v>4</v>
      </c>
      <c r="AH2693" s="18" t="e">
        <f>IF([1]!Table1[[#This Row],[Customer_order_count]] &gt;= 10,"FREQUENT",IF([1]!Table1[[#This Row],[Customer_order_count]] &lt;= 10,"REGULAR","OCASSIONAL"))</f>
        <v>#REF!</v>
      </c>
    </row>
    <row r="2694" spans="1:34" x14ac:dyDescent="0.25">
      <c r="A2694" s="1" t="s">
        <v>3550</v>
      </c>
      <c r="B2694" s="2">
        <v>45664</v>
      </c>
      <c r="C2694" s="3" t="s">
        <v>3551</v>
      </c>
      <c r="D2694" s="4" t="s">
        <v>174</v>
      </c>
      <c r="E2694" s="4" t="s">
        <v>3</v>
      </c>
      <c r="F2694" s="5">
        <v>55</v>
      </c>
      <c r="G2694" s="3" t="s">
        <v>339</v>
      </c>
      <c r="H2694" s="3" t="s">
        <v>285</v>
      </c>
      <c r="I2694" s="3" t="s">
        <v>264</v>
      </c>
      <c r="J2694" s="3" t="s">
        <v>265</v>
      </c>
      <c r="K2694" s="3" t="s">
        <v>46</v>
      </c>
      <c r="L2694" s="5">
        <v>1</v>
      </c>
      <c r="M2694" s="5">
        <v>800</v>
      </c>
      <c r="N2694" s="6">
        <v>0.2</v>
      </c>
      <c r="O2694" s="5">
        <v>640</v>
      </c>
      <c r="P2694" s="5">
        <v>500</v>
      </c>
      <c r="Q2694" s="5">
        <f>Table1[[#This Row],[Sales]]-Table1[[#This Row],[Cost]]</f>
        <v>140</v>
      </c>
      <c r="R2694" s="3" t="s">
        <v>9</v>
      </c>
      <c r="S2694" s="3" t="s">
        <v>10</v>
      </c>
      <c r="T2694" s="3" t="s">
        <v>18</v>
      </c>
      <c r="U2694" s="3" t="s">
        <v>19</v>
      </c>
      <c r="V2694" s="6">
        <f>Table1[[#This Row],[Profit]]/Table1[[#This Row],[Sales]]</f>
        <v>0.21875</v>
      </c>
      <c r="W2694" s="3">
        <f>[1]!Table1[[#This Row],[Sales]]-[1]!Table1[[#This Row],[Cost]]-[1]!Table1[[#This Row],[Profit]]</f>
        <v>0</v>
      </c>
      <c r="X2694" s="3">
        <f>[1]!Table1[[#This Row],[Quantity]]*[1]!Table1[[#This Row],[Unit_Price]]</f>
        <v>800</v>
      </c>
      <c r="Y2694" s="7">
        <f>[1]!Table1[[#This Row],[Gross_Sales]]*[1]!Table1[[#This Row],[Discount]]</f>
        <v>160</v>
      </c>
      <c r="Z2694" s="8">
        <f>[1]!Table1[[#This Row],[Gross_Sales]]*[1]!Table1[[#This Row],[Discount_amount]]</f>
        <v>128000</v>
      </c>
      <c r="AA2694" s="6">
        <f>IFERROR([1]!Table1[[#This Row],[Profit]]/[1]!Table1[[#This Row],[Sales]],0)</f>
        <v>0.21875</v>
      </c>
      <c r="AB2694" s="3">
        <f>YEAR([1]!Table1[[#This Row],[Order_Date]])</f>
        <v>2025</v>
      </c>
      <c r="AC2694" s="3">
        <f>MONTH([1]!Table1[[#This Row],[Order_Date]])</f>
        <v>1</v>
      </c>
      <c r="AD2694" s="3" t="str">
        <f t="shared" si="126"/>
        <v>Jan</v>
      </c>
      <c r="AE2694" s="3" t="str">
        <f t="shared" si="127"/>
        <v>Q1</v>
      </c>
      <c r="AF2694" s="3" t="str">
        <f t="shared" si="128"/>
        <v>2025-Jan</v>
      </c>
      <c r="AG2694" s="3">
        <f>COUNTIF(C:C,Table1[[#This Row],[Customer_ID]])</f>
        <v>1</v>
      </c>
      <c r="AH2694" s="9" t="e">
        <f>IF([1]!Table1[[#This Row],[Customer_order_count]] &gt;= 10,"FREQUENT",IF([1]!Table1[[#This Row],[Customer_order_count]] &lt;= 10,"REGULAR","OCASSIONAL"))</f>
        <v>#REF!</v>
      </c>
    </row>
    <row r="2695" spans="1:34" x14ac:dyDescent="0.25">
      <c r="A2695" s="10" t="s">
        <v>3552</v>
      </c>
      <c r="B2695" s="11">
        <v>45938</v>
      </c>
      <c r="C2695" s="12" t="s">
        <v>715</v>
      </c>
      <c r="D2695" s="13" t="s">
        <v>448</v>
      </c>
      <c r="E2695" s="13" t="s">
        <v>16</v>
      </c>
      <c r="F2695" s="14">
        <v>38</v>
      </c>
      <c r="G2695" s="12" t="s">
        <v>317</v>
      </c>
      <c r="H2695" s="12" t="s">
        <v>5</v>
      </c>
      <c r="I2695" s="12" t="s">
        <v>6</v>
      </c>
      <c r="J2695" s="12" t="s">
        <v>7</v>
      </c>
      <c r="K2695" s="12" t="s">
        <v>8</v>
      </c>
      <c r="L2695" s="14">
        <v>3</v>
      </c>
      <c r="M2695" s="14">
        <v>7000</v>
      </c>
      <c r="N2695" s="15">
        <v>0.05</v>
      </c>
      <c r="O2695" s="14">
        <v>19950</v>
      </c>
      <c r="P2695" s="14">
        <v>15600</v>
      </c>
      <c r="Q2695" s="5">
        <f>Table1[[#This Row],[Sales]]-Table1[[#This Row],[Cost]]</f>
        <v>4350</v>
      </c>
      <c r="R2695" s="12" t="s">
        <v>77</v>
      </c>
      <c r="S2695" s="12" t="s">
        <v>10</v>
      </c>
      <c r="T2695" s="12" t="s">
        <v>40</v>
      </c>
      <c r="U2695" s="12" t="s">
        <v>27</v>
      </c>
      <c r="V2695" s="6">
        <f>Table1[[#This Row],[Profit]]/Table1[[#This Row],[Sales]]</f>
        <v>0.21804511278195488</v>
      </c>
      <c r="W2695" s="12">
        <f>[1]!Table1[[#This Row],[Sales]]-[1]!Table1[[#This Row],[Cost]]-[1]!Table1[[#This Row],[Profit]]</f>
        <v>0</v>
      </c>
      <c r="X2695" s="12">
        <f>[1]!Table1[[#This Row],[Quantity]]*[1]!Table1[[#This Row],[Unit_Price]]</f>
        <v>21000</v>
      </c>
      <c r="Y2695" s="16">
        <f>[1]!Table1[[#This Row],[Gross_Sales]]*[1]!Table1[[#This Row],[Discount]]</f>
        <v>1050</v>
      </c>
      <c r="Z2695" s="17">
        <f>[1]!Table1[[#This Row],[Gross_Sales]]*[1]!Table1[[#This Row],[Discount_amount]]</f>
        <v>22050000</v>
      </c>
      <c r="AA2695" s="15">
        <f>IFERROR([1]!Table1[[#This Row],[Profit]]/[1]!Table1[[#This Row],[Sales]],0)</f>
        <v>0.21804511278195488</v>
      </c>
      <c r="AB2695" s="12">
        <f>YEAR([1]!Table1[[#This Row],[Order_Date]])</f>
        <v>2025</v>
      </c>
      <c r="AC2695" s="12">
        <f>MONTH([1]!Table1[[#This Row],[Order_Date]])</f>
        <v>10</v>
      </c>
      <c r="AD2695" s="12" t="str">
        <f t="shared" si="126"/>
        <v>Oct</v>
      </c>
      <c r="AE2695" s="12" t="str">
        <f t="shared" si="127"/>
        <v>Q4</v>
      </c>
      <c r="AF2695" s="12" t="str">
        <f t="shared" si="128"/>
        <v>2025-Oct</v>
      </c>
      <c r="AG2695" s="12">
        <f>COUNTIF(C:C,Table1[[#This Row],[Customer_ID]])</f>
        <v>21</v>
      </c>
      <c r="AH2695" s="18" t="e">
        <f>IF([1]!Table1[[#This Row],[Customer_order_count]] &gt;= 10,"FREQUENT",IF([1]!Table1[[#This Row],[Customer_order_count]] &lt;= 10,"REGULAR","OCASSIONAL"))</f>
        <v>#REF!</v>
      </c>
    </row>
    <row r="2696" spans="1:34" x14ac:dyDescent="0.25">
      <c r="A2696" s="1" t="s">
        <v>3553</v>
      </c>
      <c r="B2696" s="2">
        <v>45891</v>
      </c>
      <c r="C2696" s="3" t="s">
        <v>1402</v>
      </c>
      <c r="D2696" s="4" t="s">
        <v>675</v>
      </c>
      <c r="E2696" s="4" t="s">
        <v>16</v>
      </c>
      <c r="F2696" s="5">
        <v>32</v>
      </c>
      <c r="G2696" s="3" t="s">
        <v>312</v>
      </c>
      <c r="H2696" s="3" t="s">
        <v>276</v>
      </c>
      <c r="I2696" s="3" t="s">
        <v>95</v>
      </c>
      <c r="J2696" s="3" t="s">
        <v>96</v>
      </c>
      <c r="K2696" s="3" t="s">
        <v>46</v>
      </c>
      <c r="L2696" s="5">
        <v>1</v>
      </c>
      <c r="M2696" s="5">
        <v>600</v>
      </c>
      <c r="N2696" s="6">
        <v>0.05</v>
      </c>
      <c r="O2696" s="5">
        <v>570</v>
      </c>
      <c r="P2696" s="5">
        <v>380</v>
      </c>
      <c r="Q2696" s="5">
        <f>Table1[[#This Row],[Sales]]-Table1[[#This Row],[Cost]]</f>
        <v>190</v>
      </c>
      <c r="R2696" s="3" t="s">
        <v>26</v>
      </c>
      <c r="S2696" s="3" t="s">
        <v>10</v>
      </c>
      <c r="T2696" s="3" t="s">
        <v>33</v>
      </c>
      <c r="U2696" s="3" t="s">
        <v>19</v>
      </c>
      <c r="V2696" s="6">
        <f>Table1[[#This Row],[Profit]]/Table1[[#This Row],[Sales]]</f>
        <v>0.33333333333333331</v>
      </c>
      <c r="W2696" s="3">
        <f>[1]!Table1[[#This Row],[Sales]]-[1]!Table1[[#This Row],[Cost]]-[1]!Table1[[#This Row],[Profit]]</f>
        <v>0</v>
      </c>
      <c r="X2696" s="3">
        <f>[1]!Table1[[#This Row],[Quantity]]*[1]!Table1[[#This Row],[Unit_Price]]</f>
        <v>600</v>
      </c>
      <c r="Y2696" s="7">
        <f>[1]!Table1[[#This Row],[Gross_Sales]]*[1]!Table1[[#This Row],[Discount]]</f>
        <v>30</v>
      </c>
      <c r="Z2696" s="8">
        <f>[1]!Table1[[#This Row],[Gross_Sales]]*[1]!Table1[[#This Row],[Discount_amount]]</f>
        <v>18000</v>
      </c>
      <c r="AA2696" s="6">
        <f>IFERROR([1]!Table1[[#This Row],[Profit]]/[1]!Table1[[#This Row],[Sales]],0)</f>
        <v>0.33333333333333331</v>
      </c>
      <c r="AB2696" s="3">
        <f>YEAR([1]!Table1[[#This Row],[Order_Date]])</f>
        <v>2025</v>
      </c>
      <c r="AC2696" s="3">
        <f>MONTH([1]!Table1[[#This Row],[Order_Date]])</f>
        <v>8</v>
      </c>
      <c r="AD2696" s="3" t="str">
        <f t="shared" si="126"/>
        <v>Aug</v>
      </c>
      <c r="AE2696" s="3" t="str">
        <f t="shared" si="127"/>
        <v>Q3</v>
      </c>
      <c r="AF2696" s="3" t="str">
        <f t="shared" si="128"/>
        <v>2025-Aug</v>
      </c>
      <c r="AG2696" s="3">
        <f>COUNTIF(C:C,Table1[[#This Row],[Customer_ID]])</f>
        <v>2</v>
      </c>
      <c r="AH2696" s="9" t="e">
        <f>IF([1]!Table1[[#This Row],[Customer_order_count]] &gt;= 10,"FREQUENT",IF([1]!Table1[[#This Row],[Customer_order_count]] &lt;= 10,"REGULAR","OCASSIONAL"))</f>
        <v>#REF!</v>
      </c>
    </row>
    <row r="2697" spans="1:34" x14ac:dyDescent="0.25">
      <c r="A2697" s="10" t="s">
        <v>3554</v>
      </c>
      <c r="B2697" s="11">
        <v>46011</v>
      </c>
      <c r="C2697" s="12" t="s">
        <v>702</v>
      </c>
      <c r="D2697" s="13" t="s">
        <v>703</v>
      </c>
      <c r="E2697" s="13" t="s">
        <v>16</v>
      </c>
      <c r="F2697" s="14">
        <v>24</v>
      </c>
      <c r="G2697" s="12" t="s">
        <v>275</v>
      </c>
      <c r="H2697" s="12" t="s">
        <v>276</v>
      </c>
      <c r="I2697" s="12" t="s">
        <v>44</v>
      </c>
      <c r="J2697" s="12" t="s">
        <v>45</v>
      </c>
      <c r="K2697" s="12" t="s">
        <v>46</v>
      </c>
      <c r="L2697" s="14">
        <v>1</v>
      </c>
      <c r="M2697" s="14">
        <v>2500</v>
      </c>
      <c r="N2697" s="15">
        <v>0</v>
      </c>
      <c r="O2697" s="14">
        <v>2500</v>
      </c>
      <c r="P2697" s="14">
        <v>1500</v>
      </c>
      <c r="Q2697" s="5">
        <f>Table1[[#This Row],[Sales]]-Table1[[#This Row],[Cost]]</f>
        <v>1000</v>
      </c>
      <c r="R2697" s="12" t="s">
        <v>26</v>
      </c>
      <c r="S2697" s="12" t="s">
        <v>10</v>
      </c>
      <c r="T2697" s="12" t="s">
        <v>40</v>
      </c>
      <c r="U2697" s="12" t="s">
        <v>12</v>
      </c>
      <c r="V2697" s="6">
        <f>Table1[[#This Row],[Profit]]/Table1[[#This Row],[Sales]]</f>
        <v>0.4</v>
      </c>
      <c r="W2697" s="12">
        <f>[1]!Table1[[#This Row],[Sales]]-[1]!Table1[[#This Row],[Cost]]-[1]!Table1[[#This Row],[Profit]]</f>
        <v>0</v>
      </c>
      <c r="X2697" s="12">
        <f>[1]!Table1[[#This Row],[Quantity]]*[1]!Table1[[#This Row],[Unit_Price]]</f>
        <v>2500</v>
      </c>
      <c r="Y2697" s="16">
        <f>[1]!Table1[[#This Row],[Gross_Sales]]*[1]!Table1[[#This Row],[Discount]]</f>
        <v>0</v>
      </c>
      <c r="Z2697" s="17">
        <f>[1]!Table1[[#This Row],[Gross_Sales]]*[1]!Table1[[#This Row],[Discount_amount]]</f>
        <v>0</v>
      </c>
      <c r="AA2697" s="15">
        <f>IFERROR([1]!Table1[[#This Row],[Profit]]/[1]!Table1[[#This Row],[Sales]],0)</f>
        <v>0.4</v>
      </c>
      <c r="AB2697" s="12">
        <f>YEAR([1]!Table1[[#This Row],[Order_Date]])</f>
        <v>2025</v>
      </c>
      <c r="AC2697" s="12">
        <f>MONTH([1]!Table1[[#This Row],[Order_Date]])</f>
        <v>12</v>
      </c>
      <c r="AD2697" s="12" t="str">
        <f t="shared" si="126"/>
        <v>Dec</v>
      </c>
      <c r="AE2697" s="12" t="str">
        <f t="shared" si="127"/>
        <v>Q4</v>
      </c>
      <c r="AF2697" s="12" t="str">
        <f t="shared" si="128"/>
        <v>2025-Dec</v>
      </c>
      <c r="AG2697" s="12">
        <f>COUNTIF(C:C,Table1[[#This Row],[Customer_ID]])</f>
        <v>12</v>
      </c>
      <c r="AH2697" s="18" t="e">
        <f>IF([1]!Table1[[#This Row],[Customer_order_count]] &gt;= 10,"FREQUENT",IF([1]!Table1[[#This Row],[Customer_order_count]] &lt;= 10,"REGULAR","OCASSIONAL"))</f>
        <v>#REF!</v>
      </c>
    </row>
    <row r="2698" spans="1:34" x14ac:dyDescent="0.25">
      <c r="A2698" s="1" t="s">
        <v>3555</v>
      </c>
      <c r="B2698" s="2">
        <v>45587</v>
      </c>
      <c r="C2698" s="3" t="s">
        <v>397</v>
      </c>
      <c r="D2698" s="3" t="s">
        <v>329</v>
      </c>
      <c r="E2698" s="3" t="s">
        <v>3</v>
      </c>
      <c r="F2698" s="3">
        <v>25</v>
      </c>
      <c r="G2698" s="3" t="s">
        <v>295</v>
      </c>
      <c r="H2698" s="3" t="s">
        <v>270</v>
      </c>
      <c r="I2698" s="3" t="s">
        <v>186</v>
      </c>
      <c r="J2698" s="3" t="s">
        <v>187</v>
      </c>
      <c r="K2698" s="3" t="s">
        <v>91</v>
      </c>
      <c r="L2698" s="3">
        <v>1</v>
      </c>
      <c r="M2698" s="3">
        <v>12000</v>
      </c>
      <c r="N2698" s="3">
        <v>0.05</v>
      </c>
      <c r="O2698" s="3">
        <v>11400</v>
      </c>
      <c r="P2698" s="3">
        <v>9000</v>
      </c>
      <c r="Q2698" s="5">
        <f>Table1[[#This Row],[Sales]]-Table1[[#This Row],[Cost]]</f>
        <v>2400</v>
      </c>
      <c r="R2698" s="3" t="s">
        <v>26</v>
      </c>
      <c r="S2698" s="3" t="s">
        <v>287</v>
      </c>
      <c r="T2698" s="3" t="s">
        <v>40</v>
      </c>
      <c r="U2698" s="3" t="s">
        <v>27</v>
      </c>
      <c r="V2698" s="6">
        <f>Table1[[#This Row],[Profit]]/Table1[[#This Row],[Sales]]</f>
        <v>0.21052631578947367</v>
      </c>
      <c r="W2698" s="3">
        <f>[1]!Table1[[#This Row],[Sales]]-[1]!Table1[[#This Row],[Cost]]-[1]!Table1[[#This Row],[Profit]]</f>
        <v>-18000</v>
      </c>
      <c r="X2698" s="3">
        <f>[1]!Table1[[#This Row],[Quantity]]*[1]!Table1[[#This Row],[Unit_Price]]</f>
        <v>12000</v>
      </c>
      <c r="Y2698" s="3">
        <f>[1]!Table1[[#This Row],[Gross_Sales]]*[1]!Table1[[#This Row],[Discount]]</f>
        <v>600</v>
      </c>
      <c r="Z2698" s="3">
        <f>[1]!Table1[[#This Row],[Gross_Sales]]*[1]!Table1[[#This Row],[Discount_amount]]</f>
        <v>7200000</v>
      </c>
      <c r="AA2698" s="3">
        <f>IFERROR([1]!Table1[[#This Row],[Profit]]/[1]!Table1[[#This Row],[Sales]],0)</f>
        <v>0.21052631578947367</v>
      </c>
      <c r="AB2698" s="3">
        <f>YEAR([1]!Table1[[#This Row],[Order_Date]])</f>
        <v>2024</v>
      </c>
      <c r="AC2698" s="3">
        <f>MONTH([1]!Table1[[#This Row],[Order_Date]])</f>
        <v>10</v>
      </c>
      <c r="AD2698" s="3" t="str">
        <f t="shared" si="126"/>
        <v>Oct</v>
      </c>
      <c r="AE2698" s="3" t="str">
        <f t="shared" si="127"/>
        <v>Q4</v>
      </c>
      <c r="AF2698" s="3" t="str">
        <f t="shared" si="128"/>
        <v>2024-Oct</v>
      </c>
      <c r="AG2698" s="3">
        <f>COUNTIF(C:C,Table1[[#This Row],[Customer_ID]])</f>
        <v>14</v>
      </c>
      <c r="AH2698" s="9" t="e">
        <f>IF([1]!Table1[[#This Row],[Customer_order_count]] &gt;= 10,"FREQUENT",IF([1]!Table1[[#This Row],[Customer_order_count]] &lt;= 10,"REGULAR","OCASSIONAL"))</f>
        <v>#REF!</v>
      </c>
    </row>
    <row r="2699" spans="1:34" x14ac:dyDescent="0.25">
      <c r="A2699" s="10" t="s">
        <v>3556</v>
      </c>
      <c r="B2699" s="11">
        <v>45856</v>
      </c>
      <c r="C2699" s="12" t="s">
        <v>331</v>
      </c>
      <c r="D2699" s="13" t="s">
        <v>332</v>
      </c>
      <c r="E2699" s="13" t="s">
        <v>3</v>
      </c>
      <c r="F2699" s="14">
        <v>44</v>
      </c>
      <c r="G2699" s="12" t="s">
        <v>284</v>
      </c>
      <c r="H2699" s="12" t="s">
        <v>285</v>
      </c>
      <c r="I2699" s="12" t="s">
        <v>37</v>
      </c>
      <c r="J2699" s="12" t="s">
        <v>38</v>
      </c>
      <c r="K2699" s="12" t="s">
        <v>39</v>
      </c>
      <c r="L2699" s="14">
        <v>2</v>
      </c>
      <c r="M2699" s="14">
        <v>900</v>
      </c>
      <c r="N2699" s="15">
        <v>0</v>
      </c>
      <c r="O2699" s="14">
        <v>1800</v>
      </c>
      <c r="P2699" s="14">
        <v>1100</v>
      </c>
      <c r="Q2699" s="5">
        <f>Table1[[#This Row],[Sales]]-Table1[[#This Row],[Cost]]</f>
        <v>700</v>
      </c>
      <c r="R2699" s="12" t="s">
        <v>26</v>
      </c>
      <c r="S2699" s="12" t="s">
        <v>10</v>
      </c>
      <c r="T2699" s="12" t="s">
        <v>33</v>
      </c>
      <c r="U2699" s="12" t="s">
        <v>12</v>
      </c>
      <c r="V2699" s="6">
        <f>Table1[[#This Row],[Profit]]/Table1[[#This Row],[Sales]]</f>
        <v>0.3888888888888889</v>
      </c>
      <c r="W2699" s="12">
        <f>[1]!Table1[[#This Row],[Sales]]-[1]!Table1[[#This Row],[Cost]]-[1]!Table1[[#This Row],[Profit]]</f>
        <v>0</v>
      </c>
      <c r="X2699" s="12">
        <f>[1]!Table1[[#This Row],[Quantity]]*[1]!Table1[[#This Row],[Unit_Price]]</f>
        <v>1800</v>
      </c>
      <c r="Y2699" s="16">
        <f>[1]!Table1[[#This Row],[Gross_Sales]]*[1]!Table1[[#This Row],[Discount]]</f>
        <v>0</v>
      </c>
      <c r="Z2699" s="17">
        <f>[1]!Table1[[#This Row],[Gross_Sales]]*[1]!Table1[[#This Row],[Discount_amount]]</f>
        <v>0</v>
      </c>
      <c r="AA2699" s="15">
        <f>IFERROR([1]!Table1[[#This Row],[Profit]]/[1]!Table1[[#This Row],[Sales]],0)</f>
        <v>0.3888888888888889</v>
      </c>
      <c r="AB2699" s="12">
        <f>YEAR([1]!Table1[[#This Row],[Order_Date]])</f>
        <v>2025</v>
      </c>
      <c r="AC2699" s="12">
        <f>MONTH([1]!Table1[[#This Row],[Order_Date]])</f>
        <v>7</v>
      </c>
      <c r="AD2699" s="12" t="str">
        <f t="shared" si="126"/>
        <v>Jul</v>
      </c>
      <c r="AE2699" s="12" t="str">
        <f t="shared" si="127"/>
        <v>Q3</v>
      </c>
      <c r="AF2699" s="12" t="str">
        <f t="shared" si="128"/>
        <v>2025-Jul</v>
      </c>
      <c r="AG2699" s="12">
        <f>COUNTIF(C:C,Table1[[#This Row],[Customer_ID]])</f>
        <v>6</v>
      </c>
      <c r="AH2699" s="18" t="e">
        <f>IF([1]!Table1[[#This Row],[Customer_order_count]] &gt;= 10,"FREQUENT",IF([1]!Table1[[#This Row],[Customer_order_count]] &lt;= 10,"REGULAR","OCASSIONAL"))</f>
        <v>#REF!</v>
      </c>
    </row>
    <row r="2700" spans="1:34" x14ac:dyDescent="0.25">
      <c r="A2700" s="1" t="s">
        <v>3557</v>
      </c>
      <c r="B2700" s="2">
        <v>45556</v>
      </c>
      <c r="C2700" s="3" t="s">
        <v>881</v>
      </c>
      <c r="D2700" s="4" t="s">
        <v>101</v>
      </c>
      <c r="E2700" s="4" t="s">
        <v>3</v>
      </c>
      <c r="F2700" s="5">
        <v>44</v>
      </c>
      <c r="G2700" s="3" t="s">
        <v>312</v>
      </c>
      <c r="H2700" s="3" t="s">
        <v>276</v>
      </c>
      <c r="I2700" s="3" t="s">
        <v>186</v>
      </c>
      <c r="J2700" s="3" t="s">
        <v>187</v>
      </c>
      <c r="K2700" s="3" t="s">
        <v>91</v>
      </c>
      <c r="L2700" s="5">
        <v>1</v>
      </c>
      <c r="M2700" s="5">
        <v>12000</v>
      </c>
      <c r="N2700" s="6">
        <v>0.05</v>
      </c>
      <c r="O2700" s="5">
        <v>11400</v>
      </c>
      <c r="P2700" s="5">
        <v>9000</v>
      </c>
      <c r="Q2700" s="5">
        <f>Table1[[#This Row],[Sales]]-Table1[[#This Row],[Cost]]</f>
        <v>2400</v>
      </c>
      <c r="R2700" s="3" t="s">
        <v>17</v>
      </c>
      <c r="S2700" s="3" t="s">
        <v>10</v>
      </c>
      <c r="T2700" s="3" t="s">
        <v>33</v>
      </c>
      <c r="U2700" s="3" t="s">
        <v>12</v>
      </c>
      <c r="V2700" s="6">
        <f>Table1[[#This Row],[Profit]]/Table1[[#This Row],[Sales]]</f>
        <v>0.21052631578947367</v>
      </c>
      <c r="W2700" s="3">
        <f>[1]!Table1[[#This Row],[Sales]]-[1]!Table1[[#This Row],[Cost]]-[1]!Table1[[#This Row],[Profit]]</f>
        <v>0</v>
      </c>
      <c r="X2700" s="3">
        <f>[1]!Table1[[#This Row],[Quantity]]*[1]!Table1[[#This Row],[Unit_Price]]</f>
        <v>12000</v>
      </c>
      <c r="Y2700" s="7">
        <f>[1]!Table1[[#This Row],[Gross_Sales]]*[1]!Table1[[#This Row],[Discount]]</f>
        <v>600</v>
      </c>
      <c r="Z2700" s="8">
        <f>[1]!Table1[[#This Row],[Gross_Sales]]*[1]!Table1[[#This Row],[Discount_amount]]</f>
        <v>7200000</v>
      </c>
      <c r="AA2700" s="6">
        <f>IFERROR([1]!Table1[[#This Row],[Profit]]/[1]!Table1[[#This Row],[Sales]],0)</f>
        <v>0.21052631578947367</v>
      </c>
      <c r="AB2700" s="3">
        <f>YEAR([1]!Table1[[#This Row],[Order_Date]])</f>
        <v>2024</v>
      </c>
      <c r="AC2700" s="3">
        <f>MONTH([1]!Table1[[#This Row],[Order_Date]])</f>
        <v>9</v>
      </c>
      <c r="AD2700" s="3" t="str">
        <f t="shared" si="126"/>
        <v>Sep</v>
      </c>
      <c r="AE2700" s="3" t="str">
        <f t="shared" si="127"/>
        <v>Q3</v>
      </c>
      <c r="AF2700" s="3" t="str">
        <f t="shared" si="128"/>
        <v>2024-Sep</v>
      </c>
      <c r="AG2700" s="3">
        <f>COUNTIF(C:C,Table1[[#This Row],[Customer_ID]])</f>
        <v>6</v>
      </c>
      <c r="AH2700" s="9" t="e">
        <f>IF([1]!Table1[[#This Row],[Customer_order_count]] &gt;= 10,"FREQUENT",IF([1]!Table1[[#This Row],[Customer_order_count]] &lt;= 10,"REGULAR","OCASSIONAL"))</f>
        <v>#REF!</v>
      </c>
    </row>
    <row r="2701" spans="1:34" x14ac:dyDescent="0.25">
      <c r="A2701" s="10" t="s">
        <v>3558</v>
      </c>
      <c r="B2701" s="11">
        <v>45410</v>
      </c>
      <c r="C2701" s="12" t="s">
        <v>1253</v>
      </c>
      <c r="D2701" s="13" t="s">
        <v>1254</v>
      </c>
      <c r="E2701" s="13" t="s">
        <v>16</v>
      </c>
      <c r="F2701" s="14">
        <v>45</v>
      </c>
      <c r="G2701" s="12" t="s">
        <v>275</v>
      </c>
      <c r="H2701" s="12" t="s">
        <v>276</v>
      </c>
      <c r="I2701" s="12" t="s">
        <v>105</v>
      </c>
      <c r="J2701" s="12" t="s">
        <v>106</v>
      </c>
      <c r="K2701" s="12" t="s">
        <v>76</v>
      </c>
      <c r="L2701" s="14">
        <v>3</v>
      </c>
      <c r="M2701" s="14">
        <v>450</v>
      </c>
      <c r="N2701" s="15">
        <v>0.1</v>
      </c>
      <c r="O2701" s="14">
        <v>1215</v>
      </c>
      <c r="P2701" s="14">
        <v>990</v>
      </c>
      <c r="Q2701" s="5">
        <f>Table1[[#This Row],[Sales]]-Table1[[#This Row],[Cost]]</f>
        <v>225</v>
      </c>
      <c r="R2701" s="12" t="s">
        <v>9</v>
      </c>
      <c r="S2701" s="12" t="s">
        <v>10</v>
      </c>
      <c r="T2701" s="12" t="s">
        <v>11</v>
      </c>
      <c r="U2701" s="12" t="s">
        <v>27</v>
      </c>
      <c r="V2701" s="6">
        <f>Table1[[#This Row],[Profit]]/Table1[[#This Row],[Sales]]</f>
        <v>0.18518518518518517</v>
      </c>
      <c r="W2701" s="12">
        <f>[1]!Table1[[#This Row],[Sales]]-[1]!Table1[[#This Row],[Cost]]-[1]!Table1[[#This Row],[Profit]]</f>
        <v>0</v>
      </c>
      <c r="X2701" s="12">
        <f>[1]!Table1[[#This Row],[Quantity]]*[1]!Table1[[#This Row],[Unit_Price]]</f>
        <v>1350</v>
      </c>
      <c r="Y2701" s="16">
        <f>[1]!Table1[[#This Row],[Gross_Sales]]*[1]!Table1[[#This Row],[Discount]]</f>
        <v>135</v>
      </c>
      <c r="Z2701" s="17">
        <f>[1]!Table1[[#This Row],[Gross_Sales]]*[1]!Table1[[#This Row],[Discount_amount]]</f>
        <v>182250</v>
      </c>
      <c r="AA2701" s="15">
        <f>IFERROR([1]!Table1[[#This Row],[Profit]]/[1]!Table1[[#This Row],[Sales]],0)</f>
        <v>0.18518518518518517</v>
      </c>
      <c r="AB2701" s="12">
        <f>YEAR([1]!Table1[[#This Row],[Order_Date]])</f>
        <v>2024</v>
      </c>
      <c r="AC2701" s="12">
        <f>MONTH([1]!Table1[[#This Row],[Order_Date]])</f>
        <v>4</v>
      </c>
      <c r="AD2701" s="12" t="str">
        <f t="shared" si="126"/>
        <v>Apr</v>
      </c>
      <c r="AE2701" s="12" t="str">
        <f t="shared" si="127"/>
        <v>Q2</v>
      </c>
      <c r="AF2701" s="12" t="str">
        <f t="shared" si="128"/>
        <v>2024-Apr</v>
      </c>
      <c r="AG2701" s="12">
        <f>COUNTIF(C:C,Table1[[#This Row],[Customer_ID]])</f>
        <v>17</v>
      </c>
      <c r="AH2701" s="18" t="e">
        <f>IF([1]!Table1[[#This Row],[Customer_order_count]] &gt;= 10,"FREQUENT",IF([1]!Table1[[#This Row],[Customer_order_count]] &lt;= 10,"REGULAR","OCASSIONAL"))</f>
        <v>#REF!</v>
      </c>
    </row>
    <row r="2702" spans="1:34" x14ac:dyDescent="0.25">
      <c r="A2702" s="1" t="s">
        <v>3559</v>
      </c>
      <c r="B2702" s="2">
        <v>45435</v>
      </c>
      <c r="C2702" s="3" t="s">
        <v>500</v>
      </c>
      <c r="D2702" s="4" t="s">
        <v>501</v>
      </c>
      <c r="E2702" s="4" t="s">
        <v>16</v>
      </c>
      <c r="F2702" s="5">
        <v>22</v>
      </c>
      <c r="G2702" s="3" t="s">
        <v>339</v>
      </c>
      <c r="H2702" s="3" t="s">
        <v>285</v>
      </c>
      <c r="I2702" s="3" t="s">
        <v>74</v>
      </c>
      <c r="J2702" s="3" t="s">
        <v>75</v>
      </c>
      <c r="K2702" s="3" t="s">
        <v>76</v>
      </c>
      <c r="L2702" s="5">
        <v>1</v>
      </c>
      <c r="M2702" s="5">
        <v>550</v>
      </c>
      <c r="N2702" s="6">
        <v>0.2</v>
      </c>
      <c r="O2702" s="5">
        <v>440</v>
      </c>
      <c r="P2702" s="5">
        <v>450</v>
      </c>
      <c r="Q2702" s="5">
        <f>Table1[[#This Row],[Sales]]-Table1[[#This Row],[Cost]]</f>
        <v>-10</v>
      </c>
      <c r="R2702" s="3" t="s">
        <v>17</v>
      </c>
      <c r="S2702" s="3" t="s">
        <v>10</v>
      </c>
      <c r="T2702" s="3" t="s">
        <v>11</v>
      </c>
      <c r="U2702" s="3" t="s">
        <v>27</v>
      </c>
      <c r="V2702" s="6">
        <f>Table1[[#This Row],[Profit]]/Table1[[#This Row],[Sales]]</f>
        <v>-2.2727272727272728E-2</v>
      </c>
      <c r="W2702" s="3">
        <f>[1]!Table1[[#This Row],[Sales]]-[1]!Table1[[#This Row],[Cost]]-[1]!Table1[[#This Row],[Profit]]</f>
        <v>0</v>
      </c>
      <c r="X2702" s="3">
        <f>[1]!Table1[[#This Row],[Quantity]]*[1]!Table1[[#This Row],[Unit_Price]]</f>
        <v>550</v>
      </c>
      <c r="Y2702" s="7">
        <f>[1]!Table1[[#This Row],[Gross_Sales]]*[1]!Table1[[#This Row],[Discount]]</f>
        <v>110</v>
      </c>
      <c r="Z2702" s="8">
        <f>[1]!Table1[[#This Row],[Gross_Sales]]*[1]!Table1[[#This Row],[Discount_amount]]</f>
        <v>60500</v>
      </c>
      <c r="AA2702" s="6">
        <f>IFERROR([1]!Table1[[#This Row],[Profit]]/[1]!Table1[[#This Row],[Sales]],0)</f>
        <v>-2.2727272727272728E-2</v>
      </c>
      <c r="AB2702" s="3">
        <f>YEAR([1]!Table1[[#This Row],[Order_Date]])</f>
        <v>2024</v>
      </c>
      <c r="AC2702" s="3">
        <f>MONTH([1]!Table1[[#This Row],[Order_Date]])</f>
        <v>5</v>
      </c>
      <c r="AD2702" s="3" t="str">
        <f t="shared" si="126"/>
        <v>May</v>
      </c>
      <c r="AE2702" s="3" t="str">
        <f t="shared" si="127"/>
        <v>Q2</v>
      </c>
      <c r="AF2702" s="3" t="str">
        <f t="shared" si="128"/>
        <v>2024-May</v>
      </c>
      <c r="AG2702" s="3">
        <f>COUNTIF(C:C,Table1[[#This Row],[Customer_ID]])</f>
        <v>19</v>
      </c>
      <c r="AH2702" s="9" t="e">
        <f>IF([1]!Table1[[#This Row],[Customer_order_count]] &gt;= 10,"FREQUENT",IF([1]!Table1[[#This Row],[Customer_order_count]] &lt;= 10,"REGULAR","OCASSIONAL"))</f>
        <v>#REF!</v>
      </c>
    </row>
    <row r="2703" spans="1:34" x14ac:dyDescent="0.25">
      <c r="A2703" s="10" t="s">
        <v>3560</v>
      </c>
      <c r="B2703" s="11">
        <v>45678</v>
      </c>
      <c r="C2703" s="12" t="s">
        <v>293</v>
      </c>
      <c r="D2703" s="13" t="s">
        <v>294</v>
      </c>
      <c r="E2703" s="13" t="s">
        <v>3</v>
      </c>
      <c r="F2703" s="14">
        <v>33</v>
      </c>
      <c r="G2703" s="12" t="s">
        <v>295</v>
      </c>
      <c r="H2703" s="12" t="s">
        <v>270</v>
      </c>
      <c r="I2703" s="12" t="s">
        <v>6</v>
      </c>
      <c r="J2703" s="12" t="s">
        <v>7</v>
      </c>
      <c r="K2703" s="12" t="s">
        <v>8</v>
      </c>
      <c r="L2703" s="14">
        <v>3</v>
      </c>
      <c r="M2703" s="14">
        <v>7000</v>
      </c>
      <c r="N2703" s="15">
        <v>0</v>
      </c>
      <c r="O2703" s="14">
        <v>21000</v>
      </c>
      <c r="P2703" s="14">
        <v>15600</v>
      </c>
      <c r="Q2703" s="5">
        <f>Table1[[#This Row],[Sales]]-Table1[[#This Row],[Cost]]</f>
        <v>5400</v>
      </c>
      <c r="R2703" s="12" t="s">
        <v>17</v>
      </c>
      <c r="S2703" s="12" t="s">
        <v>10</v>
      </c>
      <c r="T2703" s="12" t="s">
        <v>18</v>
      </c>
      <c r="U2703" s="12" t="s">
        <v>27</v>
      </c>
      <c r="V2703" s="6">
        <f>Table1[[#This Row],[Profit]]/Table1[[#This Row],[Sales]]</f>
        <v>0.25714285714285712</v>
      </c>
      <c r="W2703" s="12">
        <f>[1]!Table1[[#This Row],[Sales]]-[1]!Table1[[#This Row],[Cost]]-[1]!Table1[[#This Row],[Profit]]</f>
        <v>0</v>
      </c>
      <c r="X2703" s="12">
        <f>[1]!Table1[[#This Row],[Quantity]]*[1]!Table1[[#This Row],[Unit_Price]]</f>
        <v>21000</v>
      </c>
      <c r="Y2703" s="16">
        <f>[1]!Table1[[#This Row],[Gross_Sales]]*[1]!Table1[[#This Row],[Discount]]</f>
        <v>0</v>
      </c>
      <c r="Z2703" s="17">
        <f>[1]!Table1[[#This Row],[Gross_Sales]]*[1]!Table1[[#This Row],[Discount_amount]]</f>
        <v>0</v>
      </c>
      <c r="AA2703" s="15">
        <f>IFERROR([1]!Table1[[#This Row],[Profit]]/[1]!Table1[[#This Row],[Sales]],0)</f>
        <v>0.25714285714285712</v>
      </c>
      <c r="AB2703" s="12">
        <f>YEAR([1]!Table1[[#This Row],[Order_Date]])</f>
        <v>2025</v>
      </c>
      <c r="AC2703" s="12">
        <f>MONTH([1]!Table1[[#This Row],[Order_Date]])</f>
        <v>1</v>
      </c>
      <c r="AD2703" s="12" t="str">
        <f t="shared" si="126"/>
        <v>Jan</v>
      </c>
      <c r="AE2703" s="12" t="str">
        <f t="shared" si="127"/>
        <v>Q1</v>
      </c>
      <c r="AF2703" s="12" t="str">
        <f t="shared" si="128"/>
        <v>2025-Jan</v>
      </c>
      <c r="AG2703" s="12">
        <f>COUNTIF(C:C,Table1[[#This Row],[Customer_ID]])</f>
        <v>16</v>
      </c>
      <c r="AH2703" s="18" t="e">
        <f>IF([1]!Table1[[#This Row],[Customer_order_count]] &gt;= 10,"FREQUENT",IF([1]!Table1[[#This Row],[Customer_order_count]] &lt;= 10,"REGULAR","OCASSIONAL"))</f>
        <v>#REF!</v>
      </c>
    </row>
    <row r="2704" spans="1:34" x14ac:dyDescent="0.25">
      <c r="A2704" s="1" t="s">
        <v>211</v>
      </c>
      <c r="B2704" s="2">
        <v>46010</v>
      </c>
      <c r="C2704" s="3" t="s">
        <v>21</v>
      </c>
      <c r="D2704" s="4" t="s">
        <v>22</v>
      </c>
      <c r="E2704" s="4" t="s">
        <v>3</v>
      </c>
      <c r="F2704" s="5">
        <v>39</v>
      </c>
      <c r="G2704" s="3" t="s">
        <v>4</v>
      </c>
      <c r="H2704" s="3" t="s">
        <v>5</v>
      </c>
      <c r="I2704" s="3" t="s">
        <v>31</v>
      </c>
      <c r="J2704" s="3" t="s">
        <v>32</v>
      </c>
      <c r="K2704" s="3" t="s">
        <v>25</v>
      </c>
      <c r="L2704" s="5">
        <v>2</v>
      </c>
      <c r="M2704" s="5">
        <v>5000</v>
      </c>
      <c r="N2704" s="6">
        <v>0.2</v>
      </c>
      <c r="O2704" s="5">
        <v>8000</v>
      </c>
      <c r="P2704" s="5">
        <v>7000</v>
      </c>
      <c r="Q2704" s="5">
        <f>Table1[[#This Row],[Sales]]-Table1[[#This Row],[Cost]]</f>
        <v>1000</v>
      </c>
      <c r="R2704" s="3" t="s">
        <v>17</v>
      </c>
      <c r="S2704" s="3" t="s">
        <v>10</v>
      </c>
      <c r="T2704" s="3" t="s">
        <v>40</v>
      </c>
      <c r="U2704" s="3" t="s">
        <v>27</v>
      </c>
      <c r="V2704" s="6">
        <f>Table1[[#This Row],[Profit]]/Table1[[#This Row],[Sales]]</f>
        <v>0.125</v>
      </c>
      <c r="W2704" s="3">
        <f>[1]!Table1[[#This Row],[Sales]]-[1]!Table1[[#This Row],[Cost]]-[1]!Table1[[#This Row],[Profit]]</f>
        <v>0</v>
      </c>
      <c r="X2704" s="3">
        <f>[1]!Table1[[#This Row],[Quantity]]*[1]!Table1[[#This Row],[Unit_Price]]</f>
        <v>10000</v>
      </c>
      <c r="Y2704" s="7">
        <f>[1]!Table1[[#This Row],[Gross_Sales]]*[1]!Table1[[#This Row],[Discount]]</f>
        <v>2000</v>
      </c>
      <c r="Z2704" s="8">
        <f>[1]!Table1[[#This Row],[Gross_Sales]]*[1]!Table1[[#This Row],[Discount_amount]]</f>
        <v>20000000</v>
      </c>
      <c r="AA2704" s="6">
        <f>IFERROR([1]!Table1[[#This Row],[Profit]]/[1]!Table1[[#This Row],[Sales]],0)</f>
        <v>0.125</v>
      </c>
      <c r="AB2704" s="3">
        <f>YEAR([1]!Table1[[#This Row],[Order_Date]])</f>
        <v>2025</v>
      </c>
      <c r="AC2704" s="3">
        <f>MONTH([1]!Table1[[#This Row],[Order_Date]])</f>
        <v>12</v>
      </c>
      <c r="AD2704" s="3" t="str">
        <f t="shared" si="126"/>
        <v>Dec</v>
      </c>
      <c r="AE2704" s="3" t="str">
        <f t="shared" si="127"/>
        <v>Q4</v>
      </c>
      <c r="AF2704" s="3" t="str">
        <f t="shared" si="128"/>
        <v>2025-Dec</v>
      </c>
      <c r="AG2704" s="3">
        <f>COUNTIF(C:C,Table1[[#This Row],[Customer_ID]])</f>
        <v>37</v>
      </c>
      <c r="AH2704" s="9" t="e">
        <f>IF([1]!Table1[[#This Row],[Customer_order_count]] &gt;= 10,"FREQUENT",IF([1]!Table1[[#This Row],[Customer_order_count]] &lt;= 10,"REGULAR","OCASSIONAL"))</f>
        <v>#REF!</v>
      </c>
    </row>
    <row r="2705" spans="1:34" x14ac:dyDescent="0.25">
      <c r="A2705" s="10" t="s">
        <v>3561</v>
      </c>
      <c r="B2705" s="11">
        <v>45300</v>
      </c>
      <c r="C2705" s="12" t="s">
        <v>1022</v>
      </c>
      <c r="D2705" s="13" t="s">
        <v>49</v>
      </c>
      <c r="E2705" s="13" t="s">
        <v>3</v>
      </c>
      <c r="F2705" s="14">
        <v>39</v>
      </c>
      <c r="G2705" s="12" t="s">
        <v>263</v>
      </c>
      <c r="H2705" s="12" t="s">
        <v>5</v>
      </c>
      <c r="I2705" s="12" t="s">
        <v>305</v>
      </c>
      <c r="J2705" s="12" t="s">
        <v>306</v>
      </c>
      <c r="K2705" s="12" t="s">
        <v>91</v>
      </c>
      <c r="L2705" s="14">
        <v>2</v>
      </c>
      <c r="M2705" s="14">
        <v>8500</v>
      </c>
      <c r="N2705" s="15">
        <v>0.25</v>
      </c>
      <c r="O2705" s="14">
        <v>12750</v>
      </c>
      <c r="P2705" s="14">
        <v>13000</v>
      </c>
      <c r="Q2705" s="5">
        <f>Table1[[#This Row],[Sales]]-Table1[[#This Row],[Cost]]</f>
        <v>-250</v>
      </c>
      <c r="R2705" s="12" t="s">
        <v>17</v>
      </c>
      <c r="S2705" s="12" t="s">
        <v>10</v>
      </c>
      <c r="T2705" s="12" t="s">
        <v>18</v>
      </c>
      <c r="U2705" s="12" t="s">
        <v>19</v>
      </c>
      <c r="V2705" s="6">
        <f>Table1[[#This Row],[Profit]]/Table1[[#This Row],[Sales]]</f>
        <v>-1.9607843137254902E-2</v>
      </c>
      <c r="W2705" s="12">
        <f>[1]!Table1[[#This Row],[Sales]]-[1]!Table1[[#This Row],[Cost]]-[1]!Table1[[#This Row],[Profit]]</f>
        <v>0</v>
      </c>
      <c r="X2705" s="12">
        <f>[1]!Table1[[#This Row],[Quantity]]*[1]!Table1[[#This Row],[Unit_Price]]</f>
        <v>17000</v>
      </c>
      <c r="Y2705" s="16">
        <f>[1]!Table1[[#This Row],[Gross_Sales]]*[1]!Table1[[#This Row],[Discount]]</f>
        <v>4250</v>
      </c>
      <c r="Z2705" s="17">
        <f>[1]!Table1[[#This Row],[Gross_Sales]]*[1]!Table1[[#This Row],[Discount_amount]]</f>
        <v>72250000</v>
      </c>
      <c r="AA2705" s="15">
        <f>IFERROR([1]!Table1[[#This Row],[Profit]]/[1]!Table1[[#This Row],[Sales]],0)</f>
        <v>-1.9607843137254902E-2</v>
      </c>
      <c r="AB2705" s="12">
        <f>YEAR([1]!Table1[[#This Row],[Order_Date]])</f>
        <v>2024</v>
      </c>
      <c r="AC2705" s="12">
        <f>MONTH([1]!Table1[[#This Row],[Order_Date]])</f>
        <v>1</v>
      </c>
      <c r="AD2705" s="12" t="str">
        <f t="shared" si="126"/>
        <v>Jan</v>
      </c>
      <c r="AE2705" s="12" t="str">
        <f t="shared" si="127"/>
        <v>Q1</v>
      </c>
      <c r="AF2705" s="12" t="str">
        <f t="shared" si="128"/>
        <v>2024-Jan</v>
      </c>
      <c r="AG2705" s="12">
        <f>COUNTIF(C:C,Table1[[#This Row],[Customer_ID]])</f>
        <v>5</v>
      </c>
      <c r="AH2705" s="18" t="e">
        <f>IF([1]!Table1[[#This Row],[Customer_order_count]] &gt;= 10,"FREQUENT",IF([1]!Table1[[#This Row],[Customer_order_count]] &lt;= 10,"REGULAR","OCASSIONAL"))</f>
        <v>#REF!</v>
      </c>
    </row>
    <row r="2706" spans="1:34" x14ac:dyDescent="0.25">
      <c r="A2706" s="1" t="s">
        <v>3562</v>
      </c>
      <c r="B2706" s="2">
        <v>45955</v>
      </c>
      <c r="C2706" s="3" t="s">
        <v>1069</v>
      </c>
      <c r="D2706" s="4" t="s">
        <v>1070</v>
      </c>
      <c r="E2706" s="4" t="s">
        <v>3</v>
      </c>
      <c r="F2706" s="5">
        <v>52</v>
      </c>
      <c r="G2706" s="3" t="s">
        <v>295</v>
      </c>
      <c r="H2706" s="3" t="s">
        <v>270</v>
      </c>
      <c r="I2706" s="3" t="s">
        <v>31</v>
      </c>
      <c r="J2706" s="3" t="s">
        <v>32</v>
      </c>
      <c r="K2706" s="3" t="s">
        <v>25</v>
      </c>
      <c r="L2706" s="5">
        <v>2</v>
      </c>
      <c r="M2706" s="5">
        <v>5000</v>
      </c>
      <c r="N2706" s="6">
        <v>0.2</v>
      </c>
      <c r="O2706" s="5">
        <v>8000</v>
      </c>
      <c r="P2706" s="5">
        <v>7000</v>
      </c>
      <c r="Q2706" s="5">
        <f>Table1[[#This Row],[Sales]]-Table1[[#This Row],[Cost]]</f>
        <v>1000</v>
      </c>
      <c r="R2706" s="3" t="s">
        <v>26</v>
      </c>
      <c r="S2706" s="3" t="s">
        <v>10</v>
      </c>
      <c r="T2706" s="3" t="s">
        <v>40</v>
      </c>
      <c r="U2706" s="3" t="s">
        <v>19</v>
      </c>
      <c r="V2706" s="6">
        <f>Table1[[#This Row],[Profit]]/Table1[[#This Row],[Sales]]</f>
        <v>0.125</v>
      </c>
      <c r="W2706" s="3">
        <f>[1]!Table1[[#This Row],[Sales]]-[1]!Table1[[#This Row],[Cost]]-[1]!Table1[[#This Row],[Profit]]</f>
        <v>0</v>
      </c>
      <c r="X2706" s="3">
        <f>[1]!Table1[[#This Row],[Quantity]]*[1]!Table1[[#This Row],[Unit_Price]]</f>
        <v>10000</v>
      </c>
      <c r="Y2706" s="7">
        <f>[1]!Table1[[#This Row],[Gross_Sales]]*[1]!Table1[[#This Row],[Discount]]</f>
        <v>2000</v>
      </c>
      <c r="Z2706" s="8">
        <f>[1]!Table1[[#This Row],[Gross_Sales]]*[1]!Table1[[#This Row],[Discount_amount]]</f>
        <v>20000000</v>
      </c>
      <c r="AA2706" s="6">
        <f>IFERROR([1]!Table1[[#This Row],[Profit]]/[1]!Table1[[#This Row],[Sales]],0)</f>
        <v>0.125</v>
      </c>
      <c r="AB2706" s="3">
        <f>YEAR([1]!Table1[[#This Row],[Order_Date]])</f>
        <v>2025</v>
      </c>
      <c r="AC2706" s="3">
        <f>MONTH([1]!Table1[[#This Row],[Order_Date]])</f>
        <v>10</v>
      </c>
      <c r="AD2706" s="3" t="str">
        <f t="shared" si="126"/>
        <v>Oct</v>
      </c>
      <c r="AE2706" s="3" t="str">
        <f t="shared" si="127"/>
        <v>Q4</v>
      </c>
      <c r="AF2706" s="3" t="str">
        <f t="shared" si="128"/>
        <v>2025-Oct</v>
      </c>
      <c r="AG2706" s="3">
        <f>COUNTIF(C:C,Table1[[#This Row],[Customer_ID]])</f>
        <v>4</v>
      </c>
      <c r="AH2706" s="9" t="e">
        <f>IF([1]!Table1[[#This Row],[Customer_order_count]] &gt;= 10,"FREQUENT",IF([1]!Table1[[#This Row],[Customer_order_count]] &lt;= 10,"REGULAR","OCASSIONAL"))</f>
        <v>#REF!</v>
      </c>
    </row>
    <row r="2707" spans="1:34" x14ac:dyDescent="0.25">
      <c r="A2707" s="10" t="s">
        <v>3563</v>
      </c>
      <c r="B2707" s="11">
        <v>45458</v>
      </c>
      <c r="C2707" s="12" t="s">
        <v>562</v>
      </c>
      <c r="D2707" s="13" t="s">
        <v>438</v>
      </c>
      <c r="E2707" s="13" t="s">
        <v>3</v>
      </c>
      <c r="F2707" s="14">
        <v>35</v>
      </c>
      <c r="G2707" s="12" t="s">
        <v>339</v>
      </c>
      <c r="H2707" s="12" t="s">
        <v>285</v>
      </c>
      <c r="I2707" s="12" t="s">
        <v>74</v>
      </c>
      <c r="J2707" s="12" t="s">
        <v>75</v>
      </c>
      <c r="K2707" s="12" t="s">
        <v>76</v>
      </c>
      <c r="L2707" s="14">
        <v>3</v>
      </c>
      <c r="M2707" s="14">
        <v>550</v>
      </c>
      <c r="N2707" s="15">
        <v>0.1</v>
      </c>
      <c r="O2707" s="14">
        <v>1485</v>
      </c>
      <c r="P2707" s="14">
        <v>1350</v>
      </c>
      <c r="Q2707" s="5">
        <f>Table1[[#This Row],[Sales]]-Table1[[#This Row],[Cost]]</f>
        <v>135</v>
      </c>
      <c r="R2707" s="12" t="s">
        <v>17</v>
      </c>
      <c r="S2707" s="12" t="s">
        <v>10</v>
      </c>
      <c r="T2707" s="12" t="s">
        <v>11</v>
      </c>
      <c r="U2707" s="12" t="s">
        <v>12</v>
      </c>
      <c r="V2707" s="6">
        <f>Table1[[#This Row],[Profit]]/Table1[[#This Row],[Sales]]</f>
        <v>9.0909090909090912E-2</v>
      </c>
      <c r="W2707" s="12">
        <f>[1]!Table1[[#This Row],[Sales]]-[1]!Table1[[#This Row],[Cost]]-[1]!Table1[[#This Row],[Profit]]</f>
        <v>0</v>
      </c>
      <c r="X2707" s="12">
        <f>[1]!Table1[[#This Row],[Quantity]]*[1]!Table1[[#This Row],[Unit_Price]]</f>
        <v>1650</v>
      </c>
      <c r="Y2707" s="16">
        <f>[1]!Table1[[#This Row],[Gross_Sales]]*[1]!Table1[[#This Row],[Discount]]</f>
        <v>165</v>
      </c>
      <c r="Z2707" s="17">
        <f>[1]!Table1[[#This Row],[Gross_Sales]]*[1]!Table1[[#This Row],[Discount_amount]]</f>
        <v>272250</v>
      </c>
      <c r="AA2707" s="15">
        <f>IFERROR([1]!Table1[[#This Row],[Profit]]/[1]!Table1[[#This Row],[Sales]],0)</f>
        <v>9.0909090909090912E-2</v>
      </c>
      <c r="AB2707" s="12">
        <f>YEAR([1]!Table1[[#This Row],[Order_Date]])</f>
        <v>2024</v>
      </c>
      <c r="AC2707" s="12">
        <f>MONTH([1]!Table1[[#This Row],[Order_Date]])</f>
        <v>6</v>
      </c>
      <c r="AD2707" s="12" t="str">
        <f t="shared" si="126"/>
        <v>Jun</v>
      </c>
      <c r="AE2707" s="12" t="str">
        <f t="shared" si="127"/>
        <v>Q2</v>
      </c>
      <c r="AF2707" s="12" t="str">
        <f t="shared" si="128"/>
        <v>2024-Jun</v>
      </c>
      <c r="AG2707" s="12">
        <f>COUNTIF(C:C,Table1[[#This Row],[Customer_ID]])</f>
        <v>12</v>
      </c>
      <c r="AH2707" s="18" t="e">
        <f>IF([1]!Table1[[#This Row],[Customer_order_count]] &gt;= 10,"FREQUENT",IF([1]!Table1[[#This Row],[Customer_order_count]] &lt;= 10,"REGULAR","OCASSIONAL"))</f>
        <v>#REF!</v>
      </c>
    </row>
    <row r="2708" spans="1:34" x14ac:dyDescent="0.25">
      <c r="A2708" s="1" t="s">
        <v>212</v>
      </c>
      <c r="B2708" s="2">
        <v>45741</v>
      </c>
      <c r="C2708" s="3" t="s">
        <v>21</v>
      </c>
      <c r="D2708" s="4" t="s">
        <v>22</v>
      </c>
      <c r="E2708" s="4" t="s">
        <v>3</v>
      </c>
      <c r="F2708" s="5">
        <v>39</v>
      </c>
      <c r="G2708" s="3" t="s">
        <v>4</v>
      </c>
      <c r="H2708" s="3" t="s">
        <v>5</v>
      </c>
      <c r="I2708" s="3" t="s">
        <v>56</v>
      </c>
      <c r="J2708" s="3" t="s">
        <v>57</v>
      </c>
      <c r="K2708" s="3" t="s">
        <v>58</v>
      </c>
      <c r="L2708" s="5">
        <v>1</v>
      </c>
      <c r="M2708" s="5">
        <v>1200</v>
      </c>
      <c r="N2708" s="6">
        <v>0.1</v>
      </c>
      <c r="O2708" s="5">
        <v>1080</v>
      </c>
      <c r="P2708" s="5">
        <v>800</v>
      </c>
      <c r="Q2708" s="5">
        <f>Table1[[#This Row],[Sales]]-Table1[[#This Row],[Cost]]</f>
        <v>280</v>
      </c>
      <c r="R2708" s="3" t="s">
        <v>17</v>
      </c>
      <c r="S2708" s="3" t="s">
        <v>10</v>
      </c>
      <c r="T2708" s="3" t="s">
        <v>18</v>
      </c>
      <c r="U2708" s="3" t="s">
        <v>27</v>
      </c>
      <c r="V2708" s="6">
        <f>Table1[[#This Row],[Profit]]/Table1[[#This Row],[Sales]]</f>
        <v>0.25925925925925924</v>
      </c>
      <c r="W2708" s="3">
        <f>[1]!Table1[[#This Row],[Sales]]-[1]!Table1[[#This Row],[Cost]]-[1]!Table1[[#This Row],[Profit]]</f>
        <v>0</v>
      </c>
      <c r="X2708" s="3">
        <f>[1]!Table1[[#This Row],[Quantity]]*[1]!Table1[[#This Row],[Unit_Price]]</f>
        <v>1200</v>
      </c>
      <c r="Y2708" s="7">
        <f>[1]!Table1[[#This Row],[Gross_Sales]]*[1]!Table1[[#This Row],[Discount]]</f>
        <v>120</v>
      </c>
      <c r="Z2708" s="8">
        <f>[1]!Table1[[#This Row],[Gross_Sales]]*[1]!Table1[[#This Row],[Discount_amount]]</f>
        <v>144000</v>
      </c>
      <c r="AA2708" s="6">
        <f>IFERROR([1]!Table1[[#This Row],[Profit]]/[1]!Table1[[#This Row],[Sales]],0)</f>
        <v>0.25925925925925924</v>
      </c>
      <c r="AB2708" s="3">
        <f>YEAR([1]!Table1[[#This Row],[Order_Date]])</f>
        <v>2025</v>
      </c>
      <c r="AC2708" s="3">
        <f>MONTH([1]!Table1[[#This Row],[Order_Date]])</f>
        <v>3</v>
      </c>
      <c r="AD2708" s="3" t="str">
        <f t="shared" si="126"/>
        <v>Mar</v>
      </c>
      <c r="AE2708" s="3" t="str">
        <f t="shared" si="127"/>
        <v>Q1</v>
      </c>
      <c r="AF2708" s="3" t="str">
        <f t="shared" si="128"/>
        <v>2025-Mar</v>
      </c>
      <c r="AG2708" s="3">
        <f>COUNTIF(C:C,Table1[[#This Row],[Customer_ID]])</f>
        <v>37</v>
      </c>
      <c r="AH2708" s="9" t="e">
        <f>IF([1]!Table1[[#This Row],[Customer_order_count]] &gt;= 10,"FREQUENT",IF([1]!Table1[[#This Row],[Customer_order_count]] &lt;= 10,"REGULAR","OCASSIONAL"))</f>
        <v>#REF!</v>
      </c>
    </row>
    <row r="2709" spans="1:34" x14ac:dyDescent="0.25">
      <c r="A2709" s="10" t="s">
        <v>3564</v>
      </c>
      <c r="B2709" s="11">
        <v>45737</v>
      </c>
      <c r="C2709" s="12" t="s">
        <v>416</v>
      </c>
      <c r="D2709" s="13" t="s">
        <v>417</v>
      </c>
      <c r="E2709" s="13" t="s">
        <v>16</v>
      </c>
      <c r="F2709" s="14">
        <v>29</v>
      </c>
      <c r="G2709" s="12" t="s">
        <v>407</v>
      </c>
      <c r="H2709" s="12" t="s">
        <v>285</v>
      </c>
      <c r="I2709" s="12" t="s">
        <v>95</v>
      </c>
      <c r="J2709" s="12" t="s">
        <v>96</v>
      </c>
      <c r="K2709" s="12" t="s">
        <v>46</v>
      </c>
      <c r="L2709" s="14">
        <v>2</v>
      </c>
      <c r="M2709" s="14">
        <v>600</v>
      </c>
      <c r="N2709" s="15">
        <v>0.1</v>
      </c>
      <c r="O2709" s="14">
        <v>1080</v>
      </c>
      <c r="P2709" s="14">
        <v>760</v>
      </c>
      <c r="Q2709" s="5">
        <f>Table1[[#This Row],[Sales]]-Table1[[#This Row],[Cost]]</f>
        <v>320</v>
      </c>
      <c r="R2709" s="12" t="s">
        <v>17</v>
      </c>
      <c r="S2709" s="12" t="s">
        <v>10</v>
      </c>
      <c r="T2709" s="12" t="s">
        <v>18</v>
      </c>
      <c r="U2709" s="12" t="s">
        <v>19</v>
      </c>
      <c r="V2709" s="6">
        <f>Table1[[#This Row],[Profit]]/Table1[[#This Row],[Sales]]</f>
        <v>0.29629629629629628</v>
      </c>
      <c r="W2709" s="12">
        <f>[1]!Table1[[#This Row],[Sales]]-[1]!Table1[[#This Row],[Cost]]-[1]!Table1[[#This Row],[Profit]]</f>
        <v>0</v>
      </c>
      <c r="X2709" s="12">
        <f>[1]!Table1[[#This Row],[Quantity]]*[1]!Table1[[#This Row],[Unit_Price]]</f>
        <v>1200</v>
      </c>
      <c r="Y2709" s="16">
        <f>[1]!Table1[[#This Row],[Gross_Sales]]*[1]!Table1[[#This Row],[Discount]]</f>
        <v>120</v>
      </c>
      <c r="Z2709" s="17">
        <f>[1]!Table1[[#This Row],[Gross_Sales]]*[1]!Table1[[#This Row],[Discount_amount]]</f>
        <v>144000</v>
      </c>
      <c r="AA2709" s="15">
        <f>IFERROR([1]!Table1[[#This Row],[Profit]]/[1]!Table1[[#This Row],[Sales]],0)</f>
        <v>0.29629629629629628</v>
      </c>
      <c r="AB2709" s="12">
        <f>YEAR([1]!Table1[[#This Row],[Order_Date]])</f>
        <v>2025</v>
      </c>
      <c r="AC2709" s="12">
        <f>MONTH([1]!Table1[[#This Row],[Order_Date]])</f>
        <v>3</v>
      </c>
      <c r="AD2709" s="12" t="str">
        <f t="shared" si="126"/>
        <v>Mar</v>
      </c>
      <c r="AE2709" s="12" t="str">
        <f t="shared" si="127"/>
        <v>Q1</v>
      </c>
      <c r="AF2709" s="12" t="str">
        <f t="shared" si="128"/>
        <v>2025-Mar</v>
      </c>
      <c r="AG2709" s="12">
        <f>COUNTIF(C:C,Table1[[#This Row],[Customer_ID]])</f>
        <v>6</v>
      </c>
      <c r="AH2709" s="18" t="e">
        <f>IF([1]!Table1[[#This Row],[Customer_order_count]] &gt;= 10,"FREQUENT",IF([1]!Table1[[#This Row],[Customer_order_count]] &lt;= 10,"REGULAR","OCASSIONAL"))</f>
        <v>#REF!</v>
      </c>
    </row>
    <row r="2710" spans="1:34" x14ac:dyDescent="0.25">
      <c r="A2710" s="1" t="s">
        <v>3565</v>
      </c>
      <c r="B2710" s="2">
        <v>45674</v>
      </c>
      <c r="C2710" s="3" t="s">
        <v>1485</v>
      </c>
      <c r="D2710" s="4" t="s">
        <v>728</v>
      </c>
      <c r="E2710" s="4" t="s">
        <v>3</v>
      </c>
      <c r="F2710" s="5">
        <v>55</v>
      </c>
      <c r="G2710" s="3" t="s">
        <v>317</v>
      </c>
      <c r="H2710" s="3" t="s">
        <v>5</v>
      </c>
      <c r="I2710" s="3" t="s">
        <v>56</v>
      </c>
      <c r="J2710" s="3" t="s">
        <v>57</v>
      </c>
      <c r="K2710" s="3" t="s">
        <v>58</v>
      </c>
      <c r="L2710" s="5">
        <v>3</v>
      </c>
      <c r="M2710" s="5">
        <v>1200</v>
      </c>
      <c r="N2710" s="6">
        <v>0</v>
      </c>
      <c r="O2710" s="5">
        <v>3600</v>
      </c>
      <c r="P2710" s="5">
        <v>2400</v>
      </c>
      <c r="Q2710" s="5">
        <f>Table1[[#This Row],[Sales]]-Table1[[#This Row],[Cost]]</f>
        <v>1200</v>
      </c>
      <c r="R2710" s="3" t="s">
        <v>26</v>
      </c>
      <c r="S2710" s="3" t="s">
        <v>10</v>
      </c>
      <c r="T2710" s="3" t="s">
        <v>18</v>
      </c>
      <c r="U2710" s="3" t="s">
        <v>27</v>
      </c>
      <c r="V2710" s="6">
        <f>Table1[[#This Row],[Profit]]/Table1[[#This Row],[Sales]]</f>
        <v>0.33333333333333331</v>
      </c>
      <c r="W2710" s="3">
        <f>[1]!Table1[[#This Row],[Sales]]-[1]!Table1[[#This Row],[Cost]]-[1]!Table1[[#This Row],[Profit]]</f>
        <v>0</v>
      </c>
      <c r="X2710" s="3">
        <f>[1]!Table1[[#This Row],[Quantity]]*[1]!Table1[[#This Row],[Unit_Price]]</f>
        <v>3600</v>
      </c>
      <c r="Y2710" s="7">
        <f>[1]!Table1[[#This Row],[Gross_Sales]]*[1]!Table1[[#This Row],[Discount]]</f>
        <v>0</v>
      </c>
      <c r="Z2710" s="8">
        <f>[1]!Table1[[#This Row],[Gross_Sales]]*[1]!Table1[[#This Row],[Discount_amount]]</f>
        <v>0</v>
      </c>
      <c r="AA2710" s="6">
        <f>IFERROR([1]!Table1[[#This Row],[Profit]]/[1]!Table1[[#This Row],[Sales]],0)</f>
        <v>0.33333333333333331</v>
      </c>
      <c r="AB2710" s="3">
        <f>YEAR([1]!Table1[[#This Row],[Order_Date]])</f>
        <v>2025</v>
      </c>
      <c r="AC2710" s="3">
        <f>MONTH([1]!Table1[[#This Row],[Order_Date]])</f>
        <v>1</v>
      </c>
      <c r="AD2710" s="3" t="str">
        <f t="shared" si="126"/>
        <v>Jan</v>
      </c>
      <c r="AE2710" s="3" t="str">
        <f t="shared" si="127"/>
        <v>Q1</v>
      </c>
      <c r="AF2710" s="3" t="str">
        <f t="shared" si="128"/>
        <v>2025-Jan</v>
      </c>
      <c r="AG2710" s="3">
        <f>COUNTIF(C:C,Table1[[#This Row],[Customer_ID]])</f>
        <v>9</v>
      </c>
      <c r="AH2710" s="9" t="e">
        <f>IF([1]!Table1[[#This Row],[Customer_order_count]] &gt;= 10,"FREQUENT",IF([1]!Table1[[#This Row],[Customer_order_count]] &lt;= 10,"REGULAR","OCASSIONAL"))</f>
        <v>#REF!</v>
      </c>
    </row>
    <row r="2711" spans="1:34" x14ac:dyDescent="0.25">
      <c r="A2711" s="10" t="s">
        <v>3566</v>
      </c>
      <c r="B2711" s="11">
        <v>45599</v>
      </c>
      <c r="C2711" s="12" t="s">
        <v>585</v>
      </c>
      <c r="D2711" s="13" t="s">
        <v>36</v>
      </c>
      <c r="E2711" s="13" t="s">
        <v>3</v>
      </c>
      <c r="F2711" s="14">
        <v>51</v>
      </c>
      <c r="G2711" s="12" t="s">
        <v>284</v>
      </c>
      <c r="H2711" s="12" t="s">
        <v>285</v>
      </c>
      <c r="I2711" s="12" t="s">
        <v>102</v>
      </c>
      <c r="J2711" s="12" t="s">
        <v>103</v>
      </c>
      <c r="K2711" s="12" t="s">
        <v>25</v>
      </c>
      <c r="L2711" s="14">
        <v>1</v>
      </c>
      <c r="M2711" s="14">
        <v>28000</v>
      </c>
      <c r="N2711" s="15">
        <v>0.1</v>
      </c>
      <c r="O2711" s="14">
        <v>25200</v>
      </c>
      <c r="P2711" s="14">
        <v>21000</v>
      </c>
      <c r="Q2711" s="5">
        <f>Table1[[#This Row],[Sales]]-Table1[[#This Row],[Cost]]</f>
        <v>4200</v>
      </c>
      <c r="R2711" s="12" t="s">
        <v>98</v>
      </c>
      <c r="S2711" s="12" t="s">
        <v>10</v>
      </c>
      <c r="T2711" s="12" t="s">
        <v>40</v>
      </c>
      <c r="U2711" s="12" t="s">
        <v>12</v>
      </c>
      <c r="V2711" s="6">
        <f>Table1[[#This Row],[Profit]]/Table1[[#This Row],[Sales]]</f>
        <v>0.16666666666666666</v>
      </c>
      <c r="W2711" s="12">
        <f>[1]!Table1[[#This Row],[Sales]]-[1]!Table1[[#This Row],[Cost]]-[1]!Table1[[#This Row],[Profit]]</f>
        <v>0</v>
      </c>
      <c r="X2711" s="12">
        <f>[1]!Table1[[#This Row],[Quantity]]*[1]!Table1[[#This Row],[Unit_Price]]</f>
        <v>28000</v>
      </c>
      <c r="Y2711" s="16">
        <f>[1]!Table1[[#This Row],[Gross_Sales]]*[1]!Table1[[#This Row],[Discount]]</f>
        <v>2800</v>
      </c>
      <c r="Z2711" s="17">
        <f>[1]!Table1[[#This Row],[Gross_Sales]]*[1]!Table1[[#This Row],[Discount_amount]]</f>
        <v>78400000</v>
      </c>
      <c r="AA2711" s="15">
        <f>IFERROR([1]!Table1[[#This Row],[Profit]]/[1]!Table1[[#This Row],[Sales]],0)</f>
        <v>0.16666666666666666</v>
      </c>
      <c r="AB2711" s="12">
        <f>YEAR([1]!Table1[[#This Row],[Order_Date]])</f>
        <v>2024</v>
      </c>
      <c r="AC2711" s="12">
        <f>MONTH([1]!Table1[[#This Row],[Order_Date]])</f>
        <v>11</v>
      </c>
      <c r="AD2711" s="12" t="str">
        <f t="shared" si="126"/>
        <v>Nov</v>
      </c>
      <c r="AE2711" s="12" t="str">
        <f t="shared" si="127"/>
        <v>Q4</v>
      </c>
      <c r="AF2711" s="12" t="str">
        <f t="shared" si="128"/>
        <v>2024-Nov</v>
      </c>
      <c r="AG2711" s="12">
        <f>COUNTIF(C:C,Table1[[#This Row],[Customer_ID]])</f>
        <v>12</v>
      </c>
      <c r="AH2711" s="18" t="e">
        <f>IF([1]!Table1[[#This Row],[Customer_order_count]] &gt;= 10,"FREQUENT",IF([1]!Table1[[#This Row],[Customer_order_count]] &lt;= 10,"REGULAR","OCASSIONAL"))</f>
        <v>#REF!</v>
      </c>
    </row>
    <row r="2712" spans="1:34" x14ac:dyDescent="0.25">
      <c r="A2712" s="1" t="s">
        <v>3567</v>
      </c>
      <c r="B2712" s="2">
        <v>45811</v>
      </c>
      <c r="C2712" s="3" t="s">
        <v>297</v>
      </c>
      <c r="D2712" s="4" t="s">
        <v>298</v>
      </c>
      <c r="E2712" s="4" t="s">
        <v>3</v>
      </c>
      <c r="F2712" s="5">
        <v>59</v>
      </c>
      <c r="G2712" s="3" t="s">
        <v>275</v>
      </c>
      <c r="H2712" s="3" t="s">
        <v>276</v>
      </c>
      <c r="I2712" s="3" t="s">
        <v>31</v>
      </c>
      <c r="J2712" s="3" t="s">
        <v>32</v>
      </c>
      <c r="K2712" s="3" t="s">
        <v>25</v>
      </c>
      <c r="L2712" s="5">
        <v>3</v>
      </c>
      <c r="M2712" s="5">
        <v>5000</v>
      </c>
      <c r="N2712" s="6">
        <v>0.2</v>
      </c>
      <c r="O2712" s="5">
        <v>12000</v>
      </c>
      <c r="P2712" s="5">
        <v>10500</v>
      </c>
      <c r="Q2712" s="5">
        <f>Table1[[#This Row],[Sales]]-Table1[[#This Row],[Cost]]</f>
        <v>1500</v>
      </c>
      <c r="R2712" s="3" t="s">
        <v>17</v>
      </c>
      <c r="S2712" s="3" t="s">
        <v>10</v>
      </c>
      <c r="T2712" s="3" t="s">
        <v>11</v>
      </c>
      <c r="U2712" s="3" t="s">
        <v>12</v>
      </c>
      <c r="V2712" s="6">
        <f>Table1[[#This Row],[Profit]]/Table1[[#This Row],[Sales]]</f>
        <v>0.125</v>
      </c>
      <c r="W2712" s="3">
        <f>[1]!Table1[[#This Row],[Sales]]-[1]!Table1[[#This Row],[Cost]]-[1]!Table1[[#This Row],[Profit]]</f>
        <v>0</v>
      </c>
      <c r="X2712" s="3">
        <f>[1]!Table1[[#This Row],[Quantity]]*[1]!Table1[[#This Row],[Unit_Price]]</f>
        <v>15000</v>
      </c>
      <c r="Y2712" s="7">
        <f>[1]!Table1[[#This Row],[Gross_Sales]]*[1]!Table1[[#This Row],[Discount]]</f>
        <v>3000</v>
      </c>
      <c r="Z2712" s="8">
        <f>[1]!Table1[[#This Row],[Gross_Sales]]*[1]!Table1[[#This Row],[Discount_amount]]</f>
        <v>45000000</v>
      </c>
      <c r="AA2712" s="6">
        <f>IFERROR([1]!Table1[[#This Row],[Profit]]/[1]!Table1[[#This Row],[Sales]],0)</f>
        <v>0.125</v>
      </c>
      <c r="AB2712" s="3">
        <f>YEAR([1]!Table1[[#This Row],[Order_Date]])</f>
        <v>2025</v>
      </c>
      <c r="AC2712" s="3">
        <f>MONTH([1]!Table1[[#This Row],[Order_Date]])</f>
        <v>6</v>
      </c>
      <c r="AD2712" s="3" t="str">
        <f t="shared" si="126"/>
        <v>Jun</v>
      </c>
      <c r="AE2712" s="3" t="str">
        <f t="shared" si="127"/>
        <v>Q2</v>
      </c>
      <c r="AF2712" s="3" t="str">
        <f t="shared" si="128"/>
        <v>2025-Jun</v>
      </c>
      <c r="AG2712" s="3">
        <f>COUNTIF(C:C,Table1[[#This Row],[Customer_ID]])</f>
        <v>11</v>
      </c>
      <c r="AH2712" s="9" t="e">
        <f>IF([1]!Table1[[#This Row],[Customer_order_count]] &gt;= 10,"FREQUENT",IF([1]!Table1[[#This Row],[Customer_order_count]] &lt;= 10,"REGULAR","OCASSIONAL"))</f>
        <v>#REF!</v>
      </c>
    </row>
    <row r="2713" spans="1:34" x14ac:dyDescent="0.25">
      <c r="A2713" s="10" t="s">
        <v>3568</v>
      </c>
      <c r="B2713" s="11">
        <v>45883</v>
      </c>
      <c r="C2713" s="12" t="s">
        <v>303</v>
      </c>
      <c r="D2713" s="13" t="s">
        <v>304</v>
      </c>
      <c r="E2713" s="13" t="s">
        <v>16</v>
      </c>
      <c r="F2713" s="14">
        <v>36</v>
      </c>
      <c r="G2713" s="12" t="s">
        <v>275</v>
      </c>
      <c r="H2713" s="12" t="s">
        <v>276</v>
      </c>
      <c r="I2713" s="12" t="s">
        <v>95</v>
      </c>
      <c r="J2713" s="12" t="s">
        <v>96</v>
      </c>
      <c r="K2713" s="12" t="s">
        <v>46</v>
      </c>
      <c r="L2713" s="14">
        <v>1</v>
      </c>
      <c r="M2713" s="14">
        <v>600</v>
      </c>
      <c r="N2713" s="15">
        <v>0.1</v>
      </c>
      <c r="O2713" s="14">
        <v>540</v>
      </c>
      <c r="P2713" s="14">
        <v>380</v>
      </c>
      <c r="Q2713" s="5">
        <f>Table1[[#This Row],[Sales]]-Table1[[#This Row],[Cost]]</f>
        <v>160</v>
      </c>
      <c r="R2713" s="12" t="s">
        <v>17</v>
      </c>
      <c r="S2713" s="12" t="s">
        <v>10</v>
      </c>
      <c r="T2713" s="12" t="s">
        <v>33</v>
      </c>
      <c r="U2713" s="12" t="s">
        <v>27</v>
      </c>
      <c r="V2713" s="6">
        <f>Table1[[#This Row],[Profit]]/Table1[[#This Row],[Sales]]</f>
        <v>0.29629629629629628</v>
      </c>
      <c r="W2713" s="12">
        <f>[1]!Table1[[#This Row],[Sales]]-[1]!Table1[[#This Row],[Cost]]-[1]!Table1[[#This Row],[Profit]]</f>
        <v>0</v>
      </c>
      <c r="X2713" s="12">
        <f>[1]!Table1[[#This Row],[Quantity]]*[1]!Table1[[#This Row],[Unit_Price]]</f>
        <v>600</v>
      </c>
      <c r="Y2713" s="16">
        <f>[1]!Table1[[#This Row],[Gross_Sales]]*[1]!Table1[[#This Row],[Discount]]</f>
        <v>60</v>
      </c>
      <c r="Z2713" s="17">
        <f>[1]!Table1[[#This Row],[Gross_Sales]]*[1]!Table1[[#This Row],[Discount_amount]]</f>
        <v>36000</v>
      </c>
      <c r="AA2713" s="15">
        <f>IFERROR([1]!Table1[[#This Row],[Profit]]/[1]!Table1[[#This Row],[Sales]],0)</f>
        <v>0.29629629629629628</v>
      </c>
      <c r="AB2713" s="12">
        <f>YEAR([1]!Table1[[#This Row],[Order_Date]])</f>
        <v>2025</v>
      </c>
      <c r="AC2713" s="12">
        <f>MONTH([1]!Table1[[#This Row],[Order_Date]])</f>
        <v>8</v>
      </c>
      <c r="AD2713" s="12" t="str">
        <f t="shared" si="126"/>
        <v>Aug</v>
      </c>
      <c r="AE2713" s="12" t="str">
        <f t="shared" si="127"/>
        <v>Q3</v>
      </c>
      <c r="AF2713" s="12" t="str">
        <f t="shared" si="128"/>
        <v>2025-Aug</v>
      </c>
      <c r="AG2713" s="12">
        <f>COUNTIF(C:C,Table1[[#This Row],[Customer_ID]])</f>
        <v>23</v>
      </c>
      <c r="AH2713" s="18" t="e">
        <f>IF([1]!Table1[[#This Row],[Customer_order_count]] &gt;= 10,"FREQUENT",IF([1]!Table1[[#This Row],[Customer_order_count]] &lt;= 10,"REGULAR","OCASSIONAL"))</f>
        <v>#REF!</v>
      </c>
    </row>
    <row r="2714" spans="1:34" x14ac:dyDescent="0.25">
      <c r="A2714" s="1" t="s">
        <v>3569</v>
      </c>
      <c r="B2714" s="2">
        <v>45462</v>
      </c>
      <c r="C2714" s="3" t="s">
        <v>2107</v>
      </c>
      <c r="D2714" s="3" t="s">
        <v>803</v>
      </c>
      <c r="E2714" s="3" t="s">
        <v>3</v>
      </c>
      <c r="F2714" s="3">
        <v>44</v>
      </c>
      <c r="G2714" s="3" t="s">
        <v>269</v>
      </c>
      <c r="H2714" s="3" t="s">
        <v>270</v>
      </c>
      <c r="I2714" s="3" t="s">
        <v>344</v>
      </c>
      <c r="J2714" s="3" t="s">
        <v>345</v>
      </c>
      <c r="K2714" s="3" t="s">
        <v>39</v>
      </c>
      <c r="L2714" s="3">
        <v>1</v>
      </c>
      <c r="M2714" s="3">
        <v>2200</v>
      </c>
      <c r="N2714" s="3">
        <v>0.15</v>
      </c>
      <c r="O2714" s="3">
        <v>1870</v>
      </c>
      <c r="P2714" s="3">
        <v>1400</v>
      </c>
      <c r="Q2714" s="5">
        <f>Table1[[#This Row],[Sales]]-Table1[[#This Row],[Cost]]</f>
        <v>470</v>
      </c>
      <c r="R2714" s="3" t="s">
        <v>77</v>
      </c>
      <c r="S2714" s="3" t="s">
        <v>287</v>
      </c>
      <c r="T2714" s="3" t="s">
        <v>11</v>
      </c>
      <c r="U2714" s="3" t="s">
        <v>12</v>
      </c>
      <c r="V2714" s="6">
        <f>Table1[[#This Row],[Profit]]/Table1[[#This Row],[Sales]]</f>
        <v>0.25133689839572193</v>
      </c>
      <c r="W2714" s="3">
        <f>[1]!Table1[[#This Row],[Sales]]-[1]!Table1[[#This Row],[Cost]]-[1]!Table1[[#This Row],[Profit]]</f>
        <v>-2800</v>
      </c>
      <c r="X2714" s="3">
        <f>[1]!Table1[[#This Row],[Quantity]]*[1]!Table1[[#This Row],[Unit_Price]]</f>
        <v>2200</v>
      </c>
      <c r="Y2714" s="3">
        <f>[1]!Table1[[#This Row],[Gross_Sales]]*[1]!Table1[[#This Row],[Discount]]</f>
        <v>330</v>
      </c>
      <c r="Z2714" s="3">
        <f>[1]!Table1[[#This Row],[Gross_Sales]]*[1]!Table1[[#This Row],[Discount_amount]]</f>
        <v>726000</v>
      </c>
      <c r="AA2714" s="3">
        <f>IFERROR([1]!Table1[[#This Row],[Profit]]/[1]!Table1[[#This Row],[Sales]],0)</f>
        <v>0.25133689839572193</v>
      </c>
      <c r="AB2714" s="3">
        <f>YEAR([1]!Table1[[#This Row],[Order_Date]])</f>
        <v>2024</v>
      </c>
      <c r="AC2714" s="3">
        <f>MONTH([1]!Table1[[#This Row],[Order_Date]])</f>
        <v>6</v>
      </c>
      <c r="AD2714" s="3" t="str">
        <f t="shared" si="126"/>
        <v>Jun</v>
      </c>
      <c r="AE2714" s="3" t="str">
        <f t="shared" si="127"/>
        <v>Q2</v>
      </c>
      <c r="AF2714" s="3" t="str">
        <f t="shared" si="128"/>
        <v>2024-Jun</v>
      </c>
      <c r="AG2714" s="3">
        <f>COUNTIF(C:C,Table1[[#This Row],[Customer_ID]])</f>
        <v>5</v>
      </c>
      <c r="AH2714" s="9" t="e">
        <f>IF([1]!Table1[[#This Row],[Customer_order_count]] &gt;= 10,"FREQUENT",IF([1]!Table1[[#This Row],[Customer_order_count]] &lt;= 10,"REGULAR","OCASSIONAL"))</f>
        <v>#REF!</v>
      </c>
    </row>
    <row r="2715" spans="1:34" x14ac:dyDescent="0.25">
      <c r="A2715" s="10" t="s">
        <v>3570</v>
      </c>
      <c r="B2715" s="11">
        <v>45828</v>
      </c>
      <c r="C2715" s="12" t="s">
        <v>1284</v>
      </c>
      <c r="D2715" s="13" t="s">
        <v>420</v>
      </c>
      <c r="E2715" s="13" t="s">
        <v>3</v>
      </c>
      <c r="F2715" s="14">
        <v>32</v>
      </c>
      <c r="G2715" s="12" t="s">
        <v>290</v>
      </c>
      <c r="H2715" s="12" t="s">
        <v>276</v>
      </c>
      <c r="I2715" s="12" t="s">
        <v>186</v>
      </c>
      <c r="J2715" s="12" t="s">
        <v>187</v>
      </c>
      <c r="K2715" s="12" t="s">
        <v>91</v>
      </c>
      <c r="L2715" s="14">
        <v>1</v>
      </c>
      <c r="M2715" s="14">
        <v>12000</v>
      </c>
      <c r="N2715" s="15">
        <v>0.2</v>
      </c>
      <c r="O2715" s="14">
        <v>9600</v>
      </c>
      <c r="P2715" s="14">
        <v>9000</v>
      </c>
      <c r="Q2715" s="5">
        <f>Table1[[#This Row],[Sales]]-Table1[[#This Row],[Cost]]</f>
        <v>600</v>
      </c>
      <c r="R2715" s="12" t="s">
        <v>98</v>
      </c>
      <c r="S2715" s="12" t="s">
        <v>10</v>
      </c>
      <c r="T2715" s="12" t="s">
        <v>11</v>
      </c>
      <c r="U2715" s="12" t="s">
        <v>27</v>
      </c>
      <c r="V2715" s="6">
        <f>Table1[[#This Row],[Profit]]/Table1[[#This Row],[Sales]]</f>
        <v>6.25E-2</v>
      </c>
      <c r="W2715" s="12">
        <f>[1]!Table1[[#This Row],[Sales]]-[1]!Table1[[#This Row],[Cost]]-[1]!Table1[[#This Row],[Profit]]</f>
        <v>0</v>
      </c>
      <c r="X2715" s="12">
        <f>[1]!Table1[[#This Row],[Quantity]]*[1]!Table1[[#This Row],[Unit_Price]]</f>
        <v>12000</v>
      </c>
      <c r="Y2715" s="16">
        <f>[1]!Table1[[#This Row],[Gross_Sales]]*[1]!Table1[[#This Row],[Discount]]</f>
        <v>2400</v>
      </c>
      <c r="Z2715" s="17">
        <f>[1]!Table1[[#This Row],[Gross_Sales]]*[1]!Table1[[#This Row],[Discount_amount]]</f>
        <v>28800000</v>
      </c>
      <c r="AA2715" s="15">
        <f>IFERROR([1]!Table1[[#This Row],[Profit]]/[1]!Table1[[#This Row],[Sales]],0)</f>
        <v>6.25E-2</v>
      </c>
      <c r="AB2715" s="12">
        <f>YEAR([1]!Table1[[#This Row],[Order_Date]])</f>
        <v>2025</v>
      </c>
      <c r="AC2715" s="12">
        <f>MONTH([1]!Table1[[#This Row],[Order_Date]])</f>
        <v>6</v>
      </c>
      <c r="AD2715" s="12" t="str">
        <f t="shared" si="126"/>
        <v>Jun</v>
      </c>
      <c r="AE2715" s="12" t="str">
        <f t="shared" si="127"/>
        <v>Q2</v>
      </c>
      <c r="AF2715" s="12" t="str">
        <f t="shared" si="128"/>
        <v>2025-Jun</v>
      </c>
      <c r="AG2715" s="12">
        <f>COUNTIF(C:C,Table1[[#This Row],[Customer_ID]])</f>
        <v>7</v>
      </c>
      <c r="AH2715" s="18" t="e">
        <f>IF([1]!Table1[[#This Row],[Customer_order_count]] &gt;= 10,"FREQUENT",IF([1]!Table1[[#This Row],[Customer_order_count]] &lt;= 10,"REGULAR","OCASSIONAL"))</f>
        <v>#REF!</v>
      </c>
    </row>
    <row r="2716" spans="1:34" x14ac:dyDescent="0.25">
      <c r="A2716" s="1" t="s">
        <v>3571</v>
      </c>
      <c r="B2716" s="2">
        <v>45434</v>
      </c>
      <c r="C2716" s="3" t="s">
        <v>1034</v>
      </c>
      <c r="D2716" s="4" t="s">
        <v>1035</v>
      </c>
      <c r="E2716" s="4" t="s">
        <v>16</v>
      </c>
      <c r="F2716" s="5">
        <v>54</v>
      </c>
      <c r="G2716" s="3" t="s">
        <v>339</v>
      </c>
      <c r="H2716" s="3" t="s">
        <v>285</v>
      </c>
      <c r="I2716" s="3" t="s">
        <v>176</v>
      </c>
      <c r="J2716" s="3" t="s">
        <v>177</v>
      </c>
      <c r="K2716" s="3" t="s">
        <v>25</v>
      </c>
      <c r="L2716" s="5">
        <v>2</v>
      </c>
      <c r="M2716" s="5">
        <v>22000</v>
      </c>
      <c r="N2716" s="6">
        <v>0.1</v>
      </c>
      <c r="O2716" s="5">
        <v>39600</v>
      </c>
      <c r="P2716" s="5">
        <v>33000</v>
      </c>
      <c r="Q2716" s="5">
        <f>Table1[[#This Row],[Sales]]-Table1[[#This Row],[Cost]]</f>
        <v>6600</v>
      </c>
      <c r="R2716" s="3" t="s">
        <v>9</v>
      </c>
      <c r="S2716" s="3" t="s">
        <v>10</v>
      </c>
      <c r="T2716" s="3" t="s">
        <v>11</v>
      </c>
      <c r="U2716" s="3" t="s">
        <v>27</v>
      </c>
      <c r="V2716" s="6">
        <f>Table1[[#This Row],[Profit]]/Table1[[#This Row],[Sales]]</f>
        <v>0.16666666666666666</v>
      </c>
      <c r="W2716" s="3">
        <f>[1]!Table1[[#This Row],[Sales]]-[1]!Table1[[#This Row],[Cost]]-[1]!Table1[[#This Row],[Profit]]</f>
        <v>0</v>
      </c>
      <c r="X2716" s="3">
        <f>[1]!Table1[[#This Row],[Quantity]]*[1]!Table1[[#This Row],[Unit_Price]]</f>
        <v>44000</v>
      </c>
      <c r="Y2716" s="7">
        <f>[1]!Table1[[#This Row],[Gross_Sales]]*[1]!Table1[[#This Row],[Discount]]</f>
        <v>4400</v>
      </c>
      <c r="Z2716" s="8">
        <f>[1]!Table1[[#This Row],[Gross_Sales]]*[1]!Table1[[#This Row],[Discount_amount]]</f>
        <v>193600000</v>
      </c>
      <c r="AA2716" s="6">
        <f>IFERROR([1]!Table1[[#This Row],[Profit]]/[1]!Table1[[#This Row],[Sales]],0)</f>
        <v>0.16666666666666666</v>
      </c>
      <c r="AB2716" s="3">
        <f>YEAR([1]!Table1[[#This Row],[Order_Date]])</f>
        <v>2024</v>
      </c>
      <c r="AC2716" s="3">
        <f>MONTH([1]!Table1[[#This Row],[Order_Date]])</f>
        <v>5</v>
      </c>
      <c r="AD2716" s="3" t="str">
        <f t="shared" si="126"/>
        <v>May</v>
      </c>
      <c r="AE2716" s="3" t="str">
        <f t="shared" si="127"/>
        <v>Q2</v>
      </c>
      <c r="AF2716" s="3" t="str">
        <f t="shared" si="128"/>
        <v>2024-May</v>
      </c>
      <c r="AG2716" s="3">
        <f>COUNTIF(C:C,Table1[[#This Row],[Customer_ID]])</f>
        <v>6</v>
      </c>
      <c r="AH2716" s="9" t="e">
        <f>IF([1]!Table1[[#This Row],[Customer_order_count]] &gt;= 10,"FREQUENT",IF([1]!Table1[[#This Row],[Customer_order_count]] &lt;= 10,"REGULAR","OCASSIONAL"))</f>
        <v>#REF!</v>
      </c>
    </row>
    <row r="2717" spans="1:34" x14ac:dyDescent="0.25">
      <c r="A2717" s="10" t="s">
        <v>3572</v>
      </c>
      <c r="B2717" s="11">
        <v>45347</v>
      </c>
      <c r="C2717" s="12" t="s">
        <v>1175</v>
      </c>
      <c r="D2717" s="13" t="s">
        <v>1176</v>
      </c>
      <c r="E2717" s="13" t="s">
        <v>3</v>
      </c>
      <c r="F2717" s="14">
        <v>54</v>
      </c>
      <c r="G2717" s="12" t="s">
        <v>290</v>
      </c>
      <c r="H2717" s="12" t="s">
        <v>276</v>
      </c>
      <c r="I2717" s="12" t="s">
        <v>65</v>
      </c>
      <c r="J2717" s="12" t="s">
        <v>66</v>
      </c>
      <c r="K2717" s="12" t="s">
        <v>25</v>
      </c>
      <c r="L2717" s="14">
        <v>3</v>
      </c>
      <c r="M2717" s="14">
        <v>2500</v>
      </c>
      <c r="N2717" s="15">
        <v>0.1</v>
      </c>
      <c r="O2717" s="14">
        <v>6750</v>
      </c>
      <c r="P2717" s="14">
        <v>4800</v>
      </c>
      <c r="Q2717" s="5">
        <f>Table1[[#This Row],[Sales]]-Table1[[#This Row],[Cost]]</f>
        <v>1950</v>
      </c>
      <c r="R2717" s="12" t="s">
        <v>26</v>
      </c>
      <c r="S2717" s="12" t="s">
        <v>10</v>
      </c>
      <c r="T2717" s="12" t="s">
        <v>18</v>
      </c>
      <c r="U2717" s="12" t="s">
        <v>19</v>
      </c>
      <c r="V2717" s="6">
        <f>Table1[[#This Row],[Profit]]/Table1[[#This Row],[Sales]]</f>
        <v>0.28888888888888886</v>
      </c>
      <c r="W2717" s="12">
        <f>[1]!Table1[[#This Row],[Sales]]-[1]!Table1[[#This Row],[Cost]]-[1]!Table1[[#This Row],[Profit]]</f>
        <v>0</v>
      </c>
      <c r="X2717" s="12">
        <f>[1]!Table1[[#This Row],[Quantity]]*[1]!Table1[[#This Row],[Unit_Price]]</f>
        <v>7500</v>
      </c>
      <c r="Y2717" s="16">
        <f>[1]!Table1[[#This Row],[Gross_Sales]]*[1]!Table1[[#This Row],[Discount]]</f>
        <v>750</v>
      </c>
      <c r="Z2717" s="17">
        <f>[1]!Table1[[#This Row],[Gross_Sales]]*[1]!Table1[[#This Row],[Discount_amount]]</f>
        <v>5625000</v>
      </c>
      <c r="AA2717" s="15">
        <f>IFERROR([1]!Table1[[#This Row],[Profit]]/[1]!Table1[[#This Row],[Sales]],0)</f>
        <v>0.28888888888888886</v>
      </c>
      <c r="AB2717" s="12">
        <f>YEAR([1]!Table1[[#This Row],[Order_Date]])</f>
        <v>2024</v>
      </c>
      <c r="AC2717" s="12">
        <f>MONTH([1]!Table1[[#This Row],[Order_Date]])</f>
        <v>2</v>
      </c>
      <c r="AD2717" s="12" t="str">
        <f t="shared" si="126"/>
        <v>Feb</v>
      </c>
      <c r="AE2717" s="12" t="str">
        <f t="shared" si="127"/>
        <v>Q1</v>
      </c>
      <c r="AF2717" s="12" t="str">
        <f t="shared" si="128"/>
        <v>2024-Feb</v>
      </c>
      <c r="AG2717" s="12">
        <f>COUNTIF(C:C,Table1[[#This Row],[Customer_ID]])</f>
        <v>3</v>
      </c>
      <c r="AH2717" s="18" t="e">
        <f>IF([1]!Table1[[#This Row],[Customer_order_count]] &gt;= 10,"FREQUENT",IF([1]!Table1[[#This Row],[Customer_order_count]] &lt;= 10,"REGULAR","OCASSIONAL"))</f>
        <v>#REF!</v>
      </c>
    </row>
    <row r="2718" spans="1:34" x14ac:dyDescent="0.25">
      <c r="A2718" s="1" t="s">
        <v>3573</v>
      </c>
      <c r="B2718" s="2">
        <v>45646</v>
      </c>
      <c r="C2718" s="3" t="s">
        <v>650</v>
      </c>
      <c r="D2718" s="4" t="s">
        <v>651</v>
      </c>
      <c r="E2718" s="4" t="s">
        <v>3</v>
      </c>
      <c r="F2718" s="5">
        <v>48</v>
      </c>
      <c r="G2718" s="3" t="s">
        <v>317</v>
      </c>
      <c r="H2718" s="3" t="s">
        <v>5</v>
      </c>
      <c r="I2718" s="3" t="s">
        <v>74</v>
      </c>
      <c r="J2718" s="3" t="s">
        <v>75</v>
      </c>
      <c r="K2718" s="3" t="s">
        <v>76</v>
      </c>
      <c r="L2718" s="5">
        <v>2</v>
      </c>
      <c r="M2718" s="5">
        <v>550</v>
      </c>
      <c r="N2718" s="6">
        <v>0</v>
      </c>
      <c r="O2718" s="5">
        <v>1100</v>
      </c>
      <c r="P2718" s="5">
        <v>900</v>
      </c>
      <c r="Q2718" s="5">
        <f>Table1[[#This Row],[Sales]]-Table1[[#This Row],[Cost]]</f>
        <v>200</v>
      </c>
      <c r="R2718" s="3" t="s">
        <v>26</v>
      </c>
      <c r="S2718" s="3" t="s">
        <v>10</v>
      </c>
      <c r="T2718" s="3" t="s">
        <v>40</v>
      </c>
      <c r="U2718" s="3" t="s">
        <v>27</v>
      </c>
      <c r="V2718" s="6">
        <f>Table1[[#This Row],[Profit]]/Table1[[#This Row],[Sales]]</f>
        <v>0.18181818181818182</v>
      </c>
      <c r="W2718" s="3">
        <f>[1]!Table1[[#This Row],[Sales]]-[1]!Table1[[#This Row],[Cost]]-[1]!Table1[[#This Row],[Profit]]</f>
        <v>0</v>
      </c>
      <c r="X2718" s="3">
        <f>[1]!Table1[[#This Row],[Quantity]]*[1]!Table1[[#This Row],[Unit_Price]]</f>
        <v>1100</v>
      </c>
      <c r="Y2718" s="7">
        <f>[1]!Table1[[#This Row],[Gross_Sales]]*[1]!Table1[[#This Row],[Discount]]</f>
        <v>0</v>
      </c>
      <c r="Z2718" s="8">
        <f>[1]!Table1[[#This Row],[Gross_Sales]]*[1]!Table1[[#This Row],[Discount_amount]]</f>
        <v>0</v>
      </c>
      <c r="AA2718" s="6">
        <f>IFERROR([1]!Table1[[#This Row],[Profit]]/[1]!Table1[[#This Row],[Sales]],0)</f>
        <v>0.18181818181818182</v>
      </c>
      <c r="AB2718" s="3">
        <f>YEAR([1]!Table1[[#This Row],[Order_Date]])</f>
        <v>2024</v>
      </c>
      <c r="AC2718" s="3">
        <f>MONTH([1]!Table1[[#This Row],[Order_Date]])</f>
        <v>12</v>
      </c>
      <c r="AD2718" s="3" t="str">
        <f t="shared" si="126"/>
        <v>Dec</v>
      </c>
      <c r="AE2718" s="3" t="str">
        <f t="shared" si="127"/>
        <v>Q4</v>
      </c>
      <c r="AF2718" s="3" t="str">
        <f t="shared" si="128"/>
        <v>2024-Dec</v>
      </c>
      <c r="AG2718" s="3">
        <f>COUNTIF(C:C,Table1[[#This Row],[Customer_ID]])</f>
        <v>18</v>
      </c>
      <c r="AH2718" s="9" t="e">
        <f>IF([1]!Table1[[#This Row],[Customer_order_count]] &gt;= 10,"FREQUENT",IF([1]!Table1[[#This Row],[Customer_order_count]] &lt;= 10,"REGULAR","OCASSIONAL"))</f>
        <v>#REF!</v>
      </c>
    </row>
    <row r="2719" spans="1:34" x14ac:dyDescent="0.25">
      <c r="A2719" s="10" t="s">
        <v>3574</v>
      </c>
      <c r="B2719" s="11">
        <v>45966</v>
      </c>
      <c r="C2719" s="12" t="s">
        <v>434</v>
      </c>
      <c r="D2719" s="13" t="s">
        <v>435</v>
      </c>
      <c r="E2719" s="13" t="s">
        <v>16</v>
      </c>
      <c r="F2719" s="14">
        <v>26</v>
      </c>
      <c r="G2719" s="12" t="s">
        <v>280</v>
      </c>
      <c r="H2719" s="12" t="s">
        <v>270</v>
      </c>
      <c r="I2719" s="12" t="s">
        <v>176</v>
      </c>
      <c r="J2719" s="12" t="s">
        <v>177</v>
      </c>
      <c r="K2719" s="12" t="s">
        <v>25</v>
      </c>
      <c r="L2719" s="14">
        <v>1</v>
      </c>
      <c r="M2719" s="14">
        <v>22000</v>
      </c>
      <c r="N2719" s="15">
        <v>0.15</v>
      </c>
      <c r="O2719" s="14">
        <v>18700</v>
      </c>
      <c r="P2719" s="14">
        <v>16500</v>
      </c>
      <c r="Q2719" s="5">
        <f>Table1[[#This Row],[Sales]]-Table1[[#This Row],[Cost]]</f>
        <v>2200</v>
      </c>
      <c r="R2719" s="12" t="s">
        <v>26</v>
      </c>
      <c r="S2719" s="12" t="s">
        <v>10</v>
      </c>
      <c r="T2719" s="12" t="s">
        <v>40</v>
      </c>
      <c r="U2719" s="12" t="s">
        <v>27</v>
      </c>
      <c r="V2719" s="6">
        <f>Table1[[#This Row],[Profit]]/Table1[[#This Row],[Sales]]</f>
        <v>0.11764705882352941</v>
      </c>
      <c r="W2719" s="12">
        <f>[1]!Table1[[#This Row],[Sales]]-[1]!Table1[[#This Row],[Cost]]-[1]!Table1[[#This Row],[Profit]]</f>
        <v>0</v>
      </c>
      <c r="X2719" s="12">
        <f>[1]!Table1[[#This Row],[Quantity]]*[1]!Table1[[#This Row],[Unit_Price]]</f>
        <v>22000</v>
      </c>
      <c r="Y2719" s="16">
        <f>[1]!Table1[[#This Row],[Gross_Sales]]*[1]!Table1[[#This Row],[Discount]]</f>
        <v>3300</v>
      </c>
      <c r="Z2719" s="17">
        <f>[1]!Table1[[#This Row],[Gross_Sales]]*[1]!Table1[[#This Row],[Discount_amount]]</f>
        <v>72600000</v>
      </c>
      <c r="AA2719" s="15">
        <f>IFERROR([1]!Table1[[#This Row],[Profit]]/[1]!Table1[[#This Row],[Sales]],0)</f>
        <v>0.11764705882352941</v>
      </c>
      <c r="AB2719" s="12">
        <f>YEAR([1]!Table1[[#This Row],[Order_Date]])</f>
        <v>2025</v>
      </c>
      <c r="AC2719" s="12">
        <f>MONTH([1]!Table1[[#This Row],[Order_Date]])</f>
        <v>11</v>
      </c>
      <c r="AD2719" s="12" t="str">
        <f t="shared" si="126"/>
        <v>Nov</v>
      </c>
      <c r="AE2719" s="12" t="str">
        <f t="shared" si="127"/>
        <v>Q4</v>
      </c>
      <c r="AF2719" s="12" t="str">
        <f t="shared" si="128"/>
        <v>2025-Nov</v>
      </c>
      <c r="AG2719" s="12">
        <f>COUNTIF(C:C,Table1[[#This Row],[Customer_ID]])</f>
        <v>32</v>
      </c>
      <c r="AH2719" s="18" t="e">
        <f>IF([1]!Table1[[#This Row],[Customer_order_count]] &gt;= 10,"FREQUENT",IF([1]!Table1[[#This Row],[Customer_order_count]] &lt;= 10,"REGULAR","OCASSIONAL"))</f>
        <v>#REF!</v>
      </c>
    </row>
    <row r="2720" spans="1:34" x14ac:dyDescent="0.25">
      <c r="A2720" s="1" t="s">
        <v>3575</v>
      </c>
      <c r="B2720" s="2">
        <v>45606</v>
      </c>
      <c r="C2720" s="3" t="s">
        <v>861</v>
      </c>
      <c r="D2720" s="4" t="s">
        <v>862</v>
      </c>
      <c r="E2720" s="4" t="s">
        <v>3</v>
      </c>
      <c r="F2720" s="5">
        <v>53</v>
      </c>
      <c r="G2720" s="3" t="s">
        <v>317</v>
      </c>
      <c r="H2720" s="3" t="s">
        <v>5</v>
      </c>
      <c r="I2720" s="3" t="s">
        <v>65</v>
      </c>
      <c r="J2720" s="3" t="s">
        <v>66</v>
      </c>
      <c r="K2720" s="3" t="s">
        <v>25</v>
      </c>
      <c r="L2720" s="5">
        <v>2</v>
      </c>
      <c r="M2720" s="5">
        <v>2500</v>
      </c>
      <c r="N2720" s="6">
        <v>0.15</v>
      </c>
      <c r="O2720" s="5">
        <v>4250</v>
      </c>
      <c r="P2720" s="5">
        <v>3200</v>
      </c>
      <c r="Q2720" s="5">
        <f>Table1[[#This Row],[Sales]]-Table1[[#This Row],[Cost]]</f>
        <v>1050</v>
      </c>
      <c r="R2720" s="3" t="s">
        <v>26</v>
      </c>
      <c r="S2720" s="3" t="s">
        <v>10</v>
      </c>
      <c r="T2720" s="3" t="s">
        <v>40</v>
      </c>
      <c r="U2720" s="3" t="s">
        <v>12</v>
      </c>
      <c r="V2720" s="6">
        <f>Table1[[#This Row],[Profit]]/Table1[[#This Row],[Sales]]</f>
        <v>0.24705882352941178</v>
      </c>
      <c r="W2720" s="3">
        <f>[1]!Table1[[#This Row],[Sales]]-[1]!Table1[[#This Row],[Cost]]-[1]!Table1[[#This Row],[Profit]]</f>
        <v>0</v>
      </c>
      <c r="X2720" s="3">
        <f>[1]!Table1[[#This Row],[Quantity]]*[1]!Table1[[#This Row],[Unit_Price]]</f>
        <v>5000</v>
      </c>
      <c r="Y2720" s="7">
        <f>[1]!Table1[[#This Row],[Gross_Sales]]*[1]!Table1[[#This Row],[Discount]]</f>
        <v>750</v>
      </c>
      <c r="Z2720" s="8">
        <f>[1]!Table1[[#This Row],[Gross_Sales]]*[1]!Table1[[#This Row],[Discount_amount]]</f>
        <v>3750000</v>
      </c>
      <c r="AA2720" s="6">
        <f>IFERROR([1]!Table1[[#This Row],[Profit]]/[1]!Table1[[#This Row],[Sales]],0)</f>
        <v>0.24705882352941178</v>
      </c>
      <c r="AB2720" s="3">
        <f>YEAR([1]!Table1[[#This Row],[Order_Date]])</f>
        <v>2024</v>
      </c>
      <c r="AC2720" s="3">
        <f>MONTH([1]!Table1[[#This Row],[Order_Date]])</f>
        <v>11</v>
      </c>
      <c r="AD2720" s="3" t="str">
        <f t="shared" si="126"/>
        <v>Nov</v>
      </c>
      <c r="AE2720" s="3" t="str">
        <f t="shared" si="127"/>
        <v>Q4</v>
      </c>
      <c r="AF2720" s="3" t="str">
        <f t="shared" si="128"/>
        <v>2024-Nov</v>
      </c>
      <c r="AG2720" s="3">
        <f>COUNTIF(C:C,Table1[[#This Row],[Customer_ID]])</f>
        <v>10</v>
      </c>
      <c r="AH2720" s="9" t="e">
        <f>IF([1]!Table1[[#This Row],[Customer_order_count]] &gt;= 10,"FREQUENT",IF([1]!Table1[[#This Row],[Customer_order_count]] &lt;= 10,"REGULAR","OCASSIONAL"))</f>
        <v>#REF!</v>
      </c>
    </row>
    <row r="2721" spans="1:34" x14ac:dyDescent="0.25">
      <c r="A2721" s="10" t="s">
        <v>3576</v>
      </c>
      <c r="B2721" s="11">
        <v>45739</v>
      </c>
      <c r="C2721" s="12" t="s">
        <v>440</v>
      </c>
      <c r="D2721" s="13" t="s">
        <v>441</v>
      </c>
      <c r="E2721" s="13" t="s">
        <v>3</v>
      </c>
      <c r="F2721" s="14">
        <v>43</v>
      </c>
      <c r="G2721" s="12" t="s">
        <v>275</v>
      </c>
      <c r="H2721" s="12" t="s">
        <v>276</v>
      </c>
      <c r="I2721" s="12" t="s">
        <v>65</v>
      </c>
      <c r="J2721" s="12" t="s">
        <v>66</v>
      </c>
      <c r="K2721" s="12" t="s">
        <v>25</v>
      </c>
      <c r="L2721" s="14">
        <v>1</v>
      </c>
      <c r="M2721" s="14">
        <v>2500</v>
      </c>
      <c r="N2721" s="15">
        <v>0.2</v>
      </c>
      <c r="O2721" s="14">
        <v>2000</v>
      </c>
      <c r="P2721" s="14">
        <v>1600</v>
      </c>
      <c r="Q2721" s="5">
        <f>Table1[[#This Row],[Sales]]-Table1[[#This Row],[Cost]]</f>
        <v>400</v>
      </c>
      <c r="R2721" s="12" t="s">
        <v>9</v>
      </c>
      <c r="S2721" s="12" t="s">
        <v>10</v>
      </c>
      <c r="T2721" s="12" t="s">
        <v>18</v>
      </c>
      <c r="U2721" s="12" t="s">
        <v>12</v>
      </c>
      <c r="V2721" s="6">
        <f>Table1[[#This Row],[Profit]]/Table1[[#This Row],[Sales]]</f>
        <v>0.2</v>
      </c>
      <c r="W2721" s="12">
        <f>[1]!Table1[[#This Row],[Sales]]-[1]!Table1[[#This Row],[Cost]]-[1]!Table1[[#This Row],[Profit]]</f>
        <v>0</v>
      </c>
      <c r="X2721" s="12">
        <f>[1]!Table1[[#This Row],[Quantity]]*[1]!Table1[[#This Row],[Unit_Price]]</f>
        <v>2500</v>
      </c>
      <c r="Y2721" s="16">
        <f>[1]!Table1[[#This Row],[Gross_Sales]]*[1]!Table1[[#This Row],[Discount]]</f>
        <v>500</v>
      </c>
      <c r="Z2721" s="17">
        <f>[1]!Table1[[#This Row],[Gross_Sales]]*[1]!Table1[[#This Row],[Discount_amount]]</f>
        <v>1250000</v>
      </c>
      <c r="AA2721" s="15">
        <f>IFERROR([1]!Table1[[#This Row],[Profit]]/[1]!Table1[[#This Row],[Sales]],0)</f>
        <v>0.2</v>
      </c>
      <c r="AB2721" s="12">
        <f>YEAR([1]!Table1[[#This Row],[Order_Date]])</f>
        <v>2025</v>
      </c>
      <c r="AC2721" s="12">
        <f>MONTH([1]!Table1[[#This Row],[Order_Date]])</f>
        <v>3</v>
      </c>
      <c r="AD2721" s="12" t="str">
        <f t="shared" si="126"/>
        <v>Mar</v>
      </c>
      <c r="AE2721" s="12" t="str">
        <f t="shared" si="127"/>
        <v>Q1</v>
      </c>
      <c r="AF2721" s="12" t="str">
        <f t="shared" si="128"/>
        <v>2025-Mar</v>
      </c>
      <c r="AG2721" s="12">
        <f>COUNTIF(C:C,Table1[[#This Row],[Customer_ID]])</f>
        <v>8</v>
      </c>
      <c r="AH2721" s="18" t="e">
        <f>IF([1]!Table1[[#This Row],[Customer_order_count]] &gt;= 10,"FREQUENT",IF([1]!Table1[[#This Row],[Customer_order_count]] &lt;= 10,"REGULAR","OCASSIONAL"))</f>
        <v>#REF!</v>
      </c>
    </row>
    <row r="2722" spans="1:34" x14ac:dyDescent="0.25">
      <c r="A2722" s="1" t="s">
        <v>3577</v>
      </c>
      <c r="B2722" s="2">
        <v>45860</v>
      </c>
      <c r="C2722" s="3" t="s">
        <v>1581</v>
      </c>
      <c r="D2722" s="4" t="s">
        <v>1582</v>
      </c>
      <c r="E2722" s="4" t="s">
        <v>16</v>
      </c>
      <c r="F2722" s="5">
        <v>52</v>
      </c>
      <c r="G2722" s="3" t="s">
        <v>290</v>
      </c>
      <c r="H2722" s="3" t="s">
        <v>276</v>
      </c>
      <c r="I2722" s="3" t="s">
        <v>264</v>
      </c>
      <c r="J2722" s="3" t="s">
        <v>265</v>
      </c>
      <c r="K2722" s="3" t="s">
        <v>46</v>
      </c>
      <c r="L2722" s="5">
        <v>1</v>
      </c>
      <c r="M2722" s="5">
        <v>800</v>
      </c>
      <c r="N2722" s="6">
        <v>0.05</v>
      </c>
      <c r="O2722" s="5">
        <v>760</v>
      </c>
      <c r="P2722" s="5">
        <v>500</v>
      </c>
      <c r="Q2722" s="5">
        <f>Table1[[#This Row],[Sales]]-Table1[[#This Row],[Cost]]</f>
        <v>260</v>
      </c>
      <c r="R2722" s="3" t="s">
        <v>26</v>
      </c>
      <c r="S2722" s="3" t="s">
        <v>10</v>
      </c>
      <c r="T2722" s="3" t="s">
        <v>33</v>
      </c>
      <c r="U2722" s="3" t="s">
        <v>19</v>
      </c>
      <c r="V2722" s="6">
        <f>Table1[[#This Row],[Profit]]/Table1[[#This Row],[Sales]]</f>
        <v>0.34210526315789475</v>
      </c>
      <c r="W2722" s="3">
        <f>[1]!Table1[[#This Row],[Sales]]-[1]!Table1[[#This Row],[Cost]]-[1]!Table1[[#This Row],[Profit]]</f>
        <v>0</v>
      </c>
      <c r="X2722" s="3">
        <f>[1]!Table1[[#This Row],[Quantity]]*[1]!Table1[[#This Row],[Unit_Price]]</f>
        <v>800</v>
      </c>
      <c r="Y2722" s="7">
        <f>[1]!Table1[[#This Row],[Gross_Sales]]*[1]!Table1[[#This Row],[Discount]]</f>
        <v>40</v>
      </c>
      <c r="Z2722" s="8">
        <f>[1]!Table1[[#This Row],[Gross_Sales]]*[1]!Table1[[#This Row],[Discount_amount]]</f>
        <v>32000</v>
      </c>
      <c r="AA2722" s="6">
        <f>IFERROR([1]!Table1[[#This Row],[Profit]]/[1]!Table1[[#This Row],[Sales]],0)</f>
        <v>0.34210526315789475</v>
      </c>
      <c r="AB2722" s="3">
        <f>YEAR([1]!Table1[[#This Row],[Order_Date]])</f>
        <v>2025</v>
      </c>
      <c r="AC2722" s="3">
        <f>MONTH([1]!Table1[[#This Row],[Order_Date]])</f>
        <v>7</v>
      </c>
      <c r="AD2722" s="3" t="str">
        <f t="shared" si="126"/>
        <v>Jul</v>
      </c>
      <c r="AE2722" s="3" t="str">
        <f t="shared" si="127"/>
        <v>Q3</v>
      </c>
      <c r="AF2722" s="3" t="str">
        <f t="shared" si="128"/>
        <v>2025-Jul</v>
      </c>
      <c r="AG2722" s="3">
        <f>COUNTIF(C:C,Table1[[#This Row],[Customer_ID]])</f>
        <v>6</v>
      </c>
      <c r="AH2722" s="9" t="e">
        <f>IF([1]!Table1[[#This Row],[Customer_order_count]] &gt;= 10,"FREQUENT",IF([1]!Table1[[#This Row],[Customer_order_count]] &lt;= 10,"REGULAR","OCASSIONAL"))</f>
        <v>#REF!</v>
      </c>
    </row>
    <row r="2723" spans="1:34" x14ac:dyDescent="0.25">
      <c r="A2723" s="10" t="s">
        <v>3578</v>
      </c>
      <c r="B2723" s="11">
        <v>45394</v>
      </c>
      <c r="C2723" s="12" t="s">
        <v>628</v>
      </c>
      <c r="D2723" s="13" t="s">
        <v>629</v>
      </c>
      <c r="E2723" s="13" t="s">
        <v>3</v>
      </c>
      <c r="F2723" s="14">
        <v>38</v>
      </c>
      <c r="G2723" s="12" t="s">
        <v>275</v>
      </c>
      <c r="H2723" s="12" t="s">
        <v>276</v>
      </c>
      <c r="I2723" s="12" t="s">
        <v>143</v>
      </c>
      <c r="J2723" s="12" t="s">
        <v>144</v>
      </c>
      <c r="K2723" s="12" t="s">
        <v>76</v>
      </c>
      <c r="L2723" s="14">
        <v>1</v>
      </c>
      <c r="M2723" s="14">
        <v>700</v>
      </c>
      <c r="N2723" s="15">
        <v>0.1</v>
      </c>
      <c r="O2723" s="14">
        <v>630</v>
      </c>
      <c r="P2723" s="14">
        <v>570</v>
      </c>
      <c r="Q2723" s="5">
        <f>Table1[[#This Row],[Sales]]-Table1[[#This Row],[Cost]]</f>
        <v>60</v>
      </c>
      <c r="R2723" s="12" t="s">
        <v>17</v>
      </c>
      <c r="S2723" s="12" t="s">
        <v>10</v>
      </c>
      <c r="T2723" s="12" t="s">
        <v>11</v>
      </c>
      <c r="U2723" s="12" t="s">
        <v>27</v>
      </c>
      <c r="V2723" s="6">
        <f>Table1[[#This Row],[Profit]]/Table1[[#This Row],[Sales]]</f>
        <v>9.5238095238095233E-2</v>
      </c>
      <c r="W2723" s="12">
        <f>[1]!Table1[[#This Row],[Sales]]-[1]!Table1[[#This Row],[Cost]]-[1]!Table1[[#This Row],[Profit]]</f>
        <v>0</v>
      </c>
      <c r="X2723" s="12">
        <f>[1]!Table1[[#This Row],[Quantity]]*[1]!Table1[[#This Row],[Unit_Price]]</f>
        <v>700</v>
      </c>
      <c r="Y2723" s="16">
        <f>[1]!Table1[[#This Row],[Gross_Sales]]*[1]!Table1[[#This Row],[Discount]]</f>
        <v>70</v>
      </c>
      <c r="Z2723" s="17">
        <f>[1]!Table1[[#This Row],[Gross_Sales]]*[1]!Table1[[#This Row],[Discount_amount]]</f>
        <v>49000</v>
      </c>
      <c r="AA2723" s="15">
        <f>IFERROR([1]!Table1[[#This Row],[Profit]]/[1]!Table1[[#This Row],[Sales]],0)</f>
        <v>9.5238095238095233E-2</v>
      </c>
      <c r="AB2723" s="12">
        <f>YEAR([1]!Table1[[#This Row],[Order_Date]])</f>
        <v>2024</v>
      </c>
      <c r="AC2723" s="12">
        <f>MONTH([1]!Table1[[#This Row],[Order_Date]])</f>
        <v>4</v>
      </c>
      <c r="AD2723" s="12" t="str">
        <f t="shared" si="126"/>
        <v>Apr</v>
      </c>
      <c r="AE2723" s="12" t="str">
        <f t="shared" si="127"/>
        <v>Q2</v>
      </c>
      <c r="AF2723" s="12" t="str">
        <f t="shared" si="128"/>
        <v>2024-Apr</v>
      </c>
      <c r="AG2723" s="12">
        <f>COUNTIF(C:C,Table1[[#This Row],[Customer_ID]])</f>
        <v>7</v>
      </c>
      <c r="AH2723" s="18" t="e">
        <f>IF([1]!Table1[[#This Row],[Customer_order_count]] &gt;= 10,"FREQUENT",IF([1]!Table1[[#This Row],[Customer_order_count]] &lt;= 10,"REGULAR","OCASSIONAL"))</f>
        <v>#REF!</v>
      </c>
    </row>
    <row r="2724" spans="1:34" x14ac:dyDescent="0.25">
      <c r="A2724" s="1" t="s">
        <v>3579</v>
      </c>
      <c r="B2724" s="2">
        <v>45509</v>
      </c>
      <c r="C2724" s="3" t="s">
        <v>473</v>
      </c>
      <c r="D2724" s="4" t="s">
        <v>474</v>
      </c>
      <c r="E2724" s="4" t="s">
        <v>3</v>
      </c>
      <c r="F2724" s="5">
        <v>58</v>
      </c>
      <c r="G2724" s="3" t="s">
        <v>339</v>
      </c>
      <c r="H2724" s="3" t="s">
        <v>285</v>
      </c>
      <c r="I2724" s="3" t="s">
        <v>143</v>
      </c>
      <c r="J2724" s="3" t="s">
        <v>144</v>
      </c>
      <c r="K2724" s="3" t="s">
        <v>76</v>
      </c>
      <c r="L2724" s="5">
        <v>2</v>
      </c>
      <c r="M2724" s="5">
        <v>700</v>
      </c>
      <c r="N2724" s="6">
        <v>0.1</v>
      </c>
      <c r="O2724" s="5">
        <v>1260</v>
      </c>
      <c r="P2724" s="5">
        <v>1140</v>
      </c>
      <c r="Q2724" s="5">
        <f>Table1[[#This Row],[Sales]]-Table1[[#This Row],[Cost]]</f>
        <v>120</v>
      </c>
      <c r="R2724" s="3" t="s">
        <v>9</v>
      </c>
      <c r="S2724" s="3" t="s">
        <v>10</v>
      </c>
      <c r="T2724" s="3" t="s">
        <v>33</v>
      </c>
      <c r="U2724" s="3" t="s">
        <v>19</v>
      </c>
      <c r="V2724" s="6">
        <f>Table1[[#This Row],[Profit]]/Table1[[#This Row],[Sales]]</f>
        <v>9.5238095238095233E-2</v>
      </c>
      <c r="W2724" s="3">
        <f>[1]!Table1[[#This Row],[Sales]]-[1]!Table1[[#This Row],[Cost]]-[1]!Table1[[#This Row],[Profit]]</f>
        <v>0</v>
      </c>
      <c r="X2724" s="3">
        <f>[1]!Table1[[#This Row],[Quantity]]*[1]!Table1[[#This Row],[Unit_Price]]</f>
        <v>1400</v>
      </c>
      <c r="Y2724" s="7">
        <f>[1]!Table1[[#This Row],[Gross_Sales]]*[1]!Table1[[#This Row],[Discount]]</f>
        <v>140</v>
      </c>
      <c r="Z2724" s="8">
        <f>[1]!Table1[[#This Row],[Gross_Sales]]*[1]!Table1[[#This Row],[Discount_amount]]</f>
        <v>196000</v>
      </c>
      <c r="AA2724" s="6">
        <f>IFERROR([1]!Table1[[#This Row],[Profit]]/[1]!Table1[[#This Row],[Sales]],0)</f>
        <v>9.5238095238095233E-2</v>
      </c>
      <c r="AB2724" s="3">
        <f>YEAR([1]!Table1[[#This Row],[Order_Date]])</f>
        <v>2024</v>
      </c>
      <c r="AC2724" s="3">
        <f>MONTH([1]!Table1[[#This Row],[Order_Date]])</f>
        <v>8</v>
      </c>
      <c r="AD2724" s="3" t="str">
        <f t="shared" si="126"/>
        <v>Aug</v>
      </c>
      <c r="AE2724" s="3" t="str">
        <f t="shared" si="127"/>
        <v>Q3</v>
      </c>
      <c r="AF2724" s="3" t="str">
        <f t="shared" si="128"/>
        <v>2024-Aug</v>
      </c>
      <c r="AG2724" s="3">
        <f>COUNTIF(C:C,Table1[[#This Row],[Customer_ID]])</f>
        <v>9</v>
      </c>
      <c r="AH2724" s="9" t="e">
        <f>IF([1]!Table1[[#This Row],[Customer_order_count]] &gt;= 10,"FREQUENT",IF([1]!Table1[[#This Row],[Customer_order_count]] &lt;= 10,"REGULAR","OCASSIONAL"))</f>
        <v>#REF!</v>
      </c>
    </row>
    <row r="2725" spans="1:34" x14ac:dyDescent="0.25">
      <c r="A2725" s="10" t="s">
        <v>3580</v>
      </c>
      <c r="B2725" s="11">
        <v>46015</v>
      </c>
      <c r="C2725" s="12" t="s">
        <v>1576</v>
      </c>
      <c r="D2725" s="13" t="s">
        <v>1577</v>
      </c>
      <c r="E2725" s="13" t="s">
        <v>16</v>
      </c>
      <c r="F2725" s="14">
        <v>36</v>
      </c>
      <c r="G2725" s="12" t="s">
        <v>284</v>
      </c>
      <c r="H2725" s="12" t="s">
        <v>285</v>
      </c>
      <c r="I2725" s="12" t="s">
        <v>89</v>
      </c>
      <c r="J2725" s="12" t="s">
        <v>90</v>
      </c>
      <c r="K2725" s="12" t="s">
        <v>91</v>
      </c>
      <c r="L2725" s="14">
        <v>1</v>
      </c>
      <c r="M2725" s="14">
        <v>35000</v>
      </c>
      <c r="N2725" s="15">
        <v>0.05</v>
      </c>
      <c r="O2725" s="14">
        <v>33250</v>
      </c>
      <c r="P2725" s="14">
        <v>27000</v>
      </c>
      <c r="Q2725" s="5">
        <f>Table1[[#This Row],[Sales]]-Table1[[#This Row],[Cost]]</f>
        <v>6250</v>
      </c>
      <c r="R2725" s="12" t="s">
        <v>9</v>
      </c>
      <c r="S2725" s="12" t="s">
        <v>10</v>
      </c>
      <c r="T2725" s="12" t="s">
        <v>40</v>
      </c>
      <c r="U2725" s="12" t="s">
        <v>12</v>
      </c>
      <c r="V2725" s="6">
        <f>Table1[[#This Row],[Profit]]/Table1[[#This Row],[Sales]]</f>
        <v>0.18796992481203006</v>
      </c>
      <c r="W2725" s="12">
        <f>[1]!Table1[[#This Row],[Sales]]-[1]!Table1[[#This Row],[Cost]]-[1]!Table1[[#This Row],[Profit]]</f>
        <v>0</v>
      </c>
      <c r="X2725" s="12">
        <f>[1]!Table1[[#This Row],[Quantity]]*[1]!Table1[[#This Row],[Unit_Price]]</f>
        <v>35000</v>
      </c>
      <c r="Y2725" s="16">
        <f>[1]!Table1[[#This Row],[Gross_Sales]]*[1]!Table1[[#This Row],[Discount]]</f>
        <v>1750</v>
      </c>
      <c r="Z2725" s="17">
        <f>[1]!Table1[[#This Row],[Gross_Sales]]*[1]!Table1[[#This Row],[Discount_amount]]</f>
        <v>61250000</v>
      </c>
      <c r="AA2725" s="15">
        <f>IFERROR([1]!Table1[[#This Row],[Profit]]/[1]!Table1[[#This Row],[Sales]],0)</f>
        <v>0.18796992481203006</v>
      </c>
      <c r="AB2725" s="12">
        <f>YEAR([1]!Table1[[#This Row],[Order_Date]])</f>
        <v>2025</v>
      </c>
      <c r="AC2725" s="12">
        <f>MONTH([1]!Table1[[#This Row],[Order_Date]])</f>
        <v>12</v>
      </c>
      <c r="AD2725" s="12" t="str">
        <f t="shared" si="126"/>
        <v>Dec</v>
      </c>
      <c r="AE2725" s="12" t="str">
        <f t="shared" si="127"/>
        <v>Q4</v>
      </c>
      <c r="AF2725" s="12" t="str">
        <f t="shared" si="128"/>
        <v>2025-Dec</v>
      </c>
      <c r="AG2725" s="12">
        <f>COUNTIF(C:C,Table1[[#This Row],[Customer_ID]])</f>
        <v>7</v>
      </c>
      <c r="AH2725" s="18" t="e">
        <f>IF([1]!Table1[[#This Row],[Customer_order_count]] &gt;= 10,"FREQUENT",IF([1]!Table1[[#This Row],[Customer_order_count]] &lt;= 10,"REGULAR","OCASSIONAL"))</f>
        <v>#REF!</v>
      </c>
    </row>
    <row r="2726" spans="1:34" x14ac:dyDescent="0.25">
      <c r="A2726" s="1" t="s">
        <v>3581</v>
      </c>
      <c r="B2726" s="2">
        <v>45423</v>
      </c>
      <c r="C2726" s="3" t="s">
        <v>522</v>
      </c>
      <c r="D2726" s="4" t="s">
        <v>523</v>
      </c>
      <c r="E2726" s="4" t="s">
        <v>3</v>
      </c>
      <c r="F2726" s="5">
        <v>54</v>
      </c>
      <c r="G2726" s="3" t="s">
        <v>275</v>
      </c>
      <c r="H2726" s="3" t="s">
        <v>276</v>
      </c>
      <c r="I2726" s="3" t="s">
        <v>68</v>
      </c>
      <c r="J2726" s="3" t="s">
        <v>69</v>
      </c>
      <c r="K2726" s="3" t="s">
        <v>39</v>
      </c>
      <c r="L2726" s="5">
        <v>1</v>
      </c>
      <c r="M2726" s="5">
        <v>3500</v>
      </c>
      <c r="N2726" s="6">
        <v>0.1</v>
      </c>
      <c r="O2726" s="5">
        <v>3150</v>
      </c>
      <c r="P2726" s="5">
        <v>2300</v>
      </c>
      <c r="Q2726" s="5">
        <f>Table1[[#This Row],[Sales]]-Table1[[#This Row],[Cost]]</f>
        <v>850</v>
      </c>
      <c r="R2726" s="3" t="s">
        <v>9</v>
      </c>
      <c r="S2726" s="3" t="s">
        <v>10</v>
      </c>
      <c r="T2726" s="3" t="s">
        <v>11</v>
      </c>
      <c r="U2726" s="3" t="s">
        <v>19</v>
      </c>
      <c r="V2726" s="6">
        <f>Table1[[#This Row],[Profit]]/Table1[[#This Row],[Sales]]</f>
        <v>0.26984126984126983</v>
      </c>
      <c r="W2726" s="3">
        <f>[1]!Table1[[#This Row],[Sales]]-[1]!Table1[[#This Row],[Cost]]-[1]!Table1[[#This Row],[Profit]]</f>
        <v>0</v>
      </c>
      <c r="X2726" s="3">
        <f>[1]!Table1[[#This Row],[Quantity]]*[1]!Table1[[#This Row],[Unit_Price]]</f>
        <v>3500</v>
      </c>
      <c r="Y2726" s="7">
        <f>[1]!Table1[[#This Row],[Gross_Sales]]*[1]!Table1[[#This Row],[Discount]]</f>
        <v>350</v>
      </c>
      <c r="Z2726" s="8">
        <f>[1]!Table1[[#This Row],[Gross_Sales]]*[1]!Table1[[#This Row],[Discount_amount]]</f>
        <v>1225000</v>
      </c>
      <c r="AA2726" s="6">
        <f>IFERROR([1]!Table1[[#This Row],[Profit]]/[1]!Table1[[#This Row],[Sales]],0)</f>
        <v>0.26984126984126983</v>
      </c>
      <c r="AB2726" s="3">
        <f>YEAR([1]!Table1[[#This Row],[Order_Date]])</f>
        <v>2024</v>
      </c>
      <c r="AC2726" s="3">
        <f>MONTH([1]!Table1[[#This Row],[Order_Date]])</f>
        <v>5</v>
      </c>
      <c r="AD2726" s="3" t="str">
        <f t="shared" si="126"/>
        <v>May</v>
      </c>
      <c r="AE2726" s="3" t="str">
        <f t="shared" si="127"/>
        <v>Q2</v>
      </c>
      <c r="AF2726" s="3" t="str">
        <f t="shared" si="128"/>
        <v>2024-May</v>
      </c>
      <c r="AG2726" s="3">
        <f>COUNTIF(C:C,Table1[[#This Row],[Customer_ID]])</f>
        <v>5</v>
      </c>
      <c r="AH2726" s="9" t="e">
        <f>IF([1]!Table1[[#This Row],[Customer_order_count]] &gt;= 10,"FREQUENT",IF([1]!Table1[[#This Row],[Customer_order_count]] &lt;= 10,"REGULAR","OCASSIONAL"))</f>
        <v>#REF!</v>
      </c>
    </row>
    <row r="2727" spans="1:34" x14ac:dyDescent="0.25">
      <c r="A2727" s="10" t="s">
        <v>3582</v>
      </c>
      <c r="B2727" s="11">
        <v>45626</v>
      </c>
      <c r="C2727" s="12" t="s">
        <v>351</v>
      </c>
      <c r="D2727" s="13" t="s">
        <v>352</v>
      </c>
      <c r="E2727" s="13" t="s">
        <v>3</v>
      </c>
      <c r="F2727" s="14">
        <v>54</v>
      </c>
      <c r="G2727" s="12" t="s">
        <v>275</v>
      </c>
      <c r="H2727" s="12" t="s">
        <v>276</v>
      </c>
      <c r="I2727" s="12" t="s">
        <v>344</v>
      </c>
      <c r="J2727" s="12" t="s">
        <v>345</v>
      </c>
      <c r="K2727" s="12" t="s">
        <v>39</v>
      </c>
      <c r="L2727" s="14">
        <v>2</v>
      </c>
      <c r="M2727" s="14">
        <v>2200</v>
      </c>
      <c r="N2727" s="15">
        <v>0.1</v>
      </c>
      <c r="O2727" s="14">
        <v>3960</v>
      </c>
      <c r="P2727" s="14">
        <v>2800</v>
      </c>
      <c r="Q2727" s="5">
        <f>Table1[[#This Row],[Sales]]-Table1[[#This Row],[Cost]]</f>
        <v>1160</v>
      </c>
      <c r="R2727" s="12" t="s">
        <v>77</v>
      </c>
      <c r="S2727" s="12" t="s">
        <v>10</v>
      </c>
      <c r="T2727" s="12" t="s">
        <v>40</v>
      </c>
      <c r="U2727" s="12" t="s">
        <v>27</v>
      </c>
      <c r="V2727" s="6">
        <f>Table1[[#This Row],[Profit]]/Table1[[#This Row],[Sales]]</f>
        <v>0.29292929292929293</v>
      </c>
      <c r="W2727" s="12">
        <f>[1]!Table1[[#This Row],[Sales]]-[1]!Table1[[#This Row],[Cost]]-[1]!Table1[[#This Row],[Profit]]</f>
        <v>0</v>
      </c>
      <c r="X2727" s="12">
        <f>[1]!Table1[[#This Row],[Quantity]]*[1]!Table1[[#This Row],[Unit_Price]]</f>
        <v>4400</v>
      </c>
      <c r="Y2727" s="16">
        <f>[1]!Table1[[#This Row],[Gross_Sales]]*[1]!Table1[[#This Row],[Discount]]</f>
        <v>440</v>
      </c>
      <c r="Z2727" s="17">
        <f>[1]!Table1[[#This Row],[Gross_Sales]]*[1]!Table1[[#This Row],[Discount_amount]]</f>
        <v>1936000</v>
      </c>
      <c r="AA2727" s="15">
        <f>IFERROR([1]!Table1[[#This Row],[Profit]]/[1]!Table1[[#This Row],[Sales]],0)</f>
        <v>0.29292929292929293</v>
      </c>
      <c r="AB2727" s="12">
        <f>YEAR([1]!Table1[[#This Row],[Order_Date]])</f>
        <v>2024</v>
      </c>
      <c r="AC2727" s="12">
        <f>MONTH([1]!Table1[[#This Row],[Order_Date]])</f>
        <v>11</v>
      </c>
      <c r="AD2727" s="12" t="str">
        <f t="shared" si="126"/>
        <v>Nov</v>
      </c>
      <c r="AE2727" s="12" t="str">
        <f t="shared" si="127"/>
        <v>Q4</v>
      </c>
      <c r="AF2727" s="12" t="str">
        <f t="shared" si="128"/>
        <v>2024-Nov</v>
      </c>
      <c r="AG2727" s="12">
        <f>COUNTIF(C:C,Table1[[#This Row],[Customer_ID]])</f>
        <v>22</v>
      </c>
      <c r="AH2727" s="18" t="e">
        <f>IF([1]!Table1[[#This Row],[Customer_order_count]] &gt;= 10,"FREQUENT",IF([1]!Table1[[#This Row],[Customer_order_count]] &lt;= 10,"REGULAR","OCASSIONAL"))</f>
        <v>#REF!</v>
      </c>
    </row>
    <row r="2728" spans="1:34" x14ac:dyDescent="0.25">
      <c r="A2728" s="1" t="s">
        <v>3583</v>
      </c>
      <c r="B2728" s="2">
        <v>45726</v>
      </c>
      <c r="C2728" s="3" t="s">
        <v>2226</v>
      </c>
      <c r="D2728" s="4" t="s">
        <v>1608</v>
      </c>
      <c r="E2728" s="4" t="s">
        <v>16</v>
      </c>
      <c r="F2728" s="5">
        <v>31</v>
      </c>
      <c r="G2728" s="3" t="s">
        <v>275</v>
      </c>
      <c r="H2728" s="3" t="s">
        <v>276</v>
      </c>
      <c r="I2728" s="3" t="s">
        <v>56</v>
      </c>
      <c r="J2728" s="3" t="s">
        <v>57</v>
      </c>
      <c r="K2728" s="3" t="s">
        <v>58</v>
      </c>
      <c r="L2728" s="5">
        <v>1</v>
      </c>
      <c r="M2728" s="5">
        <v>1200</v>
      </c>
      <c r="N2728" s="6">
        <v>0.05</v>
      </c>
      <c r="O2728" s="5">
        <v>1140</v>
      </c>
      <c r="P2728" s="5">
        <v>800</v>
      </c>
      <c r="Q2728" s="5">
        <f>Table1[[#This Row],[Sales]]-Table1[[#This Row],[Cost]]</f>
        <v>340</v>
      </c>
      <c r="R2728" s="3" t="s">
        <v>26</v>
      </c>
      <c r="S2728" s="3" t="s">
        <v>10</v>
      </c>
      <c r="T2728" s="3" t="s">
        <v>18</v>
      </c>
      <c r="U2728" s="3" t="s">
        <v>19</v>
      </c>
      <c r="V2728" s="6">
        <f>Table1[[#This Row],[Profit]]/Table1[[#This Row],[Sales]]</f>
        <v>0.2982456140350877</v>
      </c>
      <c r="W2728" s="3">
        <f>[1]!Table1[[#This Row],[Sales]]-[1]!Table1[[#This Row],[Cost]]-[1]!Table1[[#This Row],[Profit]]</f>
        <v>0</v>
      </c>
      <c r="X2728" s="3">
        <f>[1]!Table1[[#This Row],[Quantity]]*[1]!Table1[[#This Row],[Unit_Price]]</f>
        <v>1200</v>
      </c>
      <c r="Y2728" s="7">
        <f>[1]!Table1[[#This Row],[Gross_Sales]]*[1]!Table1[[#This Row],[Discount]]</f>
        <v>60</v>
      </c>
      <c r="Z2728" s="8">
        <f>[1]!Table1[[#This Row],[Gross_Sales]]*[1]!Table1[[#This Row],[Discount_amount]]</f>
        <v>72000</v>
      </c>
      <c r="AA2728" s="6">
        <f>IFERROR([1]!Table1[[#This Row],[Profit]]/[1]!Table1[[#This Row],[Sales]],0)</f>
        <v>0.2982456140350877</v>
      </c>
      <c r="AB2728" s="3">
        <f>YEAR([1]!Table1[[#This Row],[Order_Date]])</f>
        <v>2025</v>
      </c>
      <c r="AC2728" s="3">
        <f>MONTH([1]!Table1[[#This Row],[Order_Date]])</f>
        <v>3</v>
      </c>
      <c r="AD2728" s="3" t="str">
        <f t="shared" si="126"/>
        <v>Mar</v>
      </c>
      <c r="AE2728" s="3" t="str">
        <f t="shared" si="127"/>
        <v>Q1</v>
      </c>
      <c r="AF2728" s="3" t="str">
        <f t="shared" si="128"/>
        <v>2025-Mar</v>
      </c>
      <c r="AG2728" s="3">
        <f>COUNTIF(C:C,Table1[[#This Row],[Customer_ID]])</f>
        <v>2</v>
      </c>
      <c r="AH2728" s="9" t="e">
        <f>IF([1]!Table1[[#This Row],[Customer_order_count]] &gt;= 10,"FREQUENT",IF([1]!Table1[[#This Row],[Customer_order_count]] &lt;= 10,"REGULAR","OCASSIONAL"))</f>
        <v>#REF!</v>
      </c>
    </row>
    <row r="2729" spans="1:34" x14ac:dyDescent="0.25">
      <c r="A2729" s="10" t="s">
        <v>3584</v>
      </c>
      <c r="B2729" s="11">
        <v>45792</v>
      </c>
      <c r="C2729" s="12" t="s">
        <v>1008</v>
      </c>
      <c r="D2729" s="13" t="s">
        <v>1009</v>
      </c>
      <c r="E2729" s="13" t="s">
        <v>16</v>
      </c>
      <c r="F2729" s="14">
        <v>28</v>
      </c>
      <c r="G2729" s="12" t="s">
        <v>317</v>
      </c>
      <c r="H2729" s="12" t="s">
        <v>5</v>
      </c>
      <c r="I2729" s="12" t="s">
        <v>6</v>
      </c>
      <c r="J2729" s="12" t="s">
        <v>7</v>
      </c>
      <c r="K2729" s="12" t="s">
        <v>8</v>
      </c>
      <c r="L2729" s="14">
        <v>1</v>
      </c>
      <c r="M2729" s="14">
        <v>7000</v>
      </c>
      <c r="N2729" s="15">
        <v>0.05</v>
      </c>
      <c r="O2729" s="14">
        <v>6650</v>
      </c>
      <c r="P2729" s="14">
        <v>5200</v>
      </c>
      <c r="Q2729" s="5">
        <f>Table1[[#This Row],[Sales]]-Table1[[#This Row],[Cost]]</f>
        <v>1450</v>
      </c>
      <c r="R2729" s="12" t="s">
        <v>9</v>
      </c>
      <c r="S2729" s="12" t="s">
        <v>10</v>
      </c>
      <c r="T2729" s="12" t="s">
        <v>11</v>
      </c>
      <c r="U2729" s="12" t="s">
        <v>12</v>
      </c>
      <c r="V2729" s="6">
        <f>Table1[[#This Row],[Profit]]/Table1[[#This Row],[Sales]]</f>
        <v>0.21804511278195488</v>
      </c>
      <c r="W2729" s="12">
        <f>[1]!Table1[[#This Row],[Sales]]-[1]!Table1[[#This Row],[Cost]]-[1]!Table1[[#This Row],[Profit]]</f>
        <v>0</v>
      </c>
      <c r="X2729" s="12">
        <f>[1]!Table1[[#This Row],[Quantity]]*[1]!Table1[[#This Row],[Unit_Price]]</f>
        <v>7000</v>
      </c>
      <c r="Y2729" s="16">
        <f>[1]!Table1[[#This Row],[Gross_Sales]]*[1]!Table1[[#This Row],[Discount]]</f>
        <v>350</v>
      </c>
      <c r="Z2729" s="17">
        <f>[1]!Table1[[#This Row],[Gross_Sales]]*[1]!Table1[[#This Row],[Discount_amount]]</f>
        <v>2450000</v>
      </c>
      <c r="AA2729" s="15">
        <f>IFERROR([1]!Table1[[#This Row],[Profit]]/[1]!Table1[[#This Row],[Sales]],0)</f>
        <v>0.21804511278195488</v>
      </c>
      <c r="AB2729" s="12">
        <f>YEAR([1]!Table1[[#This Row],[Order_Date]])</f>
        <v>2025</v>
      </c>
      <c r="AC2729" s="12">
        <f>MONTH([1]!Table1[[#This Row],[Order_Date]])</f>
        <v>5</v>
      </c>
      <c r="AD2729" s="12" t="str">
        <f t="shared" si="126"/>
        <v>May</v>
      </c>
      <c r="AE2729" s="12" t="str">
        <f t="shared" si="127"/>
        <v>Q2</v>
      </c>
      <c r="AF2729" s="12" t="str">
        <f t="shared" si="128"/>
        <v>2025-May</v>
      </c>
      <c r="AG2729" s="12">
        <f>COUNTIF(C:C,Table1[[#This Row],[Customer_ID]])</f>
        <v>8</v>
      </c>
      <c r="AH2729" s="18" t="e">
        <f>IF([1]!Table1[[#This Row],[Customer_order_count]] &gt;= 10,"FREQUENT",IF([1]!Table1[[#This Row],[Customer_order_count]] &lt;= 10,"REGULAR","OCASSIONAL"))</f>
        <v>#REF!</v>
      </c>
    </row>
    <row r="2730" spans="1:34" x14ac:dyDescent="0.25">
      <c r="A2730" s="1" t="s">
        <v>3585</v>
      </c>
      <c r="B2730" s="2">
        <v>45519</v>
      </c>
      <c r="C2730" s="3" t="s">
        <v>628</v>
      </c>
      <c r="D2730" s="4" t="s">
        <v>629</v>
      </c>
      <c r="E2730" s="4" t="s">
        <v>3</v>
      </c>
      <c r="F2730" s="5">
        <v>38</v>
      </c>
      <c r="G2730" s="3" t="s">
        <v>275</v>
      </c>
      <c r="H2730" s="3" t="s">
        <v>276</v>
      </c>
      <c r="I2730" s="3" t="s">
        <v>56</v>
      </c>
      <c r="J2730" s="3" t="s">
        <v>57</v>
      </c>
      <c r="K2730" s="3" t="s">
        <v>58</v>
      </c>
      <c r="L2730" s="5">
        <v>1</v>
      </c>
      <c r="M2730" s="5">
        <v>1200</v>
      </c>
      <c r="N2730" s="6">
        <v>0.1</v>
      </c>
      <c r="O2730" s="5">
        <v>1080</v>
      </c>
      <c r="P2730" s="5">
        <v>800</v>
      </c>
      <c r="Q2730" s="5">
        <f>Table1[[#This Row],[Sales]]-Table1[[#This Row],[Cost]]</f>
        <v>280</v>
      </c>
      <c r="R2730" s="3" t="s">
        <v>26</v>
      </c>
      <c r="S2730" s="3" t="s">
        <v>10</v>
      </c>
      <c r="T2730" s="3" t="s">
        <v>33</v>
      </c>
      <c r="U2730" s="3" t="s">
        <v>27</v>
      </c>
      <c r="V2730" s="6">
        <f>Table1[[#This Row],[Profit]]/Table1[[#This Row],[Sales]]</f>
        <v>0.25925925925925924</v>
      </c>
      <c r="W2730" s="3">
        <f>[1]!Table1[[#This Row],[Sales]]-[1]!Table1[[#This Row],[Cost]]-[1]!Table1[[#This Row],[Profit]]</f>
        <v>0</v>
      </c>
      <c r="X2730" s="3">
        <f>[1]!Table1[[#This Row],[Quantity]]*[1]!Table1[[#This Row],[Unit_Price]]</f>
        <v>1200</v>
      </c>
      <c r="Y2730" s="7">
        <f>[1]!Table1[[#This Row],[Gross_Sales]]*[1]!Table1[[#This Row],[Discount]]</f>
        <v>120</v>
      </c>
      <c r="Z2730" s="8">
        <f>[1]!Table1[[#This Row],[Gross_Sales]]*[1]!Table1[[#This Row],[Discount_amount]]</f>
        <v>144000</v>
      </c>
      <c r="AA2730" s="6">
        <f>IFERROR([1]!Table1[[#This Row],[Profit]]/[1]!Table1[[#This Row],[Sales]],0)</f>
        <v>0.25925925925925924</v>
      </c>
      <c r="AB2730" s="3">
        <f>YEAR([1]!Table1[[#This Row],[Order_Date]])</f>
        <v>2024</v>
      </c>
      <c r="AC2730" s="3">
        <f>MONTH([1]!Table1[[#This Row],[Order_Date]])</f>
        <v>8</v>
      </c>
      <c r="AD2730" s="3" t="str">
        <f t="shared" si="126"/>
        <v>Aug</v>
      </c>
      <c r="AE2730" s="3" t="str">
        <f t="shared" si="127"/>
        <v>Q3</v>
      </c>
      <c r="AF2730" s="3" t="str">
        <f t="shared" si="128"/>
        <v>2024-Aug</v>
      </c>
      <c r="AG2730" s="3">
        <f>COUNTIF(C:C,Table1[[#This Row],[Customer_ID]])</f>
        <v>7</v>
      </c>
      <c r="AH2730" s="9" t="e">
        <f>IF([1]!Table1[[#This Row],[Customer_order_count]] &gt;= 10,"FREQUENT",IF([1]!Table1[[#This Row],[Customer_order_count]] &lt;= 10,"REGULAR","OCASSIONAL"))</f>
        <v>#REF!</v>
      </c>
    </row>
    <row r="2731" spans="1:34" x14ac:dyDescent="0.25">
      <c r="A2731" s="10" t="s">
        <v>3586</v>
      </c>
      <c r="B2731" s="11">
        <v>45662</v>
      </c>
      <c r="C2731" s="12" t="s">
        <v>1001</v>
      </c>
      <c r="D2731" s="13" t="s">
        <v>1002</v>
      </c>
      <c r="E2731" s="13" t="s">
        <v>16</v>
      </c>
      <c r="F2731" s="14">
        <v>49</v>
      </c>
      <c r="G2731" s="12" t="s">
        <v>280</v>
      </c>
      <c r="H2731" s="12" t="s">
        <v>270</v>
      </c>
      <c r="I2731" s="12" t="s">
        <v>68</v>
      </c>
      <c r="J2731" s="12" t="s">
        <v>69</v>
      </c>
      <c r="K2731" s="12" t="s">
        <v>39</v>
      </c>
      <c r="L2731" s="14">
        <v>2</v>
      </c>
      <c r="M2731" s="14">
        <v>3500</v>
      </c>
      <c r="N2731" s="15">
        <v>0.05</v>
      </c>
      <c r="O2731" s="14">
        <v>6650</v>
      </c>
      <c r="P2731" s="14">
        <v>4600</v>
      </c>
      <c r="Q2731" s="5">
        <f>Table1[[#This Row],[Sales]]-Table1[[#This Row],[Cost]]</f>
        <v>2050</v>
      </c>
      <c r="R2731" s="12" t="s">
        <v>17</v>
      </c>
      <c r="S2731" s="12" t="s">
        <v>10</v>
      </c>
      <c r="T2731" s="12" t="s">
        <v>18</v>
      </c>
      <c r="U2731" s="12" t="s">
        <v>27</v>
      </c>
      <c r="V2731" s="6">
        <f>Table1[[#This Row],[Profit]]/Table1[[#This Row],[Sales]]</f>
        <v>0.30827067669172931</v>
      </c>
      <c r="W2731" s="12">
        <f>[1]!Table1[[#This Row],[Sales]]-[1]!Table1[[#This Row],[Cost]]-[1]!Table1[[#This Row],[Profit]]</f>
        <v>0</v>
      </c>
      <c r="X2731" s="12">
        <f>[1]!Table1[[#This Row],[Quantity]]*[1]!Table1[[#This Row],[Unit_Price]]</f>
        <v>7000</v>
      </c>
      <c r="Y2731" s="16">
        <f>[1]!Table1[[#This Row],[Gross_Sales]]*[1]!Table1[[#This Row],[Discount]]</f>
        <v>350</v>
      </c>
      <c r="Z2731" s="17">
        <f>[1]!Table1[[#This Row],[Gross_Sales]]*[1]!Table1[[#This Row],[Discount_amount]]</f>
        <v>2450000</v>
      </c>
      <c r="AA2731" s="15">
        <f>IFERROR([1]!Table1[[#This Row],[Profit]]/[1]!Table1[[#This Row],[Sales]],0)</f>
        <v>0.30827067669172931</v>
      </c>
      <c r="AB2731" s="12">
        <f>YEAR([1]!Table1[[#This Row],[Order_Date]])</f>
        <v>2025</v>
      </c>
      <c r="AC2731" s="12">
        <f>MONTH([1]!Table1[[#This Row],[Order_Date]])</f>
        <v>1</v>
      </c>
      <c r="AD2731" s="12" t="str">
        <f t="shared" si="126"/>
        <v>Jan</v>
      </c>
      <c r="AE2731" s="12" t="str">
        <f t="shared" si="127"/>
        <v>Q1</v>
      </c>
      <c r="AF2731" s="12" t="str">
        <f t="shared" si="128"/>
        <v>2025-Jan</v>
      </c>
      <c r="AG2731" s="12">
        <f>COUNTIF(C:C,Table1[[#This Row],[Customer_ID]])</f>
        <v>16</v>
      </c>
      <c r="AH2731" s="18" t="e">
        <f>IF([1]!Table1[[#This Row],[Customer_order_count]] &gt;= 10,"FREQUENT",IF([1]!Table1[[#This Row],[Customer_order_count]] &lt;= 10,"REGULAR","OCASSIONAL"))</f>
        <v>#REF!</v>
      </c>
    </row>
    <row r="2732" spans="1:34" x14ac:dyDescent="0.25">
      <c r="A2732" s="1" t="s">
        <v>3587</v>
      </c>
      <c r="B2732" s="2">
        <v>45905</v>
      </c>
      <c r="C2732" s="3" t="s">
        <v>3588</v>
      </c>
      <c r="D2732" s="4" t="s">
        <v>980</v>
      </c>
      <c r="E2732" s="4" t="s">
        <v>3</v>
      </c>
      <c r="F2732" s="5">
        <v>60</v>
      </c>
      <c r="G2732" s="3" t="s">
        <v>339</v>
      </c>
      <c r="H2732" s="3" t="s">
        <v>285</v>
      </c>
      <c r="I2732" s="3" t="s">
        <v>95</v>
      </c>
      <c r="J2732" s="3" t="s">
        <v>96</v>
      </c>
      <c r="K2732" s="3" t="s">
        <v>46</v>
      </c>
      <c r="L2732" s="5">
        <v>1</v>
      </c>
      <c r="M2732" s="5">
        <v>600</v>
      </c>
      <c r="N2732" s="6">
        <v>0</v>
      </c>
      <c r="O2732" s="5">
        <v>600</v>
      </c>
      <c r="P2732" s="5">
        <v>380</v>
      </c>
      <c r="Q2732" s="5">
        <f>Table1[[#This Row],[Sales]]-Table1[[#This Row],[Cost]]</f>
        <v>220</v>
      </c>
      <c r="R2732" s="3" t="s">
        <v>77</v>
      </c>
      <c r="S2732" s="3" t="s">
        <v>10</v>
      </c>
      <c r="T2732" s="3" t="s">
        <v>33</v>
      </c>
      <c r="U2732" s="3" t="s">
        <v>19</v>
      </c>
      <c r="V2732" s="6">
        <f>Table1[[#This Row],[Profit]]/Table1[[#This Row],[Sales]]</f>
        <v>0.36666666666666664</v>
      </c>
      <c r="W2732" s="3">
        <f>[1]!Table1[[#This Row],[Sales]]-[1]!Table1[[#This Row],[Cost]]-[1]!Table1[[#This Row],[Profit]]</f>
        <v>0</v>
      </c>
      <c r="X2732" s="3">
        <f>[1]!Table1[[#This Row],[Quantity]]*[1]!Table1[[#This Row],[Unit_Price]]</f>
        <v>600</v>
      </c>
      <c r="Y2732" s="7">
        <f>[1]!Table1[[#This Row],[Gross_Sales]]*[1]!Table1[[#This Row],[Discount]]</f>
        <v>0</v>
      </c>
      <c r="Z2732" s="8">
        <f>[1]!Table1[[#This Row],[Gross_Sales]]*[1]!Table1[[#This Row],[Discount_amount]]</f>
        <v>0</v>
      </c>
      <c r="AA2732" s="6">
        <f>IFERROR([1]!Table1[[#This Row],[Profit]]/[1]!Table1[[#This Row],[Sales]],0)</f>
        <v>0.36666666666666664</v>
      </c>
      <c r="AB2732" s="3">
        <f>YEAR([1]!Table1[[#This Row],[Order_Date]])</f>
        <v>2025</v>
      </c>
      <c r="AC2732" s="3">
        <f>MONTH([1]!Table1[[#This Row],[Order_Date]])</f>
        <v>9</v>
      </c>
      <c r="AD2732" s="3" t="str">
        <f t="shared" si="126"/>
        <v>Sep</v>
      </c>
      <c r="AE2732" s="3" t="str">
        <f t="shared" si="127"/>
        <v>Q3</v>
      </c>
      <c r="AF2732" s="3" t="str">
        <f t="shared" si="128"/>
        <v>2025-Sep</v>
      </c>
      <c r="AG2732" s="3">
        <f>COUNTIF(C:C,Table1[[#This Row],[Customer_ID]])</f>
        <v>1</v>
      </c>
      <c r="AH2732" s="9" t="e">
        <f>IF([1]!Table1[[#This Row],[Customer_order_count]] &gt;= 10,"FREQUENT",IF([1]!Table1[[#This Row],[Customer_order_count]] &lt;= 10,"REGULAR","OCASSIONAL"))</f>
        <v>#REF!</v>
      </c>
    </row>
    <row r="2733" spans="1:34" x14ac:dyDescent="0.25">
      <c r="A2733" s="10" t="s">
        <v>3589</v>
      </c>
      <c r="B2733" s="11">
        <v>45433</v>
      </c>
      <c r="C2733" s="12" t="s">
        <v>912</v>
      </c>
      <c r="D2733" s="13" t="s">
        <v>913</v>
      </c>
      <c r="E2733" s="13" t="s">
        <v>3</v>
      </c>
      <c r="F2733" s="14">
        <v>37</v>
      </c>
      <c r="G2733" s="12" t="s">
        <v>339</v>
      </c>
      <c r="H2733" s="12" t="s">
        <v>285</v>
      </c>
      <c r="I2733" s="12" t="s">
        <v>143</v>
      </c>
      <c r="J2733" s="12" t="s">
        <v>144</v>
      </c>
      <c r="K2733" s="12" t="s">
        <v>76</v>
      </c>
      <c r="L2733" s="14">
        <v>2</v>
      </c>
      <c r="M2733" s="14">
        <v>700</v>
      </c>
      <c r="N2733" s="15">
        <v>0.15</v>
      </c>
      <c r="O2733" s="14">
        <v>1190</v>
      </c>
      <c r="P2733" s="14">
        <v>1140</v>
      </c>
      <c r="Q2733" s="5">
        <f>Table1[[#This Row],[Sales]]-Table1[[#This Row],[Cost]]</f>
        <v>50</v>
      </c>
      <c r="R2733" s="12" t="s">
        <v>26</v>
      </c>
      <c r="S2733" s="12" t="s">
        <v>10</v>
      </c>
      <c r="T2733" s="12" t="s">
        <v>11</v>
      </c>
      <c r="U2733" s="12" t="s">
        <v>27</v>
      </c>
      <c r="V2733" s="6">
        <f>Table1[[#This Row],[Profit]]/Table1[[#This Row],[Sales]]</f>
        <v>4.2016806722689079E-2</v>
      </c>
      <c r="W2733" s="12">
        <f>[1]!Table1[[#This Row],[Sales]]-[1]!Table1[[#This Row],[Cost]]-[1]!Table1[[#This Row],[Profit]]</f>
        <v>0</v>
      </c>
      <c r="X2733" s="12">
        <f>[1]!Table1[[#This Row],[Quantity]]*[1]!Table1[[#This Row],[Unit_Price]]</f>
        <v>1400</v>
      </c>
      <c r="Y2733" s="16">
        <f>[1]!Table1[[#This Row],[Gross_Sales]]*[1]!Table1[[#This Row],[Discount]]</f>
        <v>210</v>
      </c>
      <c r="Z2733" s="17">
        <f>[1]!Table1[[#This Row],[Gross_Sales]]*[1]!Table1[[#This Row],[Discount_amount]]</f>
        <v>294000</v>
      </c>
      <c r="AA2733" s="15">
        <f>IFERROR([1]!Table1[[#This Row],[Profit]]/[1]!Table1[[#This Row],[Sales]],0)</f>
        <v>4.2016806722689079E-2</v>
      </c>
      <c r="AB2733" s="12">
        <f>YEAR([1]!Table1[[#This Row],[Order_Date]])</f>
        <v>2024</v>
      </c>
      <c r="AC2733" s="12">
        <f>MONTH([1]!Table1[[#This Row],[Order_Date]])</f>
        <v>5</v>
      </c>
      <c r="AD2733" s="12" t="str">
        <f t="shared" si="126"/>
        <v>May</v>
      </c>
      <c r="AE2733" s="12" t="str">
        <f t="shared" si="127"/>
        <v>Q2</v>
      </c>
      <c r="AF2733" s="12" t="str">
        <f t="shared" si="128"/>
        <v>2024-May</v>
      </c>
      <c r="AG2733" s="12">
        <f>COUNTIF(C:C,Table1[[#This Row],[Customer_ID]])</f>
        <v>16</v>
      </c>
      <c r="AH2733" s="18" t="e">
        <f>IF([1]!Table1[[#This Row],[Customer_order_count]] &gt;= 10,"FREQUENT",IF([1]!Table1[[#This Row],[Customer_order_count]] &lt;= 10,"REGULAR","OCASSIONAL"))</f>
        <v>#REF!</v>
      </c>
    </row>
    <row r="2734" spans="1:34" x14ac:dyDescent="0.25">
      <c r="A2734" s="1" t="s">
        <v>3590</v>
      </c>
      <c r="B2734" s="2">
        <v>45737</v>
      </c>
      <c r="C2734" s="3" t="s">
        <v>2916</v>
      </c>
      <c r="D2734" s="4" t="s">
        <v>1503</v>
      </c>
      <c r="E2734" s="4" t="s">
        <v>16</v>
      </c>
      <c r="F2734" s="5">
        <v>31</v>
      </c>
      <c r="G2734" s="3" t="s">
        <v>312</v>
      </c>
      <c r="H2734" s="3" t="s">
        <v>276</v>
      </c>
      <c r="I2734" s="3" t="s">
        <v>65</v>
      </c>
      <c r="J2734" s="3" t="s">
        <v>66</v>
      </c>
      <c r="K2734" s="3" t="s">
        <v>25</v>
      </c>
      <c r="L2734" s="5">
        <v>1</v>
      </c>
      <c r="M2734" s="5">
        <v>2500</v>
      </c>
      <c r="N2734" s="6">
        <v>0.2</v>
      </c>
      <c r="O2734" s="5">
        <v>2000</v>
      </c>
      <c r="P2734" s="5">
        <v>1600</v>
      </c>
      <c r="Q2734" s="5">
        <f>Table1[[#This Row],[Sales]]-Table1[[#This Row],[Cost]]</f>
        <v>400</v>
      </c>
      <c r="R2734" s="3" t="s">
        <v>26</v>
      </c>
      <c r="S2734" s="3" t="s">
        <v>10</v>
      </c>
      <c r="T2734" s="3" t="s">
        <v>18</v>
      </c>
      <c r="U2734" s="3" t="s">
        <v>12</v>
      </c>
      <c r="V2734" s="6">
        <f>Table1[[#This Row],[Profit]]/Table1[[#This Row],[Sales]]</f>
        <v>0.2</v>
      </c>
      <c r="W2734" s="3">
        <f>[1]!Table1[[#This Row],[Sales]]-[1]!Table1[[#This Row],[Cost]]-[1]!Table1[[#This Row],[Profit]]</f>
        <v>0</v>
      </c>
      <c r="X2734" s="3">
        <f>[1]!Table1[[#This Row],[Quantity]]*[1]!Table1[[#This Row],[Unit_Price]]</f>
        <v>2500</v>
      </c>
      <c r="Y2734" s="7">
        <f>[1]!Table1[[#This Row],[Gross_Sales]]*[1]!Table1[[#This Row],[Discount]]</f>
        <v>500</v>
      </c>
      <c r="Z2734" s="8">
        <f>[1]!Table1[[#This Row],[Gross_Sales]]*[1]!Table1[[#This Row],[Discount_amount]]</f>
        <v>1250000</v>
      </c>
      <c r="AA2734" s="6">
        <f>IFERROR([1]!Table1[[#This Row],[Profit]]/[1]!Table1[[#This Row],[Sales]],0)</f>
        <v>0.2</v>
      </c>
      <c r="AB2734" s="3">
        <f>YEAR([1]!Table1[[#This Row],[Order_Date]])</f>
        <v>2025</v>
      </c>
      <c r="AC2734" s="3">
        <f>MONTH([1]!Table1[[#This Row],[Order_Date]])</f>
        <v>3</v>
      </c>
      <c r="AD2734" s="3" t="str">
        <f t="shared" si="126"/>
        <v>Mar</v>
      </c>
      <c r="AE2734" s="3" t="str">
        <f t="shared" si="127"/>
        <v>Q1</v>
      </c>
      <c r="AF2734" s="3" t="str">
        <f t="shared" si="128"/>
        <v>2025-Mar</v>
      </c>
      <c r="AG2734" s="3">
        <f>COUNTIF(C:C,Table1[[#This Row],[Customer_ID]])</f>
        <v>5</v>
      </c>
      <c r="AH2734" s="9" t="e">
        <f>IF([1]!Table1[[#This Row],[Customer_order_count]] &gt;= 10,"FREQUENT",IF([1]!Table1[[#This Row],[Customer_order_count]] &lt;= 10,"REGULAR","OCASSIONAL"))</f>
        <v>#REF!</v>
      </c>
    </row>
    <row r="2735" spans="1:34" x14ac:dyDescent="0.25">
      <c r="A2735" s="10" t="s">
        <v>3591</v>
      </c>
      <c r="B2735" s="11">
        <v>45727</v>
      </c>
      <c r="C2735" s="12" t="s">
        <v>470</v>
      </c>
      <c r="D2735" s="13" t="s">
        <v>471</v>
      </c>
      <c r="E2735" s="13" t="s">
        <v>3</v>
      </c>
      <c r="F2735" s="14">
        <v>20</v>
      </c>
      <c r="G2735" s="12" t="s">
        <v>290</v>
      </c>
      <c r="H2735" s="12" t="s">
        <v>276</v>
      </c>
      <c r="I2735" s="12" t="s">
        <v>176</v>
      </c>
      <c r="J2735" s="12" t="s">
        <v>177</v>
      </c>
      <c r="K2735" s="12" t="s">
        <v>25</v>
      </c>
      <c r="L2735" s="14">
        <v>2</v>
      </c>
      <c r="M2735" s="14">
        <v>22000</v>
      </c>
      <c r="N2735" s="15">
        <v>0.2</v>
      </c>
      <c r="O2735" s="14">
        <v>35200</v>
      </c>
      <c r="P2735" s="14">
        <v>33000</v>
      </c>
      <c r="Q2735" s="5">
        <f>Table1[[#This Row],[Sales]]-Table1[[#This Row],[Cost]]</f>
        <v>2200</v>
      </c>
      <c r="R2735" s="12" t="s">
        <v>26</v>
      </c>
      <c r="S2735" s="12" t="s">
        <v>10</v>
      </c>
      <c r="T2735" s="12" t="s">
        <v>18</v>
      </c>
      <c r="U2735" s="12" t="s">
        <v>27</v>
      </c>
      <c r="V2735" s="6">
        <f>Table1[[#This Row],[Profit]]/Table1[[#This Row],[Sales]]</f>
        <v>6.25E-2</v>
      </c>
      <c r="W2735" s="12">
        <f>[1]!Table1[[#This Row],[Sales]]-[1]!Table1[[#This Row],[Cost]]-[1]!Table1[[#This Row],[Profit]]</f>
        <v>0</v>
      </c>
      <c r="X2735" s="12">
        <f>[1]!Table1[[#This Row],[Quantity]]*[1]!Table1[[#This Row],[Unit_Price]]</f>
        <v>44000</v>
      </c>
      <c r="Y2735" s="16">
        <f>[1]!Table1[[#This Row],[Gross_Sales]]*[1]!Table1[[#This Row],[Discount]]</f>
        <v>8800</v>
      </c>
      <c r="Z2735" s="17">
        <f>[1]!Table1[[#This Row],[Gross_Sales]]*[1]!Table1[[#This Row],[Discount_amount]]</f>
        <v>387200000</v>
      </c>
      <c r="AA2735" s="15">
        <f>IFERROR([1]!Table1[[#This Row],[Profit]]/[1]!Table1[[#This Row],[Sales]],0)</f>
        <v>6.25E-2</v>
      </c>
      <c r="AB2735" s="12">
        <f>YEAR([1]!Table1[[#This Row],[Order_Date]])</f>
        <v>2025</v>
      </c>
      <c r="AC2735" s="12">
        <f>MONTH([1]!Table1[[#This Row],[Order_Date]])</f>
        <v>3</v>
      </c>
      <c r="AD2735" s="12" t="str">
        <f t="shared" si="126"/>
        <v>Mar</v>
      </c>
      <c r="AE2735" s="12" t="str">
        <f t="shared" si="127"/>
        <v>Q1</v>
      </c>
      <c r="AF2735" s="12" t="str">
        <f t="shared" si="128"/>
        <v>2025-Mar</v>
      </c>
      <c r="AG2735" s="12">
        <f>COUNTIF(C:C,Table1[[#This Row],[Customer_ID]])</f>
        <v>7</v>
      </c>
      <c r="AH2735" s="18" t="e">
        <f>IF([1]!Table1[[#This Row],[Customer_order_count]] &gt;= 10,"FREQUENT",IF([1]!Table1[[#This Row],[Customer_order_count]] &lt;= 10,"REGULAR","OCASSIONAL"))</f>
        <v>#REF!</v>
      </c>
    </row>
    <row r="2736" spans="1:34" x14ac:dyDescent="0.25">
      <c r="A2736" s="1" t="s">
        <v>3592</v>
      </c>
      <c r="B2736" s="2">
        <v>45784</v>
      </c>
      <c r="C2736" s="3" t="s">
        <v>585</v>
      </c>
      <c r="D2736" s="3" t="s">
        <v>36</v>
      </c>
      <c r="E2736" s="3" t="s">
        <v>3</v>
      </c>
      <c r="F2736" s="3">
        <v>51</v>
      </c>
      <c r="G2736" s="3" t="s">
        <v>284</v>
      </c>
      <c r="H2736" s="3" t="s">
        <v>285</v>
      </c>
      <c r="I2736" s="3" t="s">
        <v>102</v>
      </c>
      <c r="J2736" s="3" t="s">
        <v>103</v>
      </c>
      <c r="K2736" s="3" t="s">
        <v>25</v>
      </c>
      <c r="L2736" s="3">
        <v>1</v>
      </c>
      <c r="M2736" s="3">
        <v>28000</v>
      </c>
      <c r="N2736" s="3">
        <v>0.1</v>
      </c>
      <c r="O2736" s="3">
        <v>25200</v>
      </c>
      <c r="P2736" s="3">
        <v>21000</v>
      </c>
      <c r="Q2736" s="5">
        <f>Table1[[#This Row],[Sales]]-Table1[[#This Row],[Cost]]</f>
        <v>4200</v>
      </c>
      <c r="R2736" s="3" t="s">
        <v>26</v>
      </c>
      <c r="S2736" s="3" t="s">
        <v>287</v>
      </c>
      <c r="T2736" s="3" t="s">
        <v>11</v>
      </c>
      <c r="U2736" s="3" t="s">
        <v>12</v>
      </c>
      <c r="V2736" s="6">
        <f>Table1[[#This Row],[Profit]]/Table1[[#This Row],[Sales]]</f>
        <v>0.16666666666666666</v>
      </c>
      <c r="W2736" s="3">
        <f>[1]!Table1[[#This Row],[Sales]]-[1]!Table1[[#This Row],[Cost]]-[1]!Table1[[#This Row],[Profit]]</f>
        <v>-42000</v>
      </c>
      <c r="X2736" s="3">
        <f>[1]!Table1[[#This Row],[Quantity]]*[1]!Table1[[#This Row],[Unit_Price]]</f>
        <v>28000</v>
      </c>
      <c r="Y2736" s="3">
        <f>[1]!Table1[[#This Row],[Gross_Sales]]*[1]!Table1[[#This Row],[Discount]]</f>
        <v>2800</v>
      </c>
      <c r="Z2736" s="3">
        <f>[1]!Table1[[#This Row],[Gross_Sales]]*[1]!Table1[[#This Row],[Discount_amount]]</f>
        <v>78400000</v>
      </c>
      <c r="AA2736" s="3">
        <f>IFERROR([1]!Table1[[#This Row],[Profit]]/[1]!Table1[[#This Row],[Sales]],0)</f>
        <v>0.16666666666666666</v>
      </c>
      <c r="AB2736" s="3">
        <f>YEAR([1]!Table1[[#This Row],[Order_Date]])</f>
        <v>2025</v>
      </c>
      <c r="AC2736" s="3">
        <f>MONTH([1]!Table1[[#This Row],[Order_Date]])</f>
        <v>5</v>
      </c>
      <c r="AD2736" s="3" t="str">
        <f t="shared" si="126"/>
        <v>May</v>
      </c>
      <c r="AE2736" s="3" t="str">
        <f t="shared" si="127"/>
        <v>Q2</v>
      </c>
      <c r="AF2736" s="3" t="str">
        <f t="shared" si="128"/>
        <v>2025-May</v>
      </c>
      <c r="AG2736" s="3">
        <f>COUNTIF(C:C,Table1[[#This Row],[Customer_ID]])</f>
        <v>12</v>
      </c>
      <c r="AH2736" s="9" t="e">
        <f>IF([1]!Table1[[#This Row],[Customer_order_count]] &gt;= 10,"FREQUENT",IF([1]!Table1[[#This Row],[Customer_order_count]] &lt;= 10,"REGULAR","OCASSIONAL"))</f>
        <v>#REF!</v>
      </c>
    </row>
    <row r="2737" spans="1:34" x14ac:dyDescent="0.25">
      <c r="A2737" s="10" t="s">
        <v>3593</v>
      </c>
      <c r="B2737" s="11">
        <v>45475</v>
      </c>
      <c r="C2737" s="12" t="s">
        <v>311</v>
      </c>
      <c r="D2737" s="13" t="s">
        <v>101</v>
      </c>
      <c r="E2737" s="13" t="s">
        <v>16</v>
      </c>
      <c r="F2737" s="14">
        <v>42</v>
      </c>
      <c r="G2737" s="12" t="s">
        <v>312</v>
      </c>
      <c r="H2737" s="12" t="s">
        <v>276</v>
      </c>
      <c r="I2737" s="12" t="s">
        <v>305</v>
      </c>
      <c r="J2737" s="12" t="s">
        <v>306</v>
      </c>
      <c r="K2737" s="12" t="s">
        <v>91</v>
      </c>
      <c r="L2737" s="14">
        <v>1</v>
      </c>
      <c r="M2737" s="14">
        <v>8500</v>
      </c>
      <c r="N2737" s="15">
        <v>0.15</v>
      </c>
      <c r="O2737" s="14">
        <v>7225</v>
      </c>
      <c r="P2737" s="14">
        <v>6500</v>
      </c>
      <c r="Q2737" s="5">
        <f>Table1[[#This Row],[Sales]]-Table1[[#This Row],[Cost]]</f>
        <v>725</v>
      </c>
      <c r="R2737" s="12" t="s">
        <v>26</v>
      </c>
      <c r="S2737" s="12" t="s">
        <v>10</v>
      </c>
      <c r="T2737" s="12" t="s">
        <v>33</v>
      </c>
      <c r="U2737" s="12" t="s">
        <v>27</v>
      </c>
      <c r="V2737" s="6">
        <f>Table1[[#This Row],[Profit]]/Table1[[#This Row],[Sales]]</f>
        <v>0.10034602076124567</v>
      </c>
      <c r="W2737" s="12">
        <f>[1]!Table1[[#This Row],[Sales]]-[1]!Table1[[#This Row],[Cost]]-[1]!Table1[[#This Row],[Profit]]</f>
        <v>0</v>
      </c>
      <c r="X2737" s="12">
        <f>[1]!Table1[[#This Row],[Quantity]]*[1]!Table1[[#This Row],[Unit_Price]]</f>
        <v>8500</v>
      </c>
      <c r="Y2737" s="16">
        <f>[1]!Table1[[#This Row],[Gross_Sales]]*[1]!Table1[[#This Row],[Discount]]</f>
        <v>1275</v>
      </c>
      <c r="Z2737" s="17">
        <f>[1]!Table1[[#This Row],[Gross_Sales]]*[1]!Table1[[#This Row],[Discount_amount]]</f>
        <v>10837500</v>
      </c>
      <c r="AA2737" s="15">
        <f>IFERROR([1]!Table1[[#This Row],[Profit]]/[1]!Table1[[#This Row],[Sales]],0)</f>
        <v>0.10034602076124567</v>
      </c>
      <c r="AB2737" s="12">
        <f>YEAR([1]!Table1[[#This Row],[Order_Date]])</f>
        <v>2024</v>
      </c>
      <c r="AC2737" s="12">
        <f>MONTH([1]!Table1[[#This Row],[Order_Date]])</f>
        <v>7</v>
      </c>
      <c r="AD2737" s="12" t="str">
        <f t="shared" si="126"/>
        <v>Jul</v>
      </c>
      <c r="AE2737" s="12" t="str">
        <f t="shared" si="127"/>
        <v>Q3</v>
      </c>
      <c r="AF2737" s="12" t="str">
        <f t="shared" si="128"/>
        <v>2024-Jul</v>
      </c>
      <c r="AG2737" s="12">
        <f>COUNTIF(C:C,Table1[[#This Row],[Customer_ID]])</f>
        <v>21</v>
      </c>
      <c r="AH2737" s="18" t="e">
        <f>IF([1]!Table1[[#This Row],[Customer_order_count]] &gt;= 10,"FREQUENT",IF([1]!Table1[[#This Row],[Customer_order_count]] &lt;= 10,"REGULAR","OCASSIONAL"))</f>
        <v>#REF!</v>
      </c>
    </row>
    <row r="2738" spans="1:34" x14ac:dyDescent="0.25">
      <c r="A2738" s="1" t="s">
        <v>3594</v>
      </c>
      <c r="B2738" s="2">
        <v>45400</v>
      </c>
      <c r="C2738" s="3" t="s">
        <v>2621</v>
      </c>
      <c r="D2738" s="4" t="s">
        <v>2622</v>
      </c>
      <c r="E2738" s="4" t="s">
        <v>16</v>
      </c>
      <c r="F2738" s="5">
        <v>20</v>
      </c>
      <c r="G2738" s="3" t="s">
        <v>290</v>
      </c>
      <c r="H2738" s="3" t="s">
        <v>276</v>
      </c>
      <c r="I2738" s="3" t="s">
        <v>74</v>
      </c>
      <c r="J2738" s="3" t="s">
        <v>75</v>
      </c>
      <c r="K2738" s="3" t="s">
        <v>76</v>
      </c>
      <c r="L2738" s="5">
        <v>5</v>
      </c>
      <c r="M2738" s="5">
        <v>550</v>
      </c>
      <c r="N2738" s="6">
        <v>0.15</v>
      </c>
      <c r="O2738" s="5">
        <v>2337.5</v>
      </c>
      <c r="P2738" s="5">
        <v>2250</v>
      </c>
      <c r="Q2738" s="5">
        <f>Table1[[#This Row],[Sales]]-Table1[[#This Row],[Cost]]</f>
        <v>87.5</v>
      </c>
      <c r="R2738" s="3" t="s">
        <v>77</v>
      </c>
      <c r="S2738" s="3" t="s">
        <v>10</v>
      </c>
      <c r="T2738" s="3" t="s">
        <v>11</v>
      </c>
      <c r="U2738" s="3" t="s">
        <v>19</v>
      </c>
      <c r="V2738" s="6">
        <f>Table1[[#This Row],[Profit]]/Table1[[#This Row],[Sales]]</f>
        <v>3.7433155080213901E-2</v>
      </c>
      <c r="W2738" s="3">
        <f>[1]!Table1[[#This Row],[Sales]]-[1]!Table1[[#This Row],[Cost]]-[1]!Table1[[#This Row],[Profit]]</f>
        <v>0</v>
      </c>
      <c r="X2738" s="3">
        <f>[1]!Table1[[#This Row],[Quantity]]*[1]!Table1[[#This Row],[Unit_Price]]</f>
        <v>2750</v>
      </c>
      <c r="Y2738" s="7">
        <f>[1]!Table1[[#This Row],[Gross_Sales]]*[1]!Table1[[#This Row],[Discount]]</f>
        <v>412.5</v>
      </c>
      <c r="Z2738" s="8">
        <f>[1]!Table1[[#This Row],[Gross_Sales]]*[1]!Table1[[#This Row],[Discount_amount]]</f>
        <v>1134375</v>
      </c>
      <c r="AA2738" s="6">
        <f>IFERROR([1]!Table1[[#This Row],[Profit]]/[1]!Table1[[#This Row],[Sales]],0)</f>
        <v>3.7433155080213901E-2</v>
      </c>
      <c r="AB2738" s="3">
        <f>YEAR([1]!Table1[[#This Row],[Order_Date]])</f>
        <v>2024</v>
      </c>
      <c r="AC2738" s="3">
        <f>MONTH([1]!Table1[[#This Row],[Order_Date]])</f>
        <v>4</v>
      </c>
      <c r="AD2738" s="3" t="str">
        <f t="shared" si="126"/>
        <v>Apr</v>
      </c>
      <c r="AE2738" s="3" t="str">
        <f t="shared" si="127"/>
        <v>Q2</v>
      </c>
      <c r="AF2738" s="3" t="str">
        <f t="shared" si="128"/>
        <v>2024-Apr</v>
      </c>
      <c r="AG2738" s="3">
        <f>COUNTIF(C:C,Table1[[#This Row],[Customer_ID]])</f>
        <v>3</v>
      </c>
      <c r="AH2738" s="9" t="e">
        <f>IF([1]!Table1[[#This Row],[Customer_order_count]] &gt;= 10,"FREQUENT",IF([1]!Table1[[#This Row],[Customer_order_count]] &lt;= 10,"REGULAR","OCASSIONAL"))</f>
        <v>#REF!</v>
      </c>
    </row>
    <row r="2739" spans="1:34" x14ac:dyDescent="0.25">
      <c r="A2739" s="10" t="s">
        <v>3595</v>
      </c>
      <c r="B2739" s="11">
        <v>45395</v>
      </c>
      <c r="C2739" s="12" t="s">
        <v>1357</v>
      </c>
      <c r="D2739" s="13" t="s">
        <v>1358</v>
      </c>
      <c r="E2739" s="13" t="s">
        <v>3</v>
      </c>
      <c r="F2739" s="14">
        <v>32</v>
      </c>
      <c r="G2739" s="12" t="s">
        <v>317</v>
      </c>
      <c r="H2739" s="12" t="s">
        <v>5</v>
      </c>
      <c r="I2739" s="12" t="s">
        <v>51</v>
      </c>
      <c r="J2739" s="12" t="s">
        <v>52</v>
      </c>
      <c r="K2739" s="12" t="s">
        <v>8</v>
      </c>
      <c r="L2739" s="14">
        <v>3</v>
      </c>
      <c r="M2739" s="14">
        <v>4500</v>
      </c>
      <c r="N2739" s="15">
        <v>0</v>
      </c>
      <c r="O2739" s="14">
        <v>13500</v>
      </c>
      <c r="P2739" s="14">
        <v>9600</v>
      </c>
      <c r="Q2739" s="5">
        <f>Table1[[#This Row],[Sales]]-Table1[[#This Row],[Cost]]</f>
        <v>3900</v>
      </c>
      <c r="R2739" s="12" t="s">
        <v>77</v>
      </c>
      <c r="S2739" s="12" t="s">
        <v>10</v>
      </c>
      <c r="T2739" s="12" t="s">
        <v>11</v>
      </c>
      <c r="U2739" s="12" t="s">
        <v>19</v>
      </c>
      <c r="V2739" s="6">
        <f>Table1[[#This Row],[Profit]]/Table1[[#This Row],[Sales]]</f>
        <v>0.28888888888888886</v>
      </c>
      <c r="W2739" s="12">
        <f>[1]!Table1[[#This Row],[Sales]]-[1]!Table1[[#This Row],[Cost]]-[1]!Table1[[#This Row],[Profit]]</f>
        <v>0</v>
      </c>
      <c r="X2739" s="12">
        <f>[1]!Table1[[#This Row],[Quantity]]*[1]!Table1[[#This Row],[Unit_Price]]</f>
        <v>13500</v>
      </c>
      <c r="Y2739" s="16">
        <f>[1]!Table1[[#This Row],[Gross_Sales]]*[1]!Table1[[#This Row],[Discount]]</f>
        <v>0</v>
      </c>
      <c r="Z2739" s="17">
        <f>[1]!Table1[[#This Row],[Gross_Sales]]*[1]!Table1[[#This Row],[Discount_amount]]</f>
        <v>0</v>
      </c>
      <c r="AA2739" s="15">
        <f>IFERROR([1]!Table1[[#This Row],[Profit]]/[1]!Table1[[#This Row],[Sales]],0)</f>
        <v>0.28888888888888886</v>
      </c>
      <c r="AB2739" s="12">
        <f>YEAR([1]!Table1[[#This Row],[Order_Date]])</f>
        <v>2024</v>
      </c>
      <c r="AC2739" s="12">
        <f>MONTH([1]!Table1[[#This Row],[Order_Date]])</f>
        <v>4</v>
      </c>
      <c r="AD2739" s="12" t="str">
        <f t="shared" si="126"/>
        <v>Apr</v>
      </c>
      <c r="AE2739" s="12" t="str">
        <f t="shared" si="127"/>
        <v>Q2</v>
      </c>
      <c r="AF2739" s="12" t="str">
        <f t="shared" si="128"/>
        <v>2024-Apr</v>
      </c>
      <c r="AG2739" s="12">
        <f>COUNTIF(C:C,Table1[[#This Row],[Customer_ID]])</f>
        <v>5</v>
      </c>
      <c r="AH2739" s="18" t="e">
        <f>IF([1]!Table1[[#This Row],[Customer_order_count]] &gt;= 10,"FREQUENT",IF([1]!Table1[[#This Row],[Customer_order_count]] &lt;= 10,"REGULAR","OCASSIONAL"))</f>
        <v>#REF!</v>
      </c>
    </row>
    <row r="2740" spans="1:34" x14ac:dyDescent="0.25">
      <c r="A2740" s="1" t="s">
        <v>3596</v>
      </c>
      <c r="B2740" s="2">
        <v>45304</v>
      </c>
      <c r="C2740" s="3" t="s">
        <v>789</v>
      </c>
      <c r="D2740" s="4" t="s">
        <v>790</v>
      </c>
      <c r="E2740" s="4" t="s">
        <v>3</v>
      </c>
      <c r="F2740" s="5">
        <v>39</v>
      </c>
      <c r="G2740" s="3" t="s">
        <v>263</v>
      </c>
      <c r="H2740" s="3" t="s">
        <v>5</v>
      </c>
      <c r="I2740" s="3" t="s">
        <v>305</v>
      </c>
      <c r="J2740" s="3" t="s">
        <v>306</v>
      </c>
      <c r="K2740" s="3" t="s">
        <v>91</v>
      </c>
      <c r="L2740" s="5">
        <v>1</v>
      </c>
      <c r="M2740" s="5">
        <v>8500</v>
      </c>
      <c r="N2740" s="6">
        <v>0.2</v>
      </c>
      <c r="O2740" s="5">
        <v>6800</v>
      </c>
      <c r="P2740" s="5">
        <v>6500</v>
      </c>
      <c r="Q2740" s="5">
        <f>Table1[[#This Row],[Sales]]-Table1[[#This Row],[Cost]]</f>
        <v>300</v>
      </c>
      <c r="R2740" s="3" t="s">
        <v>26</v>
      </c>
      <c r="S2740" s="3" t="s">
        <v>10</v>
      </c>
      <c r="T2740" s="3" t="s">
        <v>18</v>
      </c>
      <c r="U2740" s="3" t="s">
        <v>27</v>
      </c>
      <c r="V2740" s="6">
        <f>Table1[[#This Row],[Profit]]/Table1[[#This Row],[Sales]]</f>
        <v>4.4117647058823532E-2</v>
      </c>
      <c r="W2740" s="3">
        <f>[1]!Table1[[#This Row],[Sales]]-[1]!Table1[[#This Row],[Cost]]-[1]!Table1[[#This Row],[Profit]]</f>
        <v>0</v>
      </c>
      <c r="X2740" s="3">
        <f>[1]!Table1[[#This Row],[Quantity]]*[1]!Table1[[#This Row],[Unit_Price]]</f>
        <v>8500</v>
      </c>
      <c r="Y2740" s="7">
        <f>[1]!Table1[[#This Row],[Gross_Sales]]*[1]!Table1[[#This Row],[Discount]]</f>
        <v>1700</v>
      </c>
      <c r="Z2740" s="8">
        <f>[1]!Table1[[#This Row],[Gross_Sales]]*[1]!Table1[[#This Row],[Discount_amount]]</f>
        <v>14450000</v>
      </c>
      <c r="AA2740" s="6">
        <f>IFERROR([1]!Table1[[#This Row],[Profit]]/[1]!Table1[[#This Row],[Sales]],0)</f>
        <v>4.4117647058823532E-2</v>
      </c>
      <c r="AB2740" s="3">
        <f>YEAR([1]!Table1[[#This Row],[Order_Date]])</f>
        <v>2024</v>
      </c>
      <c r="AC2740" s="3">
        <f>MONTH([1]!Table1[[#This Row],[Order_Date]])</f>
        <v>1</v>
      </c>
      <c r="AD2740" s="3" t="str">
        <f t="shared" si="126"/>
        <v>Jan</v>
      </c>
      <c r="AE2740" s="3" t="str">
        <f t="shared" si="127"/>
        <v>Q1</v>
      </c>
      <c r="AF2740" s="3" t="str">
        <f t="shared" si="128"/>
        <v>2024-Jan</v>
      </c>
      <c r="AG2740" s="3">
        <f>COUNTIF(C:C,Table1[[#This Row],[Customer_ID]])</f>
        <v>8</v>
      </c>
      <c r="AH2740" s="9" t="e">
        <f>IF([1]!Table1[[#This Row],[Customer_order_count]] &gt;= 10,"FREQUENT",IF([1]!Table1[[#This Row],[Customer_order_count]] &lt;= 10,"REGULAR","OCASSIONAL"))</f>
        <v>#REF!</v>
      </c>
    </row>
    <row r="2741" spans="1:34" x14ac:dyDescent="0.25">
      <c r="A2741" s="10" t="s">
        <v>3597</v>
      </c>
      <c r="B2741" s="11">
        <v>45685</v>
      </c>
      <c r="C2741" s="12" t="s">
        <v>351</v>
      </c>
      <c r="D2741" s="13" t="s">
        <v>352</v>
      </c>
      <c r="E2741" s="13" t="s">
        <v>3</v>
      </c>
      <c r="F2741" s="14">
        <v>54</v>
      </c>
      <c r="G2741" s="12" t="s">
        <v>275</v>
      </c>
      <c r="H2741" s="12" t="s">
        <v>276</v>
      </c>
      <c r="I2741" s="12" t="s">
        <v>6</v>
      </c>
      <c r="J2741" s="12" t="s">
        <v>7</v>
      </c>
      <c r="K2741" s="12" t="s">
        <v>8</v>
      </c>
      <c r="L2741" s="14">
        <v>2</v>
      </c>
      <c r="M2741" s="14">
        <v>7000</v>
      </c>
      <c r="N2741" s="15">
        <v>0</v>
      </c>
      <c r="O2741" s="14">
        <v>14000</v>
      </c>
      <c r="P2741" s="14">
        <v>10400</v>
      </c>
      <c r="Q2741" s="5">
        <f>Table1[[#This Row],[Sales]]-Table1[[#This Row],[Cost]]</f>
        <v>3600</v>
      </c>
      <c r="R2741" s="12" t="s">
        <v>17</v>
      </c>
      <c r="S2741" s="12" t="s">
        <v>10</v>
      </c>
      <c r="T2741" s="12" t="s">
        <v>18</v>
      </c>
      <c r="U2741" s="12" t="s">
        <v>27</v>
      </c>
      <c r="V2741" s="6">
        <f>Table1[[#This Row],[Profit]]/Table1[[#This Row],[Sales]]</f>
        <v>0.25714285714285712</v>
      </c>
      <c r="W2741" s="12">
        <f>[1]!Table1[[#This Row],[Sales]]-[1]!Table1[[#This Row],[Cost]]-[1]!Table1[[#This Row],[Profit]]</f>
        <v>0</v>
      </c>
      <c r="X2741" s="12">
        <f>[1]!Table1[[#This Row],[Quantity]]*[1]!Table1[[#This Row],[Unit_Price]]</f>
        <v>14000</v>
      </c>
      <c r="Y2741" s="16">
        <f>[1]!Table1[[#This Row],[Gross_Sales]]*[1]!Table1[[#This Row],[Discount]]</f>
        <v>0</v>
      </c>
      <c r="Z2741" s="17">
        <f>[1]!Table1[[#This Row],[Gross_Sales]]*[1]!Table1[[#This Row],[Discount_amount]]</f>
        <v>0</v>
      </c>
      <c r="AA2741" s="15">
        <f>IFERROR([1]!Table1[[#This Row],[Profit]]/[1]!Table1[[#This Row],[Sales]],0)</f>
        <v>0.25714285714285712</v>
      </c>
      <c r="AB2741" s="12">
        <f>YEAR([1]!Table1[[#This Row],[Order_Date]])</f>
        <v>2025</v>
      </c>
      <c r="AC2741" s="12">
        <f>MONTH([1]!Table1[[#This Row],[Order_Date]])</f>
        <v>1</v>
      </c>
      <c r="AD2741" s="12" t="str">
        <f t="shared" si="126"/>
        <v>Jan</v>
      </c>
      <c r="AE2741" s="12" t="str">
        <f t="shared" si="127"/>
        <v>Q1</v>
      </c>
      <c r="AF2741" s="12" t="str">
        <f t="shared" si="128"/>
        <v>2025-Jan</v>
      </c>
      <c r="AG2741" s="12">
        <f>COUNTIF(C:C,Table1[[#This Row],[Customer_ID]])</f>
        <v>22</v>
      </c>
      <c r="AH2741" s="18" t="e">
        <f>IF([1]!Table1[[#This Row],[Customer_order_count]] &gt;= 10,"FREQUENT",IF([1]!Table1[[#This Row],[Customer_order_count]] &lt;= 10,"REGULAR","OCASSIONAL"))</f>
        <v>#REF!</v>
      </c>
    </row>
    <row r="2742" spans="1:34" x14ac:dyDescent="0.25">
      <c r="A2742" s="1" t="s">
        <v>3598</v>
      </c>
      <c r="B2742" s="2">
        <v>45978</v>
      </c>
      <c r="C2742" s="3" t="s">
        <v>1457</v>
      </c>
      <c r="D2742" s="4" t="s">
        <v>1458</v>
      </c>
      <c r="E2742" s="4" t="s">
        <v>3</v>
      </c>
      <c r="F2742" s="5">
        <v>51</v>
      </c>
      <c r="G2742" s="3" t="s">
        <v>263</v>
      </c>
      <c r="H2742" s="3" t="s">
        <v>5</v>
      </c>
      <c r="I2742" s="3" t="s">
        <v>95</v>
      </c>
      <c r="J2742" s="3" t="s">
        <v>96</v>
      </c>
      <c r="K2742" s="3" t="s">
        <v>46</v>
      </c>
      <c r="L2742" s="5">
        <v>2</v>
      </c>
      <c r="M2742" s="5">
        <v>600</v>
      </c>
      <c r="N2742" s="6">
        <v>0.05</v>
      </c>
      <c r="O2742" s="5">
        <v>1140</v>
      </c>
      <c r="P2742" s="5">
        <v>760</v>
      </c>
      <c r="Q2742" s="5">
        <f>Table1[[#This Row],[Sales]]-Table1[[#This Row],[Cost]]</f>
        <v>380</v>
      </c>
      <c r="R2742" s="3" t="s">
        <v>17</v>
      </c>
      <c r="S2742" s="3" t="s">
        <v>10</v>
      </c>
      <c r="T2742" s="3" t="s">
        <v>40</v>
      </c>
      <c r="U2742" s="3" t="s">
        <v>12</v>
      </c>
      <c r="V2742" s="6">
        <f>Table1[[#This Row],[Profit]]/Table1[[#This Row],[Sales]]</f>
        <v>0.33333333333333331</v>
      </c>
      <c r="W2742" s="3">
        <f>[1]!Table1[[#This Row],[Sales]]-[1]!Table1[[#This Row],[Cost]]-[1]!Table1[[#This Row],[Profit]]</f>
        <v>0</v>
      </c>
      <c r="X2742" s="3">
        <f>[1]!Table1[[#This Row],[Quantity]]*[1]!Table1[[#This Row],[Unit_Price]]</f>
        <v>1200</v>
      </c>
      <c r="Y2742" s="7">
        <f>[1]!Table1[[#This Row],[Gross_Sales]]*[1]!Table1[[#This Row],[Discount]]</f>
        <v>60</v>
      </c>
      <c r="Z2742" s="8">
        <f>[1]!Table1[[#This Row],[Gross_Sales]]*[1]!Table1[[#This Row],[Discount_amount]]</f>
        <v>72000</v>
      </c>
      <c r="AA2742" s="6">
        <f>IFERROR([1]!Table1[[#This Row],[Profit]]/[1]!Table1[[#This Row],[Sales]],0)</f>
        <v>0.33333333333333331</v>
      </c>
      <c r="AB2742" s="3">
        <f>YEAR([1]!Table1[[#This Row],[Order_Date]])</f>
        <v>2025</v>
      </c>
      <c r="AC2742" s="3">
        <f>MONTH([1]!Table1[[#This Row],[Order_Date]])</f>
        <v>11</v>
      </c>
      <c r="AD2742" s="3" t="str">
        <f t="shared" si="126"/>
        <v>Nov</v>
      </c>
      <c r="AE2742" s="3" t="str">
        <f t="shared" si="127"/>
        <v>Q4</v>
      </c>
      <c r="AF2742" s="3" t="str">
        <f t="shared" si="128"/>
        <v>2025-Nov</v>
      </c>
      <c r="AG2742" s="3">
        <f>COUNTIF(C:C,Table1[[#This Row],[Customer_ID]])</f>
        <v>10</v>
      </c>
      <c r="AH2742" s="9" t="e">
        <f>IF([1]!Table1[[#This Row],[Customer_order_count]] &gt;= 10,"FREQUENT",IF([1]!Table1[[#This Row],[Customer_order_count]] &lt;= 10,"REGULAR","OCASSIONAL"))</f>
        <v>#REF!</v>
      </c>
    </row>
    <row r="2743" spans="1:34" x14ac:dyDescent="0.25">
      <c r="A2743" s="10" t="s">
        <v>3599</v>
      </c>
      <c r="B2743" s="11">
        <v>45727</v>
      </c>
      <c r="C2743" s="12" t="s">
        <v>444</v>
      </c>
      <c r="D2743" s="13" t="s">
        <v>445</v>
      </c>
      <c r="E2743" s="13" t="s">
        <v>16</v>
      </c>
      <c r="F2743" s="14">
        <v>55</v>
      </c>
      <c r="G2743" s="12" t="s">
        <v>312</v>
      </c>
      <c r="H2743" s="12" t="s">
        <v>276</v>
      </c>
      <c r="I2743" s="12" t="s">
        <v>37</v>
      </c>
      <c r="J2743" s="12" t="s">
        <v>38</v>
      </c>
      <c r="K2743" s="12" t="s">
        <v>39</v>
      </c>
      <c r="L2743" s="14">
        <v>1</v>
      </c>
      <c r="M2743" s="14">
        <v>900</v>
      </c>
      <c r="N2743" s="15">
        <v>0.05</v>
      </c>
      <c r="O2743" s="14">
        <v>855</v>
      </c>
      <c r="P2743" s="14">
        <v>550</v>
      </c>
      <c r="Q2743" s="5">
        <f>Table1[[#This Row],[Sales]]-Table1[[#This Row],[Cost]]</f>
        <v>305</v>
      </c>
      <c r="R2743" s="12" t="s">
        <v>9</v>
      </c>
      <c r="S2743" s="12" t="s">
        <v>10</v>
      </c>
      <c r="T2743" s="12" t="s">
        <v>18</v>
      </c>
      <c r="U2743" s="12" t="s">
        <v>19</v>
      </c>
      <c r="V2743" s="6">
        <f>Table1[[#This Row],[Profit]]/Table1[[#This Row],[Sales]]</f>
        <v>0.35672514619883039</v>
      </c>
      <c r="W2743" s="12">
        <f>[1]!Table1[[#This Row],[Sales]]-[1]!Table1[[#This Row],[Cost]]-[1]!Table1[[#This Row],[Profit]]</f>
        <v>0</v>
      </c>
      <c r="X2743" s="12">
        <f>[1]!Table1[[#This Row],[Quantity]]*[1]!Table1[[#This Row],[Unit_Price]]</f>
        <v>900</v>
      </c>
      <c r="Y2743" s="16">
        <f>[1]!Table1[[#This Row],[Gross_Sales]]*[1]!Table1[[#This Row],[Discount]]</f>
        <v>45</v>
      </c>
      <c r="Z2743" s="17">
        <f>[1]!Table1[[#This Row],[Gross_Sales]]*[1]!Table1[[#This Row],[Discount_amount]]</f>
        <v>40500</v>
      </c>
      <c r="AA2743" s="15">
        <f>IFERROR([1]!Table1[[#This Row],[Profit]]/[1]!Table1[[#This Row],[Sales]],0)</f>
        <v>0.35672514619883039</v>
      </c>
      <c r="AB2743" s="12">
        <f>YEAR([1]!Table1[[#This Row],[Order_Date]])</f>
        <v>2025</v>
      </c>
      <c r="AC2743" s="12">
        <f>MONTH([1]!Table1[[#This Row],[Order_Date]])</f>
        <v>3</v>
      </c>
      <c r="AD2743" s="12" t="str">
        <f t="shared" si="126"/>
        <v>Mar</v>
      </c>
      <c r="AE2743" s="12" t="str">
        <f t="shared" si="127"/>
        <v>Q1</v>
      </c>
      <c r="AF2743" s="12" t="str">
        <f t="shared" si="128"/>
        <v>2025-Mar</v>
      </c>
      <c r="AG2743" s="12">
        <f>COUNTIF(C:C,Table1[[#This Row],[Customer_ID]])</f>
        <v>6</v>
      </c>
      <c r="AH2743" s="18" t="e">
        <f>IF([1]!Table1[[#This Row],[Customer_order_count]] &gt;= 10,"FREQUENT",IF([1]!Table1[[#This Row],[Customer_order_count]] &lt;= 10,"REGULAR","OCASSIONAL"))</f>
        <v>#REF!</v>
      </c>
    </row>
    <row r="2744" spans="1:34" x14ac:dyDescent="0.25">
      <c r="A2744" s="1" t="s">
        <v>3600</v>
      </c>
      <c r="B2744" s="2">
        <v>45753</v>
      </c>
      <c r="C2744" s="3" t="s">
        <v>456</v>
      </c>
      <c r="D2744" s="4" t="s">
        <v>457</v>
      </c>
      <c r="E2744" s="4" t="s">
        <v>16</v>
      </c>
      <c r="F2744" s="5">
        <v>21</v>
      </c>
      <c r="G2744" s="3" t="s">
        <v>275</v>
      </c>
      <c r="H2744" s="3" t="s">
        <v>276</v>
      </c>
      <c r="I2744" s="3" t="s">
        <v>105</v>
      </c>
      <c r="J2744" s="3" t="s">
        <v>106</v>
      </c>
      <c r="K2744" s="3" t="s">
        <v>76</v>
      </c>
      <c r="L2744" s="5">
        <v>2</v>
      </c>
      <c r="M2744" s="5">
        <v>450</v>
      </c>
      <c r="N2744" s="6">
        <v>0.1</v>
      </c>
      <c r="O2744" s="5">
        <v>810</v>
      </c>
      <c r="P2744" s="5">
        <v>660</v>
      </c>
      <c r="Q2744" s="5">
        <f>Table1[[#This Row],[Sales]]-Table1[[#This Row],[Cost]]</f>
        <v>150</v>
      </c>
      <c r="R2744" s="3" t="s">
        <v>26</v>
      </c>
      <c r="S2744" s="3" t="s">
        <v>10</v>
      </c>
      <c r="T2744" s="3" t="s">
        <v>11</v>
      </c>
      <c r="U2744" s="3" t="s">
        <v>19</v>
      </c>
      <c r="V2744" s="6">
        <f>Table1[[#This Row],[Profit]]/Table1[[#This Row],[Sales]]</f>
        <v>0.18518518518518517</v>
      </c>
      <c r="W2744" s="3">
        <f>[1]!Table1[[#This Row],[Sales]]-[1]!Table1[[#This Row],[Cost]]-[1]!Table1[[#This Row],[Profit]]</f>
        <v>0</v>
      </c>
      <c r="X2744" s="3">
        <f>[1]!Table1[[#This Row],[Quantity]]*[1]!Table1[[#This Row],[Unit_Price]]</f>
        <v>900</v>
      </c>
      <c r="Y2744" s="7">
        <f>[1]!Table1[[#This Row],[Gross_Sales]]*[1]!Table1[[#This Row],[Discount]]</f>
        <v>90</v>
      </c>
      <c r="Z2744" s="8">
        <f>[1]!Table1[[#This Row],[Gross_Sales]]*[1]!Table1[[#This Row],[Discount_amount]]</f>
        <v>81000</v>
      </c>
      <c r="AA2744" s="6">
        <f>IFERROR([1]!Table1[[#This Row],[Profit]]/[1]!Table1[[#This Row],[Sales]],0)</f>
        <v>0.18518518518518517</v>
      </c>
      <c r="AB2744" s="3">
        <f>YEAR([1]!Table1[[#This Row],[Order_Date]])</f>
        <v>2025</v>
      </c>
      <c r="AC2744" s="3">
        <f>MONTH([1]!Table1[[#This Row],[Order_Date]])</f>
        <v>4</v>
      </c>
      <c r="AD2744" s="3" t="str">
        <f t="shared" si="126"/>
        <v>Apr</v>
      </c>
      <c r="AE2744" s="3" t="str">
        <f t="shared" si="127"/>
        <v>Q2</v>
      </c>
      <c r="AF2744" s="3" t="str">
        <f t="shared" si="128"/>
        <v>2025-Apr</v>
      </c>
      <c r="AG2744" s="3">
        <f>COUNTIF(C:C,Table1[[#This Row],[Customer_ID]])</f>
        <v>8</v>
      </c>
      <c r="AH2744" s="9" t="e">
        <f>IF([1]!Table1[[#This Row],[Customer_order_count]] &gt;= 10,"FREQUENT",IF([1]!Table1[[#This Row],[Customer_order_count]] &lt;= 10,"REGULAR","OCASSIONAL"))</f>
        <v>#REF!</v>
      </c>
    </row>
    <row r="2745" spans="1:34" x14ac:dyDescent="0.25">
      <c r="A2745" s="10" t="s">
        <v>3601</v>
      </c>
      <c r="B2745" s="11">
        <v>45635</v>
      </c>
      <c r="C2745" s="12" t="s">
        <v>434</v>
      </c>
      <c r="D2745" s="13" t="s">
        <v>435</v>
      </c>
      <c r="E2745" s="13" t="s">
        <v>16</v>
      </c>
      <c r="F2745" s="14">
        <v>26</v>
      </c>
      <c r="G2745" s="12" t="s">
        <v>280</v>
      </c>
      <c r="H2745" s="12" t="s">
        <v>270</v>
      </c>
      <c r="I2745" s="12" t="s">
        <v>127</v>
      </c>
      <c r="J2745" s="12" t="s">
        <v>128</v>
      </c>
      <c r="K2745" s="12" t="s">
        <v>58</v>
      </c>
      <c r="L2745" s="14">
        <v>2</v>
      </c>
      <c r="M2745" s="14">
        <v>3000</v>
      </c>
      <c r="N2745" s="15">
        <v>0.05</v>
      </c>
      <c r="O2745" s="14">
        <v>5700</v>
      </c>
      <c r="P2745" s="14">
        <v>4200</v>
      </c>
      <c r="Q2745" s="5">
        <f>Table1[[#This Row],[Sales]]-Table1[[#This Row],[Cost]]</f>
        <v>1500</v>
      </c>
      <c r="R2745" s="12" t="s">
        <v>98</v>
      </c>
      <c r="S2745" s="12" t="s">
        <v>10</v>
      </c>
      <c r="T2745" s="12" t="s">
        <v>40</v>
      </c>
      <c r="U2745" s="12" t="s">
        <v>27</v>
      </c>
      <c r="V2745" s="6">
        <f>Table1[[#This Row],[Profit]]/Table1[[#This Row],[Sales]]</f>
        <v>0.26315789473684209</v>
      </c>
      <c r="W2745" s="12">
        <f>[1]!Table1[[#This Row],[Sales]]-[1]!Table1[[#This Row],[Cost]]-[1]!Table1[[#This Row],[Profit]]</f>
        <v>0</v>
      </c>
      <c r="X2745" s="12">
        <f>[1]!Table1[[#This Row],[Quantity]]*[1]!Table1[[#This Row],[Unit_Price]]</f>
        <v>6000</v>
      </c>
      <c r="Y2745" s="16">
        <f>[1]!Table1[[#This Row],[Gross_Sales]]*[1]!Table1[[#This Row],[Discount]]</f>
        <v>300</v>
      </c>
      <c r="Z2745" s="17">
        <f>[1]!Table1[[#This Row],[Gross_Sales]]*[1]!Table1[[#This Row],[Discount_amount]]</f>
        <v>1800000</v>
      </c>
      <c r="AA2745" s="15">
        <f>IFERROR([1]!Table1[[#This Row],[Profit]]/[1]!Table1[[#This Row],[Sales]],0)</f>
        <v>0.26315789473684209</v>
      </c>
      <c r="AB2745" s="12">
        <f>YEAR([1]!Table1[[#This Row],[Order_Date]])</f>
        <v>2024</v>
      </c>
      <c r="AC2745" s="12">
        <f>MONTH([1]!Table1[[#This Row],[Order_Date]])</f>
        <v>12</v>
      </c>
      <c r="AD2745" s="12" t="str">
        <f t="shared" si="126"/>
        <v>Dec</v>
      </c>
      <c r="AE2745" s="12" t="str">
        <f t="shared" si="127"/>
        <v>Q4</v>
      </c>
      <c r="AF2745" s="12" t="str">
        <f t="shared" si="128"/>
        <v>2024-Dec</v>
      </c>
      <c r="AG2745" s="12">
        <f>COUNTIF(C:C,Table1[[#This Row],[Customer_ID]])</f>
        <v>32</v>
      </c>
      <c r="AH2745" s="18" t="e">
        <f>IF([1]!Table1[[#This Row],[Customer_order_count]] &gt;= 10,"FREQUENT",IF([1]!Table1[[#This Row],[Customer_order_count]] &lt;= 10,"REGULAR","OCASSIONAL"))</f>
        <v>#REF!</v>
      </c>
    </row>
    <row r="2746" spans="1:34" x14ac:dyDescent="0.25">
      <c r="A2746" s="1" t="s">
        <v>3602</v>
      </c>
      <c r="B2746" s="2">
        <v>45475</v>
      </c>
      <c r="C2746" s="3" t="s">
        <v>1837</v>
      </c>
      <c r="D2746" s="4" t="s">
        <v>1838</v>
      </c>
      <c r="E2746" s="4" t="s">
        <v>3</v>
      </c>
      <c r="F2746" s="5">
        <v>53</v>
      </c>
      <c r="G2746" s="3" t="s">
        <v>284</v>
      </c>
      <c r="H2746" s="3" t="s">
        <v>285</v>
      </c>
      <c r="I2746" s="3" t="s">
        <v>44</v>
      </c>
      <c r="J2746" s="3" t="s">
        <v>45</v>
      </c>
      <c r="K2746" s="3" t="s">
        <v>46</v>
      </c>
      <c r="L2746" s="5">
        <v>2</v>
      </c>
      <c r="M2746" s="5">
        <v>2500</v>
      </c>
      <c r="N2746" s="6">
        <v>0.05</v>
      </c>
      <c r="O2746" s="5">
        <v>4750</v>
      </c>
      <c r="P2746" s="5">
        <v>3000</v>
      </c>
      <c r="Q2746" s="5">
        <f>Table1[[#This Row],[Sales]]-Table1[[#This Row],[Cost]]</f>
        <v>1750</v>
      </c>
      <c r="R2746" s="3" t="s">
        <v>17</v>
      </c>
      <c r="S2746" s="3" t="s">
        <v>10</v>
      </c>
      <c r="T2746" s="3" t="s">
        <v>33</v>
      </c>
      <c r="U2746" s="3" t="s">
        <v>12</v>
      </c>
      <c r="V2746" s="6">
        <f>Table1[[#This Row],[Profit]]/Table1[[#This Row],[Sales]]</f>
        <v>0.36842105263157893</v>
      </c>
      <c r="W2746" s="3">
        <f>[1]!Table1[[#This Row],[Sales]]-[1]!Table1[[#This Row],[Cost]]-[1]!Table1[[#This Row],[Profit]]</f>
        <v>0</v>
      </c>
      <c r="X2746" s="3">
        <f>[1]!Table1[[#This Row],[Quantity]]*[1]!Table1[[#This Row],[Unit_Price]]</f>
        <v>5000</v>
      </c>
      <c r="Y2746" s="7">
        <f>[1]!Table1[[#This Row],[Gross_Sales]]*[1]!Table1[[#This Row],[Discount]]</f>
        <v>250</v>
      </c>
      <c r="Z2746" s="8">
        <f>[1]!Table1[[#This Row],[Gross_Sales]]*[1]!Table1[[#This Row],[Discount_amount]]</f>
        <v>1250000</v>
      </c>
      <c r="AA2746" s="6">
        <f>IFERROR([1]!Table1[[#This Row],[Profit]]/[1]!Table1[[#This Row],[Sales]],0)</f>
        <v>0.36842105263157893</v>
      </c>
      <c r="AB2746" s="3">
        <f>YEAR([1]!Table1[[#This Row],[Order_Date]])</f>
        <v>2024</v>
      </c>
      <c r="AC2746" s="3">
        <f>MONTH([1]!Table1[[#This Row],[Order_Date]])</f>
        <v>7</v>
      </c>
      <c r="AD2746" s="3" t="str">
        <f t="shared" si="126"/>
        <v>Jul</v>
      </c>
      <c r="AE2746" s="3" t="str">
        <f t="shared" si="127"/>
        <v>Q3</v>
      </c>
      <c r="AF2746" s="3" t="str">
        <f t="shared" si="128"/>
        <v>2024-Jul</v>
      </c>
      <c r="AG2746" s="3">
        <f>COUNTIF(C:C,Table1[[#This Row],[Customer_ID]])</f>
        <v>4</v>
      </c>
      <c r="AH2746" s="9" t="e">
        <f>IF([1]!Table1[[#This Row],[Customer_order_count]] &gt;= 10,"FREQUENT",IF([1]!Table1[[#This Row],[Customer_order_count]] &lt;= 10,"REGULAR","OCASSIONAL"))</f>
        <v>#REF!</v>
      </c>
    </row>
    <row r="2747" spans="1:34" x14ac:dyDescent="0.25">
      <c r="A2747" s="10" t="s">
        <v>3603</v>
      </c>
      <c r="B2747" s="11">
        <v>45982</v>
      </c>
      <c r="C2747" s="12" t="s">
        <v>1140</v>
      </c>
      <c r="D2747" s="13" t="s">
        <v>868</v>
      </c>
      <c r="E2747" s="13" t="s">
        <v>16</v>
      </c>
      <c r="F2747" s="14">
        <v>32</v>
      </c>
      <c r="G2747" s="12" t="s">
        <v>290</v>
      </c>
      <c r="H2747" s="12" t="s">
        <v>276</v>
      </c>
      <c r="I2747" s="12" t="s">
        <v>65</v>
      </c>
      <c r="J2747" s="12" t="s">
        <v>66</v>
      </c>
      <c r="K2747" s="12" t="s">
        <v>25</v>
      </c>
      <c r="L2747" s="14">
        <v>2</v>
      </c>
      <c r="M2747" s="14">
        <v>2500</v>
      </c>
      <c r="N2747" s="15">
        <v>0.1</v>
      </c>
      <c r="O2747" s="14">
        <v>4500</v>
      </c>
      <c r="P2747" s="14">
        <v>3200</v>
      </c>
      <c r="Q2747" s="5">
        <f>Table1[[#This Row],[Sales]]-Table1[[#This Row],[Cost]]</f>
        <v>1300</v>
      </c>
      <c r="R2747" s="12" t="s">
        <v>26</v>
      </c>
      <c r="S2747" s="12" t="s">
        <v>10</v>
      </c>
      <c r="T2747" s="12" t="s">
        <v>40</v>
      </c>
      <c r="U2747" s="12" t="s">
        <v>27</v>
      </c>
      <c r="V2747" s="6">
        <f>Table1[[#This Row],[Profit]]/Table1[[#This Row],[Sales]]</f>
        <v>0.28888888888888886</v>
      </c>
      <c r="W2747" s="12">
        <f>[1]!Table1[[#This Row],[Sales]]-[1]!Table1[[#This Row],[Cost]]-[1]!Table1[[#This Row],[Profit]]</f>
        <v>0</v>
      </c>
      <c r="X2747" s="12">
        <f>[1]!Table1[[#This Row],[Quantity]]*[1]!Table1[[#This Row],[Unit_Price]]</f>
        <v>5000</v>
      </c>
      <c r="Y2747" s="16">
        <f>[1]!Table1[[#This Row],[Gross_Sales]]*[1]!Table1[[#This Row],[Discount]]</f>
        <v>500</v>
      </c>
      <c r="Z2747" s="17">
        <f>[1]!Table1[[#This Row],[Gross_Sales]]*[1]!Table1[[#This Row],[Discount_amount]]</f>
        <v>2500000</v>
      </c>
      <c r="AA2747" s="15">
        <f>IFERROR([1]!Table1[[#This Row],[Profit]]/[1]!Table1[[#This Row],[Sales]],0)</f>
        <v>0.28888888888888886</v>
      </c>
      <c r="AB2747" s="12">
        <f>YEAR([1]!Table1[[#This Row],[Order_Date]])</f>
        <v>2025</v>
      </c>
      <c r="AC2747" s="12">
        <f>MONTH([1]!Table1[[#This Row],[Order_Date]])</f>
        <v>11</v>
      </c>
      <c r="AD2747" s="12" t="str">
        <f t="shared" si="126"/>
        <v>Nov</v>
      </c>
      <c r="AE2747" s="12" t="str">
        <f t="shared" si="127"/>
        <v>Q4</v>
      </c>
      <c r="AF2747" s="12" t="str">
        <f t="shared" si="128"/>
        <v>2025-Nov</v>
      </c>
      <c r="AG2747" s="12">
        <f>COUNTIF(C:C,Table1[[#This Row],[Customer_ID]])</f>
        <v>12</v>
      </c>
      <c r="AH2747" s="18" t="e">
        <f>IF([1]!Table1[[#This Row],[Customer_order_count]] &gt;= 10,"FREQUENT",IF([1]!Table1[[#This Row],[Customer_order_count]] &lt;= 10,"REGULAR","OCASSIONAL"))</f>
        <v>#REF!</v>
      </c>
    </row>
    <row r="2748" spans="1:34" x14ac:dyDescent="0.25">
      <c r="A2748" s="1" t="s">
        <v>3604</v>
      </c>
      <c r="B2748" s="2">
        <v>46016</v>
      </c>
      <c r="C2748" s="3" t="s">
        <v>479</v>
      </c>
      <c r="D2748" s="4" t="s">
        <v>480</v>
      </c>
      <c r="E2748" s="4" t="s">
        <v>16</v>
      </c>
      <c r="F2748" s="5">
        <v>43</v>
      </c>
      <c r="G2748" s="3" t="s">
        <v>290</v>
      </c>
      <c r="H2748" s="3" t="s">
        <v>276</v>
      </c>
      <c r="I2748" s="3" t="s">
        <v>81</v>
      </c>
      <c r="J2748" s="3" t="s">
        <v>82</v>
      </c>
      <c r="K2748" s="3" t="s">
        <v>58</v>
      </c>
      <c r="L2748" s="5">
        <v>3</v>
      </c>
      <c r="M2748" s="5">
        <v>3500</v>
      </c>
      <c r="N2748" s="6">
        <v>0.1</v>
      </c>
      <c r="O2748" s="5">
        <v>9450</v>
      </c>
      <c r="P2748" s="5">
        <v>7500</v>
      </c>
      <c r="Q2748" s="5">
        <f>Table1[[#This Row],[Sales]]-Table1[[#This Row],[Cost]]</f>
        <v>1950</v>
      </c>
      <c r="R2748" s="3" t="s">
        <v>26</v>
      </c>
      <c r="S2748" s="3" t="s">
        <v>10</v>
      </c>
      <c r="T2748" s="3" t="s">
        <v>40</v>
      </c>
      <c r="U2748" s="3" t="s">
        <v>12</v>
      </c>
      <c r="V2748" s="6">
        <f>Table1[[#This Row],[Profit]]/Table1[[#This Row],[Sales]]</f>
        <v>0.20634920634920634</v>
      </c>
      <c r="W2748" s="3">
        <f>[1]!Table1[[#This Row],[Sales]]-[1]!Table1[[#This Row],[Cost]]-[1]!Table1[[#This Row],[Profit]]</f>
        <v>0</v>
      </c>
      <c r="X2748" s="3">
        <f>[1]!Table1[[#This Row],[Quantity]]*[1]!Table1[[#This Row],[Unit_Price]]</f>
        <v>10500</v>
      </c>
      <c r="Y2748" s="7">
        <f>[1]!Table1[[#This Row],[Gross_Sales]]*[1]!Table1[[#This Row],[Discount]]</f>
        <v>1050</v>
      </c>
      <c r="Z2748" s="8">
        <f>[1]!Table1[[#This Row],[Gross_Sales]]*[1]!Table1[[#This Row],[Discount_amount]]</f>
        <v>11025000</v>
      </c>
      <c r="AA2748" s="6">
        <f>IFERROR([1]!Table1[[#This Row],[Profit]]/[1]!Table1[[#This Row],[Sales]],0)</f>
        <v>0.20634920634920634</v>
      </c>
      <c r="AB2748" s="3">
        <f>YEAR([1]!Table1[[#This Row],[Order_Date]])</f>
        <v>2025</v>
      </c>
      <c r="AC2748" s="3">
        <f>MONTH([1]!Table1[[#This Row],[Order_Date]])</f>
        <v>12</v>
      </c>
      <c r="AD2748" s="3" t="str">
        <f t="shared" si="126"/>
        <v>Dec</v>
      </c>
      <c r="AE2748" s="3" t="str">
        <f t="shared" si="127"/>
        <v>Q4</v>
      </c>
      <c r="AF2748" s="3" t="str">
        <f t="shared" si="128"/>
        <v>2025-Dec</v>
      </c>
      <c r="AG2748" s="3">
        <f>COUNTIF(C:C,Table1[[#This Row],[Customer_ID]])</f>
        <v>3</v>
      </c>
      <c r="AH2748" s="9" t="e">
        <f>IF([1]!Table1[[#This Row],[Customer_order_count]] &gt;= 10,"FREQUENT",IF([1]!Table1[[#This Row],[Customer_order_count]] &lt;= 10,"REGULAR","OCASSIONAL"))</f>
        <v>#REF!</v>
      </c>
    </row>
    <row r="2749" spans="1:34" x14ac:dyDescent="0.25">
      <c r="A2749" s="10" t="s">
        <v>3605</v>
      </c>
      <c r="B2749" s="11">
        <v>45921</v>
      </c>
      <c r="C2749" s="12" t="s">
        <v>540</v>
      </c>
      <c r="D2749" s="13" t="s">
        <v>541</v>
      </c>
      <c r="E2749" s="13" t="s">
        <v>3</v>
      </c>
      <c r="F2749" s="14">
        <v>47</v>
      </c>
      <c r="G2749" s="12" t="s">
        <v>275</v>
      </c>
      <c r="H2749" s="12" t="s">
        <v>276</v>
      </c>
      <c r="I2749" s="12" t="s">
        <v>74</v>
      </c>
      <c r="J2749" s="12" t="s">
        <v>75</v>
      </c>
      <c r="K2749" s="12" t="s">
        <v>76</v>
      </c>
      <c r="L2749" s="14">
        <v>2</v>
      </c>
      <c r="M2749" s="14">
        <v>550</v>
      </c>
      <c r="N2749" s="15">
        <v>0.15</v>
      </c>
      <c r="O2749" s="14">
        <v>935</v>
      </c>
      <c r="P2749" s="14">
        <v>900</v>
      </c>
      <c r="Q2749" s="5">
        <f>Table1[[#This Row],[Sales]]-Table1[[#This Row],[Cost]]</f>
        <v>35</v>
      </c>
      <c r="R2749" s="12" t="s">
        <v>17</v>
      </c>
      <c r="S2749" s="12" t="s">
        <v>10</v>
      </c>
      <c r="T2749" s="12" t="s">
        <v>33</v>
      </c>
      <c r="U2749" s="12" t="s">
        <v>19</v>
      </c>
      <c r="V2749" s="6">
        <f>Table1[[#This Row],[Profit]]/Table1[[#This Row],[Sales]]</f>
        <v>3.7433155080213901E-2</v>
      </c>
      <c r="W2749" s="12">
        <f>[1]!Table1[[#This Row],[Sales]]-[1]!Table1[[#This Row],[Cost]]-[1]!Table1[[#This Row],[Profit]]</f>
        <v>0</v>
      </c>
      <c r="X2749" s="12">
        <f>[1]!Table1[[#This Row],[Quantity]]*[1]!Table1[[#This Row],[Unit_Price]]</f>
        <v>1100</v>
      </c>
      <c r="Y2749" s="16">
        <f>[1]!Table1[[#This Row],[Gross_Sales]]*[1]!Table1[[#This Row],[Discount]]</f>
        <v>165</v>
      </c>
      <c r="Z2749" s="17">
        <f>[1]!Table1[[#This Row],[Gross_Sales]]*[1]!Table1[[#This Row],[Discount_amount]]</f>
        <v>181500</v>
      </c>
      <c r="AA2749" s="15">
        <f>IFERROR([1]!Table1[[#This Row],[Profit]]/[1]!Table1[[#This Row],[Sales]],0)</f>
        <v>3.7433155080213901E-2</v>
      </c>
      <c r="AB2749" s="12">
        <f>YEAR([1]!Table1[[#This Row],[Order_Date]])</f>
        <v>2025</v>
      </c>
      <c r="AC2749" s="12">
        <f>MONTH([1]!Table1[[#This Row],[Order_Date]])</f>
        <v>9</v>
      </c>
      <c r="AD2749" s="12" t="str">
        <f t="shared" si="126"/>
        <v>Sep</v>
      </c>
      <c r="AE2749" s="12" t="str">
        <f t="shared" si="127"/>
        <v>Q3</v>
      </c>
      <c r="AF2749" s="12" t="str">
        <f t="shared" si="128"/>
        <v>2025-Sep</v>
      </c>
      <c r="AG2749" s="12">
        <f>COUNTIF(C:C,Table1[[#This Row],[Customer_ID]])</f>
        <v>17</v>
      </c>
      <c r="AH2749" s="18" t="e">
        <f>IF([1]!Table1[[#This Row],[Customer_order_count]] &gt;= 10,"FREQUENT",IF([1]!Table1[[#This Row],[Customer_order_count]] &lt;= 10,"REGULAR","OCASSIONAL"))</f>
        <v>#REF!</v>
      </c>
    </row>
    <row r="2750" spans="1:34" x14ac:dyDescent="0.25">
      <c r="A2750" s="1" t="s">
        <v>3606</v>
      </c>
      <c r="B2750" s="2">
        <v>45332</v>
      </c>
      <c r="C2750" s="3" t="s">
        <v>848</v>
      </c>
      <c r="D2750" s="4" t="s">
        <v>426</v>
      </c>
      <c r="E2750" s="4" t="s">
        <v>16</v>
      </c>
      <c r="F2750" s="5">
        <v>20</v>
      </c>
      <c r="G2750" s="3" t="s">
        <v>317</v>
      </c>
      <c r="H2750" s="3" t="s">
        <v>5</v>
      </c>
      <c r="I2750" s="3" t="s">
        <v>31</v>
      </c>
      <c r="J2750" s="3" t="s">
        <v>32</v>
      </c>
      <c r="K2750" s="3" t="s">
        <v>25</v>
      </c>
      <c r="L2750" s="5">
        <v>2</v>
      </c>
      <c r="M2750" s="5">
        <v>5000</v>
      </c>
      <c r="N2750" s="6">
        <v>0.1</v>
      </c>
      <c r="O2750" s="5">
        <v>9000</v>
      </c>
      <c r="P2750" s="5">
        <v>7000</v>
      </c>
      <c r="Q2750" s="5">
        <f>Table1[[#This Row],[Sales]]-Table1[[#This Row],[Cost]]</f>
        <v>2000</v>
      </c>
      <c r="R2750" s="3" t="s">
        <v>77</v>
      </c>
      <c r="S2750" s="3" t="s">
        <v>10</v>
      </c>
      <c r="T2750" s="3" t="s">
        <v>18</v>
      </c>
      <c r="U2750" s="3" t="s">
        <v>12</v>
      </c>
      <c r="V2750" s="6">
        <f>Table1[[#This Row],[Profit]]/Table1[[#This Row],[Sales]]</f>
        <v>0.22222222222222221</v>
      </c>
      <c r="W2750" s="3">
        <f>[1]!Table1[[#This Row],[Sales]]-[1]!Table1[[#This Row],[Cost]]-[1]!Table1[[#This Row],[Profit]]</f>
        <v>0</v>
      </c>
      <c r="X2750" s="3">
        <f>[1]!Table1[[#This Row],[Quantity]]*[1]!Table1[[#This Row],[Unit_Price]]</f>
        <v>10000</v>
      </c>
      <c r="Y2750" s="7">
        <f>[1]!Table1[[#This Row],[Gross_Sales]]*[1]!Table1[[#This Row],[Discount]]</f>
        <v>1000</v>
      </c>
      <c r="Z2750" s="8">
        <f>[1]!Table1[[#This Row],[Gross_Sales]]*[1]!Table1[[#This Row],[Discount_amount]]</f>
        <v>10000000</v>
      </c>
      <c r="AA2750" s="6">
        <f>IFERROR([1]!Table1[[#This Row],[Profit]]/[1]!Table1[[#This Row],[Sales]],0)</f>
        <v>0.22222222222222221</v>
      </c>
      <c r="AB2750" s="3">
        <f>YEAR([1]!Table1[[#This Row],[Order_Date]])</f>
        <v>2024</v>
      </c>
      <c r="AC2750" s="3">
        <f>MONTH([1]!Table1[[#This Row],[Order_Date]])</f>
        <v>2</v>
      </c>
      <c r="AD2750" s="3" t="str">
        <f t="shared" si="126"/>
        <v>Feb</v>
      </c>
      <c r="AE2750" s="3" t="str">
        <f t="shared" si="127"/>
        <v>Q1</v>
      </c>
      <c r="AF2750" s="3" t="str">
        <f t="shared" si="128"/>
        <v>2024-Feb</v>
      </c>
      <c r="AG2750" s="3">
        <f>COUNTIF(C:C,Table1[[#This Row],[Customer_ID]])</f>
        <v>6</v>
      </c>
      <c r="AH2750" s="9" t="e">
        <f>IF([1]!Table1[[#This Row],[Customer_order_count]] &gt;= 10,"FREQUENT",IF([1]!Table1[[#This Row],[Customer_order_count]] &lt;= 10,"REGULAR","OCASSIONAL"))</f>
        <v>#REF!</v>
      </c>
    </row>
    <row r="2751" spans="1:34" x14ac:dyDescent="0.25">
      <c r="A2751" s="10" t="s">
        <v>3607</v>
      </c>
      <c r="B2751" s="11">
        <v>45343</v>
      </c>
      <c r="C2751" s="12" t="s">
        <v>112</v>
      </c>
      <c r="D2751" s="13" t="s">
        <v>113</v>
      </c>
      <c r="E2751" s="13" t="s">
        <v>16</v>
      </c>
      <c r="F2751" s="14">
        <v>39</v>
      </c>
      <c r="G2751" s="12" t="s">
        <v>4</v>
      </c>
      <c r="H2751" s="12" t="s">
        <v>5</v>
      </c>
      <c r="I2751" s="12" t="s">
        <v>56</v>
      </c>
      <c r="J2751" s="12" t="s">
        <v>57</v>
      </c>
      <c r="K2751" s="12" t="s">
        <v>58</v>
      </c>
      <c r="L2751" s="14">
        <v>1</v>
      </c>
      <c r="M2751" s="14">
        <v>1200</v>
      </c>
      <c r="N2751" s="15">
        <v>0.05</v>
      </c>
      <c r="O2751" s="14">
        <v>1140</v>
      </c>
      <c r="P2751" s="14">
        <v>800</v>
      </c>
      <c r="Q2751" s="5">
        <f>Table1[[#This Row],[Sales]]-Table1[[#This Row],[Cost]]</f>
        <v>340</v>
      </c>
      <c r="R2751" s="12" t="s">
        <v>9</v>
      </c>
      <c r="S2751" s="12" t="s">
        <v>10</v>
      </c>
      <c r="T2751" s="12" t="s">
        <v>18</v>
      </c>
      <c r="U2751" s="12" t="s">
        <v>19</v>
      </c>
      <c r="V2751" s="6">
        <f>Table1[[#This Row],[Profit]]/Table1[[#This Row],[Sales]]</f>
        <v>0.2982456140350877</v>
      </c>
      <c r="W2751" s="12">
        <f>[1]!Table1[[#This Row],[Sales]]-[1]!Table1[[#This Row],[Cost]]-[1]!Table1[[#This Row],[Profit]]</f>
        <v>0</v>
      </c>
      <c r="X2751" s="12">
        <f>[1]!Table1[[#This Row],[Quantity]]*[1]!Table1[[#This Row],[Unit_Price]]</f>
        <v>1200</v>
      </c>
      <c r="Y2751" s="16">
        <f>[1]!Table1[[#This Row],[Gross_Sales]]*[1]!Table1[[#This Row],[Discount]]</f>
        <v>60</v>
      </c>
      <c r="Z2751" s="17">
        <f>[1]!Table1[[#This Row],[Gross_Sales]]*[1]!Table1[[#This Row],[Discount_amount]]</f>
        <v>72000</v>
      </c>
      <c r="AA2751" s="15">
        <f>IFERROR([1]!Table1[[#This Row],[Profit]]/[1]!Table1[[#This Row],[Sales]],0)</f>
        <v>0.2982456140350877</v>
      </c>
      <c r="AB2751" s="12">
        <f>YEAR([1]!Table1[[#This Row],[Order_Date]])</f>
        <v>2024</v>
      </c>
      <c r="AC2751" s="12">
        <f>MONTH([1]!Table1[[#This Row],[Order_Date]])</f>
        <v>2</v>
      </c>
      <c r="AD2751" s="12" t="str">
        <f t="shared" si="126"/>
        <v>Feb</v>
      </c>
      <c r="AE2751" s="12" t="str">
        <f t="shared" si="127"/>
        <v>Q1</v>
      </c>
      <c r="AF2751" s="12" t="str">
        <f t="shared" si="128"/>
        <v>2024-Feb</v>
      </c>
      <c r="AG2751" s="12">
        <f>COUNTIF(C:C,Table1[[#This Row],[Customer_ID]])</f>
        <v>6</v>
      </c>
      <c r="AH2751" s="18" t="e">
        <f>IF([1]!Table1[[#This Row],[Customer_order_count]] &gt;= 10,"FREQUENT",IF([1]!Table1[[#This Row],[Customer_order_count]] &lt;= 10,"REGULAR","OCASSIONAL"))</f>
        <v>#REF!</v>
      </c>
    </row>
    <row r="2752" spans="1:34" x14ac:dyDescent="0.25">
      <c r="A2752" s="1" t="s">
        <v>3608</v>
      </c>
      <c r="B2752" s="2">
        <v>45637</v>
      </c>
      <c r="C2752" s="3" t="s">
        <v>361</v>
      </c>
      <c r="D2752" s="4" t="s">
        <v>362</v>
      </c>
      <c r="E2752" s="4" t="s">
        <v>3</v>
      </c>
      <c r="F2752" s="5">
        <v>38</v>
      </c>
      <c r="G2752" s="3" t="s">
        <v>317</v>
      </c>
      <c r="H2752" s="3" t="s">
        <v>5</v>
      </c>
      <c r="I2752" s="3" t="s">
        <v>6</v>
      </c>
      <c r="J2752" s="3" t="s">
        <v>7</v>
      </c>
      <c r="K2752" s="3" t="s">
        <v>8</v>
      </c>
      <c r="L2752" s="5">
        <v>4</v>
      </c>
      <c r="M2752" s="5">
        <v>7000</v>
      </c>
      <c r="N2752" s="6">
        <v>0.05</v>
      </c>
      <c r="O2752" s="5">
        <v>26600</v>
      </c>
      <c r="P2752" s="5">
        <v>20800</v>
      </c>
      <c r="Q2752" s="5">
        <f>Table1[[#This Row],[Sales]]-Table1[[#This Row],[Cost]]</f>
        <v>5800</v>
      </c>
      <c r="R2752" s="3" t="s">
        <v>26</v>
      </c>
      <c r="S2752" s="3" t="s">
        <v>10</v>
      </c>
      <c r="T2752" s="3" t="s">
        <v>40</v>
      </c>
      <c r="U2752" s="3" t="s">
        <v>12</v>
      </c>
      <c r="V2752" s="6">
        <f>Table1[[#This Row],[Profit]]/Table1[[#This Row],[Sales]]</f>
        <v>0.21804511278195488</v>
      </c>
      <c r="W2752" s="3">
        <f>[1]!Table1[[#This Row],[Sales]]-[1]!Table1[[#This Row],[Cost]]-[1]!Table1[[#This Row],[Profit]]</f>
        <v>0</v>
      </c>
      <c r="X2752" s="3">
        <f>[1]!Table1[[#This Row],[Quantity]]*[1]!Table1[[#This Row],[Unit_Price]]</f>
        <v>28000</v>
      </c>
      <c r="Y2752" s="7">
        <f>[1]!Table1[[#This Row],[Gross_Sales]]*[1]!Table1[[#This Row],[Discount]]</f>
        <v>1400</v>
      </c>
      <c r="Z2752" s="8">
        <f>[1]!Table1[[#This Row],[Gross_Sales]]*[1]!Table1[[#This Row],[Discount_amount]]</f>
        <v>39200000</v>
      </c>
      <c r="AA2752" s="6">
        <f>IFERROR([1]!Table1[[#This Row],[Profit]]/[1]!Table1[[#This Row],[Sales]],0)</f>
        <v>0.21804511278195488</v>
      </c>
      <c r="AB2752" s="3">
        <f>YEAR([1]!Table1[[#This Row],[Order_Date]])</f>
        <v>2024</v>
      </c>
      <c r="AC2752" s="3">
        <f>MONTH([1]!Table1[[#This Row],[Order_Date]])</f>
        <v>12</v>
      </c>
      <c r="AD2752" s="3" t="str">
        <f t="shared" si="126"/>
        <v>Dec</v>
      </c>
      <c r="AE2752" s="3" t="str">
        <f t="shared" si="127"/>
        <v>Q4</v>
      </c>
      <c r="AF2752" s="3" t="str">
        <f t="shared" si="128"/>
        <v>2024-Dec</v>
      </c>
      <c r="AG2752" s="3">
        <f>COUNTIF(C:C,Table1[[#This Row],[Customer_ID]])</f>
        <v>3</v>
      </c>
      <c r="AH2752" s="9" t="e">
        <f>IF([1]!Table1[[#This Row],[Customer_order_count]] &gt;= 10,"FREQUENT",IF([1]!Table1[[#This Row],[Customer_order_count]] &lt;= 10,"REGULAR","OCASSIONAL"))</f>
        <v>#REF!</v>
      </c>
    </row>
    <row r="2753" spans="1:34" x14ac:dyDescent="0.25">
      <c r="A2753" s="10" t="s">
        <v>3609</v>
      </c>
      <c r="B2753" s="11">
        <v>45847</v>
      </c>
      <c r="C2753" s="12" t="s">
        <v>734</v>
      </c>
      <c r="D2753" s="13" t="s">
        <v>174</v>
      </c>
      <c r="E2753" s="13" t="s">
        <v>16</v>
      </c>
      <c r="F2753" s="14">
        <v>39</v>
      </c>
      <c r="G2753" s="12" t="s">
        <v>339</v>
      </c>
      <c r="H2753" s="12" t="s">
        <v>285</v>
      </c>
      <c r="I2753" s="12" t="s">
        <v>37</v>
      </c>
      <c r="J2753" s="12" t="s">
        <v>38</v>
      </c>
      <c r="K2753" s="12" t="s">
        <v>39</v>
      </c>
      <c r="L2753" s="14">
        <v>2</v>
      </c>
      <c r="M2753" s="14">
        <v>900</v>
      </c>
      <c r="N2753" s="15">
        <v>0.1</v>
      </c>
      <c r="O2753" s="14">
        <v>1620</v>
      </c>
      <c r="P2753" s="14">
        <v>1100</v>
      </c>
      <c r="Q2753" s="5">
        <f>Table1[[#This Row],[Sales]]-Table1[[#This Row],[Cost]]</f>
        <v>520</v>
      </c>
      <c r="R2753" s="12" t="s">
        <v>26</v>
      </c>
      <c r="S2753" s="12" t="s">
        <v>10</v>
      </c>
      <c r="T2753" s="12" t="s">
        <v>33</v>
      </c>
      <c r="U2753" s="12" t="s">
        <v>12</v>
      </c>
      <c r="V2753" s="6">
        <f>Table1[[#This Row],[Profit]]/Table1[[#This Row],[Sales]]</f>
        <v>0.32098765432098764</v>
      </c>
      <c r="W2753" s="12">
        <f>[1]!Table1[[#This Row],[Sales]]-[1]!Table1[[#This Row],[Cost]]-[1]!Table1[[#This Row],[Profit]]</f>
        <v>0</v>
      </c>
      <c r="X2753" s="12">
        <f>[1]!Table1[[#This Row],[Quantity]]*[1]!Table1[[#This Row],[Unit_Price]]</f>
        <v>1800</v>
      </c>
      <c r="Y2753" s="16">
        <f>[1]!Table1[[#This Row],[Gross_Sales]]*[1]!Table1[[#This Row],[Discount]]</f>
        <v>180</v>
      </c>
      <c r="Z2753" s="17">
        <f>[1]!Table1[[#This Row],[Gross_Sales]]*[1]!Table1[[#This Row],[Discount_amount]]</f>
        <v>324000</v>
      </c>
      <c r="AA2753" s="15">
        <f>IFERROR([1]!Table1[[#This Row],[Profit]]/[1]!Table1[[#This Row],[Sales]],0)</f>
        <v>0.32098765432098764</v>
      </c>
      <c r="AB2753" s="12">
        <f>YEAR([1]!Table1[[#This Row],[Order_Date]])</f>
        <v>2025</v>
      </c>
      <c r="AC2753" s="12">
        <f>MONTH([1]!Table1[[#This Row],[Order_Date]])</f>
        <v>7</v>
      </c>
      <c r="AD2753" s="12" t="str">
        <f t="shared" si="126"/>
        <v>Jul</v>
      </c>
      <c r="AE2753" s="12" t="str">
        <f t="shared" si="127"/>
        <v>Q3</v>
      </c>
      <c r="AF2753" s="12" t="str">
        <f t="shared" si="128"/>
        <v>2025-Jul</v>
      </c>
      <c r="AG2753" s="12">
        <f>COUNTIF(C:C,Table1[[#This Row],[Customer_ID]])</f>
        <v>12</v>
      </c>
      <c r="AH2753" s="18" t="e">
        <f>IF([1]!Table1[[#This Row],[Customer_order_count]] &gt;= 10,"FREQUENT",IF([1]!Table1[[#This Row],[Customer_order_count]] &lt;= 10,"REGULAR","OCASSIONAL"))</f>
        <v>#REF!</v>
      </c>
    </row>
    <row r="2754" spans="1:34" x14ac:dyDescent="0.25">
      <c r="A2754" s="1" t="s">
        <v>3610</v>
      </c>
      <c r="B2754" s="2">
        <v>45309</v>
      </c>
      <c r="C2754" s="3" t="s">
        <v>763</v>
      </c>
      <c r="D2754" s="4" t="s">
        <v>207</v>
      </c>
      <c r="E2754" s="4" t="s">
        <v>3</v>
      </c>
      <c r="F2754" s="5">
        <v>50</v>
      </c>
      <c r="G2754" s="3" t="s">
        <v>339</v>
      </c>
      <c r="H2754" s="3" t="s">
        <v>285</v>
      </c>
      <c r="I2754" s="3" t="s">
        <v>74</v>
      </c>
      <c r="J2754" s="3" t="s">
        <v>75</v>
      </c>
      <c r="K2754" s="3" t="s">
        <v>76</v>
      </c>
      <c r="L2754" s="5">
        <v>4</v>
      </c>
      <c r="M2754" s="5">
        <v>550</v>
      </c>
      <c r="N2754" s="6">
        <v>0</v>
      </c>
      <c r="O2754" s="5">
        <v>2200</v>
      </c>
      <c r="P2754" s="5">
        <v>1800</v>
      </c>
      <c r="Q2754" s="5">
        <f>Table1[[#This Row],[Sales]]-Table1[[#This Row],[Cost]]</f>
        <v>400</v>
      </c>
      <c r="R2754" s="3" t="s">
        <v>26</v>
      </c>
      <c r="S2754" s="3" t="s">
        <v>10</v>
      </c>
      <c r="T2754" s="3" t="s">
        <v>18</v>
      </c>
      <c r="U2754" s="3" t="s">
        <v>27</v>
      </c>
      <c r="V2754" s="6">
        <f>Table1[[#This Row],[Profit]]/Table1[[#This Row],[Sales]]</f>
        <v>0.18181818181818182</v>
      </c>
      <c r="W2754" s="3">
        <f>[1]!Table1[[#This Row],[Sales]]-[1]!Table1[[#This Row],[Cost]]-[1]!Table1[[#This Row],[Profit]]</f>
        <v>0</v>
      </c>
      <c r="X2754" s="3">
        <f>[1]!Table1[[#This Row],[Quantity]]*[1]!Table1[[#This Row],[Unit_Price]]</f>
        <v>2200</v>
      </c>
      <c r="Y2754" s="7">
        <f>[1]!Table1[[#This Row],[Gross_Sales]]*[1]!Table1[[#This Row],[Discount]]</f>
        <v>0</v>
      </c>
      <c r="Z2754" s="8">
        <f>[1]!Table1[[#This Row],[Gross_Sales]]*[1]!Table1[[#This Row],[Discount_amount]]</f>
        <v>0</v>
      </c>
      <c r="AA2754" s="6">
        <f>IFERROR([1]!Table1[[#This Row],[Profit]]/[1]!Table1[[#This Row],[Sales]],0)</f>
        <v>0.18181818181818182</v>
      </c>
      <c r="AB2754" s="3">
        <f>YEAR([1]!Table1[[#This Row],[Order_Date]])</f>
        <v>2024</v>
      </c>
      <c r="AC2754" s="3">
        <f>MONTH([1]!Table1[[#This Row],[Order_Date]])</f>
        <v>1</v>
      </c>
      <c r="AD2754" s="3" t="str">
        <f t="shared" ref="AD2754:AD2817" si="129">TEXT(B:B,"mmm")</f>
        <v>Jan</v>
      </c>
      <c r="AE2754" s="3" t="str">
        <f t="shared" ref="AE2754:AE2817" si="130">"Q"&amp;ROUNDUP(MONTH(B2754)/3,0)</f>
        <v>Q1</v>
      </c>
      <c r="AF2754" s="3" t="str">
        <f t="shared" ref="AF2754:AF2817" si="131">TEXT(B:B,"yyyy-mmm")</f>
        <v>2024-Jan</v>
      </c>
      <c r="AG2754" s="3">
        <f>COUNTIF(C:C,Table1[[#This Row],[Customer_ID]])</f>
        <v>20</v>
      </c>
      <c r="AH2754" s="9" t="e">
        <f>IF([1]!Table1[[#This Row],[Customer_order_count]] &gt;= 10,"FREQUENT",IF([1]!Table1[[#This Row],[Customer_order_count]] &lt;= 10,"REGULAR","OCASSIONAL"))</f>
        <v>#REF!</v>
      </c>
    </row>
    <row r="2755" spans="1:34" x14ac:dyDescent="0.25">
      <c r="A2755" s="10" t="s">
        <v>213</v>
      </c>
      <c r="B2755" s="11">
        <v>45902</v>
      </c>
      <c r="C2755" s="12" t="s">
        <v>214</v>
      </c>
      <c r="D2755" s="13" t="s">
        <v>215</v>
      </c>
      <c r="E2755" s="13" t="s">
        <v>3</v>
      </c>
      <c r="F2755" s="14">
        <v>35</v>
      </c>
      <c r="G2755" s="12" t="s">
        <v>4</v>
      </c>
      <c r="H2755" s="12" t="s">
        <v>5</v>
      </c>
      <c r="I2755" s="12" t="s">
        <v>31</v>
      </c>
      <c r="J2755" s="12" t="s">
        <v>32</v>
      </c>
      <c r="K2755" s="12" t="s">
        <v>25</v>
      </c>
      <c r="L2755" s="14">
        <v>2</v>
      </c>
      <c r="M2755" s="14">
        <v>5000</v>
      </c>
      <c r="N2755" s="15">
        <v>0.2</v>
      </c>
      <c r="O2755" s="14">
        <v>8000</v>
      </c>
      <c r="P2755" s="14">
        <v>7000</v>
      </c>
      <c r="Q2755" s="5">
        <f>Table1[[#This Row],[Sales]]-Table1[[#This Row],[Cost]]</f>
        <v>1000</v>
      </c>
      <c r="R2755" s="12" t="s">
        <v>26</v>
      </c>
      <c r="S2755" s="12" t="s">
        <v>10</v>
      </c>
      <c r="T2755" s="12" t="s">
        <v>33</v>
      </c>
      <c r="U2755" s="12" t="s">
        <v>19</v>
      </c>
      <c r="V2755" s="6">
        <f>Table1[[#This Row],[Profit]]/Table1[[#This Row],[Sales]]</f>
        <v>0.125</v>
      </c>
      <c r="W2755" s="12">
        <f>[1]!Table1[[#This Row],[Sales]]-[1]!Table1[[#This Row],[Cost]]-[1]!Table1[[#This Row],[Profit]]</f>
        <v>0</v>
      </c>
      <c r="X2755" s="12">
        <f>[1]!Table1[[#This Row],[Quantity]]*[1]!Table1[[#This Row],[Unit_Price]]</f>
        <v>10000</v>
      </c>
      <c r="Y2755" s="16">
        <f>[1]!Table1[[#This Row],[Gross_Sales]]*[1]!Table1[[#This Row],[Discount]]</f>
        <v>2000</v>
      </c>
      <c r="Z2755" s="17">
        <f>[1]!Table1[[#This Row],[Gross_Sales]]*[1]!Table1[[#This Row],[Discount_amount]]</f>
        <v>20000000</v>
      </c>
      <c r="AA2755" s="15">
        <f>IFERROR([1]!Table1[[#This Row],[Profit]]/[1]!Table1[[#This Row],[Sales]],0)</f>
        <v>0.125</v>
      </c>
      <c r="AB2755" s="12">
        <f>YEAR([1]!Table1[[#This Row],[Order_Date]])</f>
        <v>2025</v>
      </c>
      <c r="AC2755" s="12">
        <f>MONTH([1]!Table1[[#This Row],[Order_Date]])</f>
        <v>9</v>
      </c>
      <c r="AD2755" s="12" t="str">
        <f t="shared" si="129"/>
        <v>Sep</v>
      </c>
      <c r="AE2755" s="12" t="str">
        <f t="shared" si="130"/>
        <v>Q3</v>
      </c>
      <c r="AF2755" s="12" t="str">
        <f t="shared" si="131"/>
        <v>2025-Sep</v>
      </c>
      <c r="AG2755" s="12">
        <f>COUNTIF(C:C,Table1[[#This Row],[Customer_ID]])</f>
        <v>11</v>
      </c>
      <c r="AH2755" s="18" t="e">
        <f>IF([1]!Table1[[#This Row],[Customer_order_count]] &gt;= 10,"FREQUENT",IF([1]!Table1[[#This Row],[Customer_order_count]] &lt;= 10,"REGULAR","OCASSIONAL"))</f>
        <v>#REF!</v>
      </c>
    </row>
    <row r="2756" spans="1:34" x14ac:dyDescent="0.25">
      <c r="A2756" s="1" t="s">
        <v>3611</v>
      </c>
      <c r="B2756" s="2">
        <v>45697</v>
      </c>
      <c r="C2756" s="3" t="s">
        <v>575</v>
      </c>
      <c r="D2756" s="4" t="s">
        <v>557</v>
      </c>
      <c r="E2756" s="4" t="s">
        <v>3</v>
      </c>
      <c r="F2756" s="5">
        <v>20</v>
      </c>
      <c r="G2756" s="3" t="s">
        <v>339</v>
      </c>
      <c r="H2756" s="3" t="s">
        <v>285</v>
      </c>
      <c r="I2756" s="3" t="s">
        <v>89</v>
      </c>
      <c r="J2756" s="3" t="s">
        <v>90</v>
      </c>
      <c r="K2756" s="3" t="s">
        <v>91</v>
      </c>
      <c r="L2756" s="5">
        <v>3</v>
      </c>
      <c r="M2756" s="5">
        <v>35000</v>
      </c>
      <c r="N2756" s="6">
        <v>0.05</v>
      </c>
      <c r="O2756" s="5">
        <v>99750</v>
      </c>
      <c r="P2756" s="5">
        <v>81000</v>
      </c>
      <c r="Q2756" s="5">
        <f>Table1[[#This Row],[Sales]]-Table1[[#This Row],[Cost]]</f>
        <v>18750</v>
      </c>
      <c r="R2756" s="3" t="s">
        <v>26</v>
      </c>
      <c r="S2756" s="3" t="s">
        <v>10</v>
      </c>
      <c r="T2756" s="3" t="s">
        <v>18</v>
      </c>
      <c r="U2756" s="3" t="s">
        <v>27</v>
      </c>
      <c r="V2756" s="6">
        <f>Table1[[#This Row],[Profit]]/Table1[[#This Row],[Sales]]</f>
        <v>0.18796992481203006</v>
      </c>
      <c r="W2756" s="3">
        <f>[1]!Table1[[#This Row],[Sales]]-[1]!Table1[[#This Row],[Cost]]-[1]!Table1[[#This Row],[Profit]]</f>
        <v>0</v>
      </c>
      <c r="X2756" s="3">
        <f>[1]!Table1[[#This Row],[Quantity]]*[1]!Table1[[#This Row],[Unit_Price]]</f>
        <v>105000</v>
      </c>
      <c r="Y2756" s="7">
        <f>[1]!Table1[[#This Row],[Gross_Sales]]*[1]!Table1[[#This Row],[Discount]]</f>
        <v>5250</v>
      </c>
      <c r="Z2756" s="8">
        <f>[1]!Table1[[#This Row],[Gross_Sales]]*[1]!Table1[[#This Row],[Discount_amount]]</f>
        <v>551250000</v>
      </c>
      <c r="AA2756" s="6">
        <f>IFERROR([1]!Table1[[#This Row],[Profit]]/[1]!Table1[[#This Row],[Sales]],0)</f>
        <v>0.18796992481203006</v>
      </c>
      <c r="AB2756" s="3">
        <f>YEAR([1]!Table1[[#This Row],[Order_Date]])</f>
        <v>2025</v>
      </c>
      <c r="AC2756" s="3">
        <f>MONTH([1]!Table1[[#This Row],[Order_Date]])</f>
        <v>2</v>
      </c>
      <c r="AD2756" s="3" t="str">
        <f t="shared" si="129"/>
        <v>Feb</v>
      </c>
      <c r="AE2756" s="3" t="str">
        <f t="shared" si="130"/>
        <v>Q1</v>
      </c>
      <c r="AF2756" s="3" t="str">
        <f t="shared" si="131"/>
        <v>2025-Feb</v>
      </c>
      <c r="AG2756" s="3">
        <f>COUNTIF(C:C,Table1[[#This Row],[Customer_ID]])</f>
        <v>6</v>
      </c>
      <c r="AH2756" s="9" t="e">
        <f>IF([1]!Table1[[#This Row],[Customer_order_count]] &gt;= 10,"FREQUENT",IF([1]!Table1[[#This Row],[Customer_order_count]] &lt;= 10,"REGULAR","OCASSIONAL"))</f>
        <v>#REF!</v>
      </c>
    </row>
    <row r="2757" spans="1:34" x14ac:dyDescent="0.25">
      <c r="A2757" s="10" t="s">
        <v>3612</v>
      </c>
      <c r="B2757" s="11">
        <v>45421</v>
      </c>
      <c r="C2757" s="12" t="s">
        <v>899</v>
      </c>
      <c r="D2757" s="13" t="s">
        <v>167</v>
      </c>
      <c r="E2757" s="13" t="s">
        <v>3</v>
      </c>
      <c r="F2757" s="14">
        <v>35</v>
      </c>
      <c r="G2757" s="12" t="s">
        <v>407</v>
      </c>
      <c r="H2757" s="12" t="s">
        <v>285</v>
      </c>
      <c r="I2757" s="12" t="s">
        <v>176</v>
      </c>
      <c r="J2757" s="12" t="s">
        <v>177</v>
      </c>
      <c r="K2757" s="12" t="s">
        <v>25</v>
      </c>
      <c r="L2757" s="14">
        <v>3</v>
      </c>
      <c r="M2757" s="14">
        <v>22000</v>
      </c>
      <c r="N2757" s="15">
        <v>0.05</v>
      </c>
      <c r="O2757" s="14">
        <v>62700</v>
      </c>
      <c r="P2757" s="14">
        <v>49500</v>
      </c>
      <c r="Q2757" s="5">
        <f>Table1[[#This Row],[Sales]]-Table1[[#This Row],[Cost]]</f>
        <v>13200</v>
      </c>
      <c r="R2757" s="12" t="s">
        <v>17</v>
      </c>
      <c r="S2757" s="12" t="s">
        <v>10</v>
      </c>
      <c r="T2757" s="12" t="s">
        <v>11</v>
      </c>
      <c r="U2757" s="12" t="s">
        <v>12</v>
      </c>
      <c r="V2757" s="6">
        <f>Table1[[#This Row],[Profit]]/Table1[[#This Row],[Sales]]</f>
        <v>0.21052631578947367</v>
      </c>
      <c r="W2757" s="12">
        <f>[1]!Table1[[#This Row],[Sales]]-[1]!Table1[[#This Row],[Cost]]-[1]!Table1[[#This Row],[Profit]]</f>
        <v>0</v>
      </c>
      <c r="X2757" s="12">
        <f>[1]!Table1[[#This Row],[Quantity]]*[1]!Table1[[#This Row],[Unit_Price]]</f>
        <v>66000</v>
      </c>
      <c r="Y2757" s="16">
        <f>[1]!Table1[[#This Row],[Gross_Sales]]*[1]!Table1[[#This Row],[Discount]]</f>
        <v>3300</v>
      </c>
      <c r="Z2757" s="17">
        <f>[1]!Table1[[#This Row],[Gross_Sales]]*[1]!Table1[[#This Row],[Discount_amount]]</f>
        <v>217800000</v>
      </c>
      <c r="AA2757" s="15">
        <f>IFERROR([1]!Table1[[#This Row],[Profit]]/[1]!Table1[[#This Row],[Sales]],0)</f>
        <v>0.21052631578947367</v>
      </c>
      <c r="AB2757" s="12">
        <f>YEAR([1]!Table1[[#This Row],[Order_Date]])</f>
        <v>2024</v>
      </c>
      <c r="AC2757" s="12">
        <f>MONTH([1]!Table1[[#This Row],[Order_Date]])</f>
        <v>5</v>
      </c>
      <c r="AD2757" s="12" t="str">
        <f t="shared" si="129"/>
        <v>May</v>
      </c>
      <c r="AE2757" s="12" t="str">
        <f t="shared" si="130"/>
        <v>Q2</v>
      </c>
      <c r="AF2757" s="12" t="str">
        <f t="shared" si="131"/>
        <v>2024-May</v>
      </c>
      <c r="AG2757" s="12">
        <f>COUNTIF(C:C,Table1[[#This Row],[Customer_ID]])</f>
        <v>6</v>
      </c>
      <c r="AH2757" s="18" t="e">
        <f>IF([1]!Table1[[#This Row],[Customer_order_count]] &gt;= 10,"FREQUENT",IF([1]!Table1[[#This Row],[Customer_order_count]] &lt;= 10,"REGULAR","OCASSIONAL"))</f>
        <v>#REF!</v>
      </c>
    </row>
    <row r="2758" spans="1:34" x14ac:dyDescent="0.25">
      <c r="A2758" s="1" t="s">
        <v>3613</v>
      </c>
      <c r="B2758" s="2">
        <v>45573</v>
      </c>
      <c r="C2758" s="3" t="s">
        <v>912</v>
      </c>
      <c r="D2758" s="4" t="s">
        <v>913</v>
      </c>
      <c r="E2758" s="4" t="s">
        <v>3</v>
      </c>
      <c r="F2758" s="5">
        <v>37</v>
      </c>
      <c r="G2758" s="3" t="s">
        <v>339</v>
      </c>
      <c r="H2758" s="3" t="s">
        <v>285</v>
      </c>
      <c r="I2758" s="3" t="s">
        <v>264</v>
      </c>
      <c r="J2758" s="3" t="s">
        <v>265</v>
      </c>
      <c r="K2758" s="3" t="s">
        <v>46</v>
      </c>
      <c r="L2758" s="5">
        <v>2</v>
      </c>
      <c r="M2758" s="5">
        <v>800</v>
      </c>
      <c r="N2758" s="6">
        <v>0.15</v>
      </c>
      <c r="O2758" s="5">
        <v>1360</v>
      </c>
      <c r="P2758" s="5">
        <v>1000</v>
      </c>
      <c r="Q2758" s="5">
        <f>Table1[[#This Row],[Sales]]-Table1[[#This Row],[Cost]]</f>
        <v>360</v>
      </c>
      <c r="R2758" s="3" t="s">
        <v>98</v>
      </c>
      <c r="S2758" s="3" t="s">
        <v>10</v>
      </c>
      <c r="T2758" s="3" t="s">
        <v>40</v>
      </c>
      <c r="U2758" s="3" t="s">
        <v>27</v>
      </c>
      <c r="V2758" s="6">
        <f>Table1[[#This Row],[Profit]]/Table1[[#This Row],[Sales]]</f>
        <v>0.26470588235294118</v>
      </c>
      <c r="W2758" s="3">
        <f>[1]!Table1[[#This Row],[Sales]]-[1]!Table1[[#This Row],[Cost]]-[1]!Table1[[#This Row],[Profit]]</f>
        <v>0</v>
      </c>
      <c r="X2758" s="3">
        <f>[1]!Table1[[#This Row],[Quantity]]*[1]!Table1[[#This Row],[Unit_Price]]</f>
        <v>1600</v>
      </c>
      <c r="Y2758" s="7">
        <f>[1]!Table1[[#This Row],[Gross_Sales]]*[1]!Table1[[#This Row],[Discount]]</f>
        <v>240</v>
      </c>
      <c r="Z2758" s="8">
        <f>[1]!Table1[[#This Row],[Gross_Sales]]*[1]!Table1[[#This Row],[Discount_amount]]</f>
        <v>384000</v>
      </c>
      <c r="AA2758" s="6">
        <f>IFERROR([1]!Table1[[#This Row],[Profit]]/[1]!Table1[[#This Row],[Sales]],0)</f>
        <v>0.26470588235294118</v>
      </c>
      <c r="AB2758" s="3">
        <f>YEAR([1]!Table1[[#This Row],[Order_Date]])</f>
        <v>2024</v>
      </c>
      <c r="AC2758" s="3">
        <f>MONTH([1]!Table1[[#This Row],[Order_Date]])</f>
        <v>10</v>
      </c>
      <c r="AD2758" s="3" t="str">
        <f t="shared" si="129"/>
        <v>Oct</v>
      </c>
      <c r="AE2758" s="3" t="str">
        <f t="shared" si="130"/>
        <v>Q4</v>
      </c>
      <c r="AF2758" s="3" t="str">
        <f t="shared" si="131"/>
        <v>2024-Oct</v>
      </c>
      <c r="AG2758" s="3">
        <f>COUNTIF(C:C,Table1[[#This Row],[Customer_ID]])</f>
        <v>16</v>
      </c>
      <c r="AH2758" s="9" t="e">
        <f>IF([1]!Table1[[#This Row],[Customer_order_count]] &gt;= 10,"FREQUENT",IF([1]!Table1[[#This Row],[Customer_order_count]] &lt;= 10,"REGULAR","OCASSIONAL"))</f>
        <v>#REF!</v>
      </c>
    </row>
    <row r="2759" spans="1:34" x14ac:dyDescent="0.25">
      <c r="A2759" s="10" t="s">
        <v>3614</v>
      </c>
      <c r="B2759" s="11">
        <v>45541</v>
      </c>
      <c r="C2759" s="12" t="s">
        <v>348</v>
      </c>
      <c r="D2759" s="13" t="s">
        <v>349</v>
      </c>
      <c r="E2759" s="13" t="s">
        <v>16</v>
      </c>
      <c r="F2759" s="14">
        <v>59</v>
      </c>
      <c r="G2759" s="12" t="s">
        <v>263</v>
      </c>
      <c r="H2759" s="12" t="s">
        <v>5</v>
      </c>
      <c r="I2759" s="12" t="s">
        <v>105</v>
      </c>
      <c r="J2759" s="12" t="s">
        <v>106</v>
      </c>
      <c r="K2759" s="12" t="s">
        <v>76</v>
      </c>
      <c r="L2759" s="14">
        <v>4</v>
      </c>
      <c r="M2759" s="14">
        <v>450</v>
      </c>
      <c r="N2759" s="15">
        <v>0.1</v>
      </c>
      <c r="O2759" s="14">
        <v>1620</v>
      </c>
      <c r="P2759" s="14">
        <v>1320</v>
      </c>
      <c r="Q2759" s="5">
        <f>Table1[[#This Row],[Sales]]-Table1[[#This Row],[Cost]]</f>
        <v>300</v>
      </c>
      <c r="R2759" s="12" t="s">
        <v>17</v>
      </c>
      <c r="S2759" s="12" t="s">
        <v>10</v>
      </c>
      <c r="T2759" s="12" t="s">
        <v>33</v>
      </c>
      <c r="U2759" s="12" t="s">
        <v>12</v>
      </c>
      <c r="V2759" s="6">
        <f>Table1[[#This Row],[Profit]]/Table1[[#This Row],[Sales]]</f>
        <v>0.18518518518518517</v>
      </c>
      <c r="W2759" s="12">
        <f>[1]!Table1[[#This Row],[Sales]]-[1]!Table1[[#This Row],[Cost]]-[1]!Table1[[#This Row],[Profit]]</f>
        <v>0</v>
      </c>
      <c r="X2759" s="12">
        <f>[1]!Table1[[#This Row],[Quantity]]*[1]!Table1[[#This Row],[Unit_Price]]</f>
        <v>1800</v>
      </c>
      <c r="Y2759" s="16">
        <f>[1]!Table1[[#This Row],[Gross_Sales]]*[1]!Table1[[#This Row],[Discount]]</f>
        <v>180</v>
      </c>
      <c r="Z2759" s="17">
        <f>[1]!Table1[[#This Row],[Gross_Sales]]*[1]!Table1[[#This Row],[Discount_amount]]</f>
        <v>324000</v>
      </c>
      <c r="AA2759" s="15">
        <f>IFERROR([1]!Table1[[#This Row],[Profit]]/[1]!Table1[[#This Row],[Sales]],0)</f>
        <v>0.18518518518518517</v>
      </c>
      <c r="AB2759" s="12">
        <f>YEAR([1]!Table1[[#This Row],[Order_Date]])</f>
        <v>2024</v>
      </c>
      <c r="AC2759" s="12">
        <f>MONTH([1]!Table1[[#This Row],[Order_Date]])</f>
        <v>9</v>
      </c>
      <c r="AD2759" s="12" t="str">
        <f t="shared" si="129"/>
        <v>Sep</v>
      </c>
      <c r="AE2759" s="12" t="str">
        <f t="shared" si="130"/>
        <v>Q3</v>
      </c>
      <c r="AF2759" s="12" t="str">
        <f t="shared" si="131"/>
        <v>2024-Sep</v>
      </c>
      <c r="AG2759" s="12">
        <f>COUNTIF(C:C,Table1[[#This Row],[Customer_ID]])</f>
        <v>14</v>
      </c>
      <c r="AH2759" s="18" t="e">
        <f>IF([1]!Table1[[#This Row],[Customer_order_count]] &gt;= 10,"FREQUENT",IF([1]!Table1[[#This Row],[Customer_order_count]] &lt;= 10,"REGULAR","OCASSIONAL"))</f>
        <v>#REF!</v>
      </c>
    </row>
    <row r="2760" spans="1:34" x14ac:dyDescent="0.25">
      <c r="A2760" s="1" t="s">
        <v>3615</v>
      </c>
      <c r="B2760" s="2">
        <v>45626</v>
      </c>
      <c r="C2760" s="3" t="s">
        <v>608</v>
      </c>
      <c r="D2760" s="4" t="s">
        <v>609</v>
      </c>
      <c r="E2760" s="4" t="s">
        <v>16</v>
      </c>
      <c r="F2760" s="5">
        <v>52</v>
      </c>
      <c r="G2760" s="3" t="s">
        <v>312</v>
      </c>
      <c r="H2760" s="3" t="s">
        <v>276</v>
      </c>
      <c r="I2760" s="3" t="s">
        <v>264</v>
      </c>
      <c r="J2760" s="3" t="s">
        <v>265</v>
      </c>
      <c r="K2760" s="3" t="s">
        <v>46</v>
      </c>
      <c r="L2760" s="5">
        <v>2</v>
      </c>
      <c r="M2760" s="5">
        <v>800</v>
      </c>
      <c r="N2760" s="6">
        <v>0.05</v>
      </c>
      <c r="O2760" s="5">
        <v>1520</v>
      </c>
      <c r="P2760" s="5">
        <v>1000</v>
      </c>
      <c r="Q2760" s="5">
        <f>Table1[[#This Row],[Sales]]-Table1[[#This Row],[Cost]]</f>
        <v>520</v>
      </c>
      <c r="R2760" s="3" t="s">
        <v>26</v>
      </c>
      <c r="S2760" s="3" t="s">
        <v>10</v>
      </c>
      <c r="T2760" s="3" t="s">
        <v>40</v>
      </c>
      <c r="U2760" s="3" t="s">
        <v>27</v>
      </c>
      <c r="V2760" s="6">
        <f>Table1[[#This Row],[Profit]]/Table1[[#This Row],[Sales]]</f>
        <v>0.34210526315789475</v>
      </c>
      <c r="W2760" s="3">
        <f>[1]!Table1[[#This Row],[Sales]]-[1]!Table1[[#This Row],[Cost]]-[1]!Table1[[#This Row],[Profit]]</f>
        <v>0</v>
      </c>
      <c r="X2760" s="3">
        <f>[1]!Table1[[#This Row],[Quantity]]*[1]!Table1[[#This Row],[Unit_Price]]</f>
        <v>1600</v>
      </c>
      <c r="Y2760" s="7">
        <f>[1]!Table1[[#This Row],[Gross_Sales]]*[1]!Table1[[#This Row],[Discount]]</f>
        <v>80</v>
      </c>
      <c r="Z2760" s="8">
        <f>[1]!Table1[[#This Row],[Gross_Sales]]*[1]!Table1[[#This Row],[Discount_amount]]</f>
        <v>128000</v>
      </c>
      <c r="AA2760" s="6">
        <f>IFERROR([1]!Table1[[#This Row],[Profit]]/[1]!Table1[[#This Row],[Sales]],0)</f>
        <v>0.34210526315789475</v>
      </c>
      <c r="AB2760" s="3">
        <f>YEAR([1]!Table1[[#This Row],[Order_Date]])</f>
        <v>2024</v>
      </c>
      <c r="AC2760" s="3">
        <f>MONTH([1]!Table1[[#This Row],[Order_Date]])</f>
        <v>11</v>
      </c>
      <c r="AD2760" s="3" t="str">
        <f t="shared" si="129"/>
        <v>Nov</v>
      </c>
      <c r="AE2760" s="3" t="str">
        <f t="shared" si="130"/>
        <v>Q4</v>
      </c>
      <c r="AF2760" s="3" t="str">
        <f t="shared" si="131"/>
        <v>2024-Nov</v>
      </c>
      <c r="AG2760" s="3">
        <f>COUNTIF(C:C,Table1[[#This Row],[Customer_ID]])</f>
        <v>20</v>
      </c>
      <c r="AH2760" s="9" t="e">
        <f>IF([1]!Table1[[#This Row],[Customer_order_count]] &gt;= 10,"FREQUENT",IF([1]!Table1[[#This Row],[Customer_order_count]] &lt;= 10,"REGULAR","OCASSIONAL"))</f>
        <v>#REF!</v>
      </c>
    </row>
    <row r="2761" spans="1:34" x14ac:dyDescent="0.25">
      <c r="A2761" s="10" t="s">
        <v>3616</v>
      </c>
      <c r="B2761" s="11">
        <v>45945</v>
      </c>
      <c r="C2761" s="12" t="s">
        <v>747</v>
      </c>
      <c r="D2761" s="12" t="s">
        <v>748</v>
      </c>
      <c r="E2761" s="12" t="s">
        <v>16</v>
      </c>
      <c r="F2761" s="12">
        <v>54</v>
      </c>
      <c r="G2761" s="12" t="s">
        <v>407</v>
      </c>
      <c r="H2761" s="12" t="s">
        <v>285</v>
      </c>
      <c r="I2761" s="12" t="s">
        <v>31</v>
      </c>
      <c r="J2761" s="12" t="s">
        <v>32</v>
      </c>
      <c r="K2761" s="12" t="s">
        <v>25</v>
      </c>
      <c r="L2761" s="12">
        <v>1</v>
      </c>
      <c r="M2761" s="12">
        <v>5000</v>
      </c>
      <c r="N2761" s="12">
        <v>0.1</v>
      </c>
      <c r="O2761" s="12">
        <v>4500</v>
      </c>
      <c r="P2761" s="12">
        <v>3500</v>
      </c>
      <c r="Q2761" s="5">
        <f>Table1[[#This Row],[Sales]]-Table1[[#This Row],[Cost]]</f>
        <v>1000</v>
      </c>
      <c r="R2761" s="12" t="s">
        <v>26</v>
      </c>
      <c r="S2761" s="12" t="s">
        <v>287</v>
      </c>
      <c r="T2761" s="12" t="s">
        <v>40</v>
      </c>
      <c r="U2761" s="12" t="s">
        <v>27</v>
      </c>
      <c r="V2761" s="6">
        <f>Table1[[#This Row],[Profit]]/Table1[[#This Row],[Sales]]</f>
        <v>0.22222222222222221</v>
      </c>
      <c r="W2761" s="12">
        <f>[1]!Table1[[#This Row],[Sales]]-[1]!Table1[[#This Row],[Cost]]-[1]!Table1[[#This Row],[Profit]]</f>
        <v>-7000</v>
      </c>
      <c r="X2761" s="12">
        <f>[1]!Table1[[#This Row],[Quantity]]*[1]!Table1[[#This Row],[Unit_Price]]</f>
        <v>5000</v>
      </c>
      <c r="Y2761" s="12">
        <f>[1]!Table1[[#This Row],[Gross_Sales]]*[1]!Table1[[#This Row],[Discount]]</f>
        <v>500</v>
      </c>
      <c r="Z2761" s="12">
        <f>[1]!Table1[[#This Row],[Gross_Sales]]*[1]!Table1[[#This Row],[Discount_amount]]</f>
        <v>2500000</v>
      </c>
      <c r="AA2761" s="12">
        <f>IFERROR([1]!Table1[[#This Row],[Profit]]/[1]!Table1[[#This Row],[Sales]],0)</f>
        <v>0.22222222222222221</v>
      </c>
      <c r="AB2761" s="12">
        <f>YEAR([1]!Table1[[#This Row],[Order_Date]])</f>
        <v>2025</v>
      </c>
      <c r="AC2761" s="12">
        <f>MONTH([1]!Table1[[#This Row],[Order_Date]])</f>
        <v>10</v>
      </c>
      <c r="AD2761" s="12" t="str">
        <f t="shared" si="129"/>
        <v>Oct</v>
      </c>
      <c r="AE2761" s="12" t="str">
        <f t="shared" si="130"/>
        <v>Q4</v>
      </c>
      <c r="AF2761" s="12" t="str">
        <f t="shared" si="131"/>
        <v>2025-Oct</v>
      </c>
      <c r="AG2761" s="12">
        <f>COUNTIF(C:C,Table1[[#This Row],[Customer_ID]])</f>
        <v>14</v>
      </c>
      <c r="AH2761" s="18" t="e">
        <f>IF([1]!Table1[[#This Row],[Customer_order_count]] &gt;= 10,"FREQUENT",IF([1]!Table1[[#This Row],[Customer_order_count]] &lt;= 10,"REGULAR","OCASSIONAL"))</f>
        <v>#REF!</v>
      </c>
    </row>
    <row r="2762" spans="1:34" x14ac:dyDescent="0.25">
      <c r="A2762" s="1" t="s">
        <v>3617</v>
      </c>
      <c r="B2762" s="2">
        <v>45372</v>
      </c>
      <c r="C2762" s="3" t="s">
        <v>1650</v>
      </c>
      <c r="D2762" s="4" t="s">
        <v>1254</v>
      </c>
      <c r="E2762" s="4" t="s">
        <v>3</v>
      </c>
      <c r="F2762" s="5">
        <v>37</v>
      </c>
      <c r="G2762" s="3" t="s">
        <v>263</v>
      </c>
      <c r="H2762" s="3" t="s">
        <v>5</v>
      </c>
      <c r="I2762" s="3" t="s">
        <v>68</v>
      </c>
      <c r="J2762" s="3" t="s">
        <v>69</v>
      </c>
      <c r="K2762" s="3" t="s">
        <v>39</v>
      </c>
      <c r="L2762" s="5">
        <v>2</v>
      </c>
      <c r="M2762" s="5">
        <v>3500</v>
      </c>
      <c r="N2762" s="6">
        <v>0.1</v>
      </c>
      <c r="O2762" s="5">
        <v>6300</v>
      </c>
      <c r="P2762" s="5">
        <v>4600</v>
      </c>
      <c r="Q2762" s="5">
        <f>Table1[[#This Row],[Sales]]-Table1[[#This Row],[Cost]]</f>
        <v>1700</v>
      </c>
      <c r="R2762" s="3" t="s">
        <v>77</v>
      </c>
      <c r="S2762" s="3" t="s">
        <v>10</v>
      </c>
      <c r="T2762" s="3" t="s">
        <v>18</v>
      </c>
      <c r="U2762" s="3" t="s">
        <v>27</v>
      </c>
      <c r="V2762" s="6">
        <f>Table1[[#This Row],[Profit]]/Table1[[#This Row],[Sales]]</f>
        <v>0.26984126984126983</v>
      </c>
      <c r="W2762" s="3">
        <f>[1]!Table1[[#This Row],[Sales]]-[1]!Table1[[#This Row],[Cost]]-[1]!Table1[[#This Row],[Profit]]</f>
        <v>0</v>
      </c>
      <c r="X2762" s="3">
        <f>[1]!Table1[[#This Row],[Quantity]]*[1]!Table1[[#This Row],[Unit_Price]]</f>
        <v>7000</v>
      </c>
      <c r="Y2762" s="7">
        <f>[1]!Table1[[#This Row],[Gross_Sales]]*[1]!Table1[[#This Row],[Discount]]</f>
        <v>700</v>
      </c>
      <c r="Z2762" s="8">
        <f>[1]!Table1[[#This Row],[Gross_Sales]]*[1]!Table1[[#This Row],[Discount_amount]]</f>
        <v>4900000</v>
      </c>
      <c r="AA2762" s="6">
        <f>IFERROR([1]!Table1[[#This Row],[Profit]]/[1]!Table1[[#This Row],[Sales]],0)</f>
        <v>0.26984126984126983</v>
      </c>
      <c r="AB2762" s="3">
        <f>YEAR([1]!Table1[[#This Row],[Order_Date]])</f>
        <v>2024</v>
      </c>
      <c r="AC2762" s="3">
        <f>MONTH([1]!Table1[[#This Row],[Order_Date]])</f>
        <v>3</v>
      </c>
      <c r="AD2762" s="3" t="str">
        <f t="shared" si="129"/>
        <v>Mar</v>
      </c>
      <c r="AE2762" s="3" t="str">
        <f t="shared" si="130"/>
        <v>Q1</v>
      </c>
      <c r="AF2762" s="3" t="str">
        <f t="shared" si="131"/>
        <v>2024-Mar</v>
      </c>
      <c r="AG2762" s="3">
        <f>COUNTIF(C:C,Table1[[#This Row],[Customer_ID]])</f>
        <v>7</v>
      </c>
      <c r="AH2762" s="9" t="e">
        <f>IF([1]!Table1[[#This Row],[Customer_order_count]] &gt;= 10,"FREQUENT",IF([1]!Table1[[#This Row],[Customer_order_count]] &lt;= 10,"REGULAR","OCASSIONAL"))</f>
        <v>#REF!</v>
      </c>
    </row>
    <row r="2763" spans="1:34" x14ac:dyDescent="0.25">
      <c r="A2763" s="10" t="s">
        <v>3618</v>
      </c>
      <c r="B2763" s="11">
        <v>45724</v>
      </c>
      <c r="C2763" s="12" t="s">
        <v>368</v>
      </c>
      <c r="D2763" s="12" t="s">
        <v>369</v>
      </c>
      <c r="E2763" s="12" t="s">
        <v>3</v>
      </c>
      <c r="F2763" s="12">
        <v>39</v>
      </c>
      <c r="G2763" s="12" t="s">
        <v>290</v>
      </c>
      <c r="H2763" s="12" t="s">
        <v>276</v>
      </c>
      <c r="I2763" s="12" t="s">
        <v>95</v>
      </c>
      <c r="J2763" s="12" t="s">
        <v>96</v>
      </c>
      <c r="K2763" s="12" t="s">
        <v>46</v>
      </c>
      <c r="L2763" s="12">
        <v>2</v>
      </c>
      <c r="M2763" s="12">
        <v>600</v>
      </c>
      <c r="N2763" s="12">
        <v>0.05</v>
      </c>
      <c r="O2763" s="12">
        <v>1140</v>
      </c>
      <c r="P2763" s="12">
        <v>760</v>
      </c>
      <c r="Q2763" s="5">
        <f>Table1[[#This Row],[Sales]]-Table1[[#This Row],[Cost]]</f>
        <v>380</v>
      </c>
      <c r="R2763" s="12" t="s">
        <v>26</v>
      </c>
      <c r="S2763" s="12" t="s">
        <v>287</v>
      </c>
      <c r="T2763" s="12" t="s">
        <v>18</v>
      </c>
      <c r="U2763" s="12" t="s">
        <v>12</v>
      </c>
      <c r="V2763" s="6">
        <f>Table1[[#This Row],[Profit]]/Table1[[#This Row],[Sales]]</f>
        <v>0.33333333333333331</v>
      </c>
      <c r="W2763" s="12">
        <f>[1]!Table1[[#This Row],[Sales]]-[1]!Table1[[#This Row],[Cost]]-[1]!Table1[[#This Row],[Profit]]</f>
        <v>-1520</v>
      </c>
      <c r="X2763" s="12">
        <f>[1]!Table1[[#This Row],[Quantity]]*[1]!Table1[[#This Row],[Unit_Price]]</f>
        <v>1200</v>
      </c>
      <c r="Y2763" s="12">
        <f>[1]!Table1[[#This Row],[Gross_Sales]]*[1]!Table1[[#This Row],[Discount]]</f>
        <v>60</v>
      </c>
      <c r="Z2763" s="12">
        <f>[1]!Table1[[#This Row],[Gross_Sales]]*[1]!Table1[[#This Row],[Discount_amount]]</f>
        <v>72000</v>
      </c>
      <c r="AA2763" s="12">
        <f>IFERROR([1]!Table1[[#This Row],[Profit]]/[1]!Table1[[#This Row],[Sales]],0)</f>
        <v>0.33333333333333331</v>
      </c>
      <c r="AB2763" s="12">
        <f>YEAR([1]!Table1[[#This Row],[Order_Date]])</f>
        <v>2025</v>
      </c>
      <c r="AC2763" s="12">
        <f>MONTH([1]!Table1[[#This Row],[Order_Date]])</f>
        <v>3</v>
      </c>
      <c r="AD2763" s="12" t="str">
        <f t="shared" si="129"/>
        <v>Mar</v>
      </c>
      <c r="AE2763" s="12" t="str">
        <f t="shared" si="130"/>
        <v>Q1</v>
      </c>
      <c r="AF2763" s="12" t="str">
        <f t="shared" si="131"/>
        <v>2025-Mar</v>
      </c>
      <c r="AG2763" s="12">
        <f>COUNTIF(C:C,Table1[[#This Row],[Customer_ID]])</f>
        <v>9</v>
      </c>
      <c r="AH2763" s="18" t="e">
        <f>IF([1]!Table1[[#This Row],[Customer_order_count]] &gt;= 10,"FREQUENT",IF([1]!Table1[[#This Row],[Customer_order_count]] &lt;= 10,"REGULAR","OCASSIONAL"))</f>
        <v>#REF!</v>
      </c>
    </row>
    <row r="2764" spans="1:34" x14ac:dyDescent="0.25">
      <c r="A2764" s="1" t="s">
        <v>3619</v>
      </c>
      <c r="B2764" s="2">
        <v>45555</v>
      </c>
      <c r="C2764" s="3" t="s">
        <v>1163</v>
      </c>
      <c r="D2764" s="4" t="s">
        <v>557</v>
      </c>
      <c r="E2764" s="4" t="s">
        <v>3</v>
      </c>
      <c r="F2764" s="5">
        <v>52</v>
      </c>
      <c r="G2764" s="3" t="s">
        <v>295</v>
      </c>
      <c r="H2764" s="3" t="s">
        <v>270</v>
      </c>
      <c r="I2764" s="3" t="s">
        <v>51</v>
      </c>
      <c r="J2764" s="3" t="s">
        <v>52</v>
      </c>
      <c r="K2764" s="3" t="s">
        <v>8</v>
      </c>
      <c r="L2764" s="5">
        <v>3</v>
      </c>
      <c r="M2764" s="5">
        <v>4500</v>
      </c>
      <c r="N2764" s="6">
        <v>0</v>
      </c>
      <c r="O2764" s="5">
        <v>13500</v>
      </c>
      <c r="P2764" s="5">
        <v>9600</v>
      </c>
      <c r="Q2764" s="5">
        <f>Table1[[#This Row],[Sales]]-Table1[[#This Row],[Cost]]</f>
        <v>3900</v>
      </c>
      <c r="R2764" s="3" t="s">
        <v>9</v>
      </c>
      <c r="S2764" s="3" t="s">
        <v>10</v>
      </c>
      <c r="T2764" s="3" t="s">
        <v>33</v>
      </c>
      <c r="U2764" s="3" t="s">
        <v>27</v>
      </c>
      <c r="V2764" s="6">
        <f>Table1[[#This Row],[Profit]]/Table1[[#This Row],[Sales]]</f>
        <v>0.28888888888888886</v>
      </c>
      <c r="W2764" s="3">
        <f>[1]!Table1[[#This Row],[Sales]]-[1]!Table1[[#This Row],[Cost]]-[1]!Table1[[#This Row],[Profit]]</f>
        <v>0</v>
      </c>
      <c r="X2764" s="3">
        <f>[1]!Table1[[#This Row],[Quantity]]*[1]!Table1[[#This Row],[Unit_Price]]</f>
        <v>13500</v>
      </c>
      <c r="Y2764" s="7">
        <f>[1]!Table1[[#This Row],[Gross_Sales]]*[1]!Table1[[#This Row],[Discount]]</f>
        <v>0</v>
      </c>
      <c r="Z2764" s="8">
        <f>[1]!Table1[[#This Row],[Gross_Sales]]*[1]!Table1[[#This Row],[Discount_amount]]</f>
        <v>0</v>
      </c>
      <c r="AA2764" s="6">
        <f>IFERROR([1]!Table1[[#This Row],[Profit]]/[1]!Table1[[#This Row],[Sales]],0)</f>
        <v>0.28888888888888886</v>
      </c>
      <c r="AB2764" s="3">
        <f>YEAR([1]!Table1[[#This Row],[Order_Date]])</f>
        <v>2024</v>
      </c>
      <c r="AC2764" s="3">
        <f>MONTH([1]!Table1[[#This Row],[Order_Date]])</f>
        <v>9</v>
      </c>
      <c r="AD2764" s="3" t="str">
        <f t="shared" si="129"/>
        <v>Sep</v>
      </c>
      <c r="AE2764" s="3" t="str">
        <f t="shared" si="130"/>
        <v>Q3</v>
      </c>
      <c r="AF2764" s="3" t="str">
        <f t="shared" si="131"/>
        <v>2024-Sep</v>
      </c>
      <c r="AG2764" s="3">
        <f>COUNTIF(C:C,Table1[[#This Row],[Customer_ID]])</f>
        <v>15</v>
      </c>
      <c r="AH2764" s="9" t="e">
        <f>IF([1]!Table1[[#This Row],[Customer_order_count]] &gt;= 10,"FREQUENT",IF([1]!Table1[[#This Row],[Customer_order_count]] &lt;= 10,"REGULAR","OCASSIONAL"))</f>
        <v>#REF!</v>
      </c>
    </row>
    <row r="2765" spans="1:34" x14ac:dyDescent="0.25">
      <c r="A2765" s="10" t="s">
        <v>3620</v>
      </c>
      <c r="B2765" s="11">
        <v>45735</v>
      </c>
      <c r="C2765" s="12" t="s">
        <v>829</v>
      </c>
      <c r="D2765" s="13" t="s">
        <v>830</v>
      </c>
      <c r="E2765" s="13" t="s">
        <v>3</v>
      </c>
      <c r="F2765" s="14">
        <v>42</v>
      </c>
      <c r="G2765" s="12" t="s">
        <v>295</v>
      </c>
      <c r="H2765" s="12" t="s">
        <v>270</v>
      </c>
      <c r="I2765" s="12" t="s">
        <v>31</v>
      </c>
      <c r="J2765" s="12" t="s">
        <v>32</v>
      </c>
      <c r="K2765" s="12" t="s">
        <v>25</v>
      </c>
      <c r="L2765" s="14">
        <v>2</v>
      </c>
      <c r="M2765" s="14">
        <v>5000</v>
      </c>
      <c r="N2765" s="15">
        <v>0.1</v>
      </c>
      <c r="O2765" s="14">
        <v>9000</v>
      </c>
      <c r="P2765" s="14">
        <v>7000</v>
      </c>
      <c r="Q2765" s="5">
        <f>Table1[[#This Row],[Sales]]-Table1[[#This Row],[Cost]]</f>
        <v>2000</v>
      </c>
      <c r="R2765" s="12" t="s">
        <v>9</v>
      </c>
      <c r="S2765" s="12" t="s">
        <v>10</v>
      </c>
      <c r="T2765" s="12" t="s">
        <v>18</v>
      </c>
      <c r="U2765" s="12" t="s">
        <v>27</v>
      </c>
      <c r="V2765" s="6">
        <f>Table1[[#This Row],[Profit]]/Table1[[#This Row],[Sales]]</f>
        <v>0.22222222222222221</v>
      </c>
      <c r="W2765" s="12">
        <f>[1]!Table1[[#This Row],[Sales]]-[1]!Table1[[#This Row],[Cost]]-[1]!Table1[[#This Row],[Profit]]</f>
        <v>0</v>
      </c>
      <c r="X2765" s="12">
        <f>[1]!Table1[[#This Row],[Quantity]]*[1]!Table1[[#This Row],[Unit_Price]]</f>
        <v>10000</v>
      </c>
      <c r="Y2765" s="16">
        <f>[1]!Table1[[#This Row],[Gross_Sales]]*[1]!Table1[[#This Row],[Discount]]</f>
        <v>1000</v>
      </c>
      <c r="Z2765" s="17">
        <f>[1]!Table1[[#This Row],[Gross_Sales]]*[1]!Table1[[#This Row],[Discount_amount]]</f>
        <v>10000000</v>
      </c>
      <c r="AA2765" s="15">
        <f>IFERROR([1]!Table1[[#This Row],[Profit]]/[1]!Table1[[#This Row],[Sales]],0)</f>
        <v>0.22222222222222221</v>
      </c>
      <c r="AB2765" s="12">
        <f>YEAR([1]!Table1[[#This Row],[Order_Date]])</f>
        <v>2025</v>
      </c>
      <c r="AC2765" s="12">
        <f>MONTH([1]!Table1[[#This Row],[Order_Date]])</f>
        <v>3</v>
      </c>
      <c r="AD2765" s="12" t="str">
        <f t="shared" si="129"/>
        <v>Mar</v>
      </c>
      <c r="AE2765" s="12" t="str">
        <f t="shared" si="130"/>
        <v>Q1</v>
      </c>
      <c r="AF2765" s="12" t="str">
        <f t="shared" si="131"/>
        <v>2025-Mar</v>
      </c>
      <c r="AG2765" s="12">
        <f>COUNTIF(C:C,Table1[[#This Row],[Customer_ID]])</f>
        <v>11</v>
      </c>
      <c r="AH2765" s="18" t="e">
        <f>IF([1]!Table1[[#This Row],[Customer_order_count]] &gt;= 10,"FREQUENT",IF([1]!Table1[[#This Row],[Customer_order_count]] &lt;= 10,"REGULAR","OCASSIONAL"))</f>
        <v>#REF!</v>
      </c>
    </row>
    <row r="2766" spans="1:34" x14ac:dyDescent="0.25">
      <c r="A2766" s="1" t="s">
        <v>3621</v>
      </c>
      <c r="B2766" s="2">
        <v>45602</v>
      </c>
      <c r="C2766" s="3" t="s">
        <v>707</v>
      </c>
      <c r="D2766" s="4" t="s">
        <v>708</v>
      </c>
      <c r="E2766" s="4" t="s">
        <v>3</v>
      </c>
      <c r="F2766" s="5">
        <v>26</v>
      </c>
      <c r="G2766" s="3" t="s">
        <v>295</v>
      </c>
      <c r="H2766" s="3" t="s">
        <v>270</v>
      </c>
      <c r="I2766" s="3" t="s">
        <v>56</v>
      </c>
      <c r="J2766" s="3" t="s">
        <v>57</v>
      </c>
      <c r="K2766" s="3" t="s">
        <v>58</v>
      </c>
      <c r="L2766" s="5">
        <v>1</v>
      </c>
      <c r="M2766" s="5">
        <v>1200</v>
      </c>
      <c r="N2766" s="6">
        <v>0</v>
      </c>
      <c r="O2766" s="5">
        <v>1200</v>
      </c>
      <c r="P2766" s="5">
        <v>800</v>
      </c>
      <c r="Q2766" s="5">
        <f>Table1[[#This Row],[Sales]]-Table1[[#This Row],[Cost]]</f>
        <v>400</v>
      </c>
      <c r="R2766" s="3" t="s">
        <v>17</v>
      </c>
      <c r="S2766" s="3" t="s">
        <v>10</v>
      </c>
      <c r="T2766" s="3" t="s">
        <v>40</v>
      </c>
      <c r="U2766" s="3" t="s">
        <v>27</v>
      </c>
      <c r="V2766" s="6">
        <f>Table1[[#This Row],[Profit]]/Table1[[#This Row],[Sales]]</f>
        <v>0.33333333333333331</v>
      </c>
      <c r="W2766" s="3">
        <f>[1]!Table1[[#This Row],[Sales]]-[1]!Table1[[#This Row],[Cost]]-[1]!Table1[[#This Row],[Profit]]</f>
        <v>0</v>
      </c>
      <c r="X2766" s="3">
        <f>[1]!Table1[[#This Row],[Quantity]]*[1]!Table1[[#This Row],[Unit_Price]]</f>
        <v>1200</v>
      </c>
      <c r="Y2766" s="7">
        <f>[1]!Table1[[#This Row],[Gross_Sales]]*[1]!Table1[[#This Row],[Discount]]</f>
        <v>0</v>
      </c>
      <c r="Z2766" s="8">
        <f>[1]!Table1[[#This Row],[Gross_Sales]]*[1]!Table1[[#This Row],[Discount_amount]]</f>
        <v>0</v>
      </c>
      <c r="AA2766" s="6">
        <f>IFERROR([1]!Table1[[#This Row],[Profit]]/[1]!Table1[[#This Row],[Sales]],0)</f>
        <v>0.33333333333333331</v>
      </c>
      <c r="AB2766" s="3">
        <f>YEAR([1]!Table1[[#This Row],[Order_Date]])</f>
        <v>2024</v>
      </c>
      <c r="AC2766" s="3">
        <f>MONTH([1]!Table1[[#This Row],[Order_Date]])</f>
        <v>11</v>
      </c>
      <c r="AD2766" s="3" t="str">
        <f t="shared" si="129"/>
        <v>Nov</v>
      </c>
      <c r="AE2766" s="3" t="str">
        <f t="shared" si="130"/>
        <v>Q4</v>
      </c>
      <c r="AF2766" s="3" t="str">
        <f t="shared" si="131"/>
        <v>2024-Nov</v>
      </c>
      <c r="AG2766" s="3">
        <f>COUNTIF(C:C,Table1[[#This Row],[Customer_ID]])</f>
        <v>23</v>
      </c>
      <c r="AH2766" s="9" t="e">
        <f>IF([1]!Table1[[#This Row],[Customer_order_count]] &gt;= 10,"FREQUENT",IF([1]!Table1[[#This Row],[Customer_order_count]] &lt;= 10,"REGULAR","OCASSIONAL"))</f>
        <v>#REF!</v>
      </c>
    </row>
    <row r="2767" spans="1:34" x14ac:dyDescent="0.25">
      <c r="A2767" s="10" t="s">
        <v>3622</v>
      </c>
      <c r="B2767" s="11">
        <v>45541</v>
      </c>
      <c r="C2767" s="12" t="s">
        <v>365</v>
      </c>
      <c r="D2767" s="13" t="s">
        <v>366</v>
      </c>
      <c r="E2767" s="13" t="s">
        <v>16</v>
      </c>
      <c r="F2767" s="14">
        <v>56</v>
      </c>
      <c r="G2767" s="12" t="s">
        <v>295</v>
      </c>
      <c r="H2767" s="12" t="s">
        <v>270</v>
      </c>
      <c r="I2767" s="12" t="s">
        <v>109</v>
      </c>
      <c r="J2767" s="12" t="s">
        <v>110</v>
      </c>
      <c r="K2767" s="12" t="s">
        <v>8</v>
      </c>
      <c r="L2767" s="14">
        <v>2</v>
      </c>
      <c r="M2767" s="14">
        <v>4000</v>
      </c>
      <c r="N2767" s="15">
        <v>0.05</v>
      </c>
      <c r="O2767" s="14">
        <v>7600</v>
      </c>
      <c r="P2767" s="14">
        <v>5800</v>
      </c>
      <c r="Q2767" s="5">
        <f>Table1[[#This Row],[Sales]]-Table1[[#This Row],[Cost]]</f>
        <v>1800</v>
      </c>
      <c r="R2767" s="12" t="s">
        <v>9</v>
      </c>
      <c r="S2767" s="12" t="s">
        <v>10</v>
      </c>
      <c r="T2767" s="12" t="s">
        <v>33</v>
      </c>
      <c r="U2767" s="12" t="s">
        <v>27</v>
      </c>
      <c r="V2767" s="6">
        <f>Table1[[#This Row],[Profit]]/Table1[[#This Row],[Sales]]</f>
        <v>0.23684210526315788</v>
      </c>
      <c r="W2767" s="12">
        <f>[1]!Table1[[#This Row],[Sales]]-[1]!Table1[[#This Row],[Cost]]-[1]!Table1[[#This Row],[Profit]]</f>
        <v>0</v>
      </c>
      <c r="X2767" s="12">
        <f>[1]!Table1[[#This Row],[Quantity]]*[1]!Table1[[#This Row],[Unit_Price]]</f>
        <v>8000</v>
      </c>
      <c r="Y2767" s="16">
        <f>[1]!Table1[[#This Row],[Gross_Sales]]*[1]!Table1[[#This Row],[Discount]]</f>
        <v>400</v>
      </c>
      <c r="Z2767" s="17">
        <f>[1]!Table1[[#This Row],[Gross_Sales]]*[1]!Table1[[#This Row],[Discount_amount]]</f>
        <v>3200000</v>
      </c>
      <c r="AA2767" s="15">
        <f>IFERROR([1]!Table1[[#This Row],[Profit]]/[1]!Table1[[#This Row],[Sales]],0)</f>
        <v>0.23684210526315788</v>
      </c>
      <c r="AB2767" s="12">
        <f>YEAR([1]!Table1[[#This Row],[Order_Date]])</f>
        <v>2024</v>
      </c>
      <c r="AC2767" s="12">
        <f>MONTH([1]!Table1[[#This Row],[Order_Date]])</f>
        <v>9</v>
      </c>
      <c r="AD2767" s="12" t="str">
        <f t="shared" si="129"/>
        <v>Sep</v>
      </c>
      <c r="AE2767" s="12" t="str">
        <f t="shared" si="130"/>
        <v>Q3</v>
      </c>
      <c r="AF2767" s="12" t="str">
        <f t="shared" si="131"/>
        <v>2024-Sep</v>
      </c>
      <c r="AG2767" s="12">
        <f>COUNTIF(C:C,Table1[[#This Row],[Customer_ID]])</f>
        <v>25</v>
      </c>
      <c r="AH2767" s="18" t="e">
        <f>IF([1]!Table1[[#This Row],[Customer_order_count]] &gt;= 10,"FREQUENT",IF([1]!Table1[[#This Row],[Customer_order_count]] &lt;= 10,"REGULAR","OCASSIONAL"))</f>
        <v>#REF!</v>
      </c>
    </row>
    <row r="2768" spans="1:34" x14ac:dyDescent="0.25">
      <c r="A2768" s="1" t="s">
        <v>3623</v>
      </c>
      <c r="B2768" s="2">
        <v>45776</v>
      </c>
      <c r="C2768" s="3" t="s">
        <v>1460</v>
      </c>
      <c r="D2768" s="4" t="s">
        <v>1461</v>
      </c>
      <c r="E2768" s="4" t="s">
        <v>16</v>
      </c>
      <c r="F2768" s="5">
        <v>22</v>
      </c>
      <c r="G2768" s="3" t="s">
        <v>275</v>
      </c>
      <c r="H2768" s="3" t="s">
        <v>276</v>
      </c>
      <c r="I2768" s="3" t="s">
        <v>186</v>
      </c>
      <c r="J2768" s="3" t="s">
        <v>187</v>
      </c>
      <c r="K2768" s="3" t="s">
        <v>91</v>
      </c>
      <c r="L2768" s="5">
        <v>3</v>
      </c>
      <c r="M2768" s="5">
        <v>12000</v>
      </c>
      <c r="N2768" s="6">
        <v>0.2</v>
      </c>
      <c r="O2768" s="5">
        <v>28800</v>
      </c>
      <c r="P2768" s="5">
        <v>27000</v>
      </c>
      <c r="Q2768" s="5">
        <f>Table1[[#This Row],[Sales]]-Table1[[#This Row],[Cost]]</f>
        <v>1800</v>
      </c>
      <c r="R2768" s="3" t="s">
        <v>9</v>
      </c>
      <c r="S2768" s="3" t="s">
        <v>10</v>
      </c>
      <c r="T2768" s="3" t="s">
        <v>11</v>
      </c>
      <c r="U2768" s="3" t="s">
        <v>12</v>
      </c>
      <c r="V2768" s="6">
        <f>Table1[[#This Row],[Profit]]/Table1[[#This Row],[Sales]]</f>
        <v>6.25E-2</v>
      </c>
      <c r="W2768" s="3">
        <f>[1]!Table1[[#This Row],[Sales]]-[1]!Table1[[#This Row],[Cost]]-[1]!Table1[[#This Row],[Profit]]</f>
        <v>0</v>
      </c>
      <c r="X2768" s="3">
        <f>[1]!Table1[[#This Row],[Quantity]]*[1]!Table1[[#This Row],[Unit_Price]]</f>
        <v>36000</v>
      </c>
      <c r="Y2768" s="7">
        <f>[1]!Table1[[#This Row],[Gross_Sales]]*[1]!Table1[[#This Row],[Discount]]</f>
        <v>7200</v>
      </c>
      <c r="Z2768" s="8">
        <f>[1]!Table1[[#This Row],[Gross_Sales]]*[1]!Table1[[#This Row],[Discount_amount]]</f>
        <v>259200000</v>
      </c>
      <c r="AA2768" s="6">
        <f>IFERROR([1]!Table1[[#This Row],[Profit]]/[1]!Table1[[#This Row],[Sales]],0)</f>
        <v>6.25E-2</v>
      </c>
      <c r="AB2768" s="3">
        <f>YEAR([1]!Table1[[#This Row],[Order_Date]])</f>
        <v>2025</v>
      </c>
      <c r="AC2768" s="3">
        <f>MONTH([1]!Table1[[#This Row],[Order_Date]])</f>
        <v>4</v>
      </c>
      <c r="AD2768" s="3" t="str">
        <f t="shared" si="129"/>
        <v>Apr</v>
      </c>
      <c r="AE2768" s="3" t="str">
        <f t="shared" si="130"/>
        <v>Q2</v>
      </c>
      <c r="AF2768" s="3" t="str">
        <f t="shared" si="131"/>
        <v>2025-Apr</v>
      </c>
      <c r="AG2768" s="3">
        <f>COUNTIF(C:C,Table1[[#This Row],[Customer_ID]])</f>
        <v>6</v>
      </c>
      <c r="AH2768" s="9" t="e">
        <f>IF([1]!Table1[[#This Row],[Customer_order_count]] &gt;= 10,"FREQUENT",IF([1]!Table1[[#This Row],[Customer_order_count]] &lt;= 10,"REGULAR","OCASSIONAL"))</f>
        <v>#REF!</v>
      </c>
    </row>
    <row r="2769" spans="1:34" x14ac:dyDescent="0.25">
      <c r="A2769" s="10" t="s">
        <v>3624</v>
      </c>
      <c r="B2769" s="11">
        <v>45997</v>
      </c>
      <c r="C2769" s="12" t="s">
        <v>1340</v>
      </c>
      <c r="D2769" s="13" t="s">
        <v>326</v>
      </c>
      <c r="E2769" s="13" t="s">
        <v>16</v>
      </c>
      <c r="F2769" s="14">
        <v>49</v>
      </c>
      <c r="G2769" s="12" t="s">
        <v>284</v>
      </c>
      <c r="H2769" s="12" t="s">
        <v>285</v>
      </c>
      <c r="I2769" s="12" t="s">
        <v>305</v>
      </c>
      <c r="J2769" s="12" t="s">
        <v>306</v>
      </c>
      <c r="K2769" s="12" t="s">
        <v>91</v>
      </c>
      <c r="L2769" s="14">
        <v>1</v>
      </c>
      <c r="M2769" s="14">
        <v>8500</v>
      </c>
      <c r="N2769" s="15">
        <v>0.1</v>
      </c>
      <c r="O2769" s="14">
        <v>7650</v>
      </c>
      <c r="P2769" s="14">
        <v>6500</v>
      </c>
      <c r="Q2769" s="5">
        <f>Table1[[#This Row],[Sales]]-Table1[[#This Row],[Cost]]</f>
        <v>1150</v>
      </c>
      <c r="R2769" s="12" t="s">
        <v>26</v>
      </c>
      <c r="S2769" s="12" t="s">
        <v>10</v>
      </c>
      <c r="T2769" s="12" t="s">
        <v>40</v>
      </c>
      <c r="U2769" s="12" t="s">
        <v>12</v>
      </c>
      <c r="V2769" s="6">
        <f>Table1[[#This Row],[Profit]]/Table1[[#This Row],[Sales]]</f>
        <v>0.15032679738562091</v>
      </c>
      <c r="W2769" s="12">
        <f>[1]!Table1[[#This Row],[Sales]]-[1]!Table1[[#This Row],[Cost]]-[1]!Table1[[#This Row],[Profit]]</f>
        <v>0</v>
      </c>
      <c r="X2769" s="12">
        <f>[1]!Table1[[#This Row],[Quantity]]*[1]!Table1[[#This Row],[Unit_Price]]</f>
        <v>8500</v>
      </c>
      <c r="Y2769" s="16">
        <f>[1]!Table1[[#This Row],[Gross_Sales]]*[1]!Table1[[#This Row],[Discount]]</f>
        <v>850</v>
      </c>
      <c r="Z2769" s="17">
        <f>[1]!Table1[[#This Row],[Gross_Sales]]*[1]!Table1[[#This Row],[Discount_amount]]</f>
        <v>7225000</v>
      </c>
      <c r="AA2769" s="15">
        <f>IFERROR([1]!Table1[[#This Row],[Profit]]/[1]!Table1[[#This Row],[Sales]],0)</f>
        <v>0.15032679738562091</v>
      </c>
      <c r="AB2769" s="12">
        <f>YEAR([1]!Table1[[#This Row],[Order_Date]])</f>
        <v>2025</v>
      </c>
      <c r="AC2769" s="12">
        <f>MONTH([1]!Table1[[#This Row],[Order_Date]])</f>
        <v>12</v>
      </c>
      <c r="AD2769" s="12" t="str">
        <f t="shared" si="129"/>
        <v>Dec</v>
      </c>
      <c r="AE2769" s="12" t="str">
        <f t="shared" si="130"/>
        <v>Q4</v>
      </c>
      <c r="AF2769" s="12" t="str">
        <f t="shared" si="131"/>
        <v>2025-Dec</v>
      </c>
      <c r="AG2769" s="12">
        <f>COUNTIF(C:C,Table1[[#This Row],[Customer_ID]])</f>
        <v>5</v>
      </c>
      <c r="AH2769" s="18" t="e">
        <f>IF([1]!Table1[[#This Row],[Customer_order_count]] &gt;= 10,"FREQUENT",IF([1]!Table1[[#This Row],[Customer_order_count]] &lt;= 10,"REGULAR","OCASSIONAL"))</f>
        <v>#REF!</v>
      </c>
    </row>
    <row r="2770" spans="1:34" x14ac:dyDescent="0.25">
      <c r="A2770" s="1" t="s">
        <v>3625</v>
      </c>
      <c r="B2770" s="2">
        <v>45911</v>
      </c>
      <c r="C2770" s="3" t="s">
        <v>2621</v>
      </c>
      <c r="D2770" s="4" t="s">
        <v>2622</v>
      </c>
      <c r="E2770" s="4" t="s">
        <v>16</v>
      </c>
      <c r="F2770" s="5">
        <v>20</v>
      </c>
      <c r="G2770" s="3" t="s">
        <v>290</v>
      </c>
      <c r="H2770" s="3" t="s">
        <v>276</v>
      </c>
      <c r="I2770" s="3" t="s">
        <v>95</v>
      </c>
      <c r="J2770" s="3" t="s">
        <v>96</v>
      </c>
      <c r="K2770" s="3" t="s">
        <v>46</v>
      </c>
      <c r="L2770" s="5">
        <v>4</v>
      </c>
      <c r="M2770" s="5">
        <v>600</v>
      </c>
      <c r="N2770" s="6">
        <v>0.05</v>
      </c>
      <c r="O2770" s="5">
        <v>2280</v>
      </c>
      <c r="P2770" s="5">
        <v>1520</v>
      </c>
      <c r="Q2770" s="5">
        <f>Table1[[#This Row],[Sales]]-Table1[[#This Row],[Cost]]</f>
        <v>760</v>
      </c>
      <c r="R2770" s="3" t="s">
        <v>77</v>
      </c>
      <c r="S2770" s="3" t="s">
        <v>10</v>
      </c>
      <c r="T2770" s="3" t="s">
        <v>33</v>
      </c>
      <c r="U2770" s="3" t="s">
        <v>19</v>
      </c>
      <c r="V2770" s="6">
        <f>Table1[[#This Row],[Profit]]/Table1[[#This Row],[Sales]]</f>
        <v>0.33333333333333331</v>
      </c>
      <c r="W2770" s="3">
        <f>[1]!Table1[[#This Row],[Sales]]-[1]!Table1[[#This Row],[Cost]]-[1]!Table1[[#This Row],[Profit]]</f>
        <v>0</v>
      </c>
      <c r="X2770" s="3">
        <f>[1]!Table1[[#This Row],[Quantity]]*[1]!Table1[[#This Row],[Unit_Price]]</f>
        <v>2400</v>
      </c>
      <c r="Y2770" s="7">
        <f>[1]!Table1[[#This Row],[Gross_Sales]]*[1]!Table1[[#This Row],[Discount]]</f>
        <v>120</v>
      </c>
      <c r="Z2770" s="8">
        <f>[1]!Table1[[#This Row],[Gross_Sales]]*[1]!Table1[[#This Row],[Discount_amount]]</f>
        <v>288000</v>
      </c>
      <c r="AA2770" s="6">
        <f>IFERROR([1]!Table1[[#This Row],[Profit]]/[1]!Table1[[#This Row],[Sales]],0)</f>
        <v>0.33333333333333331</v>
      </c>
      <c r="AB2770" s="3">
        <f>YEAR([1]!Table1[[#This Row],[Order_Date]])</f>
        <v>2025</v>
      </c>
      <c r="AC2770" s="3">
        <f>MONTH([1]!Table1[[#This Row],[Order_Date]])</f>
        <v>9</v>
      </c>
      <c r="AD2770" s="3" t="str">
        <f t="shared" si="129"/>
        <v>Sep</v>
      </c>
      <c r="AE2770" s="3" t="str">
        <f t="shared" si="130"/>
        <v>Q3</v>
      </c>
      <c r="AF2770" s="3" t="str">
        <f t="shared" si="131"/>
        <v>2025-Sep</v>
      </c>
      <c r="AG2770" s="3">
        <f>COUNTIF(C:C,Table1[[#This Row],[Customer_ID]])</f>
        <v>3</v>
      </c>
      <c r="AH2770" s="9" t="e">
        <f>IF([1]!Table1[[#This Row],[Customer_order_count]] &gt;= 10,"FREQUENT",IF([1]!Table1[[#This Row],[Customer_order_count]] &lt;= 10,"REGULAR","OCASSIONAL"))</f>
        <v>#REF!</v>
      </c>
    </row>
    <row r="2771" spans="1:34" x14ac:dyDescent="0.25">
      <c r="A2771" s="10" t="s">
        <v>3626</v>
      </c>
      <c r="B2771" s="11">
        <v>45571</v>
      </c>
      <c r="C2771" s="12" t="s">
        <v>500</v>
      </c>
      <c r="D2771" s="13" t="s">
        <v>501</v>
      </c>
      <c r="E2771" s="13" t="s">
        <v>16</v>
      </c>
      <c r="F2771" s="14">
        <v>22</v>
      </c>
      <c r="G2771" s="12" t="s">
        <v>339</v>
      </c>
      <c r="H2771" s="12" t="s">
        <v>285</v>
      </c>
      <c r="I2771" s="12" t="s">
        <v>23</v>
      </c>
      <c r="J2771" s="12" t="s">
        <v>24</v>
      </c>
      <c r="K2771" s="12" t="s">
        <v>25</v>
      </c>
      <c r="L2771" s="14">
        <v>1</v>
      </c>
      <c r="M2771" s="14">
        <v>55000</v>
      </c>
      <c r="N2771" s="15">
        <v>0</v>
      </c>
      <c r="O2771" s="14">
        <v>55000</v>
      </c>
      <c r="P2771" s="14">
        <v>40000</v>
      </c>
      <c r="Q2771" s="5">
        <f>Table1[[#This Row],[Sales]]-Table1[[#This Row],[Cost]]</f>
        <v>15000</v>
      </c>
      <c r="R2771" s="12" t="s">
        <v>17</v>
      </c>
      <c r="S2771" s="12" t="s">
        <v>10</v>
      </c>
      <c r="T2771" s="12" t="s">
        <v>40</v>
      </c>
      <c r="U2771" s="12" t="s">
        <v>27</v>
      </c>
      <c r="V2771" s="6">
        <f>Table1[[#This Row],[Profit]]/Table1[[#This Row],[Sales]]</f>
        <v>0.27272727272727271</v>
      </c>
      <c r="W2771" s="12">
        <f>[1]!Table1[[#This Row],[Sales]]-[1]!Table1[[#This Row],[Cost]]-[1]!Table1[[#This Row],[Profit]]</f>
        <v>0</v>
      </c>
      <c r="X2771" s="12">
        <f>[1]!Table1[[#This Row],[Quantity]]*[1]!Table1[[#This Row],[Unit_Price]]</f>
        <v>55000</v>
      </c>
      <c r="Y2771" s="16">
        <f>[1]!Table1[[#This Row],[Gross_Sales]]*[1]!Table1[[#This Row],[Discount]]</f>
        <v>0</v>
      </c>
      <c r="Z2771" s="17">
        <f>[1]!Table1[[#This Row],[Gross_Sales]]*[1]!Table1[[#This Row],[Discount_amount]]</f>
        <v>0</v>
      </c>
      <c r="AA2771" s="15">
        <f>IFERROR([1]!Table1[[#This Row],[Profit]]/[1]!Table1[[#This Row],[Sales]],0)</f>
        <v>0.27272727272727271</v>
      </c>
      <c r="AB2771" s="12">
        <f>YEAR([1]!Table1[[#This Row],[Order_Date]])</f>
        <v>2024</v>
      </c>
      <c r="AC2771" s="12">
        <f>MONTH([1]!Table1[[#This Row],[Order_Date]])</f>
        <v>10</v>
      </c>
      <c r="AD2771" s="12" t="str">
        <f t="shared" si="129"/>
        <v>Oct</v>
      </c>
      <c r="AE2771" s="12" t="str">
        <f t="shared" si="130"/>
        <v>Q4</v>
      </c>
      <c r="AF2771" s="12" t="str">
        <f t="shared" si="131"/>
        <v>2024-Oct</v>
      </c>
      <c r="AG2771" s="12">
        <f>COUNTIF(C:C,Table1[[#This Row],[Customer_ID]])</f>
        <v>19</v>
      </c>
      <c r="AH2771" s="18" t="e">
        <f>IF([1]!Table1[[#This Row],[Customer_order_count]] &gt;= 10,"FREQUENT",IF([1]!Table1[[#This Row],[Customer_order_count]] &lt;= 10,"REGULAR","OCASSIONAL"))</f>
        <v>#REF!</v>
      </c>
    </row>
    <row r="2772" spans="1:34" x14ac:dyDescent="0.25">
      <c r="A2772" s="1" t="s">
        <v>3627</v>
      </c>
      <c r="B2772" s="2">
        <v>45716</v>
      </c>
      <c r="C2772" s="3" t="s">
        <v>621</v>
      </c>
      <c r="D2772" s="4" t="s">
        <v>64</v>
      </c>
      <c r="E2772" s="4" t="s">
        <v>3</v>
      </c>
      <c r="F2772" s="5">
        <v>27</v>
      </c>
      <c r="G2772" s="3" t="s">
        <v>269</v>
      </c>
      <c r="H2772" s="3" t="s">
        <v>270</v>
      </c>
      <c r="I2772" s="3" t="s">
        <v>6</v>
      </c>
      <c r="J2772" s="3" t="s">
        <v>7</v>
      </c>
      <c r="K2772" s="3" t="s">
        <v>8</v>
      </c>
      <c r="L2772" s="5">
        <v>1</v>
      </c>
      <c r="M2772" s="5">
        <v>7000</v>
      </c>
      <c r="N2772" s="6">
        <v>0.1</v>
      </c>
      <c r="O2772" s="5">
        <v>6300</v>
      </c>
      <c r="P2772" s="5">
        <v>5200</v>
      </c>
      <c r="Q2772" s="5">
        <f>Table1[[#This Row],[Sales]]-Table1[[#This Row],[Cost]]</f>
        <v>1100</v>
      </c>
      <c r="R2772" s="3" t="s">
        <v>26</v>
      </c>
      <c r="S2772" s="3" t="s">
        <v>10</v>
      </c>
      <c r="T2772" s="3" t="s">
        <v>18</v>
      </c>
      <c r="U2772" s="3" t="s">
        <v>12</v>
      </c>
      <c r="V2772" s="6">
        <f>Table1[[#This Row],[Profit]]/Table1[[#This Row],[Sales]]</f>
        <v>0.17460317460317459</v>
      </c>
      <c r="W2772" s="3">
        <f>[1]!Table1[[#This Row],[Sales]]-[1]!Table1[[#This Row],[Cost]]-[1]!Table1[[#This Row],[Profit]]</f>
        <v>0</v>
      </c>
      <c r="X2772" s="3">
        <f>[1]!Table1[[#This Row],[Quantity]]*[1]!Table1[[#This Row],[Unit_Price]]</f>
        <v>7000</v>
      </c>
      <c r="Y2772" s="7">
        <f>[1]!Table1[[#This Row],[Gross_Sales]]*[1]!Table1[[#This Row],[Discount]]</f>
        <v>700</v>
      </c>
      <c r="Z2772" s="8">
        <f>[1]!Table1[[#This Row],[Gross_Sales]]*[1]!Table1[[#This Row],[Discount_amount]]</f>
        <v>4900000</v>
      </c>
      <c r="AA2772" s="6">
        <f>IFERROR([1]!Table1[[#This Row],[Profit]]/[1]!Table1[[#This Row],[Sales]],0)</f>
        <v>0.17460317460317459</v>
      </c>
      <c r="AB2772" s="3">
        <f>YEAR([1]!Table1[[#This Row],[Order_Date]])</f>
        <v>2025</v>
      </c>
      <c r="AC2772" s="3">
        <f>MONTH([1]!Table1[[#This Row],[Order_Date]])</f>
        <v>2</v>
      </c>
      <c r="AD2772" s="3" t="str">
        <f t="shared" si="129"/>
        <v>Feb</v>
      </c>
      <c r="AE2772" s="3" t="str">
        <f t="shared" si="130"/>
        <v>Q1</v>
      </c>
      <c r="AF2772" s="3" t="str">
        <f t="shared" si="131"/>
        <v>2025-Feb</v>
      </c>
      <c r="AG2772" s="3">
        <f>COUNTIF(C:C,Table1[[#This Row],[Customer_ID]])</f>
        <v>12</v>
      </c>
      <c r="AH2772" s="9" t="e">
        <f>IF([1]!Table1[[#This Row],[Customer_order_count]] &gt;= 10,"FREQUENT",IF([1]!Table1[[#This Row],[Customer_order_count]] &lt;= 10,"REGULAR","OCASSIONAL"))</f>
        <v>#REF!</v>
      </c>
    </row>
    <row r="2773" spans="1:34" x14ac:dyDescent="0.25">
      <c r="A2773" s="10" t="s">
        <v>3628</v>
      </c>
      <c r="B2773" s="11">
        <v>45905</v>
      </c>
      <c r="C2773" s="12" t="s">
        <v>753</v>
      </c>
      <c r="D2773" s="13" t="s">
        <v>754</v>
      </c>
      <c r="E2773" s="13" t="s">
        <v>16</v>
      </c>
      <c r="F2773" s="14">
        <v>59</v>
      </c>
      <c r="G2773" s="12" t="s">
        <v>407</v>
      </c>
      <c r="H2773" s="12" t="s">
        <v>285</v>
      </c>
      <c r="I2773" s="12" t="s">
        <v>51</v>
      </c>
      <c r="J2773" s="12" t="s">
        <v>52</v>
      </c>
      <c r="K2773" s="12" t="s">
        <v>8</v>
      </c>
      <c r="L2773" s="14">
        <v>2</v>
      </c>
      <c r="M2773" s="14">
        <v>4500</v>
      </c>
      <c r="N2773" s="15">
        <v>0.05</v>
      </c>
      <c r="O2773" s="14">
        <v>8550</v>
      </c>
      <c r="P2773" s="14">
        <v>6400</v>
      </c>
      <c r="Q2773" s="5">
        <f>Table1[[#This Row],[Sales]]-Table1[[#This Row],[Cost]]</f>
        <v>2150</v>
      </c>
      <c r="R2773" s="12" t="s">
        <v>26</v>
      </c>
      <c r="S2773" s="12" t="s">
        <v>10</v>
      </c>
      <c r="T2773" s="12" t="s">
        <v>33</v>
      </c>
      <c r="U2773" s="12" t="s">
        <v>27</v>
      </c>
      <c r="V2773" s="6">
        <f>Table1[[#This Row],[Profit]]/Table1[[#This Row],[Sales]]</f>
        <v>0.25146198830409355</v>
      </c>
      <c r="W2773" s="12">
        <f>[1]!Table1[[#This Row],[Sales]]-[1]!Table1[[#This Row],[Cost]]-[1]!Table1[[#This Row],[Profit]]</f>
        <v>0</v>
      </c>
      <c r="X2773" s="12">
        <f>[1]!Table1[[#This Row],[Quantity]]*[1]!Table1[[#This Row],[Unit_Price]]</f>
        <v>9000</v>
      </c>
      <c r="Y2773" s="16">
        <f>[1]!Table1[[#This Row],[Gross_Sales]]*[1]!Table1[[#This Row],[Discount]]</f>
        <v>450</v>
      </c>
      <c r="Z2773" s="17">
        <f>[1]!Table1[[#This Row],[Gross_Sales]]*[1]!Table1[[#This Row],[Discount_amount]]</f>
        <v>4050000</v>
      </c>
      <c r="AA2773" s="15">
        <f>IFERROR([1]!Table1[[#This Row],[Profit]]/[1]!Table1[[#This Row],[Sales]],0)</f>
        <v>0.25146198830409355</v>
      </c>
      <c r="AB2773" s="12">
        <f>YEAR([1]!Table1[[#This Row],[Order_Date]])</f>
        <v>2025</v>
      </c>
      <c r="AC2773" s="12">
        <f>MONTH([1]!Table1[[#This Row],[Order_Date]])</f>
        <v>9</v>
      </c>
      <c r="AD2773" s="12" t="str">
        <f t="shared" si="129"/>
        <v>Sep</v>
      </c>
      <c r="AE2773" s="12" t="str">
        <f t="shared" si="130"/>
        <v>Q3</v>
      </c>
      <c r="AF2773" s="12" t="str">
        <f t="shared" si="131"/>
        <v>2025-Sep</v>
      </c>
      <c r="AG2773" s="12">
        <f>COUNTIF(C:C,Table1[[#This Row],[Customer_ID]])</f>
        <v>19</v>
      </c>
      <c r="AH2773" s="18" t="e">
        <f>IF([1]!Table1[[#This Row],[Customer_order_count]] &gt;= 10,"FREQUENT",IF([1]!Table1[[#This Row],[Customer_order_count]] &lt;= 10,"REGULAR","OCASSIONAL"))</f>
        <v>#REF!</v>
      </c>
    </row>
    <row r="2774" spans="1:34" x14ac:dyDescent="0.25">
      <c r="A2774" s="1" t="s">
        <v>3629</v>
      </c>
      <c r="B2774" s="2">
        <v>45310</v>
      </c>
      <c r="C2774" s="3" t="s">
        <v>857</v>
      </c>
      <c r="D2774" s="4" t="s">
        <v>392</v>
      </c>
      <c r="E2774" s="4" t="s">
        <v>16</v>
      </c>
      <c r="F2774" s="5">
        <v>21</v>
      </c>
      <c r="G2774" s="3" t="s">
        <v>407</v>
      </c>
      <c r="H2774" s="3" t="s">
        <v>285</v>
      </c>
      <c r="I2774" s="3" t="s">
        <v>109</v>
      </c>
      <c r="J2774" s="3" t="s">
        <v>110</v>
      </c>
      <c r="K2774" s="3" t="s">
        <v>8</v>
      </c>
      <c r="L2774" s="5">
        <v>1</v>
      </c>
      <c r="M2774" s="5">
        <v>4000</v>
      </c>
      <c r="N2774" s="6">
        <v>0.05</v>
      </c>
      <c r="O2774" s="5">
        <v>3800</v>
      </c>
      <c r="P2774" s="5">
        <v>2900</v>
      </c>
      <c r="Q2774" s="5">
        <f>Table1[[#This Row],[Sales]]-Table1[[#This Row],[Cost]]</f>
        <v>900</v>
      </c>
      <c r="R2774" s="3" t="s">
        <v>26</v>
      </c>
      <c r="S2774" s="3" t="s">
        <v>10</v>
      </c>
      <c r="T2774" s="3" t="s">
        <v>18</v>
      </c>
      <c r="U2774" s="3" t="s">
        <v>12</v>
      </c>
      <c r="V2774" s="6">
        <f>Table1[[#This Row],[Profit]]/Table1[[#This Row],[Sales]]</f>
        <v>0.23684210526315788</v>
      </c>
      <c r="W2774" s="3">
        <f>[1]!Table1[[#This Row],[Sales]]-[1]!Table1[[#This Row],[Cost]]-[1]!Table1[[#This Row],[Profit]]</f>
        <v>0</v>
      </c>
      <c r="X2774" s="3">
        <f>[1]!Table1[[#This Row],[Quantity]]*[1]!Table1[[#This Row],[Unit_Price]]</f>
        <v>4000</v>
      </c>
      <c r="Y2774" s="7">
        <f>[1]!Table1[[#This Row],[Gross_Sales]]*[1]!Table1[[#This Row],[Discount]]</f>
        <v>200</v>
      </c>
      <c r="Z2774" s="8">
        <f>[1]!Table1[[#This Row],[Gross_Sales]]*[1]!Table1[[#This Row],[Discount_amount]]</f>
        <v>800000</v>
      </c>
      <c r="AA2774" s="6">
        <f>IFERROR([1]!Table1[[#This Row],[Profit]]/[1]!Table1[[#This Row],[Sales]],0)</f>
        <v>0.23684210526315788</v>
      </c>
      <c r="AB2774" s="3">
        <f>YEAR([1]!Table1[[#This Row],[Order_Date]])</f>
        <v>2024</v>
      </c>
      <c r="AC2774" s="3">
        <f>MONTH([1]!Table1[[#This Row],[Order_Date]])</f>
        <v>1</v>
      </c>
      <c r="AD2774" s="3" t="str">
        <f t="shared" si="129"/>
        <v>Jan</v>
      </c>
      <c r="AE2774" s="3" t="str">
        <f t="shared" si="130"/>
        <v>Q1</v>
      </c>
      <c r="AF2774" s="3" t="str">
        <f t="shared" si="131"/>
        <v>2024-Jan</v>
      </c>
      <c r="AG2774" s="3">
        <f>COUNTIF(C:C,Table1[[#This Row],[Customer_ID]])</f>
        <v>17</v>
      </c>
      <c r="AH2774" s="9" t="e">
        <f>IF([1]!Table1[[#This Row],[Customer_order_count]] &gt;= 10,"FREQUENT",IF([1]!Table1[[#This Row],[Customer_order_count]] &lt;= 10,"REGULAR","OCASSIONAL"))</f>
        <v>#REF!</v>
      </c>
    </row>
    <row r="2775" spans="1:34" x14ac:dyDescent="0.25">
      <c r="A2775" s="10" t="s">
        <v>3630</v>
      </c>
      <c r="B2775" s="11">
        <v>45586</v>
      </c>
      <c r="C2775" s="12" t="s">
        <v>580</v>
      </c>
      <c r="D2775" s="13" t="s">
        <v>36</v>
      </c>
      <c r="E2775" s="13" t="s">
        <v>3</v>
      </c>
      <c r="F2775" s="14">
        <v>60</v>
      </c>
      <c r="G2775" s="12" t="s">
        <v>290</v>
      </c>
      <c r="H2775" s="12" t="s">
        <v>276</v>
      </c>
      <c r="I2775" s="12" t="s">
        <v>109</v>
      </c>
      <c r="J2775" s="12" t="s">
        <v>110</v>
      </c>
      <c r="K2775" s="12" t="s">
        <v>8</v>
      </c>
      <c r="L2775" s="14">
        <v>1</v>
      </c>
      <c r="M2775" s="14">
        <v>4000</v>
      </c>
      <c r="N2775" s="15">
        <v>0.1</v>
      </c>
      <c r="O2775" s="14">
        <v>3600</v>
      </c>
      <c r="P2775" s="14">
        <v>2900</v>
      </c>
      <c r="Q2775" s="5">
        <f>Table1[[#This Row],[Sales]]-Table1[[#This Row],[Cost]]</f>
        <v>700</v>
      </c>
      <c r="R2775" s="12" t="s">
        <v>17</v>
      </c>
      <c r="S2775" s="12" t="s">
        <v>10</v>
      </c>
      <c r="T2775" s="12" t="s">
        <v>40</v>
      </c>
      <c r="U2775" s="12" t="s">
        <v>19</v>
      </c>
      <c r="V2775" s="6">
        <f>Table1[[#This Row],[Profit]]/Table1[[#This Row],[Sales]]</f>
        <v>0.19444444444444445</v>
      </c>
      <c r="W2775" s="12">
        <f>[1]!Table1[[#This Row],[Sales]]-[1]!Table1[[#This Row],[Cost]]-[1]!Table1[[#This Row],[Profit]]</f>
        <v>0</v>
      </c>
      <c r="X2775" s="12">
        <f>[1]!Table1[[#This Row],[Quantity]]*[1]!Table1[[#This Row],[Unit_Price]]</f>
        <v>4000</v>
      </c>
      <c r="Y2775" s="16">
        <f>[1]!Table1[[#This Row],[Gross_Sales]]*[1]!Table1[[#This Row],[Discount]]</f>
        <v>400</v>
      </c>
      <c r="Z2775" s="17">
        <f>[1]!Table1[[#This Row],[Gross_Sales]]*[1]!Table1[[#This Row],[Discount_amount]]</f>
        <v>1600000</v>
      </c>
      <c r="AA2775" s="15">
        <f>IFERROR([1]!Table1[[#This Row],[Profit]]/[1]!Table1[[#This Row],[Sales]],0)</f>
        <v>0.19444444444444445</v>
      </c>
      <c r="AB2775" s="12">
        <f>YEAR([1]!Table1[[#This Row],[Order_Date]])</f>
        <v>2024</v>
      </c>
      <c r="AC2775" s="12">
        <f>MONTH([1]!Table1[[#This Row],[Order_Date]])</f>
        <v>10</v>
      </c>
      <c r="AD2775" s="12" t="str">
        <f t="shared" si="129"/>
        <v>Oct</v>
      </c>
      <c r="AE2775" s="12" t="str">
        <f t="shared" si="130"/>
        <v>Q4</v>
      </c>
      <c r="AF2775" s="12" t="str">
        <f t="shared" si="131"/>
        <v>2024-Oct</v>
      </c>
      <c r="AG2775" s="12">
        <f>COUNTIF(C:C,Table1[[#This Row],[Customer_ID]])</f>
        <v>11</v>
      </c>
      <c r="AH2775" s="18" t="e">
        <f>IF([1]!Table1[[#This Row],[Customer_order_count]] &gt;= 10,"FREQUENT",IF([1]!Table1[[#This Row],[Customer_order_count]] &lt;= 10,"REGULAR","OCASSIONAL"))</f>
        <v>#REF!</v>
      </c>
    </row>
    <row r="2776" spans="1:34" x14ac:dyDescent="0.25">
      <c r="A2776" s="1" t="s">
        <v>3631</v>
      </c>
      <c r="B2776" s="2">
        <v>45722</v>
      </c>
      <c r="C2776" s="3" t="s">
        <v>1047</v>
      </c>
      <c r="D2776" s="4" t="s">
        <v>1029</v>
      </c>
      <c r="E2776" s="4" t="s">
        <v>16</v>
      </c>
      <c r="F2776" s="5">
        <v>52</v>
      </c>
      <c r="G2776" s="3" t="s">
        <v>275</v>
      </c>
      <c r="H2776" s="3" t="s">
        <v>276</v>
      </c>
      <c r="I2776" s="3" t="s">
        <v>51</v>
      </c>
      <c r="J2776" s="3" t="s">
        <v>52</v>
      </c>
      <c r="K2776" s="3" t="s">
        <v>8</v>
      </c>
      <c r="L2776" s="5">
        <v>1</v>
      </c>
      <c r="M2776" s="5">
        <v>4500</v>
      </c>
      <c r="N2776" s="6">
        <v>0.05</v>
      </c>
      <c r="O2776" s="5">
        <v>4275</v>
      </c>
      <c r="P2776" s="5">
        <v>3200</v>
      </c>
      <c r="Q2776" s="5">
        <f>Table1[[#This Row],[Sales]]-Table1[[#This Row],[Cost]]</f>
        <v>1075</v>
      </c>
      <c r="R2776" s="3" t="s">
        <v>17</v>
      </c>
      <c r="S2776" s="3" t="s">
        <v>10</v>
      </c>
      <c r="T2776" s="3" t="s">
        <v>18</v>
      </c>
      <c r="U2776" s="3" t="s">
        <v>27</v>
      </c>
      <c r="V2776" s="6">
        <f>Table1[[#This Row],[Profit]]/Table1[[#This Row],[Sales]]</f>
        <v>0.25146198830409355</v>
      </c>
      <c r="W2776" s="3">
        <f>[1]!Table1[[#This Row],[Sales]]-[1]!Table1[[#This Row],[Cost]]-[1]!Table1[[#This Row],[Profit]]</f>
        <v>0</v>
      </c>
      <c r="X2776" s="3">
        <f>[1]!Table1[[#This Row],[Quantity]]*[1]!Table1[[#This Row],[Unit_Price]]</f>
        <v>4500</v>
      </c>
      <c r="Y2776" s="7">
        <f>[1]!Table1[[#This Row],[Gross_Sales]]*[1]!Table1[[#This Row],[Discount]]</f>
        <v>225</v>
      </c>
      <c r="Z2776" s="8">
        <f>[1]!Table1[[#This Row],[Gross_Sales]]*[1]!Table1[[#This Row],[Discount_amount]]</f>
        <v>1012500</v>
      </c>
      <c r="AA2776" s="6">
        <f>IFERROR([1]!Table1[[#This Row],[Profit]]/[1]!Table1[[#This Row],[Sales]],0)</f>
        <v>0.25146198830409355</v>
      </c>
      <c r="AB2776" s="3">
        <f>YEAR([1]!Table1[[#This Row],[Order_Date]])</f>
        <v>2025</v>
      </c>
      <c r="AC2776" s="3">
        <f>MONTH([1]!Table1[[#This Row],[Order_Date]])</f>
        <v>3</v>
      </c>
      <c r="AD2776" s="3" t="str">
        <f t="shared" si="129"/>
        <v>Mar</v>
      </c>
      <c r="AE2776" s="3" t="str">
        <f t="shared" si="130"/>
        <v>Q1</v>
      </c>
      <c r="AF2776" s="3" t="str">
        <f t="shared" si="131"/>
        <v>2025-Mar</v>
      </c>
      <c r="AG2776" s="3">
        <f>COUNTIF(C:C,Table1[[#This Row],[Customer_ID]])</f>
        <v>23</v>
      </c>
      <c r="AH2776" s="9" t="e">
        <f>IF([1]!Table1[[#This Row],[Customer_order_count]] &gt;= 10,"FREQUENT",IF([1]!Table1[[#This Row],[Customer_order_count]] &lt;= 10,"REGULAR","OCASSIONAL"))</f>
        <v>#REF!</v>
      </c>
    </row>
    <row r="2777" spans="1:34" x14ac:dyDescent="0.25">
      <c r="A2777" s="10" t="s">
        <v>3632</v>
      </c>
      <c r="B2777" s="11">
        <v>45779</v>
      </c>
      <c r="C2777" s="12" t="s">
        <v>1706</v>
      </c>
      <c r="D2777" s="13" t="s">
        <v>406</v>
      </c>
      <c r="E2777" s="13" t="s">
        <v>16</v>
      </c>
      <c r="F2777" s="14">
        <v>49</v>
      </c>
      <c r="G2777" s="12" t="s">
        <v>263</v>
      </c>
      <c r="H2777" s="12" t="s">
        <v>5</v>
      </c>
      <c r="I2777" s="12" t="s">
        <v>127</v>
      </c>
      <c r="J2777" s="12" t="s">
        <v>128</v>
      </c>
      <c r="K2777" s="12" t="s">
        <v>58</v>
      </c>
      <c r="L2777" s="14">
        <v>2</v>
      </c>
      <c r="M2777" s="14">
        <v>3000</v>
      </c>
      <c r="N2777" s="15">
        <v>0</v>
      </c>
      <c r="O2777" s="14">
        <v>6000</v>
      </c>
      <c r="P2777" s="14">
        <v>4200</v>
      </c>
      <c r="Q2777" s="5">
        <f>Table1[[#This Row],[Sales]]-Table1[[#This Row],[Cost]]</f>
        <v>1800</v>
      </c>
      <c r="R2777" s="12" t="s">
        <v>26</v>
      </c>
      <c r="S2777" s="12" t="s">
        <v>10</v>
      </c>
      <c r="T2777" s="12" t="s">
        <v>11</v>
      </c>
      <c r="U2777" s="12" t="s">
        <v>12</v>
      </c>
      <c r="V2777" s="6">
        <f>Table1[[#This Row],[Profit]]/Table1[[#This Row],[Sales]]</f>
        <v>0.3</v>
      </c>
      <c r="W2777" s="12">
        <f>[1]!Table1[[#This Row],[Sales]]-[1]!Table1[[#This Row],[Cost]]-[1]!Table1[[#This Row],[Profit]]</f>
        <v>0</v>
      </c>
      <c r="X2777" s="12">
        <f>[1]!Table1[[#This Row],[Quantity]]*[1]!Table1[[#This Row],[Unit_Price]]</f>
        <v>6000</v>
      </c>
      <c r="Y2777" s="16">
        <f>[1]!Table1[[#This Row],[Gross_Sales]]*[1]!Table1[[#This Row],[Discount]]</f>
        <v>0</v>
      </c>
      <c r="Z2777" s="17">
        <f>[1]!Table1[[#This Row],[Gross_Sales]]*[1]!Table1[[#This Row],[Discount_amount]]</f>
        <v>0</v>
      </c>
      <c r="AA2777" s="15">
        <f>IFERROR([1]!Table1[[#This Row],[Profit]]/[1]!Table1[[#This Row],[Sales]],0)</f>
        <v>0.3</v>
      </c>
      <c r="AB2777" s="12">
        <f>YEAR([1]!Table1[[#This Row],[Order_Date]])</f>
        <v>2025</v>
      </c>
      <c r="AC2777" s="12">
        <f>MONTH([1]!Table1[[#This Row],[Order_Date]])</f>
        <v>5</v>
      </c>
      <c r="AD2777" s="12" t="str">
        <f t="shared" si="129"/>
        <v>May</v>
      </c>
      <c r="AE2777" s="12" t="str">
        <f t="shared" si="130"/>
        <v>Q2</v>
      </c>
      <c r="AF2777" s="12" t="str">
        <f t="shared" si="131"/>
        <v>2025-May</v>
      </c>
      <c r="AG2777" s="12">
        <f>COUNTIF(C:C,Table1[[#This Row],[Customer_ID]])</f>
        <v>5</v>
      </c>
      <c r="AH2777" s="18" t="e">
        <f>IF([1]!Table1[[#This Row],[Customer_order_count]] &gt;= 10,"FREQUENT",IF([1]!Table1[[#This Row],[Customer_order_count]] &lt;= 10,"REGULAR","OCASSIONAL"))</f>
        <v>#REF!</v>
      </c>
    </row>
    <row r="2778" spans="1:34" x14ac:dyDescent="0.25">
      <c r="A2778" s="1" t="s">
        <v>3633</v>
      </c>
      <c r="B2778" s="2">
        <v>45646</v>
      </c>
      <c r="C2778" s="3" t="s">
        <v>1604</v>
      </c>
      <c r="D2778" s="4" t="s">
        <v>323</v>
      </c>
      <c r="E2778" s="4" t="s">
        <v>16</v>
      </c>
      <c r="F2778" s="5">
        <v>41</v>
      </c>
      <c r="G2778" s="3" t="s">
        <v>317</v>
      </c>
      <c r="H2778" s="3" t="s">
        <v>5</v>
      </c>
      <c r="I2778" s="3" t="s">
        <v>74</v>
      </c>
      <c r="J2778" s="3" t="s">
        <v>75</v>
      </c>
      <c r="K2778" s="3" t="s">
        <v>76</v>
      </c>
      <c r="L2778" s="5">
        <v>1</v>
      </c>
      <c r="M2778" s="5">
        <v>550</v>
      </c>
      <c r="N2778" s="6">
        <v>0.1</v>
      </c>
      <c r="O2778" s="5">
        <v>495</v>
      </c>
      <c r="P2778" s="5">
        <v>450</v>
      </c>
      <c r="Q2778" s="5">
        <f>Table1[[#This Row],[Sales]]-Table1[[#This Row],[Cost]]</f>
        <v>45</v>
      </c>
      <c r="R2778" s="3" t="s">
        <v>26</v>
      </c>
      <c r="S2778" s="3" t="s">
        <v>10</v>
      </c>
      <c r="T2778" s="3" t="s">
        <v>40</v>
      </c>
      <c r="U2778" s="3" t="s">
        <v>12</v>
      </c>
      <c r="V2778" s="6">
        <f>Table1[[#This Row],[Profit]]/Table1[[#This Row],[Sales]]</f>
        <v>9.0909090909090912E-2</v>
      </c>
      <c r="W2778" s="3">
        <f>[1]!Table1[[#This Row],[Sales]]-[1]!Table1[[#This Row],[Cost]]-[1]!Table1[[#This Row],[Profit]]</f>
        <v>0</v>
      </c>
      <c r="X2778" s="3">
        <f>[1]!Table1[[#This Row],[Quantity]]*[1]!Table1[[#This Row],[Unit_Price]]</f>
        <v>550</v>
      </c>
      <c r="Y2778" s="7">
        <f>[1]!Table1[[#This Row],[Gross_Sales]]*[1]!Table1[[#This Row],[Discount]]</f>
        <v>55</v>
      </c>
      <c r="Z2778" s="8">
        <f>[1]!Table1[[#This Row],[Gross_Sales]]*[1]!Table1[[#This Row],[Discount_amount]]</f>
        <v>30250</v>
      </c>
      <c r="AA2778" s="6">
        <f>IFERROR([1]!Table1[[#This Row],[Profit]]/[1]!Table1[[#This Row],[Sales]],0)</f>
        <v>9.0909090909090912E-2</v>
      </c>
      <c r="AB2778" s="3">
        <f>YEAR([1]!Table1[[#This Row],[Order_Date]])</f>
        <v>2024</v>
      </c>
      <c r="AC2778" s="3">
        <f>MONTH([1]!Table1[[#This Row],[Order_Date]])</f>
        <v>12</v>
      </c>
      <c r="AD2778" s="3" t="str">
        <f t="shared" si="129"/>
        <v>Dec</v>
      </c>
      <c r="AE2778" s="3" t="str">
        <f t="shared" si="130"/>
        <v>Q4</v>
      </c>
      <c r="AF2778" s="3" t="str">
        <f t="shared" si="131"/>
        <v>2024-Dec</v>
      </c>
      <c r="AG2778" s="3">
        <f>COUNTIF(C:C,Table1[[#This Row],[Customer_ID]])</f>
        <v>7</v>
      </c>
      <c r="AH2778" s="9" t="e">
        <f>IF([1]!Table1[[#This Row],[Customer_order_count]] &gt;= 10,"FREQUENT",IF([1]!Table1[[#This Row],[Customer_order_count]] &lt;= 10,"REGULAR","OCASSIONAL"))</f>
        <v>#REF!</v>
      </c>
    </row>
    <row r="2779" spans="1:34" x14ac:dyDescent="0.25">
      <c r="A2779" s="10" t="s">
        <v>3634</v>
      </c>
      <c r="B2779" s="11">
        <v>45802</v>
      </c>
      <c r="C2779" s="12" t="s">
        <v>789</v>
      </c>
      <c r="D2779" s="13" t="s">
        <v>790</v>
      </c>
      <c r="E2779" s="13" t="s">
        <v>3</v>
      </c>
      <c r="F2779" s="14">
        <v>39</v>
      </c>
      <c r="G2779" s="12" t="s">
        <v>263</v>
      </c>
      <c r="H2779" s="12" t="s">
        <v>5</v>
      </c>
      <c r="I2779" s="12" t="s">
        <v>186</v>
      </c>
      <c r="J2779" s="12" t="s">
        <v>187</v>
      </c>
      <c r="K2779" s="12" t="s">
        <v>91</v>
      </c>
      <c r="L2779" s="14">
        <v>1</v>
      </c>
      <c r="M2779" s="14">
        <v>12000</v>
      </c>
      <c r="N2779" s="15">
        <v>0.1</v>
      </c>
      <c r="O2779" s="14">
        <v>10800</v>
      </c>
      <c r="P2779" s="14">
        <v>9000</v>
      </c>
      <c r="Q2779" s="5">
        <f>Table1[[#This Row],[Sales]]-Table1[[#This Row],[Cost]]</f>
        <v>1800</v>
      </c>
      <c r="R2779" s="12" t="s">
        <v>17</v>
      </c>
      <c r="S2779" s="12" t="s">
        <v>10</v>
      </c>
      <c r="T2779" s="12" t="s">
        <v>11</v>
      </c>
      <c r="U2779" s="12" t="s">
        <v>27</v>
      </c>
      <c r="V2779" s="6">
        <f>Table1[[#This Row],[Profit]]/Table1[[#This Row],[Sales]]</f>
        <v>0.16666666666666666</v>
      </c>
      <c r="W2779" s="12">
        <f>[1]!Table1[[#This Row],[Sales]]-[1]!Table1[[#This Row],[Cost]]-[1]!Table1[[#This Row],[Profit]]</f>
        <v>0</v>
      </c>
      <c r="X2779" s="12">
        <f>[1]!Table1[[#This Row],[Quantity]]*[1]!Table1[[#This Row],[Unit_Price]]</f>
        <v>12000</v>
      </c>
      <c r="Y2779" s="16">
        <f>[1]!Table1[[#This Row],[Gross_Sales]]*[1]!Table1[[#This Row],[Discount]]</f>
        <v>1200</v>
      </c>
      <c r="Z2779" s="17">
        <f>[1]!Table1[[#This Row],[Gross_Sales]]*[1]!Table1[[#This Row],[Discount_amount]]</f>
        <v>14400000</v>
      </c>
      <c r="AA2779" s="15">
        <f>IFERROR([1]!Table1[[#This Row],[Profit]]/[1]!Table1[[#This Row],[Sales]],0)</f>
        <v>0.16666666666666666</v>
      </c>
      <c r="AB2779" s="12">
        <f>YEAR([1]!Table1[[#This Row],[Order_Date]])</f>
        <v>2025</v>
      </c>
      <c r="AC2779" s="12">
        <f>MONTH([1]!Table1[[#This Row],[Order_Date]])</f>
        <v>5</v>
      </c>
      <c r="AD2779" s="12" t="str">
        <f t="shared" si="129"/>
        <v>May</v>
      </c>
      <c r="AE2779" s="12" t="str">
        <f t="shared" si="130"/>
        <v>Q2</v>
      </c>
      <c r="AF2779" s="12" t="str">
        <f t="shared" si="131"/>
        <v>2025-May</v>
      </c>
      <c r="AG2779" s="12">
        <f>COUNTIF(C:C,Table1[[#This Row],[Customer_ID]])</f>
        <v>8</v>
      </c>
      <c r="AH2779" s="18" t="e">
        <f>IF([1]!Table1[[#This Row],[Customer_order_count]] &gt;= 10,"FREQUENT",IF([1]!Table1[[#This Row],[Customer_order_count]] &lt;= 10,"REGULAR","OCASSIONAL"))</f>
        <v>#REF!</v>
      </c>
    </row>
    <row r="2780" spans="1:34" x14ac:dyDescent="0.25">
      <c r="A2780" s="1" t="s">
        <v>3635</v>
      </c>
      <c r="B2780" s="2">
        <v>45691</v>
      </c>
      <c r="C2780" s="3" t="s">
        <v>2140</v>
      </c>
      <c r="D2780" s="4" t="s">
        <v>2141</v>
      </c>
      <c r="E2780" s="4" t="s">
        <v>16</v>
      </c>
      <c r="F2780" s="5">
        <v>22</v>
      </c>
      <c r="G2780" s="3" t="s">
        <v>284</v>
      </c>
      <c r="H2780" s="3" t="s">
        <v>285</v>
      </c>
      <c r="I2780" s="3" t="s">
        <v>37</v>
      </c>
      <c r="J2780" s="3" t="s">
        <v>38</v>
      </c>
      <c r="K2780" s="3" t="s">
        <v>39</v>
      </c>
      <c r="L2780" s="5">
        <v>1</v>
      </c>
      <c r="M2780" s="5">
        <v>900</v>
      </c>
      <c r="N2780" s="6">
        <v>0.1</v>
      </c>
      <c r="O2780" s="5">
        <v>810</v>
      </c>
      <c r="P2780" s="5">
        <v>550</v>
      </c>
      <c r="Q2780" s="5">
        <f>Table1[[#This Row],[Sales]]-Table1[[#This Row],[Cost]]</f>
        <v>260</v>
      </c>
      <c r="R2780" s="3" t="s">
        <v>17</v>
      </c>
      <c r="S2780" s="3" t="s">
        <v>10</v>
      </c>
      <c r="T2780" s="3" t="s">
        <v>18</v>
      </c>
      <c r="U2780" s="3" t="s">
        <v>19</v>
      </c>
      <c r="V2780" s="6">
        <f>Table1[[#This Row],[Profit]]/Table1[[#This Row],[Sales]]</f>
        <v>0.32098765432098764</v>
      </c>
      <c r="W2780" s="3">
        <f>[1]!Table1[[#This Row],[Sales]]-[1]!Table1[[#This Row],[Cost]]-[1]!Table1[[#This Row],[Profit]]</f>
        <v>0</v>
      </c>
      <c r="X2780" s="3">
        <f>[1]!Table1[[#This Row],[Quantity]]*[1]!Table1[[#This Row],[Unit_Price]]</f>
        <v>900</v>
      </c>
      <c r="Y2780" s="7">
        <f>[1]!Table1[[#This Row],[Gross_Sales]]*[1]!Table1[[#This Row],[Discount]]</f>
        <v>90</v>
      </c>
      <c r="Z2780" s="8">
        <f>[1]!Table1[[#This Row],[Gross_Sales]]*[1]!Table1[[#This Row],[Discount_amount]]</f>
        <v>81000</v>
      </c>
      <c r="AA2780" s="6">
        <f>IFERROR([1]!Table1[[#This Row],[Profit]]/[1]!Table1[[#This Row],[Sales]],0)</f>
        <v>0.32098765432098764</v>
      </c>
      <c r="AB2780" s="3">
        <f>YEAR([1]!Table1[[#This Row],[Order_Date]])</f>
        <v>2025</v>
      </c>
      <c r="AC2780" s="3">
        <f>MONTH([1]!Table1[[#This Row],[Order_Date]])</f>
        <v>2</v>
      </c>
      <c r="AD2780" s="3" t="str">
        <f t="shared" si="129"/>
        <v>Feb</v>
      </c>
      <c r="AE2780" s="3" t="str">
        <f t="shared" si="130"/>
        <v>Q1</v>
      </c>
      <c r="AF2780" s="3" t="str">
        <f t="shared" si="131"/>
        <v>2025-Feb</v>
      </c>
      <c r="AG2780" s="3">
        <f>COUNTIF(C:C,Table1[[#This Row],[Customer_ID]])</f>
        <v>3</v>
      </c>
      <c r="AH2780" s="9" t="e">
        <f>IF([1]!Table1[[#This Row],[Customer_order_count]] &gt;= 10,"FREQUENT",IF([1]!Table1[[#This Row],[Customer_order_count]] &lt;= 10,"REGULAR","OCASSIONAL"))</f>
        <v>#REF!</v>
      </c>
    </row>
    <row r="2781" spans="1:34" x14ac:dyDescent="0.25">
      <c r="A2781" s="10" t="s">
        <v>3636</v>
      </c>
      <c r="B2781" s="11">
        <v>45877</v>
      </c>
      <c r="C2781" s="12" t="s">
        <v>3435</v>
      </c>
      <c r="D2781" s="13" t="s">
        <v>731</v>
      </c>
      <c r="E2781" s="13" t="s">
        <v>3</v>
      </c>
      <c r="F2781" s="14">
        <v>56</v>
      </c>
      <c r="G2781" s="12" t="s">
        <v>290</v>
      </c>
      <c r="H2781" s="12" t="s">
        <v>276</v>
      </c>
      <c r="I2781" s="12" t="s">
        <v>65</v>
      </c>
      <c r="J2781" s="12" t="s">
        <v>66</v>
      </c>
      <c r="K2781" s="12" t="s">
        <v>25</v>
      </c>
      <c r="L2781" s="14">
        <v>3</v>
      </c>
      <c r="M2781" s="14">
        <v>2500</v>
      </c>
      <c r="N2781" s="15">
        <v>0.15</v>
      </c>
      <c r="O2781" s="14">
        <v>6375</v>
      </c>
      <c r="P2781" s="14">
        <v>4800</v>
      </c>
      <c r="Q2781" s="5">
        <f>Table1[[#This Row],[Sales]]-Table1[[#This Row],[Cost]]</f>
        <v>1575</v>
      </c>
      <c r="R2781" s="12" t="s">
        <v>17</v>
      </c>
      <c r="S2781" s="12" t="s">
        <v>10</v>
      </c>
      <c r="T2781" s="12" t="s">
        <v>33</v>
      </c>
      <c r="U2781" s="12" t="s">
        <v>12</v>
      </c>
      <c r="V2781" s="6">
        <f>Table1[[#This Row],[Profit]]/Table1[[#This Row],[Sales]]</f>
        <v>0.24705882352941178</v>
      </c>
      <c r="W2781" s="12">
        <f>[1]!Table1[[#This Row],[Sales]]-[1]!Table1[[#This Row],[Cost]]-[1]!Table1[[#This Row],[Profit]]</f>
        <v>0</v>
      </c>
      <c r="X2781" s="12">
        <f>[1]!Table1[[#This Row],[Quantity]]*[1]!Table1[[#This Row],[Unit_Price]]</f>
        <v>7500</v>
      </c>
      <c r="Y2781" s="16">
        <f>[1]!Table1[[#This Row],[Gross_Sales]]*[1]!Table1[[#This Row],[Discount]]</f>
        <v>1125</v>
      </c>
      <c r="Z2781" s="17">
        <f>[1]!Table1[[#This Row],[Gross_Sales]]*[1]!Table1[[#This Row],[Discount_amount]]</f>
        <v>8437500</v>
      </c>
      <c r="AA2781" s="15">
        <f>IFERROR([1]!Table1[[#This Row],[Profit]]/[1]!Table1[[#This Row],[Sales]],0)</f>
        <v>0.24705882352941178</v>
      </c>
      <c r="AB2781" s="12">
        <f>YEAR([1]!Table1[[#This Row],[Order_Date]])</f>
        <v>2025</v>
      </c>
      <c r="AC2781" s="12">
        <f>MONTH([1]!Table1[[#This Row],[Order_Date]])</f>
        <v>8</v>
      </c>
      <c r="AD2781" s="12" t="str">
        <f t="shared" si="129"/>
        <v>Aug</v>
      </c>
      <c r="AE2781" s="12" t="str">
        <f t="shared" si="130"/>
        <v>Q3</v>
      </c>
      <c r="AF2781" s="12" t="str">
        <f t="shared" si="131"/>
        <v>2025-Aug</v>
      </c>
      <c r="AG2781" s="12">
        <f>COUNTIF(C:C,Table1[[#This Row],[Customer_ID]])</f>
        <v>4</v>
      </c>
      <c r="AH2781" s="18" t="e">
        <f>IF([1]!Table1[[#This Row],[Customer_order_count]] &gt;= 10,"FREQUENT",IF([1]!Table1[[#This Row],[Customer_order_count]] &lt;= 10,"REGULAR","OCASSIONAL"))</f>
        <v>#REF!</v>
      </c>
    </row>
    <row r="2782" spans="1:34" x14ac:dyDescent="0.25">
      <c r="A2782" s="1" t="s">
        <v>3637</v>
      </c>
      <c r="B2782" s="2">
        <v>45645</v>
      </c>
      <c r="C2782" s="3" t="s">
        <v>1131</v>
      </c>
      <c r="D2782" s="3" t="s">
        <v>603</v>
      </c>
      <c r="E2782" s="3" t="s">
        <v>16</v>
      </c>
      <c r="F2782" s="3">
        <v>34</v>
      </c>
      <c r="G2782" s="3" t="s">
        <v>290</v>
      </c>
      <c r="H2782" s="3" t="s">
        <v>276</v>
      </c>
      <c r="I2782" s="3" t="s">
        <v>65</v>
      </c>
      <c r="J2782" s="3" t="s">
        <v>66</v>
      </c>
      <c r="K2782" s="3" t="s">
        <v>25</v>
      </c>
      <c r="L2782" s="3">
        <v>2</v>
      </c>
      <c r="M2782" s="3">
        <v>2500</v>
      </c>
      <c r="N2782" s="3">
        <v>0.1</v>
      </c>
      <c r="O2782" s="3">
        <v>4500</v>
      </c>
      <c r="P2782" s="3">
        <v>3200</v>
      </c>
      <c r="Q2782" s="5">
        <f>Table1[[#This Row],[Sales]]-Table1[[#This Row],[Cost]]</f>
        <v>1300</v>
      </c>
      <c r="R2782" s="3" t="s">
        <v>26</v>
      </c>
      <c r="S2782" s="3" t="s">
        <v>287</v>
      </c>
      <c r="T2782" s="3" t="s">
        <v>40</v>
      </c>
      <c r="U2782" s="3" t="s">
        <v>19</v>
      </c>
      <c r="V2782" s="6">
        <f>Table1[[#This Row],[Profit]]/Table1[[#This Row],[Sales]]</f>
        <v>0.28888888888888886</v>
      </c>
      <c r="W2782" s="3">
        <f>[1]!Table1[[#This Row],[Sales]]-[1]!Table1[[#This Row],[Cost]]-[1]!Table1[[#This Row],[Profit]]</f>
        <v>-6400</v>
      </c>
      <c r="X2782" s="3">
        <f>[1]!Table1[[#This Row],[Quantity]]*[1]!Table1[[#This Row],[Unit_Price]]</f>
        <v>5000</v>
      </c>
      <c r="Y2782" s="3">
        <f>[1]!Table1[[#This Row],[Gross_Sales]]*[1]!Table1[[#This Row],[Discount]]</f>
        <v>500</v>
      </c>
      <c r="Z2782" s="3">
        <f>[1]!Table1[[#This Row],[Gross_Sales]]*[1]!Table1[[#This Row],[Discount_amount]]</f>
        <v>2500000</v>
      </c>
      <c r="AA2782" s="3">
        <f>IFERROR([1]!Table1[[#This Row],[Profit]]/[1]!Table1[[#This Row],[Sales]],0)</f>
        <v>0.28888888888888886</v>
      </c>
      <c r="AB2782" s="3">
        <f>YEAR([1]!Table1[[#This Row],[Order_Date]])</f>
        <v>2024</v>
      </c>
      <c r="AC2782" s="3">
        <f>MONTH([1]!Table1[[#This Row],[Order_Date]])</f>
        <v>12</v>
      </c>
      <c r="AD2782" s="3" t="str">
        <f t="shared" si="129"/>
        <v>Dec</v>
      </c>
      <c r="AE2782" s="3" t="str">
        <f t="shared" si="130"/>
        <v>Q4</v>
      </c>
      <c r="AF2782" s="3" t="str">
        <f t="shared" si="131"/>
        <v>2024-Dec</v>
      </c>
      <c r="AG2782" s="3">
        <f>COUNTIF(C:C,Table1[[#This Row],[Customer_ID]])</f>
        <v>5</v>
      </c>
      <c r="AH2782" s="9" t="e">
        <f>IF([1]!Table1[[#This Row],[Customer_order_count]] &gt;= 10,"FREQUENT",IF([1]!Table1[[#This Row],[Customer_order_count]] &lt;= 10,"REGULAR","OCASSIONAL"))</f>
        <v>#REF!</v>
      </c>
    </row>
    <row r="2783" spans="1:34" x14ac:dyDescent="0.25">
      <c r="A2783" s="10" t="s">
        <v>3638</v>
      </c>
      <c r="B2783" s="11">
        <v>45670</v>
      </c>
      <c r="C2783" s="12" t="s">
        <v>530</v>
      </c>
      <c r="D2783" s="13" t="s">
        <v>531</v>
      </c>
      <c r="E2783" s="13" t="s">
        <v>3</v>
      </c>
      <c r="F2783" s="14">
        <v>31</v>
      </c>
      <c r="G2783" s="12" t="s">
        <v>275</v>
      </c>
      <c r="H2783" s="12" t="s">
        <v>276</v>
      </c>
      <c r="I2783" s="12" t="s">
        <v>344</v>
      </c>
      <c r="J2783" s="12" t="s">
        <v>345</v>
      </c>
      <c r="K2783" s="12" t="s">
        <v>39</v>
      </c>
      <c r="L2783" s="14">
        <v>2</v>
      </c>
      <c r="M2783" s="14">
        <v>2200</v>
      </c>
      <c r="N2783" s="15">
        <v>0.05</v>
      </c>
      <c r="O2783" s="14">
        <v>4180</v>
      </c>
      <c r="P2783" s="14">
        <v>2800</v>
      </c>
      <c r="Q2783" s="5">
        <f>Table1[[#This Row],[Sales]]-Table1[[#This Row],[Cost]]</f>
        <v>1380</v>
      </c>
      <c r="R2783" s="12" t="s">
        <v>26</v>
      </c>
      <c r="S2783" s="12" t="s">
        <v>10</v>
      </c>
      <c r="T2783" s="12" t="s">
        <v>18</v>
      </c>
      <c r="U2783" s="12" t="s">
        <v>12</v>
      </c>
      <c r="V2783" s="6">
        <f>Table1[[#This Row],[Profit]]/Table1[[#This Row],[Sales]]</f>
        <v>0.33014354066985646</v>
      </c>
      <c r="W2783" s="12">
        <f>[1]!Table1[[#This Row],[Sales]]-[1]!Table1[[#This Row],[Cost]]-[1]!Table1[[#This Row],[Profit]]</f>
        <v>0</v>
      </c>
      <c r="X2783" s="12">
        <f>[1]!Table1[[#This Row],[Quantity]]*[1]!Table1[[#This Row],[Unit_Price]]</f>
        <v>4400</v>
      </c>
      <c r="Y2783" s="16">
        <f>[1]!Table1[[#This Row],[Gross_Sales]]*[1]!Table1[[#This Row],[Discount]]</f>
        <v>220</v>
      </c>
      <c r="Z2783" s="17">
        <f>[1]!Table1[[#This Row],[Gross_Sales]]*[1]!Table1[[#This Row],[Discount_amount]]</f>
        <v>968000</v>
      </c>
      <c r="AA2783" s="15">
        <f>IFERROR([1]!Table1[[#This Row],[Profit]]/[1]!Table1[[#This Row],[Sales]],0)</f>
        <v>0.33014354066985646</v>
      </c>
      <c r="AB2783" s="12">
        <f>YEAR([1]!Table1[[#This Row],[Order_Date]])</f>
        <v>2025</v>
      </c>
      <c r="AC2783" s="12">
        <f>MONTH([1]!Table1[[#This Row],[Order_Date]])</f>
        <v>1</v>
      </c>
      <c r="AD2783" s="12" t="str">
        <f t="shared" si="129"/>
        <v>Jan</v>
      </c>
      <c r="AE2783" s="12" t="str">
        <f t="shared" si="130"/>
        <v>Q1</v>
      </c>
      <c r="AF2783" s="12" t="str">
        <f t="shared" si="131"/>
        <v>2025-Jan</v>
      </c>
      <c r="AG2783" s="12">
        <f>COUNTIF(C:C,Table1[[#This Row],[Customer_ID]])</f>
        <v>13</v>
      </c>
      <c r="AH2783" s="18" t="e">
        <f>IF([1]!Table1[[#This Row],[Customer_order_count]] &gt;= 10,"FREQUENT",IF([1]!Table1[[#This Row],[Customer_order_count]] &lt;= 10,"REGULAR","OCASSIONAL"))</f>
        <v>#REF!</v>
      </c>
    </row>
    <row r="2784" spans="1:34" x14ac:dyDescent="0.25">
      <c r="A2784" s="1" t="s">
        <v>3639</v>
      </c>
      <c r="B2784" s="2">
        <v>45982</v>
      </c>
      <c r="C2784" s="3" t="s">
        <v>337</v>
      </c>
      <c r="D2784" s="4" t="s">
        <v>338</v>
      </c>
      <c r="E2784" s="4" t="s">
        <v>16</v>
      </c>
      <c r="F2784" s="5">
        <v>35</v>
      </c>
      <c r="G2784" s="3" t="s">
        <v>339</v>
      </c>
      <c r="H2784" s="3" t="s">
        <v>285</v>
      </c>
      <c r="I2784" s="3" t="s">
        <v>74</v>
      </c>
      <c r="J2784" s="3" t="s">
        <v>75</v>
      </c>
      <c r="K2784" s="3" t="s">
        <v>76</v>
      </c>
      <c r="L2784" s="5">
        <v>2</v>
      </c>
      <c r="M2784" s="5">
        <v>550</v>
      </c>
      <c r="N2784" s="6">
        <v>0.05</v>
      </c>
      <c r="O2784" s="5">
        <v>1045</v>
      </c>
      <c r="P2784" s="5">
        <v>900</v>
      </c>
      <c r="Q2784" s="5">
        <f>Table1[[#This Row],[Sales]]-Table1[[#This Row],[Cost]]</f>
        <v>145</v>
      </c>
      <c r="R2784" s="3" t="s">
        <v>26</v>
      </c>
      <c r="S2784" s="3" t="s">
        <v>10</v>
      </c>
      <c r="T2784" s="3" t="s">
        <v>40</v>
      </c>
      <c r="U2784" s="3" t="s">
        <v>27</v>
      </c>
      <c r="V2784" s="6">
        <f>Table1[[#This Row],[Profit]]/Table1[[#This Row],[Sales]]</f>
        <v>0.13875598086124402</v>
      </c>
      <c r="W2784" s="3">
        <f>[1]!Table1[[#This Row],[Sales]]-[1]!Table1[[#This Row],[Cost]]-[1]!Table1[[#This Row],[Profit]]</f>
        <v>0</v>
      </c>
      <c r="X2784" s="3">
        <f>[1]!Table1[[#This Row],[Quantity]]*[1]!Table1[[#This Row],[Unit_Price]]</f>
        <v>1100</v>
      </c>
      <c r="Y2784" s="7">
        <f>[1]!Table1[[#This Row],[Gross_Sales]]*[1]!Table1[[#This Row],[Discount]]</f>
        <v>55</v>
      </c>
      <c r="Z2784" s="8">
        <f>[1]!Table1[[#This Row],[Gross_Sales]]*[1]!Table1[[#This Row],[Discount_amount]]</f>
        <v>60500</v>
      </c>
      <c r="AA2784" s="6">
        <f>IFERROR([1]!Table1[[#This Row],[Profit]]/[1]!Table1[[#This Row],[Sales]],0)</f>
        <v>0.13875598086124402</v>
      </c>
      <c r="AB2784" s="3">
        <f>YEAR([1]!Table1[[#This Row],[Order_Date]])</f>
        <v>2025</v>
      </c>
      <c r="AC2784" s="3">
        <f>MONTH([1]!Table1[[#This Row],[Order_Date]])</f>
        <v>11</v>
      </c>
      <c r="AD2784" s="3" t="str">
        <f t="shared" si="129"/>
        <v>Nov</v>
      </c>
      <c r="AE2784" s="3" t="str">
        <f t="shared" si="130"/>
        <v>Q4</v>
      </c>
      <c r="AF2784" s="3" t="str">
        <f t="shared" si="131"/>
        <v>2025-Nov</v>
      </c>
      <c r="AG2784" s="3">
        <f>COUNTIF(C:C,Table1[[#This Row],[Customer_ID]])</f>
        <v>11</v>
      </c>
      <c r="AH2784" s="9" t="e">
        <f>IF([1]!Table1[[#This Row],[Customer_order_count]] &gt;= 10,"FREQUENT",IF([1]!Table1[[#This Row],[Customer_order_count]] &lt;= 10,"REGULAR","OCASSIONAL"))</f>
        <v>#REF!</v>
      </c>
    </row>
    <row r="2785" spans="1:34" x14ac:dyDescent="0.25">
      <c r="A2785" s="10" t="s">
        <v>3640</v>
      </c>
      <c r="B2785" s="11">
        <v>45462</v>
      </c>
      <c r="C2785" s="12" t="s">
        <v>365</v>
      </c>
      <c r="D2785" s="13" t="s">
        <v>366</v>
      </c>
      <c r="E2785" s="13" t="s">
        <v>16</v>
      </c>
      <c r="F2785" s="14">
        <v>56</v>
      </c>
      <c r="G2785" s="12" t="s">
        <v>295</v>
      </c>
      <c r="H2785" s="12" t="s">
        <v>270</v>
      </c>
      <c r="I2785" s="12" t="s">
        <v>56</v>
      </c>
      <c r="J2785" s="12" t="s">
        <v>57</v>
      </c>
      <c r="K2785" s="12" t="s">
        <v>58</v>
      </c>
      <c r="L2785" s="14">
        <v>2</v>
      </c>
      <c r="M2785" s="14">
        <v>1200</v>
      </c>
      <c r="N2785" s="15">
        <v>0.05</v>
      </c>
      <c r="O2785" s="14">
        <v>2280</v>
      </c>
      <c r="P2785" s="14">
        <v>1600</v>
      </c>
      <c r="Q2785" s="5">
        <f>Table1[[#This Row],[Sales]]-Table1[[#This Row],[Cost]]</f>
        <v>680</v>
      </c>
      <c r="R2785" s="12" t="s">
        <v>26</v>
      </c>
      <c r="S2785" s="12" t="s">
        <v>10</v>
      </c>
      <c r="T2785" s="12" t="s">
        <v>11</v>
      </c>
      <c r="U2785" s="12" t="s">
        <v>27</v>
      </c>
      <c r="V2785" s="6">
        <f>Table1[[#This Row],[Profit]]/Table1[[#This Row],[Sales]]</f>
        <v>0.2982456140350877</v>
      </c>
      <c r="W2785" s="12">
        <f>[1]!Table1[[#This Row],[Sales]]-[1]!Table1[[#This Row],[Cost]]-[1]!Table1[[#This Row],[Profit]]</f>
        <v>0</v>
      </c>
      <c r="X2785" s="12">
        <f>[1]!Table1[[#This Row],[Quantity]]*[1]!Table1[[#This Row],[Unit_Price]]</f>
        <v>2400</v>
      </c>
      <c r="Y2785" s="16">
        <f>[1]!Table1[[#This Row],[Gross_Sales]]*[1]!Table1[[#This Row],[Discount]]</f>
        <v>120</v>
      </c>
      <c r="Z2785" s="17">
        <f>[1]!Table1[[#This Row],[Gross_Sales]]*[1]!Table1[[#This Row],[Discount_amount]]</f>
        <v>288000</v>
      </c>
      <c r="AA2785" s="15">
        <f>IFERROR([1]!Table1[[#This Row],[Profit]]/[1]!Table1[[#This Row],[Sales]],0)</f>
        <v>0.2982456140350877</v>
      </c>
      <c r="AB2785" s="12">
        <f>YEAR([1]!Table1[[#This Row],[Order_Date]])</f>
        <v>2024</v>
      </c>
      <c r="AC2785" s="12">
        <f>MONTH([1]!Table1[[#This Row],[Order_Date]])</f>
        <v>6</v>
      </c>
      <c r="AD2785" s="12" t="str">
        <f t="shared" si="129"/>
        <v>Jun</v>
      </c>
      <c r="AE2785" s="12" t="str">
        <f t="shared" si="130"/>
        <v>Q2</v>
      </c>
      <c r="AF2785" s="12" t="str">
        <f t="shared" si="131"/>
        <v>2024-Jun</v>
      </c>
      <c r="AG2785" s="12">
        <f>COUNTIF(C:C,Table1[[#This Row],[Customer_ID]])</f>
        <v>25</v>
      </c>
      <c r="AH2785" s="18" t="e">
        <f>IF([1]!Table1[[#This Row],[Customer_order_count]] &gt;= 10,"FREQUENT",IF([1]!Table1[[#This Row],[Customer_order_count]] &lt;= 10,"REGULAR","OCASSIONAL"))</f>
        <v>#REF!</v>
      </c>
    </row>
    <row r="2786" spans="1:34" x14ac:dyDescent="0.25">
      <c r="A2786" s="1" t="s">
        <v>3641</v>
      </c>
      <c r="B2786" s="2">
        <v>45315</v>
      </c>
      <c r="C2786" s="3" t="s">
        <v>2779</v>
      </c>
      <c r="D2786" s="4" t="s">
        <v>2780</v>
      </c>
      <c r="E2786" s="4" t="s">
        <v>16</v>
      </c>
      <c r="F2786" s="5">
        <v>34</v>
      </c>
      <c r="G2786" s="3" t="s">
        <v>290</v>
      </c>
      <c r="H2786" s="3" t="s">
        <v>276</v>
      </c>
      <c r="I2786" s="3" t="s">
        <v>344</v>
      </c>
      <c r="J2786" s="3" t="s">
        <v>345</v>
      </c>
      <c r="K2786" s="3" t="s">
        <v>39</v>
      </c>
      <c r="L2786" s="5">
        <v>2</v>
      </c>
      <c r="M2786" s="5">
        <v>2200</v>
      </c>
      <c r="N2786" s="6">
        <v>0.05</v>
      </c>
      <c r="O2786" s="5">
        <v>4180</v>
      </c>
      <c r="P2786" s="5">
        <v>2800</v>
      </c>
      <c r="Q2786" s="5">
        <f>Table1[[#This Row],[Sales]]-Table1[[#This Row],[Cost]]</f>
        <v>1380</v>
      </c>
      <c r="R2786" s="3" t="s">
        <v>17</v>
      </c>
      <c r="S2786" s="3" t="s">
        <v>10</v>
      </c>
      <c r="T2786" s="3" t="s">
        <v>18</v>
      </c>
      <c r="U2786" s="3" t="s">
        <v>27</v>
      </c>
      <c r="V2786" s="6">
        <f>Table1[[#This Row],[Profit]]/Table1[[#This Row],[Sales]]</f>
        <v>0.33014354066985646</v>
      </c>
      <c r="W2786" s="3">
        <f>[1]!Table1[[#This Row],[Sales]]-[1]!Table1[[#This Row],[Cost]]-[1]!Table1[[#This Row],[Profit]]</f>
        <v>0</v>
      </c>
      <c r="X2786" s="3">
        <f>[1]!Table1[[#This Row],[Quantity]]*[1]!Table1[[#This Row],[Unit_Price]]</f>
        <v>4400</v>
      </c>
      <c r="Y2786" s="7">
        <f>[1]!Table1[[#This Row],[Gross_Sales]]*[1]!Table1[[#This Row],[Discount]]</f>
        <v>220</v>
      </c>
      <c r="Z2786" s="8">
        <f>[1]!Table1[[#This Row],[Gross_Sales]]*[1]!Table1[[#This Row],[Discount_amount]]</f>
        <v>968000</v>
      </c>
      <c r="AA2786" s="6">
        <f>IFERROR([1]!Table1[[#This Row],[Profit]]/[1]!Table1[[#This Row],[Sales]],0)</f>
        <v>0.33014354066985646</v>
      </c>
      <c r="AB2786" s="3">
        <f>YEAR([1]!Table1[[#This Row],[Order_Date]])</f>
        <v>2024</v>
      </c>
      <c r="AC2786" s="3">
        <f>MONTH([1]!Table1[[#This Row],[Order_Date]])</f>
        <v>1</v>
      </c>
      <c r="AD2786" s="3" t="str">
        <f t="shared" si="129"/>
        <v>Jan</v>
      </c>
      <c r="AE2786" s="3" t="str">
        <f t="shared" si="130"/>
        <v>Q1</v>
      </c>
      <c r="AF2786" s="3" t="str">
        <f t="shared" si="131"/>
        <v>2024-Jan</v>
      </c>
      <c r="AG2786" s="3">
        <f>COUNTIF(C:C,Table1[[#This Row],[Customer_ID]])</f>
        <v>9</v>
      </c>
      <c r="AH2786" s="9" t="e">
        <f>IF([1]!Table1[[#This Row],[Customer_order_count]] &gt;= 10,"FREQUENT",IF([1]!Table1[[#This Row],[Customer_order_count]] &lt;= 10,"REGULAR","OCASSIONAL"))</f>
        <v>#REF!</v>
      </c>
    </row>
    <row r="2787" spans="1:34" x14ac:dyDescent="0.25">
      <c r="A2787" s="10" t="s">
        <v>3642</v>
      </c>
      <c r="B2787" s="11">
        <v>45532</v>
      </c>
      <c r="C2787" s="12" t="s">
        <v>434</v>
      </c>
      <c r="D2787" s="13" t="s">
        <v>435</v>
      </c>
      <c r="E2787" s="13" t="s">
        <v>16</v>
      </c>
      <c r="F2787" s="14">
        <v>26</v>
      </c>
      <c r="G2787" s="12" t="s">
        <v>280</v>
      </c>
      <c r="H2787" s="12" t="s">
        <v>270</v>
      </c>
      <c r="I2787" s="12" t="s">
        <v>95</v>
      </c>
      <c r="J2787" s="12" t="s">
        <v>96</v>
      </c>
      <c r="K2787" s="12" t="s">
        <v>46</v>
      </c>
      <c r="L2787" s="14">
        <v>1</v>
      </c>
      <c r="M2787" s="14">
        <v>600</v>
      </c>
      <c r="N2787" s="15">
        <v>0.05</v>
      </c>
      <c r="O2787" s="14">
        <v>570</v>
      </c>
      <c r="P2787" s="14">
        <v>380</v>
      </c>
      <c r="Q2787" s="5">
        <f>Table1[[#This Row],[Sales]]-Table1[[#This Row],[Cost]]</f>
        <v>190</v>
      </c>
      <c r="R2787" s="12" t="s">
        <v>77</v>
      </c>
      <c r="S2787" s="12" t="s">
        <v>10</v>
      </c>
      <c r="T2787" s="12" t="s">
        <v>33</v>
      </c>
      <c r="U2787" s="12" t="s">
        <v>27</v>
      </c>
      <c r="V2787" s="6">
        <f>Table1[[#This Row],[Profit]]/Table1[[#This Row],[Sales]]</f>
        <v>0.33333333333333331</v>
      </c>
      <c r="W2787" s="12">
        <f>[1]!Table1[[#This Row],[Sales]]-[1]!Table1[[#This Row],[Cost]]-[1]!Table1[[#This Row],[Profit]]</f>
        <v>0</v>
      </c>
      <c r="X2787" s="12">
        <f>[1]!Table1[[#This Row],[Quantity]]*[1]!Table1[[#This Row],[Unit_Price]]</f>
        <v>600</v>
      </c>
      <c r="Y2787" s="16">
        <f>[1]!Table1[[#This Row],[Gross_Sales]]*[1]!Table1[[#This Row],[Discount]]</f>
        <v>30</v>
      </c>
      <c r="Z2787" s="17">
        <f>[1]!Table1[[#This Row],[Gross_Sales]]*[1]!Table1[[#This Row],[Discount_amount]]</f>
        <v>18000</v>
      </c>
      <c r="AA2787" s="15">
        <f>IFERROR([1]!Table1[[#This Row],[Profit]]/[1]!Table1[[#This Row],[Sales]],0)</f>
        <v>0.33333333333333331</v>
      </c>
      <c r="AB2787" s="12">
        <f>YEAR([1]!Table1[[#This Row],[Order_Date]])</f>
        <v>2024</v>
      </c>
      <c r="AC2787" s="12">
        <f>MONTH([1]!Table1[[#This Row],[Order_Date]])</f>
        <v>8</v>
      </c>
      <c r="AD2787" s="12" t="str">
        <f t="shared" si="129"/>
        <v>Aug</v>
      </c>
      <c r="AE2787" s="12" t="str">
        <f t="shared" si="130"/>
        <v>Q3</v>
      </c>
      <c r="AF2787" s="12" t="str">
        <f t="shared" si="131"/>
        <v>2024-Aug</v>
      </c>
      <c r="AG2787" s="12">
        <f>COUNTIF(C:C,Table1[[#This Row],[Customer_ID]])</f>
        <v>32</v>
      </c>
      <c r="AH2787" s="18" t="e">
        <f>IF([1]!Table1[[#This Row],[Customer_order_count]] &gt;= 10,"FREQUENT",IF([1]!Table1[[#This Row],[Customer_order_count]] &lt;= 10,"REGULAR","OCASSIONAL"))</f>
        <v>#REF!</v>
      </c>
    </row>
    <row r="2788" spans="1:34" x14ac:dyDescent="0.25">
      <c r="A2788" s="1" t="s">
        <v>3643</v>
      </c>
      <c r="B2788" s="2">
        <v>45913</v>
      </c>
      <c r="C2788" s="3" t="s">
        <v>768</v>
      </c>
      <c r="D2788" s="4" t="s">
        <v>769</v>
      </c>
      <c r="E2788" s="4" t="s">
        <v>3</v>
      </c>
      <c r="F2788" s="5">
        <v>57</v>
      </c>
      <c r="G2788" s="3" t="s">
        <v>312</v>
      </c>
      <c r="H2788" s="3" t="s">
        <v>276</v>
      </c>
      <c r="I2788" s="3" t="s">
        <v>31</v>
      </c>
      <c r="J2788" s="3" t="s">
        <v>32</v>
      </c>
      <c r="K2788" s="3" t="s">
        <v>25</v>
      </c>
      <c r="L2788" s="5">
        <v>1</v>
      </c>
      <c r="M2788" s="5">
        <v>5000</v>
      </c>
      <c r="N2788" s="6">
        <v>0.25</v>
      </c>
      <c r="O2788" s="5">
        <v>3750</v>
      </c>
      <c r="P2788" s="5">
        <v>3500</v>
      </c>
      <c r="Q2788" s="5">
        <f>Table1[[#This Row],[Sales]]-Table1[[#This Row],[Cost]]</f>
        <v>250</v>
      </c>
      <c r="R2788" s="3" t="s">
        <v>26</v>
      </c>
      <c r="S2788" s="3" t="s">
        <v>10</v>
      </c>
      <c r="T2788" s="3" t="s">
        <v>33</v>
      </c>
      <c r="U2788" s="3" t="s">
        <v>19</v>
      </c>
      <c r="V2788" s="6">
        <f>Table1[[#This Row],[Profit]]/Table1[[#This Row],[Sales]]</f>
        <v>6.6666666666666666E-2</v>
      </c>
      <c r="W2788" s="3">
        <f>[1]!Table1[[#This Row],[Sales]]-[1]!Table1[[#This Row],[Cost]]-[1]!Table1[[#This Row],[Profit]]</f>
        <v>0</v>
      </c>
      <c r="X2788" s="3">
        <f>[1]!Table1[[#This Row],[Quantity]]*[1]!Table1[[#This Row],[Unit_Price]]</f>
        <v>5000</v>
      </c>
      <c r="Y2788" s="7">
        <f>[1]!Table1[[#This Row],[Gross_Sales]]*[1]!Table1[[#This Row],[Discount]]</f>
        <v>1250</v>
      </c>
      <c r="Z2788" s="8">
        <f>[1]!Table1[[#This Row],[Gross_Sales]]*[1]!Table1[[#This Row],[Discount_amount]]</f>
        <v>6250000</v>
      </c>
      <c r="AA2788" s="6">
        <f>IFERROR([1]!Table1[[#This Row],[Profit]]/[1]!Table1[[#This Row],[Sales]],0)</f>
        <v>6.6666666666666666E-2</v>
      </c>
      <c r="AB2788" s="3">
        <f>YEAR([1]!Table1[[#This Row],[Order_Date]])</f>
        <v>2025</v>
      </c>
      <c r="AC2788" s="3">
        <f>MONTH([1]!Table1[[#This Row],[Order_Date]])</f>
        <v>9</v>
      </c>
      <c r="AD2788" s="3" t="str">
        <f t="shared" si="129"/>
        <v>Sep</v>
      </c>
      <c r="AE2788" s="3" t="str">
        <f t="shared" si="130"/>
        <v>Q3</v>
      </c>
      <c r="AF2788" s="3" t="str">
        <f t="shared" si="131"/>
        <v>2025-Sep</v>
      </c>
      <c r="AG2788" s="3">
        <f>COUNTIF(C:C,Table1[[#This Row],[Customer_ID]])</f>
        <v>4</v>
      </c>
      <c r="AH2788" s="9" t="e">
        <f>IF([1]!Table1[[#This Row],[Customer_order_count]] &gt;= 10,"FREQUENT",IF([1]!Table1[[#This Row],[Customer_order_count]] &lt;= 10,"REGULAR","OCASSIONAL"))</f>
        <v>#REF!</v>
      </c>
    </row>
    <row r="2789" spans="1:34" x14ac:dyDescent="0.25">
      <c r="A2789" s="10" t="s">
        <v>3644</v>
      </c>
      <c r="B2789" s="11">
        <v>45405</v>
      </c>
      <c r="C2789" s="12" t="s">
        <v>112</v>
      </c>
      <c r="D2789" s="13" t="s">
        <v>113</v>
      </c>
      <c r="E2789" s="13" t="s">
        <v>16</v>
      </c>
      <c r="F2789" s="14">
        <v>39</v>
      </c>
      <c r="G2789" s="12" t="s">
        <v>4</v>
      </c>
      <c r="H2789" s="12" t="s">
        <v>5</v>
      </c>
      <c r="I2789" s="12" t="s">
        <v>81</v>
      </c>
      <c r="J2789" s="12" t="s">
        <v>82</v>
      </c>
      <c r="K2789" s="12" t="s">
        <v>58</v>
      </c>
      <c r="L2789" s="14">
        <v>1</v>
      </c>
      <c r="M2789" s="14">
        <v>3500</v>
      </c>
      <c r="N2789" s="15">
        <v>0.05</v>
      </c>
      <c r="O2789" s="14">
        <v>3325</v>
      </c>
      <c r="P2789" s="14">
        <v>2500</v>
      </c>
      <c r="Q2789" s="5">
        <f>Table1[[#This Row],[Sales]]-Table1[[#This Row],[Cost]]</f>
        <v>825</v>
      </c>
      <c r="R2789" s="12" t="s">
        <v>26</v>
      </c>
      <c r="S2789" s="12" t="s">
        <v>10</v>
      </c>
      <c r="T2789" s="12" t="s">
        <v>11</v>
      </c>
      <c r="U2789" s="12" t="s">
        <v>19</v>
      </c>
      <c r="V2789" s="6">
        <f>Table1[[#This Row],[Profit]]/Table1[[#This Row],[Sales]]</f>
        <v>0.24812030075187969</v>
      </c>
      <c r="W2789" s="12">
        <f>[1]!Table1[[#This Row],[Sales]]-[1]!Table1[[#This Row],[Cost]]-[1]!Table1[[#This Row],[Profit]]</f>
        <v>0</v>
      </c>
      <c r="X2789" s="12">
        <f>[1]!Table1[[#This Row],[Quantity]]*[1]!Table1[[#This Row],[Unit_Price]]</f>
        <v>3500</v>
      </c>
      <c r="Y2789" s="16">
        <f>[1]!Table1[[#This Row],[Gross_Sales]]*[1]!Table1[[#This Row],[Discount]]</f>
        <v>175</v>
      </c>
      <c r="Z2789" s="17">
        <f>[1]!Table1[[#This Row],[Gross_Sales]]*[1]!Table1[[#This Row],[Discount_amount]]</f>
        <v>612500</v>
      </c>
      <c r="AA2789" s="15">
        <f>IFERROR([1]!Table1[[#This Row],[Profit]]/[1]!Table1[[#This Row],[Sales]],0)</f>
        <v>0.24812030075187969</v>
      </c>
      <c r="AB2789" s="12">
        <f>YEAR([1]!Table1[[#This Row],[Order_Date]])</f>
        <v>2024</v>
      </c>
      <c r="AC2789" s="12">
        <f>MONTH([1]!Table1[[#This Row],[Order_Date]])</f>
        <v>4</v>
      </c>
      <c r="AD2789" s="12" t="str">
        <f t="shared" si="129"/>
        <v>Apr</v>
      </c>
      <c r="AE2789" s="12" t="str">
        <f t="shared" si="130"/>
        <v>Q2</v>
      </c>
      <c r="AF2789" s="12" t="str">
        <f t="shared" si="131"/>
        <v>2024-Apr</v>
      </c>
      <c r="AG2789" s="12">
        <f>COUNTIF(C:C,Table1[[#This Row],[Customer_ID]])</f>
        <v>6</v>
      </c>
      <c r="AH2789" s="18" t="e">
        <f>IF([1]!Table1[[#This Row],[Customer_order_count]] &gt;= 10,"FREQUENT",IF([1]!Table1[[#This Row],[Customer_order_count]] &lt;= 10,"REGULAR","OCASSIONAL"))</f>
        <v>#REF!</v>
      </c>
    </row>
    <row r="2790" spans="1:34" x14ac:dyDescent="0.25">
      <c r="A2790" s="1" t="s">
        <v>3645</v>
      </c>
      <c r="B2790" s="2">
        <v>45702</v>
      </c>
      <c r="C2790" s="3" t="s">
        <v>843</v>
      </c>
      <c r="D2790" s="4" t="s">
        <v>484</v>
      </c>
      <c r="E2790" s="4" t="s">
        <v>16</v>
      </c>
      <c r="F2790" s="5">
        <v>60</v>
      </c>
      <c r="G2790" s="3" t="s">
        <v>312</v>
      </c>
      <c r="H2790" s="3" t="s">
        <v>276</v>
      </c>
      <c r="I2790" s="3" t="s">
        <v>127</v>
      </c>
      <c r="J2790" s="3" t="s">
        <v>128</v>
      </c>
      <c r="K2790" s="3" t="s">
        <v>58</v>
      </c>
      <c r="L2790" s="5">
        <v>2</v>
      </c>
      <c r="M2790" s="5">
        <v>3000</v>
      </c>
      <c r="N2790" s="6">
        <v>0</v>
      </c>
      <c r="O2790" s="5">
        <v>6000</v>
      </c>
      <c r="P2790" s="5">
        <v>4200</v>
      </c>
      <c r="Q2790" s="5">
        <f>Table1[[#This Row],[Sales]]-Table1[[#This Row],[Cost]]</f>
        <v>1800</v>
      </c>
      <c r="R2790" s="3" t="s">
        <v>17</v>
      </c>
      <c r="S2790" s="3" t="s">
        <v>10</v>
      </c>
      <c r="T2790" s="3" t="s">
        <v>18</v>
      </c>
      <c r="U2790" s="3" t="s">
        <v>12</v>
      </c>
      <c r="V2790" s="6">
        <f>Table1[[#This Row],[Profit]]/Table1[[#This Row],[Sales]]</f>
        <v>0.3</v>
      </c>
      <c r="W2790" s="3">
        <f>[1]!Table1[[#This Row],[Sales]]-[1]!Table1[[#This Row],[Cost]]-[1]!Table1[[#This Row],[Profit]]</f>
        <v>0</v>
      </c>
      <c r="X2790" s="3">
        <f>[1]!Table1[[#This Row],[Quantity]]*[1]!Table1[[#This Row],[Unit_Price]]</f>
        <v>6000</v>
      </c>
      <c r="Y2790" s="7">
        <f>[1]!Table1[[#This Row],[Gross_Sales]]*[1]!Table1[[#This Row],[Discount]]</f>
        <v>0</v>
      </c>
      <c r="Z2790" s="8">
        <f>[1]!Table1[[#This Row],[Gross_Sales]]*[1]!Table1[[#This Row],[Discount_amount]]</f>
        <v>0</v>
      </c>
      <c r="AA2790" s="6">
        <f>IFERROR([1]!Table1[[#This Row],[Profit]]/[1]!Table1[[#This Row],[Sales]],0)</f>
        <v>0.3</v>
      </c>
      <c r="AB2790" s="3">
        <f>YEAR([1]!Table1[[#This Row],[Order_Date]])</f>
        <v>2025</v>
      </c>
      <c r="AC2790" s="3">
        <f>MONTH([1]!Table1[[#This Row],[Order_Date]])</f>
        <v>2</v>
      </c>
      <c r="AD2790" s="3" t="str">
        <f t="shared" si="129"/>
        <v>Feb</v>
      </c>
      <c r="AE2790" s="3" t="str">
        <f t="shared" si="130"/>
        <v>Q1</v>
      </c>
      <c r="AF2790" s="3" t="str">
        <f t="shared" si="131"/>
        <v>2025-Feb</v>
      </c>
      <c r="AG2790" s="3">
        <f>COUNTIF(C:C,Table1[[#This Row],[Customer_ID]])</f>
        <v>6</v>
      </c>
      <c r="AH2790" s="9" t="e">
        <f>IF([1]!Table1[[#This Row],[Customer_order_count]] &gt;= 10,"FREQUENT",IF([1]!Table1[[#This Row],[Customer_order_count]] &lt;= 10,"REGULAR","OCASSIONAL"))</f>
        <v>#REF!</v>
      </c>
    </row>
    <row r="2791" spans="1:34" x14ac:dyDescent="0.25">
      <c r="A2791" s="10" t="s">
        <v>3646</v>
      </c>
      <c r="B2791" s="11">
        <v>45720</v>
      </c>
      <c r="C2791" s="12" t="s">
        <v>1493</v>
      </c>
      <c r="D2791" s="13" t="s">
        <v>1494</v>
      </c>
      <c r="E2791" s="13" t="s">
        <v>16</v>
      </c>
      <c r="F2791" s="14">
        <v>27</v>
      </c>
      <c r="G2791" s="12" t="s">
        <v>317</v>
      </c>
      <c r="H2791" s="12" t="s">
        <v>5</v>
      </c>
      <c r="I2791" s="12" t="s">
        <v>56</v>
      </c>
      <c r="J2791" s="12" t="s">
        <v>57</v>
      </c>
      <c r="K2791" s="12" t="s">
        <v>58</v>
      </c>
      <c r="L2791" s="14">
        <v>3</v>
      </c>
      <c r="M2791" s="14">
        <v>1200</v>
      </c>
      <c r="N2791" s="15">
        <v>0.05</v>
      </c>
      <c r="O2791" s="14">
        <v>3420</v>
      </c>
      <c r="P2791" s="14">
        <v>2400</v>
      </c>
      <c r="Q2791" s="5">
        <f>Table1[[#This Row],[Sales]]-Table1[[#This Row],[Cost]]</f>
        <v>1020</v>
      </c>
      <c r="R2791" s="12" t="s">
        <v>26</v>
      </c>
      <c r="S2791" s="12" t="s">
        <v>10</v>
      </c>
      <c r="T2791" s="12" t="s">
        <v>18</v>
      </c>
      <c r="U2791" s="12" t="s">
        <v>19</v>
      </c>
      <c r="V2791" s="6">
        <f>Table1[[#This Row],[Profit]]/Table1[[#This Row],[Sales]]</f>
        <v>0.2982456140350877</v>
      </c>
      <c r="W2791" s="12">
        <f>[1]!Table1[[#This Row],[Sales]]-[1]!Table1[[#This Row],[Cost]]-[1]!Table1[[#This Row],[Profit]]</f>
        <v>0</v>
      </c>
      <c r="X2791" s="12">
        <f>[1]!Table1[[#This Row],[Quantity]]*[1]!Table1[[#This Row],[Unit_Price]]</f>
        <v>3600</v>
      </c>
      <c r="Y2791" s="16">
        <f>[1]!Table1[[#This Row],[Gross_Sales]]*[1]!Table1[[#This Row],[Discount]]</f>
        <v>180</v>
      </c>
      <c r="Z2791" s="17">
        <f>[1]!Table1[[#This Row],[Gross_Sales]]*[1]!Table1[[#This Row],[Discount_amount]]</f>
        <v>648000</v>
      </c>
      <c r="AA2791" s="15">
        <f>IFERROR([1]!Table1[[#This Row],[Profit]]/[1]!Table1[[#This Row],[Sales]],0)</f>
        <v>0.2982456140350877</v>
      </c>
      <c r="AB2791" s="12">
        <f>YEAR([1]!Table1[[#This Row],[Order_Date]])</f>
        <v>2025</v>
      </c>
      <c r="AC2791" s="12">
        <f>MONTH([1]!Table1[[#This Row],[Order_Date]])</f>
        <v>3</v>
      </c>
      <c r="AD2791" s="12" t="str">
        <f t="shared" si="129"/>
        <v>Mar</v>
      </c>
      <c r="AE2791" s="12" t="str">
        <f t="shared" si="130"/>
        <v>Q1</v>
      </c>
      <c r="AF2791" s="12" t="str">
        <f t="shared" si="131"/>
        <v>2025-Mar</v>
      </c>
      <c r="AG2791" s="12">
        <f>COUNTIF(C:C,Table1[[#This Row],[Customer_ID]])</f>
        <v>5</v>
      </c>
      <c r="AH2791" s="18" t="e">
        <f>IF([1]!Table1[[#This Row],[Customer_order_count]] &gt;= 10,"FREQUENT",IF([1]!Table1[[#This Row],[Customer_order_count]] &lt;= 10,"REGULAR","OCASSIONAL"))</f>
        <v>#REF!</v>
      </c>
    </row>
    <row r="2792" spans="1:34" x14ac:dyDescent="0.25">
      <c r="A2792" s="1" t="s">
        <v>3647</v>
      </c>
      <c r="B2792" s="2">
        <v>45937</v>
      </c>
      <c r="C2792" s="3" t="s">
        <v>1001</v>
      </c>
      <c r="D2792" s="4" t="s">
        <v>1002</v>
      </c>
      <c r="E2792" s="4" t="s">
        <v>16</v>
      </c>
      <c r="F2792" s="5">
        <v>49</v>
      </c>
      <c r="G2792" s="3" t="s">
        <v>280</v>
      </c>
      <c r="H2792" s="3" t="s">
        <v>270</v>
      </c>
      <c r="I2792" s="3" t="s">
        <v>31</v>
      </c>
      <c r="J2792" s="3" t="s">
        <v>32</v>
      </c>
      <c r="K2792" s="3" t="s">
        <v>25</v>
      </c>
      <c r="L2792" s="5">
        <v>3</v>
      </c>
      <c r="M2792" s="5">
        <v>5000</v>
      </c>
      <c r="N2792" s="6">
        <v>0.15</v>
      </c>
      <c r="O2792" s="5">
        <v>12750</v>
      </c>
      <c r="P2792" s="5">
        <v>10500</v>
      </c>
      <c r="Q2792" s="5">
        <f>Table1[[#This Row],[Sales]]-Table1[[#This Row],[Cost]]</f>
        <v>2250</v>
      </c>
      <c r="R2792" s="3" t="s">
        <v>9</v>
      </c>
      <c r="S2792" s="3" t="s">
        <v>10</v>
      </c>
      <c r="T2792" s="3" t="s">
        <v>40</v>
      </c>
      <c r="U2792" s="3" t="s">
        <v>27</v>
      </c>
      <c r="V2792" s="6">
        <f>Table1[[#This Row],[Profit]]/Table1[[#This Row],[Sales]]</f>
        <v>0.17647058823529413</v>
      </c>
      <c r="W2792" s="3">
        <f>[1]!Table1[[#This Row],[Sales]]-[1]!Table1[[#This Row],[Cost]]-[1]!Table1[[#This Row],[Profit]]</f>
        <v>0</v>
      </c>
      <c r="X2792" s="3">
        <f>[1]!Table1[[#This Row],[Quantity]]*[1]!Table1[[#This Row],[Unit_Price]]</f>
        <v>15000</v>
      </c>
      <c r="Y2792" s="7">
        <f>[1]!Table1[[#This Row],[Gross_Sales]]*[1]!Table1[[#This Row],[Discount]]</f>
        <v>2250</v>
      </c>
      <c r="Z2792" s="8">
        <f>[1]!Table1[[#This Row],[Gross_Sales]]*[1]!Table1[[#This Row],[Discount_amount]]</f>
        <v>33750000</v>
      </c>
      <c r="AA2792" s="6">
        <f>IFERROR([1]!Table1[[#This Row],[Profit]]/[1]!Table1[[#This Row],[Sales]],0)</f>
        <v>0.17647058823529413</v>
      </c>
      <c r="AB2792" s="3">
        <f>YEAR([1]!Table1[[#This Row],[Order_Date]])</f>
        <v>2025</v>
      </c>
      <c r="AC2792" s="3">
        <f>MONTH([1]!Table1[[#This Row],[Order_Date]])</f>
        <v>10</v>
      </c>
      <c r="AD2792" s="3" t="str">
        <f t="shared" si="129"/>
        <v>Oct</v>
      </c>
      <c r="AE2792" s="3" t="str">
        <f t="shared" si="130"/>
        <v>Q4</v>
      </c>
      <c r="AF2792" s="3" t="str">
        <f t="shared" si="131"/>
        <v>2025-Oct</v>
      </c>
      <c r="AG2792" s="3">
        <f>COUNTIF(C:C,Table1[[#This Row],[Customer_ID]])</f>
        <v>16</v>
      </c>
      <c r="AH2792" s="9" t="e">
        <f>IF([1]!Table1[[#This Row],[Customer_order_count]] &gt;= 10,"FREQUENT",IF([1]!Table1[[#This Row],[Customer_order_count]] &lt;= 10,"REGULAR","OCASSIONAL"))</f>
        <v>#REF!</v>
      </c>
    </row>
    <row r="2793" spans="1:34" x14ac:dyDescent="0.25">
      <c r="A2793" s="10" t="s">
        <v>3648</v>
      </c>
      <c r="B2793" s="11">
        <v>45940</v>
      </c>
      <c r="C2793" s="12" t="s">
        <v>611</v>
      </c>
      <c r="D2793" s="13" t="s">
        <v>612</v>
      </c>
      <c r="E2793" s="13" t="s">
        <v>16</v>
      </c>
      <c r="F2793" s="14">
        <v>41</v>
      </c>
      <c r="G2793" s="12" t="s">
        <v>312</v>
      </c>
      <c r="H2793" s="12" t="s">
        <v>276</v>
      </c>
      <c r="I2793" s="12" t="s">
        <v>51</v>
      </c>
      <c r="J2793" s="12" t="s">
        <v>52</v>
      </c>
      <c r="K2793" s="12" t="s">
        <v>8</v>
      </c>
      <c r="L2793" s="14">
        <v>2</v>
      </c>
      <c r="M2793" s="14">
        <v>4500</v>
      </c>
      <c r="N2793" s="15">
        <v>0</v>
      </c>
      <c r="O2793" s="14">
        <v>9000</v>
      </c>
      <c r="P2793" s="14">
        <v>6400</v>
      </c>
      <c r="Q2793" s="5">
        <f>Table1[[#This Row],[Sales]]-Table1[[#This Row],[Cost]]</f>
        <v>2600</v>
      </c>
      <c r="R2793" s="12" t="s">
        <v>26</v>
      </c>
      <c r="S2793" s="12" t="s">
        <v>10</v>
      </c>
      <c r="T2793" s="12" t="s">
        <v>40</v>
      </c>
      <c r="U2793" s="12" t="s">
        <v>19</v>
      </c>
      <c r="V2793" s="6">
        <f>Table1[[#This Row],[Profit]]/Table1[[#This Row],[Sales]]</f>
        <v>0.28888888888888886</v>
      </c>
      <c r="W2793" s="12">
        <f>[1]!Table1[[#This Row],[Sales]]-[1]!Table1[[#This Row],[Cost]]-[1]!Table1[[#This Row],[Profit]]</f>
        <v>0</v>
      </c>
      <c r="X2793" s="12">
        <f>[1]!Table1[[#This Row],[Quantity]]*[1]!Table1[[#This Row],[Unit_Price]]</f>
        <v>9000</v>
      </c>
      <c r="Y2793" s="16">
        <f>[1]!Table1[[#This Row],[Gross_Sales]]*[1]!Table1[[#This Row],[Discount]]</f>
        <v>0</v>
      </c>
      <c r="Z2793" s="17">
        <f>[1]!Table1[[#This Row],[Gross_Sales]]*[1]!Table1[[#This Row],[Discount_amount]]</f>
        <v>0</v>
      </c>
      <c r="AA2793" s="15">
        <f>IFERROR([1]!Table1[[#This Row],[Profit]]/[1]!Table1[[#This Row],[Sales]],0)</f>
        <v>0.28888888888888886</v>
      </c>
      <c r="AB2793" s="12">
        <f>YEAR([1]!Table1[[#This Row],[Order_Date]])</f>
        <v>2025</v>
      </c>
      <c r="AC2793" s="12">
        <f>MONTH([1]!Table1[[#This Row],[Order_Date]])</f>
        <v>10</v>
      </c>
      <c r="AD2793" s="12" t="str">
        <f t="shared" si="129"/>
        <v>Oct</v>
      </c>
      <c r="AE2793" s="12" t="str">
        <f t="shared" si="130"/>
        <v>Q4</v>
      </c>
      <c r="AF2793" s="12" t="str">
        <f t="shared" si="131"/>
        <v>2025-Oct</v>
      </c>
      <c r="AG2793" s="12">
        <f>COUNTIF(C:C,Table1[[#This Row],[Customer_ID]])</f>
        <v>5</v>
      </c>
      <c r="AH2793" s="18" t="e">
        <f>IF([1]!Table1[[#This Row],[Customer_order_count]] &gt;= 10,"FREQUENT",IF([1]!Table1[[#This Row],[Customer_order_count]] &lt;= 10,"REGULAR","OCASSIONAL"))</f>
        <v>#REF!</v>
      </c>
    </row>
    <row r="2794" spans="1:34" x14ac:dyDescent="0.25">
      <c r="A2794" s="1" t="s">
        <v>3649</v>
      </c>
      <c r="B2794" s="2">
        <v>45693</v>
      </c>
      <c r="C2794" s="3" t="s">
        <v>650</v>
      </c>
      <c r="D2794" s="4" t="s">
        <v>651</v>
      </c>
      <c r="E2794" s="4" t="s">
        <v>3</v>
      </c>
      <c r="F2794" s="5">
        <v>48</v>
      </c>
      <c r="G2794" s="3" t="s">
        <v>317</v>
      </c>
      <c r="H2794" s="3" t="s">
        <v>5</v>
      </c>
      <c r="I2794" s="3" t="s">
        <v>89</v>
      </c>
      <c r="J2794" s="3" t="s">
        <v>90</v>
      </c>
      <c r="K2794" s="3" t="s">
        <v>91</v>
      </c>
      <c r="L2794" s="5">
        <v>1</v>
      </c>
      <c r="M2794" s="5">
        <v>35000</v>
      </c>
      <c r="N2794" s="6">
        <v>0.2</v>
      </c>
      <c r="O2794" s="5">
        <v>28000</v>
      </c>
      <c r="P2794" s="5">
        <v>27000</v>
      </c>
      <c r="Q2794" s="5">
        <f>Table1[[#This Row],[Sales]]-Table1[[#This Row],[Cost]]</f>
        <v>1000</v>
      </c>
      <c r="R2794" s="3" t="s">
        <v>77</v>
      </c>
      <c r="S2794" s="3" t="s">
        <v>10</v>
      </c>
      <c r="T2794" s="3" t="s">
        <v>18</v>
      </c>
      <c r="U2794" s="3" t="s">
        <v>27</v>
      </c>
      <c r="V2794" s="6">
        <f>Table1[[#This Row],[Profit]]/Table1[[#This Row],[Sales]]</f>
        <v>3.5714285714285712E-2</v>
      </c>
      <c r="W2794" s="3">
        <f>[1]!Table1[[#This Row],[Sales]]-[1]!Table1[[#This Row],[Cost]]-[1]!Table1[[#This Row],[Profit]]</f>
        <v>0</v>
      </c>
      <c r="X2794" s="3">
        <f>[1]!Table1[[#This Row],[Quantity]]*[1]!Table1[[#This Row],[Unit_Price]]</f>
        <v>35000</v>
      </c>
      <c r="Y2794" s="7">
        <f>[1]!Table1[[#This Row],[Gross_Sales]]*[1]!Table1[[#This Row],[Discount]]</f>
        <v>7000</v>
      </c>
      <c r="Z2794" s="8">
        <f>[1]!Table1[[#This Row],[Gross_Sales]]*[1]!Table1[[#This Row],[Discount_amount]]</f>
        <v>245000000</v>
      </c>
      <c r="AA2794" s="6">
        <f>IFERROR([1]!Table1[[#This Row],[Profit]]/[1]!Table1[[#This Row],[Sales]],0)</f>
        <v>3.5714285714285712E-2</v>
      </c>
      <c r="AB2794" s="3">
        <f>YEAR([1]!Table1[[#This Row],[Order_Date]])</f>
        <v>2025</v>
      </c>
      <c r="AC2794" s="3">
        <f>MONTH([1]!Table1[[#This Row],[Order_Date]])</f>
        <v>2</v>
      </c>
      <c r="AD2794" s="3" t="str">
        <f t="shared" si="129"/>
        <v>Feb</v>
      </c>
      <c r="AE2794" s="3" t="str">
        <f t="shared" si="130"/>
        <v>Q1</v>
      </c>
      <c r="AF2794" s="3" t="str">
        <f t="shared" si="131"/>
        <v>2025-Feb</v>
      </c>
      <c r="AG2794" s="3">
        <f>COUNTIF(C:C,Table1[[#This Row],[Customer_ID]])</f>
        <v>18</v>
      </c>
      <c r="AH2794" s="9" t="e">
        <f>IF([1]!Table1[[#This Row],[Customer_order_count]] &gt;= 10,"FREQUENT",IF([1]!Table1[[#This Row],[Customer_order_count]] &lt;= 10,"REGULAR","OCASSIONAL"))</f>
        <v>#REF!</v>
      </c>
    </row>
    <row r="2795" spans="1:34" x14ac:dyDescent="0.25">
      <c r="A2795" s="10" t="s">
        <v>3650</v>
      </c>
      <c r="B2795" s="11">
        <v>45767</v>
      </c>
      <c r="C2795" s="12" t="s">
        <v>619</v>
      </c>
      <c r="D2795" s="13" t="s">
        <v>609</v>
      </c>
      <c r="E2795" s="13" t="s">
        <v>3</v>
      </c>
      <c r="F2795" s="14">
        <v>32</v>
      </c>
      <c r="G2795" s="12" t="s">
        <v>407</v>
      </c>
      <c r="H2795" s="12" t="s">
        <v>285</v>
      </c>
      <c r="I2795" s="12" t="s">
        <v>344</v>
      </c>
      <c r="J2795" s="12" t="s">
        <v>345</v>
      </c>
      <c r="K2795" s="12" t="s">
        <v>39</v>
      </c>
      <c r="L2795" s="14">
        <v>3</v>
      </c>
      <c r="M2795" s="14">
        <v>2200</v>
      </c>
      <c r="N2795" s="15">
        <v>0.15</v>
      </c>
      <c r="O2795" s="14">
        <v>5610</v>
      </c>
      <c r="P2795" s="14">
        <v>4200</v>
      </c>
      <c r="Q2795" s="5">
        <f>Table1[[#This Row],[Sales]]-Table1[[#This Row],[Cost]]</f>
        <v>1410</v>
      </c>
      <c r="R2795" s="12" t="s">
        <v>77</v>
      </c>
      <c r="S2795" s="12" t="s">
        <v>10</v>
      </c>
      <c r="T2795" s="12" t="s">
        <v>11</v>
      </c>
      <c r="U2795" s="12" t="s">
        <v>19</v>
      </c>
      <c r="V2795" s="6">
        <f>Table1[[#This Row],[Profit]]/Table1[[#This Row],[Sales]]</f>
        <v>0.25133689839572193</v>
      </c>
      <c r="W2795" s="12">
        <f>[1]!Table1[[#This Row],[Sales]]-[1]!Table1[[#This Row],[Cost]]-[1]!Table1[[#This Row],[Profit]]</f>
        <v>0</v>
      </c>
      <c r="X2795" s="12">
        <f>[1]!Table1[[#This Row],[Quantity]]*[1]!Table1[[#This Row],[Unit_Price]]</f>
        <v>6600</v>
      </c>
      <c r="Y2795" s="16">
        <f>[1]!Table1[[#This Row],[Gross_Sales]]*[1]!Table1[[#This Row],[Discount]]</f>
        <v>990</v>
      </c>
      <c r="Z2795" s="17">
        <f>[1]!Table1[[#This Row],[Gross_Sales]]*[1]!Table1[[#This Row],[Discount_amount]]</f>
        <v>6534000</v>
      </c>
      <c r="AA2795" s="15">
        <f>IFERROR([1]!Table1[[#This Row],[Profit]]/[1]!Table1[[#This Row],[Sales]],0)</f>
        <v>0.25133689839572193</v>
      </c>
      <c r="AB2795" s="12">
        <f>YEAR([1]!Table1[[#This Row],[Order_Date]])</f>
        <v>2025</v>
      </c>
      <c r="AC2795" s="12">
        <f>MONTH([1]!Table1[[#This Row],[Order_Date]])</f>
        <v>4</v>
      </c>
      <c r="AD2795" s="12" t="str">
        <f t="shared" si="129"/>
        <v>Apr</v>
      </c>
      <c r="AE2795" s="12" t="str">
        <f t="shared" si="130"/>
        <v>Q2</v>
      </c>
      <c r="AF2795" s="12" t="str">
        <f t="shared" si="131"/>
        <v>2025-Apr</v>
      </c>
      <c r="AG2795" s="12">
        <f>COUNTIF(C:C,Table1[[#This Row],[Customer_ID]])</f>
        <v>23</v>
      </c>
      <c r="AH2795" s="18" t="e">
        <f>IF([1]!Table1[[#This Row],[Customer_order_count]] &gt;= 10,"FREQUENT",IF([1]!Table1[[#This Row],[Customer_order_count]] &lt;= 10,"REGULAR","OCASSIONAL"))</f>
        <v>#REF!</v>
      </c>
    </row>
    <row r="2796" spans="1:34" x14ac:dyDescent="0.25">
      <c r="A2796" s="1" t="s">
        <v>3651</v>
      </c>
      <c r="B2796" s="2">
        <v>45473</v>
      </c>
      <c r="C2796" s="3" t="s">
        <v>1874</v>
      </c>
      <c r="D2796" s="4" t="s">
        <v>1275</v>
      </c>
      <c r="E2796" s="4" t="s">
        <v>16</v>
      </c>
      <c r="F2796" s="5">
        <v>48</v>
      </c>
      <c r="G2796" s="3" t="s">
        <v>317</v>
      </c>
      <c r="H2796" s="3" t="s">
        <v>5</v>
      </c>
      <c r="I2796" s="3" t="s">
        <v>95</v>
      </c>
      <c r="J2796" s="3" t="s">
        <v>96</v>
      </c>
      <c r="K2796" s="3" t="s">
        <v>46</v>
      </c>
      <c r="L2796" s="5">
        <v>1</v>
      </c>
      <c r="M2796" s="5">
        <v>600</v>
      </c>
      <c r="N2796" s="6">
        <v>0.1</v>
      </c>
      <c r="O2796" s="5">
        <v>540</v>
      </c>
      <c r="P2796" s="5">
        <v>380</v>
      </c>
      <c r="Q2796" s="5">
        <f>Table1[[#This Row],[Sales]]-Table1[[#This Row],[Cost]]</f>
        <v>160</v>
      </c>
      <c r="R2796" s="3" t="s">
        <v>26</v>
      </c>
      <c r="S2796" s="3" t="s">
        <v>10</v>
      </c>
      <c r="T2796" s="3" t="s">
        <v>11</v>
      </c>
      <c r="U2796" s="3" t="s">
        <v>12</v>
      </c>
      <c r="V2796" s="6">
        <f>Table1[[#This Row],[Profit]]/Table1[[#This Row],[Sales]]</f>
        <v>0.29629629629629628</v>
      </c>
      <c r="W2796" s="3">
        <f>[1]!Table1[[#This Row],[Sales]]-[1]!Table1[[#This Row],[Cost]]-[1]!Table1[[#This Row],[Profit]]</f>
        <v>0</v>
      </c>
      <c r="X2796" s="3">
        <f>[1]!Table1[[#This Row],[Quantity]]*[1]!Table1[[#This Row],[Unit_Price]]</f>
        <v>600</v>
      </c>
      <c r="Y2796" s="7">
        <f>[1]!Table1[[#This Row],[Gross_Sales]]*[1]!Table1[[#This Row],[Discount]]</f>
        <v>60</v>
      </c>
      <c r="Z2796" s="8">
        <f>[1]!Table1[[#This Row],[Gross_Sales]]*[1]!Table1[[#This Row],[Discount_amount]]</f>
        <v>36000</v>
      </c>
      <c r="AA2796" s="6">
        <f>IFERROR([1]!Table1[[#This Row],[Profit]]/[1]!Table1[[#This Row],[Sales]],0)</f>
        <v>0.29629629629629628</v>
      </c>
      <c r="AB2796" s="3">
        <f>YEAR([1]!Table1[[#This Row],[Order_Date]])</f>
        <v>2024</v>
      </c>
      <c r="AC2796" s="3">
        <f>MONTH([1]!Table1[[#This Row],[Order_Date]])</f>
        <v>6</v>
      </c>
      <c r="AD2796" s="3" t="str">
        <f t="shared" si="129"/>
        <v>Jun</v>
      </c>
      <c r="AE2796" s="3" t="str">
        <f t="shared" si="130"/>
        <v>Q2</v>
      </c>
      <c r="AF2796" s="3" t="str">
        <f t="shared" si="131"/>
        <v>2024-Jun</v>
      </c>
      <c r="AG2796" s="3">
        <f>COUNTIF(C:C,Table1[[#This Row],[Customer_ID]])</f>
        <v>6</v>
      </c>
      <c r="AH2796" s="9" t="e">
        <f>IF([1]!Table1[[#This Row],[Customer_order_count]] &gt;= 10,"FREQUENT",IF([1]!Table1[[#This Row],[Customer_order_count]] &lt;= 10,"REGULAR","OCASSIONAL"))</f>
        <v>#REF!</v>
      </c>
    </row>
    <row r="2797" spans="1:34" x14ac:dyDescent="0.25">
      <c r="A2797" s="10" t="s">
        <v>3652</v>
      </c>
      <c r="B2797" s="11">
        <v>45634</v>
      </c>
      <c r="C2797" s="12" t="s">
        <v>1646</v>
      </c>
      <c r="D2797" s="13" t="s">
        <v>846</v>
      </c>
      <c r="E2797" s="13" t="s">
        <v>16</v>
      </c>
      <c r="F2797" s="14">
        <v>50</v>
      </c>
      <c r="G2797" s="12" t="s">
        <v>269</v>
      </c>
      <c r="H2797" s="12" t="s">
        <v>270</v>
      </c>
      <c r="I2797" s="12" t="s">
        <v>74</v>
      </c>
      <c r="J2797" s="12" t="s">
        <v>75</v>
      </c>
      <c r="K2797" s="12" t="s">
        <v>76</v>
      </c>
      <c r="L2797" s="14">
        <v>4</v>
      </c>
      <c r="M2797" s="14">
        <v>550</v>
      </c>
      <c r="N2797" s="15">
        <v>0.05</v>
      </c>
      <c r="O2797" s="14">
        <v>2090</v>
      </c>
      <c r="P2797" s="14">
        <v>1800</v>
      </c>
      <c r="Q2797" s="5">
        <f>Table1[[#This Row],[Sales]]-Table1[[#This Row],[Cost]]</f>
        <v>290</v>
      </c>
      <c r="R2797" s="12" t="s">
        <v>9</v>
      </c>
      <c r="S2797" s="12" t="s">
        <v>10</v>
      </c>
      <c r="T2797" s="12" t="s">
        <v>40</v>
      </c>
      <c r="U2797" s="12" t="s">
        <v>19</v>
      </c>
      <c r="V2797" s="6">
        <f>Table1[[#This Row],[Profit]]/Table1[[#This Row],[Sales]]</f>
        <v>0.13875598086124402</v>
      </c>
      <c r="W2797" s="12">
        <f>[1]!Table1[[#This Row],[Sales]]-[1]!Table1[[#This Row],[Cost]]-[1]!Table1[[#This Row],[Profit]]</f>
        <v>0</v>
      </c>
      <c r="X2797" s="12">
        <f>[1]!Table1[[#This Row],[Quantity]]*[1]!Table1[[#This Row],[Unit_Price]]</f>
        <v>2200</v>
      </c>
      <c r="Y2797" s="16">
        <f>[1]!Table1[[#This Row],[Gross_Sales]]*[1]!Table1[[#This Row],[Discount]]</f>
        <v>110</v>
      </c>
      <c r="Z2797" s="17">
        <f>[1]!Table1[[#This Row],[Gross_Sales]]*[1]!Table1[[#This Row],[Discount_amount]]</f>
        <v>242000</v>
      </c>
      <c r="AA2797" s="15">
        <f>IFERROR([1]!Table1[[#This Row],[Profit]]/[1]!Table1[[#This Row],[Sales]],0)</f>
        <v>0.13875598086124402</v>
      </c>
      <c r="AB2797" s="12">
        <f>YEAR([1]!Table1[[#This Row],[Order_Date]])</f>
        <v>2024</v>
      </c>
      <c r="AC2797" s="12">
        <f>MONTH([1]!Table1[[#This Row],[Order_Date]])</f>
        <v>12</v>
      </c>
      <c r="AD2797" s="12" t="str">
        <f t="shared" si="129"/>
        <v>Dec</v>
      </c>
      <c r="AE2797" s="12" t="str">
        <f t="shared" si="130"/>
        <v>Q4</v>
      </c>
      <c r="AF2797" s="12" t="str">
        <f t="shared" si="131"/>
        <v>2024-Dec</v>
      </c>
      <c r="AG2797" s="12">
        <f>COUNTIF(C:C,Table1[[#This Row],[Customer_ID]])</f>
        <v>6</v>
      </c>
      <c r="AH2797" s="18" t="e">
        <f>IF([1]!Table1[[#This Row],[Customer_order_count]] &gt;= 10,"FREQUENT",IF([1]!Table1[[#This Row],[Customer_order_count]] &lt;= 10,"REGULAR","OCASSIONAL"))</f>
        <v>#REF!</v>
      </c>
    </row>
    <row r="2798" spans="1:34" x14ac:dyDescent="0.25">
      <c r="A2798" s="1" t="s">
        <v>3653</v>
      </c>
      <c r="B2798" s="2">
        <v>45392</v>
      </c>
      <c r="C2798" s="3" t="s">
        <v>699</v>
      </c>
      <c r="D2798" s="4" t="s">
        <v>700</v>
      </c>
      <c r="E2798" s="4" t="s">
        <v>3</v>
      </c>
      <c r="F2798" s="5">
        <v>45</v>
      </c>
      <c r="G2798" s="3" t="s">
        <v>295</v>
      </c>
      <c r="H2798" s="3" t="s">
        <v>270</v>
      </c>
      <c r="I2798" s="3" t="s">
        <v>95</v>
      </c>
      <c r="J2798" s="3" t="s">
        <v>96</v>
      </c>
      <c r="K2798" s="3" t="s">
        <v>46</v>
      </c>
      <c r="L2798" s="5">
        <v>2</v>
      </c>
      <c r="M2798" s="5">
        <v>600</v>
      </c>
      <c r="N2798" s="6">
        <v>0.2</v>
      </c>
      <c r="O2798" s="5">
        <v>960</v>
      </c>
      <c r="P2798" s="5">
        <v>760</v>
      </c>
      <c r="Q2798" s="5">
        <f>Table1[[#This Row],[Sales]]-Table1[[#This Row],[Cost]]</f>
        <v>200</v>
      </c>
      <c r="R2798" s="3" t="s">
        <v>17</v>
      </c>
      <c r="S2798" s="3" t="s">
        <v>10</v>
      </c>
      <c r="T2798" s="3" t="s">
        <v>11</v>
      </c>
      <c r="U2798" s="3" t="s">
        <v>12</v>
      </c>
      <c r="V2798" s="6">
        <f>Table1[[#This Row],[Profit]]/Table1[[#This Row],[Sales]]</f>
        <v>0.20833333333333334</v>
      </c>
      <c r="W2798" s="3">
        <f>[1]!Table1[[#This Row],[Sales]]-[1]!Table1[[#This Row],[Cost]]-[1]!Table1[[#This Row],[Profit]]</f>
        <v>0</v>
      </c>
      <c r="X2798" s="3">
        <f>[1]!Table1[[#This Row],[Quantity]]*[1]!Table1[[#This Row],[Unit_Price]]</f>
        <v>1200</v>
      </c>
      <c r="Y2798" s="7">
        <f>[1]!Table1[[#This Row],[Gross_Sales]]*[1]!Table1[[#This Row],[Discount]]</f>
        <v>240</v>
      </c>
      <c r="Z2798" s="8">
        <f>[1]!Table1[[#This Row],[Gross_Sales]]*[1]!Table1[[#This Row],[Discount_amount]]</f>
        <v>288000</v>
      </c>
      <c r="AA2798" s="6">
        <f>IFERROR([1]!Table1[[#This Row],[Profit]]/[1]!Table1[[#This Row],[Sales]],0)</f>
        <v>0.20833333333333334</v>
      </c>
      <c r="AB2798" s="3">
        <f>YEAR([1]!Table1[[#This Row],[Order_Date]])</f>
        <v>2024</v>
      </c>
      <c r="AC2798" s="3">
        <f>MONTH([1]!Table1[[#This Row],[Order_Date]])</f>
        <v>4</v>
      </c>
      <c r="AD2798" s="3" t="str">
        <f t="shared" si="129"/>
        <v>Apr</v>
      </c>
      <c r="AE2798" s="3" t="str">
        <f t="shared" si="130"/>
        <v>Q2</v>
      </c>
      <c r="AF2798" s="3" t="str">
        <f t="shared" si="131"/>
        <v>2024-Apr</v>
      </c>
      <c r="AG2798" s="3">
        <f>COUNTIF(C:C,Table1[[#This Row],[Customer_ID]])</f>
        <v>14</v>
      </c>
      <c r="AH2798" s="9" t="e">
        <f>IF([1]!Table1[[#This Row],[Customer_order_count]] &gt;= 10,"FREQUENT",IF([1]!Table1[[#This Row],[Customer_order_count]] &lt;= 10,"REGULAR","OCASSIONAL"))</f>
        <v>#REF!</v>
      </c>
    </row>
    <row r="2799" spans="1:34" x14ac:dyDescent="0.25">
      <c r="A2799" s="10" t="s">
        <v>3654</v>
      </c>
      <c r="B2799" s="11">
        <v>45720</v>
      </c>
      <c r="C2799" s="12" t="s">
        <v>707</v>
      </c>
      <c r="D2799" s="13" t="s">
        <v>708</v>
      </c>
      <c r="E2799" s="13" t="s">
        <v>3</v>
      </c>
      <c r="F2799" s="14">
        <v>26</v>
      </c>
      <c r="G2799" s="12" t="s">
        <v>295</v>
      </c>
      <c r="H2799" s="12" t="s">
        <v>270</v>
      </c>
      <c r="I2799" s="12" t="s">
        <v>44</v>
      </c>
      <c r="J2799" s="12" t="s">
        <v>45</v>
      </c>
      <c r="K2799" s="12" t="s">
        <v>46</v>
      </c>
      <c r="L2799" s="14">
        <v>1</v>
      </c>
      <c r="M2799" s="14">
        <v>2500</v>
      </c>
      <c r="N2799" s="15">
        <v>0</v>
      </c>
      <c r="O2799" s="14">
        <v>2500</v>
      </c>
      <c r="P2799" s="14">
        <v>1500</v>
      </c>
      <c r="Q2799" s="5">
        <f>Table1[[#This Row],[Sales]]-Table1[[#This Row],[Cost]]</f>
        <v>1000</v>
      </c>
      <c r="R2799" s="12" t="s">
        <v>26</v>
      </c>
      <c r="S2799" s="12" t="s">
        <v>10</v>
      </c>
      <c r="T2799" s="12" t="s">
        <v>18</v>
      </c>
      <c r="U2799" s="12" t="s">
        <v>27</v>
      </c>
      <c r="V2799" s="6">
        <f>Table1[[#This Row],[Profit]]/Table1[[#This Row],[Sales]]</f>
        <v>0.4</v>
      </c>
      <c r="W2799" s="12">
        <f>[1]!Table1[[#This Row],[Sales]]-[1]!Table1[[#This Row],[Cost]]-[1]!Table1[[#This Row],[Profit]]</f>
        <v>0</v>
      </c>
      <c r="X2799" s="12">
        <f>[1]!Table1[[#This Row],[Quantity]]*[1]!Table1[[#This Row],[Unit_Price]]</f>
        <v>2500</v>
      </c>
      <c r="Y2799" s="16">
        <f>[1]!Table1[[#This Row],[Gross_Sales]]*[1]!Table1[[#This Row],[Discount]]</f>
        <v>0</v>
      </c>
      <c r="Z2799" s="17">
        <f>[1]!Table1[[#This Row],[Gross_Sales]]*[1]!Table1[[#This Row],[Discount_amount]]</f>
        <v>0</v>
      </c>
      <c r="AA2799" s="15">
        <f>IFERROR([1]!Table1[[#This Row],[Profit]]/[1]!Table1[[#This Row],[Sales]],0)</f>
        <v>0.4</v>
      </c>
      <c r="AB2799" s="12">
        <f>YEAR([1]!Table1[[#This Row],[Order_Date]])</f>
        <v>2025</v>
      </c>
      <c r="AC2799" s="12">
        <f>MONTH([1]!Table1[[#This Row],[Order_Date]])</f>
        <v>3</v>
      </c>
      <c r="AD2799" s="12" t="str">
        <f t="shared" si="129"/>
        <v>Mar</v>
      </c>
      <c r="AE2799" s="12" t="str">
        <f t="shared" si="130"/>
        <v>Q1</v>
      </c>
      <c r="AF2799" s="12" t="str">
        <f t="shared" si="131"/>
        <v>2025-Mar</v>
      </c>
      <c r="AG2799" s="12">
        <f>COUNTIF(C:C,Table1[[#This Row],[Customer_ID]])</f>
        <v>23</v>
      </c>
      <c r="AH2799" s="18" t="e">
        <f>IF([1]!Table1[[#This Row],[Customer_order_count]] &gt;= 10,"FREQUENT",IF([1]!Table1[[#This Row],[Customer_order_count]] &lt;= 10,"REGULAR","OCASSIONAL"))</f>
        <v>#REF!</v>
      </c>
    </row>
    <row r="2800" spans="1:34" x14ac:dyDescent="0.25">
      <c r="A2800" s="1" t="s">
        <v>3655</v>
      </c>
      <c r="B2800" s="2">
        <v>45521</v>
      </c>
      <c r="C2800" s="3" t="s">
        <v>705</v>
      </c>
      <c r="D2800" s="4" t="s">
        <v>642</v>
      </c>
      <c r="E2800" s="4" t="s">
        <v>16</v>
      </c>
      <c r="F2800" s="5">
        <v>27</v>
      </c>
      <c r="G2800" s="3" t="s">
        <v>280</v>
      </c>
      <c r="H2800" s="3" t="s">
        <v>270</v>
      </c>
      <c r="I2800" s="3" t="s">
        <v>176</v>
      </c>
      <c r="J2800" s="3" t="s">
        <v>177</v>
      </c>
      <c r="K2800" s="3" t="s">
        <v>25</v>
      </c>
      <c r="L2800" s="5">
        <v>1</v>
      </c>
      <c r="M2800" s="5">
        <v>22000</v>
      </c>
      <c r="N2800" s="6">
        <v>0.15</v>
      </c>
      <c r="O2800" s="5">
        <v>18700</v>
      </c>
      <c r="P2800" s="5">
        <v>16500</v>
      </c>
      <c r="Q2800" s="5">
        <f>Table1[[#This Row],[Sales]]-Table1[[#This Row],[Cost]]</f>
        <v>2200</v>
      </c>
      <c r="R2800" s="3" t="s">
        <v>17</v>
      </c>
      <c r="S2800" s="3" t="s">
        <v>10</v>
      </c>
      <c r="T2800" s="3" t="s">
        <v>33</v>
      </c>
      <c r="U2800" s="3" t="s">
        <v>27</v>
      </c>
      <c r="V2800" s="6">
        <f>Table1[[#This Row],[Profit]]/Table1[[#This Row],[Sales]]</f>
        <v>0.11764705882352941</v>
      </c>
      <c r="W2800" s="3">
        <f>[1]!Table1[[#This Row],[Sales]]-[1]!Table1[[#This Row],[Cost]]-[1]!Table1[[#This Row],[Profit]]</f>
        <v>0</v>
      </c>
      <c r="X2800" s="3">
        <f>[1]!Table1[[#This Row],[Quantity]]*[1]!Table1[[#This Row],[Unit_Price]]</f>
        <v>22000</v>
      </c>
      <c r="Y2800" s="7">
        <f>[1]!Table1[[#This Row],[Gross_Sales]]*[1]!Table1[[#This Row],[Discount]]</f>
        <v>3300</v>
      </c>
      <c r="Z2800" s="8">
        <f>[1]!Table1[[#This Row],[Gross_Sales]]*[1]!Table1[[#This Row],[Discount_amount]]</f>
        <v>72600000</v>
      </c>
      <c r="AA2800" s="6">
        <f>IFERROR([1]!Table1[[#This Row],[Profit]]/[1]!Table1[[#This Row],[Sales]],0)</f>
        <v>0.11764705882352941</v>
      </c>
      <c r="AB2800" s="3">
        <f>YEAR([1]!Table1[[#This Row],[Order_Date]])</f>
        <v>2024</v>
      </c>
      <c r="AC2800" s="3">
        <f>MONTH([1]!Table1[[#This Row],[Order_Date]])</f>
        <v>8</v>
      </c>
      <c r="AD2800" s="3" t="str">
        <f t="shared" si="129"/>
        <v>Aug</v>
      </c>
      <c r="AE2800" s="3" t="str">
        <f t="shared" si="130"/>
        <v>Q3</v>
      </c>
      <c r="AF2800" s="3" t="str">
        <f t="shared" si="131"/>
        <v>2024-Aug</v>
      </c>
      <c r="AG2800" s="3">
        <f>COUNTIF(C:C,Table1[[#This Row],[Customer_ID]])</f>
        <v>26</v>
      </c>
      <c r="AH2800" s="9" t="e">
        <f>IF([1]!Table1[[#This Row],[Customer_order_count]] &gt;= 10,"FREQUENT",IF([1]!Table1[[#This Row],[Customer_order_count]] &lt;= 10,"REGULAR","OCASSIONAL"))</f>
        <v>#REF!</v>
      </c>
    </row>
    <row r="2801" spans="1:34" x14ac:dyDescent="0.25">
      <c r="A2801" s="10" t="s">
        <v>3656</v>
      </c>
      <c r="B2801" s="11">
        <v>45374</v>
      </c>
      <c r="C2801" s="12" t="s">
        <v>538</v>
      </c>
      <c r="D2801" s="13" t="s">
        <v>362</v>
      </c>
      <c r="E2801" s="13" t="s">
        <v>16</v>
      </c>
      <c r="F2801" s="14">
        <v>31</v>
      </c>
      <c r="G2801" s="12" t="s">
        <v>290</v>
      </c>
      <c r="H2801" s="12" t="s">
        <v>276</v>
      </c>
      <c r="I2801" s="12" t="s">
        <v>56</v>
      </c>
      <c r="J2801" s="12" t="s">
        <v>57</v>
      </c>
      <c r="K2801" s="12" t="s">
        <v>58</v>
      </c>
      <c r="L2801" s="14">
        <v>3</v>
      </c>
      <c r="M2801" s="14">
        <v>1200</v>
      </c>
      <c r="N2801" s="15">
        <v>0.1</v>
      </c>
      <c r="O2801" s="14">
        <v>3240</v>
      </c>
      <c r="P2801" s="14">
        <v>2400</v>
      </c>
      <c r="Q2801" s="5">
        <f>Table1[[#This Row],[Sales]]-Table1[[#This Row],[Cost]]</f>
        <v>840</v>
      </c>
      <c r="R2801" s="12" t="s">
        <v>17</v>
      </c>
      <c r="S2801" s="12" t="s">
        <v>10</v>
      </c>
      <c r="T2801" s="12" t="s">
        <v>18</v>
      </c>
      <c r="U2801" s="12" t="s">
        <v>12</v>
      </c>
      <c r="V2801" s="6">
        <f>Table1[[#This Row],[Profit]]/Table1[[#This Row],[Sales]]</f>
        <v>0.25925925925925924</v>
      </c>
      <c r="W2801" s="12">
        <f>[1]!Table1[[#This Row],[Sales]]-[1]!Table1[[#This Row],[Cost]]-[1]!Table1[[#This Row],[Profit]]</f>
        <v>0</v>
      </c>
      <c r="X2801" s="12">
        <f>[1]!Table1[[#This Row],[Quantity]]*[1]!Table1[[#This Row],[Unit_Price]]</f>
        <v>3600</v>
      </c>
      <c r="Y2801" s="16">
        <f>[1]!Table1[[#This Row],[Gross_Sales]]*[1]!Table1[[#This Row],[Discount]]</f>
        <v>360</v>
      </c>
      <c r="Z2801" s="17">
        <f>[1]!Table1[[#This Row],[Gross_Sales]]*[1]!Table1[[#This Row],[Discount_amount]]</f>
        <v>1296000</v>
      </c>
      <c r="AA2801" s="15">
        <f>IFERROR([1]!Table1[[#This Row],[Profit]]/[1]!Table1[[#This Row],[Sales]],0)</f>
        <v>0.25925925925925924</v>
      </c>
      <c r="AB2801" s="12">
        <f>YEAR([1]!Table1[[#This Row],[Order_Date]])</f>
        <v>2024</v>
      </c>
      <c r="AC2801" s="12">
        <f>MONTH([1]!Table1[[#This Row],[Order_Date]])</f>
        <v>3</v>
      </c>
      <c r="AD2801" s="12" t="str">
        <f t="shared" si="129"/>
        <v>Mar</v>
      </c>
      <c r="AE2801" s="12" t="str">
        <f t="shared" si="130"/>
        <v>Q1</v>
      </c>
      <c r="AF2801" s="12" t="str">
        <f t="shared" si="131"/>
        <v>2024-Mar</v>
      </c>
      <c r="AG2801" s="12">
        <f>COUNTIF(C:C,Table1[[#This Row],[Customer_ID]])</f>
        <v>12</v>
      </c>
      <c r="AH2801" s="18" t="e">
        <f>IF([1]!Table1[[#This Row],[Customer_order_count]] &gt;= 10,"FREQUENT",IF([1]!Table1[[#This Row],[Customer_order_count]] &lt;= 10,"REGULAR","OCASSIONAL"))</f>
        <v>#REF!</v>
      </c>
    </row>
    <row r="2802" spans="1:34" x14ac:dyDescent="0.25">
      <c r="A2802" s="1" t="s">
        <v>3657</v>
      </c>
      <c r="B2802" s="2">
        <v>45315</v>
      </c>
      <c r="C2802" s="3" t="s">
        <v>2779</v>
      </c>
      <c r="D2802" s="4" t="s">
        <v>2780</v>
      </c>
      <c r="E2802" s="4" t="s">
        <v>16</v>
      </c>
      <c r="F2802" s="5">
        <v>34</v>
      </c>
      <c r="G2802" s="3" t="s">
        <v>290</v>
      </c>
      <c r="H2802" s="3" t="s">
        <v>276</v>
      </c>
      <c r="I2802" s="3" t="s">
        <v>68</v>
      </c>
      <c r="J2802" s="3" t="s">
        <v>69</v>
      </c>
      <c r="K2802" s="3" t="s">
        <v>39</v>
      </c>
      <c r="L2802" s="5">
        <v>1</v>
      </c>
      <c r="M2802" s="5">
        <v>3500</v>
      </c>
      <c r="N2802" s="6">
        <v>0</v>
      </c>
      <c r="O2802" s="5">
        <v>3500</v>
      </c>
      <c r="P2802" s="5">
        <v>2300</v>
      </c>
      <c r="Q2802" s="5">
        <f>Table1[[#This Row],[Sales]]-Table1[[#This Row],[Cost]]</f>
        <v>1200</v>
      </c>
      <c r="R2802" s="3" t="s">
        <v>17</v>
      </c>
      <c r="S2802" s="3" t="s">
        <v>10</v>
      </c>
      <c r="T2802" s="3" t="s">
        <v>18</v>
      </c>
      <c r="U2802" s="3" t="s">
        <v>27</v>
      </c>
      <c r="V2802" s="6">
        <f>Table1[[#This Row],[Profit]]/Table1[[#This Row],[Sales]]</f>
        <v>0.34285714285714286</v>
      </c>
      <c r="W2802" s="3">
        <f>[1]!Table1[[#This Row],[Sales]]-[1]!Table1[[#This Row],[Cost]]-[1]!Table1[[#This Row],[Profit]]</f>
        <v>0</v>
      </c>
      <c r="X2802" s="3">
        <f>[1]!Table1[[#This Row],[Quantity]]*[1]!Table1[[#This Row],[Unit_Price]]</f>
        <v>3500</v>
      </c>
      <c r="Y2802" s="7">
        <f>[1]!Table1[[#This Row],[Gross_Sales]]*[1]!Table1[[#This Row],[Discount]]</f>
        <v>0</v>
      </c>
      <c r="Z2802" s="8">
        <f>[1]!Table1[[#This Row],[Gross_Sales]]*[1]!Table1[[#This Row],[Discount_amount]]</f>
        <v>0</v>
      </c>
      <c r="AA2802" s="6">
        <f>IFERROR([1]!Table1[[#This Row],[Profit]]/[1]!Table1[[#This Row],[Sales]],0)</f>
        <v>0.34285714285714286</v>
      </c>
      <c r="AB2802" s="3">
        <f>YEAR([1]!Table1[[#This Row],[Order_Date]])</f>
        <v>2024</v>
      </c>
      <c r="AC2802" s="3">
        <f>MONTH([1]!Table1[[#This Row],[Order_Date]])</f>
        <v>1</v>
      </c>
      <c r="AD2802" s="3" t="str">
        <f t="shared" si="129"/>
        <v>Jan</v>
      </c>
      <c r="AE2802" s="3" t="str">
        <f t="shared" si="130"/>
        <v>Q1</v>
      </c>
      <c r="AF2802" s="3" t="str">
        <f t="shared" si="131"/>
        <v>2024-Jan</v>
      </c>
      <c r="AG2802" s="3">
        <f>COUNTIF(C:C,Table1[[#This Row],[Customer_ID]])</f>
        <v>9</v>
      </c>
      <c r="AH2802" s="9" t="e">
        <f>IF([1]!Table1[[#This Row],[Customer_order_count]] &gt;= 10,"FREQUENT",IF([1]!Table1[[#This Row],[Customer_order_count]] &lt;= 10,"REGULAR","OCASSIONAL"))</f>
        <v>#REF!</v>
      </c>
    </row>
    <row r="2803" spans="1:34" x14ac:dyDescent="0.25">
      <c r="A2803" s="10" t="s">
        <v>3658</v>
      </c>
      <c r="B2803" s="11">
        <v>45932</v>
      </c>
      <c r="C2803" s="12" t="s">
        <v>694</v>
      </c>
      <c r="D2803" s="12" t="s">
        <v>695</v>
      </c>
      <c r="E2803" s="12" t="s">
        <v>16</v>
      </c>
      <c r="F2803" s="12">
        <v>59</v>
      </c>
      <c r="G2803" s="12" t="s">
        <v>284</v>
      </c>
      <c r="H2803" s="12" t="s">
        <v>285</v>
      </c>
      <c r="I2803" s="12" t="s">
        <v>143</v>
      </c>
      <c r="J2803" s="12" t="s">
        <v>144</v>
      </c>
      <c r="K2803" s="12" t="s">
        <v>76</v>
      </c>
      <c r="L2803" s="12">
        <v>3</v>
      </c>
      <c r="M2803" s="12">
        <v>700</v>
      </c>
      <c r="N2803" s="12">
        <v>0</v>
      </c>
      <c r="O2803" s="12">
        <v>2100</v>
      </c>
      <c r="P2803" s="12">
        <v>1710</v>
      </c>
      <c r="Q2803" s="5">
        <f>Table1[[#This Row],[Sales]]-Table1[[#This Row],[Cost]]</f>
        <v>390</v>
      </c>
      <c r="R2803" s="12" t="s">
        <v>9</v>
      </c>
      <c r="S2803" s="12" t="s">
        <v>287</v>
      </c>
      <c r="T2803" s="12" t="s">
        <v>40</v>
      </c>
      <c r="U2803" s="12" t="s">
        <v>27</v>
      </c>
      <c r="V2803" s="6">
        <f>Table1[[#This Row],[Profit]]/Table1[[#This Row],[Sales]]</f>
        <v>0.18571428571428572</v>
      </c>
      <c r="W2803" s="12">
        <f>[1]!Table1[[#This Row],[Sales]]-[1]!Table1[[#This Row],[Cost]]-[1]!Table1[[#This Row],[Profit]]</f>
        <v>-3420</v>
      </c>
      <c r="X2803" s="12">
        <f>[1]!Table1[[#This Row],[Quantity]]*[1]!Table1[[#This Row],[Unit_Price]]</f>
        <v>2100</v>
      </c>
      <c r="Y2803" s="12">
        <f>[1]!Table1[[#This Row],[Gross_Sales]]*[1]!Table1[[#This Row],[Discount]]</f>
        <v>0</v>
      </c>
      <c r="Z2803" s="12">
        <f>[1]!Table1[[#This Row],[Gross_Sales]]*[1]!Table1[[#This Row],[Discount_amount]]</f>
        <v>0</v>
      </c>
      <c r="AA2803" s="12">
        <f>IFERROR([1]!Table1[[#This Row],[Profit]]/[1]!Table1[[#This Row],[Sales]],0)</f>
        <v>0.18571428571428572</v>
      </c>
      <c r="AB2803" s="12">
        <f>YEAR([1]!Table1[[#This Row],[Order_Date]])</f>
        <v>2025</v>
      </c>
      <c r="AC2803" s="12">
        <f>MONTH([1]!Table1[[#This Row],[Order_Date]])</f>
        <v>10</v>
      </c>
      <c r="AD2803" s="12" t="str">
        <f t="shared" si="129"/>
        <v>Oct</v>
      </c>
      <c r="AE2803" s="12" t="str">
        <f t="shared" si="130"/>
        <v>Q4</v>
      </c>
      <c r="AF2803" s="12" t="str">
        <f t="shared" si="131"/>
        <v>2025-Oct</v>
      </c>
      <c r="AG2803" s="12">
        <f>COUNTIF(C:C,Table1[[#This Row],[Customer_ID]])</f>
        <v>16</v>
      </c>
      <c r="AH2803" s="18" t="e">
        <f>IF([1]!Table1[[#This Row],[Customer_order_count]] &gt;= 10,"FREQUENT",IF([1]!Table1[[#This Row],[Customer_order_count]] &lt;= 10,"REGULAR","OCASSIONAL"))</f>
        <v>#REF!</v>
      </c>
    </row>
    <row r="2804" spans="1:34" x14ac:dyDescent="0.25">
      <c r="A2804" s="1" t="s">
        <v>3659</v>
      </c>
      <c r="B2804" s="2">
        <v>45315</v>
      </c>
      <c r="C2804" s="3" t="s">
        <v>1155</v>
      </c>
      <c r="D2804" s="4" t="s">
        <v>184</v>
      </c>
      <c r="E2804" s="4" t="s">
        <v>3</v>
      </c>
      <c r="F2804" s="5">
        <v>48</v>
      </c>
      <c r="G2804" s="3" t="s">
        <v>284</v>
      </c>
      <c r="H2804" s="3" t="s">
        <v>285</v>
      </c>
      <c r="I2804" s="3" t="s">
        <v>56</v>
      </c>
      <c r="J2804" s="3" t="s">
        <v>57</v>
      </c>
      <c r="K2804" s="3" t="s">
        <v>58</v>
      </c>
      <c r="L2804" s="5">
        <v>1</v>
      </c>
      <c r="M2804" s="5">
        <v>1200</v>
      </c>
      <c r="N2804" s="6">
        <v>0.1</v>
      </c>
      <c r="O2804" s="5">
        <v>1080</v>
      </c>
      <c r="P2804" s="5">
        <v>800</v>
      </c>
      <c r="Q2804" s="5">
        <f>Table1[[#This Row],[Sales]]-Table1[[#This Row],[Cost]]</f>
        <v>280</v>
      </c>
      <c r="R2804" s="3" t="s">
        <v>77</v>
      </c>
      <c r="S2804" s="3" t="s">
        <v>10</v>
      </c>
      <c r="T2804" s="3" t="s">
        <v>18</v>
      </c>
      <c r="U2804" s="3" t="s">
        <v>19</v>
      </c>
      <c r="V2804" s="6">
        <f>Table1[[#This Row],[Profit]]/Table1[[#This Row],[Sales]]</f>
        <v>0.25925925925925924</v>
      </c>
      <c r="W2804" s="3">
        <f>[1]!Table1[[#This Row],[Sales]]-[1]!Table1[[#This Row],[Cost]]-[1]!Table1[[#This Row],[Profit]]</f>
        <v>0</v>
      </c>
      <c r="X2804" s="3">
        <f>[1]!Table1[[#This Row],[Quantity]]*[1]!Table1[[#This Row],[Unit_Price]]</f>
        <v>1200</v>
      </c>
      <c r="Y2804" s="7">
        <f>[1]!Table1[[#This Row],[Gross_Sales]]*[1]!Table1[[#This Row],[Discount]]</f>
        <v>120</v>
      </c>
      <c r="Z2804" s="8">
        <f>[1]!Table1[[#This Row],[Gross_Sales]]*[1]!Table1[[#This Row],[Discount_amount]]</f>
        <v>144000</v>
      </c>
      <c r="AA2804" s="6">
        <f>IFERROR([1]!Table1[[#This Row],[Profit]]/[1]!Table1[[#This Row],[Sales]],0)</f>
        <v>0.25925925925925924</v>
      </c>
      <c r="AB2804" s="3">
        <f>YEAR([1]!Table1[[#This Row],[Order_Date]])</f>
        <v>2024</v>
      </c>
      <c r="AC2804" s="3">
        <f>MONTH([1]!Table1[[#This Row],[Order_Date]])</f>
        <v>1</v>
      </c>
      <c r="AD2804" s="3" t="str">
        <f t="shared" si="129"/>
        <v>Jan</v>
      </c>
      <c r="AE2804" s="3" t="str">
        <f t="shared" si="130"/>
        <v>Q1</v>
      </c>
      <c r="AF2804" s="3" t="str">
        <f t="shared" si="131"/>
        <v>2024-Jan</v>
      </c>
      <c r="AG2804" s="3">
        <f>COUNTIF(C:C,Table1[[#This Row],[Customer_ID]])</f>
        <v>3</v>
      </c>
      <c r="AH2804" s="9" t="e">
        <f>IF([1]!Table1[[#This Row],[Customer_order_count]] &gt;= 10,"FREQUENT",IF([1]!Table1[[#This Row],[Customer_order_count]] &lt;= 10,"REGULAR","OCASSIONAL"))</f>
        <v>#REF!</v>
      </c>
    </row>
    <row r="2805" spans="1:34" x14ac:dyDescent="0.25">
      <c r="A2805" s="10" t="s">
        <v>3660</v>
      </c>
      <c r="B2805" s="11">
        <v>45857</v>
      </c>
      <c r="C2805" s="12" t="s">
        <v>605</v>
      </c>
      <c r="D2805" s="13" t="s">
        <v>606</v>
      </c>
      <c r="E2805" s="13" t="s">
        <v>3</v>
      </c>
      <c r="F2805" s="14">
        <v>36</v>
      </c>
      <c r="G2805" s="12" t="s">
        <v>284</v>
      </c>
      <c r="H2805" s="12" t="s">
        <v>285</v>
      </c>
      <c r="I2805" s="12" t="s">
        <v>105</v>
      </c>
      <c r="J2805" s="12" t="s">
        <v>106</v>
      </c>
      <c r="K2805" s="12" t="s">
        <v>76</v>
      </c>
      <c r="L2805" s="14">
        <v>2</v>
      </c>
      <c r="M2805" s="14">
        <v>450</v>
      </c>
      <c r="N2805" s="15">
        <v>0.05</v>
      </c>
      <c r="O2805" s="14">
        <v>855</v>
      </c>
      <c r="P2805" s="14">
        <v>660</v>
      </c>
      <c r="Q2805" s="5">
        <f>Table1[[#This Row],[Sales]]-Table1[[#This Row],[Cost]]</f>
        <v>195</v>
      </c>
      <c r="R2805" s="12" t="s">
        <v>77</v>
      </c>
      <c r="S2805" s="12" t="s">
        <v>10</v>
      </c>
      <c r="T2805" s="12" t="s">
        <v>33</v>
      </c>
      <c r="U2805" s="12" t="s">
        <v>12</v>
      </c>
      <c r="V2805" s="6">
        <f>Table1[[#This Row],[Profit]]/Table1[[#This Row],[Sales]]</f>
        <v>0.22807017543859648</v>
      </c>
      <c r="W2805" s="12">
        <f>[1]!Table1[[#This Row],[Sales]]-[1]!Table1[[#This Row],[Cost]]-[1]!Table1[[#This Row],[Profit]]</f>
        <v>0</v>
      </c>
      <c r="X2805" s="12">
        <f>[1]!Table1[[#This Row],[Quantity]]*[1]!Table1[[#This Row],[Unit_Price]]</f>
        <v>900</v>
      </c>
      <c r="Y2805" s="16">
        <f>[1]!Table1[[#This Row],[Gross_Sales]]*[1]!Table1[[#This Row],[Discount]]</f>
        <v>45</v>
      </c>
      <c r="Z2805" s="17">
        <f>[1]!Table1[[#This Row],[Gross_Sales]]*[1]!Table1[[#This Row],[Discount_amount]]</f>
        <v>40500</v>
      </c>
      <c r="AA2805" s="15">
        <f>IFERROR([1]!Table1[[#This Row],[Profit]]/[1]!Table1[[#This Row],[Sales]],0)</f>
        <v>0.22807017543859648</v>
      </c>
      <c r="AB2805" s="12">
        <f>YEAR([1]!Table1[[#This Row],[Order_Date]])</f>
        <v>2025</v>
      </c>
      <c r="AC2805" s="12">
        <f>MONTH([1]!Table1[[#This Row],[Order_Date]])</f>
        <v>7</v>
      </c>
      <c r="AD2805" s="12" t="str">
        <f t="shared" si="129"/>
        <v>Jul</v>
      </c>
      <c r="AE2805" s="12" t="str">
        <f t="shared" si="130"/>
        <v>Q3</v>
      </c>
      <c r="AF2805" s="12" t="str">
        <f t="shared" si="131"/>
        <v>2025-Jul</v>
      </c>
      <c r="AG2805" s="12">
        <f>COUNTIF(C:C,Table1[[#This Row],[Customer_ID]])</f>
        <v>8</v>
      </c>
      <c r="AH2805" s="18" t="e">
        <f>IF([1]!Table1[[#This Row],[Customer_order_count]] &gt;= 10,"FREQUENT",IF([1]!Table1[[#This Row],[Customer_order_count]] &lt;= 10,"REGULAR","OCASSIONAL"))</f>
        <v>#REF!</v>
      </c>
    </row>
    <row r="2806" spans="1:34" x14ac:dyDescent="0.25">
      <c r="A2806" s="1" t="s">
        <v>3661</v>
      </c>
      <c r="B2806" s="2">
        <v>45457</v>
      </c>
      <c r="C2806" s="3" t="s">
        <v>619</v>
      </c>
      <c r="D2806" s="4" t="s">
        <v>609</v>
      </c>
      <c r="E2806" s="4" t="s">
        <v>3</v>
      </c>
      <c r="F2806" s="5">
        <v>32</v>
      </c>
      <c r="G2806" s="3" t="s">
        <v>407</v>
      </c>
      <c r="H2806" s="3" t="s">
        <v>285</v>
      </c>
      <c r="I2806" s="3" t="s">
        <v>74</v>
      </c>
      <c r="J2806" s="3" t="s">
        <v>75</v>
      </c>
      <c r="K2806" s="3" t="s">
        <v>76</v>
      </c>
      <c r="L2806" s="5">
        <v>2</v>
      </c>
      <c r="M2806" s="5">
        <v>550</v>
      </c>
      <c r="N2806" s="6">
        <v>0.1</v>
      </c>
      <c r="O2806" s="5">
        <v>990</v>
      </c>
      <c r="P2806" s="5">
        <v>900</v>
      </c>
      <c r="Q2806" s="5">
        <f>Table1[[#This Row],[Sales]]-Table1[[#This Row],[Cost]]</f>
        <v>90</v>
      </c>
      <c r="R2806" s="3" t="s">
        <v>26</v>
      </c>
      <c r="S2806" s="3" t="s">
        <v>10</v>
      </c>
      <c r="T2806" s="3" t="s">
        <v>11</v>
      </c>
      <c r="U2806" s="3" t="s">
        <v>19</v>
      </c>
      <c r="V2806" s="6">
        <f>Table1[[#This Row],[Profit]]/Table1[[#This Row],[Sales]]</f>
        <v>9.0909090909090912E-2</v>
      </c>
      <c r="W2806" s="3">
        <f>[1]!Table1[[#This Row],[Sales]]-[1]!Table1[[#This Row],[Cost]]-[1]!Table1[[#This Row],[Profit]]</f>
        <v>0</v>
      </c>
      <c r="X2806" s="3">
        <f>[1]!Table1[[#This Row],[Quantity]]*[1]!Table1[[#This Row],[Unit_Price]]</f>
        <v>1100</v>
      </c>
      <c r="Y2806" s="7">
        <f>[1]!Table1[[#This Row],[Gross_Sales]]*[1]!Table1[[#This Row],[Discount]]</f>
        <v>110</v>
      </c>
      <c r="Z2806" s="8">
        <f>[1]!Table1[[#This Row],[Gross_Sales]]*[1]!Table1[[#This Row],[Discount_amount]]</f>
        <v>121000</v>
      </c>
      <c r="AA2806" s="6">
        <f>IFERROR([1]!Table1[[#This Row],[Profit]]/[1]!Table1[[#This Row],[Sales]],0)</f>
        <v>9.0909090909090912E-2</v>
      </c>
      <c r="AB2806" s="3">
        <f>YEAR([1]!Table1[[#This Row],[Order_Date]])</f>
        <v>2024</v>
      </c>
      <c r="AC2806" s="3">
        <f>MONTH([1]!Table1[[#This Row],[Order_Date]])</f>
        <v>6</v>
      </c>
      <c r="AD2806" s="3" t="str">
        <f t="shared" si="129"/>
        <v>Jun</v>
      </c>
      <c r="AE2806" s="3" t="str">
        <f t="shared" si="130"/>
        <v>Q2</v>
      </c>
      <c r="AF2806" s="3" t="str">
        <f t="shared" si="131"/>
        <v>2024-Jun</v>
      </c>
      <c r="AG2806" s="3">
        <f>COUNTIF(C:C,Table1[[#This Row],[Customer_ID]])</f>
        <v>23</v>
      </c>
      <c r="AH2806" s="9" t="e">
        <f>IF([1]!Table1[[#This Row],[Customer_order_count]] &gt;= 10,"FREQUENT",IF([1]!Table1[[#This Row],[Customer_order_count]] &lt;= 10,"REGULAR","OCASSIONAL"))</f>
        <v>#REF!</v>
      </c>
    </row>
    <row r="2807" spans="1:34" x14ac:dyDescent="0.25">
      <c r="A2807" s="10" t="s">
        <v>3662</v>
      </c>
      <c r="B2807" s="11">
        <v>45471</v>
      </c>
      <c r="C2807" s="12" t="s">
        <v>650</v>
      </c>
      <c r="D2807" s="12" t="s">
        <v>651</v>
      </c>
      <c r="E2807" s="12" t="s">
        <v>3</v>
      </c>
      <c r="F2807" s="12">
        <v>48</v>
      </c>
      <c r="G2807" s="12" t="s">
        <v>317</v>
      </c>
      <c r="H2807" s="12" t="s">
        <v>5</v>
      </c>
      <c r="I2807" s="12" t="s">
        <v>143</v>
      </c>
      <c r="J2807" s="12" t="s">
        <v>144</v>
      </c>
      <c r="K2807" s="12" t="s">
        <v>76</v>
      </c>
      <c r="L2807" s="12">
        <v>3</v>
      </c>
      <c r="M2807" s="12">
        <v>700</v>
      </c>
      <c r="N2807" s="12">
        <v>0.15</v>
      </c>
      <c r="O2807" s="12">
        <v>0</v>
      </c>
      <c r="P2807" s="12">
        <v>1710</v>
      </c>
      <c r="Q2807" s="5">
        <f>Table1[[#This Row],[Sales]]-Table1[[#This Row],[Cost]]</f>
        <v>-1710</v>
      </c>
      <c r="R2807" s="12" t="s">
        <v>77</v>
      </c>
      <c r="S2807" s="12" t="s">
        <v>291</v>
      </c>
      <c r="T2807" s="12" t="s">
        <v>11</v>
      </c>
      <c r="U2807" s="12" t="s">
        <v>27</v>
      </c>
      <c r="V2807" s="3" t="e">
        <f>Table1[[#This Row],[Profit]]/Table1[[#This Row],[Sales]]</f>
        <v>#DIV/0!</v>
      </c>
      <c r="W2807" s="12">
        <f>[1]!Table1[[#This Row],[Sales]]-[1]!Table1[[#This Row],[Cost]]-[1]!Table1[[#This Row],[Profit]]</f>
        <v>-1710</v>
      </c>
      <c r="X2807" s="12">
        <f>[1]!Table1[[#This Row],[Quantity]]*[1]!Table1[[#This Row],[Unit_Price]]</f>
        <v>2100</v>
      </c>
      <c r="Y2807" s="12">
        <f>[1]!Table1[[#This Row],[Gross_Sales]]*[1]!Table1[[#This Row],[Discount]]</f>
        <v>315</v>
      </c>
      <c r="Z2807" s="12">
        <f>[1]!Table1[[#This Row],[Gross_Sales]]*[1]!Table1[[#This Row],[Discount_amount]]</f>
        <v>661500</v>
      </c>
      <c r="AA2807" s="12">
        <f>IFERROR([1]!Table1[[#This Row],[Profit]]/[1]!Table1[[#This Row],[Sales]],0)</f>
        <v>0</v>
      </c>
      <c r="AB2807" s="12">
        <f>YEAR([1]!Table1[[#This Row],[Order_Date]])</f>
        <v>2024</v>
      </c>
      <c r="AC2807" s="12">
        <f>MONTH([1]!Table1[[#This Row],[Order_Date]])</f>
        <v>6</v>
      </c>
      <c r="AD2807" s="12" t="str">
        <f t="shared" si="129"/>
        <v>Jun</v>
      </c>
      <c r="AE2807" s="12" t="str">
        <f t="shared" si="130"/>
        <v>Q2</v>
      </c>
      <c r="AF2807" s="12" t="str">
        <f t="shared" si="131"/>
        <v>2024-Jun</v>
      </c>
      <c r="AG2807" s="12">
        <f>COUNTIF(C:C,Table1[[#This Row],[Customer_ID]])</f>
        <v>18</v>
      </c>
      <c r="AH2807" s="18" t="e">
        <f>IF([1]!Table1[[#This Row],[Customer_order_count]] &gt;= 10,"FREQUENT",IF([1]!Table1[[#This Row],[Customer_order_count]] &lt;= 10,"REGULAR","OCASSIONAL"))</f>
        <v>#REF!</v>
      </c>
    </row>
    <row r="2808" spans="1:34" x14ac:dyDescent="0.25">
      <c r="A2808" s="1" t="s">
        <v>3663</v>
      </c>
      <c r="B2808" s="2">
        <v>45622</v>
      </c>
      <c r="C2808" s="3" t="s">
        <v>1001</v>
      </c>
      <c r="D2808" s="3" t="s">
        <v>1002</v>
      </c>
      <c r="E2808" s="3" t="s">
        <v>16</v>
      </c>
      <c r="F2808" s="3">
        <v>49</v>
      </c>
      <c r="G2808" s="3" t="s">
        <v>280</v>
      </c>
      <c r="H2808" s="3" t="s">
        <v>270</v>
      </c>
      <c r="I2808" s="3" t="s">
        <v>176</v>
      </c>
      <c r="J2808" s="3" t="s">
        <v>177</v>
      </c>
      <c r="K2808" s="3" t="s">
        <v>25</v>
      </c>
      <c r="L2808" s="3">
        <v>1</v>
      </c>
      <c r="M2808" s="3">
        <v>22000</v>
      </c>
      <c r="N2808" s="3">
        <v>0</v>
      </c>
      <c r="O2808" s="3">
        <v>0</v>
      </c>
      <c r="P2808" s="3">
        <v>16500</v>
      </c>
      <c r="Q2808" s="5">
        <f>Table1[[#This Row],[Sales]]-Table1[[#This Row],[Cost]]</f>
        <v>-16500</v>
      </c>
      <c r="R2808" s="3" t="s">
        <v>26</v>
      </c>
      <c r="S2808" s="3" t="s">
        <v>291</v>
      </c>
      <c r="T2808" s="3" t="s">
        <v>40</v>
      </c>
      <c r="U2808" s="3" t="s">
        <v>27</v>
      </c>
      <c r="V2808" s="3" t="e">
        <f>Table1[[#This Row],[Profit]]/Table1[[#This Row],[Sales]]</f>
        <v>#DIV/0!</v>
      </c>
      <c r="W2808" s="3">
        <f>[1]!Table1[[#This Row],[Sales]]-[1]!Table1[[#This Row],[Cost]]-[1]!Table1[[#This Row],[Profit]]</f>
        <v>-16500</v>
      </c>
      <c r="X2808" s="3">
        <f>[1]!Table1[[#This Row],[Quantity]]*[1]!Table1[[#This Row],[Unit_Price]]</f>
        <v>22000</v>
      </c>
      <c r="Y2808" s="3">
        <f>[1]!Table1[[#This Row],[Gross_Sales]]*[1]!Table1[[#This Row],[Discount]]</f>
        <v>0</v>
      </c>
      <c r="Z2808" s="3">
        <f>[1]!Table1[[#This Row],[Gross_Sales]]*[1]!Table1[[#This Row],[Discount_amount]]</f>
        <v>0</v>
      </c>
      <c r="AA2808" s="3">
        <f>IFERROR([1]!Table1[[#This Row],[Profit]]/[1]!Table1[[#This Row],[Sales]],0)</f>
        <v>0</v>
      </c>
      <c r="AB2808" s="3">
        <f>YEAR([1]!Table1[[#This Row],[Order_Date]])</f>
        <v>2024</v>
      </c>
      <c r="AC2808" s="3">
        <f>MONTH([1]!Table1[[#This Row],[Order_Date]])</f>
        <v>11</v>
      </c>
      <c r="AD2808" s="3" t="str">
        <f t="shared" si="129"/>
        <v>Nov</v>
      </c>
      <c r="AE2808" s="3" t="str">
        <f t="shared" si="130"/>
        <v>Q4</v>
      </c>
      <c r="AF2808" s="3" t="str">
        <f t="shared" si="131"/>
        <v>2024-Nov</v>
      </c>
      <c r="AG2808" s="3">
        <f>COUNTIF(C:C,Table1[[#This Row],[Customer_ID]])</f>
        <v>16</v>
      </c>
      <c r="AH2808" s="9" t="e">
        <f>IF([1]!Table1[[#This Row],[Customer_order_count]] &gt;= 10,"FREQUENT",IF([1]!Table1[[#This Row],[Customer_order_count]] &lt;= 10,"REGULAR","OCASSIONAL"))</f>
        <v>#REF!</v>
      </c>
    </row>
    <row r="2809" spans="1:34" x14ac:dyDescent="0.25">
      <c r="A2809" s="10" t="s">
        <v>3664</v>
      </c>
      <c r="B2809" s="11">
        <v>45503</v>
      </c>
      <c r="C2809" s="12" t="s">
        <v>262</v>
      </c>
      <c r="D2809" s="13" t="s">
        <v>101</v>
      </c>
      <c r="E2809" s="13" t="s">
        <v>3</v>
      </c>
      <c r="F2809" s="14">
        <v>56</v>
      </c>
      <c r="G2809" s="12" t="s">
        <v>263</v>
      </c>
      <c r="H2809" s="12" t="s">
        <v>5</v>
      </c>
      <c r="I2809" s="12" t="s">
        <v>81</v>
      </c>
      <c r="J2809" s="12" t="s">
        <v>82</v>
      </c>
      <c r="K2809" s="12" t="s">
        <v>58</v>
      </c>
      <c r="L2809" s="14">
        <v>1</v>
      </c>
      <c r="M2809" s="14">
        <v>3500</v>
      </c>
      <c r="N2809" s="15">
        <v>0.05</v>
      </c>
      <c r="O2809" s="14">
        <v>3325</v>
      </c>
      <c r="P2809" s="14">
        <v>2500</v>
      </c>
      <c r="Q2809" s="5">
        <f>Table1[[#This Row],[Sales]]-Table1[[#This Row],[Cost]]</f>
        <v>825</v>
      </c>
      <c r="R2809" s="12" t="s">
        <v>17</v>
      </c>
      <c r="S2809" s="12" t="s">
        <v>10</v>
      </c>
      <c r="T2809" s="12" t="s">
        <v>33</v>
      </c>
      <c r="U2809" s="12" t="s">
        <v>27</v>
      </c>
      <c r="V2809" s="6">
        <f>Table1[[#This Row],[Profit]]/Table1[[#This Row],[Sales]]</f>
        <v>0.24812030075187969</v>
      </c>
      <c r="W2809" s="12">
        <f>[1]!Table1[[#This Row],[Sales]]-[1]!Table1[[#This Row],[Cost]]-[1]!Table1[[#This Row],[Profit]]</f>
        <v>0</v>
      </c>
      <c r="X2809" s="12">
        <f>[1]!Table1[[#This Row],[Quantity]]*[1]!Table1[[#This Row],[Unit_Price]]</f>
        <v>3500</v>
      </c>
      <c r="Y2809" s="16">
        <f>[1]!Table1[[#This Row],[Gross_Sales]]*[1]!Table1[[#This Row],[Discount]]</f>
        <v>175</v>
      </c>
      <c r="Z2809" s="17">
        <f>[1]!Table1[[#This Row],[Gross_Sales]]*[1]!Table1[[#This Row],[Discount_amount]]</f>
        <v>612500</v>
      </c>
      <c r="AA2809" s="15">
        <f>IFERROR([1]!Table1[[#This Row],[Profit]]/[1]!Table1[[#This Row],[Sales]],0)</f>
        <v>0.24812030075187969</v>
      </c>
      <c r="AB2809" s="12">
        <f>YEAR([1]!Table1[[#This Row],[Order_Date]])</f>
        <v>2024</v>
      </c>
      <c r="AC2809" s="12">
        <f>MONTH([1]!Table1[[#This Row],[Order_Date]])</f>
        <v>7</v>
      </c>
      <c r="AD2809" s="12" t="str">
        <f t="shared" si="129"/>
        <v>Jul</v>
      </c>
      <c r="AE2809" s="12" t="str">
        <f t="shared" si="130"/>
        <v>Q3</v>
      </c>
      <c r="AF2809" s="12" t="str">
        <f t="shared" si="131"/>
        <v>2024-Jul</v>
      </c>
      <c r="AG2809" s="12">
        <f>COUNTIF(C:C,Table1[[#This Row],[Customer_ID]])</f>
        <v>30</v>
      </c>
      <c r="AH2809" s="18" t="e">
        <f>IF([1]!Table1[[#This Row],[Customer_order_count]] &gt;= 10,"FREQUENT",IF([1]!Table1[[#This Row],[Customer_order_count]] &lt;= 10,"REGULAR","OCASSIONAL"))</f>
        <v>#REF!</v>
      </c>
    </row>
    <row r="2810" spans="1:34" x14ac:dyDescent="0.25">
      <c r="A2810" s="1" t="s">
        <v>3665</v>
      </c>
      <c r="B2810" s="2">
        <v>45909</v>
      </c>
      <c r="C2810" s="3" t="s">
        <v>593</v>
      </c>
      <c r="D2810" s="4" t="s">
        <v>594</v>
      </c>
      <c r="E2810" s="4" t="s">
        <v>3</v>
      </c>
      <c r="F2810" s="5">
        <v>43</v>
      </c>
      <c r="G2810" s="3" t="s">
        <v>263</v>
      </c>
      <c r="H2810" s="3" t="s">
        <v>5</v>
      </c>
      <c r="I2810" s="3" t="s">
        <v>74</v>
      </c>
      <c r="J2810" s="3" t="s">
        <v>75</v>
      </c>
      <c r="K2810" s="3" t="s">
        <v>76</v>
      </c>
      <c r="L2810" s="5">
        <v>3</v>
      </c>
      <c r="M2810" s="5">
        <v>550</v>
      </c>
      <c r="N2810" s="6">
        <v>0</v>
      </c>
      <c r="O2810" s="5">
        <v>1650</v>
      </c>
      <c r="P2810" s="5">
        <v>1350</v>
      </c>
      <c r="Q2810" s="5">
        <f>Table1[[#This Row],[Sales]]-Table1[[#This Row],[Cost]]</f>
        <v>300</v>
      </c>
      <c r="R2810" s="3" t="s">
        <v>98</v>
      </c>
      <c r="S2810" s="3" t="s">
        <v>10</v>
      </c>
      <c r="T2810" s="3" t="s">
        <v>33</v>
      </c>
      <c r="U2810" s="3" t="s">
        <v>27</v>
      </c>
      <c r="V2810" s="6">
        <f>Table1[[#This Row],[Profit]]/Table1[[#This Row],[Sales]]</f>
        <v>0.18181818181818182</v>
      </c>
      <c r="W2810" s="3">
        <f>[1]!Table1[[#This Row],[Sales]]-[1]!Table1[[#This Row],[Cost]]-[1]!Table1[[#This Row],[Profit]]</f>
        <v>0</v>
      </c>
      <c r="X2810" s="3">
        <f>[1]!Table1[[#This Row],[Quantity]]*[1]!Table1[[#This Row],[Unit_Price]]</f>
        <v>1650</v>
      </c>
      <c r="Y2810" s="7">
        <f>[1]!Table1[[#This Row],[Gross_Sales]]*[1]!Table1[[#This Row],[Discount]]</f>
        <v>0</v>
      </c>
      <c r="Z2810" s="8">
        <f>[1]!Table1[[#This Row],[Gross_Sales]]*[1]!Table1[[#This Row],[Discount_amount]]</f>
        <v>0</v>
      </c>
      <c r="AA2810" s="6">
        <f>IFERROR([1]!Table1[[#This Row],[Profit]]/[1]!Table1[[#This Row],[Sales]],0)</f>
        <v>0.18181818181818182</v>
      </c>
      <c r="AB2810" s="3">
        <f>YEAR([1]!Table1[[#This Row],[Order_Date]])</f>
        <v>2025</v>
      </c>
      <c r="AC2810" s="3">
        <f>MONTH([1]!Table1[[#This Row],[Order_Date]])</f>
        <v>9</v>
      </c>
      <c r="AD2810" s="3" t="str">
        <f t="shared" si="129"/>
        <v>Sep</v>
      </c>
      <c r="AE2810" s="3" t="str">
        <f t="shared" si="130"/>
        <v>Q3</v>
      </c>
      <c r="AF2810" s="3" t="str">
        <f t="shared" si="131"/>
        <v>2025-Sep</v>
      </c>
      <c r="AG2810" s="3">
        <f>COUNTIF(C:C,Table1[[#This Row],[Customer_ID]])</f>
        <v>17</v>
      </c>
      <c r="AH2810" s="9" t="e">
        <f>IF([1]!Table1[[#This Row],[Customer_order_count]] &gt;= 10,"FREQUENT",IF([1]!Table1[[#This Row],[Customer_order_count]] &lt;= 10,"REGULAR","OCASSIONAL"))</f>
        <v>#REF!</v>
      </c>
    </row>
    <row r="2811" spans="1:34" x14ac:dyDescent="0.25">
      <c r="A2811" s="10" t="s">
        <v>3666</v>
      </c>
      <c r="B2811" s="11">
        <v>45764</v>
      </c>
      <c r="C2811" s="12" t="s">
        <v>337</v>
      </c>
      <c r="D2811" s="13" t="s">
        <v>338</v>
      </c>
      <c r="E2811" s="13" t="s">
        <v>16</v>
      </c>
      <c r="F2811" s="14">
        <v>35</v>
      </c>
      <c r="G2811" s="12" t="s">
        <v>339</v>
      </c>
      <c r="H2811" s="12" t="s">
        <v>285</v>
      </c>
      <c r="I2811" s="12" t="s">
        <v>105</v>
      </c>
      <c r="J2811" s="12" t="s">
        <v>106</v>
      </c>
      <c r="K2811" s="12" t="s">
        <v>76</v>
      </c>
      <c r="L2811" s="14">
        <v>3</v>
      </c>
      <c r="M2811" s="14">
        <v>450</v>
      </c>
      <c r="N2811" s="15">
        <v>0.05</v>
      </c>
      <c r="O2811" s="14">
        <v>1282.5</v>
      </c>
      <c r="P2811" s="14">
        <v>990</v>
      </c>
      <c r="Q2811" s="5">
        <f>Table1[[#This Row],[Sales]]-Table1[[#This Row],[Cost]]</f>
        <v>292.5</v>
      </c>
      <c r="R2811" s="12" t="s">
        <v>17</v>
      </c>
      <c r="S2811" s="12" t="s">
        <v>10</v>
      </c>
      <c r="T2811" s="12" t="s">
        <v>11</v>
      </c>
      <c r="U2811" s="12" t="s">
        <v>27</v>
      </c>
      <c r="V2811" s="6">
        <f>Table1[[#This Row],[Profit]]/Table1[[#This Row],[Sales]]</f>
        <v>0.22807017543859648</v>
      </c>
      <c r="W2811" s="12">
        <f>[1]!Table1[[#This Row],[Sales]]-[1]!Table1[[#This Row],[Cost]]-[1]!Table1[[#This Row],[Profit]]</f>
        <v>0</v>
      </c>
      <c r="X2811" s="12">
        <f>[1]!Table1[[#This Row],[Quantity]]*[1]!Table1[[#This Row],[Unit_Price]]</f>
        <v>1350</v>
      </c>
      <c r="Y2811" s="16">
        <f>[1]!Table1[[#This Row],[Gross_Sales]]*[1]!Table1[[#This Row],[Discount]]</f>
        <v>67.5</v>
      </c>
      <c r="Z2811" s="17">
        <f>[1]!Table1[[#This Row],[Gross_Sales]]*[1]!Table1[[#This Row],[Discount_amount]]</f>
        <v>91125</v>
      </c>
      <c r="AA2811" s="15">
        <f>IFERROR([1]!Table1[[#This Row],[Profit]]/[1]!Table1[[#This Row],[Sales]],0)</f>
        <v>0.22807017543859648</v>
      </c>
      <c r="AB2811" s="12">
        <f>YEAR([1]!Table1[[#This Row],[Order_Date]])</f>
        <v>2025</v>
      </c>
      <c r="AC2811" s="12">
        <f>MONTH([1]!Table1[[#This Row],[Order_Date]])</f>
        <v>4</v>
      </c>
      <c r="AD2811" s="12" t="str">
        <f t="shared" si="129"/>
        <v>Apr</v>
      </c>
      <c r="AE2811" s="12" t="str">
        <f t="shared" si="130"/>
        <v>Q2</v>
      </c>
      <c r="AF2811" s="12" t="str">
        <f t="shared" si="131"/>
        <v>2025-Apr</v>
      </c>
      <c r="AG2811" s="12">
        <f>COUNTIF(C:C,Table1[[#This Row],[Customer_ID]])</f>
        <v>11</v>
      </c>
      <c r="AH2811" s="18" t="e">
        <f>IF([1]!Table1[[#This Row],[Customer_order_count]] &gt;= 10,"FREQUENT",IF([1]!Table1[[#This Row],[Customer_order_count]] &lt;= 10,"REGULAR","OCASSIONAL"))</f>
        <v>#REF!</v>
      </c>
    </row>
    <row r="2812" spans="1:34" x14ac:dyDescent="0.25">
      <c r="A2812" s="1" t="s">
        <v>3667</v>
      </c>
      <c r="B2812" s="2">
        <v>45631</v>
      </c>
      <c r="C2812" s="3" t="s">
        <v>1604</v>
      </c>
      <c r="D2812" s="4" t="s">
        <v>323</v>
      </c>
      <c r="E2812" s="4" t="s">
        <v>16</v>
      </c>
      <c r="F2812" s="5">
        <v>41</v>
      </c>
      <c r="G2812" s="3" t="s">
        <v>317</v>
      </c>
      <c r="H2812" s="3" t="s">
        <v>5</v>
      </c>
      <c r="I2812" s="3" t="s">
        <v>305</v>
      </c>
      <c r="J2812" s="3" t="s">
        <v>306</v>
      </c>
      <c r="K2812" s="3" t="s">
        <v>91</v>
      </c>
      <c r="L2812" s="5">
        <v>2</v>
      </c>
      <c r="M2812" s="5">
        <v>8500</v>
      </c>
      <c r="N2812" s="6">
        <v>0.1</v>
      </c>
      <c r="O2812" s="5">
        <v>15300</v>
      </c>
      <c r="P2812" s="5">
        <v>13000</v>
      </c>
      <c r="Q2812" s="5">
        <f>Table1[[#This Row],[Sales]]-Table1[[#This Row],[Cost]]</f>
        <v>2300</v>
      </c>
      <c r="R2812" s="3" t="s">
        <v>26</v>
      </c>
      <c r="S2812" s="3" t="s">
        <v>10</v>
      </c>
      <c r="T2812" s="3" t="s">
        <v>40</v>
      </c>
      <c r="U2812" s="3" t="s">
        <v>12</v>
      </c>
      <c r="V2812" s="6">
        <f>Table1[[#This Row],[Profit]]/Table1[[#This Row],[Sales]]</f>
        <v>0.15032679738562091</v>
      </c>
      <c r="W2812" s="3">
        <f>[1]!Table1[[#This Row],[Sales]]-[1]!Table1[[#This Row],[Cost]]-[1]!Table1[[#This Row],[Profit]]</f>
        <v>0</v>
      </c>
      <c r="X2812" s="3">
        <f>[1]!Table1[[#This Row],[Quantity]]*[1]!Table1[[#This Row],[Unit_Price]]</f>
        <v>17000</v>
      </c>
      <c r="Y2812" s="7">
        <f>[1]!Table1[[#This Row],[Gross_Sales]]*[1]!Table1[[#This Row],[Discount]]</f>
        <v>1700</v>
      </c>
      <c r="Z2812" s="8">
        <f>[1]!Table1[[#This Row],[Gross_Sales]]*[1]!Table1[[#This Row],[Discount_amount]]</f>
        <v>28900000</v>
      </c>
      <c r="AA2812" s="6">
        <f>IFERROR([1]!Table1[[#This Row],[Profit]]/[1]!Table1[[#This Row],[Sales]],0)</f>
        <v>0.15032679738562091</v>
      </c>
      <c r="AB2812" s="3">
        <f>YEAR([1]!Table1[[#This Row],[Order_Date]])</f>
        <v>2024</v>
      </c>
      <c r="AC2812" s="3">
        <f>MONTH([1]!Table1[[#This Row],[Order_Date]])</f>
        <v>12</v>
      </c>
      <c r="AD2812" s="3" t="str">
        <f t="shared" si="129"/>
        <v>Dec</v>
      </c>
      <c r="AE2812" s="3" t="str">
        <f t="shared" si="130"/>
        <v>Q4</v>
      </c>
      <c r="AF2812" s="3" t="str">
        <f t="shared" si="131"/>
        <v>2024-Dec</v>
      </c>
      <c r="AG2812" s="3">
        <f>COUNTIF(C:C,Table1[[#This Row],[Customer_ID]])</f>
        <v>7</v>
      </c>
      <c r="AH2812" s="9" t="e">
        <f>IF([1]!Table1[[#This Row],[Customer_order_count]] &gt;= 10,"FREQUENT",IF([1]!Table1[[#This Row],[Customer_order_count]] &lt;= 10,"REGULAR","OCASSIONAL"))</f>
        <v>#REF!</v>
      </c>
    </row>
    <row r="2813" spans="1:34" x14ac:dyDescent="0.25">
      <c r="A2813" s="10" t="s">
        <v>3668</v>
      </c>
      <c r="B2813" s="11">
        <v>45363</v>
      </c>
      <c r="C2813" s="12" t="s">
        <v>447</v>
      </c>
      <c r="D2813" s="13" t="s">
        <v>448</v>
      </c>
      <c r="E2813" s="13" t="s">
        <v>16</v>
      </c>
      <c r="F2813" s="14">
        <v>21</v>
      </c>
      <c r="G2813" s="12" t="s">
        <v>275</v>
      </c>
      <c r="H2813" s="12" t="s">
        <v>276</v>
      </c>
      <c r="I2813" s="12" t="s">
        <v>23</v>
      </c>
      <c r="J2813" s="12" t="s">
        <v>24</v>
      </c>
      <c r="K2813" s="12" t="s">
        <v>25</v>
      </c>
      <c r="L2813" s="14">
        <v>1</v>
      </c>
      <c r="M2813" s="14">
        <v>55000</v>
      </c>
      <c r="N2813" s="15">
        <v>0.15</v>
      </c>
      <c r="O2813" s="14">
        <v>46750</v>
      </c>
      <c r="P2813" s="14">
        <v>40000</v>
      </c>
      <c r="Q2813" s="5">
        <f>Table1[[#This Row],[Sales]]-Table1[[#This Row],[Cost]]</f>
        <v>6750</v>
      </c>
      <c r="R2813" s="12" t="s">
        <v>9</v>
      </c>
      <c r="S2813" s="12" t="s">
        <v>10</v>
      </c>
      <c r="T2813" s="12" t="s">
        <v>18</v>
      </c>
      <c r="U2813" s="12" t="s">
        <v>27</v>
      </c>
      <c r="V2813" s="6">
        <f>Table1[[#This Row],[Profit]]/Table1[[#This Row],[Sales]]</f>
        <v>0.14438502673796791</v>
      </c>
      <c r="W2813" s="12">
        <f>[1]!Table1[[#This Row],[Sales]]-[1]!Table1[[#This Row],[Cost]]-[1]!Table1[[#This Row],[Profit]]</f>
        <v>0</v>
      </c>
      <c r="X2813" s="12">
        <f>[1]!Table1[[#This Row],[Quantity]]*[1]!Table1[[#This Row],[Unit_Price]]</f>
        <v>55000</v>
      </c>
      <c r="Y2813" s="16">
        <f>[1]!Table1[[#This Row],[Gross_Sales]]*[1]!Table1[[#This Row],[Discount]]</f>
        <v>8250</v>
      </c>
      <c r="Z2813" s="17">
        <f>[1]!Table1[[#This Row],[Gross_Sales]]*[1]!Table1[[#This Row],[Discount_amount]]</f>
        <v>453750000</v>
      </c>
      <c r="AA2813" s="15">
        <f>IFERROR([1]!Table1[[#This Row],[Profit]]/[1]!Table1[[#This Row],[Sales]],0)</f>
        <v>0.14438502673796791</v>
      </c>
      <c r="AB2813" s="12">
        <f>YEAR([1]!Table1[[#This Row],[Order_Date]])</f>
        <v>2024</v>
      </c>
      <c r="AC2813" s="12">
        <f>MONTH([1]!Table1[[#This Row],[Order_Date]])</f>
        <v>3</v>
      </c>
      <c r="AD2813" s="12" t="str">
        <f t="shared" si="129"/>
        <v>Mar</v>
      </c>
      <c r="AE2813" s="12" t="str">
        <f t="shared" si="130"/>
        <v>Q1</v>
      </c>
      <c r="AF2813" s="12" t="str">
        <f t="shared" si="131"/>
        <v>2024-Mar</v>
      </c>
      <c r="AG2813" s="12">
        <f>COUNTIF(C:C,Table1[[#This Row],[Customer_ID]])</f>
        <v>22</v>
      </c>
      <c r="AH2813" s="18" t="e">
        <f>IF([1]!Table1[[#This Row],[Customer_order_count]] &gt;= 10,"FREQUENT",IF([1]!Table1[[#This Row],[Customer_order_count]] &lt;= 10,"REGULAR","OCASSIONAL"))</f>
        <v>#REF!</v>
      </c>
    </row>
    <row r="2814" spans="1:34" x14ac:dyDescent="0.25">
      <c r="A2814" s="1" t="s">
        <v>216</v>
      </c>
      <c r="B2814" s="2">
        <v>45708</v>
      </c>
      <c r="C2814" s="3" t="s">
        <v>21</v>
      </c>
      <c r="D2814" s="4" t="s">
        <v>22</v>
      </c>
      <c r="E2814" s="4" t="s">
        <v>3</v>
      </c>
      <c r="F2814" s="5">
        <v>39</v>
      </c>
      <c r="G2814" s="3" t="s">
        <v>4</v>
      </c>
      <c r="H2814" s="3" t="s">
        <v>5</v>
      </c>
      <c r="I2814" s="3" t="s">
        <v>105</v>
      </c>
      <c r="J2814" s="3" t="s">
        <v>106</v>
      </c>
      <c r="K2814" s="3" t="s">
        <v>76</v>
      </c>
      <c r="L2814" s="5">
        <v>3</v>
      </c>
      <c r="M2814" s="5">
        <v>450</v>
      </c>
      <c r="N2814" s="6">
        <v>0</v>
      </c>
      <c r="O2814" s="5">
        <v>1350</v>
      </c>
      <c r="P2814" s="5">
        <v>990</v>
      </c>
      <c r="Q2814" s="5">
        <f>Table1[[#This Row],[Sales]]-Table1[[#This Row],[Cost]]</f>
        <v>360</v>
      </c>
      <c r="R2814" s="3" t="s">
        <v>98</v>
      </c>
      <c r="S2814" s="3" t="s">
        <v>10</v>
      </c>
      <c r="T2814" s="3" t="s">
        <v>18</v>
      </c>
      <c r="U2814" s="3" t="s">
        <v>27</v>
      </c>
      <c r="V2814" s="6">
        <f>Table1[[#This Row],[Profit]]/Table1[[#This Row],[Sales]]</f>
        <v>0.26666666666666666</v>
      </c>
      <c r="W2814" s="3">
        <f>[1]!Table1[[#This Row],[Sales]]-[1]!Table1[[#This Row],[Cost]]-[1]!Table1[[#This Row],[Profit]]</f>
        <v>0</v>
      </c>
      <c r="X2814" s="3">
        <f>[1]!Table1[[#This Row],[Quantity]]*[1]!Table1[[#This Row],[Unit_Price]]</f>
        <v>1350</v>
      </c>
      <c r="Y2814" s="7">
        <f>[1]!Table1[[#This Row],[Gross_Sales]]*[1]!Table1[[#This Row],[Discount]]</f>
        <v>0</v>
      </c>
      <c r="Z2814" s="8">
        <f>[1]!Table1[[#This Row],[Gross_Sales]]*[1]!Table1[[#This Row],[Discount_amount]]</f>
        <v>0</v>
      </c>
      <c r="AA2814" s="6">
        <f>IFERROR([1]!Table1[[#This Row],[Profit]]/[1]!Table1[[#This Row],[Sales]],0)</f>
        <v>0.26666666666666666</v>
      </c>
      <c r="AB2814" s="3">
        <f>YEAR([1]!Table1[[#This Row],[Order_Date]])</f>
        <v>2025</v>
      </c>
      <c r="AC2814" s="3">
        <f>MONTH([1]!Table1[[#This Row],[Order_Date]])</f>
        <v>2</v>
      </c>
      <c r="AD2814" s="3" t="str">
        <f t="shared" si="129"/>
        <v>Feb</v>
      </c>
      <c r="AE2814" s="3" t="str">
        <f t="shared" si="130"/>
        <v>Q1</v>
      </c>
      <c r="AF2814" s="3" t="str">
        <f t="shared" si="131"/>
        <v>2025-Feb</v>
      </c>
      <c r="AG2814" s="3">
        <f>COUNTIF(C:C,Table1[[#This Row],[Customer_ID]])</f>
        <v>37</v>
      </c>
      <c r="AH2814" s="9" t="e">
        <f>IF([1]!Table1[[#This Row],[Customer_order_count]] &gt;= 10,"FREQUENT",IF([1]!Table1[[#This Row],[Customer_order_count]] &lt;= 10,"REGULAR","OCASSIONAL"))</f>
        <v>#REF!</v>
      </c>
    </row>
    <row r="2815" spans="1:34" x14ac:dyDescent="0.25">
      <c r="A2815" s="10" t="s">
        <v>3669</v>
      </c>
      <c r="B2815" s="11">
        <v>45364</v>
      </c>
      <c r="C2815" s="12" t="s">
        <v>734</v>
      </c>
      <c r="D2815" s="12" t="s">
        <v>174</v>
      </c>
      <c r="E2815" s="12" t="s">
        <v>16</v>
      </c>
      <c r="F2815" s="12">
        <v>39</v>
      </c>
      <c r="G2815" s="12" t="s">
        <v>339</v>
      </c>
      <c r="H2815" s="12" t="s">
        <v>285</v>
      </c>
      <c r="I2815" s="12" t="s">
        <v>44</v>
      </c>
      <c r="J2815" s="12" t="s">
        <v>45</v>
      </c>
      <c r="K2815" s="12" t="s">
        <v>46</v>
      </c>
      <c r="L2815" s="12">
        <v>3</v>
      </c>
      <c r="M2815" s="12">
        <v>2500</v>
      </c>
      <c r="N2815" s="12">
        <v>0</v>
      </c>
      <c r="O2815" s="12">
        <v>0</v>
      </c>
      <c r="P2815" s="12">
        <v>4500</v>
      </c>
      <c r="Q2815" s="5">
        <f>Table1[[#This Row],[Sales]]-Table1[[#This Row],[Cost]]</f>
        <v>-4500</v>
      </c>
      <c r="R2815" s="12" t="s">
        <v>98</v>
      </c>
      <c r="S2815" s="12" t="s">
        <v>291</v>
      </c>
      <c r="T2815" s="12" t="s">
        <v>18</v>
      </c>
      <c r="U2815" s="12" t="s">
        <v>12</v>
      </c>
      <c r="V2815" s="3" t="e">
        <f>Table1[[#This Row],[Profit]]/Table1[[#This Row],[Sales]]</f>
        <v>#DIV/0!</v>
      </c>
      <c r="W2815" s="12">
        <f>[1]!Table1[[#This Row],[Sales]]-[1]!Table1[[#This Row],[Cost]]-[1]!Table1[[#This Row],[Profit]]</f>
        <v>-4500</v>
      </c>
      <c r="X2815" s="12">
        <f>[1]!Table1[[#This Row],[Quantity]]*[1]!Table1[[#This Row],[Unit_Price]]</f>
        <v>7500</v>
      </c>
      <c r="Y2815" s="12">
        <f>[1]!Table1[[#This Row],[Gross_Sales]]*[1]!Table1[[#This Row],[Discount]]</f>
        <v>0</v>
      </c>
      <c r="Z2815" s="12">
        <f>[1]!Table1[[#This Row],[Gross_Sales]]*[1]!Table1[[#This Row],[Discount_amount]]</f>
        <v>0</v>
      </c>
      <c r="AA2815" s="12">
        <f>IFERROR([1]!Table1[[#This Row],[Profit]]/[1]!Table1[[#This Row],[Sales]],0)</f>
        <v>0</v>
      </c>
      <c r="AB2815" s="12">
        <f>YEAR([1]!Table1[[#This Row],[Order_Date]])</f>
        <v>2024</v>
      </c>
      <c r="AC2815" s="12">
        <f>MONTH([1]!Table1[[#This Row],[Order_Date]])</f>
        <v>3</v>
      </c>
      <c r="AD2815" s="12" t="str">
        <f t="shared" si="129"/>
        <v>Mar</v>
      </c>
      <c r="AE2815" s="12" t="str">
        <f t="shared" si="130"/>
        <v>Q1</v>
      </c>
      <c r="AF2815" s="12" t="str">
        <f t="shared" si="131"/>
        <v>2024-Mar</v>
      </c>
      <c r="AG2815" s="12">
        <f>COUNTIF(C:C,Table1[[#This Row],[Customer_ID]])</f>
        <v>12</v>
      </c>
      <c r="AH2815" s="18" t="e">
        <f>IF([1]!Table1[[#This Row],[Customer_order_count]] &gt;= 10,"FREQUENT",IF([1]!Table1[[#This Row],[Customer_order_count]] &lt;= 10,"REGULAR","OCASSIONAL"))</f>
        <v>#REF!</v>
      </c>
    </row>
    <row r="2816" spans="1:34" x14ac:dyDescent="0.25">
      <c r="A2816" s="1" t="s">
        <v>3670</v>
      </c>
      <c r="B2816" s="2">
        <v>45842</v>
      </c>
      <c r="C2816" s="3" t="s">
        <v>658</v>
      </c>
      <c r="D2816" s="4" t="s">
        <v>518</v>
      </c>
      <c r="E2816" s="4" t="s">
        <v>16</v>
      </c>
      <c r="F2816" s="5">
        <v>34</v>
      </c>
      <c r="G2816" s="3" t="s">
        <v>317</v>
      </c>
      <c r="H2816" s="3" t="s">
        <v>5</v>
      </c>
      <c r="I2816" s="3" t="s">
        <v>31</v>
      </c>
      <c r="J2816" s="3" t="s">
        <v>32</v>
      </c>
      <c r="K2816" s="3" t="s">
        <v>25</v>
      </c>
      <c r="L2816" s="5">
        <v>3</v>
      </c>
      <c r="M2816" s="5">
        <v>5000</v>
      </c>
      <c r="N2816" s="6">
        <v>0</v>
      </c>
      <c r="O2816" s="5">
        <v>15000</v>
      </c>
      <c r="P2816" s="5">
        <v>10500</v>
      </c>
      <c r="Q2816" s="5">
        <f>Table1[[#This Row],[Sales]]-Table1[[#This Row],[Cost]]</f>
        <v>4500</v>
      </c>
      <c r="R2816" s="3" t="s">
        <v>9</v>
      </c>
      <c r="S2816" s="3" t="s">
        <v>10</v>
      </c>
      <c r="T2816" s="3" t="s">
        <v>33</v>
      </c>
      <c r="U2816" s="3" t="s">
        <v>12</v>
      </c>
      <c r="V2816" s="6">
        <f>Table1[[#This Row],[Profit]]/Table1[[#This Row],[Sales]]</f>
        <v>0.3</v>
      </c>
      <c r="W2816" s="3">
        <f>[1]!Table1[[#This Row],[Sales]]-[1]!Table1[[#This Row],[Cost]]-[1]!Table1[[#This Row],[Profit]]</f>
        <v>0</v>
      </c>
      <c r="X2816" s="3">
        <f>[1]!Table1[[#This Row],[Quantity]]*[1]!Table1[[#This Row],[Unit_Price]]</f>
        <v>15000</v>
      </c>
      <c r="Y2816" s="7">
        <f>[1]!Table1[[#This Row],[Gross_Sales]]*[1]!Table1[[#This Row],[Discount]]</f>
        <v>0</v>
      </c>
      <c r="Z2816" s="8">
        <f>[1]!Table1[[#This Row],[Gross_Sales]]*[1]!Table1[[#This Row],[Discount_amount]]</f>
        <v>0</v>
      </c>
      <c r="AA2816" s="6">
        <f>IFERROR([1]!Table1[[#This Row],[Profit]]/[1]!Table1[[#This Row],[Sales]],0)</f>
        <v>0.3</v>
      </c>
      <c r="AB2816" s="3">
        <f>YEAR([1]!Table1[[#This Row],[Order_Date]])</f>
        <v>2025</v>
      </c>
      <c r="AC2816" s="3">
        <f>MONTH([1]!Table1[[#This Row],[Order_Date]])</f>
        <v>7</v>
      </c>
      <c r="AD2816" s="3" t="str">
        <f t="shared" si="129"/>
        <v>Jul</v>
      </c>
      <c r="AE2816" s="3" t="str">
        <f t="shared" si="130"/>
        <v>Q3</v>
      </c>
      <c r="AF2816" s="3" t="str">
        <f t="shared" si="131"/>
        <v>2025-Jul</v>
      </c>
      <c r="AG2816" s="3">
        <f>COUNTIF(C:C,Table1[[#This Row],[Customer_ID]])</f>
        <v>7</v>
      </c>
      <c r="AH2816" s="9" t="e">
        <f>IF([1]!Table1[[#This Row],[Customer_order_count]] &gt;= 10,"FREQUENT",IF([1]!Table1[[#This Row],[Customer_order_count]] &lt;= 10,"REGULAR","OCASSIONAL"))</f>
        <v>#REF!</v>
      </c>
    </row>
    <row r="2817" spans="1:34" x14ac:dyDescent="0.25">
      <c r="A2817" s="10" t="s">
        <v>217</v>
      </c>
      <c r="B2817" s="11">
        <v>45838</v>
      </c>
      <c r="C2817" s="12" t="s">
        <v>21</v>
      </c>
      <c r="D2817" s="13" t="s">
        <v>22</v>
      </c>
      <c r="E2817" s="13" t="s">
        <v>3</v>
      </c>
      <c r="F2817" s="14">
        <v>39</v>
      </c>
      <c r="G2817" s="12" t="s">
        <v>4</v>
      </c>
      <c r="H2817" s="12" t="s">
        <v>5</v>
      </c>
      <c r="I2817" s="12" t="s">
        <v>109</v>
      </c>
      <c r="J2817" s="12" t="s">
        <v>110</v>
      </c>
      <c r="K2817" s="12" t="s">
        <v>8</v>
      </c>
      <c r="L2817" s="14">
        <v>1</v>
      </c>
      <c r="M2817" s="14">
        <v>4000</v>
      </c>
      <c r="N2817" s="15">
        <v>0.15</v>
      </c>
      <c r="O2817" s="14">
        <v>3400</v>
      </c>
      <c r="P2817" s="14">
        <v>2900</v>
      </c>
      <c r="Q2817" s="5">
        <f>Table1[[#This Row],[Sales]]-Table1[[#This Row],[Cost]]</f>
        <v>500</v>
      </c>
      <c r="R2817" s="12" t="s">
        <v>26</v>
      </c>
      <c r="S2817" s="12" t="s">
        <v>10</v>
      </c>
      <c r="T2817" s="12" t="s">
        <v>11</v>
      </c>
      <c r="U2817" s="12" t="s">
        <v>27</v>
      </c>
      <c r="V2817" s="6">
        <f>Table1[[#This Row],[Profit]]/Table1[[#This Row],[Sales]]</f>
        <v>0.14705882352941177</v>
      </c>
      <c r="W2817" s="12">
        <f>[1]!Table1[[#This Row],[Sales]]-[1]!Table1[[#This Row],[Cost]]-[1]!Table1[[#This Row],[Profit]]</f>
        <v>0</v>
      </c>
      <c r="X2817" s="12">
        <f>[1]!Table1[[#This Row],[Quantity]]*[1]!Table1[[#This Row],[Unit_Price]]</f>
        <v>4000</v>
      </c>
      <c r="Y2817" s="16">
        <f>[1]!Table1[[#This Row],[Gross_Sales]]*[1]!Table1[[#This Row],[Discount]]</f>
        <v>600</v>
      </c>
      <c r="Z2817" s="17">
        <f>[1]!Table1[[#This Row],[Gross_Sales]]*[1]!Table1[[#This Row],[Discount_amount]]</f>
        <v>2400000</v>
      </c>
      <c r="AA2817" s="15">
        <f>IFERROR([1]!Table1[[#This Row],[Profit]]/[1]!Table1[[#This Row],[Sales]],0)</f>
        <v>0.14705882352941177</v>
      </c>
      <c r="AB2817" s="12">
        <f>YEAR([1]!Table1[[#This Row],[Order_Date]])</f>
        <v>2025</v>
      </c>
      <c r="AC2817" s="12">
        <f>MONTH([1]!Table1[[#This Row],[Order_Date]])</f>
        <v>6</v>
      </c>
      <c r="AD2817" s="12" t="str">
        <f t="shared" si="129"/>
        <v>Jun</v>
      </c>
      <c r="AE2817" s="12" t="str">
        <f t="shared" si="130"/>
        <v>Q2</v>
      </c>
      <c r="AF2817" s="12" t="str">
        <f t="shared" si="131"/>
        <v>2025-Jun</v>
      </c>
      <c r="AG2817" s="12">
        <f>COUNTIF(C:C,Table1[[#This Row],[Customer_ID]])</f>
        <v>37</v>
      </c>
      <c r="AH2817" s="18" t="e">
        <f>IF([1]!Table1[[#This Row],[Customer_order_count]] &gt;= 10,"FREQUENT",IF([1]!Table1[[#This Row],[Customer_order_count]] &lt;= 10,"REGULAR","OCASSIONAL"))</f>
        <v>#REF!</v>
      </c>
    </row>
    <row r="2818" spans="1:34" x14ac:dyDescent="0.25">
      <c r="A2818" s="1" t="s">
        <v>3671</v>
      </c>
      <c r="B2818" s="2">
        <v>45353</v>
      </c>
      <c r="C2818" s="3" t="s">
        <v>1213</v>
      </c>
      <c r="D2818" s="4" t="s">
        <v>43</v>
      </c>
      <c r="E2818" s="4" t="s">
        <v>16</v>
      </c>
      <c r="F2818" s="5">
        <v>43</v>
      </c>
      <c r="G2818" s="3" t="s">
        <v>339</v>
      </c>
      <c r="H2818" s="3" t="s">
        <v>285</v>
      </c>
      <c r="I2818" s="3" t="s">
        <v>344</v>
      </c>
      <c r="J2818" s="3" t="s">
        <v>345</v>
      </c>
      <c r="K2818" s="3" t="s">
        <v>39</v>
      </c>
      <c r="L2818" s="5">
        <v>1</v>
      </c>
      <c r="M2818" s="5">
        <v>2200</v>
      </c>
      <c r="N2818" s="6">
        <v>0.1</v>
      </c>
      <c r="O2818" s="5">
        <v>1980</v>
      </c>
      <c r="P2818" s="5">
        <v>1400</v>
      </c>
      <c r="Q2818" s="5">
        <f>Table1[[#This Row],[Sales]]-Table1[[#This Row],[Cost]]</f>
        <v>580</v>
      </c>
      <c r="R2818" s="3" t="s">
        <v>77</v>
      </c>
      <c r="S2818" s="3" t="s">
        <v>10</v>
      </c>
      <c r="T2818" s="3" t="s">
        <v>18</v>
      </c>
      <c r="U2818" s="3" t="s">
        <v>12</v>
      </c>
      <c r="V2818" s="6">
        <f>Table1[[#This Row],[Profit]]/Table1[[#This Row],[Sales]]</f>
        <v>0.29292929292929293</v>
      </c>
      <c r="W2818" s="3">
        <f>[1]!Table1[[#This Row],[Sales]]-[1]!Table1[[#This Row],[Cost]]-[1]!Table1[[#This Row],[Profit]]</f>
        <v>0</v>
      </c>
      <c r="X2818" s="3">
        <f>[1]!Table1[[#This Row],[Quantity]]*[1]!Table1[[#This Row],[Unit_Price]]</f>
        <v>2200</v>
      </c>
      <c r="Y2818" s="7">
        <f>[1]!Table1[[#This Row],[Gross_Sales]]*[1]!Table1[[#This Row],[Discount]]</f>
        <v>220</v>
      </c>
      <c r="Z2818" s="8">
        <f>[1]!Table1[[#This Row],[Gross_Sales]]*[1]!Table1[[#This Row],[Discount_amount]]</f>
        <v>484000</v>
      </c>
      <c r="AA2818" s="6">
        <f>IFERROR([1]!Table1[[#This Row],[Profit]]/[1]!Table1[[#This Row],[Sales]],0)</f>
        <v>0.29292929292929293</v>
      </c>
      <c r="AB2818" s="3">
        <f>YEAR([1]!Table1[[#This Row],[Order_Date]])</f>
        <v>2024</v>
      </c>
      <c r="AC2818" s="3">
        <f>MONTH([1]!Table1[[#This Row],[Order_Date]])</f>
        <v>3</v>
      </c>
      <c r="AD2818" s="3" t="str">
        <f t="shared" ref="AD2818:AD2881" si="132">TEXT(B:B,"mmm")</f>
        <v>Mar</v>
      </c>
      <c r="AE2818" s="3" t="str">
        <f t="shared" ref="AE2818:AE2881" si="133">"Q"&amp;ROUNDUP(MONTH(B2818)/3,0)</f>
        <v>Q1</v>
      </c>
      <c r="AF2818" s="3" t="str">
        <f t="shared" ref="AF2818:AF2881" si="134">TEXT(B:B,"yyyy-mmm")</f>
        <v>2024-Mar</v>
      </c>
      <c r="AG2818" s="3">
        <f>COUNTIF(C:C,Table1[[#This Row],[Customer_ID]])</f>
        <v>10</v>
      </c>
      <c r="AH2818" s="9" t="e">
        <f>IF([1]!Table1[[#This Row],[Customer_order_count]] &gt;= 10,"FREQUENT",IF([1]!Table1[[#This Row],[Customer_order_count]] &lt;= 10,"REGULAR","OCASSIONAL"))</f>
        <v>#REF!</v>
      </c>
    </row>
    <row r="2819" spans="1:34" x14ac:dyDescent="0.25">
      <c r="A2819" s="10" t="s">
        <v>3672</v>
      </c>
      <c r="B2819" s="11">
        <v>45332</v>
      </c>
      <c r="C2819" s="12" t="s">
        <v>522</v>
      </c>
      <c r="D2819" s="12" t="s">
        <v>523</v>
      </c>
      <c r="E2819" s="12" t="s">
        <v>3</v>
      </c>
      <c r="F2819" s="12">
        <v>54</v>
      </c>
      <c r="G2819" s="12" t="s">
        <v>275</v>
      </c>
      <c r="H2819" s="12" t="s">
        <v>276</v>
      </c>
      <c r="I2819" s="12" t="s">
        <v>264</v>
      </c>
      <c r="J2819" s="12" t="s">
        <v>265</v>
      </c>
      <c r="K2819" s="12" t="s">
        <v>46</v>
      </c>
      <c r="L2819" s="12">
        <v>1</v>
      </c>
      <c r="M2819" s="12">
        <v>800</v>
      </c>
      <c r="N2819" s="12">
        <v>0.1</v>
      </c>
      <c r="O2819" s="12">
        <v>0</v>
      </c>
      <c r="P2819" s="12">
        <v>500</v>
      </c>
      <c r="Q2819" s="5">
        <f>Table1[[#This Row],[Sales]]-Table1[[#This Row],[Cost]]</f>
        <v>-500</v>
      </c>
      <c r="R2819" s="12" t="s">
        <v>26</v>
      </c>
      <c r="S2819" s="12" t="s">
        <v>291</v>
      </c>
      <c r="T2819" s="12" t="s">
        <v>18</v>
      </c>
      <c r="U2819" s="12" t="s">
        <v>19</v>
      </c>
      <c r="V2819" s="3" t="e">
        <f>Table1[[#This Row],[Profit]]/Table1[[#This Row],[Sales]]</f>
        <v>#DIV/0!</v>
      </c>
      <c r="W2819" s="12">
        <f>[1]!Table1[[#This Row],[Sales]]-[1]!Table1[[#This Row],[Cost]]-[1]!Table1[[#This Row],[Profit]]</f>
        <v>-500</v>
      </c>
      <c r="X2819" s="12">
        <f>[1]!Table1[[#This Row],[Quantity]]*[1]!Table1[[#This Row],[Unit_Price]]</f>
        <v>800</v>
      </c>
      <c r="Y2819" s="12">
        <f>[1]!Table1[[#This Row],[Gross_Sales]]*[1]!Table1[[#This Row],[Discount]]</f>
        <v>80</v>
      </c>
      <c r="Z2819" s="12">
        <f>[1]!Table1[[#This Row],[Gross_Sales]]*[1]!Table1[[#This Row],[Discount_amount]]</f>
        <v>64000</v>
      </c>
      <c r="AA2819" s="12">
        <f>IFERROR([1]!Table1[[#This Row],[Profit]]/[1]!Table1[[#This Row],[Sales]],0)</f>
        <v>0</v>
      </c>
      <c r="AB2819" s="12">
        <f>YEAR([1]!Table1[[#This Row],[Order_Date]])</f>
        <v>2024</v>
      </c>
      <c r="AC2819" s="12">
        <f>MONTH([1]!Table1[[#This Row],[Order_Date]])</f>
        <v>2</v>
      </c>
      <c r="AD2819" s="12" t="str">
        <f t="shared" si="132"/>
        <v>Feb</v>
      </c>
      <c r="AE2819" s="12" t="str">
        <f t="shared" si="133"/>
        <v>Q1</v>
      </c>
      <c r="AF2819" s="12" t="str">
        <f t="shared" si="134"/>
        <v>2024-Feb</v>
      </c>
      <c r="AG2819" s="12">
        <f>COUNTIF(C:C,Table1[[#This Row],[Customer_ID]])</f>
        <v>5</v>
      </c>
      <c r="AH2819" s="18" t="e">
        <f>IF([1]!Table1[[#This Row],[Customer_order_count]] &gt;= 10,"FREQUENT",IF([1]!Table1[[#This Row],[Customer_order_count]] &lt;= 10,"REGULAR","OCASSIONAL"))</f>
        <v>#REF!</v>
      </c>
    </row>
    <row r="2820" spans="1:34" x14ac:dyDescent="0.25">
      <c r="A2820" s="1" t="s">
        <v>3673</v>
      </c>
      <c r="B2820" s="2">
        <v>45936</v>
      </c>
      <c r="C2820" s="3" t="s">
        <v>1493</v>
      </c>
      <c r="D2820" s="4" t="s">
        <v>1494</v>
      </c>
      <c r="E2820" s="4" t="s">
        <v>16</v>
      </c>
      <c r="F2820" s="5">
        <v>27</v>
      </c>
      <c r="G2820" s="3" t="s">
        <v>317</v>
      </c>
      <c r="H2820" s="3" t="s">
        <v>5</v>
      </c>
      <c r="I2820" s="3" t="s">
        <v>51</v>
      </c>
      <c r="J2820" s="3" t="s">
        <v>52</v>
      </c>
      <c r="K2820" s="3" t="s">
        <v>8</v>
      </c>
      <c r="L2820" s="5">
        <v>1</v>
      </c>
      <c r="M2820" s="5">
        <v>4500</v>
      </c>
      <c r="N2820" s="6">
        <v>0.05</v>
      </c>
      <c r="O2820" s="5">
        <v>4275</v>
      </c>
      <c r="P2820" s="5">
        <v>3200</v>
      </c>
      <c r="Q2820" s="5">
        <f>Table1[[#This Row],[Sales]]-Table1[[#This Row],[Cost]]</f>
        <v>1075</v>
      </c>
      <c r="R2820" s="3" t="s">
        <v>17</v>
      </c>
      <c r="S2820" s="3" t="s">
        <v>10</v>
      </c>
      <c r="T2820" s="3" t="s">
        <v>40</v>
      </c>
      <c r="U2820" s="3" t="s">
        <v>19</v>
      </c>
      <c r="V2820" s="6">
        <f>Table1[[#This Row],[Profit]]/Table1[[#This Row],[Sales]]</f>
        <v>0.25146198830409355</v>
      </c>
      <c r="W2820" s="3">
        <f>[1]!Table1[[#This Row],[Sales]]-[1]!Table1[[#This Row],[Cost]]-[1]!Table1[[#This Row],[Profit]]</f>
        <v>0</v>
      </c>
      <c r="X2820" s="3">
        <f>[1]!Table1[[#This Row],[Quantity]]*[1]!Table1[[#This Row],[Unit_Price]]</f>
        <v>4500</v>
      </c>
      <c r="Y2820" s="7">
        <f>[1]!Table1[[#This Row],[Gross_Sales]]*[1]!Table1[[#This Row],[Discount]]</f>
        <v>225</v>
      </c>
      <c r="Z2820" s="8">
        <f>[1]!Table1[[#This Row],[Gross_Sales]]*[1]!Table1[[#This Row],[Discount_amount]]</f>
        <v>1012500</v>
      </c>
      <c r="AA2820" s="6">
        <f>IFERROR([1]!Table1[[#This Row],[Profit]]/[1]!Table1[[#This Row],[Sales]],0)</f>
        <v>0.25146198830409355</v>
      </c>
      <c r="AB2820" s="3">
        <f>YEAR([1]!Table1[[#This Row],[Order_Date]])</f>
        <v>2025</v>
      </c>
      <c r="AC2820" s="3">
        <f>MONTH([1]!Table1[[#This Row],[Order_Date]])</f>
        <v>10</v>
      </c>
      <c r="AD2820" s="3" t="str">
        <f t="shared" si="132"/>
        <v>Oct</v>
      </c>
      <c r="AE2820" s="3" t="str">
        <f t="shared" si="133"/>
        <v>Q4</v>
      </c>
      <c r="AF2820" s="3" t="str">
        <f t="shared" si="134"/>
        <v>2025-Oct</v>
      </c>
      <c r="AG2820" s="3">
        <f>COUNTIF(C:C,Table1[[#This Row],[Customer_ID]])</f>
        <v>5</v>
      </c>
      <c r="AH2820" s="9" t="e">
        <f>IF([1]!Table1[[#This Row],[Customer_order_count]] &gt;= 10,"FREQUENT",IF([1]!Table1[[#This Row],[Customer_order_count]] &lt;= 10,"REGULAR","OCASSIONAL"))</f>
        <v>#REF!</v>
      </c>
    </row>
    <row r="2821" spans="1:34" x14ac:dyDescent="0.25">
      <c r="A2821" s="10" t="s">
        <v>3674</v>
      </c>
      <c r="B2821" s="11">
        <v>45398</v>
      </c>
      <c r="C2821" s="12" t="s">
        <v>1604</v>
      </c>
      <c r="D2821" s="13" t="s">
        <v>323</v>
      </c>
      <c r="E2821" s="13" t="s">
        <v>16</v>
      </c>
      <c r="F2821" s="14">
        <v>41</v>
      </c>
      <c r="G2821" s="12" t="s">
        <v>317</v>
      </c>
      <c r="H2821" s="12" t="s">
        <v>5</v>
      </c>
      <c r="I2821" s="12" t="s">
        <v>176</v>
      </c>
      <c r="J2821" s="12" t="s">
        <v>177</v>
      </c>
      <c r="K2821" s="12" t="s">
        <v>25</v>
      </c>
      <c r="L2821" s="14">
        <v>1</v>
      </c>
      <c r="M2821" s="14">
        <v>22000</v>
      </c>
      <c r="N2821" s="15">
        <v>0.05</v>
      </c>
      <c r="O2821" s="14">
        <v>20900</v>
      </c>
      <c r="P2821" s="14">
        <v>16500</v>
      </c>
      <c r="Q2821" s="5">
        <f>Table1[[#This Row],[Sales]]-Table1[[#This Row],[Cost]]</f>
        <v>4400</v>
      </c>
      <c r="R2821" s="12" t="s">
        <v>77</v>
      </c>
      <c r="S2821" s="12" t="s">
        <v>10</v>
      </c>
      <c r="T2821" s="12" t="s">
        <v>11</v>
      </c>
      <c r="U2821" s="12" t="s">
        <v>12</v>
      </c>
      <c r="V2821" s="6">
        <f>Table1[[#This Row],[Profit]]/Table1[[#This Row],[Sales]]</f>
        <v>0.21052631578947367</v>
      </c>
      <c r="W2821" s="12">
        <f>[1]!Table1[[#This Row],[Sales]]-[1]!Table1[[#This Row],[Cost]]-[1]!Table1[[#This Row],[Profit]]</f>
        <v>0</v>
      </c>
      <c r="X2821" s="12">
        <f>[1]!Table1[[#This Row],[Quantity]]*[1]!Table1[[#This Row],[Unit_Price]]</f>
        <v>22000</v>
      </c>
      <c r="Y2821" s="16">
        <f>[1]!Table1[[#This Row],[Gross_Sales]]*[1]!Table1[[#This Row],[Discount]]</f>
        <v>1100</v>
      </c>
      <c r="Z2821" s="17">
        <f>[1]!Table1[[#This Row],[Gross_Sales]]*[1]!Table1[[#This Row],[Discount_amount]]</f>
        <v>24200000</v>
      </c>
      <c r="AA2821" s="15">
        <f>IFERROR([1]!Table1[[#This Row],[Profit]]/[1]!Table1[[#This Row],[Sales]],0)</f>
        <v>0.21052631578947367</v>
      </c>
      <c r="AB2821" s="12">
        <f>YEAR([1]!Table1[[#This Row],[Order_Date]])</f>
        <v>2024</v>
      </c>
      <c r="AC2821" s="12">
        <f>MONTH([1]!Table1[[#This Row],[Order_Date]])</f>
        <v>4</v>
      </c>
      <c r="AD2821" s="12" t="str">
        <f t="shared" si="132"/>
        <v>Apr</v>
      </c>
      <c r="AE2821" s="12" t="str">
        <f t="shared" si="133"/>
        <v>Q2</v>
      </c>
      <c r="AF2821" s="12" t="str">
        <f t="shared" si="134"/>
        <v>2024-Apr</v>
      </c>
      <c r="AG2821" s="12">
        <f>COUNTIF(C:C,Table1[[#This Row],[Customer_ID]])</f>
        <v>7</v>
      </c>
      <c r="AH2821" s="18" t="e">
        <f>IF([1]!Table1[[#This Row],[Customer_order_count]] &gt;= 10,"FREQUENT",IF([1]!Table1[[#This Row],[Customer_order_count]] &lt;= 10,"REGULAR","OCASSIONAL"))</f>
        <v>#REF!</v>
      </c>
    </row>
    <row r="2822" spans="1:34" x14ac:dyDescent="0.25">
      <c r="A2822" s="1" t="s">
        <v>3675</v>
      </c>
      <c r="B2822" s="2">
        <v>45885</v>
      </c>
      <c r="C2822" s="3" t="s">
        <v>2527</v>
      </c>
      <c r="D2822" s="4" t="s">
        <v>1458</v>
      </c>
      <c r="E2822" s="4" t="s">
        <v>3</v>
      </c>
      <c r="F2822" s="5">
        <v>45</v>
      </c>
      <c r="G2822" s="3" t="s">
        <v>284</v>
      </c>
      <c r="H2822" s="3" t="s">
        <v>285</v>
      </c>
      <c r="I2822" s="3" t="s">
        <v>31</v>
      </c>
      <c r="J2822" s="3" t="s">
        <v>32</v>
      </c>
      <c r="K2822" s="3" t="s">
        <v>25</v>
      </c>
      <c r="L2822" s="5">
        <v>1</v>
      </c>
      <c r="M2822" s="5">
        <v>5000</v>
      </c>
      <c r="N2822" s="6">
        <v>0.1</v>
      </c>
      <c r="O2822" s="5">
        <v>4500</v>
      </c>
      <c r="P2822" s="5">
        <v>3500</v>
      </c>
      <c r="Q2822" s="5">
        <f>Table1[[#This Row],[Sales]]-Table1[[#This Row],[Cost]]</f>
        <v>1000</v>
      </c>
      <c r="R2822" s="3" t="s">
        <v>9</v>
      </c>
      <c r="S2822" s="3" t="s">
        <v>10</v>
      </c>
      <c r="T2822" s="3" t="s">
        <v>33</v>
      </c>
      <c r="U2822" s="3" t="s">
        <v>12</v>
      </c>
      <c r="V2822" s="6">
        <f>Table1[[#This Row],[Profit]]/Table1[[#This Row],[Sales]]</f>
        <v>0.22222222222222221</v>
      </c>
      <c r="W2822" s="3">
        <f>[1]!Table1[[#This Row],[Sales]]-[1]!Table1[[#This Row],[Cost]]-[1]!Table1[[#This Row],[Profit]]</f>
        <v>0</v>
      </c>
      <c r="X2822" s="3">
        <f>[1]!Table1[[#This Row],[Quantity]]*[1]!Table1[[#This Row],[Unit_Price]]</f>
        <v>5000</v>
      </c>
      <c r="Y2822" s="7">
        <f>[1]!Table1[[#This Row],[Gross_Sales]]*[1]!Table1[[#This Row],[Discount]]</f>
        <v>500</v>
      </c>
      <c r="Z2822" s="8">
        <f>[1]!Table1[[#This Row],[Gross_Sales]]*[1]!Table1[[#This Row],[Discount_amount]]</f>
        <v>2500000</v>
      </c>
      <c r="AA2822" s="6">
        <f>IFERROR([1]!Table1[[#This Row],[Profit]]/[1]!Table1[[#This Row],[Sales]],0)</f>
        <v>0.22222222222222221</v>
      </c>
      <c r="AB2822" s="3">
        <f>YEAR([1]!Table1[[#This Row],[Order_Date]])</f>
        <v>2025</v>
      </c>
      <c r="AC2822" s="3">
        <f>MONTH([1]!Table1[[#This Row],[Order_Date]])</f>
        <v>8</v>
      </c>
      <c r="AD2822" s="3" t="str">
        <f t="shared" si="132"/>
        <v>Aug</v>
      </c>
      <c r="AE2822" s="3" t="str">
        <f t="shared" si="133"/>
        <v>Q3</v>
      </c>
      <c r="AF2822" s="3" t="str">
        <f t="shared" si="134"/>
        <v>2025-Aug</v>
      </c>
      <c r="AG2822" s="3">
        <f>COUNTIF(C:C,Table1[[#This Row],[Customer_ID]])</f>
        <v>3</v>
      </c>
      <c r="AH2822" s="9" t="e">
        <f>IF([1]!Table1[[#This Row],[Customer_order_count]] &gt;= 10,"FREQUENT",IF([1]!Table1[[#This Row],[Customer_order_count]] &lt;= 10,"REGULAR","OCASSIONAL"))</f>
        <v>#REF!</v>
      </c>
    </row>
    <row r="2823" spans="1:34" x14ac:dyDescent="0.25">
      <c r="A2823" s="10" t="s">
        <v>3676</v>
      </c>
      <c r="B2823" s="11">
        <v>45964</v>
      </c>
      <c r="C2823" s="12" t="s">
        <v>619</v>
      </c>
      <c r="D2823" s="13" t="s">
        <v>609</v>
      </c>
      <c r="E2823" s="13" t="s">
        <v>3</v>
      </c>
      <c r="F2823" s="14">
        <v>32</v>
      </c>
      <c r="G2823" s="12" t="s">
        <v>407</v>
      </c>
      <c r="H2823" s="12" t="s">
        <v>285</v>
      </c>
      <c r="I2823" s="12" t="s">
        <v>68</v>
      </c>
      <c r="J2823" s="12" t="s">
        <v>69</v>
      </c>
      <c r="K2823" s="12" t="s">
        <v>39</v>
      </c>
      <c r="L2823" s="14">
        <v>1</v>
      </c>
      <c r="M2823" s="14">
        <v>3500</v>
      </c>
      <c r="N2823" s="15">
        <v>0.15</v>
      </c>
      <c r="O2823" s="14">
        <v>2975</v>
      </c>
      <c r="P2823" s="14">
        <v>2300</v>
      </c>
      <c r="Q2823" s="5">
        <f>Table1[[#This Row],[Sales]]-Table1[[#This Row],[Cost]]</f>
        <v>675</v>
      </c>
      <c r="R2823" s="12" t="s">
        <v>26</v>
      </c>
      <c r="S2823" s="12" t="s">
        <v>10</v>
      </c>
      <c r="T2823" s="12" t="s">
        <v>40</v>
      </c>
      <c r="U2823" s="12" t="s">
        <v>19</v>
      </c>
      <c r="V2823" s="6">
        <f>Table1[[#This Row],[Profit]]/Table1[[#This Row],[Sales]]</f>
        <v>0.22689075630252101</v>
      </c>
      <c r="W2823" s="12">
        <f>[1]!Table1[[#This Row],[Sales]]-[1]!Table1[[#This Row],[Cost]]-[1]!Table1[[#This Row],[Profit]]</f>
        <v>0</v>
      </c>
      <c r="X2823" s="12">
        <f>[1]!Table1[[#This Row],[Quantity]]*[1]!Table1[[#This Row],[Unit_Price]]</f>
        <v>3500</v>
      </c>
      <c r="Y2823" s="16">
        <f>[1]!Table1[[#This Row],[Gross_Sales]]*[1]!Table1[[#This Row],[Discount]]</f>
        <v>525</v>
      </c>
      <c r="Z2823" s="17">
        <f>[1]!Table1[[#This Row],[Gross_Sales]]*[1]!Table1[[#This Row],[Discount_amount]]</f>
        <v>1837500</v>
      </c>
      <c r="AA2823" s="15">
        <f>IFERROR([1]!Table1[[#This Row],[Profit]]/[1]!Table1[[#This Row],[Sales]],0)</f>
        <v>0.22689075630252101</v>
      </c>
      <c r="AB2823" s="12">
        <f>YEAR([1]!Table1[[#This Row],[Order_Date]])</f>
        <v>2025</v>
      </c>
      <c r="AC2823" s="12">
        <f>MONTH([1]!Table1[[#This Row],[Order_Date]])</f>
        <v>11</v>
      </c>
      <c r="AD2823" s="12" t="str">
        <f t="shared" si="132"/>
        <v>Nov</v>
      </c>
      <c r="AE2823" s="12" t="str">
        <f t="shared" si="133"/>
        <v>Q4</v>
      </c>
      <c r="AF2823" s="12" t="str">
        <f t="shared" si="134"/>
        <v>2025-Nov</v>
      </c>
      <c r="AG2823" s="12">
        <f>COUNTIF(C:C,Table1[[#This Row],[Customer_ID]])</f>
        <v>23</v>
      </c>
      <c r="AH2823" s="18" t="e">
        <f>IF([1]!Table1[[#This Row],[Customer_order_count]] &gt;= 10,"FREQUENT",IF([1]!Table1[[#This Row],[Customer_order_count]] &lt;= 10,"REGULAR","OCASSIONAL"))</f>
        <v>#REF!</v>
      </c>
    </row>
    <row r="2824" spans="1:34" x14ac:dyDescent="0.25">
      <c r="A2824" s="1" t="s">
        <v>3677</v>
      </c>
      <c r="B2824" s="2">
        <v>45786</v>
      </c>
      <c r="C2824" s="3" t="s">
        <v>3331</v>
      </c>
      <c r="D2824" s="4" t="s">
        <v>518</v>
      </c>
      <c r="E2824" s="4" t="s">
        <v>16</v>
      </c>
      <c r="F2824" s="5">
        <v>59</v>
      </c>
      <c r="G2824" s="3" t="s">
        <v>284</v>
      </c>
      <c r="H2824" s="3" t="s">
        <v>285</v>
      </c>
      <c r="I2824" s="3" t="s">
        <v>186</v>
      </c>
      <c r="J2824" s="3" t="s">
        <v>187</v>
      </c>
      <c r="K2824" s="3" t="s">
        <v>91</v>
      </c>
      <c r="L2824" s="5">
        <v>2</v>
      </c>
      <c r="M2824" s="5">
        <v>12000</v>
      </c>
      <c r="N2824" s="6">
        <v>0.15</v>
      </c>
      <c r="O2824" s="5">
        <v>20400</v>
      </c>
      <c r="P2824" s="5">
        <v>18000</v>
      </c>
      <c r="Q2824" s="5">
        <f>Table1[[#This Row],[Sales]]-Table1[[#This Row],[Cost]]</f>
        <v>2400</v>
      </c>
      <c r="R2824" s="3" t="s">
        <v>26</v>
      </c>
      <c r="S2824" s="3" t="s">
        <v>10</v>
      </c>
      <c r="T2824" s="3" t="s">
        <v>11</v>
      </c>
      <c r="U2824" s="3" t="s">
        <v>12</v>
      </c>
      <c r="V2824" s="6">
        <f>Table1[[#This Row],[Profit]]/Table1[[#This Row],[Sales]]</f>
        <v>0.11764705882352941</v>
      </c>
      <c r="W2824" s="3">
        <f>[1]!Table1[[#This Row],[Sales]]-[1]!Table1[[#This Row],[Cost]]-[1]!Table1[[#This Row],[Profit]]</f>
        <v>0</v>
      </c>
      <c r="X2824" s="3">
        <f>[1]!Table1[[#This Row],[Quantity]]*[1]!Table1[[#This Row],[Unit_Price]]</f>
        <v>24000</v>
      </c>
      <c r="Y2824" s="7">
        <f>[1]!Table1[[#This Row],[Gross_Sales]]*[1]!Table1[[#This Row],[Discount]]</f>
        <v>3600</v>
      </c>
      <c r="Z2824" s="8">
        <f>[1]!Table1[[#This Row],[Gross_Sales]]*[1]!Table1[[#This Row],[Discount_amount]]</f>
        <v>86400000</v>
      </c>
      <c r="AA2824" s="6">
        <f>IFERROR([1]!Table1[[#This Row],[Profit]]/[1]!Table1[[#This Row],[Sales]],0)</f>
        <v>0.11764705882352941</v>
      </c>
      <c r="AB2824" s="3">
        <f>YEAR([1]!Table1[[#This Row],[Order_Date]])</f>
        <v>2025</v>
      </c>
      <c r="AC2824" s="3">
        <f>MONTH([1]!Table1[[#This Row],[Order_Date]])</f>
        <v>5</v>
      </c>
      <c r="AD2824" s="3" t="str">
        <f t="shared" si="132"/>
        <v>May</v>
      </c>
      <c r="AE2824" s="3" t="str">
        <f t="shared" si="133"/>
        <v>Q2</v>
      </c>
      <c r="AF2824" s="3" t="str">
        <f t="shared" si="134"/>
        <v>2025-May</v>
      </c>
      <c r="AG2824" s="3">
        <f>COUNTIF(C:C,Table1[[#This Row],[Customer_ID]])</f>
        <v>2</v>
      </c>
      <c r="AH2824" s="9" t="e">
        <f>IF([1]!Table1[[#This Row],[Customer_order_count]] &gt;= 10,"FREQUENT",IF([1]!Table1[[#This Row],[Customer_order_count]] &lt;= 10,"REGULAR","OCASSIONAL"))</f>
        <v>#REF!</v>
      </c>
    </row>
    <row r="2825" spans="1:34" x14ac:dyDescent="0.25">
      <c r="A2825" s="10" t="s">
        <v>3678</v>
      </c>
      <c r="B2825" s="11">
        <v>46002</v>
      </c>
      <c r="C2825" s="12" t="s">
        <v>530</v>
      </c>
      <c r="D2825" s="13" t="s">
        <v>531</v>
      </c>
      <c r="E2825" s="13" t="s">
        <v>3</v>
      </c>
      <c r="F2825" s="14">
        <v>31</v>
      </c>
      <c r="G2825" s="12" t="s">
        <v>275</v>
      </c>
      <c r="H2825" s="12" t="s">
        <v>276</v>
      </c>
      <c r="I2825" s="12" t="s">
        <v>65</v>
      </c>
      <c r="J2825" s="12" t="s">
        <v>66</v>
      </c>
      <c r="K2825" s="12" t="s">
        <v>25</v>
      </c>
      <c r="L2825" s="14">
        <v>1</v>
      </c>
      <c r="M2825" s="14">
        <v>2500</v>
      </c>
      <c r="N2825" s="15">
        <v>0.1</v>
      </c>
      <c r="O2825" s="14">
        <v>2250</v>
      </c>
      <c r="P2825" s="14">
        <v>1600</v>
      </c>
      <c r="Q2825" s="5">
        <f>Table1[[#This Row],[Sales]]-Table1[[#This Row],[Cost]]</f>
        <v>650</v>
      </c>
      <c r="R2825" s="12" t="s">
        <v>17</v>
      </c>
      <c r="S2825" s="12" t="s">
        <v>10</v>
      </c>
      <c r="T2825" s="12" t="s">
        <v>40</v>
      </c>
      <c r="U2825" s="12" t="s">
        <v>12</v>
      </c>
      <c r="V2825" s="6">
        <f>Table1[[#This Row],[Profit]]/Table1[[#This Row],[Sales]]</f>
        <v>0.28888888888888886</v>
      </c>
      <c r="W2825" s="12">
        <f>[1]!Table1[[#This Row],[Sales]]-[1]!Table1[[#This Row],[Cost]]-[1]!Table1[[#This Row],[Profit]]</f>
        <v>0</v>
      </c>
      <c r="X2825" s="12">
        <f>[1]!Table1[[#This Row],[Quantity]]*[1]!Table1[[#This Row],[Unit_Price]]</f>
        <v>2500</v>
      </c>
      <c r="Y2825" s="16">
        <f>[1]!Table1[[#This Row],[Gross_Sales]]*[1]!Table1[[#This Row],[Discount]]</f>
        <v>250</v>
      </c>
      <c r="Z2825" s="17">
        <f>[1]!Table1[[#This Row],[Gross_Sales]]*[1]!Table1[[#This Row],[Discount_amount]]</f>
        <v>625000</v>
      </c>
      <c r="AA2825" s="15">
        <f>IFERROR([1]!Table1[[#This Row],[Profit]]/[1]!Table1[[#This Row],[Sales]],0)</f>
        <v>0.28888888888888886</v>
      </c>
      <c r="AB2825" s="12">
        <f>YEAR([1]!Table1[[#This Row],[Order_Date]])</f>
        <v>2025</v>
      </c>
      <c r="AC2825" s="12">
        <f>MONTH([1]!Table1[[#This Row],[Order_Date]])</f>
        <v>12</v>
      </c>
      <c r="AD2825" s="12" t="str">
        <f t="shared" si="132"/>
        <v>Dec</v>
      </c>
      <c r="AE2825" s="12" t="str">
        <f t="shared" si="133"/>
        <v>Q4</v>
      </c>
      <c r="AF2825" s="12" t="str">
        <f t="shared" si="134"/>
        <v>2025-Dec</v>
      </c>
      <c r="AG2825" s="12">
        <f>COUNTIF(C:C,Table1[[#This Row],[Customer_ID]])</f>
        <v>13</v>
      </c>
      <c r="AH2825" s="18" t="e">
        <f>IF([1]!Table1[[#This Row],[Customer_order_count]] &gt;= 10,"FREQUENT",IF([1]!Table1[[#This Row],[Customer_order_count]] &lt;= 10,"REGULAR","OCASSIONAL"))</f>
        <v>#REF!</v>
      </c>
    </row>
    <row r="2826" spans="1:34" x14ac:dyDescent="0.25">
      <c r="A2826" s="1" t="s">
        <v>3679</v>
      </c>
      <c r="B2826" s="2">
        <v>45542</v>
      </c>
      <c r="C2826" s="3" t="s">
        <v>3680</v>
      </c>
      <c r="D2826" s="4" t="s">
        <v>1225</v>
      </c>
      <c r="E2826" s="4" t="s">
        <v>16</v>
      </c>
      <c r="F2826" s="5">
        <v>23</v>
      </c>
      <c r="G2826" s="3" t="s">
        <v>4</v>
      </c>
      <c r="H2826" s="3" t="s">
        <v>5</v>
      </c>
      <c r="I2826" s="3" t="s">
        <v>37</v>
      </c>
      <c r="J2826" s="3" t="s">
        <v>38</v>
      </c>
      <c r="K2826" s="3" t="s">
        <v>39</v>
      </c>
      <c r="L2826" s="5">
        <v>2</v>
      </c>
      <c r="M2826" s="5">
        <v>900</v>
      </c>
      <c r="N2826" s="6">
        <v>0.15</v>
      </c>
      <c r="O2826" s="5">
        <v>1530</v>
      </c>
      <c r="P2826" s="5">
        <v>1100</v>
      </c>
      <c r="Q2826" s="5">
        <f>Table1[[#This Row],[Sales]]-Table1[[#This Row],[Cost]]</f>
        <v>430</v>
      </c>
      <c r="R2826" s="3" t="s">
        <v>26</v>
      </c>
      <c r="S2826" s="3" t="s">
        <v>10</v>
      </c>
      <c r="T2826" s="3" t="s">
        <v>33</v>
      </c>
      <c r="U2826" s="3" t="s">
        <v>19</v>
      </c>
      <c r="V2826" s="6">
        <f>Table1[[#This Row],[Profit]]/Table1[[#This Row],[Sales]]</f>
        <v>0.28104575163398693</v>
      </c>
      <c r="W2826" s="3">
        <f>[1]!Table1[[#This Row],[Sales]]-[1]!Table1[[#This Row],[Cost]]-[1]!Table1[[#This Row],[Profit]]</f>
        <v>0</v>
      </c>
      <c r="X2826" s="3">
        <f>[1]!Table1[[#This Row],[Quantity]]*[1]!Table1[[#This Row],[Unit_Price]]</f>
        <v>1800</v>
      </c>
      <c r="Y2826" s="7">
        <f>[1]!Table1[[#This Row],[Gross_Sales]]*[1]!Table1[[#This Row],[Discount]]</f>
        <v>270</v>
      </c>
      <c r="Z2826" s="8">
        <f>[1]!Table1[[#This Row],[Gross_Sales]]*[1]!Table1[[#This Row],[Discount_amount]]</f>
        <v>486000</v>
      </c>
      <c r="AA2826" s="6">
        <f>IFERROR([1]!Table1[[#This Row],[Profit]]/[1]!Table1[[#This Row],[Sales]],0)</f>
        <v>0.28104575163398693</v>
      </c>
      <c r="AB2826" s="3">
        <f>YEAR([1]!Table1[[#This Row],[Order_Date]])</f>
        <v>2024</v>
      </c>
      <c r="AC2826" s="3">
        <f>MONTH([1]!Table1[[#This Row],[Order_Date]])</f>
        <v>9</v>
      </c>
      <c r="AD2826" s="3" t="str">
        <f t="shared" si="132"/>
        <v>Sep</v>
      </c>
      <c r="AE2826" s="3" t="str">
        <f t="shared" si="133"/>
        <v>Q3</v>
      </c>
      <c r="AF2826" s="3" t="str">
        <f t="shared" si="134"/>
        <v>2024-Sep</v>
      </c>
      <c r="AG2826" s="3">
        <f>COUNTIF(C:C,Table1[[#This Row],[Customer_ID]])</f>
        <v>1</v>
      </c>
      <c r="AH2826" s="9" t="e">
        <f>IF([1]!Table1[[#This Row],[Customer_order_count]] &gt;= 10,"FREQUENT",IF([1]!Table1[[#This Row],[Customer_order_count]] &lt;= 10,"REGULAR","OCASSIONAL"))</f>
        <v>#REF!</v>
      </c>
    </row>
    <row r="2827" spans="1:34" x14ac:dyDescent="0.25">
      <c r="A2827" s="10" t="s">
        <v>3681</v>
      </c>
      <c r="B2827" s="11">
        <v>45630</v>
      </c>
      <c r="C2827" s="12" t="s">
        <v>489</v>
      </c>
      <c r="D2827" s="13" t="s">
        <v>490</v>
      </c>
      <c r="E2827" s="13" t="s">
        <v>3</v>
      </c>
      <c r="F2827" s="14">
        <v>26</v>
      </c>
      <c r="G2827" s="12" t="s">
        <v>339</v>
      </c>
      <c r="H2827" s="12" t="s">
        <v>285</v>
      </c>
      <c r="I2827" s="12" t="s">
        <v>74</v>
      </c>
      <c r="J2827" s="12" t="s">
        <v>75</v>
      </c>
      <c r="K2827" s="12" t="s">
        <v>76</v>
      </c>
      <c r="L2827" s="14">
        <v>3</v>
      </c>
      <c r="M2827" s="14">
        <v>550</v>
      </c>
      <c r="N2827" s="15">
        <v>0.1</v>
      </c>
      <c r="O2827" s="14">
        <v>1485</v>
      </c>
      <c r="P2827" s="14">
        <v>1350</v>
      </c>
      <c r="Q2827" s="5">
        <f>Table1[[#This Row],[Sales]]-Table1[[#This Row],[Cost]]</f>
        <v>135</v>
      </c>
      <c r="R2827" s="12" t="s">
        <v>9</v>
      </c>
      <c r="S2827" s="12" t="s">
        <v>10</v>
      </c>
      <c r="T2827" s="12" t="s">
        <v>40</v>
      </c>
      <c r="U2827" s="12" t="s">
        <v>27</v>
      </c>
      <c r="V2827" s="6">
        <f>Table1[[#This Row],[Profit]]/Table1[[#This Row],[Sales]]</f>
        <v>9.0909090909090912E-2</v>
      </c>
      <c r="W2827" s="12">
        <f>[1]!Table1[[#This Row],[Sales]]-[1]!Table1[[#This Row],[Cost]]-[1]!Table1[[#This Row],[Profit]]</f>
        <v>0</v>
      </c>
      <c r="X2827" s="12">
        <f>[1]!Table1[[#This Row],[Quantity]]*[1]!Table1[[#This Row],[Unit_Price]]</f>
        <v>1650</v>
      </c>
      <c r="Y2827" s="16">
        <f>[1]!Table1[[#This Row],[Gross_Sales]]*[1]!Table1[[#This Row],[Discount]]</f>
        <v>165</v>
      </c>
      <c r="Z2827" s="17">
        <f>[1]!Table1[[#This Row],[Gross_Sales]]*[1]!Table1[[#This Row],[Discount_amount]]</f>
        <v>272250</v>
      </c>
      <c r="AA2827" s="15">
        <f>IFERROR([1]!Table1[[#This Row],[Profit]]/[1]!Table1[[#This Row],[Sales]],0)</f>
        <v>9.0909090909090912E-2</v>
      </c>
      <c r="AB2827" s="12">
        <f>YEAR([1]!Table1[[#This Row],[Order_Date]])</f>
        <v>2024</v>
      </c>
      <c r="AC2827" s="12">
        <f>MONTH([1]!Table1[[#This Row],[Order_Date]])</f>
        <v>12</v>
      </c>
      <c r="AD2827" s="12" t="str">
        <f t="shared" si="132"/>
        <v>Dec</v>
      </c>
      <c r="AE2827" s="12" t="str">
        <f t="shared" si="133"/>
        <v>Q4</v>
      </c>
      <c r="AF2827" s="12" t="str">
        <f t="shared" si="134"/>
        <v>2024-Dec</v>
      </c>
      <c r="AG2827" s="12">
        <f>COUNTIF(C:C,Table1[[#This Row],[Customer_ID]])</f>
        <v>26</v>
      </c>
      <c r="AH2827" s="18" t="e">
        <f>IF([1]!Table1[[#This Row],[Customer_order_count]] &gt;= 10,"FREQUENT",IF([1]!Table1[[#This Row],[Customer_order_count]] &lt;= 10,"REGULAR","OCASSIONAL"))</f>
        <v>#REF!</v>
      </c>
    </row>
    <row r="2828" spans="1:34" x14ac:dyDescent="0.25">
      <c r="A2828" s="1" t="s">
        <v>3682</v>
      </c>
      <c r="B2828" s="2">
        <v>45900</v>
      </c>
      <c r="C2828" s="3" t="s">
        <v>1001</v>
      </c>
      <c r="D2828" s="4" t="s">
        <v>1002</v>
      </c>
      <c r="E2828" s="4" t="s">
        <v>16</v>
      </c>
      <c r="F2828" s="5">
        <v>49</v>
      </c>
      <c r="G2828" s="3" t="s">
        <v>280</v>
      </c>
      <c r="H2828" s="3" t="s">
        <v>270</v>
      </c>
      <c r="I2828" s="3" t="s">
        <v>102</v>
      </c>
      <c r="J2828" s="3" t="s">
        <v>103</v>
      </c>
      <c r="K2828" s="3" t="s">
        <v>25</v>
      </c>
      <c r="L2828" s="5">
        <v>1</v>
      </c>
      <c r="M2828" s="5">
        <v>28000</v>
      </c>
      <c r="N2828" s="6">
        <v>0.15</v>
      </c>
      <c r="O2828" s="5">
        <v>23800</v>
      </c>
      <c r="P2828" s="5">
        <v>21000</v>
      </c>
      <c r="Q2828" s="5">
        <f>Table1[[#This Row],[Sales]]-Table1[[#This Row],[Cost]]</f>
        <v>2800</v>
      </c>
      <c r="R2828" s="3" t="s">
        <v>9</v>
      </c>
      <c r="S2828" s="3" t="s">
        <v>10</v>
      </c>
      <c r="T2828" s="3" t="s">
        <v>33</v>
      </c>
      <c r="U2828" s="3" t="s">
        <v>27</v>
      </c>
      <c r="V2828" s="6">
        <f>Table1[[#This Row],[Profit]]/Table1[[#This Row],[Sales]]</f>
        <v>0.11764705882352941</v>
      </c>
      <c r="W2828" s="3">
        <f>[1]!Table1[[#This Row],[Sales]]-[1]!Table1[[#This Row],[Cost]]-[1]!Table1[[#This Row],[Profit]]</f>
        <v>0</v>
      </c>
      <c r="X2828" s="3">
        <f>[1]!Table1[[#This Row],[Quantity]]*[1]!Table1[[#This Row],[Unit_Price]]</f>
        <v>28000</v>
      </c>
      <c r="Y2828" s="7">
        <f>[1]!Table1[[#This Row],[Gross_Sales]]*[1]!Table1[[#This Row],[Discount]]</f>
        <v>4200</v>
      </c>
      <c r="Z2828" s="8">
        <f>[1]!Table1[[#This Row],[Gross_Sales]]*[1]!Table1[[#This Row],[Discount_amount]]</f>
        <v>117600000</v>
      </c>
      <c r="AA2828" s="6">
        <f>IFERROR([1]!Table1[[#This Row],[Profit]]/[1]!Table1[[#This Row],[Sales]],0)</f>
        <v>0.11764705882352941</v>
      </c>
      <c r="AB2828" s="3">
        <f>YEAR([1]!Table1[[#This Row],[Order_Date]])</f>
        <v>2025</v>
      </c>
      <c r="AC2828" s="3">
        <f>MONTH([1]!Table1[[#This Row],[Order_Date]])</f>
        <v>8</v>
      </c>
      <c r="AD2828" s="3" t="str">
        <f t="shared" si="132"/>
        <v>Aug</v>
      </c>
      <c r="AE2828" s="3" t="str">
        <f t="shared" si="133"/>
        <v>Q3</v>
      </c>
      <c r="AF2828" s="3" t="str">
        <f t="shared" si="134"/>
        <v>2025-Aug</v>
      </c>
      <c r="AG2828" s="3">
        <f>COUNTIF(C:C,Table1[[#This Row],[Customer_ID]])</f>
        <v>16</v>
      </c>
      <c r="AH2828" s="9" t="e">
        <f>IF([1]!Table1[[#This Row],[Customer_order_count]] &gt;= 10,"FREQUENT",IF([1]!Table1[[#This Row],[Customer_order_count]] &lt;= 10,"REGULAR","OCASSIONAL"))</f>
        <v>#REF!</v>
      </c>
    </row>
    <row r="2829" spans="1:34" x14ac:dyDescent="0.25">
      <c r="A2829" s="10" t="s">
        <v>3683</v>
      </c>
      <c r="B2829" s="11">
        <v>45587</v>
      </c>
      <c r="C2829" s="12" t="s">
        <v>1028</v>
      </c>
      <c r="D2829" s="13" t="s">
        <v>1029</v>
      </c>
      <c r="E2829" s="13" t="s">
        <v>3</v>
      </c>
      <c r="F2829" s="14">
        <v>46</v>
      </c>
      <c r="G2829" s="12" t="s">
        <v>275</v>
      </c>
      <c r="H2829" s="12" t="s">
        <v>276</v>
      </c>
      <c r="I2829" s="12" t="s">
        <v>23</v>
      </c>
      <c r="J2829" s="12" t="s">
        <v>24</v>
      </c>
      <c r="K2829" s="12" t="s">
        <v>25</v>
      </c>
      <c r="L2829" s="14">
        <v>1</v>
      </c>
      <c r="M2829" s="14">
        <v>55000</v>
      </c>
      <c r="N2829" s="15">
        <v>0.2</v>
      </c>
      <c r="O2829" s="14">
        <v>44000</v>
      </c>
      <c r="P2829" s="14">
        <v>40000</v>
      </c>
      <c r="Q2829" s="5">
        <f>Table1[[#This Row],[Sales]]-Table1[[#This Row],[Cost]]</f>
        <v>4000</v>
      </c>
      <c r="R2829" s="12" t="s">
        <v>26</v>
      </c>
      <c r="S2829" s="12" t="s">
        <v>10</v>
      </c>
      <c r="T2829" s="12" t="s">
        <v>40</v>
      </c>
      <c r="U2829" s="12" t="s">
        <v>12</v>
      </c>
      <c r="V2829" s="6">
        <f>Table1[[#This Row],[Profit]]/Table1[[#This Row],[Sales]]</f>
        <v>9.0909090909090912E-2</v>
      </c>
      <c r="W2829" s="12">
        <f>[1]!Table1[[#This Row],[Sales]]-[1]!Table1[[#This Row],[Cost]]-[1]!Table1[[#This Row],[Profit]]</f>
        <v>0</v>
      </c>
      <c r="X2829" s="12">
        <f>[1]!Table1[[#This Row],[Quantity]]*[1]!Table1[[#This Row],[Unit_Price]]</f>
        <v>55000</v>
      </c>
      <c r="Y2829" s="16">
        <f>[1]!Table1[[#This Row],[Gross_Sales]]*[1]!Table1[[#This Row],[Discount]]</f>
        <v>11000</v>
      </c>
      <c r="Z2829" s="17">
        <f>[1]!Table1[[#This Row],[Gross_Sales]]*[1]!Table1[[#This Row],[Discount_amount]]</f>
        <v>605000000</v>
      </c>
      <c r="AA2829" s="15">
        <f>IFERROR([1]!Table1[[#This Row],[Profit]]/[1]!Table1[[#This Row],[Sales]],0)</f>
        <v>9.0909090909090912E-2</v>
      </c>
      <c r="AB2829" s="12">
        <f>YEAR([1]!Table1[[#This Row],[Order_Date]])</f>
        <v>2024</v>
      </c>
      <c r="AC2829" s="12">
        <f>MONTH([1]!Table1[[#This Row],[Order_Date]])</f>
        <v>10</v>
      </c>
      <c r="AD2829" s="12" t="str">
        <f t="shared" si="132"/>
        <v>Oct</v>
      </c>
      <c r="AE2829" s="12" t="str">
        <f t="shared" si="133"/>
        <v>Q4</v>
      </c>
      <c r="AF2829" s="12" t="str">
        <f t="shared" si="134"/>
        <v>2024-Oct</v>
      </c>
      <c r="AG2829" s="12">
        <f>COUNTIF(C:C,Table1[[#This Row],[Customer_ID]])</f>
        <v>6</v>
      </c>
      <c r="AH2829" s="18" t="e">
        <f>IF([1]!Table1[[#This Row],[Customer_order_count]] &gt;= 10,"FREQUENT",IF([1]!Table1[[#This Row],[Customer_order_count]] &lt;= 10,"REGULAR","OCASSIONAL"))</f>
        <v>#REF!</v>
      </c>
    </row>
    <row r="2830" spans="1:34" x14ac:dyDescent="0.25">
      <c r="A2830" s="1" t="s">
        <v>3684</v>
      </c>
      <c r="B2830" s="2">
        <v>45663</v>
      </c>
      <c r="C2830" s="3" t="s">
        <v>3435</v>
      </c>
      <c r="D2830" s="3" t="s">
        <v>731</v>
      </c>
      <c r="E2830" s="3" t="s">
        <v>3</v>
      </c>
      <c r="F2830" s="3">
        <v>56</v>
      </c>
      <c r="G2830" s="3" t="s">
        <v>290</v>
      </c>
      <c r="H2830" s="3" t="s">
        <v>276</v>
      </c>
      <c r="I2830" s="3" t="s">
        <v>109</v>
      </c>
      <c r="J2830" s="3" t="s">
        <v>110</v>
      </c>
      <c r="K2830" s="3" t="s">
        <v>8</v>
      </c>
      <c r="L2830" s="3">
        <v>1</v>
      </c>
      <c r="M2830" s="3">
        <v>4000</v>
      </c>
      <c r="N2830" s="3">
        <v>0</v>
      </c>
      <c r="O2830" s="3">
        <v>0</v>
      </c>
      <c r="P2830" s="3">
        <v>2900</v>
      </c>
      <c r="Q2830" s="5">
        <f>Table1[[#This Row],[Sales]]-Table1[[#This Row],[Cost]]</f>
        <v>-2900</v>
      </c>
      <c r="R2830" s="3" t="s">
        <v>26</v>
      </c>
      <c r="S2830" s="3" t="s">
        <v>291</v>
      </c>
      <c r="T2830" s="3" t="s">
        <v>18</v>
      </c>
      <c r="U2830" s="3" t="s">
        <v>12</v>
      </c>
      <c r="V2830" s="3" t="e">
        <f>Table1[[#This Row],[Profit]]/Table1[[#This Row],[Sales]]</f>
        <v>#DIV/0!</v>
      </c>
      <c r="W2830" s="3">
        <f>[1]!Table1[[#This Row],[Sales]]-[1]!Table1[[#This Row],[Cost]]-[1]!Table1[[#This Row],[Profit]]</f>
        <v>-2900</v>
      </c>
      <c r="X2830" s="3">
        <f>[1]!Table1[[#This Row],[Quantity]]*[1]!Table1[[#This Row],[Unit_Price]]</f>
        <v>4000</v>
      </c>
      <c r="Y2830" s="3">
        <f>[1]!Table1[[#This Row],[Gross_Sales]]*[1]!Table1[[#This Row],[Discount]]</f>
        <v>0</v>
      </c>
      <c r="Z2830" s="3">
        <f>[1]!Table1[[#This Row],[Gross_Sales]]*[1]!Table1[[#This Row],[Discount_amount]]</f>
        <v>0</v>
      </c>
      <c r="AA2830" s="3">
        <f>IFERROR([1]!Table1[[#This Row],[Profit]]/[1]!Table1[[#This Row],[Sales]],0)</f>
        <v>0</v>
      </c>
      <c r="AB2830" s="3">
        <f>YEAR([1]!Table1[[#This Row],[Order_Date]])</f>
        <v>2025</v>
      </c>
      <c r="AC2830" s="3">
        <f>MONTH([1]!Table1[[#This Row],[Order_Date]])</f>
        <v>1</v>
      </c>
      <c r="AD2830" s="3" t="str">
        <f t="shared" si="132"/>
        <v>Jan</v>
      </c>
      <c r="AE2830" s="3" t="str">
        <f t="shared" si="133"/>
        <v>Q1</v>
      </c>
      <c r="AF2830" s="3" t="str">
        <f t="shared" si="134"/>
        <v>2025-Jan</v>
      </c>
      <c r="AG2830" s="3">
        <f>COUNTIF(C:C,Table1[[#This Row],[Customer_ID]])</f>
        <v>4</v>
      </c>
      <c r="AH2830" s="9" t="e">
        <f>IF([1]!Table1[[#This Row],[Customer_order_count]] &gt;= 10,"FREQUENT",IF([1]!Table1[[#This Row],[Customer_order_count]] &lt;= 10,"REGULAR","OCASSIONAL"))</f>
        <v>#REF!</v>
      </c>
    </row>
    <row r="2831" spans="1:34" x14ac:dyDescent="0.25">
      <c r="A2831" s="10" t="s">
        <v>3685</v>
      </c>
      <c r="B2831" s="11">
        <v>45454</v>
      </c>
      <c r="C2831" s="12" t="s">
        <v>459</v>
      </c>
      <c r="D2831" s="13" t="s">
        <v>460</v>
      </c>
      <c r="E2831" s="13" t="s">
        <v>3</v>
      </c>
      <c r="F2831" s="14">
        <v>31</v>
      </c>
      <c r="G2831" s="12" t="s">
        <v>269</v>
      </c>
      <c r="H2831" s="12" t="s">
        <v>270</v>
      </c>
      <c r="I2831" s="12" t="s">
        <v>81</v>
      </c>
      <c r="J2831" s="12" t="s">
        <v>82</v>
      </c>
      <c r="K2831" s="12" t="s">
        <v>58</v>
      </c>
      <c r="L2831" s="14">
        <v>1</v>
      </c>
      <c r="M2831" s="14">
        <v>3500</v>
      </c>
      <c r="N2831" s="15">
        <v>0.05</v>
      </c>
      <c r="O2831" s="14">
        <v>3325</v>
      </c>
      <c r="P2831" s="14">
        <v>2500</v>
      </c>
      <c r="Q2831" s="5">
        <f>Table1[[#This Row],[Sales]]-Table1[[#This Row],[Cost]]</f>
        <v>825</v>
      </c>
      <c r="R2831" s="12" t="s">
        <v>17</v>
      </c>
      <c r="S2831" s="12" t="s">
        <v>10</v>
      </c>
      <c r="T2831" s="12" t="s">
        <v>11</v>
      </c>
      <c r="U2831" s="12" t="s">
        <v>19</v>
      </c>
      <c r="V2831" s="6">
        <f>Table1[[#This Row],[Profit]]/Table1[[#This Row],[Sales]]</f>
        <v>0.24812030075187969</v>
      </c>
      <c r="W2831" s="12">
        <f>[1]!Table1[[#This Row],[Sales]]-[1]!Table1[[#This Row],[Cost]]-[1]!Table1[[#This Row],[Profit]]</f>
        <v>0</v>
      </c>
      <c r="X2831" s="12">
        <f>[1]!Table1[[#This Row],[Quantity]]*[1]!Table1[[#This Row],[Unit_Price]]</f>
        <v>3500</v>
      </c>
      <c r="Y2831" s="16">
        <f>[1]!Table1[[#This Row],[Gross_Sales]]*[1]!Table1[[#This Row],[Discount]]</f>
        <v>175</v>
      </c>
      <c r="Z2831" s="17">
        <f>[1]!Table1[[#This Row],[Gross_Sales]]*[1]!Table1[[#This Row],[Discount_amount]]</f>
        <v>612500</v>
      </c>
      <c r="AA2831" s="15">
        <f>IFERROR([1]!Table1[[#This Row],[Profit]]/[1]!Table1[[#This Row],[Sales]],0)</f>
        <v>0.24812030075187969</v>
      </c>
      <c r="AB2831" s="12">
        <f>YEAR([1]!Table1[[#This Row],[Order_Date]])</f>
        <v>2024</v>
      </c>
      <c r="AC2831" s="12">
        <f>MONTH([1]!Table1[[#This Row],[Order_Date]])</f>
        <v>6</v>
      </c>
      <c r="AD2831" s="12" t="str">
        <f t="shared" si="132"/>
        <v>Jun</v>
      </c>
      <c r="AE2831" s="12" t="str">
        <f t="shared" si="133"/>
        <v>Q2</v>
      </c>
      <c r="AF2831" s="12" t="str">
        <f t="shared" si="134"/>
        <v>2024-Jun</v>
      </c>
      <c r="AG2831" s="12">
        <f>COUNTIF(C:C,Table1[[#This Row],[Customer_ID]])</f>
        <v>12</v>
      </c>
      <c r="AH2831" s="18" t="e">
        <f>IF([1]!Table1[[#This Row],[Customer_order_count]] &gt;= 10,"FREQUENT",IF([1]!Table1[[#This Row],[Customer_order_count]] &lt;= 10,"REGULAR","OCASSIONAL"))</f>
        <v>#REF!</v>
      </c>
    </row>
    <row r="2832" spans="1:34" x14ac:dyDescent="0.25">
      <c r="A2832" s="1" t="s">
        <v>3686</v>
      </c>
      <c r="B2832" s="2">
        <v>45742</v>
      </c>
      <c r="C2832" s="3" t="s">
        <v>1355</v>
      </c>
      <c r="D2832" s="4" t="s">
        <v>740</v>
      </c>
      <c r="E2832" s="4" t="s">
        <v>16</v>
      </c>
      <c r="F2832" s="5">
        <v>54</v>
      </c>
      <c r="G2832" s="3" t="s">
        <v>280</v>
      </c>
      <c r="H2832" s="3" t="s">
        <v>270</v>
      </c>
      <c r="I2832" s="3" t="s">
        <v>6</v>
      </c>
      <c r="J2832" s="3" t="s">
        <v>7</v>
      </c>
      <c r="K2832" s="3" t="s">
        <v>8</v>
      </c>
      <c r="L2832" s="5">
        <v>2</v>
      </c>
      <c r="M2832" s="5">
        <v>7000</v>
      </c>
      <c r="N2832" s="6">
        <v>0</v>
      </c>
      <c r="O2832" s="5">
        <v>14000</v>
      </c>
      <c r="P2832" s="5">
        <v>10400</v>
      </c>
      <c r="Q2832" s="5">
        <f>Table1[[#This Row],[Sales]]-Table1[[#This Row],[Cost]]</f>
        <v>3600</v>
      </c>
      <c r="R2832" s="3" t="s">
        <v>26</v>
      </c>
      <c r="S2832" s="3" t="s">
        <v>10</v>
      </c>
      <c r="T2832" s="3" t="s">
        <v>18</v>
      </c>
      <c r="U2832" s="3" t="s">
        <v>12</v>
      </c>
      <c r="V2832" s="6">
        <f>Table1[[#This Row],[Profit]]/Table1[[#This Row],[Sales]]</f>
        <v>0.25714285714285712</v>
      </c>
      <c r="W2832" s="3">
        <f>[1]!Table1[[#This Row],[Sales]]-[1]!Table1[[#This Row],[Cost]]-[1]!Table1[[#This Row],[Profit]]</f>
        <v>0</v>
      </c>
      <c r="X2832" s="3">
        <f>[1]!Table1[[#This Row],[Quantity]]*[1]!Table1[[#This Row],[Unit_Price]]</f>
        <v>14000</v>
      </c>
      <c r="Y2832" s="7">
        <f>[1]!Table1[[#This Row],[Gross_Sales]]*[1]!Table1[[#This Row],[Discount]]</f>
        <v>0</v>
      </c>
      <c r="Z2832" s="8">
        <f>[1]!Table1[[#This Row],[Gross_Sales]]*[1]!Table1[[#This Row],[Discount_amount]]</f>
        <v>0</v>
      </c>
      <c r="AA2832" s="6">
        <f>IFERROR([1]!Table1[[#This Row],[Profit]]/[1]!Table1[[#This Row],[Sales]],0)</f>
        <v>0.25714285714285712</v>
      </c>
      <c r="AB2832" s="3">
        <f>YEAR([1]!Table1[[#This Row],[Order_Date]])</f>
        <v>2025</v>
      </c>
      <c r="AC2832" s="3">
        <f>MONTH([1]!Table1[[#This Row],[Order_Date]])</f>
        <v>3</v>
      </c>
      <c r="AD2832" s="3" t="str">
        <f t="shared" si="132"/>
        <v>Mar</v>
      </c>
      <c r="AE2832" s="3" t="str">
        <f t="shared" si="133"/>
        <v>Q1</v>
      </c>
      <c r="AF2832" s="3" t="str">
        <f t="shared" si="134"/>
        <v>2025-Mar</v>
      </c>
      <c r="AG2832" s="3">
        <f>COUNTIF(C:C,Table1[[#This Row],[Customer_ID]])</f>
        <v>5</v>
      </c>
      <c r="AH2832" s="9" t="e">
        <f>IF([1]!Table1[[#This Row],[Customer_order_count]] &gt;= 10,"FREQUENT",IF([1]!Table1[[#This Row],[Customer_order_count]] &lt;= 10,"REGULAR","OCASSIONAL"))</f>
        <v>#REF!</v>
      </c>
    </row>
    <row r="2833" spans="1:34" x14ac:dyDescent="0.25">
      <c r="A2833" s="10" t="s">
        <v>3687</v>
      </c>
      <c r="B2833" s="11">
        <v>46003</v>
      </c>
      <c r="C2833" s="12" t="s">
        <v>386</v>
      </c>
      <c r="D2833" s="13" t="s">
        <v>362</v>
      </c>
      <c r="E2833" s="13" t="s">
        <v>3</v>
      </c>
      <c r="F2833" s="14">
        <v>54</v>
      </c>
      <c r="G2833" s="12" t="s">
        <v>312</v>
      </c>
      <c r="H2833" s="12" t="s">
        <v>276</v>
      </c>
      <c r="I2833" s="12" t="s">
        <v>176</v>
      </c>
      <c r="J2833" s="12" t="s">
        <v>177</v>
      </c>
      <c r="K2833" s="12" t="s">
        <v>25</v>
      </c>
      <c r="L2833" s="14">
        <v>1</v>
      </c>
      <c r="M2833" s="14">
        <v>22000</v>
      </c>
      <c r="N2833" s="15">
        <v>0.1</v>
      </c>
      <c r="O2833" s="14">
        <v>19800</v>
      </c>
      <c r="P2833" s="14">
        <v>16500</v>
      </c>
      <c r="Q2833" s="5">
        <f>Table1[[#This Row],[Sales]]-Table1[[#This Row],[Cost]]</f>
        <v>3300</v>
      </c>
      <c r="R2833" s="12" t="s">
        <v>26</v>
      </c>
      <c r="S2833" s="12" t="s">
        <v>10</v>
      </c>
      <c r="T2833" s="12" t="s">
        <v>40</v>
      </c>
      <c r="U2833" s="12" t="s">
        <v>19</v>
      </c>
      <c r="V2833" s="6">
        <f>Table1[[#This Row],[Profit]]/Table1[[#This Row],[Sales]]</f>
        <v>0.16666666666666666</v>
      </c>
      <c r="W2833" s="12">
        <f>[1]!Table1[[#This Row],[Sales]]-[1]!Table1[[#This Row],[Cost]]-[1]!Table1[[#This Row],[Profit]]</f>
        <v>0</v>
      </c>
      <c r="X2833" s="12">
        <f>[1]!Table1[[#This Row],[Quantity]]*[1]!Table1[[#This Row],[Unit_Price]]</f>
        <v>22000</v>
      </c>
      <c r="Y2833" s="16">
        <f>[1]!Table1[[#This Row],[Gross_Sales]]*[1]!Table1[[#This Row],[Discount]]</f>
        <v>2200</v>
      </c>
      <c r="Z2833" s="17">
        <f>[1]!Table1[[#This Row],[Gross_Sales]]*[1]!Table1[[#This Row],[Discount_amount]]</f>
        <v>48400000</v>
      </c>
      <c r="AA2833" s="15">
        <f>IFERROR([1]!Table1[[#This Row],[Profit]]/[1]!Table1[[#This Row],[Sales]],0)</f>
        <v>0.16666666666666666</v>
      </c>
      <c r="AB2833" s="12">
        <f>YEAR([1]!Table1[[#This Row],[Order_Date]])</f>
        <v>2025</v>
      </c>
      <c r="AC2833" s="12">
        <f>MONTH([1]!Table1[[#This Row],[Order_Date]])</f>
        <v>12</v>
      </c>
      <c r="AD2833" s="12" t="str">
        <f t="shared" si="132"/>
        <v>Dec</v>
      </c>
      <c r="AE2833" s="12" t="str">
        <f t="shared" si="133"/>
        <v>Q4</v>
      </c>
      <c r="AF2833" s="12" t="str">
        <f t="shared" si="134"/>
        <v>2025-Dec</v>
      </c>
      <c r="AG2833" s="12">
        <f>COUNTIF(C:C,Table1[[#This Row],[Customer_ID]])</f>
        <v>6</v>
      </c>
      <c r="AH2833" s="18" t="e">
        <f>IF([1]!Table1[[#This Row],[Customer_order_count]] &gt;= 10,"FREQUENT",IF([1]!Table1[[#This Row],[Customer_order_count]] &lt;= 10,"REGULAR","OCASSIONAL"))</f>
        <v>#REF!</v>
      </c>
    </row>
    <row r="2834" spans="1:34" x14ac:dyDescent="0.25">
      <c r="A2834" s="1" t="s">
        <v>3688</v>
      </c>
      <c r="B2834" s="2">
        <v>45685</v>
      </c>
      <c r="C2834" s="3" t="s">
        <v>2527</v>
      </c>
      <c r="D2834" s="4" t="s">
        <v>1458</v>
      </c>
      <c r="E2834" s="4" t="s">
        <v>3</v>
      </c>
      <c r="F2834" s="5">
        <v>45</v>
      </c>
      <c r="G2834" s="3" t="s">
        <v>284</v>
      </c>
      <c r="H2834" s="3" t="s">
        <v>285</v>
      </c>
      <c r="I2834" s="3" t="s">
        <v>37</v>
      </c>
      <c r="J2834" s="3" t="s">
        <v>38</v>
      </c>
      <c r="K2834" s="3" t="s">
        <v>39</v>
      </c>
      <c r="L2834" s="5">
        <v>1</v>
      </c>
      <c r="M2834" s="5">
        <v>900</v>
      </c>
      <c r="N2834" s="6">
        <v>0.15</v>
      </c>
      <c r="O2834" s="5">
        <v>765</v>
      </c>
      <c r="P2834" s="5">
        <v>550</v>
      </c>
      <c r="Q2834" s="5">
        <f>Table1[[#This Row],[Sales]]-Table1[[#This Row],[Cost]]</f>
        <v>215</v>
      </c>
      <c r="R2834" s="3" t="s">
        <v>17</v>
      </c>
      <c r="S2834" s="3" t="s">
        <v>10</v>
      </c>
      <c r="T2834" s="3" t="s">
        <v>18</v>
      </c>
      <c r="U2834" s="3" t="s">
        <v>12</v>
      </c>
      <c r="V2834" s="6">
        <f>Table1[[#This Row],[Profit]]/Table1[[#This Row],[Sales]]</f>
        <v>0.28104575163398693</v>
      </c>
      <c r="W2834" s="3">
        <f>[1]!Table1[[#This Row],[Sales]]-[1]!Table1[[#This Row],[Cost]]-[1]!Table1[[#This Row],[Profit]]</f>
        <v>0</v>
      </c>
      <c r="X2834" s="3">
        <f>[1]!Table1[[#This Row],[Quantity]]*[1]!Table1[[#This Row],[Unit_Price]]</f>
        <v>900</v>
      </c>
      <c r="Y2834" s="7">
        <f>[1]!Table1[[#This Row],[Gross_Sales]]*[1]!Table1[[#This Row],[Discount]]</f>
        <v>135</v>
      </c>
      <c r="Z2834" s="8">
        <f>[1]!Table1[[#This Row],[Gross_Sales]]*[1]!Table1[[#This Row],[Discount_amount]]</f>
        <v>121500</v>
      </c>
      <c r="AA2834" s="6">
        <f>IFERROR([1]!Table1[[#This Row],[Profit]]/[1]!Table1[[#This Row],[Sales]],0)</f>
        <v>0.28104575163398693</v>
      </c>
      <c r="AB2834" s="3">
        <f>YEAR([1]!Table1[[#This Row],[Order_Date]])</f>
        <v>2025</v>
      </c>
      <c r="AC2834" s="3">
        <f>MONTH([1]!Table1[[#This Row],[Order_Date]])</f>
        <v>1</v>
      </c>
      <c r="AD2834" s="3" t="str">
        <f t="shared" si="132"/>
        <v>Jan</v>
      </c>
      <c r="AE2834" s="3" t="str">
        <f t="shared" si="133"/>
        <v>Q1</v>
      </c>
      <c r="AF2834" s="3" t="str">
        <f t="shared" si="134"/>
        <v>2025-Jan</v>
      </c>
      <c r="AG2834" s="3">
        <f>COUNTIF(C:C,Table1[[#This Row],[Customer_ID]])</f>
        <v>3</v>
      </c>
      <c r="AH2834" s="9" t="e">
        <f>IF([1]!Table1[[#This Row],[Customer_order_count]] &gt;= 10,"FREQUENT",IF([1]!Table1[[#This Row],[Customer_order_count]] &lt;= 10,"REGULAR","OCASSIONAL"))</f>
        <v>#REF!</v>
      </c>
    </row>
    <row r="2835" spans="1:34" x14ac:dyDescent="0.25">
      <c r="A2835" s="10" t="s">
        <v>3689</v>
      </c>
      <c r="B2835" s="11">
        <v>45508</v>
      </c>
      <c r="C2835" s="12" t="s">
        <v>538</v>
      </c>
      <c r="D2835" s="13" t="s">
        <v>362</v>
      </c>
      <c r="E2835" s="13" t="s">
        <v>16</v>
      </c>
      <c r="F2835" s="14">
        <v>31</v>
      </c>
      <c r="G2835" s="12" t="s">
        <v>290</v>
      </c>
      <c r="H2835" s="12" t="s">
        <v>276</v>
      </c>
      <c r="I2835" s="12" t="s">
        <v>81</v>
      </c>
      <c r="J2835" s="12" t="s">
        <v>82</v>
      </c>
      <c r="K2835" s="12" t="s">
        <v>58</v>
      </c>
      <c r="L2835" s="14">
        <v>1</v>
      </c>
      <c r="M2835" s="14">
        <v>3500</v>
      </c>
      <c r="N2835" s="15">
        <v>0.05</v>
      </c>
      <c r="O2835" s="14">
        <v>3325</v>
      </c>
      <c r="P2835" s="14">
        <v>2500</v>
      </c>
      <c r="Q2835" s="5">
        <f>Table1[[#This Row],[Sales]]-Table1[[#This Row],[Cost]]</f>
        <v>825</v>
      </c>
      <c r="R2835" s="12" t="s">
        <v>26</v>
      </c>
      <c r="S2835" s="12" t="s">
        <v>10</v>
      </c>
      <c r="T2835" s="12" t="s">
        <v>33</v>
      </c>
      <c r="U2835" s="12" t="s">
        <v>12</v>
      </c>
      <c r="V2835" s="6">
        <f>Table1[[#This Row],[Profit]]/Table1[[#This Row],[Sales]]</f>
        <v>0.24812030075187969</v>
      </c>
      <c r="W2835" s="12">
        <f>[1]!Table1[[#This Row],[Sales]]-[1]!Table1[[#This Row],[Cost]]-[1]!Table1[[#This Row],[Profit]]</f>
        <v>0</v>
      </c>
      <c r="X2835" s="12">
        <f>[1]!Table1[[#This Row],[Quantity]]*[1]!Table1[[#This Row],[Unit_Price]]</f>
        <v>3500</v>
      </c>
      <c r="Y2835" s="16">
        <f>[1]!Table1[[#This Row],[Gross_Sales]]*[1]!Table1[[#This Row],[Discount]]</f>
        <v>175</v>
      </c>
      <c r="Z2835" s="17">
        <f>[1]!Table1[[#This Row],[Gross_Sales]]*[1]!Table1[[#This Row],[Discount_amount]]</f>
        <v>612500</v>
      </c>
      <c r="AA2835" s="15">
        <f>IFERROR([1]!Table1[[#This Row],[Profit]]/[1]!Table1[[#This Row],[Sales]],0)</f>
        <v>0.24812030075187969</v>
      </c>
      <c r="AB2835" s="12">
        <f>YEAR([1]!Table1[[#This Row],[Order_Date]])</f>
        <v>2024</v>
      </c>
      <c r="AC2835" s="12">
        <f>MONTH([1]!Table1[[#This Row],[Order_Date]])</f>
        <v>8</v>
      </c>
      <c r="AD2835" s="12" t="str">
        <f t="shared" si="132"/>
        <v>Aug</v>
      </c>
      <c r="AE2835" s="12" t="str">
        <f t="shared" si="133"/>
        <v>Q3</v>
      </c>
      <c r="AF2835" s="12" t="str">
        <f t="shared" si="134"/>
        <v>2024-Aug</v>
      </c>
      <c r="AG2835" s="12">
        <f>COUNTIF(C:C,Table1[[#This Row],[Customer_ID]])</f>
        <v>12</v>
      </c>
      <c r="AH2835" s="18" t="e">
        <f>IF([1]!Table1[[#This Row],[Customer_order_count]] &gt;= 10,"FREQUENT",IF([1]!Table1[[#This Row],[Customer_order_count]] &lt;= 10,"REGULAR","OCASSIONAL"))</f>
        <v>#REF!</v>
      </c>
    </row>
    <row r="2836" spans="1:34" x14ac:dyDescent="0.25">
      <c r="A2836" s="1" t="s">
        <v>3690</v>
      </c>
      <c r="B2836" s="2">
        <v>45557</v>
      </c>
      <c r="C2836" s="3" t="s">
        <v>850</v>
      </c>
      <c r="D2836" s="4" t="s">
        <v>851</v>
      </c>
      <c r="E2836" s="4" t="s">
        <v>16</v>
      </c>
      <c r="F2836" s="5">
        <v>39</v>
      </c>
      <c r="G2836" s="3" t="s">
        <v>295</v>
      </c>
      <c r="H2836" s="3" t="s">
        <v>270</v>
      </c>
      <c r="I2836" s="3" t="s">
        <v>264</v>
      </c>
      <c r="J2836" s="3" t="s">
        <v>265</v>
      </c>
      <c r="K2836" s="3" t="s">
        <v>46</v>
      </c>
      <c r="L2836" s="5">
        <v>2</v>
      </c>
      <c r="M2836" s="5">
        <v>800</v>
      </c>
      <c r="N2836" s="6">
        <v>0.1</v>
      </c>
      <c r="O2836" s="5">
        <v>1440</v>
      </c>
      <c r="P2836" s="5">
        <v>1000</v>
      </c>
      <c r="Q2836" s="5">
        <f>Table1[[#This Row],[Sales]]-Table1[[#This Row],[Cost]]</f>
        <v>440</v>
      </c>
      <c r="R2836" s="3" t="s">
        <v>9</v>
      </c>
      <c r="S2836" s="3" t="s">
        <v>10</v>
      </c>
      <c r="T2836" s="3" t="s">
        <v>33</v>
      </c>
      <c r="U2836" s="3" t="s">
        <v>19</v>
      </c>
      <c r="V2836" s="6">
        <f>Table1[[#This Row],[Profit]]/Table1[[#This Row],[Sales]]</f>
        <v>0.30555555555555558</v>
      </c>
      <c r="W2836" s="3">
        <f>[1]!Table1[[#This Row],[Sales]]-[1]!Table1[[#This Row],[Cost]]-[1]!Table1[[#This Row],[Profit]]</f>
        <v>0</v>
      </c>
      <c r="X2836" s="3">
        <f>[1]!Table1[[#This Row],[Quantity]]*[1]!Table1[[#This Row],[Unit_Price]]</f>
        <v>1600</v>
      </c>
      <c r="Y2836" s="7">
        <f>[1]!Table1[[#This Row],[Gross_Sales]]*[1]!Table1[[#This Row],[Discount]]</f>
        <v>160</v>
      </c>
      <c r="Z2836" s="8">
        <f>[1]!Table1[[#This Row],[Gross_Sales]]*[1]!Table1[[#This Row],[Discount_amount]]</f>
        <v>256000</v>
      </c>
      <c r="AA2836" s="6">
        <f>IFERROR([1]!Table1[[#This Row],[Profit]]/[1]!Table1[[#This Row],[Sales]],0)</f>
        <v>0.30555555555555558</v>
      </c>
      <c r="AB2836" s="3">
        <f>YEAR([1]!Table1[[#This Row],[Order_Date]])</f>
        <v>2024</v>
      </c>
      <c r="AC2836" s="3">
        <f>MONTH([1]!Table1[[#This Row],[Order_Date]])</f>
        <v>9</v>
      </c>
      <c r="AD2836" s="3" t="str">
        <f t="shared" si="132"/>
        <v>Sep</v>
      </c>
      <c r="AE2836" s="3" t="str">
        <f t="shared" si="133"/>
        <v>Q3</v>
      </c>
      <c r="AF2836" s="3" t="str">
        <f t="shared" si="134"/>
        <v>2024-Sep</v>
      </c>
      <c r="AG2836" s="3">
        <f>COUNTIF(C:C,Table1[[#This Row],[Customer_ID]])</f>
        <v>5</v>
      </c>
      <c r="AH2836" s="9" t="e">
        <f>IF([1]!Table1[[#This Row],[Customer_order_count]] &gt;= 10,"FREQUENT",IF([1]!Table1[[#This Row],[Customer_order_count]] &lt;= 10,"REGULAR","OCASSIONAL"))</f>
        <v>#REF!</v>
      </c>
    </row>
    <row r="2837" spans="1:34" x14ac:dyDescent="0.25">
      <c r="A2837" s="10" t="s">
        <v>3691</v>
      </c>
      <c r="B2837" s="11">
        <v>45821</v>
      </c>
      <c r="C2837" s="12" t="s">
        <v>303</v>
      </c>
      <c r="D2837" s="12" t="s">
        <v>304</v>
      </c>
      <c r="E2837" s="12" t="s">
        <v>16</v>
      </c>
      <c r="F2837" s="12">
        <v>36</v>
      </c>
      <c r="G2837" s="12" t="s">
        <v>275</v>
      </c>
      <c r="H2837" s="12" t="s">
        <v>276</v>
      </c>
      <c r="I2837" s="12" t="s">
        <v>95</v>
      </c>
      <c r="J2837" s="12" t="s">
        <v>96</v>
      </c>
      <c r="K2837" s="12" t="s">
        <v>46</v>
      </c>
      <c r="L2837" s="12">
        <v>2</v>
      </c>
      <c r="M2837" s="12">
        <v>600</v>
      </c>
      <c r="N2837" s="12">
        <v>0.05</v>
      </c>
      <c r="O2837" s="12">
        <v>0</v>
      </c>
      <c r="P2837" s="12">
        <v>760</v>
      </c>
      <c r="Q2837" s="5">
        <f>Table1[[#This Row],[Sales]]-Table1[[#This Row],[Cost]]</f>
        <v>-760</v>
      </c>
      <c r="R2837" s="12" t="s">
        <v>17</v>
      </c>
      <c r="S2837" s="12" t="s">
        <v>291</v>
      </c>
      <c r="T2837" s="12" t="s">
        <v>11</v>
      </c>
      <c r="U2837" s="12" t="s">
        <v>27</v>
      </c>
      <c r="V2837" s="3" t="e">
        <f>Table1[[#This Row],[Profit]]/Table1[[#This Row],[Sales]]</f>
        <v>#DIV/0!</v>
      </c>
      <c r="W2837" s="12">
        <f>[1]!Table1[[#This Row],[Sales]]-[1]!Table1[[#This Row],[Cost]]-[1]!Table1[[#This Row],[Profit]]</f>
        <v>-760</v>
      </c>
      <c r="X2837" s="12">
        <f>[1]!Table1[[#This Row],[Quantity]]*[1]!Table1[[#This Row],[Unit_Price]]</f>
        <v>1200</v>
      </c>
      <c r="Y2837" s="12">
        <f>[1]!Table1[[#This Row],[Gross_Sales]]*[1]!Table1[[#This Row],[Discount]]</f>
        <v>60</v>
      </c>
      <c r="Z2837" s="12">
        <f>[1]!Table1[[#This Row],[Gross_Sales]]*[1]!Table1[[#This Row],[Discount_amount]]</f>
        <v>72000</v>
      </c>
      <c r="AA2837" s="12">
        <f>IFERROR([1]!Table1[[#This Row],[Profit]]/[1]!Table1[[#This Row],[Sales]],0)</f>
        <v>0</v>
      </c>
      <c r="AB2837" s="12">
        <f>YEAR([1]!Table1[[#This Row],[Order_Date]])</f>
        <v>2025</v>
      </c>
      <c r="AC2837" s="12">
        <f>MONTH([1]!Table1[[#This Row],[Order_Date]])</f>
        <v>6</v>
      </c>
      <c r="AD2837" s="12" t="str">
        <f t="shared" si="132"/>
        <v>Jun</v>
      </c>
      <c r="AE2837" s="12" t="str">
        <f t="shared" si="133"/>
        <v>Q2</v>
      </c>
      <c r="AF2837" s="12" t="str">
        <f t="shared" si="134"/>
        <v>2025-Jun</v>
      </c>
      <c r="AG2837" s="12">
        <f>COUNTIF(C:C,Table1[[#This Row],[Customer_ID]])</f>
        <v>23</v>
      </c>
      <c r="AH2837" s="18" t="e">
        <f>IF([1]!Table1[[#This Row],[Customer_order_count]] &gt;= 10,"FREQUENT",IF([1]!Table1[[#This Row],[Customer_order_count]] &lt;= 10,"REGULAR","OCASSIONAL"))</f>
        <v>#REF!</v>
      </c>
    </row>
    <row r="2838" spans="1:34" x14ac:dyDescent="0.25">
      <c r="A2838" s="1" t="s">
        <v>3692</v>
      </c>
      <c r="B2838" s="2">
        <v>45644</v>
      </c>
      <c r="C2838" s="3" t="s">
        <v>997</v>
      </c>
      <c r="D2838" s="4" t="s">
        <v>477</v>
      </c>
      <c r="E2838" s="4" t="s">
        <v>16</v>
      </c>
      <c r="F2838" s="5">
        <v>47</v>
      </c>
      <c r="G2838" s="3" t="s">
        <v>312</v>
      </c>
      <c r="H2838" s="3" t="s">
        <v>276</v>
      </c>
      <c r="I2838" s="3" t="s">
        <v>51</v>
      </c>
      <c r="J2838" s="3" t="s">
        <v>52</v>
      </c>
      <c r="K2838" s="3" t="s">
        <v>8</v>
      </c>
      <c r="L2838" s="5">
        <v>1</v>
      </c>
      <c r="M2838" s="5">
        <v>4500</v>
      </c>
      <c r="N2838" s="6">
        <v>0.1</v>
      </c>
      <c r="O2838" s="5">
        <v>4050</v>
      </c>
      <c r="P2838" s="5">
        <v>3200</v>
      </c>
      <c r="Q2838" s="5">
        <f>Table1[[#This Row],[Sales]]-Table1[[#This Row],[Cost]]</f>
        <v>850</v>
      </c>
      <c r="R2838" s="3" t="s">
        <v>26</v>
      </c>
      <c r="S2838" s="3" t="s">
        <v>10</v>
      </c>
      <c r="T2838" s="3" t="s">
        <v>40</v>
      </c>
      <c r="U2838" s="3" t="s">
        <v>12</v>
      </c>
      <c r="V2838" s="6">
        <f>Table1[[#This Row],[Profit]]/Table1[[#This Row],[Sales]]</f>
        <v>0.20987654320987653</v>
      </c>
      <c r="W2838" s="3">
        <f>[1]!Table1[[#This Row],[Sales]]-[1]!Table1[[#This Row],[Cost]]-[1]!Table1[[#This Row],[Profit]]</f>
        <v>0</v>
      </c>
      <c r="X2838" s="3">
        <f>[1]!Table1[[#This Row],[Quantity]]*[1]!Table1[[#This Row],[Unit_Price]]</f>
        <v>4500</v>
      </c>
      <c r="Y2838" s="7">
        <f>[1]!Table1[[#This Row],[Gross_Sales]]*[1]!Table1[[#This Row],[Discount]]</f>
        <v>450</v>
      </c>
      <c r="Z2838" s="8">
        <f>[1]!Table1[[#This Row],[Gross_Sales]]*[1]!Table1[[#This Row],[Discount_amount]]</f>
        <v>2025000</v>
      </c>
      <c r="AA2838" s="6">
        <f>IFERROR([1]!Table1[[#This Row],[Profit]]/[1]!Table1[[#This Row],[Sales]],0)</f>
        <v>0.20987654320987653</v>
      </c>
      <c r="AB2838" s="3">
        <f>YEAR([1]!Table1[[#This Row],[Order_Date]])</f>
        <v>2024</v>
      </c>
      <c r="AC2838" s="3">
        <f>MONTH([1]!Table1[[#This Row],[Order_Date]])</f>
        <v>12</v>
      </c>
      <c r="AD2838" s="3" t="str">
        <f t="shared" si="132"/>
        <v>Dec</v>
      </c>
      <c r="AE2838" s="3" t="str">
        <f t="shared" si="133"/>
        <v>Q4</v>
      </c>
      <c r="AF2838" s="3" t="str">
        <f t="shared" si="134"/>
        <v>2024-Dec</v>
      </c>
      <c r="AG2838" s="3">
        <f>COUNTIF(C:C,Table1[[#This Row],[Customer_ID]])</f>
        <v>9</v>
      </c>
      <c r="AH2838" s="9" t="e">
        <f>IF([1]!Table1[[#This Row],[Customer_order_count]] &gt;= 10,"FREQUENT",IF([1]!Table1[[#This Row],[Customer_order_count]] &lt;= 10,"REGULAR","OCASSIONAL"))</f>
        <v>#REF!</v>
      </c>
    </row>
    <row r="2839" spans="1:34" x14ac:dyDescent="0.25">
      <c r="A2839" s="10" t="s">
        <v>3693</v>
      </c>
      <c r="B2839" s="11">
        <v>45613</v>
      </c>
      <c r="C2839" s="12" t="s">
        <v>1562</v>
      </c>
      <c r="D2839" s="13" t="s">
        <v>642</v>
      </c>
      <c r="E2839" s="13" t="s">
        <v>3</v>
      </c>
      <c r="F2839" s="14">
        <v>30</v>
      </c>
      <c r="G2839" s="12" t="s">
        <v>263</v>
      </c>
      <c r="H2839" s="12" t="s">
        <v>5</v>
      </c>
      <c r="I2839" s="12" t="s">
        <v>105</v>
      </c>
      <c r="J2839" s="12" t="s">
        <v>106</v>
      </c>
      <c r="K2839" s="12" t="s">
        <v>76</v>
      </c>
      <c r="L2839" s="14">
        <v>2</v>
      </c>
      <c r="M2839" s="14">
        <v>450</v>
      </c>
      <c r="N2839" s="15">
        <v>0.05</v>
      </c>
      <c r="O2839" s="14">
        <v>855</v>
      </c>
      <c r="P2839" s="14">
        <v>660</v>
      </c>
      <c r="Q2839" s="5">
        <f>Table1[[#This Row],[Sales]]-Table1[[#This Row],[Cost]]</f>
        <v>195</v>
      </c>
      <c r="R2839" s="12" t="s">
        <v>26</v>
      </c>
      <c r="S2839" s="12" t="s">
        <v>10</v>
      </c>
      <c r="T2839" s="12" t="s">
        <v>40</v>
      </c>
      <c r="U2839" s="12" t="s">
        <v>19</v>
      </c>
      <c r="V2839" s="6">
        <f>Table1[[#This Row],[Profit]]/Table1[[#This Row],[Sales]]</f>
        <v>0.22807017543859648</v>
      </c>
      <c r="W2839" s="12">
        <f>[1]!Table1[[#This Row],[Sales]]-[1]!Table1[[#This Row],[Cost]]-[1]!Table1[[#This Row],[Profit]]</f>
        <v>0</v>
      </c>
      <c r="X2839" s="12">
        <f>[1]!Table1[[#This Row],[Quantity]]*[1]!Table1[[#This Row],[Unit_Price]]</f>
        <v>900</v>
      </c>
      <c r="Y2839" s="16">
        <f>[1]!Table1[[#This Row],[Gross_Sales]]*[1]!Table1[[#This Row],[Discount]]</f>
        <v>45</v>
      </c>
      <c r="Z2839" s="17">
        <f>[1]!Table1[[#This Row],[Gross_Sales]]*[1]!Table1[[#This Row],[Discount_amount]]</f>
        <v>40500</v>
      </c>
      <c r="AA2839" s="15">
        <f>IFERROR([1]!Table1[[#This Row],[Profit]]/[1]!Table1[[#This Row],[Sales]],0)</f>
        <v>0.22807017543859648</v>
      </c>
      <c r="AB2839" s="12">
        <f>YEAR([1]!Table1[[#This Row],[Order_Date]])</f>
        <v>2024</v>
      </c>
      <c r="AC2839" s="12">
        <f>MONTH([1]!Table1[[#This Row],[Order_Date]])</f>
        <v>11</v>
      </c>
      <c r="AD2839" s="12" t="str">
        <f t="shared" si="132"/>
        <v>Nov</v>
      </c>
      <c r="AE2839" s="12" t="str">
        <f t="shared" si="133"/>
        <v>Q4</v>
      </c>
      <c r="AF2839" s="12" t="str">
        <f t="shared" si="134"/>
        <v>2024-Nov</v>
      </c>
      <c r="AG2839" s="12">
        <f>COUNTIF(C:C,Table1[[#This Row],[Customer_ID]])</f>
        <v>3</v>
      </c>
      <c r="AH2839" s="18" t="e">
        <f>IF([1]!Table1[[#This Row],[Customer_order_count]] &gt;= 10,"FREQUENT",IF([1]!Table1[[#This Row],[Customer_order_count]] &lt;= 10,"REGULAR","OCASSIONAL"))</f>
        <v>#REF!</v>
      </c>
    </row>
    <row r="2840" spans="1:34" x14ac:dyDescent="0.25">
      <c r="A2840" s="1" t="s">
        <v>3694</v>
      </c>
      <c r="B2840" s="2">
        <v>45788</v>
      </c>
      <c r="C2840" s="3" t="s">
        <v>753</v>
      </c>
      <c r="D2840" s="4" t="s">
        <v>754</v>
      </c>
      <c r="E2840" s="4" t="s">
        <v>16</v>
      </c>
      <c r="F2840" s="5">
        <v>59</v>
      </c>
      <c r="G2840" s="3" t="s">
        <v>407</v>
      </c>
      <c r="H2840" s="3" t="s">
        <v>285</v>
      </c>
      <c r="I2840" s="3" t="s">
        <v>51</v>
      </c>
      <c r="J2840" s="3" t="s">
        <v>52</v>
      </c>
      <c r="K2840" s="3" t="s">
        <v>8</v>
      </c>
      <c r="L2840" s="5">
        <v>2</v>
      </c>
      <c r="M2840" s="5">
        <v>4500</v>
      </c>
      <c r="N2840" s="6">
        <v>0.05</v>
      </c>
      <c r="O2840" s="5">
        <v>8550</v>
      </c>
      <c r="P2840" s="5">
        <v>6400</v>
      </c>
      <c r="Q2840" s="5">
        <f>Table1[[#This Row],[Sales]]-Table1[[#This Row],[Cost]]</f>
        <v>2150</v>
      </c>
      <c r="R2840" s="3" t="s">
        <v>26</v>
      </c>
      <c r="S2840" s="3" t="s">
        <v>10</v>
      </c>
      <c r="T2840" s="3" t="s">
        <v>11</v>
      </c>
      <c r="U2840" s="3" t="s">
        <v>27</v>
      </c>
      <c r="V2840" s="6">
        <f>Table1[[#This Row],[Profit]]/Table1[[#This Row],[Sales]]</f>
        <v>0.25146198830409355</v>
      </c>
      <c r="W2840" s="3">
        <f>[1]!Table1[[#This Row],[Sales]]-[1]!Table1[[#This Row],[Cost]]-[1]!Table1[[#This Row],[Profit]]</f>
        <v>0</v>
      </c>
      <c r="X2840" s="3">
        <f>[1]!Table1[[#This Row],[Quantity]]*[1]!Table1[[#This Row],[Unit_Price]]</f>
        <v>9000</v>
      </c>
      <c r="Y2840" s="7">
        <f>[1]!Table1[[#This Row],[Gross_Sales]]*[1]!Table1[[#This Row],[Discount]]</f>
        <v>450</v>
      </c>
      <c r="Z2840" s="8">
        <f>[1]!Table1[[#This Row],[Gross_Sales]]*[1]!Table1[[#This Row],[Discount_amount]]</f>
        <v>4050000</v>
      </c>
      <c r="AA2840" s="6">
        <f>IFERROR([1]!Table1[[#This Row],[Profit]]/[1]!Table1[[#This Row],[Sales]],0)</f>
        <v>0.25146198830409355</v>
      </c>
      <c r="AB2840" s="3">
        <f>YEAR([1]!Table1[[#This Row],[Order_Date]])</f>
        <v>2025</v>
      </c>
      <c r="AC2840" s="3">
        <f>MONTH([1]!Table1[[#This Row],[Order_Date]])</f>
        <v>5</v>
      </c>
      <c r="AD2840" s="3" t="str">
        <f t="shared" si="132"/>
        <v>May</v>
      </c>
      <c r="AE2840" s="3" t="str">
        <f t="shared" si="133"/>
        <v>Q2</v>
      </c>
      <c r="AF2840" s="3" t="str">
        <f t="shared" si="134"/>
        <v>2025-May</v>
      </c>
      <c r="AG2840" s="3">
        <f>COUNTIF(C:C,Table1[[#This Row],[Customer_ID]])</f>
        <v>19</v>
      </c>
      <c r="AH2840" s="9" t="e">
        <f>IF([1]!Table1[[#This Row],[Customer_order_count]] &gt;= 10,"FREQUENT",IF([1]!Table1[[#This Row],[Customer_order_count]] &lt;= 10,"REGULAR","OCASSIONAL"))</f>
        <v>#REF!</v>
      </c>
    </row>
    <row r="2841" spans="1:34" x14ac:dyDescent="0.25">
      <c r="A2841" s="10" t="s">
        <v>3695</v>
      </c>
      <c r="B2841" s="11">
        <v>45471</v>
      </c>
      <c r="C2841" s="12" t="s">
        <v>371</v>
      </c>
      <c r="D2841" s="13" t="s">
        <v>372</v>
      </c>
      <c r="E2841" s="13" t="s">
        <v>3</v>
      </c>
      <c r="F2841" s="14">
        <v>40</v>
      </c>
      <c r="G2841" s="12" t="s">
        <v>275</v>
      </c>
      <c r="H2841" s="12" t="s">
        <v>276</v>
      </c>
      <c r="I2841" s="12" t="s">
        <v>143</v>
      </c>
      <c r="J2841" s="12" t="s">
        <v>144</v>
      </c>
      <c r="K2841" s="12" t="s">
        <v>76</v>
      </c>
      <c r="L2841" s="14">
        <v>3</v>
      </c>
      <c r="M2841" s="14">
        <v>700</v>
      </c>
      <c r="N2841" s="15">
        <v>0.1</v>
      </c>
      <c r="O2841" s="14">
        <v>1890</v>
      </c>
      <c r="P2841" s="14">
        <v>1710</v>
      </c>
      <c r="Q2841" s="5">
        <f>Table1[[#This Row],[Sales]]-Table1[[#This Row],[Cost]]</f>
        <v>180</v>
      </c>
      <c r="R2841" s="12" t="s">
        <v>77</v>
      </c>
      <c r="S2841" s="12" t="s">
        <v>10</v>
      </c>
      <c r="T2841" s="12" t="s">
        <v>11</v>
      </c>
      <c r="U2841" s="12" t="s">
        <v>27</v>
      </c>
      <c r="V2841" s="6">
        <f>Table1[[#This Row],[Profit]]/Table1[[#This Row],[Sales]]</f>
        <v>9.5238095238095233E-2</v>
      </c>
      <c r="W2841" s="12">
        <f>[1]!Table1[[#This Row],[Sales]]-[1]!Table1[[#This Row],[Cost]]-[1]!Table1[[#This Row],[Profit]]</f>
        <v>0</v>
      </c>
      <c r="X2841" s="12">
        <f>[1]!Table1[[#This Row],[Quantity]]*[1]!Table1[[#This Row],[Unit_Price]]</f>
        <v>2100</v>
      </c>
      <c r="Y2841" s="16">
        <f>[1]!Table1[[#This Row],[Gross_Sales]]*[1]!Table1[[#This Row],[Discount]]</f>
        <v>210</v>
      </c>
      <c r="Z2841" s="17">
        <f>[1]!Table1[[#This Row],[Gross_Sales]]*[1]!Table1[[#This Row],[Discount_amount]]</f>
        <v>441000</v>
      </c>
      <c r="AA2841" s="15">
        <f>IFERROR([1]!Table1[[#This Row],[Profit]]/[1]!Table1[[#This Row],[Sales]],0)</f>
        <v>9.5238095238095233E-2</v>
      </c>
      <c r="AB2841" s="12">
        <f>YEAR([1]!Table1[[#This Row],[Order_Date]])</f>
        <v>2024</v>
      </c>
      <c r="AC2841" s="12">
        <f>MONTH([1]!Table1[[#This Row],[Order_Date]])</f>
        <v>6</v>
      </c>
      <c r="AD2841" s="12" t="str">
        <f t="shared" si="132"/>
        <v>Jun</v>
      </c>
      <c r="AE2841" s="12" t="str">
        <f t="shared" si="133"/>
        <v>Q2</v>
      </c>
      <c r="AF2841" s="12" t="str">
        <f t="shared" si="134"/>
        <v>2024-Jun</v>
      </c>
      <c r="AG2841" s="12">
        <f>COUNTIF(C:C,Table1[[#This Row],[Customer_ID]])</f>
        <v>10</v>
      </c>
      <c r="AH2841" s="18" t="e">
        <f>IF([1]!Table1[[#This Row],[Customer_order_count]] &gt;= 10,"FREQUENT",IF([1]!Table1[[#This Row],[Customer_order_count]] &lt;= 10,"REGULAR","OCASSIONAL"))</f>
        <v>#REF!</v>
      </c>
    </row>
    <row r="2842" spans="1:34" x14ac:dyDescent="0.25">
      <c r="A2842" s="1" t="s">
        <v>3696</v>
      </c>
      <c r="B2842" s="2">
        <v>45358</v>
      </c>
      <c r="C2842" s="3" t="s">
        <v>293</v>
      </c>
      <c r="D2842" s="4" t="s">
        <v>294</v>
      </c>
      <c r="E2842" s="4" t="s">
        <v>3</v>
      </c>
      <c r="F2842" s="5">
        <v>33</v>
      </c>
      <c r="G2842" s="3" t="s">
        <v>295</v>
      </c>
      <c r="H2842" s="3" t="s">
        <v>270</v>
      </c>
      <c r="I2842" s="3" t="s">
        <v>68</v>
      </c>
      <c r="J2842" s="3" t="s">
        <v>69</v>
      </c>
      <c r="K2842" s="3" t="s">
        <v>39</v>
      </c>
      <c r="L2842" s="5">
        <v>1</v>
      </c>
      <c r="M2842" s="5">
        <v>3500</v>
      </c>
      <c r="N2842" s="6">
        <v>0.05</v>
      </c>
      <c r="O2842" s="5">
        <v>3325</v>
      </c>
      <c r="P2842" s="5">
        <v>2300</v>
      </c>
      <c r="Q2842" s="5">
        <f>Table1[[#This Row],[Sales]]-Table1[[#This Row],[Cost]]</f>
        <v>1025</v>
      </c>
      <c r="R2842" s="3" t="s">
        <v>26</v>
      </c>
      <c r="S2842" s="3" t="s">
        <v>10</v>
      </c>
      <c r="T2842" s="3" t="s">
        <v>18</v>
      </c>
      <c r="U2842" s="3" t="s">
        <v>27</v>
      </c>
      <c r="V2842" s="6">
        <f>Table1[[#This Row],[Profit]]/Table1[[#This Row],[Sales]]</f>
        <v>0.30827067669172931</v>
      </c>
      <c r="W2842" s="3">
        <f>[1]!Table1[[#This Row],[Sales]]-[1]!Table1[[#This Row],[Cost]]-[1]!Table1[[#This Row],[Profit]]</f>
        <v>0</v>
      </c>
      <c r="X2842" s="3">
        <f>[1]!Table1[[#This Row],[Quantity]]*[1]!Table1[[#This Row],[Unit_Price]]</f>
        <v>3500</v>
      </c>
      <c r="Y2842" s="7">
        <f>[1]!Table1[[#This Row],[Gross_Sales]]*[1]!Table1[[#This Row],[Discount]]</f>
        <v>175</v>
      </c>
      <c r="Z2842" s="8">
        <f>[1]!Table1[[#This Row],[Gross_Sales]]*[1]!Table1[[#This Row],[Discount_amount]]</f>
        <v>612500</v>
      </c>
      <c r="AA2842" s="6">
        <f>IFERROR([1]!Table1[[#This Row],[Profit]]/[1]!Table1[[#This Row],[Sales]],0)</f>
        <v>0.30827067669172931</v>
      </c>
      <c r="AB2842" s="3">
        <f>YEAR([1]!Table1[[#This Row],[Order_Date]])</f>
        <v>2024</v>
      </c>
      <c r="AC2842" s="3">
        <f>MONTH([1]!Table1[[#This Row],[Order_Date]])</f>
        <v>3</v>
      </c>
      <c r="AD2842" s="3" t="str">
        <f t="shared" si="132"/>
        <v>Mar</v>
      </c>
      <c r="AE2842" s="3" t="str">
        <f t="shared" si="133"/>
        <v>Q1</v>
      </c>
      <c r="AF2842" s="3" t="str">
        <f t="shared" si="134"/>
        <v>2024-Mar</v>
      </c>
      <c r="AG2842" s="3">
        <f>COUNTIF(C:C,Table1[[#This Row],[Customer_ID]])</f>
        <v>16</v>
      </c>
      <c r="AH2842" s="9" t="e">
        <f>IF([1]!Table1[[#This Row],[Customer_order_count]] &gt;= 10,"FREQUENT",IF([1]!Table1[[#This Row],[Customer_order_count]] &lt;= 10,"REGULAR","OCASSIONAL"))</f>
        <v>#REF!</v>
      </c>
    </row>
    <row r="2843" spans="1:34" x14ac:dyDescent="0.25">
      <c r="A2843" s="10" t="s">
        <v>3697</v>
      </c>
      <c r="B2843" s="11">
        <v>45445</v>
      </c>
      <c r="C2843" s="12" t="s">
        <v>650</v>
      </c>
      <c r="D2843" s="13" t="s">
        <v>651</v>
      </c>
      <c r="E2843" s="13" t="s">
        <v>3</v>
      </c>
      <c r="F2843" s="14">
        <v>48</v>
      </c>
      <c r="G2843" s="12" t="s">
        <v>317</v>
      </c>
      <c r="H2843" s="12" t="s">
        <v>5</v>
      </c>
      <c r="I2843" s="12" t="s">
        <v>37</v>
      </c>
      <c r="J2843" s="12" t="s">
        <v>38</v>
      </c>
      <c r="K2843" s="12" t="s">
        <v>39</v>
      </c>
      <c r="L2843" s="14">
        <v>2</v>
      </c>
      <c r="M2843" s="14">
        <v>900</v>
      </c>
      <c r="N2843" s="15">
        <v>0.05</v>
      </c>
      <c r="O2843" s="14">
        <v>1710</v>
      </c>
      <c r="P2843" s="14">
        <v>1100</v>
      </c>
      <c r="Q2843" s="5">
        <f>Table1[[#This Row],[Sales]]-Table1[[#This Row],[Cost]]</f>
        <v>610</v>
      </c>
      <c r="R2843" s="12" t="s">
        <v>17</v>
      </c>
      <c r="S2843" s="12" t="s">
        <v>10</v>
      </c>
      <c r="T2843" s="12" t="s">
        <v>11</v>
      </c>
      <c r="U2843" s="12" t="s">
        <v>27</v>
      </c>
      <c r="V2843" s="6">
        <f>Table1[[#This Row],[Profit]]/Table1[[#This Row],[Sales]]</f>
        <v>0.35672514619883039</v>
      </c>
      <c r="W2843" s="12">
        <f>[1]!Table1[[#This Row],[Sales]]-[1]!Table1[[#This Row],[Cost]]-[1]!Table1[[#This Row],[Profit]]</f>
        <v>0</v>
      </c>
      <c r="X2843" s="12">
        <f>[1]!Table1[[#This Row],[Quantity]]*[1]!Table1[[#This Row],[Unit_Price]]</f>
        <v>1800</v>
      </c>
      <c r="Y2843" s="16">
        <f>[1]!Table1[[#This Row],[Gross_Sales]]*[1]!Table1[[#This Row],[Discount]]</f>
        <v>90</v>
      </c>
      <c r="Z2843" s="17">
        <f>[1]!Table1[[#This Row],[Gross_Sales]]*[1]!Table1[[#This Row],[Discount_amount]]</f>
        <v>162000</v>
      </c>
      <c r="AA2843" s="15">
        <f>IFERROR([1]!Table1[[#This Row],[Profit]]/[1]!Table1[[#This Row],[Sales]],0)</f>
        <v>0.35672514619883039</v>
      </c>
      <c r="AB2843" s="12">
        <f>YEAR([1]!Table1[[#This Row],[Order_Date]])</f>
        <v>2024</v>
      </c>
      <c r="AC2843" s="12">
        <f>MONTH([1]!Table1[[#This Row],[Order_Date]])</f>
        <v>6</v>
      </c>
      <c r="AD2843" s="12" t="str">
        <f t="shared" si="132"/>
        <v>Jun</v>
      </c>
      <c r="AE2843" s="12" t="str">
        <f t="shared" si="133"/>
        <v>Q2</v>
      </c>
      <c r="AF2843" s="12" t="str">
        <f t="shared" si="134"/>
        <v>2024-Jun</v>
      </c>
      <c r="AG2843" s="12">
        <f>COUNTIF(C:C,Table1[[#This Row],[Customer_ID]])</f>
        <v>18</v>
      </c>
      <c r="AH2843" s="18" t="e">
        <f>IF([1]!Table1[[#This Row],[Customer_order_count]] &gt;= 10,"FREQUENT",IF([1]!Table1[[#This Row],[Customer_order_count]] &lt;= 10,"REGULAR","OCASSIONAL"))</f>
        <v>#REF!</v>
      </c>
    </row>
    <row r="2844" spans="1:34" x14ac:dyDescent="0.25">
      <c r="A2844" s="1" t="s">
        <v>3698</v>
      </c>
      <c r="B2844" s="2">
        <v>45414</v>
      </c>
      <c r="C2844" s="3" t="s">
        <v>1015</v>
      </c>
      <c r="D2844" s="4" t="s">
        <v>924</v>
      </c>
      <c r="E2844" s="4" t="s">
        <v>16</v>
      </c>
      <c r="F2844" s="5">
        <v>36</v>
      </c>
      <c r="G2844" s="3" t="s">
        <v>339</v>
      </c>
      <c r="H2844" s="3" t="s">
        <v>285</v>
      </c>
      <c r="I2844" s="3" t="s">
        <v>51</v>
      </c>
      <c r="J2844" s="3" t="s">
        <v>52</v>
      </c>
      <c r="K2844" s="3" t="s">
        <v>8</v>
      </c>
      <c r="L2844" s="5">
        <v>1</v>
      </c>
      <c r="M2844" s="5">
        <v>4500</v>
      </c>
      <c r="N2844" s="6">
        <v>0.2</v>
      </c>
      <c r="O2844" s="5">
        <v>3600</v>
      </c>
      <c r="P2844" s="5">
        <v>3200</v>
      </c>
      <c r="Q2844" s="5">
        <f>Table1[[#This Row],[Sales]]-Table1[[#This Row],[Cost]]</f>
        <v>400</v>
      </c>
      <c r="R2844" s="3" t="s">
        <v>26</v>
      </c>
      <c r="S2844" s="3" t="s">
        <v>10</v>
      </c>
      <c r="T2844" s="3" t="s">
        <v>11</v>
      </c>
      <c r="U2844" s="3" t="s">
        <v>12</v>
      </c>
      <c r="V2844" s="6">
        <f>Table1[[#This Row],[Profit]]/Table1[[#This Row],[Sales]]</f>
        <v>0.1111111111111111</v>
      </c>
      <c r="W2844" s="3">
        <f>[1]!Table1[[#This Row],[Sales]]-[1]!Table1[[#This Row],[Cost]]-[1]!Table1[[#This Row],[Profit]]</f>
        <v>0</v>
      </c>
      <c r="X2844" s="3">
        <f>[1]!Table1[[#This Row],[Quantity]]*[1]!Table1[[#This Row],[Unit_Price]]</f>
        <v>4500</v>
      </c>
      <c r="Y2844" s="7">
        <f>[1]!Table1[[#This Row],[Gross_Sales]]*[1]!Table1[[#This Row],[Discount]]</f>
        <v>900</v>
      </c>
      <c r="Z2844" s="8">
        <f>[1]!Table1[[#This Row],[Gross_Sales]]*[1]!Table1[[#This Row],[Discount_amount]]</f>
        <v>4050000</v>
      </c>
      <c r="AA2844" s="6">
        <f>IFERROR([1]!Table1[[#This Row],[Profit]]/[1]!Table1[[#This Row],[Sales]],0)</f>
        <v>0.1111111111111111</v>
      </c>
      <c r="AB2844" s="3">
        <f>YEAR([1]!Table1[[#This Row],[Order_Date]])</f>
        <v>2024</v>
      </c>
      <c r="AC2844" s="3">
        <f>MONTH([1]!Table1[[#This Row],[Order_Date]])</f>
        <v>5</v>
      </c>
      <c r="AD2844" s="3" t="str">
        <f t="shared" si="132"/>
        <v>May</v>
      </c>
      <c r="AE2844" s="3" t="str">
        <f t="shared" si="133"/>
        <v>Q2</v>
      </c>
      <c r="AF2844" s="3" t="str">
        <f t="shared" si="134"/>
        <v>2024-May</v>
      </c>
      <c r="AG2844" s="3">
        <f>COUNTIF(C:C,Table1[[#This Row],[Customer_ID]])</f>
        <v>5</v>
      </c>
      <c r="AH2844" s="9" t="e">
        <f>IF([1]!Table1[[#This Row],[Customer_order_count]] &gt;= 10,"FREQUENT",IF([1]!Table1[[#This Row],[Customer_order_count]] &lt;= 10,"REGULAR","OCASSIONAL"))</f>
        <v>#REF!</v>
      </c>
    </row>
    <row r="2845" spans="1:34" x14ac:dyDescent="0.25">
      <c r="A2845" s="10" t="s">
        <v>3699</v>
      </c>
      <c r="B2845" s="11">
        <v>45875</v>
      </c>
      <c r="C2845" s="12" t="s">
        <v>961</v>
      </c>
      <c r="D2845" s="13" t="s">
        <v>962</v>
      </c>
      <c r="E2845" s="13" t="s">
        <v>16</v>
      </c>
      <c r="F2845" s="14">
        <v>48</v>
      </c>
      <c r="G2845" s="12" t="s">
        <v>407</v>
      </c>
      <c r="H2845" s="12" t="s">
        <v>285</v>
      </c>
      <c r="I2845" s="12" t="s">
        <v>51</v>
      </c>
      <c r="J2845" s="12" t="s">
        <v>52</v>
      </c>
      <c r="K2845" s="12" t="s">
        <v>8</v>
      </c>
      <c r="L2845" s="14">
        <v>2</v>
      </c>
      <c r="M2845" s="14">
        <v>4500</v>
      </c>
      <c r="N2845" s="15">
        <v>0.15</v>
      </c>
      <c r="O2845" s="14">
        <v>7650</v>
      </c>
      <c r="P2845" s="14">
        <v>6400</v>
      </c>
      <c r="Q2845" s="5">
        <f>Table1[[#This Row],[Sales]]-Table1[[#This Row],[Cost]]</f>
        <v>1250</v>
      </c>
      <c r="R2845" s="12" t="s">
        <v>77</v>
      </c>
      <c r="S2845" s="12" t="s">
        <v>10</v>
      </c>
      <c r="T2845" s="12" t="s">
        <v>33</v>
      </c>
      <c r="U2845" s="12" t="s">
        <v>27</v>
      </c>
      <c r="V2845" s="6">
        <f>Table1[[#This Row],[Profit]]/Table1[[#This Row],[Sales]]</f>
        <v>0.16339869281045752</v>
      </c>
      <c r="W2845" s="12">
        <f>[1]!Table1[[#This Row],[Sales]]-[1]!Table1[[#This Row],[Cost]]-[1]!Table1[[#This Row],[Profit]]</f>
        <v>0</v>
      </c>
      <c r="X2845" s="12">
        <f>[1]!Table1[[#This Row],[Quantity]]*[1]!Table1[[#This Row],[Unit_Price]]</f>
        <v>9000</v>
      </c>
      <c r="Y2845" s="16">
        <f>[1]!Table1[[#This Row],[Gross_Sales]]*[1]!Table1[[#This Row],[Discount]]</f>
        <v>1350</v>
      </c>
      <c r="Z2845" s="17">
        <f>[1]!Table1[[#This Row],[Gross_Sales]]*[1]!Table1[[#This Row],[Discount_amount]]</f>
        <v>12150000</v>
      </c>
      <c r="AA2845" s="15">
        <f>IFERROR([1]!Table1[[#This Row],[Profit]]/[1]!Table1[[#This Row],[Sales]],0)</f>
        <v>0.16339869281045752</v>
      </c>
      <c r="AB2845" s="12">
        <f>YEAR([1]!Table1[[#This Row],[Order_Date]])</f>
        <v>2025</v>
      </c>
      <c r="AC2845" s="12">
        <f>MONTH([1]!Table1[[#This Row],[Order_Date]])</f>
        <v>8</v>
      </c>
      <c r="AD2845" s="12" t="str">
        <f t="shared" si="132"/>
        <v>Aug</v>
      </c>
      <c r="AE2845" s="12" t="str">
        <f t="shared" si="133"/>
        <v>Q3</v>
      </c>
      <c r="AF2845" s="12" t="str">
        <f t="shared" si="134"/>
        <v>2025-Aug</v>
      </c>
      <c r="AG2845" s="12">
        <f>COUNTIF(C:C,Table1[[#This Row],[Customer_ID]])</f>
        <v>14</v>
      </c>
      <c r="AH2845" s="18" t="e">
        <f>IF([1]!Table1[[#This Row],[Customer_order_count]] &gt;= 10,"FREQUENT",IF([1]!Table1[[#This Row],[Customer_order_count]] &lt;= 10,"REGULAR","OCASSIONAL"))</f>
        <v>#REF!</v>
      </c>
    </row>
    <row r="2846" spans="1:34" x14ac:dyDescent="0.25">
      <c r="A2846" s="1" t="s">
        <v>3700</v>
      </c>
      <c r="B2846" s="2">
        <v>45828</v>
      </c>
      <c r="C2846" s="3" t="s">
        <v>2916</v>
      </c>
      <c r="D2846" s="4" t="s">
        <v>1503</v>
      </c>
      <c r="E2846" s="4" t="s">
        <v>16</v>
      </c>
      <c r="F2846" s="5">
        <v>31</v>
      </c>
      <c r="G2846" s="3" t="s">
        <v>312</v>
      </c>
      <c r="H2846" s="3" t="s">
        <v>276</v>
      </c>
      <c r="I2846" s="3" t="s">
        <v>89</v>
      </c>
      <c r="J2846" s="3" t="s">
        <v>90</v>
      </c>
      <c r="K2846" s="3" t="s">
        <v>91</v>
      </c>
      <c r="L2846" s="5">
        <v>1</v>
      </c>
      <c r="M2846" s="5">
        <v>35000</v>
      </c>
      <c r="N2846" s="6">
        <v>0.1</v>
      </c>
      <c r="O2846" s="5">
        <v>31500</v>
      </c>
      <c r="P2846" s="5">
        <v>27000</v>
      </c>
      <c r="Q2846" s="5">
        <f>Table1[[#This Row],[Sales]]-Table1[[#This Row],[Cost]]</f>
        <v>4500</v>
      </c>
      <c r="R2846" s="3" t="s">
        <v>9</v>
      </c>
      <c r="S2846" s="3" t="s">
        <v>10</v>
      </c>
      <c r="T2846" s="3" t="s">
        <v>11</v>
      </c>
      <c r="U2846" s="3" t="s">
        <v>12</v>
      </c>
      <c r="V2846" s="6">
        <f>Table1[[#This Row],[Profit]]/Table1[[#This Row],[Sales]]</f>
        <v>0.14285714285714285</v>
      </c>
      <c r="W2846" s="3">
        <f>[1]!Table1[[#This Row],[Sales]]-[1]!Table1[[#This Row],[Cost]]-[1]!Table1[[#This Row],[Profit]]</f>
        <v>0</v>
      </c>
      <c r="X2846" s="3">
        <f>[1]!Table1[[#This Row],[Quantity]]*[1]!Table1[[#This Row],[Unit_Price]]</f>
        <v>35000</v>
      </c>
      <c r="Y2846" s="7">
        <f>[1]!Table1[[#This Row],[Gross_Sales]]*[1]!Table1[[#This Row],[Discount]]</f>
        <v>3500</v>
      </c>
      <c r="Z2846" s="8">
        <f>[1]!Table1[[#This Row],[Gross_Sales]]*[1]!Table1[[#This Row],[Discount_amount]]</f>
        <v>122500000</v>
      </c>
      <c r="AA2846" s="6">
        <f>IFERROR([1]!Table1[[#This Row],[Profit]]/[1]!Table1[[#This Row],[Sales]],0)</f>
        <v>0.14285714285714285</v>
      </c>
      <c r="AB2846" s="3">
        <f>YEAR([1]!Table1[[#This Row],[Order_Date]])</f>
        <v>2025</v>
      </c>
      <c r="AC2846" s="3">
        <f>MONTH([1]!Table1[[#This Row],[Order_Date]])</f>
        <v>6</v>
      </c>
      <c r="AD2846" s="3" t="str">
        <f t="shared" si="132"/>
        <v>Jun</v>
      </c>
      <c r="AE2846" s="3" t="str">
        <f t="shared" si="133"/>
        <v>Q2</v>
      </c>
      <c r="AF2846" s="3" t="str">
        <f t="shared" si="134"/>
        <v>2025-Jun</v>
      </c>
      <c r="AG2846" s="3">
        <f>COUNTIF(C:C,Table1[[#This Row],[Customer_ID]])</f>
        <v>5</v>
      </c>
      <c r="AH2846" s="9" t="e">
        <f>IF([1]!Table1[[#This Row],[Customer_order_count]] &gt;= 10,"FREQUENT",IF([1]!Table1[[#This Row],[Customer_order_count]] &lt;= 10,"REGULAR","OCASSIONAL"))</f>
        <v>#REF!</v>
      </c>
    </row>
    <row r="2847" spans="1:34" x14ac:dyDescent="0.25">
      <c r="A2847" s="10" t="s">
        <v>3701</v>
      </c>
      <c r="B2847" s="11">
        <v>45325</v>
      </c>
      <c r="C2847" s="12" t="s">
        <v>489</v>
      </c>
      <c r="D2847" s="12" t="s">
        <v>490</v>
      </c>
      <c r="E2847" s="12" t="s">
        <v>3</v>
      </c>
      <c r="F2847" s="12">
        <v>26</v>
      </c>
      <c r="G2847" s="12" t="s">
        <v>339</v>
      </c>
      <c r="H2847" s="12" t="s">
        <v>285</v>
      </c>
      <c r="I2847" s="12" t="s">
        <v>95</v>
      </c>
      <c r="J2847" s="12" t="s">
        <v>96</v>
      </c>
      <c r="K2847" s="12" t="s">
        <v>46</v>
      </c>
      <c r="L2847" s="12">
        <v>1</v>
      </c>
      <c r="M2847" s="12">
        <v>600</v>
      </c>
      <c r="N2847" s="12">
        <v>0.1</v>
      </c>
      <c r="O2847" s="12">
        <v>540</v>
      </c>
      <c r="P2847" s="12">
        <v>380</v>
      </c>
      <c r="Q2847" s="5">
        <f>Table1[[#This Row],[Sales]]-Table1[[#This Row],[Cost]]</f>
        <v>160</v>
      </c>
      <c r="R2847" s="12" t="s">
        <v>17</v>
      </c>
      <c r="S2847" s="12" t="s">
        <v>287</v>
      </c>
      <c r="T2847" s="12" t="s">
        <v>18</v>
      </c>
      <c r="U2847" s="12" t="s">
        <v>27</v>
      </c>
      <c r="V2847" s="6">
        <f>Table1[[#This Row],[Profit]]/Table1[[#This Row],[Sales]]</f>
        <v>0.29629629629629628</v>
      </c>
      <c r="W2847" s="12">
        <f>[1]!Table1[[#This Row],[Sales]]-[1]!Table1[[#This Row],[Cost]]-[1]!Table1[[#This Row],[Profit]]</f>
        <v>-760</v>
      </c>
      <c r="X2847" s="12">
        <f>[1]!Table1[[#This Row],[Quantity]]*[1]!Table1[[#This Row],[Unit_Price]]</f>
        <v>600</v>
      </c>
      <c r="Y2847" s="12">
        <f>[1]!Table1[[#This Row],[Gross_Sales]]*[1]!Table1[[#This Row],[Discount]]</f>
        <v>60</v>
      </c>
      <c r="Z2847" s="12">
        <f>[1]!Table1[[#This Row],[Gross_Sales]]*[1]!Table1[[#This Row],[Discount_amount]]</f>
        <v>36000</v>
      </c>
      <c r="AA2847" s="12">
        <f>IFERROR([1]!Table1[[#This Row],[Profit]]/[1]!Table1[[#This Row],[Sales]],0)</f>
        <v>0.29629629629629628</v>
      </c>
      <c r="AB2847" s="12">
        <f>YEAR([1]!Table1[[#This Row],[Order_Date]])</f>
        <v>2024</v>
      </c>
      <c r="AC2847" s="12">
        <f>MONTH([1]!Table1[[#This Row],[Order_Date]])</f>
        <v>2</v>
      </c>
      <c r="AD2847" s="12" t="str">
        <f t="shared" si="132"/>
        <v>Feb</v>
      </c>
      <c r="AE2847" s="12" t="str">
        <f t="shared" si="133"/>
        <v>Q1</v>
      </c>
      <c r="AF2847" s="12" t="str">
        <f t="shared" si="134"/>
        <v>2024-Feb</v>
      </c>
      <c r="AG2847" s="12">
        <f>COUNTIF(C:C,Table1[[#This Row],[Customer_ID]])</f>
        <v>26</v>
      </c>
      <c r="AH2847" s="18" t="e">
        <f>IF([1]!Table1[[#This Row],[Customer_order_count]] &gt;= 10,"FREQUENT",IF([1]!Table1[[#This Row],[Customer_order_count]] &lt;= 10,"REGULAR","OCASSIONAL"))</f>
        <v>#REF!</v>
      </c>
    </row>
    <row r="2848" spans="1:34" x14ac:dyDescent="0.25">
      <c r="A2848" s="1" t="s">
        <v>3702</v>
      </c>
      <c r="B2848" s="2">
        <v>45811</v>
      </c>
      <c r="C2848" s="3" t="s">
        <v>599</v>
      </c>
      <c r="D2848" s="3" t="s">
        <v>551</v>
      </c>
      <c r="E2848" s="3" t="s">
        <v>3</v>
      </c>
      <c r="F2848" s="3">
        <v>26</v>
      </c>
      <c r="G2848" s="3" t="s">
        <v>317</v>
      </c>
      <c r="H2848" s="3" t="s">
        <v>5</v>
      </c>
      <c r="I2848" s="3" t="s">
        <v>65</v>
      </c>
      <c r="J2848" s="3" t="s">
        <v>66</v>
      </c>
      <c r="K2848" s="3" t="s">
        <v>25</v>
      </c>
      <c r="L2848" s="3">
        <v>1</v>
      </c>
      <c r="M2848" s="3">
        <v>2500</v>
      </c>
      <c r="N2848" s="3">
        <v>0.15</v>
      </c>
      <c r="O2848" s="3">
        <v>2125</v>
      </c>
      <c r="P2848" s="3">
        <v>1600</v>
      </c>
      <c r="Q2848" s="5">
        <f>Table1[[#This Row],[Sales]]-Table1[[#This Row],[Cost]]</f>
        <v>525</v>
      </c>
      <c r="R2848" s="3" t="s">
        <v>26</v>
      </c>
      <c r="S2848" s="3" t="s">
        <v>287</v>
      </c>
      <c r="T2848" s="3" t="s">
        <v>11</v>
      </c>
      <c r="U2848" s="3" t="s">
        <v>27</v>
      </c>
      <c r="V2848" s="6">
        <f>Table1[[#This Row],[Profit]]/Table1[[#This Row],[Sales]]</f>
        <v>0.24705882352941178</v>
      </c>
      <c r="W2848" s="3">
        <f>[1]!Table1[[#This Row],[Sales]]-[1]!Table1[[#This Row],[Cost]]-[1]!Table1[[#This Row],[Profit]]</f>
        <v>-3200</v>
      </c>
      <c r="X2848" s="3">
        <f>[1]!Table1[[#This Row],[Quantity]]*[1]!Table1[[#This Row],[Unit_Price]]</f>
        <v>2500</v>
      </c>
      <c r="Y2848" s="3">
        <f>[1]!Table1[[#This Row],[Gross_Sales]]*[1]!Table1[[#This Row],[Discount]]</f>
        <v>375</v>
      </c>
      <c r="Z2848" s="3">
        <f>[1]!Table1[[#This Row],[Gross_Sales]]*[1]!Table1[[#This Row],[Discount_amount]]</f>
        <v>937500</v>
      </c>
      <c r="AA2848" s="3">
        <f>IFERROR([1]!Table1[[#This Row],[Profit]]/[1]!Table1[[#This Row],[Sales]],0)</f>
        <v>0.24705882352941178</v>
      </c>
      <c r="AB2848" s="3">
        <f>YEAR([1]!Table1[[#This Row],[Order_Date]])</f>
        <v>2025</v>
      </c>
      <c r="AC2848" s="3">
        <f>MONTH([1]!Table1[[#This Row],[Order_Date]])</f>
        <v>6</v>
      </c>
      <c r="AD2848" s="3" t="str">
        <f t="shared" si="132"/>
        <v>Jun</v>
      </c>
      <c r="AE2848" s="3" t="str">
        <f t="shared" si="133"/>
        <v>Q2</v>
      </c>
      <c r="AF2848" s="3" t="str">
        <f t="shared" si="134"/>
        <v>2025-Jun</v>
      </c>
      <c r="AG2848" s="3">
        <f>COUNTIF(C:C,Table1[[#This Row],[Customer_ID]])</f>
        <v>18</v>
      </c>
      <c r="AH2848" s="9" t="e">
        <f>IF([1]!Table1[[#This Row],[Customer_order_count]] &gt;= 10,"FREQUENT",IF([1]!Table1[[#This Row],[Customer_order_count]] &lt;= 10,"REGULAR","OCASSIONAL"))</f>
        <v>#REF!</v>
      </c>
    </row>
    <row r="2849" spans="1:34" x14ac:dyDescent="0.25">
      <c r="A2849" s="10" t="s">
        <v>3703</v>
      </c>
      <c r="B2849" s="11">
        <v>45842</v>
      </c>
      <c r="C2849" s="12" t="s">
        <v>342</v>
      </c>
      <c r="D2849" s="13" t="s">
        <v>343</v>
      </c>
      <c r="E2849" s="13" t="s">
        <v>16</v>
      </c>
      <c r="F2849" s="14">
        <v>57</v>
      </c>
      <c r="G2849" s="12" t="s">
        <v>290</v>
      </c>
      <c r="H2849" s="12" t="s">
        <v>276</v>
      </c>
      <c r="I2849" s="12" t="s">
        <v>65</v>
      </c>
      <c r="J2849" s="12" t="s">
        <v>66</v>
      </c>
      <c r="K2849" s="12" t="s">
        <v>25</v>
      </c>
      <c r="L2849" s="14">
        <v>1</v>
      </c>
      <c r="M2849" s="14">
        <v>2500</v>
      </c>
      <c r="N2849" s="15">
        <v>0.1</v>
      </c>
      <c r="O2849" s="14">
        <v>2250</v>
      </c>
      <c r="P2849" s="14">
        <v>1600</v>
      </c>
      <c r="Q2849" s="5">
        <f>Table1[[#This Row],[Sales]]-Table1[[#This Row],[Cost]]</f>
        <v>650</v>
      </c>
      <c r="R2849" s="12" t="s">
        <v>98</v>
      </c>
      <c r="S2849" s="12" t="s">
        <v>10</v>
      </c>
      <c r="T2849" s="12" t="s">
        <v>33</v>
      </c>
      <c r="U2849" s="12" t="s">
        <v>19</v>
      </c>
      <c r="V2849" s="6">
        <f>Table1[[#This Row],[Profit]]/Table1[[#This Row],[Sales]]</f>
        <v>0.28888888888888886</v>
      </c>
      <c r="W2849" s="12">
        <f>[1]!Table1[[#This Row],[Sales]]-[1]!Table1[[#This Row],[Cost]]-[1]!Table1[[#This Row],[Profit]]</f>
        <v>0</v>
      </c>
      <c r="X2849" s="12">
        <f>[1]!Table1[[#This Row],[Quantity]]*[1]!Table1[[#This Row],[Unit_Price]]</f>
        <v>2500</v>
      </c>
      <c r="Y2849" s="16">
        <f>[1]!Table1[[#This Row],[Gross_Sales]]*[1]!Table1[[#This Row],[Discount]]</f>
        <v>250</v>
      </c>
      <c r="Z2849" s="17">
        <f>[1]!Table1[[#This Row],[Gross_Sales]]*[1]!Table1[[#This Row],[Discount_amount]]</f>
        <v>625000</v>
      </c>
      <c r="AA2849" s="15">
        <f>IFERROR([1]!Table1[[#This Row],[Profit]]/[1]!Table1[[#This Row],[Sales]],0)</f>
        <v>0.28888888888888886</v>
      </c>
      <c r="AB2849" s="12">
        <f>YEAR([1]!Table1[[#This Row],[Order_Date]])</f>
        <v>2025</v>
      </c>
      <c r="AC2849" s="12">
        <f>MONTH([1]!Table1[[#This Row],[Order_Date]])</f>
        <v>7</v>
      </c>
      <c r="AD2849" s="12" t="str">
        <f t="shared" si="132"/>
        <v>Jul</v>
      </c>
      <c r="AE2849" s="12" t="str">
        <f t="shared" si="133"/>
        <v>Q3</v>
      </c>
      <c r="AF2849" s="12" t="str">
        <f t="shared" si="134"/>
        <v>2025-Jul</v>
      </c>
      <c r="AG2849" s="12">
        <f>COUNTIF(C:C,Table1[[#This Row],[Customer_ID]])</f>
        <v>14</v>
      </c>
      <c r="AH2849" s="18" t="e">
        <f>IF([1]!Table1[[#This Row],[Customer_order_count]] &gt;= 10,"FREQUENT",IF([1]!Table1[[#This Row],[Customer_order_count]] &lt;= 10,"REGULAR","OCASSIONAL"))</f>
        <v>#REF!</v>
      </c>
    </row>
    <row r="2850" spans="1:34" x14ac:dyDescent="0.25">
      <c r="A2850" s="1" t="s">
        <v>3704</v>
      </c>
      <c r="B2850" s="2">
        <v>45872</v>
      </c>
      <c r="C2850" s="3" t="s">
        <v>3705</v>
      </c>
      <c r="D2850" s="4" t="s">
        <v>323</v>
      </c>
      <c r="E2850" s="4" t="s">
        <v>16</v>
      </c>
      <c r="F2850" s="5">
        <v>33</v>
      </c>
      <c r="G2850" s="3" t="s">
        <v>407</v>
      </c>
      <c r="H2850" s="3" t="s">
        <v>285</v>
      </c>
      <c r="I2850" s="3" t="s">
        <v>105</v>
      </c>
      <c r="J2850" s="3" t="s">
        <v>106</v>
      </c>
      <c r="K2850" s="3" t="s">
        <v>76</v>
      </c>
      <c r="L2850" s="5">
        <v>3</v>
      </c>
      <c r="M2850" s="5">
        <v>450</v>
      </c>
      <c r="N2850" s="6">
        <v>0</v>
      </c>
      <c r="O2850" s="5">
        <v>1350</v>
      </c>
      <c r="P2850" s="5">
        <v>990</v>
      </c>
      <c r="Q2850" s="5">
        <f>Table1[[#This Row],[Sales]]-Table1[[#This Row],[Cost]]</f>
        <v>360</v>
      </c>
      <c r="R2850" s="3" t="s">
        <v>26</v>
      </c>
      <c r="S2850" s="3" t="s">
        <v>10</v>
      </c>
      <c r="T2850" s="3" t="s">
        <v>33</v>
      </c>
      <c r="U2850" s="3" t="s">
        <v>19</v>
      </c>
      <c r="V2850" s="6">
        <f>Table1[[#This Row],[Profit]]/Table1[[#This Row],[Sales]]</f>
        <v>0.26666666666666666</v>
      </c>
      <c r="W2850" s="3">
        <f>[1]!Table1[[#This Row],[Sales]]-[1]!Table1[[#This Row],[Cost]]-[1]!Table1[[#This Row],[Profit]]</f>
        <v>0</v>
      </c>
      <c r="X2850" s="3">
        <f>[1]!Table1[[#This Row],[Quantity]]*[1]!Table1[[#This Row],[Unit_Price]]</f>
        <v>1350</v>
      </c>
      <c r="Y2850" s="7">
        <f>[1]!Table1[[#This Row],[Gross_Sales]]*[1]!Table1[[#This Row],[Discount]]</f>
        <v>0</v>
      </c>
      <c r="Z2850" s="8">
        <f>[1]!Table1[[#This Row],[Gross_Sales]]*[1]!Table1[[#This Row],[Discount_amount]]</f>
        <v>0</v>
      </c>
      <c r="AA2850" s="6">
        <f>IFERROR([1]!Table1[[#This Row],[Profit]]/[1]!Table1[[#This Row],[Sales]],0)</f>
        <v>0.26666666666666666</v>
      </c>
      <c r="AB2850" s="3">
        <f>YEAR([1]!Table1[[#This Row],[Order_Date]])</f>
        <v>2025</v>
      </c>
      <c r="AC2850" s="3">
        <f>MONTH([1]!Table1[[#This Row],[Order_Date]])</f>
        <v>8</v>
      </c>
      <c r="AD2850" s="3" t="str">
        <f t="shared" si="132"/>
        <v>Aug</v>
      </c>
      <c r="AE2850" s="3" t="str">
        <f t="shared" si="133"/>
        <v>Q3</v>
      </c>
      <c r="AF2850" s="3" t="str">
        <f t="shared" si="134"/>
        <v>2025-Aug</v>
      </c>
      <c r="AG2850" s="3">
        <f>COUNTIF(C:C,Table1[[#This Row],[Customer_ID]])</f>
        <v>1</v>
      </c>
      <c r="AH2850" s="9" t="e">
        <f>IF([1]!Table1[[#This Row],[Customer_order_count]] &gt;= 10,"FREQUENT",IF([1]!Table1[[#This Row],[Customer_order_count]] &lt;= 10,"REGULAR","OCASSIONAL"))</f>
        <v>#REF!</v>
      </c>
    </row>
    <row r="2851" spans="1:34" x14ac:dyDescent="0.25">
      <c r="A2851" s="10" t="s">
        <v>3706</v>
      </c>
      <c r="B2851" s="11">
        <v>45479</v>
      </c>
      <c r="C2851" s="12" t="s">
        <v>123</v>
      </c>
      <c r="D2851" s="13" t="s">
        <v>124</v>
      </c>
      <c r="E2851" s="13" t="s">
        <v>3</v>
      </c>
      <c r="F2851" s="14">
        <v>47</v>
      </c>
      <c r="G2851" s="12" t="s">
        <v>4</v>
      </c>
      <c r="H2851" s="12" t="s">
        <v>5</v>
      </c>
      <c r="I2851" s="12" t="s">
        <v>109</v>
      </c>
      <c r="J2851" s="12" t="s">
        <v>110</v>
      </c>
      <c r="K2851" s="12" t="s">
        <v>8</v>
      </c>
      <c r="L2851" s="14">
        <v>1</v>
      </c>
      <c r="M2851" s="14">
        <v>4000</v>
      </c>
      <c r="N2851" s="15">
        <v>0.05</v>
      </c>
      <c r="O2851" s="14">
        <v>3800</v>
      </c>
      <c r="P2851" s="14">
        <v>2900</v>
      </c>
      <c r="Q2851" s="5">
        <f>Table1[[#This Row],[Sales]]-Table1[[#This Row],[Cost]]</f>
        <v>900</v>
      </c>
      <c r="R2851" s="12" t="s">
        <v>77</v>
      </c>
      <c r="S2851" s="12" t="s">
        <v>10</v>
      </c>
      <c r="T2851" s="12" t="s">
        <v>33</v>
      </c>
      <c r="U2851" s="12" t="s">
        <v>12</v>
      </c>
      <c r="V2851" s="6">
        <f>Table1[[#This Row],[Profit]]/Table1[[#This Row],[Sales]]</f>
        <v>0.23684210526315788</v>
      </c>
      <c r="W2851" s="12">
        <f>[1]!Table1[[#This Row],[Sales]]-[1]!Table1[[#This Row],[Cost]]-[1]!Table1[[#This Row],[Profit]]</f>
        <v>0</v>
      </c>
      <c r="X2851" s="12">
        <f>[1]!Table1[[#This Row],[Quantity]]*[1]!Table1[[#This Row],[Unit_Price]]</f>
        <v>4000</v>
      </c>
      <c r="Y2851" s="16">
        <f>[1]!Table1[[#This Row],[Gross_Sales]]*[1]!Table1[[#This Row],[Discount]]</f>
        <v>200</v>
      </c>
      <c r="Z2851" s="17">
        <f>[1]!Table1[[#This Row],[Gross_Sales]]*[1]!Table1[[#This Row],[Discount_amount]]</f>
        <v>800000</v>
      </c>
      <c r="AA2851" s="15">
        <f>IFERROR([1]!Table1[[#This Row],[Profit]]/[1]!Table1[[#This Row],[Sales]],0)</f>
        <v>0.23684210526315788</v>
      </c>
      <c r="AB2851" s="12">
        <f>YEAR([1]!Table1[[#This Row],[Order_Date]])</f>
        <v>2024</v>
      </c>
      <c r="AC2851" s="12">
        <f>MONTH([1]!Table1[[#This Row],[Order_Date]])</f>
        <v>7</v>
      </c>
      <c r="AD2851" s="12" t="str">
        <f t="shared" si="132"/>
        <v>Jul</v>
      </c>
      <c r="AE2851" s="12" t="str">
        <f t="shared" si="133"/>
        <v>Q3</v>
      </c>
      <c r="AF2851" s="12" t="str">
        <f t="shared" si="134"/>
        <v>2024-Jul</v>
      </c>
      <c r="AG2851" s="12">
        <f>COUNTIF(C:C,Table1[[#This Row],[Customer_ID]])</f>
        <v>9</v>
      </c>
      <c r="AH2851" s="18" t="e">
        <f>IF([1]!Table1[[#This Row],[Customer_order_count]] &gt;= 10,"FREQUENT",IF([1]!Table1[[#This Row],[Customer_order_count]] &lt;= 10,"REGULAR","OCASSIONAL"))</f>
        <v>#REF!</v>
      </c>
    </row>
    <row r="2852" spans="1:34" x14ac:dyDescent="0.25">
      <c r="A2852" s="1" t="s">
        <v>3707</v>
      </c>
      <c r="B2852" s="2">
        <v>45525</v>
      </c>
      <c r="C2852" s="3" t="s">
        <v>21</v>
      </c>
      <c r="D2852" s="4" t="s">
        <v>22</v>
      </c>
      <c r="E2852" s="4" t="s">
        <v>3</v>
      </c>
      <c r="F2852" s="5">
        <v>39</v>
      </c>
      <c r="G2852" s="3" t="s">
        <v>4</v>
      </c>
      <c r="H2852" s="3" t="s">
        <v>5</v>
      </c>
      <c r="I2852" s="3" t="s">
        <v>109</v>
      </c>
      <c r="J2852" s="3" t="s">
        <v>110</v>
      </c>
      <c r="K2852" s="3" t="s">
        <v>8</v>
      </c>
      <c r="L2852" s="5">
        <v>1</v>
      </c>
      <c r="M2852" s="5">
        <v>4000</v>
      </c>
      <c r="N2852" s="6">
        <v>0.05</v>
      </c>
      <c r="O2852" s="5">
        <v>3800</v>
      </c>
      <c r="P2852" s="5">
        <v>2900</v>
      </c>
      <c r="Q2852" s="5">
        <f>Table1[[#This Row],[Sales]]-Table1[[#This Row],[Cost]]</f>
        <v>900</v>
      </c>
      <c r="R2852" s="3" t="s">
        <v>9</v>
      </c>
      <c r="S2852" s="3" t="s">
        <v>10</v>
      </c>
      <c r="T2852" s="3" t="s">
        <v>33</v>
      </c>
      <c r="U2852" s="3" t="s">
        <v>27</v>
      </c>
      <c r="V2852" s="6">
        <f>Table1[[#This Row],[Profit]]/Table1[[#This Row],[Sales]]</f>
        <v>0.23684210526315788</v>
      </c>
      <c r="W2852" s="3">
        <f>[1]!Table1[[#This Row],[Sales]]-[1]!Table1[[#This Row],[Cost]]-[1]!Table1[[#This Row],[Profit]]</f>
        <v>0</v>
      </c>
      <c r="X2852" s="3">
        <f>[1]!Table1[[#This Row],[Quantity]]*[1]!Table1[[#This Row],[Unit_Price]]</f>
        <v>4000</v>
      </c>
      <c r="Y2852" s="7">
        <f>[1]!Table1[[#This Row],[Gross_Sales]]*[1]!Table1[[#This Row],[Discount]]</f>
        <v>200</v>
      </c>
      <c r="Z2852" s="8">
        <f>[1]!Table1[[#This Row],[Gross_Sales]]*[1]!Table1[[#This Row],[Discount_amount]]</f>
        <v>800000</v>
      </c>
      <c r="AA2852" s="6">
        <f>IFERROR([1]!Table1[[#This Row],[Profit]]/[1]!Table1[[#This Row],[Sales]],0)</f>
        <v>0.23684210526315788</v>
      </c>
      <c r="AB2852" s="3">
        <f>YEAR([1]!Table1[[#This Row],[Order_Date]])</f>
        <v>2024</v>
      </c>
      <c r="AC2852" s="3">
        <f>MONTH([1]!Table1[[#This Row],[Order_Date]])</f>
        <v>8</v>
      </c>
      <c r="AD2852" s="3" t="str">
        <f t="shared" si="132"/>
        <v>Aug</v>
      </c>
      <c r="AE2852" s="3" t="str">
        <f t="shared" si="133"/>
        <v>Q3</v>
      </c>
      <c r="AF2852" s="3" t="str">
        <f t="shared" si="134"/>
        <v>2024-Aug</v>
      </c>
      <c r="AG2852" s="3">
        <f>COUNTIF(C:C,Table1[[#This Row],[Customer_ID]])</f>
        <v>37</v>
      </c>
      <c r="AH2852" s="9" t="e">
        <f>IF([1]!Table1[[#This Row],[Customer_order_count]] &gt;= 10,"FREQUENT",IF([1]!Table1[[#This Row],[Customer_order_count]] &lt;= 10,"REGULAR","OCASSIONAL"))</f>
        <v>#REF!</v>
      </c>
    </row>
    <row r="2853" spans="1:34" x14ac:dyDescent="0.25">
      <c r="A2853" s="10" t="s">
        <v>3708</v>
      </c>
      <c r="B2853" s="11">
        <v>45915</v>
      </c>
      <c r="C2853" s="12" t="s">
        <v>753</v>
      </c>
      <c r="D2853" s="13" t="s">
        <v>754</v>
      </c>
      <c r="E2853" s="13" t="s">
        <v>16</v>
      </c>
      <c r="F2853" s="14">
        <v>59</v>
      </c>
      <c r="G2853" s="12" t="s">
        <v>407</v>
      </c>
      <c r="H2853" s="12" t="s">
        <v>285</v>
      </c>
      <c r="I2853" s="12" t="s">
        <v>37</v>
      </c>
      <c r="J2853" s="12" t="s">
        <v>38</v>
      </c>
      <c r="K2853" s="12" t="s">
        <v>39</v>
      </c>
      <c r="L2853" s="14">
        <v>1</v>
      </c>
      <c r="M2853" s="14">
        <v>900</v>
      </c>
      <c r="N2853" s="15">
        <v>0.1</v>
      </c>
      <c r="O2853" s="14">
        <v>810</v>
      </c>
      <c r="P2853" s="14">
        <v>550</v>
      </c>
      <c r="Q2853" s="5">
        <f>Table1[[#This Row],[Sales]]-Table1[[#This Row],[Cost]]</f>
        <v>260</v>
      </c>
      <c r="R2853" s="12" t="s">
        <v>17</v>
      </c>
      <c r="S2853" s="12" t="s">
        <v>10</v>
      </c>
      <c r="T2853" s="12" t="s">
        <v>33</v>
      </c>
      <c r="U2853" s="12" t="s">
        <v>27</v>
      </c>
      <c r="V2853" s="6">
        <f>Table1[[#This Row],[Profit]]/Table1[[#This Row],[Sales]]</f>
        <v>0.32098765432098764</v>
      </c>
      <c r="W2853" s="12">
        <f>[1]!Table1[[#This Row],[Sales]]-[1]!Table1[[#This Row],[Cost]]-[1]!Table1[[#This Row],[Profit]]</f>
        <v>0</v>
      </c>
      <c r="X2853" s="12">
        <f>[1]!Table1[[#This Row],[Quantity]]*[1]!Table1[[#This Row],[Unit_Price]]</f>
        <v>900</v>
      </c>
      <c r="Y2853" s="16">
        <f>[1]!Table1[[#This Row],[Gross_Sales]]*[1]!Table1[[#This Row],[Discount]]</f>
        <v>90</v>
      </c>
      <c r="Z2853" s="17">
        <f>[1]!Table1[[#This Row],[Gross_Sales]]*[1]!Table1[[#This Row],[Discount_amount]]</f>
        <v>81000</v>
      </c>
      <c r="AA2853" s="15">
        <f>IFERROR([1]!Table1[[#This Row],[Profit]]/[1]!Table1[[#This Row],[Sales]],0)</f>
        <v>0.32098765432098764</v>
      </c>
      <c r="AB2853" s="12">
        <f>YEAR([1]!Table1[[#This Row],[Order_Date]])</f>
        <v>2025</v>
      </c>
      <c r="AC2853" s="12">
        <f>MONTH([1]!Table1[[#This Row],[Order_Date]])</f>
        <v>9</v>
      </c>
      <c r="AD2853" s="12" t="str">
        <f t="shared" si="132"/>
        <v>Sep</v>
      </c>
      <c r="AE2853" s="12" t="str">
        <f t="shared" si="133"/>
        <v>Q3</v>
      </c>
      <c r="AF2853" s="12" t="str">
        <f t="shared" si="134"/>
        <v>2025-Sep</v>
      </c>
      <c r="AG2853" s="12">
        <f>COUNTIF(C:C,Table1[[#This Row],[Customer_ID]])</f>
        <v>19</v>
      </c>
      <c r="AH2853" s="18" t="e">
        <f>IF([1]!Table1[[#This Row],[Customer_order_count]] &gt;= 10,"FREQUENT",IF([1]!Table1[[#This Row],[Customer_order_count]] &lt;= 10,"REGULAR","OCASSIONAL"))</f>
        <v>#REF!</v>
      </c>
    </row>
    <row r="2854" spans="1:34" x14ac:dyDescent="0.25">
      <c r="A2854" s="1" t="s">
        <v>3709</v>
      </c>
      <c r="B2854" s="2">
        <v>45486</v>
      </c>
      <c r="C2854" s="3" t="s">
        <v>378</v>
      </c>
      <c r="D2854" s="4" t="s">
        <v>379</v>
      </c>
      <c r="E2854" s="4" t="s">
        <v>3</v>
      </c>
      <c r="F2854" s="5">
        <v>30</v>
      </c>
      <c r="G2854" s="3" t="s">
        <v>263</v>
      </c>
      <c r="H2854" s="3" t="s">
        <v>5</v>
      </c>
      <c r="I2854" s="3" t="s">
        <v>65</v>
      </c>
      <c r="J2854" s="3" t="s">
        <v>66</v>
      </c>
      <c r="K2854" s="3" t="s">
        <v>25</v>
      </c>
      <c r="L2854" s="5">
        <v>1</v>
      </c>
      <c r="M2854" s="5">
        <v>2500</v>
      </c>
      <c r="N2854" s="6">
        <v>0.1</v>
      </c>
      <c r="O2854" s="5">
        <v>2250</v>
      </c>
      <c r="P2854" s="5">
        <v>1600</v>
      </c>
      <c r="Q2854" s="5">
        <f>Table1[[#This Row],[Sales]]-Table1[[#This Row],[Cost]]</f>
        <v>650</v>
      </c>
      <c r="R2854" s="3" t="s">
        <v>77</v>
      </c>
      <c r="S2854" s="3" t="s">
        <v>10</v>
      </c>
      <c r="T2854" s="3" t="s">
        <v>33</v>
      </c>
      <c r="U2854" s="3" t="s">
        <v>19</v>
      </c>
      <c r="V2854" s="6">
        <f>Table1[[#This Row],[Profit]]/Table1[[#This Row],[Sales]]</f>
        <v>0.28888888888888886</v>
      </c>
      <c r="W2854" s="3">
        <f>[1]!Table1[[#This Row],[Sales]]-[1]!Table1[[#This Row],[Cost]]-[1]!Table1[[#This Row],[Profit]]</f>
        <v>0</v>
      </c>
      <c r="X2854" s="3">
        <f>[1]!Table1[[#This Row],[Quantity]]*[1]!Table1[[#This Row],[Unit_Price]]</f>
        <v>2500</v>
      </c>
      <c r="Y2854" s="7">
        <f>[1]!Table1[[#This Row],[Gross_Sales]]*[1]!Table1[[#This Row],[Discount]]</f>
        <v>250</v>
      </c>
      <c r="Z2854" s="8">
        <f>[1]!Table1[[#This Row],[Gross_Sales]]*[1]!Table1[[#This Row],[Discount_amount]]</f>
        <v>625000</v>
      </c>
      <c r="AA2854" s="6">
        <f>IFERROR([1]!Table1[[#This Row],[Profit]]/[1]!Table1[[#This Row],[Sales]],0)</f>
        <v>0.28888888888888886</v>
      </c>
      <c r="AB2854" s="3">
        <f>YEAR([1]!Table1[[#This Row],[Order_Date]])</f>
        <v>2024</v>
      </c>
      <c r="AC2854" s="3">
        <f>MONTH([1]!Table1[[#This Row],[Order_Date]])</f>
        <v>7</v>
      </c>
      <c r="AD2854" s="3" t="str">
        <f t="shared" si="132"/>
        <v>Jul</v>
      </c>
      <c r="AE2854" s="3" t="str">
        <f t="shared" si="133"/>
        <v>Q3</v>
      </c>
      <c r="AF2854" s="3" t="str">
        <f t="shared" si="134"/>
        <v>2024-Jul</v>
      </c>
      <c r="AG2854" s="3">
        <f>COUNTIF(C:C,Table1[[#This Row],[Customer_ID]])</f>
        <v>21</v>
      </c>
      <c r="AH2854" s="9" t="e">
        <f>IF([1]!Table1[[#This Row],[Customer_order_count]] &gt;= 10,"FREQUENT",IF([1]!Table1[[#This Row],[Customer_order_count]] &lt;= 10,"REGULAR","OCASSIONAL"))</f>
        <v>#REF!</v>
      </c>
    </row>
    <row r="2855" spans="1:34" x14ac:dyDescent="0.25">
      <c r="A2855" s="10" t="s">
        <v>3710</v>
      </c>
      <c r="B2855" s="11">
        <v>45602</v>
      </c>
      <c r="C2855" s="12" t="s">
        <v>1362</v>
      </c>
      <c r="D2855" s="13" t="s">
        <v>184</v>
      </c>
      <c r="E2855" s="13" t="s">
        <v>3</v>
      </c>
      <c r="F2855" s="14">
        <v>24</v>
      </c>
      <c r="G2855" s="12" t="s">
        <v>275</v>
      </c>
      <c r="H2855" s="12" t="s">
        <v>276</v>
      </c>
      <c r="I2855" s="12" t="s">
        <v>102</v>
      </c>
      <c r="J2855" s="12" t="s">
        <v>103</v>
      </c>
      <c r="K2855" s="12" t="s">
        <v>25</v>
      </c>
      <c r="L2855" s="14">
        <v>2</v>
      </c>
      <c r="M2855" s="14">
        <v>28000</v>
      </c>
      <c r="N2855" s="15">
        <v>0.1</v>
      </c>
      <c r="O2855" s="14">
        <v>50400</v>
      </c>
      <c r="P2855" s="14">
        <v>42000</v>
      </c>
      <c r="Q2855" s="5">
        <f>Table1[[#This Row],[Sales]]-Table1[[#This Row],[Cost]]</f>
        <v>8400</v>
      </c>
      <c r="R2855" s="12" t="s">
        <v>26</v>
      </c>
      <c r="S2855" s="12" t="s">
        <v>10</v>
      </c>
      <c r="T2855" s="12" t="s">
        <v>40</v>
      </c>
      <c r="U2855" s="12" t="s">
        <v>12</v>
      </c>
      <c r="V2855" s="6">
        <f>Table1[[#This Row],[Profit]]/Table1[[#This Row],[Sales]]</f>
        <v>0.16666666666666666</v>
      </c>
      <c r="W2855" s="12">
        <f>[1]!Table1[[#This Row],[Sales]]-[1]!Table1[[#This Row],[Cost]]-[1]!Table1[[#This Row],[Profit]]</f>
        <v>0</v>
      </c>
      <c r="X2855" s="12">
        <f>[1]!Table1[[#This Row],[Quantity]]*[1]!Table1[[#This Row],[Unit_Price]]</f>
        <v>56000</v>
      </c>
      <c r="Y2855" s="16">
        <f>[1]!Table1[[#This Row],[Gross_Sales]]*[1]!Table1[[#This Row],[Discount]]</f>
        <v>5600</v>
      </c>
      <c r="Z2855" s="17">
        <f>[1]!Table1[[#This Row],[Gross_Sales]]*[1]!Table1[[#This Row],[Discount_amount]]</f>
        <v>313600000</v>
      </c>
      <c r="AA2855" s="15">
        <f>IFERROR([1]!Table1[[#This Row],[Profit]]/[1]!Table1[[#This Row],[Sales]],0)</f>
        <v>0.16666666666666666</v>
      </c>
      <c r="AB2855" s="12">
        <f>YEAR([1]!Table1[[#This Row],[Order_Date]])</f>
        <v>2024</v>
      </c>
      <c r="AC2855" s="12">
        <f>MONTH([1]!Table1[[#This Row],[Order_Date]])</f>
        <v>11</v>
      </c>
      <c r="AD2855" s="12" t="str">
        <f t="shared" si="132"/>
        <v>Nov</v>
      </c>
      <c r="AE2855" s="12" t="str">
        <f t="shared" si="133"/>
        <v>Q4</v>
      </c>
      <c r="AF2855" s="12" t="str">
        <f t="shared" si="134"/>
        <v>2024-Nov</v>
      </c>
      <c r="AG2855" s="12">
        <f>COUNTIF(C:C,Table1[[#This Row],[Customer_ID]])</f>
        <v>5</v>
      </c>
      <c r="AH2855" s="18" t="e">
        <f>IF([1]!Table1[[#This Row],[Customer_order_count]] &gt;= 10,"FREQUENT",IF([1]!Table1[[#This Row],[Customer_order_count]] &lt;= 10,"REGULAR","OCASSIONAL"))</f>
        <v>#REF!</v>
      </c>
    </row>
    <row r="2856" spans="1:34" x14ac:dyDescent="0.25">
      <c r="A2856" s="1" t="s">
        <v>3711</v>
      </c>
      <c r="B2856" s="2">
        <v>45887</v>
      </c>
      <c r="C2856" s="3" t="s">
        <v>853</v>
      </c>
      <c r="D2856" s="4" t="s">
        <v>854</v>
      </c>
      <c r="E2856" s="4" t="s">
        <v>16</v>
      </c>
      <c r="F2856" s="5">
        <v>47</v>
      </c>
      <c r="G2856" s="3" t="s">
        <v>263</v>
      </c>
      <c r="H2856" s="3" t="s">
        <v>5</v>
      </c>
      <c r="I2856" s="3" t="s">
        <v>143</v>
      </c>
      <c r="J2856" s="3" t="s">
        <v>144</v>
      </c>
      <c r="K2856" s="3" t="s">
        <v>76</v>
      </c>
      <c r="L2856" s="5">
        <v>2</v>
      </c>
      <c r="M2856" s="5">
        <v>700</v>
      </c>
      <c r="N2856" s="6">
        <v>0.05</v>
      </c>
      <c r="O2856" s="5">
        <v>1330</v>
      </c>
      <c r="P2856" s="5">
        <v>1140</v>
      </c>
      <c r="Q2856" s="5">
        <f>Table1[[#This Row],[Sales]]-Table1[[#This Row],[Cost]]</f>
        <v>190</v>
      </c>
      <c r="R2856" s="3" t="s">
        <v>17</v>
      </c>
      <c r="S2856" s="3" t="s">
        <v>10</v>
      </c>
      <c r="T2856" s="3" t="s">
        <v>33</v>
      </c>
      <c r="U2856" s="3" t="s">
        <v>12</v>
      </c>
      <c r="V2856" s="6">
        <f>Table1[[#This Row],[Profit]]/Table1[[#This Row],[Sales]]</f>
        <v>0.14285714285714285</v>
      </c>
      <c r="W2856" s="3">
        <f>[1]!Table1[[#This Row],[Sales]]-[1]!Table1[[#This Row],[Cost]]-[1]!Table1[[#This Row],[Profit]]</f>
        <v>0</v>
      </c>
      <c r="X2856" s="3">
        <f>[1]!Table1[[#This Row],[Quantity]]*[1]!Table1[[#This Row],[Unit_Price]]</f>
        <v>1400</v>
      </c>
      <c r="Y2856" s="7">
        <f>[1]!Table1[[#This Row],[Gross_Sales]]*[1]!Table1[[#This Row],[Discount]]</f>
        <v>70</v>
      </c>
      <c r="Z2856" s="8">
        <f>[1]!Table1[[#This Row],[Gross_Sales]]*[1]!Table1[[#This Row],[Discount_amount]]</f>
        <v>98000</v>
      </c>
      <c r="AA2856" s="6">
        <f>IFERROR([1]!Table1[[#This Row],[Profit]]/[1]!Table1[[#This Row],[Sales]],0)</f>
        <v>0.14285714285714285</v>
      </c>
      <c r="AB2856" s="3">
        <f>YEAR([1]!Table1[[#This Row],[Order_Date]])</f>
        <v>2025</v>
      </c>
      <c r="AC2856" s="3">
        <f>MONTH([1]!Table1[[#This Row],[Order_Date]])</f>
        <v>8</v>
      </c>
      <c r="AD2856" s="3" t="str">
        <f t="shared" si="132"/>
        <v>Aug</v>
      </c>
      <c r="AE2856" s="3" t="str">
        <f t="shared" si="133"/>
        <v>Q3</v>
      </c>
      <c r="AF2856" s="3" t="str">
        <f t="shared" si="134"/>
        <v>2025-Aug</v>
      </c>
      <c r="AG2856" s="3">
        <f>COUNTIF(C:C,Table1[[#This Row],[Customer_ID]])</f>
        <v>9</v>
      </c>
      <c r="AH2856" s="9" t="e">
        <f>IF([1]!Table1[[#This Row],[Customer_order_count]] &gt;= 10,"FREQUENT",IF([1]!Table1[[#This Row],[Customer_order_count]] &lt;= 10,"REGULAR","OCASSIONAL"))</f>
        <v>#REF!</v>
      </c>
    </row>
    <row r="2857" spans="1:34" x14ac:dyDescent="0.25">
      <c r="A2857" s="10" t="s">
        <v>3712</v>
      </c>
      <c r="B2857" s="11">
        <v>45344</v>
      </c>
      <c r="C2857" s="12" t="s">
        <v>348</v>
      </c>
      <c r="D2857" s="13" t="s">
        <v>349</v>
      </c>
      <c r="E2857" s="13" t="s">
        <v>16</v>
      </c>
      <c r="F2857" s="14">
        <v>59</v>
      </c>
      <c r="G2857" s="12" t="s">
        <v>263</v>
      </c>
      <c r="H2857" s="12" t="s">
        <v>5</v>
      </c>
      <c r="I2857" s="12" t="s">
        <v>68</v>
      </c>
      <c r="J2857" s="12" t="s">
        <v>69</v>
      </c>
      <c r="K2857" s="12" t="s">
        <v>39</v>
      </c>
      <c r="L2857" s="14">
        <v>1</v>
      </c>
      <c r="M2857" s="14">
        <v>3500</v>
      </c>
      <c r="N2857" s="15">
        <v>0.05</v>
      </c>
      <c r="O2857" s="14">
        <v>3325</v>
      </c>
      <c r="P2857" s="14">
        <v>2300</v>
      </c>
      <c r="Q2857" s="5">
        <f>Table1[[#This Row],[Sales]]-Table1[[#This Row],[Cost]]</f>
        <v>1025</v>
      </c>
      <c r="R2857" s="12" t="s">
        <v>9</v>
      </c>
      <c r="S2857" s="12" t="s">
        <v>10</v>
      </c>
      <c r="T2857" s="12" t="s">
        <v>18</v>
      </c>
      <c r="U2857" s="12" t="s">
        <v>12</v>
      </c>
      <c r="V2857" s="6">
        <f>Table1[[#This Row],[Profit]]/Table1[[#This Row],[Sales]]</f>
        <v>0.30827067669172931</v>
      </c>
      <c r="W2857" s="12">
        <f>[1]!Table1[[#This Row],[Sales]]-[1]!Table1[[#This Row],[Cost]]-[1]!Table1[[#This Row],[Profit]]</f>
        <v>0</v>
      </c>
      <c r="X2857" s="12">
        <f>[1]!Table1[[#This Row],[Quantity]]*[1]!Table1[[#This Row],[Unit_Price]]</f>
        <v>3500</v>
      </c>
      <c r="Y2857" s="16">
        <f>[1]!Table1[[#This Row],[Gross_Sales]]*[1]!Table1[[#This Row],[Discount]]</f>
        <v>175</v>
      </c>
      <c r="Z2857" s="17">
        <f>[1]!Table1[[#This Row],[Gross_Sales]]*[1]!Table1[[#This Row],[Discount_amount]]</f>
        <v>612500</v>
      </c>
      <c r="AA2857" s="15">
        <f>IFERROR([1]!Table1[[#This Row],[Profit]]/[1]!Table1[[#This Row],[Sales]],0)</f>
        <v>0.30827067669172931</v>
      </c>
      <c r="AB2857" s="12">
        <f>YEAR([1]!Table1[[#This Row],[Order_Date]])</f>
        <v>2024</v>
      </c>
      <c r="AC2857" s="12">
        <f>MONTH([1]!Table1[[#This Row],[Order_Date]])</f>
        <v>2</v>
      </c>
      <c r="AD2857" s="12" t="str">
        <f t="shared" si="132"/>
        <v>Feb</v>
      </c>
      <c r="AE2857" s="12" t="str">
        <f t="shared" si="133"/>
        <v>Q1</v>
      </c>
      <c r="AF2857" s="12" t="str">
        <f t="shared" si="134"/>
        <v>2024-Feb</v>
      </c>
      <c r="AG2857" s="12">
        <f>COUNTIF(C:C,Table1[[#This Row],[Customer_ID]])</f>
        <v>14</v>
      </c>
      <c r="AH2857" s="18" t="e">
        <f>IF([1]!Table1[[#This Row],[Customer_order_count]] &gt;= 10,"FREQUENT",IF([1]!Table1[[#This Row],[Customer_order_count]] &lt;= 10,"REGULAR","OCASSIONAL"))</f>
        <v>#REF!</v>
      </c>
    </row>
    <row r="2858" spans="1:34" x14ac:dyDescent="0.25">
      <c r="A2858" s="1" t="s">
        <v>3713</v>
      </c>
      <c r="B2858" s="2">
        <v>45781</v>
      </c>
      <c r="C2858" s="3" t="s">
        <v>608</v>
      </c>
      <c r="D2858" s="4" t="s">
        <v>609</v>
      </c>
      <c r="E2858" s="4" t="s">
        <v>16</v>
      </c>
      <c r="F2858" s="5">
        <v>52</v>
      </c>
      <c r="G2858" s="3" t="s">
        <v>312</v>
      </c>
      <c r="H2858" s="3" t="s">
        <v>276</v>
      </c>
      <c r="I2858" s="3" t="s">
        <v>31</v>
      </c>
      <c r="J2858" s="3" t="s">
        <v>32</v>
      </c>
      <c r="K2858" s="3" t="s">
        <v>25</v>
      </c>
      <c r="L2858" s="5">
        <v>2</v>
      </c>
      <c r="M2858" s="5">
        <v>5000</v>
      </c>
      <c r="N2858" s="6">
        <v>0.2</v>
      </c>
      <c r="O2858" s="5">
        <v>8000</v>
      </c>
      <c r="P2858" s="5">
        <v>7000</v>
      </c>
      <c r="Q2858" s="5">
        <f>Table1[[#This Row],[Sales]]-Table1[[#This Row],[Cost]]</f>
        <v>1000</v>
      </c>
      <c r="R2858" s="3" t="s">
        <v>17</v>
      </c>
      <c r="S2858" s="3" t="s">
        <v>10</v>
      </c>
      <c r="T2858" s="3" t="s">
        <v>11</v>
      </c>
      <c r="U2858" s="3" t="s">
        <v>27</v>
      </c>
      <c r="V2858" s="6">
        <f>Table1[[#This Row],[Profit]]/Table1[[#This Row],[Sales]]</f>
        <v>0.125</v>
      </c>
      <c r="W2858" s="3">
        <f>[1]!Table1[[#This Row],[Sales]]-[1]!Table1[[#This Row],[Cost]]-[1]!Table1[[#This Row],[Profit]]</f>
        <v>0</v>
      </c>
      <c r="X2858" s="3">
        <f>[1]!Table1[[#This Row],[Quantity]]*[1]!Table1[[#This Row],[Unit_Price]]</f>
        <v>10000</v>
      </c>
      <c r="Y2858" s="7">
        <f>[1]!Table1[[#This Row],[Gross_Sales]]*[1]!Table1[[#This Row],[Discount]]</f>
        <v>2000</v>
      </c>
      <c r="Z2858" s="8">
        <f>[1]!Table1[[#This Row],[Gross_Sales]]*[1]!Table1[[#This Row],[Discount_amount]]</f>
        <v>20000000</v>
      </c>
      <c r="AA2858" s="6">
        <f>IFERROR([1]!Table1[[#This Row],[Profit]]/[1]!Table1[[#This Row],[Sales]],0)</f>
        <v>0.125</v>
      </c>
      <c r="AB2858" s="3">
        <f>YEAR([1]!Table1[[#This Row],[Order_Date]])</f>
        <v>2025</v>
      </c>
      <c r="AC2858" s="3">
        <f>MONTH([1]!Table1[[#This Row],[Order_Date]])</f>
        <v>5</v>
      </c>
      <c r="AD2858" s="3" t="str">
        <f t="shared" si="132"/>
        <v>May</v>
      </c>
      <c r="AE2858" s="3" t="str">
        <f t="shared" si="133"/>
        <v>Q2</v>
      </c>
      <c r="AF2858" s="3" t="str">
        <f t="shared" si="134"/>
        <v>2025-May</v>
      </c>
      <c r="AG2858" s="3">
        <f>COUNTIF(C:C,Table1[[#This Row],[Customer_ID]])</f>
        <v>20</v>
      </c>
      <c r="AH2858" s="9" t="e">
        <f>IF([1]!Table1[[#This Row],[Customer_order_count]] &gt;= 10,"FREQUENT",IF([1]!Table1[[#This Row],[Customer_order_count]] &lt;= 10,"REGULAR","OCASSIONAL"))</f>
        <v>#REF!</v>
      </c>
    </row>
    <row r="2859" spans="1:34" x14ac:dyDescent="0.25">
      <c r="A2859" s="10" t="s">
        <v>3714</v>
      </c>
      <c r="B2859" s="11">
        <v>45394</v>
      </c>
      <c r="C2859" s="12" t="s">
        <v>1047</v>
      </c>
      <c r="D2859" s="13" t="s">
        <v>1029</v>
      </c>
      <c r="E2859" s="13" t="s">
        <v>16</v>
      </c>
      <c r="F2859" s="14">
        <v>52</v>
      </c>
      <c r="G2859" s="12" t="s">
        <v>275</v>
      </c>
      <c r="H2859" s="12" t="s">
        <v>276</v>
      </c>
      <c r="I2859" s="12" t="s">
        <v>127</v>
      </c>
      <c r="J2859" s="12" t="s">
        <v>128</v>
      </c>
      <c r="K2859" s="12" t="s">
        <v>58</v>
      </c>
      <c r="L2859" s="14">
        <v>2</v>
      </c>
      <c r="M2859" s="14">
        <v>3000</v>
      </c>
      <c r="N2859" s="15">
        <v>0.15</v>
      </c>
      <c r="O2859" s="14">
        <v>5100</v>
      </c>
      <c r="P2859" s="14">
        <v>4200</v>
      </c>
      <c r="Q2859" s="5">
        <f>Table1[[#This Row],[Sales]]-Table1[[#This Row],[Cost]]</f>
        <v>900</v>
      </c>
      <c r="R2859" s="12" t="s">
        <v>17</v>
      </c>
      <c r="S2859" s="12" t="s">
        <v>10</v>
      </c>
      <c r="T2859" s="12" t="s">
        <v>11</v>
      </c>
      <c r="U2859" s="12" t="s">
        <v>27</v>
      </c>
      <c r="V2859" s="6">
        <f>Table1[[#This Row],[Profit]]/Table1[[#This Row],[Sales]]</f>
        <v>0.17647058823529413</v>
      </c>
      <c r="W2859" s="12">
        <f>[1]!Table1[[#This Row],[Sales]]-[1]!Table1[[#This Row],[Cost]]-[1]!Table1[[#This Row],[Profit]]</f>
        <v>0</v>
      </c>
      <c r="X2859" s="12">
        <f>[1]!Table1[[#This Row],[Quantity]]*[1]!Table1[[#This Row],[Unit_Price]]</f>
        <v>6000</v>
      </c>
      <c r="Y2859" s="16">
        <f>[1]!Table1[[#This Row],[Gross_Sales]]*[1]!Table1[[#This Row],[Discount]]</f>
        <v>900</v>
      </c>
      <c r="Z2859" s="17">
        <f>[1]!Table1[[#This Row],[Gross_Sales]]*[1]!Table1[[#This Row],[Discount_amount]]</f>
        <v>5400000</v>
      </c>
      <c r="AA2859" s="15">
        <f>IFERROR([1]!Table1[[#This Row],[Profit]]/[1]!Table1[[#This Row],[Sales]],0)</f>
        <v>0.17647058823529413</v>
      </c>
      <c r="AB2859" s="12">
        <f>YEAR([1]!Table1[[#This Row],[Order_Date]])</f>
        <v>2024</v>
      </c>
      <c r="AC2859" s="12">
        <f>MONTH([1]!Table1[[#This Row],[Order_Date]])</f>
        <v>4</v>
      </c>
      <c r="AD2859" s="12" t="str">
        <f t="shared" si="132"/>
        <v>Apr</v>
      </c>
      <c r="AE2859" s="12" t="str">
        <f t="shared" si="133"/>
        <v>Q2</v>
      </c>
      <c r="AF2859" s="12" t="str">
        <f t="shared" si="134"/>
        <v>2024-Apr</v>
      </c>
      <c r="AG2859" s="12">
        <f>COUNTIF(C:C,Table1[[#This Row],[Customer_ID]])</f>
        <v>23</v>
      </c>
      <c r="AH2859" s="18" t="e">
        <f>IF([1]!Table1[[#This Row],[Customer_order_count]] &gt;= 10,"FREQUENT",IF([1]!Table1[[#This Row],[Customer_order_count]] &lt;= 10,"REGULAR","OCASSIONAL"))</f>
        <v>#REF!</v>
      </c>
    </row>
    <row r="2860" spans="1:34" x14ac:dyDescent="0.25">
      <c r="A2860" s="1" t="s">
        <v>3715</v>
      </c>
      <c r="B2860" s="2">
        <v>45599</v>
      </c>
      <c r="C2860" s="3" t="s">
        <v>857</v>
      </c>
      <c r="D2860" s="4" t="s">
        <v>392</v>
      </c>
      <c r="E2860" s="4" t="s">
        <v>16</v>
      </c>
      <c r="F2860" s="5">
        <v>21</v>
      </c>
      <c r="G2860" s="3" t="s">
        <v>407</v>
      </c>
      <c r="H2860" s="3" t="s">
        <v>285</v>
      </c>
      <c r="I2860" s="3" t="s">
        <v>81</v>
      </c>
      <c r="J2860" s="3" t="s">
        <v>82</v>
      </c>
      <c r="K2860" s="3" t="s">
        <v>58</v>
      </c>
      <c r="L2860" s="5">
        <v>1</v>
      </c>
      <c r="M2860" s="5">
        <v>3500</v>
      </c>
      <c r="N2860" s="6">
        <v>0.05</v>
      </c>
      <c r="O2860" s="5">
        <v>3325</v>
      </c>
      <c r="P2860" s="5">
        <v>2500</v>
      </c>
      <c r="Q2860" s="5">
        <f>Table1[[#This Row],[Sales]]-Table1[[#This Row],[Cost]]</f>
        <v>825</v>
      </c>
      <c r="R2860" s="3" t="s">
        <v>26</v>
      </c>
      <c r="S2860" s="3" t="s">
        <v>10</v>
      </c>
      <c r="T2860" s="3" t="s">
        <v>40</v>
      </c>
      <c r="U2860" s="3" t="s">
        <v>12</v>
      </c>
      <c r="V2860" s="6">
        <f>Table1[[#This Row],[Profit]]/Table1[[#This Row],[Sales]]</f>
        <v>0.24812030075187969</v>
      </c>
      <c r="W2860" s="3">
        <f>[1]!Table1[[#This Row],[Sales]]-[1]!Table1[[#This Row],[Cost]]-[1]!Table1[[#This Row],[Profit]]</f>
        <v>0</v>
      </c>
      <c r="X2860" s="3">
        <f>[1]!Table1[[#This Row],[Quantity]]*[1]!Table1[[#This Row],[Unit_Price]]</f>
        <v>3500</v>
      </c>
      <c r="Y2860" s="7">
        <f>[1]!Table1[[#This Row],[Gross_Sales]]*[1]!Table1[[#This Row],[Discount]]</f>
        <v>175</v>
      </c>
      <c r="Z2860" s="8">
        <f>[1]!Table1[[#This Row],[Gross_Sales]]*[1]!Table1[[#This Row],[Discount_amount]]</f>
        <v>612500</v>
      </c>
      <c r="AA2860" s="6">
        <f>IFERROR([1]!Table1[[#This Row],[Profit]]/[1]!Table1[[#This Row],[Sales]],0)</f>
        <v>0.24812030075187969</v>
      </c>
      <c r="AB2860" s="3">
        <f>YEAR([1]!Table1[[#This Row],[Order_Date]])</f>
        <v>2024</v>
      </c>
      <c r="AC2860" s="3">
        <f>MONTH([1]!Table1[[#This Row],[Order_Date]])</f>
        <v>11</v>
      </c>
      <c r="AD2860" s="3" t="str">
        <f t="shared" si="132"/>
        <v>Nov</v>
      </c>
      <c r="AE2860" s="3" t="str">
        <f t="shared" si="133"/>
        <v>Q4</v>
      </c>
      <c r="AF2860" s="3" t="str">
        <f t="shared" si="134"/>
        <v>2024-Nov</v>
      </c>
      <c r="AG2860" s="3">
        <f>COUNTIF(C:C,Table1[[#This Row],[Customer_ID]])</f>
        <v>17</v>
      </c>
      <c r="AH2860" s="9" t="e">
        <f>IF([1]!Table1[[#This Row],[Customer_order_count]] &gt;= 10,"FREQUENT",IF([1]!Table1[[#This Row],[Customer_order_count]] &lt;= 10,"REGULAR","OCASSIONAL"))</f>
        <v>#REF!</v>
      </c>
    </row>
    <row r="2861" spans="1:34" x14ac:dyDescent="0.25">
      <c r="A2861" s="10" t="s">
        <v>3716</v>
      </c>
      <c r="B2861" s="11">
        <v>45406</v>
      </c>
      <c r="C2861" s="12" t="s">
        <v>545</v>
      </c>
      <c r="D2861" s="13" t="s">
        <v>546</v>
      </c>
      <c r="E2861" s="13" t="s">
        <v>16</v>
      </c>
      <c r="F2861" s="14">
        <v>21</v>
      </c>
      <c r="G2861" s="12" t="s">
        <v>339</v>
      </c>
      <c r="H2861" s="12" t="s">
        <v>285</v>
      </c>
      <c r="I2861" s="12" t="s">
        <v>74</v>
      </c>
      <c r="J2861" s="12" t="s">
        <v>75</v>
      </c>
      <c r="K2861" s="12" t="s">
        <v>76</v>
      </c>
      <c r="L2861" s="14">
        <v>2</v>
      </c>
      <c r="M2861" s="14">
        <v>550</v>
      </c>
      <c r="N2861" s="15">
        <v>0.1</v>
      </c>
      <c r="O2861" s="14">
        <v>990</v>
      </c>
      <c r="P2861" s="14">
        <v>900</v>
      </c>
      <c r="Q2861" s="5">
        <f>Table1[[#This Row],[Sales]]-Table1[[#This Row],[Cost]]</f>
        <v>90</v>
      </c>
      <c r="R2861" s="12" t="s">
        <v>9</v>
      </c>
      <c r="S2861" s="12" t="s">
        <v>10</v>
      </c>
      <c r="T2861" s="12" t="s">
        <v>11</v>
      </c>
      <c r="U2861" s="12" t="s">
        <v>27</v>
      </c>
      <c r="V2861" s="6">
        <f>Table1[[#This Row],[Profit]]/Table1[[#This Row],[Sales]]</f>
        <v>9.0909090909090912E-2</v>
      </c>
      <c r="W2861" s="12">
        <f>[1]!Table1[[#This Row],[Sales]]-[1]!Table1[[#This Row],[Cost]]-[1]!Table1[[#This Row],[Profit]]</f>
        <v>0</v>
      </c>
      <c r="X2861" s="12">
        <f>[1]!Table1[[#This Row],[Quantity]]*[1]!Table1[[#This Row],[Unit_Price]]</f>
        <v>1100</v>
      </c>
      <c r="Y2861" s="16">
        <f>[1]!Table1[[#This Row],[Gross_Sales]]*[1]!Table1[[#This Row],[Discount]]</f>
        <v>110</v>
      </c>
      <c r="Z2861" s="17">
        <f>[1]!Table1[[#This Row],[Gross_Sales]]*[1]!Table1[[#This Row],[Discount_amount]]</f>
        <v>121000</v>
      </c>
      <c r="AA2861" s="15">
        <f>IFERROR([1]!Table1[[#This Row],[Profit]]/[1]!Table1[[#This Row],[Sales]],0)</f>
        <v>9.0909090909090912E-2</v>
      </c>
      <c r="AB2861" s="12">
        <f>YEAR([1]!Table1[[#This Row],[Order_Date]])</f>
        <v>2024</v>
      </c>
      <c r="AC2861" s="12">
        <f>MONTH([1]!Table1[[#This Row],[Order_Date]])</f>
        <v>4</v>
      </c>
      <c r="AD2861" s="12" t="str">
        <f t="shared" si="132"/>
        <v>Apr</v>
      </c>
      <c r="AE2861" s="12" t="str">
        <f t="shared" si="133"/>
        <v>Q2</v>
      </c>
      <c r="AF2861" s="12" t="str">
        <f t="shared" si="134"/>
        <v>2024-Apr</v>
      </c>
      <c r="AG2861" s="12">
        <f>COUNTIF(C:C,Table1[[#This Row],[Customer_ID]])</f>
        <v>17</v>
      </c>
      <c r="AH2861" s="18" t="e">
        <f>IF([1]!Table1[[#This Row],[Customer_order_count]] &gt;= 10,"FREQUENT",IF([1]!Table1[[#This Row],[Customer_order_count]] &lt;= 10,"REGULAR","OCASSIONAL"))</f>
        <v>#REF!</v>
      </c>
    </row>
    <row r="2862" spans="1:34" x14ac:dyDescent="0.25">
      <c r="A2862" s="1" t="s">
        <v>3717</v>
      </c>
      <c r="B2862" s="2">
        <v>45942</v>
      </c>
      <c r="C2862" s="3" t="s">
        <v>1163</v>
      </c>
      <c r="D2862" s="3" t="s">
        <v>557</v>
      </c>
      <c r="E2862" s="3" t="s">
        <v>3</v>
      </c>
      <c r="F2862" s="3">
        <v>52</v>
      </c>
      <c r="G2862" s="3" t="s">
        <v>295</v>
      </c>
      <c r="H2862" s="3" t="s">
        <v>270</v>
      </c>
      <c r="I2862" s="3" t="s">
        <v>56</v>
      </c>
      <c r="J2862" s="3" t="s">
        <v>57</v>
      </c>
      <c r="K2862" s="3" t="s">
        <v>58</v>
      </c>
      <c r="L2862" s="3">
        <v>1</v>
      </c>
      <c r="M2862" s="3">
        <v>1200</v>
      </c>
      <c r="N2862" s="3">
        <v>0.1</v>
      </c>
      <c r="O2862" s="3">
        <v>1080</v>
      </c>
      <c r="P2862" s="3">
        <v>800</v>
      </c>
      <c r="Q2862" s="5">
        <f>Table1[[#This Row],[Sales]]-Table1[[#This Row],[Cost]]</f>
        <v>280</v>
      </c>
      <c r="R2862" s="3" t="s">
        <v>9</v>
      </c>
      <c r="S2862" s="3" t="s">
        <v>287</v>
      </c>
      <c r="T2862" s="3" t="s">
        <v>40</v>
      </c>
      <c r="U2862" s="3" t="s">
        <v>27</v>
      </c>
      <c r="V2862" s="6">
        <f>Table1[[#This Row],[Profit]]/Table1[[#This Row],[Sales]]</f>
        <v>0.25925925925925924</v>
      </c>
      <c r="W2862" s="3">
        <f>[1]!Table1[[#This Row],[Sales]]-[1]!Table1[[#This Row],[Cost]]-[1]!Table1[[#This Row],[Profit]]</f>
        <v>-1600</v>
      </c>
      <c r="X2862" s="3">
        <f>[1]!Table1[[#This Row],[Quantity]]*[1]!Table1[[#This Row],[Unit_Price]]</f>
        <v>1200</v>
      </c>
      <c r="Y2862" s="3">
        <f>[1]!Table1[[#This Row],[Gross_Sales]]*[1]!Table1[[#This Row],[Discount]]</f>
        <v>120</v>
      </c>
      <c r="Z2862" s="3">
        <f>[1]!Table1[[#This Row],[Gross_Sales]]*[1]!Table1[[#This Row],[Discount_amount]]</f>
        <v>144000</v>
      </c>
      <c r="AA2862" s="3">
        <f>IFERROR([1]!Table1[[#This Row],[Profit]]/[1]!Table1[[#This Row],[Sales]],0)</f>
        <v>0.25925925925925924</v>
      </c>
      <c r="AB2862" s="3">
        <f>YEAR([1]!Table1[[#This Row],[Order_Date]])</f>
        <v>2025</v>
      </c>
      <c r="AC2862" s="3">
        <f>MONTH([1]!Table1[[#This Row],[Order_Date]])</f>
        <v>10</v>
      </c>
      <c r="AD2862" s="3" t="str">
        <f t="shared" si="132"/>
        <v>Oct</v>
      </c>
      <c r="AE2862" s="3" t="str">
        <f t="shared" si="133"/>
        <v>Q4</v>
      </c>
      <c r="AF2862" s="3" t="str">
        <f t="shared" si="134"/>
        <v>2025-Oct</v>
      </c>
      <c r="AG2862" s="3">
        <f>COUNTIF(C:C,Table1[[#This Row],[Customer_ID]])</f>
        <v>15</v>
      </c>
      <c r="AH2862" s="9" t="e">
        <f>IF([1]!Table1[[#This Row],[Customer_order_count]] &gt;= 10,"FREQUENT",IF([1]!Table1[[#This Row],[Customer_order_count]] &lt;= 10,"REGULAR","OCASSIONAL"))</f>
        <v>#REF!</v>
      </c>
    </row>
    <row r="2863" spans="1:34" x14ac:dyDescent="0.25">
      <c r="A2863" s="10" t="s">
        <v>3718</v>
      </c>
      <c r="B2863" s="11">
        <v>45549</v>
      </c>
      <c r="C2863" s="12" t="s">
        <v>836</v>
      </c>
      <c r="D2863" s="13" t="s">
        <v>654</v>
      </c>
      <c r="E2863" s="13" t="s">
        <v>16</v>
      </c>
      <c r="F2863" s="14">
        <v>43</v>
      </c>
      <c r="G2863" s="12" t="s">
        <v>284</v>
      </c>
      <c r="H2863" s="12" t="s">
        <v>285</v>
      </c>
      <c r="I2863" s="12" t="s">
        <v>44</v>
      </c>
      <c r="J2863" s="12" t="s">
        <v>45</v>
      </c>
      <c r="K2863" s="12" t="s">
        <v>46</v>
      </c>
      <c r="L2863" s="14">
        <v>1</v>
      </c>
      <c r="M2863" s="14">
        <v>2500</v>
      </c>
      <c r="N2863" s="15">
        <v>0.1</v>
      </c>
      <c r="O2863" s="14">
        <v>2250</v>
      </c>
      <c r="P2863" s="14">
        <v>1500</v>
      </c>
      <c r="Q2863" s="5">
        <f>Table1[[#This Row],[Sales]]-Table1[[#This Row],[Cost]]</f>
        <v>750</v>
      </c>
      <c r="R2863" s="12" t="s">
        <v>17</v>
      </c>
      <c r="S2863" s="12" t="s">
        <v>10</v>
      </c>
      <c r="T2863" s="12" t="s">
        <v>33</v>
      </c>
      <c r="U2863" s="12" t="s">
        <v>27</v>
      </c>
      <c r="V2863" s="6">
        <f>Table1[[#This Row],[Profit]]/Table1[[#This Row],[Sales]]</f>
        <v>0.33333333333333331</v>
      </c>
      <c r="W2863" s="12">
        <f>[1]!Table1[[#This Row],[Sales]]-[1]!Table1[[#This Row],[Cost]]-[1]!Table1[[#This Row],[Profit]]</f>
        <v>0</v>
      </c>
      <c r="X2863" s="12">
        <f>[1]!Table1[[#This Row],[Quantity]]*[1]!Table1[[#This Row],[Unit_Price]]</f>
        <v>2500</v>
      </c>
      <c r="Y2863" s="16">
        <f>[1]!Table1[[#This Row],[Gross_Sales]]*[1]!Table1[[#This Row],[Discount]]</f>
        <v>250</v>
      </c>
      <c r="Z2863" s="17">
        <f>[1]!Table1[[#This Row],[Gross_Sales]]*[1]!Table1[[#This Row],[Discount_amount]]</f>
        <v>625000</v>
      </c>
      <c r="AA2863" s="15">
        <f>IFERROR([1]!Table1[[#This Row],[Profit]]/[1]!Table1[[#This Row],[Sales]],0)</f>
        <v>0.33333333333333331</v>
      </c>
      <c r="AB2863" s="12">
        <f>YEAR([1]!Table1[[#This Row],[Order_Date]])</f>
        <v>2024</v>
      </c>
      <c r="AC2863" s="12">
        <f>MONTH([1]!Table1[[#This Row],[Order_Date]])</f>
        <v>9</v>
      </c>
      <c r="AD2863" s="12" t="str">
        <f t="shared" si="132"/>
        <v>Sep</v>
      </c>
      <c r="AE2863" s="12" t="str">
        <f t="shared" si="133"/>
        <v>Q3</v>
      </c>
      <c r="AF2863" s="12" t="str">
        <f t="shared" si="134"/>
        <v>2024-Sep</v>
      </c>
      <c r="AG2863" s="12">
        <f>COUNTIF(C:C,Table1[[#This Row],[Customer_ID]])</f>
        <v>16</v>
      </c>
      <c r="AH2863" s="18" t="e">
        <f>IF([1]!Table1[[#This Row],[Customer_order_count]] &gt;= 10,"FREQUENT",IF([1]!Table1[[#This Row],[Customer_order_count]] &lt;= 10,"REGULAR","OCASSIONAL"))</f>
        <v>#REF!</v>
      </c>
    </row>
    <row r="2864" spans="1:34" x14ac:dyDescent="0.25">
      <c r="A2864" s="1" t="s">
        <v>3719</v>
      </c>
      <c r="B2864" s="2">
        <v>45472</v>
      </c>
      <c r="C2864" s="3" t="s">
        <v>599</v>
      </c>
      <c r="D2864" s="4" t="s">
        <v>551</v>
      </c>
      <c r="E2864" s="4" t="s">
        <v>3</v>
      </c>
      <c r="F2864" s="5">
        <v>26</v>
      </c>
      <c r="G2864" s="3" t="s">
        <v>317</v>
      </c>
      <c r="H2864" s="3" t="s">
        <v>5</v>
      </c>
      <c r="I2864" s="3" t="s">
        <v>68</v>
      </c>
      <c r="J2864" s="3" t="s">
        <v>69</v>
      </c>
      <c r="K2864" s="3" t="s">
        <v>39</v>
      </c>
      <c r="L2864" s="5">
        <v>1</v>
      </c>
      <c r="M2864" s="5">
        <v>3500</v>
      </c>
      <c r="N2864" s="6">
        <v>0.05</v>
      </c>
      <c r="O2864" s="5">
        <v>3325</v>
      </c>
      <c r="P2864" s="5">
        <v>2300</v>
      </c>
      <c r="Q2864" s="5">
        <f>Table1[[#This Row],[Sales]]-Table1[[#This Row],[Cost]]</f>
        <v>1025</v>
      </c>
      <c r="R2864" s="3" t="s">
        <v>17</v>
      </c>
      <c r="S2864" s="3" t="s">
        <v>10</v>
      </c>
      <c r="T2864" s="3" t="s">
        <v>11</v>
      </c>
      <c r="U2864" s="3" t="s">
        <v>27</v>
      </c>
      <c r="V2864" s="6">
        <f>Table1[[#This Row],[Profit]]/Table1[[#This Row],[Sales]]</f>
        <v>0.30827067669172931</v>
      </c>
      <c r="W2864" s="3">
        <f>[1]!Table1[[#This Row],[Sales]]-[1]!Table1[[#This Row],[Cost]]-[1]!Table1[[#This Row],[Profit]]</f>
        <v>0</v>
      </c>
      <c r="X2864" s="3">
        <f>[1]!Table1[[#This Row],[Quantity]]*[1]!Table1[[#This Row],[Unit_Price]]</f>
        <v>3500</v>
      </c>
      <c r="Y2864" s="7">
        <f>[1]!Table1[[#This Row],[Gross_Sales]]*[1]!Table1[[#This Row],[Discount]]</f>
        <v>175</v>
      </c>
      <c r="Z2864" s="8">
        <f>[1]!Table1[[#This Row],[Gross_Sales]]*[1]!Table1[[#This Row],[Discount_amount]]</f>
        <v>612500</v>
      </c>
      <c r="AA2864" s="6">
        <f>IFERROR([1]!Table1[[#This Row],[Profit]]/[1]!Table1[[#This Row],[Sales]],0)</f>
        <v>0.30827067669172931</v>
      </c>
      <c r="AB2864" s="3">
        <f>YEAR([1]!Table1[[#This Row],[Order_Date]])</f>
        <v>2024</v>
      </c>
      <c r="AC2864" s="3">
        <f>MONTH([1]!Table1[[#This Row],[Order_Date]])</f>
        <v>6</v>
      </c>
      <c r="AD2864" s="3" t="str">
        <f t="shared" si="132"/>
        <v>Jun</v>
      </c>
      <c r="AE2864" s="3" t="str">
        <f t="shared" si="133"/>
        <v>Q2</v>
      </c>
      <c r="AF2864" s="3" t="str">
        <f t="shared" si="134"/>
        <v>2024-Jun</v>
      </c>
      <c r="AG2864" s="3">
        <f>COUNTIF(C:C,Table1[[#This Row],[Customer_ID]])</f>
        <v>18</v>
      </c>
      <c r="AH2864" s="9" t="e">
        <f>IF([1]!Table1[[#This Row],[Customer_order_count]] &gt;= 10,"FREQUENT",IF([1]!Table1[[#This Row],[Customer_order_count]] &lt;= 10,"REGULAR","OCASSIONAL"))</f>
        <v>#REF!</v>
      </c>
    </row>
    <row r="2865" spans="1:34" x14ac:dyDescent="0.25">
      <c r="A2865" s="10" t="s">
        <v>3720</v>
      </c>
      <c r="B2865" s="11">
        <v>45952</v>
      </c>
      <c r="C2865" s="12" t="s">
        <v>2218</v>
      </c>
      <c r="D2865" s="13" t="s">
        <v>1298</v>
      </c>
      <c r="E2865" s="13" t="s">
        <v>16</v>
      </c>
      <c r="F2865" s="14">
        <v>26</v>
      </c>
      <c r="G2865" s="12" t="s">
        <v>407</v>
      </c>
      <c r="H2865" s="12" t="s">
        <v>285</v>
      </c>
      <c r="I2865" s="12" t="s">
        <v>344</v>
      </c>
      <c r="J2865" s="12" t="s">
        <v>345</v>
      </c>
      <c r="K2865" s="12" t="s">
        <v>39</v>
      </c>
      <c r="L2865" s="14">
        <v>3</v>
      </c>
      <c r="M2865" s="14">
        <v>2200</v>
      </c>
      <c r="N2865" s="15">
        <v>0</v>
      </c>
      <c r="O2865" s="14">
        <v>6600</v>
      </c>
      <c r="P2865" s="14">
        <v>4200</v>
      </c>
      <c r="Q2865" s="5">
        <f>Table1[[#This Row],[Sales]]-Table1[[#This Row],[Cost]]</f>
        <v>2400</v>
      </c>
      <c r="R2865" s="12" t="s">
        <v>26</v>
      </c>
      <c r="S2865" s="12" t="s">
        <v>10</v>
      </c>
      <c r="T2865" s="12" t="s">
        <v>40</v>
      </c>
      <c r="U2865" s="12" t="s">
        <v>19</v>
      </c>
      <c r="V2865" s="6">
        <f>Table1[[#This Row],[Profit]]/Table1[[#This Row],[Sales]]</f>
        <v>0.36363636363636365</v>
      </c>
      <c r="W2865" s="12">
        <f>[1]!Table1[[#This Row],[Sales]]-[1]!Table1[[#This Row],[Cost]]-[1]!Table1[[#This Row],[Profit]]</f>
        <v>0</v>
      </c>
      <c r="X2865" s="12">
        <f>[1]!Table1[[#This Row],[Quantity]]*[1]!Table1[[#This Row],[Unit_Price]]</f>
        <v>6600</v>
      </c>
      <c r="Y2865" s="16">
        <f>[1]!Table1[[#This Row],[Gross_Sales]]*[1]!Table1[[#This Row],[Discount]]</f>
        <v>0</v>
      </c>
      <c r="Z2865" s="17">
        <f>[1]!Table1[[#This Row],[Gross_Sales]]*[1]!Table1[[#This Row],[Discount_amount]]</f>
        <v>0</v>
      </c>
      <c r="AA2865" s="15">
        <f>IFERROR([1]!Table1[[#This Row],[Profit]]/[1]!Table1[[#This Row],[Sales]],0)</f>
        <v>0.36363636363636365</v>
      </c>
      <c r="AB2865" s="12">
        <f>YEAR([1]!Table1[[#This Row],[Order_Date]])</f>
        <v>2025</v>
      </c>
      <c r="AC2865" s="12">
        <f>MONTH([1]!Table1[[#This Row],[Order_Date]])</f>
        <v>10</v>
      </c>
      <c r="AD2865" s="12" t="str">
        <f t="shared" si="132"/>
        <v>Oct</v>
      </c>
      <c r="AE2865" s="12" t="str">
        <f t="shared" si="133"/>
        <v>Q4</v>
      </c>
      <c r="AF2865" s="12" t="str">
        <f t="shared" si="134"/>
        <v>2025-Oct</v>
      </c>
      <c r="AG2865" s="12">
        <f>COUNTIF(C:C,Table1[[#This Row],[Customer_ID]])</f>
        <v>6</v>
      </c>
      <c r="AH2865" s="18" t="e">
        <f>IF([1]!Table1[[#This Row],[Customer_order_count]] &gt;= 10,"FREQUENT",IF([1]!Table1[[#This Row],[Customer_order_count]] &lt;= 10,"REGULAR","OCASSIONAL"))</f>
        <v>#REF!</v>
      </c>
    </row>
    <row r="2866" spans="1:34" x14ac:dyDescent="0.25">
      <c r="A2866" s="1" t="s">
        <v>3721</v>
      </c>
      <c r="B2866" s="2">
        <v>45641</v>
      </c>
      <c r="C2866" s="3" t="s">
        <v>351</v>
      </c>
      <c r="D2866" s="4" t="s">
        <v>352</v>
      </c>
      <c r="E2866" s="4" t="s">
        <v>3</v>
      </c>
      <c r="F2866" s="5">
        <v>54</v>
      </c>
      <c r="G2866" s="3" t="s">
        <v>275</v>
      </c>
      <c r="H2866" s="3" t="s">
        <v>276</v>
      </c>
      <c r="I2866" s="3" t="s">
        <v>37</v>
      </c>
      <c r="J2866" s="3" t="s">
        <v>38</v>
      </c>
      <c r="K2866" s="3" t="s">
        <v>39</v>
      </c>
      <c r="L2866" s="5">
        <v>1</v>
      </c>
      <c r="M2866" s="5">
        <v>900</v>
      </c>
      <c r="N2866" s="6">
        <v>0.1</v>
      </c>
      <c r="O2866" s="5">
        <v>810</v>
      </c>
      <c r="P2866" s="5">
        <v>550</v>
      </c>
      <c r="Q2866" s="5">
        <f>Table1[[#This Row],[Sales]]-Table1[[#This Row],[Cost]]</f>
        <v>260</v>
      </c>
      <c r="R2866" s="3" t="s">
        <v>9</v>
      </c>
      <c r="S2866" s="3" t="s">
        <v>10</v>
      </c>
      <c r="T2866" s="3" t="s">
        <v>40</v>
      </c>
      <c r="U2866" s="3" t="s">
        <v>27</v>
      </c>
      <c r="V2866" s="6">
        <f>Table1[[#This Row],[Profit]]/Table1[[#This Row],[Sales]]</f>
        <v>0.32098765432098764</v>
      </c>
      <c r="W2866" s="3">
        <f>[1]!Table1[[#This Row],[Sales]]-[1]!Table1[[#This Row],[Cost]]-[1]!Table1[[#This Row],[Profit]]</f>
        <v>0</v>
      </c>
      <c r="X2866" s="3">
        <f>[1]!Table1[[#This Row],[Quantity]]*[1]!Table1[[#This Row],[Unit_Price]]</f>
        <v>900</v>
      </c>
      <c r="Y2866" s="7">
        <f>[1]!Table1[[#This Row],[Gross_Sales]]*[1]!Table1[[#This Row],[Discount]]</f>
        <v>90</v>
      </c>
      <c r="Z2866" s="8">
        <f>[1]!Table1[[#This Row],[Gross_Sales]]*[1]!Table1[[#This Row],[Discount_amount]]</f>
        <v>81000</v>
      </c>
      <c r="AA2866" s="6">
        <f>IFERROR([1]!Table1[[#This Row],[Profit]]/[1]!Table1[[#This Row],[Sales]],0)</f>
        <v>0.32098765432098764</v>
      </c>
      <c r="AB2866" s="3">
        <f>YEAR([1]!Table1[[#This Row],[Order_Date]])</f>
        <v>2024</v>
      </c>
      <c r="AC2866" s="3">
        <f>MONTH([1]!Table1[[#This Row],[Order_Date]])</f>
        <v>12</v>
      </c>
      <c r="AD2866" s="3" t="str">
        <f t="shared" si="132"/>
        <v>Dec</v>
      </c>
      <c r="AE2866" s="3" t="str">
        <f t="shared" si="133"/>
        <v>Q4</v>
      </c>
      <c r="AF2866" s="3" t="str">
        <f t="shared" si="134"/>
        <v>2024-Dec</v>
      </c>
      <c r="AG2866" s="3">
        <f>COUNTIF(C:C,Table1[[#This Row],[Customer_ID]])</f>
        <v>22</v>
      </c>
      <c r="AH2866" s="9" t="e">
        <f>IF([1]!Table1[[#This Row],[Customer_order_count]] &gt;= 10,"FREQUENT",IF([1]!Table1[[#This Row],[Customer_order_count]] &lt;= 10,"REGULAR","OCASSIONAL"))</f>
        <v>#REF!</v>
      </c>
    </row>
    <row r="2867" spans="1:34" x14ac:dyDescent="0.25">
      <c r="A2867" s="10" t="s">
        <v>218</v>
      </c>
      <c r="B2867" s="11">
        <v>45932</v>
      </c>
      <c r="C2867" s="12" t="s">
        <v>150</v>
      </c>
      <c r="D2867" s="13" t="s">
        <v>151</v>
      </c>
      <c r="E2867" s="13" t="s">
        <v>3</v>
      </c>
      <c r="F2867" s="14">
        <v>43</v>
      </c>
      <c r="G2867" s="12" t="s">
        <v>4</v>
      </c>
      <c r="H2867" s="12" t="s">
        <v>5</v>
      </c>
      <c r="I2867" s="12" t="s">
        <v>74</v>
      </c>
      <c r="J2867" s="12" t="s">
        <v>75</v>
      </c>
      <c r="K2867" s="12" t="s">
        <v>76</v>
      </c>
      <c r="L2867" s="14">
        <v>2</v>
      </c>
      <c r="M2867" s="14">
        <v>550</v>
      </c>
      <c r="N2867" s="15">
        <v>0.15</v>
      </c>
      <c r="O2867" s="14">
        <v>935</v>
      </c>
      <c r="P2867" s="14">
        <v>900</v>
      </c>
      <c r="Q2867" s="5">
        <f>Table1[[#This Row],[Sales]]-Table1[[#This Row],[Cost]]</f>
        <v>35</v>
      </c>
      <c r="R2867" s="12" t="s">
        <v>26</v>
      </c>
      <c r="S2867" s="12" t="s">
        <v>10</v>
      </c>
      <c r="T2867" s="12" t="s">
        <v>40</v>
      </c>
      <c r="U2867" s="12" t="s">
        <v>27</v>
      </c>
      <c r="V2867" s="6">
        <f>Table1[[#This Row],[Profit]]/Table1[[#This Row],[Sales]]</f>
        <v>3.7433155080213901E-2</v>
      </c>
      <c r="W2867" s="12">
        <f>[1]!Table1[[#This Row],[Sales]]-[1]!Table1[[#This Row],[Cost]]-[1]!Table1[[#This Row],[Profit]]</f>
        <v>0</v>
      </c>
      <c r="X2867" s="12">
        <f>[1]!Table1[[#This Row],[Quantity]]*[1]!Table1[[#This Row],[Unit_Price]]</f>
        <v>1100</v>
      </c>
      <c r="Y2867" s="16">
        <f>[1]!Table1[[#This Row],[Gross_Sales]]*[1]!Table1[[#This Row],[Discount]]</f>
        <v>165</v>
      </c>
      <c r="Z2867" s="17">
        <f>[1]!Table1[[#This Row],[Gross_Sales]]*[1]!Table1[[#This Row],[Discount_amount]]</f>
        <v>181500</v>
      </c>
      <c r="AA2867" s="15">
        <f>IFERROR([1]!Table1[[#This Row],[Profit]]/[1]!Table1[[#This Row],[Sales]],0)</f>
        <v>3.7433155080213901E-2</v>
      </c>
      <c r="AB2867" s="12">
        <f>YEAR([1]!Table1[[#This Row],[Order_Date]])</f>
        <v>2025</v>
      </c>
      <c r="AC2867" s="12">
        <f>MONTH([1]!Table1[[#This Row],[Order_Date]])</f>
        <v>10</v>
      </c>
      <c r="AD2867" s="12" t="str">
        <f t="shared" si="132"/>
        <v>Oct</v>
      </c>
      <c r="AE2867" s="12" t="str">
        <f t="shared" si="133"/>
        <v>Q4</v>
      </c>
      <c r="AF2867" s="12" t="str">
        <f t="shared" si="134"/>
        <v>2025-Oct</v>
      </c>
      <c r="AG2867" s="12">
        <f>COUNTIF(C:C,Table1[[#This Row],[Customer_ID]])</f>
        <v>11</v>
      </c>
      <c r="AH2867" s="18" t="e">
        <f>IF([1]!Table1[[#This Row],[Customer_order_count]] &gt;= 10,"FREQUENT",IF([1]!Table1[[#This Row],[Customer_order_count]] &lt;= 10,"REGULAR","OCASSIONAL"))</f>
        <v>#REF!</v>
      </c>
    </row>
    <row r="2868" spans="1:34" x14ac:dyDescent="0.25">
      <c r="A2868" s="1" t="s">
        <v>3722</v>
      </c>
      <c r="B2868" s="2">
        <v>45478</v>
      </c>
      <c r="C2868" s="3" t="s">
        <v>311</v>
      </c>
      <c r="D2868" s="3" t="s">
        <v>101</v>
      </c>
      <c r="E2868" s="3" t="s">
        <v>16</v>
      </c>
      <c r="F2868" s="3">
        <v>42</v>
      </c>
      <c r="G2868" s="3" t="s">
        <v>312</v>
      </c>
      <c r="H2868" s="3" t="s">
        <v>276</v>
      </c>
      <c r="I2868" s="3" t="s">
        <v>143</v>
      </c>
      <c r="J2868" s="3" t="s">
        <v>144</v>
      </c>
      <c r="K2868" s="3" t="s">
        <v>76</v>
      </c>
      <c r="L2868" s="3">
        <v>2</v>
      </c>
      <c r="M2868" s="3">
        <v>700</v>
      </c>
      <c r="N2868" s="3">
        <v>0.05</v>
      </c>
      <c r="O2868" s="3">
        <v>0</v>
      </c>
      <c r="P2868" s="3">
        <v>1140</v>
      </c>
      <c r="Q2868" s="5">
        <f>Table1[[#This Row],[Sales]]-Table1[[#This Row],[Cost]]</f>
        <v>-1140</v>
      </c>
      <c r="R2868" s="3" t="s">
        <v>26</v>
      </c>
      <c r="S2868" s="3" t="s">
        <v>291</v>
      </c>
      <c r="T2868" s="3" t="s">
        <v>33</v>
      </c>
      <c r="U2868" s="3" t="s">
        <v>27</v>
      </c>
      <c r="V2868" s="3" t="e">
        <f>Table1[[#This Row],[Profit]]/Table1[[#This Row],[Sales]]</f>
        <v>#DIV/0!</v>
      </c>
      <c r="W2868" s="3">
        <f>[1]!Table1[[#This Row],[Sales]]-[1]!Table1[[#This Row],[Cost]]-[1]!Table1[[#This Row],[Profit]]</f>
        <v>-1140</v>
      </c>
      <c r="X2868" s="3">
        <f>[1]!Table1[[#This Row],[Quantity]]*[1]!Table1[[#This Row],[Unit_Price]]</f>
        <v>1400</v>
      </c>
      <c r="Y2868" s="3">
        <f>[1]!Table1[[#This Row],[Gross_Sales]]*[1]!Table1[[#This Row],[Discount]]</f>
        <v>70</v>
      </c>
      <c r="Z2868" s="3">
        <f>[1]!Table1[[#This Row],[Gross_Sales]]*[1]!Table1[[#This Row],[Discount_amount]]</f>
        <v>98000</v>
      </c>
      <c r="AA2868" s="3">
        <f>IFERROR([1]!Table1[[#This Row],[Profit]]/[1]!Table1[[#This Row],[Sales]],0)</f>
        <v>0</v>
      </c>
      <c r="AB2868" s="3">
        <f>YEAR([1]!Table1[[#This Row],[Order_Date]])</f>
        <v>2024</v>
      </c>
      <c r="AC2868" s="3">
        <f>MONTH([1]!Table1[[#This Row],[Order_Date]])</f>
        <v>7</v>
      </c>
      <c r="AD2868" s="3" t="str">
        <f t="shared" si="132"/>
        <v>Jul</v>
      </c>
      <c r="AE2868" s="3" t="str">
        <f t="shared" si="133"/>
        <v>Q3</v>
      </c>
      <c r="AF2868" s="3" t="str">
        <f t="shared" si="134"/>
        <v>2024-Jul</v>
      </c>
      <c r="AG2868" s="3">
        <f>COUNTIF(C:C,Table1[[#This Row],[Customer_ID]])</f>
        <v>21</v>
      </c>
      <c r="AH2868" s="9" t="e">
        <f>IF([1]!Table1[[#This Row],[Customer_order_count]] &gt;= 10,"FREQUENT",IF([1]!Table1[[#This Row],[Customer_order_count]] &lt;= 10,"REGULAR","OCASSIONAL"))</f>
        <v>#REF!</v>
      </c>
    </row>
    <row r="2869" spans="1:34" x14ac:dyDescent="0.25">
      <c r="A2869" s="10" t="s">
        <v>3723</v>
      </c>
      <c r="B2869" s="11">
        <v>45813</v>
      </c>
      <c r="C2869" s="12" t="s">
        <v>365</v>
      </c>
      <c r="D2869" s="13" t="s">
        <v>366</v>
      </c>
      <c r="E2869" s="13" t="s">
        <v>16</v>
      </c>
      <c r="F2869" s="14">
        <v>56</v>
      </c>
      <c r="G2869" s="12" t="s">
        <v>295</v>
      </c>
      <c r="H2869" s="12" t="s">
        <v>270</v>
      </c>
      <c r="I2869" s="12" t="s">
        <v>143</v>
      </c>
      <c r="J2869" s="12" t="s">
        <v>144</v>
      </c>
      <c r="K2869" s="12" t="s">
        <v>76</v>
      </c>
      <c r="L2869" s="14">
        <v>2</v>
      </c>
      <c r="M2869" s="14">
        <v>700</v>
      </c>
      <c r="N2869" s="15">
        <v>0.15</v>
      </c>
      <c r="O2869" s="14">
        <v>1190</v>
      </c>
      <c r="P2869" s="14">
        <v>1140</v>
      </c>
      <c r="Q2869" s="5">
        <f>Table1[[#This Row],[Sales]]-Table1[[#This Row],[Cost]]</f>
        <v>50</v>
      </c>
      <c r="R2869" s="12" t="s">
        <v>17</v>
      </c>
      <c r="S2869" s="12" t="s">
        <v>10</v>
      </c>
      <c r="T2869" s="12" t="s">
        <v>11</v>
      </c>
      <c r="U2869" s="12" t="s">
        <v>27</v>
      </c>
      <c r="V2869" s="6">
        <f>Table1[[#This Row],[Profit]]/Table1[[#This Row],[Sales]]</f>
        <v>4.2016806722689079E-2</v>
      </c>
      <c r="W2869" s="12">
        <f>[1]!Table1[[#This Row],[Sales]]-[1]!Table1[[#This Row],[Cost]]-[1]!Table1[[#This Row],[Profit]]</f>
        <v>0</v>
      </c>
      <c r="X2869" s="12">
        <f>[1]!Table1[[#This Row],[Quantity]]*[1]!Table1[[#This Row],[Unit_Price]]</f>
        <v>1400</v>
      </c>
      <c r="Y2869" s="16">
        <f>[1]!Table1[[#This Row],[Gross_Sales]]*[1]!Table1[[#This Row],[Discount]]</f>
        <v>210</v>
      </c>
      <c r="Z2869" s="17">
        <f>[1]!Table1[[#This Row],[Gross_Sales]]*[1]!Table1[[#This Row],[Discount_amount]]</f>
        <v>294000</v>
      </c>
      <c r="AA2869" s="15">
        <f>IFERROR([1]!Table1[[#This Row],[Profit]]/[1]!Table1[[#This Row],[Sales]],0)</f>
        <v>4.2016806722689079E-2</v>
      </c>
      <c r="AB2869" s="12">
        <f>YEAR([1]!Table1[[#This Row],[Order_Date]])</f>
        <v>2025</v>
      </c>
      <c r="AC2869" s="12">
        <f>MONTH([1]!Table1[[#This Row],[Order_Date]])</f>
        <v>6</v>
      </c>
      <c r="AD2869" s="12" t="str">
        <f t="shared" si="132"/>
        <v>Jun</v>
      </c>
      <c r="AE2869" s="12" t="str">
        <f t="shared" si="133"/>
        <v>Q2</v>
      </c>
      <c r="AF2869" s="12" t="str">
        <f t="shared" si="134"/>
        <v>2025-Jun</v>
      </c>
      <c r="AG2869" s="12">
        <f>COUNTIF(C:C,Table1[[#This Row],[Customer_ID]])</f>
        <v>25</v>
      </c>
      <c r="AH2869" s="18" t="e">
        <f>IF([1]!Table1[[#This Row],[Customer_order_count]] &gt;= 10,"FREQUENT",IF([1]!Table1[[#This Row],[Customer_order_count]] &lt;= 10,"REGULAR","OCASSIONAL"))</f>
        <v>#REF!</v>
      </c>
    </row>
    <row r="2870" spans="1:34" x14ac:dyDescent="0.25">
      <c r="A2870" s="1" t="s">
        <v>3724</v>
      </c>
      <c r="B2870" s="2">
        <v>45734</v>
      </c>
      <c r="C2870" s="3" t="s">
        <v>3725</v>
      </c>
      <c r="D2870" s="3" t="s">
        <v>375</v>
      </c>
      <c r="E2870" s="3" t="s">
        <v>16</v>
      </c>
      <c r="F2870" s="3">
        <v>25</v>
      </c>
      <c r="G2870" s="3" t="s">
        <v>284</v>
      </c>
      <c r="H2870" s="3" t="s">
        <v>285</v>
      </c>
      <c r="I2870" s="3" t="s">
        <v>6</v>
      </c>
      <c r="J2870" s="3" t="s">
        <v>7</v>
      </c>
      <c r="K2870" s="3" t="s">
        <v>8</v>
      </c>
      <c r="L2870" s="3">
        <v>1</v>
      </c>
      <c r="M2870" s="3">
        <v>7000</v>
      </c>
      <c r="N2870" s="3">
        <v>0.05</v>
      </c>
      <c r="O2870" s="3">
        <v>0</v>
      </c>
      <c r="P2870" s="3">
        <v>5200</v>
      </c>
      <c r="Q2870" s="5">
        <f>Table1[[#This Row],[Sales]]-Table1[[#This Row],[Cost]]</f>
        <v>-5200</v>
      </c>
      <c r="R2870" s="3" t="s">
        <v>26</v>
      </c>
      <c r="S2870" s="3" t="s">
        <v>291</v>
      </c>
      <c r="T2870" s="3" t="s">
        <v>18</v>
      </c>
      <c r="U2870" s="3" t="s">
        <v>19</v>
      </c>
      <c r="V2870" s="3" t="e">
        <f>Table1[[#This Row],[Profit]]/Table1[[#This Row],[Sales]]</f>
        <v>#DIV/0!</v>
      </c>
      <c r="W2870" s="3">
        <f>[1]!Table1[[#This Row],[Sales]]-[1]!Table1[[#This Row],[Cost]]-[1]!Table1[[#This Row],[Profit]]</f>
        <v>-5200</v>
      </c>
      <c r="X2870" s="3">
        <f>[1]!Table1[[#This Row],[Quantity]]*[1]!Table1[[#This Row],[Unit_Price]]</f>
        <v>7000</v>
      </c>
      <c r="Y2870" s="3">
        <f>[1]!Table1[[#This Row],[Gross_Sales]]*[1]!Table1[[#This Row],[Discount]]</f>
        <v>350</v>
      </c>
      <c r="Z2870" s="3">
        <f>[1]!Table1[[#This Row],[Gross_Sales]]*[1]!Table1[[#This Row],[Discount_amount]]</f>
        <v>2450000</v>
      </c>
      <c r="AA2870" s="3">
        <f>IFERROR([1]!Table1[[#This Row],[Profit]]/[1]!Table1[[#This Row],[Sales]],0)</f>
        <v>0</v>
      </c>
      <c r="AB2870" s="3">
        <f>YEAR([1]!Table1[[#This Row],[Order_Date]])</f>
        <v>2025</v>
      </c>
      <c r="AC2870" s="3">
        <f>MONTH([1]!Table1[[#This Row],[Order_Date]])</f>
        <v>3</v>
      </c>
      <c r="AD2870" s="3" t="str">
        <f t="shared" si="132"/>
        <v>Mar</v>
      </c>
      <c r="AE2870" s="3" t="str">
        <f t="shared" si="133"/>
        <v>Q1</v>
      </c>
      <c r="AF2870" s="3" t="str">
        <f t="shared" si="134"/>
        <v>2025-Mar</v>
      </c>
      <c r="AG2870" s="3">
        <f>COUNTIF(C:C,Table1[[#This Row],[Customer_ID]])</f>
        <v>1</v>
      </c>
      <c r="AH2870" s="9" t="e">
        <f>IF([1]!Table1[[#This Row],[Customer_order_count]] &gt;= 10,"FREQUENT",IF([1]!Table1[[#This Row],[Customer_order_count]] &lt;= 10,"REGULAR","OCASSIONAL"))</f>
        <v>#REF!</v>
      </c>
    </row>
    <row r="2871" spans="1:34" x14ac:dyDescent="0.25">
      <c r="A2871" s="10" t="s">
        <v>3726</v>
      </c>
      <c r="B2871" s="11">
        <v>45745</v>
      </c>
      <c r="C2871" s="12" t="s">
        <v>763</v>
      </c>
      <c r="D2871" s="13" t="s">
        <v>207</v>
      </c>
      <c r="E2871" s="13" t="s">
        <v>3</v>
      </c>
      <c r="F2871" s="14">
        <v>50</v>
      </c>
      <c r="G2871" s="12" t="s">
        <v>339</v>
      </c>
      <c r="H2871" s="12" t="s">
        <v>285</v>
      </c>
      <c r="I2871" s="12" t="s">
        <v>68</v>
      </c>
      <c r="J2871" s="12" t="s">
        <v>69</v>
      </c>
      <c r="K2871" s="12" t="s">
        <v>39</v>
      </c>
      <c r="L2871" s="14">
        <v>1</v>
      </c>
      <c r="M2871" s="14">
        <v>3500</v>
      </c>
      <c r="N2871" s="15">
        <v>0.1</v>
      </c>
      <c r="O2871" s="14">
        <v>3150</v>
      </c>
      <c r="P2871" s="14">
        <v>2300</v>
      </c>
      <c r="Q2871" s="5">
        <f>Table1[[#This Row],[Sales]]-Table1[[#This Row],[Cost]]</f>
        <v>850</v>
      </c>
      <c r="R2871" s="12" t="s">
        <v>17</v>
      </c>
      <c r="S2871" s="12" t="s">
        <v>10</v>
      </c>
      <c r="T2871" s="12" t="s">
        <v>18</v>
      </c>
      <c r="U2871" s="12" t="s">
        <v>27</v>
      </c>
      <c r="V2871" s="6">
        <f>Table1[[#This Row],[Profit]]/Table1[[#This Row],[Sales]]</f>
        <v>0.26984126984126983</v>
      </c>
      <c r="W2871" s="12">
        <f>[1]!Table1[[#This Row],[Sales]]-[1]!Table1[[#This Row],[Cost]]-[1]!Table1[[#This Row],[Profit]]</f>
        <v>0</v>
      </c>
      <c r="X2871" s="12">
        <f>[1]!Table1[[#This Row],[Quantity]]*[1]!Table1[[#This Row],[Unit_Price]]</f>
        <v>3500</v>
      </c>
      <c r="Y2871" s="16">
        <f>[1]!Table1[[#This Row],[Gross_Sales]]*[1]!Table1[[#This Row],[Discount]]</f>
        <v>350</v>
      </c>
      <c r="Z2871" s="17">
        <f>[1]!Table1[[#This Row],[Gross_Sales]]*[1]!Table1[[#This Row],[Discount_amount]]</f>
        <v>1225000</v>
      </c>
      <c r="AA2871" s="15">
        <f>IFERROR([1]!Table1[[#This Row],[Profit]]/[1]!Table1[[#This Row],[Sales]],0)</f>
        <v>0.26984126984126983</v>
      </c>
      <c r="AB2871" s="12">
        <f>YEAR([1]!Table1[[#This Row],[Order_Date]])</f>
        <v>2025</v>
      </c>
      <c r="AC2871" s="12">
        <f>MONTH([1]!Table1[[#This Row],[Order_Date]])</f>
        <v>3</v>
      </c>
      <c r="AD2871" s="12" t="str">
        <f t="shared" si="132"/>
        <v>Mar</v>
      </c>
      <c r="AE2871" s="12" t="str">
        <f t="shared" si="133"/>
        <v>Q1</v>
      </c>
      <c r="AF2871" s="12" t="str">
        <f t="shared" si="134"/>
        <v>2025-Mar</v>
      </c>
      <c r="AG2871" s="12">
        <f>COUNTIF(C:C,Table1[[#This Row],[Customer_ID]])</f>
        <v>20</v>
      </c>
      <c r="AH2871" s="18" t="e">
        <f>IF([1]!Table1[[#This Row],[Customer_order_count]] &gt;= 10,"FREQUENT",IF([1]!Table1[[#This Row],[Customer_order_count]] &lt;= 10,"REGULAR","OCASSIONAL"))</f>
        <v>#REF!</v>
      </c>
    </row>
    <row r="2872" spans="1:34" x14ac:dyDescent="0.25">
      <c r="A2872" s="1" t="s">
        <v>3727</v>
      </c>
      <c r="B2872" s="2">
        <v>45479</v>
      </c>
      <c r="C2872" s="3" t="s">
        <v>1323</v>
      </c>
      <c r="D2872" s="4" t="s">
        <v>615</v>
      </c>
      <c r="E2872" s="4" t="s">
        <v>3</v>
      </c>
      <c r="F2872" s="5">
        <v>34</v>
      </c>
      <c r="G2872" s="3" t="s">
        <v>317</v>
      </c>
      <c r="H2872" s="3" t="s">
        <v>5</v>
      </c>
      <c r="I2872" s="3" t="s">
        <v>186</v>
      </c>
      <c r="J2872" s="3" t="s">
        <v>187</v>
      </c>
      <c r="K2872" s="3" t="s">
        <v>91</v>
      </c>
      <c r="L2872" s="5">
        <v>2</v>
      </c>
      <c r="M2872" s="5">
        <v>12000</v>
      </c>
      <c r="N2872" s="6">
        <v>0.1</v>
      </c>
      <c r="O2872" s="5">
        <v>21600</v>
      </c>
      <c r="P2872" s="5">
        <v>18000</v>
      </c>
      <c r="Q2872" s="5">
        <f>Table1[[#This Row],[Sales]]-Table1[[#This Row],[Cost]]</f>
        <v>3600</v>
      </c>
      <c r="R2872" s="3" t="s">
        <v>9</v>
      </c>
      <c r="S2872" s="3" t="s">
        <v>10</v>
      </c>
      <c r="T2872" s="3" t="s">
        <v>33</v>
      </c>
      <c r="U2872" s="3" t="s">
        <v>19</v>
      </c>
      <c r="V2872" s="6">
        <f>Table1[[#This Row],[Profit]]/Table1[[#This Row],[Sales]]</f>
        <v>0.16666666666666666</v>
      </c>
      <c r="W2872" s="3">
        <f>[1]!Table1[[#This Row],[Sales]]-[1]!Table1[[#This Row],[Cost]]-[1]!Table1[[#This Row],[Profit]]</f>
        <v>0</v>
      </c>
      <c r="X2872" s="3">
        <f>[1]!Table1[[#This Row],[Quantity]]*[1]!Table1[[#This Row],[Unit_Price]]</f>
        <v>24000</v>
      </c>
      <c r="Y2872" s="7">
        <f>[1]!Table1[[#This Row],[Gross_Sales]]*[1]!Table1[[#This Row],[Discount]]</f>
        <v>2400</v>
      </c>
      <c r="Z2872" s="8">
        <f>[1]!Table1[[#This Row],[Gross_Sales]]*[1]!Table1[[#This Row],[Discount_amount]]</f>
        <v>57600000</v>
      </c>
      <c r="AA2872" s="6">
        <f>IFERROR([1]!Table1[[#This Row],[Profit]]/[1]!Table1[[#This Row],[Sales]],0)</f>
        <v>0.16666666666666666</v>
      </c>
      <c r="AB2872" s="3">
        <f>YEAR([1]!Table1[[#This Row],[Order_Date]])</f>
        <v>2024</v>
      </c>
      <c r="AC2872" s="3">
        <f>MONTH([1]!Table1[[#This Row],[Order_Date]])</f>
        <v>7</v>
      </c>
      <c r="AD2872" s="3" t="str">
        <f t="shared" si="132"/>
        <v>Jul</v>
      </c>
      <c r="AE2872" s="3" t="str">
        <f t="shared" si="133"/>
        <v>Q3</v>
      </c>
      <c r="AF2872" s="3" t="str">
        <f t="shared" si="134"/>
        <v>2024-Jul</v>
      </c>
      <c r="AG2872" s="3">
        <f>COUNTIF(C:C,Table1[[#This Row],[Customer_ID]])</f>
        <v>3</v>
      </c>
      <c r="AH2872" s="9" t="e">
        <f>IF([1]!Table1[[#This Row],[Customer_order_count]] &gt;= 10,"FREQUENT",IF([1]!Table1[[#This Row],[Customer_order_count]] &lt;= 10,"REGULAR","OCASSIONAL"))</f>
        <v>#REF!</v>
      </c>
    </row>
    <row r="2873" spans="1:34" x14ac:dyDescent="0.25">
      <c r="A2873" s="10" t="s">
        <v>3728</v>
      </c>
      <c r="B2873" s="11">
        <v>45510</v>
      </c>
      <c r="C2873" s="12" t="s">
        <v>1924</v>
      </c>
      <c r="D2873" s="13" t="s">
        <v>426</v>
      </c>
      <c r="E2873" s="13" t="s">
        <v>16</v>
      </c>
      <c r="F2873" s="14">
        <v>38</v>
      </c>
      <c r="G2873" s="12" t="s">
        <v>339</v>
      </c>
      <c r="H2873" s="12" t="s">
        <v>285</v>
      </c>
      <c r="I2873" s="12" t="s">
        <v>344</v>
      </c>
      <c r="J2873" s="12" t="s">
        <v>345</v>
      </c>
      <c r="K2873" s="12" t="s">
        <v>39</v>
      </c>
      <c r="L2873" s="14">
        <v>2</v>
      </c>
      <c r="M2873" s="14">
        <v>2200</v>
      </c>
      <c r="N2873" s="15">
        <v>0.05</v>
      </c>
      <c r="O2873" s="14">
        <v>4180</v>
      </c>
      <c r="P2873" s="14">
        <v>2800</v>
      </c>
      <c r="Q2873" s="5">
        <f>Table1[[#This Row],[Sales]]-Table1[[#This Row],[Cost]]</f>
        <v>1380</v>
      </c>
      <c r="R2873" s="12" t="s">
        <v>17</v>
      </c>
      <c r="S2873" s="12" t="s">
        <v>10</v>
      </c>
      <c r="T2873" s="12" t="s">
        <v>33</v>
      </c>
      <c r="U2873" s="12" t="s">
        <v>12</v>
      </c>
      <c r="V2873" s="6">
        <f>Table1[[#This Row],[Profit]]/Table1[[#This Row],[Sales]]</f>
        <v>0.33014354066985646</v>
      </c>
      <c r="W2873" s="12">
        <f>[1]!Table1[[#This Row],[Sales]]-[1]!Table1[[#This Row],[Cost]]-[1]!Table1[[#This Row],[Profit]]</f>
        <v>0</v>
      </c>
      <c r="X2873" s="12">
        <f>[1]!Table1[[#This Row],[Quantity]]*[1]!Table1[[#This Row],[Unit_Price]]</f>
        <v>4400</v>
      </c>
      <c r="Y2873" s="16">
        <f>[1]!Table1[[#This Row],[Gross_Sales]]*[1]!Table1[[#This Row],[Discount]]</f>
        <v>220</v>
      </c>
      <c r="Z2873" s="17">
        <f>[1]!Table1[[#This Row],[Gross_Sales]]*[1]!Table1[[#This Row],[Discount_amount]]</f>
        <v>968000</v>
      </c>
      <c r="AA2873" s="15">
        <f>IFERROR([1]!Table1[[#This Row],[Profit]]/[1]!Table1[[#This Row],[Sales]],0)</f>
        <v>0.33014354066985646</v>
      </c>
      <c r="AB2873" s="12">
        <f>YEAR([1]!Table1[[#This Row],[Order_Date]])</f>
        <v>2024</v>
      </c>
      <c r="AC2873" s="12">
        <f>MONTH([1]!Table1[[#This Row],[Order_Date]])</f>
        <v>8</v>
      </c>
      <c r="AD2873" s="12" t="str">
        <f t="shared" si="132"/>
        <v>Aug</v>
      </c>
      <c r="AE2873" s="12" t="str">
        <f t="shared" si="133"/>
        <v>Q3</v>
      </c>
      <c r="AF2873" s="12" t="str">
        <f t="shared" si="134"/>
        <v>2024-Aug</v>
      </c>
      <c r="AG2873" s="12">
        <f>COUNTIF(C:C,Table1[[#This Row],[Customer_ID]])</f>
        <v>6</v>
      </c>
      <c r="AH2873" s="18" t="e">
        <f>IF([1]!Table1[[#This Row],[Customer_order_count]] &gt;= 10,"FREQUENT",IF([1]!Table1[[#This Row],[Customer_order_count]] &lt;= 10,"REGULAR","OCASSIONAL"))</f>
        <v>#REF!</v>
      </c>
    </row>
    <row r="2874" spans="1:34" x14ac:dyDescent="0.25">
      <c r="A2874" s="1" t="s">
        <v>3729</v>
      </c>
      <c r="B2874" s="2">
        <v>45835</v>
      </c>
      <c r="C2874" s="3" t="s">
        <v>1182</v>
      </c>
      <c r="D2874" s="4" t="s">
        <v>410</v>
      </c>
      <c r="E2874" s="4" t="s">
        <v>3</v>
      </c>
      <c r="F2874" s="5">
        <v>46</v>
      </c>
      <c r="G2874" s="3" t="s">
        <v>312</v>
      </c>
      <c r="H2874" s="3" t="s">
        <v>276</v>
      </c>
      <c r="I2874" s="3" t="s">
        <v>143</v>
      </c>
      <c r="J2874" s="3" t="s">
        <v>144</v>
      </c>
      <c r="K2874" s="3" t="s">
        <v>76</v>
      </c>
      <c r="L2874" s="5">
        <v>4</v>
      </c>
      <c r="M2874" s="5">
        <v>700</v>
      </c>
      <c r="N2874" s="6">
        <v>0.05</v>
      </c>
      <c r="O2874" s="5">
        <v>2660</v>
      </c>
      <c r="P2874" s="5">
        <v>2280</v>
      </c>
      <c r="Q2874" s="5">
        <f>Table1[[#This Row],[Sales]]-Table1[[#This Row],[Cost]]</f>
        <v>380</v>
      </c>
      <c r="R2874" s="3" t="s">
        <v>26</v>
      </c>
      <c r="S2874" s="3" t="s">
        <v>10</v>
      </c>
      <c r="T2874" s="3" t="s">
        <v>11</v>
      </c>
      <c r="U2874" s="3" t="s">
        <v>27</v>
      </c>
      <c r="V2874" s="6">
        <f>Table1[[#This Row],[Profit]]/Table1[[#This Row],[Sales]]</f>
        <v>0.14285714285714285</v>
      </c>
      <c r="W2874" s="3">
        <f>[1]!Table1[[#This Row],[Sales]]-[1]!Table1[[#This Row],[Cost]]-[1]!Table1[[#This Row],[Profit]]</f>
        <v>0</v>
      </c>
      <c r="X2874" s="3">
        <f>[1]!Table1[[#This Row],[Quantity]]*[1]!Table1[[#This Row],[Unit_Price]]</f>
        <v>2800</v>
      </c>
      <c r="Y2874" s="7">
        <f>[1]!Table1[[#This Row],[Gross_Sales]]*[1]!Table1[[#This Row],[Discount]]</f>
        <v>140</v>
      </c>
      <c r="Z2874" s="8">
        <f>[1]!Table1[[#This Row],[Gross_Sales]]*[1]!Table1[[#This Row],[Discount_amount]]</f>
        <v>392000</v>
      </c>
      <c r="AA2874" s="6">
        <f>IFERROR([1]!Table1[[#This Row],[Profit]]/[1]!Table1[[#This Row],[Sales]],0)</f>
        <v>0.14285714285714285</v>
      </c>
      <c r="AB2874" s="3">
        <f>YEAR([1]!Table1[[#This Row],[Order_Date]])</f>
        <v>2025</v>
      </c>
      <c r="AC2874" s="3">
        <f>MONTH([1]!Table1[[#This Row],[Order_Date]])</f>
        <v>6</v>
      </c>
      <c r="AD2874" s="3" t="str">
        <f t="shared" si="132"/>
        <v>Jun</v>
      </c>
      <c r="AE2874" s="3" t="str">
        <f t="shared" si="133"/>
        <v>Q2</v>
      </c>
      <c r="AF2874" s="3" t="str">
        <f t="shared" si="134"/>
        <v>2025-Jun</v>
      </c>
      <c r="AG2874" s="3">
        <f>COUNTIF(C:C,Table1[[#This Row],[Customer_ID]])</f>
        <v>12</v>
      </c>
      <c r="AH2874" s="9" t="e">
        <f>IF([1]!Table1[[#This Row],[Customer_order_count]] &gt;= 10,"FREQUENT",IF([1]!Table1[[#This Row],[Customer_order_count]] &lt;= 10,"REGULAR","OCASSIONAL"))</f>
        <v>#REF!</v>
      </c>
    </row>
    <row r="2875" spans="1:34" x14ac:dyDescent="0.25">
      <c r="A2875" s="10" t="s">
        <v>3730</v>
      </c>
      <c r="B2875" s="11">
        <v>45916</v>
      </c>
      <c r="C2875" s="12" t="s">
        <v>1666</v>
      </c>
      <c r="D2875" s="13" t="s">
        <v>754</v>
      </c>
      <c r="E2875" s="13" t="s">
        <v>16</v>
      </c>
      <c r="F2875" s="14">
        <v>44</v>
      </c>
      <c r="G2875" s="12" t="s">
        <v>290</v>
      </c>
      <c r="H2875" s="12" t="s">
        <v>276</v>
      </c>
      <c r="I2875" s="12" t="s">
        <v>186</v>
      </c>
      <c r="J2875" s="12" t="s">
        <v>187</v>
      </c>
      <c r="K2875" s="12" t="s">
        <v>91</v>
      </c>
      <c r="L2875" s="14">
        <v>1</v>
      </c>
      <c r="M2875" s="14">
        <v>12000</v>
      </c>
      <c r="N2875" s="15">
        <v>0.1</v>
      </c>
      <c r="O2875" s="14">
        <v>10800</v>
      </c>
      <c r="P2875" s="14">
        <v>9000</v>
      </c>
      <c r="Q2875" s="5">
        <f>Table1[[#This Row],[Sales]]-Table1[[#This Row],[Cost]]</f>
        <v>1800</v>
      </c>
      <c r="R2875" s="12" t="s">
        <v>17</v>
      </c>
      <c r="S2875" s="12" t="s">
        <v>10</v>
      </c>
      <c r="T2875" s="12" t="s">
        <v>33</v>
      </c>
      <c r="U2875" s="12" t="s">
        <v>19</v>
      </c>
      <c r="V2875" s="6">
        <f>Table1[[#This Row],[Profit]]/Table1[[#This Row],[Sales]]</f>
        <v>0.16666666666666666</v>
      </c>
      <c r="W2875" s="12">
        <f>[1]!Table1[[#This Row],[Sales]]-[1]!Table1[[#This Row],[Cost]]-[1]!Table1[[#This Row],[Profit]]</f>
        <v>0</v>
      </c>
      <c r="X2875" s="12">
        <f>[1]!Table1[[#This Row],[Quantity]]*[1]!Table1[[#This Row],[Unit_Price]]</f>
        <v>12000</v>
      </c>
      <c r="Y2875" s="16">
        <f>[1]!Table1[[#This Row],[Gross_Sales]]*[1]!Table1[[#This Row],[Discount]]</f>
        <v>1200</v>
      </c>
      <c r="Z2875" s="17">
        <f>[1]!Table1[[#This Row],[Gross_Sales]]*[1]!Table1[[#This Row],[Discount_amount]]</f>
        <v>14400000</v>
      </c>
      <c r="AA2875" s="15">
        <f>IFERROR([1]!Table1[[#This Row],[Profit]]/[1]!Table1[[#This Row],[Sales]],0)</f>
        <v>0.16666666666666666</v>
      </c>
      <c r="AB2875" s="12">
        <f>YEAR([1]!Table1[[#This Row],[Order_Date]])</f>
        <v>2025</v>
      </c>
      <c r="AC2875" s="12">
        <f>MONTH([1]!Table1[[#This Row],[Order_Date]])</f>
        <v>9</v>
      </c>
      <c r="AD2875" s="12" t="str">
        <f t="shared" si="132"/>
        <v>Sep</v>
      </c>
      <c r="AE2875" s="12" t="str">
        <f t="shared" si="133"/>
        <v>Q3</v>
      </c>
      <c r="AF2875" s="12" t="str">
        <f t="shared" si="134"/>
        <v>2025-Sep</v>
      </c>
      <c r="AG2875" s="12">
        <f>COUNTIF(C:C,Table1[[#This Row],[Customer_ID]])</f>
        <v>4</v>
      </c>
      <c r="AH2875" s="18" t="e">
        <f>IF([1]!Table1[[#This Row],[Customer_order_count]] &gt;= 10,"FREQUENT",IF([1]!Table1[[#This Row],[Customer_order_count]] &lt;= 10,"REGULAR","OCASSIONAL"))</f>
        <v>#REF!</v>
      </c>
    </row>
    <row r="2876" spans="1:34" x14ac:dyDescent="0.25">
      <c r="A2876" s="1" t="s">
        <v>3731</v>
      </c>
      <c r="B2876" s="2">
        <v>45452</v>
      </c>
      <c r="C2876" s="3" t="s">
        <v>644</v>
      </c>
      <c r="D2876" s="4" t="s">
        <v>606</v>
      </c>
      <c r="E2876" s="4" t="s">
        <v>3</v>
      </c>
      <c r="F2876" s="5">
        <v>45</v>
      </c>
      <c r="G2876" s="3" t="s">
        <v>263</v>
      </c>
      <c r="H2876" s="3" t="s">
        <v>5</v>
      </c>
      <c r="I2876" s="3" t="s">
        <v>186</v>
      </c>
      <c r="J2876" s="3" t="s">
        <v>187</v>
      </c>
      <c r="K2876" s="3" t="s">
        <v>91</v>
      </c>
      <c r="L2876" s="5">
        <v>2</v>
      </c>
      <c r="M2876" s="5">
        <v>12000</v>
      </c>
      <c r="N2876" s="6">
        <v>0.05</v>
      </c>
      <c r="O2876" s="5">
        <v>22800</v>
      </c>
      <c r="P2876" s="5">
        <v>18000</v>
      </c>
      <c r="Q2876" s="5">
        <f>Table1[[#This Row],[Sales]]-Table1[[#This Row],[Cost]]</f>
        <v>4800</v>
      </c>
      <c r="R2876" s="3" t="s">
        <v>9</v>
      </c>
      <c r="S2876" s="3" t="s">
        <v>10</v>
      </c>
      <c r="T2876" s="3" t="s">
        <v>11</v>
      </c>
      <c r="U2876" s="3" t="s">
        <v>12</v>
      </c>
      <c r="V2876" s="6">
        <f>Table1[[#This Row],[Profit]]/Table1[[#This Row],[Sales]]</f>
        <v>0.21052631578947367</v>
      </c>
      <c r="W2876" s="3">
        <f>[1]!Table1[[#This Row],[Sales]]-[1]!Table1[[#This Row],[Cost]]-[1]!Table1[[#This Row],[Profit]]</f>
        <v>0</v>
      </c>
      <c r="X2876" s="3">
        <f>[1]!Table1[[#This Row],[Quantity]]*[1]!Table1[[#This Row],[Unit_Price]]</f>
        <v>24000</v>
      </c>
      <c r="Y2876" s="7">
        <f>[1]!Table1[[#This Row],[Gross_Sales]]*[1]!Table1[[#This Row],[Discount]]</f>
        <v>1200</v>
      </c>
      <c r="Z2876" s="8">
        <f>[1]!Table1[[#This Row],[Gross_Sales]]*[1]!Table1[[#This Row],[Discount_amount]]</f>
        <v>28800000</v>
      </c>
      <c r="AA2876" s="6">
        <f>IFERROR([1]!Table1[[#This Row],[Profit]]/[1]!Table1[[#This Row],[Sales]],0)</f>
        <v>0.21052631578947367</v>
      </c>
      <c r="AB2876" s="3">
        <f>YEAR([1]!Table1[[#This Row],[Order_Date]])</f>
        <v>2024</v>
      </c>
      <c r="AC2876" s="3">
        <f>MONTH([1]!Table1[[#This Row],[Order_Date]])</f>
        <v>6</v>
      </c>
      <c r="AD2876" s="3" t="str">
        <f t="shared" si="132"/>
        <v>Jun</v>
      </c>
      <c r="AE2876" s="3" t="str">
        <f t="shared" si="133"/>
        <v>Q2</v>
      </c>
      <c r="AF2876" s="3" t="str">
        <f t="shared" si="134"/>
        <v>2024-Jun</v>
      </c>
      <c r="AG2876" s="3">
        <f>COUNTIF(C:C,Table1[[#This Row],[Customer_ID]])</f>
        <v>4</v>
      </c>
      <c r="AH2876" s="9" t="e">
        <f>IF([1]!Table1[[#This Row],[Customer_order_count]] &gt;= 10,"FREQUENT",IF([1]!Table1[[#This Row],[Customer_order_count]] &lt;= 10,"REGULAR","OCASSIONAL"))</f>
        <v>#REF!</v>
      </c>
    </row>
    <row r="2877" spans="1:34" x14ac:dyDescent="0.25">
      <c r="A2877" s="10" t="s">
        <v>3732</v>
      </c>
      <c r="B2877" s="11">
        <v>45453</v>
      </c>
      <c r="C2877" s="12" t="s">
        <v>961</v>
      </c>
      <c r="D2877" s="13" t="s">
        <v>962</v>
      </c>
      <c r="E2877" s="13" t="s">
        <v>16</v>
      </c>
      <c r="F2877" s="14">
        <v>48</v>
      </c>
      <c r="G2877" s="12" t="s">
        <v>407</v>
      </c>
      <c r="H2877" s="12" t="s">
        <v>285</v>
      </c>
      <c r="I2877" s="12" t="s">
        <v>56</v>
      </c>
      <c r="J2877" s="12" t="s">
        <v>57</v>
      </c>
      <c r="K2877" s="12" t="s">
        <v>58</v>
      </c>
      <c r="L2877" s="14">
        <v>1</v>
      </c>
      <c r="M2877" s="14">
        <v>1200</v>
      </c>
      <c r="N2877" s="15">
        <v>0.05</v>
      </c>
      <c r="O2877" s="14">
        <v>1140</v>
      </c>
      <c r="P2877" s="14">
        <v>800</v>
      </c>
      <c r="Q2877" s="5">
        <f>Table1[[#This Row],[Sales]]-Table1[[#This Row],[Cost]]</f>
        <v>340</v>
      </c>
      <c r="R2877" s="12" t="s">
        <v>9</v>
      </c>
      <c r="S2877" s="12" t="s">
        <v>10</v>
      </c>
      <c r="T2877" s="12" t="s">
        <v>11</v>
      </c>
      <c r="U2877" s="12" t="s">
        <v>27</v>
      </c>
      <c r="V2877" s="6">
        <f>Table1[[#This Row],[Profit]]/Table1[[#This Row],[Sales]]</f>
        <v>0.2982456140350877</v>
      </c>
      <c r="W2877" s="12">
        <f>[1]!Table1[[#This Row],[Sales]]-[1]!Table1[[#This Row],[Cost]]-[1]!Table1[[#This Row],[Profit]]</f>
        <v>0</v>
      </c>
      <c r="X2877" s="12">
        <f>[1]!Table1[[#This Row],[Quantity]]*[1]!Table1[[#This Row],[Unit_Price]]</f>
        <v>1200</v>
      </c>
      <c r="Y2877" s="16">
        <f>[1]!Table1[[#This Row],[Gross_Sales]]*[1]!Table1[[#This Row],[Discount]]</f>
        <v>60</v>
      </c>
      <c r="Z2877" s="17">
        <f>[1]!Table1[[#This Row],[Gross_Sales]]*[1]!Table1[[#This Row],[Discount_amount]]</f>
        <v>72000</v>
      </c>
      <c r="AA2877" s="15">
        <f>IFERROR([1]!Table1[[#This Row],[Profit]]/[1]!Table1[[#This Row],[Sales]],0)</f>
        <v>0.2982456140350877</v>
      </c>
      <c r="AB2877" s="12">
        <f>YEAR([1]!Table1[[#This Row],[Order_Date]])</f>
        <v>2024</v>
      </c>
      <c r="AC2877" s="12">
        <f>MONTH([1]!Table1[[#This Row],[Order_Date]])</f>
        <v>6</v>
      </c>
      <c r="AD2877" s="12" t="str">
        <f t="shared" si="132"/>
        <v>Jun</v>
      </c>
      <c r="AE2877" s="12" t="str">
        <f t="shared" si="133"/>
        <v>Q2</v>
      </c>
      <c r="AF2877" s="12" t="str">
        <f t="shared" si="134"/>
        <v>2024-Jun</v>
      </c>
      <c r="AG2877" s="12">
        <f>COUNTIF(C:C,Table1[[#This Row],[Customer_ID]])</f>
        <v>14</v>
      </c>
      <c r="AH2877" s="18" t="e">
        <f>IF([1]!Table1[[#This Row],[Customer_order_count]] &gt;= 10,"FREQUENT",IF([1]!Table1[[#This Row],[Customer_order_count]] &lt;= 10,"REGULAR","OCASSIONAL"))</f>
        <v>#REF!</v>
      </c>
    </row>
    <row r="2878" spans="1:34" x14ac:dyDescent="0.25">
      <c r="A2878" s="1" t="s">
        <v>3733</v>
      </c>
      <c r="B2878" s="2">
        <v>45820</v>
      </c>
      <c r="C2878" s="3" t="s">
        <v>3181</v>
      </c>
      <c r="D2878" s="4" t="s">
        <v>357</v>
      </c>
      <c r="E2878" s="4" t="s">
        <v>3</v>
      </c>
      <c r="F2878" s="5">
        <v>46</v>
      </c>
      <c r="G2878" s="3" t="s">
        <v>275</v>
      </c>
      <c r="H2878" s="3" t="s">
        <v>276</v>
      </c>
      <c r="I2878" s="3" t="s">
        <v>143</v>
      </c>
      <c r="J2878" s="3" t="s">
        <v>144</v>
      </c>
      <c r="K2878" s="3" t="s">
        <v>76</v>
      </c>
      <c r="L2878" s="5">
        <v>2</v>
      </c>
      <c r="M2878" s="5">
        <v>700</v>
      </c>
      <c r="N2878" s="6">
        <v>0.05</v>
      </c>
      <c r="O2878" s="5">
        <v>1330</v>
      </c>
      <c r="P2878" s="5">
        <v>1140</v>
      </c>
      <c r="Q2878" s="5">
        <f>Table1[[#This Row],[Sales]]-Table1[[#This Row],[Cost]]</f>
        <v>190</v>
      </c>
      <c r="R2878" s="3" t="s">
        <v>9</v>
      </c>
      <c r="S2878" s="3" t="s">
        <v>10</v>
      </c>
      <c r="T2878" s="3" t="s">
        <v>11</v>
      </c>
      <c r="U2878" s="3" t="s">
        <v>19</v>
      </c>
      <c r="V2878" s="6">
        <f>Table1[[#This Row],[Profit]]/Table1[[#This Row],[Sales]]</f>
        <v>0.14285714285714285</v>
      </c>
      <c r="W2878" s="3">
        <f>[1]!Table1[[#This Row],[Sales]]-[1]!Table1[[#This Row],[Cost]]-[1]!Table1[[#This Row],[Profit]]</f>
        <v>0</v>
      </c>
      <c r="X2878" s="3">
        <f>[1]!Table1[[#This Row],[Quantity]]*[1]!Table1[[#This Row],[Unit_Price]]</f>
        <v>1400</v>
      </c>
      <c r="Y2878" s="7">
        <f>[1]!Table1[[#This Row],[Gross_Sales]]*[1]!Table1[[#This Row],[Discount]]</f>
        <v>70</v>
      </c>
      <c r="Z2878" s="8">
        <f>[1]!Table1[[#This Row],[Gross_Sales]]*[1]!Table1[[#This Row],[Discount_amount]]</f>
        <v>98000</v>
      </c>
      <c r="AA2878" s="6">
        <f>IFERROR([1]!Table1[[#This Row],[Profit]]/[1]!Table1[[#This Row],[Sales]],0)</f>
        <v>0.14285714285714285</v>
      </c>
      <c r="AB2878" s="3">
        <f>YEAR([1]!Table1[[#This Row],[Order_Date]])</f>
        <v>2025</v>
      </c>
      <c r="AC2878" s="3">
        <f>MONTH([1]!Table1[[#This Row],[Order_Date]])</f>
        <v>6</v>
      </c>
      <c r="AD2878" s="3" t="str">
        <f t="shared" si="132"/>
        <v>Jun</v>
      </c>
      <c r="AE2878" s="3" t="str">
        <f t="shared" si="133"/>
        <v>Q2</v>
      </c>
      <c r="AF2878" s="3" t="str">
        <f t="shared" si="134"/>
        <v>2025-Jun</v>
      </c>
      <c r="AG2878" s="3">
        <f>COUNTIF(C:C,Table1[[#This Row],[Customer_ID]])</f>
        <v>4</v>
      </c>
      <c r="AH2878" s="9" t="e">
        <f>IF([1]!Table1[[#This Row],[Customer_order_count]] &gt;= 10,"FREQUENT",IF([1]!Table1[[#This Row],[Customer_order_count]] &lt;= 10,"REGULAR","OCASSIONAL"))</f>
        <v>#REF!</v>
      </c>
    </row>
    <row r="2879" spans="1:34" x14ac:dyDescent="0.25">
      <c r="A2879" s="10" t="s">
        <v>3734</v>
      </c>
      <c r="B2879" s="11">
        <v>45567</v>
      </c>
      <c r="C2879" s="12" t="s">
        <v>893</v>
      </c>
      <c r="D2879" s="13" t="s">
        <v>22</v>
      </c>
      <c r="E2879" s="13" t="s">
        <v>3</v>
      </c>
      <c r="F2879" s="14">
        <v>22</v>
      </c>
      <c r="G2879" s="12" t="s">
        <v>284</v>
      </c>
      <c r="H2879" s="12" t="s">
        <v>285</v>
      </c>
      <c r="I2879" s="12" t="s">
        <v>89</v>
      </c>
      <c r="J2879" s="12" t="s">
        <v>90</v>
      </c>
      <c r="K2879" s="12" t="s">
        <v>91</v>
      </c>
      <c r="L2879" s="14">
        <v>1</v>
      </c>
      <c r="M2879" s="14">
        <v>35000</v>
      </c>
      <c r="N2879" s="15">
        <v>0.15</v>
      </c>
      <c r="O2879" s="14">
        <v>29750</v>
      </c>
      <c r="P2879" s="14">
        <v>27000</v>
      </c>
      <c r="Q2879" s="5">
        <f>Table1[[#This Row],[Sales]]-Table1[[#This Row],[Cost]]</f>
        <v>2750</v>
      </c>
      <c r="R2879" s="12" t="s">
        <v>77</v>
      </c>
      <c r="S2879" s="12" t="s">
        <v>10</v>
      </c>
      <c r="T2879" s="12" t="s">
        <v>40</v>
      </c>
      <c r="U2879" s="12" t="s">
        <v>12</v>
      </c>
      <c r="V2879" s="6">
        <f>Table1[[#This Row],[Profit]]/Table1[[#This Row],[Sales]]</f>
        <v>9.2436974789915971E-2</v>
      </c>
      <c r="W2879" s="12">
        <f>[1]!Table1[[#This Row],[Sales]]-[1]!Table1[[#This Row],[Cost]]-[1]!Table1[[#This Row],[Profit]]</f>
        <v>0</v>
      </c>
      <c r="X2879" s="12">
        <f>[1]!Table1[[#This Row],[Quantity]]*[1]!Table1[[#This Row],[Unit_Price]]</f>
        <v>35000</v>
      </c>
      <c r="Y2879" s="16">
        <f>[1]!Table1[[#This Row],[Gross_Sales]]*[1]!Table1[[#This Row],[Discount]]</f>
        <v>5250</v>
      </c>
      <c r="Z2879" s="17">
        <f>[1]!Table1[[#This Row],[Gross_Sales]]*[1]!Table1[[#This Row],[Discount_amount]]</f>
        <v>183750000</v>
      </c>
      <c r="AA2879" s="15">
        <f>IFERROR([1]!Table1[[#This Row],[Profit]]/[1]!Table1[[#This Row],[Sales]],0)</f>
        <v>9.2436974789915971E-2</v>
      </c>
      <c r="AB2879" s="12">
        <f>YEAR([1]!Table1[[#This Row],[Order_Date]])</f>
        <v>2024</v>
      </c>
      <c r="AC2879" s="12">
        <f>MONTH([1]!Table1[[#This Row],[Order_Date]])</f>
        <v>10</v>
      </c>
      <c r="AD2879" s="12" t="str">
        <f t="shared" si="132"/>
        <v>Oct</v>
      </c>
      <c r="AE2879" s="12" t="str">
        <f t="shared" si="133"/>
        <v>Q4</v>
      </c>
      <c r="AF2879" s="12" t="str">
        <f t="shared" si="134"/>
        <v>2024-Oct</v>
      </c>
      <c r="AG2879" s="12">
        <f>COUNTIF(C:C,Table1[[#This Row],[Customer_ID]])</f>
        <v>2</v>
      </c>
      <c r="AH2879" s="18" t="e">
        <f>IF([1]!Table1[[#This Row],[Customer_order_count]] &gt;= 10,"FREQUENT",IF([1]!Table1[[#This Row],[Customer_order_count]] &lt;= 10,"REGULAR","OCASSIONAL"))</f>
        <v>#REF!</v>
      </c>
    </row>
    <row r="2880" spans="1:34" x14ac:dyDescent="0.25">
      <c r="A2880" s="1" t="s">
        <v>3735</v>
      </c>
      <c r="B2880" s="2">
        <v>45602</v>
      </c>
      <c r="C2880" s="3" t="s">
        <v>157</v>
      </c>
      <c r="D2880" s="4" t="s">
        <v>158</v>
      </c>
      <c r="E2880" s="4" t="s">
        <v>16</v>
      </c>
      <c r="F2880" s="5">
        <v>29</v>
      </c>
      <c r="G2880" s="3" t="s">
        <v>4</v>
      </c>
      <c r="H2880" s="3" t="s">
        <v>5</v>
      </c>
      <c r="I2880" s="3" t="s">
        <v>264</v>
      </c>
      <c r="J2880" s="3" t="s">
        <v>265</v>
      </c>
      <c r="K2880" s="3" t="s">
        <v>46</v>
      </c>
      <c r="L2880" s="5">
        <v>1</v>
      </c>
      <c r="M2880" s="5">
        <v>800</v>
      </c>
      <c r="N2880" s="6">
        <v>0.1</v>
      </c>
      <c r="O2880" s="5">
        <v>720</v>
      </c>
      <c r="P2880" s="5">
        <v>500</v>
      </c>
      <c r="Q2880" s="5">
        <f>Table1[[#This Row],[Sales]]-Table1[[#This Row],[Cost]]</f>
        <v>220</v>
      </c>
      <c r="R2880" s="3" t="s">
        <v>26</v>
      </c>
      <c r="S2880" s="3" t="s">
        <v>10</v>
      </c>
      <c r="T2880" s="3" t="s">
        <v>40</v>
      </c>
      <c r="U2880" s="3" t="s">
        <v>19</v>
      </c>
      <c r="V2880" s="6">
        <f>Table1[[#This Row],[Profit]]/Table1[[#This Row],[Sales]]</f>
        <v>0.30555555555555558</v>
      </c>
      <c r="W2880" s="3">
        <f>[1]!Table1[[#This Row],[Sales]]-[1]!Table1[[#This Row],[Cost]]-[1]!Table1[[#This Row],[Profit]]</f>
        <v>0</v>
      </c>
      <c r="X2880" s="3">
        <f>[1]!Table1[[#This Row],[Quantity]]*[1]!Table1[[#This Row],[Unit_Price]]</f>
        <v>800</v>
      </c>
      <c r="Y2880" s="7">
        <f>[1]!Table1[[#This Row],[Gross_Sales]]*[1]!Table1[[#This Row],[Discount]]</f>
        <v>80</v>
      </c>
      <c r="Z2880" s="8">
        <f>[1]!Table1[[#This Row],[Gross_Sales]]*[1]!Table1[[#This Row],[Discount_amount]]</f>
        <v>64000</v>
      </c>
      <c r="AA2880" s="6">
        <f>IFERROR([1]!Table1[[#This Row],[Profit]]/[1]!Table1[[#This Row],[Sales]],0)</f>
        <v>0.30555555555555558</v>
      </c>
      <c r="AB2880" s="3">
        <f>YEAR([1]!Table1[[#This Row],[Order_Date]])</f>
        <v>2024</v>
      </c>
      <c r="AC2880" s="3">
        <f>MONTH([1]!Table1[[#This Row],[Order_Date]])</f>
        <v>11</v>
      </c>
      <c r="AD2880" s="3" t="str">
        <f t="shared" si="132"/>
        <v>Nov</v>
      </c>
      <c r="AE2880" s="3" t="str">
        <f t="shared" si="133"/>
        <v>Q4</v>
      </c>
      <c r="AF2880" s="3" t="str">
        <f t="shared" si="134"/>
        <v>2024-Nov</v>
      </c>
      <c r="AG2880" s="3">
        <f>COUNTIF(C:C,Table1[[#This Row],[Customer_ID]])</f>
        <v>4</v>
      </c>
      <c r="AH2880" s="9" t="e">
        <f>IF([1]!Table1[[#This Row],[Customer_order_count]] &gt;= 10,"FREQUENT",IF([1]!Table1[[#This Row],[Customer_order_count]] &lt;= 10,"REGULAR","OCASSIONAL"))</f>
        <v>#REF!</v>
      </c>
    </row>
    <row r="2881" spans="1:34" x14ac:dyDescent="0.25">
      <c r="A2881" s="10" t="s">
        <v>3736</v>
      </c>
      <c r="B2881" s="11">
        <v>45654</v>
      </c>
      <c r="C2881" s="12" t="s">
        <v>650</v>
      </c>
      <c r="D2881" s="13" t="s">
        <v>651</v>
      </c>
      <c r="E2881" s="13" t="s">
        <v>3</v>
      </c>
      <c r="F2881" s="14">
        <v>48</v>
      </c>
      <c r="G2881" s="12" t="s">
        <v>317</v>
      </c>
      <c r="H2881" s="12" t="s">
        <v>5</v>
      </c>
      <c r="I2881" s="12" t="s">
        <v>68</v>
      </c>
      <c r="J2881" s="12" t="s">
        <v>69</v>
      </c>
      <c r="K2881" s="12" t="s">
        <v>39</v>
      </c>
      <c r="L2881" s="14">
        <v>1</v>
      </c>
      <c r="M2881" s="14">
        <v>3500</v>
      </c>
      <c r="N2881" s="15">
        <v>0.2</v>
      </c>
      <c r="O2881" s="14">
        <v>2800</v>
      </c>
      <c r="P2881" s="14">
        <v>2300</v>
      </c>
      <c r="Q2881" s="5">
        <f>Table1[[#This Row],[Sales]]-Table1[[#This Row],[Cost]]</f>
        <v>500</v>
      </c>
      <c r="R2881" s="12" t="s">
        <v>17</v>
      </c>
      <c r="S2881" s="12" t="s">
        <v>10</v>
      </c>
      <c r="T2881" s="12" t="s">
        <v>40</v>
      </c>
      <c r="U2881" s="12" t="s">
        <v>27</v>
      </c>
      <c r="V2881" s="6">
        <f>Table1[[#This Row],[Profit]]/Table1[[#This Row],[Sales]]</f>
        <v>0.17857142857142858</v>
      </c>
      <c r="W2881" s="12">
        <f>[1]!Table1[[#This Row],[Sales]]-[1]!Table1[[#This Row],[Cost]]-[1]!Table1[[#This Row],[Profit]]</f>
        <v>0</v>
      </c>
      <c r="X2881" s="12">
        <f>[1]!Table1[[#This Row],[Quantity]]*[1]!Table1[[#This Row],[Unit_Price]]</f>
        <v>3500</v>
      </c>
      <c r="Y2881" s="16">
        <f>[1]!Table1[[#This Row],[Gross_Sales]]*[1]!Table1[[#This Row],[Discount]]</f>
        <v>700</v>
      </c>
      <c r="Z2881" s="17">
        <f>[1]!Table1[[#This Row],[Gross_Sales]]*[1]!Table1[[#This Row],[Discount_amount]]</f>
        <v>2450000</v>
      </c>
      <c r="AA2881" s="15">
        <f>IFERROR([1]!Table1[[#This Row],[Profit]]/[1]!Table1[[#This Row],[Sales]],0)</f>
        <v>0.17857142857142858</v>
      </c>
      <c r="AB2881" s="12">
        <f>YEAR([1]!Table1[[#This Row],[Order_Date]])</f>
        <v>2024</v>
      </c>
      <c r="AC2881" s="12">
        <f>MONTH([1]!Table1[[#This Row],[Order_Date]])</f>
        <v>12</v>
      </c>
      <c r="AD2881" s="12" t="str">
        <f t="shared" si="132"/>
        <v>Dec</v>
      </c>
      <c r="AE2881" s="12" t="str">
        <f t="shared" si="133"/>
        <v>Q4</v>
      </c>
      <c r="AF2881" s="12" t="str">
        <f t="shared" si="134"/>
        <v>2024-Dec</v>
      </c>
      <c r="AG2881" s="12">
        <f>COUNTIF(C:C,Table1[[#This Row],[Customer_ID]])</f>
        <v>18</v>
      </c>
      <c r="AH2881" s="18" t="e">
        <f>IF([1]!Table1[[#This Row],[Customer_order_count]] &gt;= 10,"FREQUENT",IF([1]!Table1[[#This Row],[Customer_order_count]] &lt;= 10,"REGULAR","OCASSIONAL"))</f>
        <v>#REF!</v>
      </c>
    </row>
    <row r="2882" spans="1:34" x14ac:dyDescent="0.25">
      <c r="A2882" s="1" t="s">
        <v>3737</v>
      </c>
      <c r="B2882" s="2">
        <v>45694</v>
      </c>
      <c r="C2882" s="3" t="s">
        <v>715</v>
      </c>
      <c r="D2882" s="3" t="s">
        <v>448</v>
      </c>
      <c r="E2882" s="3" t="s">
        <v>16</v>
      </c>
      <c r="F2882" s="3">
        <v>38</v>
      </c>
      <c r="G2882" s="3" t="s">
        <v>317</v>
      </c>
      <c r="H2882" s="3" t="s">
        <v>5</v>
      </c>
      <c r="I2882" s="3" t="s">
        <v>44</v>
      </c>
      <c r="J2882" s="3" t="s">
        <v>45</v>
      </c>
      <c r="K2882" s="3" t="s">
        <v>46</v>
      </c>
      <c r="L2882" s="3">
        <v>1</v>
      </c>
      <c r="M2882" s="3">
        <v>2500</v>
      </c>
      <c r="N2882" s="3">
        <v>0.05</v>
      </c>
      <c r="O2882" s="3">
        <v>0</v>
      </c>
      <c r="P2882" s="3">
        <v>1500</v>
      </c>
      <c r="Q2882" s="5">
        <f>Table1[[#This Row],[Sales]]-Table1[[#This Row],[Cost]]</f>
        <v>-1500</v>
      </c>
      <c r="R2882" s="3" t="s">
        <v>26</v>
      </c>
      <c r="S2882" s="3" t="s">
        <v>291</v>
      </c>
      <c r="T2882" s="3" t="s">
        <v>18</v>
      </c>
      <c r="U2882" s="3" t="s">
        <v>27</v>
      </c>
      <c r="V2882" s="3" t="e">
        <f>Table1[[#This Row],[Profit]]/Table1[[#This Row],[Sales]]</f>
        <v>#DIV/0!</v>
      </c>
      <c r="W2882" s="3">
        <f>[1]!Table1[[#This Row],[Sales]]-[1]!Table1[[#This Row],[Cost]]-[1]!Table1[[#This Row],[Profit]]</f>
        <v>-1500</v>
      </c>
      <c r="X2882" s="3">
        <f>[1]!Table1[[#This Row],[Quantity]]*[1]!Table1[[#This Row],[Unit_Price]]</f>
        <v>2500</v>
      </c>
      <c r="Y2882" s="3">
        <f>[1]!Table1[[#This Row],[Gross_Sales]]*[1]!Table1[[#This Row],[Discount]]</f>
        <v>125</v>
      </c>
      <c r="Z2882" s="3">
        <f>[1]!Table1[[#This Row],[Gross_Sales]]*[1]!Table1[[#This Row],[Discount_amount]]</f>
        <v>312500</v>
      </c>
      <c r="AA2882" s="3">
        <f>IFERROR([1]!Table1[[#This Row],[Profit]]/[1]!Table1[[#This Row],[Sales]],0)</f>
        <v>0</v>
      </c>
      <c r="AB2882" s="3">
        <f>YEAR([1]!Table1[[#This Row],[Order_Date]])</f>
        <v>2025</v>
      </c>
      <c r="AC2882" s="3">
        <f>MONTH([1]!Table1[[#This Row],[Order_Date]])</f>
        <v>2</v>
      </c>
      <c r="AD2882" s="3" t="str">
        <f t="shared" ref="AD2882:AD2945" si="135">TEXT(B:B,"mmm")</f>
        <v>Feb</v>
      </c>
      <c r="AE2882" s="3" t="str">
        <f t="shared" ref="AE2882:AE2945" si="136">"Q"&amp;ROUNDUP(MONTH(B2882)/3,0)</f>
        <v>Q1</v>
      </c>
      <c r="AF2882" s="3" t="str">
        <f t="shared" ref="AF2882:AF2945" si="137">TEXT(B:B,"yyyy-mmm")</f>
        <v>2025-Feb</v>
      </c>
      <c r="AG2882" s="3">
        <f>COUNTIF(C:C,Table1[[#This Row],[Customer_ID]])</f>
        <v>21</v>
      </c>
      <c r="AH2882" s="9" t="e">
        <f>IF([1]!Table1[[#This Row],[Customer_order_count]] &gt;= 10,"FREQUENT",IF([1]!Table1[[#This Row],[Customer_order_count]] &lt;= 10,"REGULAR","OCASSIONAL"))</f>
        <v>#REF!</v>
      </c>
    </row>
    <row r="2883" spans="1:34" x14ac:dyDescent="0.25">
      <c r="A2883" s="10" t="s">
        <v>3738</v>
      </c>
      <c r="B2883" s="11">
        <v>45348</v>
      </c>
      <c r="C2883" s="12" t="s">
        <v>303</v>
      </c>
      <c r="D2883" s="13" t="s">
        <v>304</v>
      </c>
      <c r="E2883" s="13" t="s">
        <v>16</v>
      </c>
      <c r="F2883" s="14">
        <v>36</v>
      </c>
      <c r="G2883" s="12" t="s">
        <v>275</v>
      </c>
      <c r="H2883" s="12" t="s">
        <v>276</v>
      </c>
      <c r="I2883" s="12" t="s">
        <v>44</v>
      </c>
      <c r="J2883" s="12" t="s">
        <v>45</v>
      </c>
      <c r="K2883" s="12" t="s">
        <v>46</v>
      </c>
      <c r="L2883" s="14">
        <v>1</v>
      </c>
      <c r="M2883" s="14">
        <v>2500</v>
      </c>
      <c r="N2883" s="15">
        <v>0.1</v>
      </c>
      <c r="O2883" s="14">
        <v>2250</v>
      </c>
      <c r="P2883" s="14">
        <v>1500</v>
      </c>
      <c r="Q2883" s="5">
        <f>Table1[[#This Row],[Sales]]-Table1[[#This Row],[Cost]]</f>
        <v>750</v>
      </c>
      <c r="R2883" s="12" t="s">
        <v>26</v>
      </c>
      <c r="S2883" s="12" t="s">
        <v>10</v>
      </c>
      <c r="T2883" s="12" t="s">
        <v>18</v>
      </c>
      <c r="U2883" s="12" t="s">
        <v>27</v>
      </c>
      <c r="V2883" s="6">
        <f>Table1[[#This Row],[Profit]]/Table1[[#This Row],[Sales]]</f>
        <v>0.33333333333333331</v>
      </c>
      <c r="W2883" s="12">
        <f>[1]!Table1[[#This Row],[Sales]]-[1]!Table1[[#This Row],[Cost]]-[1]!Table1[[#This Row],[Profit]]</f>
        <v>0</v>
      </c>
      <c r="X2883" s="12">
        <f>[1]!Table1[[#This Row],[Quantity]]*[1]!Table1[[#This Row],[Unit_Price]]</f>
        <v>2500</v>
      </c>
      <c r="Y2883" s="16">
        <f>[1]!Table1[[#This Row],[Gross_Sales]]*[1]!Table1[[#This Row],[Discount]]</f>
        <v>250</v>
      </c>
      <c r="Z2883" s="17">
        <f>[1]!Table1[[#This Row],[Gross_Sales]]*[1]!Table1[[#This Row],[Discount_amount]]</f>
        <v>625000</v>
      </c>
      <c r="AA2883" s="15">
        <f>IFERROR([1]!Table1[[#This Row],[Profit]]/[1]!Table1[[#This Row],[Sales]],0)</f>
        <v>0.33333333333333331</v>
      </c>
      <c r="AB2883" s="12">
        <f>YEAR([1]!Table1[[#This Row],[Order_Date]])</f>
        <v>2024</v>
      </c>
      <c r="AC2883" s="12">
        <f>MONTH([1]!Table1[[#This Row],[Order_Date]])</f>
        <v>2</v>
      </c>
      <c r="AD2883" s="12" t="str">
        <f t="shared" si="135"/>
        <v>Feb</v>
      </c>
      <c r="AE2883" s="12" t="str">
        <f t="shared" si="136"/>
        <v>Q1</v>
      </c>
      <c r="AF2883" s="12" t="str">
        <f t="shared" si="137"/>
        <v>2024-Feb</v>
      </c>
      <c r="AG2883" s="12">
        <f>COUNTIF(C:C,Table1[[#This Row],[Customer_ID]])</f>
        <v>23</v>
      </c>
      <c r="AH2883" s="18" t="e">
        <f>IF([1]!Table1[[#This Row],[Customer_order_count]] &gt;= 10,"FREQUENT",IF([1]!Table1[[#This Row],[Customer_order_count]] &lt;= 10,"REGULAR","OCASSIONAL"))</f>
        <v>#REF!</v>
      </c>
    </row>
    <row r="2884" spans="1:34" x14ac:dyDescent="0.25">
      <c r="A2884" s="1" t="s">
        <v>3739</v>
      </c>
      <c r="B2884" s="2">
        <v>45759</v>
      </c>
      <c r="C2884" s="3" t="s">
        <v>1640</v>
      </c>
      <c r="D2884" s="4" t="s">
        <v>731</v>
      </c>
      <c r="E2884" s="4" t="s">
        <v>3</v>
      </c>
      <c r="F2884" s="5">
        <v>41</v>
      </c>
      <c r="G2884" s="3" t="s">
        <v>339</v>
      </c>
      <c r="H2884" s="3" t="s">
        <v>285</v>
      </c>
      <c r="I2884" s="3" t="s">
        <v>37</v>
      </c>
      <c r="J2884" s="3" t="s">
        <v>38</v>
      </c>
      <c r="K2884" s="3" t="s">
        <v>39</v>
      </c>
      <c r="L2884" s="5">
        <v>2</v>
      </c>
      <c r="M2884" s="5">
        <v>900</v>
      </c>
      <c r="N2884" s="6">
        <v>0.1</v>
      </c>
      <c r="O2884" s="5">
        <v>1620</v>
      </c>
      <c r="P2884" s="5">
        <v>1100</v>
      </c>
      <c r="Q2884" s="5">
        <f>Table1[[#This Row],[Sales]]-Table1[[#This Row],[Cost]]</f>
        <v>520</v>
      </c>
      <c r="R2884" s="3" t="s">
        <v>26</v>
      </c>
      <c r="S2884" s="3" t="s">
        <v>10</v>
      </c>
      <c r="T2884" s="3" t="s">
        <v>11</v>
      </c>
      <c r="U2884" s="3" t="s">
        <v>12</v>
      </c>
      <c r="V2884" s="6">
        <f>Table1[[#This Row],[Profit]]/Table1[[#This Row],[Sales]]</f>
        <v>0.32098765432098764</v>
      </c>
      <c r="W2884" s="3">
        <f>[1]!Table1[[#This Row],[Sales]]-[1]!Table1[[#This Row],[Cost]]-[1]!Table1[[#This Row],[Profit]]</f>
        <v>0</v>
      </c>
      <c r="X2884" s="3">
        <f>[1]!Table1[[#This Row],[Quantity]]*[1]!Table1[[#This Row],[Unit_Price]]</f>
        <v>1800</v>
      </c>
      <c r="Y2884" s="7">
        <f>[1]!Table1[[#This Row],[Gross_Sales]]*[1]!Table1[[#This Row],[Discount]]</f>
        <v>180</v>
      </c>
      <c r="Z2884" s="8">
        <f>[1]!Table1[[#This Row],[Gross_Sales]]*[1]!Table1[[#This Row],[Discount_amount]]</f>
        <v>324000</v>
      </c>
      <c r="AA2884" s="6">
        <f>IFERROR([1]!Table1[[#This Row],[Profit]]/[1]!Table1[[#This Row],[Sales]],0)</f>
        <v>0.32098765432098764</v>
      </c>
      <c r="AB2884" s="3">
        <f>YEAR([1]!Table1[[#This Row],[Order_Date]])</f>
        <v>2025</v>
      </c>
      <c r="AC2884" s="3">
        <f>MONTH([1]!Table1[[#This Row],[Order_Date]])</f>
        <v>4</v>
      </c>
      <c r="AD2884" s="3" t="str">
        <f t="shared" si="135"/>
        <v>Apr</v>
      </c>
      <c r="AE2884" s="3" t="str">
        <f t="shared" si="136"/>
        <v>Q2</v>
      </c>
      <c r="AF2884" s="3" t="str">
        <f t="shared" si="137"/>
        <v>2025-Apr</v>
      </c>
      <c r="AG2884" s="3">
        <f>COUNTIF(C:C,Table1[[#This Row],[Customer_ID]])</f>
        <v>10</v>
      </c>
      <c r="AH2884" s="9" t="e">
        <f>IF([1]!Table1[[#This Row],[Customer_order_count]] &gt;= 10,"FREQUENT",IF([1]!Table1[[#This Row],[Customer_order_count]] &lt;= 10,"REGULAR","OCASSIONAL"))</f>
        <v>#REF!</v>
      </c>
    </row>
    <row r="2885" spans="1:34" x14ac:dyDescent="0.25">
      <c r="A2885" s="10" t="s">
        <v>3740</v>
      </c>
      <c r="B2885" s="11">
        <v>45505</v>
      </c>
      <c r="C2885" s="12" t="s">
        <v>2401</v>
      </c>
      <c r="D2885" s="13" t="s">
        <v>357</v>
      </c>
      <c r="E2885" s="13" t="s">
        <v>3</v>
      </c>
      <c r="F2885" s="14">
        <v>25</v>
      </c>
      <c r="G2885" s="12" t="s">
        <v>312</v>
      </c>
      <c r="H2885" s="12" t="s">
        <v>276</v>
      </c>
      <c r="I2885" s="12" t="s">
        <v>6</v>
      </c>
      <c r="J2885" s="12" t="s">
        <v>7</v>
      </c>
      <c r="K2885" s="12" t="s">
        <v>8</v>
      </c>
      <c r="L2885" s="14">
        <v>2</v>
      </c>
      <c r="M2885" s="14">
        <v>7000</v>
      </c>
      <c r="N2885" s="15">
        <v>0</v>
      </c>
      <c r="O2885" s="14">
        <v>14000</v>
      </c>
      <c r="P2885" s="14">
        <v>10400</v>
      </c>
      <c r="Q2885" s="5">
        <f>Table1[[#This Row],[Sales]]-Table1[[#This Row],[Cost]]</f>
        <v>3600</v>
      </c>
      <c r="R2885" s="12" t="s">
        <v>9</v>
      </c>
      <c r="S2885" s="12" t="s">
        <v>10</v>
      </c>
      <c r="T2885" s="12" t="s">
        <v>33</v>
      </c>
      <c r="U2885" s="12" t="s">
        <v>27</v>
      </c>
      <c r="V2885" s="6">
        <f>Table1[[#This Row],[Profit]]/Table1[[#This Row],[Sales]]</f>
        <v>0.25714285714285712</v>
      </c>
      <c r="W2885" s="12">
        <f>[1]!Table1[[#This Row],[Sales]]-[1]!Table1[[#This Row],[Cost]]-[1]!Table1[[#This Row],[Profit]]</f>
        <v>0</v>
      </c>
      <c r="X2885" s="12">
        <f>[1]!Table1[[#This Row],[Quantity]]*[1]!Table1[[#This Row],[Unit_Price]]</f>
        <v>14000</v>
      </c>
      <c r="Y2885" s="16">
        <f>[1]!Table1[[#This Row],[Gross_Sales]]*[1]!Table1[[#This Row],[Discount]]</f>
        <v>0</v>
      </c>
      <c r="Z2885" s="17">
        <f>[1]!Table1[[#This Row],[Gross_Sales]]*[1]!Table1[[#This Row],[Discount_amount]]</f>
        <v>0</v>
      </c>
      <c r="AA2885" s="15">
        <f>IFERROR([1]!Table1[[#This Row],[Profit]]/[1]!Table1[[#This Row],[Sales]],0)</f>
        <v>0.25714285714285712</v>
      </c>
      <c r="AB2885" s="12">
        <f>YEAR([1]!Table1[[#This Row],[Order_Date]])</f>
        <v>2024</v>
      </c>
      <c r="AC2885" s="12">
        <f>MONTH([1]!Table1[[#This Row],[Order_Date]])</f>
        <v>8</v>
      </c>
      <c r="AD2885" s="12" t="str">
        <f t="shared" si="135"/>
        <v>Aug</v>
      </c>
      <c r="AE2885" s="12" t="str">
        <f t="shared" si="136"/>
        <v>Q3</v>
      </c>
      <c r="AF2885" s="12" t="str">
        <f t="shared" si="137"/>
        <v>2024-Aug</v>
      </c>
      <c r="AG2885" s="12">
        <f>COUNTIF(C:C,Table1[[#This Row],[Customer_ID]])</f>
        <v>3</v>
      </c>
      <c r="AH2885" s="18" t="e">
        <f>IF([1]!Table1[[#This Row],[Customer_order_count]] &gt;= 10,"FREQUENT",IF([1]!Table1[[#This Row],[Customer_order_count]] &lt;= 10,"REGULAR","OCASSIONAL"))</f>
        <v>#REF!</v>
      </c>
    </row>
    <row r="2886" spans="1:34" x14ac:dyDescent="0.25">
      <c r="A2886" s="1" t="s">
        <v>3741</v>
      </c>
      <c r="B2886" s="2">
        <v>45674</v>
      </c>
      <c r="C2886" s="3" t="s">
        <v>631</v>
      </c>
      <c r="D2886" s="4" t="s">
        <v>352</v>
      </c>
      <c r="E2886" s="4" t="s">
        <v>3</v>
      </c>
      <c r="F2886" s="5">
        <v>45</v>
      </c>
      <c r="G2886" s="3" t="s">
        <v>339</v>
      </c>
      <c r="H2886" s="3" t="s">
        <v>285</v>
      </c>
      <c r="I2886" s="3" t="s">
        <v>23</v>
      </c>
      <c r="J2886" s="3" t="s">
        <v>24</v>
      </c>
      <c r="K2886" s="3" t="s">
        <v>25</v>
      </c>
      <c r="L2886" s="5">
        <v>2</v>
      </c>
      <c r="M2886" s="5">
        <v>55000</v>
      </c>
      <c r="N2886" s="6">
        <v>0</v>
      </c>
      <c r="O2886" s="5">
        <v>110000</v>
      </c>
      <c r="P2886" s="5">
        <v>80000</v>
      </c>
      <c r="Q2886" s="5">
        <f>Table1[[#This Row],[Sales]]-Table1[[#This Row],[Cost]]</f>
        <v>30000</v>
      </c>
      <c r="R2886" s="3" t="s">
        <v>26</v>
      </c>
      <c r="S2886" s="3" t="s">
        <v>10</v>
      </c>
      <c r="T2886" s="3" t="s">
        <v>18</v>
      </c>
      <c r="U2886" s="3" t="s">
        <v>27</v>
      </c>
      <c r="V2886" s="6">
        <f>Table1[[#This Row],[Profit]]/Table1[[#This Row],[Sales]]</f>
        <v>0.27272727272727271</v>
      </c>
      <c r="W2886" s="3">
        <f>[1]!Table1[[#This Row],[Sales]]-[1]!Table1[[#This Row],[Cost]]-[1]!Table1[[#This Row],[Profit]]</f>
        <v>0</v>
      </c>
      <c r="X2886" s="3">
        <f>[1]!Table1[[#This Row],[Quantity]]*[1]!Table1[[#This Row],[Unit_Price]]</f>
        <v>110000</v>
      </c>
      <c r="Y2886" s="7">
        <f>[1]!Table1[[#This Row],[Gross_Sales]]*[1]!Table1[[#This Row],[Discount]]</f>
        <v>0</v>
      </c>
      <c r="Z2886" s="8">
        <f>[1]!Table1[[#This Row],[Gross_Sales]]*[1]!Table1[[#This Row],[Discount_amount]]</f>
        <v>0</v>
      </c>
      <c r="AA2886" s="6">
        <f>IFERROR([1]!Table1[[#This Row],[Profit]]/[1]!Table1[[#This Row],[Sales]],0)</f>
        <v>0.27272727272727271</v>
      </c>
      <c r="AB2886" s="3">
        <f>YEAR([1]!Table1[[#This Row],[Order_Date]])</f>
        <v>2025</v>
      </c>
      <c r="AC2886" s="3">
        <f>MONTH([1]!Table1[[#This Row],[Order_Date]])</f>
        <v>1</v>
      </c>
      <c r="AD2886" s="3" t="str">
        <f t="shared" si="135"/>
        <v>Jan</v>
      </c>
      <c r="AE2886" s="3" t="str">
        <f t="shared" si="136"/>
        <v>Q1</v>
      </c>
      <c r="AF2886" s="3" t="str">
        <f t="shared" si="137"/>
        <v>2025-Jan</v>
      </c>
      <c r="AG2886" s="3">
        <f>COUNTIF(C:C,Table1[[#This Row],[Customer_ID]])</f>
        <v>5</v>
      </c>
      <c r="AH2886" s="9" t="e">
        <f>IF([1]!Table1[[#This Row],[Customer_order_count]] &gt;= 10,"FREQUENT",IF([1]!Table1[[#This Row],[Customer_order_count]] &lt;= 10,"REGULAR","OCASSIONAL"))</f>
        <v>#REF!</v>
      </c>
    </row>
    <row r="2887" spans="1:34" x14ac:dyDescent="0.25">
      <c r="A2887" s="10" t="s">
        <v>3742</v>
      </c>
      <c r="B2887" s="11">
        <v>45625</v>
      </c>
      <c r="C2887" s="12" t="s">
        <v>3743</v>
      </c>
      <c r="D2887" s="13" t="s">
        <v>320</v>
      </c>
      <c r="E2887" s="13" t="s">
        <v>16</v>
      </c>
      <c r="F2887" s="14">
        <v>41</v>
      </c>
      <c r="G2887" s="12" t="s">
        <v>263</v>
      </c>
      <c r="H2887" s="12" t="s">
        <v>5</v>
      </c>
      <c r="I2887" s="12" t="s">
        <v>127</v>
      </c>
      <c r="J2887" s="12" t="s">
        <v>128</v>
      </c>
      <c r="K2887" s="12" t="s">
        <v>58</v>
      </c>
      <c r="L2887" s="14">
        <v>3</v>
      </c>
      <c r="M2887" s="14">
        <v>3000</v>
      </c>
      <c r="N2887" s="15">
        <v>0.1</v>
      </c>
      <c r="O2887" s="14">
        <v>8100</v>
      </c>
      <c r="P2887" s="14">
        <v>6300</v>
      </c>
      <c r="Q2887" s="5">
        <f>Table1[[#This Row],[Sales]]-Table1[[#This Row],[Cost]]</f>
        <v>1800</v>
      </c>
      <c r="R2887" s="12" t="s">
        <v>17</v>
      </c>
      <c r="S2887" s="12" t="s">
        <v>10</v>
      </c>
      <c r="T2887" s="12" t="s">
        <v>40</v>
      </c>
      <c r="U2887" s="12" t="s">
        <v>19</v>
      </c>
      <c r="V2887" s="6">
        <f>Table1[[#This Row],[Profit]]/Table1[[#This Row],[Sales]]</f>
        <v>0.22222222222222221</v>
      </c>
      <c r="W2887" s="12">
        <f>[1]!Table1[[#This Row],[Sales]]-[1]!Table1[[#This Row],[Cost]]-[1]!Table1[[#This Row],[Profit]]</f>
        <v>0</v>
      </c>
      <c r="X2887" s="12">
        <f>[1]!Table1[[#This Row],[Quantity]]*[1]!Table1[[#This Row],[Unit_Price]]</f>
        <v>9000</v>
      </c>
      <c r="Y2887" s="16">
        <f>[1]!Table1[[#This Row],[Gross_Sales]]*[1]!Table1[[#This Row],[Discount]]</f>
        <v>900</v>
      </c>
      <c r="Z2887" s="17">
        <f>[1]!Table1[[#This Row],[Gross_Sales]]*[1]!Table1[[#This Row],[Discount_amount]]</f>
        <v>8100000</v>
      </c>
      <c r="AA2887" s="15">
        <f>IFERROR([1]!Table1[[#This Row],[Profit]]/[1]!Table1[[#This Row],[Sales]],0)</f>
        <v>0.22222222222222221</v>
      </c>
      <c r="AB2887" s="12">
        <f>YEAR([1]!Table1[[#This Row],[Order_Date]])</f>
        <v>2024</v>
      </c>
      <c r="AC2887" s="12">
        <f>MONTH([1]!Table1[[#This Row],[Order_Date]])</f>
        <v>11</v>
      </c>
      <c r="AD2887" s="12" t="str">
        <f t="shared" si="135"/>
        <v>Nov</v>
      </c>
      <c r="AE2887" s="12" t="str">
        <f t="shared" si="136"/>
        <v>Q4</v>
      </c>
      <c r="AF2887" s="12" t="str">
        <f t="shared" si="137"/>
        <v>2024-Nov</v>
      </c>
      <c r="AG2887" s="12">
        <f>COUNTIF(C:C,Table1[[#This Row],[Customer_ID]])</f>
        <v>1</v>
      </c>
      <c r="AH2887" s="18" t="e">
        <f>IF([1]!Table1[[#This Row],[Customer_order_count]] &gt;= 10,"FREQUENT",IF([1]!Table1[[#This Row],[Customer_order_count]] &lt;= 10,"REGULAR","OCASSIONAL"))</f>
        <v>#REF!</v>
      </c>
    </row>
    <row r="2888" spans="1:34" x14ac:dyDescent="0.25">
      <c r="A2888" s="1" t="s">
        <v>3744</v>
      </c>
      <c r="B2888" s="2">
        <v>45512</v>
      </c>
      <c r="C2888" s="3" t="s">
        <v>1340</v>
      </c>
      <c r="D2888" s="4" t="s">
        <v>326</v>
      </c>
      <c r="E2888" s="4" t="s">
        <v>16</v>
      </c>
      <c r="F2888" s="5">
        <v>49</v>
      </c>
      <c r="G2888" s="3" t="s">
        <v>284</v>
      </c>
      <c r="H2888" s="3" t="s">
        <v>285</v>
      </c>
      <c r="I2888" s="3" t="s">
        <v>56</v>
      </c>
      <c r="J2888" s="3" t="s">
        <v>57</v>
      </c>
      <c r="K2888" s="3" t="s">
        <v>58</v>
      </c>
      <c r="L2888" s="5">
        <v>2</v>
      </c>
      <c r="M2888" s="5">
        <v>1200</v>
      </c>
      <c r="N2888" s="6">
        <v>0.1</v>
      </c>
      <c r="O2888" s="5">
        <v>2160</v>
      </c>
      <c r="P2888" s="5">
        <v>1600</v>
      </c>
      <c r="Q2888" s="5">
        <f>Table1[[#This Row],[Sales]]-Table1[[#This Row],[Cost]]</f>
        <v>560</v>
      </c>
      <c r="R2888" s="3" t="s">
        <v>17</v>
      </c>
      <c r="S2888" s="3" t="s">
        <v>10</v>
      </c>
      <c r="T2888" s="3" t="s">
        <v>33</v>
      </c>
      <c r="U2888" s="3" t="s">
        <v>12</v>
      </c>
      <c r="V2888" s="6">
        <f>Table1[[#This Row],[Profit]]/Table1[[#This Row],[Sales]]</f>
        <v>0.25925925925925924</v>
      </c>
      <c r="W2888" s="3">
        <f>[1]!Table1[[#This Row],[Sales]]-[1]!Table1[[#This Row],[Cost]]-[1]!Table1[[#This Row],[Profit]]</f>
        <v>0</v>
      </c>
      <c r="X2888" s="3">
        <f>[1]!Table1[[#This Row],[Quantity]]*[1]!Table1[[#This Row],[Unit_Price]]</f>
        <v>2400</v>
      </c>
      <c r="Y2888" s="7">
        <f>[1]!Table1[[#This Row],[Gross_Sales]]*[1]!Table1[[#This Row],[Discount]]</f>
        <v>240</v>
      </c>
      <c r="Z2888" s="8">
        <f>[1]!Table1[[#This Row],[Gross_Sales]]*[1]!Table1[[#This Row],[Discount_amount]]</f>
        <v>576000</v>
      </c>
      <c r="AA2888" s="6">
        <f>IFERROR([1]!Table1[[#This Row],[Profit]]/[1]!Table1[[#This Row],[Sales]],0)</f>
        <v>0.25925925925925924</v>
      </c>
      <c r="AB2888" s="3">
        <f>YEAR([1]!Table1[[#This Row],[Order_Date]])</f>
        <v>2024</v>
      </c>
      <c r="AC2888" s="3">
        <f>MONTH([1]!Table1[[#This Row],[Order_Date]])</f>
        <v>8</v>
      </c>
      <c r="AD2888" s="3" t="str">
        <f t="shared" si="135"/>
        <v>Aug</v>
      </c>
      <c r="AE2888" s="3" t="str">
        <f t="shared" si="136"/>
        <v>Q3</v>
      </c>
      <c r="AF2888" s="3" t="str">
        <f t="shared" si="137"/>
        <v>2024-Aug</v>
      </c>
      <c r="AG2888" s="3">
        <f>COUNTIF(C:C,Table1[[#This Row],[Customer_ID]])</f>
        <v>5</v>
      </c>
      <c r="AH2888" s="9" t="e">
        <f>IF([1]!Table1[[#This Row],[Customer_order_count]] &gt;= 10,"FREQUENT",IF([1]!Table1[[#This Row],[Customer_order_count]] &lt;= 10,"REGULAR","OCASSIONAL"))</f>
        <v>#REF!</v>
      </c>
    </row>
    <row r="2889" spans="1:34" x14ac:dyDescent="0.25">
      <c r="A2889" s="10" t="s">
        <v>3745</v>
      </c>
      <c r="B2889" s="11">
        <v>45401</v>
      </c>
      <c r="C2889" s="12" t="s">
        <v>1085</v>
      </c>
      <c r="D2889" s="13" t="s">
        <v>1086</v>
      </c>
      <c r="E2889" s="13" t="s">
        <v>16</v>
      </c>
      <c r="F2889" s="14">
        <v>52</v>
      </c>
      <c r="G2889" s="12" t="s">
        <v>317</v>
      </c>
      <c r="H2889" s="12" t="s">
        <v>5</v>
      </c>
      <c r="I2889" s="12" t="s">
        <v>65</v>
      </c>
      <c r="J2889" s="12" t="s">
        <v>66</v>
      </c>
      <c r="K2889" s="12" t="s">
        <v>25</v>
      </c>
      <c r="L2889" s="14">
        <v>1</v>
      </c>
      <c r="M2889" s="14">
        <v>2500</v>
      </c>
      <c r="N2889" s="15">
        <v>0.2</v>
      </c>
      <c r="O2889" s="14">
        <v>2000</v>
      </c>
      <c r="P2889" s="14">
        <v>1600</v>
      </c>
      <c r="Q2889" s="5">
        <f>Table1[[#This Row],[Sales]]-Table1[[#This Row],[Cost]]</f>
        <v>400</v>
      </c>
      <c r="R2889" s="12" t="s">
        <v>26</v>
      </c>
      <c r="S2889" s="12" t="s">
        <v>10</v>
      </c>
      <c r="T2889" s="12" t="s">
        <v>11</v>
      </c>
      <c r="U2889" s="12" t="s">
        <v>19</v>
      </c>
      <c r="V2889" s="6">
        <f>Table1[[#This Row],[Profit]]/Table1[[#This Row],[Sales]]</f>
        <v>0.2</v>
      </c>
      <c r="W2889" s="12">
        <f>[1]!Table1[[#This Row],[Sales]]-[1]!Table1[[#This Row],[Cost]]-[1]!Table1[[#This Row],[Profit]]</f>
        <v>0</v>
      </c>
      <c r="X2889" s="12">
        <f>[1]!Table1[[#This Row],[Quantity]]*[1]!Table1[[#This Row],[Unit_Price]]</f>
        <v>2500</v>
      </c>
      <c r="Y2889" s="16">
        <f>[1]!Table1[[#This Row],[Gross_Sales]]*[1]!Table1[[#This Row],[Discount]]</f>
        <v>500</v>
      </c>
      <c r="Z2889" s="17">
        <f>[1]!Table1[[#This Row],[Gross_Sales]]*[1]!Table1[[#This Row],[Discount_amount]]</f>
        <v>1250000</v>
      </c>
      <c r="AA2889" s="15">
        <f>IFERROR([1]!Table1[[#This Row],[Profit]]/[1]!Table1[[#This Row],[Sales]],0)</f>
        <v>0.2</v>
      </c>
      <c r="AB2889" s="12">
        <f>YEAR([1]!Table1[[#This Row],[Order_Date]])</f>
        <v>2024</v>
      </c>
      <c r="AC2889" s="12">
        <f>MONTH([1]!Table1[[#This Row],[Order_Date]])</f>
        <v>4</v>
      </c>
      <c r="AD2889" s="12" t="str">
        <f t="shared" si="135"/>
        <v>Apr</v>
      </c>
      <c r="AE2889" s="12" t="str">
        <f t="shared" si="136"/>
        <v>Q2</v>
      </c>
      <c r="AF2889" s="12" t="str">
        <f t="shared" si="137"/>
        <v>2024-Apr</v>
      </c>
      <c r="AG2889" s="12">
        <f>COUNTIF(C:C,Table1[[#This Row],[Customer_ID]])</f>
        <v>5</v>
      </c>
      <c r="AH2889" s="18" t="e">
        <f>IF([1]!Table1[[#This Row],[Customer_order_count]] &gt;= 10,"FREQUENT",IF([1]!Table1[[#This Row],[Customer_order_count]] &lt;= 10,"REGULAR","OCASSIONAL"))</f>
        <v>#REF!</v>
      </c>
    </row>
    <row r="2890" spans="1:34" x14ac:dyDescent="0.25">
      <c r="A2890" s="1" t="s">
        <v>3746</v>
      </c>
      <c r="B2890" s="2">
        <v>45783</v>
      </c>
      <c r="C2890" s="3" t="s">
        <v>713</v>
      </c>
      <c r="D2890" s="3" t="s">
        <v>474</v>
      </c>
      <c r="E2890" s="3" t="s">
        <v>16</v>
      </c>
      <c r="F2890" s="3">
        <v>52</v>
      </c>
      <c r="G2890" s="3" t="s">
        <v>339</v>
      </c>
      <c r="H2890" s="3" t="s">
        <v>285</v>
      </c>
      <c r="I2890" s="3" t="s">
        <v>81</v>
      </c>
      <c r="J2890" s="3" t="s">
        <v>82</v>
      </c>
      <c r="K2890" s="3" t="s">
        <v>58</v>
      </c>
      <c r="L2890" s="3">
        <v>1</v>
      </c>
      <c r="M2890" s="3">
        <v>3500</v>
      </c>
      <c r="N2890" s="3">
        <v>0.1</v>
      </c>
      <c r="O2890" s="3">
        <v>3150</v>
      </c>
      <c r="P2890" s="3">
        <v>2500</v>
      </c>
      <c r="Q2890" s="5">
        <f>Table1[[#This Row],[Sales]]-Table1[[#This Row],[Cost]]</f>
        <v>650</v>
      </c>
      <c r="R2890" s="3" t="s">
        <v>17</v>
      </c>
      <c r="S2890" s="3" t="s">
        <v>287</v>
      </c>
      <c r="T2890" s="3" t="s">
        <v>11</v>
      </c>
      <c r="U2890" s="3" t="s">
        <v>12</v>
      </c>
      <c r="V2890" s="6">
        <f>Table1[[#This Row],[Profit]]/Table1[[#This Row],[Sales]]</f>
        <v>0.20634920634920634</v>
      </c>
      <c r="W2890" s="3">
        <f>[1]!Table1[[#This Row],[Sales]]-[1]!Table1[[#This Row],[Cost]]-[1]!Table1[[#This Row],[Profit]]</f>
        <v>-5000</v>
      </c>
      <c r="X2890" s="3">
        <f>[1]!Table1[[#This Row],[Quantity]]*[1]!Table1[[#This Row],[Unit_Price]]</f>
        <v>3500</v>
      </c>
      <c r="Y2890" s="3">
        <f>[1]!Table1[[#This Row],[Gross_Sales]]*[1]!Table1[[#This Row],[Discount]]</f>
        <v>350</v>
      </c>
      <c r="Z2890" s="3">
        <f>[1]!Table1[[#This Row],[Gross_Sales]]*[1]!Table1[[#This Row],[Discount_amount]]</f>
        <v>1225000</v>
      </c>
      <c r="AA2890" s="3">
        <f>IFERROR([1]!Table1[[#This Row],[Profit]]/[1]!Table1[[#This Row],[Sales]],0)</f>
        <v>0.20634920634920634</v>
      </c>
      <c r="AB2890" s="3">
        <f>YEAR([1]!Table1[[#This Row],[Order_Date]])</f>
        <v>2025</v>
      </c>
      <c r="AC2890" s="3">
        <f>MONTH([1]!Table1[[#This Row],[Order_Date]])</f>
        <v>5</v>
      </c>
      <c r="AD2890" s="3" t="str">
        <f t="shared" si="135"/>
        <v>May</v>
      </c>
      <c r="AE2890" s="3" t="str">
        <f t="shared" si="136"/>
        <v>Q2</v>
      </c>
      <c r="AF2890" s="3" t="str">
        <f t="shared" si="137"/>
        <v>2025-May</v>
      </c>
      <c r="AG2890" s="3">
        <f>COUNTIF(C:C,Table1[[#This Row],[Customer_ID]])</f>
        <v>6</v>
      </c>
      <c r="AH2890" s="9" t="e">
        <f>IF([1]!Table1[[#This Row],[Customer_order_count]] &gt;= 10,"FREQUENT",IF([1]!Table1[[#This Row],[Customer_order_count]] &lt;= 10,"REGULAR","OCASSIONAL"))</f>
        <v>#REF!</v>
      </c>
    </row>
    <row r="2891" spans="1:34" x14ac:dyDescent="0.25">
      <c r="A2891" s="10" t="s">
        <v>3747</v>
      </c>
      <c r="B2891" s="11">
        <v>45339</v>
      </c>
      <c r="C2891" s="12" t="s">
        <v>2161</v>
      </c>
      <c r="D2891" s="12" t="s">
        <v>304</v>
      </c>
      <c r="E2891" s="12" t="s">
        <v>16</v>
      </c>
      <c r="F2891" s="12">
        <v>40</v>
      </c>
      <c r="G2891" s="12" t="s">
        <v>295</v>
      </c>
      <c r="H2891" s="12" t="s">
        <v>270</v>
      </c>
      <c r="I2891" s="12" t="s">
        <v>6</v>
      </c>
      <c r="J2891" s="12" t="s">
        <v>7</v>
      </c>
      <c r="K2891" s="12" t="s">
        <v>8</v>
      </c>
      <c r="L2891" s="12">
        <v>1</v>
      </c>
      <c r="M2891" s="12">
        <v>7000</v>
      </c>
      <c r="N2891" s="12">
        <v>0.05</v>
      </c>
      <c r="O2891" s="12">
        <v>6650</v>
      </c>
      <c r="P2891" s="12">
        <v>5200</v>
      </c>
      <c r="Q2891" s="5">
        <f>Table1[[#This Row],[Sales]]-Table1[[#This Row],[Cost]]</f>
        <v>1450</v>
      </c>
      <c r="R2891" s="12" t="s">
        <v>26</v>
      </c>
      <c r="S2891" s="12" t="s">
        <v>287</v>
      </c>
      <c r="T2891" s="12" t="s">
        <v>18</v>
      </c>
      <c r="U2891" s="12" t="s">
        <v>19</v>
      </c>
      <c r="V2891" s="6">
        <f>Table1[[#This Row],[Profit]]/Table1[[#This Row],[Sales]]</f>
        <v>0.21804511278195488</v>
      </c>
      <c r="W2891" s="12">
        <f>[1]!Table1[[#This Row],[Sales]]-[1]!Table1[[#This Row],[Cost]]-[1]!Table1[[#This Row],[Profit]]</f>
        <v>-10400</v>
      </c>
      <c r="X2891" s="12">
        <f>[1]!Table1[[#This Row],[Quantity]]*[1]!Table1[[#This Row],[Unit_Price]]</f>
        <v>7000</v>
      </c>
      <c r="Y2891" s="12">
        <f>[1]!Table1[[#This Row],[Gross_Sales]]*[1]!Table1[[#This Row],[Discount]]</f>
        <v>350</v>
      </c>
      <c r="Z2891" s="12">
        <f>[1]!Table1[[#This Row],[Gross_Sales]]*[1]!Table1[[#This Row],[Discount_amount]]</f>
        <v>2450000</v>
      </c>
      <c r="AA2891" s="12">
        <f>IFERROR([1]!Table1[[#This Row],[Profit]]/[1]!Table1[[#This Row],[Sales]],0)</f>
        <v>0.21804511278195488</v>
      </c>
      <c r="AB2891" s="12">
        <f>YEAR([1]!Table1[[#This Row],[Order_Date]])</f>
        <v>2024</v>
      </c>
      <c r="AC2891" s="12">
        <f>MONTH([1]!Table1[[#This Row],[Order_Date]])</f>
        <v>2</v>
      </c>
      <c r="AD2891" s="12" t="str">
        <f t="shared" si="135"/>
        <v>Feb</v>
      </c>
      <c r="AE2891" s="12" t="str">
        <f t="shared" si="136"/>
        <v>Q1</v>
      </c>
      <c r="AF2891" s="12" t="str">
        <f t="shared" si="137"/>
        <v>2024-Feb</v>
      </c>
      <c r="AG2891" s="12">
        <f>COUNTIF(C:C,Table1[[#This Row],[Customer_ID]])</f>
        <v>3</v>
      </c>
      <c r="AH2891" s="18" t="e">
        <f>IF([1]!Table1[[#This Row],[Customer_order_count]] &gt;= 10,"FREQUENT",IF([1]!Table1[[#This Row],[Customer_order_count]] &lt;= 10,"REGULAR","OCASSIONAL"))</f>
        <v>#REF!</v>
      </c>
    </row>
    <row r="2892" spans="1:34" x14ac:dyDescent="0.25">
      <c r="A2892" s="1" t="s">
        <v>3748</v>
      </c>
      <c r="B2892" s="2">
        <v>46015</v>
      </c>
      <c r="C2892" s="3" t="s">
        <v>737</v>
      </c>
      <c r="D2892" s="3" t="s">
        <v>438</v>
      </c>
      <c r="E2892" s="3" t="s">
        <v>3</v>
      </c>
      <c r="F2892" s="3">
        <v>23</v>
      </c>
      <c r="G2892" s="3" t="s">
        <v>263</v>
      </c>
      <c r="H2892" s="3" t="s">
        <v>5</v>
      </c>
      <c r="I2892" s="3" t="s">
        <v>143</v>
      </c>
      <c r="J2892" s="3" t="s">
        <v>144</v>
      </c>
      <c r="K2892" s="3" t="s">
        <v>76</v>
      </c>
      <c r="L2892" s="3">
        <v>5</v>
      </c>
      <c r="M2892" s="3">
        <v>700</v>
      </c>
      <c r="N2892" s="3">
        <v>0.05</v>
      </c>
      <c r="O2892" s="3">
        <v>3325</v>
      </c>
      <c r="P2892" s="3">
        <v>2850</v>
      </c>
      <c r="Q2892" s="5">
        <f>Table1[[#This Row],[Sales]]-Table1[[#This Row],[Cost]]</f>
        <v>475</v>
      </c>
      <c r="R2892" s="3" t="s">
        <v>26</v>
      </c>
      <c r="S2892" s="3" t="s">
        <v>287</v>
      </c>
      <c r="T2892" s="3" t="s">
        <v>40</v>
      </c>
      <c r="U2892" s="3" t="s">
        <v>27</v>
      </c>
      <c r="V2892" s="6">
        <f>Table1[[#This Row],[Profit]]/Table1[[#This Row],[Sales]]</f>
        <v>0.14285714285714285</v>
      </c>
      <c r="W2892" s="3">
        <f>[1]!Table1[[#This Row],[Sales]]-[1]!Table1[[#This Row],[Cost]]-[1]!Table1[[#This Row],[Profit]]</f>
        <v>-5700</v>
      </c>
      <c r="X2892" s="3">
        <f>[1]!Table1[[#This Row],[Quantity]]*[1]!Table1[[#This Row],[Unit_Price]]</f>
        <v>3500</v>
      </c>
      <c r="Y2892" s="3">
        <f>[1]!Table1[[#This Row],[Gross_Sales]]*[1]!Table1[[#This Row],[Discount]]</f>
        <v>175</v>
      </c>
      <c r="Z2892" s="3">
        <f>[1]!Table1[[#This Row],[Gross_Sales]]*[1]!Table1[[#This Row],[Discount_amount]]</f>
        <v>612500</v>
      </c>
      <c r="AA2892" s="3">
        <f>IFERROR([1]!Table1[[#This Row],[Profit]]/[1]!Table1[[#This Row],[Sales]],0)</f>
        <v>0.14285714285714285</v>
      </c>
      <c r="AB2892" s="3">
        <f>YEAR([1]!Table1[[#This Row],[Order_Date]])</f>
        <v>2025</v>
      </c>
      <c r="AC2892" s="3">
        <f>MONTH([1]!Table1[[#This Row],[Order_Date]])</f>
        <v>12</v>
      </c>
      <c r="AD2892" s="3" t="str">
        <f t="shared" si="135"/>
        <v>Dec</v>
      </c>
      <c r="AE2892" s="3" t="str">
        <f t="shared" si="136"/>
        <v>Q4</v>
      </c>
      <c r="AF2892" s="3" t="str">
        <f t="shared" si="137"/>
        <v>2025-Dec</v>
      </c>
      <c r="AG2892" s="3">
        <f>COUNTIF(C:C,Table1[[#This Row],[Customer_ID]])</f>
        <v>12</v>
      </c>
      <c r="AH2892" s="9" t="e">
        <f>IF([1]!Table1[[#This Row],[Customer_order_count]] &gt;= 10,"FREQUENT",IF([1]!Table1[[#This Row],[Customer_order_count]] &lt;= 10,"REGULAR","OCASSIONAL"))</f>
        <v>#REF!</v>
      </c>
    </row>
    <row r="2893" spans="1:34" x14ac:dyDescent="0.25">
      <c r="A2893" s="10" t="s">
        <v>3749</v>
      </c>
      <c r="B2893" s="11">
        <v>45892</v>
      </c>
      <c r="C2893" s="12" t="s">
        <v>1080</v>
      </c>
      <c r="D2893" s="13" t="s">
        <v>369</v>
      </c>
      <c r="E2893" s="13" t="s">
        <v>16</v>
      </c>
      <c r="F2893" s="14">
        <v>32</v>
      </c>
      <c r="G2893" s="12" t="s">
        <v>290</v>
      </c>
      <c r="H2893" s="12" t="s">
        <v>276</v>
      </c>
      <c r="I2893" s="12" t="s">
        <v>95</v>
      </c>
      <c r="J2893" s="12" t="s">
        <v>96</v>
      </c>
      <c r="K2893" s="12" t="s">
        <v>46</v>
      </c>
      <c r="L2893" s="14">
        <v>3</v>
      </c>
      <c r="M2893" s="14">
        <v>600</v>
      </c>
      <c r="N2893" s="15">
        <v>0</v>
      </c>
      <c r="O2893" s="14">
        <v>1800</v>
      </c>
      <c r="P2893" s="14">
        <v>1140</v>
      </c>
      <c r="Q2893" s="5">
        <f>Table1[[#This Row],[Sales]]-Table1[[#This Row],[Cost]]</f>
        <v>660</v>
      </c>
      <c r="R2893" s="12" t="s">
        <v>26</v>
      </c>
      <c r="S2893" s="12" t="s">
        <v>10</v>
      </c>
      <c r="T2893" s="12" t="s">
        <v>33</v>
      </c>
      <c r="U2893" s="12" t="s">
        <v>27</v>
      </c>
      <c r="V2893" s="6">
        <f>Table1[[#This Row],[Profit]]/Table1[[#This Row],[Sales]]</f>
        <v>0.36666666666666664</v>
      </c>
      <c r="W2893" s="12">
        <f>[1]!Table1[[#This Row],[Sales]]-[1]!Table1[[#This Row],[Cost]]-[1]!Table1[[#This Row],[Profit]]</f>
        <v>0</v>
      </c>
      <c r="X2893" s="12">
        <f>[1]!Table1[[#This Row],[Quantity]]*[1]!Table1[[#This Row],[Unit_Price]]</f>
        <v>1800</v>
      </c>
      <c r="Y2893" s="16">
        <f>[1]!Table1[[#This Row],[Gross_Sales]]*[1]!Table1[[#This Row],[Discount]]</f>
        <v>0</v>
      </c>
      <c r="Z2893" s="17">
        <f>[1]!Table1[[#This Row],[Gross_Sales]]*[1]!Table1[[#This Row],[Discount_amount]]</f>
        <v>0</v>
      </c>
      <c r="AA2893" s="15">
        <f>IFERROR([1]!Table1[[#This Row],[Profit]]/[1]!Table1[[#This Row],[Sales]],0)</f>
        <v>0.36666666666666664</v>
      </c>
      <c r="AB2893" s="12">
        <f>YEAR([1]!Table1[[#This Row],[Order_Date]])</f>
        <v>2025</v>
      </c>
      <c r="AC2893" s="12">
        <f>MONTH([1]!Table1[[#This Row],[Order_Date]])</f>
        <v>8</v>
      </c>
      <c r="AD2893" s="12" t="str">
        <f t="shared" si="135"/>
        <v>Aug</v>
      </c>
      <c r="AE2893" s="12" t="str">
        <f t="shared" si="136"/>
        <v>Q3</v>
      </c>
      <c r="AF2893" s="12" t="str">
        <f t="shared" si="137"/>
        <v>2025-Aug</v>
      </c>
      <c r="AG2893" s="12">
        <f>COUNTIF(C:C,Table1[[#This Row],[Customer_ID]])</f>
        <v>16</v>
      </c>
      <c r="AH2893" s="18" t="e">
        <f>IF([1]!Table1[[#This Row],[Customer_order_count]] &gt;= 10,"FREQUENT",IF([1]!Table1[[#This Row],[Customer_order_count]] &lt;= 10,"REGULAR","OCASSIONAL"))</f>
        <v>#REF!</v>
      </c>
    </row>
    <row r="2894" spans="1:34" x14ac:dyDescent="0.25">
      <c r="A2894" s="1" t="s">
        <v>3750</v>
      </c>
      <c r="B2894" s="2">
        <v>45642</v>
      </c>
      <c r="C2894" s="3" t="s">
        <v>1045</v>
      </c>
      <c r="D2894" s="4" t="s">
        <v>803</v>
      </c>
      <c r="E2894" s="4" t="s">
        <v>16</v>
      </c>
      <c r="F2894" s="5">
        <v>54</v>
      </c>
      <c r="G2894" s="3" t="s">
        <v>275</v>
      </c>
      <c r="H2894" s="3" t="s">
        <v>276</v>
      </c>
      <c r="I2894" s="3" t="s">
        <v>37</v>
      </c>
      <c r="J2894" s="3" t="s">
        <v>38</v>
      </c>
      <c r="K2894" s="3" t="s">
        <v>39</v>
      </c>
      <c r="L2894" s="5">
        <v>3</v>
      </c>
      <c r="M2894" s="5">
        <v>900</v>
      </c>
      <c r="N2894" s="6">
        <v>0.15</v>
      </c>
      <c r="O2894" s="5">
        <v>2295</v>
      </c>
      <c r="P2894" s="5">
        <v>1650</v>
      </c>
      <c r="Q2894" s="5">
        <f>Table1[[#This Row],[Sales]]-Table1[[#This Row],[Cost]]</f>
        <v>645</v>
      </c>
      <c r="R2894" s="3" t="s">
        <v>17</v>
      </c>
      <c r="S2894" s="3" t="s">
        <v>10</v>
      </c>
      <c r="T2894" s="3" t="s">
        <v>40</v>
      </c>
      <c r="U2894" s="3" t="s">
        <v>27</v>
      </c>
      <c r="V2894" s="6">
        <f>Table1[[#This Row],[Profit]]/Table1[[#This Row],[Sales]]</f>
        <v>0.28104575163398693</v>
      </c>
      <c r="W2894" s="3">
        <f>[1]!Table1[[#This Row],[Sales]]-[1]!Table1[[#This Row],[Cost]]-[1]!Table1[[#This Row],[Profit]]</f>
        <v>0</v>
      </c>
      <c r="X2894" s="3">
        <f>[1]!Table1[[#This Row],[Quantity]]*[1]!Table1[[#This Row],[Unit_Price]]</f>
        <v>2700</v>
      </c>
      <c r="Y2894" s="7">
        <f>[1]!Table1[[#This Row],[Gross_Sales]]*[1]!Table1[[#This Row],[Discount]]</f>
        <v>405</v>
      </c>
      <c r="Z2894" s="8">
        <f>[1]!Table1[[#This Row],[Gross_Sales]]*[1]!Table1[[#This Row],[Discount_amount]]</f>
        <v>1093500</v>
      </c>
      <c r="AA2894" s="6">
        <f>IFERROR([1]!Table1[[#This Row],[Profit]]/[1]!Table1[[#This Row],[Sales]],0)</f>
        <v>0.28104575163398693</v>
      </c>
      <c r="AB2894" s="3">
        <f>YEAR([1]!Table1[[#This Row],[Order_Date]])</f>
        <v>2024</v>
      </c>
      <c r="AC2894" s="3">
        <f>MONTH([1]!Table1[[#This Row],[Order_Date]])</f>
        <v>12</v>
      </c>
      <c r="AD2894" s="3" t="str">
        <f t="shared" si="135"/>
        <v>Dec</v>
      </c>
      <c r="AE2894" s="3" t="str">
        <f t="shared" si="136"/>
        <v>Q4</v>
      </c>
      <c r="AF2894" s="3" t="str">
        <f t="shared" si="137"/>
        <v>2024-Dec</v>
      </c>
      <c r="AG2894" s="3">
        <f>COUNTIF(C:C,Table1[[#This Row],[Customer_ID]])</f>
        <v>14</v>
      </c>
      <c r="AH2894" s="9" t="e">
        <f>IF([1]!Table1[[#This Row],[Customer_order_count]] &gt;= 10,"FREQUENT",IF([1]!Table1[[#This Row],[Customer_order_count]] &lt;= 10,"REGULAR","OCASSIONAL"))</f>
        <v>#REF!</v>
      </c>
    </row>
    <row r="2895" spans="1:34" x14ac:dyDescent="0.25">
      <c r="A2895" s="10" t="s">
        <v>3751</v>
      </c>
      <c r="B2895" s="11">
        <v>45583</v>
      </c>
      <c r="C2895" s="12" t="s">
        <v>1931</v>
      </c>
      <c r="D2895" s="12" t="s">
        <v>541</v>
      </c>
      <c r="E2895" s="12" t="s">
        <v>3</v>
      </c>
      <c r="F2895" s="12">
        <v>54</v>
      </c>
      <c r="G2895" s="12" t="s">
        <v>263</v>
      </c>
      <c r="H2895" s="12" t="s">
        <v>5</v>
      </c>
      <c r="I2895" s="12" t="s">
        <v>31</v>
      </c>
      <c r="J2895" s="12" t="s">
        <v>32</v>
      </c>
      <c r="K2895" s="12" t="s">
        <v>25</v>
      </c>
      <c r="L2895" s="12">
        <v>2</v>
      </c>
      <c r="M2895" s="12">
        <v>5000</v>
      </c>
      <c r="N2895" s="12">
        <v>0.15</v>
      </c>
      <c r="O2895" s="12">
        <v>0</v>
      </c>
      <c r="P2895" s="12">
        <v>7000</v>
      </c>
      <c r="Q2895" s="5">
        <f>Table1[[#This Row],[Sales]]-Table1[[#This Row],[Cost]]</f>
        <v>-7000</v>
      </c>
      <c r="R2895" s="12" t="s">
        <v>17</v>
      </c>
      <c r="S2895" s="12" t="s">
        <v>291</v>
      </c>
      <c r="T2895" s="12" t="s">
        <v>40</v>
      </c>
      <c r="U2895" s="12" t="s">
        <v>12</v>
      </c>
      <c r="V2895" s="3" t="e">
        <f>Table1[[#This Row],[Profit]]/Table1[[#This Row],[Sales]]</f>
        <v>#DIV/0!</v>
      </c>
      <c r="W2895" s="12">
        <f>[1]!Table1[[#This Row],[Sales]]-[1]!Table1[[#This Row],[Cost]]-[1]!Table1[[#This Row],[Profit]]</f>
        <v>-7000</v>
      </c>
      <c r="X2895" s="12">
        <f>[1]!Table1[[#This Row],[Quantity]]*[1]!Table1[[#This Row],[Unit_Price]]</f>
        <v>10000</v>
      </c>
      <c r="Y2895" s="12">
        <f>[1]!Table1[[#This Row],[Gross_Sales]]*[1]!Table1[[#This Row],[Discount]]</f>
        <v>1500</v>
      </c>
      <c r="Z2895" s="12">
        <f>[1]!Table1[[#This Row],[Gross_Sales]]*[1]!Table1[[#This Row],[Discount_amount]]</f>
        <v>15000000</v>
      </c>
      <c r="AA2895" s="12">
        <f>IFERROR([1]!Table1[[#This Row],[Profit]]/[1]!Table1[[#This Row],[Sales]],0)</f>
        <v>0</v>
      </c>
      <c r="AB2895" s="12">
        <f>YEAR([1]!Table1[[#This Row],[Order_Date]])</f>
        <v>2024</v>
      </c>
      <c r="AC2895" s="12">
        <f>MONTH([1]!Table1[[#This Row],[Order_Date]])</f>
        <v>10</v>
      </c>
      <c r="AD2895" s="12" t="str">
        <f t="shared" si="135"/>
        <v>Oct</v>
      </c>
      <c r="AE2895" s="12" t="str">
        <f t="shared" si="136"/>
        <v>Q4</v>
      </c>
      <c r="AF2895" s="12" t="str">
        <f t="shared" si="137"/>
        <v>2024-Oct</v>
      </c>
      <c r="AG2895" s="12">
        <f>COUNTIF(C:C,Table1[[#This Row],[Customer_ID]])</f>
        <v>8</v>
      </c>
      <c r="AH2895" s="18" t="e">
        <f>IF([1]!Table1[[#This Row],[Customer_order_count]] &gt;= 10,"FREQUENT",IF([1]!Table1[[#This Row],[Customer_order_count]] &lt;= 10,"REGULAR","OCASSIONAL"))</f>
        <v>#REF!</v>
      </c>
    </row>
    <row r="2896" spans="1:34" x14ac:dyDescent="0.25">
      <c r="A2896" s="1" t="s">
        <v>3752</v>
      </c>
      <c r="B2896" s="2">
        <v>45367</v>
      </c>
      <c r="C2896" s="3" t="s">
        <v>947</v>
      </c>
      <c r="D2896" s="4" t="s">
        <v>948</v>
      </c>
      <c r="E2896" s="4" t="s">
        <v>16</v>
      </c>
      <c r="F2896" s="5">
        <v>33</v>
      </c>
      <c r="G2896" s="3" t="s">
        <v>317</v>
      </c>
      <c r="H2896" s="3" t="s">
        <v>5</v>
      </c>
      <c r="I2896" s="3" t="s">
        <v>68</v>
      </c>
      <c r="J2896" s="3" t="s">
        <v>69</v>
      </c>
      <c r="K2896" s="3" t="s">
        <v>39</v>
      </c>
      <c r="L2896" s="5">
        <v>1</v>
      </c>
      <c r="M2896" s="5">
        <v>3500</v>
      </c>
      <c r="N2896" s="6">
        <v>0.1</v>
      </c>
      <c r="O2896" s="5">
        <v>3150</v>
      </c>
      <c r="P2896" s="5">
        <v>2300</v>
      </c>
      <c r="Q2896" s="5">
        <f>Table1[[#This Row],[Sales]]-Table1[[#This Row],[Cost]]</f>
        <v>850</v>
      </c>
      <c r="R2896" s="3" t="s">
        <v>98</v>
      </c>
      <c r="S2896" s="3" t="s">
        <v>10</v>
      </c>
      <c r="T2896" s="3" t="s">
        <v>18</v>
      </c>
      <c r="U2896" s="3" t="s">
        <v>27</v>
      </c>
      <c r="V2896" s="6">
        <f>Table1[[#This Row],[Profit]]/Table1[[#This Row],[Sales]]</f>
        <v>0.26984126984126983</v>
      </c>
      <c r="W2896" s="3">
        <f>[1]!Table1[[#This Row],[Sales]]-[1]!Table1[[#This Row],[Cost]]-[1]!Table1[[#This Row],[Profit]]</f>
        <v>0</v>
      </c>
      <c r="X2896" s="3">
        <f>[1]!Table1[[#This Row],[Quantity]]*[1]!Table1[[#This Row],[Unit_Price]]</f>
        <v>3500</v>
      </c>
      <c r="Y2896" s="7">
        <f>[1]!Table1[[#This Row],[Gross_Sales]]*[1]!Table1[[#This Row],[Discount]]</f>
        <v>350</v>
      </c>
      <c r="Z2896" s="8">
        <f>[1]!Table1[[#This Row],[Gross_Sales]]*[1]!Table1[[#This Row],[Discount_amount]]</f>
        <v>1225000</v>
      </c>
      <c r="AA2896" s="6">
        <f>IFERROR([1]!Table1[[#This Row],[Profit]]/[1]!Table1[[#This Row],[Sales]],0)</f>
        <v>0.26984126984126983</v>
      </c>
      <c r="AB2896" s="3">
        <f>YEAR([1]!Table1[[#This Row],[Order_Date]])</f>
        <v>2024</v>
      </c>
      <c r="AC2896" s="3">
        <f>MONTH([1]!Table1[[#This Row],[Order_Date]])</f>
        <v>3</v>
      </c>
      <c r="AD2896" s="3" t="str">
        <f t="shared" si="135"/>
        <v>Mar</v>
      </c>
      <c r="AE2896" s="3" t="str">
        <f t="shared" si="136"/>
        <v>Q1</v>
      </c>
      <c r="AF2896" s="3" t="str">
        <f t="shared" si="137"/>
        <v>2024-Mar</v>
      </c>
      <c r="AG2896" s="3">
        <f>COUNTIF(C:C,Table1[[#This Row],[Customer_ID]])</f>
        <v>13</v>
      </c>
      <c r="AH2896" s="9" t="e">
        <f>IF([1]!Table1[[#This Row],[Customer_order_count]] &gt;= 10,"FREQUENT",IF([1]!Table1[[#This Row],[Customer_order_count]] &lt;= 10,"REGULAR","OCASSIONAL"))</f>
        <v>#REF!</v>
      </c>
    </row>
    <row r="2897" spans="1:34" x14ac:dyDescent="0.25">
      <c r="A2897" s="10" t="s">
        <v>3753</v>
      </c>
      <c r="B2897" s="11">
        <v>45447</v>
      </c>
      <c r="C2897" s="12" t="s">
        <v>463</v>
      </c>
      <c r="D2897" s="13" t="s">
        <v>464</v>
      </c>
      <c r="E2897" s="13" t="s">
        <v>3</v>
      </c>
      <c r="F2897" s="14">
        <v>25</v>
      </c>
      <c r="G2897" s="12" t="s">
        <v>407</v>
      </c>
      <c r="H2897" s="12" t="s">
        <v>285</v>
      </c>
      <c r="I2897" s="12" t="s">
        <v>176</v>
      </c>
      <c r="J2897" s="12" t="s">
        <v>177</v>
      </c>
      <c r="K2897" s="12" t="s">
        <v>25</v>
      </c>
      <c r="L2897" s="14">
        <v>1</v>
      </c>
      <c r="M2897" s="14">
        <v>22000</v>
      </c>
      <c r="N2897" s="15">
        <v>0.1</v>
      </c>
      <c r="O2897" s="14">
        <v>19800</v>
      </c>
      <c r="P2897" s="14">
        <v>16500</v>
      </c>
      <c r="Q2897" s="5">
        <f>Table1[[#This Row],[Sales]]-Table1[[#This Row],[Cost]]</f>
        <v>3300</v>
      </c>
      <c r="R2897" s="12" t="s">
        <v>17</v>
      </c>
      <c r="S2897" s="12" t="s">
        <v>10</v>
      </c>
      <c r="T2897" s="12" t="s">
        <v>11</v>
      </c>
      <c r="U2897" s="12" t="s">
        <v>12</v>
      </c>
      <c r="V2897" s="6">
        <f>Table1[[#This Row],[Profit]]/Table1[[#This Row],[Sales]]</f>
        <v>0.16666666666666666</v>
      </c>
      <c r="W2897" s="12">
        <f>[1]!Table1[[#This Row],[Sales]]-[1]!Table1[[#This Row],[Cost]]-[1]!Table1[[#This Row],[Profit]]</f>
        <v>0</v>
      </c>
      <c r="X2897" s="12">
        <f>[1]!Table1[[#This Row],[Quantity]]*[1]!Table1[[#This Row],[Unit_Price]]</f>
        <v>22000</v>
      </c>
      <c r="Y2897" s="16">
        <f>[1]!Table1[[#This Row],[Gross_Sales]]*[1]!Table1[[#This Row],[Discount]]</f>
        <v>2200</v>
      </c>
      <c r="Z2897" s="17">
        <f>[1]!Table1[[#This Row],[Gross_Sales]]*[1]!Table1[[#This Row],[Discount_amount]]</f>
        <v>48400000</v>
      </c>
      <c r="AA2897" s="15">
        <f>IFERROR([1]!Table1[[#This Row],[Profit]]/[1]!Table1[[#This Row],[Sales]],0)</f>
        <v>0.16666666666666666</v>
      </c>
      <c r="AB2897" s="12">
        <f>YEAR([1]!Table1[[#This Row],[Order_Date]])</f>
        <v>2024</v>
      </c>
      <c r="AC2897" s="12">
        <f>MONTH([1]!Table1[[#This Row],[Order_Date]])</f>
        <v>6</v>
      </c>
      <c r="AD2897" s="12" t="str">
        <f t="shared" si="135"/>
        <v>Jun</v>
      </c>
      <c r="AE2897" s="12" t="str">
        <f t="shared" si="136"/>
        <v>Q2</v>
      </c>
      <c r="AF2897" s="12" t="str">
        <f t="shared" si="137"/>
        <v>2024-Jun</v>
      </c>
      <c r="AG2897" s="12">
        <f>COUNTIF(C:C,Table1[[#This Row],[Customer_ID]])</f>
        <v>10</v>
      </c>
      <c r="AH2897" s="18" t="e">
        <f>IF([1]!Table1[[#This Row],[Customer_order_count]] &gt;= 10,"FREQUENT",IF([1]!Table1[[#This Row],[Customer_order_count]] &lt;= 10,"REGULAR","OCASSIONAL"))</f>
        <v>#REF!</v>
      </c>
    </row>
    <row r="2898" spans="1:34" x14ac:dyDescent="0.25">
      <c r="A2898" s="1" t="s">
        <v>3754</v>
      </c>
      <c r="B2898" s="2">
        <v>45867</v>
      </c>
      <c r="C2898" s="3" t="s">
        <v>2078</v>
      </c>
      <c r="D2898" s="4" t="s">
        <v>936</v>
      </c>
      <c r="E2898" s="4" t="s">
        <v>16</v>
      </c>
      <c r="F2898" s="5">
        <v>49</v>
      </c>
      <c r="G2898" s="3" t="s">
        <v>280</v>
      </c>
      <c r="H2898" s="3" t="s">
        <v>270</v>
      </c>
      <c r="I2898" s="3" t="s">
        <v>65</v>
      </c>
      <c r="J2898" s="3" t="s">
        <v>66</v>
      </c>
      <c r="K2898" s="3" t="s">
        <v>25</v>
      </c>
      <c r="L2898" s="5">
        <v>1</v>
      </c>
      <c r="M2898" s="5">
        <v>2500</v>
      </c>
      <c r="N2898" s="6">
        <v>0.1</v>
      </c>
      <c r="O2898" s="5">
        <v>2250</v>
      </c>
      <c r="P2898" s="5">
        <v>1600</v>
      </c>
      <c r="Q2898" s="5">
        <f>Table1[[#This Row],[Sales]]-Table1[[#This Row],[Cost]]</f>
        <v>650</v>
      </c>
      <c r="R2898" s="3" t="s">
        <v>17</v>
      </c>
      <c r="S2898" s="3" t="s">
        <v>10</v>
      </c>
      <c r="T2898" s="3" t="s">
        <v>33</v>
      </c>
      <c r="U2898" s="3" t="s">
        <v>12</v>
      </c>
      <c r="V2898" s="6">
        <f>Table1[[#This Row],[Profit]]/Table1[[#This Row],[Sales]]</f>
        <v>0.28888888888888886</v>
      </c>
      <c r="W2898" s="3">
        <f>[1]!Table1[[#This Row],[Sales]]-[1]!Table1[[#This Row],[Cost]]-[1]!Table1[[#This Row],[Profit]]</f>
        <v>0</v>
      </c>
      <c r="X2898" s="3">
        <f>[1]!Table1[[#This Row],[Quantity]]*[1]!Table1[[#This Row],[Unit_Price]]</f>
        <v>2500</v>
      </c>
      <c r="Y2898" s="7">
        <f>[1]!Table1[[#This Row],[Gross_Sales]]*[1]!Table1[[#This Row],[Discount]]</f>
        <v>250</v>
      </c>
      <c r="Z2898" s="8">
        <f>[1]!Table1[[#This Row],[Gross_Sales]]*[1]!Table1[[#This Row],[Discount_amount]]</f>
        <v>625000</v>
      </c>
      <c r="AA2898" s="6">
        <f>IFERROR([1]!Table1[[#This Row],[Profit]]/[1]!Table1[[#This Row],[Sales]],0)</f>
        <v>0.28888888888888886</v>
      </c>
      <c r="AB2898" s="3">
        <f>YEAR([1]!Table1[[#This Row],[Order_Date]])</f>
        <v>2025</v>
      </c>
      <c r="AC2898" s="3">
        <f>MONTH([1]!Table1[[#This Row],[Order_Date]])</f>
        <v>7</v>
      </c>
      <c r="AD2898" s="3" t="str">
        <f t="shared" si="135"/>
        <v>Jul</v>
      </c>
      <c r="AE2898" s="3" t="str">
        <f t="shared" si="136"/>
        <v>Q3</v>
      </c>
      <c r="AF2898" s="3" t="str">
        <f t="shared" si="137"/>
        <v>2025-Jul</v>
      </c>
      <c r="AG2898" s="3">
        <f>COUNTIF(C:C,Table1[[#This Row],[Customer_ID]])</f>
        <v>7</v>
      </c>
      <c r="AH2898" s="9" t="e">
        <f>IF([1]!Table1[[#This Row],[Customer_order_count]] &gt;= 10,"FREQUENT",IF([1]!Table1[[#This Row],[Customer_order_count]] &lt;= 10,"REGULAR","OCASSIONAL"))</f>
        <v>#REF!</v>
      </c>
    </row>
    <row r="2899" spans="1:34" x14ac:dyDescent="0.25">
      <c r="A2899" s="10" t="s">
        <v>219</v>
      </c>
      <c r="B2899" s="11">
        <v>45851</v>
      </c>
      <c r="C2899" s="12" t="s">
        <v>214</v>
      </c>
      <c r="D2899" s="13" t="s">
        <v>215</v>
      </c>
      <c r="E2899" s="13" t="s">
        <v>3</v>
      </c>
      <c r="F2899" s="14">
        <v>35</v>
      </c>
      <c r="G2899" s="12" t="s">
        <v>4</v>
      </c>
      <c r="H2899" s="12" t="s">
        <v>5</v>
      </c>
      <c r="I2899" s="12" t="s">
        <v>6</v>
      </c>
      <c r="J2899" s="12" t="s">
        <v>7</v>
      </c>
      <c r="K2899" s="12" t="s">
        <v>8</v>
      </c>
      <c r="L2899" s="14">
        <v>1</v>
      </c>
      <c r="M2899" s="14">
        <v>7000</v>
      </c>
      <c r="N2899" s="15">
        <v>0.1</v>
      </c>
      <c r="O2899" s="14">
        <v>6300</v>
      </c>
      <c r="P2899" s="14">
        <v>5200</v>
      </c>
      <c r="Q2899" s="5">
        <f>Table1[[#This Row],[Sales]]-Table1[[#This Row],[Cost]]</f>
        <v>1100</v>
      </c>
      <c r="R2899" s="12" t="s">
        <v>26</v>
      </c>
      <c r="S2899" s="12" t="s">
        <v>10</v>
      </c>
      <c r="T2899" s="12" t="s">
        <v>33</v>
      </c>
      <c r="U2899" s="12" t="s">
        <v>19</v>
      </c>
      <c r="V2899" s="6">
        <f>Table1[[#This Row],[Profit]]/Table1[[#This Row],[Sales]]</f>
        <v>0.17460317460317459</v>
      </c>
      <c r="W2899" s="12">
        <f>[1]!Table1[[#This Row],[Sales]]-[1]!Table1[[#This Row],[Cost]]-[1]!Table1[[#This Row],[Profit]]</f>
        <v>0</v>
      </c>
      <c r="X2899" s="12">
        <f>[1]!Table1[[#This Row],[Quantity]]*[1]!Table1[[#This Row],[Unit_Price]]</f>
        <v>7000</v>
      </c>
      <c r="Y2899" s="16">
        <f>[1]!Table1[[#This Row],[Gross_Sales]]*[1]!Table1[[#This Row],[Discount]]</f>
        <v>700</v>
      </c>
      <c r="Z2899" s="17">
        <f>[1]!Table1[[#This Row],[Gross_Sales]]*[1]!Table1[[#This Row],[Discount_amount]]</f>
        <v>4900000</v>
      </c>
      <c r="AA2899" s="15">
        <f>IFERROR([1]!Table1[[#This Row],[Profit]]/[1]!Table1[[#This Row],[Sales]],0)</f>
        <v>0.17460317460317459</v>
      </c>
      <c r="AB2899" s="12">
        <f>YEAR([1]!Table1[[#This Row],[Order_Date]])</f>
        <v>2025</v>
      </c>
      <c r="AC2899" s="12">
        <f>MONTH([1]!Table1[[#This Row],[Order_Date]])</f>
        <v>7</v>
      </c>
      <c r="AD2899" s="12" t="str">
        <f t="shared" si="135"/>
        <v>Jul</v>
      </c>
      <c r="AE2899" s="12" t="str">
        <f t="shared" si="136"/>
        <v>Q3</v>
      </c>
      <c r="AF2899" s="12" t="str">
        <f t="shared" si="137"/>
        <v>2025-Jul</v>
      </c>
      <c r="AG2899" s="12">
        <f>COUNTIF(C:C,Table1[[#This Row],[Customer_ID]])</f>
        <v>11</v>
      </c>
      <c r="AH2899" s="18" t="e">
        <f>IF([1]!Table1[[#This Row],[Customer_order_count]] &gt;= 10,"FREQUENT",IF([1]!Table1[[#This Row],[Customer_order_count]] &lt;= 10,"REGULAR","OCASSIONAL"))</f>
        <v>#REF!</v>
      </c>
    </row>
    <row r="2900" spans="1:34" x14ac:dyDescent="0.25">
      <c r="A2900" s="1" t="s">
        <v>3755</v>
      </c>
      <c r="B2900" s="2">
        <v>45590</v>
      </c>
      <c r="C2900" s="3" t="s">
        <v>694</v>
      </c>
      <c r="D2900" s="4" t="s">
        <v>695</v>
      </c>
      <c r="E2900" s="4" t="s">
        <v>16</v>
      </c>
      <c r="F2900" s="5">
        <v>59</v>
      </c>
      <c r="G2900" s="3" t="s">
        <v>284</v>
      </c>
      <c r="H2900" s="3" t="s">
        <v>285</v>
      </c>
      <c r="I2900" s="3" t="s">
        <v>109</v>
      </c>
      <c r="J2900" s="3" t="s">
        <v>110</v>
      </c>
      <c r="K2900" s="3" t="s">
        <v>8</v>
      </c>
      <c r="L2900" s="5">
        <v>1</v>
      </c>
      <c r="M2900" s="5">
        <v>4000</v>
      </c>
      <c r="N2900" s="6">
        <v>0.1</v>
      </c>
      <c r="O2900" s="5">
        <v>3600</v>
      </c>
      <c r="P2900" s="5">
        <v>2900</v>
      </c>
      <c r="Q2900" s="5">
        <f>Table1[[#This Row],[Sales]]-Table1[[#This Row],[Cost]]</f>
        <v>700</v>
      </c>
      <c r="R2900" s="3" t="s">
        <v>26</v>
      </c>
      <c r="S2900" s="3" t="s">
        <v>10</v>
      </c>
      <c r="T2900" s="3" t="s">
        <v>40</v>
      </c>
      <c r="U2900" s="3" t="s">
        <v>27</v>
      </c>
      <c r="V2900" s="6">
        <f>Table1[[#This Row],[Profit]]/Table1[[#This Row],[Sales]]</f>
        <v>0.19444444444444445</v>
      </c>
      <c r="W2900" s="3">
        <f>[1]!Table1[[#This Row],[Sales]]-[1]!Table1[[#This Row],[Cost]]-[1]!Table1[[#This Row],[Profit]]</f>
        <v>0</v>
      </c>
      <c r="X2900" s="3">
        <f>[1]!Table1[[#This Row],[Quantity]]*[1]!Table1[[#This Row],[Unit_Price]]</f>
        <v>4000</v>
      </c>
      <c r="Y2900" s="7">
        <f>[1]!Table1[[#This Row],[Gross_Sales]]*[1]!Table1[[#This Row],[Discount]]</f>
        <v>400</v>
      </c>
      <c r="Z2900" s="8">
        <f>[1]!Table1[[#This Row],[Gross_Sales]]*[1]!Table1[[#This Row],[Discount_amount]]</f>
        <v>1600000</v>
      </c>
      <c r="AA2900" s="6">
        <f>IFERROR([1]!Table1[[#This Row],[Profit]]/[1]!Table1[[#This Row],[Sales]],0)</f>
        <v>0.19444444444444445</v>
      </c>
      <c r="AB2900" s="3">
        <f>YEAR([1]!Table1[[#This Row],[Order_Date]])</f>
        <v>2024</v>
      </c>
      <c r="AC2900" s="3">
        <f>MONTH([1]!Table1[[#This Row],[Order_Date]])</f>
        <v>10</v>
      </c>
      <c r="AD2900" s="3" t="str">
        <f t="shared" si="135"/>
        <v>Oct</v>
      </c>
      <c r="AE2900" s="3" t="str">
        <f t="shared" si="136"/>
        <v>Q4</v>
      </c>
      <c r="AF2900" s="3" t="str">
        <f t="shared" si="137"/>
        <v>2024-Oct</v>
      </c>
      <c r="AG2900" s="3">
        <f>COUNTIF(C:C,Table1[[#This Row],[Customer_ID]])</f>
        <v>16</v>
      </c>
      <c r="AH2900" s="9" t="e">
        <f>IF([1]!Table1[[#This Row],[Customer_order_count]] &gt;= 10,"FREQUENT",IF([1]!Table1[[#This Row],[Customer_order_count]] &lt;= 10,"REGULAR","OCASSIONAL"))</f>
        <v>#REF!</v>
      </c>
    </row>
    <row r="2901" spans="1:34" x14ac:dyDescent="0.25">
      <c r="A2901" s="10" t="s">
        <v>3756</v>
      </c>
      <c r="B2901" s="11">
        <v>45361</v>
      </c>
      <c r="C2901" s="12" t="s">
        <v>21</v>
      </c>
      <c r="D2901" s="13" t="s">
        <v>22</v>
      </c>
      <c r="E2901" s="13" t="s">
        <v>3</v>
      </c>
      <c r="F2901" s="14">
        <v>39</v>
      </c>
      <c r="G2901" s="12" t="s">
        <v>4</v>
      </c>
      <c r="H2901" s="12" t="s">
        <v>5</v>
      </c>
      <c r="I2901" s="12" t="s">
        <v>109</v>
      </c>
      <c r="J2901" s="12" t="s">
        <v>110</v>
      </c>
      <c r="K2901" s="12" t="s">
        <v>8</v>
      </c>
      <c r="L2901" s="14">
        <v>1</v>
      </c>
      <c r="M2901" s="14">
        <v>4000</v>
      </c>
      <c r="N2901" s="15">
        <v>0.1</v>
      </c>
      <c r="O2901" s="14">
        <v>3600</v>
      </c>
      <c r="P2901" s="14">
        <v>2900</v>
      </c>
      <c r="Q2901" s="5">
        <f>Table1[[#This Row],[Sales]]-Table1[[#This Row],[Cost]]</f>
        <v>700</v>
      </c>
      <c r="R2901" s="12" t="s">
        <v>9</v>
      </c>
      <c r="S2901" s="12" t="s">
        <v>10</v>
      </c>
      <c r="T2901" s="12" t="s">
        <v>18</v>
      </c>
      <c r="U2901" s="12" t="s">
        <v>27</v>
      </c>
      <c r="V2901" s="6">
        <f>Table1[[#This Row],[Profit]]/Table1[[#This Row],[Sales]]</f>
        <v>0.19444444444444445</v>
      </c>
      <c r="W2901" s="12">
        <f>[1]!Table1[[#This Row],[Sales]]-[1]!Table1[[#This Row],[Cost]]-[1]!Table1[[#This Row],[Profit]]</f>
        <v>0</v>
      </c>
      <c r="X2901" s="12">
        <f>[1]!Table1[[#This Row],[Quantity]]*[1]!Table1[[#This Row],[Unit_Price]]</f>
        <v>4000</v>
      </c>
      <c r="Y2901" s="16">
        <f>[1]!Table1[[#This Row],[Gross_Sales]]*[1]!Table1[[#This Row],[Discount]]</f>
        <v>400</v>
      </c>
      <c r="Z2901" s="17">
        <f>[1]!Table1[[#This Row],[Gross_Sales]]*[1]!Table1[[#This Row],[Discount_amount]]</f>
        <v>1600000</v>
      </c>
      <c r="AA2901" s="15">
        <f>IFERROR([1]!Table1[[#This Row],[Profit]]/[1]!Table1[[#This Row],[Sales]],0)</f>
        <v>0.19444444444444445</v>
      </c>
      <c r="AB2901" s="12">
        <f>YEAR([1]!Table1[[#This Row],[Order_Date]])</f>
        <v>2024</v>
      </c>
      <c r="AC2901" s="12">
        <f>MONTH([1]!Table1[[#This Row],[Order_Date]])</f>
        <v>3</v>
      </c>
      <c r="AD2901" s="12" t="str">
        <f t="shared" si="135"/>
        <v>Mar</v>
      </c>
      <c r="AE2901" s="12" t="str">
        <f t="shared" si="136"/>
        <v>Q1</v>
      </c>
      <c r="AF2901" s="12" t="str">
        <f t="shared" si="137"/>
        <v>2024-Mar</v>
      </c>
      <c r="AG2901" s="12">
        <f>COUNTIF(C:C,Table1[[#This Row],[Customer_ID]])</f>
        <v>37</v>
      </c>
      <c r="AH2901" s="18" t="e">
        <f>IF([1]!Table1[[#This Row],[Customer_order_count]] &gt;= 10,"FREQUENT",IF([1]!Table1[[#This Row],[Customer_order_count]] &lt;= 10,"REGULAR","OCASSIONAL"))</f>
        <v>#REF!</v>
      </c>
    </row>
    <row r="2902" spans="1:34" x14ac:dyDescent="0.25">
      <c r="A2902" s="1" t="s">
        <v>3757</v>
      </c>
      <c r="B2902" s="2">
        <v>45661</v>
      </c>
      <c r="C2902" s="3" t="s">
        <v>689</v>
      </c>
      <c r="D2902" s="4" t="s">
        <v>690</v>
      </c>
      <c r="E2902" s="4" t="s">
        <v>3</v>
      </c>
      <c r="F2902" s="5">
        <v>44</v>
      </c>
      <c r="G2902" s="3" t="s">
        <v>280</v>
      </c>
      <c r="H2902" s="3" t="s">
        <v>270</v>
      </c>
      <c r="I2902" s="3" t="s">
        <v>74</v>
      </c>
      <c r="J2902" s="3" t="s">
        <v>75</v>
      </c>
      <c r="K2902" s="3" t="s">
        <v>76</v>
      </c>
      <c r="L2902" s="5">
        <v>2</v>
      </c>
      <c r="M2902" s="5">
        <v>550</v>
      </c>
      <c r="N2902" s="6">
        <v>0.1</v>
      </c>
      <c r="O2902" s="5">
        <v>990</v>
      </c>
      <c r="P2902" s="5">
        <v>900</v>
      </c>
      <c r="Q2902" s="5">
        <f>Table1[[#This Row],[Sales]]-Table1[[#This Row],[Cost]]</f>
        <v>90</v>
      </c>
      <c r="R2902" s="3" t="s">
        <v>9</v>
      </c>
      <c r="S2902" s="3" t="s">
        <v>10</v>
      </c>
      <c r="T2902" s="3" t="s">
        <v>18</v>
      </c>
      <c r="U2902" s="3" t="s">
        <v>12</v>
      </c>
      <c r="V2902" s="6">
        <f>Table1[[#This Row],[Profit]]/Table1[[#This Row],[Sales]]</f>
        <v>9.0909090909090912E-2</v>
      </c>
      <c r="W2902" s="3">
        <f>[1]!Table1[[#This Row],[Sales]]-[1]!Table1[[#This Row],[Cost]]-[1]!Table1[[#This Row],[Profit]]</f>
        <v>0</v>
      </c>
      <c r="X2902" s="3">
        <f>[1]!Table1[[#This Row],[Quantity]]*[1]!Table1[[#This Row],[Unit_Price]]</f>
        <v>1100</v>
      </c>
      <c r="Y2902" s="7">
        <f>[1]!Table1[[#This Row],[Gross_Sales]]*[1]!Table1[[#This Row],[Discount]]</f>
        <v>110</v>
      </c>
      <c r="Z2902" s="8">
        <f>[1]!Table1[[#This Row],[Gross_Sales]]*[1]!Table1[[#This Row],[Discount_amount]]</f>
        <v>121000</v>
      </c>
      <c r="AA2902" s="6">
        <f>IFERROR([1]!Table1[[#This Row],[Profit]]/[1]!Table1[[#This Row],[Sales]],0)</f>
        <v>9.0909090909090912E-2</v>
      </c>
      <c r="AB2902" s="3">
        <f>YEAR([1]!Table1[[#This Row],[Order_Date]])</f>
        <v>2025</v>
      </c>
      <c r="AC2902" s="3">
        <f>MONTH([1]!Table1[[#This Row],[Order_Date]])</f>
        <v>1</v>
      </c>
      <c r="AD2902" s="3" t="str">
        <f t="shared" si="135"/>
        <v>Jan</v>
      </c>
      <c r="AE2902" s="3" t="str">
        <f t="shared" si="136"/>
        <v>Q1</v>
      </c>
      <c r="AF2902" s="3" t="str">
        <f t="shared" si="137"/>
        <v>2025-Jan</v>
      </c>
      <c r="AG2902" s="3">
        <f>COUNTIF(C:C,Table1[[#This Row],[Customer_ID]])</f>
        <v>14</v>
      </c>
      <c r="AH2902" s="9" t="e">
        <f>IF([1]!Table1[[#This Row],[Customer_order_count]] &gt;= 10,"FREQUENT",IF([1]!Table1[[#This Row],[Customer_order_count]] &lt;= 10,"REGULAR","OCASSIONAL"))</f>
        <v>#REF!</v>
      </c>
    </row>
    <row r="2903" spans="1:34" x14ac:dyDescent="0.25">
      <c r="A2903" s="10" t="s">
        <v>3758</v>
      </c>
      <c r="B2903" s="11">
        <v>45620</v>
      </c>
      <c r="C2903" s="12" t="s">
        <v>753</v>
      </c>
      <c r="D2903" s="13" t="s">
        <v>754</v>
      </c>
      <c r="E2903" s="13" t="s">
        <v>16</v>
      </c>
      <c r="F2903" s="14">
        <v>59</v>
      </c>
      <c r="G2903" s="12" t="s">
        <v>407</v>
      </c>
      <c r="H2903" s="12" t="s">
        <v>285</v>
      </c>
      <c r="I2903" s="12" t="s">
        <v>74</v>
      </c>
      <c r="J2903" s="12" t="s">
        <v>75</v>
      </c>
      <c r="K2903" s="12" t="s">
        <v>76</v>
      </c>
      <c r="L2903" s="14">
        <v>2</v>
      </c>
      <c r="M2903" s="14">
        <v>550</v>
      </c>
      <c r="N2903" s="15">
        <v>0.1</v>
      </c>
      <c r="O2903" s="14">
        <v>990</v>
      </c>
      <c r="P2903" s="14">
        <v>900</v>
      </c>
      <c r="Q2903" s="5">
        <f>Table1[[#This Row],[Sales]]-Table1[[#This Row],[Cost]]</f>
        <v>90</v>
      </c>
      <c r="R2903" s="12" t="s">
        <v>26</v>
      </c>
      <c r="S2903" s="12" t="s">
        <v>10</v>
      </c>
      <c r="T2903" s="12" t="s">
        <v>40</v>
      </c>
      <c r="U2903" s="12" t="s">
        <v>27</v>
      </c>
      <c r="V2903" s="6">
        <f>Table1[[#This Row],[Profit]]/Table1[[#This Row],[Sales]]</f>
        <v>9.0909090909090912E-2</v>
      </c>
      <c r="W2903" s="12">
        <f>[1]!Table1[[#This Row],[Sales]]-[1]!Table1[[#This Row],[Cost]]-[1]!Table1[[#This Row],[Profit]]</f>
        <v>0</v>
      </c>
      <c r="X2903" s="12">
        <f>[1]!Table1[[#This Row],[Quantity]]*[1]!Table1[[#This Row],[Unit_Price]]</f>
        <v>1100</v>
      </c>
      <c r="Y2903" s="16">
        <f>[1]!Table1[[#This Row],[Gross_Sales]]*[1]!Table1[[#This Row],[Discount]]</f>
        <v>110</v>
      </c>
      <c r="Z2903" s="17">
        <f>[1]!Table1[[#This Row],[Gross_Sales]]*[1]!Table1[[#This Row],[Discount_amount]]</f>
        <v>121000</v>
      </c>
      <c r="AA2903" s="15">
        <f>IFERROR([1]!Table1[[#This Row],[Profit]]/[1]!Table1[[#This Row],[Sales]],0)</f>
        <v>9.0909090909090912E-2</v>
      </c>
      <c r="AB2903" s="12">
        <f>YEAR([1]!Table1[[#This Row],[Order_Date]])</f>
        <v>2024</v>
      </c>
      <c r="AC2903" s="12">
        <f>MONTH([1]!Table1[[#This Row],[Order_Date]])</f>
        <v>11</v>
      </c>
      <c r="AD2903" s="12" t="str">
        <f t="shared" si="135"/>
        <v>Nov</v>
      </c>
      <c r="AE2903" s="12" t="str">
        <f t="shared" si="136"/>
        <v>Q4</v>
      </c>
      <c r="AF2903" s="12" t="str">
        <f t="shared" si="137"/>
        <v>2024-Nov</v>
      </c>
      <c r="AG2903" s="12">
        <f>COUNTIF(C:C,Table1[[#This Row],[Customer_ID]])</f>
        <v>19</v>
      </c>
      <c r="AH2903" s="18" t="e">
        <f>IF([1]!Table1[[#This Row],[Customer_order_count]] &gt;= 10,"FREQUENT",IF([1]!Table1[[#This Row],[Customer_order_count]] &lt;= 10,"REGULAR","OCASSIONAL"))</f>
        <v>#REF!</v>
      </c>
    </row>
    <row r="2904" spans="1:34" x14ac:dyDescent="0.25">
      <c r="A2904" s="1" t="s">
        <v>3759</v>
      </c>
      <c r="B2904" s="2">
        <v>45495</v>
      </c>
      <c r="C2904" s="3" t="s">
        <v>87</v>
      </c>
      <c r="D2904" s="4" t="s">
        <v>88</v>
      </c>
      <c r="E2904" s="4" t="s">
        <v>3</v>
      </c>
      <c r="F2904" s="5">
        <v>43</v>
      </c>
      <c r="G2904" s="3" t="s">
        <v>4</v>
      </c>
      <c r="H2904" s="3" t="s">
        <v>5</v>
      </c>
      <c r="I2904" s="3" t="s">
        <v>6</v>
      </c>
      <c r="J2904" s="3" t="s">
        <v>7</v>
      </c>
      <c r="K2904" s="3" t="s">
        <v>8</v>
      </c>
      <c r="L2904" s="5">
        <v>1</v>
      </c>
      <c r="M2904" s="5">
        <v>7000</v>
      </c>
      <c r="N2904" s="6">
        <v>0.1</v>
      </c>
      <c r="O2904" s="5">
        <v>6300</v>
      </c>
      <c r="P2904" s="5">
        <v>5200</v>
      </c>
      <c r="Q2904" s="5">
        <f>Table1[[#This Row],[Sales]]-Table1[[#This Row],[Cost]]</f>
        <v>1100</v>
      </c>
      <c r="R2904" s="3" t="s">
        <v>98</v>
      </c>
      <c r="S2904" s="3" t="s">
        <v>10</v>
      </c>
      <c r="T2904" s="3" t="s">
        <v>33</v>
      </c>
      <c r="U2904" s="3" t="s">
        <v>27</v>
      </c>
      <c r="V2904" s="6">
        <f>Table1[[#This Row],[Profit]]/Table1[[#This Row],[Sales]]</f>
        <v>0.17460317460317459</v>
      </c>
      <c r="W2904" s="3">
        <f>[1]!Table1[[#This Row],[Sales]]-[1]!Table1[[#This Row],[Cost]]-[1]!Table1[[#This Row],[Profit]]</f>
        <v>0</v>
      </c>
      <c r="X2904" s="3">
        <f>[1]!Table1[[#This Row],[Quantity]]*[1]!Table1[[#This Row],[Unit_Price]]</f>
        <v>7000</v>
      </c>
      <c r="Y2904" s="7">
        <f>[1]!Table1[[#This Row],[Gross_Sales]]*[1]!Table1[[#This Row],[Discount]]</f>
        <v>700</v>
      </c>
      <c r="Z2904" s="8">
        <f>[1]!Table1[[#This Row],[Gross_Sales]]*[1]!Table1[[#This Row],[Discount_amount]]</f>
        <v>4900000</v>
      </c>
      <c r="AA2904" s="6">
        <f>IFERROR([1]!Table1[[#This Row],[Profit]]/[1]!Table1[[#This Row],[Sales]],0)</f>
        <v>0.17460317460317459</v>
      </c>
      <c r="AB2904" s="3">
        <f>YEAR([1]!Table1[[#This Row],[Order_Date]])</f>
        <v>2024</v>
      </c>
      <c r="AC2904" s="3">
        <f>MONTH([1]!Table1[[#This Row],[Order_Date]])</f>
        <v>7</v>
      </c>
      <c r="AD2904" s="3" t="str">
        <f t="shared" si="135"/>
        <v>Jul</v>
      </c>
      <c r="AE2904" s="3" t="str">
        <f t="shared" si="136"/>
        <v>Q3</v>
      </c>
      <c r="AF2904" s="3" t="str">
        <f t="shared" si="137"/>
        <v>2024-Jul</v>
      </c>
      <c r="AG2904" s="3">
        <f>COUNTIF(C:C,Table1[[#This Row],[Customer_ID]])</f>
        <v>5</v>
      </c>
      <c r="AH2904" s="9" t="e">
        <f>IF([1]!Table1[[#This Row],[Customer_order_count]] &gt;= 10,"FREQUENT",IF([1]!Table1[[#This Row],[Customer_order_count]] &lt;= 10,"REGULAR","OCASSIONAL"))</f>
        <v>#REF!</v>
      </c>
    </row>
    <row r="2905" spans="1:34" x14ac:dyDescent="0.25">
      <c r="A2905" s="10" t="s">
        <v>3760</v>
      </c>
      <c r="B2905" s="11">
        <v>45910</v>
      </c>
      <c r="C2905" s="12" t="s">
        <v>1136</v>
      </c>
      <c r="D2905" s="13" t="s">
        <v>541</v>
      </c>
      <c r="E2905" s="13" t="s">
        <v>16</v>
      </c>
      <c r="F2905" s="14">
        <v>44</v>
      </c>
      <c r="G2905" s="12" t="s">
        <v>275</v>
      </c>
      <c r="H2905" s="12" t="s">
        <v>276</v>
      </c>
      <c r="I2905" s="12" t="s">
        <v>23</v>
      </c>
      <c r="J2905" s="12" t="s">
        <v>24</v>
      </c>
      <c r="K2905" s="12" t="s">
        <v>25</v>
      </c>
      <c r="L2905" s="14">
        <v>3</v>
      </c>
      <c r="M2905" s="14">
        <v>55000</v>
      </c>
      <c r="N2905" s="15">
        <v>0.15</v>
      </c>
      <c r="O2905" s="14">
        <v>140250</v>
      </c>
      <c r="P2905" s="14">
        <v>120000</v>
      </c>
      <c r="Q2905" s="5">
        <f>Table1[[#This Row],[Sales]]-Table1[[#This Row],[Cost]]</f>
        <v>20250</v>
      </c>
      <c r="R2905" s="12" t="s">
        <v>26</v>
      </c>
      <c r="S2905" s="12" t="s">
        <v>10</v>
      </c>
      <c r="T2905" s="12" t="s">
        <v>33</v>
      </c>
      <c r="U2905" s="12" t="s">
        <v>27</v>
      </c>
      <c r="V2905" s="6">
        <f>Table1[[#This Row],[Profit]]/Table1[[#This Row],[Sales]]</f>
        <v>0.14438502673796791</v>
      </c>
      <c r="W2905" s="12">
        <f>[1]!Table1[[#This Row],[Sales]]-[1]!Table1[[#This Row],[Cost]]-[1]!Table1[[#This Row],[Profit]]</f>
        <v>0</v>
      </c>
      <c r="X2905" s="12">
        <f>[1]!Table1[[#This Row],[Quantity]]*[1]!Table1[[#This Row],[Unit_Price]]</f>
        <v>165000</v>
      </c>
      <c r="Y2905" s="16">
        <f>[1]!Table1[[#This Row],[Gross_Sales]]*[1]!Table1[[#This Row],[Discount]]</f>
        <v>24750</v>
      </c>
      <c r="Z2905" s="17">
        <f>[1]!Table1[[#This Row],[Gross_Sales]]*[1]!Table1[[#This Row],[Discount_amount]]</f>
        <v>4083750000</v>
      </c>
      <c r="AA2905" s="15">
        <f>IFERROR([1]!Table1[[#This Row],[Profit]]/[1]!Table1[[#This Row],[Sales]],0)</f>
        <v>0.14438502673796791</v>
      </c>
      <c r="AB2905" s="12">
        <f>YEAR([1]!Table1[[#This Row],[Order_Date]])</f>
        <v>2025</v>
      </c>
      <c r="AC2905" s="12">
        <f>MONTH([1]!Table1[[#This Row],[Order_Date]])</f>
        <v>9</v>
      </c>
      <c r="AD2905" s="12" t="str">
        <f t="shared" si="135"/>
        <v>Sep</v>
      </c>
      <c r="AE2905" s="12" t="str">
        <f t="shared" si="136"/>
        <v>Q3</v>
      </c>
      <c r="AF2905" s="12" t="str">
        <f t="shared" si="137"/>
        <v>2025-Sep</v>
      </c>
      <c r="AG2905" s="12">
        <f>COUNTIF(C:C,Table1[[#This Row],[Customer_ID]])</f>
        <v>3</v>
      </c>
      <c r="AH2905" s="18" t="e">
        <f>IF([1]!Table1[[#This Row],[Customer_order_count]] &gt;= 10,"FREQUENT",IF([1]!Table1[[#This Row],[Customer_order_count]] &lt;= 10,"REGULAR","OCASSIONAL"))</f>
        <v>#REF!</v>
      </c>
    </row>
    <row r="2906" spans="1:34" x14ac:dyDescent="0.25">
      <c r="A2906" s="1" t="s">
        <v>3761</v>
      </c>
      <c r="B2906" s="2">
        <v>45729</v>
      </c>
      <c r="C2906" s="3" t="s">
        <v>1987</v>
      </c>
      <c r="D2906" s="4" t="s">
        <v>1988</v>
      </c>
      <c r="E2906" s="4" t="s">
        <v>3</v>
      </c>
      <c r="F2906" s="5">
        <v>43</v>
      </c>
      <c r="G2906" s="3" t="s">
        <v>284</v>
      </c>
      <c r="H2906" s="3" t="s">
        <v>285</v>
      </c>
      <c r="I2906" s="3" t="s">
        <v>95</v>
      </c>
      <c r="J2906" s="3" t="s">
        <v>96</v>
      </c>
      <c r="K2906" s="3" t="s">
        <v>46</v>
      </c>
      <c r="L2906" s="5">
        <v>3</v>
      </c>
      <c r="M2906" s="5">
        <v>600</v>
      </c>
      <c r="N2906" s="6">
        <v>0.1</v>
      </c>
      <c r="O2906" s="5">
        <v>1620</v>
      </c>
      <c r="P2906" s="5">
        <v>1140</v>
      </c>
      <c r="Q2906" s="5">
        <f>Table1[[#This Row],[Sales]]-Table1[[#This Row],[Cost]]</f>
        <v>480</v>
      </c>
      <c r="R2906" s="3" t="s">
        <v>77</v>
      </c>
      <c r="S2906" s="3" t="s">
        <v>10</v>
      </c>
      <c r="T2906" s="3" t="s">
        <v>18</v>
      </c>
      <c r="U2906" s="3" t="s">
        <v>19</v>
      </c>
      <c r="V2906" s="6">
        <f>Table1[[#This Row],[Profit]]/Table1[[#This Row],[Sales]]</f>
        <v>0.29629629629629628</v>
      </c>
      <c r="W2906" s="3">
        <f>[1]!Table1[[#This Row],[Sales]]-[1]!Table1[[#This Row],[Cost]]-[1]!Table1[[#This Row],[Profit]]</f>
        <v>0</v>
      </c>
      <c r="X2906" s="3">
        <f>[1]!Table1[[#This Row],[Quantity]]*[1]!Table1[[#This Row],[Unit_Price]]</f>
        <v>1800</v>
      </c>
      <c r="Y2906" s="7">
        <f>[1]!Table1[[#This Row],[Gross_Sales]]*[1]!Table1[[#This Row],[Discount]]</f>
        <v>180</v>
      </c>
      <c r="Z2906" s="8">
        <f>[1]!Table1[[#This Row],[Gross_Sales]]*[1]!Table1[[#This Row],[Discount_amount]]</f>
        <v>324000</v>
      </c>
      <c r="AA2906" s="6">
        <f>IFERROR([1]!Table1[[#This Row],[Profit]]/[1]!Table1[[#This Row],[Sales]],0)</f>
        <v>0.29629629629629628</v>
      </c>
      <c r="AB2906" s="3">
        <f>YEAR([1]!Table1[[#This Row],[Order_Date]])</f>
        <v>2025</v>
      </c>
      <c r="AC2906" s="3">
        <f>MONTH([1]!Table1[[#This Row],[Order_Date]])</f>
        <v>3</v>
      </c>
      <c r="AD2906" s="3" t="str">
        <f t="shared" si="135"/>
        <v>Mar</v>
      </c>
      <c r="AE2906" s="3" t="str">
        <f t="shared" si="136"/>
        <v>Q1</v>
      </c>
      <c r="AF2906" s="3" t="str">
        <f t="shared" si="137"/>
        <v>2025-Mar</v>
      </c>
      <c r="AG2906" s="3">
        <f>COUNTIF(C:C,Table1[[#This Row],[Customer_ID]])</f>
        <v>3</v>
      </c>
      <c r="AH2906" s="9" t="e">
        <f>IF([1]!Table1[[#This Row],[Customer_order_count]] &gt;= 10,"FREQUENT",IF([1]!Table1[[#This Row],[Customer_order_count]] &lt;= 10,"REGULAR","OCASSIONAL"))</f>
        <v>#REF!</v>
      </c>
    </row>
    <row r="2907" spans="1:34" x14ac:dyDescent="0.25">
      <c r="A2907" s="10" t="s">
        <v>3762</v>
      </c>
      <c r="B2907" s="11">
        <v>45833</v>
      </c>
      <c r="C2907" s="12" t="s">
        <v>3039</v>
      </c>
      <c r="D2907" s="13" t="s">
        <v>3040</v>
      </c>
      <c r="E2907" s="13" t="s">
        <v>16</v>
      </c>
      <c r="F2907" s="14">
        <v>24</v>
      </c>
      <c r="G2907" s="12" t="s">
        <v>269</v>
      </c>
      <c r="H2907" s="12" t="s">
        <v>270</v>
      </c>
      <c r="I2907" s="12" t="s">
        <v>102</v>
      </c>
      <c r="J2907" s="12" t="s">
        <v>103</v>
      </c>
      <c r="K2907" s="12" t="s">
        <v>25</v>
      </c>
      <c r="L2907" s="14">
        <v>1</v>
      </c>
      <c r="M2907" s="14">
        <v>28000</v>
      </c>
      <c r="N2907" s="15">
        <v>0.15</v>
      </c>
      <c r="O2907" s="14">
        <v>23800</v>
      </c>
      <c r="P2907" s="14">
        <v>21000</v>
      </c>
      <c r="Q2907" s="5">
        <f>Table1[[#This Row],[Sales]]-Table1[[#This Row],[Cost]]</f>
        <v>2800</v>
      </c>
      <c r="R2907" s="12" t="s">
        <v>77</v>
      </c>
      <c r="S2907" s="12" t="s">
        <v>10</v>
      </c>
      <c r="T2907" s="12" t="s">
        <v>11</v>
      </c>
      <c r="U2907" s="12" t="s">
        <v>19</v>
      </c>
      <c r="V2907" s="6">
        <f>Table1[[#This Row],[Profit]]/Table1[[#This Row],[Sales]]</f>
        <v>0.11764705882352941</v>
      </c>
      <c r="W2907" s="12">
        <f>[1]!Table1[[#This Row],[Sales]]-[1]!Table1[[#This Row],[Cost]]-[1]!Table1[[#This Row],[Profit]]</f>
        <v>0</v>
      </c>
      <c r="X2907" s="12">
        <f>[1]!Table1[[#This Row],[Quantity]]*[1]!Table1[[#This Row],[Unit_Price]]</f>
        <v>28000</v>
      </c>
      <c r="Y2907" s="16">
        <f>[1]!Table1[[#This Row],[Gross_Sales]]*[1]!Table1[[#This Row],[Discount]]</f>
        <v>4200</v>
      </c>
      <c r="Z2907" s="17">
        <f>[1]!Table1[[#This Row],[Gross_Sales]]*[1]!Table1[[#This Row],[Discount_amount]]</f>
        <v>117600000</v>
      </c>
      <c r="AA2907" s="15">
        <f>IFERROR([1]!Table1[[#This Row],[Profit]]/[1]!Table1[[#This Row],[Sales]],0)</f>
        <v>0.11764705882352941</v>
      </c>
      <c r="AB2907" s="12">
        <f>YEAR([1]!Table1[[#This Row],[Order_Date]])</f>
        <v>2025</v>
      </c>
      <c r="AC2907" s="12">
        <f>MONTH([1]!Table1[[#This Row],[Order_Date]])</f>
        <v>6</v>
      </c>
      <c r="AD2907" s="12" t="str">
        <f t="shared" si="135"/>
        <v>Jun</v>
      </c>
      <c r="AE2907" s="12" t="str">
        <f t="shared" si="136"/>
        <v>Q2</v>
      </c>
      <c r="AF2907" s="12" t="str">
        <f t="shared" si="137"/>
        <v>2025-Jun</v>
      </c>
      <c r="AG2907" s="12">
        <f>COUNTIF(C:C,Table1[[#This Row],[Customer_ID]])</f>
        <v>3</v>
      </c>
      <c r="AH2907" s="18" t="e">
        <f>IF([1]!Table1[[#This Row],[Customer_order_count]] &gt;= 10,"FREQUENT",IF([1]!Table1[[#This Row],[Customer_order_count]] &lt;= 10,"REGULAR","OCASSIONAL"))</f>
        <v>#REF!</v>
      </c>
    </row>
    <row r="2908" spans="1:34" x14ac:dyDescent="0.25">
      <c r="A2908" s="1" t="s">
        <v>3763</v>
      </c>
      <c r="B2908" s="2">
        <v>45308</v>
      </c>
      <c r="C2908" s="3" t="s">
        <v>857</v>
      </c>
      <c r="D2908" s="4" t="s">
        <v>392</v>
      </c>
      <c r="E2908" s="4" t="s">
        <v>16</v>
      </c>
      <c r="F2908" s="5">
        <v>21</v>
      </c>
      <c r="G2908" s="3" t="s">
        <v>407</v>
      </c>
      <c r="H2908" s="3" t="s">
        <v>285</v>
      </c>
      <c r="I2908" s="3" t="s">
        <v>81</v>
      </c>
      <c r="J2908" s="3" t="s">
        <v>82</v>
      </c>
      <c r="K2908" s="3" t="s">
        <v>58</v>
      </c>
      <c r="L2908" s="5">
        <v>2</v>
      </c>
      <c r="M2908" s="5">
        <v>3500</v>
      </c>
      <c r="N2908" s="6">
        <v>0.1</v>
      </c>
      <c r="O2908" s="5">
        <v>6300</v>
      </c>
      <c r="P2908" s="5">
        <v>5000</v>
      </c>
      <c r="Q2908" s="5">
        <f>Table1[[#This Row],[Sales]]-Table1[[#This Row],[Cost]]</f>
        <v>1300</v>
      </c>
      <c r="R2908" s="3" t="s">
        <v>17</v>
      </c>
      <c r="S2908" s="3" t="s">
        <v>10</v>
      </c>
      <c r="T2908" s="3" t="s">
        <v>18</v>
      </c>
      <c r="U2908" s="3" t="s">
        <v>12</v>
      </c>
      <c r="V2908" s="6">
        <f>Table1[[#This Row],[Profit]]/Table1[[#This Row],[Sales]]</f>
        <v>0.20634920634920634</v>
      </c>
      <c r="W2908" s="3">
        <f>[1]!Table1[[#This Row],[Sales]]-[1]!Table1[[#This Row],[Cost]]-[1]!Table1[[#This Row],[Profit]]</f>
        <v>0</v>
      </c>
      <c r="X2908" s="3">
        <f>[1]!Table1[[#This Row],[Quantity]]*[1]!Table1[[#This Row],[Unit_Price]]</f>
        <v>7000</v>
      </c>
      <c r="Y2908" s="7">
        <f>[1]!Table1[[#This Row],[Gross_Sales]]*[1]!Table1[[#This Row],[Discount]]</f>
        <v>700</v>
      </c>
      <c r="Z2908" s="8">
        <f>[1]!Table1[[#This Row],[Gross_Sales]]*[1]!Table1[[#This Row],[Discount_amount]]</f>
        <v>4900000</v>
      </c>
      <c r="AA2908" s="6">
        <f>IFERROR([1]!Table1[[#This Row],[Profit]]/[1]!Table1[[#This Row],[Sales]],0)</f>
        <v>0.20634920634920634</v>
      </c>
      <c r="AB2908" s="3">
        <f>YEAR([1]!Table1[[#This Row],[Order_Date]])</f>
        <v>2024</v>
      </c>
      <c r="AC2908" s="3">
        <f>MONTH([1]!Table1[[#This Row],[Order_Date]])</f>
        <v>1</v>
      </c>
      <c r="AD2908" s="3" t="str">
        <f t="shared" si="135"/>
        <v>Jan</v>
      </c>
      <c r="AE2908" s="3" t="str">
        <f t="shared" si="136"/>
        <v>Q1</v>
      </c>
      <c r="AF2908" s="3" t="str">
        <f t="shared" si="137"/>
        <v>2024-Jan</v>
      </c>
      <c r="AG2908" s="3">
        <f>COUNTIF(C:C,Table1[[#This Row],[Customer_ID]])</f>
        <v>17</v>
      </c>
      <c r="AH2908" s="9" t="e">
        <f>IF([1]!Table1[[#This Row],[Customer_order_count]] &gt;= 10,"FREQUENT",IF([1]!Table1[[#This Row],[Customer_order_count]] &lt;= 10,"REGULAR","OCASSIONAL"))</f>
        <v>#REF!</v>
      </c>
    </row>
    <row r="2909" spans="1:34" x14ac:dyDescent="0.25">
      <c r="A2909" s="10" t="s">
        <v>3764</v>
      </c>
      <c r="B2909" s="11">
        <v>45808</v>
      </c>
      <c r="C2909" s="12" t="s">
        <v>2047</v>
      </c>
      <c r="D2909" s="13" t="s">
        <v>786</v>
      </c>
      <c r="E2909" s="13" t="s">
        <v>3</v>
      </c>
      <c r="F2909" s="14">
        <v>59</v>
      </c>
      <c r="G2909" s="12" t="s">
        <v>290</v>
      </c>
      <c r="H2909" s="12" t="s">
        <v>276</v>
      </c>
      <c r="I2909" s="12" t="s">
        <v>68</v>
      </c>
      <c r="J2909" s="12" t="s">
        <v>69</v>
      </c>
      <c r="K2909" s="12" t="s">
        <v>39</v>
      </c>
      <c r="L2909" s="14">
        <v>4</v>
      </c>
      <c r="M2909" s="14">
        <v>3500</v>
      </c>
      <c r="N2909" s="15">
        <v>0.1</v>
      </c>
      <c r="O2909" s="14">
        <v>12600</v>
      </c>
      <c r="P2909" s="14">
        <v>9200</v>
      </c>
      <c r="Q2909" s="5">
        <f>Table1[[#This Row],[Sales]]-Table1[[#This Row],[Cost]]</f>
        <v>3400</v>
      </c>
      <c r="R2909" s="12" t="s">
        <v>9</v>
      </c>
      <c r="S2909" s="12" t="s">
        <v>10</v>
      </c>
      <c r="T2909" s="12" t="s">
        <v>11</v>
      </c>
      <c r="U2909" s="12" t="s">
        <v>19</v>
      </c>
      <c r="V2909" s="6">
        <f>Table1[[#This Row],[Profit]]/Table1[[#This Row],[Sales]]</f>
        <v>0.26984126984126983</v>
      </c>
      <c r="W2909" s="12">
        <f>[1]!Table1[[#This Row],[Sales]]-[1]!Table1[[#This Row],[Cost]]-[1]!Table1[[#This Row],[Profit]]</f>
        <v>0</v>
      </c>
      <c r="X2909" s="12">
        <f>[1]!Table1[[#This Row],[Quantity]]*[1]!Table1[[#This Row],[Unit_Price]]</f>
        <v>14000</v>
      </c>
      <c r="Y2909" s="16">
        <f>[1]!Table1[[#This Row],[Gross_Sales]]*[1]!Table1[[#This Row],[Discount]]</f>
        <v>1400</v>
      </c>
      <c r="Z2909" s="17">
        <f>[1]!Table1[[#This Row],[Gross_Sales]]*[1]!Table1[[#This Row],[Discount_amount]]</f>
        <v>19600000</v>
      </c>
      <c r="AA2909" s="15">
        <f>IFERROR([1]!Table1[[#This Row],[Profit]]/[1]!Table1[[#This Row],[Sales]],0)</f>
        <v>0.26984126984126983</v>
      </c>
      <c r="AB2909" s="12">
        <f>YEAR([1]!Table1[[#This Row],[Order_Date]])</f>
        <v>2025</v>
      </c>
      <c r="AC2909" s="12">
        <f>MONTH([1]!Table1[[#This Row],[Order_Date]])</f>
        <v>5</v>
      </c>
      <c r="AD2909" s="12" t="str">
        <f t="shared" si="135"/>
        <v>May</v>
      </c>
      <c r="AE2909" s="12" t="str">
        <f t="shared" si="136"/>
        <v>Q2</v>
      </c>
      <c r="AF2909" s="12" t="str">
        <f t="shared" si="137"/>
        <v>2025-May</v>
      </c>
      <c r="AG2909" s="12">
        <f>COUNTIF(C:C,Table1[[#This Row],[Customer_ID]])</f>
        <v>4</v>
      </c>
      <c r="AH2909" s="18" t="e">
        <f>IF([1]!Table1[[#This Row],[Customer_order_count]] &gt;= 10,"FREQUENT",IF([1]!Table1[[#This Row],[Customer_order_count]] &lt;= 10,"REGULAR","OCASSIONAL"))</f>
        <v>#REF!</v>
      </c>
    </row>
    <row r="2910" spans="1:34" x14ac:dyDescent="0.25">
      <c r="A2910" s="1" t="s">
        <v>3765</v>
      </c>
      <c r="B2910" s="2">
        <v>45880</v>
      </c>
      <c r="C2910" s="3" t="s">
        <v>705</v>
      </c>
      <c r="D2910" s="4" t="s">
        <v>642</v>
      </c>
      <c r="E2910" s="4" t="s">
        <v>16</v>
      </c>
      <c r="F2910" s="5">
        <v>27</v>
      </c>
      <c r="G2910" s="3" t="s">
        <v>280</v>
      </c>
      <c r="H2910" s="3" t="s">
        <v>270</v>
      </c>
      <c r="I2910" s="3" t="s">
        <v>68</v>
      </c>
      <c r="J2910" s="3" t="s">
        <v>69</v>
      </c>
      <c r="K2910" s="3" t="s">
        <v>39</v>
      </c>
      <c r="L2910" s="5">
        <v>2</v>
      </c>
      <c r="M2910" s="5">
        <v>3500</v>
      </c>
      <c r="N2910" s="6">
        <v>0.05</v>
      </c>
      <c r="O2910" s="5">
        <v>6650</v>
      </c>
      <c r="P2910" s="5">
        <v>4600</v>
      </c>
      <c r="Q2910" s="5">
        <f>Table1[[#This Row],[Sales]]-Table1[[#This Row],[Cost]]</f>
        <v>2050</v>
      </c>
      <c r="R2910" s="3" t="s">
        <v>17</v>
      </c>
      <c r="S2910" s="3" t="s">
        <v>10</v>
      </c>
      <c r="T2910" s="3" t="s">
        <v>33</v>
      </c>
      <c r="U2910" s="3" t="s">
        <v>27</v>
      </c>
      <c r="V2910" s="6">
        <f>Table1[[#This Row],[Profit]]/Table1[[#This Row],[Sales]]</f>
        <v>0.30827067669172931</v>
      </c>
      <c r="W2910" s="3">
        <f>[1]!Table1[[#This Row],[Sales]]-[1]!Table1[[#This Row],[Cost]]-[1]!Table1[[#This Row],[Profit]]</f>
        <v>0</v>
      </c>
      <c r="X2910" s="3">
        <f>[1]!Table1[[#This Row],[Quantity]]*[1]!Table1[[#This Row],[Unit_Price]]</f>
        <v>7000</v>
      </c>
      <c r="Y2910" s="7">
        <f>[1]!Table1[[#This Row],[Gross_Sales]]*[1]!Table1[[#This Row],[Discount]]</f>
        <v>350</v>
      </c>
      <c r="Z2910" s="8">
        <f>[1]!Table1[[#This Row],[Gross_Sales]]*[1]!Table1[[#This Row],[Discount_amount]]</f>
        <v>2450000</v>
      </c>
      <c r="AA2910" s="6">
        <f>IFERROR([1]!Table1[[#This Row],[Profit]]/[1]!Table1[[#This Row],[Sales]],0)</f>
        <v>0.30827067669172931</v>
      </c>
      <c r="AB2910" s="3">
        <f>YEAR([1]!Table1[[#This Row],[Order_Date]])</f>
        <v>2025</v>
      </c>
      <c r="AC2910" s="3">
        <f>MONTH([1]!Table1[[#This Row],[Order_Date]])</f>
        <v>8</v>
      </c>
      <c r="AD2910" s="3" t="str">
        <f t="shared" si="135"/>
        <v>Aug</v>
      </c>
      <c r="AE2910" s="3" t="str">
        <f t="shared" si="136"/>
        <v>Q3</v>
      </c>
      <c r="AF2910" s="3" t="str">
        <f t="shared" si="137"/>
        <v>2025-Aug</v>
      </c>
      <c r="AG2910" s="3">
        <f>COUNTIF(C:C,Table1[[#This Row],[Customer_ID]])</f>
        <v>26</v>
      </c>
      <c r="AH2910" s="9" t="e">
        <f>IF([1]!Table1[[#This Row],[Customer_order_count]] &gt;= 10,"FREQUENT",IF([1]!Table1[[#This Row],[Customer_order_count]] &lt;= 10,"REGULAR","OCASSIONAL"))</f>
        <v>#REF!</v>
      </c>
    </row>
    <row r="2911" spans="1:34" x14ac:dyDescent="0.25">
      <c r="A2911" s="10" t="s">
        <v>3766</v>
      </c>
      <c r="B2911" s="11">
        <v>45870</v>
      </c>
      <c r="C2911" s="12" t="s">
        <v>818</v>
      </c>
      <c r="D2911" s="13" t="s">
        <v>819</v>
      </c>
      <c r="E2911" s="13" t="s">
        <v>16</v>
      </c>
      <c r="F2911" s="14">
        <v>37</v>
      </c>
      <c r="G2911" s="12" t="s">
        <v>407</v>
      </c>
      <c r="H2911" s="12" t="s">
        <v>285</v>
      </c>
      <c r="I2911" s="12" t="s">
        <v>65</v>
      </c>
      <c r="J2911" s="12" t="s">
        <v>66</v>
      </c>
      <c r="K2911" s="12" t="s">
        <v>25</v>
      </c>
      <c r="L2911" s="14">
        <v>4</v>
      </c>
      <c r="M2911" s="14">
        <v>2500</v>
      </c>
      <c r="N2911" s="15">
        <v>0.15</v>
      </c>
      <c r="O2911" s="14">
        <v>8500</v>
      </c>
      <c r="P2911" s="14">
        <v>6400</v>
      </c>
      <c r="Q2911" s="5">
        <f>Table1[[#This Row],[Sales]]-Table1[[#This Row],[Cost]]</f>
        <v>2100</v>
      </c>
      <c r="R2911" s="12" t="s">
        <v>98</v>
      </c>
      <c r="S2911" s="12" t="s">
        <v>10</v>
      </c>
      <c r="T2911" s="12" t="s">
        <v>33</v>
      </c>
      <c r="U2911" s="12" t="s">
        <v>12</v>
      </c>
      <c r="V2911" s="6">
        <f>Table1[[#This Row],[Profit]]/Table1[[#This Row],[Sales]]</f>
        <v>0.24705882352941178</v>
      </c>
      <c r="W2911" s="12">
        <f>[1]!Table1[[#This Row],[Sales]]-[1]!Table1[[#This Row],[Cost]]-[1]!Table1[[#This Row],[Profit]]</f>
        <v>0</v>
      </c>
      <c r="X2911" s="12">
        <f>[1]!Table1[[#This Row],[Quantity]]*[1]!Table1[[#This Row],[Unit_Price]]</f>
        <v>10000</v>
      </c>
      <c r="Y2911" s="16">
        <f>[1]!Table1[[#This Row],[Gross_Sales]]*[1]!Table1[[#This Row],[Discount]]</f>
        <v>1500</v>
      </c>
      <c r="Z2911" s="17">
        <f>[1]!Table1[[#This Row],[Gross_Sales]]*[1]!Table1[[#This Row],[Discount_amount]]</f>
        <v>15000000</v>
      </c>
      <c r="AA2911" s="15">
        <f>IFERROR([1]!Table1[[#This Row],[Profit]]/[1]!Table1[[#This Row],[Sales]],0)</f>
        <v>0.24705882352941178</v>
      </c>
      <c r="AB2911" s="12">
        <f>YEAR([1]!Table1[[#This Row],[Order_Date]])</f>
        <v>2025</v>
      </c>
      <c r="AC2911" s="12">
        <f>MONTH([1]!Table1[[#This Row],[Order_Date]])</f>
        <v>8</v>
      </c>
      <c r="AD2911" s="12" t="str">
        <f t="shared" si="135"/>
        <v>Aug</v>
      </c>
      <c r="AE2911" s="12" t="str">
        <f t="shared" si="136"/>
        <v>Q3</v>
      </c>
      <c r="AF2911" s="12" t="str">
        <f t="shared" si="137"/>
        <v>2025-Aug</v>
      </c>
      <c r="AG2911" s="12">
        <f>COUNTIF(C:C,Table1[[#This Row],[Customer_ID]])</f>
        <v>3</v>
      </c>
      <c r="AH2911" s="18" t="e">
        <f>IF([1]!Table1[[#This Row],[Customer_order_count]] &gt;= 10,"FREQUENT",IF([1]!Table1[[#This Row],[Customer_order_count]] &lt;= 10,"REGULAR","OCASSIONAL"))</f>
        <v>#REF!</v>
      </c>
    </row>
    <row r="2912" spans="1:34" x14ac:dyDescent="0.25">
      <c r="A2912" s="1" t="s">
        <v>3767</v>
      </c>
      <c r="B2912" s="2">
        <v>45836</v>
      </c>
      <c r="C2912" s="3" t="s">
        <v>1229</v>
      </c>
      <c r="D2912" s="4" t="s">
        <v>591</v>
      </c>
      <c r="E2912" s="4" t="s">
        <v>3</v>
      </c>
      <c r="F2912" s="5">
        <v>51</v>
      </c>
      <c r="G2912" s="3" t="s">
        <v>312</v>
      </c>
      <c r="H2912" s="3" t="s">
        <v>276</v>
      </c>
      <c r="I2912" s="3" t="s">
        <v>305</v>
      </c>
      <c r="J2912" s="3" t="s">
        <v>306</v>
      </c>
      <c r="K2912" s="3" t="s">
        <v>91</v>
      </c>
      <c r="L2912" s="5">
        <v>1</v>
      </c>
      <c r="M2912" s="5">
        <v>8500</v>
      </c>
      <c r="N2912" s="6">
        <v>0.1</v>
      </c>
      <c r="O2912" s="5">
        <v>7650</v>
      </c>
      <c r="P2912" s="5">
        <v>6500</v>
      </c>
      <c r="Q2912" s="5">
        <f>Table1[[#This Row],[Sales]]-Table1[[#This Row],[Cost]]</f>
        <v>1150</v>
      </c>
      <c r="R2912" s="3" t="s">
        <v>9</v>
      </c>
      <c r="S2912" s="3" t="s">
        <v>10</v>
      </c>
      <c r="T2912" s="3" t="s">
        <v>11</v>
      </c>
      <c r="U2912" s="3" t="s">
        <v>19</v>
      </c>
      <c r="V2912" s="6">
        <f>Table1[[#This Row],[Profit]]/Table1[[#This Row],[Sales]]</f>
        <v>0.15032679738562091</v>
      </c>
      <c r="W2912" s="3">
        <f>[1]!Table1[[#This Row],[Sales]]-[1]!Table1[[#This Row],[Cost]]-[1]!Table1[[#This Row],[Profit]]</f>
        <v>0</v>
      </c>
      <c r="X2912" s="3">
        <f>[1]!Table1[[#This Row],[Quantity]]*[1]!Table1[[#This Row],[Unit_Price]]</f>
        <v>8500</v>
      </c>
      <c r="Y2912" s="7">
        <f>[1]!Table1[[#This Row],[Gross_Sales]]*[1]!Table1[[#This Row],[Discount]]</f>
        <v>850</v>
      </c>
      <c r="Z2912" s="8">
        <f>[1]!Table1[[#This Row],[Gross_Sales]]*[1]!Table1[[#This Row],[Discount_amount]]</f>
        <v>7225000</v>
      </c>
      <c r="AA2912" s="6">
        <f>IFERROR([1]!Table1[[#This Row],[Profit]]/[1]!Table1[[#This Row],[Sales]],0)</f>
        <v>0.15032679738562091</v>
      </c>
      <c r="AB2912" s="3">
        <f>YEAR([1]!Table1[[#This Row],[Order_Date]])</f>
        <v>2025</v>
      </c>
      <c r="AC2912" s="3">
        <f>MONTH([1]!Table1[[#This Row],[Order_Date]])</f>
        <v>6</v>
      </c>
      <c r="AD2912" s="3" t="str">
        <f t="shared" si="135"/>
        <v>Jun</v>
      </c>
      <c r="AE2912" s="3" t="str">
        <f t="shared" si="136"/>
        <v>Q2</v>
      </c>
      <c r="AF2912" s="3" t="str">
        <f t="shared" si="137"/>
        <v>2025-Jun</v>
      </c>
      <c r="AG2912" s="3">
        <f>COUNTIF(C:C,Table1[[#This Row],[Customer_ID]])</f>
        <v>9</v>
      </c>
      <c r="AH2912" s="9" t="e">
        <f>IF([1]!Table1[[#This Row],[Customer_order_count]] &gt;= 10,"FREQUENT",IF([1]!Table1[[#This Row],[Customer_order_count]] &lt;= 10,"REGULAR","OCASSIONAL"))</f>
        <v>#REF!</v>
      </c>
    </row>
    <row r="2913" spans="1:34" x14ac:dyDescent="0.25">
      <c r="A2913" s="10" t="s">
        <v>3768</v>
      </c>
      <c r="B2913" s="11">
        <v>45381</v>
      </c>
      <c r="C2913" s="12" t="s">
        <v>644</v>
      </c>
      <c r="D2913" s="13" t="s">
        <v>606</v>
      </c>
      <c r="E2913" s="13" t="s">
        <v>3</v>
      </c>
      <c r="F2913" s="14">
        <v>45</v>
      </c>
      <c r="G2913" s="12" t="s">
        <v>263</v>
      </c>
      <c r="H2913" s="12" t="s">
        <v>5</v>
      </c>
      <c r="I2913" s="12" t="s">
        <v>81</v>
      </c>
      <c r="J2913" s="12" t="s">
        <v>82</v>
      </c>
      <c r="K2913" s="12" t="s">
        <v>58</v>
      </c>
      <c r="L2913" s="14">
        <v>2</v>
      </c>
      <c r="M2913" s="14">
        <v>3500</v>
      </c>
      <c r="N2913" s="15">
        <v>0.1</v>
      </c>
      <c r="O2913" s="14">
        <v>6300</v>
      </c>
      <c r="P2913" s="14">
        <v>5000</v>
      </c>
      <c r="Q2913" s="5">
        <f>Table1[[#This Row],[Sales]]-Table1[[#This Row],[Cost]]</f>
        <v>1300</v>
      </c>
      <c r="R2913" s="12" t="s">
        <v>77</v>
      </c>
      <c r="S2913" s="12" t="s">
        <v>10</v>
      </c>
      <c r="T2913" s="12" t="s">
        <v>18</v>
      </c>
      <c r="U2913" s="12" t="s">
        <v>12</v>
      </c>
      <c r="V2913" s="6">
        <f>Table1[[#This Row],[Profit]]/Table1[[#This Row],[Sales]]</f>
        <v>0.20634920634920634</v>
      </c>
      <c r="W2913" s="12">
        <f>[1]!Table1[[#This Row],[Sales]]-[1]!Table1[[#This Row],[Cost]]-[1]!Table1[[#This Row],[Profit]]</f>
        <v>0</v>
      </c>
      <c r="X2913" s="12">
        <f>[1]!Table1[[#This Row],[Quantity]]*[1]!Table1[[#This Row],[Unit_Price]]</f>
        <v>7000</v>
      </c>
      <c r="Y2913" s="16">
        <f>[1]!Table1[[#This Row],[Gross_Sales]]*[1]!Table1[[#This Row],[Discount]]</f>
        <v>700</v>
      </c>
      <c r="Z2913" s="17">
        <f>[1]!Table1[[#This Row],[Gross_Sales]]*[1]!Table1[[#This Row],[Discount_amount]]</f>
        <v>4900000</v>
      </c>
      <c r="AA2913" s="15">
        <f>IFERROR([1]!Table1[[#This Row],[Profit]]/[1]!Table1[[#This Row],[Sales]],0)</f>
        <v>0.20634920634920634</v>
      </c>
      <c r="AB2913" s="12">
        <f>YEAR([1]!Table1[[#This Row],[Order_Date]])</f>
        <v>2024</v>
      </c>
      <c r="AC2913" s="12">
        <f>MONTH([1]!Table1[[#This Row],[Order_Date]])</f>
        <v>3</v>
      </c>
      <c r="AD2913" s="12" t="str">
        <f t="shared" si="135"/>
        <v>Mar</v>
      </c>
      <c r="AE2913" s="12" t="str">
        <f t="shared" si="136"/>
        <v>Q1</v>
      </c>
      <c r="AF2913" s="12" t="str">
        <f t="shared" si="137"/>
        <v>2024-Mar</v>
      </c>
      <c r="AG2913" s="12">
        <f>COUNTIF(C:C,Table1[[#This Row],[Customer_ID]])</f>
        <v>4</v>
      </c>
      <c r="AH2913" s="18" t="e">
        <f>IF([1]!Table1[[#This Row],[Customer_order_count]] &gt;= 10,"FREQUENT",IF([1]!Table1[[#This Row],[Customer_order_count]] &lt;= 10,"REGULAR","OCASSIONAL"))</f>
        <v>#REF!</v>
      </c>
    </row>
    <row r="2914" spans="1:34" x14ac:dyDescent="0.25">
      <c r="A2914" s="1" t="s">
        <v>3769</v>
      </c>
      <c r="B2914" s="2">
        <v>45487</v>
      </c>
      <c r="C2914" s="3" t="s">
        <v>1069</v>
      </c>
      <c r="D2914" s="4" t="s">
        <v>1070</v>
      </c>
      <c r="E2914" s="4" t="s">
        <v>3</v>
      </c>
      <c r="F2914" s="5">
        <v>52</v>
      </c>
      <c r="G2914" s="3" t="s">
        <v>295</v>
      </c>
      <c r="H2914" s="3" t="s">
        <v>270</v>
      </c>
      <c r="I2914" s="3" t="s">
        <v>65</v>
      </c>
      <c r="J2914" s="3" t="s">
        <v>66</v>
      </c>
      <c r="K2914" s="3" t="s">
        <v>25</v>
      </c>
      <c r="L2914" s="5">
        <v>1</v>
      </c>
      <c r="M2914" s="5">
        <v>2500</v>
      </c>
      <c r="N2914" s="6">
        <v>0.1</v>
      </c>
      <c r="O2914" s="5">
        <v>2250</v>
      </c>
      <c r="P2914" s="5">
        <v>1600</v>
      </c>
      <c r="Q2914" s="5">
        <f>Table1[[#This Row],[Sales]]-Table1[[#This Row],[Cost]]</f>
        <v>650</v>
      </c>
      <c r="R2914" s="3" t="s">
        <v>9</v>
      </c>
      <c r="S2914" s="3" t="s">
        <v>10</v>
      </c>
      <c r="T2914" s="3" t="s">
        <v>33</v>
      </c>
      <c r="U2914" s="3" t="s">
        <v>19</v>
      </c>
      <c r="V2914" s="6">
        <f>Table1[[#This Row],[Profit]]/Table1[[#This Row],[Sales]]</f>
        <v>0.28888888888888886</v>
      </c>
      <c r="W2914" s="3">
        <f>[1]!Table1[[#This Row],[Sales]]-[1]!Table1[[#This Row],[Cost]]-[1]!Table1[[#This Row],[Profit]]</f>
        <v>0</v>
      </c>
      <c r="X2914" s="3">
        <f>[1]!Table1[[#This Row],[Quantity]]*[1]!Table1[[#This Row],[Unit_Price]]</f>
        <v>2500</v>
      </c>
      <c r="Y2914" s="7">
        <f>[1]!Table1[[#This Row],[Gross_Sales]]*[1]!Table1[[#This Row],[Discount]]</f>
        <v>250</v>
      </c>
      <c r="Z2914" s="8">
        <f>[1]!Table1[[#This Row],[Gross_Sales]]*[1]!Table1[[#This Row],[Discount_amount]]</f>
        <v>625000</v>
      </c>
      <c r="AA2914" s="6">
        <f>IFERROR([1]!Table1[[#This Row],[Profit]]/[1]!Table1[[#This Row],[Sales]],0)</f>
        <v>0.28888888888888886</v>
      </c>
      <c r="AB2914" s="3">
        <f>YEAR([1]!Table1[[#This Row],[Order_Date]])</f>
        <v>2024</v>
      </c>
      <c r="AC2914" s="3">
        <f>MONTH([1]!Table1[[#This Row],[Order_Date]])</f>
        <v>7</v>
      </c>
      <c r="AD2914" s="3" t="str">
        <f t="shared" si="135"/>
        <v>Jul</v>
      </c>
      <c r="AE2914" s="3" t="str">
        <f t="shared" si="136"/>
        <v>Q3</v>
      </c>
      <c r="AF2914" s="3" t="str">
        <f t="shared" si="137"/>
        <v>2024-Jul</v>
      </c>
      <c r="AG2914" s="3">
        <f>COUNTIF(C:C,Table1[[#This Row],[Customer_ID]])</f>
        <v>4</v>
      </c>
      <c r="AH2914" s="9" t="e">
        <f>IF([1]!Table1[[#This Row],[Customer_order_count]] &gt;= 10,"FREQUENT",IF([1]!Table1[[#This Row],[Customer_order_count]] &lt;= 10,"REGULAR","OCASSIONAL"))</f>
        <v>#REF!</v>
      </c>
    </row>
    <row r="2915" spans="1:34" x14ac:dyDescent="0.25">
      <c r="A2915" s="10" t="s">
        <v>3770</v>
      </c>
      <c r="B2915" s="11">
        <v>45575</v>
      </c>
      <c r="C2915" s="12" t="s">
        <v>1464</v>
      </c>
      <c r="D2915" s="12" t="s">
        <v>1465</v>
      </c>
      <c r="E2915" s="12" t="s">
        <v>3</v>
      </c>
      <c r="F2915" s="12">
        <v>54</v>
      </c>
      <c r="G2915" s="12" t="s">
        <v>407</v>
      </c>
      <c r="H2915" s="12" t="s">
        <v>285</v>
      </c>
      <c r="I2915" s="12" t="s">
        <v>74</v>
      </c>
      <c r="J2915" s="12" t="s">
        <v>75</v>
      </c>
      <c r="K2915" s="12" t="s">
        <v>76</v>
      </c>
      <c r="L2915" s="12">
        <v>2</v>
      </c>
      <c r="M2915" s="12">
        <v>550</v>
      </c>
      <c r="N2915" s="12">
        <v>0.1</v>
      </c>
      <c r="O2915" s="12">
        <v>0</v>
      </c>
      <c r="P2915" s="12">
        <v>900</v>
      </c>
      <c r="Q2915" s="5">
        <f>Table1[[#This Row],[Sales]]-Table1[[#This Row],[Cost]]</f>
        <v>-900</v>
      </c>
      <c r="R2915" s="12" t="s">
        <v>17</v>
      </c>
      <c r="S2915" s="12" t="s">
        <v>291</v>
      </c>
      <c r="T2915" s="12" t="s">
        <v>40</v>
      </c>
      <c r="U2915" s="12" t="s">
        <v>12</v>
      </c>
      <c r="V2915" s="3" t="e">
        <f>Table1[[#This Row],[Profit]]/Table1[[#This Row],[Sales]]</f>
        <v>#DIV/0!</v>
      </c>
      <c r="W2915" s="12">
        <f>[1]!Table1[[#This Row],[Sales]]-[1]!Table1[[#This Row],[Cost]]-[1]!Table1[[#This Row],[Profit]]</f>
        <v>-900</v>
      </c>
      <c r="X2915" s="12">
        <f>[1]!Table1[[#This Row],[Quantity]]*[1]!Table1[[#This Row],[Unit_Price]]</f>
        <v>1100</v>
      </c>
      <c r="Y2915" s="12">
        <f>[1]!Table1[[#This Row],[Gross_Sales]]*[1]!Table1[[#This Row],[Discount]]</f>
        <v>110</v>
      </c>
      <c r="Z2915" s="12">
        <f>[1]!Table1[[#This Row],[Gross_Sales]]*[1]!Table1[[#This Row],[Discount_amount]]</f>
        <v>121000</v>
      </c>
      <c r="AA2915" s="12">
        <f>IFERROR([1]!Table1[[#This Row],[Profit]]/[1]!Table1[[#This Row],[Sales]],0)</f>
        <v>0</v>
      </c>
      <c r="AB2915" s="12">
        <f>YEAR([1]!Table1[[#This Row],[Order_Date]])</f>
        <v>2024</v>
      </c>
      <c r="AC2915" s="12">
        <f>MONTH([1]!Table1[[#This Row],[Order_Date]])</f>
        <v>10</v>
      </c>
      <c r="AD2915" s="12" t="str">
        <f t="shared" si="135"/>
        <v>Oct</v>
      </c>
      <c r="AE2915" s="12" t="str">
        <f t="shared" si="136"/>
        <v>Q4</v>
      </c>
      <c r="AF2915" s="12" t="str">
        <f t="shared" si="137"/>
        <v>2024-Oct</v>
      </c>
      <c r="AG2915" s="12">
        <f>COUNTIF(C:C,Table1[[#This Row],[Customer_ID]])</f>
        <v>6</v>
      </c>
      <c r="AH2915" s="18" t="e">
        <f>IF([1]!Table1[[#This Row],[Customer_order_count]] &gt;= 10,"FREQUENT",IF([1]!Table1[[#This Row],[Customer_order_count]] &lt;= 10,"REGULAR","OCASSIONAL"))</f>
        <v>#REF!</v>
      </c>
    </row>
    <row r="2916" spans="1:34" x14ac:dyDescent="0.25">
      <c r="A2916" s="1" t="s">
        <v>3771</v>
      </c>
      <c r="B2916" s="2">
        <v>45447</v>
      </c>
      <c r="C2916" s="3" t="s">
        <v>405</v>
      </c>
      <c r="D2916" s="4" t="s">
        <v>406</v>
      </c>
      <c r="E2916" s="4" t="s">
        <v>16</v>
      </c>
      <c r="F2916" s="5">
        <v>56</v>
      </c>
      <c r="G2916" s="3" t="s">
        <v>407</v>
      </c>
      <c r="H2916" s="3" t="s">
        <v>285</v>
      </c>
      <c r="I2916" s="3" t="s">
        <v>51</v>
      </c>
      <c r="J2916" s="3" t="s">
        <v>52</v>
      </c>
      <c r="K2916" s="3" t="s">
        <v>8</v>
      </c>
      <c r="L2916" s="5">
        <v>2</v>
      </c>
      <c r="M2916" s="5">
        <v>4500</v>
      </c>
      <c r="N2916" s="6">
        <v>0.05</v>
      </c>
      <c r="O2916" s="5">
        <v>8550</v>
      </c>
      <c r="P2916" s="5">
        <v>6400</v>
      </c>
      <c r="Q2916" s="5">
        <f>Table1[[#This Row],[Sales]]-Table1[[#This Row],[Cost]]</f>
        <v>2150</v>
      </c>
      <c r="R2916" s="3" t="s">
        <v>26</v>
      </c>
      <c r="S2916" s="3" t="s">
        <v>10</v>
      </c>
      <c r="T2916" s="3" t="s">
        <v>11</v>
      </c>
      <c r="U2916" s="3" t="s">
        <v>12</v>
      </c>
      <c r="V2916" s="6">
        <f>Table1[[#This Row],[Profit]]/Table1[[#This Row],[Sales]]</f>
        <v>0.25146198830409355</v>
      </c>
      <c r="W2916" s="3">
        <f>[1]!Table1[[#This Row],[Sales]]-[1]!Table1[[#This Row],[Cost]]-[1]!Table1[[#This Row],[Profit]]</f>
        <v>0</v>
      </c>
      <c r="X2916" s="3">
        <f>[1]!Table1[[#This Row],[Quantity]]*[1]!Table1[[#This Row],[Unit_Price]]</f>
        <v>9000</v>
      </c>
      <c r="Y2916" s="7">
        <f>[1]!Table1[[#This Row],[Gross_Sales]]*[1]!Table1[[#This Row],[Discount]]</f>
        <v>450</v>
      </c>
      <c r="Z2916" s="8">
        <f>[1]!Table1[[#This Row],[Gross_Sales]]*[1]!Table1[[#This Row],[Discount_amount]]</f>
        <v>4050000</v>
      </c>
      <c r="AA2916" s="6">
        <f>IFERROR([1]!Table1[[#This Row],[Profit]]/[1]!Table1[[#This Row],[Sales]],0)</f>
        <v>0.25146198830409355</v>
      </c>
      <c r="AB2916" s="3">
        <f>YEAR([1]!Table1[[#This Row],[Order_Date]])</f>
        <v>2024</v>
      </c>
      <c r="AC2916" s="3">
        <f>MONTH([1]!Table1[[#This Row],[Order_Date]])</f>
        <v>6</v>
      </c>
      <c r="AD2916" s="3" t="str">
        <f t="shared" si="135"/>
        <v>Jun</v>
      </c>
      <c r="AE2916" s="3" t="str">
        <f t="shared" si="136"/>
        <v>Q2</v>
      </c>
      <c r="AF2916" s="3" t="str">
        <f t="shared" si="137"/>
        <v>2024-Jun</v>
      </c>
      <c r="AG2916" s="3">
        <f>COUNTIF(C:C,Table1[[#This Row],[Customer_ID]])</f>
        <v>4</v>
      </c>
      <c r="AH2916" s="9" t="e">
        <f>IF([1]!Table1[[#This Row],[Customer_order_count]] &gt;= 10,"FREQUENT",IF([1]!Table1[[#This Row],[Customer_order_count]] &lt;= 10,"REGULAR","OCASSIONAL"))</f>
        <v>#REF!</v>
      </c>
    </row>
    <row r="2917" spans="1:34" x14ac:dyDescent="0.25">
      <c r="A2917" s="10" t="s">
        <v>3772</v>
      </c>
      <c r="B2917" s="11">
        <v>45881</v>
      </c>
      <c r="C2917" s="12" t="s">
        <v>399</v>
      </c>
      <c r="D2917" s="13" t="s">
        <v>15</v>
      </c>
      <c r="E2917" s="13" t="s">
        <v>3</v>
      </c>
      <c r="F2917" s="14">
        <v>24</v>
      </c>
      <c r="G2917" s="12" t="s">
        <v>269</v>
      </c>
      <c r="H2917" s="12" t="s">
        <v>270</v>
      </c>
      <c r="I2917" s="12" t="s">
        <v>68</v>
      </c>
      <c r="J2917" s="12" t="s">
        <v>69</v>
      </c>
      <c r="K2917" s="12" t="s">
        <v>39</v>
      </c>
      <c r="L2917" s="14">
        <v>1</v>
      </c>
      <c r="M2917" s="14">
        <v>3500</v>
      </c>
      <c r="N2917" s="15">
        <v>0.2</v>
      </c>
      <c r="O2917" s="14">
        <v>2800</v>
      </c>
      <c r="P2917" s="14">
        <v>2300</v>
      </c>
      <c r="Q2917" s="5">
        <f>Table1[[#This Row],[Sales]]-Table1[[#This Row],[Cost]]</f>
        <v>500</v>
      </c>
      <c r="R2917" s="12" t="s">
        <v>17</v>
      </c>
      <c r="S2917" s="12" t="s">
        <v>10</v>
      </c>
      <c r="T2917" s="12" t="s">
        <v>33</v>
      </c>
      <c r="U2917" s="12" t="s">
        <v>12</v>
      </c>
      <c r="V2917" s="6">
        <f>Table1[[#This Row],[Profit]]/Table1[[#This Row],[Sales]]</f>
        <v>0.17857142857142858</v>
      </c>
      <c r="W2917" s="12">
        <f>[1]!Table1[[#This Row],[Sales]]-[1]!Table1[[#This Row],[Cost]]-[1]!Table1[[#This Row],[Profit]]</f>
        <v>0</v>
      </c>
      <c r="X2917" s="12">
        <f>[1]!Table1[[#This Row],[Quantity]]*[1]!Table1[[#This Row],[Unit_Price]]</f>
        <v>3500</v>
      </c>
      <c r="Y2917" s="16">
        <f>[1]!Table1[[#This Row],[Gross_Sales]]*[1]!Table1[[#This Row],[Discount]]</f>
        <v>700</v>
      </c>
      <c r="Z2917" s="17">
        <f>[1]!Table1[[#This Row],[Gross_Sales]]*[1]!Table1[[#This Row],[Discount_amount]]</f>
        <v>2450000</v>
      </c>
      <c r="AA2917" s="15">
        <f>IFERROR([1]!Table1[[#This Row],[Profit]]/[1]!Table1[[#This Row],[Sales]],0)</f>
        <v>0.17857142857142858</v>
      </c>
      <c r="AB2917" s="12">
        <f>YEAR([1]!Table1[[#This Row],[Order_Date]])</f>
        <v>2025</v>
      </c>
      <c r="AC2917" s="12">
        <f>MONTH([1]!Table1[[#This Row],[Order_Date]])</f>
        <v>8</v>
      </c>
      <c r="AD2917" s="12" t="str">
        <f t="shared" si="135"/>
        <v>Aug</v>
      </c>
      <c r="AE2917" s="12" t="str">
        <f t="shared" si="136"/>
        <v>Q3</v>
      </c>
      <c r="AF2917" s="12" t="str">
        <f t="shared" si="137"/>
        <v>2025-Aug</v>
      </c>
      <c r="AG2917" s="12">
        <f>COUNTIF(C:C,Table1[[#This Row],[Customer_ID]])</f>
        <v>14</v>
      </c>
      <c r="AH2917" s="18" t="e">
        <f>IF([1]!Table1[[#This Row],[Customer_order_count]] &gt;= 10,"FREQUENT",IF([1]!Table1[[#This Row],[Customer_order_count]] &lt;= 10,"REGULAR","OCASSIONAL"))</f>
        <v>#REF!</v>
      </c>
    </row>
    <row r="2918" spans="1:34" x14ac:dyDescent="0.25">
      <c r="A2918" s="1" t="s">
        <v>3773</v>
      </c>
      <c r="B2918" s="2">
        <v>45734</v>
      </c>
      <c r="C2918" s="3" t="s">
        <v>705</v>
      </c>
      <c r="D2918" s="4" t="s">
        <v>642</v>
      </c>
      <c r="E2918" s="4" t="s">
        <v>16</v>
      </c>
      <c r="F2918" s="5">
        <v>27</v>
      </c>
      <c r="G2918" s="3" t="s">
        <v>280</v>
      </c>
      <c r="H2918" s="3" t="s">
        <v>270</v>
      </c>
      <c r="I2918" s="3" t="s">
        <v>23</v>
      </c>
      <c r="J2918" s="3" t="s">
        <v>24</v>
      </c>
      <c r="K2918" s="3" t="s">
        <v>25</v>
      </c>
      <c r="L2918" s="5">
        <v>1</v>
      </c>
      <c r="M2918" s="5">
        <v>55000</v>
      </c>
      <c r="N2918" s="6">
        <v>0.2</v>
      </c>
      <c r="O2918" s="5">
        <v>44000</v>
      </c>
      <c r="P2918" s="5">
        <v>40000</v>
      </c>
      <c r="Q2918" s="5">
        <f>Table1[[#This Row],[Sales]]-Table1[[#This Row],[Cost]]</f>
        <v>4000</v>
      </c>
      <c r="R2918" s="3" t="s">
        <v>17</v>
      </c>
      <c r="S2918" s="3" t="s">
        <v>10</v>
      </c>
      <c r="T2918" s="3" t="s">
        <v>18</v>
      </c>
      <c r="U2918" s="3" t="s">
        <v>27</v>
      </c>
      <c r="V2918" s="6">
        <f>Table1[[#This Row],[Profit]]/Table1[[#This Row],[Sales]]</f>
        <v>9.0909090909090912E-2</v>
      </c>
      <c r="W2918" s="3">
        <f>[1]!Table1[[#This Row],[Sales]]-[1]!Table1[[#This Row],[Cost]]-[1]!Table1[[#This Row],[Profit]]</f>
        <v>0</v>
      </c>
      <c r="X2918" s="3">
        <f>[1]!Table1[[#This Row],[Quantity]]*[1]!Table1[[#This Row],[Unit_Price]]</f>
        <v>55000</v>
      </c>
      <c r="Y2918" s="7">
        <f>[1]!Table1[[#This Row],[Gross_Sales]]*[1]!Table1[[#This Row],[Discount]]</f>
        <v>11000</v>
      </c>
      <c r="Z2918" s="8">
        <f>[1]!Table1[[#This Row],[Gross_Sales]]*[1]!Table1[[#This Row],[Discount_amount]]</f>
        <v>605000000</v>
      </c>
      <c r="AA2918" s="6">
        <f>IFERROR([1]!Table1[[#This Row],[Profit]]/[1]!Table1[[#This Row],[Sales]],0)</f>
        <v>9.0909090909090912E-2</v>
      </c>
      <c r="AB2918" s="3">
        <f>YEAR([1]!Table1[[#This Row],[Order_Date]])</f>
        <v>2025</v>
      </c>
      <c r="AC2918" s="3">
        <f>MONTH([1]!Table1[[#This Row],[Order_Date]])</f>
        <v>3</v>
      </c>
      <c r="AD2918" s="3" t="str">
        <f t="shared" si="135"/>
        <v>Mar</v>
      </c>
      <c r="AE2918" s="3" t="str">
        <f t="shared" si="136"/>
        <v>Q1</v>
      </c>
      <c r="AF2918" s="3" t="str">
        <f t="shared" si="137"/>
        <v>2025-Mar</v>
      </c>
      <c r="AG2918" s="3">
        <f>COUNTIF(C:C,Table1[[#This Row],[Customer_ID]])</f>
        <v>26</v>
      </c>
      <c r="AH2918" s="9" t="e">
        <f>IF([1]!Table1[[#This Row],[Customer_order_count]] &gt;= 10,"FREQUENT",IF([1]!Table1[[#This Row],[Customer_order_count]] &lt;= 10,"REGULAR","OCASSIONAL"))</f>
        <v>#REF!</v>
      </c>
    </row>
    <row r="2919" spans="1:34" x14ac:dyDescent="0.25">
      <c r="A2919" s="10" t="s">
        <v>3774</v>
      </c>
      <c r="B2919" s="11">
        <v>45930</v>
      </c>
      <c r="C2919" s="12" t="s">
        <v>829</v>
      </c>
      <c r="D2919" s="13" t="s">
        <v>830</v>
      </c>
      <c r="E2919" s="13" t="s">
        <v>3</v>
      </c>
      <c r="F2919" s="14">
        <v>42</v>
      </c>
      <c r="G2919" s="12" t="s">
        <v>295</v>
      </c>
      <c r="H2919" s="12" t="s">
        <v>270</v>
      </c>
      <c r="I2919" s="12" t="s">
        <v>95</v>
      </c>
      <c r="J2919" s="12" t="s">
        <v>96</v>
      </c>
      <c r="K2919" s="12" t="s">
        <v>46</v>
      </c>
      <c r="L2919" s="14">
        <v>2</v>
      </c>
      <c r="M2919" s="14">
        <v>600</v>
      </c>
      <c r="N2919" s="15">
        <v>0.15</v>
      </c>
      <c r="O2919" s="14">
        <v>1020</v>
      </c>
      <c r="P2919" s="14">
        <v>760</v>
      </c>
      <c r="Q2919" s="5">
        <f>Table1[[#This Row],[Sales]]-Table1[[#This Row],[Cost]]</f>
        <v>260</v>
      </c>
      <c r="R2919" s="12" t="s">
        <v>26</v>
      </c>
      <c r="S2919" s="12" t="s">
        <v>10</v>
      </c>
      <c r="T2919" s="12" t="s">
        <v>33</v>
      </c>
      <c r="U2919" s="12" t="s">
        <v>27</v>
      </c>
      <c r="V2919" s="6">
        <f>Table1[[#This Row],[Profit]]/Table1[[#This Row],[Sales]]</f>
        <v>0.25490196078431371</v>
      </c>
      <c r="W2919" s="12">
        <f>[1]!Table1[[#This Row],[Sales]]-[1]!Table1[[#This Row],[Cost]]-[1]!Table1[[#This Row],[Profit]]</f>
        <v>0</v>
      </c>
      <c r="X2919" s="12">
        <f>[1]!Table1[[#This Row],[Quantity]]*[1]!Table1[[#This Row],[Unit_Price]]</f>
        <v>1200</v>
      </c>
      <c r="Y2919" s="16">
        <f>[1]!Table1[[#This Row],[Gross_Sales]]*[1]!Table1[[#This Row],[Discount]]</f>
        <v>180</v>
      </c>
      <c r="Z2919" s="17">
        <f>[1]!Table1[[#This Row],[Gross_Sales]]*[1]!Table1[[#This Row],[Discount_amount]]</f>
        <v>216000</v>
      </c>
      <c r="AA2919" s="15">
        <f>IFERROR([1]!Table1[[#This Row],[Profit]]/[1]!Table1[[#This Row],[Sales]],0)</f>
        <v>0.25490196078431371</v>
      </c>
      <c r="AB2919" s="12">
        <f>YEAR([1]!Table1[[#This Row],[Order_Date]])</f>
        <v>2025</v>
      </c>
      <c r="AC2919" s="12">
        <f>MONTH([1]!Table1[[#This Row],[Order_Date]])</f>
        <v>9</v>
      </c>
      <c r="AD2919" s="12" t="str">
        <f t="shared" si="135"/>
        <v>Sep</v>
      </c>
      <c r="AE2919" s="12" t="str">
        <f t="shared" si="136"/>
        <v>Q3</v>
      </c>
      <c r="AF2919" s="12" t="str">
        <f t="shared" si="137"/>
        <v>2025-Sep</v>
      </c>
      <c r="AG2919" s="12">
        <f>COUNTIF(C:C,Table1[[#This Row],[Customer_ID]])</f>
        <v>11</v>
      </c>
      <c r="AH2919" s="18" t="e">
        <f>IF([1]!Table1[[#This Row],[Customer_order_count]] &gt;= 10,"FREQUENT",IF([1]!Table1[[#This Row],[Customer_order_count]] &lt;= 10,"REGULAR","OCASSIONAL"))</f>
        <v>#REF!</v>
      </c>
    </row>
    <row r="2920" spans="1:34" x14ac:dyDescent="0.25">
      <c r="A2920" s="1" t="s">
        <v>3775</v>
      </c>
      <c r="B2920" s="2">
        <v>45729</v>
      </c>
      <c r="C2920" s="3" t="s">
        <v>961</v>
      </c>
      <c r="D2920" s="4" t="s">
        <v>962</v>
      </c>
      <c r="E2920" s="4" t="s">
        <v>16</v>
      </c>
      <c r="F2920" s="5">
        <v>48</v>
      </c>
      <c r="G2920" s="3" t="s">
        <v>407</v>
      </c>
      <c r="H2920" s="3" t="s">
        <v>285</v>
      </c>
      <c r="I2920" s="3" t="s">
        <v>176</v>
      </c>
      <c r="J2920" s="3" t="s">
        <v>177</v>
      </c>
      <c r="K2920" s="3" t="s">
        <v>25</v>
      </c>
      <c r="L2920" s="5">
        <v>4</v>
      </c>
      <c r="M2920" s="5">
        <v>22000</v>
      </c>
      <c r="N2920" s="6">
        <v>0.1</v>
      </c>
      <c r="O2920" s="5">
        <v>79200</v>
      </c>
      <c r="P2920" s="5">
        <v>66000</v>
      </c>
      <c r="Q2920" s="5">
        <f>Table1[[#This Row],[Sales]]-Table1[[#This Row],[Cost]]</f>
        <v>13200</v>
      </c>
      <c r="R2920" s="3" t="s">
        <v>26</v>
      </c>
      <c r="S2920" s="3" t="s">
        <v>10</v>
      </c>
      <c r="T2920" s="3" t="s">
        <v>18</v>
      </c>
      <c r="U2920" s="3" t="s">
        <v>27</v>
      </c>
      <c r="V2920" s="6">
        <f>Table1[[#This Row],[Profit]]/Table1[[#This Row],[Sales]]</f>
        <v>0.16666666666666666</v>
      </c>
      <c r="W2920" s="3">
        <f>[1]!Table1[[#This Row],[Sales]]-[1]!Table1[[#This Row],[Cost]]-[1]!Table1[[#This Row],[Profit]]</f>
        <v>0</v>
      </c>
      <c r="X2920" s="3">
        <f>[1]!Table1[[#This Row],[Quantity]]*[1]!Table1[[#This Row],[Unit_Price]]</f>
        <v>88000</v>
      </c>
      <c r="Y2920" s="7">
        <f>[1]!Table1[[#This Row],[Gross_Sales]]*[1]!Table1[[#This Row],[Discount]]</f>
        <v>8800</v>
      </c>
      <c r="Z2920" s="8">
        <f>[1]!Table1[[#This Row],[Gross_Sales]]*[1]!Table1[[#This Row],[Discount_amount]]</f>
        <v>774400000</v>
      </c>
      <c r="AA2920" s="6">
        <f>IFERROR([1]!Table1[[#This Row],[Profit]]/[1]!Table1[[#This Row],[Sales]],0)</f>
        <v>0.16666666666666666</v>
      </c>
      <c r="AB2920" s="3">
        <f>YEAR([1]!Table1[[#This Row],[Order_Date]])</f>
        <v>2025</v>
      </c>
      <c r="AC2920" s="3">
        <f>MONTH([1]!Table1[[#This Row],[Order_Date]])</f>
        <v>3</v>
      </c>
      <c r="AD2920" s="3" t="str">
        <f t="shared" si="135"/>
        <v>Mar</v>
      </c>
      <c r="AE2920" s="3" t="str">
        <f t="shared" si="136"/>
        <v>Q1</v>
      </c>
      <c r="AF2920" s="3" t="str">
        <f t="shared" si="137"/>
        <v>2025-Mar</v>
      </c>
      <c r="AG2920" s="3">
        <f>COUNTIF(C:C,Table1[[#This Row],[Customer_ID]])</f>
        <v>14</v>
      </c>
      <c r="AH2920" s="9" t="e">
        <f>IF([1]!Table1[[#This Row],[Customer_order_count]] &gt;= 10,"FREQUENT",IF([1]!Table1[[#This Row],[Customer_order_count]] &lt;= 10,"REGULAR","OCASSIONAL"))</f>
        <v>#REF!</v>
      </c>
    </row>
    <row r="2921" spans="1:34" x14ac:dyDescent="0.25">
      <c r="A2921" s="10" t="s">
        <v>3776</v>
      </c>
      <c r="B2921" s="11">
        <v>45982</v>
      </c>
      <c r="C2921" s="12" t="s">
        <v>964</v>
      </c>
      <c r="D2921" s="13" t="s">
        <v>965</v>
      </c>
      <c r="E2921" s="13" t="s">
        <v>16</v>
      </c>
      <c r="F2921" s="14">
        <v>51</v>
      </c>
      <c r="G2921" s="12" t="s">
        <v>339</v>
      </c>
      <c r="H2921" s="12" t="s">
        <v>285</v>
      </c>
      <c r="I2921" s="12" t="s">
        <v>68</v>
      </c>
      <c r="J2921" s="12" t="s">
        <v>69</v>
      </c>
      <c r="K2921" s="12" t="s">
        <v>39</v>
      </c>
      <c r="L2921" s="14">
        <v>1</v>
      </c>
      <c r="M2921" s="14">
        <v>3500</v>
      </c>
      <c r="N2921" s="15">
        <v>0.05</v>
      </c>
      <c r="O2921" s="14">
        <v>3325</v>
      </c>
      <c r="P2921" s="14">
        <v>2300</v>
      </c>
      <c r="Q2921" s="5">
        <f>Table1[[#This Row],[Sales]]-Table1[[#This Row],[Cost]]</f>
        <v>1025</v>
      </c>
      <c r="R2921" s="12" t="s">
        <v>17</v>
      </c>
      <c r="S2921" s="12" t="s">
        <v>10</v>
      </c>
      <c r="T2921" s="12" t="s">
        <v>40</v>
      </c>
      <c r="U2921" s="12" t="s">
        <v>27</v>
      </c>
      <c r="V2921" s="6">
        <f>Table1[[#This Row],[Profit]]/Table1[[#This Row],[Sales]]</f>
        <v>0.30827067669172931</v>
      </c>
      <c r="W2921" s="12">
        <f>[1]!Table1[[#This Row],[Sales]]-[1]!Table1[[#This Row],[Cost]]-[1]!Table1[[#This Row],[Profit]]</f>
        <v>0</v>
      </c>
      <c r="X2921" s="12">
        <f>[1]!Table1[[#This Row],[Quantity]]*[1]!Table1[[#This Row],[Unit_Price]]</f>
        <v>3500</v>
      </c>
      <c r="Y2921" s="16">
        <f>[1]!Table1[[#This Row],[Gross_Sales]]*[1]!Table1[[#This Row],[Discount]]</f>
        <v>175</v>
      </c>
      <c r="Z2921" s="17">
        <f>[1]!Table1[[#This Row],[Gross_Sales]]*[1]!Table1[[#This Row],[Discount_amount]]</f>
        <v>612500</v>
      </c>
      <c r="AA2921" s="15">
        <f>IFERROR([1]!Table1[[#This Row],[Profit]]/[1]!Table1[[#This Row],[Sales]],0)</f>
        <v>0.30827067669172931</v>
      </c>
      <c r="AB2921" s="12">
        <f>YEAR([1]!Table1[[#This Row],[Order_Date]])</f>
        <v>2025</v>
      </c>
      <c r="AC2921" s="12">
        <f>MONTH([1]!Table1[[#This Row],[Order_Date]])</f>
        <v>11</v>
      </c>
      <c r="AD2921" s="12" t="str">
        <f t="shared" si="135"/>
        <v>Nov</v>
      </c>
      <c r="AE2921" s="12" t="str">
        <f t="shared" si="136"/>
        <v>Q4</v>
      </c>
      <c r="AF2921" s="12" t="str">
        <f t="shared" si="137"/>
        <v>2025-Nov</v>
      </c>
      <c r="AG2921" s="12">
        <f>COUNTIF(C:C,Table1[[#This Row],[Customer_ID]])</f>
        <v>8</v>
      </c>
      <c r="AH2921" s="18" t="e">
        <f>IF([1]!Table1[[#This Row],[Customer_order_count]] &gt;= 10,"FREQUENT",IF([1]!Table1[[#This Row],[Customer_order_count]] &lt;= 10,"REGULAR","OCASSIONAL"))</f>
        <v>#REF!</v>
      </c>
    </row>
    <row r="2922" spans="1:34" x14ac:dyDescent="0.25">
      <c r="A2922" s="1" t="s">
        <v>3777</v>
      </c>
      <c r="B2922" s="2">
        <v>45497</v>
      </c>
      <c r="C2922" s="3" t="s">
        <v>763</v>
      </c>
      <c r="D2922" s="3" t="s">
        <v>207</v>
      </c>
      <c r="E2922" s="3" t="s">
        <v>3</v>
      </c>
      <c r="F2922" s="3">
        <v>50</v>
      </c>
      <c r="G2922" s="3" t="s">
        <v>339</v>
      </c>
      <c r="H2922" s="3" t="s">
        <v>285</v>
      </c>
      <c r="I2922" s="3" t="s">
        <v>81</v>
      </c>
      <c r="J2922" s="3" t="s">
        <v>82</v>
      </c>
      <c r="K2922" s="3" t="s">
        <v>58</v>
      </c>
      <c r="L2922" s="3">
        <v>1</v>
      </c>
      <c r="M2922" s="3">
        <v>3500</v>
      </c>
      <c r="N2922" s="3">
        <v>0.1</v>
      </c>
      <c r="O2922" s="3">
        <v>0</v>
      </c>
      <c r="P2922" s="3">
        <v>2500</v>
      </c>
      <c r="Q2922" s="5">
        <f>Table1[[#This Row],[Sales]]-Table1[[#This Row],[Cost]]</f>
        <v>-2500</v>
      </c>
      <c r="R2922" s="3" t="s">
        <v>77</v>
      </c>
      <c r="S2922" s="3" t="s">
        <v>291</v>
      </c>
      <c r="T2922" s="3" t="s">
        <v>33</v>
      </c>
      <c r="U2922" s="3" t="s">
        <v>27</v>
      </c>
      <c r="V2922" s="3" t="e">
        <f>Table1[[#This Row],[Profit]]/Table1[[#This Row],[Sales]]</f>
        <v>#DIV/0!</v>
      </c>
      <c r="W2922" s="3">
        <f>[1]!Table1[[#This Row],[Sales]]-[1]!Table1[[#This Row],[Cost]]-[1]!Table1[[#This Row],[Profit]]</f>
        <v>-2500</v>
      </c>
      <c r="X2922" s="3">
        <f>[1]!Table1[[#This Row],[Quantity]]*[1]!Table1[[#This Row],[Unit_Price]]</f>
        <v>3500</v>
      </c>
      <c r="Y2922" s="3">
        <f>[1]!Table1[[#This Row],[Gross_Sales]]*[1]!Table1[[#This Row],[Discount]]</f>
        <v>350</v>
      </c>
      <c r="Z2922" s="3">
        <f>[1]!Table1[[#This Row],[Gross_Sales]]*[1]!Table1[[#This Row],[Discount_amount]]</f>
        <v>1225000</v>
      </c>
      <c r="AA2922" s="3">
        <f>IFERROR([1]!Table1[[#This Row],[Profit]]/[1]!Table1[[#This Row],[Sales]],0)</f>
        <v>0</v>
      </c>
      <c r="AB2922" s="3">
        <f>YEAR([1]!Table1[[#This Row],[Order_Date]])</f>
        <v>2024</v>
      </c>
      <c r="AC2922" s="3">
        <f>MONTH([1]!Table1[[#This Row],[Order_Date]])</f>
        <v>7</v>
      </c>
      <c r="AD2922" s="3" t="str">
        <f t="shared" si="135"/>
        <v>Jul</v>
      </c>
      <c r="AE2922" s="3" t="str">
        <f t="shared" si="136"/>
        <v>Q3</v>
      </c>
      <c r="AF2922" s="3" t="str">
        <f t="shared" si="137"/>
        <v>2024-Jul</v>
      </c>
      <c r="AG2922" s="3">
        <f>COUNTIF(C:C,Table1[[#This Row],[Customer_ID]])</f>
        <v>20</v>
      </c>
      <c r="AH2922" s="9" t="e">
        <f>IF([1]!Table1[[#This Row],[Customer_order_count]] &gt;= 10,"FREQUENT",IF([1]!Table1[[#This Row],[Customer_order_count]] &lt;= 10,"REGULAR","OCASSIONAL"))</f>
        <v>#REF!</v>
      </c>
    </row>
    <row r="2923" spans="1:34" x14ac:dyDescent="0.25">
      <c r="A2923" s="10" t="s">
        <v>3778</v>
      </c>
      <c r="B2923" s="11">
        <v>45882</v>
      </c>
      <c r="C2923" s="12" t="s">
        <v>351</v>
      </c>
      <c r="D2923" s="13" t="s">
        <v>352</v>
      </c>
      <c r="E2923" s="13" t="s">
        <v>3</v>
      </c>
      <c r="F2923" s="14">
        <v>54</v>
      </c>
      <c r="G2923" s="12" t="s">
        <v>275</v>
      </c>
      <c r="H2923" s="12" t="s">
        <v>276</v>
      </c>
      <c r="I2923" s="12" t="s">
        <v>176</v>
      </c>
      <c r="J2923" s="12" t="s">
        <v>177</v>
      </c>
      <c r="K2923" s="12" t="s">
        <v>25</v>
      </c>
      <c r="L2923" s="14">
        <v>2</v>
      </c>
      <c r="M2923" s="14">
        <v>22000</v>
      </c>
      <c r="N2923" s="15">
        <v>0.25</v>
      </c>
      <c r="O2923" s="14">
        <v>33000</v>
      </c>
      <c r="P2923" s="14">
        <v>33000</v>
      </c>
      <c r="Q2923" s="5">
        <f>Table1[[#This Row],[Sales]]-Table1[[#This Row],[Cost]]</f>
        <v>0</v>
      </c>
      <c r="R2923" s="12" t="s">
        <v>26</v>
      </c>
      <c r="S2923" s="12" t="s">
        <v>10</v>
      </c>
      <c r="T2923" s="12" t="s">
        <v>33</v>
      </c>
      <c r="U2923" s="12" t="s">
        <v>27</v>
      </c>
      <c r="V2923" s="6">
        <f>Table1[[#This Row],[Profit]]/Table1[[#This Row],[Sales]]</f>
        <v>0</v>
      </c>
      <c r="W2923" s="12">
        <f>[1]!Table1[[#This Row],[Sales]]-[1]!Table1[[#This Row],[Cost]]-[1]!Table1[[#This Row],[Profit]]</f>
        <v>0</v>
      </c>
      <c r="X2923" s="12">
        <f>[1]!Table1[[#This Row],[Quantity]]*[1]!Table1[[#This Row],[Unit_Price]]</f>
        <v>44000</v>
      </c>
      <c r="Y2923" s="16">
        <f>[1]!Table1[[#This Row],[Gross_Sales]]*[1]!Table1[[#This Row],[Discount]]</f>
        <v>11000</v>
      </c>
      <c r="Z2923" s="17">
        <f>[1]!Table1[[#This Row],[Gross_Sales]]*[1]!Table1[[#This Row],[Discount_amount]]</f>
        <v>484000000</v>
      </c>
      <c r="AA2923" s="15">
        <f>IFERROR([1]!Table1[[#This Row],[Profit]]/[1]!Table1[[#This Row],[Sales]],0)</f>
        <v>0</v>
      </c>
      <c r="AB2923" s="12">
        <f>YEAR([1]!Table1[[#This Row],[Order_Date]])</f>
        <v>2025</v>
      </c>
      <c r="AC2923" s="12">
        <f>MONTH([1]!Table1[[#This Row],[Order_Date]])</f>
        <v>8</v>
      </c>
      <c r="AD2923" s="12" t="str">
        <f t="shared" si="135"/>
        <v>Aug</v>
      </c>
      <c r="AE2923" s="12" t="str">
        <f t="shared" si="136"/>
        <v>Q3</v>
      </c>
      <c r="AF2923" s="12" t="str">
        <f t="shared" si="137"/>
        <v>2025-Aug</v>
      </c>
      <c r="AG2923" s="12">
        <f>COUNTIF(C:C,Table1[[#This Row],[Customer_ID]])</f>
        <v>22</v>
      </c>
      <c r="AH2923" s="18" t="e">
        <f>IF([1]!Table1[[#This Row],[Customer_order_count]] &gt;= 10,"FREQUENT",IF([1]!Table1[[#This Row],[Customer_order_count]] &lt;= 10,"REGULAR","OCASSIONAL"))</f>
        <v>#REF!</v>
      </c>
    </row>
    <row r="2924" spans="1:34" x14ac:dyDescent="0.25">
      <c r="A2924" s="1" t="s">
        <v>3779</v>
      </c>
      <c r="B2924" s="2">
        <v>45607</v>
      </c>
      <c r="C2924" s="3" t="s">
        <v>543</v>
      </c>
      <c r="D2924" s="4" t="s">
        <v>326</v>
      </c>
      <c r="E2924" s="4" t="s">
        <v>3</v>
      </c>
      <c r="F2924" s="5">
        <v>46</v>
      </c>
      <c r="G2924" s="3" t="s">
        <v>317</v>
      </c>
      <c r="H2924" s="3" t="s">
        <v>5</v>
      </c>
      <c r="I2924" s="3" t="s">
        <v>305</v>
      </c>
      <c r="J2924" s="3" t="s">
        <v>306</v>
      </c>
      <c r="K2924" s="3" t="s">
        <v>91</v>
      </c>
      <c r="L2924" s="5">
        <v>2</v>
      </c>
      <c r="M2924" s="5">
        <v>8500</v>
      </c>
      <c r="N2924" s="6">
        <v>0.2</v>
      </c>
      <c r="O2924" s="5">
        <v>13600</v>
      </c>
      <c r="P2924" s="5">
        <v>13000</v>
      </c>
      <c r="Q2924" s="5">
        <f>Table1[[#This Row],[Sales]]-Table1[[#This Row],[Cost]]</f>
        <v>600</v>
      </c>
      <c r="R2924" s="3" t="s">
        <v>26</v>
      </c>
      <c r="S2924" s="3" t="s">
        <v>10</v>
      </c>
      <c r="T2924" s="3" t="s">
        <v>40</v>
      </c>
      <c r="U2924" s="3" t="s">
        <v>12</v>
      </c>
      <c r="V2924" s="6">
        <f>Table1[[#This Row],[Profit]]/Table1[[#This Row],[Sales]]</f>
        <v>4.4117647058823532E-2</v>
      </c>
      <c r="W2924" s="3">
        <f>[1]!Table1[[#This Row],[Sales]]-[1]!Table1[[#This Row],[Cost]]-[1]!Table1[[#This Row],[Profit]]</f>
        <v>0</v>
      </c>
      <c r="X2924" s="3">
        <f>[1]!Table1[[#This Row],[Quantity]]*[1]!Table1[[#This Row],[Unit_Price]]</f>
        <v>17000</v>
      </c>
      <c r="Y2924" s="7">
        <f>[1]!Table1[[#This Row],[Gross_Sales]]*[1]!Table1[[#This Row],[Discount]]</f>
        <v>3400</v>
      </c>
      <c r="Z2924" s="8">
        <f>[1]!Table1[[#This Row],[Gross_Sales]]*[1]!Table1[[#This Row],[Discount_amount]]</f>
        <v>57800000</v>
      </c>
      <c r="AA2924" s="6">
        <f>IFERROR([1]!Table1[[#This Row],[Profit]]/[1]!Table1[[#This Row],[Sales]],0)</f>
        <v>4.4117647058823532E-2</v>
      </c>
      <c r="AB2924" s="3">
        <f>YEAR([1]!Table1[[#This Row],[Order_Date]])</f>
        <v>2024</v>
      </c>
      <c r="AC2924" s="3">
        <f>MONTH([1]!Table1[[#This Row],[Order_Date]])</f>
        <v>11</v>
      </c>
      <c r="AD2924" s="3" t="str">
        <f t="shared" si="135"/>
        <v>Nov</v>
      </c>
      <c r="AE2924" s="3" t="str">
        <f t="shared" si="136"/>
        <v>Q4</v>
      </c>
      <c r="AF2924" s="3" t="str">
        <f t="shared" si="137"/>
        <v>2024-Nov</v>
      </c>
      <c r="AG2924" s="3">
        <f>COUNTIF(C:C,Table1[[#This Row],[Customer_ID]])</f>
        <v>14</v>
      </c>
      <c r="AH2924" s="9" t="e">
        <f>IF([1]!Table1[[#This Row],[Customer_order_count]] &gt;= 10,"FREQUENT",IF([1]!Table1[[#This Row],[Customer_order_count]] &lt;= 10,"REGULAR","OCASSIONAL"))</f>
        <v>#REF!</v>
      </c>
    </row>
    <row r="2925" spans="1:34" x14ac:dyDescent="0.25">
      <c r="A2925" s="10" t="s">
        <v>3780</v>
      </c>
      <c r="B2925" s="11">
        <v>45332</v>
      </c>
      <c r="C2925" s="12" t="s">
        <v>414</v>
      </c>
      <c r="D2925" s="12" t="s">
        <v>326</v>
      </c>
      <c r="E2925" s="12" t="s">
        <v>16</v>
      </c>
      <c r="F2925" s="12">
        <v>53</v>
      </c>
      <c r="G2925" s="12" t="s">
        <v>312</v>
      </c>
      <c r="H2925" s="12" t="s">
        <v>276</v>
      </c>
      <c r="I2925" s="12" t="s">
        <v>176</v>
      </c>
      <c r="J2925" s="12" t="s">
        <v>177</v>
      </c>
      <c r="K2925" s="12" t="s">
        <v>25</v>
      </c>
      <c r="L2925" s="12">
        <v>1</v>
      </c>
      <c r="M2925" s="12">
        <v>22000</v>
      </c>
      <c r="N2925" s="12">
        <v>0.15</v>
      </c>
      <c r="O2925" s="12">
        <v>18700</v>
      </c>
      <c r="P2925" s="12">
        <v>16500</v>
      </c>
      <c r="Q2925" s="5">
        <f>Table1[[#This Row],[Sales]]-Table1[[#This Row],[Cost]]</f>
        <v>2200</v>
      </c>
      <c r="R2925" s="12" t="s">
        <v>17</v>
      </c>
      <c r="S2925" s="12" t="s">
        <v>287</v>
      </c>
      <c r="T2925" s="12" t="s">
        <v>18</v>
      </c>
      <c r="U2925" s="12" t="s">
        <v>12</v>
      </c>
      <c r="V2925" s="6">
        <f>Table1[[#This Row],[Profit]]/Table1[[#This Row],[Sales]]</f>
        <v>0.11764705882352941</v>
      </c>
      <c r="W2925" s="12">
        <f>[1]!Table1[[#This Row],[Sales]]-[1]!Table1[[#This Row],[Cost]]-[1]!Table1[[#This Row],[Profit]]</f>
        <v>-33000</v>
      </c>
      <c r="X2925" s="12">
        <f>[1]!Table1[[#This Row],[Quantity]]*[1]!Table1[[#This Row],[Unit_Price]]</f>
        <v>22000</v>
      </c>
      <c r="Y2925" s="12">
        <f>[1]!Table1[[#This Row],[Gross_Sales]]*[1]!Table1[[#This Row],[Discount]]</f>
        <v>3300</v>
      </c>
      <c r="Z2925" s="12">
        <f>[1]!Table1[[#This Row],[Gross_Sales]]*[1]!Table1[[#This Row],[Discount_amount]]</f>
        <v>72600000</v>
      </c>
      <c r="AA2925" s="12">
        <f>IFERROR([1]!Table1[[#This Row],[Profit]]/[1]!Table1[[#This Row],[Sales]],0)</f>
        <v>0.11764705882352941</v>
      </c>
      <c r="AB2925" s="12">
        <f>YEAR([1]!Table1[[#This Row],[Order_Date]])</f>
        <v>2024</v>
      </c>
      <c r="AC2925" s="12">
        <f>MONTH([1]!Table1[[#This Row],[Order_Date]])</f>
        <v>2</v>
      </c>
      <c r="AD2925" s="12" t="str">
        <f t="shared" si="135"/>
        <v>Feb</v>
      </c>
      <c r="AE2925" s="12" t="str">
        <f t="shared" si="136"/>
        <v>Q1</v>
      </c>
      <c r="AF2925" s="12" t="str">
        <f t="shared" si="137"/>
        <v>2024-Feb</v>
      </c>
      <c r="AG2925" s="12">
        <f>COUNTIF(C:C,Table1[[#This Row],[Customer_ID]])</f>
        <v>12</v>
      </c>
      <c r="AH2925" s="18" t="e">
        <f>IF([1]!Table1[[#This Row],[Customer_order_count]] &gt;= 10,"FREQUENT",IF([1]!Table1[[#This Row],[Customer_order_count]] &lt;= 10,"REGULAR","OCASSIONAL"))</f>
        <v>#REF!</v>
      </c>
    </row>
    <row r="2926" spans="1:34" x14ac:dyDescent="0.25">
      <c r="A2926" s="1" t="s">
        <v>3781</v>
      </c>
      <c r="B2926" s="2">
        <v>45627</v>
      </c>
      <c r="C2926" s="3" t="s">
        <v>671</v>
      </c>
      <c r="D2926" s="4" t="s">
        <v>672</v>
      </c>
      <c r="E2926" s="4" t="s">
        <v>16</v>
      </c>
      <c r="F2926" s="5">
        <v>57</v>
      </c>
      <c r="G2926" s="3" t="s">
        <v>290</v>
      </c>
      <c r="H2926" s="3" t="s">
        <v>276</v>
      </c>
      <c r="I2926" s="3" t="s">
        <v>68</v>
      </c>
      <c r="J2926" s="3" t="s">
        <v>69</v>
      </c>
      <c r="K2926" s="3" t="s">
        <v>39</v>
      </c>
      <c r="L2926" s="5">
        <v>1</v>
      </c>
      <c r="M2926" s="5">
        <v>3500</v>
      </c>
      <c r="N2926" s="6">
        <v>0.15</v>
      </c>
      <c r="O2926" s="5">
        <v>2975</v>
      </c>
      <c r="P2926" s="5">
        <v>2300</v>
      </c>
      <c r="Q2926" s="5">
        <f>Table1[[#This Row],[Sales]]-Table1[[#This Row],[Cost]]</f>
        <v>675</v>
      </c>
      <c r="R2926" s="3" t="s">
        <v>77</v>
      </c>
      <c r="S2926" s="3" t="s">
        <v>10</v>
      </c>
      <c r="T2926" s="3" t="s">
        <v>40</v>
      </c>
      <c r="U2926" s="3" t="s">
        <v>27</v>
      </c>
      <c r="V2926" s="6">
        <f>Table1[[#This Row],[Profit]]/Table1[[#This Row],[Sales]]</f>
        <v>0.22689075630252101</v>
      </c>
      <c r="W2926" s="3">
        <f>[1]!Table1[[#This Row],[Sales]]-[1]!Table1[[#This Row],[Cost]]-[1]!Table1[[#This Row],[Profit]]</f>
        <v>0</v>
      </c>
      <c r="X2926" s="3">
        <f>[1]!Table1[[#This Row],[Quantity]]*[1]!Table1[[#This Row],[Unit_Price]]</f>
        <v>3500</v>
      </c>
      <c r="Y2926" s="7">
        <f>[1]!Table1[[#This Row],[Gross_Sales]]*[1]!Table1[[#This Row],[Discount]]</f>
        <v>525</v>
      </c>
      <c r="Z2926" s="8">
        <f>[1]!Table1[[#This Row],[Gross_Sales]]*[1]!Table1[[#This Row],[Discount_amount]]</f>
        <v>1837500</v>
      </c>
      <c r="AA2926" s="6">
        <f>IFERROR([1]!Table1[[#This Row],[Profit]]/[1]!Table1[[#This Row],[Sales]],0)</f>
        <v>0.22689075630252101</v>
      </c>
      <c r="AB2926" s="3">
        <f>YEAR([1]!Table1[[#This Row],[Order_Date]])</f>
        <v>2024</v>
      </c>
      <c r="AC2926" s="3">
        <f>MONTH([1]!Table1[[#This Row],[Order_Date]])</f>
        <v>12</v>
      </c>
      <c r="AD2926" s="3" t="str">
        <f t="shared" si="135"/>
        <v>Dec</v>
      </c>
      <c r="AE2926" s="3" t="str">
        <f t="shared" si="136"/>
        <v>Q4</v>
      </c>
      <c r="AF2926" s="3" t="str">
        <f t="shared" si="137"/>
        <v>2024-Dec</v>
      </c>
      <c r="AG2926" s="3">
        <f>COUNTIF(C:C,Table1[[#This Row],[Customer_ID]])</f>
        <v>14</v>
      </c>
      <c r="AH2926" s="9" t="e">
        <f>IF([1]!Table1[[#This Row],[Customer_order_count]] &gt;= 10,"FREQUENT",IF([1]!Table1[[#This Row],[Customer_order_count]] &lt;= 10,"REGULAR","OCASSIONAL"))</f>
        <v>#REF!</v>
      </c>
    </row>
    <row r="2927" spans="1:34" x14ac:dyDescent="0.25">
      <c r="A2927" s="10" t="s">
        <v>3782</v>
      </c>
      <c r="B2927" s="11">
        <v>45498</v>
      </c>
      <c r="C2927" s="12" t="s">
        <v>1233</v>
      </c>
      <c r="D2927" s="12" t="s">
        <v>349</v>
      </c>
      <c r="E2927" s="12" t="s">
        <v>16</v>
      </c>
      <c r="F2927" s="12">
        <v>40</v>
      </c>
      <c r="G2927" s="12" t="s">
        <v>317</v>
      </c>
      <c r="H2927" s="12" t="s">
        <v>5</v>
      </c>
      <c r="I2927" s="12" t="s">
        <v>344</v>
      </c>
      <c r="J2927" s="12" t="s">
        <v>345</v>
      </c>
      <c r="K2927" s="12" t="s">
        <v>39</v>
      </c>
      <c r="L2927" s="12">
        <v>3</v>
      </c>
      <c r="M2927" s="12">
        <v>2200</v>
      </c>
      <c r="N2927" s="12">
        <v>0.15</v>
      </c>
      <c r="O2927" s="12">
        <v>5610</v>
      </c>
      <c r="P2927" s="12">
        <v>4200</v>
      </c>
      <c r="Q2927" s="5">
        <f>Table1[[#This Row],[Sales]]-Table1[[#This Row],[Cost]]</f>
        <v>1410</v>
      </c>
      <c r="R2927" s="12" t="s">
        <v>26</v>
      </c>
      <c r="S2927" s="12" t="s">
        <v>287</v>
      </c>
      <c r="T2927" s="12" t="s">
        <v>33</v>
      </c>
      <c r="U2927" s="12" t="s">
        <v>19</v>
      </c>
      <c r="V2927" s="6">
        <f>Table1[[#This Row],[Profit]]/Table1[[#This Row],[Sales]]</f>
        <v>0.25133689839572193</v>
      </c>
      <c r="W2927" s="12">
        <f>[1]!Table1[[#This Row],[Sales]]-[1]!Table1[[#This Row],[Cost]]-[1]!Table1[[#This Row],[Profit]]</f>
        <v>-8400</v>
      </c>
      <c r="X2927" s="12">
        <f>[1]!Table1[[#This Row],[Quantity]]*[1]!Table1[[#This Row],[Unit_Price]]</f>
        <v>6600</v>
      </c>
      <c r="Y2927" s="12">
        <f>[1]!Table1[[#This Row],[Gross_Sales]]*[1]!Table1[[#This Row],[Discount]]</f>
        <v>990</v>
      </c>
      <c r="Z2927" s="12">
        <f>[1]!Table1[[#This Row],[Gross_Sales]]*[1]!Table1[[#This Row],[Discount_amount]]</f>
        <v>6534000</v>
      </c>
      <c r="AA2927" s="12">
        <f>IFERROR([1]!Table1[[#This Row],[Profit]]/[1]!Table1[[#This Row],[Sales]],0)</f>
        <v>0.25133689839572193</v>
      </c>
      <c r="AB2927" s="12">
        <f>YEAR([1]!Table1[[#This Row],[Order_Date]])</f>
        <v>2024</v>
      </c>
      <c r="AC2927" s="12">
        <f>MONTH([1]!Table1[[#This Row],[Order_Date]])</f>
        <v>7</v>
      </c>
      <c r="AD2927" s="12" t="str">
        <f t="shared" si="135"/>
        <v>Jul</v>
      </c>
      <c r="AE2927" s="12" t="str">
        <f t="shared" si="136"/>
        <v>Q3</v>
      </c>
      <c r="AF2927" s="12" t="str">
        <f t="shared" si="137"/>
        <v>2024-Jul</v>
      </c>
      <c r="AG2927" s="12">
        <f>COUNTIF(C:C,Table1[[#This Row],[Customer_ID]])</f>
        <v>6</v>
      </c>
      <c r="AH2927" s="18" t="e">
        <f>IF([1]!Table1[[#This Row],[Customer_order_count]] &gt;= 10,"FREQUENT",IF([1]!Table1[[#This Row],[Customer_order_count]] &lt;= 10,"REGULAR","OCASSIONAL"))</f>
        <v>#REF!</v>
      </c>
    </row>
    <row r="2928" spans="1:34" x14ac:dyDescent="0.25">
      <c r="A2928" s="1" t="s">
        <v>3783</v>
      </c>
      <c r="B2928" s="2">
        <v>45530</v>
      </c>
      <c r="C2928" s="3" t="s">
        <v>564</v>
      </c>
      <c r="D2928" s="4" t="s">
        <v>557</v>
      </c>
      <c r="E2928" s="4" t="s">
        <v>16</v>
      </c>
      <c r="F2928" s="5">
        <v>38</v>
      </c>
      <c r="G2928" s="3" t="s">
        <v>312</v>
      </c>
      <c r="H2928" s="3" t="s">
        <v>276</v>
      </c>
      <c r="I2928" s="3" t="s">
        <v>186</v>
      </c>
      <c r="J2928" s="3" t="s">
        <v>187</v>
      </c>
      <c r="K2928" s="3" t="s">
        <v>91</v>
      </c>
      <c r="L2928" s="5">
        <v>1</v>
      </c>
      <c r="M2928" s="5">
        <v>12000</v>
      </c>
      <c r="N2928" s="6">
        <v>0.1</v>
      </c>
      <c r="O2928" s="5">
        <v>10800</v>
      </c>
      <c r="P2928" s="5">
        <v>9000</v>
      </c>
      <c r="Q2928" s="5">
        <f>Table1[[#This Row],[Sales]]-Table1[[#This Row],[Cost]]</f>
        <v>1800</v>
      </c>
      <c r="R2928" s="3" t="s">
        <v>9</v>
      </c>
      <c r="S2928" s="3" t="s">
        <v>10</v>
      </c>
      <c r="T2928" s="3" t="s">
        <v>33</v>
      </c>
      <c r="U2928" s="3" t="s">
        <v>27</v>
      </c>
      <c r="V2928" s="6">
        <f>Table1[[#This Row],[Profit]]/Table1[[#This Row],[Sales]]</f>
        <v>0.16666666666666666</v>
      </c>
      <c r="W2928" s="3">
        <f>[1]!Table1[[#This Row],[Sales]]-[1]!Table1[[#This Row],[Cost]]-[1]!Table1[[#This Row],[Profit]]</f>
        <v>0</v>
      </c>
      <c r="X2928" s="3">
        <f>[1]!Table1[[#This Row],[Quantity]]*[1]!Table1[[#This Row],[Unit_Price]]</f>
        <v>12000</v>
      </c>
      <c r="Y2928" s="7">
        <f>[1]!Table1[[#This Row],[Gross_Sales]]*[1]!Table1[[#This Row],[Discount]]</f>
        <v>1200</v>
      </c>
      <c r="Z2928" s="8">
        <f>[1]!Table1[[#This Row],[Gross_Sales]]*[1]!Table1[[#This Row],[Discount_amount]]</f>
        <v>14400000</v>
      </c>
      <c r="AA2928" s="6">
        <f>IFERROR([1]!Table1[[#This Row],[Profit]]/[1]!Table1[[#This Row],[Sales]],0)</f>
        <v>0.16666666666666666</v>
      </c>
      <c r="AB2928" s="3">
        <f>YEAR([1]!Table1[[#This Row],[Order_Date]])</f>
        <v>2024</v>
      </c>
      <c r="AC2928" s="3">
        <f>MONTH([1]!Table1[[#This Row],[Order_Date]])</f>
        <v>8</v>
      </c>
      <c r="AD2928" s="3" t="str">
        <f t="shared" si="135"/>
        <v>Aug</v>
      </c>
      <c r="AE2928" s="3" t="str">
        <f t="shared" si="136"/>
        <v>Q3</v>
      </c>
      <c r="AF2928" s="3" t="str">
        <f t="shared" si="137"/>
        <v>2024-Aug</v>
      </c>
      <c r="AG2928" s="3">
        <f>COUNTIF(C:C,Table1[[#This Row],[Customer_ID]])</f>
        <v>11</v>
      </c>
      <c r="AH2928" s="9" t="e">
        <f>IF([1]!Table1[[#This Row],[Customer_order_count]] &gt;= 10,"FREQUENT",IF([1]!Table1[[#This Row],[Customer_order_count]] &lt;= 10,"REGULAR","OCASSIONAL"))</f>
        <v>#REF!</v>
      </c>
    </row>
    <row r="2929" spans="1:34" x14ac:dyDescent="0.25">
      <c r="A2929" s="10" t="s">
        <v>3784</v>
      </c>
      <c r="B2929" s="11">
        <v>45742</v>
      </c>
      <c r="C2929" s="12" t="s">
        <v>1047</v>
      </c>
      <c r="D2929" s="13" t="s">
        <v>1029</v>
      </c>
      <c r="E2929" s="13" t="s">
        <v>16</v>
      </c>
      <c r="F2929" s="14">
        <v>52</v>
      </c>
      <c r="G2929" s="12" t="s">
        <v>275</v>
      </c>
      <c r="H2929" s="12" t="s">
        <v>276</v>
      </c>
      <c r="I2929" s="12" t="s">
        <v>31</v>
      </c>
      <c r="J2929" s="12" t="s">
        <v>32</v>
      </c>
      <c r="K2929" s="12" t="s">
        <v>25</v>
      </c>
      <c r="L2929" s="14">
        <v>3</v>
      </c>
      <c r="M2929" s="14">
        <v>5000</v>
      </c>
      <c r="N2929" s="15">
        <v>0.05</v>
      </c>
      <c r="O2929" s="14">
        <v>14250</v>
      </c>
      <c r="P2929" s="14">
        <v>10500</v>
      </c>
      <c r="Q2929" s="5">
        <f>Table1[[#This Row],[Sales]]-Table1[[#This Row],[Cost]]</f>
        <v>3750</v>
      </c>
      <c r="R2929" s="12" t="s">
        <v>77</v>
      </c>
      <c r="S2929" s="12" t="s">
        <v>10</v>
      </c>
      <c r="T2929" s="12" t="s">
        <v>18</v>
      </c>
      <c r="U2929" s="12" t="s">
        <v>27</v>
      </c>
      <c r="V2929" s="6">
        <f>Table1[[#This Row],[Profit]]/Table1[[#This Row],[Sales]]</f>
        <v>0.26315789473684209</v>
      </c>
      <c r="W2929" s="12">
        <f>[1]!Table1[[#This Row],[Sales]]-[1]!Table1[[#This Row],[Cost]]-[1]!Table1[[#This Row],[Profit]]</f>
        <v>0</v>
      </c>
      <c r="X2929" s="12">
        <f>[1]!Table1[[#This Row],[Quantity]]*[1]!Table1[[#This Row],[Unit_Price]]</f>
        <v>15000</v>
      </c>
      <c r="Y2929" s="16">
        <f>[1]!Table1[[#This Row],[Gross_Sales]]*[1]!Table1[[#This Row],[Discount]]</f>
        <v>750</v>
      </c>
      <c r="Z2929" s="17">
        <f>[1]!Table1[[#This Row],[Gross_Sales]]*[1]!Table1[[#This Row],[Discount_amount]]</f>
        <v>11250000</v>
      </c>
      <c r="AA2929" s="15">
        <f>IFERROR([1]!Table1[[#This Row],[Profit]]/[1]!Table1[[#This Row],[Sales]],0)</f>
        <v>0.26315789473684209</v>
      </c>
      <c r="AB2929" s="12">
        <f>YEAR([1]!Table1[[#This Row],[Order_Date]])</f>
        <v>2025</v>
      </c>
      <c r="AC2929" s="12">
        <f>MONTH([1]!Table1[[#This Row],[Order_Date]])</f>
        <v>3</v>
      </c>
      <c r="AD2929" s="12" t="str">
        <f t="shared" si="135"/>
        <v>Mar</v>
      </c>
      <c r="AE2929" s="12" t="str">
        <f t="shared" si="136"/>
        <v>Q1</v>
      </c>
      <c r="AF2929" s="12" t="str">
        <f t="shared" si="137"/>
        <v>2025-Mar</v>
      </c>
      <c r="AG2929" s="12">
        <f>COUNTIF(C:C,Table1[[#This Row],[Customer_ID]])</f>
        <v>23</v>
      </c>
      <c r="AH2929" s="18" t="e">
        <f>IF([1]!Table1[[#This Row],[Customer_order_count]] &gt;= 10,"FREQUENT",IF([1]!Table1[[#This Row],[Customer_order_count]] &lt;= 10,"REGULAR","OCASSIONAL"))</f>
        <v>#REF!</v>
      </c>
    </row>
    <row r="2930" spans="1:34" x14ac:dyDescent="0.25">
      <c r="A2930" s="1" t="s">
        <v>3785</v>
      </c>
      <c r="B2930" s="2">
        <v>45746</v>
      </c>
      <c r="C2930" s="3" t="s">
        <v>1131</v>
      </c>
      <c r="D2930" s="4" t="s">
        <v>603</v>
      </c>
      <c r="E2930" s="4" t="s">
        <v>16</v>
      </c>
      <c r="F2930" s="5">
        <v>34</v>
      </c>
      <c r="G2930" s="3" t="s">
        <v>290</v>
      </c>
      <c r="H2930" s="3" t="s">
        <v>276</v>
      </c>
      <c r="I2930" s="3" t="s">
        <v>186</v>
      </c>
      <c r="J2930" s="3" t="s">
        <v>187</v>
      </c>
      <c r="K2930" s="3" t="s">
        <v>91</v>
      </c>
      <c r="L2930" s="5">
        <v>1</v>
      </c>
      <c r="M2930" s="5">
        <v>12000</v>
      </c>
      <c r="N2930" s="6">
        <v>0.1</v>
      </c>
      <c r="O2930" s="5">
        <v>10800</v>
      </c>
      <c r="P2930" s="5">
        <v>9000</v>
      </c>
      <c r="Q2930" s="5">
        <f>Table1[[#This Row],[Sales]]-Table1[[#This Row],[Cost]]</f>
        <v>1800</v>
      </c>
      <c r="R2930" s="3" t="s">
        <v>26</v>
      </c>
      <c r="S2930" s="3" t="s">
        <v>10</v>
      </c>
      <c r="T2930" s="3" t="s">
        <v>18</v>
      </c>
      <c r="U2930" s="3" t="s">
        <v>19</v>
      </c>
      <c r="V2930" s="6">
        <f>Table1[[#This Row],[Profit]]/Table1[[#This Row],[Sales]]</f>
        <v>0.16666666666666666</v>
      </c>
      <c r="W2930" s="3">
        <f>[1]!Table1[[#This Row],[Sales]]-[1]!Table1[[#This Row],[Cost]]-[1]!Table1[[#This Row],[Profit]]</f>
        <v>0</v>
      </c>
      <c r="X2930" s="3">
        <f>[1]!Table1[[#This Row],[Quantity]]*[1]!Table1[[#This Row],[Unit_Price]]</f>
        <v>12000</v>
      </c>
      <c r="Y2930" s="7">
        <f>[1]!Table1[[#This Row],[Gross_Sales]]*[1]!Table1[[#This Row],[Discount]]</f>
        <v>1200</v>
      </c>
      <c r="Z2930" s="8">
        <f>[1]!Table1[[#This Row],[Gross_Sales]]*[1]!Table1[[#This Row],[Discount_amount]]</f>
        <v>14400000</v>
      </c>
      <c r="AA2930" s="6">
        <f>IFERROR([1]!Table1[[#This Row],[Profit]]/[1]!Table1[[#This Row],[Sales]],0)</f>
        <v>0.16666666666666666</v>
      </c>
      <c r="AB2930" s="3">
        <f>YEAR([1]!Table1[[#This Row],[Order_Date]])</f>
        <v>2025</v>
      </c>
      <c r="AC2930" s="3">
        <f>MONTH([1]!Table1[[#This Row],[Order_Date]])</f>
        <v>3</v>
      </c>
      <c r="AD2930" s="3" t="str">
        <f t="shared" si="135"/>
        <v>Mar</v>
      </c>
      <c r="AE2930" s="3" t="str">
        <f t="shared" si="136"/>
        <v>Q1</v>
      </c>
      <c r="AF2930" s="3" t="str">
        <f t="shared" si="137"/>
        <v>2025-Mar</v>
      </c>
      <c r="AG2930" s="3">
        <f>COUNTIF(C:C,Table1[[#This Row],[Customer_ID]])</f>
        <v>5</v>
      </c>
      <c r="AH2930" s="9" t="e">
        <f>IF([1]!Table1[[#This Row],[Customer_order_count]] &gt;= 10,"FREQUENT",IF([1]!Table1[[#This Row],[Customer_order_count]] &lt;= 10,"REGULAR","OCASSIONAL"))</f>
        <v>#REF!</v>
      </c>
    </row>
    <row r="2931" spans="1:34" x14ac:dyDescent="0.25">
      <c r="A2931" s="10" t="s">
        <v>3786</v>
      </c>
      <c r="B2931" s="11">
        <v>45700</v>
      </c>
      <c r="C2931" s="12" t="s">
        <v>3787</v>
      </c>
      <c r="D2931" s="13" t="s">
        <v>760</v>
      </c>
      <c r="E2931" s="13" t="s">
        <v>16</v>
      </c>
      <c r="F2931" s="14">
        <v>28</v>
      </c>
      <c r="G2931" s="12" t="s">
        <v>339</v>
      </c>
      <c r="H2931" s="12" t="s">
        <v>285</v>
      </c>
      <c r="I2931" s="12" t="s">
        <v>186</v>
      </c>
      <c r="J2931" s="12" t="s">
        <v>187</v>
      </c>
      <c r="K2931" s="12" t="s">
        <v>91</v>
      </c>
      <c r="L2931" s="14">
        <v>2</v>
      </c>
      <c r="M2931" s="14">
        <v>12000</v>
      </c>
      <c r="N2931" s="15">
        <v>0</v>
      </c>
      <c r="O2931" s="14">
        <v>24000</v>
      </c>
      <c r="P2931" s="14">
        <v>18000</v>
      </c>
      <c r="Q2931" s="5">
        <f>Table1[[#This Row],[Sales]]-Table1[[#This Row],[Cost]]</f>
        <v>6000</v>
      </c>
      <c r="R2931" s="12" t="s">
        <v>26</v>
      </c>
      <c r="S2931" s="12" t="s">
        <v>10</v>
      </c>
      <c r="T2931" s="12" t="s">
        <v>18</v>
      </c>
      <c r="U2931" s="12" t="s">
        <v>19</v>
      </c>
      <c r="V2931" s="6">
        <f>Table1[[#This Row],[Profit]]/Table1[[#This Row],[Sales]]</f>
        <v>0.25</v>
      </c>
      <c r="W2931" s="12">
        <f>[1]!Table1[[#This Row],[Sales]]-[1]!Table1[[#This Row],[Cost]]-[1]!Table1[[#This Row],[Profit]]</f>
        <v>0</v>
      </c>
      <c r="X2931" s="12">
        <f>[1]!Table1[[#This Row],[Quantity]]*[1]!Table1[[#This Row],[Unit_Price]]</f>
        <v>24000</v>
      </c>
      <c r="Y2931" s="16">
        <f>[1]!Table1[[#This Row],[Gross_Sales]]*[1]!Table1[[#This Row],[Discount]]</f>
        <v>0</v>
      </c>
      <c r="Z2931" s="17">
        <f>[1]!Table1[[#This Row],[Gross_Sales]]*[1]!Table1[[#This Row],[Discount_amount]]</f>
        <v>0</v>
      </c>
      <c r="AA2931" s="15">
        <f>IFERROR([1]!Table1[[#This Row],[Profit]]/[1]!Table1[[#This Row],[Sales]],0)</f>
        <v>0.25</v>
      </c>
      <c r="AB2931" s="12">
        <f>YEAR([1]!Table1[[#This Row],[Order_Date]])</f>
        <v>2025</v>
      </c>
      <c r="AC2931" s="12">
        <f>MONTH([1]!Table1[[#This Row],[Order_Date]])</f>
        <v>2</v>
      </c>
      <c r="AD2931" s="12" t="str">
        <f t="shared" si="135"/>
        <v>Feb</v>
      </c>
      <c r="AE2931" s="12" t="str">
        <f t="shared" si="136"/>
        <v>Q1</v>
      </c>
      <c r="AF2931" s="12" t="str">
        <f t="shared" si="137"/>
        <v>2025-Feb</v>
      </c>
      <c r="AG2931" s="12">
        <f>COUNTIF(C:C,Table1[[#This Row],[Customer_ID]])</f>
        <v>1</v>
      </c>
      <c r="AH2931" s="18" t="e">
        <f>IF([1]!Table1[[#This Row],[Customer_order_count]] &gt;= 10,"FREQUENT",IF([1]!Table1[[#This Row],[Customer_order_count]] &lt;= 10,"REGULAR","OCASSIONAL"))</f>
        <v>#REF!</v>
      </c>
    </row>
    <row r="2932" spans="1:34" x14ac:dyDescent="0.25">
      <c r="A2932" s="1" t="s">
        <v>3788</v>
      </c>
      <c r="B2932" s="2">
        <v>45419</v>
      </c>
      <c r="C2932" s="3" t="s">
        <v>543</v>
      </c>
      <c r="D2932" s="4" t="s">
        <v>326</v>
      </c>
      <c r="E2932" s="4" t="s">
        <v>3</v>
      </c>
      <c r="F2932" s="5">
        <v>46</v>
      </c>
      <c r="G2932" s="3" t="s">
        <v>317</v>
      </c>
      <c r="H2932" s="3" t="s">
        <v>5</v>
      </c>
      <c r="I2932" s="3" t="s">
        <v>65</v>
      </c>
      <c r="J2932" s="3" t="s">
        <v>66</v>
      </c>
      <c r="K2932" s="3" t="s">
        <v>25</v>
      </c>
      <c r="L2932" s="5">
        <v>1</v>
      </c>
      <c r="M2932" s="5">
        <v>2500</v>
      </c>
      <c r="N2932" s="6">
        <v>0.15</v>
      </c>
      <c r="O2932" s="5">
        <v>2125</v>
      </c>
      <c r="P2932" s="5">
        <v>1600</v>
      </c>
      <c r="Q2932" s="5">
        <f>Table1[[#This Row],[Sales]]-Table1[[#This Row],[Cost]]</f>
        <v>525</v>
      </c>
      <c r="R2932" s="3" t="s">
        <v>98</v>
      </c>
      <c r="S2932" s="3" t="s">
        <v>10</v>
      </c>
      <c r="T2932" s="3" t="s">
        <v>11</v>
      </c>
      <c r="U2932" s="3" t="s">
        <v>12</v>
      </c>
      <c r="V2932" s="6">
        <f>Table1[[#This Row],[Profit]]/Table1[[#This Row],[Sales]]</f>
        <v>0.24705882352941178</v>
      </c>
      <c r="W2932" s="3">
        <f>[1]!Table1[[#This Row],[Sales]]-[1]!Table1[[#This Row],[Cost]]-[1]!Table1[[#This Row],[Profit]]</f>
        <v>0</v>
      </c>
      <c r="X2932" s="3">
        <f>[1]!Table1[[#This Row],[Quantity]]*[1]!Table1[[#This Row],[Unit_Price]]</f>
        <v>2500</v>
      </c>
      <c r="Y2932" s="7">
        <f>[1]!Table1[[#This Row],[Gross_Sales]]*[1]!Table1[[#This Row],[Discount]]</f>
        <v>375</v>
      </c>
      <c r="Z2932" s="8">
        <f>[1]!Table1[[#This Row],[Gross_Sales]]*[1]!Table1[[#This Row],[Discount_amount]]</f>
        <v>937500</v>
      </c>
      <c r="AA2932" s="6">
        <f>IFERROR([1]!Table1[[#This Row],[Profit]]/[1]!Table1[[#This Row],[Sales]],0)</f>
        <v>0.24705882352941178</v>
      </c>
      <c r="AB2932" s="3">
        <f>YEAR([1]!Table1[[#This Row],[Order_Date]])</f>
        <v>2024</v>
      </c>
      <c r="AC2932" s="3">
        <f>MONTH([1]!Table1[[#This Row],[Order_Date]])</f>
        <v>5</v>
      </c>
      <c r="AD2932" s="3" t="str">
        <f t="shared" si="135"/>
        <v>May</v>
      </c>
      <c r="AE2932" s="3" t="str">
        <f t="shared" si="136"/>
        <v>Q2</v>
      </c>
      <c r="AF2932" s="3" t="str">
        <f t="shared" si="137"/>
        <v>2024-May</v>
      </c>
      <c r="AG2932" s="3">
        <f>COUNTIF(C:C,Table1[[#This Row],[Customer_ID]])</f>
        <v>14</v>
      </c>
      <c r="AH2932" s="9" t="e">
        <f>IF([1]!Table1[[#This Row],[Customer_order_count]] &gt;= 10,"FREQUENT",IF([1]!Table1[[#This Row],[Customer_order_count]] &lt;= 10,"REGULAR","OCASSIONAL"))</f>
        <v>#REF!</v>
      </c>
    </row>
    <row r="2933" spans="1:34" x14ac:dyDescent="0.25">
      <c r="A2933" s="10" t="s">
        <v>3789</v>
      </c>
      <c r="B2933" s="11">
        <v>45884</v>
      </c>
      <c r="C2933" s="12" t="s">
        <v>1754</v>
      </c>
      <c r="D2933" s="13" t="s">
        <v>509</v>
      </c>
      <c r="E2933" s="13" t="s">
        <v>3</v>
      </c>
      <c r="F2933" s="14">
        <v>21</v>
      </c>
      <c r="G2933" s="12" t="s">
        <v>280</v>
      </c>
      <c r="H2933" s="12" t="s">
        <v>270</v>
      </c>
      <c r="I2933" s="12" t="s">
        <v>105</v>
      </c>
      <c r="J2933" s="12" t="s">
        <v>106</v>
      </c>
      <c r="K2933" s="12" t="s">
        <v>76</v>
      </c>
      <c r="L2933" s="14">
        <v>2</v>
      </c>
      <c r="M2933" s="14">
        <v>450</v>
      </c>
      <c r="N2933" s="15">
        <v>0.1</v>
      </c>
      <c r="O2933" s="14">
        <v>810</v>
      </c>
      <c r="P2933" s="14">
        <v>660</v>
      </c>
      <c r="Q2933" s="5">
        <f>Table1[[#This Row],[Sales]]-Table1[[#This Row],[Cost]]</f>
        <v>150</v>
      </c>
      <c r="R2933" s="12" t="s">
        <v>26</v>
      </c>
      <c r="S2933" s="12" t="s">
        <v>10</v>
      </c>
      <c r="T2933" s="12" t="s">
        <v>33</v>
      </c>
      <c r="U2933" s="12" t="s">
        <v>12</v>
      </c>
      <c r="V2933" s="6">
        <f>Table1[[#This Row],[Profit]]/Table1[[#This Row],[Sales]]</f>
        <v>0.18518518518518517</v>
      </c>
      <c r="W2933" s="12">
        <f>[1]!Table1[[#This Row],[Sales]]-[1]!Table1[[#This Row],[Cost]]-[1]!Table1[[#This Row],[Profit]]</f>
        <v>0</v>
      </c>
      <c r="X2933" s="12">
        <f>[1]!Table1[[#This Row],[Quantity]]*[1]!Table1[[#This Row],[Unit_Price]]</f>
        <v>900</v>
      </c>
      <c r="Y2933" s="16">
        <f>[1]!Table1[[#This Row],[Gross_Sales]]*[1]!Table1[[#This Row],[Discount]]</f>
        <v>90</v>
      </c>
      <c r="Z2933" s="17">
        <f>[1]!Table1[[#This Row],[Gross_Sales]]*[1]!Table1[[#This Row],[Discount_amount]]</f>
        <v>81000</v>
      </c>
      <c r="AA2933" s="15">
        <f>IFERROR([1]!Table1[[#This Row],[Profit]]/[1]!Table1[[#This Row],[Sales]],0)</f>
        <v>0.18518518518518517</v>
      </c>
      <c r="AB2933" s="12">
        <f>YEAR([1]!Table1[[#This Row],[Order_Date]])</f>
        <v>2025</v>
      </c>
      <c r="AC2933" s="12">
        <f>MONTH([1]!Table1[[#This Row],[Order_Date]])</f>
        <v>8</v>
      </c>
      <c r="AD2933" s="12" t="str">
        <f t="shared" si="135"/>
        <v>Aug</v>
      </c>
      <c r="AE2933" s="12" t="str">
        <f t="shared" si="136"/>
        <v>Q3</v>
      </c>
      <c r="AF2933" s="12" t="str">
        <f t="shared" si="137"/>
        <v>2025-Aug</v>
      </c>
      <c r="AG2933" s="12">
        <f>COUNTIF(C:C,Table1[[#This Row],[Customer_ID]])</f>
        <v>9</v>
      </c>
      <c r="AH2933" s="18" t="e">
        <f>IF([1]!Table1[[#This Row],[Customer_order_count]] &gt;= 10,"FREQUENT",IF([1]!Table1[[#This Row],[Customer_order_count]] &lt;= 10,"REGULAR","OCASSIONAL"))</f>
        <v>#REF!</v>
      </c>
    </row>
    <row r="2934" spans="1:34" x14ac:dyDescent="0.25">
      <c r="A2934" s="1" t="s">
        <v>3790</v>
      </c>
      <c r="B2934" s="2">
        <v>45415</v>
      </c>
      <c r="C2934" s="3" t="s">
        <v>2647</v>
      </c>
      <c r="D2934" s="4" t="s">
        <v>2509</v>
      </c>
      <c r="E2934" s="4" t="s">
        <v>16</v>
      </c>
      <c r="F2934" s="5">
        <v>58</v>
      </c>
      <c r="G2934" s="3" t="s">
        <v>275</v>
      </c>
      <c r="H2934" s="3" t="s">
        <v>276</v>
      </c>
      <c r="I2934" s="3" t="s">
        <v>143</v>
      </c>
      <c r="J2934" s="3" t="s">
        <v>144</v>
      </c>
      <c r="K2934" s="3" t="s">
        <v>76</v>
      </c>
      <c r="L2934" s="5">
        <v>5</v>
      </c>
      <c r="M2934" s="5">
        <v>700</v>
      </c>
      <c r="N2934" s="6">
        <v>0</v>
      </c>
      <c r="O2934" s="5">
        <v>3500</v>
      </c>
      <c r="P2934" s="5">
        <v>2850</v>
      </c>
      <c r="Q2934" s="5">
        <f>Table1[[#This Row],[Sales]]-Table1[[#This Row],[Cost]]</f>
        <v>650</v>
      </c>
      <c r="R2934" s="3" t="s">
        <v>9</v>
      </c>
      <c r="S2934" s="3" t="s">
        <v>10</v>
      </c>
      <c r="T2934" s="3" t="s">
        <v>11</v>
      </c>
      <c r="U2934" s="3" t="s">
        <v>19</v>
      </c>
      <c r="V2934" s="6">
        <f>Table1[[#This Row],[Profit]]/Table1[[#This Row],[Sales]]</f>
        <v>0.18571428571428572</v>
      </c>
      <c r="W2934" s="3">
        <f>[1]!Table1[[#This Row],[Sales]]-[1]!Table1[[#This Row],[Cost]]-[1]!Table1[[#This Row],[Profit]]</f>
        <v>0</v>
      </c>
      <c r="X2934" s="3">
        <f>[1]!Table1[[#This Row],[Quantity]]*[1]!Table1[[#This Row],[Unit_Price]]</f>
        <v>3500</v>
      </c>
      <c r="Y2934" s="7">
        <f>[1]!Table1[[#This Row],[Gross_Sales]]*[1]!Table1[[#This Row],[Discount]]</f>
        <v>0</v>
      </c>
      <c r="Z2934" s="8">
        <f>[1]!Table1[[#This Row],[Gross_Sales]]*[1]!Table1[[#This Row],[Discount_amount]]</f>
        <v>0</v>
      </c>
      <c r="AA2934" s="6">
        <f>IFERROR([1]!Table1[[#This Row],[Profit]]/[1]!Table1[[#This Row],[Sales]],0)</f>
        <v>0.18571428571428572</v>
      </c>
      <c r="AB2934" s="3">
        <f>YEAR([1]!Table1[[#This Row],[Order_Date]])</f>
        <v>2024</v>
      </c>
      <c r="AC2934" s="3">
        <f>MONTH([1]!Table1[[#This Row],[Order_Date]])</f>
        <v>5</v>
      </c>
      <c r="AD2934" s="3" t="str">
        <f t="shared" si="135"/>
        <v>May</v>
      </c>
      <c r="AE2934" s="3" t="str">
        <f t="shared" si="136"/>
        <v>Q2</v>
      </c>
      <c r="AF2934" s="3" t="str">
        <f t="shared" si="137"/>
        <v>2024-May</v>
      </c>
      <c r="AG2934" s="3">
        <f>COUNTIF(C:C,Table1[[#This Row],[Customer_ID]])</f>
        <v>2</v>
      </c>
      <c r="AH2934" s="9" t="e">
        <f>IF([1]!Table1[[#This Row],[Customer_order_count]] &gt;= 10,"FREQUENT",IF([1]!Table1[[#This Row],[Customer_order_count]] &lt;= 10,"REGULAR","OCASSIONAL"))</f>
        <v>#REF!</v>
      </c>
    </row>
    <row r="2935" spans="1:34" x14ac:dyDescent="0.25">
      <c r="A2935" s="10" t="s">
        <v>3791</v>
      </c>
      <c r="B2935" s="11">
        <v>45616</v>
      </c>
      <c r="C2935" s="12" t="s">
        <v>1760</v>
      </c>
      <c r="D2935" s="12" t="s">
        <v>1761</v>
      </c>
      <c r="E2935" s="12" t="s">
        <v>3</v>
      </c>
      <c r="F2935" s="12">
        <v>35</v>
      </c>
      <c r="G2935" s="12" t="s">
        <v>290</v>
      </c>
      <c r="H2935" s="12" t="s">
        <v>276</v>
      </c>
      <c r="I2935" s="12" t="s">
        <v>44</v>
      </c>
      <c r="J2935" s="12" t="s">
        <v>45</v>
      </c>
      <c r="K2935" s="12" t="s">
        <v>46</v>
      </c>
      <c r="L2935" s="12">
        <v>3</v>
      </c>
      <c r="M2935" s="12">
        <v>2500</v>
      </c>
      <c r="N2935" s="12">
        <v>0.15</v>
      </c>
      <c r="O2935" s="12">
        <v>6375</v>
      </c>
      <c r="P2935" s="12">
        <v>4500</v>
      </c>
      <c r="Q2935" s="5">
        <f>Table1[[#This Row],[Sales]]-Table1[[#This Row],[Cost]]</f>
        <v>1875</v>
      </c>
      <c r="R2935" s="12" t="s">
        <v>26</v>
      </c>
      <c r="S2935" s="12" t="s">
        <v>287</v>
      </c>
      <c r="T2935" s="12" t="s">
        <v>40</v>
      </c>
      <c r="U2935" s="12" t="s">
        <v>19</v>
      </c>
      <c r="V2935" s="6">
        <f>Table1[[#This Row],[Profit]]/Table1[[#This Row],[Sales]]</f>
        <v>0.29411764705882354</v>
      </c>
      <c r="W2935" s="12">
        <f>[1]!Table1[[#This Row],[Sales]]-[1]!Table1[[#This Row],[Cost]]-[1]!Table1[[#This Row],[Profit]]</f>
        <v>-9000</v>
      </c>
      <c r="X2935" s="12">
        <f>[1]!Table1[[#This Row],[Quantity]]*[1]!Table1[[#This Row],[Unit_Price]]</f>
        <v>7500</v>
      </c>
      <c r="Y2935" s="12">
        <f>[1]!Table1[[#This Row],[Gross_Sales]]*[1]!Table1[[#This Row],[Discount]]</f>
        <v>1125</v>
      </c>
      <c r="Z2935" s="12">
        <f>[1]!Table1[[#This Row],[Gross_Sales]]*[1]!Table1[[#This Row],[Discount_amount]]</f>
        <v>8437500</v>
      </c>
      <c r="AA2935" s="12">
        <f>IFERROR([1]!Table1[[#This Row],[Profit]]/[1]!Table1[[#This Row],[Sales]],0)</f>
        <v>0.29411764705882354</v>
      </c>
      <c r="AB2935" s="12">
        <f>YEAR([1]!Table1[[#This Row],[Order_Date]])</f>
        <v>2024</v>
      </c>
      <c r="AC2935" s="12">
        <f>MONTH([1]!Table1[[#This Row],[Order_Date]])</f>
        <v>11</v>
      </c>
      <c r="AD2935" s="12" t="str">
        <f t="shared" si="135"/>
        <v>Nov</v>
      </c>
      <c r="AE2935" s="12" t="str">
        <f t="shared" si="136"/>
        <v>Q4</v>
      </c>
      <c r="AF2935" s="12" t="str">
        <f t="shared" si="137"/>
        <v>2024-Nov</v>
      </c>
      <c r="AG2935" s="12">
        <f>COUNTIF(C:C,Table1[[#This Row],[Customer_ID]])</f>
        <v>3</v>
      </c>
      <c r="AH2935" s="18" t="e">
        <f>IF([1]!Table1[[#This Row],[Customer_order_count]] &gt;= 10,"FREQUENT",IF([1]!Table1[[#This Row],[Customer_order_count]] &lt;= 10,"REGULAR","OCASSIONAL"))</f>
        <v>#REF!</v>
      </c>
    </row>
    <row r="2936" spans="1:34" x14ac:dyDescent="0.25">
      <c r="A2936" s="1" t="s">
        <v>3792</v>
      </c>
      <c r="B2936" s="2">
        <v>45811</v>
      </c>
      <c r="C2936" s="3" t="s">
        <v>950</v>
      </c>
      <c r="D2936" s="4" t="s">
        <v>158</v>
      </c>
      <c r="E2936" s="4" t="s">
        <v>16</v>
      </c>
      <c r="F2936" s="5">
        <v>30</v>
      </c>
      <c r="G2936" s="3" t="s">
        <v>263</v>
      </c>
      <c r="H2936" s="3" t="s">
        <v>5</v>
      </c>
      <c r="I2936" s="3" t="s">
        <v>264</v>
      </c>
      <c r="J2936" s="3" t="s">
        <v>265</v>
      </c>
      <c r="K2936" s="3" t="s">
        <v>46</v>
      </c>
      <c r="L2936" s="5">
        <v>1</v>
      </c>
      <c r="M2936" s="5">
        <v>800</v>
      </c>
      <c r="N2936" s="6">
        <v>0.1</v>
      </c>
      <c r="O2936" s="5">
        <v>720</v>
      </c>
      <c r="P2936" s="5">
        <v>500</v>
      </c>
      <c r="Q2936" s="5">
        <f>Table1[[#This Row],[Sales]]-Table1[[#This Row],[Cost]]</f>
        <v>220</v>
      </c>
      <c r="R2936" s="3" t="s">
        <v>17</v>
      </c>
      <c r="S2936" s="3" t="s">
        <v>10</v>
      </c>
      <c r="T2936" s="3" t="s">
        <v>11</v>
      </c>
      <c r="U2936" s="3" t="s">
        <v>12</v>
      </c>
      <c r="V2936" s="6">
        <f>Table1[[#This Row],[Profit]]/Table1[[#This Row],[Sales]]</f>
        <v>0.30555555555555558</v>
      </c>
      <c r="W2936" s="3">
        <f>[1]!Table1[[#This Row],[Sales]]-[1]!Table1[[#This Row],[Cost]]-[1]!Table1[[#This Row],[Profit]]</f>
        <v>0</v>
      </c>
      <c r="X2936" s="3">
        <f>[1]!Table1[[#This Row],[Quantity]]*[1]!Table1[[#This Row],[Unit_Price]]</f>
        <v>800</v>
      </c>
      <c r="Y2936" s="7">
        <f>[1]!Table1[[#This Row],[Gross_Sales]]*[1]!Table1[[#This Row],[Discount]]</f>
        <v>80</v>
      </c>
      <c r="Z2936" s="8">
        <f>[1]!Table1[[#This Row],[Gross_Sales]]*[1]!Table1[[#This Row],[Discount_amount]]</f>
        <v>64000</v>
      </c>
      <c r="AA2936" s="6">
        <f>IFERROR([1]!Table1[[#This Row],[Profit]]/[1]!Table1[[#This Row],[Sales]],0)</f>
        <v>0.30555555555555558</v>
      </c>
      <c r="AB2936" s="3">
        <f>YEAR([1]!Table1[[#This Row],[Order_Date]])</f>
        <v>2025</v>
      </c>
      <c r="AC2936" s="3">
        <f>MONTH([1]!Table1[[#This Row],[Order_Date]])</f>
        <v>6</v>
      </c>
      <c r="AD2936" s="3" t="str">
        <f t="shared" si="135"/>
        <v>Jun</v>
      </c>
      <c r="AE2936" s="3" t="str">
        <f t="shared" si="136"/>
        <v>Q2</v>
      </c>
      <c r="AF2936" s="3" t="str">
        <f t="shared" si="137"/>
        <v>2025-Jun</v>
      </c>
      <c r="AG2936" s="3">
        <f>COUNTIF(C:C,Table1[[#This Row],[Customer_ID]])</f>
        <v>3</v>
      </c>
      <c r="AH2936" s="9" t="e">
        <f>IF([1]!Table1[[#This Row],[Customer_order_count]] &gt;= 10,"FREQUENT",IF([1]!Table1[[#This Row],[Customer_order_count]] &lt;= 10,"REGULAR","OCASSIONAL"))</f>
        <v>#REF!</v>
      </c>
    </row>
    <row r="2937" spans="1:34" x14ac:dyDescent="0.25">
      <c r="A2937" s="10" t="s">
        <v>3793</v>
      </c>
      <c r="B2937" s="11">
        <v>45759</v>
      </c>
      <c r="C2937" s="12" t="s">
        <v>953</v>
      </c>
      <c r="D2937" s="13" t="s">
        <v>501</v>
      </c>
      <c r="E2937" s="13" t="s">
        <v>16</v>
      </c>
      <c r="F2937" s="14">
        <v>23</v>
      </c>
      <c r="G2937" s="12" t="s">
        <v>312</v>
      </c>
      <c r="H2937" s="12" t="s">
        <v>276</v>
      </c>
      <c r="I2937" s="12" t="s">
        <v>23</v>
      </c>
      <c r="J2937" s="12" t="s">
        <v>24</v>
      </c>
      <c r="K2937" s="12" t="s">
        <v>25</v>
      </c>
      <c r="L2937" s="14">
        <v>2</v>
      </c>
      <c r="M2937" s="14">
        <v>55000</v>
      </c>
      <c r="N2937" s="15">
        <v>0.15</v>
      </c>
      <c r="O2937" s="14">
        <v>93500</v>
      </c>
      <c r="P2937" s="14">
        <v>80000</v>
      </c>
      <c r="Q2937" s="5">
        <f>Table1[[#This Row],[Sales]]-Table1[[#This Row],[Cost]]</f>
        <v>13500</v>
      </c>
      <c r="R2937" s="12" t="s">
        <v>26</v>
      </c>
      <c r="S2937" s="12" t="s">
        <v>10</v>
      </c>
      <c r="T2937" s="12" t="s">
        <v>11</v>
      </c>
      <c r="U2937" s="12" t="s">
        <v>27</v>
      </c>
      <c r="V2937" s="6">
        <f>Table1[[#This Row],[Profit]]/Table1[[#This Row],[Sales]]</f>
        <v>0.14438502673796791</v>
      </c>
      <c r="W2937" s="12">
        <f>[1]!Table1[[#This Row],[Sales]]-[1]!Table1[[#This Row],[Cost]]-[1]!Table1[[#This Row],[Profit]]</f>
        <v>0</v>
      </c>
      <c r="X2937" s="12">
        <f>[1]!Table1[[#This Row],[Quantity]]*[1]!Table1[[#This Row],[Unit_Price]]</f>
        <v>110000</v>
      </c>
      <c r="Y2937" s="16">
        <f>[1]!Table1[[#This Row],[Gross_Sales]]*[1]!Table1[[#This Row],[Discount]]</f>
        <v>16500</v>
      </c>
      <c r="Z2937" s="17">
        <f>[1]!Table1[[#This Row],[Gross_Sales]]*[1]!Table1[[#This Row],[Discount_amount]]</f>
        <v>1815000000</v>
      </c>
      <c r="AA2937" s="15">
        <f>IFERROR([1]!Table1[[#This Row],[Profit]]/[1]!Table1[[#This Row],[Sales]],0)</f>
        <v>0.14438502673796791</v>
      </c>
      <c r="AB2937" s="12">
        <f>YEAR([1]!Table1[[#This Row],[Order_Date]])</f>
        <v>2025</v>
      </c>
      <c r="AC2937" s="12">
        <f>MONTH([1]!Table1[[#This Row],[Order_Date]])</f>
        <v>4</v>
      </c>
      <c r="AD2937" s="12" t="str">
        <f t="shared" si="135"/>
        <v>Apr</v>
      </c>
      <c r="AE2937" s="12" t="str">
        <f t="shared" si="136"/>
        <v>Q2</v>
      </c>
      <c r="AF2937" s="12" t="str">
        <f t="shared" si="137"/>
        <v>2025-Apr</v>
      </c>
      <c r="AG2937" s="12">
        <f>COUNTIF(C:C,Table1[[#This Row],[Customer_ID]])</f>
        <v>19</v>
      </c>
      <c r="AH2937" s="18" t="e">
        <f>IF([1]!Table1[[#This Row],[Customer_order_count]] &gt;= 10,"FREQUENT",IF([1]!Table1[[#This Row],[Customer_order_count]] &lt;= 10,"REGULAR","OCASSIONAL"))</f>
        <v>#REF!</v>
      </c>
    </row>
    <row r="2938" spans="1:34" x14ac:dyDescent="0.25">
      <c r="A2938" s="1" t="s">
        <v>3794</v>
      </c>
      <c r="B2938" s="2">
        <v>45701</v>
      </c>
      <c r="C2938" s="3" t="s">
        <v>500</v>
      </c>
      <c r="D2938" s="3" t="s">
        <v>501</v>
      </c>
      <c r="E2938" s="3" t="s">
        <v>16</v>
      </c>
      <c r="F2938" s="3">
        <v>22</v>
      </c>
      <c r="G2938" s="3" t="s">
        <v>339</v>
      </c>
      <c r="H2938" s="3" t="s">
        <v>285</v>
      </c>
      <c r="I2938" s="3" t="s">
        <v>31</v>
      </c>
      <c r="J2938" s="3" t="s">
        <v>32</v>
      </c>
      <c r="K2938" s="3" t="s">
        <v>25</v>
      </c>
      <c r="L2938" s="3">
        <v>1</v>
      </c>
      <c r="M2938" s="3">
        <v>5000</v>
      </c>
      <c r="N2938" s="3">
        <v>0.15</v>
      </c>
      <c r="O2938" s="3">
        <v>0</v>
      </c>
      <c r="P2938" s="3">
        <v>3500</v>
      </c>
      <c r="Q2938" s="5">
        <f>Table1[[#This Row],[Sales]]-Table1[[#This Row],[Cost]]</f>
        <v>-3500</v>
      </c>
      <c r="R2938" s="3" t="s">
        <v>26</v>
      </c>
      <c r="S2938" s="3" t="s">
        <v>291</v>
      </c>
      <c r="T2938" s="3" t="s">
        <v>18</v>
      </c>
      <c r="U2938" s="3" t="s">
        <v>27</v>
      </c>
      <c r="V2938" s="3" t="e">
        <f>Table1[[#This Row],[Profit]]/Table1[[#This Row],[Sales]]</f>
        <v>#DIV/0!</v>
      </c>
      <c r="W2938" s="3">
        <f>[1]!Table1[[#This Row],[Sales]]-[1]!Table1[[#This Row],[Cost]]-[1]!Table1[[#This Row],[Profit]]</f>
        <v>-3500</v>
      </c>
      <c r="X2938" s="3">
        <f>[1]!Table1[[#This Row],[Quantity]]*[1]!Table1[[#This Row],[Unit_Price]]</f>
        <v>5000</v>
      </c>
      <c r="Y2938" s="3">
        <f>[1]!Table1[[#This Row],[Gross_Sales]]*[1]!Table1[[#This Row],[Discount]]</f>
        <v>750</v>
      </c>
      <c r="Z2938" s="3">
        <f>[1]!Table1[[#This Row],[Gross_Sales]]*[1]!Table1[[#This Row],[Discount_amount]]</f>
        <v>3750000</v>
      </c>
      <c r="AA2938" s="3">
        <f>IFERROR([1]!Table1[[#This Row],[Profit]]/[1]!Table1[[#This Row],[Sales]],0)</f>
        <v>0</v>
      </c>
      <c r="AB2938" s="3">
        <f>YEAR([1]!Table1[[#This Row],[Order_Date]])</f>
        <v>2025</v>
      </c>
      <c r="AC2938" s="3">
        <f>MONTH([1]!Table1[[#This Row],[Order_Date]])</f>
        <v>2</v>
      </c>
      <c r="AD2938" s="3" t="str">
        <f t="shared" si="135"/>
        <v>Feb</v>
      </c>
      <c r="AE2938" s="3" t="str">
        <f t="shared" si="136"/>
        <v>Q1</v>
      </c>
      <c r="AF2938" s="3" t="str">
        <f t="shared" si="137"/>
        <v>2025-Feb</v>
      </c>
      <c r="AG2938" s="3">
        <f>COUNTIF(C:C,Table1[[#This Row],[Customer_ID]])</f>
        <v>19</v>
      </c>
      <c r="AH2938" s="9" t="e">
        <f>IF([1]!Table1[[#This Row],[Customer_order_count]] &gt;= 10,"FREQUENT",IF([1]!Table1[[#This Row],[Customer_order_count]] &lt;= 10,"REGULAR","OCASSIONAL"))</f>
        <v>#REF!</v>
      </c>
    </row>
    <row r="2939" spans="1:34" x14ac:dyDescent="0.25">
      <c r="A2939" s="10" t="s">
        <v>3795</v>
      </c>
      <c r="B2939" s="11">
        <v>45358</v>
      </c>
      <c r="C2939" s="12" t="s">
        <v>1262</v>
      </c>
      <c r="D2939" s="13" t="s">
        <v>536</v>
      </c>
      <c r="E2939" s="13" t="s">
        <v>3</v>
      </c>
      <c r="F2939" s="14">
        <v>49</v>
      </c>
      <c r="G2939" s="12" t="s">
        <v>317</v>
      </c>
      <c r="H2939" s="12" t="s">
        <v>5</v>
      </c>
      <c r="I2939" s="12" t="s">
        <v>44</v>
      </c>
      <c r="J2939" s="12" t="s">
        <v>45</v>
      </c>
      <c r="K2939" s="12" t="s">
        <v>46</v>
      </c>
      <c r="L2939" s="14">
        <v>2</v>
      </c>
      <c r="M2939" s="14">
        <v>2500</v>
      </c>
      <c r="N2939" s="15">
        <v>0</v>
      </c>
      <c r="O2939" s="14">
        <v>5000</v>
      </c>
      <c r="P2939" s="14">
        <v>3000</v>
      </c>
      <c r="Q2939" s="5">
        <f>Table1[[#This Row],[Sales]]-Table1[[#This Row],[Cost]]</f>
        <v>2000</v>
      </c>
      <c r="R2939" s="12" t="s">
        <v>77</v>
      </c>
      <c r="S2939" s="12" t="s">
        <v>10</v>
      </c>
      <c r="T2939" s="12" t="s">
        <v>18</v>
      </c>
      <c r="U2939" s="12" t="s">
        <v>12</v>
      </c>
      <c r="V2939" s="6">
        <f>Table1[[#This Row],[Profit]]/Table1[[#This Row],[Sales]]</f>
        <v>0.4</v>
      </c>
      <c r="W2939" s="12">
        <f>[1]!Table1[[#This Row],[Sales]]-[1]!Table1[[#This Row],[Cost]]-[1]!Table1[[#This Row],[Profit]]</f>
        <v>0</v>
      </c>
      <c r="X2939" s="12">
        <f>[1]!Table1[[#This Row],[Quantity]]*[1]!Table1[[#This Row],[Unit_Price]]</f>
        <v>5000</v>
      </c>
      <c r="Y2939" s="16">
        <f>[1]!Table1[[#This Row],[Gross_Sales]]*[1]!Table1[[#This Row],[Discount]]</f>
        <v>0</v>
      </c>
      <c r="Z2939" s="17">
        <f>[1]!Table1[[#This Row],[Gross_Sales]]*[1]!Table1[[#This Row],[Discount_amount]]</f>
        <v>0</v>
      </c>
      <c r="AA2939" s="15">
        <f>IFERROR([1]!Table1[[#This Row],[Profit]]/[1]!Table1[[#This Row],[Sales]],0)</f>
        <v>0.4</v>
      </c>
      <c r="AB2939" s="12">
        <f>YEAR([1]!Table1[[#This Row],[Order_Date]])</f>
        <v>2024</v>
      </c>
      <c r="AC2939" s="12">
        <f>MONTH([1]!Table1[[#This Row],[Order_Date]])</f>
        <v>3</v>
      </c>
      <c r="AD2939" s="12" t="str">
        <f t="shared" si="135"/>
        <v>Mar</v>
      </c>
      <c r="AE2939" s="12" t="str">
        <f t="shared" si="136"/>
        <v>Q1</v>
      </c>
      <c r="AF2939" s="12" t="str">
        <f t="shared" si="137"/>
        <v>2024-Mar</v>
      </c>
      <c r="AG2939" s="12">
        <f>COUNTIF(C:C,Table1[[#This Row],[Customer_ID]])</f>
        <v>4</v>
      </c>
      <c r="AH2939" s="18" t="e">
        <f>IF([1]!Table1[[#This Row],[Customer_order_count]] &gt;= 10,"FREQUENT",IF([1]!Table1[[#This Row],[Customer_order_count]] &lt;= 10,"REGULAR","OCASSIONAL"))</f>
        <v>#REF!</v>
      </c>
    </row>
    <row r="2940" spans="1:34" x14ac:dyDescent="0.25">
      <c r="A2940" s="1" t="s">
        <v>3796</v>
      </c>
      <c r="B2940" s="2">
        <v>45526</v>
      </c>
      <c r="C2940" s="3" t="s">
        <v>150</v>
      </c>
      <c r="D2940" s="4" t="s">
        <v>151</v>
      </c>
      <c r="E2940" s="4" t="s">
        <v>3</v>
      </c>
      <c r="F2940" s="5">
        <v>43</v>
      </c>
      <c r="G2940" s="3" t="s">
        <v>4</v>
      </c>
      <c r="H2940" s="3" t="s">
        <v>5</v>
      </c>
      <c r="I2940" s="3" t="s">
        <v>109</v>
      </c>
      <c r="J2940" s="3" t="s">
        <v>110</v>
      </c>
      <c r="K2940" s="3" t="s">
        <v>8</v>
      </c>
      <c r="L2940" s="5">
        <v>1</v>
      </c>
      <c r="M2940" s="5">
        <v>4000</v>
      </c>
      <c r="N2940" s="6">
        <v>0</v>
      </c>
      <c r="O2940" s="5">
        <v>4000</v>
      </c>
      <c r="P2940" s="5">
        <v>2900</v>
      </c>
      <c r="Q2940" s="5">
        <f>Table1[[#This Row],[Sales]]-Table1[[#This Row],[Cost]]</f>
        <v>1100</v>
      </c>
      <c r="R2940" s="3" t="s">
        <v>26</v>
      </c>
      <c r="S2940" s="3" t="s">
        <v>10</v>
      </c>
      <c r="T2940" s="3" t="s">
        <v>33</v>
      </c>
      <c r="U2940" s="3" t="s">
        <v>27</v>
      </c>
      <c r="V2940" s="6">
        <f>Table1[[#This Row],[Profit]]/Table1[[#This Row],[Sales]]</f>
        <v>0.27500000000000002</v>
      </c>
      <c r="W2940" s="3">
        <f>[1]!Table1[[#This Row],[Sales]]-[1]!Table1[[#This Row],[Cost]]-[1]!Table1[[#This Row],[Profit]]</f>
        <v>0</v>
      </c>
      <c r="X2940" s="3">
        <f>[1]!Table1[[#This Row],[Quantity]]*[1]!Table1[[#This Row],[Unit_Price]]</f>
        <v>4000</v>
      </c>
      <c r="Y2940" s="7">
        <f>[1]!Table1[[#This Row],[Gross_Sales]]*[1]!Table1[[#This Row],[Discount]]</f>
        <v>0</v>
      </c>
      <c r="Z2940" s="8">
        <f>[1]!Table1[[#This Row],[Gross_Sales]]*[1]!Table1[[#This Row],[Discount_amount]]</f>
        <v>0</v>
      </c>
      <c r="AA2940" s="6">
        <f>IFERROR([1]!Table1[[#This Row],[Profit]]/[1]!Table1[[#This Row],[Sales]],0)</f>
        <v>0.27500000000000002</v>
      </c>
      <c r="AB2940" s="3">
        <f>YEAR([1]!Table1[[#This Row],[Order_Date]])</f>
        <v>2024</v>
      </c>
      <c r="AC2940" s="3">
        <f>MONTH([1]!Table1[[#This Row],[Order_Date]])</f>
        <v>8</v>
      </c>
      <c r="AD2940" s="3" t="str">
        <f t="shared" si="135"/>
        <v>Aug</v>
      </c>
      <c r="AE2940" s="3" t="str">
        <f t="shared" si="136"/>
        <v>Q3</v>
      </c>
      <c r="AF2940" s="3" t="str">
        <f t="shared" si="137"/>
        <v>2024-Aug</v>
      </c>
      <c r="AG2940" s="3">
        <f>COUNTIF(C:C,Table1[[#This Row],[Customer_ID]])</f>
        <v>11</v>
      </c>
      <c r="AH2940" s="9" t="e">
        <f>IF([1]!Table1[[#This Row],[Customer_order_count]] &gt;= 10,"FREQUENT",IF([1]!Table1[[#This Row],[Customer_order_count]] &lt;= 10,"REGULAR","OCASSIONAL"))</f>
        <v>#REF!</v>
      </c>
    </row>
    <row r="2941" spans="1:34" x14ac:dyDescent="0.25">
      <c r="A2941" s="10" t="s">
        <v>3797</v>
      </c>
      <c r="B2941" s="11">
        <v>45691</v>
      </c>
      <c r="C2941" s="12" t="s">
        <v>857</v>
      </c>
      <c r="D2941" s="12" t="s">
        <v>392</v>
      </c>
      <c r="E2941" s="12" t="s">
        <v>16</v>
      </c>
      <c r="F2941" s="12">
        <v>21</v>
      </c>
      <c r="G2941" s="12" t="s">
        <v>407</v>
      </c>
      <c r="H2941" s="12" t="s">
        <v>285</v>
      </c>
      <c r="I2941" s="12" t="s">
        <v>143</v>
      </c>
      <c r="J2941" s="12" t="s">
        <v>144</v>
      </c>
      <c r="K2941" s="12" t="s">
        <v>76</v>
      </c>
      <c r="L2941" s="12">
        <v>5</v>
      </c>
      <c r="M2941" s="12">
        <v>700</v>
      </c>
      <c r="N2941" s="12">
        <v>0.05</v>
      </c>
      <c r="O2941" s="12">
        <v>3325</v>
      </c>
      <c r="P2941" s="12">
        <v>2850</v>
      </c>
      <c r="Q2941" s="5">
        <f>Table1[[#This Row],[Sales]]-Table1[[#This Row],[Cost]]</f>
        <v>475</v>
      </c>
      <c r="R2941" s="12" t="s">
        <v>26</v>
      </c>
      <c r="S2941" s="12" t="s">
        <v>287</v>
      </c>
      <c r="T2941" s="12" t="s">
        <v>18</v>
      </c>
      <c r="U2941" s="12" t="s">
        <v>12</v>
      </c>
      <c r="V2941" s="6">
        <f>Table1[[#This Row],[Profit]]/Table1[[#This Row],[Sales]]</f>
        <v>0.14285714285714285</v>
      </c>
      <c r="W2941" s="12">
        <f>[1]!Table1[[#This Row],[Sales]]-[1]!Table1[[#This Row],[Cost]]-[1]!Table1[[#This Row],[Profit]]</f>
        <v>-5700</v>
      </c>
      <c r="X2941" s="12">
        <f>[1]!Table1[[#This Row],[Quantity]]*[1]!Table1[[#This Row],[Unit_Price]]</f>
        <v>3500</v>
      </c>
      <c r="Y2941" s="12">
        <f>[1]!Table1[[#This Row],[Gross_Sales]]*[1]!Table1[[#This Row],[Discount]]</f>
        <v>175</v>
      </c>
      <c r="Z2941" s="12">
        <f>[1]!Table1[[#This Row],[Gross_Sales]]*[1]!Table1[[#This Row],[Discount_amount]]</f>
        <v>612500</v>
      </c>
      <c r="AA2941" s="12">
        <f>IFERROR([1]!Table1[[#This Row],[Profit]]/[1]!Table1[[#This Row],[Sales]],0)</f>
        <v>0.14285714285714285</v>
      </c>
      <c r="AB2941" s="12">
        <f>YEAR([1]!Table1[[#This Row],[Order_Date]])</f>
        <v>2025</v>
      </c>
      <c r="AC2941" s="12">
        <f>MONTH([1]!Table1[[#This Row],[Order_Date]])</f>
        <v>2</v>
      </c>
      <c r="AD2941" s="12" t="str">
        <f t="shared" si="135"/>
        <v>Feb</v>
      </c>
      <c r="AE2941" s="12" t="str">
        <f t="shared" si="136"/>
        <v>Q1</v>
      </c>
      <c r="AF2941" s="12" t="str">
        <f t="shared" si="137"/>
        <v>2025-Feb</v>
      </c>
      <c r="AG2941" s="12">
        <f>COUNTIF(C:C,Table1[[#This Row],[Customer_ID]])</f>
        <v>17</v>
      </c>
      <c r="AH2941" s="18" t="e">
        <f>IF([1]!Table1[[#This Row],[Customer_order_count]] &gt;= 10,"FREQUENT",IF([1]!Table1[[#This Row],[Customer_order_count]] &lt;= 10,"REGULAR","OCASSIONAL"))</f>
        <v>#REF!</v>
      </c>
    </row>
    <row r="2942" spans="1:34" x14ac:dyDescent="0.25">
      <c r="A2942" s="1" t="s">
        <v>3798</v>
      </c>
      <c r="B2942" s="2">
        <v>45954</v>
      </c>
      <c r="C2942" s="3" t="s">
        <v>763</v>
      </c>
      <c r="D2942" s="4" t="s">
        <v>207</v>
      </c>
      <c r="E2942" s="4" t="s">
        <v>3</v>
      </c>
      <c r="F2942" s="5">
        <v>50</v>
      </c>
      <c r="G2942" s="3" t="s">
        <v>339</v>
      </c>
      <c r="H2942" s="3" t="s">
        <v>285</v>
      </c>
      <c r="I2942" s="3" t="s">
        <v>68</v>
      </c>
      <c r="J2942" s="3" t="s">
        <v>69</v>
      </c>
      <c r="K2942" s="3" t="s">
        <v>39</v>
      </c>
      <c r="L2942" s="5">
        <v>1</v>
      </c>
      <c r="M2942" s="5">
        <v>3500</v>
      </c>
      <c r="N2942" s="6">
        <v>0.05</v>
      </c>
      <c r="O2942" s="5">
        <v>3325</v>
      </c>
      <c r="P2942" s="5">
        <v>2300</v>
      </c>
      <c r="Q2942" s="5">
        <f>Table1[[#This Row],[Sales]]-Table1[[#This Row],[Cost]]</f>
        <v>1025</v>
      </c>
      <c r="R2942" s="3" t="s">
        <v>26</v>
      </c>
      <c r="S2942" s="3" t="s">
        <v>10</v>
      </c>
      <c r="T2942" s="3" t="s">
        <v>40</v>
      </c>
      <c r="U2942" s="3" t="s">
        <v>27</v>
      </c>
      <c r="V2942" s="6">
        <f>Table1[[#This Row],[Profit]]/Table1[[#This Row],[Sales]]</f>
        <v>0.30827067669172931</v>
      </c>
      <c r="W2942" s="3">
        <f>[1]!Table1[[#This Row],[Sales]]-[1]!Table1[[#This Row],[Cost]]-[1]!Table1[[#This Row],[Profit]]</f>
        <v>0</v>
      </c>
      <c r="X2942" s="3">
        <f>[1]!Table1[[#This Row],[Quantity]]*[1]!Table1[[#This Row],[Unit_Price]]</f>
        <v>3500</v>
      </c>
      <c r="Y2942" s="7">
        <f>[1]!Table1[[#This Row],[Gross_Sales]]*[1]!Table1[[#This Row],[Discount]]</f>
        <v>175</v>
      </c>
      <c r="Z2942" s="8">
        <f>[1]!Table1[[#This Row],[Gross_Sales]]*[1]!Table1[[#This Row],[Discount_amount]]</f>
        <v>612500</v>
      </c>
      <c r="AA2942" s="6">
        <f>IFERROR([1]!Table1[[#This Row],[Profit]]/[1]!Table1[[#This Row],[Sales]],0)</f>
        <v>0.30827067669172931</v>
      </c>
      <c r="AB2942" s="3">
        <f>YEAR([1]!Table1[[#This Row],[Order_Date]])</f>
        <v>2025</v>
      </c>
      <c r="AC2942" s="3">
        <f>MONTH([1]!Table1[[#This Row],[Order_Date]])</f>
        <v>10</v>
      </c>
      <c r="AD2942" s="3" t="str">
        <f t="shared" si="135"/>
        <v>Oct</v>
      </c>
      <c r="AE2942" s="3" t="str">
        <f t="shared" si="136"/>
        <v>Q4</v>
      </c>
      <c r="AF2942" s="3" t="str">
        <f t="shared" si="137"/>
        <v>2025-Oct</v>
      </c>
      <c r="AG2942" s="3">
        <f>COUNTIF(C:C,Table1[[#This Row],[Customer_ID]])</f>
        <v>20</v>
      </c>
      <c r="AH2942" s="9" t="e">
        <f>IF([1]!Table1[[#This Row],[Customer_order_count]] &gt;= 10,"FREQUENT",IF([1]!Table1[[#This Row],[Customer_order_count]] &lt;= 10,"REGULAR","OCASSIONAL"))</f>
        <v>#REF!</v>
      </c>
    </row>
    <row r="2943" spans="1:34" x14ac:dyDescent="0.25">
      <c r="A2943" s="10" t="s">
        <v>3799</v>
      </c>
      <c r="B2943" s="11">
        <v>45473</v>
      </c>
      <c r="C2943" s="12" t="s">
        <v>401</v>
      </c>
      <c r="D2943" s="13" t="s">
        <v>402</v>
      </c>
      <c r="E2943" s="13" t="s">
        <v>16</v>
      </c>
      <c r="F2943" s="14">
        <v>22</v>
      </c>
      <c r="G2943" s="12" t="s">
        <v>275</v>
      </c>
      <c r="H2943" s="12" t="s">
        <v>276</v>
      </c>
      <c r="I2943" s="12" t="s">
        <v>81</v>
      </c>
      <c r="J2943" s="12" t="s">
        <v>82</v>
      </c>
      <c r="K2943" s="12" t="s">
        <v>58</v>
      </c>
      <c r="L2943" s="14">
        <v>1</v>
      </c>
      <c r="M2943" s="14">
        <v>3500</v>
      </c>
      <c r="N2943" s="15">
        <v>0.15</v>
      </c>
      <c r="O2943" s="14">
        <v>2975</v>
      </c>
      <c r="P2943" s="14">
        <v>2500</v>
      </c>
      <c r="Q2943" s="5">
        <f>Table1[[#This Row],[Sales]]-Table1[[#This Row],[Cost]]</f>
        <v>475</v>
      </c>
      <c r="R2943" s="12" t="s">
        <v>26</v>
      </c>
      <c r="S2943" s="12" t="s">
        <v>10</v>
      </c>
      <c r="T2943" s="12" t="s">
        <v>11</v>
      </c>
      <c r="U2943" s="12" t="s">
        <v>19</v>
      </c>
      <c r="V2943" s="6">
        <f>Table1[[#This Row],[Profit]]/Table1[[#This Row],[Sales]]</f>
        <v>0.15966386554621848</v>
      </c>
      <c r="W2943" s="12">
        <f>[1]!Table1[[#This Row],[Sales]]-[1]!Table1[[#This Row],[Cost]]-[1]!Table1[[#This Row],[Profit]]</f>
        <v>0</v>
      </c>
      <c r="X2943" s="12">
        <f>[1]!Table1[[#This Row],[Quantity]]*[1]!Table1[[#This Row],[Unit_Price]]</f>
        <v>3500</v>
      </c>
      <c r="Y2943" s="16">
        <f>[1]!Table1[[#This Row],[Gross_Sales]]*[1]!Table1[[#This Row],[Discount]]</f>
        <v>525</v>
      </c>
      <c r="Z2943" s="17">
        <f>[1]!Table1[[#This Row],[Gross_Sales]]*[1]!Table1[[#This Row],[Discount_amount]]</f>
        <v>1837500</v>
      </c>
      <c r="AA2943" s="15">
        <f>IFERROR([1]!Table1[[#This Row],[Profit]]/[1]!Table1[[#This Row],[Sales]],0)</f>
        <v>0.15966386554621848</v>
      </c>
      <c r="AB2943" s="12">
        <f>YEAR([1]!Table1[[#This Row],[Order_Date]])</f>
        <v>2024</v>
      </c>
      <c r="AC2943" s="12">
        <f>MONTH([1]!Table1[[#This Row],[Order_Date]])</f>
        <v>6</v>
      </c>
      <c r="AD2943" s="12" t="str">
        <f t="shared" si="135"/>
        <v>Jun</v>
      </c>
      <c r="AE2943" s="12" t="str">
        <f t="shared" si="136"/>
        <v>Q2</v>
      </c>
      <c r="AF2943" s="12" t="str">
        <f t="shared" si="137"/>
        <v>2024-Jun</v>
      </c>
      <c r="AG2943" s="12">
        <f>COUNTIF(C:C,Table1[[#This Row],[Customer_ID]])</f>
        <v>6</v>
      </c>
      <c r="AH2943" s="18" t="e">
        <f>IF([1]!Table1[[#This Row],[Customer_order_count]] &gt;= 10,"FREQUENT",IF([1]!Table1[[#This Row],[Customer_order_count]] &lt;= 10,"REGULAR","OCASSIONAL"))</f>
        <v>#REF!</v>
      </c>
    </row>
    <row r="2944" spans="1:34" x14ac:dyDescent="0.25">
      <c r="A2944" s="1" t="s">
        <v>3800</v>
      </c>
      <c r="B2944" s="2">
        <v>45435</v>
      </c>
      <c r="C2944" s="3" t="s">
        <v>653</v>
      </c>
      <c r="D2944" s="4" t="s">
        <v>654</v>
      </c>
      <c r="E2944" s="4" t="s">
        <v>16</v>
      </c>
      <c r="F2944" s="5">
        <v>47</v>
      </c>
      <c r="G2944" s="3" t="s">
        <v>284</v>
      </c>
      <c r="H2944" s="3" t="s">
        <v>285</v>
      </c>
      <c r="I2944" s="3" t="s">
        <v>109</v>
      </c>
      <c r="J2944" s="3" t="s">
        <v>110</v>
      </c>
      <c r="K2944" s="3" t="s">
        <v>8</v>
      </c>
      <c r="L2944" s="5">
        <v>2</v>
      </c>
      <c r="M2944" s="5">
        <v>4000</v>
      </c>
      <c r="N2944" s="6">
        <v>0.1</v>
      </c>
      <c r="O2944" s="5">
        <v>7200</v>
      </c>
      <c r="P2944" s="5">
        <v>5800</v>
      </c>
      <c r="Q2944" s="5">
        <f>Table1[[#This Row],[Sales]]-Table1[[#This Row],[Cost]]</f>
        <v>1400</v>
      </c>
      <c r="R2944" s="3" t="s">
        <v>17</v>
      </c>
      <c r="S2944" s="3" t="s">
        <v>10</v>
      </c>
      <c r="T2944" s="3" t="s">
        <v>11</v>
      </c>
      <c r="U2944" s="3" t="s">
        <v>12</v>
      </c>
      <c r="V2944" s="6">
        <f>Table1[[#This Row],[Profit]]/Table1[[#This Row],[Sales]]</f>
        <v>0.19444444444444445</v>
      </c>
      <c r="W2944" s="3">
        <f>[1]!Table1[[#This Row],[Sales]]-[1]!Table1[[#This Row],[Cost]]-[1]!Table1[[#This Row],[Profit]]</f>
        <v>0</v>
      </c>
      <c r="X2944" s="3">
        <f>[1]!Table1[[#This Row],[Quantity]]*[1]!Table1[[#This Row],[Unit_Price]]</f>
        <v>8000</v>
      </c>
      <c r="Y2944" s="7">
        <f>[1]!Table1[[#This Row],[Gross_Sales]]*[1]!Table1[[#This Row],[Discount]]</f>
        <v>800</v>
      </c>
      <c r="Z2944" s="8">
        <f>[1]!Table1[[#This Row],[Gross_Sales]]*[1]!Table1[[#This Row],[Discount_amount]]</f>
        <v>6400000</v>
      </c>
      <c r="AA2944" s="6">
        <f>IFERROR([1]!Table1[[#This Row],[Profit]]/[1]!Table1[[#This Row],[Sales]],0)</f>
        <v>0.19444444444444445</v>
      </c>
      <c r="AB2944" s="3">
        <f>YEAR([1]!Table1[[#This Row],[Order_Date]])</f>
        <v>2024</v>
      </c>
      <c r="AC2944" s="3">
        <f>MONTH([1]!Table1[[#This Row],[Order_Date]])</f>
        <v>5</v>
      </c>
      <c r="AD2944" s="3" t="str">
        <f t="shared" si="135"/>
        <v>May</v>
      </c>
      <c r="AE2944" s="3" t="str">
        <f t="shared" si="136"/>
        <v>Q2</v>
      </c>
      <c r="AF2944" s="3" t="str">
        <f t="shared" si="137"/>
        <v>2024-May</v>
      </c>
      <c r="AG2944" s="3">
        <f>COUNTIF(C:C,Table1[[#This Row],[Customer_ID]])</f>
        <v>6</v>
      </c>
      <c r="AH2944" s="9" t="e">
        <f>IF([1]!Table1[[#This Row],[Customer_order_count]] &gt;= 10,"FREQUENT",IF([1]!Table1[[#This Row],[Customer_order_count]] &lt;= 10,"REGULAR","OCASSIONAL"))</f>
        <v>#REF!</v>
      </c>
    </row>
    <row r="2945" spans="1:34" x14ac:dyDescent="0.25">
      <c r="A2945" s="10" t="s">
        <v>220</v>
      </c>
      <c r="B2945" s="11">
        <v>45902</v>
      </c>
      <c r="C2945" s="12" t="s">
        <v>21</v>
      </c>
      <c r="D2945" s="13" t="s">
        <v>22</v>
      </c>
      <c r="E2945" s="13" t="s">
        <v>3</v>
      </c>
      <c r="F2945" s="14">
        <v>39</v>
      </c>
      <c r="G2945" s="12" t="s">
        <v>4</v>
      </c>
      <c r="H2945" s="12" t="s">
        <v>5</v>
      </c>
      <c r="I2945" s="12" t="s">
        <v>186</v>
      </c>
      <c r="J2945" s="12" t="s">
        <v>187</v>
      </c>
      <c r="K2945" s="12" t="s">
        <v>91</v>
      </c>
      <c r="L2945" s="14">
        <v>1</v>
      </c>
      <c r="M2945" s="14">
        <v>12000</v>
      </c>
      <c r="N2945" s="15">
        <v>0.05</v>
      </c>
      <c r="O2945" s="14">
        <v>11400</v>
      </c>
      <c r="P2945" s="14">
        <v>9000</v>
      </c>
      <c r="Q2945" s="5">
        <f>Table1[[#This Row],[Sales]]-Table1[[#This Row],[Cost]]</f>
        <v>2400</v>
      </c>
      <c r="R2945" s="12" t="s">
        <v>77</v>
      </c>
      <c r="S2945" s="12" t="s">
        <v>10</v>
      </c>
      <c r="T2945" s="12" t="s">
        <v>33</v>
      </c>
      <c r="U2945" s="12" t="s">
        <v>27</v>
      </c>
      <c r="V2945" s="6">
        <f>Table1[[#This Row],[Profit]]/Table1[[#This Row],[Sales]]</f>
        <v>0.21052631578947367</v>
      </c>
      <c r="W2945" s="12">
        <f>[1]!Table1[[#This Row],[Sales]]-[1]!Table1[[#This Row],[Cost]]-[1]!Table1[[#This Row],[Profit]]</f>
        <v>0</v>
      </c>
      <c r="X2945" s="12">
        <f>[1]!Table1[[#This Row],[Quantity]]*[1]!Table1[[#This Row],[Unit_Price]]</f>
        <v>12000</v>
      </c>
      <c r="Y2945" s="16">
        <f>[1]!Table1[[#This Row],[Gross_Sales]]*[1]!Table1[[#This Row],[Discount]]</f>
        <v>600</v>
      </c>
      <c r="Z2945" s="17">
        <f>[1]!Table1[[#This Row],[Gross_Sales]]*[1]!Table1[[#This Row],[Discount_amount]]</f>
        <v>7200000</v>
      </c>
      <c r="AA2945" s="15">
        <f>IFERROR([1]!Table1[[#This Row],[Profit]]/[1]!Table1[[#This Row],[Sales]],0)</f>
        <v>0.21052631578947367</v>
      </c>
      <c r="AB2945" s="12">
        <f>YEAR([1]!Table1[[#This Row],[Order_Date]])</f>
        <v>2025</v>
      </c>
      <c r="AC2945" s="12">
        <f>MONTH([1]!Table1[[#This Row],[Order_Date]])</f>
        <v>9</v>
      </c>
      <c r="AD2945" s="12" t="str">
        <f t="shared" si="135"/>
        <v>Sep</v>
      </c>
      <c r="AE2945" s="12" t="str">
        <f t="shared" si="136"/>
        <v>Q3</v>
      </c>
      <c r="AF2945" s="12" t="str">
        <f t="shared" si="137"/>
        <v>2025-Sep</v>
      </c>
      <c r="AG2945" s="12">
        <f>COUNTIF(C:C,Table1[[#This Row],[Customer_ID]])</f>
        <v>37</v>
      </c>
      <c r="AH2945" s="18" t="e">
        <f>IF([1]!Table1[[#This Row],[Customer_order_count]] &gt;= 10,"FREQUENT",IF([1]!Table1[[#This Row],[Customer_order_count]] &lt;= 10,"REGULAR","OCASSIONAL"))</f>
        <v>#REF!</v>
      </c>
    </row>
    <row r="2946" spans="1:34" x14ac:dyDescent="0.25">
      <c r="A2946" s="1" t="s">
        <v>221</v>
      </c>
      <c r="B2946" s="2">
        <v>45672</v>
      </c>
      <c r="C2946" s="3" t="s">
        <v>150</v>
      </c>
      <c r="D2946" s="4" t="s">
        <v>151</v>
      </c>
      <c r="E2946" s="4" t="s">
        <v>3</v>
      </c>
      <c r="F2946" s="5">
        <v>43</v>
      </c>
      <c r="G2946" s="3" t="s">
        <v>4</v>
      </c>
      <c r="H2946" s="3" t="s">
        <v>5</v>
      </c>
      <c r="I2946" s="3" t="s">
        <v>56</v>
      </c>
      <c r="J2946" s="3" t="s">
        <v>57</v>
      </c>
      <c r="K2946" s="3" t="s">
        <v>58</v>
      </c>
      <c r="L2946" s="5">
        <v>1</v>
      </c>
      <c r="M2946" s="5">
        <v>1200</v>
      </c>
      <c r="N2946" s="6">
        <v>0.05</v>
      </c>
      <c r="O2946" s="5">
        <v>1140</v>
      </c>
      <c r="P2946" s="5">
        <v>800</v>
      </c>
      <c r="Q2946" s="5">
        <f>Table1[[#This Row],[Sales]]-Table1[[#This Row],[Cost]]</f>
        <v>340</v>
      </c>
      <c r="R2946" s="3" t="s">
        <v>17</v>
      </c>
      <c r="S2946" s="3" t="s">
        <v>10</v>
      </c>
      <c r="T2946" s="3" t="s">
        <v>18</v>
      </c>
      <c r="U2946" s="3" t="s">
        <v>27</v>
      </c>
      <c r="V2946" s="6">
        <f>Table1[[#This Row],[Profit]]/Table1[[#This Row],[Sales]]</f>
        <v>0.2982456140350877</v>
      </c>
      <c r="W2946" s="3">
        <f>[1]!Table1[[#This Row],[Sales]]-[1]!Table1[[#This Row],[Cost]]-[1]!Table1[[#This Row],[Profit]]</f>
        <v>0</v>
      </c>
      <c r="X2946" s="3">
        <f>[1]!Table1[[#This Row],[Quantity]]*[1]!Table1[[#This Row],[Unit_Price]]</f>
        <v>1200</v>
      </c>
      <c r="Y2946" s="7">
        <f>[1]!Table1[[#This Row],[Gross_Sales]]*[1]!Table1[[#This Row],[Discount]]</f>
        <v>60</v>
      </c>
      <c r="Z2946" s="8">
        <f>[1]!Table1[[#This Row],[Gross_Sales]]*[1]!Table1[[#This Row],[Discount_amount]]</f>
        <v>72000</v>
      </c>
      <c r="AA2946" s="6">
        <f>IFERROR([1]!Table1[[#This Row],[Profit]]/[1]!Table1[[#This Row],[Sales]],0)</f>
        <v>0.2982456140350877</v>
      </c>
      <c r="AB2946" s="3">
        <f>YEAR([1]!Table1[[#This Row],[Order_Date]])</f>
        <v>2025</v>
      </c>
      <c r="AC2946" s="3">
        <f>MONTH([1]!Table1[[#This Row],[Order_Date]])</f>
        <v>1</v>
      </c>
      <c r="AD2946" s="3" t="str">
        <f t="shared" ref="AD2946:AD3001" si="138">TEXT(B:B,"mmm")</f>
        <v>Jan</v>
      </c>
      <c r="AE2946" s="3" t="str">
        <f t="shared" ref="AE2946:AE3001" si="139">"Q"&amp;ROUNDUP(MONTH(B2946)/3,0)</f>
        <v>Q1</v>
      </c>
      <c r="AF2946" s="3" t="str">
        <f t="shared" ref="AF2946:AF3001" si="140">TEXT(B:B,"yyyy-mmm")</f>
        <v>2025-Jan</v>
      </c>
      <c r="AG2946" s="3">
        <f>COUNTIF(C:C,Table1[[#This Row],[Customer_ID]])</f>
        <v>11</v>
      </c>
      <c r="AH2946" s="9" t="e">
        <f>IF([1]!Table1[[#This Row],[Customer_order_count]] &gt;= 10,"FREQUENT",IF([1]!Table1[[#This Row],[Customer_order_count]] &lt;= 10,"REGULAR","OCASSIONAL"))</f>
        <v>#REF!</v>
      </c>
    </row>
    <row r="2947" spans="1:34" x14ac:dyDescent="0.25">
      <c r="A2947" s="10" t="s">
        <v>3801</v>
      </c>
      <c r="B2947" s="11">
        <v>45468</v>
      </c>
      <c r="C2947" s="12" t="s">
        <v>567</v>
      </c>
      <c r="D2947" s="12" t="s">
        <v>410</v>
      </c>
      <c r="E2947" s="12" t="s">
        <v>3</v>
      </c>
      <c r="F2947" s="12">
        <v>29</v>
      </c>
      <c r="G2947" s="12" t="s">
        <v>317</v>
      </c>
      <c r="H2947" s="12" t="s">
        <v>5</v>
      </c>
      <c r="I2947" s="12" t="s">
        <v>305</v>
      </c>
      <c r="J2947" s="12" t="s">
        <v>306</v>
      </c>
      <c r="K2947" s="12" t="s">
        <v>91</v>
      </c>
      <c r="L2947" s="12">
        <v>2</v>
      </c>
      <c r="M2947" s="12">
        <v>8500</v>
      </c>
      <c r="N2947" s="12">
        <v>0.15</v>
      </c>
      <c r="O2947" s="12">
        <v>14450</v>
      </c>
      <c r="P2947" s="12">
        <v>13000</v>
      </c>
      <c r="Q2947" s="5">
        <f>Table1[[#This Row],[Sales]]-Table1[[#This Row],[Cost]]</f>
        <v>1450</v>
      </c>
      <c r="R2947" s="12" t="s">
        <v>77</v>
      </c>
      <c r="S2947" s="12" t="s">
        <v>287</v>
      </c>
      <c r="T2947" s="12" t="s">
        <v>11</v>
      </c>
      <c r="U2947" s="12" t="s">
        <v>19</v>
      </c>
      <c r="V2947" s="6">
        <f>Table1[[#This Row],[Profit]]/Table1[[#This Row],[Sales]]</f>
        <v>0.10034602076124567</v>
      </c>
      <c r="W2947" s="12">
        <f>[1]!Table1[[#This Row],[Sales]]-[1]!Table1[[#This Row],[Cost]]-[1]!Table1[[#This Row],[Profit]]</f>
        <v>-26000</v>
      </c>
      <c r="X2947" s="12">
        <f>[1]!Table1[[#This Row],[Quantity]]*[1]!Table1[[#This Row],[Unit_Price]]</f>
        <v>17000</v>
      </c>
      <c r="Y2947" s="12">
        <f>[1]!Table1[[#This Row],[Gross_Sales]]*[1]!Table1[[#This Row],[Discount]]</f>
        <v>2550</v>
      </c>
      <c r="Z2947" s="12">
        <f>[1]!Table1[[#This Row],[Gross_Sales]]*[1]!Table1[[#This Row],[Discount_amount]]</f>
        <v>43350000</v>
      </c>
      <c r="AA2947" s="12">
        <f>IFERROR([1]!Table1[[#This Row],[Profit]]/[1]!Table1[[#This Row],[Sales]],0)</f>
        <v>0.10034602076124567</v>
      </c>
      <c r="AB2947" s="12">
        <f>YEAR([1]!Table1[[#This Row],[Order_Date]])</f>
        <v>2024</v>
      </c>
      <c r="AC2947" s="12">
        <f>MONTH([1]!Table1[[#This Row],[Order_Date]])</f>
        <v>6</v>
      </c>
      <c r="AD2947" s="12" t="str">
        <f t="shared" si="138"/>
        <v>Jun</v>
      </c>
      <c r="AE2947" s="12" t="str">
        <f t="shared" si="139"/>
        <v>Q2</v>
      </c>
      <c r="AF2947" s="12" t="str">
        <f t="shared" si="140"/>
        <v>2024-Jun</v>
      </c>
      <c r="AG2947" s="12">
        <f>COUNTIF(C:C,Table1[[#This Row],[Customer_ID]])</f>
        <v>7</v>
      </c>
      <c r="AH2947" s="18" t="e">
        <f>IF([1]!Table1[[#This Row],[Customer_order_count]] &gt;= 10,"FREQUENT",IF([1]!Table1[[#This Row],[Customer_order_count]] &lt;= 10,"REGULAR","OCASSIONAL"))</f>
        <v>#REF!</v>
      </c>
    </row>
    <row r="2948" spans="1:34" x14ac:dyDescent="0.25">
      <c r="A2948" s="1" t="s">
        <v>3802</v>
      </c>
      <c r="B2948" s="2">
        <v>45976</v>
      </c>
      <c r="C2948" s="3" t="s">
        <v>1650</v>
      </c>
      <c r="D2948" s="3" t="s">
        <v>1254</v>
      </c>
      <c r="E2948" s="3" t="s">
        <v>3</v>
      </c>
      <c r="F2948" s="3">
        <v>37</v>
      </c>
      <c r="G2948" s="3" t="s">
        <v>263</v>
      </c>
      <c r="H2948" s="3" t="s">
        <v>5</v>
      </c>
      <c r="I2948" s="3" t="s">
        <v>305</v>
      </c>
      <c r="J2948" s="3" t="s">
        <v>306</v>
      </c>
      <c r="K2948" s="3" t="s">
        <v>91</v>
      </c>
      <c r="L2948" s="3">
        <v>1</v>
      </c>
      <c r="M2948" s="3">
        <v>8500</v>
      </c>
      <c r="N2948" s="3">
        <v>0.1</v>
      </c>
      <c r="O2948" s="3">
        <v>0</v>
      </c>
      <c r="P2948" s="3">
        <v>6500</v>
      </c>
      <c r="Q2948" s="5">
        <f>Table1[[#This Row],[Sales]]-Table1[[#This Row],[Cost]]</f>
        <v>-6500</v>
      </c>
      <c r="R2948" s="3" t="s">
        <v>26</v>
      </c>
      <c r="S2948" s="3" t="s">
        <v>291</v>
      </c>
      <c r="T2948" s="3" t="s">
        <v>40</v>
      </c>
      <c r="U2948" s="3" t="s">
        <v>27</v>
      </c>
      <c r="V2948" s="3" t="e">
        <f>Table1[[#This Row],[Profit]]/Table1[[#This Row],[Sales]]</f>
        <v>#DIV/0!</v>
      </c>
      <c r="W2948" s="3">
        <f>[1]!Table1[[#This Row],[Sales]]-[1]!Table1[[#This Row],[Cost]]-[1]!Table1[[#This Row],[Profit]]</f>
        <v>-6500</v>
      </c>
      <c r="X2948" s="3">
        <f>[1]!Table1[[#This Row],[Quantity]]*[1]!Table1[[#This Row],[Unit_Price]]</f>
        <v>8500</v>
      </c>
      <c r="Y2948" s="3">
        <f>[1]!Table1[[#This Row],[Gross_Sales]]*[1]!Table1[[#This Row],[Discount]]</f>
        <v>850</v>
      </c>
      <c r="Z2948" s="3">
        <f>[1]!Table1[[#This Row],[Gross_Sales]]*[1]!Table1[[#This Row],[Discount_amount]]</f>
        <v>7225000</v>
      </c>
      <c r="AA2948" s="3">
        <f>IFERROR([1]!Table1[[#This Row],[Profit]]/[1]!Table1[[#This Row],[Sales]],0)</f>
        <v>0</v>
      </c>
      <c r="AB2948" s="3">
        <f>YEAR([1]!Table1[[#This Row],[Order_Date]])</f>
        <v>2025</v>
      </c>
      <c r="AC2948" s="3">
        <f>MONTH([1]!Table1[[#This Row],[Order_Date]])</f>
        <v>11</v>
      </c>
      <c r="AD2948" s="3" t="str">
        <f t="shared" si="138"/>
        <v>Nov</v>
      </c>
      <c r="AE2948" s="3" t="str">
        <f t="shared" si="139"/>
        <v>Q4</v>
      </c>
      <c r="AF2948" s="3" t="str">
        <f t="shared" si="140"/>
        <v>2025-Nov</v>
      </c>
      <c r="AG2948" s="3">
        <f>COUNTIF(C:C,Table1[[#This Row],[Customer_ID]])</f>
        <v>7</v>
      </c>
      <c r="AH2948" s="9" t="e">
        <f>IF([1]!Table1[[#This Row],[Customer_order_count]] &gt;= 10,"FREQUENT",IF([1]!Table1[[#This Row],[Customer_order_count]] &lt;= 10,"REGULAR","OCASSIONAL"))</f>
        <v>#REF!</v>
      </c>
    </row>
    <row r="2949" spans="1:34" x14ac:dyDescent="0.25">
      <c r="A2949" s="10" t="s">
        <v>3803</v>
      </c>
      <c r="B2949" s="11">
        <v>45458</v>
      </c>
      <c r="C2949" s="12" t="s">
        <v>577</v>
      </c>
      <c r="D2949" s="13" t="s">
        <v>578</v>
      </c>
      <c r="E2949" s="13" t="s">
        <v>16</v>
      </c>
      <c r="F2949" s="14">
        <v>42</v>
      </c>
      <c r="G2949" s="12" t="s">
        <v>317</v>
      </c>
      <c r="H2949" s="12" t="s">
        <v>5</v>
      </c>
      <c r="I2949" s="12" t="s">
        <v>23</v>
      </c>
      <c r="J2949" s="12" t="s">
        <v>24</v>
      </c>
      <c r="K2949" s="12" t="s">
        <v>25</v>
      </c>
      <c r="L2949" s="14">
        <v>2</v>
      </c>
      <c r="M2949" s="14">
        <v>55000</v>
      </c>
      <c r="N2949" s="15">
        <v>0.2</v>
      </c>
      <c r="O2949" s="14">
        <v>88000</v>
      </c>
      <c r="P2949" s="14">
        <v>80000</v>
      </c>
      <c r="Q2949" s="5">
        <f>Table1[[#This Row],[Sales]]-Table1[[#This Row],[Cost]]</f>
        <v>8000</v>
      </c>
      <c r="R2949" s="12" t="s">
        <v>17</v>
      </c>
      <c r="S2949" s="12" t="s">
        <v>10</v>
      </c>
      <c r="T2949" s="12" t="s">
        <v>11</v>
      </c>
      <c r="U2949" s="12" t="s">
        <v>27</v>
      </c>
      <c r="V2949" s="6">
        <f>Table1[[#This Row],[Profit]]/Table1[[#This Row],[Sales]]</f>
        <v>9.0909090909090912E-2</v>
      </c>
      <c r="W2949" s="12">
        <f>[1]!Table1[[#This Row],[Sales]]-[1]!Table1[[#This Row],[Cost]]-[1]!Table1[[#This Row],[Profit]]</f>
        <v>0</v>
      </c>
      <c r="X2949" s="12">
        <f>[1]!Table1[[#This Row],[Quantity]]*[1]!Table1[[#This Row],[Unit_Price]]</f>
        <v>110000</v>
      </c>
      <c r="Y2949" s="16">
        <f>[1]!Table1[[#This Row],[Gross_Sales]]*[1]!Table1[[#This Row],[Discount]]</f>
        <v>22000</v>
      </c>
      <c r="Z2949" s="17">
        <f>[1]!Table1[[#This Row],[Gross_Sales]]*[1]!Table1[[#This Row],[Discount_amount]]</f>
        <v>2420000000</v>
      </c>
      <c r="AA2949" s="15">
        <f>IFERROR([1]!Table1[[#This Row],[Profit]]/[1]!Table1[[#This Row],[Sales]],0)</f>
        <v>9.0909090909090912E-2</v>
      </c>
      <c r="AB2949" s="12">
        <f>YEAR([1]!Table1[[#This Row],[Order_Date]])</f>
        <v>2024</v>
      </c>
      <c r="AC2949" s="12">
        <f>MONTH([1]!Table1[[#This Row],[Order_Date]])</f>
        <v>6</v>
      </c>
      <c r="AD2949" s="12" t="str">
        <f t="shared" si="138"/>
        <v>Jun</v>
      </c>
      <c r="AE2949" s="12" t="str">
        <f t="shared" si="139"/>
        <v>Q2</v>
      </c>
      <c r="AF2949" s="12" t="str">
        <f t="shared" si="140"/>
        <v>2024-Jun</v>
      </c>
      <c r="AG2949" s="12">
        <f>COUNTIF(C:C,Table1[[#This Row],[Customer_ID]])</f>
        <v>3</v>
      </c>
      <c r="AH2949" s="18" t="e">
        <f>IF([1]!Table1[[#This Row],[Customer_order_count]] &gt;= 10,"FREQUENT",IF([1]!Table1[[#This Row],[Customer_order_count]] &lt;= 10,"REGULAR","OCASSIONAL"))</f>
        <v>#REF!</v>
      </c>
    </row>
    <row r="2950" spans="1:34" x14ac:dyDescent="0.25">
      <c r="A2950" s="1" t="s">
        <v>3804</v>
      </c>
      <c r="B2950" s="2">
        <v>45932</v>
      </c>
      <c r="C2950" s="3" t="s">
        <v>2627</v>
      </c>
      <c r="D2950" s="4" t="s">
        <v>1275</v>
      </c>
      <c r="E2950" s="4" t="s">
        <v>3</v>
      </c>
      <c r="F2950" s="5">
        <v>35</v>
      </c>
      <c r="G2950" s="3" t="s">
        <v>317</v>
      </c>
      <c r="H2950" s="3" t="s">
        <v>5</v>
      </c>
      <c r="I2950" s="3" t="s">
        <v>264</v>
      </c>
      <c r="J2950" s="3" t="s">
        <v>265</v>
      </c>
      <c r="K2950" s="3" t="s">
        <v>46</v>
      </c>
      <c r="L2950" s="5">
        <v>1</v>
      </c>
      <c r="M2950" s="5">
        <v>800</v>
      </c>
      <c r="N2950" s="6">
        <v>0.05</v>
      </c>
      <c r="O2950" s="5">
        <v>760</v>
      </c>
      <c r="P2950" s="5">
        <v>500</v>
      </c>
      <c r="Q2950" s="5">
        <f>Table1[[#This Row],[Sales]]-Table1[[#This Row],[Cost]]</f>
        <v>260</v>
      </c>
      <c r="R2950" s="3" t="s">
        <v>77</v>
      </c>
      <c r="S2950" s="3" t="s">
        <v>10</v>
      </c>
      <c r="T2950" s="3" t="s">
        <v>40</v>
      </c>
      <c r="U2950" s="3" t="s">
        <v>19</v>
      </c>
      <c r="V2950" s="6">
        <f>Table1[[#This Row],[Profit]]/Table1[[#This Row],[Sales]]</f>
        <v>0.34210526315789475</v>
      </c>
      <c r="W2950" s="3">
        <f>[1]!Table1[[#This Row],[Sales]]-[1]!Table1[[#This Row],[Cost]]-[1]!Table1[[#This Row],[Profit]]</f>
        <v>0</v>
      </c>
      <c r="X2950" s="3">
        <f>[1]!Table1[[#This Row],[Quantity]]*[1]!Table1[[#This Row],[Unit_Price]]</f>
        <v>800</v>
      </c>
      <c r="Y2950" s="7">
        <f>[1]!Table1[[#This Row],[Gross_Sales]]*[1]!Table1[[#This Row],[Discount]]</f>
        <v>40</v>
      </c>
      <c r="Z2950" s="8">
        <f>[1]!Table1[[#This Row],[Gross_Sales]]*[1]!Table1[[#This Row],[Discount_amount]]</f>
        <v>32000</v>
      </c>
      <c r="AA2950" s="6">
        <f>IFERROR([1]!Table1[[#This Row],[Profit]]/[1]!Table1[[#This Row],[Sales]],0)</f>
        <v>0.34210526315789475</v>
      </c>
      <c r="AB2950" s="3">
        <f>YEAR([1]!Table1[[#This Row],[Order_Date]])</f>
        <v>2025</v>
      </c>
      <c r="AC2950" s="3">
        <f>MONTH([1]!Table1[[#This Row],[Order_Date]])</f>
        <v>10</v>
      </c>
      <c r="AD2950" s="3" t="str">
        <f t="shared" si="138"/>
        <v>Oct</v>
      </c>
      <c r="AE2950" s="3" t="str">
        <f t="shared" si="139"/>
        <v>Q4</v>
      </c>
      <c r="AF2950" s="3" t="str">
        <f t="shared" si="140"/>
        <v>2025-Oct</v>
      </c>
      <c r="AG2950" s="3">
        <f>COUNTIF(C:C,Table1[[#This Row],[Customer_ID]])</f>
        <v>3</v>
      </c>
      <c r="AH2950" s="9" t="e">
        <f>IF([1]!Table1[[#This Row],[Customer_order_count]] &gt;= 10,"FREQUENT",IF([1]!Table1[[#This Row],[Customer_order_count]] &lt;= 10,"REGULAR","OCASSIONAL"))</f>
        <v>#REF!</v>
      </c>
    </row>
    <row r="2951" spans="1:34" x14ac:dyDescent="0.25">
      <c r="A2951" s="10" t="s">
        <v>3805</v>
      </c>
      <c r="B2951" s="11">
        <v>45620</v>
      </c>
      <c r="C2951" s="12" t="s">
        <v>2779</v>
      </c>
      <c r="D2951" s="13" t="s">
        <v>2780</v>
      </c>
      <c r="E2951" s="13" t="s">
        <v>16</v>
      </c>
      <c r="F2951" s="14">
        <v>34</v>
      </c>
      <c r="G2951" s="12" t="s">
        <v>290</v>
      </c>
      <c r="H2951" s="12" t="s">
        <v>276</v>
      </c>
      <c r="I2951" s="12" t="s">
        <v>23</v>
      </c>
      <c r="J2951" s="12" t="s">
        <v>24</v>
      </c>
      <c r="K2951" s="12" t="s">
        <v>25</v>
      </c>
      <c r="L2951" s="14">
        <v>1</v>
      </c>
      <c r="M2951" s="14">
        <v>55000</v>
      </c>
      <c r="N2951" s="15">
        <v>0.05</v>
      </c>
      <c r="O2951" s="14">
        <v>52250</v>
      </c>
      <c r="P2951" s="14">
        <v>40000</v>
      </c>
      <c r="Q2951" s="5">
        <f>Table1[[#This Row],[Sales]]-Table1[[#This Row],[Cost]]</f>
        <v>12250</v>
      </c>
      <c r="R2951" s="12" t="s">
        <v>9</v>
      </c>
      <c r="S2951" s="12" t="s">
        <v>10</v>
      </c>
      <c r="T2951" s="12" t="s">
        <v>40</v>
      </c>
      <c r="U2951" s="12" t="s">
        <v>27</v>
      </c>
      <c r="V2951" s="6">
        <f>Table1[[#This Row],[Profit]]/Table1[[#This Row],[Sales]]</f>
        <v>0.23444976076555024</v>
      </c>
      <c r="W2951" s="12">
        <f>[1]!Table1[[#This Row],[Sales]]-[1]!Table1[[#This Row],[Cost]]-[1]!Table1[[#This Row],[Profit]]</f>
        <v>0</v>
      </c>
      <c r="X2951" s="12">
        <f>[1]!Table1[[#This Row],[Quantity]]*[1]!Table1[[#This Row],[Unit_Price]]</f>
        <v>55000</v>
      </c>
      <c r="Y2951" s="16">
        <f>[1]!Table1[[#This Row],[Gross_Sales]]*[1]!Table1[[#This Row],[Discount]]</f>
        <v>2750</v>
      </c>
      <c r="Z2951" s="17">
        <f>[1]!Table1[[#This Row],[Gross_Sales]]*[1]!Table1[[#This Row],[Discount_amount]]</f>
        <v>151250000</v>
      </c>
      <c r="AA2951" s="15">
        <f>IFERROR([1]!Table1[[#This Row],[Profit]]/[1]!Table1[[#This Row],[Sales]],0)</f>
        <v>0.23444976076555024</v>
      </c>
      <c r="AB2951" s="12">
        <f>YEAR([1]!Table1[[#This Row],[Order_Date]])</f>
        <v>2024</v>
      </c>
      <c r="AC2951" s="12">
        <f>MONTH([1]!Table1[[#This Row],[Order_Date]])</f>
        <v>11</v>
      </c>
      <c r="AD2951" s="12" t="str">
        <f t="shared" si="138"/>
        <v>Nov</v>
      </c>
      <c r="AE2951" s="12" t="str">
        <f t="shared" si="139"/>
        <v>Q4</v>
      </c>
      <c r="AF2951" s="12" t="str">
        <f t="shared" si="140"/>
        <v>2024-Nov</v>
      </c>
      <c r="AG2951" s="12">
        <f>COUNTIF(C:C,Table1[[#This Row],[Customer_ID]])</f>
        <v>9</v>
      </c>
      <c r="AH2951" s="18" t="e">
        <f>IF([1]!Table1[[#This Row],[Customer_order_count]] &gt;= 10,"FREQUENT",IF([1]!Table1[[#This Row],[Customer_order_count]] &lt;= 10,"REGULAR","OCASSIONAL"))</f>
        <v>#REF!</v>
      </c>
    </row>
    <row r="2952" spans="1:34" x14ac:dyDescent="0.25">
      <c r="A2952" s="1" t="s">
        <v>3806</v>
      </c>
      <c r="B2952" s="2">
        <v>45773</v>
      </c>
      <c r="C2952" s="3" t="s">
        <v>1640</v>
      </c>
      <c r="D2952" s="4" t="s">
        <v>731</v>
      </c>
      <c r="E2952" s="4" t="s">
        <v>3</v>
      </c>
      <c r="F2952" s="5">
        <v>41</v>
      </c>
      <c r="G2952" s="3" t="s">
        <v>339</v>
      </c>
      <c r="H2952" s="3" t="s">
        <v>285</v>
      </c>
      <c r="I2952" s="3" t="s">
        <v>102</v>
      </c>
      <c r="J2952" s="3" t="s">
        <v>103</v>
      </c>
      <c r="K2952" s="3" t="s">
        <v>25</v>
      </c>
      <c r="L2952" s="5">
        <v>2</v>
      </c>
      <c r="M2952" s="5">
        <v>28000</v>
      </c>
      <c r="N2952" s="6">
        <v>0.2</v>
      </c>
      <c r="O2952" s="5">
        <v>44800</v>
      </c>
      <c r="P2952" s="5">
        <v>42000</v>
      </c>
      <c r="Q2952" s="5">
        <f>Table1[[#This Row],[Sales]]-Table1[[#This Row],[Cost]]</f>
        <v>2800</v>
      </c>
      <c r="R2952" s="3" t="s">
        <v>9</v>
      </c>
      <c r="S2952" s="3" t="s">
        <v>10</v>
      </c>
      <c r="T2952" s="3" t="s">
        <v>11</v>
      </c>
      <c r="U2952" s="3" t="s">
        <v>12</v>
      </c>
      <c r="V2952" s="6">
        <f>Table1[[#This Row],[Profit]]/Table1[[#This Row],[Sales]]</f>
        <v>6.25E-2</v>
      </c>
      <c r="W2952" s="3">
        <f>[1]!Table1[[#This Row],[Sales]]-[1]!Table1[[#This Row],[Cost]]-[1]!Table1[[#This Row],[Profit]]</f>
        <v>0</v>
      </c>
      <c r="X2952" s="3">
        <f>[1]!Table1[[#This Row],[Quantity]]*[1]!Table1[[#This Row],[Unit_Price]]</f>
        <v>56000</v>
      </c>
      <c r="Y2952" s="7">
        <f>[1]!Table1[[#This Row],[Gross_Sales]]*[1]!Table1[[#This Row],[Discount]]</f>
        <v>11200</v>
      </c>
      <c r="Z2952" s="8">
        <f>[1]!Table1[[#This Row],[Gross_Sales]]*[1]!Table1[[#This Row],[Discount_amount]]</f>
        <v>627200000</v>
      </c>
      <c r="AA2952" s="6">
        <f>IFERROR([1]!Table1[[#This Row],[Profit]]/[1]!Table1[[#This Row],[Sales]],0)</f>
        <v>6.25E-2</v>
      </c>
      <c r="AB2952" s="3">
        <f>YEAR([1]!Table1[[#This Row],[Order_Date]])</f>
        <v>2025</v>
      </c>
      <c r="AC2952" s="3">
        <f>MONTH([1]!Table1[[#This Row],[Order_Date]])</f>
        <v>4</v>
      </c>
      <c r="AD2952" s="3" t="str">
        <f t="shared" si="138"/>
        <v>Apr</v>
      </c>
      <c r="AE2952" s="3" t="str">
        <f t="shared" si="139"/>
        <v>Q2</v>
      </c>
      <c r="AF2952" s="3" t="str">
        <f t="shared" si="140"/>
        <v>2025-Apr</v>
      </c>
      <c r="AG2952" s="3">
        <f>COUNTIF(C:C,Table1[[#This Row],[Customer_ID]])</f>
        <v>10</v>
      </c>
      <c r="AH2952" s="9" t="e">
        <f>IF([1]!Table1[[#This Row],[Customer_order_count]] &gt;= 10,"FREQUENT",IF([1]!Table1[[#This Row],[Customer_order_count]] &lt;= 10,"REGULAR","OCASSIONAL"))</f>
        <v>#REF!</v>
      </c>
    </row>
    <row r="2953" spans="1:34" x14ac:dyDescent="0.25">
      <c r="A2953" s="10" t="s">
        <v>3807</v>
      </c>
      <c r="B2953" s="11">
        <v>45709</v>
      </c>
      <c r="C2953" s="12" t="s">
        <v>805</v>
      </c>
      <c r="D2953" s="13" t="s">
        <v>675</v>
      </c>
      <c r="E2953" s="13" t="s">
        <v>3</v>
      </c>
      <c r="F2953" s="14">
        <v>48</v>
      </c>
      <c r="G2953" s="12" t="s">
        <v>269</v>
      </c>
      <c r="H2953" s="12" t="s">
        <v>270</v>
      </c>
      <c r="I2953" s="12" t="s">
        <v>102</v>
      </c>
      <c r="J2953" s="12" t="s">
        <v>103</v>
      </c>
      <c r="K2953" s="12" t="s">
        <v>25</v>
      </c>
      <c r="L2953" s="14">
        <v>3</v>
      </c>
      <c r="M2953" s="14">
        <v>28000</v>
      </c>
      <c r="N2953" s="15">
        <v>0</v>
      </c>
      <c r="O2953" s="14">
        <v>84000</v>
      </c>
      <c r="P2953" s="14">
        <v>63000</v>
      </c>
      <c r="Q2953" s="5">
        <f>Table1[[#This Row],[Sales]]-Table1[[#This Row],[Cost]]</f>
        <v>21000</v>
      </c>
      <c r="R2953" s="12" t="s">
        <v>17</v>
      </c>
      <c r="S2953" s="12" t="s">
        <v>10</v>
      </c>
      <c r="T2953" s="12" t="s">
        <v>18</v>
      </c>
      <c r="U2953" s="12" t="s">
        <v>27</v>
      </c>
      <c r="V2953" s="6">
        <f>Table1[[#This Row],[Profit]]/Table1[[#This Row],[Sales]]</f>
        <v>0.25</v>
      </c>
      <c r="W2953" s="12">
        <f>[1]!Table1[[#This Row],[Sales]]-[1]!Table1[[#This Row],[Cost]]-[1]!Table1[[#This Row],[Profit]]</f>
        <v>0</v>
      </c>
      <c r="X2953" s="12">
        <f>[1]!Table1[[#This Row],[Quantity]]*[1]!Table1[[#This Row],[Unit_Price]]</f>
        <v>84000</v>
      </c>
      <c r="Y2953" s="16">
        <f>[1]!Table1[[#This Row],[Gross_Sales]]*[1]!Table1[[#This Row],[Discount]]</f>
        <v>0</v>
      </c>
      <c r="Z2953" s="17">
        <f>[1]!Table1[[#This Row],[Gross_Sales]]*[1]!Table1[[#This Row],[Discount_amount]]</f>
        <v>0</v>
      </c>
      <c r="AA2953" s="15">
        <f>IFERROR([1]!Table1[[#This Row],[Profit]]/[1]!Table1[[#This Row],[Sales]],0)</f>
        <v>0.25</v>
      </c>
      <c r="AB2953" s="12">
        <f>YEAR([1]!Table1[[#This Row],[Order_Date]])</f>
        <v>2025</v>
      </c>
      <c r="AC2953" s="12">
        <f>MONTH([1]!Table1[[#This Row],[Order_Date]])</f>
        <v>2</v>
      </c>
      <c r="AD2953" s="12" t="str">
        <f t="shared" si="138"/>
        <v>Feb</v>
      </c>
      <c r="AE2953" s="12" t="str">
        <f t="shared" si="139"/>
        <v>Q1</v>
      </c>
      <c r="AF2953" s="12" t="str">
        <f t="shared" si="140"/>
        <v>2025-Feb</v>
      </c>
      <c r="AG2953" s="12">
        <f>COUNTIF(C:C,Table1[[#This Row],[Customer_ID]])</f>
        <v>11</v>
      </c>
      <c r="AH2953" s="18" t="e">
        <f>IF([1]!Table1[[#This Row],[Customer_order_count]] &gt;= 10,"FREQUENT",IF([1]!Table1[[#This Row],[Customer_order_count]] &lt;= 10,"REGULAR","OCASSIONAL"))</f>
        <v>#REF!</v>
      </c>
    </row>
    <row r="2954" spans="1:34" x14ac:dyDescent="0.25">
      <c r="A2954" s="1" t="s">
        <v>3808</v>
      </c>
      <c r="B2954" s="2">
        <v>45829</v>
      </c>
      <c r="C2954" s="3" t="s">
        <v>757</v>
      </c>
      <c r="D2954" s="4" t="s">
        <v>471</v>
      </c>
      <c r="E2954" s="4" t="s">
        <v>3</v>
      </c>
      <c r="F2954" s="5">
        <v>38</v>
      </c>
      <c r="G2954" s="3" t="s">
        <v>290</v>
      </c>
      <c r="H2954" s="3" t="s">
        <v>276</v>
      </c>
      <c r="I2954" s="3" t="s">
        <v>305</v>
      </c>
      <c r="J2954" s="3" t="s">
        <v>306</v>
      </c>
      <c r="K2954" s="3" t="s">
        <v>91</v>
      </c>
      <c r="L2954" s="5">
        <v>2</v>
      </c>
      <c r="M2954" s="5">
        <v>8500</v>
      </c>
      <c r="N2954" s="6">
        <v>0.1</v>
      </c>
      <c r="O2954" s="5">
        <v>15300</v>
      </c>
      <c r="P2954" s="5">
        <v>13000</v>
      </c>
      <c r="Q2954" s="5">
        <f>Table1[[#This Row],[Sales]]-Table1[[#This Row],[Cost]]</f>
        <v>2300</v>
      </c>
      <c r="R2954" s="3" t="s">
        <v>26</v>
      </c>
      <c r="S2954" s="3" t="s">
        <v>10</v>
      </c>
      <c r="T2954" s="3" t="s">
        <v>11</v>
      </c>
      <c r="U2954" s="3" t="s">
        <v>19</v>
      </c>
      <c r="V2954" s="6">
        <f>Table1[[#This Row],[Profit]]/Table1[[#This Row],[Sales]]</f>
        <v>0.15032679738562091</v>
      </c>
      <c r="W2954" s="3">
        <f>[1]!Table1[[#This Row],[Sales]]-[1]!Table1[[#This Row],[Cost]]-[1]!Table1[[#This Row],[Profit]]</f>
        <v>0</v>
      </c>
      <c r="X2954" s="3">
        <f>[1]!Table1[[#This Row],[Quantity]]*[1]!Table1[[#This Row],[Unit_Price]]</f>
        <v>17000</v>
      </c>
      <c r="Y2954" s="7">
        <f>[1]!Table1[[#This Row],[Gross_Sales]]*[1]!Table1[[#This Row],[Discount]]</f>
        <v>1700</v>
      </c>
      <c r="Z2954" s="8">
        <f>[1]!Table1[[#This Row],[Gross_Sales]]*[1]!Table1[[#This Row],[Discount_amount]]</f>
        <v>28900000</v>
      </c>
      <c r="AA2954" s="6">
        <f>IFERROR([1]!Table1[[#This Row],[Profit]]/[1]!Table1[[#This Row],[Sales]],0)</f>
        <v>0.15032679738562091</v>
      </c>
      <c r="AB2954" s="3">
        <f>YEAR([1]!Table1[[#This Row],[Order_Date]])</f>
        <v>2025</v>
      </c>
      <c r="AC2954" s="3">
        <f>MONTH([1]!Table1[[#This Row],[Order_Date]])</f>
        <v>6</v>
      </c>
      <c r="AD2954" s="3" t="str">
        <f t="shared" si="138"/>
        <v>Jun</v>
      </c>
      <c r="AE2954" s="3" t="str">
        <f t="shared" si="139"/>
        <v>Q2</v>
      </c>
      <c r="AF2954" s="3" t="str">
        <f t="shared" si="140"/>
        <v>2025-Jun</v>
      </c>
      <c r="AG2954" s="3">
        <f>COUNTIF(C:C,Table1[[#This Row],[Customer_ID]])</f>
        <v>3</v>
      </c>
      <c r="AH2954" s="9" t="e">
        <f>IF([1]!Table1[[#This Row],[Customer_order_count]] &gt;= 10,"FREQUENT",IF([1]!Table1[[#This Row],[Customer_order_count]] &lt;= 10,"REGULAR","OCASSIONAL"))</f>
        <v>#REF!</v>
      </c>
    </row>
    <row r="2955" spans="1:34" x14ac:dyDescent="0.25">
      <c r="A2955" s="10" t="s">
        <v>3809</v>
      </c>
      <c r="B2955" s="11">
        <v>45520</v>
      </c>
      <c r="C2955" s="12" t="s">
        <v>3303</v>
      </c>
      <c r="D2955" s="13" t="s">
        <v>2444</v>
      </c>
      <c r="E2955" s="13" t="s">
        <v>16</v>
      </c>
      <c r="F2955" s="14">
        <v>26</v>
      </c>
      <c r="G2955" s="12" t="s">
        <v>263</v>
      </c>
      <c r="H2955" s="12" t="s">
        <v>5</v>
      </c>
      <c r="I2955" s="12" t="s">
        <v>65</v>
      </c>
      <c r="J2955" s="12" t="s">
        <v>66</v>
      </c>
      <c r="K2955" s="12" t="s">
        <v>25</v>
      </c>
      <c r="L2955" s="14">
        <v>1</v>
      </c>
      <c r="M2955" s="14">
        <v>2500</v>
      </c>
      <c r="N2955" s="15">
        <v>0.1</v>
      </c>
      <c r="O2955" s="14">
        <v>2250</v>
      </c>
      <c r="P2955" s="14">
        <v>1600</v>
      </c>
      <c r="Q2955" s="5">
        <f>Table1[[#This Row],[Sales]]-Table1[[#This Row],[Cost]]</f>
        <v>650</v>
      </c>
      <c r="R2955" s="12" t="s">
        <v>17</v>
      </c>
      <c r="S2955" s="12" t="s">
        <v>10</v>
      </c>
      <c r="T2955" s="12" t="s">
        <v>33</v>
      </c>
      <c r="U2955" s="12" t="s">
        <v>12</v>
      </c>
      <c r="V2955" s="6">
        <f>Table1[[#This Row],[Profit]]/Table1[[#This Row],[Sales]]</f>
        <v>0.28888888888888886</v>
      </c>
      <c r="W2955" s="12">
        <f>[1]!Table1[[#This Row],[Sales]]-[1]!Table1[[#This Row],[Cost]]-[1]!Table1[[#This Row],[Profit]]</f>
        <v>0</v>
      </c>
      <c r="X2955" s="12">
        <f>[1]!Table1[[#This Row],[Quantity]]*[1]!Table1[[#This Row],[Unit_Price]]</f>
        <v>2500</v>
      </c>
      <c r="Y2955" s="16">
        <f>[1]!Table1[[#This Row],[Gross_Sales]]*[1]!Table1[[#This Row],[Discount]]</f>
        <v>250</v>
      </c>
      <c r="Z2955" s="17">
        <f>[1]!Table1[[#This Row],[Gross_Sales]]*[1]!Table1[[#This Row],[Discount_amount]]</f>
        <v>625000</v>
      </c>
      <c r="AA2955" s="15">
        <f>IFERROR([1]!Table1[[#This Row],[Profit]]/[1]!Table1[[#This Row],[Sales]],0)</f>
        <v>0.28888888888888886</v>
      </c>
      <c r="AB2955" s="12">
        <f>YEAR([1]!Table1[[#This Row],[Order_Date]])</f>
        <v>2024</v>
      </c>
      <c r="AC2955" s="12">
        <f>MONTH([1]!Table1[[#This Row],[Order_Date]])</f>
        <v>8</v>
      </c>
      <c r="AD2955" s="12" t="str">
        <f t="shared" si="138"/>
        <v>Aug</v>
      </c>
      <c r="AE2955" s="12" t="str">
        <f t="shared" si="139"/>
        <v>Q3</v>
      </c>
      <c r="AF2955" s="12" t="str">
        <f t="shared" si="140"/>
        <v>2024-Aug</v>
      </c>
      <c r="AG2955" s="12">
        <f>COUNTIF(C:C,Table1[[#This Row],[Customer_ID]])</f>
        <v>3</v>
      </c>
      <c r="AH2955" s="18" t="e">
        <f>IF([1]!Table1[[#This Row],[Customer_order_count]] &gt;= 10,"FREQUENT",IF([1]!Table1[[#This Row],[Customer_order_count]] &lt;= 10,"REGULAR","OCASSIONAL"))</f>
        <v>#REF!</v>
      </c>
    </row>
    <row r="2956" spans="1:34" x14ac:dyDescent="0.25">
      <c r="A2956" s="1" t="s">
        <v>3810</v>
      </c>
      <c r="B2956" s="2">
        <v>45779</v>
      </c>
      <c r="C2956" s="3" t="s">
        <v>1874</v>
      </c>
      <c r="D2956" s="4" t="s">
        <v>1275</v>
      </c>
      <c r="E2956" s="4" t="s">
        <v>16</v>
      </c>
      <c r="F2956" s="5">
        <v>48</v>
      </c>
      <c r="G2956" s="3" t="s">
        <v>317</v>
      </c>
      <c r="H2956" s="3" t="s">
        <v>5</v>
      </c>
      <c r="I2956" s="3" t="s">
        <v>74</v>
      </c>
      <c r="J2956" s="3" t="s">
        <v>75</v>
      </c>
      <c r="K2956" s="3" t="s">
        <v>76</v>
      </c>
      <c r="L2956" s="5">
        <v>2</v>
      </c>
      <c r="M2956" s="5">
        <v>550</v>
      </c>
      <c r="N2956" s="6">
        <v>0.1</v>
      </c>
      <c r="O2956" s="5">
        <v>990</v>
      </c>
      <c r="P2956" s="5">
        <v>900</v>
      </c>
      <c r="Q2956" s="5">
        <f>Table1[[#This Row],[Sales]]-Table1[[#This Row],[Cost]]</f>
        <v>90</v>
      </c>
      <c r="R2956" s="3" t="s">
        <v>98</v>
      </c>
      <c r="S2956" s="3" t="s">
        <v>10</v>
      </c>
      <c r="T2956" s="3" t="s">
        <v>11</v>
      </c>
      <c r="U2956" s="3" t="s">
        <v>12</v>
      </c>
      <c r="V2956" s="6">
        <f>Table1[[#This Row],[Profit]]/Table1[[#This Row],[Sales]]</f>
        <v>9.0909090909090912E-2</v>
      </c>
      <c r="W2956" s="3">
        <f>[1]!Table1[[#This Row],[Sales]]-[1]!Table1[[#This Row],[Cost]]-[1]!Table1[[#This Row],[Profit]]</f>
        <v>0</v>
      </c>
      <c r="X2956" s="3">
        <f>[1]!Table1[[#This Row],[Quantity]]*[1]!Table1[[#This Row],[Unit_Price]]</f>
        <v>1100</v>
      </c>
      <c r="Y2956" s="7">
        <f>[1]!Table1[[#This Row],[Gross_Sales]]*[1]!Table1[[#This Row],[Discount]]</f>
        <v>110</v>
      </c>
      <c r="Z2956" s="8">
        <f>[1]!Table1[[#This Row],[Gross_Sales]]*[1]!Table1[[#This Row],[Discount_amount]]</f>
        <v>121000</v>
      </c>
      <c r="AA2956" s="6">
        <f>IFERROR([1]!Table1[[#This Row],[Profit]]/[1]!Table1[[#This Row],[Sales]],0)</f>
        <v>9.0909090909090912E-2</v>
      </c>
      <c r="AB2956" s="3">
        <f>YEAR([1]!Table1[[#This Row],[Order_Date]])</f>
        <v>2025</v>
      </c>
      <c r="AC2956" s="3">
        <f>MONTH([1]!Table1[[#This Row],[Order_Date]])</f>
        <v>5</v>
      </c>
      <c r="AD2956" s="3" t="str">
        <f t="shared" si="138"/>
        <v>May</v>
      </c>
      <c r="AE2956" s="3" t="str">
        <f t="shared" si="139"/>
        <v>Q2</v>
      </c>
      <c r="AF2956" s="3" t="str">
        <f t="shared" si="140"/>
        <v>2025-May</v>
      </c>
      <c r="AG2956" s="3">
        <f>COUNTIF(C:C,Table1[[#This Row],[Customer_ID]])</f>
        <v>6</v>
      </c>
      <c r="AH2956" s="9" t="e">
        <f>IF([1]!Table1[[#This Row],[Customer_order_count]] &gt;= 10,"FREQUENT",IF([1]!Table1[[#This Row],[Customer_order_count]] &lt;= 10,"REGULAR","OCASSIONAL"))</f>
        <v>#REF!</v>
      </c>
    </row>
    <row r="2957" spans="1:34" x14ac:dyDescent="0.25">
      <c r="A2957" s="10" t="s">
        <v>3811</v>
      </c>
      <c r="B2957" s="11">
        <v>45841</v>
      </c>
      <c r="C2957" s="12" t="s">
        <v>1362</v>
      </c>
      <c r="D2957" s="13" t="s">
        <v>184</v>
      </c>
      <c r="E2957" s="13" t="s">
        <v>3</v>
      </c>
      <c r="F2957" s="14">
        <v>24</v>
      </c>
      <c r="G2957" s="12" t="s">
        <v>275</v>
      </c>
      <c r="H2957" s="12" t="s">
        <v>276</v>
      </c>
      <c r="I2957" s="12" t="s">
        <v>74</v>
      </c>
      <c r="J2957" s="12" t="s">
        <v>75</v>
      </c>
      <c r="K2957" s="12" t="s">
        <v>76</v>
      </c>
      <c r="L2957" s="14">
        <v>2</v>
      </c>
      <c r="M2957" s="14">
        <v>550</v>
      </c>
      <c r="N2957" s="15">
        <v>0.05</v>
      </c>
      <c r="O2957" s="14">
        <v>1045</v>
      </c>
      <c r="P2957" s="14">
        <v>900</v>
      </c>
      <c r="Q2957" s="5">
        <f>Table1[[#This Row],[Sales]]-Table1[[#This Row],[Cost]]</f>
        <v>145</v>
      </c>
      <c r="R2957" s="12" t="s">
        <v>26</v>
      </c>
      <c r="S2957" s="12" t="s">
        <v>10</v>
      </c>
      <c r="T2957" s="12" t="s">
        <v>33</v>
      </c>
      <c r="U2957" s="12" t="s">
        <v>12</v>
      </c>
      <c r="V2957" s="6">
        <f>Table1[[#This Row],[Profit]]/Table1[[#This Row],[Sales]]</f>
        <v>0.13875598086124402</v>
      </c>
      <c r="W2957" s="12">
        <f>[1]!Table1[[#This Row],[Sales]]-[1]!Table1[[#This Row],[Cost]]-[1]!Table1[[#This Row],[Profit]]</f>
        <v>0</v>
      </c>
      <c r="X2957" s="12">
        <f>[1]!Table1[[#This Row],[Quantity]]*[1]!Table1[[#This Row],[Unit_Price]]</f>
        <v>1100</v>
      </c>
      <c r="Y2957" s="16">
        <f>[1]!Table1[[#This Row],[Gross_Sales]]*[1]!Table1[[#This Row],[Discount]]</f>
        <v>55</v>
      </c>
      <c r="Z2957" s="17">
        <f>[1]!Table1[[#This Row],[Gross_Sales]]*[1]!Table1[[#This Row],[Discount_amount]]</f>
        <v>60500</v>
      </c>
      <c r="AA2957" s="15">
        <f>IFERROR([1]!Table1[[#This Row],[Profit]]/[1]!Table1[[#This Row],[Sales]],0)</f>
        <v>0.13875598086124402</v>
      </c>
      <c r="AB2957" s="12">
        <f>YEAR([1]!Table1[[#This Row],[Order_Date]])</f>
        <v>2025</v>
      </c>
      <c r="AC2957" s="12">
        <f>MONTH([1]!Table1[[#This Row],[Order_Date]])</f>
        <v>7</v>
      </c>
      <c r="AD2957" s="12" t="str">
        <f t="shared" si="138"/>
        <v>Jul</v>
      </c>
      <c r="AE2957" s="12" t="str">
        <f t="shared" si="139"/>
        <v>Q3</v>
      </c>
      <c r="AF2957" s="12" t="str">
        <f t="shared" si="140"/>
        <v>2025-Jul</v>
      </c>
      <c r="AG2957" s="12">
        <f>COUNTIF(C:C,Table1[[#This Row],[Customer_ID]])</f>
        <v>5</v>
      </c>
      <c r="AH2957" s="18" t="e">
        <f>IF([1]!Table1[[#This Row],[Customer_order_count]] &gt;= 10,"FREQUENT",IF([1]!Table1[[#This Row],[Customer_order_count]] &lt;= 10,"REGULAR","OCASSIONAL"))</f>
        <v>#REF!</v>
      </c>
    </row>
    <row r="2958" spans="1:34" x14ac:dyDescent="0.25">
      <c r="A2958" s="1" t="s">
        <v>3812</v>
      </c>
      <c r="B2958" s="2">
        <v>45944</v>
      </c>
      <c r="C2958" s="3" t="s">
        <v>915</v>
      </c>
      <c r="D2958" s="4" t="s">
        <v>916</v>
      </c>
      <c r="E2958" s="4" t="s">
        <v>3</v>
      </c>
      <c r="F2958" s="5">
        <v>43</v>
      </c>
      <c r="G2958" s="3" t="s">
        <v>339</v>
      </c>
      <c r="H2958" s="3" t="s">
        <v>285</v>
      </c>
      <c r="I2958" s="3" t="s">
        <v>23</v>
      </c>
      <c r="J2958" s="3" t="s">
        <v>24</v>
      </c>
      <c r="K2958" s="3" t="s">
        <v>25</v>
      </c>
      <c r="L2958" s="5">
        <v>1</v>
      </c>
      <c r="M2958" s="5">
        <v>55000</v>
      </c>
      <c r="N2958" s="6">
        <v>0.15</v>
      </c>
      <c r="O2958" s="5">
        <v>46750</v>
      </c>
      <c r="P2958" s="5">
        <v>40000</v>
      </c>
      <c r="Q2958" s="5">
        <f>Table1[[#This Row],[Sales]]-Table1[[#This Row],[Cost]]</f>
        <v>6750</v>
      </c>
      <c r="R2958" s="3" t="s">
        <v>26</v>
      </c>
      <c r="S2958" s="3" t="s">
        <v>10</v>
      </c>
      <c r="T2958" s="3" t="s">
        <v>40</v>
      </c>
      <c r="U2958" s="3" t="s">
        <v>27</v>
      </c>
      <c r="V2958" s="6">
        <f>Table1[[#This Row],[Profit]]/Table1[[#This Row],[Sales]]</f>
        <v>0.14438502673796791</v>
      </c>
      <c r="W2958" s="3">
        <f>[1]!Table1[[#This Row],[Sales]]-[1]!Table1[[#This Row],[Cost]]-[1]!Table1[[#This Row],[Profit]]</f>
        <v>0</v>
      </c>
      <c r="X2958" s="3">
        <f>[1]!Table1[[#This Row],[Quantity]]*[1]!Table1[[#This Row],[Unit_Price]]</f>
        <v>55000</v>
      </c>
      <c r="Y2958" s="7">
        <f>[1]!Table1[[#This Row],[Gross_Sales]]*[1]!Table1[[#This Row],[Discount]]</f>
        <v>8250</v>
      </c>
      <c r="Z2958" s="8">
        <f>[1]!Table1[[#This Row],[Gross_Sales]]*[1]!Table1[[#This Row],[Discount_amount]]</f>
        <v>453750000</v>
      </c>
      <c r="AA2958" s="6">
        <f>IFERROR([1]!Table1[[#This Row],[Profit]]/[1]!Table1[[#This Row],[Sales]],0)</f>
        <v>0.14438502673796791</v>
      </c>
      <c r="AB2958" s="3">
        <f>YEAR([1]!Table1[[#This Row],[Order_Date]])</f>
        <v>2025</v>
      </c>
      <c r="AC2958" s="3">
        <f>MONTH([1]!Table1[[#This Row],[Order_Date]])</f>
        <v>10</v>
      </c>
      <c r="AD2958" s="3" t="str">
        <f t="shared" si="138"/>
        <v>Oct</v>
      </c>
      <c r="AE2958" s="3" t="str">
        <f t="shared" si="139"/>
        <v>Q4</v>
      </c>
      <c r="AF2958" s="3" t="str">
        <f t="shared" si="140"/>
        <v>2025-Oct</v>
      </c>
      <c r="AG2958" s="3">
        <f>COUNTIF(C:C,Table1[[#This Row],[Customer_ID]])</f>
        <v>10</v>
      </c>
      <c r="AH2958" s="9" t="e">
        <f>IF([1]!Table1[[#This Row],[Customer_order_count]] &gt;= 10,"FREQUENT",IF([1]!Table1[[#This Row],[Customer_order_count]] &lt;= 10,"REGULAR","OCASSIONAL"))</f>
        <v>#REF!</v>
      </c>
    </row>
    <row r="2959" spans="1:34" x14ac:dyDescent="0.25">
      <c r="A2959" s="10" t="s">
        <v>3813</v>
      </c>
      <c r="B2959" s="11">
        <v>45555</v>
      </c>
      <c r="C2959" s="12" t="s">
        <v>923</v>
      </c>
      <c r="D2959" s="13" t="s">
        <v>924</v>
      </c>
      <c r="E2959" s="13" t="s">
        <v>16</v>
      </c>
      <c r="F2959" s="14">
        <v>45</v>
      </c>
      <c r="G2959" s="12" t="s">
        <v>284</v>
      </c>
      <c r="H2959" s="12" t="s">
        <v>285</v>
      </c>
      <c r="I2959" s="12" t="s">
        <v>176</v>
      </c>
      <c r="J2959" s="12" t="s">
        <v>177</v>
      </c>
      <c r="K2959" s="12" t="s">
        <v>25</v>
      </c>
      <c r="L2959" s="14">
        <v>2</v>
      </c>
      <c r="M2959" s="14">
        <v>22000</v>
      </c>
      <c r="N2959" s="15">
        <v>0.05</v>
      </c>
      <c r="O2959" s="14">
        <v>41800</v>
      </c>
      <c r="P2959" s="14">
        <v>33000</v>
      </c>
      <c r="Q2959" s="5">
        <f>Table1[[#This Row],[Sales]]-Table1[[#This Row],[Cost]]</f>
        <v>8800</v>
      </c>
      <c r="R2959" s="12" t="s">
        <v>26</v>
      </c>
      <c r="S2959" s="12" t="s">
        <v>10</v>
      </c>
      <c r="T2959" s="12" t="s">
        <v>33</v>
      </c>
      <c r="U2959" s="12" t="s">
        <v>12</v>
      </c>
      <c r="V2959" s="6">
        <f>Table1[[#This Row],[Profit]]/Table1[[#This Row],[Sales]]</f>
        <v>0.21052631578947367</v>
      </c>
      <c r="W2959" s="12">
        <f>[1]!Table1[[#This Row],[Sales]]-[1]!Table1[[#This Row],[Cost]]-[1]!Table1[[#This Row],[Profit]]</f>
        <v>0</v>
      </c>
      <c r="X2959" s="12">
        <f>[1]!Table1[[#This Row],[Quantity]]*[1]!Table1[[#This Row],[Unit_Price]]</f>
        <v>44000</v>
      </c>
      <c r="Y2959" s="16">
        <f>[1]!Table1[[#This Row],[Gross_Sales]]*[1]!Table1[[#This Row],[Discount]]</f>
        <v>2200</v>
      </c>
      <c r="Z2959" s="17">
        <f>[1]!Table1[[#This Row],[Gross_Sales]]*[1]!Table1[[#This Row],[Discount_amount]]</f>
        <v>96800000</v>
      </c>
      <c r="AA2959" s="15">
        <f>IFERROR([1]!Table1[[#This Row],[Profit]]/[1]!Table1[[#This Row],[Sales]],0)</f>
        <v>0.21052631578947367</v>
      </c>
      <c r="AB2959" s="12">
        <f>YEAR([1]!Table1[[#This Row],[Order_Date]])</f>
        <v>2024</v>
      </c>
      <c r="AC2959" s="12">
        <f>MONTH([1]!Table1[[#This Row],[Order_Date]])</f>
        <v>9</v>
      </c>
      <c r="AD2959" s="12" t="str">
        <f t="shared" si="138"/>
        <v>Sep</v>
      </c>
      <c r="AE2959" s="12" t="str">
        <f t="shared" si="139"/>
        <v>Q3</v>
      </c>
      <c r="AF2959" s="12" t="str">
        <f t="shared" si="140"/>
        <v>2024-Sep</v>
      </c>
      <c r="AG2959" s="12">
        <f>COUNTIF(C:C,Table1[[#This Row],[Customer_ID]])</f>
        <v>5</v>
      </c>
      <c r="AH2959" s="18" t="e">
        <f>IF([1]!Table1[[#This Row],[Customer_order_count]] &gt;= 10,"FREQUENT",IF([1]!Table1[[#This Row],[Customer_order_count]] &lt;= 10,"REGULAR","OCASSIONAL"))</f>
        <v>#REF!</v>
      </c>
    </row>
    <row r="2960" spans="1:34" x14ac:dyDescent="0.25">
      <c r="A2960" s="1" t="s">
        <v>222</v>
      </c>
      <c r="B2960" s="2">
        <v>45920</v>
      </c>
      <c r="C2960" s="3" t="s">
        <v>223</v>
      </c>
      <c r="D2960" s="4" t="s">
        <v>224</v>
      </c>
      <c r="E2960" s="4" t="s">
        <v>16</v>
      </c>
      <c r="F2960" s="5">
        <v>34</v>
      </c>
      <c r="G2960" s="3" t="s">
        <v>4</v>
      </c>
      <c r="H2960" s="3" t="s">
        <v>5</v>
      </c>
      <c r="I2960" s="3" t="s">
        <v>6</v>
      </c>
      <c r="J2960" s="3" t="s">
        <v>7</v>
      </c>
      <c r="K2960" s="3" t="s">
        <v>8</v>
      </c>
      <c r="L2960" s="5">
        <v>2</v>
      </c>
      <c r="M2960" s="5">
        <v>7000</v>
      </c>
      <c r="N2960" s="6">
        <v>0.1</v>
      </c>
      <c r="O2960" s="5">
        <v>12600</v>
      </c>
      <c r="P2960" s="5">
        <v>10400</v>
      </c>
      <c r="Q2960" s="5">
        <f>Table1[[#This Row],[Sales]]-Table1[[#This Row],[Cost]]</f>
        <v>2200</v>
      </c>
      <c r="R2960" s="3" t="s">
        <v>9</v>
      </c>
      <c r="S2960" s="3" t="s">
        <v>10</v>
      </c>
      <c r="T2960" s="3" t="s">
        <v>33</v>
      </c>
      <c r="U2960" s="3" t="s">
        <v>19</v>
      </c>
      <c r="V2960" s="6">
        <f>Table1[[#This Row],[Profit]]/Table1[[#This Row],[Sales]]</f>
        <v>0.17460317460317459</v>
      </c>
      <c r="W2960" s="3">
        <f>[1]!Table1[[#This Row],[Sales]]-[1]!Table1[[#This Row],[Cost]]-[1]!Table1[[#This Row],[Profit]]</f>
        <v>0</v>
      </c>
      <c r="X2960" s="3">
        <f>[1]!Table1[[#This Row],[Quantity]]*[1]!Table1[[#This Row],[Unit_Price]]</f>
        <v>14000</v>
      </c>
      <c r="Y2960" s="7">
        <f>[1]!Table1[[#This Row],[Gross_Sales]]*[1]!Table1[[#This Row],[Discount]]</f>
        <v>1400</v>
      </c>
      <c r="Z2960" s="8">
        <f>[1]!Table1[[#This Row],[Gross_Sales]]*[1]!Table1[[#This Row],[Discount_amount]]</f>
        <v>19600000</v>
      </c>
      <c r="AA2960" s="6">
        <f>IFERROR([1]!Table1[[#This Row],[Profit]]/[1]!Table1[[#This Row],[Sales]],0)</f>
        <v>0.17460317460317459</v>
      </c>
      <c r="AB2960" s="3">
        <f>YEAR([1]!Table1[[#This Row],[Order_Date]])</f>
        <v>2025</v>
      </c>
      <c r="AC2960" s="3">
        <f>MONTH([1]!Table1[[#This Row],[Order_Date]])</f>
        <v>9</v>
      </c>
      <c r="AD2960" s="3" t="str">
        <f t="shared" si="138"/>
        <v>Sep</v>
      </c>
      <c r="AE2960" s="3" t="str">
        <f t="shared" si="139"/>
        <v>Q3</v>
      </c>
      <c r="AF2960" s="3" t="str">
        <f t="shared" si="140"/>
        <v>2025-Sep</v>
      </c>
      <c r="AG2960" s="3">
        <f>COUNTIF(C:C,Table1[[#This Row],[Customer_ID]])</f>
        <v>3</v>
      </c>
      <c r="AH2960" s="9" t="e">
        <f>IF([1]!Table1[[#This Row],[Customer_order_count]] &gt;= 10,"FREQUENT",IF([1]!Table1[[#This Row],[Customer_order_count]] &lt;= 10,"REGULAR","OCASSIONAL"))</f>
        <v>#REF!</v>
      </c>
    </row>
    <row r="2961" spans="1:34" x14ac:dyDescent="0.25">
      <c r="A2961" s="10" t="s">
        <v>3814</v>
      </c>
      <c r="B2961" s="11">
        <v>45876</v>
      </c>
      <c r="C2961" s="12" t="s">
        <v>311</v>
      </c>
      <c r="D2961" s="13" t="s">
        <v>101</v>
      </c>
      <c r="E2961" s="13" t="s">
        <v>16</v>
      </c>
      <c r="F2961" s="14">
        <v>42</v>
      </c>
      <c r="G2961" s="12" t="s">
        <v>312</v>
      </c>
      <c r="H2961" s="12" t="s">
        <v>276</v>
      </c>
      <c r="I2961" s="12" t="s">
        <v>186</v>
      </c>
      <c r="J2961" s="12" t="s">
        <v>187</v>
      </c>
      <c r="K2961" s="12" t="s">
        <v>91</v>
      </c>
      <c r="L2961" s="14">
        <v>1</v>
      </c>
      <c r="M2961" s="14">
        <v>12000</v>
      </c>
      <c r="N2961" s="15">
        <v>0.15</v>
      </c>
      <c r="O2961" s="14">
        <v>10200</v>
      </c>
      <c r="P2961" s="14">
        <v>9000</v>
      </c>
      <c r="Q2961" s="5">
        <f>Table1[[#This Row],[Sales]]-Table1[[#This Row],[Cost]]</f>
        <v>1200</v>
      </c>
      <c r="R2961" s="12" t="s">
        <v>26</v>
      </c>
      <c r="S2961" s="12" t="s">
        <v>10</v>
      </c>
      <c r="T2961" s="12" t="s">
        <v>33</v>
      </c>
      <c r="U2961" s="12" t="s">
        <v>27</v>
      </c>
      <c r="V2961" s="6">
        <f>Table1[[#This Row],[Profit]]/Table1[[#This Row],[Sales]]</f>
        <v>0.11764705882352941</v>
      </c>
      <c r="W2961" s="12">
        <f>[1]!Table1[[#This Row],[Sales]]-[1]!Table1[[#This Row],[Cost]]-[1]!Table1[[#This Row],[Profit]]</f>
        <v>0</v>
      </c>
      <c r="X2961" s="12">
        <f>[1]!Table1[[#This Row],[Quantity]]*[1]!Table1[[#This Row],[Unit_Price]]</f>
        <v>12000</v>
      </c>
      <c r="Y2961" s="16">
        <f>[1]!Table1[[#This Row],[Gross_Sales]]*[1]!Table1[[#This Row],[Discount]]</f>
        <v>1800</v>
      </c>
      <c r="Z2961" s="17">
        <f>[1]!Table1[[#This Row],[Gross_Sales]]*[1]!Table1[[#This Row],[Discount_amount]]</f>
        <v>21600000</v>
      </c>
      <c r="AA2961" s="15">
        <f>IFERROR([1]!Table1[[#This Row],[Profit]]/[1]!Table1[[#This Row],[Sales]],0)</f>
        <v>0.11764705882352941</v>
      </c>
      <c r="AB2961" s="12">
        <f>YEAR([1]!Table1[[#This Row],[Order_Date]])</f>
        <v>2025</v>
      </c>
      <c r="AC2961" s="12">
        <f>MONTH([1]!Table1[[#This Row],[Order_Date]])</f>
        <v>8</v>
      </c>
      <c r="AD2961" s="12" t="str">
        <f t="shared" si="138"/>
        <v>Aug</v>
      </c>
      <c r="AE2961" s="12" t="str">
        <f t="shared" si="139"/>
        <v>Q3</v>
      </c>
      <c r="AF2961" s="12" t="str">
        <f t="shared" si="140"/>
        <v>2025-Aug</v>
      </c>
      <c r="AG2961" s="12">
        <f>COUNTIF(C:C,Table1[[#This Row],[Customer_ID]])</f>
        <v>21</v>
      </c>
      <c r="AH2961" s="18" t="e">
        <f>IF([1]!Table1[[#This Row],[Customer_order_count]] &gt;= 10,"FREQUENT",IF([1]!Table1[[#This Row],[Customer_order_count]] &lt;= 10,"REGULAR","OCASSIONAL"))</f>
        <v>#REF!</v>
      </c>
    </row>
    <row r="2962" spans="1:34" x14ac:dyDescent="0.25">
      <c r="A2962" s="1" t="s">
        <v>3815</v>
      </c>
      <c r="B2962" s="2">
        <v>45438</v>
      </c>
      <c r="C2962" s="3" t="s">
        <v>1182</v>
      </c>
      <c r="D2962" s="4" t="s">
        <v>410</v>
      </c>
      <c r="E2962" s="4" t="s">
        <v>3</v>
      </c>
      <c r="F2962" s="5">
        <v>46</v>
      </c>
      <c r="G2962" s="3" t="s">
        <v>312</v>
      </c>
      <c r="H2962" s="3" t="s">
        <v>276</v>
      </c>
      <c r="I2962" s="3" t="s">
        <v>89</v>
      </c>
      <c r="J2962" s="3" t="s">
        <v>90</v>
      </c>
      <c r="K2962" s="3" t="s">
        <v>91</v>
      </c>
      <c r="L2962" s="5">
        <v>1</v>
      </c>
      <c r="M2962" s="5">
        <v>35000</v>
      </c>
      <c r="N2962" s="6">
        <v>0.15</v>
      </c>
      <c r="O2962" s="5">
        <v>29750</v>
      </c>
      <c r="P2962" s="5">
        <v>27000</v>
      </c>
      <c r="Q2962" s="5">
        <f>Table1[[#This Row],[Sales]]-Table1[[#This Row],[Cost]]</f>
        <v>2750</v>
      </c>
      <c r="R2962" s="3" t="s">
        <v>9</v>
      </c>
      <c r="S2962" s="3" t="s">
        <v>10</v>
      </c>
      <c r="T2962" s="3" t="s">
        <v>11</v>
      </c>
      <c r="U2962" s="3" t="s">
        <v>27</v>
      </c>
      <c r="V2962" s="6">
        <f>Table1[[#This Row],[Profit]]/Table1[[#This Row],[Sales]]</f>
        <v>9.2436974789915971E-2</v>
      </c>
      <c r="W2962" s="3">
        <f>[1]!Table1[[#This Row],[Sales]]-[1]!Table1[[#This Row],[Cost]]-[1]!Table1[[#This Row],[Profit]]</f>
        <v>0</v>
      </c>
      <c r="X2962" s="3">
        <f>[1]!Table1[[#This Row],[Quantity]]*[1]!Table1[[#This Row],[Unit_Price]]</f>
        <v>35000</v>
      </c>
      <c r="Y2962" s="7">
        <f>[1]!Table1[[#This Row],[Gross_Sales]]*[1]!Table1[[#This Row],[Discount]]</f>
        <v>5250</v>
      </c>
      <c r="Z2962" s="8">
        <f>[1]!Table1[[#This Row],[Gross_Sales]]*[1]!Table1[[#This Row],[Discount_amount]]</f>
        <v>183750000</v>
      </c>
      <c r="AA2962" s="6">
        <f>IFERROR([1]!Table1[[#This Row],[Profit]]/[1]!Table1[[#This Row],[Sales]],0)</f>
        <v>9.2436974789915971E-2</v>
      </c>
      <c r="AB2962" s="3">
        <f>YEAR([1]!Table1[[#This Row],[Order_Date]])</f>
        <v>2024</v>
      </c>
      <c r="AC2962" s="3">
        <f>MONTH([1]!Table1[[#This Row],[Order_Date]])</f>
        <v>5</v>
      </c>
      <c r="AD2962" s="3" t="str">
        <f t="shared" si="138"/>
        <v>May</v>
      </c>
      <c r="AE2962" s="3" t="str">
        <f t="shared" si="139"/>
        <v>Q2</v>
      </c>
      <c r="AF2962" s="3" t="str">
        <f t="shared" si="140"/>
        <v>2024-May</v>
      </c>
      <c r="AG2962" s="3">
        <f>COUNTIF(C:C,Table1[[#This Row],[Customer_ID]])</f>
        <v>12</v>
      </c>
      <c r="AH2962" s="9" t="e">
        <f>IF([1]!Table1[[#This Row],[Customer_order_count]] &gt;= 10,"FREQUENT",IF([1]!Table1[[#This Row],[Customer_order_count]] &lt;= 10,"REGULAR","OCASSIONAL"))</f>
        <v>#REF!</v>
      </c>
    </row>
    <row r="2963" spans="1:34" x14ac:dyDescent="0.25">
      <c r="A2963" s="10" t="s">
        <v>3816</v>
      </c>
      <c r="B2963" s="11">
        <v>45705</v>
      </c>
      <c r="C2963" s="12" t="s">
        <v>556</v>
      </c>
      <c r="D2963" s="13" t="s">
        <v>557</v>
      </c>
      <c r="E2963" s="13" t="s">
        <v>16</v>
      </c>
      <c r="F2963" s="14">
        <v>25</v>
      </c>
      <c r="G2963" s="12" t="s">
        <v>269</v>
      </c>
      <c r="H2963" s="12" t="s">
        <v>270</v>
      </c>
      <c r="I2963" s="12" t="s">
        <v>344</v>
      </c>
      <c r="J2963" s="12" t="s">
        <v>345</v>
      </c>
      <c r="K2963" s="12" t="s">
        <v>39</v>
      </c>
      <c r="L2963" s="14">
        <v>1</v>
      </c>
      <c r="M2963" s="14">
        <v>2200</v>
      </c>
      <c r="N2963" s="15">
        <v>0.2</v>
      </c>
      <c r="O2963" s="14">
        <v>1760</v>
      </c>
      <c r="P2963" s="14">
        <v>1400</v>
      </c>
      <c r="Q2963" s="5">
        <f>Table1[[#This Row],[Sales]]-Table1[[#This Row],[Cost]]</f>
        <v>360</v>
      </c>
      <c r="R2963" s="12" t="s">
        <v>77</v>
      </c>
      <c r="S2963" s="12" t="s">
        <v>10</v>
      </c>
      <c r="T2963" s="12" t="s">
        <v>18</v>
      </c>
      <c r="U2963" s="12" t="s">
        <v>12</v>
      </c>
      <c r="V2963" s="6">
        <f>Table1[[#This Row],[Profit]]/Table1[[#This Row],[Sales]]</f>
        <v>0.20454545454545456</v>
      </c>
      <c r="W2963" s="12">
        <f>[1]!Table1[[#This Row],[Sales]]-[1]!Table1[[#This Row],[Cost]]-[1]!Table1[[#This Row],[Profit]]</f>
        <v>0</v>
      </c>
      <c r="X2963" s="12">
        <f>[1]!Table1[[#This Row],[Quantity]]*[1]!Table1[[#This Row],[Unit_Price]]</f>
        <v>2200</v>
      </c>
      <c r="Y2963" s="16">
        <f>[1]!Table1[[#This Row],[Gross_Sales]]*[1]!Table1[[#This Row],[Discount]]</f>
        <v>440</v>
      </c>
      <c r="Z2963" s="17">
        <f>[1]!Table1[[#This Row],[Gross_Sales]]*[1]!Table1[[#This Row],[Discount_amount]]</f>
        <v>968000</v>
      </c>
      <c r="AA2963" s="15">
        <f>IFERROR([1]!Table1[[#This Row],[Profit]]/[1]!Table1[[#This Row],[Sales]],0)</f>
        <v>0.20454545454545456</v>
      </c>
      <c r="AB2963" s="12">
        <f>YEAR([1]!Table1[[#This Row],[Order_Date]])</f>
        <v>2025</v>
      </c>
      <c r="AC2963" s="12">
        <f>MONTH([1]!Table1[[#This Row],[Order_Date]])</f>
        <v>2</v>
      </c>
      <c r="AD2963" s="12" t="str">
        <f t="shared" si="138"/>
        <v>Feb</v>
      </c>
      <c r="AE2963" s="12" t="str">
        <f t="shared" si="139"/>
        <v>Q1</v>
      </c>
      <c r="AF2963" s="12" t="str">
        <f t="shared" si="140"/>
        <v>2025-Feb</v>
      </c>
      <c r="AG2963" s="12">
        <f>COUNTIF(C:C,Table1[[#This Row],[Customer_ID]])</f>
        <v>11</v>
      </c>
      <c r="AH2963" s="18" t="e">
        <f>IF([1]!Table1[[#This Row],[Customer_order_count]] &gt;= 10,"FREQUENT",IF([1]!Table1[[#This Row],[Customer_order_count]] &lt;= 10,"REGULAR","OCASSIONAL"))</f>
        <v>#REF!</v>
      </c>
    </row>
    <row r="2964" spans="1:34" x14ac:dyDescent="0.25">
      <c r="A2964" s="1" t="s">
        <v>3817</v>
      </c>
      <c r="B2964" s="2">
        <v>45523</v>
      </c>
      <c r="C2964" s="3" t="s">
        <v>619</v>
      </c>
      <c r="D2964" s="4" t="s">
        <v>609</v>
      </c>
      <c r="E2964" s="4" t="s">
        <v>3</v>
      </c>
      <c r="F2964" s="5">
        <v>32</v>
      </c>
      <c r="G2964" s="3" t="s">
        <v>407</v>
      </c>
      <c r="H2964" s="3" t="s">
        <v>285</v>
      </c>
      <c r="I2964" s="3" t="s">
        <v>37</v>
      </c>
      <c r="J2964" s="3" t="s">
        <v>38</v>
      </c>
      <c r="K2964" s="3" t="s">
        <v>39</v>
      </c>
      <c r="L2964" s="5">
        <v>1</v>
      </c>
      <c r="M2964" s="5">
        <v>900</v>
      </c>
      <c r="N2964" s="6">
        <v>0.05</v>
      </c>
      <c r="O2964" s="5">
        <v>855</v>
      </c>
      <c r="P2964" s="5">
        <v>550</v>
      </c>
      <c r="Q2964" s="5">
        <f>Table1[[#This Row],[Sales]]-Table1[[#This Row],[Cost]]</f>
        <v>305</v>
      </c>
      <c r="R2964" s="3" t="s">
        <v>26</v>
      </c>
      <c r="S2964" s="3" t="s">
        <v>10</v>
      </c>
      <c r="T2964" s="3" t="s">
        <v>33</v>
      </c>
      <c r="U2964" s="3" t="s">
        <v>19</v>
      </c>
      <c r="V2964" s="6">
        <f>Table1[[#This Row],[Profit]]/Table1[[#This Row],[Sales]]</f>
        <v>0.35672514619883039</v>
      </c>
      <c r="W2964" s="3">
        <f>[1]!Table1[[#This Row],[Sales]]-[1]!Table1[[#This Row],[Cost]]-[1]!Table1[[#This Row],[Profit]]</f>
        <v>0</v>
      </c>
      <c r="X2964" s="3">
        <f>[1]!Table1[[#This Row],[Quantity]]*[1]!Table1[[#This Row],[Unit_Price]]</f>
        <v>900</v>
      </c>
      <c r="Y2964" s="7">
        <f>[1]!Table1[[#This Row],[Gross_Sales]]*[1]!Table1[[#This Row],[Discount]]</f>
        <v>45</v>
      </c>
      <c r="Z2964" s="8">
        <f>[1]!Table1[[#This Row],[Gross_Sales]]*[1]!Table1[[#This Row],[Discount_amount]]</f>
        <v>40500</v>
      </c>
      <c r="AA2964" s="6">
        <f>IFERROR([1]!Table1[[#This Row],[Profit]]/[1]!Table1[[#This Row],[Sales]],0)</f>
        <v>0.35672514619883039</v>
      </c>
      <c r="AB2964" s="3">
        <f>YEAR([1]!Table1[[#This Row],[Order_Date]])</f>
        <v>2024</v>
      </c>
      <c r="AC2964" s="3">
        <f>MONTH([1]!Table1[[#This Row],[Order_Date]])</f>
        <v>8</v>
      </c>
      <c r="AD2964" s="3" t="str">
        <f t="shared" si="138"/>
        <v>Aug</v>
      </c>
      <c r="AE2964" s="3" t="str">
        <f t="shared" si="139"/>
        <v>Q3</v>
      </c>
      <c r="AF2964" s="3" t="str">
        <f t="shared" si="140"/>
        <v>2024-Aug</v>
      </c>
      <c r="AG2964" s="3">
        <f>COUNTIF(C:C,Table1[[#This Row],[Customer_ID]])</f>
        <v>23</v>
      </c>
      <c r="AH2964" s="9" t="e">
        <f>IF([1]!Table1[[#This Row],[Customer_order_count]] &gt;= 10,"FREQUENT",IF([1]!Table1[[#This Row],[Customer_order_count]] &lt;= 10,"REGULAR","OCASSIONAL"))</f>
        <v>#REF!</v>
      </c>
    </row>
    <row r="2965" spans="1:34" x14ac:dyDescent="0.25">
      <c r="A2965" s="10" t="s">
        <v>3818</v>
      </c>
      <c r="B2965" s="11">
        <v>45628</v>
      </c>
      <c r="C2965" s="12" t="s">
        <v>1</v>
      </c>
      <c r="D2965" s="13" t="s">
        <v>2</v>
      </c>
      <c r="E2965" s="13" t="s">
        <v>3</v>
      </c>
      <c r="F2965" s="14">
        <v>36</v>
      </c>
      <c r="G2965" s="12" t="s">
        <v>4</v>
      </c>
      <c r="H2965" s="12" t="s">
        <v>5</v>
      </c>
      <c r="I2965" s="12" t="s">
        <v>109</v>
      </c>
      <c r="J2965" s="12" t="s">
        <v>110</v>
      </c>
      <c r="K2965" s="12" t="s">
        <v>8</v>
      </c>
      <c r="L2965" s="14">
        <v>1</v>
      </c>
      <c r="M2965" s="14">
        <v>4000</v>
      </c>
      <c r="N2965" s="15">
        <v>0.15</v>
      </c>
      <c r="O2965" s="14">
        <v>3400</v>
      </c>
      <c r="P2965" s="14">
        <v>2900</v>
      </c>
      <c r="Q2965" s="5">
        <f>Table1[[#This Row],[Sales]]-Table1[[#This Row],[Cost]]</f>
        <v>500</v>
      </c>
      <c r="R2965" s="12" t="s">
        <v>98</v>
      </c>
      <c r="S2965" s="12" t="s">
        <v>10</v>
      </c>
      <c r="T2965" s="12" t="s">
        <v>40</v>
      </c>
      <c r="U2965" s="12" t="s">
        <v>12</v>
      </c>
      <c r="V2965" s="6">
        <f>Table1[[#This Row],[Profit]]/Table1[[#This Row],[Sales]]</f>
        <v>0.14705882352941177</v>
      </c>
      <c r="W2965" s="12">
        <f>[1]!Table1[[#This Row],[Sales]]-[1]!Table1[[#This Row],[Cost]]-[1]!Table1[[#This Row],[Profit]]</f>
        <v>0</v>
      </c>
      <c r="X2965" s="12">
        <f>[1]!Table1[[#This Row],[Quantity]]*[1]!Table1[[#This Row],[Unit_Price]]</f>
        <v>4000</v>
      </c>
      <c r="Y2965" s="16">
        <f>[1]!Table1[[#This Row],[Gross_Sales]]*[1]!Table1[[#This Row],[Discount]]</f>
        <v>600</v>
      </c>
      <c r="Z2965" s="17">
        <f>[1]!Table1[[#This Row],[Gross_Sales]]*[1]!Table1[[#This Row],[Discount_amount]]</f>
        <v>2400000</v>
      </c>
      <c r="AA2965" s="15">
        <f>IFERROR([1]!Table1[[#This Row],[Profit]]/[1]!Table1[[#This Row],[Sales]],0)</f>
        <v>0.14705882352941177</v>
      </c>
      <c r="AB2965" s="12">
        <f>YEAR([1]!Table1[[#This Row],[Order_Date]])</f>
        <v>2024</v>
      </c>
      <c r="AC2965" s="12">
        <f>MONTH([1]!Table1[[#This Row],[Order_Date]])</f>
        <v>12</v>
      </c>
      <c r="AD2965" s="12" t="str">
        <f t="shared" si="138"/>
        <v>Dec</v>
      </c>
      <c r="AE2965" s="12" t="str">
        <f t="shared" si="139"/>
        <v>Q4</v>
      </c>
      <c r="AF2965" s="12" t="str">
        <f t="shared" si="140"/>
        <v>2024-Dec</v>
      </c>
      <c r="AG2965" s="12">
        <f>COUNTIF(C:C,Table1[[#This Row],[Customer_ID]])</f>
        <v>7</v>
      </c>
      <c r="AH2965" s="18" t="e">
        <f>IF([1]!Table1[[#This Row],[Customer_order_count]] &gt;= 10,"FREQUENT",IF([1]!Table1[[#This Row],[Customer_order_count]] &lt;= 10,"REGULAR","OCASSIONAL"))</f>
        <v>#REF!</v>
      </c>
    </row>
    <row r="2966" spans="1:34" x14ac:dyDescent="0.25">
      <c r="A2966" s="1" t="s">
        <v>3819</v>
      </c>
      <c r="B2966" s="2">
        <v>45824</v>
      </c>
      <c r="C2966" s="3" t="s">
        <v>1037</v>
      </c>
      <c r="D2966" s="3" t="s">
        <v>1038</v>
      </c>
      <c r="E2966" s="3" t="s">
        <v>3</v>
      </c>
      <c r="F2966" s="3">
        <v>22</v>
      </c>
      <c r="G2966" s="3" t="s">
        <v>290</v>
      </c>
      <c r="H2966" s="3" t="s">
        <v>276</v>
      </c>
      <c r="I2966" s="3" t="s">
        <v>105</v>
      </c>
      <c r="J2966" s="3" t="s">
        <v>106</v>
      </c>
      <c r="K2966" s="3" t="s">
        <v>76</v>
      </c>
      <c r="L2966" s="3">
        <v>3</v>
      </c>
      <c r="M2966" s="3">
        <v>450</v>
      </c>
      <c r="N2966" s="3">
        <v>0.05</v>
      </c>
      <c r="O2966" s="3">
        <v>0</v>
      </c>
      <c r="P2966" s="3">
        <v>990</v>
      </c>
      <c r="Q2966" s="5">
        <f>Table1[[#This Row],[Sales]]-Table1[[#This Row],[Cost]]</f>
        <v>-990</v>
      </c>
      <c r="R2966" s="3" t="s">
        <v>17</v>
      </c>
      <c r="S2966" s="3" t="s">
        <v>291</v>
      </c>
      <c r="T2966" s="3" t="s">
        <v>11</v>
      </c>
      <c r="U2966" s="3" t="s">
        <v>12</v>
      </c>
      <c r="V2966" s="3" t="e">
        <f>Table1[[#This Row],[Profit]]/Table1[[#This Row],[Sales]]</f>
        <v>#DIV/0!</v>
      </c>
      <c r="W2966" s="3">
        <f>[1]!Table1[[#This Row],[Sales]]-[1]!Table1[[#This Row],[Cost]]-[1]!Table1[[#This Row],[Profit]]</f>
        <v>-990</v>
      </c>
      <c r="X2966" s="3">
        <f>[1]!Table1[[#This Row],[Quantity]]*[1]!Table1[[#This Row],[Unit_Price]]</f>
        <v>1350</v>
      </c>
      <c r="Y2966" s="3">
        <f>[1]!Table1[[#This Row],[Gross_Sales]]*[1]!Table1[[#This Row],[Discount]]</f>
        <v>67.5</v>
      </c>
      <c r="Z2966" s="3">
        <f>[1]!Table1[[#This Row],[Gross_Sales]]*[1]!Table1[[#This Row],[Discount_amount]]</f>
        <v>91125</v>
      </c>
      <c r="AA2966" s="3">
        <f>IFERROR([1]!Table1[[#This Row],[Profit]]/[1]!Table1[[#This Row],[Sales]],0)</f>
        <v>0</v>
      </c>
      <c r="AB2966" s="3">
        <f>YEAR([1]!Table1[[#This Row],[Order_Date]])</f>
        <v>2025</v>
      </c>
      <c r="AC2966" s="3">
        <f>MONTH([1]!Table1[[#This Row],[Order_Date]])</f>
        <v>6</v>
      </c>
      <c r="AD2966" s="3" t="str">
        <f t="shared" si="138"/>
        <v>Jun</v>
      </c>
      <c r="AE2966" s="3" t="str">
        <f t="shared" si="139"/>
        <v>Q2</v>
      </c>
      <c r="AF2966" s="3" t="str">
        <f t="shared" si="140"/>
        <v>2025-Jun</v>
      </c>
      <c r="AG2966" s="3">
        <f>COUNTIF(C:C,Table1[[#This Row],[Customer_ID]])</f>
        <v>14</v>
      </c>
      <c r="AH2966" s="9" t="e">
        <f>IF([1]!Table1[[#This Row],[Customer_order_count]] &gt;= 10,"FREQUENT",IF([1]!Table1[[#This Row],[Customer_order_count]] &lt;= 10,"REGULAR","OCASSIONAL"))</f>
        <v>#REF!</v>
      </c>
    </row>
    <row r="2967" spans="1:34" x14ac:dyDescent="0.25">
      <c r="A2967" s="10" t="s">
        <v>3820</v>
      </c>
      <c r="B2967" s="11">
        <v>45426</v>
      </c>
      <c r="C2967" s="12" t="s">
        <v>602</v>
      </c>
      <c r="D2967" s="13" t="s">
        <v>603</v>
      </c>
      <c r="E2967" s="13" t="s">
        <v>3</v>
      </c>
      <c r="F2967" s="14">
        <v>41</v>
      </c>
      <c r="G2967" s="12" t="s">
        <v>407</v>
      </c>
      <c r="H2967" s="12" t="s">
        <v>285</v>
      </c>
      <c r="I2967" s="12" t="s">
        <v>68</v>
      </c>
      <c r="J2967" s="12" t="s">
        <v>69</v>
      </c>
      <c r="K2967" s="12" t="s">
        <v>39</v>
      </c>
      <c r="L2967" s="14">
        <v>1</v>
      </c>
      <c r="M2967" s="14">
        <v>3500</v>
      </c>
      <c r="N2967" s="15">
        <v>0.15</v>
      </c>
      <c r="O2967" s="14">
        <v>2975</v>
      </c>
      <c r="P2967" s="14">
        <v>2300</v>
      </c>
      <c r="Q2967" s="5">
        <f>Table1[[#This Row],[Sales]]-Table1[[#This Row],[Cost]]</f>
        <v>675</v>
      </c>
      <c r="R2967" s="12" t="s">
        <v>17</v>
      </c>
      <c r="S2967" s="12" t="s">
        <v>10</v>
      </c>
      <c r="T2967" s="12" t="s">
        <v>11</v>
      </c>
      <c r="U2967" s="12" t="s">
        <v>27</v>
      </c>
      <c r="V2967" s="6">
        <f>Table1[[#This Row],[Profit]]/Table1[[#This Row],[Sales]]</f>
        <v>0.22689075630252101</v>
      </c>
      <c r="W2967" s="12">
        <f>[1]!Table1[[#This Row],[Sales]]-[1]!Table1[[#This Row],[Cost]]-[1]!Table1[[#This Row],[Profit]]</f>
        <v>0</v>
      </c>
      <c r="X2967" s="12">
        <f>[1]!Table1[[#This Row],[Quantity]]*[1]!Table1[[#This Row],[Unit_Price]]</f>
        <v>3500</v>
      </c>
      <c r="Y2967" s="16">
        <f>[1]!Table1[[#This Row],[Gross_Sales]]*[1]!Table1[[#This Row],[Discount]]</f>
        <v>525</v>
      </c>
      <c r="Z2967" s="17">
        <f>[1]!Table1[[#This Row],[Gross_Sales]]*[1]!Table1[[#This Row],[Discount_amount]]</f>
        <v>1837500</v>
      </c>
      <c r="AA2967" s="15">
        <f>IFERROR([1]!Table1[[#This Row],[Profit]]/[1]!Table1[[#This Row],[Sales]],0)</f>
        <v>0.22689075630252101</v>
      </c>
      <c r="AB2967" s="12">
        <f>YEAR([1]!Table1[[#This Row],[Order_Date]])</f>
        <v>2024</v>
      </c>
      <c r="AC2967" s="12">
        <f>MONTH([1]!Table1[[#This Row],[Order_Date]])</f>
        <v>5</v>
      </c>
      <c r="AD2967" s="12" t="str">
        <f t="shared" si="138"/>
        <v>May</v>
      </c>
      <c r="AE2967" s="12" t="str">
        <f t="shared" si="139"/>
        <v>Q2</v>
      </c>
      <c r="AF2967" s="12" t="str">
        <f t="shared" si="140"/>
        <v>2024-May</v>
      </c>
      <c r="AG2967" s="12">
        <f>COUNTIF(C:C,Table1[[#This Row],[Customer_ID]])</f>
        <v>12</v>
      </c>
      <c r="AH2967" s="18" t="e">
        <f>IF([1]!Table1[[#This Row],[Customer_order_count]] &gt;= 10,"FREQUENT",IF([1]!Table1[[#This Row],[Customer_order_count]] &lt;= 10,"REGULAR","OCASSIONAL"))</f>
        <v>#REF!</v>
      </c>
    </row>
    <row r="2968" spans="1:34" x14ac:dyDescent="0.25">
      <c r="A2968" s="1" t="s">
        <v>3821</v>
      </c>
      <c r="B2968" s="2">
        <v>45885</v>
      </c>
      <c r="C2968" s="3" t="s">
        <v>2734</v>
      </c>
      <c r="D2968" s="4" t="s">
        <v>2735</v>
      </c>
      <c r="E2968" s="4" t="s">
        <v>16</v>
      </c>
      <c r="F2968" s="5">
        <v>36</v>
      </c>
      <c r="G2968" s="3" t="s">
        <v>280</v>
      </c>
      <c r="H2968" s="3" t="s">
        <v>270</v>
      </c>
      <c r="I2968" s="3" t="s">
        <v>102</v>
      </c>
      <c r="J2968" s="3" t="s">
        <v>103</v>
      </c>
      <c r="K2968" s="3" t="s">
        <v>25</v>
      </c>
      <c r="L2968" s="5">
        <v>2</v>
      </c>
      <c r="M2968" s="5">
        <v>28000</v>
      </c>
      <c r="N2968" s="6">
        <v>0.1</v>
      </c>
      <c r="O2968" s="5">
        <v>50400</v>
      </c>
      <c r="P2968" s="5">
        <v>42000</v>
      </c>
      <c r="Q2968" s="5">
        <f>Table1[[#This Row],[Sales]]-Table1[[#This Row],[Cost]]</f>
        <v>8400</v>
      </c>
      <c r="R2968" s="3" t="s">
        <v>9</v>
      </c>
      <c r="S2968" s="3" t="s">
        <v>10</v>
      </c>
      <c r="T2968" s="3" t="s">
        <v>33</v>
      </c>
      <c r="U2968" s="3" t="s">
        <v>12</v>
      </c>
      <c r="V2968" s="6">
        <f>Table1[[#This Row],[Profit]]/Table1[[#This Row],[Sales]]</f>
        <v>0.16666666666666666</v>
      </c>
      <c r="W2968" s="3">
        <f>[1]!Table1[[#This Row],[Sales]]-[1]!Table1[[#This Row],[Cost]]-[1]!Table1[[#This Row],[Profit]]</f>
        <v>0</v>
      </c>
      <c r="X2968" s="3">
        <f>[1]!Table1[[#This Row],[Quantity]]*[1]!Table1[[#This Row],[Unit_Price]]</f>
        <v>56000</v>
      </c>
      <c r="Y2968" s="7">
        <f>[1]!Table1[[#This Row],[Gross_Sales]]*[1]!Table1[[#This Row],[Discount]]</f>
        <v>5600</v>
      </c>
      <c r="Z2968" s="8">
        <f>[1]!Table1[[#This Row],[Gross_Sales]]*[1]!Table1[[#This Row],[Discount_amount]]</f>
        <v>313600000</v>
      </c>
      <c r="AA2968" s="6">
        <f>IFERROR([1]!Table1[[#This Row],[Profit]]/[1]!Table1[[#This Row],[Sales]],0)</f>
        <v>0.16666666666666666</v>
      </c>
      <c r="AB2968" s="3">
        <f>YEAR([1]!Table1[[#This Row],[Order_Date]])</f>
        <v>2025</v>
      </c>
      <c r="AC2968" s="3">
        <f>MONTH([1]!Table1[[#This Row],[Order_Date]])</f>
        <v>8</v>
      </c>
      <c r="AD2968" s="3" t="str">
        <f t="shared" si="138"/>
        <v>Aug</v>
      </c>
      <c r="AE2968" s="3" t="str">
        <f t="shared" si="139"/>
        <v>Q3</v>
      </c>
      <c r="AF2968" s="3" t="str">
        <f t="shared" si="140"/>
        <v>2025-Aug</v>
      </c>
      <c r="AG2968" s="3">
        <f>COUNTIF(C:C,Table1[[#This Row],[Customer_ID]])</f>
        <v>2</v>
      </c>
      <c r="AH2968" s="9" t="e">
        <f>IF([1]!Table1[[#This Row],[Customer_order_count]] &gt;= 10,"FREQUENT",IF([1]!Table1[[#This Row],[Customer_order_count]] &lt;= 10,"REGULAR","OCASSIONAL"))</f>
        <v>#REF!</v>
      </c>
    </row>
    <row r="2969" spans="1:34" x14ac:dyDescent="0.25">
      <c r="A2969" s="10" t="s">
        <v>3822</v>
      </c>
      <c r="B2969" s="11">
        <v>45939</v>
      </c>
      <c r="C2969" s="12" t="s">
        <v>1148</v>
      </c>
      <c r="D2969" s="12" t="s">
        <v>1149</v>
      </c>
      <c r="E2969" s="12" t="s">
        <v>16</v>
      </c>
      <c r="F2969" s="12">
        <v>21</v>
      </c>
      <c r="G2969" s="12" t="s">
        <v>275</v>
      </c>
      <c r="H2969" s="12" t="s">
        <v>276</v>
      </c>
      <c r="I2969" s="12" t="s">
        <v>102</v>
      </c>
      <c r="J2969" s="12" t="s">
        <v>103</v>
      </c>
      <c r="K2969" s="12" t="s">
        <v>25</v>
      </c>
      <c r="L2969" s="12">
        <v>1</v>
      </c>
      <c r="M2969" s="12">
        <v>28000</v>
      </c>
      <c r="N2969" s="12">
        <v>0.2</v>
      </c>
      <c r="O2969" s="12">
        <v>22400</v>
      </c>
      <c r="P2969" s="12">
        <v>21000</v>
      </c>
      <c r="Q2969" s="5">
        <f>Table1[[#This Row],[Sales]]-Table1[[#This Row],[Cost]]</f>
        <v>1400</v>
      </c>
      <c r="R2969" s="12" t="s">
        <v>9</v>
      </c>
      <c r="S2969" s="12" t="s">
        <v>287</v>
      </c>
      <c r="T2969" s="12" t="s">
        <v>40</v>
      </c>
      <c r="U2969" s="12" t="s">
        <v>19</v>
      </c>
      <c r="V2969" s="6">
        <f>Table1[[#This Row],[Profit]]/Table1[[#This Row],[Sales]]</f>
        <v>6.25E-2</v>
      </c>
      <c r="W2969" s="12">
        <f>[1]!Table1[[#This Row],[Sales]]-[1]!Table1[[#This Row],[Cost]]-[1]!Table1[[#This Row],[Profit]]</f>
        <v>-42000</v>
      </c>
      <c r="X2969" s="12">
        <f>[1]!Table1[[#This Row],[Quantity]]*[1]!Table1[[#This Row],[Unit_Price]]</f>
        <v>28000</v>
      </c>
      <c r="Y2969" s="12">
        <f>[1]!Table1[[#This Row],[Gross_Sales]]*[1]!Table1[[#This Row],[Discount]]</f>
        <v>5600</v>
      </c>
      <c r="Z2969" s="12">
        <f>[1]!Table1[[#This Row],[Gross_Sales]]*[1]!Table1[[#This Row],[Discount_amount]]</f>
        <v>156800000</v>
      </c>
      <c r="AA2969" s="12">
        <f>IFERROR([1]!Table1[[#This Row],[Profit]]/[1]!Table1[[#This Row],[Sales]],0)</f>
        <v>6.25E-2</v>
      </c>
      <c r="AB2969" s="12">
        <f>YEAR([1]!Table1[[#This Row],[Order_Date]])</f>
        <v>2025</v>
      </c>
      <c r="AC2969" s="12">
        <f>MONTH([1]!Table1[[#This Row],[Order_Date]])</f>
        <v>10</v>
      </c>
      <c r="AD2969" s="12" t="str">
        <f t="shared" si="138"/>
        <v>Oct</v>
      </c>
      <c r="AE2969" s="12" t="str">
        <f t="shared" si="139"/>
        <v>Q4</v>
      </c>
      <c r="AF2969" s="12" t="str">
        <f t="shared" si="140"/>
        <v>2025-Oct</v>
      </c>
      <c r="AG2969" s="12">
        <f>COUNTIF(C:C,Table1[[#This Row],[Customer_ID]])</f>
        <v>4</v>
      </c>
      <c r="AH2969" s="18" t="e">
        <f>IF([1]!Table1[[#This Row],[Customer_order_count]] &gt;= 10,"FREQUENT",IF([1]!Table1[[#This Row],[Customer_order_count]] &lt;= 10,"REGULAR","OCASSIONAL"))</f>
        <v>#REF!</v>
      </c>
    </row>
    <row r="2970" spans="1:34" x14ac:dyDescent="0.25">
      <c r="A2970" s="1" t="s">
        <v>3823</v>
      </c>
      <c r="B2970" s="2">
        <v>45306</v>
      </c>
      <c r="C2970" s="3" t="s">
        <v>467</v>
      </c>
      <c r="D2970" s="4" t="s">
        <v>468</v>
      </c>
      <c r="E2970" s="4" t="s">
        <v>3</v>
      </c>
      <c r="F2970" s="5">
        <v>23</v>
      </c>
      <c r="G2970" s="3" t="s">
        <v>290</v>
      </c>
      <c r="H2970" s="3" t="s">
        <v>276</v>
      </c>
      <c r="I2970" s="3" t="s">
        <v>176</v>
      </c>
      <c r="J2970" s="3" t="s">
        <v>177</v>
      </c>
      <c r="K2970" s="3" t="s">
        <v>25</v>
      </c>
      <c r="L2970" s="5">
        <v>1</v>
      </c>
      <c r="M2970" s="5">
        <v>22000</v>
      </c>
      <c r="N2970" s="6">
        <v>0.1</v>
      </c>
      <c r="O2970" s="5">
        <v>19800</v>
      </c>
      <c r="P2970" s="5">
        <v>16500</v>
      </c>
      <c r="Q2970" s="5">
        <f>Table1[[#This Row],[Sales]]-Table1[[#This Row],[Cost]]</f>
        <v>3300</v>
      </c>
      <c r="R2970" s="3" t="s">
        <v>17</v>
      </c>
      <c r="S2970" s="3" t="s">
        <v>10</v>
      </c>
      <c r="T2970" s="3" t="s">
        <v>18</v>
      </c>
      <c r="U2970" s="3" t="s">
        <v>12</v>
      </c>
      <c r="V2970" s="6">
        <f>Table1[[#This Row],[Profit]]/Table1[[#This Row],[Sales]]</f>
        <v>0.16666666666666666</v>
      </c>
      <c r="W2970" s="3">
        <f>[1]!Table1[[#This Row],[Sales]]-[1]!Table1[[#This Row],[Cost]]-[1]!Table1[[#This Row],[Profit]]</f>
        <v>0</v>
      </c>
      <c r="X2970" s="3">
        <f>[1]!Table1[[#This Row],[Quantity]]*[1]!Table1[[#This Row],[Unit_Price]]</f>
        <v>22000</v>
      </c>
      <c r="Y2970" s="7">
        <f>[1]!Table1[[#This Row],[Gross_Sales]]*[1]!Table1[[#This Row],[Discount]]</f>
        <v>2200</v>
      </c>
      <c r="Z2970" s="8">
        <f>[1]!Table1[[#This Row],[Gross_Sales]]*[1]!Table1[[#This Row],[Discount_amount]]</f>
        <v>48400000</v>
      </c>
      <c r="AA2970" s="6">
        <f>IFERROR([1]!Table1[[#This Row],[Profit]]/[1]!Table1[[#This Row],[Sales]],0)</f>
        <v>0.16666666666666666</v>
      </c>
      <c r="AB2970" s="3">
        <f>YEAR([1]!Table1[[#This Row],[Order_Date]])</f>
        <v>2024</v>
      </c>
      <c r="AC2970" s="3">
        <f>MONTH([1]!Table1[[#This Row],[Order_Date]])</f>
        <v>1</v>
      </c>
      <c r="AD2970" s="3" t="str">
        <f t="shared" si="138"/>
        <v>Jan</v>
      </c>
      <c r="AE2970" s="3" t="str">
        <f t="shared" si="139"/>
        <v>Q1</v>
      </c>
      <c r="AF2970" s="3" t="str">
        <f t="shared" si="140"/>
        <v>2024-Jan</v>
      </c>
      <c r="AG2970" s="3">
        <f>COUNTIF(C:C,Table1[[#This Row],[Customer_ID]])</f>
        <v>13</v>
      </c>
      <c r="AH2970" s="9" t="e">
        <f>IF([1]!Table1[[#This Row],[Customer_order_count]] &gt;= 10,"FREQUENT",IF([1]!Table1[[#This Row],[Customer_order_count]] &lt;= 10,"REGULAR","OCASSIONAL"))</f>
        <v>#REF!</v>
      </c>
    </row>
    <row r="2971" spans="1:34" x14ac:dyDescent="0.25">
      <c r="A2971" s="10" t="s">
        <v>3824</v>
      </c>
      <c r="B2971" s="11">
        <v>45535</v>
      </c>
      <c r="C2971" s="12" t="s">
        <v>715</v>
      </c>
      <c r="D2971" s="13" t="s">
        <v>448</v>
      </c>
      <c r="E2971" s="13" t="s">
        <v>16</v>
      </c>
      <c r="F2971" s="14">
        <v>38</v>
      </c>
      <c r="G2971" s="12" t="s">
        <v>317</v>
      </c>
      <c r="H2971" s="12" t="s">
        <v>5</v>
      </c>
      <c r="I2971" s="12" t="s">
        <v>305</v>
      </c>
      <c r="J2971" s="12" t="s">
        <v>306</v>
      </c>
      <c r="K2971" s="12" t="s">
        <v>91</v>
      </c>
      <c r="L2971" s="14">
        <v>1</v>
      </c>
      <c r="M2971" s="14">
        <v>8500</v>
      </c>
      <c r="N2971" s="15">
        <v>0.2</v>
      </c>
      <c r="O2971" s="14">
        <v>6800</v>
      </c>
      <c r="P2971" s="14">
        <v>6500</v>
      </c>
      <c r="Q2971" s="5">
        <f>Table1[[#This Row],[Sales]]-Table1[[#This Row],[Cost]]</f>
        <v>300</v>
      </c>
      <c r="R2971" s="12" t="s">
        <v>26</v>
      </c>
      <c r="S2971" s="12" t="s">
        <v>10</v>
      </c>
      <c r="T2971" s="12" t="s">
        <v>33</v>
      </c>
      <c r="U2971" s="12" t="s">
        <v>27</v>
      </c>
      <c r="V2971" s="6">
        <f>Table1[[#This Row],[Profit]]/Table1[[#This Row],[Sales]]</f>
        <v>4.4117647058823532E-2</v>
      </c>
      <c r="W2971" s="12">
        <f>[1]!Table1[[#This Row],[Sales]]-[1]!Table1[[#This Row],[Cost]]-[1]!Table1[[#This Row],[Profit]]</f>
        <v>0</v>
      </c>
      <c r="X2971" s="12">
        <f>[1]!Table1[[#This Row],[Quantity]]*[1]!Table1[[#This Row],[Unit_Price]]</f>
        <v>8500</v>
      </c>
      <c r="Y2971" s="16">
        <f>[1]!Table1[[#This Row],[Gross_Sales]]*[1]!Table1[[#This Row],[Discount]]</f>
        <v>1700</v>
      </c>
      <c r="Z2971" s="17">
        <f>[1]!Table1[[#This Row],[Gross_Sales]]*[1]!Table1[[#This Row],[Discount_amount]]</f>
        <v>14450000</v>
      </c>
      <c r="AA2971" s="15">
        <f>IFERROR([1]!Table1[[#This Row],[Profit]]/[1]!Table1[[#This Row],[Sales]],0)</f>
        <v>4.4117647058823532E-2</v>
      </c>
      <c r="AB2971" s="12">
        <f>YEAR([1]!Table1[[#This Row],[Order_Date]])</f>
        <v>2024</v>
      </c>
      <c r="AC2971" s="12">
        <f>MONTH([1]!Table1[[#This Row],[Order_Date]])</f>
        <v>8</v>
      </c>
      <c r="AD2971" s="12" t="str">
        <f t="shared" si="138"/>
        <v>Aug</v>
      </c>
      <c r="AE2971" s="12" t="str">
        <f t="shared" si="139"/>
        <v>Q3</v>
      </c>
      <c r="AF2971" s="12" t="str">
        <f t="shared" si="140"/>
        <v>2024-Aug</v>
      </c>
      <c r="AG2971" s="12">
        <f>COUNTIF(C:C,Table1[[#This Row],[Customer_ID]])</f>
        <v>21</v>
      </c>
      <c r="AH2971" s="18" t="e">
        <f>IF([1]!Table1[[#This Row],[Customer_order_count]] &gt;= 10,"FREQUENT",IF([1]!Table1[[#This Row],[Customer_order_count]] &lt;= 10,"REGULAR","OCASSIONAL"))</f>
        <v>#REF!</v>
      </c>
    </row>
    <row r="2972" spans="1:34" x14ac:dyDescent="0.25">
      <c r="A2972" s="1" t="s">
        <v>225</v>
      </c>
      <c r="B2972" s="2">
        <v>45784</v>
      </c>
      <c r="C2972" s="3" t="s">
        <v>197</v>
      </c>
      <c r="D2972" s="4" t="s">
        <v>198</v>
      </c>
      <c r="E2972" s="4" t="s">
        <v>3</v>
      </c>
      <c r="F2972" s="5">
        <v>56</v>
      </c>
      <c r="G2972" s="3" t="s">
        <v>4</v>
      </c>
      <c r="H2972" s="3" t="s">
        <v>5</v>
      </c>
      <c r="I2972" s="3" t="s">
        <v>143</v>
      </c>
      <c r="J2972" s="3" t="s">
        <v>144</v>
      </c>
      <c r="K2972" s="3" t="s">
        <v>76</v>
      </c>
      <c r="L2972" s="5">
        <v>5</v>
      </c>
      <c r="M2972" s="5">
        <v>700</v>
      </c>
      <c r="N2972" s="6">
        <v>0.05</v>
      </c>
      <c r="O2972" s="5">
        <v>3325</v>
      </c>
      <c r="P2972" s="5">
        <v>2850</v>
      </c>
      <c r="Q2972" s="5">
        <f>Table1[[#This Row],[Sales]]-Table1[[#This Row],[Cost]]</f>
        <v>475</v>
      </c>
      <c r="R2972" s="3" t="s">
        <v>77</v>
      </c>
      <c r="S2972" s="3" t="s">
        <v>10</v>
      </c>
      <c r="T2972" s="3" t="s">
        <v>11</v>
      </c>
      <c r="U2972" s="3" t="s">
        <v>12</v>
      </c>
      <c r="V2972" s="6">
        <f>Table1[[#This Row],[Profit]]/Table1[[#This Row],[Sales]]</f>
        <v>0.14285714285714285</v>
      </c>
      <c r="W2972" s="3">
        <f>[1]!Table1[[#This Row],[Sales]]-[1]!Table1[[#This Row],[Cost]]-[1]!Table1[[#This Row],[Profit]]</f>
        <v>0</v>
      </c>
      <c r="X2972" s="3">
        <f>[1]!Table1[[#This Row],[Quantity]]*[1]!Table1[[#This Row],[Unit_Price]]</f>
        <v>3500</v>
      </c>
      <c r="Y2972" s="7">
        <f>[1]!Table1[[#This Row],[Gross_Sales]]*[1]!Table1[[#This Row],[Discount]]</f>
        <v>175</v>
      </c>
      <c r="Z2972" s="8">
        <f>[1]!Table1[[#This Row],[Gross_Sales]]*[1]!Table1[[#This Row],[Discount_amount]]</f>
        <v>612500</v>
      </c>
      <c r="AA2972" s="6">
        <f>IFERROR([1]!Table1[[#This Row],[Profit]]/[1]!Table1[[#This Row],[Sales]],0)</f>
        <v>0.14285714285714285</v>
      </c>
      <c r="AB2972" s="3">
        <f>YEAR([1]!Table1[[#This Row],[Order_Date]])</f>
        <v>2025</v>
      </c>
      <c r="AC2972" s="3">
        <f>MONTH([1]!Table1[[#This Row],[Order_Date]])</f>
        <v>5</v>
      </c>
      <c r="AD2972" s="3" t="str">
        <f t="shared" si="138"/>
        <v>May</v>
      </c>
      <c r="AE2972" s="3" t="str">
        <f t="shared" si="139"/>
        <v>Q2</v>
      </c>
      <c r="AF2972" s="3" t="str">
        <f t="shared" si="140"/>
        <v>2025-May</v>
      </c>
      <c r="AG2972" s="3">
        <f>COUNTIF(C:C,Table1[[#This Row],[Customer_ID]])</f>
        <v>5</v>
      </c>
      <c r="AH2972" s="9" t="e">
        <f>IF([1]!Table1[[#This Row],[Customer_order_count]] &gt;= 10,"FREQUENT",IF([1]!Table1[[#This Row],[Customer_order_count]] &lt;= 10,"REGULAR","OCASSIONAL"))</f>
        <v>#REF!</v>
      </c>
    </row>
    <row r="2973" spans="1:34" x14ac:dyDescent="0.25">
      <c r="A2973" s="10" t="s">
        <v>3825</v>
      </c>
      <c r="B2973" s="11">
        <v>45883</v>
      </c>
      <c r="C2973" s="12" t="s">
        <v>476</v>
      </c>
      <c r="D2973" s="13" t="s">
        <v>477</v>
      </c>
      <c r="E2973" s="13" t="s">
        <v>16</v>
      </c>
      <c r="F2973" s="14">
        <v>46</v>
      </c>
      <c r="G2973" s="12" t="s">
        <v>280</v>
      </c>
      <c r="H2973" s="12" t="s">
        <v>270</v>
      </c>
      <c r="I2973" s="12" t="s">
        <v>95</v>
      </c>
      <c r="J2973" s="12" t="s">
        <v>96</v>
      </c>
      <c r="K2973" s="12" t="s">
        <v>46</v>
      </c>
      <c r="L2973" s="14">
        <v>1</v>
      </c>
      <c r="M2973" s="14">
        <v>600</v>
      </c>
      <c r="N2973" s="15">
        <v>0.05</v>
      </c>
      <c r="O2973" s="14">
        <v>570</v>
      </c>
      <c r="P2973" s="14">
        <v>380</v>
      </c>
      <c r="Q2973" s="5">
        <f>Table1[[#This Row],[Sales]]-Table1[[#This Row],[Cost]]</f>
        <v>190</v>
      </c>
      <c r="R2973" s="12" t="s">
        <v>17</v>
      </c>
      <c r="S2973" s="12" t="s">
        <v>10</v>
      </c>
      <c r="T2973" s="12" t="s">
        <v>33</v>
      </c>
      <c r="U2973" s="12" t="s">
        <v>19</v>
      </c>
      <c r="V2973" s="6">
        <f>Table1[[#This Row],[Profit]]/Table1[[#This Row],[Sales]]</f>
        <v>0.33333333333333331</v>
      </c>
      <c r="W2973" s="12">
        <f>[1]!Table1[[#This Row],[Sales]]-[1]!Table1[[#This Row],[Cost]]-[1]!Table1[[#This Row],[Profit]]</f>
        <v>0</v>
      </c>
      <c r="X2973" s="12">
        <f>[1]!Table1[[#This Row],[Quantity]]*[1]!Table1[[#This Row],[Unit_Price]]</f>
        <v>600</v>
      </c>
      <c r="Y2973" s="16">
        <f>[1]!Table1[[#This Row],[Gross_Sales]]*[1]!Table1[[#This Row],[Discount]]</f>
        <v>30</v>
      </c>
      <c r="Z2973" s="17">
        <f>[1]!Table1[[#This Row],[Gross_Sales]]*[1]!Table1[[#This Row],[Discount_amount]]</f>
        <v>18000</v>
      </c>
      <c r="AA2973" s="15">
        <f>IFERROR([1]!Table1[[#This Row],[Profit]]/[1]!Table1[[#This Row],[Sales]],0)</f>
        <v>0.33333333333333331</v>
      </c>
      <c r="AB2973" s="12">
        <f>YEAR([1]!Table1[[#This Row],[Order_Date]])</f>
        <v>2025</v>
      </c>
      <c r="AC2973" s="12">
        <f>MONTH([1]!Table1[[#This Row],[Order_Date]])</f>
        <v>8</v>
      </c>
      <c r="AD2973" s="12" t="str">
        <f t="shared" si="138"/>
        <v>Aug</v>
      </c>
      <c r="AE2973" s="12" t="str">
        <f t="shared" si="139"/>
        <v>Q3</v>
      </c>
      <c r="AF2973" s="12" t="str">
        <f t="shared" si="140"/>
        <v>2025-Aug</v>
      </c>
      <c r="AG2973" s="12">
        <f>COUNTIF(C:C,Table1[[#This Row],[Customer_ID]])</f>
        <v>6</v>
      </c>
      <c r="AH2973" s="18" t="e">
        <f>IF([1]!Table1[[#This Row],[Customer_order_count]] &gt;= 10,"FREQUENT",IF([1]!Table1[[#This Row],[Customer_order_count]] &lt;= 10,"REGULAR","OCASSIONAL"))</f>
        <v>#REF!</v>
      </c>
    </row>
    <row r="2974" spans="1:34" x14ac:dyDescent="0.25">
      <c r="A2974" s="1" t="s">
        <v>3826</v>
      </c>
      <c r="B2974" s="2">
        <v>45928</v>
      </c>
      <c r="C2974" s="3" t="s">
        <v>273</v>
      </c>
      <c r="D2974" s="4" t="s">
        <v>274</v>
      </c>
      <c r="E2974" s="4" t="s">
        <v>3</v>
      </c>
      <c r="F2974" s="5">
        <v>43</v>
      </c>
      <c r="G2974" s="3" t="s">
        <v>275</v>
      </c>
      <c r="H2974" s="3" t="s">
        <v>276</v>
      </c>
      <c r="I2974" s="3" t="s">
        <v>37</v>
      </c>
      <c r="J2974" s="3" t="s">
        <v>38</v>
      </c>
      <c r="K2974" s="3" t="s">
        <v>39</v>
      </c>
      <c r="L2974" s="5">
        <v>2</v>
      </c>
      <c r="M2974" s="5">
        <v>900</v>
      </c>
      <c r="N2974" s="6">
        <v>0.1</v>
      </c>
      <c r="O2974" s="5">
        <v>1620</v>
      </c>
      <c r="P2974" s="5">
        <v>1100</v>
      </c>
      <c r="Q2974" s="5">
        <f>Table1[[#This Row],[Sales]]-Table1[[#This Row],[Cost]]</f>
        <v>520</v>
      </c>
      <c r="R2974" s="3" t="s">
        <v>17</v>
      </c>
      <c r="S2974" s="3" t="s">
        <v>10</v>
      </c>
      <c r="T2974" s="3" t="s">
        <v>33</v>
      </c>
      <c r="U2974" s="3" t="s">
        <v>27</v>
      </c>
      <c r="V2974" s="6">
        <f>Table1[[#This Row],[Profit]]/Table1[[#This Row],[Sales]]</f>
        <v>0.32098765432098764</v>
      </c>
      <c r="W2974" s="3">
        <f>[1]!Table1[[#This Row],[Sales]]-[1]!Table1[[#This Row],[Cost]]-[1]!Table1[[#This Row],[Profit]]</f>
        <v>0</v>
      </c>
      <c r="X2974" s="3">
        <f>[1]!Table1[[#This Row],[Quantity]]*[1]!Table1[[#This Row],[Unit_Price]]</f>
        <v>1800</v>
      </c>
      <c r="Y2974" s="7">
        <f>[1]!Table1[[#This Row],[Gross_Sales]]*[1]!Table1[[#This Row],[Discount]]</f>
        <v>180</v>
      </c>
      <c r="Z2974" s="8">
        <f>[1]!Table1[[#This Row],[Gross_Sales]]*[1]!Table1[[#This Row],[Discount_amount]]</f>
        <v>324000</v>
      </c>
      <c r="AA2974" s="6">
        <f>IFERROR([1]!Table1[[#This Row],[Profit]]/[1]!Table1[[#This Row],[Sales]],0)</f>
        <v>0.32098765432098764</v>
      </c>
      <c r="AB2974" s="3">
        <f>YEAR([1]!Table1[[#This Row],[Order_Date]])</f>
        <v>2025</v>
      </c>
      <c r="AC2974" s="3">
        <f>MONTH([1]!Table1[[#This Row],[Order_Date]])</f>
        <v>9</v>
      </c>
      <c r="AD2974" s="3" t="str">
        <f t="shared" si="138"/>
        <v>Sep</v>
      </c>
      <c r="AE2974" s="3" t="str">
        <f t="shared" si="139"/>
        <v>Q3</v>
      </c>
      <c r="AF2974" s="3" t="str">
        <f t="shared" si="140"/>
        <v>2025-Sep</v>
      </c>
      <c r="AG2974" s="3">
        <f>COUNTIF(C:C,Table1[[#This Row],[Customer_ID]])</f>
        <v>13</v>
      </c>
      <c r="AH2974" s="9" t="e">
        <f>IF([1]!Table1[[#This Row],[Customer_order_count]] &gt;= 10,"FREQUENT",IF([1]!Table1[[#This Row],[Customer_order_count]] &lt;= 10,"REGULAR","OCASSIONAL"))</f>
        <v>#REF!</v>
      </c>
    </row>
    <row r="2975" spans="1:34" x14ac:dyDescent="0.25">
      <c r="A2975" s="10" t="s">
        <v>3827</v>
      </c>
      <c r="B2975" s="11">
        <v>45578</v>
      </c>
      <c r="C2975" s="12" t="s">
        <v>334</v>
      </c>
      <c r="D2975" s="12" t="s">
        <v>335</v>
      </c>
      <c r="E2975" s="12" t="s">
        <v>16</v>
      </c>
      <c r="F2975" s="12">
        <v>31</v>
      </c>
      <c r="G2975" s="12" t="s">
        <v>317</v>
      </c>
      <c r="H2975" s="12" t="s">
        <v>5</v>
      </c>
      <c r="I2975" s="12" t="s">
        <v>51</v>
      </c>
      <c r="J2975" s="12" t="s">
        <v>52</v>
      </c>
      <c r="K2975" s="12" t="s">
        <v>8</v>
      </c>
      <c r="L2975" s="12">
        <v>1</v>
      </c>
      <c r="M2975" s="12">
        <v>4500</v>
      </c>
      <c r="N2975" s="12">
        <v>0.1</v>
      </c>
      <c r="O2975" s="12">
        <v>0</v>
      </c>
      <c r="P2975" s="12">
        <v>3200</v>
      </c>
      <c r="Q2975" s="5">
        <f>Table1[[#This Row],[Sales]]-Table1[[#This Row],[Cost]]</f>
        <v>-3200</v>
      </c>
      <c r="R2975" s="12" t="s">
        <v>9</v>
      </c>
      <c r="S2975" s="12" t="s">
        <v>291</v>
      </c>
      <c r="T2975" s="12" t="s">
        <v>40</v>
      </c>
      <c r="U2975" s="12" t="s">
        <v>27</v>
      </c>
      <c r="V2975" s="3" t="e">
        <f>Table1[[#This Row],[Profit]]/Table1[[#This Row],[Sales]]</f>
        <v>#DIV/0!</v>
      </c>
      <c r="W2975" s="12">
        <f>[1]!Table1[[#This Row],[Sales]]-[1]!Table1[[#This Row],[Cost]]-[1]!Table1[[#This Row],[Profit]]</f>
        <v>-3200</v>
      </c>
      <c r="X2975" s="12">
        <f>[1]!Table1[[#This Row],[Quantity]]*[1]!Table1[[#This Row],[Unit_Price]]</f>
        <v>4500</v>
      </c>
      <c r="Y2975" s="12">
        <f>[1]!Table1[[#This Row],[Gross_Sales]]*[1]!Table1[[#This Row],[Discount]]</f>
        <v>450</v>
      </c>
      <c r="Z2975" s="12">
        <f>[1]!Table1[[#This Row],[Gross_Sales]]*[1]!Table1[[#This Row],[Discount_amount]]</f>
        <v>2025000</v>
      </c>
      <c r="AA2975" s="12">
        <f>IFERROR([1]!Table1[[#This Row],[Profit]]/[1]!Table1[[#This Row],[Sales]],0)</f>
        <v>0</v>
      </c>
      <c r="AB2975" s="12">
        <f>YEAR([1]!Table1[[#This Row],[Order_Date]])</f>
        <v>2024</v>
      </c>
      <c r="AC2975" s="12">
        <f>MONTH([1]!Table1[[#This Row],[Order_Date]])</f>
        <v>10</v>
      </c>
      <c r="AD2975" s="12" t="str">
        <f t="shared" si="138"/>
        <v>Oct</v>
      </c>
      <c r="AE2975" s="12" t="str">
        <f t="shared" si="139"/>
        <v>Q4</v>
      </c>
      <c r="AF2975" s="12" t="str">
        <f t="shared" si="140"/>
        <v>2024-Oct</v>
      </c>
      <c r="AG2975" s="12">
        <f>COUNTIF(C:C,Table1[[#This Row],[Customer_ID]])</f>
        <v>13</v>
      </c>
      <c r="AH2975" s="18" t="e">
        <f>IF([1]!Table1[[#This Row],[Customer_order_count]] &gt;= 10,"FREQUENT",IF([1]!Table1[[#This Row],[Customer_order_count]] &lt;= 10,"REGULAR","OCASSIONAL"))</f>
        <v>#REF!</v>
      </c>
    </row>
    <row r="2976" spans="1:34" x14ac:dyDescent="0.25">
      <c r="A2976" s="1" t="s">
        <v>3828</v>
      </c>
      <c r="B2976" s="2">
        <v>45637</v>
      </c>
      <c r="C2976" s="3" t="s">
        <v>838</v>
      </c>
      <c r="D2976" s="4" t="s">
        <v>796</v>
      </c>
      <c r="E2976" s="4" t="s">
        <v>16</v>
      </c>
      <c r="F2976" s="5">
        <v>26</v>
      </c>
      <c r="G2976" s="3" t="s">
        <v>312</v>
      </c>
      <c r="H2976" s="3" t="s">
        <v>276</v>
      </c>
      <c r="I2976" s="3" t="s">
        <v>305</v>
      </c>
      <c r="J2976" s="3" t="s">
        <v>306</v>
      </c>
      <c r="K2976" s="3" t="s">
        <v>91</v>
      </c>
      <c r="L2976" s="5">
        <v>2</v>
      </c>
      <c r="M2976" s="5">
        <v>8500</v>
      </c>
      <c r="N2976" s="6">
        <v>0.2</v>
      </c>
      <c r="O2976" s="5">
        <v>13600</v>
      </c>
      <c r="P2976" s="5">
        <v>13000</v>
      </c>
      <c r="Q2976" s="5">
        <f>Table1[[#This Row],[Sales]]-Table1[[#This Row],[Cost]]</f>
        <v>600</v>
      </c>
      <c r="R2976" s="3" t="s">
        <v>26</v>
      </c>
      <c r="S2976" s="3" t="s">
        <v>10</v>
      </c>
      <c r="T2976" s="3" t="s">
        <v>40</v>
      </c>
      <c r="U2976" s="3" t="s">
        <v>12</v>
      </c>
      <c r="V2976" s="6">
        <f>Table1[[#This Row],[Profit]]/Table1[[#This Row],[Sales]]</f>
        <v>4.4117647058823532E-2</v>
      </c>
      <c r="W2976" s="3">
        <f>[1]!Table1[[#This Row],[Sales]]-[1]!Table1[[#This Row],[Cost]]-[1]!Table1[[#This Row],[Profit]]</f>
        <v>0</v>
      </c>
      <c r="X2976" s="3">
        <f>[1]!Table1[[#This Row],[Quantity]]*[1]!Table1[[#This Row],[Unit_Price]]</f>
        <v>17000</v>
      </c>
      <c r="Y2976" s="7">
        <f>[1]!Table1[[#This Row],[Gross_Sales]]*[1]!Table1[[#This Row],[Discount]]</f>
        <v>3400</v>
      </c>
      <c r="Z2976" s="8">
        <f>[1]!Table1[[#This Row],[Gross_Sales]]*[1]!Table1[[#This Row],[Discount_amount]]</f>
        <v>57800000</v>
      </c>
      <c r="AA2976" s="6">
        <f>IFERROR([1]!Table1[[#This Row],[Profit]]/[1]!Table1[[#This Row],[Sales]],0)</f>
        <v>4.4117647058823532E-2</v>
      </c>
      <c r="AB2976" s="3">
        <f>YEAR([1]!Table1[[#This Row],[Order_Date]])</f>
        <v>2024</v>
      </c>
      <c r="AC2976" s="3">
        <f>MONTH([1]!Table1[[#This Row],[Order_Date]])</f>
        <v>12</v>
      </c>
      <c r="AD2976" s="3" t="str">
        <f t="shared" si="138"/>
        <v>Dec</v>
      </c>
      <c r="AE2976" s="3" t="str">
        <f t="shared" si="139"/>
        <v>Q4</v>
      </c>
      <c r="AF2976" s="3" t="str">
        <f t="shared" si="140"/>
        <v>2024-Dec</v>
      </c>
      <c r="AG2976" s="3">
        <f>COUNTIF(C:C,Table1[[#This Row],[Customer_ID]])</f>
        <v>14</v>
      </c>
      <c r="AH2976" s="9" t="e">
        <f>IF([1]!Table1[[#This Row],[Customer_order_count]] &gt;= 10,"FREQUENT",IF([1]!Table1[[#This Row],[Customer_order_count]] &lt;= 10,"REGULAR","OCASSIONAL"))</f>
        <v>#REF!</v>
      </c>
    </row>
    <row r="2977" spans="1:34" x14ac:dyDescent="0.25">
      <c r="A2977" s="10" t="s">
        <v>3829</v>
      </c>
      <c r="B2977" s="11">
        <v>45791</v>
      </c>
      <c r="C2977" s="12" t="s">
        <v>500</v>
      </c>
      <c r="D2977" s="13" t="s">
        <v>501</v>
      </c>
      <c r="E2977" s="13" t="s">
        <v>16</v>
      </c>
      <c r="F2977" s="14">
        <v>22</v>
      </c>
      <c r="G2977" s="12" t="s">
        <v>339</v>
      </c>
      <c r="H2977" s="12" t="s">
        <v>285</v>
      </c>
      <c r="I2977" s="12" t="s">
        <v>127</v>
      </c>
      <c r="J2977" s="12" t="s">
        <v>128</v>
      </c>
      <c r="K2977" s="12" t="s">
        <v>58</v>
      </c>
      <c r="L2977" s="14">
        <v>3</v>
      </c>
      <c r="M2977" s="14">
        <v>3000</v>
      </c>
      <c r="N2977" s="15">
        <v>0.05</v>
      </c>
      <c r="O2977" s="14">
        <v>8550</v>
      </c>
      <c r="P2977" s="14">
        <v>6300</v>
      </c>
      <c r="Q2977" s="5">
        <f>Table1[[#This Row],[Sales]]-Table1[[#This Row],[Cost]]</f>
        <v>2250</v>
      </c>
      <c r="R2977" s="12" t="s">
        <v>17</v>
      </c>
      <c r="S2977" s="12" t="s">
        <v>10</v>
      </c>
      <c r="T2977" s="12" t="s">
        <v>11</v>
      </c>
      <c r="U2977" s="12" t="s">
        <v>27</v>
      </c>
      <c r="V2977" s="6">
        <f>Table1[[#This Row],[Profit]]/Table1[[#This Row],[Sales]]</f>
        <v>0.26315789473684209</v>
      </c>
      <c r="W2977" s="12">
        <f>[1]!Table1[[#This Row],[Sales]]-[1]!Table1[[#This Row],[Cost]]-[1]!Table1[[#This Row],[Profit]]</f>
        <v>0</v>
      </c>
      <c r="X2977" s="12">
        <f>[1]!Table1[[#This Row],[Quantity]]*[1]!Table1[[#This Row],[Unit_Price]]</f>
        <v>9000</v>
      </c>
      <c r="Y2977" s="16">
        <f>[1]!Table1[[#This Row],[Gross_Sales]]*[1]!Table1[[#This Row],[Discount]]</f>
        <v>450</v>
      </c>
      <c r="Z2977" s="17">
        <f>[1]!Table1[[#This Row],[Gross_Sales]]*[1]!Table1[[#This Row],[Discount_amount]]</f>
        <v>4050000</v>
      </c>
      <c r="AA2977" s="15">
        <f>IFERROR([1]!Table1[[#This Row],[Profit]]/[1]!Table1[[#This Row],[Sales]],0)</f>
        <v>0.26315789473684209</v>
      </c>
      <c r="AB2977" s="12">
        <f>YEAR([1]!Table1[[#This Row],[Order_Date]])</f>
        <v>2025</v>
      </c>
      <c r="AC2977" s="12">
        <f>MONTH([1]!Table1[[#This Row],[Order_Date]])</f>
        <v>5</v>
      </c>
      <c r="AD2977" s="12" t="str">
        <f t="shared" si="138"/>
        <v>May</v>
      </c>
      <c r="AE2977" s="12" t="str">
        <f t="shared" si="139"/>
        <v>Q2</v>
      </c>
      <c r="AF2977" s="12" t="str">
        <f t="shared" si="140"/>
        <v>2025-May</v>
      </c>
      <c r="AG2977" s="12">
        <f>COUNTIF(C:C,Table1[[#This Row],[Customer_ID]])</f>
        <v>19</v>
      </c>
      <c r="AH2977" s="18" t="e">
        <f>IF([1]!Table1[[#This Row],[Customer_order_count]] &gt;= 10,"FREQUENT",IF([1]!Table1[[#This Row],[Customer_order_count]] &lt;= 10,"REGULAR","OCASSIONAL"))</f>
        <v>#REF!</v>
      </c>
    </row>
    <row r="2978" spans="1:34" x14ac:dyDescent="0.25">
      <c r="A2978" s="1" t="s">
        <v>3830</v>
      </c>
      <c r="B2978" s="2">
        <v>45642</v>
      </c>
      <c r="C2978" s="3" t="s">
        <v>351</v>
      </c>
      <c r="D2978" s="4" t="s">
        <v>352</v>
      </c>
      <c r="E2978" s="4" t="s">
        <v>3</v>
      </c>
      <c r="F2978" s="5">
        <v>54</v>
      </c>
      <c r="G2978" s="3" t="s">
        <v>275</v>
      </c>
      <c r="H2978" s="3" t="s">
        <v>276</v>
      </c>
      <c r="I2978" s="3" t="s">
        <v>105</v>
      </c>
      <c r="J2978" s="3" t="s">
        <v>106</v>
      </c>
      <c r="K2978" s="3" t="s">
        <v>76</v>
      </c>
      <c r="L2978" s="5">
        <v>1</v>
      </c>
      <c r="M2978" s="5">
        <v>450</v>
      </c>
      <c r="N2978" s="6">
        <v>0</v>
      </c>
      <c r="O2978" s="5">
        <v>450</v>
      </c>
      <c r="P2978" s="5">
        <v>330</v>
      </c>
      <c r="Q2978" s="5">
        <f>Table1[[#This Row],[Sales]]-Table1[[#This Row],[Cost]]</f>
        <v>120</v>
      </c>
      <c r="R2978" s="3" t="s">
        <v>26</v>
      </c>
      <c r="S2978" s="3" t="s">
        <v>10</v>
      </c>
      <c r="T2978" s="3" t="s">
        <v>40</v>
      </c>
      <c r="U2978" s="3" t="s">
        <v>27</v>
      </c>
      <c r="V2978" s="6">
        <f>Table1[[#This Row],[Profit]]/Table1[[#This Row],[Sales]]</f>
        <v>0.26666666666666666</v>
      </c>
      <c r="W2978" s="3">
        <f>[1]!Table1[[#This Row],[Sales]]-[1]!Table1[[#This Row],[Cost]]-[1]!Table1[[#This Row],[Profit]]</f>
        <v>0</v>
      </c>
      <c r="X2978" s="3">
        <f>[1]!Table1[[#This Row],[Quantity]]*[1]!Table1[[#This Row],[Unit_Price]]</f>
        <v>450</v>
      </c>
      <c r="Y2978" s="7">
        <f>[1]!Table1[[#This Row],[Gross_Sales]]*[1]!Table1[[#This Row],[Discount]]</f>
        <v>0</v>
      </c>
      <c r="Z2978" s="8">
        <f>[1]!Table1[[#This Row],[Gross_Sales]]*[1]!Table1[[#This Row],[Discount_amount]]</f>
        <v>0</v>
      </c>
      <c r="AA2978" s="6">
        <f>IFERROR([1]!Table1[[#This Row],[Profit]]/[1]!Table1[[#This Row],[Sales]],0)</f>
        <v>0.26666666666666666</v>
      </c>
      <c r="AB2978" s="3">
        <f>YEAR([1]!Table1[[#This Row],[Order_Date]])</f>
        <v>2024</v>
      </c>
      <c r="AC2978" s="3">
        <f>MONTH([1]!Table1[[#This Row],[Order_Date]])</f>
        <v>12</v>
      </c>
      <c r="AD2978" s="3" t="str">
        <f t="shared" si="138"/>
        <v>Dec</v>
      </c>
      <c r="AE2978" s="3" t="str">
        <f t="shared" si="139"/>
        <v>Q4</v>
      </c>
      <c r="AF2978" s="3" t="str">
        <f t="shared" si="140"/>
        <v>2024-Dec</v>
      </c>
      <c r="AG2978" s="3">
        <f>COUNTIF(C:C,Table1[[#This Row],[Customer_ID]])</f>
        <v>22</v>
      </c>
      <c r="AH2978" s="9" t="e">
        <f>IF([1]!Table1[[#This Row],[Customer_order_count]] &gt;= 10,"FREQUENT",IF([1]!Table1[[#This Row],[Customer_order_count]] &lt;= 10,"REGULAR","OCASSIONAL"))</f>
        <v>#REF!</v>
      </c>
    </row>
    <row r="2979" spans="1:34" x14ac:dyDescent="0.25">
      <c r="A2979" s="10" t="s">
        <v>3831</v>
      </c>
      <c r="B2979" s="11">
        <v>45728</v>
      </c>
      <c r="C2979" s="12" t="s">
        <v>737</v>
      </c>
      <c r="D2979" s="13" t="s">
        <v>438</v>
      </c>
      <c r="E2979" s="13" t="s">
        <v>3</v>
      </c>
      <c r="F2979" s="14">
        <v>23</v>
      </c>
      <c r="G2979" s="12" t="s">
        <v>263</v>
      </c>
      <c r="H2979" s="12" t="s">
        <v>5</v>
      </c>
      <c r="I2979" s="12" t="s">
        <v>51</v>
      </c>
      <c r="J2979" s="12" t="s">
        <v>52</v>
      </c>
      <c r="K2979" s="12" t="s">
        <v>8</v>
      </c>
      <c r="L2979" s="14">
        <v>1</v>
      </c>
      <c r="M2979" s="14">
        <v>4500</v>
      </c>
      <c r="N2979" s="15">
        <v>0.05</v>
      </c>
      <c r="O2979" s="14">
        <v>4275</v>
      </c>
      <c r="P2979" s="14">
        <v>3200</v>
      </c>
      <c r="Q2979" s="5">
        <f>Table1[[#This Row],[Sales]]-Table1[[#This Row],[Cost]]</f>
        <v>1075</v>
      </c>
      <c r="R2979" s="12" t="s">
        <v>26</v>
      </c>
      <c r="S2979" s="12" t="s">
        <v>10</v>
      </c>
      <c r="T2979" s="12" t="s">
        <v>18</v>
      </c>
      <c r="U2979" s="12" t="s">
        <v>27</v>
      </c>
      <c r="V2979" s="6">
        <f>Table1[[#This Row],[Profit]]/Table1[[#This Row],[Sales]]</f>
        <v>0.25146198830409355</v>
      </c>
      <c r="W2979" s="12">
        <f>[1]!Table1[[#This Row],[Sales]]-[1]!Table1[[#This Row],[Cost]]-[1]!Table1[[#This Row],[Profit]]</f>
        <v>0</v>
      </c>
      <c r="X2979" s="12">
        <f>[1]!Table1[[#This Row],[Quantity]]*[1]!Table1[[#This Row],[Unit_Price]]</f>
        <v>4500</v>
      </c>
      <c r="Y2979" s="16">
        <f>[1]!Table1[[#This Row],[Gross_Sales]]*[1]!Table1[[#This Row],[Discount]]</f>
        <v>225</v>
      </c>
      <c r="Z2979" s="17">
        <f>[1]!Table1[[#This Row],[Gross_Sales]]*[1]!Table1[[#This Row],[Discount_amount]]</f>
        <v>1012500</v>
      </c>
      <c r="AA2979" s="15">
        <f>IFERROR([1]!Table1[[#This Row],[Profit]]/[1]!Table1[[#This Row],[Sales]],0)</f>
        <v>0.25146198830409355</v>
      </c>
      <c r="AB2979" s="12">
        <f>YEAR([1]!Table1[[#This Row],[Order_Date]])</f>
        <v>2025</v>
      </c>
      <c r="AC2979" s="12">
        <f>MONTH([1]!Table1[[#This Row],[Order_Date]])</f>
        <v>3</v>
      </c>
      <c r="AD2979" s="12" t="str">
        <f t="shared" si="138"/>
        <v>Mar</v>
      </c>
      <c r="AE2979" s="12" t="str">
        <f t="shared" si="139"/>
        <v>Q1</v>
      </c>
      <c r="AF2979" s="12" t="str">
        <f t="shared" si="140"/>
        <v>2025-Mar</v>
      </c>
      <c r="AG2979" s="12">
        <f>COUNTIF(C:C,Table1[[#This Row],[Customer_ID]])</f>
        <v>12</v>
      </c>
      <c r="AH2979" s="18" t="e">
        <f>IF([1]!Table1[[#This Row],[Customer_order_count]] &gt;= 10,"FREQUENT",IF([1]!Table1[[#This Row],[Customer_order_count]] &lt;= 10,"REGULAR","OCASSIONAL"))</f>
        <v>#REF!</v>
      </c>
    </row>
    <row r="2980" spans="1:34" x14ac:dyDescent="0.25">
      <c r="A2980" s="1" t="s">
        <v>3832</v>
      </c>
      <c r="B2980" s="2">
        <v>45388</v>
      </c>
      <c r="C2980" s="3" t="s">
        <v>273</v>
      </c>
      <c r="D2980" s="4" t="s">
        <v>274</v>
      </c>
      <c r="E2980" s="4" t="s">
        <v>3</v>
      </c>
      <c r="F2980" s="5">
        <v>43</v>
      </c>
      <c r="G2980" s="3" t="s">
        <v>275</v>
      </c>
      <c r="H2980" s="3" t="s">
        <v>276</v>
      </c>
      <c r="I2980" s="3" t="s">
        <v>89</v>
      </c>
      <c r="J2980" s="3" t="s">
        <v>90</v>
      </c>
      <c r="K2980" s="3" t="s">
        <v>91</v>
      </c>
      <c r="L2980" s="5">
        <v>1</v>
      </c>
      <c r="M2980" s="5">
        <v>35000</v>
      </c>
      <c r="N2980" s="6">
        <v>0.2</v>
      </c>
      <c r="O2980" s="5">
        <v>28000</v>
      </c>
      <c r="P2980" s="5">
        <v>27000</v>
      </c>
      <c r="Q2980" s="5">
        <f>Table1[[#This Row],[Sales]]-Table1[[#This Row],[Cost]]</f>
        <v>1000</v>
      </c>
      <c r="R2980" s="3" t="s">
        <v>98</v>
      </c>
      <c r="S2980" s="3" t="s">
        <v>10</v>
      </c>
      <c r="T2980" s="3" t="s">
        <v>11</v>
      </c>
      <c r="U2980" s="3" t="s">
        <v>27</v>
      </c>
      <c r="V2980" s="6">
        <f>Table1[[#This Row],[Profit]]/Table1[[#This Row],[Sales]]</f>
        <v>3.5714285714285712E-2</v>
      </c>
      <c r="W2980" s="3">
        <f>[1]!Table1[[#This Row],[Sales]]-[1]!Table1[[#This Row],[Cost]]-[1]!Table1[[#This Row],[Profit]]</f>
        <v>0</v>
      </c>
      <c r="X2980" s="3">
        <f>[1]!Table1[[#This Row],[Quantity]]*[1]!Table1[[#This Row],[Unit_Price]]</f>
        <v>35000</v>
      </c>
      <c r="Y2980" s="7">
        <f>[1]!Table1[[#This Row],[Gross_Sales]]*[1]!Table1[[#This Row],[Discount]]</f>
        <v>7000</v>
      </c>
      <c r="Z2980" s="8">
        <f>[1]!Table1[[#This Row],[Gross_Sales]]*[1]!Table1[[#This Row],[Discount_amount]]</f>
        <v>245000000</v>
      </c>
      <c r="AA2980" s="6">
        <f>IFERROR([1]!Table1[[#This Row],[Profit]]/[1]!Table1[[#This Row],[Sales]],0)</f>
        <v>3.5714285714285712E-2</v>
      </c>
      <c r="AB2980" s="3">
        <f>YEAR([1]!Table1[[#This Row],[Order_Date]])</f>
        <v>2024</v>
      </c>
      <c r="AC2980" s="3">
        <f>MONTH([1]!Table1[[#This Row],[Order_Date]])</f>
        <v>4</v>
      </c>
      <c r="AD2980" s="3" t="str">
        <f t="shared" si="138"/>
        <v>Apr</v>
      </c>
      <c r="AE2980" s="3" t="str">
        <f t="shared" si="139"/>
        <v>Q2</v>
      </c>
      <c r="AF2980" s="3" t="str">
        <f t="shared" si="140"/>
        <v>2024-Apr</v>
      </c>
      <c r="AG2980" s="3">
        <f>COUNTIF(C:C,Table1[[#This Row],[Customer_ID]])</f>
        <v>13</v>
      </c>
      <c r="AH2980" s="9" t="e">
        <f>IF([1]!Table1[[#This Row],[Customer_order_count]] &gt;= 10,"FREQUENT",IF([1]!Table1[[#This Row],[Customer_order_count]] &lt;= 10,"REGULAR","OCASSIONAL"))</f>
        <v>#REF!</v>
      </c>
    </row>
    <row r="2981" spans="1:34" x14ac:dyDescent="0.25">
      <c r="A2981" s="10" t="s">
        <v>3833</v>
      </c>
      <c r="B2981" s="11">
        <v>45415</v>
      </c>
      <c r="C2981" s="12" t="s">
        <v>621</v>
      </c>
      <c r="D2981" s="13" t="s">
        <v>64</v>
      </c>
      <c r="E2981" s="13" t="s">
        <v>3</v>
      </c>
      <c r="F2981" s="14">
        <v>27</v>
      </c>
      <c r="G2981" s="12" t="s">
        <v>269</v>
      </c>
      <c r="H2981" s="12" t="s">
        <v>270</v>
      </c>
      <c r="I2981" s="12" t="s">
        <v>127</v>
      </c>
      <c r="J2981" s="12" t="s">
        <v>128</v>
      </c>
      <c r="K2981" s="12" t="s">
        <v>58</v>
      </c>
      <c r="L2981" s="14">
        <v>2</v>
      </c>
      <c r="M2981" s="14">
        <v>3000</v>
      </c>
      <c r="N2981" s="15">
        <v>0.05</v>
      </c>
      <c r="O2981" s="14">
        <v>5700</v>
      </c>
      <c r="P2981" s="14">
        <v>4200</v>
      </c>
      <c r="Q2981" s="5">
        <f>Table1[[#This Row],[Sales]]-Table1[[#This Row],[Cost]]</f>
        <v>1500</v>
      </c>
      <c r="R2981" s="12" t="s">
        <v>9</v>
      </c>
      <c r="S2981" s="12" t="s">
        <v>10</v>
      </c>
      <c r="T2981" s="12" t="s">
        <v>11</v>
      </c>
      <c r="U2981" s="12" t="s">
        <v>12</v>
      </c>
      <c r="V2981" s="6">
        <f>Table1[[#This Row],[Profit]]/Table1[[#This Row],[Sales]]</f>
        <v>0.26315789473684209</v>
      </c>
      <c r="W2981" s="12">
        <f>[1]!Table1[[#This Row],[Sales]]-[1]!Table1[[#This Row],[Cost]]-[1]!Table1[[#This Row],[Profit]]</f>
        <v>0</v>
      </c>
      <c r="X2981" s="12">
        <f>[1]!Table1[[#This Row],[Quantity]]*[1]!Table1[[#This Row],[Unit_Price]]</f>
        <v>6000</v>
      </c>
      <c r="Y2981" s="16">
        <f>[1]!Table1[[#This Row],[Gross_Sales]]*[1]!Table1[[#This Row],[Discount]]</f>
        <v>300</v>
      </c>
      <c r="Z2981" s="17">
        <f>[1]!Table1[[#This Row],[Gross_Sales]]*[1]!Table1[[#This Row],[Discount_amount]]</f>
        <v>1800000</v>
      </c>
      <c r="AA2981" s="15">
        <f>IFERROR([1]!Table1[[#This Row],[Profit]]/[1]!Table1[[#This Row],[Sales]],0)</f>
        <v>0.26315789473684209</v>
      </c>
      <c r="AB2981" s="12">
        <f>YEAR([1]!Table1[[#This Row],[Order_Date]])</f>
        <v>2024</v>
      </c>
      <c r="AC2981" s="12">
        <f>MONTH([1]!Table1[[#This Row],[Order_Date]])</f>
        <v>5</v>
      </c>
      <c r="AD2981" s="12" t="str">
        <f t="shared" si="138"/>
        <v>May</v>
      </c>
      <c r="AE2981" s="12" t="str">
        <f t="shared" si="139"/>
        <v>Q2</v>
      </c>
      <c r="AF2981" s="12" t="str">
        <f t="shared" si="140"/>
        <v>2024-May</v>
      </c>
      <c r="AG2981" s="12">
        <f>COUNTIF(C:C,Table1[[#This Row],[Customer_ID]])</f>
        <v>12</v>
      </c>
      <c r="AH2981" s="18" t="e">
        <f>IF([1]!Table1[[#This Row],[Customer_order_count]] &gt;= 10,"FREQUENT",IF([1]!Table1[[#This Row],[Customer_order_count]] &lt;= 10,"REGULAR","OCASSIONAL"))</f>
        <v>#REF!</v>
      </c>
    </row>
    <row r="2982" spans="1:34" x14ac:dyDescent="0.25">
      <c r="A2982" s="1" t="s">
        <v>3834</v>
      </c>
      <c r="B2982" s="2">
        <v>45647</v>
      </c>
      <c r="C2982" s="3" t="s">
        <v>1394</v>
      </c>
      <c r="D2982" s="4" t="s">
        <v>64</v>
      </c>
      <c r="E2982" s="4" t="s">
        <v>3</v>
      </c>
      <c r="F2982" s="5">
        <v>38</v>
      </c>
      <c r="G2982" s="3" t="s">
        <v>317</v>
      </c>
      <c r="H2982" s="3" t="s">
        <v>5</v>
      </c>
      <c r="I2982" s="3" t="s">
        <v>344</v>
      </c>
      <c r="J2982" s="3" t="s">
        <v>345</v>
      </c>
      <c r="K2982" s="3" t="s">
        <v>39</v>
      </c>
      <c r="L2982" s="5">
        <v>3</v>
      </c>
      <c r="M2982" s="5">
        <v>2200</v>
      </c>
      <c r="N2982" s="6">
        <v>0.1</v>
      </c>
      <c r="O2982" s="5">
        <v>5940</v>
      </c>
      <c r="P2982" s="5">
        <v>4200</v>
      </c>
      <c r="Q2982" s="5">
        <f>Table1[[#This Row],[Sales]]-Table1[[#This Row],[Cost]]</f>
        <v>1740</v>
      </c>
      <c r="R2982" s="3" t="s">
        <v>17</v>
      </c>
      <c r="S2982" s="3" t="s">
        <v>10</v>
      </c>
      <c r="T2982" s="3" t="s">
        <v>40</v>
      </c>
      <c r="U2982" s="3" t="s">
        <v>27</v>
      </c>
      <c r="V2982" s="6">
        <f>Table1[[#This Row],[Profit]]/Table1[[#This Row],[Sales]]</f>
        <v>0.29292929292929293</v>
      </c>
      <c r="W2982" s="3">
        <f>[1]!Table1[[#This Row],[Sales]]-[1]!Table1[[#This Row],[Cost]]-[1]!Table1[[#This Row],[Profit]]</f>
        <v>0</v>
      </c>
      <c r="X2982" s="3">
        <f>[1]!Table1[[#This Row],[Quantity]]*[1]!Table1[[#This Row],[Unit_Price]]</f>
        <v>6600</v>
      </c>
      <c r="Y2982" s="7">
        <f>[1]!Table1[[#This Row],[Gross_Sales]]*[1]!Table1[[#This Row],[Discount]]</f>
        <v>660</v>
      </c>
      <c r="Z2982" s="8">
        <f>[1]!Table1[[#This Row],[Gross_Sales]]*[1]!Table1[[#This Row],[Discount_amount]]</f>
        <v>4356000</v>
      </c>
      <c r="AA2982" s="6">
        <f>IFERROR([1]!Table1[[#This Row],[Profit]]/[1]!Table1[[#This Row],[Sales]],0)</f>
        <v>0.29292929292929293</v>
      </c>
      <c r="AB2982" s="3">
        <f>YEAR([1]!Table1[[#This Row],[Order_Date]])</f>
        <v>2024</v>
      </c>
      <c r="AC2982" s="3">
        <f>MONTH([1]!Table1[[#This Row],[Order_Date]])</f>
        <v>12</v>
      </c>
      <c r="AD2982" s="3" t="str">
        <f t="shared" si="138"/>
        <v>Dec</v>
      </c>
      <c r="AE2982" s="3" t="str">
        <f t="shared" si="139"/>
        <v>Q4</v>
      </c>
      <c r="AF2982" s="3" t="str">
        <f t="shared" si="140"/>
        <v>2024-Dec</v>
      </c>
      <c r="AG2982" s="3">
        <f>COUNTIF(C:C,Table1[[#This Row],[Customer_ID]])</f>
        <v>14</v>
      </c>
      <c r="AH2982" s="9" t="e">
        <f>IF([1]!Table1[[#This Row],[Customer_order_count]] &gt;= 10,"FREQUENT",IF([1]!Table1[[#This Row],[Customer_order_count]] &lt;= 10,"REGULAR","OCASSIONAL"))</f>
        <v>#REF!</v>
      </c>
    </row>
    <row r="2983" spans="1:34" x14ac:dyDescent="0.25">
      <c r="A2983" s="10" t="s">
        <v>3835</v>
      </c>
      <c r="B2983" s="11">
        <v>45376</v>
      </c>
      <c r="C2983" s="12" t="s">
        <v>1362</v>
      </c>
      <c r="D2983" s="13" t="s">
        <v>184</v>
      </c>
      <c r="E2983" s="13" t="s">
        <v>3</v>
      </c>
      <c r="F2983" s="14">
        <v>24</v>
      </c>
      <c r="G2983" s="12" t="s">
        <v>275</v>
      </c>
      <c r="H2983" s="12" t="s">
        <v>276</v>
      </c>
      <c r="I2983" s="12" t="s">
        <v>105</v>
      </c>
      <c r="J2983" s="12" t="s">
        <v>106</v>
      </c>
      <c r="K2983" s="12" t="s">
        <v>76</v>
      </c>
      <c r="L2983" s="14">
        <v>1</v>
      </c>
      <c r="M2983" s="14">
        <v>450</v>
      </c>
      <c r="N2983" s="15">
        <v>0.2</v>
      </c>
      <c r="O2983" s="14">
        <v>360</v>
      </c>
      <c r="P2983" s="14">
        <v>330</v>
      </c>
      <c r="Q2983" s="5">
        <f>Table1[[#This Row],[Sales]]-Table1[[#This Row],[Cost]]</f>
        <v>30</v>
      </c>
      <c r="R2983" s="12" t="s">
        <v>26</v>
      </c>
      <c r="S2983" s="12" t="s">
        <v>10</v>
      </c>
      <c r="T2983" s="12" t="s">
        <v>18</v>
      </c>
      <c r="U2983" s="12" t="s">
        <v>12</v>
      </c>
      <c r="V2983" s="6">
        <f>Table1[[#This Row],[Profit]]/Table1[[#This Row],[Sales]]</f>
        <v>8.3333333333333329E-2</v>
      </c>
      <c r="W2983" s="12">
        <f>[1]!Table1[[#This Row],[Sales]]-[1]!Table1[[#This Row],[Cost]]-[1]!Table1[[#This Row],[Profit]]</f>
        <v>0</v>
      </c>
      <c r="X2983" s="12">
        <f>[1]!Table1[[#This Row],[Quantity]]*[1]!Table1[[#This Row],[Unit_Price]]</f>
        <v>450</v>
      </c>
      <c r="Y2983" s="16">
        <f>[1]!Table1[[#This Row],[Gross_Sales]]*[1]!Table1[[#This Row],[Discount]]</f>
        <v>90</v>
      </c>
      <c r="Z2983" s="17">
        <f>[1]!Table1[[#This Row],[Gross_Sales]]*[1]!Table1[[#This Row],[Discount_amount]]</f>
        <v>40500</v>
      </c>
      <c r="AA2983" s="15">
        <f>IFERROR([1]!Table1[[#This Row],[Profit]]/[1]!Table1[[#This Row],[Sales]],0)</f>
        <v>8.3333333333333329E-2</v>
      </c>
      <c r="AB2983" s="12">
        <f>YEAR([1]!Table1[[#This Row],[Order_Date]])</f>
        <v>2024</v>
      </c>
      <c r="AC2983" s="12">
        <f>MONTH([1]!Table1[[#This Row],[Order_Date]])</f>
        <v>3</v>
      </c>
      <c r="AD2983" s="12" t="str">
        <f t="shared" si="138"/>
        <v>Mar</v>
      </c>
      <c r="AE2983" s="12" t="str">
        <f t="shared" si="139"/>
        <v>Q1</v>
      </c>
      <c r="AF2983" s="12" t="str">
        <f t="shared" si="140"/>
        <v>2024-Mar</v>
      </c>
      <c r="AG2983" s="12">
        <f>COUNTIF(C:C,Table1[[#This Row],[Customer_ID]])</f>
        <v>5</v>
      </c>
      <c r="AH2983" s="18" t="e">
        <f>IF([1]!Table1[[#This Row],[Customer_order_count]] &gt;= 10,"FREQUENT",IF([1]!Table1[[#This Row],[Customer_order_count]] &lt;= 10,"REGULAR","OCASSIONAL"))</f>
        <v>#REF!</v>
      </c>
    </row>
    <row r="2984" spans="1:34" x14ac:dyDescent="0.25">
      <c r="A2984" s="1" t="s">
        <v>3836</v>
      </c>
      <c r="B2984" s="2">
        <v>45815</v>
      </c>
      <c r="C2984" s="3" t="s">
        <v>707</v>
      </c>
      <c r="D2984" s="4" t="s">
        <v>708</v>
      </c>
      <c r="E2984" s="4" t="s">
        <v>3</v>
      </c>
      <c r="F2984" s="5">
        <v>26</v>
      </c>
      <c r="G2984" s="3" t="s">
        <v>295</v>
      </c>
      <c r="H2984" s="3" t="s">
        <v>270</v>
      </c>
      <c r="I2984" s="3" t="s">
        <v>186</v>
      </c>
      <c r="J2984" s="3" t="s">
        <v>187</v>
      </c>
      <c r="K2984" s="3" t="s">
        <v>91</v>
      </c>
      <c r="L2984" s="5">
        <v>3</v>
      </c>
      <c r="M2984" s="5">
        <v>12000</v>
      </c>
      <c r="N2984" s="6">
        <v>0.15</v>
      </c>
      <c r="O2984" s="5">
        <v>30600</v>
      </c>
      <c r="P2984" s="5">
        <v>27000</v>
      </c>
      <c r="Q2984" s="5">
        <f>Table1[[#This Row],[Sales]]-Table1[[#This Row],[Cost]]</f>
        <v>3600</v>
      </c>
      <c r="R2984" s="3" t="s">
        <v>26</v>
      </c>
      <c r="S2984" s="3" t="s">
        <v>10</v>
      </c>
      <c r="T2984" s="3" t="s">
        <v>11</v>
      </c>
      <c r="U2984" s="3" t="s">
        <v>27</v>
      </c>
      <c r="V2984" s="6">
        <f>Table1[[#This Row],[Profit]]/Table1[[#This Row],[Sales]]</f>
        <v>0.11764705882352941</v>
      </c>
      <c r="W2984" s="3">
        <f>[1]!Table1[[#This Row],[Sales]]-[1]!Table1[[#This Row],[Cost]]-[1]!Table1[[#This Row],[Profit]]</f>
        <v>0</v>
      </c>
      <c r="X2984" s="3">
        <f>[1]!Table1[[#This Row],[Quantity]]*[1]!Table1[[#This Row],[Unit_Price]]</f>
        <v>36000</v>
      </c>
      <c r="Y2984" s="7">
        <f>[1]!Table1[[#This Row],[Gross_Sales]]*[1]!Table1[[#This Row],[Discount]]</f>
        <v>5400</v>
      </c>
      <c r="Z2984" s="8">
        <f>[1]!Table1[[#This Row],[Gross_Sales]]*[1]!Table1[[#This Row],[Discount_amount]]</f>
        <v>194400000</v>
      </c>
      <c r="AA2984" s="6">
        <f>IFERROR([1]!Table1[[#This Row],[Profit]]/[1]!Table1[[#This Row],[Sales]],0)</f>
        <v>0.11764705882352941</v>
      </c>
      <c r="AB2984" s="3">
        <f>YEAR([1]!Table1[[#This Row],[Order_Date]])</f>
        <v>2025</v>
      </c>
      <c r="AC2984" s="3">
        <f>MONTH([1]!Table1[[#This Row],[Order_Date]])</f>
        <v>6</v>
      </c>
      <c r="AD2984" s="3" t="str">
        <f t="shared" si="138"/>
        <v>Jun</v>
      </c>
      <c r="AE2984" s="3" t="str">
        <f t="shared" si="139"/>
        <v>Q2</v>
      </c>
      <c r="AF2984" s="3" t="str">
        <f t="shared" si="140"/>
        <v>2025-Jun</v>
      </c>
      <c r="AG2984" s="3">
        <f>COUNTIF(C:C,Table1[[#This Row],[Customer_ID]])</f>
        <v>23</v>
      </c>
      <c r="AH2984" s="9" t="e">
        <f>IF([1]!Table1[[#This Row],[Customer_order_count]] &gt;= 10,"FREQUENT",IF([1]!Table1[[#This Row],[Customer_order_count]] &lt;= 10,"REGULAR","OCASSIONAL"))</f>
        <v>#REF!</v>
      </c>
    </row>
    <row r="2985" spans="1:34" x14ac:dyDescent="0.25">
      <c r="A2985" s="10" t="s">
        <v>3837</v>
      </c>
      <c r="B2985" s="11">
        <v>45309</v>
      </c>
      <c r="C2985" s="12" t="s">
        <v>713</v>
      </c>
      <c r="D2985" s="13" t="s">
        <v>474</v>
      </c>
      <c r="E2985" s="13" t="s">
        <v>16</v>
      </c>
      <c r="F2985" s="14">
        <v>52</v>
      </c>
      <c r="G2985" s="12" t="s">
        <v>339</v>
      </c>
      <c r="H2985" s="12" t="s">
        <v>285</v>
      </c>
      <c r="I2985" s="12" t="s">
        <v>186</v>
      </c>
      <c r="J2985" s="12" t="s">
        <v>187</v>
      </c>
      <c r="K2985" s="12" t="s">
        <v>91</v>
      </c>
      <c r="L2985" s="14">
        <v>3</v>
      </c>
      <c r="M2985" s="14">
        <v>12000</v>
      </c>
      <c r="N2985" s="15">
        <v>0.1</v>
      </c>
      <c r="O2985" s="14">
        <v>32400</v>
      </c>
      <c r="P2985" s="14">
        <v>27000</v>
      </c>
      <c r="Q2985" s="5">
        <f>Table1[[#This Row],[Sales]]-Table1[[#This Row],[Cost]]</f>
        <v>5400</v>
      </c>
      <c r="R2985" s="12" t="s">
        <v>9</v>
      </c>
      <c r="S2985" s="12" t="s">
        <v>10</v>
      </c>
      <c r="T2985" s="12" t="s">
        <v>18</v>
      </c>
      <c r="U2985" s="12" t="s">
        <v>12</v>
      </c>
      <c r="V2985" s="6">
        <f>Table1[[#This Row],[Profit]]/Table1[[#This Row],[Sales]]</f>
        <v>0.16666666666666666</v>
      </c>
      <c r="W2985" s="12">
        <f>[1]!Table1[[#This Row],[Sales]]-[1]!Table1[[#This Row],[Cost]]-[1]!Table1[[#This Row],[Profit]]</f>
        <v>0</v>
      </c>
      <c r="X2985" s="12">
        <f>[1]!Table1[[#This Row],[Quantity]]*[1]!Table1[[#This Row],[Unit_Price]]</f>
        <v>36000</v>
      </c>
      <c r="Y2985" s="16">
        <f>[1]!Table1[[#This Row],[Gross_Sales]]*[1]!Table1[[#This Row],[Discount]]</f>
        <v>3600</v>
      </c>
      <c r="Z2985" s="17">
        <f>[1]!Table1[[#This Row],[Gross_Sales]]*[1]!Table1[[#This Row],[Discount_amount]]</f>
        <v>129600000</v>
      </c>
      <c r="AA2985" s="15">
        <f>IFERROR([1]!Table1[[#This Row],[Profit]]/[1]!Table1[[#This Row],[Sales]],0)</f>
        <v>0.16666666666666666</v>
      </c>
      <c r="AB2985" s="12">
        <f>YEAR([1]!Table1[[#This Row],[Order_Date]])</f>
        <v>2024</v>
      </c>
      <c r="AC2985" s="12">
        <f>MONTH([1]!Table1[[#This Row],[Order_Date]])</f>
        <v>1</v>
      </c>
      <c r="AD2985" s="12" t="str">
        <f t="shared" si="138"/>
        <v>Jan</v>
      </c>
      <c r="AE2985" s="12" t="str">
        <f t="shared" si="139"/>
        <v>Q1</v>
      </c>
      <c r="AF2985" s="12" t="str">
        <f t="shared" si="140"/>
        <v>2024-Jan</v>
      </c>
      <c r="AG2985" s="12">
        <f>COUNTIF(C:C,Table1[[#This Row],[Customer_ID]])</f>
        <v>6</v>
      </c>
      <c r="AH2985" s="18" t="e">
        <f>IF([1]!Table1[[#This Row],[Customer_order_count]] &gt;= 10,"FREQUENT",IF([1]!Table1[[#This Row],[Customer_order_count]] &lt;= 10,"REGULAR","OCASSIONAL"))</f>
        <v>#REF!</v>
      </c>
    </row>
    <row r="2986" spans="1:34" x14ac:dyDescent="0.25">
      <c r="A2986" s="1" t="s">
        <v>226</v>
      </c>
      <c r="B2986" s="2">
        <v>45907</v>
      </c>
      <c r="C2986" s="3" t="s">
        <v>72</v>
      </c>
      <c r="D2986" s="4" t="s">
        <v>73</v>
      </c>
      <c r="E2986" s="4" t="s">
        <v>16</v>
      </c>
      <c r="F2986" s="5">
        <v>45</v>
      </c>
      <c r="G2986" s="3" t="s">
        <v>4</v>
      </c>
      <c r="H2986" s="3" t="s">
        <v>5</v>
      </c>
      <c r="I2986" s="3" t="s">
        <v>176</v>
      </c>
      <c r="J2986" s="3" t="s">
        <v>177</v>
      </c>
      <c r="K2986" s="3" t="s">
        <v>25</v>
      </c>
      <c r="L2986" s="5">
        <v>1</v>
      </c>
      <c r="M2986" s="5">
        <v>22000</v>
      </c>
      <c r="N2986" s="6">
        <v>0.2</v>
      </c>
      <c r="O2986" s="5">
        <v>17600</v>
      </c>
      <c r="P2986" s="5">
        <v>16500</v>
      </c>
      <c r="Q2986" s="5">
        <f>Table1[[#This Row],[Sales]]-Table1[[#This Row],[Cost]]</f>
        <v>1100</v>
      </c>
      <c r="R2986" s="3" t="s">
        <v>17</v>
      </c>
      <c r="S2986" s="3" t="s">
        <v>10</v>
      </c>
      <c r="T2986" s="3" t="s">
        <v>33</v>
      </c>
      <c r="U2986" s="3" t="s">
        <v>27</v>
      </c>
      <c r="V2986" s="6">
        <f>Table1[[#This Row],[Profit]]/Table1[[#This Row],[Sales]]</f>
        <v>6.25E-2</v>
      </c>
      <c r="W2986" s="3">
        <f>[1]!Table1[[#This Row],[Sales]]-[1]!Table1[[#This Row],[Cost]]-[1]!Table1[[#This Row],[Profit]]</f>
        <v>0</v>
      </c>
      <c r="X2986" s="3">
        <f>[1]!Table1[[#This Row],[Quantity]]*[1]!Table1[[#This Row],[Unit_Price]]</f>
        <v>22000</v>
      </c>
      <c r="Y2986" s="7">
        <f>[1]!Table1[[#This Row],[Gross_Sales]]*[1]!Table1[[#This Row],[Discount]]</f>
        <v>4400</v>
      </c>
      <c r="Z2986" s="8">
        <f>[1]!Table1[[#This Row],[Gross_Sales]]*[1]!Table1[[#This Row],[Discount_amount]]</f>
        <v>96800000</v>
      </c>
      <c r="AA2986" s="6">
        <f>IFERROR([1]!Table1[[#This Row],[Profit]]/[1]!Table1[[#This Row],[Sales]],0)</f>
        <v>6.25E-2</v>
      </c>
      <c r="AB2986" s="3">
        <f>YEAR([1]!Table1[[#This Row],[Order_Date]])</f>
        <v>2025</v>
      </c>
      <c r="AC2986" s="3">
        <f>MONTH([1]!Table1[[#This Row],[Order_Date]])</f>
        <v>9</v>
      </c>
      <c r="AD2986" s="3" t="str">
        <f t="shared" si="138"/>
        <v>Sep</v>
      </c>
      <c r="AE2986" s="3" t="str">
        <f t="shared" si="139"/>
        <v>Q3</v>
      </c>
      <c r="AF2986" s="3" t="str">
        <f t="shared" si="140"/>
        <v>2025-Sep</v>
      </c>
      <c r="AG2986" s="3">
        <f>COUNTIF(C:C,Table1[[#This Row],[Customer_ID]])</f>
        <v>10</v>
      </c>
      <c r="AH2986" s="9" t="e">
        <f>IF([1]!Table1[[#This Row],[Customer_order_count]] &gt;= 10,"FREQUENT",IF([1]!Table1[[#This Row],[Customer_order_count]] &lt;= 10,"REGULAR","OCASSIONAL"))</f>
        <v>#REF!</v>
      </c>
    </row>
    <row r="2987" spans="1:34" x14ac:dyDescent="0.25">
      <c r="A2987" s="10" t="s">
        <v>3838</v>
      </c>
      <c r="B2987" s="11">
        <v>45340</v>
      </c>
      <c r="C2987" s="12" t="s">
        <v>1585</v>
      </c>
      <c r="D2987" s="13" t="s">
        <v>1225</v>
      </c>
      <c r="E2987" s="13" t="s">
        <v>16</v>
      </c>
      <c r="F2987" s="14">
        <v>23</v>
      </c>
      <c r="G2987" s="12" t="s">
        <v>407</v>
      </c>
      <c r="H2987" s="12" t="s">
        <v>285</v>
      </c>
      <c r="I2987" s="12" t="s">
        <v>127</v>
      </c>
      <c r="J2987" s="12" t="s">
        <v>128</v>
      </c>
      <c r="K2987" s="12" t="s">
        <v>58</v>
      </c>
      <c r="L2987" s="14">
        <v>1</v>
      </c>
      <c r="M2987" s="14">
        <v>3000</v>
      </c>
      <c r="N2987" s="15">
        <v>0.1</v>
      </c>
      <c r="O2987" s="14">
        <v>2700</v>
      </c>
      <c r="P2987" s="14">
        <v>2100</v>
      </c>
      <c r="Q2987" s="5">
        <f>Table1[[#This Row],[Sales]]-Table1[[#This Row],[Cost]]</f>
        <v>600</v>
      </c>
      <c r="R2987" s="12" t="s">
        <v>26</v>
      </c>
      <c r="S2987" s="12" t="s">
        <v>10</v>
      </c>
      <c r="T2987" s="12" t="s">
        <v>18</v>
      </c>
      <c r="U2987" s="12" t="s">
        <v>19</v>
      </c>
      <c r="V2987" s="6">
        <f>Table1[[#This Row],[Profit]]/Table1[[#This Row],[Sales]]</f>
        <v>0.22222222222222221</v>
      </c>
      <c r="W2987" s="12">
        <f>[1]!Table1[[#This Row],[Sales]]-[1]!Table1[[#This Row],[Cost]]-[1]!Table1[[#This Row],[Profit]]</f>
        <v>0</v>
      </c>
      <c r="X2987" s="12">
        <f>[1]!Table1[[#This Row],[Quantity]]*[1]!Table1[[#This Row],[Unit_Price]]</f>
        <v>3000</v>
      </c>
      <c r="Y2987" s="16">
        <f>[1]!Table1[[#This Row],[Gross_Sales]]*[1]!Table1[[#This Row],[Discount]]</f>
        <v>300</v>
      </c>
      <c r="Z2987" s="17">
        <f>[1]!Table1[[#This Row],[Gross_Sales]]*[1]!Table1[[#This Row],[Discount_amount]]</f>
        <v>900000</v>
      </c>
      <c r="AA2987" s="15">
        <f>IFERROR([1]!Table1[[#This Row],[Profit]]/[1]!Table1[[#This Row],[Sales]],0)</f>
        <v>0.22222222222222221</v>
      </c>
      <c r="AB2987" s="12">
        <f>YEAR([1]!Table1[[#This Row],[Order_Date]])</f>
        <v>2024</v>
      </c>
      <c r="AC2987" s="12">
        <f>MONTH([1]!Table1[[#This Row],[Order_Date]])</f>
        <v>2</v>
      </c>
      <c r="AD2987" s="12" t="str">
        <f t="shared" si="138"/>
        <v>Feb</v>
      </c>
      <c r="AE2987" s="12" t="str">
        <f t="shared" si="139"/>
        <v>Q1</v>
      </c>
      <c r="AF2987" s="12" t="str">
        <f t="shared" si="140"/>
        <v>2024-Feb</v>
      </c>
      <c r="AG2987" s="12">
        <f>COUNTIF(C:C,Table1[[#This Row],[Customer_ID]])</f>
        <v>3</v>
      </c>
      <c r="AH2987" s="18" t="e">
        <f>IF([1]!Table1[[#This Row],[Customer_order_count]] &gt;= 10,"FREQUENT",IF([1]!Table1[[#This Row],[Customer_order_count]] &lt;= 10,"REGULAR","OCASSIONAL"))</f>
        <v>#REF!</v>
      </c>
    </row>
    <row r="2988" spans="1:34" x14ac:dyDescent="0.25">
      <c r="A2988" s="1" t="s">
        <v>3839</v>
      </c>
      <c r="B2988" s="2">
        <v>45835</v>
      </c>
      <c r="C2988" s="3" t="s">
        <v>1519</v>
      </c>
      <c r="D2988" s="4" t="s">
        <v>357</v>
      </c>
      <c r="E2988" s="4" t="s">
        <v>3</v>
      </c>
      <c r="F2988" s="5">
        <v>23</v>
      </c>
      <c r="G2988" s="3" t="s">
        <v>317</v>
      </c>
      <c r="H2988" s="3" t="s">
        <v>5</v>
      </c>
      <c r="I2988" s="3" t="s">
        <v>305</v>
      </c>
      <c r="J2988" s="3" t="s">
        <v>306</v>
      </c>
      <c r="K2988" s="3" t="s">
        <v>91</v>
      </c>
      <c r="L2988" s="5">
        <v>2</v>
      </c>
      <c r="M2988" s="5">
        <v>8500</v>
      </c>
      <c r="N2988" s="6">
        <v>0.05</v>
      </c>
      <c r="O2988" s="5">
        <v>16150</v>
      </c>
      <c r="P2988" s="5">
        <v>13000</v>
      </c>
      <c r="Q2988" s="5">
        <f>Table1[[#This Row],[Sales]]-Table1[[#This Row],[Cost]]</f>
        <v>3150</v>
      </c>
      <c r="R2988" s="3" t="s">
        <v>26</v>
      </c>
      <c r="S2988" s="3" t="s">
        <v>10</v>
      </c>
      <c r="T2988" s="3" t="s">
        <v>11</v>
      </c>
      <c r="U2988" s="3" t="s">
        <v>12</v>
      </c>
      <c r="V2988" s="6">
        <f>Table1[[#This Row],[Profit]]/Table1[[#This Row],[Sales]]</f>
        <v>0.19504643962848298</v>
      </c>
      <c r="W2988" s="3">
        <f>[1]!Table1[[#This Row],[Sales]]-[1]!Table1[[#This Row],[Cost]]-[1]!Table1[[#This Row],[Profit]]</f>
        <v>0</v>
      </c>
      <c r="X2988" s="3">
        <f>[1]!Table1[[#This Row],[Quantity]]*[1]!Table1[[#This Row],[Unit_Price]]</f>
        <v>17000</v>
      </c>
      <c r="Y2988" s="7">
        <f>[1]!Table1[[#This Row],[Gross_Sales]]*[1]!Table1[[#This Row],[Discount]]</f>
        <v>850</v>
      </c>
      <c r="Z2988" s="8">
        <f>[1]!Table1[[#This Row],[Gross_Sales]]*[1]!Table1[[#This Row],[Discount_amount]]</f>
        <v>14450000</v>
      </c>
      <c r="AA2988" s="6">
        <f>IFERROR([1]!Table1[[#This Row],[Profit]]/[1]!Table1[[#This Row],[Sales]],0)</f>
        <v>0.19504643962848298</v>
      </c>
      <c r="AB2988" s="3">
        <f>YEAR([1]!Table1[[#This Row],[Order_Date]])</f>
        <v>2025</v>
      </c>
      <c r="AC2988" s="3">
        <f>MONTH([1]!Table1[[#This Row],[Order_Date]])</f>
        <v>6</v>
      </c>
      <c r="AD2988" s="3" t="str">
        <f t="shared" si="138"/>
        <v>Jun</v>
      </c>
      <c r="AE2988" s="3" t="str">
        <f t="shared" si="139"/>
        <v>Q2</v>
      </c>
      <c r="AF2988" s="3" t="str">
        <f t="shared" si="140"/>
        <v>2025-Jun</v>
      </c>
      <c r="AG2988" s="3">
        <f>COUNTIF(C:C,Table1[[#This Row],[Customer_ID]])</f>
        <v>4</v>
      </c>
      <c r="AH2988" s="9" t="e">
        <f>IF([1]!Table1[[#This Row],[Customer_order_count]] &gt;= 10,"FREQUENT",IF([1]!Table1[[#This Row],[Customer_order_count]] &lt;= 10,"REGULAR","OCASSIONAL"))</f>
        <v>#REF!</v>
      </c>
    </row>
    <row r="2989" spans="1:34" x14ac:dyDescent="0.25">
      <c r="A2989" s="10" t="s">
        <v>3840</v>
      </c>
      <c r="B2989" s="11">
        <v>45461</v>
      </c>
      <c r="C2989" s="12" t="s">
        <v>2779</v>
      </c>
      <c r="D2989" s="13" t="s">
        <v>2780</v>
      </c>
      <c r="E2989" s="13" t="s">
        <v>16</v>
      </c>
      <c r="F2989" s="14">
        <v>34</v>
      </c>
      <c r="G2989" s="12" t="s">
        <v>290</v>
      </c>
      <c r="H2989" s="12" t="s">
        <v>276</v>
      </c>
      <c r="I2989" s="12" t="s">
        <v>51</v>
      </c>
      <c r="J2989" s="12" t="s">
        <v>52</v>
      </c>
      <c r="K2989" s="12" t="s">
        <v>8</v>
      </c>
      <c r="L2989" s="14">
        <v>2</v>
      </c>
      <c r="M2989" s="14">
        <v>4500</v>
      </c>
      <c r="N2989" s="15">
        <v>0.2</v>
      </c>
      <c r="O2989" s="14">
        <v>7200</v>
      </c>
      <c r="P2989" s="14">
        <v>6400</v>
      </c>
      <c r="Q2989" s="5">
        <f>Table1[[#This Row],[Sales]]-Table1[[#This Row],[Cost]]</f>
        <v>800</v>
      </c>
      <c r="R2989" s="12" t="s">
        <v>17</v>
      </c>
      <c r="S2989" s="12" t="s">
        <v>10</v>
      </c>
      <c r="T2989" s="12" t="s">
        <v>11</v>
      </c>
      <c r="U2989" s="12" t="s">
        <v>27</v>
      </c>
      <c r="V2989" s="6">
        <f>Table1[[#This Row],[Profit]]/Table1[[#This Row],[Sales]]</f>
        <v>0.1111111111111111</v>
      </c>
      <c r="W2989" s="12">
        <f>[1]!Table1[[#This Row],[Sales]]-[1]!Table1[[#This Row],[Cost]]-[1]!Table1[[#This Row],[Profit]]</f>
        <v>0</v>
      </c>
      <c r="X2989" s="12">
        <f>[1]!Table1[[#This Row],[Quantity]]*[1]!Table1[[#This Row],[Unit_Price]]</f>
        <v>9000</v>
      </c>
      <c r="Y2989" s="16">
        <f>[1]!Table1[[#This Row],[Gross_Sales]]*[1]!Table1[[#This Row],[Discount]]</f>
        <v>1800</v>
      </c>
      <c r="Z2989" s="17">
        <f>[1]!Table1[[#This Row],[Gross_Sales]]*[1]!Table1[[#This Row],[Discount_amount]]</f>
        <v>16200000</v>
      </c>
      <c r="AA2989" s="15">
        <f>IFERROR([1]!Table1[[#This Row],[Profit]]/[1]!Table1[[#This Row],[Sales]],0)</f>
        <v>0.1111111111111111</v>
      </c>
      <c r="AB2989" s="12">
        <f>YEAR([1]!Table1[[#This Row],[Order_Date]])</f>
        <v>2024</v>
      </c>
      <c r="AC2989" s="12">
        <f>MONTH([1]!Table1[[#This Row],[Order_Date]])</f>
        <v>6</v>
      </c>
      <c r="AD2989" s="12" t="str">
        <f t="shared" si="138"/>
        <v>Jun</v>
      </c>
      <c r="AE2989" s="12" t="str">
        <f t="shared" si="139"/>
        <v>Q2</v>
      </c>
      <c r="AF2989" s="12" t="str">
        <f t="shared" si="140"/>
        <v>2024-Jun</v>
      </c>
      <c r="AG2989" s="12">
        <f>COUNTIF(C:C,Table1[[#This Row],[Customer_ID]])</f>
        <v>9</v>
      </c>
      <c r="AH2989" s="18" t="e">
        <f>IF([1]!Table1[[#This Row],[Customer_order_count]] &gt;= 10,"FREQUENT",IF([1]!Table1[[#This Row],[Customer_order_count]] &lt;= 10,"REGULAR","OCASSIONAL"))</f>
        <v>#REF!</v>
      </c>
    </row>
    <row r="2990" spans="1:34" x14ac:dyDescent="0.25">
      <c r="A2990" s="1" t="s">
        <v>3841</v>
      </c>
      <c r="B2990" s="2">
        <v>45447</v>
      </c>
      <c r="C2990" s="3" t="s">
        <v>1924</v>
      </c>
      <c r="D2990" s="4" t="s">
        <v>426</v>
      </c>
      <c r="E2990" s="4" t="s">
        <v>16</v>
      </c>
      <c r="F2990" s="5">
        <v>38</v>
      </c>
      <c r="G2990" s="3" t="s">
        <v>339</v>
      </c>
      <c r="H2990" s="3" t="s">
        <v>285</v>
      </c>
      <c r="I2990" s="3" t="s">
        <v>127</v>
      </c>
      <c r="J2990" s="3" t="s">
        <v>128</v>
      </c>
      <c r="K2990" s="3" t="s">
        <v>58</v>
      </c>
      <c r="L2990" s="5">
        <v>1</v>
      </c>
      <c r="M2990" s="5">
        <v>3000</v>
      </c>
      <c r="N2990" s="6">
        <v>0.15</v>
      </c>
      <c r="O2990" s="5">
        <v>2550</v>
      </c>
      <c r="P2990" s="5">
        <v>2100</v>
      </c>
      <c r="Q2990" s="5">
        <f>Table1[[#This Row],[Sales]]-Table1[[#This Row],[Cost]]</f>
        <v>450</v>
      </c>
      <c r="R2990" s="3" t="s">
        <v>77</v>
      </c>
      <c r="S2990" s="3" t="s">
        <v>10</v>
      </c>
      <c r="T2990" s="3" t="s">
        <v>11</v>
      </c>
      <c r="U2990" s="3" t="s">
        <v>12</v>
      </c>
      <c r="V2990" s="6">
        <f>Table1[[#This Row],[Profit]]/Table1[[#This Row],[Sales]]</f>
        <v>0.17647058823529413</v>
      </c>
      <c r="W2990" s="3">
        <f>[1]!Table1[[#This Row],[Sales]]-[1]!Table1[[#This Row],[Cost]]-[1]!Table1[[#This Row],[Profit]]</f>
        <v>0</v>
      </c>
      <c r="X2990" s="3">
        <f>[1]!Table1[[#This Row],[Quantity]]*[1]!Table1[[#This Row],[Unit_Price]]</f>
        <v>3000</v>
      </c>
      <c r="Y2990" s="7">
        <f>[1]!Table1[[#This Row],[Gross_Sales]]*[1]!Table1[[#This Row],[Discount]]</f>
        <v>450</v>
      </c>
      <c r="Z2990" s="8">
        <f>[1]!Table1[[#This Row],[Gross_Sales]]*[1]!Table1[[#This Row],[Discount_amount]]</f>
        <v>1350000</v>
      </c>
      <c r="AA2990" s="6">
        <f>IFERROR([1]!Table1[[#This Row],[Profit]]/[1]!Table1[[#This Row],[Sales]],0)</f>
        <v>0.17647058823529413</v>
      </c>
      <c r="AB2990" s="3">
        <f>YEAR([1]!Table1[[#This Row],[Order_Date]])</f>
        <v>2024</v>
      </c>
      <c r="AC2990" s="3">
        <f>MONTH([1]!Table1[[#This Row],[Order_Date]])</f>
        <v>6</v>
      </c>
      <c r="AD2990" s="3" t="str">
        <f t="shared" si="138"/>
        <v>Jun</v>
      </c>
      <c r="AE2990" s="3" t="str">
        <f t="shared" si="139"/>
        <v>Q2</v>
      </c>
      <c r="AF2990" s="3" t="str">
        <f t="shared" si="140"/>
        <v>2024-Jun</v>
      </c>
      <c r="AG2990" s="3">
        <f>COUNTIF(C:C,Table1[[#This Row],[Customer_ID]])</f>
        <v>6</v>
      </c>
      <c r="AH2990" s="9" t="e">
        <f>IF([1]!Table1[[#This Row],[Customer_order_count]] &gt;= 10,"FREQUENT",IF([1]!Table1[[#This Row],[Customer_order_count]] &lt;= 10,"REGULAR","OCASSIONAL"))</f>
        <v>#REF!</v>
      </c>
    </row>
    <row r="2991" spans="1:34" x14ac:dyDescent="0.25">
      <c r="A2991" s="10" t="s">
        <v>3842</v>
      </c>
      <c r="B2991" s="11">
        <v>45499</v>
      </c>
      <c r="C2991" s="12" t="s">
        <v>641</v>
      </c>
      <c r="D2991" s="12" t="s">
        <v>642</v>
      </c>
      <c r="E2991" s="12" t="s">
        <v>16</v>
      </c>
      <c r="F2991" s="12">
        <v>22</v>
      </c>
      <c r="G2991" s="12" t="s">
        <v>275</v>
      </c>
      <c r="H2991" s="12" t="s">
        <v>276</v>
      </c>
      <c r="I2991" s="12" t="s">
        <v>37</v>
      </c>
      <c r="J2991" s="12" t="s">
        <v>38</v>
      </c>
      <c r="K2991" s="12" t="s">
        <v>39</v>
      </c>
      <c r="L2991" s="12">
        <v>1</v>
      </c>
      <c r="M2991" s="12">
        <v>900</v>
      </c>
      <c r="N2991" s="12">
        <v>0.1</v>
      </c>
      <c r="O2991" s="12">
        <v>810</v>
      </c>
      <c r="P2991" s="12">
        <v>550</v>
      </c>
      <c r="Q2991" s="5">
        <f>Table1[[#This Row],[Sales]]-Table1[[#This Row],[Cost]]</f>
        <v>260</v>
      </c>
      <c r="R2991" s="12" t="s">
        <v>26</v>
      </c>
      <c r="S2991" s="12" t="s">
        <v>287</v>
      </c>
      <c r="T2991" s="12" t="s">
        <v>33</v>
      </c>
      <c r="U2991" s="12" t="s">
        <v>27</v>
      </c>
      <c r="V2991" s="6">
        <f>Table1[[#This Row],[Profit]]/Table1[[#This Row],[Sales]]</f>
        <v>0.32098765432098764</v>
      </c>
      <c r="W2991" s="12">
        <f>[1]!Table1[[#This Row],[Sales]]-[1]!Table1[[#This Row],[Cost]]-[1]!Table1[[#This Row],[Profit]]</f>
        <v>-1100</v>
      </c>
      <c r="X2991" s="12">
        <f>[1]!Table1[[#This Row],[Quantity]]*[1]!Table1[[#This Row],[Unit_Price]]</f>
        <v>900</v>
      </c>
      <c r="Y2991" s="12">
        <f>[1]!Table1[[#This Row],[Gross_Sales]]*[1]!Table1[[#This Row],[Discount]]</f>
        <v>90</v>
      </c>
      <c r="Z2991" s="12">
        <f>[1]!Table1[[#This Row],[Gross_Sales]]*[1]!Table1[[#This Row],[Discount_amount]]</f>
        <v>81000</v>
      </c>
      <c r="AA2991" s="12">
        <f>IFERROR([1]!Table1[[#This Row],[Profit]]/[1]!Table1[[#This Row],[Sales]],0)</f>
        <v>0.32098765432098764</v>
      </c>
      <c r="AB2991" s="12">
        <f>YEAR([1]!Table1[[#This Row],[Order_Date]])</f>
        <v>2024</v>
      </c>
      <c r="AC2991" s="12">
        <f>MONTH([1]!Table1[[#This Row],[Order_Date]])</f>
        <v>7</v>
      </c>
      <c r="AD2991" s="12" t="str">
        <f t="shared" si="138"/>
        <v>Jul</v>
      </c>
      <c r="AE2991" s="12" t="str">
        <f t="shared" si="139"/>
        <v>Q3</v>
      </c>
      <c r="AF2991" s="12" t="str">
        <f t="shared" si="140"/>
        <v>2024-Jul</v>
      </c>
      <c r="AG2991" s="12">
        <f>COUNTIF(C:C,Table1[[#This Row],[Customer_ID]])</f>
        <v>13</v>
      </c>
      <c r="AH2991" s="18" t="e">
        <f>IF([1]!Table1[[#This Row],[Customer_order_count]] &gt;= 10,"FREQUENT",IF([1]!Table1[[#This Row],[Customer_order_count]] &lt;= 10,"REGULAR","OCASSIONAL"))</f>
        <v>#REF!</v>
      </c>
    </row>
    <row r="2992" spans="1:34" x14ac:dyDescent="0.25">
      <c r="A2992" s="1" t="s">
        <v>3843</v>
      </c>
      <c r="B2992" s="2">
        <v>45702</v>
      </c>
      <c r="C2992" s="3" t="s">
        <v>843</v>
      </c>
      <c r="D2992" s="4" t="s">
        <v>484</v>
      </c>
      <c r="E2992" s="4" t="s">
        <v>16</v>
      </c>
      <c r="F2992" s="5">
        <v>60</v>
      </c>
      <c r="G2992" s="3" t="s">
        <v>312</v>
      </c>
      <c r="H2992" s="3" t="s">
        <v>276</v>
      </c>
      <c r="I2992" s="3" t="s">
        <v>344</v>
      </c>
      <c r="J2992" s="3" t="s">
        <v>345</v>
      </c>
      <c r="K2992" s="3" t="s">
        <v>39</v>
      </c>
      <c r="L2992" s="5">
        <v>2</v>
      </c>
      <c r="M2992" s="5">
        <v>2200</v>
      </c>
      <c r="N2992" s="6">
        <v>0.1</v>
      </c>
      <c r="O2992" s="5">
        <v>3960</v>
      </c>
      <c r="P2992" s="5">
        <v>2800</v>
      </c>
      <c r="Q2992" s="5">
        <f>Table1[[#This Row],[Sales]]-Table1[[#This Row],[Cost]]</f>
        <v>1160</v>
      </c>
      <c r="R2992" s="3" t="s">
        <v>26</v>
      </c>
      <c r="S2992" s="3" t="s">
        <v>10</v>
      </c>
      <c r="T2992" s="3" t="s">
        <v>18</v>
      </c>
      <c r="U2992" s="3" t="s">
        <v>12</v>
      </c>
      <c r="V2992" s="6">
        <f>Table1[[#This Row],[Profit]]/Table1[[#This Row],[Sales]]</f>
        <v>0.29292929292929293</v>
      </c>
      <c r="W2992" s="3">
        <f>[1]!Table1[[#This Row],[Sales]]-[1]!Table1[[#This Row],[Cost]]-[1]!Table1[[#This Row],[Profit]]</f>
        <v>0</v>
      </c>
      <c r="X2992" s="3">
        <f>[1]!Table1[[#This Row],[Quantity]]*[1]!Table1[[#This Row],[Unit_Price]]</f>
        <v>4400</v>
      </c>
      <c r="Y2992" s="7">
        <f>[1]!Table1[[#This Row],[Gross_Sales]]*[1]!Table1[[#This Row],[Discount]]</f>
        <v>440</v>
      </c>
      <c r="Z2992" s="8">
        <f>[1]!Table1[[#This Row],[Gross_Sales]]*[1]!Table1[[#This Row],[Discount_amount]]</f>
        <v>1936000</v>
      </c>
      <c r="AA2992" s="6">
        <f>IFERROR([1]!Table1[[#This Row],[Profit]]/[1]!Table1[[#This Row],[Sales]],0)</f>
        <v>0.29292929292929293</v>
      </c>
      <c r="AB2992" s="3">
        <f>YEAR([1]!Table1[[#This Row],[Order_Date]])</f>
        <v>2025</v>
      </c>
      <c r="AC2992" s="3">
        <f>MONTH([1]!Table1[[#This Row],[Order_Date]])</f>
        <v>2</v>
      </c>
      <c r="AD2992" s="3" t="str">
        <f t="shared" si="138"/>
        <v>Feb</v>
      </c>
      <c r="AE2992" s="3" t="str">
        <f t="shared" si="139"/>
        <v>Q1</v>
      </c>
      <c r="AF2992" s="3" t="str">
        <f t="shared" si="140"/>
        <v>2025-Feb</v>
      </c>
      <c r="AG2992" s="3">
        <f>COUNTIF(C:C,Table1[[#This Row],[Customer_ID]])</f>
        <v>6</v>
      </c>
      <c r="AH2992" s="9" t="e">
        <f>IF([1]!Table1[[#This Row],[Customer_order_count]] &gt;= 10,"FREQUENT",IF([1]!Table1[[#This Row],[Customer_order_count]] &lt;= 10,"REGULAR","OCASSIONAL"))</f>
        <v>#REF!</v>
      </c>
    </row>
    <row r="2993" spans="1:34" x14ac:dyDescent="0.25">
      <c r="A2993" s="10" t="s">
        <v>3844</v>
      </c>
      <c r="B2993" s="11">
        <v>45723</v>
      </c>
      <c r="C2993" s="12" t="s">
        <v>1198</v>
      </c>
      <c r="D2993" s="13" t="s">
        <v>962</v>
      </c>
      <c r="E2993" s="13" t="s">
        <v>3</v>
      </c>
      <c r="F2993" s="14">
        <v>25</v>
      </c>
      <c r="G2993" s="12" t="s">
        <v>280</v>
      </c>
      <c r="H2993" s="12" t="s">
        <v>270</v>
      </c>
      <c r="I2993" s="12" t="s">
        <v>143</v>
      </c>
      <c r="J2993" s="12" t="s">
        <v>144</v>
      </c>
      <c r="K2993" s="12" t="s">
        <v>76</v>
      </c>
      <c r="L2993" s="14">
        <v>2</v>
      </c>
      <c r="M2993" s="14">
        <v>700</v>
      </c>
      <c r="N2993" s="15">
        <v>0</v>
      </c>
      <c r="O2993" s="14">
        <v>1400</v>
      </c>
      <c r="P2993" s="14">
        <v>1140</v>
      </c>
      <c r="Q2993" s="5">
        <f>Table1[[#This Row],[Sales]]-Table1[[#This Row],[Cost]]</f>
        <v>260</v>
      </c>
      <c r="R2993" s="12" t="s">
        <v>17</v>
      </c>
      <c r="S2993" s="12" t="s">
        <v>10</v>
      </c>
      <c r="T2993" s="12" t="s">
        <v>18</v>
      </c>
      <c r="U2993" s="12" t="s">
        <v>19</v>
      </c>
      <c r="V2993" s="6">
        <f>Table1[[#This Row],[Profit]]/Table1[[#This Row],[Sales]]</f>
        <v>0.18571428571428572</v>
      </c>
      <c r="W2993" s="12">
        <f>[1]!Table1[[#This Row],[Sales]]-[1]!Table1[[#This Row],[Cost]]-[1]!Table1[[#This Row],[Profit]]</f>
        <v>0</v>
      </c>
      <c r="X2993" s="12">
        <f>[1]!Table1[[#This Row],[Quantity]]*[1]!Table1[[#This Row],[Unit_Price]]</f>
        <v>1400</v>
      </c>
      <c r="Y2993" s="16">
        <f>[1]!Table1[[#This Row],[Gross_Sales]]*[1]!Table1[[#This Row],[Discount]]</f>
        <v>0</v>
      </c>
      <c r="Z2993" s="17">
        <f>[1]!Table1[[#This Row],[Gross_Sales]]*[1]!Table1[[#This Row],[Discount_amount]]</f>
        <v>0</v>
      </c>
      <c r="AA2993" s="15">
        <f>IFERROR([1]!Table1[[#This Row],[Profit]]/[1]!Table1[[#This Row],[Sales]],0)</f>
        <v>0.18571428571428572</v>
      </c>
      <c r="AB2993" s="12">
        <f>YEAR([1]!Table1[[#This Row],[Order_Date]])</f>
        <v>2025</v>
      </c>
      <c r="AC2993" s="12">
        <f>MONTH([1]!Table1[[#This Row],[Order_Date]])</f>
        <v>3</v>
      </c>
      <c r="AD2993" s="12" t="str">
        <f t="shared" si="138"/>
        <v>Mar</v>
      </c>
      <c r="AE2993" s="12" t="str">
        <f t="shared" si="139"/>
        <v>Q1</v>
      </c>
      <c r="AF2993" s="12" t="str">
        <f t="shared" si="140"/>
        <v>2025-Mar</v>
      </c>
      <c r="AG2993" s="12">
        <f>COUNTIF(C:C,Table1[[#This Row],[Customer_ID]])</f>
        <v>20</v>
      </c>
      <c r="AH2993" s="18" t="e">
        <f>IF([1]!Table1[[#This Row],[Customer_order_count]] &gt;= 10,"FREQUENT",IF([1]!Table1[[#This Row],[Customer_order_count]] &lt;= 10,"REGULAR","OCASSIONAL"))</f>
        <v>#REF!</v>
      </c>
    </row>
    <row r="2994" spans="1:34" x14ac:dyDescent="0.25">
      <c r="A2994" s="1" t="s">
        <v>3845</v>
      </c>
      <c r="B2994" s="2">
        <v>45599</v>
      </c>
      <c r="C2994" s="3" t="s">
        <v>1337</v>
      </c>
      <c r="D2994" s="4" t="s">
        <v>1338</v>
      </c>
      <c r="E2994" s="4" t="s">
        <v>16</v>
      </c>
      <c r="F2994" s="5">
        <v>20</v>
      </c>
      <c r="G2994" s="3" t="s">
        <v>280</v>
      </c>
      <c r="H2994" s="3" t="s">
        <v>270</v>
      </c>
      <c r="I2994" s="3" t="s">
        <v>23</v>
      </c>
      <c r="J2994" s="3" t="s">
        <v>24</v>
      </c>
      <c r="K2994" s="3" t="s">
        <v>25</v>
      </c>
      <c r="L2994" s="5">
        <v>1</v>
      </c>
      <c r="M2994" s="5">
        <v>55000</v>
      </c>
      <c r="N2994" s="6">
        <v>0.05</v>
      </c>
      <c r="O2994" s="5">
        <v>52250</v>
      </c>
      <c r="P2994" s="5">
        <v>40000</v>
      </c>
      <c r="Q2994" s="5">
        <f>Table1[[#This Row],[Sales]]-Table1[[#This Row],[Cost]]</f>
        <v>12250</v>
      </c>
      <c r="R2994" s="3" t="s">
        <v>26</v>
      </c>
      <c r="S2994" s="3" t="s">
        <v>10</v>
      </c>
      <c r="T2994" s="3" t="s">
        <v>40</v>
      </c>
      <c r="U2994" s="3" t="s">
        <v>12</v>
      </c>
      <c r="V2994" s="6">
        <f>Table1[[#This Row],[Profit]]/Table1[[#This Row],[Sales]]</f>
        <v>0.23444976076555024</v>
      </c>
      <c r="W2994" s="3">
        <f>[1]!Table1[[#This Row],[Sales]]-[1]!Table1[[#This Row],[Cost]]-[1]!Table1[[#This Row],[Profit]]</f>
        <v>0</v>
      </c>
      <c r="X2994" s="3">
        <f>[1]!Table1[[#This Row],[Quantity]]*[1]!Table1[[#This Row],[Unit_Price]]</f>
        <v>55000</v>
      </c>
      <c r="Y2994" s="7">
        <f>[1]!Table1[[#This Row],[Gross_Sales]]*[1]!Table1[[#This Row],[Discount]]</f>
        <v>2750</v>
      </c>
      <c r="Z2994" s="8">
        <f>[1]!Table1[[#This Row],[Gross_Sales]]*[1]!Table1[[#This Row],[Discount_amount]]</f>
        <v>151250000</v>
      </c>
      <c r="AA2994" s="6">
        <f>IFERROR([1]!Table1[[#This Row],[Profit]]/[1]!Table1[[#This Row],[Sales]],0)</f>
        <v>0.23444976076555024</v>
      </c>
      <c r="AB2994" s="3">
        <f>YEAR([1]!Table1[[#This Row],[Order_Date]])</f>
        <v>2024</v>
      </c>
      <c r="AC2994" s="3">
        <f>MONTH([1]!Table1[[#This Row],[Order_Date]])</f>
        <v>11</v>
      </c>
      <c r="AD2994" s="3" t="str">
        <f t="shared" si="138"/>
        <v>Nov</v>
      </c>
      <c r="AE2994" s="3" t="str">
        <f t="shared" si="139"/>
        <v>Q4</v>
      </c>
      <c r="AF2994" s="3" t="str">
        <f t="shared" si="140"/>
        <v>2024-Nov</v>
      </c>
      <c r="AG2994" s="3">
        <f>COUNTIF(C:C,Table1[[#This Row],[Customer_ID]])</f>
        <v>5</v>
      </c>
      <c r="AH2994" s="9" t="e">
        <f>IF([1]!Table1[[#This Row],[Customer_order_count]] &gt;= 10,"FREQUENT",IF([1]!Table1[[#This Row],[Customer_order_count]] &lt;= 10,"REGULAR","OCASSIONAL"))</f>
        <v>#REF!</v>
      </c>
    </row>
    <row r="2995" spans="1:34" x14ac:dyDescent="0.25">
      <c r="A2995" s="10" t="s">
        <v>3846</v>
      </c>
      <c r="B2995" s="11">
        <v>45976</v>
      </c>
      <c r="C2995" s="12" t="s">
        <v>388</v>
      </c>
      <c r="D2995" s="13" t="s">
        <v>389</v>
      </c>
      <c r="E2995" s="13" t="s">
        <v>3</v>
      </c>
      <c r="F2995" s="14">
        <v>41</v>
      </c>
      <c r="G2995" s="12" t="s">
        <v>280</v>
      </c>
      <c r="H2995" s="12" t="s">
        <v>270</v>
      </c>
      <c r="I2995" s="12" t="s">
        <v>344</v>
      </c>
      <c r="J2995" s="12" t="s">
        <v>345</v>
      </c>
      <c r="K2995" s="12" t="s">
        <v>39</v>
      </c>
      <c r="L2995" s="14">
        <v>2</v>
      </c>
      <c r="M2995" s="14">
        <v>2200</v>
      </c>
      <c r="N2995" s="15">
        <v>0.1</v>
      </c>
      <c r="O2995" s="14">
        <v>3960</v>
      </c>
      <c r="P2995" s="14">
        <v>2800</v>
      </c>
      <c r="Q2995" s="5">
        <f>Table1[[#This Row],[Sales]]-Table1[[#This Row],[Cost]]</f>
        <v>1160</v>
      </c>
      <c r="R2995" s="12" t="s">
        <v>26</v>
      </c>
      <c r="S2995" s="12" t="s">
        <v>10</v>
      </c>
      <c r="T2995" s="12" t="s">
        <v>40</v>
      </c>
      <c r="U2995" s="12" t="s">
        <v>12</v>
      </c>
      <c r="V2995" s="6">
        <f>Table1[[#This Row],[Profit]]/Table1[[#This Row],[Sales]]</f>
        <v>0.29292929292929293</v>
      </c>
      <c r="W2995" s="12">
        <f>[1]!Table1[[#This Row],[Sales]]-[1]!Table1[[#This Row],[Cost]]-[1]!Table1[[#This Row],[Profit]]</f>
        <v>0</v>
      </c>
      <c r="X2995" s="12">
        <f>[1]!Table1[[#This Row],[Quantity]]*[1]!Table1[[#This Row],[Unit_Price]]</f>
        <v>4400</v>
      </c>
      <c r="Y2995" s="16">
        <f>[1]!Table1[[#This Row],[Gross_Sales]]*[1]!Table1[[#This Row],[Discount]]</f>
        <v>440</v>
      </c>
      <c r="Z2995" s="17">
        <f>[1]!Table1[[#This Row],[Gross_Sales]]*[1]!Table1[[#This Row],[Discount_amount]]</f>
        <v>1936000</v>
      </c>
      <c r="AA2995" s="15">
        <f>IFERROR([1]!Table1[[#This Row],[Profit]]/[1]!Table1[[#This Row],[Sales]],0)</f>
        <v>0.29292929292929293</v>
      </c>
      <c r="AB2995" s="12">
        <f>YEAR([1]!Table1[[#This Row],[Order_Date]])</f>
        <v>2025</v>
      </c>
      <c r="AC2995" s="12">
        <f>MONTH([1]!Table1[[#This Row],[Order_Date]])</f>
        <v>11</v>
      </c>
      <c r="AD2995" s="12" t="str">
        <f t="shared" si="138"/>
        <v>Nov</v>
      </c>
      <c r="AE2995" s="12" t="str">
        <f t="shared" si="139"/>
        <v>Q4</v>
      </c>
      <c r="AF2995" s="12" t="str">
        <f t="shared" si="140"/>
        <v>2025-Nov</v>
      </c>
      <c r="AG2995" s="12">
        <f>COUNTIF(C:C,Table1[[#This Row],[Customer_ID]])</f>
        <v>9</v>
      </c>
      <c r="AH2995" s="18" t="e">
        <f>IF([1]!Table1[[#This Row],[Customer_order_count]] &gt;= 10,"FREQUENT",IF([1]!Table1[[#This Row],[Customer_order_count]] &lt;= 10,"REGULAR","OCASSIONAL"))</f>
        <v>#REF!</v>
      </c>
    </row>
    <row r="2996" spans="1:34" x14ac:dyDescent="0.25">
      <c r="A2996" s="1" t="s">
        <v>3847</v>
      </c>
      <c r="B2996" s="2">
        <v>45900</v>
      </c>
      <c r="C2996" s="3" t="s">
        <v>351</v>
      </c>
      <c r="D2996" s="4" t="s">
        <v>352</v>
      </c>
      <c r="E2996" s="4" t="s">
        <v>3</v>
      </c>
      <c r="F2996" s="5">
        <v>54</v>
      </c>
      <c r="G2996" s="3" t="s">
        <v>275</v>
      </c>
      <c r="H2996" s="3" t="s">
        <v>276</v>
      </c>
      <c r="I2996" s="3" t="s">
        <v>65</v>
      </c>
      <c r="J2996" s="3" t="s">
        <v>66</v>
      </c>
      <c r="K2996" s="3" t="s">
        <v>25</v>
      </c>
      <c r="L2996" s="5">
        <v>3</v>
      </c>
      <c r="M2996" s="5">
        <v>2500</v>
      </c>
      <c r="N2996" s="6">
        <v>0.2</v>
      </c>
      <c r="O2996" s="5">
        <v>6000</v>
      </c>
      <c r="P2996" s="5">
        <v>4800</v>
      </c>
      <c r="Q2996" s="5">
        <f>Table1[[#This Row],[Sales]]-Table1[[#This Row],[Cost]]</f>
        <v>1200</v>
      </c>
      <c r="R2996" s="3" t="s">
        <v>26</v>
      </c>
      <c r="S2996" s="3" t="s">
        <v>10</v>
      </c>
      <c r="T2996" s="3" t="s">
        <v>33</v>
      </c>
      <c r="U2996" s="3" t="s">
        <v>27</v>
      </c>
      <c r="V2996" s="6">
        <f>Table1[[#This Row],[Profit]]/Table1[[#This Row],[Sales]]</f>
        <v>0.2</v>
      </c>
      <c r="W2996" s="3">
        <f>[1]!Table1[[#This Row],[Sales]]-[1]!Table1[[#This Row],[Cost]]-[1]!Table1[[#This Row],[Profit]]</f>
        <v>0</v>
      </c>
      <c r="X2996" s="3">
        <f>[1]!Table1[[#This Row],[Quantity]]*[1]!Table1[[#This Row],[Unit_Price]]</f>
        <v>7500</v>
      </c>
      <c r="Y2996" s="7">
        <f>[1]!Table1[[#This Row],[Gross_Sales]]*[1]!Table1[[#This Row],[Discount]]</f>
        <v>1500</v>
      </c>
      <c r="Z2996" s="8">
        <f>[1]!Table1[[#This Row],[Gross_Sales]]*[1]!Table1[[#This Row],[Discount_amount]]</f>
        <v>11250000</v>
      </c>
      <c r="AA2996" s="6">
        <f>IFERROR([1]!Table1[[#This Row],[Profit]]/[1]!Table1[[#This Row],[Sales]],0)</f>
        <v>0.2</v>
      </c>
      <c r="AB2996" s="3">
        <f>YEAR([1]!Table1[[#This Row],[Order_Date]])</f>
        <v>2025</v>
      </c>
      <c r="AC2996" s="3">
        <f>MONTH([1]!Table1[[#This Row],[Order_Date]])</f>
        <v>8</v>
      </c>
      <c r="AD2996" s="3" t="str">
        <f t="shared" si="138"/>
        <v>Aug</v>
      </c>
      <c r="AE2996" s="3" t="str">
        <f t="shared" si="139"/>
        <v>Q3</v>
      </c>
      <c r="AF2996" s="3" t="str">
        <f t="shared" si="140"/>
        <v>2025-Aug</v>
      </c>
      <c r="AG2996" s="3">
        <f>COUNTIF(C:C,Table1[[#This Row],[Customer_ID]])</f>
        <v>22</v>
      </c>
      <c r="AH2996" s="9" t="e">
        <f>IF([1]!Table1[[#This Row],[Customer_order_count]] &gt;= 10,"FREQUENT",IF([1]!Table1[[#This Row],[Customer_order_count]] &lt;= 10,"REGULAR","OCASSIONAL"))</f>
        <v>#REF!</v>
      </c>
    </row>
    <row r="2997" spans="1:34" x14ac:dyDescent="0.25">
      <c r="A2997" s="10" t="s">
        <v>3848</v>
      </c>
      <c r="B2997" s="11">
        <v>45439</v>
      </c>
      <c r="C2997" s="12" t="s">
        <v>587</v>
      </c>
      <c r="D2997" s="13" t="s">
        <v>588</v>
      </c>
      <c r="E2997" s="13" t="s">
        <v>3</v>
      </c>
      <c r="F2997" s="14">
        <v>60</v>
      </c>
      <c r="G2997" s="12" t="s">
        <v>269</v>
      </c>
      <c r="H2997" s="12" t="s">
        <v>270</v>
      </c>
      <c r="I2997" s="12" t="s">
        <v>143</v>
      </c>
      <c r="J2997" s="12" t="s">
        <v>144</v>
      </c>
      <c r="K2997" s="12" t="s">
        <v>76</v>
      </c>
      <c r="L2997" s="14">
        <v>3</v>
      </c>
      <c r="M2997" s="14">
        <v>700</v>
      </c>
      <c r="N2997" s="15">
        <v>0.05</v>
      </c>
      <c r="O2997" s="14">
        <v>1995</v>
      </c>
      <c r="P2997" s="14">
        <v>1710</v>
      </c>
      <c r="Q2997" s="5">
        <f>Table1[[#This Row],[Sales]]-Table1[[#This Row],[Cost]]</f>
        <v>285</v>
      </c>
      <c r="R2997" s="12" t="s">
        <v>77</v>
      </c>
      <c r="S2997" s="12" t="s">
        <v>10</v>
      </c>
      <c r="T2997" s="12" t="s">
        <v>11</v>
      </c>
      <c r="U2997" s="12" t="s">
        <v>27</v>
      </c>
      <c r="V2997" s="6">
        <f>Table1[[#This Row],[Profit]]/Table1[[#This Row],[Sales]]</f>
        <v>0.14285714285714285</v>
      </c>
      <c r="W2997" s="12">
        <f>[1]!Table1[[#This Row],[Sales]]-[1]!Table1[[#This Row],[Cost]]-[1]!Table1[[#This Row],[Profit]]</f>
        <v>0</v>
      </c>
      <c r="X2997" s="12">
        <f>[1]!Table1[[#This Row],[Quantity]]*[1]!Table1[[#This Row],[Unit_Price]]</f>
        <v>2100</v>
      </c>
      <c r="Y2997" s="16">
        <f>[1]!Table1[[#This Row],[Gross_Sales]]*[1]!Table1[[#This Row],[Discount]]</f>
        <v>105</v>
      </c>
      <c r="Z2997" s="17">
        <f>[1]!Table1[[#This Row],[Gross_Sales]]*[1]!Table1[[#This Row],[Discount_amount]]</f>
        <v>220500</v>
      </c>
      <c r="AA2997" s="15">
        <f>IFERROR([1]!Table1[[#This Row],[Profit]]/[1]!Table1[[#This Row],[Sales]],0)</f>
        <v>0.14285714285714285</v>
      </c>
      <c r="AB2997" s="12">
        <f>YEAR([1]!Table1[[#This Row],[Order_Date]])</f>
        <v>2024</v>
      </c>
      <c r="AC2997" s="12">
        <f>MONTH([1]!Table1[[#This Row],[Order_Date]])</f>
        <v>5</v>
      </c>
      <c r="AD2997" s="12" t="str">
        <f t="shared" si="138"/>
        <v>May</v>
      </c>
      <c r="AE2997" s="12" t="str">
        <f t="shared" si="139"/>
        <v>Q2</v>
      </c>
      <c r="AF2997" s="12" t="str">
        <f t="shared" si="140"/>
        <v>2024-May</v>
      </c>
      <c r="AG2997" s="12">
        <f>COUNTIF(C:C,Table1[[#This Row],[Customer_ID]])</f>
        <v>8</v>
      </c>
      <c r="AH2997" s="18" t="e">
        <f>IF([1]!Table1[[#This Row],[Customer_order_count]] &gt;= 10,"FREQUENT",IF([1]!Table1[[#This Row],[Customer_order_count]] &lt;= 10,"REGULAR","OCASSIONAL"))</f>
        <v>#REF!</v>
      </c>
    </row>
    <row r="2998" spans="1:34" x14ac:dyDescent="0.25">
      <c r="A2998" s="1" t="s">
        <v>3849</v>
      </c>
      <c r="B2998" s="2">
        <v>45540</v>
      </c>
      <c r="C2998" s="3" t="s">
        <v>947</v>
      </c>
      <c r="D2998" s="4" t="s">
        <v>948</v>
      </c>
      <c r="E2998" s="4" t="s">
        <v>16</v>
      </c>
      <c r="F2998" s="5">
        <v>33</v>
      </c>
      <c r="G2998" s="3" t="s">
        <v>317</v>
      </c>
      <c r="H2998" s="3" t="s">
        <v>5</v>
      </c>
      <c r="I2998" s="3" t="s">
        <v>95</v>
      </c>
      <c r="J2998" s="3" t="s">
        <v>96</v>
      </c>
      <c r="K2998" s="3" t="s">
        <v>46</v>
      </c>
      <c r="L2998" s="5">
        <v>1</v>
      </c>
      <c r="M2998" s="5">
        <v>600</v>
      </c>
      <c r="N2998" s="6">
        <v>0.05</v>
      </c>
      <c r="O2998" s="5">
        <v>570</v>
      </c>
      <c r="P2998" s="5">
        <v>380</v>
      </c>
      <c r="Q2998" s="5">
        <f>Table1[[#This Row],[Sales]]-Table1[[#This Row],[Cost]]</f>
        <v>190</v>
      </c>
      <c r="R2998" s="3" t="s">
        <v>9</v>
      </c>
      <c r="S2998" s="3" t="s">
        <v>10</v>
      </c>
      <c r="T2998" s="3" t="s">
        <v>33</v>
      </c>
      <c r="U2998" s="3" t="s">
        <v>27</v>
      </c>
      <c r="V2998" s="6">
        <f>Table1[[#This Row],[Profit]]/Table1[[#This Row],[Sales]]</f>
        <v>0.33333333333333331</v>
      </c>
      <c r="W2998" s="3">
        <f>[1]!Table1[[#This Row],[Sales]]-[1]!Table1[[#This Row],[Cost]]-[1]!Table1[[#This Row],[Profit]]</f>
        <v>0</v>
      </c>
      <c r="X2998" s="3">
        <f>[1]!Table1[[#This Row],[Quantity]]*[1]!Table1[[#This Row],[Unit_Price]]</f>
        <v>600</v>
      </c>
      <c r="Y2998" s="7">
        <f>[1]!Table1[[#This Row],[Gross_Sales]]*[1]!Table1[[#This Row],[Discount]]</f>
        <v>30</v>
      </c>
      <c r="Z2998" s="8">
        <f>[1]!Table1[[#This Row],[Gross_Sales]]*[1]!Table1[[#This Row],[Discount_amount]]</f>
        <v>18000</v>
      </c>
      <c r="AA2998" s="6">
        <f>IFERROR([1]!Table1[[#This Row],[Profit]]/[1]!Table1[[#This Row],[Sales]],0)</f>
        <v>0.33333333333333331</v>
      </c>
      <c r="AB2998" s="3">
        <f>YEAR([1]!Table1[[#This Row],[Order_Date]])</f>
        <v>2024</v>
      </c>
      <c r="AC2998" s="3">
        <f>MONTH([1]!Table1[[#This Row],[Order_Date]])</f>
        <v>9</v>
      </c>
      <c r="AD2998" s="3" t="str">
        <f t="shared" si="138"/>
        <v>Sep</v>
      </c>
      <c r="AE2998" s="3" t="str">
        <f t="shared" si="139"/>
        <v>Q3</v>
      </c>
      <c r="AF2998" s="3" t="str">
        <f t="shared" si="140"/>
        <v>2024-Sep</v>
      </c>
      <c r="AG2998" s="3">
        <f>COUNTIF(C:C,Table1[[#This Row],[Customer_ID]])</f>
        <v>13</v>
      </c>
      <c r="AH2998" s="9" t="e">
        <f>IF([1]!Table1[[#This Row],[Customer_order_count]] &gt;= 10,"FREQUENT",IF([1]!Table1[[#This Row],[Customer_order_count]] &lt;= 10,"REGULAR","OCASSIONAL"))</f>
        <v>#REF!</v>
      </c>
    </row>
    <row r="2999" spans="1:34" x14ac:dyDescent="0.25">
      <c r="A2999" s="10" t="s">
        <v>3850</v>
      </c>
      <c r="B2999" s="11">
        <v>45692</v>
      </c>
      <c r="C2999" s="12" t="s">
        <v>2655</v>
      </c>
      <c r="D2999" s="13" t="s">
        <v>2656</v>
      </c>
      <c r="E2999" s="13" t="s">
        <v>3</v>
      </c>
      <c r="F2999" s="14">
        <v>21</v>
      </c>
      <c r="G2999" s="12" t="s">
        <v>317</v>
      </c>
      <c r="H2999" s="12" t="s">
        <v>5</v>
      </c>
      <c r="I2999" s="12" t="s">
        <v>81</v>
      </c>
      <c r="J2999" s="12" t="s">
        <v>82</v>
      </c>
      <c r="K2999" s="12" t="s">
        <v>58</v>
      </c>
      <c r="L2999" s="14">
        <v>1</v>
      </c>
      <c r="M2999" s="14">
        <v>3500</v>
      </c>
      <c r="N2999" s="15">
        <v>0.2</v>
      </c>
      <c r="O2999" s="14">
        <v>2800</v>
      </c>
      <c r="P2999" s="14">
        <v>2500</v>
      </c>
      <c r="Q2999" s="5">
        <f>Table1[[#This Row],[Sales]]-Table1[[#This Row],[Cost]]</f>
        <v>300</v>
      </c>
      <c r="R2999" s="12" t="s">
        <v>26</v>
      </c>
      <c r="S2999" s="12" t="s">
        <v>10</v>
      </c>
      <c r="T2999" s="12" t="s">
        <v>18</v>
      </c>
      <c r="U2999" s="12" t="s">
        <v>19</v>
      </c>
      <c r="V2999" s="6">
        <f>Table1[[#This Row],[Profit]]/Table1[[#This Row],[Sales]]</f>
        <v>0.10714285714285714</v>
      </c>
      <c r="W2999" s="12">
        <f>[1]!Table1[[#This Row],[Sales]]-[1]!Table1[[#This Row],[Cost]]-[1]!Table1[[#This Row],[Profit]]</f>
        <v>0</v>
      </c>
      <c r="X2999" s="12">
        <f>[1]!Table1[[#This Row],[Quantity]]*[1]!Table1[[#This Row],[Unit_Price]]</f>
        <v>3500</v>
      </c>
      <c r="Y2999" s="16">
        <f>[1]!Table1[[#This Row],[Gross_Sales]]*[1]!Table1[[#This Row],[Discount]]</f>
        <v>700</v>
      </c>
      <c r="Z2999" s="17">
        <f>[1]!Table1[[#This Row],[Gross_Sales]]*[1]!Table1[[#This Row],[Discount_amount]]</f>
        <v>2450000</v>
      </c>
      <c r="AA2999" s="15">
        <f>IFERROR([1]!Table1[[#This Row],[Profit]]/[1]!Table1[[#This Row],[Sales]],0)</f>
        <v>0.10714285714285714</v>
      </c>
      <c r="AB2999" s="12">
        <f>YEAR([1]!Table1[[#This Row],[Order_Date]])</f>
        <v>2025</v>
      </c>
      <c r="AC2999" s="12">
        <f>MONTH([1]!Table1[[#This Row],[Order_Date]])</f>
        <v>2</v>
      </c>
      <c r="AD2999" s="12" t="str">
        <f t="shared" si="138"/>
        <v>Feb</v>
      </c>
      <c r="AE2999" s="12" t="str">
        <f t="shared" si="139"/>
        <v>Q1</v>
      </c>
      <c r="AF2999" s="12" t="str">
        <f t="shared" si="140"/>
        <v>2025-Feb</v>
      </c>
      <c r="AG2999" s="12">
        <f>COUNTIF(C:C,Table1[[#This Row],[Customer_ID]])</f>
        <v>4</v>
      </c>
      <c r="AH2999" s="18" t="e">
        <f>IF([1]!Table1[[#This Row],[Customer_order_count]] &gt;= 10,"FREQUENT",IF([1]!Table1[[#This Row],[Customer_order_count]] &lt;= 10,"REGULAR","OCASSIONAL"))</f>
        <v>#REF!</v>
      </c>
    </row>
    <row r="3000" spans="1:34" x14ac:dyDescent="0.25">
      <c r="A3000" s="1" t="s">
        <v>3851</v>
      </c>
      <c r="B3000" s="2">
        <v>45364</v>
      </c>
      <c r="C3000" s="3" t="s">
        <v>853</v>
      </c>
      <c r="D3000" s="4" t="s">
        <v>854</v>
      </c>
      <c r="E3000" s="4" t="s">
        <v>16</v>
      </c>
      <c r="F3000" s="5">
        <v>47</v>
      </c>
      <c r="G3000" s="3" t="s">
        <v>263</v>
      </c>
      <c r="H3000" s="3" t="s">
        <v>5</v>
      </c>
      <c r="I3000" s="3" t="s">
        <v>89</v>
      </c>
      <c r="J3000" s="3" t="s">
        <v>90</v>
      </c>
      <c r="K3000" s="3" t="s">
        <v>91</v>
      </c>
      <c r="L3000" s="5">
        <v>2</v>
      </c>
      <c r="M3000" s="5">
        <v>35000</v>
      </c>
      <c r="N3000" s="6">
        <v>0.15</v>
      </c>
      <c r="O3000" s="5">
        <v>59500</v>
      </c>
      <c r="P3000" s="5">
        <v>54000</v>
      </c>
      <c r="Q3000" s="5">
        <f>Table1[[#This Row],[Sales]]-Table1[[#This Row],[Cost]]</f>
        <v>5500</v>
      </c>
      <c r="R3000" s="3" t="s">
        <v>98</v>
      </c>
      <c r="S3000" s="3" t="s">
        <v>10</v>
      </c>
      <c r="T3000" s="3" t="s">
        <v>18</v>
      </c>
      <c r="U3000" s="3" t="s">
        <v>12</v>
      </c>
      <c r="V3000" s="6">
        <f>Table1[[#This Row],[Profit]]/Table1[[#This Row],[Sales]]</f>
        <v>9.2436974789915971E-2</v>
      </c>
      <c r="W3000" s="3">
        <f>[1]!Table1[[#This Row],[Sales]]-[1]!Table1[[#This Row],[Cost]]-[1]!Table1[[#This Row],[Profit]]</f>
        <v>0</v>
      </c>
      <c r="X3000" s="3">
        <f>[1]!Table1[[#This Row],[Quantity]]*[1]!Table1[[#This Row],[Unit_Price]]</f>
        <v>70000</v>
      </c>
      <c r="Y3000" s="7">
        <f>[1]!Table1[[#This Row],[Gross_Sales]]*[1]!Table1[[#This Row],[Discount]]</f>
        <v>10500</v>
      </c>
      <c r="Z3000" s="8">
        <f>[1]!Table1[[#This Row],[Gross_Sales]]*[1]!Table1[[#This Row],[Discount_amount]]</f>
        <v>735000000</v>
      </c>
      <c r="AA3000" s="6">
        <f>IFERROR([1]!Table1[[#This Row],[Profit]]/[1]!Table1[[#This Row],[Sales]],0)</f>
        <v>9.2436974789915971E-2</v>
      </c>
      <c r="AB3000" s="3">
        <f>YEAR([1]!Table1[[#This Row],[Order_Date]])</f>
        <v>2024</v>
      </c>
      <c r="AC3000" s="3">
        <f>MONTH([1]!Table1[[#This Row],[Order_Date]])</f>
        <v>3</v>
      </c>
      <c r="AD3000" s="3" t="str">
        <f t="shared" si="138"/>
        <v>Mar</v>
      </c>
      <c r="AE3000" s="3" t="str">
        <f t="shared" si="139"/>
        <v>Q1</v>
      </c>
      <c r="AF3000" s="3" t="str">
        <f t="shared" si="140"/>
        <v>2024-Mar</v>
      </c>
      <c r="AG3000" s="3">
        <f>COUNTIF(C:C,Table1[[#This Row],[Customer_ID]])</f>
        <v>9</v>
      </c>
      <c r="AH3000" s="9" t="e">
        <f>IF([1]!Table1[[#This Row],[Customer_order_count]] &gt;= 10,"FREQUENT",IF([1]!Table1[[#This Row],[Customer_order_count]] &lt;= 10,"REGULAR","OCASSIONAL"))</f>
        <v>#REF!</v>
      </c>
    </row>
    <row r="3001" spans="1:34" x14ac:dyDescent="0.25">
      <c r="A3001" s="25" t="s">
        <v>3852</v>
      </c>
      <c r="B3001" s="26">
        <v>45703</v>
      </c>
      <c r="C3001" s="27" t="s">
        <v>316</v>
      </c>
      <c r="D3001" s="28" t="s">
        <v>167</v>
      </c>
      <c r="E3001" s="28" t="s">
        <v>3</v>
      </c>
      <c r="F3001" s="29">
        <v>47</v>
      </c>
      <c r="G3001" s="27" t="s">
        <v>317</v>
      </c>
      <c r="H3001" s="27" t="s">
        <v>5</v>
      </c>
      <c r="I3001" s="27" t="s">
        <v>31</v>
      </c>
      <c r="J3001" s="27" t="s">
        <v>32</v>
      </c>
      <c r="K3001" s="27" t="s">
        <v>25</v>
      </c>
      <c r="L3001" s="29">
        <v>1</v>
      </c>
      <c r="M3001" s="29">
        <v>5000</v>
      </c>
      <c r="N3001" s="30">
        <v>0.15</v>
      </c>
      <c r="O3001" s="29">
        <v>4250</v>
      </c>
      <c r="P3001" s="29">
        <v>3500</v>
      </c>
      <c r="Q3001" s="5">
        <f>Table1[[#This Row],[Sales]]-Table1[[#This Row],[Cost]]</f>
        <v>750</v>
      </c>
      <c r="R3001" s="27" t="s">
        <v>9</v>
      </c>
      <c r="S3001" s="27" t="s">
        <v>10</v>
      </c>
      <c r="T3001" s="27" t="s">
        <v>18</v>
      </c>
      <c r="U3001" s="27" t="s">
        <v>27</v>
      </c>
      <c r="V3001" s="6">
        <f>Table1[[#This Row],[Profit]]/Table1[[#This Row],[Sales]]</f>
        <v>0.17647058823529413</v>
      </c>
      <c r="W3001" s="27">
        <f>[1]!Table1[[#This Row],[Sales]]-[1]!Table1[[#This Row],[Cost]]-[1]!Table1[[#This Row],[Profit]]</f>
        <v>0</v>
      </c>
      <c r="X3001" s="27">
        <f>[1]!Table1[[#This Row],[Quantity]]*[1]!Table1[[#This Row],[Unit_Price]]</f>
        <v>5000</v>
      </c>
      <c r="Y3001" s="31">
        <f>[1]!Table1[[#This Row],[Gross_Sales]]*[1]!Table1[[#This Row],[Discount]]</f>
        <v>750</v>
      </c>
      <c r="Z3001" s="32">
        <f>[1]!Table1[[#This Row],[Gross_Sales]]*[1]!Table1[[#This Row],[Discount_amount]]</f>
        <v>3750000</v>
      </c>
      <c r="AA3001" s="30">
        <f>IFERROR([1]!Table1[[#This Row],[Profit]]/[1]!Table1[[#This Row],[Sales]],0)</f>
        <v>0.17647058823529413</v>
      </c>
      <c r="AB3001" s="27">
        <f>YEAR([1]!Table1[[#This Row],[Order_Date]])</f>
        <v>2025</v>
      </c>
      <c r="AC3001" s="27">
        <f>MONTH([1]!Table1[[#This Row],[Order_Date]])</f>
        <v>2</v>
      </c>
      <c r="AD3001" s="27" t="str">
        <f t="shared" si="138"/>
        <v>Feb</v>
      </c>
      <c r="AE3001" s="27" t="str">
        <f t="shared" si="139"/>
        <v>Q1</v>
      </c>
      <c r="AF3001" s="27" t="str">
        <f t="shared" si="140"/>
        <v>2025-Feb</v>
      </c>
      <c r="AG3001" s="27">
        <f>COUNTIF(C:C,Table1[[#This Row],[Customer_ID]])</f>
        <v>10</v>
      </c>
      <c r="AH3001" s="33" t="e">
        <f>IF([1]!Table1[[#This Row],[Customer_order_count]] &gt;= 10,"FREQUENT",IF([1]!Table1[[#This Row],[Customer_order_count]] &lt;= 10,"REGULAR","OCASSIONAL"))</f>
        <v>#REF!</v>
      </c>
    </row>
    <row r="3002" spans="1:34" x14ac:dyDescent="0.25">
      <c r="A3002" s="25">
        <f>SUBTOTAL(103,Table1[Order_ID])</f>
        <v>3000</v>
      </c>
      <c r="B3002" s="26"/>
      <c r="C3002" s="27">
        <f>COUNTA(_xlfn.UNIQUE(C2:C3001,FALSE))</f>
        <v>498</v>
      </c>
      <c r="D3002" s="28"/>
      <c r="E3002" s="28"/>
      <c r="F3002" s="29"/>
      <c r="G3002" s="27"/>
      <c r="H3002" s="27"/>
      <c r="I3002" s="27"/>
      <c r="J3002" s="27"/>
      <c r="K3002" s="27"/>
      <c r="L3002" s="29"/>
      <c r="M3002" s="29"/>
      <c r="N3002" s="43"/>
      <c r="O3002" s="29">
        <f>SUBTOTAL(109,Table1[Sales])</f>
        <v>35595240</v>
      </c>
      <c r="P3002" s="29"/>
      <c r="Q3002" s="29">
        <f>SUBTOTAL(109,Table1[Profit])</f>
        <v>4587830</v>
      </c>
      <c r="R3002" s="27"/>
      <c r="S3002" s="27"/>
      <c r="T3002" s="27"/>
      <c r="U3002" s="27"/>
      <c r="V3002" s="47">
        <f>_xlfn.AGGREGATE(1,3,V1:V3001)</f>
        <v>0.22017951644327127</v>
      </c>
      <c r="W3002" s="27"/>
      <c r="X3002" s="27"/>
      <c r="Y3002" s="27"/>
      <c r="Z3002" s="32"/>
      <c r="AA3002" s="43"/>
      <c r="AB3002" s="27"/>
      <c r="AC3002" s="27"/>
      <c r="AD3002" s="27"/>
      <c r="AE3002" s="27"/>
      <c r="AF3002" s="27"/>
      <c r="AG3002" s="27"/>
      <c r="AH3002" s="33"/>
    </row>
    <row r="3004" spans="1:34" x14ac:dyDescent="0.25">
      <c r="A3004" s="39">
        <f>SUBTOTAL(103,Table1[Order_ID])</f>
        <v>3000</v>
      </c>
      <c r="C3004" s="40">
        <f>COUNTA(_xlfn.UNIQUE(C2:C3001,FALSE))</f>
        <v>498</v>
      </c>
      <c r="O3004" s="45">
        <f>SUBTOTAL(109,Table1[Sales])</f>
        <v>35595240</v>
      </c>
      <c r="Q3004" s="45">
        <f>SUBTOTAL(109,Table1[Profit])</f>
        <v>4587830</v>
      </c>
      <c r="V3004" s="44" t="e">
        <f>SUBTOTAL(101,Table1[Column1])</f>
        <v>#DIV/0!</v>
      </c>
    </row>
    <row r="3007" spans="1:34" x14ac:dyDescent="0.25">
      <c r="C3007" t="s">
        <v>3862</v>
      </c>
      <c r="D3007">
        <f>O3004/A3004</f>
        <v>11865.08</v>
      </c>
      <c r="O3007" s="21">
        <f>SUM(O2:O3001)</f>
        <v>35595240</v>
      </c>
    </row>
  </sheetData>
  <conditionalFormatting sqref="N1:N3001">
    <cfRule type="cellIs" dxfId="3" priority="2" operator="greaterThan">
      <formula>0.15</formula>
    </cfRule>
  </conditionalFormatting>
  <conditionalFormatting sqref="Q1:Q3001">
    <cfRule type="cellIs" dxfId="2" priority="3" operator="lessThan">
      <formula>2000</formula>
    </cfRule>
    <cfRule type="cellIs" dxfId="1" priority="4" operator="greaterThan">
      <formula>2000</formula>
    </cfRule>
  </conditionalFormatting>
  <conditionalFormatting sqref="V1:V3001">
    <cfRule type="cellIs" dxfId="0" priority="1" operator="lessThan">
      <formula>0.1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5CC9-1A91-4919-9A05-FE61BD73C5F6}">
  <dimension ref="A1:V2"/>
  <sheetViews>
    <sheetView showGridLines="0" tabSelected="1" workbookViewId="0">
      <selection activeCell="W3" sqref="W3"/>
    </sheetView>
  </sheetViews>
  <sheetFormatPr defaultRowHeight="15" x14ac:dyDescent="0.25"/>
  <sheetData>
    <row r="1" spans="1:22" x14ac:dyDescent="0.25">
      <c r="A1" t="e" vm="1">
        <v>#VALUE!</v>
      </c>
      <c r="U1" s="41"/>
    </row>
    <row r="2" spans="1:22" x14ac:dyDescent="0.25">
      <c r="V2"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6DEB6-FE6A-4064-A50A-78A335A86FFE}">
  <dimension ref="A3:D16"/>
  <sheetViews>
    <sheetView workbookViewId="0">
      <selection activeCell="B4" sqref="B4:B15"/>
    </sheetView>
  </sheetViews>
  <sheetFormatPr defaultRowHeight="15" x14ac:dyDescent="0.25"/>
  <cols>
    <col min="1" max="1" width="13.42578125" bestFit="1" customWidth="1"/>
    <col min="2" max="2" width="17.5703125" bestFit="1" customWidth="1"/>
    <col min="3" max="3" width="12.5703125" bestFit="1" customWidth="1"/>
    <col min="4" max="4" width="12.7109375" bestFit="1" customWidth="1"/>
    <col min="5" max="3001" width="10.140625" bestFit="1" customWidth="1"/>
    <col min="3002" max="3002" width="12.7109375" bestFit="1" customWidth="1"/>
    <col min="3003" max="6001" width="10.140625" bestFit="1" customWidth="1"/>
    <col min="6002" max="6002" width="17.5703125" bestFit="1" customWidth="1"/>
    <col min="6003" max="9001" width="10.140625" bestFit="1" customWidth="1"/>
    <col min="9002" max="9002" width="17.7109375" bestFit="1" customWidth="1"/>
    <col min="9003" max="9003" width="17.85546875" bestFit="1" customWidth="1"/>
    <col min="9004" max="9004" width="22.5703125" bestFit="1" customWidth="1"/>
  </cols>
  <sheetData>
    <row r="3" spans="1:4" x14ac:dyDescent="0.25">
      <c r="A3" s="34" t="s">
        <v>3853</v>
      </c>
      <c r="B3" t="s">
        <v>3860</v>
      </c>
      <c r="C3" t="s">
        <v>3855</v>
      </c>
      <c r="D3" t="s">
        <v>3856</v>
      </c>
    </row>
    <row r="4" spans="1:4" x14ac:dyDescent="0.25">
      <c r="A4" s="35" t="s">
        <v>275</v>
      </c>
      <c r="B4" s="46">
        <v>0.13166666666666665</v>
      </c>
      <c r="C4" s="46">
        <v>0.13562307697057804</v>
      </c>
      <c r="D4" s="46">
        <v>0.13384384977330388</v>
      </c>
    </row>
    <row r="5" spans="1:4" x14ac:dyDescent="0.25">
      <c r="A5" s="35" t="s">
        <v>339</v>
      </c>
      <c r="B5" s="46">
        <v>9.8666666666666666E-2</v>
      </c>
      <c r="C5" s="46">
        <v>0.11636410082906191</v>
      </c>
      <c r="D5" s="46">
        <v>0.11747217989650587</v>
      </c>
    </row>
    <row r="6" spans="1:4" x14ac:dyDescent="0.25">
      <c r="A6" s="35" t="s">
        <v>317</v>
      </c>
      <c r="B6" s="46">
        <v>0.10199999999999999</v>
      </c>
      <c r="C6" s="46">
        <v>0.11287920669541684</v>
      </c>
      <c r="D6" s="46">
        <v>0.11092556096579627</v>
      </c>
    </row>
    <row r="7" spans="1:4" x14ac:dyDescent="0.25">
      <c r="A7" s="35" t="s">
        <v>312</v>
      </c>
      <c r="B7" s="46">
        <v>8.7333333333333332E-2</v>
      </c>
      <c r="C7" s="46">
        <v>9.29811030823397E-2</v>
      </c>
      <c r="D7" s="46">
        <v>0.1004988432350673</v>
      </c>
    </row>
    <row r="8" spans="1:4" x14ac:dyDescent="0.25">
      <c r="A8" s="35" t="s">
        <v>407</v>
      </c>
      <c r="B8" s="46">
        <v>8.9666666666666672E-2</v>
      </c>
      <c r="C8" s="46">
        <v>8.8866669201726048E-2</v>
      </c>
      <c r="D8" s="46">
        <v>9.0409282433192628E-2</v>
      </c>
    </row>
    <row r="9" spans="1:4" x14ac:dyDescent="0.25">
      <c r="A9" s="35" t="s">
        <v>290</v>
      </c>
      <c r="B9" s="46">
        <v>0.08</v>
      </c>
      <c r="C9" s="46">
        <v>7.2834043637472201E-2</v>
      </c>
      <c r="D9" s="46">
        <v>7.0733102104529821E-2</v>
      </c>
    </row>
    <row r="10" spans="1:4" x14ac:dyDescent="0.25">
      <c r="A10" s="35" t="s">
        <v>4</v>
      </c>
      <c r="B10" s="46">
        <v>7.566666666666666E-2</v>
      </c>
      <c r="C10" s="46">
        <v>7.1119465973490434E-2</v>
      </c>
      <c r="D10" s="46">
        <v>7.251481814016042E-2</v>
      </c>
    </row>
    <row r="11" spans="1:4" x14ac:dyDescent="0.25">
      <c r="A11" s="35" t="s">
        <v>284</v>
      </c>
      <c r="B11" s="46">
        <v>7.1999999999999995E-2</v>
      </c>
      <c r="C11" s="46">
        <v>7.0964112334331433E-2</v>
      </c>
      <c r="D11" s="46">
        <v>7.1376680662094252E-2</v>
      </c>
    </row>
    <row r="12" spans="1:4" x14ac:dyDescent="0.25">
      <c r="A12" s="35" t="s">
        <v>280</v>
      </c>
      <c r="B12" s="46">
        <v>7.7666666666666662E-2</v>
      </c>
      <c r="C12" s="46">
        <v>7.0519258163622478E-2</v>
      </c>
      <c r="D12" s="46">
        <v>6.6720282690251514E-2</v>
      </c>
    </row>
    <row r="13" spans="1:4" x14ac:dyDescent="0.25">
      <c r="A13" s="35" t="s">
        <v>263</v>
      </c>
      <c r="B13" s="46">
        <v>6.9000000000000006E-2</v>
      </c>
      <c r="C13" s="46">
        <v>6.1395563191067752E-2</v>
      </c>
      <c r="D13" s="46">
        <v>6.1137168850425264E-2</v>
      </c>
    </row>
    <row r="14" spans="1:4" x14ac:dyDescent="0.25">
      <c r="A14" s="35" t="s">
        <v>269</v>
      </c>
      <c r="B14" s="46">
        <v>5.6666666666666664E-2</v>
      </c>
      <c r="C14" s="46">
        <v>5.7456877177347876E-2</v>
      </c>
      <c r="D14" s="46">
        <v>5.4256652795422119E-2</v>
      </c>
    </row>
    <row r="15" spans="1:4" x14ac:dyDescent="0.25">
      <c r="A15" s="35" t="s">
        <v>295</v>
      </c>
      <c r="B15" s="46">
        <v>5.9666666666666666E-2</v>
      </c>
      <c r="C15" s="46">
        <v>4.8996522743545268E-2</v>
      </c>
      <c r="D15" s="46">
        <v>5.0111578453250677E-2</v>
      </c>
    </row>
    <row r="16" spans="1:4" x14ac:dyDescent="0.25">
      <c r="A16" s="35" t="s">
        <v>3854</v>
      </c>
      <c r="B16" s="46">
        <v>1</v>
      </c>
      <c r="C16" s="46">
        <v>1</v>
      </c>
      <c r="D16" s="4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9E66-C5D1-481A-8796-B9E4DA540977}">
  <dimension ref="A3:E8"/>
  <sheetViews>
    <sheetView workbookViewId="0">
      <selection activeCell="E3" sqref="E3"/>
    </sheetView>
  </sheetViews>
  <sheetFormatPr defaultRowHeight="15" x14ac:dyDescent="0.25"/>
  <cols>
    <col min="1" max="1" width="13.42578125" bestFit="1" customWidth="1"/>
    <col min="2" max="2" width="12.5703125" bestFit="1" customWidth="1"/>
    <col min="3" max="3" width="12.7109375" bestFit="1" customWidth="1"/>
    <col min="4" max="4" width="13.140625" customWidth="1"/>
    <col min="5" max="5" width="12" customWidth="1"/>
  </cols>
  <sheetData>
    <row r="3" spans="1:5" x14ac:dyDescent="0.25">
      <c r="A3" s="34" t="s">
        <v>3853</v>
      </c>
      <c r="B3" t="s">
        <v>3855</v>
      </c>
      <c r="C3" t="s">
        <v>3856</v>
      </c>
      <c r="D3" t="s">
        <v>3876</v>
      </c>
      <c r="E3" t="s">
        <v>3860</v>
      </c>
    </row>
    <row r="4" spans="1:5" x14ac:dyDescent="0.25">
      <c r="A4" s="35" t="s">
        <v>276</v>
      </c>
      <c r="B4">
        <v>9274805</v>
      </c>
      <c r="C4">
        <v>1637775</v>
      </c>
      <c r="D4" s="46">
        <v>0.305075795112901</v>
      </c>
      <c r="E4">
        <v>897</v>
      </c>
    </row>
    <row r="5" spans="1:5" x14ac:dyDescent="0.25">
      <c r="A5" s="35" t="s">
        <v>5</v>
      </c>
      <c r="B5">
        <v>7550415</v>
      </c>
      <c r="C5">
        <v>1312995</v>
      </c>
      <c r="D5" s="46">
        <v>0.24457754795638195</v>
      </c>
      <c r="E5">
        <v>740</v>
      </c>
    </row>
    <row r="6" spans="1:5" x14ac:dyDescent="0.25">
      <c r="A6" s="35" t="s">
        <v>285</v>
      </c>
      <c r="B6">
        <v>8498105</v>
      </c>
      <c r="C6">
        <v>1499175</v>
      </c>
      <c r="D6" s="46">
        <v>0.27925814299179275</v>
      </c>
      <c r="E6">
        <v>781</v>
      </c>
    </row>
    <row r="7" spans="1:5" x14ac:dyDescent="0.25">
      <c r="A7" s="35" t="s">
        <v>270</v>
      </c>
      <c r="B7">
        <v>5445185</v>
      </c>
      <c r="C7">
        <v>918475</v>
      </c>
      <c r="D7" s="46">
        <v>0.1710885139389243</v>
      </c>
      <c r="E7">
        <v>582</v>
      </c>
    </row>
    <row r="8" spans="1:5" x14ac:dyDescent="0.25">
      <c r="A8" s="35" t="s">
        <v>3854</v>
      </c>
      <c r="B8">
        <v>30768510</v>
      </c>
      <c r="C8">
        <v>5368420</v>
      </c>
      <c r="D8" s="46">
        <v>1</v>
      </c>
      <c r="E8">
        <v>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A982-0A77-467A-BEAC-D72A1E1457AC}">
  <dimension ref="A1:C25"/>
  <sheetViews>
    <sheetView workbookViewId="0">
      <selection sqref="A1:C25"/>
    </sheetView>
  </sheetViews>
  <sheetFormatPr defaultRowHeight="15" x14ac:dyDescent="0.25"/>
  <cols>
    <col min="1" max="1" width="14.140625" bestFit="1" customWidth="1"/>
    <col min="2" max="2" width="12.5703125" bestFit="1" customWidth="1"/>
    <col min="3" max="3" width="12.7109375" bestFit="1" customWidth="1"/>
  </cols>
  <sheetData>
    <row r="1" spans="1:3" x14ac:dyDescent="0.25">
      <c r="A1" s="34" t="s">
        <v>3853</v>
      </c>
      <c r="B1" t="s">
        <v>3855</v>
      </c>
      <c r="C1" t="s">
        <v>3856</v>
      </c>
    </row>
    <row r="2" spans="1:3" x14ac:dyDescent="0.25">
      <c r="A2" s="35" t="s">
        <v>24</v>
      </c>
      <c r="B2">
        <v>8399550</v>
      </c>
      <c r="C2">
        <v>1466250</v>
      </c>
    </row>
    <row r="3" spans="1:3" x14ac:dyDescent="0.25">
      <c r="A3" s="35" t="s">
        <v>90</v>
      </c>
      <c r="B3">
        <v>4467750</v>
      </c>
      <c r="C3">
        <v>552750</v>
      </c>
    </row>
    <row r="4" spans="1:3" x14ac:dyDescent="0.25">
      <c r="A4" s="35" t="s">
        <v>103</v>
      </c>
      <c r="B4">
        <v>4219600</v>
      </c>
      <c r="C4">
        <v>649600</v>
      </c>
    </row>
    <row r="5" spans="1:3" x14ac:dyDescent="0.25">
      <c r="A5" s="35" t="s">
        <v>177</v>
      </c>
      <c r="B5">
        <v>3623400</v>
      </c>
      <c r="C5">
        <v>570900</v>
      </c>
    </row>
    <row r="6" spans="1:3" x14ac:dyDescent="0.25">
      <c r="A6" s="35" t="s">
        <v>187</v>
      </c>
      <c r="B6">
        <v>1973400</v>
      </c>
      <c r="C6">
        <v>299400</v>
      </c>
    </row>
    <row r="7" spans="1:3" x14ac:dyDescent="0.25">
      <c r="A7" s="35" t="s">
        <v>306</v>
      </c>
      <c r="B7">
        <v>1085875</v>
      </c>
      <c r="C7">
        <v>136875</v>
      </c>
    </row>
    <row r="8" spans="1:3" x14ac:dyDescent="0.25">
      <c r="A8" s="35" t="s">
        <v>7</v>
      </c>
      <c r="B8">
        <v>1071000</v>
      </c>
      <c r="C8">
        <v>207800</v>
      </c>
    </row>
    <row r="9" spans="1:3" x14ac:dyDescent="0.25">
      <c r="A9" s="35" t="s">
        <v>32</v>
      </c>
      <c r="B9">
        <v>821750</v>
      </c>
      <c r="C9">
        <v>177750</v>
      </c>
    </row>
    <row r="10" spans="1:3" x14ac:dyDescent="0.25">
      <c r="A10" s="35" t="s">
        <v>69</v>
      </c>
      <c r="B10">
        <v>676025</v>
      </c>
      <c r="C10">
        <v>190725</v>
      </c>
    </row>
    <row r="11" spans="1:3" x14ac:dyDescent="0.25">
      <c r="A11" s="35" t="s">
        <v>52</v>
      </c>
      <c r="B11">
        <v>660600</v>
      </c>
      <c r="C11">
        <v>151800</v>
      </c>
    </row>
    <row r="12" spans="1:3" x14ac:dyDescent="0.25">
      <c r="A12" s="35" t="s">
        <v>110</v>
      </c>
      <c r="B12">
        <v>649600</v>
      </c>
      <c r="C12">
        <v>139200</v>
      </c>
    </row>
    <row r="13" spans="1:3" x14ac:dyDescent="0.25">
      <c r="A13" s="35" t="s">
        <v>128</v>
      </c>
      <c r="B13">
        <v>461850</v>
      </c>
      <c r="C13">
        <v>113250</v>
      </c>
    </row>
    <row r="14" spans="1:3" x14ac:dyDescent="0.25">
      <c r="A14" s="35" t="s">
        <v>82</v>
      </c>
      <c r="B14">
        <v>436625</v>
      </c>
      <c r="C14">
        <v>99125</v>
      </c>
    </row>
    <row r="15" spans="1:3" x14ac:dyDescent="0.25">
      <c r="A15" s="35" t="s">
        <v>45</v>
      </c>
      <c r="B15">
        <v>424500</v>
      </c>
      <c r="C15">
        <v>148500</v>
      </c>
    </row>
    <row r="16" spans="1:3" x14ac:dyDescent="0.25">
      <c r="A16" s="35" t="s">
        <v>345</v>
      </c>
      <c r="B16">
        <v>416460</v>
      </c>
      <c r="C16">
        <v>129460</v>
      </c>
    </row>
    <row r="17" spans="1:3" x14ac:dyDescent="0.25">
      <c r="A17" s="35" t="s">
        <v>66</v>
      </c>
      <c r="B17">
        <v>374000</v>
      </c>
      <c r="C17">
        <v>102000</v>
      </c>
    </row>
    <row r="18" spans="1:3" x14ac:dyDescent="0.25">
      <c r="A18" s="35" t="s">
        <v>144</v>
      </c>
      <c r="B18">
        <v>182700</v>
      </c>
      <c r="C18">
        <v>21390</v>
      </c>
    </row>
    <row r="19" spans="1:3" x14ac:dyDescent="0.25">
      <c r="A19" s="35" t="s">
        <v>57</v>
      </c>
      <c r="B19">
        <v>178440</v>
      </c>
      <c r="C19">
        <v>48040</v>
      </c>
    </row>
    <row r="20" spans="1:3" x14ac:dyDescent="0.25">
      <c r="A20" s="35" t="s">
        <v>38</v>
      </c>
      <c r="B20">
        <v>158535</v>
      </c>
      <c r="C20">
        <v>52385</v>
      </c>
    </row>
    <row r="21" spans="1:3" x14ac:dyDescent="0.25">
      <c r="A21" s="35" t="s">
        <v>75</v>
      </c>
      <c r="B21">
        <v>135602.5</v>
      </c>
      <c r="C21">
        <v>14102.5</v>
      </c>
    </row>
    <row r="22" spans="1:3" x14ac:dyDescent="0.25">
      <c r="A22" s="35" t="s">
        <v>96</v>
      </c>
      <c r="B22">
        <v>119610</v>
      </c>
      <c r="C22">
        <v>37530</v>
      </c>
    </row>
    <row r="23" spans="1:3" x14ac:dyDescent="0.25">
      <c r="A23" s="35" t="s">
        <v>106</v>
      </c>
      <c r="B23">
        <v>117877.5</v>
      </c>
      <c r="C23">
        <v>23827.5</v>
      </c>
    </row>
    <row r="24" spans="1:3" x14ac:dyDescent="0.25">
      <c r="A24" s="35" t="s">
        <v>265</v>
      </c>
      <c r="B24">
        <v>113760</v>
      </c>
      <c r="C24">
        <v>35760</v>
      </c>
    </row>
    <row r="25" spans="1:3" x14ac:dyDescent="0.25">
      <c r="A25" s="35" t="s">
        <v>3854</v>
      </c>
      <c r="B25">
        <v>30768510</v>
      </c>
      <c r="C25">
        <v>5368420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5182D-5B17-4AA9-AB1F-793CCC656E0F}">
  <dimension ref="A1:C9"/>
  <sheetViews>
    <sheetView workbookViewId="0">
      <selection activeCell="E22" sqref="E22"/>
    </sheetView>
  </sheetViews>
  <sheetFormatPr defaultRowHeight="15" x14ac:dyDescent="0.25"/>
  <cols>
    <col min="1" max="1" width="15" bestFit="1" customWidth="1"/>
    <col min="2" max="2" width="12.5703125" bestFit="1" customWidth="1"/>
    <col min="3" max="3" width="12.7109375" bestFit="1" customWidth="1"/>
  </cols>
  <sheetData>
    <row r="1" spans="1:3" x14ac:dyDescent="0.25">
      <c r="A1" s="34" t="s">
        <v>3853</v>
      </c>
      <c r="B1" t="s">
        <v>3855</v>
      </c>
      <c r="C1" t="s">
        <v>3856</v>
      </c>
    </row>
    <row r="2" spans="1:3" x14ac:dyDescent="0.25">
      <c r="A2" s="35" t="s">
        <v>25</v>
      </c>
      <c r="B2">
        <v>17438300</v>
      </c>
      <c r="C2">
        <v>2966500</v>
      </c>
    </row>
    <row r="3" spans="1:3" x14ac:dyDescent="0.25">
      <c r="A3" s="35" t="s">
        <v>91</v>
      </c>
      <c r="B3">
        <v>7527025</v>
      </c>
      <c r="C3">
        <v>989025</v>
      </c>
    </row>
    <row r="4" spans="1:3" x14ac:dyDescent="0.25">
      <c r="A4" s="35" t="s">
        <v>8</v>
      </c>
      <c r="B4">
        <v>2381200</v>
      </c>
      <c r="C4">
        <v>498800</v>
      </c>
    </row>
    <row r="5" spans="1:3" x14ac:dyDescent="0.25">
      <c r="A5" s="35" t="s">
        <v>39</v>
      </c>
      <c r="B5">
        <v>1251020</v>
      </c>
      <c r="C5">
        <v>372570</v>
      </c>
    </row>
    <row r="6" spans="1:3" x14ac:dyDescent="0.25">
      <c r="A6" s="35" t="s">
        <v>58</v>
      </c>
      <c r="B6">
        <v>1076915</v>
      </c>
      <c r="C6">
        <v>260415</v>
      </c>
    </row>
    <row r="7" spans="1:3" x14ac:dyDescent="0.25">
      <c r="A7" s="35" t="s">
        <v>46</v>
      </c>
      <c r="B7">
        <v>657870</v>
      </c>
      <c r="C7">
        <v>221790</v>
      </c>
    </row>
    <row r="8" spans="1:3" x14ac:dyDescent="0.25">
      <c r="A8" s="35" t="s">
        <v>76</v>
      </c>
      <c r="B8">
        <v>436180</v>
      </c>
      <c r="C8">
        <v>59320</v>
      </c>
    </row>
    <row r="9" spans="1:3" x14ac:dyDescent="0.25">
      <c r="A9" s="35" t="s">
        <v>3854</v>
      </c>
      <c r="B9">
        <v>30768510</v>
      </c>
      <c r="C9">
        <v>5368420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C356-4C32-4401-99B8-F00345C85B4D}">
  <dimension ref="A1:B8"/>
  <sheetViews>
    <sheetView workbookViewId="0">
      <selection activeCell="E25" sqref="E25"/>
    </sheetView>
  </sheetViews>
  <sheetFormatPr defaultRowHeight="15" x14ac:dyDescent="0.25"/>
  <cols>
    <col min="1" max="1" width="13.42578125" bestFit="1" customWidth="1"/>
    <col min="2" max="2" width="19.85546875" bestFit="1" customWidth="1"/>
    <col min="3" max="5" width="21.5703125" bestFit="1" customWidth="1"/>
  </cols>
  <sheetData>
    <row r="1" spans="1:2" x14ac:dyDescent="0.25">
      <c r="A1" s="34" t="s">
        <v>3853</v>
      </c>
      <c r="B1" t="s">
        <v>3857</v>
      </c>
    </row>
    <row r="2" spans="1:2" x14ac:dyDescent="0.25">
      <c r="A2" s="37">
        <v>0.1</v>
      </c>
      <c r="B2">
        <v>19634.789999999997</v>
      </c>
    </row>
    <row r="3" spans="1:2" x14ac:dyDescent="0.25">
      <c r="A3" s="37">
        <v>0.05</v>
      </c>
      <c r="B3">
        <v>19159.139999999992</v>
      </c>
    </row>
    <row r="4" spans="1:2" x14ac:dyDescent="0.25">
      <c r="A4" s="37">
        <v>0</v>
      </c>
      <c r="B4">
        <v>11917.799999999996</v>
      </c>
    </row>
    <row r="5" spans="1:2" x14ac:dyDescent="0.25">
      <c r="A5" s="37">
        <v>0.15</v>
      </c>
      <c r="B5">
        <v>8368.9699999999903</v>
      </c>
    </row>
    <row r="6" spans="1:2" x14ac:dyDescent="0.25">
      <c r="A6" s="37">
        <v>0.2</v>
      </c>
      <c r="B6">
        <v>2517.3500000000017</v>
      </c>
    </row>
    <row r="7" spans="1:2" x14ac:dyDescent="0.25">
      <c r="A7" s="37">
        <v>0.25</v>
      </c>
      <c r="B7">
        <v>100.23000000000003</v>
      </c>
    </row>
    <row r="8" spans="1:2" x14ac:dyDescent="0.25">
      <c r="A8" s="37" t="s">
        <v>3854</v>
      </c>
      <c r="B8">
        <v>61698.27999999997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B5D3-B641-4009-BC66-ABD32FE2CC22}">
  <dimension ref="A1:F26"/>
  <sheetViews>
    <sheetView workbookViewId="0">
      <selection activeCell="D7" sqref="D7"/>
    </sheetView>
  </sheetViews>
  <sheetFormatPr defaultRowHeight="15" x14ac:dyDescent="0.25"/>
  <cols>
    <col min="1" max="1" width="14.140625" bestFit="1" customWidth="1"/>
    <col min="2" max="2" width="12.5703125" bestFit="1" customWidth="1"/>
    <col min="3" max="3" width="12.7109375" bestFit="1" customWidth="1"/>
    <col min="4" max="5" width="21" bestFit="1" customWidth="1"/>
  </cols>
  <sheetData>
    <row r="1" spans="1:4" x14ac:dyDescent="0.25">
      <c r="A1" s="34" t="s">
        <v>3853</v>
      </c>
      <c r="B1" t="s">
        <v>3855</v>
      </c>
      <c r="C1" t="s">
        <v>3856</v>
      </c>
      <c r="D1" t="s">
        <v>3858</v>
      </c>
    </row>
    <row r="2" spans="1:4" x14ac:dyDescent="0.25">
      <c r="A2" s="35" t="s">
        <v>7</v>
      </c>
      <c r="B2">
        <v>1071000</v>
      </c>
      <c r="C2">
        <v>207800</v>
      </c>
      <c r="D2">
        <v>20.991734237554638</v>
      </c>
    </row>
    <row r="3" spans="1:4" x14ac:dyDescent="0.25">
      <c r="A3" s="35" t="s">
        <v>106</v>
      </c>
      <c r="B3">
        <v>117877.5</v>
      </c>
      <c r="C3">
        <v>23827.5</v>
      </c>
      <c r="D3">
        <v>22.048790276344466</v>
      </c>
    </row>
    <row r="4" spans="1:4" x14ac:dyDescent="0.25">
      <c r="A4" s="35" t="s">
        <v>144</v>
      </c>
      <c r="B4">
        <v>182700</v>
      </c>
      <c r="C4">
        <v>21390</v>
      </c>
      <c r="D4">
        <v>14.022619047619029</v>
      </c>
    </row>
    <row r="5" spans="1:4" x14ac:dyDescent="0.25">
      <c r="A5" s="35" t="s">
        <v>110</v>
      </c>
      <c r="B5">
        <v>649600</v>
      </c>
      <c r="C5">
        <v>139200</v>
      </c>
      <c r="D5">
        <v>25.833002235982082</v>
      </c>
    </row>
    <row r="6" spans="1:4" x14ac:dyDescent="0.25">
      <c r="A6" s="35" t="s">
        <v>128</v>
      </c>
      <c r="B6">
        <v>461850</v>
      </c>
      <c r="C6">
        <v>113250</v>
      </c>
      <c r="D6">
        <v>27.119848641210861</v>
      </c>
    </row>
    <row r="7" spans="1:4" x14ac:dyDescent="0.25">
      <c r="A7" s="35" t="s">
        <v>265</v>
      </c>
      <c r="B7">
        <v>113760</v>
      </c>
      <c r="C7">
        <v>35760</v>
      </c>
      <c r="D7">
        <v>34.203936618507086</v>
      </c>
    </row>
    <row r="8" spans="1:4" x14ac:dyDescent="0.25">
      <c r="A8" s="35" t="s">
        <v>57</v>
      </c>
      <c r="B8">
        <v>178440</v>
      </c>
      <c r="C8">
        <v>48040</v>
      </c>
      <c r="D8">
        <v>30.419676642586879</v>
      </c>
    </row>
    <row r="9" spans="1:4" x14ac:dyDescent="0.25">
      <c r="A9" s="35" t="s">
        <v>66</v>
      </c>
      <c r="B9">
        <v>374000</v>
      </c>
      <c r="C9">
        <v>102000</v>
      </c>
      <c r="D9">
        <v>33.813264533883711</v>
      </c>
    </row>
    <row r="10" spans="1:4" x14ac:dyDescent="0.25">
      <c r="A10" s="35" t="s">
        <v>69</v>
      </c>
      <c r="B10">
        <v>676025</v>
      </c>
      <c r="C10">
        <v>190725</v>
      </c>
      <c r="D10">
        <v>39.96656592461548</v>
      </c>
    </row>
    <row r="11" spans="1:4" x14ac:dyDescent="0.25">
      <c r="A11" s="35" t="s">
        <v>345</v>
      </c>
      <c r="B11">
        <v>416460</v>
      </c>
      <c r="C11">
        <v>129460</v>
      </c>
      <c r="D11">
        <v>39.08588985833569</v>
      </c>
    </row>
    <row r="12" spans="1:4" x14ac:dyDescent="0.25">
      <c r="A12" s="35" t="s">
        <v>24</v>
      </c>
      <c r="B12">
        <v>8399550</v>
      </c>
      <c r="C12">
        <v>1466250</v>
      </c>
      <c r="D12">
        <v>20.116693248272185</v>
      </c>
    </row>
    <row r="13" spans="1:4" x14ac:dyDescent="0.25">
      <c r="A13" s="35" t="s">
        <v>52</v>
      </c>
      <c r="B13">
        <v>660600</v>
      </c>
      <c r="C13">
        <v>151800</v>
      </c>
      <c r="D13">
        <v>26.761220043572976</v>
      </c>
    </row>
    <row r="14" spans="1:4" x14ac:dyDescent="0.25">
      <c r="A14" s="35" t="s">
        <v>306</v>
      </c>
      <c r="B14">
        <v>1085875</v>
      </c>
      <c r="C14">
        <v>136875</v>
      </c>
      <c r="D14">
        <v>12.755251016815388</v>
      </c>
    </row>
    <row r="15" spans="1:4" x14ac:dyDescent="0.25">
      <c r="A15" s="35" t="s">
        <v>45</v>
      </c>
      <c r="B15">
        <v>424500</v>
      </c>
      <c r="C15">
        <v>148500</v>
      </c>
      <c r="D15">
        <v>42.295098039215702</v>
      </c>
    </row>
    <row r="16" spans="1:4" x14ac:dyDescent="0.25">
      <c r="A16" s="35" t="s">
        <v>75</v>
      </c>
      <c r="B16">
        <v>135602.5</v>
      </c>
      <c r="C16">
        <v>14102.5</v>
      </c>
      <c r="D16">
        <v>11.064593301435414</v>
      </c>
    </row>
    <row r="17" spans="1:6" x14ac:dyDescent="0.25">
      <c r="A17" s="35" t="s">
        <v>82</v>
      </c>
      <c r="B17">
        <v>436625</v>
      </c>
      <c r="C17">
        <v>99125</v>
      </c>
      <c r="D17">
        <v>26.490232935279337</v>
      </c>
    </row>
    <row r="18" spans="1:6" x14ac:dyDescent="0.25">
      <c r="A18" s="35" t="s">
        <v>96</v>
      </c>
      <c r="B18">
        <v>119610</v>
      </c>
      <c r="C18">
        <v>37530</v>
      </c>
      <c r="D18">
        <v>45.066721132897683</v>
      </c>
    </row>
    <row r="19" spans="1:6" x14ac:dyDescent="0.25">
      <c r="A19" s="35" t="s">
        <v>32</v>
      </c>
      <c r="B19">
        <v>821750</v>
      </c>
      <c r="C19">
        <v>177750</v>
      </c>
      <c r="D19">
        <v>27.818799449604388</v>
      </c>
    </row>
    <row r="20" spans="1:6" x14ac:dyDescent="0.25">
      <c r="A20" s="35" t="s">
        <v>103</v>
      </c>
      <c r="B20">
        <v>4219600</v>
      </c>
      <c r="C20">
        <v>649600</v>
      </c>
      <c r="D20">
        <v>17.4891640866873</v>
      </c>
      <c r="F20" s="38" t="s">
        <v>3859</v>
      </c>
    </row>
    <row r="21" spans="1:6" x14ac:dyDescent="0.25">
      <c r="A21" s="35" t="s">
        <v>90</v>
      </c>
      <c r="B21">
        <v>4467750</v>
      </c>
      <c r="C21">
        <v>552750</v>
      </c>
      <c r="D21">
        <v>12.021273772666959</v>
      </c>
    </row>
    <row r="22" spans="1:6" x14ac:dyDescent="0.25">
      <c r="A22" s="35" t="s">
        <v>187</v>
      </c>
      <c r="B22">
        <v>1973400</v>
      </c>
      <c r="C22">
        <v>299400</v>
      </c>
      <c r="D22">
        <v>20.683243034055717</v>
      </c>
    </row>
    <row r="23" spans="1:6" x14ac:dyDescent="0.25">
      <c r="A23" s="35" t="s">
        <v>177</v>
      </c>
      <c r="B23">
        <v>3623400</v>
      </c>
      <c r="C23">
        <v>570900</v>
      </c>
      <c r="D23">
        <v>20.775670794633641</v>
      </c>
    </row>
    <row r="24" spans="1:6" x14ac:dyDescent="0.25">
      <c r="A24" s="35" t="s">
        <v>38</v>
      </c>
      <c r="B24">
        <v>158535</v>
      </c>
      <c r="C24">
        <v>52385</v>
      </c>
      <c r="D24">
        <v>43.65234778121777</v>
      </c>
    </row>
    <row r="25" spans="1:6" x14ac:dyDescent="0.25">
      <c r="A25" s="35" t="s">
        <v>3854</v>
      </c>
      <c r="B25">
        <v>30768510</v>
      </c>
      <c r="C25">
        <v>5368420</v>
      </c>
      <c r="D25">
        <v>614.49563665299434</v>
      </c>
    </row>
    <row r="26" spans="1:6" x14ac:dyDescent="0.25">
      <c r="E26" s="38" t="s">
        <v>3859</v>
      </c>
    </row>
  </sheetData>
  <conditionalFormatting pivot="1" sqref="B2:B24">
    <cfRule type="top10" dxfId="6" priority="6" rank="10"/>
  </conditionalFormatting>
  <conditionalFormatting pivot="1" sqref="B2:B24">
    <cfRule type="top10" dxfId="5" priority="2" percent="1" rank="10"/>
  </conditionalFormatting>
  <conditionalFormatting pivot="1" sqref="D2:D24">
    <cfRule type="top10" dxfId="4" priority="1" percent="1" bottom="1" rank="10"/>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D0589-48C8-4A00-B6AE-CD2282E596AC}">
  <dimension ref="A1:C12"/>
  <sheetViews>
    <sheetView workbookViewId="0">
      <selection activeCell="B4" sqref="B4"/>
    </sheetView>
  </sheetViews>
  <sheetFormatPr defaultRowHeight="15" x14ac:dyDescent="0.25"/>
  <cols>
    <col min="1" max="1" width="13.42578125" bestFit="1" customWidth="1"/>
    <col min="2" max="2" width="12.5703125" bestFit="1" customWidth="1"/>
    <col min="3" max="3" width="17.5703125" bestFit="1" customWidth="1"/>
    <col min="4" max="4" width="21" bestFit="1" customWidth="1"/>
  </cols>
  <sheetData>
    <row r="1" spans="1:3" x14ac:dyDescent="0.25">
      <c r="A1" s="34" t="s">
        <v>3853</v>
      </c>
      <c r="B1" t="s">
        <v>3855</v>
      </c>
      <c r="C1" t="s">
        <v>3860</v>
      </c>
    </row>
    <row r="2" spans="1:3" x14ac:dyDescent="0.25">
      <c r="A2" s="35" t="s">
        <v>1047</v>
      </c>
      <c r="B2">
        <v>504715</v>
      </c>
      <c r="C2">
        <v>23</v>
      </c>
    </row>
    <row r="3" spans="1:3" x14ac:dyDescent="0.25">
      <c r="A3" s="35" t="s">
        <v>21</v>
      </c>
      <c r="B3">
        <v>424825</v>
      </c>
      <c r="C3">
        <v>37</v>
      </c>
    </row>
    <row r="4" spans="1:3" x14ac:dyDescent="0.25">
      <c r="A4" s="35" t="s">
        <v>434</v>
      </c>
      <c r="B4">
        <v>313605</v>
      </c>
      <c r="C4">
        <v>32</v>
      </c>
    </row>
    <row r="5" spans="1:3" x14ac:dyDescent="0.25">
      <c r="A5" s="35" t="s">
        <v>705</v>
      </c>
      <c r="B5">
        <v>303572.5</v>
      </c>
      <c r="C5">
        <v>26</v>
      </c>
    </row>
    <row r="6" spans="1:3" x14ac:dyDescent="0.25">
      <c r="A6" s="35" t="s">
        <v>262</v>
      </c>
      <c r="B6">
        <v>282395</v>
      </c>
      <c r="C6">
        <v>30</v>
      </c>
    </row>
    <row r="7" spans="1:3" x14ac:dyDescent="0.25">
      <c r="A7" s="35" t="s">
        <v>303</v>
      </c>
      <c r="B7">
        <v>217355</v>
      </c>
      <c r="C7">
        <v>23</v>
      </c>
    </row>
    <row r="8" spans="1:3" x14ac:dyDescent="0.25">
      <c r="A8" s="35" t="s">
        <v>489</v>
      </c>
      <c r="B8">
        <v>151592.5</v>
      </c>
      <c r="C8">
        <v>26</v>
      </c>
    </row>
    <row r="9" spans="1:3" x14ac:dyDescent="0.25">
      <c r="A9" s="35" t="s">
        <v>707</v>
      </c>
      <c r="B9">
        <v>141025</v>
      </c>
      <c r="C9">
        <v>23</v>
      </c>
    </row>
    <row r="10" spans="1:3" x14ac:dyDescent="0.25">
      <c r="A10" s="35" t="s">
        <v>365</v>
      </c>
      <c r="B10">
        <v>126895</v>
      </c>
      <c r="C10">
        <v>25</v>
      </c>
    </row>
    <row r="11" spans="1:3" x14ac:dyDescent="0.25">
      <c r="A11" s="35" t="s">
        <v>619</v>
      </c>
      <c r="B11">
        <v>12290</v>
      </c>
      <c r="C11">
        <v>23</v>
      </c>
    </row>
    <row r="12" spans="1:3" x14ac:dyDescent="0.25">
      <c r="A12" s="35" t="s">
        <v>3854</v>
      </c>
      <c r="B12">
        <v>2478270</v>
      </c>
      <c r="C12">
        <v>268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205D-02E3-46B5-A2AD-27D3BD34D4FE}">
  <dimension ref="A1:B5"/>
  <sheetViews>
    <sheetView workbookViewId="0">
      <selection activeCell="A5" sqref="A5"/>
    </sheetView>
  </sheetViews>
  <sheetFormatPr defaultRowHeight="15" x14ac:dyDescent="0.25"/>
  <cols>
    <col min="1" max="1" width="13.7109375" bestFit="1" customWidth="1"/>
    <col min="2" max="2" width="17.5703125" bestFit="1" customWidth="1"/>
    <col min="3" max="3001" width="10.140625" bestFit="1" customWidth="1"/>
    <col min="3002" max="3002" width="11.28515625" bestFit="1" customWidth="1"/>
  </cols>
  <sheetData>
    <row r="1" spans="1:2" x14ac:dyDescent="0.25">
      <c r="A1" s="34" t="s">
        <v>3853</v>
      </c>
      <c r="B1" t="s">
        <v>3860</v>
      </c>
    </row>
    <row r="2" spans="1:2" x14ac:dyDescent="0.25">
      <c r="A2" s="35" t="s">
        <v>27</v>
      </c>
      <c r="B2">
        <v>1243</v>
      </c>
    </row>
    <row r="3" spans="1:2" x14ac:dyDescent="0.25">
      <c r="A3" s="35" t="s">
        <v>19</v>
      </c>
      <c r="B3">
        <v>810</v>
      </c>
    </row>
    <row r="4" spans="1:2" x14ac:dyDescent="0.25">
      <c r="A4" s="35" t="s">
        <v>12</v>
      </c>
      <c r="B4">
        <v>947</v>
      </c>
    </row>
    <row r="5" spans="1:2" x14ac:dyDescent="0.25">
      <c r="A5" s="35" t="s">
        <v>3854</v>
      </c>
      <c r="B5">
        <v>3000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7D15-3AAC-452B-8461-A077651C8BAC}">
  <dimension ref="A2:C8"/>
  <sheetViews>
    <sheetView workbookViewId="0">
      <selection activeCell="A2" sqref="A2:C8"/>
    </sheetView>
  </sheetViews>
  <sheetFormatPr defaultRowHeight="15" x14ac:dyDescent="0.25"/>
  <cols>
    <col min="1" max="1" width="15.5703125" bestFit="1" customWidth="1"/>
    <col min="2" max="2" width="12.5703125" bestFit="1" customWidth="1"/>
    <col min="3" max="3" width="12.7109375" bestFit="1" customWidth="1"/>
  </cols>
  <sheetData>
    <row r="2" spans="1:3" x14ac:dyDescent="0.25">
      <c r="A2" s="34" t="s">
        <v>3853</v>
      </c>
      <c r="B2" t="s">
        <v>3855</v>
      </c>
      <c r="C2" t="s">
        <v>3856</v>
      </c>
    </row>
    <row r="3" spans="1:3" x14ac:dyDescent="0.25">
      <c r="A3" s="35" t="s">
        <v>26</v>
      </c>
      <c r="B3">
        <v>14159465</v>
      </c>
      <c r="C3">
        <v>2444585</v>
      </c>
    </row>
    <row r="4" spans="1:3" x14ac:dyDescent="0.25">
      <c r="A4" s="35" t="s">
        <v>17</v>
      </c>
      <c r="B4">
        <v>7028557.5</v>
      </c>
      <c r="C4">
        <v>1212497.5</v>
      </c>
    </row>
    <row r="5" spans="1:3" x14ac:dyDescent="0.25">
      <c r="A5" s="35" t="s">
        <v>77</v>
      </c>
      <c r="B5">
        <v>4214422.5</v>
      </c>
      <c r="C5">
        <v>724992.5</v>
      </c>
    </row>
    <row r="6" spans="1:3" x14ac:dyDescent="0.25">
      <c r="A6" s="35" t="s">
        <v>9</v>
      </c>
      <c r="B6">
        <v>4045570</v>
      </c>
      <c r="C6">
        <v>759320</v>
      </c>
    </row>
    <row r="7" spans="1:3" x14ac:dyDescent="0.25">
      <c r="A7" s="35" t="s">
        <v>98</v>
      </c>
      <c r="B7">
        <v>1320495</v>
      </c>
      <c r="C7">
        <v>227025</v>
      </c>
    </row>
    <row r="8" spans="1:3" x14ac:dyDescent="0.25">
      <c r="A8" s="35" t="s">
        <v>3854</v>
      </c>
      <c r="B8">
        <v>30768510</v>
      </c>
      <c r="C8">
        <v>5368420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C33D-F26B-46DC-8273-FF9112EE1018}">
  <dimension ref="A1:C15"/>
  <sheetViews>
    <sheetView workbookViewId="0">
      <selection activeCell="A20" sqref="A20:D24"/>
    </sheetView>
  </sheetViews>
  <sheetFormatPr defaultRowHeight="15" x14ac:dyDescent="0.25"/>
  <cols>
    <col min="1" max="1" width="13.42578125" bestFit="1" customWidth="1"/>
    <col min="2" max="2" width="12.5703125" bestFit="1" customWidth="1"/>
    <col min="3" max="3" width="12.7109375" bestFit="1" customWidth="1"/>
  </cols>
  <sheetData>
    <row r="1" spans="1:3" x14ac:dyDescent="0.25">
      <c r="A1" s="34" t="s">
        <v>3853</v>
      </c>
      <c r="B1" t="s">
        <v>3855</v>
      </c>
      <c r="C1" t="s">
        <v>3856</v>
      </c>
    </row>
    <row r="2" spans="1:3" x14ac:dyDescent="0.25">
      <c r="A2" s="35" t="s">
        <v>10</v>
      </c>
      <c r="B2">
        <v>33178075</v>
      </c>
      <c r="C2">
        <v>5831435</v>
      </c>
    </row>
    <row r="3" spans="1:3" x14ac:dyDescent="0.25">
      <c r="A3" s="35" t="s">
        <v>291</v>
      </c>
      <c r="B3">
        <v>0</v>
      </c>
      <c r="C3">
        <v>0</v>
      </c>
    </row>
    <row r="4" spans="1:3" x14ac:dyDescent="0.25">
      <c r="A4" s="35" t="s">
        <v>287</v>
      </c>
      <c r="B4">
        <v>-2409565</v>
      </c>
      <c r="C4">
        <v>-463015</v>
      </c>
    </row>
    <row r="5" spans="1:3" x14ac:dyDescent="0.25">
      <c r="A5" s="35" t="s">
        <v>3854</v>
      </c>
      <c r="B5">
        <v>30768510</v>
      </c>
      <c r="C5">
        <v>5368420</v>
      </c>
    </row>
    <row r="15" spans="1:3" x14ac:dyDescent="0.25">
      <c r="A15" t="s">
        <v>3861</v>
      </c>
      <c r="C15" s="22">
        <f>GETPIVOTDATA("Sum of Sales",$A$1,"Order_Status","Returned")/GETPIVOTDATA("Sum of Sales",$A$1)</f>
        <v>-7.8312696974926641E-2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6C2C-1D56-4F9C-951B-B81D023BB8C4}">
  <dimension ref="A1:C12"/>
  <sheetViews>
    <sheetView workbookViewId="0">
      <selection activeCell="M25" sqref="M25"/>
    </sheetView>
  </sheetViews>
  <sheetFormatPr defaultRowHeight="15" x14ac:dyDescent="0.25"/>
  <cols>
    <col min="1" max="1" width="13.42578125" bestFit="1" customWidth="1"/>
    <col min="2" max="2" width="12.5703125" bestFit="1" customWidth="1"/>
    <col min="3" max="3" width="12.7109375" bestFit="1" customWidth="1"/>
  </cols>
  <sheetData>
    <row r="1" spans="1:3" x14ac:dyDescent="0.25">
      <c r="A1" s="34" t="s">
        <v>3853</v>
      </c>
      <c r="B1" t="s">
        <v>3855</v>
      </c>
      <c r="C1" t="s">
        <v>3856</v>
      </c>
    </row>
    <row r="2" spans="1:3" x14ac:dyDescent="0.25">
      <c r="A2" s="35">
        <v>2024</v>
      </c>
      <c r="B2">
        <v>13075775</v>
      </c>
      <c r="C2">
        <v>2297535</v>
      </c>
    </row>
    <row r="3" spans="1:3" x14ac:dyDescent="0.25">
      <c r="A3" s="36" t="s">
        <v>18</v>
      </c>
      <c r="B3">
        <v>2941255</v>
      </c>
      <c r="C3">
        <v>519995</v>
      </c>
    </row>
    <row r="4" spans="1:3" x14ac:dyDescent="0.25">
      <c r="A4" s="36" t="s">
        <v>11</v>
      </c>
      <c r="B4">
        <v>3351082.5</v>
      </c>
      <c r="C4">
        <v>596402.5</v>
      </c>
    </row>
    <row r="5" spans="1:3" x14ac:dyDescent="0.25">
      <c r="A5" s="36" t="s">
        <v>33</v>
      </c>
      <c r="B5">
        <v>3611560</v>
      </c>
      <c r="C5">
        <v>598480</v>
      </c>
    </row>
    <row r="6" spans="1:3" x14ac:dyDescent="0.25">
      <c r="A6" s="36" t="s">
        <v>40</v>
      </c>
      <c r="B6">
        <v>3171877.5</v>
      </c>
      <c r="C6">
        <v>582657.5</v>
      </c>
    </row>
    <row r="7" spans="1:3" x14ac:dyDescent="0.25">
      <c r="A7" s="35">
        <v>2025</v>
      </c>
      <c r="B7">
        <v>17692735</v>
      </c>
      <c r="C7">
        <v>3070885</v>
      </c>
    </row>
    <row r="8" spans="1:3" x14ac:dyDescent="0.25">
      <c r="A8" s="36" t="s">
        <v>18</v>
      </c>
      <c r="B8">
        <v>3747325</v>
      </c>
      <c r="C8">
        <v>691245</v>
      </c>
    </row>
    <row r="9" spans="1:3" x14ac:dyDescent="0.25">
      <c r="A9" s="36" t="s">
        <v>11</v>
      </c>
      <c r="B9">
        <v>4507995</v>
      </c>
      <c r="C9">
        <v>790465</v>
      </c>
    </row>
    <row r="10" spans="1:3" x14ac:dyDescent="0.25">
      <c r="A10" s="36" t="s">
        <v>33</v>
      </c>
      <c r="B10">
        <v>5074842.5</v>
      </c>
      <c r="C10">
        <v>862972.5</v>
      </c>
    </row>
    <row r="11" spans="1:3" x14ac:dyDescent="0.25">
      <c r="A11" s="36" t="s">
        <v>40</v>
      </c>
      <c r="B11">
        <v>4362572.5</v>
      </c>
      <c r="C11">
        <v>726202.5</v>
      </c>
    </row>
    <row r="12" spans="1:3" x14ac:dyDescent="0.25">
      <c r="A12" s="35" t="s">
        <v>3854</v>
      </c>
      <c r="B12">
        <v>30768510</v>
      </c>
      <c r="C12">
        <v>5368420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B34DCD39A8C8694AAD41FF4CA05AD8BD" ma:contentTypeVersion="4" ma:contentTypeDescription="新建文档。" ma:contentTypeScope="" ma:versionID="819099eea1d29be980658c827740ec46">
  <xsd:schema xmlns:xsd="http://www.w3.org/2001/XMLSchema" xmlns:xs="http://www.w3.org/2001/XMLSchema" xmlns:p="http://schemas.microsoft.com/office/2006/metadata/properties" xmlns:ns3="218585a7-a2b0-4473-985e-2b24e2527fc8" targetNamespace="http://schemas.microsoft.com/office/2006/metadata/properties" ma:root="true" ma:fieldsID="616105ec33b6d947420f32b082e63254" ns3:_="">
    <xsd:import namespace="218585a7-a2b0-4473-985e-2b24e2527fc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8585a7-a2b0-4473-985e-2b24e2527fc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A5D895-ABD7-4EA7-8EBF-E534836C1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8585a7-a2b0-4473-985e-2b24e2527f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03067-13F5-4BE5-8B59-FB3D649A1A67}">
  <ds:schemaRefs>
    <ds:schemaRef ds:uri="http://schemas.microsoft.com/sharepoint/v3/contenttype/forms"/>
  </ds:schemaRefs>
</ds:datastoreItem>
</file>

<file path=customXml/itemProps3.xml><?xml version="1.0" encoding="utf-8"?>
<ds:datastoreItem xmlns:ds="http://schemas.openxmlformats.org/officeDocument/2006/customXml" ds:itemID="{3E54D9FB-90F9-44C3-B6B0-D8C1334DB172}">
  <ds:schemaRefs>
    <ds:schemaRef ds:uri="http://purl.org/dc/dcmitype/"/>
    <ds:schemaRef ds:uri="http://www.w3.org/XML/1998/namespace"/>
    <ds:schemaRef ds:uri="218585a7-a2b0-4473-985e-2b24e2527fc8"/>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raw_data</vt:lpstr>
      <vt:lpstr>sales_data</vt:lpstr>
      <vt:lpstr>dashboard</vt:lpstr>
      <vt:lpstr>city_sales</vt:lpstr>
      <vt:lpstr>region_sales</vt:lpstr>
      <vt:lpstr>Product_sale</vt:lpstr>
      <vt:lpstr>Category_sale</vt:lpstr>
      <vt:lpstr>discount</vt:lpstr>
      <vt:lpstr>highSales_lowProfit</vt:lpstr>
      <vt:lpstr>top10_customers</vt:lpstr>
      <vt:lpstr>customer_segment</vt:lpstr>
      <vt:lpstr>payment_mode</vt:lpstr>
      <vt:lpstr>order_status</vt:lpstr>
      <vt:lpstr>quaterly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2026-09-11T05:32:29Z</dcterms:created>
  <dcterms:modified xsi:type="dcterms:W3CDTF">2026-10-27T05:58:03Z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0x010100B34DCD39A8C8694AAD41FF4CA05AD8BD</vt:lpwstr>
  </property>
</Properties>
</file>